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66925"/>
  <mc:AlternateContent xmlns:mc="http://schemas.openxmlformats.org/markup-compatibility/2006">
    <mc:Choice Requires="x15">
      <x15ac:absPath xmlns:x15ac="http://schemas.microsoft.com/office/spreadsheetml/2010/11/ac" url="https://d.docs.live.net/174D90F6DEBC5EE0/Clay/Centex Brass/Olds Central/Olds Register updates/"/>
    </mc:Choice>
  </mc:AlternateContent>
  <xr:revisionPtr revIDLastSave="3" documentId="8_{C2094D57-9E9B-4617-90FD-E8CBF1E7C2D5}" xr6:coauthVersionLast="47" xr6:coauthVersionMax="47" xr10:uidLastSave="{A729F339-9DEB-4E40-99DF-5BD1A51D3013}"/>
  <bookViews>
    <workbookView xWindow="-110" yWindow="-110" windowWidth="19420" windowHeight="11500" firstSheet="1" activeTab="1" xr2:uid="{00000000-000D-0000-FFFF-FFFF00000000}"/>
  </bookViews>
  <sheets>
    <sheet name="theoldsregister " sheetId="1" r:id="rId1"/>
    <sheet name="Consolidated list" sheetId="3" r:id="rId2"/>
    <sheet name="% by year" sheetId="22" r:id="rId3"/>
    <sheet name="Chart" sheetId="23" r:id="rId4"/>
    <sheet name="trombones" sheetId="20" r:id="rId5"/>
    <sheet name="bottom caps" sheetId="24" r:id="rId6"/>
    <sheet name="Allied chart conversion" sheetId="21" r:id="rId7"/>
    <sheet name="SR and SR Cornet calculations" sheetId="19" r:id="rId8"/>
    <sheet name="Sheet2" sheetId="6" r:id="rId9"/>
    <sheet name="Brass History list" sheetId="4" r:id="rId10"/>
    <sheet name="Stats" sheetId="5" r:id="rId11"/>
    <sheet name="Catalog changes" sheetId="2" r:id="rId12"/>
    <sheet name="Serial number by year" sheetId="7" r:id="rId13"/>
    <sheet name="charts" sheetId="17" r:id="rId14"/>
    <sheet name="WWII %" sheetId="10" r:id="rId15"/>
    <sheet name="1938-41" sheetId="15" r:id="rId16"/>
    <sheet name="1950" sheetId="11" r:id="rId17"/>
    <sheet name="1951" sheetId="12" r:id="rId18"/>
    <sheet name="1952" sheetId="13" r:id="rId19"/>
    <sheet name="1942-45" sheetId="14" r:id="rId20"/>
    <sheet name="Sheet8" sheetId="16" r:id="rId21"/>
    <sheet name="Sheet3" sheetId="18" r:id="rId22"/>
  </sheets>
  <definedNames>
    <definedName name="_xlnm._FilterDatabase" localSheetId="16" hidden="1">'1950'!$D$1:$G$161</definedName>
    <definedName name="_xlnm._FilterDatabase" localSheetId="1" hidden="1">'Consolidated list'!$E$1:$E$9102</definedName>
    <definedName name="_xlnm._FilterDatabase" localSheetId="20" hidden="1">Sheet8!$D$1:$J$173</definedName>
    <definedName name="_xlnm.Print_Area" localSheetId="1">'Consolidated list'!$D$3:$AI$9099</definedName>
    <definedName name="_xlnm.Print_Area" localSheetId="4">trombones!$B$6:$U$113</definedName>
    <definedName name="_xlnm.Print_Titles" localSheetId="1">'Consolidated list'!$1:$2</definedName>
    <definedName name="_xlnm.Print_Titles" localSheetId="4">trombones!$1:$5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95" i="3" l="1"/>
  <c r="C8294" i="3"/>
  <c r="C8293" i="3"/>
  <c r="C8292" i="3"/>
  <c r="C8291" i="3"/>
  <c r="C8283" i="3"/>
  <c r="C8282" i="3"/>
  <c r="C8281" i="3"/>
  <c r="C8280" i="3"/>
  <c r="C8181" i="3"/>
  <c r="C8180" i="3"/>
  <c r="C8179" i="3"/>
  <c r="C8178" i="3"/>
  <c r="C8177" i="3"/>
  <c r="C8167" i="3"/>
  <c r="C8166" i="3"/>
  <c r="C8165" i="3"/>
  <c r="C8164" i="3"/>
  <c r="C8163" i="3"/>
  <c r="C8162" i="3"/>
  <c r="C8161" i="3"/>
  <c r="C8160" i="3"/>
  <c r="C8159" i="3"/>
  <c r="C8158" i="3"/>
  <c r="C8138" i="3"/>
  <c r="C8137" i="3"/>
  <c r="C8136" i="3"/>
  <c r="C8135" i="3"/>
  <c r="C8134" i="3"/>
  <c r="C8133" i="3"/>
  <c r="C8157" i="3"/>
  <c r="C8156" i="3"/>
  <c r="C8155" i="3"/>
  <c r="C8154" i="3"/>
  <c r="C8153" i="3"/>
  <c r="C8152" i="3"/>
  <c r="C8099" i="3"/>
  <c r="C8098" i="3"/>
  <c r="C8097" i="3"/>
  <c r="C8096" i="3"/>
  <c r="C8095" i="3"/>
  <c r="C8035" i="3"/>
  <c r="C8034" i="3"/>
  <c r="C8033" i="3"/>
  <c r="C8032" i="3"/>
  <c r="C7989" i="3"/>
  <c r="C7988" i="3"/>
  <c r="C7987" i="3"/>
  <c r="C7986" i="3"/>
  <c r="C7985" i="3"/>
  <c r="C7571" i="3"/>
  <c r="C7570" i="3"/>
  <c r="C7569" i="3"/>
  <c r="C7568" i="3"/>
  <c r="C7567" i="3"/>
  <c r="C4628" i="3"/>
  <c r="C4627" i="3"/>
  <c r="C4626" i="3"/>
  <c r="C4625" i="3"/>
  <c r="C4624" i="3"/>
  <c r="C4623" i="3"/>
  <c r="C3529" i="3"/>
  <c r="C3528" i="3"/>
  <c r="C6085" i="3"/>
  <c r="C6084" i="3"/>
  <c r="C6083" i="3"/>
  <c r="C6082" i="3"/>
  <c r="C6081" i="3"/>
  <c r="C6080" i="3"/>
  <c r="C1492" i="3"/>
  <c r="C1491" i="3"/>
  <c r="C1490" i="3"/>
  <c r="C1489" i="3"/>
  <c r="C1488" i="3"/>
  <c r="C2500" i="3"/>
  <c r="C2499" i="3"/>
  <c r="C2498" i="3"/>
  <c r="C2497" i="3"/>
  <c r="C2496" i="3"/>
  <c r="C2495" i="3"/>
  <c r="C2494" i="3"/>
  <c r="C2493" i="3"/>
  <c r="C190" i="3"/>
  <c r="C189" i="3"/>
  <c r="C188" i="3"/>
  <c r="C187" i="3"/>
  <c r="C186" i="3"/>
  <c r="C185" i="3"/>
  <c r="C184" i="3"/>
  <c r="C183" i="3"/>
  <c r="C6020" i="3"/>
  <c r="C6019" i="3"/>
  <c r="C6018" i="3"/>
  <c r="C6017" i="3"/>
  <c r="C6016" i="3"/>
  <c r="C6015" i="3"/>
  <c r="C6295" i="3"/>
  <c r="C6294" i="3"/>
  <c r="C6293" i="3"/>
  <c r="C6292" i="3"/>
  <c r="C6291" i="3"/>
  <c r="C2771" i="3"/>
  <c r="C2770" i="3"/>
  <c r="C2769" i="3"/>
  <c r="C2768" i="3"/>
  <c r="C1781" i="3"/>
  <c r="C1780" i="3"/>
  <c r="C1779" i="3"/>
  <c r="C1778" i="3"/>
  <c r="C1777" i="3"/>
  <c r="C7833" i="3" l="1"/>
  <c r="C7832" i="3"/>
  <c r="C7831" i="3"/>
  <c r="C7830" i="3"/>
  <c r="C7829" i="3"/>
  <c r="C906" i="3" l="1"/>
  <c r="C905" i="3"/>
  <c r="C904" i="3"/>
  <c r="C3118" i="3"/>
  <c r="C3117" i="3"/>
  <c r="C3116" i="3"/>
  <c r="C3115" i="3"/>
  <c r="C3114" i="3"/>
  <c r="C7696" i="3"/>
  <c r="C7695" i="3"/>
  <c r="C7694" i="3"/>
  <c r="C7693" i="3"/>
  <c r="C7692" i="3"/>
  <c r="C7749" i="3"/>
  <c r="C7748" i="3"/>
  <c r="C7747" i="3"/>
  <c r="C7746" i="3"/>
  <c r="C7745" i="3"/>
  <c r="C7744" i="3"/>
  <c r="C7743" i="3"/>
  <c r="C7742" i="3"/>
  <c r="C7697" i="3"/>
  <c r="C7650" i="3"/>
  <c r="C7649" i="3"/>
  <c r="C7648" i="3"/>
  <c r="C7647" i="3"/>
  <c r="C7626" i="3"/>
  <c r="C7625" i="3"/>
  <c r="C7624" i="3"/>
  <c r="C7623" i="3"/>
  <c r="C7622" i="3"/>
  <c r="C7579" i="3"/>
  <c r="C7578" i="3"/>
  <c r="C7577" i="3"/>
  <c r="C7576" i="3"/>
  <c r="C7575" i="3"/>
  <c r="C7515" i="3"/>
  <c r="C7514" i="3"/>
  <c r="C7513" i="3"/>
  <c r="C7512" i="3"/>
  <c r="C7511" i="3"/>
  <c r="C7510" i="3"/>
  <c r="C7509" i="3"/>
  <c r="C7508" i="3"/>
  <c r="C7507" i="3"/>
  <c r="C7506" i="3"/>
  <c r="C7505" i="3"/>
  <c r="C7504" i="3"/>
  <c r="C7503" i="3"/>
  <c r="C7502" i="3"/>
  <c r="C7501" i="3"/>
  <c r="C7500" i="3"/>
  <c r="C7499" i="3"/>
  <c r="C7464" i="3"/>
  <c r="C7463" i="3"/>
  <c r="C7462" i="3"/>
  <c r="C7461" i="3"/>
  <c r="C7460" i="3"/>
  <c r="C7458" i="3"/>
  <c r="C7457" i="3"/>
  <c r="C7456" i="3"/>
  <c r="C7455" i="3"/>
  <c r="C7454" i="3"/>
  <c r="C7246" i="3"/>
  <c r="C7245" i="3"/>
  <c r="C7244" i="3"/>
  <c r="C7243" i="3"/>
  <c r="C7242" i="3"/>
  <c r="C7241" i="3"/>
  <c r="C7240" i="3"/>
  <c r="C7239" i="3"/>
  <c r="C7229" i="3"/>
  <c r="C7228" i="3"/>
  <c r="C7227" i="3"/>
  <c r="C7226" i="3"/>
  <c r="C7022" i="3"/>
  <c r="C7021" i="3"/>
  <c r="C7020" i="3"/>
  <c r="C7019" i="3"/>
  <c r="C7018" i="3"/>
  <c r="C7017" i="3"/>
  <c r="C7016" i="3"/>
  <c r="C7015" i="3"/>
  <c r="C7014" i="3"/>
  <c r="C7013" i="3"/>
  <c r="C7012" i="3"/>
  <c r="C6773" i="3"/>
  <c r="C6774" i="3"/>
  <c r="C6775" i="3"/>
  <c r="C6748" i="3"/>
  <c r="C6747" i="3"/>
  <c r="C6746" i="3"/>
  <c r="C6745" i="3"/>
  <c r="C6744" i="3"/>
  <c r="C6702" i="3"/>
  <c r="C6701" i="3"/>
  <c r="C6700" i="3"/>
  <c r="C6699" i="3"/>
  <c r="C6664" i="3"/>
  <c r="C6663" i="3"/>
  <c r="C6662" i="3"/>
  <c r="C6661" i="3"/>
  <c r="C6640" i="3"/>
  <c r="C6639" i="3"/>
  <c r="C6638" i="3"/>
  <c r="C6637" i="3"/>
  <c r="C6636" i="3"/>
  <c r="C6635" i="3"/>
  <c r="C6614" i="3"/>
  <c r="C6613" i="3"/>
  <c r="C6612" i="3"/>
  <c r="C6611" i="3"/>
  <c r="C6610" i="3"/>
  <c r="C6609" i="3"/>
  <c r="C6608" i="3"/>
  <c r="C6607" i="3"/>
  <c r="C6605" i="3"/>
  <c r="C6604" i="3"/>
  <c r="C6603" i="3"/>
  <c r="C6602" i="3"/>
  <c r="C6591" i="3"/>
  <c r="C6590" i="3"/>
  <c r="C6589" i="3"/>
  <c r="C6588" i="3"/>
  <c r="C6592" i="3"/>
  <c r="C6593" i="3"/>
  <c r="C6373" i="3"/>
  <c r="C6372" i="3"/>
  <c r="C6371" i="3"/>
  <c r="C6370" i="3"/>
  <c r="C6369" i="3"/>
  <c r="C6257" i="3"/>
  <c r="C6256" i="3"/>
  <c r="C6255" i="3"/>
  <c r="C6254" i="3"/>
  <c r="C6253" i="3"/>
  <c r="C6191" i="3"/>
  <c r="C6190" i="3"/>
  <c r="C6189" i="3"/>
  <c r="C6188" i="3"/>
  <c r="C6066" i="3"/>
  <c r="C6065" i="3"/>
  <c r="C6064" i="3"/>
  <c r="C6067" i="3"/>
  <c r="C6068" i="3"/>
  <c r="C6048" i="3"/>
  <c r="C6047" i="3"/>
  <c r="C6046" i="3"/>
  <c r="C6045" i="3"/>
  <c r="C5844" i="3"/>
  <c r="C5843" i="3"/>
  <c r="C5842" i="3"/>
  <c r="C5841" i="3"/>
  <c r="C5773" i="3"/>
  <c r="C5772" i="3"/>
  <c r="C5771" i="3"/>
  <c r="C5770" i="3"/>
  <c r="C5599" i="3"/>
  <c r="C5598" i="3"/>
  <c r="C5597" i="3"/>
  <c r="C5596" i="3"/>
  <c r="C5595" i="3"/>
  <c r="C5594" i="3"/>
  <c r="C5593" i="3"/>
  <c r="C5592" i="3"/>
  <c r="C5591" i="3"/>
  <c r="C5526" i="3"/>
  <c r="C5525" i="3"/>
  <c r="C5524" i="3"/>
  <c r="C5523" i="3"/>
  <c r="C5600" i="3"/>
  <c r="C5492" i="3"/>
  <c r="C5491" i="3"/>
  <c r="C5490" i="3"/>
  <c r="C5489" i="3"/>
  <c r="C5339" i="3"/>
  <c r="C5338" i="3"/>
  <c r="C5337" i="3"/>
  <c r="C5335" i="3"/>
  <c r="C5334" i="3"/>
  <c r="C5333" i="3"/>
  <c r="C5332" i="3"/>
  <c r="C5229" i="3"/>
  <c r="C5228" i="3"/>
  <c r="C5227" i="3"/>
  <c r="C5226" i="3"/>
  <c r="C5225" i="3"/>
  <c r="C5224" i="3"/>
  <c r="C5109" i="3"/>
  <c r="C5108" i="3"/>
  <c r="C5107" i="3"/>
  <c r="C5106" i="3"/>
  <c r="C5105" i="3"/>
  <c r="C5104" i="3"/>
  <c r="C5103" i="3"/>
  <c r="C5077" i="3"/>
  <c r="C5076" i="3"/>
  <c r="C5075" i="3"/>
  <c r="C5074" i="3"/>
  <c r="C5073" i="3"/>
  <c r="C5072" i="3"/>
  <c r="C5065" i="3"/>
  <c r="C5064" i="3"/>
  <c r="C5063" i="3"/>
  <c r="C5062" i="3"/>
  <c r="C5061" i="3"/>
  <c r="C5060" i="3"/>
  <c r="C5059" i="3"/>
  <c r="C5058" i="3"/>
  <c r="C4994" i="3"/>
  <c r="C4993" i="3"/>
  <c r="C4992" i="3"/>
  <c r="C4991" i="3"/>
  <c r="C4990" i="3"/>
  <c r="C4989" i="3"/>
  <c r="C4988" i="3"/>
  <c r="C4987" i="3"/>
  <c r="C4986" i="3"/>
  <c r="C4985" i="3"/>
  <c r="C4984" i="3"/>
  <c r="C4983" i="3"/>
  <c r="C4982" i="3"/>
  <c r="C4981" i="3"/>
  <c r="C4980" i="3"/>
  <c r="C2449" i="3"/>
  <c r="C2448" i="3"/>
  <c r="C2447" i="3"/>
  <c r="C2446" i="3"/>
  <c r="C2445" i="3"/>
  <c r="C2444" i="3"/>
  <c r="C2443" i="3"/>
  <c r="C2442" i="3"/>
  <c r="C2441" i="3"/>
  <c r="C2440" i="3"/>
  <c r="C2439" i="3"/>
  <c r="C2438" i="3"/>
  <c r="C2437" i="3"/>
  <c r="C2436" i="3"/>
  <c r="C2435" i="3"/>
  <c r="C2434" i="3"/>
  <c r="C2433" i="3"/>
  <c r="C2432" i="3"/>
  <c r="C2431" i="3"/>
  <c r="C2430" i="3"/>
  <c r="C2429" i="3"/>
  <c r="C2428" i="3"/>
  <c r="C2427" i="3"/>
  <c r="C2426" i="3"/>
  <c r="C2425" i="3"/>
  <c r="C2424" i="3"/>
  <c r="C2423" i="3"/>
  <c r="C2422" i="3"/>
  <c r="C2421" i="3"/>
  <c r="C2420" i="3"/>
  <c r="C2419" i="3"/>
  <c r="C2418" i="3"/>
  <c r="C2417" i="3"/>
  <c r="C2416" i="3"/>
  <c r="C2415" i="3"/>
  <c r="C2414" i="3"/>
  <c r="C2413" i="3"/>
  <c r="C2412" i="3"/>
  <c r="C2411" i="3"/>
  <c r="C2410" i="3"/>
  <c r="C2409" i="3"/>
  <c r="C2408" i="3"/>
  <c r="C2407" i="3"/>
  <c r="C2406" i="3"/>
  <c r="C2405" i="3"/>
  <c r="C2404" i="3"/>
  <c r="C2403" i="3"/>
  <c r="C2402" i="3"/>
  <c r="C2401" i="3"/>
  <c r="C2400" i="3"/>
  <c r="C4768" i="3" l="1"/>
  <c r="C4767" i="3"/>
  <c r="C4766" i="3"/>
  <c r="C4765" i="3"/>
  <c r="C4756" i="3"/>
  <c r="C4755" i="3"/>
  <c r="C4754" i="3"/>
  <c r="C4750" i="3"/>
  <c r="C4749" i="3"/>
  <c r="C4748" i="3"/>
  <c r="C4747" i="3"/>
  <c r="C4746" i="3"/>
  <c r="C4673" i="3"/>
  <c r="C4672" i="3"/>
  <c r="C4671" i="3"/>
  <c r="C4670" i="3"/>
  <c r="C4669" i="3"/>
  <c r="C4668" i="3"/>
  <c r="C4483" i="3"/>
  <c r="C4482" i="3"/>
  <c r="C4481" i="3"/>
  <c r="C4480" i="3"/>
  <c r="C4479" i="3"/>
  <c r="C4411" i="3"/>
  <c r="C4410" i="3"/>
  <c r="C4409" i="3"/>
  <c r="C4408" i="3"/>
  <c r="C4407" i="3"/>
  <c r="C4353" i="3"/>
  <c r="C4352" i="3"/>
  <c r="C4351" i="3"/>
  <c r="C4350" i="3"/>
  <c r="C4286" i="3"/>
  <c r="C4285" i="3"/>
  <c r="C4284" i="3"/>
  <c r="C4283" i="3"/>
  <c r="C4282" i="3"/>
  <c r="C4254" i="3"/>
  <c r="C4253" i="3"/>
  <c r="C4252" i="3"/>
  <c r="C4140" i="3"/>
  <c r="C4139" i="3"/>
  <c r="C4138" i="3"/>
  <c r="C4137" i="3"/>
  <c r="C4136" i="3"/>
  <c r="C4135" i="3"/>
  <c r="C4089" i="3"/>
  <c r="C4088" i="3"/>
  <c r="C4087" i="3"/>
  <c r="C4086" i="3"/>
  <c r="C4085" i="3"/>
  <c r="C3899" i="3"/>
  <c r="C3898" i="3"/>
  <c r="C3897" i="3"/>
  <c r="C3896" i="3"/>
  <c r="C3895" i="3"/>
  <c r="C3752" i="3"/>
  <c r="C3751" i="3"/>
  <c r="C3750" i="3"/>
  <c r="C3749" i="3"/>
  <c r="C3748" i="3"/>
  <c r="C876" i="3"/>
  <c r="C875" i="3"/>
  <c r="C874" i="3"/>
  <c r="C873" i="3"/>
  <c r="C3648" i="3"/>
  <c r="C3647" i="3"/>
  <c r="C3646" i="3"/>
  <c r="C3645" i="3"/>
  <c r="C3644" i="3"/>
  <c r="C3623" i="3"/>
  <c r="C3622" i="3"/>
  <c r="C3621" i="3"/>
  <c r="C3620" i="3"/>
  <c r="C3597" i="3"/>
  <c r="C3596" i="3"/>
  <c r="C3595" i="3"/>
  <c r="C3594" i="3"/>
  <c r="C1721" i="3"/>
  <c r="C1720" i="3"/>
  <c r="C1719" i="3"/>
  <c r="C1718" i="3"/>
  <c r="C1717" i="3"/>
  <c r="C1716" i="3"/>
  <c r="C1715" i="3"/>
  <c r="C3383" i="3"/>
  <c r="C3382" i="3"/>
  <c r="C3381" i="3"/>
  <c r="C3380" i="3"/>
  <c r="C3374" i="3"/>
  <c r="C3373" i="3"/>
  <c r="C3372" i="3"/>
  <c r="C3371" i="3"/>
  <c r="C3370" i="3"/>
  <c r="C3268" i="3"/>
  <c r="C3267" i="3"/>
  <c r="C3266" i="3"/>
  <c r="C3265" i="3"/>
  <c r="C3240" i="3"/>
  <c r="C3239" i="3"/>
  <c r="C3238" i="3"/>
  <c r="C3237" i="3"/>
  <c r="C3236" i="3"/>
  <c r="C3235" i="3"/>
  <c r="C3232" i="3"/>
  <c r="C3231" i="3"/>
  <c r="C3230" i="3"/>
  <c r="C3229" i="3"/>
  <c r="C3228" i="3"/>
  <c r="C2739" i="3"/>
  <c r="C2738" i="3"/>
  <c r="C2737" i="3"/>
  <c r="C2736" i="3"/>
  <c r="C2735" i="3"/>
  <c r="C2734" i="3"/>
  <c r="C2733" i="3"/>
  <c r="C2732" i="3"/>
  <c r="C2731" i="3"/>
  <c r="C2560" i="3"/>
  <c r="C2559" i="3"/>
  <c r="C2558" i="3"/>
  <c r="C2557" i="3"/>
  <c r="C2556" i="3"/>
  <c r="C2528" i="3"/>
  <c r="C2527" i="3"/>
  <c r="C2526" i="3"/>
  <c r="C2525" i="3"/>
  <c r="C2524" i="3"/>
  <c r="C2345" i="3"/>
  <c r="C2344" i="3"/>
  <c r="C2343" i="3"/>
  <c r="C2342" i="3"/>
  <c r="C2341" i="3"/>
  <c r="C2340" i="3"/>
  <c r="C2327" i="3"/>
  <c r="C2326" i="3"/>
  <c r="C2325" i="3"/>
  <c r="C2324" i="3"/>
  <c r="C2323" i="3"/>
  <c r="C2059" i="3"/>
  <c r="C2058" i="3"/>
  <c r="C2057" i="3"/>
  <c r="C2056" i="3"/>
  <c r="C2055" i="3"/>
  <c r="C1837" i="3"/>
  <c r="C1836" i="3"/>
  <c r="C1835" i="3"/>
  <c r="C1834" i="3"/>
  <c r="C1800" i="3" l="1"/>
  <c r="C1799" i="3"/>
  <c r="C1798" i="3"/>
  <c r="C1797" i="3"/>
  <c r="C1796" i="3"/>
  <c r="C1795" i="3"/>
  <c r="C2235" i="3"/>
  <c r="C2234" i="3"/>
  <c r="C2233" i="3"/>
  <c r="C2232" i="3"/>
  <c r="C2231" i="3"/>
  <c r="C1544" i="3"/>
  <c r="C1543" i="3"/>
  <c r="C1542" i="3"/>
  <c r="C1541" i="3"/>
  <c r="C1540" i="3"/>
  <c r="C417" i="3"/>
  <c r="C416" i="3"/>
  <c r="C415" i="3"/>
  <c r="C414" i="3"/>
  <c r="C413" i="3"/>
  <c r="C3233" i="3"/>
  <c r="C5034" i="3"/>
  <c r="C5033" i="3"/>
  <c r="C5032" i="3"/>
  <c r="C5031" i="3"/>
  <c r="C5030" i="3"/>
  <c r="C5029" i="3"/>
  <c r="C6171" i="3"/>
  <c r="C6170" i="3"/>
  <c r="C6169" i="3"/>
  <c r="C6168" i="3"/>
  <c r="C6167" i="3"/>
  <c r="C6166" i="3"/>
  <c r="C7998" i="3"/>
  <c r="C7997" i="3"/>
  <c r="C7996" i="3"/>
  <c r="C7995" i="3"/>
  <c r="C7994" i="3"/>
  <c r="C6104" i="3"/>
  <c r="C6103" i="3"/>
  <c r="C6102" i="3"/>
  <c r="C6101" i="3"/>
  <c r="C6100" i="3"/>
  <c r="C1493" i="3"/>
  <c r="C1331" i="3"/>
  <c r="C1330" i="3"/>
  <c r="C1329" i="3"/>
  <c r="C1328" i="3"/>
  <c r="C1327" i="3"/>
  <c r="C8320" i="3"/>
  <c r="C8319" i="3"/>
  <c r="C8318" i="3"/>
  <c r="C8317" i="3"/>
  <c r="C8316" i="3"/>
  <c r="C8315" i="3"/>
  <c r="C8314" i="3"/>
  <c r="C962" i="3"/>
  <c r="C961" i="3"/>
  <c r="C960" i="3"/>
  <c r="C959" i="3"/>
  <c r="C999" i="3"/>
  <c r="C998" i="3"/>
  <c r="C997" i="3"/>
  <c r="C996" i="3"/>
  <c r="C897" i="3"/>
  <c r="C896" i="3"/>
  <c r="C895" i="3"/>
  <c r="C894" i="3"/>
  <c r="C611" i="3"/>
  <c r="C610" i="3"/>
  <c r="C609" i="3"/>
  <c r="C608" i="3"/>
  <c r="C337" i="3"/>
  <c r="C336" i="3"/>
  <c r="C335" i="3"/>
  <c r="C334" i="3"/>
  <c r="C333" i="3"/>
  <c r="C1344" i="3"/>
  <c r="C1343" i="3"/>
  <c r="C1342" i="3"/>
  <c r="C1341" i="3"/>
  <c r="C1616" i="3" l="1"/>
  <c r="C1615" i="3"/>
  <c r="C1614" i="3"/>
  <c r="C1613" i="3"/>
  <c r="C1612" i="3"/>
  <c r="C1611" i="3"/>
  <c r="C1610" i="3"/>
  <c r="C6526" i="3"/>
  <c r="C6525" i="3"/>
  <c r="C6524" i="3"/>
  <c r="C6523" i="3"/>
  <c r="C6522" i="3"/>
  <c r="C8766" i="3"/>
  <c r="C8765" i="3"/>
  <c r="C8764" i="3"/>
  <c r="C8763" i="3"/>
  <c r="C8762" i="3"/>
  <c r="C8755" i="3"/>
  <c r="C8754" i="3"/>
  <c r="C8753" i="3"/>
  <c r="C8752" i="3"/>
  <c r="C8593" i="3"/>
  <c r="C8592" i="3"/>
  <c r="C8591" i="3"/>
  <c r="C8590" i="3"/>
  <c r="C8589" i="3"/>
  <c r="C8588" i="3"/>
  <c r="C8587" i="3"/>
  <c r="C8564" i="3"/>
  <c r="C8563" i="3"/>
  <c r="C8562" i="3"/>
  <c r="C8561" i="3"/>
  <c r="C8560" i="3"/>
  <c r="C8559" i="3"/>
  <c r="C8558" i="3"/>
  <c r="C8557" i="3"/>
  <c r="C8505" i="3"/>
  <c r="C8504" i="3"/>
  <c r="C8503" i="3"/>
  <c r="C8502" i="3"/>
  <c r="C8501" i="3"/>
  <c r="C8500" i="3"/>
  <c r="C8499" i="3"/>
  <c r="C8432" i="3"/>
  <c r="C8431" i="3"/>
  <c r="C8430" i="3"/>
  <c r="C8429" i="3"/>
  <c r="C8363" i="3"/>
  <c r="C8362" i="3"/>
  <c r="C8361" i="3"/>
  <c r="C8360" i="3"/>
  <c r="C8312" i="3"/>
  <c r="C8311" i="3"/>
  <c r="C8310" i="3"/>
  <c r="C8309" i="3"/>
  <c r="C8308" i="3"/>
  <c r="C8307" i="3"/>
  <c r="C8306" i="3"/>
  <c r="C8305" i="3"/>
  <c r="C8304" i="3"/>
  <c r="C8303" i="3"/>
  <c r="C8200" i="3"/>
  <c r="C8199" i="3"/>
  <c r="C8198" i="3"/>
  <c r="C8197" i="3"/>
  <c r="C8196" i="3"/>
  <c r="C8074" i="3"/>
  <c r="C8073" i="3"/>
  <c r="C8072" i="3"/>
  <c r="C8071" i="3"/>
  <c r="C8070" i="3"/>
  <c r="C8069" i="3"/>
  <c r="C8063" i="3"/>
  <c r="C8062" i="3"/>
  <c r="C8061" i="3"/>
  <c r="C8060" i="3"/>
  <c r="C8059" i="3"/>
  <c r="C8004" i="3"/>
  <c r="C8003" i="3"/>
  <c r="C8002" i="3"/>
  <c r="C8001" i="3"/>
  <c r="C7970" i="3"/>
  <c r="C7969" i="3"/>
  <c r="C7968" i="3"/>
  <c r="C7967" i="3"/>
  <c r="C7966" i="3"/>
  <c r="C7960" i="3"/>
  <c r="C7959" i="3"/>
  <c r="C7958" i="3"/>
  <c r="C7957" i="3"/>
  <c r="C7956" i="3"/>
  <c r="C8551" i="3"/>
  <c r="C8552" i="3"/>
  <c r="C8553" i="3"/>
  <c r="C8554" i="3"/>
  <c r="C8555" i="3"/>
  <c r="C8556" i="3"/>
  <c r="C7935" i="3"/>
  <c r="C7934" i="3"/>
  <c r="C7933" i="3"/>
  <c r="C7932" i="3"/>
  <c r="C7931" i="3"/>
  <c r="C7887" i="3"/>
  <c r="C7886" i="3"/>
  <c r="C7885" i="3"/>
  <c r="C7884" i="3"/>
  <c r="C7883" i="3"/>
  <c r="C2517" i="3"/>
  <c r="C2516" i="3"/>
  <c r="C2515" i="3"/>
  <c r="C2514" i="3"/>
  <c r="C2513" i="3"/>
  <c r="C2512" i="3"/>
  <c r="C3469" i="3"/>
  <c r="C3468" i="3"/>
  <c r="C3467" i="3"/>
  <c r="C3466" i="3"/>
  <c r="C3465" i="3"/>
  <c r="C7755" i="3"/>
  <c r="C7754" i="3"/>
  <c r="C7753" i="3"/>
  <c r="C7752" i="3"/>
  <c r="C7751" i="3"/>
  <c r="C7740" i="3"/>
  <c r="C7739" i="3"/>
  <c r="C7738" i="3"/>
  <c r="C7737" i="3"/>
  <c r="C7736" i="3"/>
  <c r="C7735" i="3"/>
  <c r="C7734" i="3"/>
  <c r="C7733" i="3"/>
  <c r="C7732" i="3"/>
  <c r="C7639" i="3"/>
  <c r="C7638" i="3"/>
  <c r="C7637" i="3"/>
  <c r="C7636" i="3"/>
  <c r="C7635" i="3"/>
  <c r="C7634" i="3"/>
  <c r="C7633" i="3"/>
  <c r="C7632" i="3"/>
  <c r="C7631" i="3"/>
  <c r="C7630" i="3"/>
  <c r="C7627" i="3"/>
  <c r="C7583" i="3"/>
  <c r="C7582" i="3"/>
  <c r="C7581" i="3"/>
  <c r="C7580" i="3"/>
  <c r="C7453" i="3"/>
  <c r="C7452" i="3"/>
  <c r="C7449" i="3"/>
  <c r="C7448" i="3"/>
  <c r="C7447" i="3"/>
  <c r="C7446" i="3"/>
  <c r="C7445" i="3"/>
  <c r="C7444" i="3"/>
  <c r="C7435" i="3"/>
  <c r="C7434" i="3"/>
  <c r="C7433" i="3"/>
  <c r="C7432" i="3"/>
  <c r="C7431" i="3"/>
  <c r="C7421" i="3"/>
  <c r="C7420" i="3"/>
  <c r="C7419" i="3"/>
  <c r="C7418" i="3"/>
  <c r="C7417" i="3"/>
  <c r="C7450" i="3"/>
  <c r="C7416" i="3"/>
  <c r="C7415" i="3"/>
  <c r="C7414" i="3"/>
  <c r="C7413" i="3"/>
  <c r="C7406" i="3"/>
  <c r="C7405" i="3"/>
  <c r="C7404" i="3"/>
  <c r="C7403" i="3"/>
  <c r="C7402" i="3"/>
  <c r="C7401" i="3"/>
  <c r="C7384" i="3"/>
  <c r="C7383" i="3"/>
  <c r="C7382" i="3"/>
  <c r="C7381" i="3"/>
  <c r="C7380" i="3"/>
  <c r="C7379" i="3"/>
  <c r="C7301" i="3"/>
  <c r="C7300" i="3"/>
  <c r="C7299" i="3"/>
  <c r="C7298" i="3"/>
  <c r="C7297" i="3"/>
  <c r="C7296" i="3"/>
  <c r="C7295" i="3"/>
  <c r="C7294" i="3"/>
  <c r="C7238" i="3"/>
  <c r="C7237" i="3"/>
  <c r="C7236" i="3"/>
  <c r="C7235" i="3"/>
  <c r="C7234" i="3"/>
  <c r="C7233" i="3"/>
  <c r="C7225" i="3"/>
  <c r="C7224" i="3"/>
  <c r="C7223" i="3"/>
  <c r="C7222" i="3"/>
  <c r="C7208" i="3"/>
  <c r="C7207" i="3"/>
  <c r="C7206" i="3"/>
  <c r="C7205" i="3"/>
  <c r="C7175" i="3"/>
  <c r="C7174" i="3"/>
  <c r="C7173" i="3"/>
  <c r="C7172" i="3"/>
  <c r="C7171" i="3"/>
  <c r="C7170" i="3"/>
  <c r="C7169" i="3"/>
  <c r="C7168" i="3"/>
  <c r="C7167" i="3"/>
  <c r="C7166" i="3"/>
  <c r="C7165" i="3"/>
  <c r="C7164" i="3"/>
  <c r="C7140" i="3"/>
  <c r="C7139" i="3"/>
  <c r="C7138" i="3"/>
  <c r="C7137" i="3"/>
  <c r="C7136" i="3"/>
  <c r="C7135" i="3"/>
  <c r="C7093" i="3"/>
  <c r="C7092" i="3"/>
  <c r="C7091" i="3"/>
  <c r="C7090" i="3"/>
  <c r="C7089" i="3"/>
  <c r="C7088" i="3"/>
  <c r="C7099" i="3"/>
  <c r="C7098" i="3"/>
  <c r="C7097" i="3"/>
  <c r="C7096" i="3"/>
  <c r="C7095" i="3"/>
  <c r="C7033" i="3"/>
  <c r="C7032" i="3"/>
  <c r="C7031" i="3"/>
  <c r="C7030" i="3"/>
  <c r="C7029" i="3"/>
  <c r="C7028" i="3"/>
  <c r="C6983" i="3"/>
  <c r="C6982" i="3"/>
  <c r="C6981" i="3"/>
  <c r="C6980" i="3"/>
  <c r="C6979" i="3"/>
  <c r="C6978" i="3"/>
  <c r="C6954" i="3"/>
  <c r="C6953" i="3"/>
  <c r="C6952" i="3"/>
  <c r="C6951" i="3"/>
  <c r="C6904" i="3"/>
  <c r="C6903" i="3"/>
  <c r="C6902" i="3"/>
  <c r="C6901" i="3"/>
  <c r="C6900" i="3"/>
  <c r="C6899" i="3"/>
  <c r="C6898" i="3"/>
  <c r="C6897" i="3"/>
  <c r="C6896" i="3"/>
  <c r="C6798" i="3"/>
  <c r="C6797" i="3"/>
  <c r="C6796" i="3"/>
  <c r="C6795" i="3"/>
  <c r="C6794" i="3"/>
  <c r="C6793" i="3"/>
  <c r="C6792" i="3"/>
  <c r="C6791" i="3"/>
  <c r="C6790" i="3"/>
  <c r="C6723" i="3"/>
  <c r="C6722" i="3"/>
  <c r="C6721" i="3"/>
  <c r="C6720" i="3"/>
  <c r="C6719" i="3"/>
  <c r="C6718" i="3"/>
  <c r="C6717" i="3"/>
  <c r="C6716" i="3"/>
  <c r="C6606" i="3"/>
  <c r="C6584" i="3"/>
  <c r="C6583" i="3"/>
  <c r="C6582" i="3"/>
  <c r="C6581" i="3"/>
  <c r="C6512" i="3"/>
  <c r="C6511" i="3"/>
  <c r="C6510" i="3"/>
  <c r="C6509" i="3"/>
  <c r="C6508" i="3"/>
  <c r="C6507" i="3"/>
  <c r="C6506" i="3"/>
  <c r="C6498" i="3"/>
  <c r="C6497" i="3"/>
  <c r="C6496" i="3"/>
  <c r="C6495" i="3"/>
  <c r="C6494" i="3"/>
  <c r="C6482" i="3"/>
  <c r="C6481" i="3"/>
  <c r="C6480" i="3"/>
  <c r="C6479" i="3"/>
  <c r="C6478" i="3"/>
  <c r="C6436" i="3"/>
  <c r="C6435" i="3"/>
  <c r="C6434" i="3"/>
  <c r="C6433" i="3"/>
  <c r="C6432" i="3"/>
  <c r="C6387" i="3"/>
  <c r="C6386" i="3"/>
  <c r="C6385" i="3"/>
  <c r="C6384" i="3"/>
  <c r="C6383" i="3"/>
  <c r="C6382" i="3"/>
  <c r="C6381" i="3"/>
  <c r="C6380" i="3"/>
  <c r="C6379" i="3"/>
  <c r="C6489" i="3"/>
  <c r="C6488" i="3"/>
  <c r="C6487" i="3"/>
  <c r="C6486" i="3"/>
  <c r="C6485" i="3"/>
  <c r="C6484" i="3"/>
  <c r="C6246" i="3"/>
  <c r="C6245" i="3"/>
  <c r="C6244" i="3"/>
  <c r="C6243" i="3"/>
  <c r="C6242" i="3"/>
  <c r="C6241" i="3"/>
  <c r="C6176" i="3"/>
  <c r="C6175" i="3"/>
  <c r="C6174" i="3"/>
  <c r="C6173" i="3"/>
  <c r="C6157" i="3"/>
  <c r="C6156" i="3"/>
  <c r="C6155" i="3"/>
  <c r="C6154" i="3"/>
  <c r="C6148" i="3"/>
  <c r="C6147" i="3"/>
  <c r="C6146" i="3"/>
  <c r="C6145" i="3"/>
  <c r="C6151" i="3"/>
  <c r="C6152" i="3"/>
  <c r="C6153" i="3"/>
  <c r="C6110" i="3"/>
  <c r="C6109" i="3"/>
  <c r="C6108" i="3"/>
  <c r="C6107" i="3"/>
  <c r="C6106" i="3"/>
  <c r="C6134" i="3"/>
  <c r="C6133" i="3"/>
  <c r="C6132" i="3"/>
  <c r="C6131" i="3"/>
  <c r="C6130" i="3"/>
  <c r="C6129" i="3"/>
  <c r="C6128" i="3"/>
  <c r="C6127" i="3"/>
  <c r="C6117" i="3"/>
  <c r="C6116" i="3"/>
  <c r="C6115" i="3"/>
  <c r="C6114" i="3"/>
  <c r="C6089" i="3"/>
  <c r="C6088" i="3"/>
  <c r="C6087" i="3"/>
  <c r="C6086" i="3"/>
  <c r="C6027" i="3"/>
  <c r="C6026" i="3"/>
  <c r="C6025" i="3"/>
  <c r="C5957" i="3"/>
  <c r="C5956" i="3"/>
  <c r="C5955" i="3"/>
  <c r="C5954" i="3"/>
  <c r="C5899" i="3"/>
  <c r="C5898" i="3"/>
  <c r="C5897" i="3"/>
  <c r="C5896" i="3"/>
  <c r="C5830" i="3"/>
  <c r="C5829" i="3"/>
  <c r="C5828" i="3"/>
  <c r="C5827" i="3"/>
  <c r="C5709" i="3"/>
  <c r="C5708" i="3"/>
  <c r="C5707" i="3"/>
  <c r="C5706" i="3"/>
  <c r="C5705" i="3"/>
  <c r="C5521" i="3"/>
  <c r="C5520" i="3"/>
  <c r="C5519" i="3"/>
  <c r="C5518" i="3"/>
  <c r="C5501" i="3"/>
  <c r="C5500" i="3"/>
  <c r="C5499" i="3"/>
  <c r="C5498" i="3"/>
  <c r="C5497" i="3"/>
  <c r="C5423" i="3"/>
  <c r="C5422" i="3"/>
  <c r="C5421" i="3"/>
  <c r="C5420" i="3"/>
  <c r="C5419" i="3"/>
  <c r="C5418" i="3"/>
  <c r="C5417" i="3"/>
  <c r="C5416" i="3"/>
  <c r="C5341" i="3"/>
  <c r="C5340" i="3"/>
  <c r="C5336" i="3"/>
  <c r="C5277" i="3"/>
  <c r="C5276" i="3"/>
  <c r="C5275" i="3"/>
  <c r="C5274" i="3"/>
  <c r="C5273" i="3"/>
  <c r="C5258" i="3"/>
  <c r="C5257" i="3"/>
  <c r="C5256" i="3"/>
  <c r="C5255" i="3"/>
  <c r="C5265" i="3"/>
  <c r="C5264" i="3"/>
  <c r="C5263" i="3"/>
  <c r="C5262" i="3"/>
  <c r="C5342" i="3"/>
  <c r="C5254" i="3"/>
  <c r="C5253" i="3"/>
  <c r="C5252" i="3"/>
  <c r="C5251" i="3"/>
  <c r="C5250" i="3"/>
  <c r="C5242" i="3"/>
  <c r="C5241" i="3"/>
  <c r="C5240" i="3"/>
  <c r="C5239" i="3"/>
  <c r="C5238" i="3"/>
  <c r="C5237" i="3"/>
  <c r="C5116" i="3"/>
  <c r="C5115" i="3"/>
  <c r="C5114" i="3"/>
  <c r="C5113" i="3"/>
  <c r="C5112" i="3"/>
  <c r="C5022" i="3"/>
  <c r="C5021" i="3"/>
  <c r="C5020" i="3"/>
  <c r="C5019" i="3"/>
  <c r="C5018" i="3"/>
  <c r="C5017" i="3"/>
  <c r="C5016" i="3"/>
  <c r="C4942" i="3"/>
  <c r="C4941" i="3"/>
  <c r="C4940" i="3"/>
  <c r="C4939" i="3"/>
  <c r="C4938" i="3"/>
  <c r="C4845" i="3"/>
  <c r="C4844" i="3"/>
  <c r="C4843" i="3"/>
  <c r="C4842" i="3"/>
  <c r="C4841" i="3"/>
  <c r="C4840" i="3"/>
  <c r="C4839" i="3"/>
  <c r="C4734" i="3"/>
  <c r="C4733" i="3"/>
  <c r="C4732" i="3"/>
  <c r="C4731" i="3"/>
  <c r="C4730" i="3"/>
  <c r="C4729" i="3"/>
  <c r="C4728" i="3"/>
  <c r="C4715" i="3"/>
  <c r="C4714" i="3"/>
  <c r="C4713" i="3"/>
  <c r="C4712" i="3"/>
  <c r="C4711" i="3"/>
  <c r="C4680" i="3"/>
  <c r="C4679" i="3"/>
  <c r="C4678" i="3"/>
  <c r="C4677" i="3"/>
  <c r="C4676" i="3"/>
  <c r="C4675" i="3"/>
  <c r="C4674" i="3"/>
  <c r="C4810" i="3"/>
  <c r="C4809" i="3"/>
  <c r="C4808" i="3"/>
  <c r="C4807" i="3"/>
  <c r="C4806" i="3"/>
  <c r="C4667" i="3"/>
  <c r="C4666" i="3"/>
  <c r="C4572" i="3"/>
  <c r="C4571" i="3"/>
  <c r="C4570" i="3"/>
  <c r="C4569" i="3"/>
  <c r="C4568" i="3"/>
  <c r="C4432" i="3"/>
  <c r="C4431" i="3"/>
  <c r="C4430" i="3"/>
  <c r="C4429" i="3"/>
  <c r="C4428" i="3"/>
  <c r="C4427" i="3"/>
  <c r="C4426" i="3"/>
  <c r="C4425" i="3"/>
  <c r="C4424" i="3"/>
  <c r="C4423" i="3"/>
  <c r="C4422" i="3"/>
  <c r="C4421" i="3"/>
  <c r="C4420" i="3"/>
  <c r="C4398" i="3"/>
  <c r="C4397" i="3"/>
  <c r="C4396" i="3"/>
  <c r="C4395" i="3"/>
  <c r="C4393" i="3"/>
  <c r="C4392" i="3"/>
  <c r="C4391" i="3"/>
  <c r="C4390" i="3"/>
  <c r="C4389" i="3"/>
  <c r="C4308" i="3"/>
  <c r="C4307" i="3"/>
  <c r="C4306" i="3"/>
  <c r="C4305" i="3"/>
  <c r="C4304" i="3"/>
  <c r="C4303" i="3"/>
  <c r="C4260" i="3"/>
  <c r="C4259" i="3"/>
  <c r="C4258" i="3"/>
  <c r="C4257" i="3"/>
  <c r="C4256" i="3"/>
  <c r="C4255" i="3"/>
  <c r="C5737" i="3"/>
  <c r="C5736" i="3"/>
  <c r="C5735" i="3"/>
  <c r="C5734" i="3"/>
  <c r="C4222" i="3"/>
  <c r="C4221" i="3"/>
  <c r="C4172" i="3"/>
  <c r="C4171" i="3"/>
  <c r="C4170" i="3"/>
  <c r="C4169" i="3"/>
  <c r="C4168" i="3"/>
  <c r="C4134" i="3"/>
  <c r="C4133" i="3"/>
  <c r="C3298" i="3"/>
  <c r="C3297" i="3"/>
  <c r="C3296" i="3"/>
  <c r="C3295" i="3"/>
  <c r="C3294" i="3"/>
  <c r="C3293" i="3"/>
  <c r="C4090" i="3"/>
  <c r="C4084" i="3"/>
  <c r="C4059" i="3"/>
  <c r="C4058" i="3"/>
  <c r="C4057" i="3"/>
  <c r="C4056" i="3"/>
  <c r="C4055" i="3"/>
  <c r="C3976" i="3"/>
  <c r="C3975" i="3"/>
  <c r="C3974" i="3"/>
  <c r="C3973" i="3"/>
  <c r="C3972" i="3"/>
  <c r="C3952" i="3"/>
  <c r="C3951" i="3"/>
  <c r="C3950" i="3"/>
  <c r="C3949" i="3"/>
  <c r="C3948" i="3"/>
  <c r="C3894" i="3"/>
  <c r="C3893" i="3"/>
  <c r="C3847" i="3"/>
  <c r="C3846" i="3"/>
  <c r="C3845" i="3"/>
  <c r="C3844" i="3"/>
  <c r="C3843" i="3"/>
  <c r="C3842" i="3"/>
  <c r="C3790" i="3"/>
  <c r="C3789" i="3"/>
  <c r="C3788" i="3"/>
  <c r="C3787" i="3"/>
  <c r="C3786" i="3"/>
  <c r="C3761" i="3"/>
  <c r="C3760" i="3"/>
  <c r="C3759" i="3"/>
  <c r="C3758" i="3"/>
  <c r="C3757" i="3"/>
  <c r="C3756" i="3"/>
  <c r="C3755" i="3"/>
  <c r="C3693" i="3"/>
  <c r="C3692" i="3"/>
  <c r="C3691" i="3"/>
  <c r="C3690" i="3"/>
  <c r="C3689" i="3"/>
  <c r="C3590" i="3"/>
  <c r="C3589" i="3"/>
  <c r="C3588" i="3"/>
  <c r="C3587" i="3"/>
  <c r="C3586" i="3"/>
  <c r="C3585" i="3"/>
  <c r="C3584" i="3"/>
  <c r="C3583" i="3"/>
  <c r="C3582" i="3"/>
  <c r="C3499" i="3"/>
  <c r="C3498" i="3"/>
  <c r="C3497" i="3"/>
  <c r="C3496" i="3"/>
  <c r="C3495" i="3"/>
  <c r="C3402" i="3"/>
  <c r="C3401" i="3"/>
  <c r="C3400" i="3"/>
  <c r="C3399" i="3"/>
  <c r="C3398" i="3"/>
  <c r="C3352" i="3"/>
  <c r="C3351" i="3"/>
  <c r="C3350" i="3"/>
  <c r="C3349" i="3"/>
  <c r="C3348" i="3"/>
  <c r="C3225" i="3"/>
  <c r="C3224" i="3"/>
  <c r="C3223" i="3"/>
  <c r="C3222" i="3"/>
  <c r="C3221" i="3"/>
  <c r="C3220" i="3"/>
  <c r="C3167" i="3"/>
  <c r="C3166" i="3"/>
  <c r="C3165" i="3"/>
  <c r="C3164" i="3"/>
  <c r="C3163" i="3"/>
  <c r="C3209" i="3"/>
  <c r="C3208" i="3"/>
  <c r="C3207" i="3"/>
  <c r="C3206" i="3"/>
  <c r="C3205" i="3"/>
  <c r="C3059" i="3"/>
  <c r="C3058" i="3"/>
  <c r="C3057" i="3"/>
  <c r="C3056" i="3"/>
  <c r="C3055" i="3"/>
  <c r="C2999" i="3"/>
  <c r="C2998" i="3"/>
  <c r="C2997" i="3"/>
  <c r="C2996" i="3"/>
  <c r="C2967" i="3"/>
  <c r="C2966" i="3"/>
  <c r="C2965" i="3"/>
  <c r="C2964" i="3"/>
  <c r="C2963" i="3"/>
  <c r="C2931" i="3"/>
  <c r="C2930" i="3"/>
  <c r="C2929" i="3"/>
  <c r="C2928" i="3"/>
  <c r="C2927" i="3"/>
  <c r="C2926" i="3"/>
  <c r="C2925" i="3"/>
  <c r="C2924" i="3"/>
  <c r="C2923" i="3"/>
  <c r="C2922" i="3"/>
  <c r="C2913" i="3"/>
  <c r="C2912" i="3"/>
  <c r="C2911" i="3"/>
  <c r="C2910" i="3"/>
  <c r="C2899" i="3"/>
  <c r="C2898" i="3"/>
  <c r="C2897" i="3"/>
  <c r="C2896" i="3"/>
  <c r="C2895" i="3"/>
  <c r="C2894" i="3"/>
  <c r="C2690" i="3"/>
  <c r="C2689" i="3"/>
  <c r="C2688" i="3"/>
  <c r="C2687" i="3"/>
  <c r="C2686" i="3"/>
  <c r="C2529" i="3"/>
  <c r="C2504" i="3"/>
  <c r="C2503" i="3"/>
  <c r="C2502" i="3"/>
  <c r="C2501" i="3"/>
  <c r="C2332" i="3"/>
  <c r="C2331" i="3"/>
  <c r="C2330" i="3"/>
  <c r="C2329" i="3"/>
  <c r="C2269" i="3"/>
  <c r="C2268" i="3"/>
  <c r="C2267" i="3"/>
  <c r="C2266" i="3"/>
  <c r="C2172" i="3"/>
  <c r="C2171" i="3"/>
  <c r="C2170" i="3"/>
  <c r="C2169" i="3"/>
  <c r="C2168" i="3"/>
  <c r="C2118" i="3"/>
  <c r="C2117" i="3"/>
  <c r="C2116" i="3"/>
  <c r="C2115" i="3"/>
  <c r="D2119" i="3"/>
  <c r="D2120" i="3" s="1"/>
  <c r="C2119" i="3"/>
  <c r="C2120" i="3"/>
  <c r="C2106" i="3"/>
  <c r="C2105" i="3"/>
  <c r="C2104" i="3"/>
  <c r="C2103" i="3"/>
  <c r="C2102" i="3"/>
  <c r="C2101" i="3"/>
  <c r="C2114" i="3"/>
  <c r="C2113" i="3"/>
  <c r="C2112" i="3"/>
  <c r="C2111" i="3"/>
  <c r="C1986" i="3"/>
  <c r="C1985" i="3"/>
  <c r="C1984" i="3"/>
  <c r="C1983" i="3"/>
  <c r="C1982" i="3"/>
  <c r="C1977" i="3"/>
  <c r="C1976" i="3"/>
  <c r="C1975" i="3"/>
  <c r="C1974" i="3"/>
  <c r="C1973" i="3"/>
  <c r="C1942" i="3"/>
  <c r="C1941" i="3"/>
  <c r="C1940" i="3"/>
  <c r="C1939" i="3"/>
  <c r="C1938" i="3"/>
  <c r="C1918" i="3"/>
  <c r="C1917" i="3"/>
  <c r="C1916" i="3"/>
  <c r="C1915" i="3"/>
  <c r="C1914" i="3"/>
  <c r="C1913" i="3"/>
  <c r="C1896" i="3"/>
  <c r="C1895" i="3"/>
  <c r="C1894" i="3"/>
  <c r="C1893" i="3"/>
  <c r="C1892" i="3"/>
  <c r="C1670" i="3"/>
  <c r="C1669" i="3"/>
  <c r="C1668" i="3"/>
  <c r="C1667" i="3"/>
  <c r="C1646" i="3"/>
  <c r="C1645" i="3"/>
  <c r="C1644" i="3"/>
  <c r="C1643" i="3"/>
  <c r="C1642" i="3"/>
  <c r="C1626" i="3"/>
  <c r="C1625" i="3"/>
  <c r="C1624" i="3"/>
  <c r="C1623" i="3"/>
  <c r="C1622" i="3"/>
  <c r="C1507" i="3"/>
  <c r="C1506" i="3"/>
  <c r="C1505" i="3"/>
  <c r="C1504" i="3"/>
  <c r="C1503" i="3"/>
  <c r="C1480" i="3"/>
  <c r="C1479" i="3"/>
  <c r="C1478" i="3"/>
  <c r="C1477" i="3"/>
  <c r="C1476" i="3"/>
  <c r="C1475" i="3"/>
  <c r="C1289" i="3"/>
  <c r="C1288" i="3"/>
  <c r="C1287" i="3"/>
  <c r="C1286" i="3"/>
  <c r="C1285" i="3"/>
  <c r="C1284" i="3"/>
  <c r="C1283" i="3"/>
  <c r="C1257" i="3"/>
  <c r="C1256" i="3"/>
  <c r="C1255" i="3"/>
  <c r="C1254" i="3"/>
  <c r="C1235" i="3"/>
  <c r="C1234" i="3"/>
  <c r="C1233" i="3"/>
  <c r="C1232" i="3"/>
  <c r="C1231" i="3"/>
  <c r="C1230" i="3"/>
  <c r="C1096" i="3"/>
  <c r="C1095" i="3"/>
  <c r="C1094" i="3"/>
  <c r="C1093" i="3"/>
  <c r="C1092" i="3"/>
  <c r="C1091" i="3"/>
  <c r="C1009" i="3"/>
  <c r="C1008" i="3"/>
  <c r="C1007" i="3"/>
  <c r="C1006" i="3"/>
  <c r="C1005" i="3"/>
  <c r="C1004" i="3"/>
  <c r="C1003" i="3"/>
  <c r="C1002" i="3"/>
  <c r="C1666" i="3" l="1"/>
  <c r="C1665" i="3"/>
  <c r="C6361" i="3"/>
  <c r="C6360" i="3"/>
  <c r="C6359" i="3"/>
  <c r="C6358" i="3"/>
  <c r="C6357" i="3"/>
  <c r="C3593" i="3" l="1"/>
  <c r="C3592" i="3"/>
  <c r="C3591" i="3"/>
  <c r="C3881" i="3"/>
  <c r="C3880" i="3"/>
  <c r="C3879" i="3"/>
  <c r="C3878" i="3"/>
  <c r="C3877" i="3"/>
  <c r="C3876" i="3"/>
  <c r="C7760" i="3"/>
  <c r="C7759" i="3"/>
  <c r="C7758" i="3"/>
  <c r="C7757" i="3"/>
  <c r="C7756" i="3"/>
  <c r="C7853" i="3"/>
  <c r="C7852" i="3"/>
  <c r="C7851" i="3"/>
  <c r="C7850" i="3"/>
  <c r="C7849" i="3"/>
  <c r="C8448" i="3"/>
  <c r="C8447" i="3"/>
  <c r="C8446" i="3"/>
  <c r="C8445" i="3"/>
  <c r="C8444" i="3"/>
  <c r="C8443" i="3"/>
  <c r="C172" i="3"/>
  <c r="C171" i="3"/>
  <c r="C170" i="3"/>
  <c r="C169" i="3"/>
  <c r="C168" i="3"/>
  <c r="C3386" i="3"/>
  <c r="C3385" i="3"/>
  <c r="C3384" i="3"/>
  <c r="C3379" i="3"/>
  <c r="C760" i="3"/>
  <c r="C759" i="3"/>
  <c r="C758" i="3"/>
  <c r="C757" i="3"/>
  <c r="C756" i="3"/>
  <c r="C2641" i="3"/>
  <c r="C2640" i="3"/>
  <c r="C2639" i="3"/>
  <c r="C2638" i="3"/>
  <c r="C2637" i="3"/>
  <c r="C2636" i="3"/>
  <c r="C4026" i="3"/>
  <c r="C4025" i="3"/>
  <c r="C4024" i="3"/>
  <c r="C4023" i="3"/>
  <c r="C4022" i="3"/>
  <c r="C4021" i="3"/>
  <c r="C13" i="3"/>
  <c r="C12" i="3"/>
  <c r="C11" i="3"/>
  <c r="C10" i="3"/>
  <c r="C9" i="3"/>
  <c r="C8" i="3"/>
  <c r="C70" i="3"/>
  <c r="C69" i="3"/>
  <c r="C68" i="3"/>
  <c r="C67" i="3"/>
  <c r="C66" i="3"/>
  <c r="C65" i="3"/>
  <c r="C5442" i="3"/>
  <c r="C5441" i="3"/>
  <c r="C5440" i="3"/>
  <c r="C5439" i="3"/>
  <c r="C5438" i="3"/>
  <c r="C5198" i="3"/>
  <c r="C5197" i="3"/>
  <c r="C5196" i="3"/>
  <c r="C5195" i="3"/>
  <c r="C5194" i="3"/>
  <c r="C5193" i="3"/>
  <c r="C5192" i="3"/>
  <c r="C2292" i="3"/>
  <c r="C2291" i="3"/>
  <c r="C2290" i="3"/>
  <c r="C2289" i="3"/>
  <c r="C2288" i="3"/>
  <c r="C2287" i="3"/>
  <c r="C4894" i="3" l="1"/>
  <c r="C4893" i="3"/>
  <c r="C4892" i="3"/>
  <c r="C4891" i="3"/>
  <c r="C4890" i="3"/>
  <c r="C3927" i="3"/>
  <c r="C3926" i="3"/>
  <c r="C3925" i="3"/>
  <c r="C3924" i="3"/>
  <c r="C3923" i="3"/>
  <c r="C2386" i="3"/>
  <c r="C2385" i="3"/>
  <c r="C2384" i="3"/>
  <c r="C2383" i="3"/>
  <c r="C2382" i="3"/>
  <c r="C2381" i="3"/>
  <c r="C2380" i="3"/>
  <c r="C6000" i="3"/>
  <c r="C5999" i="3"/>
  <c r="C5998" i="3"/>
  <c r="C5997" i="3"/>
  <c r="C5996" i="3"/>
  <c r="C5995" i="3"/>
  <c r="C6772" i="3"/>
  <c r="C6771" i="3"/>
  <c r="C6770" i="3"/>
  <c r="C6769" i="3"/>
  <c r="C6768" i="3"/>
  <c r="C7009" i="3" l="1"/>
  <c r="C7008" i="3"/>
  <c r="C7007" i="3"/>
  <c r="C7006" i="3"/>
  <c r="C7005" i="3"/>
  <c r="C7004" i="3"/>
  <c r="C4956" i="3"/>
  <c r="C4955" i="3"/>
  <c r="C4954" i="3"/>
  <c r="C4953" i="3"/>
  <c r="C3670" i="3"/>
  <c r="C3669" i="3"/>
  <c r="C3668" i="3"/>
  <c r="C3667" i="3"/>
  <c r="C2550" i="3"/>
  <c r="C2549" i="3"/>
  <c r="C2548" i="3"/>
  <c r="C2547" i="3"/>
  <c r="C2546" i="3"/>
  <c r="C1833" i="3"/>
  <c r="C1832" i="3"/>
  <c r="C1831" i="3"/>
  <c r="C1706" i="3"/>
  <c r="C1705" i="3"/>
  <c r="C1704" i="3"/>
  <c r="C1703" i="3"/>
  <c r="C1702" i="3"/>
  <c r="C4782" i="3" l="1"/>
  <c r="C4781" i="3"/>
  <c r="C4780" i="3"/>
  <c r="C4779" i="3"/>
  <c r="C4778" i="3"/>
  <c r="C4777" i="3"/>
  <c r="C412" i="3"/>
  <c r="C411" i="3"/>
  <c r="C410" i="3"/>
  <c r="C409" i="3"/>
  <c r="C408" i="3"/>
  <c r="C1166" i="3"/>
  <c r="C1165" i="3"/>
  <c r="C1164" i="3"/>
  <c r="C1163" i="3"/>
  <c r="C1162" i="3"/>
  <c r="C812" i="3"/>
  <c r="C811" i="3"/>
  <c r="C810" i="3"/>
  <c r="C809" i="3"/>
  <c r="C491" i="3"/>
  <c r="C490" i="3"/>
  <c r="C489" i="3"/>
  <c r="C488" i="3"/>
  <c r="C487" i="3"/>
  <c r="C492" i="3"/>
  <c r="C366" i="3"/>
  <c r="C365" i="3"/>
  <c r="C364" i="3"/>
  <c r="C265" i="3"/>
  <c r="C264" i="3"/>
  <c r="C263" i="3"/>
  <c r="C262" i="3"/>
  <c r="C261" i="3"/>
  <c r="C250" i="3"/>
  <c r="C249" i="3"/>
  <c r="C248" i="3"/>
  <c r="C208" i="3"/>
  <c r="C207" i="3"/>
  <c r="C206" i="3"/>
  <c r="C205" i="3"/>
  <c r="C2100" i="3"/>
  <c r="C2099" i="3"/>
  <c r="C2098" i="3"/>
  <c r="C2097" i="3"/>
  <c r="C790" i="3"/>
  <c r="C789" i="3"/>
  <c r="C788" i="3"/>
  <c r="C787" i="3"/>
  <c r="C8442" i="3" l="1"/>
  <c r="C8441" i="3"/>
  <c r="C8440" i="3"/>
  <c r="C8439" i="3"/>
  <c r="C8438" i="3"/>
  <c r="C8420" i="3"/>
  <c r="C8419" i="3"/>
  <c r="C8418" i="3"/>
  <c r="C8417" i="3"/>
  <c r="C8416" i="3"/>
  <c r="C8393" i="3"/>
  <c r="C8392" i="3"/>
  <c r="C8391" i="3"/>
  <c r="C8390" i="3"/>
  <c r="C8302" i="3"/>
  <c r="C8301" i="3"/>
  <c r="C8300" i="3"/>
  <c r="C8299" i="3"/>
  <c r="C8120" i="3"/>
  <c r="C8119" i="3"/>
  <c r="C8118" i="3"/>
  <c r="C8117" i="3"/>
  <c r="C7864" i="3"/>
  <c r="C7863" i="3"/>
  <c r="C7862" i="3"/>
  <c r="C7861" i="3"/>
  <c r="C7860" i="3"/>
  <c r="C7847" i="3"/>
  <c r="C7846" i="3"/>
  <c r="C7845" i="3"/>
  <c r="C7844" i="3"/>
  <c r="C7843" i="3"/>
  <c r="C7607" i="3"/>
  <c r="C7606" i="3"/>
  <c r="C7605" i="3"/>
  <c r="C7604" i="3"/>
  <c r="C7603" i="3"/>
  <c r="C7595" i="3"/>
  <c r="C7596" i="3"/>
  <c r="C7597" i="3"/>
  <c r="C7598" i="3"/>
  <c r="C7497" i="3"/>
  <c r="C7496" i="3"/>
  <c r="C7495" i="3"/>
  <c r="C7494" i="3"/>
  <c r="C7493" i="3"/>
  <c r="C7492" i="3"/>
  <c r="C7328" i="3"/>
  <c r="C7327" i="3"/>
  <c r="C7326" i="3"/>
  <c r="C7129" i="3"/>
  <c r="C7128" i="3"/>
  <c r="C7127" i="3"/>
  <c r="C7126" i="3"/>
  <c r="C6563" i="3"/>
  <c r="C6562" i="3"/>
  <c r="C6561" i="3"/>
  <c r="C6560" i="3"/>
  <c r="C6559" i="3"/>
  <c r="C6396" i="3"/>
  <c r="C6395" i="3"/>
  <c r="C6394" i="3"/>
  <c r="C6393" i="3"/>
  <c r="C6354" i="3"/>
  <c r="C6353" i="3"/>
  <c r="C6352" i="3"/>
  <c r="C6351" i="3"/>
  <c r="C6350" i="3"/>
  <c r="C6399" i="3"/>
  <c r="C6400" i="3"/>
  <c r="C5427" i="3"/>
  <c r="C5426" i="3"/>
  <c r="C5425" i="3"/>
  <c r="C5424" i="3"/>
  <c r="C4698" i="3"/>
  <c r="C4697" i="3"/>
  <c r="C4696" i="3"/>
  <c r="C4695" i="3"/>
  <c r="C4505" i="3"/>
  <c r="C4504" i="3"/>
  <c r="C4503" i="3"/>
  <c r="C4502" i="3"/>
  <c r="C4281" i="3"/>
  <c r="C4280" i="3"/>
  <c r="C4279" i="3"/>
  <c r="C4045" i="3"/>
  <c r="C4044" i="3"/>
  <c r="C4043" i="3"/>
  <c r="C4042" i="3"/>
  <c r="C3861" i="3"/>
  <c r="C3860" i="3"/>
  <c r="C3859" i="3"/>
  <c r="C3858" i="3"/>
  <c r="C3857" i="3"/>
  <c r="C3848" i="3"/>
  <c r="C3849" i="3"/>
  <c r="C3850" i="3"/>
  <c r="C3175" i="3"/>
  <c r="C3174" i="3"/>
  <c r="C3173" i="3"/>
  <c r="C3172" i="3"/>
  <c r="C3171" i="3"/>
  <c r="C1850" i="3"/>
  <c r="C1849" i="3"/>
  <c r="C1848" i="3"/>
  <c r="C1847" i="3"/>
  <c r="C1609" i="3"/>
  <c r="C1502" i="3"/>
  <c r="C1501" i="3"/>
  <c r="C102" i="3"/>
  <c r="C101" i="3"/>
  <c r="C100" i="3"/>
  <c r="C99" i="3"/>
  <c r="C8212" i="3" l="1"/>
  <c r="C8211" i="3"/>
  <c r="C8210" i="3"/>
  <c r="C8209" i="3"/>
  <c r="C8208" i="3"/>
  <c r="C8207" i="3"/>
  <c r="C7070" i="3" l="1"/>
  <c r="C7069" i="3"/>
  <c r="C7068" i="3"/>
  <c r="C7067" i="3"/>
  <c r="C7325" i="3"/>
  <c r="C7324" i="3"/>
  <c r="C7323" i="3"/>
  <c r="C7322" i="3"/>
  <c r="C7321" i="3"/>
  <c r="C7320" i="3"/>
  <c r="C7319" i="3"/>
  <c r="C6749" i="3" l="1"/>
  <c r="C8857" i="3" l="1"/>
  <c r="C8856" i="3"/>
  <c r="C8855" i="3"/>
  <c r="C8854" i="3"/>
  <c r="C8853" i="3"/>
  <c r="C8852" i="3"/>
  <c r="C8851" i="3"/>
  <c r="C8814" i="3"/>
  <c r="C8813" i="3"/>
  <c r="C8812" i="3"/>
  <c r="C8811" i="3"/>
  <c r="C8810" i="3"/>
  <c r="C8787" i="3"/>
  <c r="C8786" i="3"/>
  <c r="C8785" i="3"/>
  <c r="C8784" i="3"/>
  <c r="C8783" i="3"/>
  <c r="C8761" i="3"/>
  <c r="C8760" i="3"/>
  <c r="C8759" i="3"/>
  <c r="C8758" i="3"/>
  <c r="C8683" i="3"/>
  <c r="C8682" i="3"/>
  <c r="C8681" i="3"/>
  <c r="C8680" i="3"/>
  <c r="C8679" i="3"/>
  <c r="C8678" i="3"/>
  <c r="C8677" i="3"/>
  <c r="C8586" i="3"/>
  <c r="C8585" i="3"/>
  <c r="C8491" i="3"/>
  <c r="C8490" i="3"/>
  <c r="C8489" i="3"/>
  <c r="C8488" i="3"/>
  <c r="C8487" i="3"/>
  <c r="C8486" i="3"/>
  <c r="C8485" i="3"/>
  <c r="C8484" i="3"/>
  <c r="C8273" i="3"/>
  <c r="C8272" i="3"/>
  <c r="C8271" i="3"/>
  <c r="C8270" i="3"/>
  <c r="C8258" i="3"/>
  <c r="C8257" i="3"/>
  <c r="C8256" i="3"/>
  <c r="C8255" i="3"/>
  <c r="C8254" i="3"/>
  <c r="C8176" i="3"/>
  <c r="C8175" i="3"/>
  <c r="C8174" i="3"/>
  <c r="C8173" i="3"/>
  <c r="C8172" i="3"/>
  <c r="C8101" i="3"/>
  <c r="C8100" i="3"/>
  <c r="C8089" i="3"/>
  <c r="C8088" i="3"/>
  <c r="C8087" i="3"/>
  <c r="C8086" i="3"/>
  <c r="C8085" i="3"/>
  <c r="C7981" i="3"/>
  <c r="C7980" i="3"/>
  <c r="C7979" i="3"/>
  <c r="C7978" i="3"/>
  <c r="C7977" i="3"/>
  <c r="C7976" i="3"/>
  <c r="C7975" i="3"/>
  <c r="C7974" i="3"/>
  <c r="C7973" i="3"/>
  <c r="C7900" i="3"/>
  <c r="C7899" i="3"/>
  <c r="C7898" i="3"/>
  <c r="C7897" i="3"/>
  <c r="C7896" i="3"/>
  <c r="C7895" i="3"/>
  <c r="C7894" i="3"/>
  <c r="C7893" i="3"/>
  <c r="C7842" i="3"/>
  <c r="C7841" i="3"/>
  <c r="C7840" i="3"/>
  <c r="C7839" i="3"/>
  <c r="C7838" i="3"/>
  <c r="C7828" i="3"/>
  <c r="C7827" i="3"/>
  <c r="C7826" i="3"/>
  <c r="C7825" i="3"/>
  <c r="C7810" i="3"/>
  <c r="C7809" i="3"/>
  <c r="C7808" i="3"/>
  <c r="C7807" i="3"/>
  <c r="C7806" i="3"/>
  <c r="C7805" i="3"/>
  <c r="C7777" i="3"/>
  <c r="C7776" i="3"/>
  <c r="C7775" i="3"/>
  <c r="C7774" i="3"/>
  <c r="C7773" i="3"/>
  <c r="C7772" i="3"/>
  <c r="C7771" i="3"/>
  <c r="C7770" i="3"/>
  <c r="C7769" i="3"/>
  <c r="C7768" i="3"/>
  <c r="C7767" i="3"/>
  <c r="C7766" i="3"/>
  <c r="C7765" i="3"/>
  <c r="C7685" i="3"/>
  <c r="C7684" i="3"/>
  <c r="C7683" i="3"/>
  <c r="C7682" i="3"/>
  <c r="C7681" i="3"/>
  <c r="C7665" i="3"/>
  <c r="C7664" i="3"/>
  <c r="C7663" i="3"/>
  <c r="C7662" i="3"/>
  <c r="C7661" i="3"/>
  <c r="C7652" i="3"/>
  <c r="C7651" i="3"/>
  <c r="C7646" i="3"/>
  <c r="C7645" i="3"/>
  <c r="C7644" i="3"/>
  <c r="C7643" i="3"/>
  <c r="C7642" i="3"/>
  <c r="C7641" i="3"/>
  <c r="C7629" i="3"/>
  <c r="C7628" i="3"/>
  <c r="C7574" i="3"/>
  <c r="C7573" i="3"/>
  <c r="C7546" i="3"/>
  <c r="C7545" i="3"/>
  <c r="C7544" i="3"/>
  <c r="C7543" i="3"/>
  <c r="C7482" i="3"/>
  <c r="C7481" i="3"/>
  <c r="C7480" i="3"/>
  <c r="C7479" i="3"/>
  <c r="C7478" i="3"/>
  <c r="C7542" i="3"/>
  <c r="C7541" i="3"/>
  <c r="C7540" i="3"/>
  <c r="C7372" i="3"/>
  <c r="C7371" i="3"/>
  <c r="C7370" i="3"/>
  <c r="C7369" i="3"/>
  <c r="C7368" i="3"/>
  <c r="C7348" i="3"/>
  <c r="C7347" i="3"/>
  <c r="C7346" i="3"/>
  <c r="C7345" i="3"/>
  <c r="C7344" i="3"/>
  <c r="C7343" i="3"/>
  <c r="C7316" i="3"/>
  <c r="C7315" i="3"/>
  <c r="C7314" i="3"/>
  <c r="C7313" i="3"/>
  <c r="C7312" i="3"/>
  <c r="C7281" i="3"/>
  <c r="C7280" i="3"/>
  <c r="C7279" i="3"/>
  <c r="C7278" i="3"/>
  <c r="C7276" i="3"/>
  <c r="C7275" i="3"/>
  <c r="C7274" i="3"/>
  <c r="C7273" i="3"/>
  <c r="C7272" i="3"/>
  <c r="C7232" i="3"/>
  <c r="C7087" i="3"/>
  <c r="C7086" i="3"/>
  <c r="C7085" i="3"/>
  <c r="C7084" i="3"/>
  <c r="C7083" i="3"/>
  <c r="C7082" i="3"/>
  <c r="C7081" i="3"/>
  <c r="C7080" i="3"/>
  <c r="C7079" i="3"/>
  <c r="C7105" i="3"/>
  <c r="C7104" i="3"/>
  <c r="C7103" i="3"/>
  <c r="C7102" i="3"/>
  <c r="C7101" i="3"/>
  <c r="C7100" i="3"/>
  <c r="C6988" i="3"/>
  <c r="C6987" i="3"/>
  <c r="C6986" i="3"/>
  <c r="C6985" i="3"/>
  <c r="C6984" i="3"/>
  <c r="C6932" i="3"/>
  <c r="C6931" i="3"/>
  <c r="C6930" i="3"/>
  <c r="C6929" i="3"/>
  <c r="C6928" i="3"/>
  <c r="C6927" i="3"/>
  <c r="C6926" i="3"/>
  <c r="C6925" i="3"/>
  <c r="C6924" i="3"/>
  <c r="C6923" i="3"/>
  <c r="C6922" i="3"/>
  <c r="C6921" i="3"/>
  <c r="C6890" i="3"/>
  <c r="C6889" i="3"/>
  <c r="C6888" i="3"/>
  <c r="C6887" i="3"/>
  <c r="C6886" i="3"/>
  <c r="C6885" i="3"/>
  <c r="C6839" i="3"/>
  <c r="C6838" i="3"/>
  <c r="C6837" i="3"/>
  <c r="C6836" i="3"/>
  <c r="C6835" i="3"/>
  <c r="C6789" i="3"/>
  <c r="C6783" i="3"/>
  <c r="C6782" i="3"/>
  <c r="C6781" i="3"/>
  <c r="C6780" i="3"/>
  <c r="C6779" i="3"/>
  <c r="C6751" i="3"/>
  <c r="C6750" i="3"/>
  <c r="C6703" i="3"/>
  <c r="C6698" i="3"/>
  <c r="C6673" i="3"/>
  <c r="C6672" i="3"/>
  <c r="C6671" i="3"/>
  <c r="C6670" i="3"/>
  <c r="C6669" i="3"/>
  <c r="C6667" i="3"/>
  <c r="C6666" i="3"/>
  <c r="C6665" i="3"/>
  <c r="C6558" i="3"/>
  <c r="C6557" i="3"/>
  <c r="C6556" i="3"/>
  <c r="C6555" i="3"/>
  <c r="C6554" i="3"/>
  <c r="C6553" i="3"/>
  <c r="C3026" i="3"/>
  <c r="C3025" i="3"/>
  <c r="C3024" i="3"/>
  <c r="C3023" i="3"/>
  <c r="C2388" i="3" l="1"/>
  <c r="C2387" i="3"/>
  <c r="C6521" i="3" l="1"/>
  <c r="C6520" i="3"/>
  <c r="C6517" i="3"/>
  <c r="C6516" i="3"/>
  <c r="C6515" i="3"/>
  <c r="C6514" i="3"/>
  <c r="C6513" i="3"/>
  <c r="C6503" i="3"/>
  <c r="C6502" i="3"/>
  <c r="C6501" i="3"/>
  <c r="C6500" i="3"/>
  <c r="C6499" i="3"/>
  <c r="C6458" i="3"/>
  <c r="C6457" i="3"/>
  <c r="C6456" i="3"/>
  <c r="C6455" i="3"/>
  <c r="C6454" i="3"/>
  <c r="C6453" i="3"/>
  <c r="C6452" i="3"/>
  <c r="C6451" i="3"/>
  <c r="C6450" i="3"/>
  <c r="C6449" i="3"/>
  <c r="C6448" i="3"/>
  <c r="C6447" i="3"/>
  <c r="C6446" i="3"/>
  <c r="C6404" i="3"/>
  <c r="C6403" i="3"/>
  <c r="C6402" i="3"/>
  <c r="C6401" i="3"/>
  <c r="C6405" i="3"/>
  <c r="C6366" i="3"/>
  <c r="C6365" i="3"/>
  <c r="C6364" i="3"/>
  <c r="C6363" i="3"/>
  <c r="C6362" i="3"/>
  <c r="C6279" i="3"/>
  <c r="C6278" i="3"/>
  <c r="C6277" i="3"/>
  <c r="C6276" i="3"/>
  <c r="C6275" i="3"/>
  <c r="C6090" i="3"/>
  <c r="C6051" i="3"/>
  <c r="C6050" i="3"/>
  <c r="C6049" i="3"/>
  <c r="C6044" i="3"/>
  <c r="C6043" i="3"/>
  <c r="C6042" i="3"/>
  <c r="C6041" i="3"/>
  <c r="C6040" i="3"/>
  <c r="C6039" i="3"/>
  <c r="C6014" i="3"/>
  <c r="C6013" i="3"/>
  <c r="C6011" i="3"/>
  <c r="C6012" i="3"/>
  <c r="C5972" i="3"/>
  <c r="C5971" i="3"/>
  <c r="C5970" i="3"/>
  <c r="C5969" i="3"/>
  <c r="C5968" i="3"/>
  <c r="C5965" i="3"/>
  <c r="C5964" i="3"/>
  <c r="C5963" i="3"/>
  <c r="C5962" i="3"/>
  <c r="C5961" i="3"/>
  <c r="C5945" i="3"/>
  <c r="C5944" i="3"/>
  <c r="C5943" i="3"/>
  <c r="C5942" i="3"/>
  <c r="C5940" i="3"/>
  <c r="C5939" i="3"/>
  <c r="C5938" i="3"/>
  <c r="C5937" i="3"/>
  <c r="C5935" i="3"/>
  <c r="C5934" i="3"/>
  <c r="C5933" i="3"/>
  <c r="C5932" i="3"/>
  <c r="C5931" i="3"/>
  <c r="C5929" i="3"/>
  <c r="C5928" i="3"/>
  <c r="C5927" i="3"/>
  <c r="C5924" i="3"/>
  <c r="C5923" i="3"/>
  <c r="C5922" i="3"/>
  <c r="C5921" i="3"/>
  <c r="C5920" i="3"/>
  <c r="C5919" i="3"/>
  <c r="C5913" i="3"/>
  <c r="C5912" i="3"/>
  <c r="C5911" i="3"/>
  <c r="C5910" i="3"/>
  <c r="C5909" i="3"/>
  <c r="C5871" i="3"/>
  <c r="C5870" i="3"/>
  <c r="C5869" i="3"/>
  <c r="C5868" i="3"/>
  <c r="C5867" i="3"/>
  <c r="C5848" i="3"/>
  <c r="C5847" i="3"/>
  <c r="C5846" i="3"/>
  <c r="C5845" i="3"/>
  <c r="C5815" i="3"/>
  <c r="C5814" i="3"/>
  <c r="C5813" i="3"/>
  <c r="C5812" i="3"/>
  <c r="C5811" i="3"/>
  <c r="C5810" i="3"/>
  <c r="C5798" i="3"/>
  <c r="C5797" i="3"/>
  <c r="C5796" i="3"/>
  <c r="C5795" i="3"/>
  <c r="C5789" i="3"/>
  <c r="C5788" i="3"/>
  <c r="C5787" i="3"/>
  <c r="C5786" i="3"/>
  <c r="C5785" i="3"/>
  <c r="C5784" i="3"/>
  <c r="C5783" i="3"/>
  <c r="C5782" i="3"/>
  <c r="C5781" i="3"/>
  <c r="C5780" i="3"/>
  <c r="C7002" i="3" l="1"/>
  <c r="C7001" i="3"/>
  <c r="C7000" i="3"/>
  <c r="C6999" i="3"/>
  <c r="C6998" i="3"/>
  <c r="C5517" i="3"/>
  <c r="C5516" i="3"/>
  <c r="C5515" i="3"/>
  <c r="C5514" i="3"/>
  <c r="C5513" i="3"/>
  <c r="C5511" i="3"/>
  <c r="C5510" i="3"/>
  <c r="C5509" i="3"/>
  <c r="C5508" i="3"/>
  <c r="C5507" i="3"/>
  <c r="C5506" i="3"/>
  <c r="C5430" i="3"/>
  <c r="C5429" i="3"/>
  <c r="C5428" i="3"/>
  <c r="C5381" i="3"/>
  <c r="C5380" i="3"/>
  <c r="C5379" i="3"/>
  <c r="C5378" i="3"/>
  <c r="C8866" i="3"/>
  <c r="C8865" i="3"/>
  <c r="C8864" i="3"/>
  <c r="C8863" i="3"/>
  <c r="C8862" i="3"/>
  <c r="C8861" i="3"/>
  <c r="C8860" i="3"/>
  <c r="C8859" i="3"/>
  <c r="C8858" i="3"/>
  <c r="C8850" i="3"/>
  <c r="C8849" i="3"/>
  <c r="C8848" i="3"/>
  <c r="C8847" i="3"/>
  <c r="C8846" i="3"/>
  <c r="C8845" i="3"/>
  <c r="C8844" i="3"/>
  <c r="C8843" i="3"/>
  <c r="C8842" i="3"/>
  <c r="C8841" i="3"/>
  <c r="C8840" i="3"/>
  <c r="C8839" i="3"/>
  <c r="C8838" i="3"/>
  <c r="C8837" i="3"/>
  <c r="C8836" i="3"/>
  <c r="C8835" i="3"/>
  <c r="C8834" i="3"/>
  <c r="C8833" i="3"/>
  <c r="C8832" i="3"/>
  <c r="C8831" i="3"/>
  <c r="C8830" i="3"/>
  <c r="C8829" i="3"/>
  <c r="C8828" i="3"/>
  <c r="C8827" i="3"/>
  <c r="C8826" i="3"/>
  <c r="C8825" i="3"/>
  <c r="C8824" i="3"/>
  <c r="C8823" i="3"/>
  <c r="C8822" i="3"/>
  <c r="C8821" i="3"/>
  <c r="C8820" i="3"/>
  <c r="C8819" i="3"/>
  <c r="C8818" i="3"/>
  <c r="C8817" i="3"/>
  <c r="C8816" i="3"/>
  <c r="C8815" i="3"/>
  <c r="C8809" i="3"/>
  <c r="C8808" i="3"/>
  <c r="C8807" i="3"/>
  <c r="C8806" i="3"/>
  <c r="C8805" i="3"/>
  <c r="C8804" i="3"/>
  <c r="C8803" i="3"/>
  <c r="C8802" i="3"/>
  <c r="C8801" i="3"/>
  <c r="C8800" i="3"/>
  <c r="C8799" i="3"/>
  <c r="C8798" i="3"/>
  <c r="C8797" i="3"/>
  <c r="C8796" i="3"/>
  <c r="C8795" i="3"/>
  <c r="C8794" i="3"/>
  <c r="C8793" i="3"/>
  <c r="C8792" i="3"/>
  <c r="C8791" i="3"/>
  <c r="C8790" i="3"/>
  <c r="C8789" i="3"/>
  <c r="C8788" i="3"/>
  <c r="C8782" i="3"/>
  <c r="C8781" i="3"/>
  <c r="C8780" i="3"/>
  <c r="C8779" i="3"/>
  <c r="C8778" i="3"/>
  <c r="C8777" i="3"/>
  <c r="C8776" i="3"/>
  <c r="C8775" i="3"/>
  <c r="C8774" i="3"/>
  <c r="C8773" i="3"/>
  <c r="C8772" i="3"/>
  <c r="C8771" i="3"/>
  <c r="C8770" i="3"/>
  <c r="C8769" i="3"/>
  <c r="C8768" i="3"/>
  <c r="C8767" i="3"/>
  <c r="C8757" i="3"/>
  <c r="C8756" i="3"/>
  <c r="C8751" i="3"/>
  <c r="C8750" i="3"/>
  <c r="C8749" i="3"/>
  <c r="C8748" i="3"/>
  <c r="C8747" i="3"/>
  <c r="C8746" i="3"/>
  <c r="C8745" i="3"/>
  <c r="C8744" i="3"/>
  <c r="C8743" i="3"/>
  <c r="C8742" i="3"/>
  <c r="C8741" i="3"/>
  <c r="C8740" i="3"/>
  <c r="C8739" i="3"/>
  <c r="C8738" i="3"/>
  <c r="C8737" i="3"/>
  <c r="C8736" i="3"/>
  <c r="C8735" i="3"/>
  <c r="C8734" i="3"/>
  <c r="C8733" i="3"/>
  <c r="C8732" i="3"/>
  <c r="C8731" i="3"/>
  <c r="C8730" i="3"/>
  <c r="C8729" i="3"/>
  <c r="C8728" i="3"/>
  <c r="C8727" i="3"/>
  <c r="C8726" i="3"/>
  <c r="C8725" i="3"/>
  <c r="C8724" i="3"/>
  <c r="C8723" i="3"/>
  <c r="C8722" i="3"/>
  <c r="C8721" i="3"/>
  <c r="C8720" i="3"/>
  <c r="C8719" i="3"/>
  <c r="C8718" i="3"/>
  <c r="C8717" i="3"/>
  <c r="C8716" i="3"/>
  <c r="C8715" i="3"/>
  <c r="C8714" i="3"/>
  <c r="C8713" i="3"/>
  <c r="C8712" i="3"/>
  <c r="C8711" i="3"/>
  <c r="C8710" i="3"/>
  <c r="C8709" i="3"/>
  <c r="C8708" i="3"/>
  <c r="C8707" i="3"/>
  <c r="C8706" i="3"/>
  <c r="C8705" i="3"/>
  <c r="C8704" i="3"/>
  <c r="C8703" i="3"/>
  <c r="C8702" i="3"/>
  <c r="C8701" i="3"/>
  <c r="C8700" i="3"/>
  <c r="C8699" i="3"/>
  <c r="C8698" i="3"/>
  <c r="C8697" i="3"/>
  <c r="C8696" i="3"/>
  <c r="C8695" i="3"/>
  <c r="C8694" i="3"/>
  <c r="C8693" i="3"/>
  <c r="C8692" i="3"/>
  <c r="C8691" i="3"/>
  <c r="C8690" i="3"/>
  <c r="C8689" i="3"/>
  <c r="C8688" i="3"/>
  <c r="C8687" i="3"/>
  <c r="C8686" i="3"/>
  <c r="C8685" i="3"/>
  <c r="C8684" i="3"/>
  <c r="C8676" i="3"/>
  <c r="C8675" i="3"/>
  <c r="C8674" i="3"/>
  <c r="C8673" i="3"/>
  <c r="C8672" i="3"/>
  <c r="C8671" i="3"/>
  <c r="C8670" i="3"/>
  <c r="C8669" i="3"/>
  <c r="C8668" i="3"/>
  <c r="C8667" i="3"/>
  <c r="C8666" i="3"/>
  <c r="C8665" i="3"/>
  <c r="C8664" i="3"/>
  <c r="C8663" i="3"/>
  <c r="C8662" i="3"/>
  <c r="C8661" i="3"/>
  <c r="C8660" i="3"/>
  <c r="C8659" i="3"/>
  <c r="C8658" i="3"/>
  <c r="C8657" i="3"/>
  <c r="C8656" i="3"/>
  <c r="C8655" i="3"/>
  <c r="C8654" i="3"/>
  <c r="C8653" i="3"/>
  <c r="C8652" i="3"/>
  <c r="C8651" i="3"/>
  <c r="C8650" i="3"/>
  <c r="C8649" i="3"/>
  <c r="C8648" i="3"/>
  <c r="C8647" i="3"/>
  <c r="C8646" i="3"/>
  <c r="C8645" i="3"/>
  <c r="C8644" i="3"/>
  <c r="C8643" i="3"/>
  <c r="C8642" i="3"/>
  <c r="C8641" i="3"/>
  <c r="C8640" i="3"/>
  <c r="C8639" i="3"/>
  <c r="C8638" i="3"/>
  <c r="C8637" i="3"/>
  <c r="C8636" i="3"/>
  <c r="C8635" i="3"/>
  <c r="C8634" i="3"/>
  <c r="C8633" i="3"/>
  <c r="C8632" i="3"/>
  <c r="C8631" i="3"/>
  <c r="C8630" i="3"/>
  <c r="C8629" i="3"/>
  <c r="C8628" i="3"/>
  <c r="C8627" i="3"/>
  <c r="C8626" i="3"/>
  <c r="C8625" i="3"/>
  <c r="C8624" i="3"/>
  <c r="C8623" i="3"/>
  <c r="C8622" i="3"/>
  <c r="C8621" i="3"/>
  <c r="C8620" i="3"/>
  <c r="C8619" i="3"/>
  <c r="C8618" i="3"/>
  <c r="C8617" i="3"/>
  <c r="C8616" i="3"/>
  <c r="C8615" i="3"/>
  <c r="C8614" i="3"/>
  <c r="C8613" i="3"/>
  <c r="C8612" i="3"/>
  <c r="C8611" i="3"/>
  <c r="C8610" i="3"/>
  <c r="C8609" i="3"/>
  <c r="C8608" i="3"/>
  <c r="C8607" i="3"/>
  <c r="C8606" i="3"/>
  <c r="C8605" i="3"/>
  <c r="C8604" i="3"/>
  <c r="C8603" i="3"/>
  <c r="C8602" i="3"/>
  <c r="C8601" i="3"/>
  <c r="C8600" i="3"/>
  <c r="C8599" i="3"/>
  <c r="C8598" i="3"/>
  <c r="C8597" i="3"/>
  <c r="C8596" i="3"/>
  <c r="C8595" i="3"/>
  <c r="C8594" i="3"/>
  <c r="C8584" i="3"/>
  <c r="C8583" i="3"/>
  <c r="C8582" i="3"/>
  <c r="C8581" i="3"/>
  <c r="C8580" i="3"/>
  <c r="C8579" i="3"/>
  <c r="C8578" i="3"/>
  <c r="C8577" i="3"/>
  <c r="C8576" i="3"/>
  <c r="C8575" i="3"/>
  <c r="C8574" i="3"/>
  <c r="C8573" i="3"/>
  <c r="C8572" i="3"/>
  <c r="C8571" i="3"/>
  <c r="C8570" i="3"/>
  <c r="C8569" i="3"/>
  <c r="C8568" i="3"/>
  <c r="C8567" i="3"/>
  <c r="C8566" i="3"/>
  <c r="C8565" i="3"/>
  <c r="C8550" i="3"/>
  <c r="C8549" i="3"/>
  <c r="C8548" i="3"/>
  <c r="C8547" i="3"/>
  <c r="C8546" i="3"/>
  <c r="C8545" i="3"/>
  <c r="C8544" i="3"/>
  <c r="C8543" i="3"/>
  <c r="C8542" i="3"/>
  <c r="C8541" i="3"/>
  <c r="C8540" i="3"/>
  <c r="C8539" i="3"/>
  <c r="C8538" i="3"/>
  <c r="C8537" i="3"/>
  <c r="C8536" i="3"/>
  <c r="C8535" i="3"/>
  <c r="C8534" i="3"/>
  <c r="C8533" i="3"/>
  <c r="C8532" i="3"/>
  <c r="C8531" i="3"/>
  <c r="C8530" i="3"/>
  <c r="C8529" i="3"/>
  <c r="C8528" i="3"/>
  <c r="C8527" i="3"/>
  <c r="C8526" i="3"/>
  <c r="C8525" i="3"/>
  <c r="C8524" i="3"/>
  <c r="C8523" i="3"/>
  <c r="C8522" i="3"/>
  <c r="C8521" i="3"/>
  <c r="C8520" i="3"/>
  <c r="C8519" i="3"/>
  <c r="C8518" i="3"/>
  <c r="C8517" i="3"/>
  <c r="C8516" i="3"/>
  <c r="C8515" i="3"/>
  <c r="C8514" i="3"/>
  <c r="C8513" i="3"/>
  <c r="C8512" i="3"/>
  <c r="C8511" i="3"/>
  <c r="C8510" i="3"/>
  <c r="C8509" i="3"/>
  <c r="C8508" i="3"/>
  <c r="C8507" i="3"/>
  <c r="C8506" i="3"/>
  <c r="C8498" i="3"/>
  <c r="C8497" i="3"/>
  <c r="C8496" i="3"/>
  <c r="C8495" i="3"/>
  <c r="C8494" i="3"/>
  <c r="C8493" i="3"/>
  <c r="C8492" i="3"/>
  <c r="C8483" i="3"/>
  <c r="C8482" i="3"/>
  <c r="C8481" i="3"/>
  <c r="C8480" i="3"/>
  <c r="C8479" i="3"/>
  <c r="C8478" i="3"/>
  <c r="C8477" i="3"/>
  <c r="C8476" i="3"/>
  <c r="C8475" i="3"/>
  <c r="C8474" i="3"/>
  <c r="C8473" i="3"/>
  <c r="C8472" i="3"/>
  <c r="C8471" i="3"/>
  <c r="C8470" i="3"/>
  <c r="C8469" i="3"/>
  <c r="C8468" i="3"/>
  <c r="C8467" i="3"/>
  <c r="C8466" i="3"/>
  <c r="C8465" i="3"/>
  <c r="C8464" i="3"/>
  <c r="C8463" i="3"/>
  <c r="C8462" i="3"/>
  <c r="C8461" i="3"/>
  <c r="C8460" i="3"/>
  <c r="C8459" i="3"/>
  <c r="C8458" i="3"/>
  <c r="C8457" i="3"/>
  <c r="C8456" i="3"/>
  <c r="C8455" i="3"/>
  <c r="C8454" i="3"/>
  <c r="C8453" i="3"/>
  <c r="C8452" i="3"/>
  <c r="C8451" i="3"/>
  <c r="C8450" i="3"/>
  <c r="C8449" i="3"/>
  <c r="C8437" i="3"/>
  <c r="C8436" i="3"/>
  <c r="C8435" i="3"/>
  <c r="C8434" i="3"/>
  <c r="C8433" i="3"/>
  <c r="C8428" i="3"/>
  <c r="C8427" i="3"/>
  <c r="C8426" i="3"/>
  <c r="C8425" i="3"/>
  <c r="C8424" i="3"/>
  <c r="C8423" i="3"/>
  <c r="C8422" i="3"/>
  <c r="C8421" i="3"/>
  <c r="C8415" i="3"/>
  <c r="C8414" i="3"/>
  <c r="C8413" i="3"/>
  <c r="C8412" i="3"/>
  <c r="C8411" i="3"/>
  <c r="C8410" i="3"/>
  <c r="C8409" i="3"/>
  <c r="C8408" i="3"/>
  <c r="C8407" i="3"/>
  <c r="C8406" i="3"/>
  <c r="C8405" i="3"/>
  <c r="C8404" i="3"/>
  <c r="C8403" i="3"/>
  <c r="C8402" i="3"/>
  <c r="C8401" i="3"/>
  <c r="C8400" i="3"/>
  <c r="C8399" i="3"/>
  <c r="C8398" i="3"/>
  <c r="C8397" i="3"/>
  <c r="C8396" i="3"/>
  <c r="C8395" i="3"/>
  <c r="C8394" i="3"/>
  <c r="C8389" i="3"/>
  <c r="C8388" i="3"/>
  <c r="C8387" i="3"/>
  <c r="C8386" i="3"/>
  <c r="C8385" i="3"/>
  <c r="C8384" i="3"/>
  <c r="C8383" i="3"/>
  <c r="C8382" i="3"/>
  <c r="C8381" i="3"/>
  <c r="C8380" i="3"/>
  <c r="C8379" i="3"/>
  <c r="C8378" i="3"/>
  <c r="C8377" i="3"/>
  <c r="C8376" i="3"/>
  <c r="C8375" i="3"/>
  <c r="C8374" i="3"/>
  <c r="C8373" i="3"/>
  <c r="C8372" i="3"/>
  <c r="C8371" i="3"/>
  <c r="C8370" i="3"/>
  <c r="C8369" i="3"/>
  <c r="C8368" i="3"/>
  <c r="C8367" i="3"/>
  <c r="C8366" i="3"/>
  <c r="C8365" i="3"/>
  <c r="C8364" i="3"/>
  <c r="C8359" i="3"/>
  <c r="C8358" i="3"/>
  <c r="C8357" i="3"/>
  <c r="C8356" i="3"/>
  <c r="C8355" i="3"/>
  <c r="C8354" i="3"/>
  <c r="C8353" i="3"/>
  <c r="C8352" i="3"/>
  <c r="C8351" i="3"/>
  <c r="C8350" i="3"/>
  <c r="C8349" i="3"/>
  <c r="C8348" i="3"/>
  <c r="C8347" i="3"/>
  <c r="C8346" i="3"/>
  <c r="C8345" i="3"/>
  <c r="C8344" i="3"/>
  <c r="C8343" i="3"/>
  <c r="C8342" i="3"/>
  <c r="C8341" i="3"/>
  <c r="C8340" i="3"/>
  <c r="C8339" i="3"/>
  <c r="C8338" i="3"/>
  <c r="C8337" i="3"/>
  <c r="C8336" i="3"/>
  <c r="C8335" i="3"/>
  <c r="C8334" i="3"/>
  <c r="C8333" i="3"/>
  <c r="C8332" i="3"/>
  <c r="C8331" i="3"/>
  <c r="C8330" i="3"/>
  <c r="C8329" i="3"/>
  <c r="C8328" i="3"/>
  <c r="C8327" i="3"/>
  <c r="C8326" i="3"/>
  <c r="C8325" i="3"/>
  <c r="C8324" i="3"/>
  <c r="C8323" i="3"/>
  <c r="C8322" i="3"/>
  <c r="C8321" i="3"/>
  <c r="C8313" i="3"/>
  <c r="C8298" i="3"/>
  <c r="C8297" i="3"/>
  <c r="C8296" i="3"/>
  <c r="C8290" i="3"/>
  <c r="C8289" i="3"/>
  <c r="C8288" i="3"/>
  <c r="C8287" i="3"/>
  <c r="C8286" i="3"/>
  <c r="C8285" i="3"/>
  <c r="C8284" i="3"/>
  <c r="C8279" i="3"/>
  <c r="C8278" i="3"/>
  <c r="C8277" i="3"/>
  <c r="C8276" i="3"/>
  <c r="C8275" i="3"/>
  <c r="C8274" i="3"/>
  <c r="C8269" i="3"/>
  <c r="C8268" i="3"/>
  <c r="C8267" i="3"/>
  <c r="C8266" i="3"/>
  <c r="C8265" i="3"/>
  <c r="C8264" i="3"/>
  <c r="C8263" i="3"/>
  <c r="C8262" i="3"/>
  <c r="C8261" i="3"/>
  <c r="C8260" i="3"/>
  <c r="C8259" i="3"/>
  <c r="C8253" i="3"/>
  <c r="C8252" i="3"/>
  <c r="C8251" i="3"/>
  <c r="C8250" i="3"/>
  <c r="C8249" i="3"/>
  <c r="C8248" i="3"/>
  <c r="C8247" i="3"/>
  <c r="C8246" i="3"/>
  <c r="C8245" i="3"/>
  <c r="C8244" i="3"/>
  <c r="C8243" i="3"/>
  <c r="C8242" i="3"/>
  <c r="C8241" i="3"/>
  <c r="C8240" i="3"/>
  <c r="C8239" i="3"/>
  <c r="C8238" i="3"/>
  <c r="C8237" i="3"/>
  <c r="C8236" i="3"/>
  <c r="C8235" i="3"/>
  <c r="C8234" i="3"/>
  <c r="C8233" i="3"/>
  <c r="C8232" i="3"/>
  <c r="C8231" i="3"/>
  <c r="C8230" i="3"/>
  <c r="C8229" i="3"/>
  <c r="C8228" i="3"/>
  <c r="C8227" i="3"/>
  <c r="C8226" i="3"/>
  <c r="C8225" i="3"/>
  <c r="C8224" i="3"/>
  <c r="C8223" i="3"/>
  <c r="C8222" i="3"/>
  <c r="C8221" i="3"/>
  <c r="C8220" i="3"/>
  <c r="C8219" i="3"/>
  <c r="C8218" i="3"/>
  <c r="C8217" i="3"/>
  <c r="C8216" i="3"/>
  <c r="C8215" i="3"/>
  <c r="C8214" i="3"/>
  <c r="C8213" i="3"/>
  <c r="C8206" i="3"/>
  <c r="C8205" i="3"/>
  <c r="C8204" i="3"/>
  <c r="C8203" i="3"/>
  <c r="C8202" i="3"/>
  <c r="C8201" i="3"/>
  <c r="C8195" i="3"/>
  <c r="C8194" i="3"/>
  <c r="C8193" i="3"/>
  <c r="C8192" i="3"/>
  <c r="C8191" i="3"/>
  <c r="C8190" i="3"/>
  <c r="C8189" i="3"/>
  <c r="C8188" i="3"/>
  <c r="C8187" i="3"/>
  <c r="C8186" i="3"/>
  <c r="C8185" i="3"/>
  <c r="C8184" i="3"/>
  <c r="C8183" i="3"/>
  <c r="C8182" i="3"/>
  <c r="C8171" i="3"/>
  <c r="C8170" i="3"/>
  <c r="C8169" i="3"/>
  <c r="C8168" i="3"/>
  <c r="C8151" i="3"/>
  <c r="C8150" i="3"/>
  <c r="C8149" i="3"/>
  <c r="C8148" i="3"/>
  <c r="C8147" i="3"/>
  <c r="C8146" i="3"/>
  <c r="C8145" i="3"/>
  <c r="C8144" i="3"/>
  <c r="C8143" i="3"/>
  <c r="C8142" i="3"/>
  <c r="C8141" i="3"/>
  <c r="C8140" i="3"/>
  <c r="C8139" i="3"/>
  <c r="C8132" i="3"/>
  <c r="C8131" i="3"/>
  <c r="C8130" i="3"/>
  <c r="C8129" i="3"/>
  <c r="C8128" i="3"/>
  <c r="C8127" i="3"/>
  <c r="C8126" i="3"/>
  <c r="C8125" i="3"/>
  <c r="C8124" i="3"/>
  <c r="C8123" i="3"/>
  <c r="C8122" i="3"/>
  <c r="C8121" i="3"/>
  <c r="C8116" i="3"/>
  <c r="C8115" i="3"/>
  <c r="C8114" i="3"/>
  <c r="C8113" i="3"/>
  <c r="C8112" i="3"/>
  <c r="C8111" i="3"/>
  <c r="C8110" i="3"/>
  <c r="C8109" i="3"/>
  <c r="C8108" i="3"/>
  <c r="C8107" i="3"/>
  <c r="C8106" i="3"/>
  <c r="C8105" i="3"/>
  <c r="C8104" i="3"/>
  <c r="C8103" i="3"/>
  <c r="C8102" i="3"/>
  <c r="C8094" i="3"/>
  <c r="C8093" i="3"/>
  <c r="C8092" i="3"/>
  <c r="C8091" i="3"/>
  <c r="C8090" i="3"/>
  <c r="C8084" i="3"/>
  <c r="C8083" i="3"/>
  <c r="C8082" i="3"/>
  <c r="C8081" i="3"/>
  <c r="C8080" i="3"/>
  <c r="C8079" i="3"/>
  <c r="C8078" i="3"/>
  <c r="C8077" i="3"/>
  <c r="C8076" i="3"/>
  <c r="C8075" i="3"/>
  <c r="C8068" i="3"/>
  <c r="C8067" i="3"/>
  <c r="C8066" i="3"/>
  <c r="C8065" i="3"/>
  <c r="C8064" i="3"/>
  <c r="C8058" i="3"/>
  <c r="C8057" i="3"/>
  <c r="C8056" i="3"/>
  <c r="C8055" i="3"/>
  <c r="C8054" i="3"/>
  <c r="C8053" i="3"/>
  <c r="C8052" i="3"/>
  <c r="C8051" i="3"/>
  <c r="C8050" i="3"/>
  <c r="C8049" i="3"/>
  <c r="C8048" i="3"/>
  <c r="C8047" i="3"/>
  <c r="C8046" i="3"/>
  <c r="C8045" i="3"/>
  <c r="C8044" i="3"/>
  <c r="C8043" i="3"/>
  <c r="C8042" i="3"/>
  <c r="C8041" i="3"/>
  <c r="C8040" i="3"/>
  <c r="C8039" i="3"/>
  <c r="C8038" i="3"/>
  <c r="C8037" i="3"/>
  <c r="C8036" i="3"/>
  <c r="C8031" i="3"/>
  <c r="C8030" i="3"/>
  <c r="C8029" i="3"/>
  <c r="C8028" i="3"/>
  <c r="C8027" i="3"/>
  <c r="C8026" i="3"/>
  <c r="C8025" i="3"/>
  <c r="C8024" i="3"/>
  <c r="C8023" i="3"/>
  <c r="C8022" i="3"/>
  <c r="C8021" i="3"/>
  <c r="C8020" i="3"/>
  <c r="C8019" i="3"/>
  <c r="C8018" i="3"/>
  <c r="C8017" i="3"/>
  <c r="C8016" i="3"/>
  <c r="C8015" i="3"/>
  <c r="C8014" i="3"/>
  <c r="C8013" i="3"/>
  <c r="C8012" i="3"/>
  <c r="C8011" i="3"/>
  <c r="C8010" i="3"/>
  <c r="C8009" i="3"/>
  <c r="C8008" i="3"/>
  <c r="C8007" i="3"/>
  <c r="C8006" i="3"/>
  <c r="C8005" i="3"/>
  <c r="C8000" i="3"/>
  <c r="C7999" i="3"/>
  <c r="C7993" i="3"/>
  <c r="C7992" i="3"/>
  <c r="C7991" i="3"/>
  <c r="C7990" i="3"/>
  <c r="C7984" i="3"/>
  <c r="C7983" i="3"/>
  <c r="C7982" i="3"/>
  <c r="C7972" i="3"/>
  <c r="C7971" i="3"/>
  <c r="C7965" i="3"/>
  <c r="C7964" i="3"/>
  <c r="C7963" i="3"/>
  <c r="C7962" i="3"/>
  <c r="C7961" i="3"/>
  <c r="C7955" i="3"/>
  <c r="C7954" i="3"/>
  <c r="C7953" i="3"/>
  <c r="C7952" i="3"/>
  <c r="C7951" i="3"/>
  <c r="C7950" i="3"/>
  <c r="C7949" i="3"/>
  <c r="C7948" i="3"/>
  <c r="C7947" i="3"/>
  <c r="C7946" i="3"/>
  <c r="C7945" i="3"/>
  <c r="C7944" i="3"/>
  <c r="C7943" i="3"/>
  <c r="C7942" i="3"/>
  <c r="C7941" i="3"/>
  <c r="C7940" i="3"/>
  <c r="C7939" i="3"/>
  <c r="C7938" i="3"/>
  <c r="C7937" i="3"/>
  <c r="C7936" i="3"/>
  <c r="C7930" i="3"/>
  <c r="C7929" i="3"/>
  <c r="C7928" i="3"/>
  <c r="C7927" i="3"/>
  <c r="C7926" i="3"/>
  <c r="C7925" i="3"/>
  <c r="C7924" i="3"/>
  <c r="C7923" i="3"/>
  <c r="C7922" i="3"/>
  <c r="C7921" i="3"/>
  <c r="C7920" i="3"/>
  <c r="C7919" i="3"/>
  <c r="C7918" i="3"/>
  <c r="C7917" i="3"/>
  <c r="C7916" i="3"/>
  <c r="C7915" i="3"/>
  <c r="C7914" i="3"/>
  <c r="C7913" i="3"/>
  <c r="C7912" i="3"/>
  <c r="C7911" i="3"/>
  <c r="C7910" i="3"/>
  <c r="C7909" i="3"/>
  <c r="C7908" i="3"/>
  <c r="C7907" i="3"/>
  <c r="C7906" i="3"/>
  <c r="C7905" i="3"/>
  <c r="C7904" i="3"/>
  <c r="C7903" i="3"/>
  <c r="C7902" i="3"/>
  <c r="C7901" i="3"/>
  <c r="C7892" i="3"/>
  <c r="C7891" i="3"/>
  <c r="C7890" i="3"/>
  <c r="C7889" i="3"/>
  <c r="C7888" i="3"/>
  <c r="C7882" i="3"/>
  <c r="C7881" i="3"/>
  <c r="C7880" i="3"/>
  <c r="C7879" i="3"/>
  <c r="C7878" i="3"/>
  <c r="C7877" i="3"/>
  <c r="C7876" i="3"/>
  <c r="C7875" i="3"/>
  <c r="C7874" i="3"/>
  <c r="C7873" i="3"/>
  <c r="C7872" i="3"/>
  <c r="C7871" i="3"/>
  <c r="C7870" i="3"/>
  <c r="C7869" i="3"/>
  <c r="C7868" i="3"/>
  <c r="C7867" i="3"/>
  <c r="C7866" i="3"/>
  <c r="C7865" i="3"/>
  <c r="C7859" i="3"/>
  <c r="C7858" i="3"/>
  <c r="C7857" i="3"/>
  <c r="C7856" i="3"/>
  <c r="C7855" i="3"/>
  <c r="C7854" i="3"/>
  <c r="C7848" i="3"/>
  <c r="C7837" i="3"/>
  <c r="C7836" i="3"/>
  <c r="C7835" i="3"/>
  <c r="C7834" i="3"/>
  <c r="C7824" i="3"/>
  <c r="C7823" i="3"/>
  <c r="C7822" i="3"/>
  <c r="C7821" i="3"/>
  <c r="C7820" i="3"/>
  <c r="C7819" i="3"/>
  <c r="C7818" i="3"/>
  <c r="C7817" i="3"/>
  <c r="C7816" i="3"/>
  <c r="C7815" i="3"/>
  <c r="C7814" i="3"/>
  <c r="C7813" i="3"/>
  <c r="C7812" i="3"/>
  <c r="C7811" i="3"/>
  <c r="C7804" i="3"/>
  <c r="C7803" i="3"/>
  <c r="C7802" i="3"/>
  <c r="C7801" i="3"/>
  <c r="C7800" i="3"/>
  <c r="C7799" i="3"/>
  <c r="C7798" i="3"/>
  <c r="C7797" i="3"/>
  <c r="C7796" i="3"/>
  <c r="C7795" i="3"/>
  <c r="C7794" i="3"/>
  <c r="C7793" i="3"/>
  <c r="C7792" i="3"/>
  <c r="C7791" i="3"/>
  <c r="C7790" i="3"/>
  <c r="C7789" i="3"/>
  <c r="C7788" i="3"/>
  <c r="C7787" i="3"/>
  <c r="C7786" i="3"/>
  <c r="C7785" i="3"/>
  <c r="C7784" i="3"/>
  <c r="C7783" i="3"/>
  <c r="C7782" i="3"/>
  <c r="C7781" i="3"/>
  <c r="C7780" i="3"/>
  <c r="C7779" i="3"/>
  <c r="C7778" i="3"/>
  <c r="C7764" i="3"/>
  <c r="C7763" i="3"/>
  <c r="C7762" i="3"/>
  <c r="C7761" i="3"/>
  <c r="C7750" i="3"/>
  <c r="C7741" i="3"/>
  <c r="C7731" i="3"/>
  <c r="C7730" i="3"/>
  <c r="C7729" i="3"/>
  <c r="C7728" i="3"/>
  <c r="C7727" i="3"/>
  <c r="C7726" i="3"/>
  <c r="C7725" i="3"/>
  <c r="C7724" i="3"/>
  <c r="C7723" i="3"/>
  <c r="C7722" i="3"/>
  <c r="C7721" i="3"/>
  <c r="C7720" i="3"/>
  <c r="C7719" i="3"/>
  <c r="C7718" i="3"/>
  <c r="C7717" i="3"/>
  <c r="C7716" i="3"/>
  <c r="C7715" i="3"/>
  <c r="C7714" i="3"/>
  <c r="C7713" i="3"/>
  <c r="C7712" i="3"/>
  <c r="C7711" i="3"/>
  <c r="C7710" i="3"/>
  <c r="C7709" i="3"/>
  <c r="C7708" i="3"/>
  <c r="C7707" i="3"/>
  <c r="C7706" i="3"/>
  <c r="C7705" i="3"/>
  <c r="C7704" i="3"/>
  <c r="C7703" i="3"/>
  <c r="C7702" i="3"/>
  <c r="C7701" i="3"/>
  <c r="C7700" i="3"/>
  <c r="C7699" i="3"/>
  <c r="C7698" i="3"/>
  <c r="C7691" i="3"/>
  <c r="C7690" i="3"/>
  <c r="C7689" i="3"/>
  <c r="C7688" i="3"/>
  <c r="C7687" i="3"/>
  <c r="C7686" i="3"/>
  <c r="C7680" i="3"/>
  <c r="C7679" i="3"/>
  <c r="C7678" i="3"/>
  <c r="C7677" i="3"/>
  <c r="C7676" i="3"/>
  <c r="C7675" i="3"/>
  <c r="C7674" i="3"/>
  <c r="C7673" i="3"/>
  <c r="C7672" i="3"/>
  <c r="C7671" i="3"/>
  <c r="C7670" i="3"/>
  <c r="C7669" i="3"/>
  <c r="C7668" i="3"/>
  <c r="C7667" i="3"/>
  <c r="C7666" i="3"/>
  <c r="C7660" i="3"/>
  <c r="C7659" i="3"/>
  <c r="C7658" i="3"/>
  <c r="C7657" i="3"/>
  <c r="C7656" i="3"/>
  <c r="C7655" i="3"/>
  <c r="C7654" i="3"/>
  <c r="C7653" i="3"/>
  <c r="C7640" i="3"/>
  <c r="C7621" i="3"/>
  <c r="C7620" i="3"/>
  <c r="C7619" i="3"/>
  <c r="C7618" i="3"/>
  <c r="C7617" i="3"/>
  <c r="C7616" i="3"/>
  <c r="C7615" i="3"/>
  <c r="C7614" i="3"/>
  <c r="C7613" i="3"/>
  <c r="C7612" i="3"/>
  <c r="C7611" i="3"/>
  <c r="C7610" i="3"/>
  <c r="C7609" i="3"/>
  <c r="C7608" i="3"/>
  <c r="C7602" i="3"/>
  <c r="C7601" i="3"/>
  <c r="C7600" i="3"/>
  <c r="C7599" i="3"/>
  <c r="C7594" i="3"/>
  <c r="C7593" i="3"/>
  <c r="C7592" i="3"/>
  <c r="C7591" i="3"/>
  <c r="C7590" i="3"/>
  <c r="C7589" i="3"/>
  <c r="C7588" i="3"/>
  <c r="C7587" i="3"/>
  <c r="C7586" i="3"/>
  <c r="C7585" i="3"/>
  <c r="C7584" i="3"/>
  <c r="C7572" i="3"/>
  <c r="C7566" i="3"/>
  <c r="C7565" i="3"/>
  <c r="C7564" i="3"/>
  <c r="C7563" i="3"/>
  <c r="C7562" i="3"/>
  <c r="C7561" i="3"/>
  <c r="C7560" i="3"/>
  <c r="C7559" i="3"/>
  <c r="C7558" i="3"/>
  <c r="C7557" i="3"/>
  <c r="C7556" i="3"/>
  <c r="C7555" i="3"/>
  <c r="C7554" i="3"/>
  <c r="C7553" i="3"/>
  <c r="C7552" i="3"/>
  <c r="C7551" i="3"/>
  <c r="C7550" i="3"/>
  <c r="C7549" i="3"/>
  <c r="C7548" i="3"/>
  <c r="C7547" i="3"/>
  <c r="C7539" i="3"/>
  <c r="C7538" i="3"/>
  <c r="C7537" i="3"/>
  <c r="C7536" i="3"/>
  <c r="C7535" i="3"/>
  <c r="C7534" i="3"/>
  <c r="C7533" i="3"/>
  <c r="C7532" i="3"/>
  <c r="C7531" i="3"/>
  <c r="C7530" i="3"/>
  <c r="C7529" i="3"/>
  <c r="C7528" i="3"/>
  <c r="C7527" i="3"/>
  <c r="C7526" i="3"/>
  <c r="C7525" i="3"/>
  <c r="C7524" i="3"/>
  <c r="C7523" i="3"/>
  <c r="C7522" i="3"/>
  <c r="C7521" i="3"/>
  <c r="C7520" i="3"/>
  <c r="C7519" i="3"/>
  <c r="C7518" i="3"/>
  <c r="C7517" i="3"/>
  <c r="C7516" i="3"/>
  <c r="C7498" i="3"/>
  <c r="C7491" i="3"/>
  <c r="C7490" i="3"/>
  <c r="C7489" i="3"/>
  <c r="C7488" i="3"/>
  <c r="C7487" i="3"/>
  <c r="C7486" i="3"/>
  <c r="C7485" i="3"/>
  <c r="C7484" i="3"/>
  <c r="C7483" i="3"/>
  <c r="C7477" i="3"/>
  <c r="C7476" i="3"/>
  <c r="C7475" i="3"/>
  <c r="C7474" i="3"/>
  <c r="C7473" i="3"/>
  <c r="C7472" i="3"/>
  <c r="C7471" i="3"/>
  <c r="C7470" i="3"/>
  <c r="C7469" i="3"/>
  <c r="C7468" i="3"/>
  <c r="C7467" i="3"/>
  <c r="C7466" i="3"/>
  <c r="C7465" i="3"/>
  <c r="C7459" i="3"/>
  <c r="C7451" i="3"/>
  <c r="C7443" i="3"/>
  <c r="C7442" i="3"/>
  <c r="C7441" i="3"/>
  <c r="C7440" i="3"/>
  <c r="C7439" i="3"/>
  <c r="C7438" i="3"/>
  <c r="C7437" i="3"/>
  <c r="C7436" i="3"/>
  <c r="C7430" i="3"/>
  <c r="C7429" i="3"/>
  <c r="C7428" i="3"/>
  <c r="C7427" i="3"/>
  <c r="C7426" i="3"/>
  <c r="C7425" i="3"/>
  <c r="C7424" i="3"/>
  <c r="C7423" i="3"/>
  <c r="C7422" i="3"/>
  <c r="C7412" i="3"/>
  <c r="C7411" i="3"/>
  <c r="C7410" i="3"/>
  <c r="C7409" i="3"/>
  <c r="C7408" i="3"/>
  <c r="C7407" i="3"/>
  <c r="C7400" i="3"/>
  <c r="C7399" i="3"/>
  <c r="C7398" i="3"/>
  <c r="C7397" i="3"/>
  <c r="C7396" i="3"/>
  <c r="C7395" i="3"/>
  <c r="C7394" i="3"/>
  <c r="C7393" i="3"/>
  <c r="C7392" i="3"/>
  <c r="C7391" i="3"/>
  <c r="C7390" i="3"/>
  <c r="C7389" i="3"/>
  <c r="C7388" i="3"/>
  <c r="C7387" i="3"/>
  <c r="C7386" i="3"/>
  <c r="C7385" i="3"/>
  <c r="C7378" i="3"/>
  <c r="C7377" i="3"/>
  <c r="C7376" i="3"/>
  <c r="C7375" i="3"/>
  <c r="C7374" i="3"/>
  <c r="C7373" i="3"/>
  <c r="C7367" i="3"/>
  <c r="C7366" i="3"/>
  <c r="C7365" i="3"/>
  <c r="C7364" i="3"/>
  <c r="C7363" i="3"/>
  <c r="C7362" i="3"/>
  <c r="C7361" i="3"/>
  <c r="C7360" i="3"/>
  <c r="C7359" i="3"/>
  <c r="C7358" i="3"/>
  <c r="C7357" i="3"/>
  <c r="C7356" i="3"/>
  <c r="C7355" i="3"/>
  <c r="C7354" i="3"/>
  <c r="C7353" i="3"/>
  <c r="C7352" i="3"/>
  <c r="C7351" i="3"/>
  <c r="C7350" i="3"/>
  <c r="C7349" i="3"/>
  <c r="C7342" i="3"/>
  <c r="C7341" i="3"/>
  <c r="C7340" i="3"/>
  <c r="C7339" i="3"/>
  <c r="C7338" i="3"/>
  <c r="C7337" i="3"/>
  <c r="C7336" i="3"/>
  <c r="C7335" i="3"/>
  <c r="C7334" i="3"/>
  <c r="C7333" i="3"/>
  <c r="C7332" i="3"/>
  <c r="C7331" i="3"/>
  <c r="C7330" i="3"/>
  <c r="C7329" i="3"/>
  <c r="C7318" i="3"/>
  <c r="C7317" i="3"/>
  <c r="C7311" i="3"/>
  <c r="C7310" i="3"/>
  <c r="C7309" i="3"/>
  <c r="C7308" i="3"/>
  <c r="C7307" i="3"/>
  <c r="C7306" i="3"/>
  <c r="C7305" i="3"/>
  <c r="C7304" i="3"/>
  <c r="C7303" i="3"/>
  <c r="C7302" i="3"/>
  <c r="C7293" i="3"/>
  <c r="C7292" i="3"/>
  <c r="C7291" i="3"/>
  <c r="C7290" i="3"/>
  <c r="C7289" i="3"/>
  <c r="C7288" i="3"/>
  <c r="C7287" i="3"/>
  <c r="C7286" i="3"/>
  <c r="C7285" i="3"/>
  <c r="C7284" i="3"/>
  <c r="C7283" i="3"/>
  <c r="C7282" i="3"/>
  <c r="C7277" i="3"/>
  <c r="C7271" i="3"/>
  <c r="C7270" i="3"/>
  <c r="C7269" i="3"/>
  <c r="C7268" i="3"/>
  <c r="C7267" i="3"/>
  <c r="C7266" i="3"/>
  <c r="C7265" i="3"/>
  <c r="C7264" i="3"/>
  <c r="C7263" i="3"/>
  <c r="C7262" i="3"/>
  <c r="C7261" i="3"/>
  <c r="C7260" i="3"/>
  <c r="C7259" i="3"/>
  <c r="C7258" i="3"/>
  <c r="C7257" i="3"/>
  <c r="C7256" i="3"/>
  <c r="C7255" i="3"/>
  <c r="C7254" i="3"/>
  <c r="C7253" i="3"/>
  <c r="C7252" i="3"/>
  <c r="C7251" i="3"/>
  <c r="C7250" i="3"/>
  <c r="C7249" i="3"/>
  <c r="C7248" i="3"/>
  <c r="C7247" i="3"/>
  <c r="C7231" i="3"/>
  <c r="C7230" i="3"/>
  <c r="C7221" i="3"/>
  <c r="C7220" i="3"/>
  <c r="C7219" i="3"/>
  <c r="C7218" i="3"/>
  <c r="C7217" i="3"/>
  <c r="C7216" i="3"/>
  <c r="C7215" i="3"/>
  <c r="C7214" i="3"/>
  <c r="C7213" i="3"/>
  <c r="C7212" i="3"/>
  <c r="C7211" i="3"/>
  <c r="C7210" i="3"/>
  <c r="C7209" i="3"/>
  <c r="C7204" i="3"/>
  <c r="C7203" i="3"/>
  <c r="C7202" i="3"/>
  <c r="C7201" i="3"/>
  <c r="C7200" i="3"/>
  <c r="C7199" i="3"/>
  <c r="C7198" i="3"/>
  <c r="C7197" i="3"/>
  <c r="C7196" i="3"/>
  <c r="C7195" i="3"/>
  <c r="C7194" i="3"/>
  <c r="C7193" i="3"/>
  <c r="C7192" i="3"/>
  <c r="C7191" i="3"/>
  <c r="C7190" i="3"/>
  <c r="C7189" i="3"/>
  <c r="C7188" i="3"/>
  <c r="C7187" i="3"/>
  <c r="C7186" i="3"/>
  <c r="C7185" i="3"/>
  <c r="C7184" i="3"/>
  <c r="C7183" i="3"/>
  <c r="C7182" i="3"/>
  <c r="C7181" i="3"/>
  <c r="C7180" i="3"/>
  <c r="C7179" i="3"/>
  <c r="C7178" i="3"/>
  <c r="C7177" i="3"/>
  <c r="C7176" i="3"/>
  <c r="C7163" i="3"/>
  <c r="C7162" i="3"/>
  <c r="C7161" i="3"/>
  <c r="C7160" i="3"/>
  <c r="C7159" i="3"/>
  <c r="C7158" i="3"/>
  <c r="C7157" i="3"/>
  <c r="C7156" i="3"/>
  <c r="C7155" i="3"/>
  <c r="C7154" i="3"/>
  <c r="C7153" i="3"/>
  <c r="C7152" i="3"/>
  <c r="C7151" i="3"/>
  <c r="C7150" i="3"/>
  <c r="C7149" i="3"/>
  <c r="C7148" i="3"/>
  <c r="C7147" i="3"/>
  <c r="C7146" i="3"/>
  <c r="C7145" i="3"/>
  <c r="C7144" i="3"/>
  <c r="C7143" i="3"/>
  <c r="C7142" i="3"/>
  <c r="C7141" i="3"/>
  <c r="C7134" i="3"/>
  <c r="C7133" i="3"/>
  <c r="C7132" i="3"/>
  <c r="C7131" i="3"/>
  <c r="C7130" i="3"/>
  <c r="C7125" i="3"/>
  <c r="C7124" i="3"/>
  <c r="C7123" i="3"/>
  <c r="C7122" i="3"/>
  <c r="C7121" i="3"/>
  <c r="C7120" i="3"/>
  <c r="C7119" i="3"/>
  <c r="C7118" i="3"/>
  <c r="C7117" i="3"/>
  <c r="C7116" i="3"/>
  <c r="C7115" i="3"/>
  <c r="C7114" i="3"/>
  <c r="C7113" i="3"/>
  <c r="C7112" i="3"/>
  <c r="C7111" i="3"/>
  <c r="C7110" i="3"/>
  <c r="C7109" i="3"/>
  <c r="C7108" i="3"/>
  <c r="C7107" i="3"/>
  <c r="C7106" i="3"/>
  <c r="C7094" i="3"/>
  <c r="C7078" i="3"/>
  <c r="C7077" i="3"/>
  <c r="C7076" i="3"/>
  <c r="C7075" i="3"/>
  <c r="C7074" i="3"/>
  <c r="C7073" i="3"/>
  <c r="C7072" i="3"/>
  <c r="C7071" i="3"/>
  <c r="C7066" i="3"/>
  <c r="C7065" i="3"/>
  <c r="C7064" i="3"/>
  <c r="C7063" i="3"/>
  <c r="C7062" i="3"/>
  <c r="C7061" i="3"/>
  <c r="C7060" i="3"/>
  <c r="C7059" i="3"/>
  <c r="C7058" i="3"/>
  <c r="C7057" i="3"/>
  <c r="C7056" i="3"/>
  <c r="C7055" i="3"/>
  <c r="C7054" i="3"/>
  <c r="C7053" i="3"/>
  <c r="C7052" i="3"/>
  <c r="C7051" i="3"/>
  <c r="C7050" i="3"/>
  <c r="C7049" i="3"/>
  <c r="C7048" i="3"/>
  <c r="C7047" i="3"/>
  <c r="C7046" i="3"/>
  <c r="C7045" i="3"/>
  <c r="C7044" i="3"/>
  <c r="C7043" i="3"/>
  <c r="C7042" i="3"/>
  <c r="C7041" i="3"/>
  <c r="C7040" i="3"/>
  <c r="C7039" i="3"/>
  <c r="C7038" i="3"/>
  <c r="C7037" i="3"/>
  <c r="C7036" i="3"/>
  <c r="C7035" i="3"/>
  <c r="C7034" i="3"/>
  <c r="C7027" i="3"/>
  <c r="C7026" i="3"/>
  <c r="C7025" i="3"/>
  <c r="C7024" i="3"/>
  <c r="C7023" i="3"/>
  <c r="C7011" i="3"/>
  <c r="C7010" i="3"/>
  <c r="C7003" i="3"/>
  <c r="C6997" i="3"/>
  <c r="C6996" i="3"/>
  <c r="C6995" i="3"/>
  <c r="C6994" i="3"/>
  <c r="C6993" i="3"/>
  <c r="C6992" i="3"/>
  <c r="C6991" i="3"/>
  <c r="C6990" i="3"/>
  <c r="C6989" i="3"/>
  <c r="C6977" i="3"/>
  <c r="C6976" i="3"/>
  <c r="C6975" i="3"/>
  <c r="C6974" i="3"/>
  <c r="C6973" i="3"/>
  <c r="C6972" i="3"/>
  <c r="C6971" i="3"/>
  <c r="C6970" i="3"/>
  <c r="C6969" i="3"/>
  <c r="C6968" i="3"/>
  <c r="C6967" i="3"/>
  <c r="C6966" i="3"/>
  <c r="C6965" i="3"/>
  <c r="C6964" i="3"/>
  <c r="C6963" i="3"/>
  <c r="C6962" i="3"/>
  <c r="C6961" i="3"/>
  <c r="C6960" i="3"/>
  <c r="C6959" i="3"/>
  <c r="C6958" i="3"/>
  <c r="C6957" i="3"/>
  <c r="C6956" i="3"/>
  <c r="C6955" i="3"/>
  <c r="C6950" i="3"/>
  <c r="C6949" i="3"/>
  <c r="C6948" i="3"/>
  <c r="C6947" i="3"/>
  <c r="C6946" i="3"/>
  <c r="C6945" i="3"/>
  <c r="C6944" i="3"/>
  <c r="C6943" i="3"/>
  <c r="C6942" i="3"/>
  <c r="C6941" i="3"/>
  <c r="C6940" i="3"/>
  <c r="C6939" i="3"/>
  <c r="C6938" i="3"/>
  <c r="C6937" i="3"/>
  <c r="C6936" i="3"/>
  <c r="C6935" i="3"/>
  <c r="C6934" i="3"/>
  <c r="C6933" i="3"/>
  <c r="C6920" i="3"/>
  <c r="C6919" i="3"/>
  <c r="C6918" i="3"/>
  <c r="C6917" i="3"/>
  <c r="C6916" i="3"/>
  <c r="C6915" i="3"/>
  <c r="C6914" i="3"/>
  <c r="C6913" i="3"/>
  <c r="C6912" i="3"/>
  <c r="C6911" i="3"/>
  <c r="C6910" i="3"/>
  <c r="C6909" i="3"/>
  <c r="C6908" i="3"/>
  <c r="C6907" i="3"/>
  <c r="C6906" i="3"/>
  <c r="C6905" i="3"/>
  <c r="C6895" i="3"/>
  <c r="C6894" i="3"/>
  <c r="C6893" i="3"/>
  <c r="C6892" i="3"/>
  <c r="C6891" i="3"/>
  <c r="C6884" i="3"/>
  <c r="C6883" i="3"/>
  <c r="C6882" i="3"/>
  <c r="C6881" i="3"/>
  <c r="C6880" i="3"/>
  <c r="C6879" i="3"/>
  <c r="C6878" i="3"/>
  <c r="C6877" i="3"/>
  <c r="C6876" i="3"/>
  <c r="C6875" i="3"/>
  <c r="C6874" i="3"/>
  <c r="C6873" i="3"/>
  <c r="C6872" i="3"/>
  <c r="C6871" i="3"/>
  <c r="C6870" i="3"/>
  <c r="C6869" i="3"/>
  <c r="C6868" i="3"/>
  <c r="C6867" i="3"/>
  <c r="C6866" i="3"/>
  <c r="C6865" i="3"/>
  <c r="C6864" i="3"/>
  <c r="C6863" i="3"/>
  <c r="C6862" i="3"/>
  <c r="C6861" i="3"/>
  <c r="C6860" i="3"/>
  <c r="C6859" i="3"/>
  <c r="C6858" i="3"/>
  <c r="C6857" i="3"/>
  <c r="C6856" i="3"/>
  <c r="C6855" i="3"/>
  <c r="C6854" i="3"/>
  <c r="C6853" i="3"/>
  <c r="C6852" i="3"/>
  <c r="C6851" i="3"/>
  <c r="C6850" i="3"/>
  <c r="C6849" i="3"/>
  <c r="C6848" i="3"/>
  <c r="C6847" i="3"/>
  <c r="C6846" i="3"/>
  <c r="C6845" i="3"/>
  <c r="C6844" i="3"/>
  <c r="C6843" i="3"/>
  <c r="C6842" i="3"/>
  <c r="C6841" i="3"/>
  <c r="C6840" i="3"/>
  <c r="C6834" i="3"/>
  <c r="C6833" i="3"/>
  <c r="C6832" i="3"/>
  <c r="C6831" i="3"/>
  <c r="C6830" i="3"/>
  <c r="C6829" i="3"/>
  <c r="C6828" i="3"/>
  <c r="C6827" i="3"/>
  <c r="C6826" i="3"/>
  <c r="C6825" i="3"/>
  <c r="C6824" i="3"/>
  <c r="C6823" i="3"/>
  <c r="C6822" i="3"/>
  <c r="C6821" i="3"/>
  <c r="C6820" i="3"/>
  <c r="C6819" i="3"/>
  <c r="C6818" i="3"/>
  <c r="C6817" i="3"/>
  <c r="C6816" i="3"/>
  <c r="C6815" i="3"/>
  <c r="C6814" i="3"/>
  <c r="C6813" i="3"/>
  <c r="C6812" i="3"/>
  <c r="C6811" i="3"/>
  <c r="C6810" i="3"/>
  <c r="C6809" i="3"/>
  <c r="C6808" i="3"/>
  <c r="C6807" i="3"/>
  <c r="C6806" i="3"/>
  <c r="C6805" i="3"/>
  <c r="C6804" i="3"/>
  <c r="C6803" i="3"/>
  <c r="C6802" i="3"/>
  <c r="C6801" i="3"/>
  <c r="C6800" i="3"/>
  <c r="C6799" i="3"/>
  <c r="C6788" i="3"/>
  <c r="C6787" i="3"/>
  <c r="C6786" i="3"/>
  <c r="C6785" i="3"/>
  <c r="C6784" i="3"/>
  <c r="C6778" i="3"/>
  <c r="C6777" i="3"/>
  <c r="C6776" i="3"/>
  <c r="C6767" i="3"/>
  <c r="C6766" i="3"/>
  <c r="C6765" i="3"/>
  <c r="C6764" i="3"/>
  <c r="C6763" i="3"/>
  <c r="C6762" i="3"/>
  <c r="C6761" i="3"/>
  <c r="C6760" i="3"/>
  <c r="C6759" i="3"/>
  <c r="C6758" i="3"/>
  <c r="C6757" i="3"/>
  <c r="C6756" i="3"/>
  <c r="C6755" i="3"/>
  <c r="C6754" i="3"/>
  <c r="C6753" i="3"/>
  <c r="C6752" i="3"/>
  <c r="C6743" i="3"/>
  <c r="C6742" i="3"/>
  <c r="C6741" i="3"/>
  <c r="C6740" i="3"/>
  <c r="C6739" i="3"/>
  <c r="C6738" i="3"/>
  <c r="C6737" i="3"/>
  <c r="C6736" i="3"/>
  <c r="C6735" i="3"/>
  <c r="C6734" i="3"/>
  <c r="C6733" i="3"/>
  <c r="C6732" i="3"/>
  <c r="C6731" i="3"/>
  <c r="C6730" i="3"/>
  <c r="C6729" i="3"/>
  <c r="C6728" i="3"/>
  <c r="C6727" i="3"/>
  <c r="C6726" i="3"/>
  <c r="C6725" i="3"/>
  <c r="C6724" i="3"/>
  <c r="C6715" i="3"/>
  <c r="C6714" i="3"/>
  <c r="C6713" i="3"/>
  <c r="C6712" i="3"/>
  <c r="C6711" i="3"/>
  <c r="C6710" i="3"/>
  <c r="C6709" i="3"/>
  <c r="C6708" i="3"/>
  <c r="C6707" i="3"/>
  <c r="C6706" i="3"/>
  <c r="C6705" i="3"/>
  <c r="C6704" i="3"/>
  <c r="C6697" i="3"/>
  <c r="C6696" i="3"/>
  <c r="C6695" i="3"/>
  <c r="C6694" i="3"/>
  <c r="C6693" i="3"/>
  <c r="C6692" i="3"/>
  <c r="C6691" i="3"/>
  <c r="C6690" i="3"/>
  <c r="C6689" i="3"/>
  <c r="C6688" i="3"/>
  <c r="C6687" i="3"/>
  <c r="C6686" i="3"/>
  <c r="C6685" i="3"/>
  <c r="C6684" i="3"/>
  <c r="C6683" i="3"/>
  <c r="C6682" i="3"/>
  <c r="C6681" i="3"/>
  <c r="C6680" i="3"/>
  <c r="C6679" i="3"/>
  <c r="C6678" i="3"/>
  <c r="C6677" i="3"/>
  <c r="C6676" i="3"/>
  <c r="C6675" i="3"/>
  <c r="C6674" i="3"/>
  <c r="C6668" i="3"/>
  <c r="C6660" i="3"/>
  <c r="C6659" i="3"/>
  <c r="C6658" i="3"/>
  <c r="C6657" i="3"/>
  <c r="C6656" i="3"/>
  <c r="C6655" i="3"/>
  <c r="C6654" i="3"/>
  <c r="C6653" i="3"/>
  <c r="C6652" i="3"/>
  <c r="C6651" i="3"/>
  <c r="C6650" i="3"/>
  <c r="C6649" i="3"/>
  <c r="C6648" i="3"/>
  <c r="C6647" i="3"/>
  <c r="C6646" i="3"/>
  <c r="C6645" i="3"/>
  <c r="C6644" i="3"/>
  <c r="C6643" i="3"/>
  <c r="C6642" i="3"/>
  <c r="C6641" i="3"/>
  <c r="C6634" i="3"/>
  <c r="C6633" i="3"/>
  <c r="C6632" i="3"/>
  <c r="C6631" i="3"/>
  <c r="C6630" i="3"/>
  <c r="C6629" i="3"/>
  <c r="C6628" i="3"/>
  <c r="C6627" i="3"/>
  <c r="C6626" i="3"/>
  <c r="C6625" i="3"/>
  <c r="C6624" i="3"/>
  <c r="C6623" i="3"/>
  <c r="C6622" i="3"/>
  <c r="C6621" i="3"/>
  <c r="C6620" i="3"/>
  <c r="C6619" i="3"/>
  <c r="C6618" i="3"/>
  <c r="C6617" i="3"/>
  <c r="C6616" i="3"/>
  <c r="C6615" i="3"/>
  <c r="C6601" i="3"/>
  <c r="C6600" i="3"/>
  <c r="C6599" i="3"/>
  <c r="C6598" i="3"/>
  <c r="C6597" i="3"/>
  <c r="C6596" i="3"/>
  <c r="C6595" i="3"/>
  <c r="C6594" i="3"/>
  <c r="C6587" i="3"/>
  <c r="C6586" i="3"/>
  <c r="C6585" i="3"/>
  <c r="C6580" i="3"/>
  <c r="C6579" i="3"/>
  <c r="C6578" i="3"/>
  <c r="C6577" i="3"/>
  <c r="C6576" i="3"/>
  <c r="C6575" i="3"/>
  <c r="C6574" i="3"/>
  <c r="C6573" i="3"/>
  <c r="C6572" i="3"/>
  <c r="C6571" i="3"/>
  <c r="C6570" i="3"/>
  <c r="C6569" i="3"/>
  <c r="C6568" i="3"/>
  <c r="C6567" i="3"/>
  <c r="C6566" i="3"/>
  <c r="C6565" i="3"/>
  <c r="C6564" i="3"/>
  <c r="C6552" i="3"/>
  <c r="C6551" i="3"/>
  <c r="C6550" i="3"/>
  <c r="C6549" i="3"/>
  <c r="C6548" i="3"/>
  <c r="C6547" i="3"/>
  <c r="C6546" i="3"/>
  <c r="C6545" i="3"/>
  <c r="C6544" i="3"/>
  <c r="C6543" i="3"/>
  <c r="C6542" i="3"/>
  <c r="C6541" i="3"/>
  <c r="C6540" i="3"/>
  <c r="C6539" i="3"/>
  <c r="C6538" i="3"/>
  <c r="C6537" i="3"/>
  <c r="C6536" i="3"/>
  <c r="C6535" i="3"/>
  <c r="C6534" i="3"/>
  <c r="C6533" i="3"/>
  <c r="C6532" i="3"/>
  <c r="C6531" i="3"/>
  <c r="C6530" i="3"/>
  <c r="C6529" i="3"/>
  <c r="C6528" i="3"/>
  <c r="C6527" i="3"/>
  <c r="C6519" i="3"/>
  <c r="C6518" i="3"/>
  <c r="C6505" i="3"/>
  <c r="C6504" i="3"/>
  <c r="C6493" i="3"/>
  <c r="C6492" i="3"/>
  <c r="C6491" i="3"/>
  <c r="C6490" i="3"/>
  <c r="C6483" i="3"/>
  <c r="C6477" i="3"/>
  <c r="C6476" i="3"/>
  <c r="C6475" i="3"/>
  <c r="C6474" i="3"/>
  <c r="C6473" i="3"/>
  <c r="C6472" i="3"/>
  <c r="C6471" i="3"/>
  <c r="C6470" i="3"/>
  <c r="C6469" i="3"/>
  <c r="C6468" i="3"/>
  <c r="C6467" i="3"/>
  <c r="C6466" i="3"/>
  <c r="C6465" i="3"/>
  <c r="C6464" i="3"/>
  <c r="C6463" i="3"/>
  <c r="C6462" i="3"/>
  <c r="C6461" i="3"/>
  <c r="C6460" i="3"/>
  <c r="C6459" i="3"/>
  <c r="C6445" i="3"/>
  <c r="C6444" i="3"/>
  <c r="C6443" i="3"/>
  <c r="C6442" i="3"/>
  <c r="C6441" i="3"/>
  <c r="C6440" i="3"/>
  <c r="C6439" i="3"/>
  <c r="C6438" i="3"/>
  <c r="C6437" i="3"/>
  <c r="C6431" i="3"/>
  <c r="C6430" i="3"/>
  <c r="C6429" i="3"/>
  <c r="C6428" i="3"/>
  <c r="C6427" i="3"/>
  <c r="C6426" i="3"/>
  <c r="C6425" i="3"/>
  <c r="C6424" i="3"/>
  <c r="C6423" i="3"/>
  <c r="C6422" i="3"/>
  <c r="C6421" i="3"/>
  <c r="C6420" i="3"/>
  <c r="C6419" i="3"/>
  <c r="C6418" i="3"/>
  <c r="C6417" i="3"/>
  <c r="C6416" i="3"/>
  <c r="C6415" i="3"/>
  <c r="C6414" i="3"/>
  <c r="C6413" i="3"/>
  <c r="C6412" i="3"/>
  <c r="C6411" i="3"/>
  <c r="C6410" i="3"/>
  <c r="C6409" i="3"/>
  <c r="C6408" i="3"/>
  <c r="C6407" i="3"/>
  <c r="C6406" i="3"/>
  <c r="C6398" i="3"/>
  <c r="C6397" i="3"/>
  <c r="C6392" i="3"/>
  <c r="C6391" i="3"/>
  <c r="C6390" i="3"/>
  <c r="C6389" i="3"/>
  <c r="C6388" i="3"/>
  <c r="C6378" i="3"/>
  <c r="C6377" i="3"/>
  <c r="C6376" i="3"/>
  <c r="C6375" i="3"/>
  <c r="C6374" i="3"/>
  <c r="C6368" i="3"/>
  <c r="C6367" i="3"/>
  <c r="C6356" i="3"/>
  <c r="C6355" i="3"/>
  <c r="C6349" i="3"/>
  <c r="C6348" i="3"/>
  <c r="C6347" i="3"/>
  <c r="C6346" i="3"/>
  <c r="C6345" i="3"/>
  <c r="C6344" i="3"/>
  <c r="C6343" i="3"/>
  <c r="C6342" i="3"/>
  <c r="C6341" i="3"/>
  <c r="C6340" i="3"/>
  <c r="C6339" i="3"/>
  <c r="C6338" i="3"/>
  <c r="C6337" i="3"/>
  <c r="C6336" i="3"/>
  <c r="C6335" i="3"/>
  <c r="C6334" i="3"/>
  <c r="C6333" i="3"/>
  <c r="C6332" i="3"/>
  <c r="C6331" i="3"/>
  <c r="C6330" i="3"/>
  <c r="C6329" i="3"/>
  <c r="C6328" i="3"/>
  <c r="C6327" i="3"/>
  <c r="C6326" i="3"/>
  <c r="C6325" i="3"/>
  <c r="C6324" i="3"/>
  <c r="C6323" i="3"/>
  <c r="C6322" i="3"/>
  <c r="C6321" i="3"/>
  <c r="C6320" i="3"/>
  <c r="C6319" i="3"/>
  <c r="C6318" i="3"/>
  <c r="C6317" i="3"/>
  <c r="C6316" i="3"/>
  <c r="C6315" i="3"/>
  <c r="C6314" i="3"/>
  <c r="C6313" i="3"/>
  <c r="C6312" i="3"/>
  <c r="C6311" i="3"/>
  <c r="C6310" i="3"/>
  <c r="C6309" i="3"/>
  <c r="C6308" i="3"/>
  <c r="C6307" i="3"/>
  <c r="C6306" i="3"/>
  <c r="C6305" i="3"/>
  <c r="C6304" i="3"/>
  <c r="C6303" i="3"/>
  <c r="C6302" i="3"/>
  <c r="C6301" i="3"/>
  <c r="C6300" i="3"/>
  <c r="C6299" i="3"/>
  <c r="C6298" i="3"/>
  <c r="C6297" i="3"/>
  <c r="C6296" i="3"/>
  <c r="C6290" i="3"/>
  <c r="C6289" i="3"/>
  <c r="C6288" i="3"/>
  <c r="C6287" i="3"/>
  <c r="C6286" i="3"/>
  <c r="C6285" i="3"/>
  <c r="C6284" i="3"/>
  <c r="C6283" i="3"/>
  <c r="C6282" i="3"/>
  <c r="C6281" i="3"/>
  <c r="C6280" i="3"/>
  <c r="C6274" i="3"/>
  <c r="C6273" i="3"/>
  <c r="C6272" i="3"/>
  <c r="C6271" i="3"/>
  <c r="C6270" i="3"/>
  <c r="C6269" i="3"/>
  <c r="C6268" i="3"/>
  <c r="C6267" i="3"/>
  <c r="C6266" i="3"/>
  <c r="C6265" i="3"/>
  <c r="C6264" i="3"/>
  <c r="C6263" i="3"/>
  <c r="C6262" i="3"/>
  <c r="C6261" i="3"/>
  <c r="C6260" i="3"/>
  <c r="C6259" i="3"/>
  <c r="C6258" i="3"/>
  <c r="C6252" i="3"/>
  <c r="C6251" i="3"/>
  <c r="C6250" i="3"/>
  <c r="C6249" i="3"/>
  <c r="C6248" i="3"/>
  <c r="C6247" i="3"/>
  <c r="C6240" i="3"/>
  <c r="C6239" i="3"/>
  <c r="C6238" i="3"/>
  <c r="C6237" i="3"/>
  <c r="C6236" i="3"/>
  <c r="C6235" i="3"/>
  <c r="C6234" i="3"/>
  <c r="C6233" i="3"/>
  <c r="C6232" i="3"/>
  <c r="C6231" i="3"/>
  <c r="C6230" i="3"/>
  <c r="C6229" i="3"/>
  <c r="C6228" i="3"/>
  <c r="C6227" i="3"/>
  <c r="C6226" i="3"/>
  <c r="C6225" i="3"/>
  <c r="C6224" i="3"/>
  <c r="C6223" i="3"/>
  <c r="C6222" i="3"/>
  <c r="C6221" i="3"/>
  <c r="C6220" i="3"/>
  <c r="C6219" i="3"/>
  <c r="C6218" i="3"/>
  <c r="C6217" i="3"/>
  <c r="C6216" i="3"/>
  <c r="C6215" i="3"/>
  <c r="C6214" i="3"/>
  <c r="C6213" i="3"/>
  <c r="C6212" i="3"/>
  <c r="C6211" i="3"/>
  <c r="C6210" i="3"/>
  <c r="C6209" i="3"/>
  <c r="C6208" i="3"/>
  <c r="C6207" i="3"/>
  <c r="C6206" i="3"/>
  <c r="C6205" i="3"/>
  <c r="C6204" i="3"/>
  <c r="C6203" i="3"/>
  <c r="C6202" i="3"/>
  <c r="C6201" i="3"/>
  <c r="C6200" i="3"/>
  <c r="C6199" i="3"/>
  <c r="C6198" i="3"/>
  <c r="C6197" i="3"/>
  <c r="C6196" i="3"/>
  <c r="C6195" i="3"/>
  <c r="C6194" i="3"/>
  <c r="C6193" i="3"/>
  <c r="C6192" i="3"/>
  <c r="C6187" i="3"/>
  <c r="C6186" i="3"/>
  <c r="C6185" i="3"/>
  <c r="C6184" i="3"/>
  <c r="C6183" i="3"/>
  <c r="C6182" i="3"/>
  <c r="C6181" i="3"/>
  <c r="C6180" i="3"/>
  <c r="C6179" i="3"/>
  <c r="C6178" i="3"/>
  <c r="C6177" i="3"/>
  <c r="C6172" i="3"/>
  <c r="C6165" i="3"/>
  <c r="C6164" i="3"/>
  <c r="C6163" i="3"/>
  <c r="C6162" i="3"/>
  <c r="C6161" i="3"/>
  <c r="C6160" i="3"/>
  <c r="C6159" i="3"/>
  <c r="C6158" i="3"/>
  <c r="C6150" i="3"/>
  <c r="C6149" i="3"/>
  <c r="C6144" i="3"/>
  <c r="C6143" i="3"/>
  <c r="C6142" i="3"/>
  <c r="C6141" i="3"/>
  <c r="C6140" i="3"/>
  <c r="C6139" i="3"/>
  <c r="C6138" i="3"/>
  <c r="C6137" i="3"/>
  <c r="C6136" i="3"/>
  <c r="C6135" i="3"/>
  <c r="C6126" i="3"/>
  <c r="C6125" i="3"/>
  <c r="C6124" i="3"/>
  <c r="C6123" i="3"/>
  <c r="C6122" i="3"/>
  <c r="C6121" i="3"/>
  <c r="C6120" i="3"/>
  <c r="C6119" i="3"/>
  <c r="C6118" i="3"/>
  <c r="C6113" i="3"/>
  <c r="C6112" i="3"/>
  <c r="C6111" i="3"/>
  <c r="C6105" i="3"/>
  <c r="C6099" i="3"/>
  <c r="C6098" i="3"/>
  <c r="C6097" i="3"/>
  <c r="C6096" i="3"/>
  <c r="C6095" i="3"/>
  <c r="C6094" i="3"/>
  <c r="C6093" i="3"/>
  <c r="C6092" i="3"/>
  <c r="C6091" i="3"/>
  <c r="C6079" i="3"/>
  <c r="C6078" i="3"/>
  <c r="C6077" i="3"/>
  <c r="C6076" i="3"/>
  <c r="C6075" i="3"/>
  <c r="C6074" i="3"/>
  <c r="C6073" i="3"/>
  <c r="C6072" i="3"/>
  <c r="C6071" i="3"/>
  <c r="C6070" i="3"/>
  <c r="C6069" i="3"/>
  <c r="C6063" i="3"/>
  <c r="C6062" i="3"/>
  <c r="C6061" i="3"/>
  <c r="C6060" i="3"/>
  <c r="C6059" i="3"/>
  <c r="C6058" i="3"/>
  <c r="C6057" i="3"/>
  <c r="C6056" i="3"/>
  <c r="C6055" i="3"/>
  <c r="C6054" i="3"/>
  <c r="C6053" i="3"/>
  <c r="C6052" i="3"/>
  <c r="C6038" i="3"/>
  <c r="C6037" i="3"/>
  <c r="C6036" i="3"/>
  <c r="C6035" i="3"/>
  <c r="C6034" i="3"/>
  <c r="C6033" i="3"/>
  <c r="C6032" i="3"/>
  <c r="C6031" i="3"/>
  <c r="C6030" i="3"/>
  <c r="C6029" i="3"/>
  <c r="C6028" i="3"/>
  <c r="C6024" i="3"/>
  <c r="C6023" i="3"/>
  <c r="C6022" i="3"/>
  <c r="C6021" i="3"/>
  <c r="C6010" i="3"/>
  <c r="C6009" i="3"/>
  <c r="C6008" i="3"/>
  <c r="C6007" i="3"/>
  <c r="C6006" i="3"/>
  <c r="C6005" i="3"/>
  <c r="C6004" i="3"/>
  <c r="C6003" i="3"/>
  <c r="C6002" i="3"/>
  <c r="C6001" i="3"/>
  <c r="C5994" i="3"/>
  <c r="C5993" i="3"/>
  <c r="C5992" i="3"/>
  <c r="C5991" i="3"/>
  <c r="C5990" i="3"/>
  <c r="C5989" i="3"/>
  <c r="C5988" i="3"/>
  <c r="C5987" i="3"/>
  <c r="C5986" i="3"/>
  <c r="C5985" i="3"/>
  <c r="C5984" i="3"/>
  <c r="C5983" i="3"/>
  <c r="C5982" i="3"/>
  <c r="C5981" i="3"/>
  <c r="C5980" i="3"/>
  <c r="C5979" i="3"/>
  <c r="C5978" i="3"/>
  <c r="C5977" i="3"/>
  <c r="C5976" i="3"/>
  <c r="C5975" i="3"/>
  <c r="C5974" i="3"/>
  <c r="C5973" i="3"/>
  <c r="C5967" i="3"/>
  <c r="C5966" i="3"/>
  <c r="C5960" i="3"/>
  <c r="C5959" i="3"/>
  <c r="C5958" i="3"/>
  <c r="C5953" i="3"/>
  <c r="C5952" i="3"/>
  <c r="C5951" i="3"/>
  <c r="C5950" i="3"/>
  <c r="C5949" i="3"/>
  <c r="C5948" i="3"/>
  <c r="C5947" i="3"/>
  <c r="C5946" i="3"/>
  <c r="C5941" i="3"/>
  <c r="C5936" i="3"/>
  <c r="C5930" i="3"/>
  <c r="C5926" i="3"/>
  <c r="C5925" i="3"/>
  <c r="C5918" i="3"/>
  <c r="C5917" i="3"/>
  <c r="C5916" i="3"/>
  <c r="C5915" i="3"/>
  <c r="C5914" i="3"/>
  <c r="C5908" i="3"/>
  <c r="C5907" i="3"/>
  <c r="C5906" i="3"/>
  <c r="C5905" i="3"/>
  <c r="C5904" i="3"/>
  <c r="C5903" i="3"/>
  <c r="C5902" i="3"/>
  <c r="C5901" i="3"/>
  <c r="C5900" i="3"/>
  <c r="C5895" i="3"/>
  <c r="C5894" i="3"/>
  <c r="C5893" i="3"/>
  <c r="C5892" i="3"/>
  <c r="C5891" i="3"/>
  <c r="C5890" i="3"/>
  <c r="C5889" i="3"/>
  <c r="C5888" i="3"/>
  <c r="C5887" i="3"/>
  <c r="C5886" i="3"/>
  <c r="C5885" i="3"/>
  <c r="C5884" i="3"/>
  <c r="C5883" i="3"/>
  <c r="C5882" i="3"/>
  <c r="C5881" i="3"/>
  <c r="C5880" i="3"/>
  <c r="C5879" i="3"/>
  <c r="C5878" i="3"/>
  <c r="C5877" i="3"/>
  <c r="C5876" i="3"/>
  <c r="C5875" i="3"/>
  <c r="C5874" i="3"/>
  <c r="C5873" i="3"/>
  <c r="C5872" i="3"/>
  <c r="C5866" i="3"/>
  <c r="C5865" i="3"/>
  <c r="C5864" i="3"/>
  <c r="C5863" i="3"/>
  <c r="C5862" i="3"/>
  <c r="C5861" i="3"/>
  <c r="C5860" i="3"/>
  <c r="C5859" i="3"/>
  <c r="C5858" i="3"/>
  <c r="C5857" i="3"/>
  <c r="C5856" i="3"/>
  <c r="C5855" i="3"/>
  <c r="C5854" i="3"/>
  <c r="C5853" i="3"/>
  <c r="C5852" i="3"/>
  <c r="C5851" i="3"/>
  <c r="C5850" i="3"/>
  <c r="C5849" i="3"/>
  <c r="C5840" i="3"/>
  <c r="C5839" i="3"/>
  <c r="C5838" i="3"/>
  <c r="C5837" i="3"/>
  <c r="C5836" i="3"/>
  <c r="C5835" i="3"/>
  <c r="C5834" i="3"/>
  <c r="C5833" i="3"/>
  <c r="C5832" i="3"/>
  <c r="C5831" i="3"/>
  <c r="C5826" i="3"/>
  <c r="C5825" i="3"/>
  <c r="C5824" i="3"/>
  <c r="C5823" i="3"/>
  <c r="C5822" i="3"/>
  <c r="C5821" i="3"/>
  <c r="C5820" i="3"/>
  <c r="C5819" i="3"/>
  <c r="C5818" i="3"/>
  <c r="C5817" i="3"/>
  <c r="C5816" i="3"/>
  <c r="C5809" i="3"/>
  <c r="C5808" i="3"/>
  <c r="C5807" i="3"/>
  <c r="C5806" i="3"/>
  <c r="C5805" i="3"/>
  <c r="C5804" i="3"/>
  <c r="C5803" i="3"/>
  <c r="C5802" i="3"/>
  <c r="C5801" i="3"/>
  <c r="C5800" i="3"/>
  <c r="C5799" i="3"/>
  <c r="C5794" i="3"/>
  <c r="C5793" i="3"/>
  <c r="C5792" i="3"/>
  <c r="C5791" i="3"/>
  <c r="C5790" i="3"/>
  <c r="C5779" i="3"/>
  <c r="C5778" i="3"/>
  <c r="C5777" i="3"/>
  <c r="C5776" i="3"/>
  <c r="C5775" i="3"/>
  <c r="C5774" i="3"/>
  <c r="C5769" i="3"/>
  <c r="C5768" i="3"/>
  <c r="C5767" i="3"/>
  <c r="C5766" i="3"/>
  <c r="C5765" i="3"/>
  <c r="C5764" i="3"/>
  <c r="C5763" i="3"/>
  <c r="C5762" i="3"/>
  <c r="C5761" i="3"/>
  <c r="C5760" i="3"/>
  <c r="C5759" i="3"/>
  <c r="C5758" i="3"/>
  <c r="C5757" i="3"/>
  <c r="C5756" i="3"/>
  <c r="C5755" i="3"/>
  <c r="C5754" i="3"/>
  <c r="C5753" i="3"/>
  <c r="C5752" i="3"/>
  <c r="C5751" i="3"/>
  <c r="C5750" i="3"/>
  <c r="C5749" i="3"/>
  <c r="C5748" i="3"/>
  <c r="C5747" i="3"/>
  <c r="C5746" i="3"/>
  <c r="C5745" i="3"/>
  <c r="C5744" i="3"/>
  <c r="C5743" i="3"/>
  <c r="C5742" i="3"/>
  <c r="C5741" i="3"/>
  <c r="C5740" i="3"/>
  <c r="C5739" i="3"/>
  <c r="C5738" i="3"/>
  <c r="C5733" i="3"/>
  <c r="C5732" i="3"/>
  <c r="C5731" i="3"/>
  <c r="C5730" i="3"/>
  <c r="C5729" i="3"/>
  <c r="C5728" i="3"/>
  <c r="C5727" i="3"/>
  <c r="C5726" i="3"/>
  <c r="C5725" i="3"/>
  <c r="C5724" i="3"/>
  <c r="C5723" i="3"/>
  <c r="C5722" i="3"/>
  <c r="C5721" i="3"/>
  <c r="C5720" i="3"/>
  <c r="C5719" i="3"/>
  <c r="C5718" i="3"/>
  <c r="C5717" i="3"/>
  <c r="C5716" i="3"/>
  <c r="C5715" i="3"/>
  <c r="C5714" i="3"/>
  <c r="C5713" i="3"/>
  <c r="C5712" i="3"/>
  <c r="C5711" i="3"/>
  <c r="C5710" i="3"/>
  <c r="C5704" i="3"/>
  <c r="C5703" i="3"/>
  <c r="C5702" i="3"/>
  <c r="C5701" i="3"/>
  <c r="C5700" i="3"/>
  <c r="C5699" i="3"/>
  <c r="C5698" i="3"/>
  <c r="C5697" i="3"/>
  <c r="C5696" i="3"/>
  <c r="C5695" i="3"/>
  <c r="C5694" i="3"/>
  <c r="C5693" i="3"/>
  <c r="C5692" i="3"/>
  <c r="C5691" i="3"/>
  <c r="C5690" i="3"/>
  <c r="C5689" i="3"/>
  <c r="C5688" i="3"/>
  <c r="C5687" i="3"/>
  <c r="C5686" i="3"/>
  <c r="C5685" i="3"/>
  <c r="C5684" i="3"/>
  <c r="C5683" i="3"/>
  <c r="C5682" i="3"/>
  <c r="C5681" i="3"/>
  <c r="C5680" i="3"/>
  <c r="C5679" i="3"/>
  <c r="C5678" i="3"/>
  <c r="C5677" i="3"/>
  <c r="C5676" i="3"/>
  <c r="C5675" i="3"/>
  <c r="C5674" i="3"/>
  <c r="C5673" i="3"/>
  <c r="C5672" i="3"/>
  <c r="C5671" i="3"/>
  <c r="C5670" i="3"/>
  <c r="C5669" i="3"/>
  <c r="C5668" i="3"/>
  <c r="C5667" i="3"/>
  <c r="C5666" i="3"/>
  <c r="C5665" i="3"/>
  <c r="C5664" i="3"/>
  <c r="C5663" i="3"/>
  <c r="C5662" i="3"/>
  <c r="C5661" i="3"/>
  <c r="C5660" i="3"/>
  <c r="C5659" i="3"/>
  <c r="C5658" i="3"/>
  <c r="C5657" i="3"/>
  <c r="C5656" i="3"/>
  <c r="C5655" i="3"/>
  <c r="C5654" i="3"/>
  <c r="C5653" i="3"/>
  <c r="C5652" i="3"/>
  <c r="C5651" i="3"/>
  <c r="C5650" i="3"/>
  <c r="C5649" i="3"/>
  <c r="C5648" i="3"/>
  <c r="C5647" i="3"/>
  <c r="C5646" i="3"/>
  <c r="C5645" i="3"/>
  <c r="C5644" i="3"/>
  <c r="C5643" i="3"/>
  <c r="C5642" i="3"/>
  <c r="C5641" i="3"/>
  <c r="C5640" i="3"/>
  <c r="C5639" i="3"/>
  <c r="C5638" i="3"/>
  <c r="C5637" i="3"/>
  <c r="C5636" i="3"/>
  <c r="C5635" i="3"/>
  <c r="C5634" i="3"/>
  <c r="C5633" i="3"/>
  <c r="C5632" i="3"/>
  <c r="C5631" i="3"/>
  <c r="C5630" i="3"/>
  <c r="C5629" i="3"/>
  <c r="C5628" i="3"/>
  <c r="C5627" i="3"/>
  <c r="C5626" i="3"/>
  <c r="C5625" i="3"/>
  <c r="C5624" i="3"/>
  <c r="C5623" i="3"/>
  <c r="C5622" i="3"/>
  <c r="C5621" i="3"/>
  <c r="C5620" i="3"/>
  <c r="C5619" i="3"/>
  <c r="C5618" i="3"/>
  <c r="C5617" i="3"/>
  <c r="C5616" i="3"/>
  <c r="C5615" i="3"/>
  <c r="C5614" i="3"/>
  <c r="C5613" i="3"/>
  <c r="C5612" i="3"/>
  <c r="C5611" i="3"/>
  <c r="C5610" i="3"/>
  <c r="C5609" i="3"/>
  <c r="C5608" i="3"/>
  <c r="C5607" i="3"/>
  <c r="C5606" i="3"/>
  <c r="C5605" i="3"/>
  <c r="C5604" i="3"/>
  <c r="C5603" i="3"/>
  <c r="C5602" i="3"/>
  <c r="C5601" i="3"/>
  <c r="C5590" i="3"/>
  <c r="C5589" i="3"/>
  <c r="C5588" i="3"/>
  <c r="C5587" i="3"/>
  <c r="C5586" i="3"/>
  <c r="C5585" i="3"/>
  <c r="C5584" i="3"/>
  <c r="C5583" i="3"/>
  <c r="C5582" i="3"/>
  <c r="C5581" i="3"/>
  <c r="C5580" i="3"/>
  <c r="C5579" i="3"/>
  <c r="C5578" i="3"/>
  <c r="C5577" i="3"/>
  <c r="C5576" i="3"/>
  <c r="C5575" i="3"/>
  <c r="C5574" i="3"/>
  <c r="C5573" i="3"/>
  <c r="C5572" i="3"/>
  <c r="C5571" i="3"/>
  <c r="C5570" i="3"/>
  <c r="C5569" i="3"/>
  <c r="C5568" i="3"/>
  <c r="C5567" i="3"/>
  <c r="C5566" i="3"/>
  <c r="C5565" i="3"/>
  <c r="C5564" i="3"/>
  <c r="C5563" i="3"/>
  <c r="C5562" i="3"/>
  <c r="C5561" i="3"/>
  <c r="C5560" i="3"/>
  <c r="C5559" i="3"/>
  <c r="C5558" i="3"/>
  <c r="C5557" i="3"/>
  <c r="C5556" i="3"/>
  <c r="C5555" i="3"/>
  <c r="C5554" i="3"/>
  <c r="C5553" i="3"/>
  <c r="C5552" i="3"/>
  <c r="C5551" i="3"/>
  <c r="C5550" i="3"/>
  <c r="C5549" i="3"/>
  <c r="C5548" i="3"/>
  <c r="C5547" i="3"/>
  <c r="C5546" i="3"/>
  <c r="C5545" i="3"/>
  <c r="C5544" i="3"/>
  <c r="C5543" i="3"/>
  <c r="C5542" i="3"/>
  <c r="C5541" i="3"/>
  <c r="C5540" i="3"/>
  <c r="C5539" i="3"/>
  <c r="C5538" i="3"/>
  <c r="C5537" i="3"/>
  <c r="C5536" i="3"/>
  <c r="C5535" i="3"/>
  <c r="C5534" i="3"/>
  <c r="C5533" i="3"/>
  <c r="C5532" i="3"/>
  <c r="C5531" i="3"/>
  <c r="C5530" i="3"/>
  <c r="C5529" i="3"/>
  <c r="C5528" i="3"/>
  <c r="C5527" i="3"/>
  <c r="C5522" i="3"/>
  <c r="C5512" i="3"/>
  <c r="C5505" i="3"/>
  <c r="C5504" i="3"/>
  <c r="C5503" i="3"/>
  <c r="C5502" i="3"/>
  <c r="C5496" i="3"/>
  <c r="C5495" i="3"/>
  <c r="C5494" i="3"/>
  <c r="C5493" i="3"/>
  <c r="C5488" i="3"/>
  <c r="C5487" i="3"/>
  <c r="C5486" i="3"/>
  <c r="C5485" i="3"/>
  <c r="C5484" i="3"/>
  <c r="C5483" i="3"/>
  <c r="C5482" i="3"/>
  <c r="C5481" i="3"/>
  <c r="C5480" i="3"/>
  <c r="C5479" i="3"/>
  <c r="C5478" i="3"/>
  <c r="C5477" i="3"/>
  <c r="C5476" i="3"/>
  <c r="C5475" i="3"/>
  <c r="C5474" i="3"/>
  <c r="C5473" i="3"/>
  <c r="C5472" i="3"/>
  <c r="C5471" i="3"/>
  <c r="C5470" i="3"/>
  <c r="C5469" i="3"/>
  <c r="C5468" i="3"/>
  <c r="C5467" i="3"/>
  <c r="C5466" i="3"/>
  <c r="C5465" i="3"/>
  <c r="C5464" i="3"/>
  <c r="C5463" i="3"/>
  <c r="C5462" i="3"/>
  <c r="C5461" i="3"/>
  <c r="C5460" i="3"/>
  <c r="C5459" i="3"/>
  <c r="C5458" i="3"/>
  <c r="C5457" i="3"/>
  <c r="C5456" i="3"/>
  <c r="C5455" i="3"/>
  <c r="C5454" i="3"/>
  <c r="C5453" i="3"/>
  <c r="C5452" i="3"/>
  <c r="C5451" i="3"/>
  <c r="C5450" i="3"/>
  <c r="C5449" i="3"/>
  <c r="C5448" i="3"/>
  <c r="C5447" i="3"/>
  <c r="C5446" i="3"/>
  <c r="C5445" i="3"/>
  <c r="C5444" i="3"/>
  <c r="C5443" i="3"/>
  <c r="C5437" i="3"/>
  <c r="C5436" i="3"/>
  <c r="C5435" i="3"/>
  <c r="C5434" i="3"/>
  <c r="C5433" i="3"/>
  <c r="C5432" i="3"/>
  <c r="C5431" i="3"/>
  <c r="C5415" i="3"/>
  <c r="C5414" i="3"/>
  <c r="C5413" i="3"/>
  <c r="C5412" i="3"/>
  <c r="C5411" i="3"/>
  <c r="C5410" i="3"/>
  <c r="C5409" i="3"/>
  <c r="C5408" i="3"/>
  <c r="C5407" i="3"/>
  <c r="C5406" i="3"/>
  <c r="C5405" i="3"/>
  <c r="C5404" i="3"/>
  <c r="C5403" i="3"/>
  <c r="C5402" i="3"/>
  <c r="C5401" i="3"/>
  <c r="C5400" i="3"/>
  <c r="C5399" i="3"/>
  <c r="C5398" i="3"/>
  <c r="C5397" i="3"/>
  <c r="C5396" i="3"/>
  <c r="C5395" i="3"/>
  <c r="C5394" i="3"/>
  <c r="C5393" i="3"/>
  <c r="C5392" i="3"/>
  <c r="C5391" i="3"/>
  <c r="C5390" i="3"/>
  <c r="C5389" i="3"/>
  <c r="C5388" i="3"/>
  <c r="C5387" i="3"/>
  <c r="C5386" i="3"/>
  <c r="C5385" i="3"/>
  <c r="C5384" i="3"/>
  <c r="C5383" i="3"/>
  <c r="C5382" i="3"/>
  <c r="C5377" i="3"/>
  <c r="C5376" i="3"/>
  <c r="C5375" i="3"/>
  <c r="C5374" i="3"/>
  <c r="C5373" i="3"/>
  <c r="C5372" i="3"/>
  <c r="C5371" i="3"/>
  <c r="C5370" i="3"/>
  <c r="C5369" i="3"/>
  <c r="C5368" i="3"/>
  <c r="C5367" i="3"/>
  <c r="C5366" i="3"/>
  <c r="C5365" i="3"/>
  <c r="C5364" i="3"/>
  <c r="C5363" i="3"/>
  <c r="C5362" i="3"/>
  <c r="C5361" i="3"/>
  <c r="C5360" i="3"/>
  <c r="C5359" i="3"/>
  <c r="C5358" i="3"/>
  <c r="C5357" i="3"/>
  <c r="C5356" i="3"/>
  <c r="C5355" i="3"/>
  <c r="C5354" i="3"/>
  <c r="C5353" i="3"/>
  <c r="C5352" i="3"/>
  <c r="C5351" i="3"/>
  <c r="C5350" i="3"/>
  <c r="C5349" i="3"/>
  <c r="C5348" i="3"/>
  <c r="C5347" i="3"/>
  <c r="C5346" i="3"/>
  <c r="C5345" i="3"/>
  <c r="C5344" i="3"/>
  <c r="C5343" i="3"/>
  <c r="C5331" i="3"/>
  <c r="C5330" i="3"/>
  <c r="C5329" i="3"/>
  <c r="C5328" i="3"/>
  <c r="C5327" i="3"/>
  <c r="C5326" i="3"/>
  <c r="C5325" i="3"/>
  <c r="C5324" i="3"/>
  <c r="C5323" i="3"/>
  <c r="C5322" i="3"/>
  <c r="C5321" i="3"/>
  <c r="C5320" i="3"/>
  <c r="C5319" i="3"/>
  <c r="C5318" i="3"/>
  <c r="C5317" i="3"/>
  <c r="C5316" i="3"/>
  <c r="C5315" i="3"/>
  <c r="C5314" i="3"/>
  <c r="C5313" i="3"/>
  <c r="C5312" i="3"/>
  <c r="C5311" i="3"/>
  <c r="C5310" i="3"/>
  <c r="C5309" i="3"/>
  <c r="C5308" i="3"/>
  <c r="C5307" i="3"/>
  <c r="C5306" i="3"/>
  <c r="C5305" i="3"/>
  <c r="C5304" i="3"/>
  <c r="C5303" i="3"/>
  <c r="C5302" i="3"/>
  <c r="C5301" i="3"/>
  <c r="C5300" i="3"/>
  <c r="C5299" i="3"/>
  <c r="C5298" i="3"/>
  <c r="C5297" i="3"/>
  <c r="C5296" i="3"/>
  <c r="C5295" i="3"/>
  <c r="C5294" i="3"/>
  <c r="C5293" i="3"/>
  <c r="C5292" i="3"/>
  <c r="C5291" i="3"/>
  <c r="C5290" i="3"/>
  <c r="C5289" i="3"/>
  <c r="C5288" i="3"/>
  <c r="C5287" i="3"/>
  <c r="C5286" i="3"/>
  <c r="C5285" i="3"/>
  <c r="C5284" i="3"/>
  <c r="C5283" i="3"/>
  <c r="C5282" i="3"/>
  <c r="C5281" i="3"/>
  <c r="C5280" i="3"/>
  <c r="C5279" i="3"/>
  <c r="C5278" i="3"/>
  <c r="C5272" i="3"/>
  <c r="C5271" i="3"/>
  <c r="C5270" i="3"/>
  <c r="C5269" i="3"/>
  <c r="C5268" i="3"/>
  <c r="C5267" i="3"/>
  <c r="C5266" i="3"/>
  <c r="C5261" i="3"/>
  <c r="C5260" i="3"/>
  <c r="C5259" i="3"/>
  <c r="C5249" i="3"/>
  <c r="C5248" i="3"/>
  <c r="C5247" i="3"/>
  <c r="C5246" i="3"/>
  <c r="C5245" i="3"/>
  <c r="C5244" i="3"/>
  <c r="C5243" i="3"/>
  <c r="C5236" i="3"/>
  <c r="C5235" i="3"/>
  <c r="C5234" i="3"/>
  <c r="C5233" i="3"/>
  <c r="C5232" i="3"/>
  <c r="C5231" i="3"/>
  <c r="C5230" i="3"/>
  <c r="C5223" i="3"/>
  <c r="C5222" i="3"/>
  <c r="C5221" i="3"/>
  <c r="C5220" i="3"/>
  <c r="C5219" i="3"/>
  <c r="C5218" i="3"/>
  <c r="C5217" i="3"/>
  <c r="C5216" i="3"/>
  <c r="C5215" i="3"/>
  <c r="C5214" i="3"/>
  <c r="C5213" i="3"/>
  <c r="C5212" i="3"/>
  <c r="C5211" i="3"/>
  <c r="C5210" i="3"/>
  <c r="C5209" i="3"/>
  <c r="C5208" i="3"/>
  <c r="C5207" i="3"/>
  <c r="C5206" i="3"/>
  <c r="C5205" i="3"/>
  <c r="C5204" i="3"/>
  <c r="C5203" i="3"/>
  <c r="C5202" i="3"/>
  <c r="C5201" i="3"/>
  <c r="C5200" i="3"/>
  <c r="C5199" i="3"/>
  <c r="C5191" i="3"/>
  <c r="C5190" i="3"/>
  <c r="C5189" i="3"/>
  <c r="C5188" i="3"/>
  <c r="C5187" i="3"/>
  <c r="C5186" i="3"/>
  <c r="C5185" i="3"/>
  <c r="C5184" i="3"/>
  <c r="C5183" i="3"/>
  <c r="C5182" i="3"/>
  <c r="C5181" i="3"/>
  <c r="C5180" i="3"/>
  <c r="C5179" i="3"/>
  <c r="C5178" i="3"/>
  <c r="C5177" i="3"/>
  <c r="C5176" i="3"/>
  <c r="C5175" i="3"/>
  <c r="C5174" i="3"/>
  <c r="C5173" i="3"/>
  <c r="C5172" i="3"/>
  <c r="C5171" i="3"/>
  <c r="C5170" i="3"/>
  <c r="C5169" i="3"/>
  <c r="C5168" i="3"/>
  <c r="C5167" i="3"/>
  <c r="C5166" i="3"/>
  <c r="C5165" i="3"/>
  <c r="C5164" i="3"/>
  <c r="C5163" i="3"/>
  <c r="C5162" i="3"/>
  <c r="C5161" i="3"/>
  <c r="C5160" i="3"/>
  <c r="C5159" i="3"/>
  <c r="C5158" i="3"/>
  <c r="C5157" i="3"/>
  <c r="C5156" i="3"/>
  <c r="C5155" i="3"/>
  <c r="C5154" i="3"/>
  <c r="C5153" i="3"/>
  <c r="C5152" i="3"/>
  <c r="C5151" i="3"/>
  <c r="C5150" i="3"/>
  <c r="C5149" i="3"/>
  <c r="C5148" i="3"/>
  <c r="C5147" i="3"/>
  <c r="C5146" i="3"/>
  <c r="C5145" i="3"/>
  <c r="C5144" i="3"/>
  <c r="C5143" i="3"/>
  <c r="C5142" i="3"/>
  <c r="C5141" i="3"/>
  <c r="C5140" i="3"/>
  <c r="C5139" i="3"/>
  <c r="C5138" i="3"/>
  <c r="C5137" i="3"/>
  <c r="C5136" i="3"/>
  <c r="C5135" i="3"/>
  <c r="C5134" i="3"/>
  <c r="C5133" i="3"/>
  <c r="C5132" i="3"/>
  <c r="C5131" i="3"/>
  <c r="C5130" i="3"/>
  <c r="C5129" i="3"/>
  <c r="C5128" i="3"/>
  <c r="C5127" i="3"/>
  <c r="C5126" i="3"/>
  <c r="C5125" i="3"/>
  <c r="C5124" i="3"/>
  <c r="C5123" i="3"/>
  <c r="C5122" i="3"/>
  <c r="C5121" i="3"/>
  <c r="C5120" i="3"/>
  <c r="C5119" i="3"/>
  <c r="C5118" i="3"/>
  <c r="C5117" i="3"/>
  <c r="C5111" i="3"/>
  <c r="C5110" i="3"/>
  <c r="C5102" i="3"/>
  <c r="C5101" i="3"/>
  <c r="C5100" i="3"/>
  <c r="C5099" i="3"/>
  <c r="C5098" i="3"/>
  <c r="C5097" i="3"/>
  <c r="C5096" i="3"/>
  <c r="C5095" i="3"/>
  <c r="C5094" i="3"/>
  <c r="C5093" i="3"/>
  <c r="C5092" i="3"/>
  <c r="C5091" i="3"/>
  <c r="C5090" i="3"/>
  <c r="C5089" i="3"/>
  <c r="C5088" i="3"/>
  <c r="C5087" i="3"/>
  <c r="C5086" i="3"/>
  <c r="C5085" i="3"/>
  <c r="C5084" i="3"/>
  <c r="C5083" i="3"/>
  <c r="C5082" i="3"/>
  <c r="C5081" i="3"/>
  <c r="C5080" i="3"/>
  <c r="C5079" i="3"/>
  <c r="C5078" i="3"/>
  <c r="C5071" i="3"/>
  <c r="C5070" i="3"/>
  <c r="C5069" i="3"/>
  <c r="C5068" i="3"/>
  <c r="C5067" i="3"/>
  <c r="C5066" i="3"/>
  <c r="C5057" i="3"/>
  <c r="C5056" i="3"/>
  <c r="C5055" i="3"/>
  <c r="C5054" i="3"/>
  <c r="C5053" i="3"/>
  <c r="C5052" i="3"/>
  <c r="C5051" i="3"/>
  <c r="C5050" i="3"/>
  <c r="C5049" i="3"/>
  <c r="C5048" i="3"/>
  <c r="C5047" i="3"/>
  <c r="C5046" i="3"/>
  <c r="C5045" i="3"/>
  <c r="C5044" i="3"/>
  <c r="C5043" i="3"/>
  <c r="C5042" i="3"/>
  <c r="C5041" i="3"/>
  <c r="C5040" i="3"/>
  <c r="C5039" i="3"/>
  <c r="C5038" i="3"/>
  <c r="C5037" i="3"/>
  <c r="C5036" i="3"/>
  <c r="C5035" i="3"/>
  <c r="C5028" i="3"/>
  <c r="C5027" i="3"/>
  <c r="C5026" i="3"/>
  <c r="C5025" i="3"/>
  <c r="C5024" i="3"/>
  <c r="C5023" i="3"/>
  <c r="C5015" i="3"/>
  <c r="C5014" i="3"/>
  <c r="C5013" i="3"/>
  <c r="C5012" i="3"/>
  <c r="C5011" i="3"/>
  <c r="C5010" i="3"/>
  <c r="C5009" i="3"/>
  <c r="C5008" i="3"/>
  <c r="C5007" i="3"/>
  <c r="C5006" i="3"/>
  <c r="C5005" i="3"/>
  <c r="C5004" i="3"/>
  <c r="C5003" i="3"/>
  <c r="C5002" i="3"/>
  <c r="C5001" i="3"/>
  <c r="C5000" i="3"/>
  <c r="C4999" i="3"/>
  <c r="C4998" i="3"/>
  <c r="C4997" i="3"/>
  <c r="C4996" i="3"/>
  <c r="C4995" i="3"/>
  <c r="C4979" i="3"/>
  <c r="C4978" i="3"/>
  <c r="C4977" i="3"/>
  <c r="C4976" i="3"/>
  <c r="C4975" i="3"/>
  <c r="C4974" i="3"/>
  <c r="C4973" i="3"/>
  <c r="C4972" i="3"/>
  <c r="C4971" i="3"/>
  <c r="C4970" i="3"/>
  <c r="C4969" i="3"/>
  <c r="C4968" i="3"/>
  <c r="C4967" i="3"/>
  <c r="C4966" i="3"/>
  <c r="C4965" i="3"/>
  <c r="C4964" i="3"/>
  <c r="C4963" i="3"/>
  <c r="C4962" i="3"/>
  <c r="C4961" i="3"/>
  <c r="C4960" i="3"/>
  <c r="C4959" i="3"/>
  <c r="C4958" i="3"/>
  <c r="C4957" i="3"/>
  <c r="C4952" i="3"/>
  <c r="C4951" i="3"/>
  <c r="C4950" i="3"/>
  <c r="C4949" i="3"/>
  <c r="C4948" i="3"/>
  <c r="C4947" i="3"/>
  <c r="C4946" i="3"/>
  <c r="C4945" i="3"/>
  <c r="C4944" i="3"/>
  <c r="C4943" i="3"/>
  <c r="C4937" i="3"/>
  <c r="C4936" i="3"/>
  <c r="C4935" i="3"/>
  <c r="C4934" i="3"/>
  <c r="C4933" i="3"/>
  <c r="C4932" i="3"/>
  <c r="C4931" i="3"/>
  <c r="C4930" i="3"/>
  <c r="C4929" i="3"/>
  <c r="C4928" i="3"/>
  <c r="C4927" i="3"/>
  <c r="C4926" i="3"/>
  <c r="C4925" i="3"/>
  <c r="C4924" i="3"/>
  <c r="C4923" i="3"/>
  <c r="C4922" i="3"/>
  <c r="C4921" i="3"/>
  <c r="C4920" i="3"/>
  <c r="C4919" i="3"/>
  <c r="C4918" i="3"/>
  <c r="C4917" i="3"/>
  <c r="C4916" i="3"/>
  <c r="C4915" i="3"/>
  <c r="C4914" i="3"/>
  <c r="C4913" i="3"/>
  <c r="C4912" i="3"/>
  <c r="C4911" i="3"/>
  <c r="C4910" i="3"/>
  <c r="C4909" i="3"/>
  <c r="C4908" i="3"/>
  <c r="C4907" i="3"/>
  <c r="C4906" i="3"/>
  <c r="C4905" i="3"/>
  <c r="C4904" i="3"/>
  <c r="C4903" i="3"/>
  <c r="C4902" i="3"/>
  <c r="C4901" i="3"/>
  <c r="C4900" i="3"/>
  <c r="C4899" i="3"/>
  <c r="C4898" i="3"/>
  <c r="C4897" i="3"/>
  <c r="C4896" i="3"/>
  <c r="C4895" i="3"/>
  <c r="C4889" i="3"/>
  <c r="C4888" i="3"/>
  <c r="C4887" i="3"/>
  <c r="C4886" i="3"/>
  <c r="C4885" i="3"/>
  <c r="C4884" i="3"/>
  <c r="C4883" i="3"/>
  <c r="C4882" i="3"/>
  <c r="C4881" i="3"/>
  <c r="C4880" i="3"/>
  <c r="C4879" i="3"/>
  <c r="C4878" i="3"/>
  <c r="C4877" i="3"/>
  <c r="C4876" i="3"/>
  <c r="C4875" i="3"/>
  <c r="C4874" i="3"/>
  <c r="C4873" i="3"/>
  <c r="C4872" i="3"/>
  <c r="C4871" i="3"/>
  <c r="C4870" i="3"/>
  <c r="C4869" i="3"/>
  <c r="C4868" i="3"/>
  <c r="C4867" i="3"/>
  <c r="C4866" i="3"/>
  <c r="C4865" i="3"/>
  <c r="C4864" i="3"/>
  <c r="C4863" i="3"/>
  <c r="C4862" i="3"/>
  <c r="C4861" i="3"/>
  <c r="C4860" i="3"/>
  <c r="C4859" i="3"/>
  <c r="C4858" i="3"/>
  <c r="C4857" i="3"/>
  <c r="C4856" i="3"/>
  <c r="C4855" i="3"/>
  <c r="C4854" i="3"/>
  <c r="C4853" i="3"/>
  <c r="C4852" i="3"/>
  <c r="C4851" i="3"/>
  <c r="C4850" i="3"/>
  <c r="C4849" i="3"/>
  <c r="C4848" i="3"/>
  <c r="C4847" i="3"/>
  <c r="C4846" i="3"/>
  <c r="C4838" i="3"/>
  <c r="C4837" i="3"/>
  <c r="C4836" i="3"/>
  <c r="C4835" i="3"/>
  <c r="C4834" i="3"/>
  <c r="C4833" i="3"/>
  <c r="C4832" i="3"/>
  <c r="C4831" i="3"/>
  <c r="C4830" i="3"/>
  <c r="C4829" i="3"/>
  <c r="C4828" i="3"/>
  <c r="C4827" i="3"/>
  <c r="C4826" i="3"/>
  <c r="C4825" i="3"/>
  <c r="C4824" i="3"/>
  <c r="C4823" i="3"/>
  <c r="C4822" i="3"/>
  <c r="C4821" i="3"/>
  <c r="C4820" i="3"/>
  <c r="C4819" i="3"/>
  <c r="C4818" i="3"/>
  <c r="C4817" i="3"/>
  <c r="C4816" i="3"/>
  <c r="C4815" i="3"/>
  <c r="C4814" i="3"/>
  <c r="C4813" i="3"/>
  <c r="C4812" i="3"/>
  <c r="C4811" i="3"/>
  <c r="C4805" i="3"/>
  <c r="C4804" i="3"/>
  <c r="C4803" i="3"/>
  <c r="C4802" i="3"/>
  <c r="C4801" i="3"/>
  <c r="C4800" i="3"/>
  <c r="C4799" i="3"/>
  <c r="C4798" i="3"/>
  <c r="C4797" i="3"/>
  <c r="C4796" i="3"/>
  <c r="C4795" i="3"/>
  <c r="C4794" i="3"/>
  <c r="C4793" i="3"/>
  <c r="C4792" i="3"/>
  <c r="C4791" i="3"/>
  <c r="C4790" i="3"/>
  <c r="C4789" i="3"/>
  <c r="C4788" i="3"/>
  <c r="C4787" i="3"/>
  <c r="C4786" i="3"/>
  <c r="C4785" i="3"/>
  <c r="C4784" i="3"/>
  <c r="C4783" i="3"/>
  <c r="C4776" i="3"/>
  <c r="C4775" i="3"/>
  <c r="C4774" i="3"/>
  <c r="C4773" i="3"/>
  <c r="C4772" i="3"/>
  <c r="C4771" i="3"/>
  <c r="C4770" i="3"/>
  <c r="C4769" i="3"/>
  <c r="C4764" i="3"/>
  <c r="C4763" i="3"/>
  <c r="C4762" i="3"/>
  <c r="C4761" i="3"/>
  <c r="C4760" i="3"/>
  <c r="C4759" i="3"/>
  <c r="C4758" i="3"/>
  <c r="C4757" i="3"/>
  <c r="C4753" i="3"/>
  <c r="C4752" i="3"/>
  <c r="C4751" i="3"/>
  <c r="C4745" i="3"/>
  <c r="C4744" i="3"/>
  <c r="C4743" i="3"/>
  <c r="C4742" i="3"/>
  <c r="C4741" i="3"/>
  <c r="C4740" i="3"/>
  <c r="C4739" i="3"/>
  <c r="C4738" i="3"/>
  <c r="C4737" i="3"/>
  <c r="C4736" i="3"/>
  <c r="C4735" i="3"/>
  <c r="C4727" i="3"/>
  <c r="C4726" i="3"/>
  <c r="C4725" i="3"/>
  <c r="C4724" i="3"/>
  <c r="C4723" i="3"/>
  <c r="C4722" i="3"/>
  <c r="C4721" i="3"/>
  <c r="C4720" i="3"/>
  <c r="C4719" i="3"/>
  <c r="C4718" i="3"/>
  <c r="C4717" i="3"/>
  <c r="C4716" i="3"/>
  <c r="C4710" i="3"/>
  <c r="C4709" i="3"/>
  <c r="C4708" i="3"/>
  <c r="C4707" i="3"/>
  <c r="C4706" i="3"/>
  <c r="C4705" i="3"/>
  <c r="C4704" i="3"/>
  <c r="C4703" i="3"/>
  <c r="C4702" i="3"/>
  <c r="C4701" i="3"/>
  <c r="C4700" i="3"/>
  <c r="C4699" i="3"/>
  <c r="C4694" i="3"/>
  <c r="C4693" i="3"/>
  <c r="C4692" i="3"/>
  <c r="C4691" i="3"/>
  <c r="C4690" i="3"/>
  <c r="C4689" i="3"/>
  <c r="C4688" i="3"/>
  <c r="C4687" i="3"/>
  <c r="C4686" i="3"/>
  <c r="C4685" i="3"/>
  <c r="C4684" i="3"/>
  <c r="C4683" i="3"/>
  <c r="C4682" i="3"/>
  <c r="C4681" i="3"/>
  <c r="C4665" i="3"/>
  <c r="C4664" i="3"/>
  <c r="C4663" i="3"/>
  <c r="C4662" i="3"/>
  <c r="C4661" i="3"/>
  <c r="C4660" i="3"/>
  <c r="C4659" i="3"/>
  <c r="C4658" i="3"/>
  <c r="C4657" i="3"/>
  <c r="C4656" i="3"/>
  <c r="C4655" i="3"/>
  <c r="C4654" i="3"/>
  <c r="C4653" i="3"/>
  <c r="C4652" i="3"/>
  <c r="C4651" i="3"/>
  <c r="C4650" i="3"/>
  <c r="C4649" i="3"/>
  <c r="C4648" i="3"/>
  <c r="C4647" i="3"/>
  <c r="C4646" i="3"/>
  <c r="C4645" i="3"/>
  <c r="C4644" i="3"/>
  <c r="C4643" i="3"/>
  <c r="C4642" i="3"/>
  <c r="C4641" i="3"/>
  <c r="C4640" i="3"/>
  <c r="C4639" i="3"/>
  <c r="C4638" i="3"/>
  <c r="C4637" i="3"/>
  <c r="C4636" i="3"/>
  <c r="C4635" i="3"/>
  <c r="C4634" i="3"/>
  <c r="C4633" i="3"/>
  <c r="C4632" i="3"/>
  <c r="C4631" i="3"/>
  <c r="C4630" i="3"/>
  <c r="C4629" i="3"/>
  <c r="C4622" i="3"/>
  <c r="C4621" i="3"/>
  <c r="C4620" i="3"/>
  <c r="C4619" i="3"/>
  <c r="C4618" i="3"/>
  <c r="C4617" i="3"/>
  <c r="C4616" i="3"/>
  <c r="C4615" i="3"/>
  <c r="C4614" i="3"/>
  <c r="C4613" i="3"/>
  <c r="C4612" i="3"/>
  <c r="C4611" i="3"/>
  <c r="C4610" i="3"/>
  <c r="C4609" i="3"/>
  <c r="C4608" i="3"/>
  <c r="C4607" i="3"/>
  <c r="C4606" i="3"/>
  <c r="C4605" i="3"/>
  <c r="C4604" i="3"/>
  <c r="C4603" i="3"/>
  <c r="C4602" i="3"/>
  <c r="C4601" i="3"/>
  <c r="C4600" i="3"/>
  <c r="C4599" i="3"/>
  <c r="C4598" i="3"/>
  <c r="C4597" i="3"/>
  <c r="C4596" i="3"/>
  <c r="C4595" i="3"/>
  <c r="C4594" i="3"/>
  <c r="C4593" i="3"/>
  <c r="C4592" i="3"/>
  <c r="C4591" i="3"/>
  <c r="C4590" i="3"/>
  <c r="C4589" i="3"/>
  <c r="C4588" i="3"/>
  <c r="C4587" i="3"/>
  <c r="C4586" i="3"/>
  <c r="C4585" i="3"/>
  <c r="C4584" i="3"/>
  <c r="C4583" i="3"/>
  <c r="C4582" i="3"/>
  <c r="C4581" i="3"/>
  <c r="C4580" i="3"/>
  <c r="C4579" i="3"/>
  <c r="C4578" i="3"/>
  <c r="C4577" i="3"/>
  <c r="C4576" i="3"/>
  <c r="C4575" i="3"/>
  <c r="C4574" i="3"/>
  <c r="C4573" i="3"/>
  <c r="C4567" i="3"/>
  <c r="C4566" i="3"/>
  <c r="C4565" i="3"/>
  <c r="C4564" i="3"/>
  <c r="C4563" i="3"/>
  <c r="C4562" i="3"/>
  <c r="C4561" i="3"/>
  <c r="C4560" i="3"/>
  <c r="C4559" i="3"/>
  <c r="C4558" i="3"/>
  <c r="C4557" i="3"/>
  <c r="C4556" i="3"/>
  <c r="C4555" i="3"/>
  <c r="C4554" i="3"/>
  <c r="C4553" i="3"/>
  <c r="C4552" i="3"/>
  <c r="C4551" i="3"/>
  <c r="C4550" i="3"/>
  <c r="C4549" i="3"/>
  <c r="C4548" i="3"/>
  <c r="C4547" i="3"/>
  <c r="C4546" i="3"/>
  <c r="C4545" i="3"/>
  <c r="C4544" i="3"/>
  <c r="C4543" i="3"/>
  <c r="C4542" i="3"/>
  <c r="C4541" i="3"/>
  <c r="C4540" i="3"/>
  <c r="C4539" i="3"/>
  <c r="C4538" i="3"/>
  <c r="C4537" i="3"/>
  <c r="C4536" i="3"/>
  <c r="C4535" i="3"/>
  <c r="C4534" i="3"/>
  <c r="C4533" i="3"/>
  <c r="C4532" i="3"/>
  <c r="C4531" i="3"/>
  <c r="C4530" i="3"/>
  <c r="C4529" i="3"/>
  <c r="C4528" i="3"/>
  <c r="C4527" i="3"/>
  <c r="C4526" i="3"/>
  <c r="C4525" i="3"/>
  <c r="C4524" i="3"/>
  <c r="C4523" i="3"/>
  <c r="C4522" i="3"/>
  <c r="C4521" i="3"/>
  <c r="C4520" i="3"/>
  <c r="C4519" i="3"/>
  <c r="C4518" i="3"/>
  <c r="C4517" i="3"/>
  <c r="C4516" i="3"/>
  <c r="C4515" i="3"/>
  <c r="C4514" i="3"/>
  <c r="C4513" i="3"/>
  <c r="C4512" i="3"/>
  <c r="C4511" i="3"/>
  <c r="C4510" i="3"/>
  <c r="C4509" i="3"/>
  <c r="C4508" i="3"/>
  <c r="C4507" i="3"/>
  <c r="C4506" i="3"/>
  <c r="C4501" i="3"/>
  <c r="C4500" i="3"/>
  <c r="C4499" i="3"/>
  <c r="C4498" i="3"/>
  <c r="C4497" i="3"/>
  <c r="C4496" i="3"/>
  <c r="C4495" i="3"/>
  <c r="C4494" i="3"/>
  <c r="C4493" i="3"/>
  <c r="C4492" i="3"/>
  <c r="C4491" i="3"/>
  <c r="C4490" i="3"/>
  <c r="C4489" i="3"/>
  <c r="C4488" i="3"/>
  <c r="C4487" i="3"/>
  <c r="C4486" i="3"/>
  <c r="C4485" i="3"/>
  <c r="C4484" i="3"/>
  <c r="C4478" i="3"/>
  <c r="C4477" i="3"/>
  <c r="C4476" i="3"/>
  <c r="C4475" i="3"/>
  <c r="C4474" i="3"/>
  <c r="C4473" i="3"/>
  <c r="C4472" i="3"/>
  <c r="C4471" i="3"/>
  <c r="C4470" i="3"/>
  <c r="C4469" i="3"/>
  <c r="C4468" i="3"/>
  <c r="C4467" i="3"/>
  <c r="C4466" i="3"/>
  <c r="C4465" i="3"/>
  <c r="C4464" i="3"/>
  <c r="C4463" i="3"/>
  <c r="C4462" i="3"/>
  <c r="C4461" i="3"/>
  <c r="C4460" i="3"/>
  <c r="C4459" i="3"/>
  <c r="C4458" i="3"/>
  <c r="C4457" i="3"/>
  <c r="C4456" i="3"/>
  <c r="C4455" i="3"/>
  <c r="C4454" i="3"/>
  <c r="C4453" i="3"/>
  <c r="C4452" i="3"/>
  <c r="C4451" i="3"/>
  <c r="C4450" i="3"/>
  <c r="C4449" i="3"/>
  <c r="C4448" i="3"/>
  <c r="C4447" i="3"/>
  <c r="C4446" i="3"/>
  <c r="C4445" i="3"/>
  <c r="C4444" i="3"/>
  <c r="C4443" i="3"/>
  <c r="C4442" i="3"/>
  <c r="C4441" i="3"/>
  <c r="C4440" i="3"/>
  <c r="C4439" i="3"/>
  <c r="C4438" i="3"/>
  <c r="C4437" i="3"/>
  <c r="C4436" i="3"/>
  <c r="C4435" i="3"/>
  <c r="C4434" i="3"/>
  <c r="C4433" i="3"/>
  <c r="C4419" i="3"/>
  <c r="C4418" i="3"/>
  <c r="C4417" i="3"/>
  <c r="C4416" i="3"/>
  <c r="C4415" i="3"/>
  <c r="C4414" i="3"/>
  <c r="C4413" i="3"/>
  <c r="C4412" i="3"/>
  <c r="C4406" i="3"/>
  <c r="C4405" i="3"/>
  <c r="C4404" i="3"/>
  <c r="C4403" i="3"/>
  <c r="C4402" i="3"/>
  <c r="C4401" i="3"/>
  <c r="C4400" i="3"/>
  <c r="C4399" i="3"/>
  <c r="C4394" i="3"/>
  <c r="C4388" i="3"/>
  <c r="C4387" i="3"/>
  <c r="C4386" i="3"/>
  <c r="C4385" i="3"/>
  <c r="C4384" i="3"/>
  <c r="C4383" i="3"/>
  <c r="C4382" i="3"/>
  <c r="C4381" i="3"/>
  <c r="C4380" i="3"/>
  <c r="C4379" i="3"/>
  <c r="C4378" i="3"/>
  <c r="C4377" i="3"/>
  <c r="C4376" i="3"/>
  <c r="C4375" i="3"/>
  <c r="C4374" i="3"/>
  <c r="C4373" i="3"/>
  <c r="C4372" i="3"/>
  <c r="C4371" i="3"/>
  <c r="C4370" i="3"/>
  <c r="C4369" i="3"/>
  <c r="C4368" i="3"/>
  <c r="C4367" i="3"/>
  <c r="C4366" i="3"/>
  <c r="C4365" i="3"/>
  <c r="C4364" i="3"/>
  <c r="C4363" i="3"/>
  <c r="C4362" i="3"/>
  <c r="C4361" i="3"/>
  <c r="C4360" i="3"/>
  <c r="C4359" i="3"/>
  <c r="C4358" i="3"/>
  <c r="C4357" i="3"/>
  <c r="C4356" i="3"/>
  <c r="C4355" i="3"/>
  <c r="C4354" i="3"/>
  <c r="C4349" i="3"/>
  <c r="C4348" i="3"/>
  <c r="C4347" i="3"/>
  <c r="C4346" i="3"/>
  <c r="C4345" i="3"/>
  <c r="C4344" i="3"/>
  <c r="C4343" i="3"/>
  <c r="C4342" i="3"/>
  <c r="C4341" i="3"/>
  <c r="C4340" i="3"/>
  <c r="C4339" i="3"/>
  <c r="C4338" i="3"/>
  <c r="C4337" i="3"/>
  <c r="C4336" i="3"/>
  <c r="C4335" i="3"/>
  <c r="C4334" i="3"/>
  <c r="C4333" i="3"/>
  <c r="C4332" i="3"/>
  <c r="C4331" i="3"/>
  <c r="C4330" i="3"/>
  <c r="C4329" i="3"/>
  <c r="C4328" i="3"/>
  <c r="C4327" i="3"/>
  <c r="C4326" i="3"/>
  <c r="C4325" i="3"/>
  <c r="C4324" i="3"/>
  <c r="C4323" i="3"/>
  <c r="C4322" i="3"/>
  <c r="C4321" i="3"/>
  <c r="C4320" i="3"/>
  <c r="C4319" i="3"/>
  <c r="C4318" i="3"/>
  <c r="C4317" i="3"/>
  <c r="C4316" i="3"/>
  <c r="C4315" i="3"/>
  <c r="C4314" i="3"/>
  <c r="C4313" i="3"/>
  <c r="C4312" i="3"/>
  <c r="C4311" i="3"/>
  <c r="C4310" i="3"/>
  <c r="C4309" i="3"/>
  <c r="C4302" i="3"/>
  <c r="C4301" i="3"/>
  <c r="C4300" i="3"/>
  <c r="C4299" i="3"/>
  <c r="C4298" i="3"/>
  <c r="C4297" i="3"/>
  <c r="C4296" i="3"/>
  <c r="C4295" i="3"/>
  <c r="C4294" i="3"/>
  <c r="C4293" i="3"/>
  <c r="C4292" i="3"/>
  <c r="C4291" i="3"/>
  <c r="C4290" i="3"/>
  <c r="C4289" i="3"/>
  <c r="C4288" i="3"/>
  <c r="C4287" i="3"/>
  <c r="C4278" i="3"/>
  <c r="C4277" i="3"/>
  <c r="C4276" i="3"/>
  <c r="C4275" i="3"/>
  <c r="C4274" i="3"/>
  <c r="C4273" i="3"/>
  <c r="C4272" i="3"/>
  <c r="C4271" i="3"/>
  <c r="C4270" i="3"/>
  <c r="C4269" i="3"/>
  <c r="C4268" i="3"/>
  <c r="C4267" i="3"/>
  <c r="C4266" i="3"/>
  <c r="C4265" i="3"/>
  <c r="C4264" i="3"/>
  <c r="C4263" i="3"/>
  <c r="C4262" i="3"/>
  <c r="C4261" i="3"/>
  <c r="C4251" i="3"/>
  <c r="C4250" i="3"/>
  <c r="C4249" i="3"/>
  <c r="C4248" i="3"/>
  <c r="C4247" i="3"/>
  <c r="C4246" i="3"/>
  <c r="C4245" i="3"/>
  <c r="C4244" i="3"/>
  <c r="C4243" i="3"/>
  <c r="C4242" i="3"/>
  <c r="C4241" i="3"/>
  <c r="C4240" i="3"/>
  <c r="C4239" i="3"/>
  <c r="C4238" i="3"/>
  <c r="C4237" i="3"/>
  <c r="C4236" i="3"/>
  <c r="C4235" i="3"/>
  <c r="C4234" i="3"/>
  <c r="C4233" i="3"/>
  <c r="C4232" i="3"/>
  <c r="C4231" i="3"/>
  <c r="C4230" i="3"/>
  <c r="C4229" i="3"/>
  <c r="C4228" i="3"/>
  <c r="C4227" i="3"/>
  <c r="C4226" i="3"/>
  <c r="C4225" i="3"/>
  <c r="C4224" i="3"/>
  <c r="C4223" i="3"/>
  <c r="C4220" i="3"/>
  <c r="C4219" i="3"/>
  <c r="C4218" i="3"/>
  <c r="C4217" i="3"/>
  <c r="C4216" i="3"/>
  <c r="C4215" i="3"/>
  <c r="C4214" i="3"/>
  <c r="C4213" i="3"/>
  <c r="C4212" i="3"/>
  <c r="C4211" i="3"/>
  <c r="C4210" i="3"/>
  <c r="C4209" i="3"/>
  <c r="C4208" i="3"/>
  <c r="C4207" i="3"/>
  <c r="C4206" i="3"/>
  <c r="C4205" i="3"/>
  <c r="C4204" i="3"/>
  <c r="C4203" i="3"/>
  <c r="C4202" i="3"/>
  <c r="C4201" i="3"/>
  <c r="C4200" i="3"/>
  <c r="C4199" i="3"/>
  <c r="C4198" i="3"/>
  <c r="C4197" i="3"/>
  <c r="C4196" i="3"/>
  <c r="C4195" i="3"/>
  <c r="C4194" i="3"/>
  <c r="C4193" i="3"/>
  <c r="C4192" i="3"/>
  <c r="C4191" i="3"/>
  <c r="C4190" i="3"/>
  <c r="C4189" i="3"/>
  <c r="C4188" i="3"/>
  <c r="C4187" i="3"/>
  <c r="C4186" i="3"/>
  <c r="C4185" i="3"/>
  <c r="C4184" i="3"/>
  <c r="C4183" i="3"/>
  <c r="C4182" i="3"/>
  <c r="C4181" i="3"/>
  <c r="C4180" i="3"/>
  <c r="C4179" i="3"/>
  <c r="C4178" i="3"/>
  <c r="C4177" i="3"/>
  <c r="C4176" i="3"/>
  <c r="C4175" i="3"/>
  <c r="C4174" i="3"/>
  <c r="C4173" i="3"/>
  <c r="C4167" i="3"/>
  <c r="C4166" i="3"/>
  <c r="C4165" i="3"/>
  <c r="C4164" i="3"/>
  <c r="C4163" i="3"/>
  <c r="C4162" i="3"/>
  <c r="C4161" i="3"/>
  <c r="C4160" i="3"/>
  <c r="C4159" i="3"/>
  <c r="C4158" i="3"/>
  <c r="C4157" i="3"/>
  <c r="C4156" i="3"/>
  <c r="C4155" i="3"/>
  <c r="C4154" i="3"/>
  <c r="C4153" i="3"/>
  <c r="C4152" i="3"/>
  <c r="C4151" i="3"/>
  <c r="C4150" i="3"/>
  <c r="C4149" i="3"/>
  <c r="C4148" i="3"/>
  <c r="C4147" i="3"/>
  <c r="C4146" i="3"/>
  <c r="C4145" i="3"/>
  <c r="C4144" i="3"/>
  <c r="C4143" i="3"/>
  <c r="C4142" i="3"/>
  <c r="C4141" i="3"/>
  <c r="C4132" i="3"/>
  <c r="C4131" i="3"/>
  <c r="C4130" i="3"/>
  <c r="C4129" i="3"/>
  <c r="C4128" i="3"/>
  <c r="C4127" i="3"/>
  <c r="C4126" i="3"/>
  <c r="C4125" i="3"/>
  <c r="C4124" i="3"/>
  <c r="C4123" i="3"/>
  <c r="C4122" i="3"/>
  <c r="C4121" i="3"/>
  <c r="C4120" i="3"/>
  <c r="C4119" i="3"/>
  <c r="C4118" i="3"/>
  <c r="C4117" i="3"/>
  <c r="C4116" i="3"/>
  <c r="C4115" i="3"/>
  <c r="C4114" i="3"/>
  <c r="C4113" i="3"/>
  <c r="C4112" i="3"/>
  <c r="C4111" i="3"/>
  <c r="C4110" i="3"/>
  <c r="C4109" i="3"/>
  <c r="C4108" i="3"/>
  <c r="C4107" i="3"/>
  <c r="C4106" i="3"/>
  <c r="C4105" i="3"/>
  <c r="C4104" i="3"/>
  <c r="C4103" i="3"/>
  <c r="C4102" i="3"/>
  <c r="C4101" i="3"/>
  <c r="C4100" i="3"/>
  <c r="C4099" i="3"/>
  <c r="C4098" i="3"/>
  <c r="C4097" i="3"/>
  <c r="C4096" i="3"/>
  <c r="C4095" i="3"/>
  <c r="C4094" i="3"/>
  <c r="C4093" i="3"/>
  <c r="C4092" i="3"/>
  <c r="C4091" i="3"/>
  <c r="C4083" i="3"/>
  <c r="C4082" i="3"/>
  <c r="C4081" i="3"/>
  <c r="C4080" i="3"/>
  <c r="C4079" i="3"/>
  <c r="C4078" i="3"/>
  <c r="C4077" i="3"/>
  <c r="C4076" i="3"/>
  <c r="C4075" i="3"/>
  <c r="C4074" i="3"/>
  <c r="C4073" i="3"/>
  <c r="C4072" i="3"/>
  <c r="C4071" i="3"/>
  <c r="C4070" i="3"/>
  <c r="C4069" i="3"/>
  <c r="C4068" i="3"/>
  <c r="C4067" i="3"/>
  <c r="C4066" i="3"/>
  <c r="C4065" i="3"/>
  <c r="C4064" i="3"/>
  <c r="C4063" i="3"/>
  <c r="C4062" i="3"/>
  <c r="C4061" i="3"/>
  <c r="C4060" i="3"/>
  <c r="C4054" i="3"/>
  <c r="C4053" i="3"/>
  <c r="C4052" i="3"/>
  <c r="C4051" i="3"/>
  <c r="C4050" i="3"/>
  <c r="C4049" i="3"/>
  <c r="C4048" i="3"/>
  <c r="C4047" i="3"/>
  <c r="C4046" i="3"/>
  <c r="C4041" i="3"/>
  <c r="C4040" i="3"/>
  <c r="C4039" i="3"/>
  <c r="C4038" i="3"/>
  <c r="C4037" i="3"/>
  <c r="C4036" i="3"/>
  <c r="C4035" i="3"/>
  <c r="C4034" i="3"/>
  <c r="C4033" i="3"/>
  <c r="C4032" i="3"/>
  <c r="C4031" i="3"/>
  <c r="C4030" i="3"/>
  <c r="C4029" i="3"/>
  <c r="C4028" i="3"/>
  <c r="C4027" i="3"/>
  <c r="C4020" i="3"/>
  <c r="C4019" i="3"/>
  <c r="C4018" i="3"/>
  <c r="C4017" i="3"/>
  <c r="C4016" i="3"/>
  <c r="C4015" i="3"/>
  <c r="C4014" i="3"/>
  <c r="C4013" i="3"/>
  <c r="C4012" i="3"/>
  <c r="C4011" i="3"/>
  <c r="C4010" i="3"/>
  <c r="C4009" i="3"/>
  <c r="C4008" i="3"/>
  <c r="C4007" i="3"/>
  <c r="C4006" i="3"/>
  <c r="C4005" i="3"/>
  <c r="C4004" i="3"/>
  <c r="C4003" i="3"/>
  <c r="C4002" i="3"/>
  <c r="C4001" i="3"/>
  <c r="C4000" i="3"/>
  <c r="C3999" i="3"/>
  <c r="C3998" i="3"/>
  <c r="C3997" i="3"/>
  <c r="C3996" i="3"/>
  <c r="C3995" i="3"/>
  <c r="C3994" i="3"/>
  <c r="C3993" i="3"/>
  <c r="C3992" i="3"/>
  <c r="C3991" i="3"/>
  <c r="C3990" i="3"/>
  <c r="C3989" i="3"/>
  <c r="C3988" i="3"/>
  <c r="C3987" i="3"/>
  <c r="C3986" i="3"/>
  <c r="C3985" i="3"/>
  <c r="C3984" i="3"/>
  <c r="C3983" i="3"/>
  <c r="C3982" i="3"/>
  <c r="C3981" i="3"/>
  <c r="C3980" i="3"/>
  <c r="C3979" i="3"/>
  <c r="C3978" i="3"/>
  <c r="C3977" i="3"/>
  <c r="C3971" i="3"/>
  <c r="C3970" i="3"/>
  <c r="C3969" i="3"/>
  <c r="C3968" i="3"/>
  <c r="C3967" i="3"/>
  <c r="C3966" i="3"/>
  <c r="C3965" i="3"/>
  <c r="C3964" i="3"/>
  <c r="C3963" i="3"/>
  <c r="C3962" i="3"/>
  <c r="C3961" i="3"/>
  <c r="C3960" i="3"/>
  <c r="C3959" i="3"/>
  <c r="C3958" i="3"/>
  <c r="C3957" i="3"/>
  <c r="C3956" i="3"/>
  <c r="C3955" i="3"/>
  <c r="C3954" i="3"/>
  <c r="C3953" i="3"/>
  <c r="C3947" i="3"/>
  <c r="C3946" i="3"/>
  <c r="C3945" i="3"/>
  <c r="C3944" i="3"/>
  <c r="C3943" i="3"/>
  <c r="C3942" i="3"/>
  <c r="C3941" i="3"/>
  <c r="C3940" i="3"/>
  <c r="C3939" i="3"/>
  <c r="C3938" i="3"/>
  <c r="C3937" i="3"/>
  <c r="C3936" i="3"/>
  <c r="C3935" i="3"/>
  <c r="C3934" i="3"/>
  <c r="C3933" i="3"/>
  <c r="C3932" i="3"/>
  <c r="C3931" i="3"/>
  <c r="C3930" i="3"/>
  <c r="C3929" i="3"/>
  <c r="C3928" i="3"/>
  <c r="C3922" i="3"/>
  <c r="C3921" i="3"/>
  <c r="C3920" i="3"/>
  <c r="C3919" i="3"/>
  <c r="C3918" i="3"/>
  <c r="C3917" i="3"/>
  <c r="C3916" i="3"/>
  <c r="C3915" i="3"/>
  <c r="C3914" i="3"/>
  <c r="C3913" i="3"/>
  <c r="C3912" i="3"/>
  <c r="C3911" i="3"/>
  <c r="C3910" i="3"/>
  <c r="C3909" i="3"/>
  <c r="C3908" i="3"/>
  <c r="C3907" i="3"/>
  <c r="C3906" i="3"/>
  <c r="C3905" i="3"/>
  <c r="C3904" i="3"/>
  <c r="C3903" i="3"/>
  <c r="C3902" i="3"/>
  <c r="C3901" i="3"/>
  <c r="C3900" i="3"/>
  <c r="C3892" i="3"/>
  <c r="C3891" i="3"/>
  <c r="C3890" i="3"/>
  <c r="C3889" i="3"/>
  <c r="C3888" i="3"/>
  <c r="C3887" i="3"/>
  <c r="C3886" i="3"/>
  <c r="C3885" i="3"/>
  <c r="C3884" i="3"/>
  <c r="C3883" i="3"/>
  <c r="C3882" i="3"/>
  <c r="C3875" i="3"/>
  <c r="C3874" i="3"/>
  <c r="C3873" i="3"/>
  <c r="C3872" i="3"/>
  <c r="C3871" i="3"/>
  <c r="C3870" i="3"/>
  <c r="C3869" i="3"/>
  <c r="C3868" i="3"/>
  <c r="C3867" i="3"/>
  <c r="C3866" i="3"/>
  <c r="C3865" i="3"/>
  <c r="C3864" i="3"/>
  <c r="C3863" i="3"/>
  <c r="C3862" i="3"/>
  <c r="C3856" i="3"/>
  <c r="C3855" i="3"/>
  <c r="C3854" i="3"/>
  <c r="C3853" i="3"/>
  <c r="C3852" i="3"/>
  <c r="C3851" i="3"/>
  <c r="C3841" i="3"/>
  <c r="C3840" i="3"/>
  <c r="C3839" i="3"/>
  <c r="C3838" i="3"/>
  <c r="C3837" i="3"/>
  <c r="C3836" i="3"/>
  <c r="C3835" i="3"/>
  <c r="C3834" i="3"/>
  <c r="C3833" i="3"/>
  <c r="C3832" i="3"/>
  <c r="C3831" i="3"/>
  <c r="C3830" i="3"/>
  <c r="C3829" i="3"/>
  <c r="C3828" i="3"/>
  <c r="C3827" i="3"/>
  <c r="C3826" i="3"/>
  <c r="C3825" i="3"/>
  <c r="C3824" i="3"/>
  <c r="C3823" i="3"/>
  <c r="C3822" i="3"/>
  <c r="C3821" i="3"/>
  <c r="C3820" i="3"/>
  <c r="C3819" i="3"/>
  <c r="C3818" i="3"/>
  <c r="C3817" i="3"/>
  <c r="C3816" i="3"/>
  <c r="C3815" i="3"/>
  <c r="C3814" i="3"/>
  <c r="C3813" i="3"/>
  <c r="C3812" i="3"/>
  <c r="C3811" i="3"/>
  <c r="C3810" i="3"/>
  <c r="C3809" i="3"/>
  <c r="C3808" i="3"/>
  <c r="C3807" i="3"/>
  <c r="C3806" i="3"/>
  <c r="C3805" i="3"/>
  <c r="C3804" i="3"/>
  <c r="C3803" i="3"/>
  <c r="C3802" i="3"/>
  <c r="C3801" i="3"/>
  <c r="C3800" i="3"/>
  <c r="C3799" i="3"/>
  <c r="C3798" i="3"/>
  <c r="C3797" i="3"/>
  <c r="C3796" i="3"/>
  <c r="C3795" i="3"/>
  <c r="C3794" i="3"/>
  <c r="C3793" i="3"/>
  <c r="C3792" i="3"/>
  <c r="C3791" i="3"/>
  <c r="C3785" i="3"/>
  <c r="C3784" i="3"/>
  <c r="C3783" i="3"/>
  <c r="C3782" i="3"/>
  <c r="C3781" i="3"/>
  <c r="C3780" i="3"/>
  <c r="C3779" i="3"/>
  <c r="C3778" i="3"/>
  <c r="C3777" i="3"/>
  <c r="C3776" i="3"/>
  <c r="C3775" i="3"/>
  <c r="C3774" i="3"/>
  <c r="C3773" i="3"/>
  <c r="C3772" i="3"/>
  <c r="C3771" i="3"/>
  <c r="C3770" i="3"/>
  <c r="C3769" i="3"/>
  <c r="C3768" i="3"/>
  <c r="C3767" i="3"/>
  <c r="C3766" i="3"/>
  <c r="C3765" i="3"/>
  <c r="C3764" i="3"/>
  <c r="C3763" i="3"/>
  <c r="C3762" i="3"/>
  <c r="C3754" i="3"/>
  <c r="C3753" i="3"/>
  <c r="C3747" i="3"/>
  <c r="C3746" i="3"/>
  <c r="C3745" i="3"/>
  <c r="C3744" i="3"/>
  <c r="C3743" i="3"/>
  <c r="C3742" i="3"/>
  <c r="C3741" i="3"/>
  <c r="C3740" i="3"/>
  <c r="C3739" i="3"/>
  <c r="C3738" i="3"/>
  <c r="C3737" i="3"/>
  <c r="C3736" i="3"/>
  <c r="C3735" i="3"/>
  <c r="C3734" i="3"/>
  <c r="C3733" i="3"/>
  <c r="C3732" i="3"/>
  <c r="C3731" i="3"/>
  <c r="C3730" i="3"/>
  <c r="C3729" i="3"/>
  <c r="C3728" i="3"/>
  <c r="C3727" i="3"/>
  <c r="C3726" i="3"/>
  <c r="C3725" i="3"/>
  <c r="C3724" i="3"/>
  <c r="C3723" i="3"/>
  <c r="C3722" i="3"/>
  <c r="C3721" i="3"/>
  <c r="C3720" i="3"/>
  <c r="C3719" i="3"/>
  <c r="C3718" i="3"/>
  <c r="C3717" i="3"/>
  <c r="C3716" i="3"/>
  <c r="C3715" i="3"/>
  <c r="C3714" i="3"/>
  <c r="C3713" i="3"/>
  <c r="C3712" i="3"/>
  <c r="C3711" i="3"/>
  <c r="C3710" i="3"/>
  <c r="C3709" i="3"/>
  <c r="C3708" i="3"/>
  <c r="C3707" i="3"/>
  <c r="C3706" i="3"/>
  <c r="C3705" i="3"/>
  <c r="C3704" i="3"/>
  <c r="C3703" i="3"/>
  <c r="C3702" i="3"/>
  <c r="C3701" i="3"/>
  <c r="C3700" i="3"/>
  <c r="C3699" i="3"/>
  <c r="C3698" i="3"/>
  <c r="C3697" i="3"/>
  <c r="C3696" i="3"/>
  <c r="C3695" i="3"/>
  <c r="C3694" i="3"/>
  <c r="C3688" i="3"/>
  <c r="C3687" i="3"/>
  <c r="C3686" i="3"/>
  <c r="C3685" i="3"/>
  <c r="C3684" i="3"/>
  <c r="C3683" i="3"/>
  <c r="C3682" i="3"/>
  <c r="C3681" i="3"/>
  <c r="C3680" i="3"/>
  <c r="C3679" i="3"/>
  <c r="C3678" i="3"/>
  <c r="C3677" i="3"/>
  <c r="C3676" i="3"/>
  <c r="C3675" i="3"/>
  <c r="C3674" i="3"/>
  <c r="C3673" i="3"/>
  <c r="C3672" i="3"/>
  <c r="C3671" i="3"/>
  <c r="C3666" i="3"/>
  <c r="C3665" i="3"/>
  <c r="C3664" i="3"/>
  <c r="C3663" i="3"/>
  <c r="C3662" i="3"/>
  <c r="C3661" i="3"/>
  <c r="C3660" i="3"/>
  <c r="C3659" i="3"/>
  <c r="C3658" i="3"/>
  <c r="C3657" i="3"/>
  <c r="C3656" i="3"/>
  <c r="C3655" i="3"/>
  <c r="C3654" i="3"/>
  <c r="C3653" i="3"/>
  <c r="C3652" i="3"/>
  <c r="C3651" i="3"/>
  <c r="C3650" i="3"/>
  <c r="C3649" i="3"/>
  <c r="C3643" i="3"/>
  <c r="C3642" i="3"/>
  <c r="C3641" i="3"/>
  <c r="C3640" i="3"/>
  <c r="C3639" i="3"/>
  <c r="C3638" i="3"/>
  <c r="C3637" i="3"/>
  <c r="C3636" i="3"/>
  <c r="C3635" i="3"/>
  <c r="C3634" i="3"/>
  <c r="C3633" i="3"/>
  <c r="C3632" i="3"/>
  <c r="C3631" i="3"/>
  <c r="C3630" i="3"/>
  <c r="C3629" i="3"/>
  <c r="C3628" i="3"/>
  <c r="C3627" i="3"/>
  <c r="C3626" i="3"/>
  <c r="C3625" i="3"/>
  <c r="C3624" i="3"/>
  <c r="C3619" i="3"/>
  <c r="C3618" i="3"/>
  <c r="C3617" i="3"/>
  <c r="C3616" i="3"/>
  <c r="C3615" i="3"/>
  <c r="C3614" i="3"/>
  <c r="C3613" i="3"/>
  <c r="C3612" i="3"/>
  <c r="C3611" i="3"/>
  <c r="C3610" i="3"/>
  <c r="C3609" i="3"/>
  <c r="C3608" i="3"/>
  <c r="C3607" i="3"/>
  <c r="C3606" i="3"/>
  <c r="C3605" i="3"/>
  <c r="C3604" i="3"/>
  <c r="C3603" i="3"/>
  <c r="C3602" i="3"/>
  <c r="C3601" i="3"/>
  <c r="C3600" i="3"/>
  <c r="C3599" i="3"/>
  <c r="C3598" i="3"/>
  <c r="C3581" i="3"/>
  <c r="C3580" i="3"/>
  <c r="C3579" i="3"/>
  <c r="C3578" i="3"/>
  <c r="C3577" i="3"/>
  <c r="C3576" i="3"/>
  <c r="C3575" i="3"/>
  <c r="C3574" i="3"/>
  <c r="C3573" i="3"/>
  <c r="C3572" i="3"/>
  <c r="C3571" i="3"/>
  <c r="C3570" i="3"/>
  <c r="C3569" i="3"/>
  <c r="C3568" i="3"/>
  <c r="C3567" i="3"/>
  <c r="C3566" i="3"/>
  <c r="C3565" i="3"/>
  <c r="C3564" i="3"/>
  <c r="C3563" i="3"/>
  <c r="C3562" i="3"/>
  <c r="C3561" i="3"/>
  <c r="C3560" i="3"/>
  <c r="C3559" i="3"/>
  <c r="C3558" i="3"/>
  <c r="C3557" i="3"/>
  <c r="C3556" i="3"/>
  <c r="C3555" i="3"/>
  <c r="C3554" i="3"/>
  <c r="C3553" i="3"/>
  <c r="C3552" i="3"/>
  <c r="C3551" i="3"/>
  <c r="C3550" i="3"/>
  <c r="C3549" i="3"/>
  <c r="C3548" i="3"/>
  <c r="C3547" i="3"/>
  <c r="C3546" i="3"/>
  <c r="C3545" i="3"/>
  <c r="C3544" i="3"/>
  <c r="C3543" i="3"/>
  <c r="C3542" i="3"/>
  <c r="C3541" i="3"/>
  <c r="C3540" i="3"/>
  <c r="C3539" i="3"/>
  <c r="C3538" i="3"/>
  <c r="C3537" i="3"/>
  <c r="C3536" i="3"/>
  <c r="C3535" i="3"/>
  <c r="C3534" i="3"/>
  <c r="C3533" i="3"/>
  <c r="C3532" i="3"/>
  <c r="C3531" i="3"/>
  <c r="C3530" i="3"/>
  <c r="C3527" i="3"/>
  <c r="C3526" i="3"/>
  <c r="C3525" i="3"/>
  <c r="C3524" i="3"/>
  <c r="C3523" i="3"/>
  <c r="C3522" i="3"/>
  <c r="C3521" i="3"/>
  <c r="C3520" i="3"/>
  <c r="C3519" i="3"/>
  <c r="C3518" i="3"/>
  <c r="C3517" i="3"/>
  <c r="C3516" i="3"/>
  <c r="C3515" i="3"/>
  <c r="C3514" i="3"/>
  <c r="C3513" i="3"/>
  <c r="C3512" i="3"/>
  <c r="C3511" i="3"/>
  <c r="C3510" i="3"/>
  <c r="C3509" i="3"/>
  <c r="C3508" i="3"/>
  <c r="C3507" i="3"/>
  <c r="C3506" i="3"/>
  <c r="C3505" i="3"/>
  <c r="C3504" i="3"/>
  <c r="C3503" i="3"/>
  <c r="C3502" i="3"/>
  <c r="C3501" i="3"/>
  <c r="C3500" i="3"/>
  <c r="C3494" i="3"/>
  <c r="C3493" i="3"/>
  <c r="C3492" i="3"/>
  <c r="C3491" i="3"/>
  <c r="C3490" i="3"/>
  <c r="C3489" i="3"/>
  <c r="C3488" i="3"/>
  <c r="C3487" i="3"/>
  <c r="C3486" i="3"/>
  <c r="C3485" i="3"/>
  <c r="C3484" i="3"/>
  <c r="C3483" i="3"/>
  <c r="C3482" i="3"/>
  <c r="C3481" i="3"/>
  <c r="C3480" i="3"/>
  <c r="C3479" i="3"/>
  <c r="C3478" i="3"/>
  <c r="C3477" i="3"/>
  <c r="C3476" i="3"/>
  <c r="C3475" i="3"/>
  <c r="C3474" i="3"/>
  <c r="C3473" i="3"/>
  <c r="C3472" i="3"/>
  <c r="C3471" i="3"/>
  <c r="C3470" i="3"/>
  <c r="C3464" i="3"/>
  <c r="C3463" i="3"/>
  <c r="C3462" i="3"/>
  <c r="C3461" i="3"/>
  <c r="C3460" i="3"/>
  <c r="C3459" i="3"/>
  <c r="C3458" i="3"/>
  <c r="C3457" i="3"/>
  <c r="C3456" i="3"/>
  <c r="C3455" i="3"/>
  <c r="C3454" i="3"/>
  <c r="C3453" i="3"/>
  <c r="C3452" i="3"/>
  <c r="C3451" i="3"/>
  <c r="C3450" i="3"/>
  <c r="C3449" i="3"/>
  <c r="C3448" i="3"/>
  <c r="C3447" i="3"/>
  <c r="C3446" i="3"/>
  <c r="C3445" i="3"/>
  <c r="C3444" i="3"/>
  <c r="C3443" i="3"/>
  <c r="C3442" i="3"/>
  <c r="C3441" i="3"/>
  <c r="C3440" i="3"/>
  <c r="C3439" i="3"/>
  <c r="C3438" i="3"/>
  <c r="C3437" i="3"/>
  <c r="C3436" i="3"/>
  <c r="C3435" i="3"/>
  <c r="C3434" i="3"/>
  <c r="C3433" i="3"/>
  <c r="C3432" i="3"/>
  <c r="C3431" i="3"/>
  <c r="C3430" i="3"/>
  <c r="C3429" i="3"/>
  <c r="C3428" i="3"/>
  <c r="C3427" i="3"/>
  <c r="C3426" i="3"/>
  <c r="C3425" i="3"/>
  <c r="C3424" i="3"/>
  <c r="C3423" i="3"/>
  <c r="C3422" i="3"/>
  <c r="C3421" i="3"/>
  <c r="C3420" i="3"/>
  <c r="C3419" i="3"/>
  <c r="C3418" i="3"/>
  <c r="C3417" i="3"/>
  <c r="C3416" i="3"/>
  <c r="C3415" i="3"/>
  <c r="C3414" i="3"/>
  <c r="C3413" i="3"/>
  <c r="C3412" i="3"/>
  <c r="C3411" i="3"/>
  <c r="C3410" i="3"/>
  <c r="C3409" i="3"/>
  <c r="C3408" i="3"/>
  <c r="C3407" i="3"/>
  <c r="C3406" i="3"/>
  <c r="C3405" i="3"/>
  <c r="C3404" i="3"/>
  <c r="C3403" i="3"/>
  <c r="C3397" i="3"/>
  <c r="C3396" i="3"/>
  <c r="C3395" i="3"/>
  <c r="C3394" i="3"/>
  <c r="C3393" i="3"/>
  <c r="C3392" i="3"/>
  <c r="C3391" i="3"/>
  <c r="C3390" i="3"/>
  <c r="C3389" i="3"/>
  <c r="C3388" i="3"/>
  <c r="C3387" i="3"/>
  <c r="C3378" i="3"/>
  <c r="C3377" i="3"/>
  <c r="C3376" i="3"/>
  <c r="C3375" i="3"/>
  <c r="C3369" i="3"/>
  <c r="C3368" i="3"/>
  <c r="C3367" i="3"/>
  <c r="C3366" i="3"/>
  <c r="C3365" i="3"/>
  <c r="C3364" i="3"/>
  <c r="C3363" i="3"/>
  <c r="C3362" i="3"/>
  <c r="C3361" i="3"/>
  <c r="C3360" i="3"/>
  <c r="C3359" i="3"/>
  <c r="C3358" i="3"/>
  <c r="C3357" i="3"/>
  <c r="C3356" i="3"/>
  <c r="C3355" i="3"/>
  <c r="C3354" i="3"/>
  <c r="C3353" i="3"/>
  <c r="C3347" i="3"/>
  <c r="C3346" i="3"/>
  <c r="C3345" i="3"/>
  <c r="C3344" i="3"/>
  <c r="C3343" i="3"/>
  <c r="C3342" i="3"/>
  <c r="C3341" i="3"/>
  <c r="C3340" i="3"/>
  <c r="C3339" i="3"/>
  <c r="C3338" i="3"/>
  <c r="C3337" i="3"/>
  <c r="C3336" i="3"/>
  <c r="C3335" i="3"/>
  <c r="C3334" i="3"/>
  <c r="C3333" i="3"/>
  <c r="C3332" i="3"/>
  <c r="C3331" i="3"/>
  <c r="C3330" i="3"/>
  <c r="C3329" i="3"/>
  <c r="C3328" i="3"/>
  <c r="C3327" i="3"/>
  <c r="C3326" i="3"/>
  <c r="C3325" i="3"/>
  <c r="C3324" i="3"/>
  <c r="C3323" i="3"/>
  <c r="C3322" i="3"/>
  <c r="C3321" i="3"/>
  <c r="C3320" i="3"/>
  <c r="C3319" i="3"/>
  <c r="C3318" i="3"/>
  <c r="C3317" i="3"/>
  <c r="C3316" i="3"/>
  <c r="C3315" i="3"/>
  <c r="C3314" i="3"/>
  <c r="C3313" i="3"/>
  <c r="C3312" i="3"/>
  <c r="C3311" i="3"/>
  <c r="C3310" i="3"/>
  <c r="C3309" i="3"/>
  <c r="C3308" i="3"/>
  <c r="C3307" i="3"/>
  <c r="C3306" i="3"/>
  <c r="C3305" i="3"/>
  <c r="C3304" i="3"/>
  <c r="C3303" i="3"/>
  <c r="C3302" i="3"/>
  <c r="C3301" i="3"/>
  <c r="C3300" i="3"/>
  <c r="C3299" i="3"/>
  <c r="C3292" i="3"/>
  <c r="C3291" i="3"/>
  <c r="C3290" i="3"/>
  <c r="C3289" i="3"/>
  <c r="C3288" i="3"/>
  <c r="C3287" i="3"/>
  <c r="C3286" i="3"/>
  <c r="C3285" i="3"/>
  <c r="C3284" i="3"/>
  <c r="C3283" i="3"/>
  <c r="C3282" i="3"/>
  <c r="C3281" i="3"/>
  <c r="C3280" i="3"/>
  <c r="C3279" i="3"/>
  <c r="C3278" i="3"/>
  <c r="C3277" i="3"/>
  <c r="C3276" i="3"/>
  <c r="C3275" i="3"/>
  <c r="C3274" i="3"/>
  <c r="C3273" i="3"/>
  <c r="C3272" i="3"/>
  <c r="C3271" i="3"/>
  <c r="C3270" i="3"/>
  <c r="C3269" i="3"/>
  <c r="C3264" i="3"/>
  <c r="C3263" i="3"/>
  <c r="C3262" i="3"/>
  <c r="C3261" i="3"/>
  <c r="C3260" i="3"/>
  <c r="C3259" i="3"/>
  <c r="C3258" i="3"/>
  <c r="C3257" i="3"/>
  <c r="C3256" i="3"/>
  <c r="C3255" i="3"/>
  <c r="C3254" i="3"/>
  <c r="C3253" i="3"/>
  <c r="C3252" i="3"/>
  <c r="C3251" i="3"/>
  <c r="C3250" i="3"/>
  <c r="C3249" i="3"/>
  <c r="C3248" i="3"/>
  <c r="C3247" i="3"/>
  <c r="C3246" i="3"/>
  <c r="C3245" i="3"/>
  <c r="C3244" i="3"/>
  <c r="C3243" i="3"/>
  <c r="C3242" i="3"/>
  <c r="C3241" i="3"/>
  <c r="C3234" i="3"/>
  <c r="C3227" i="3"/>
  <c r="C3226" i="3"/>
  <c r="C3219" i="3"/>
  <c r="C3218" i="3"/>
  <c r="C3217" i="3"/>
  <c r="C3216" i="3"/>
  <c r="C3215" i="3"/>
  <c r="C3214" i="3"/>
  <c r="C3213" i="3"/>
  <c r="C3212" i="3"/>
  <c r="C3211" i="3"/>
  <c r="C3210" i="3"/>
  <c r="C3204" i="3"/>
  <c r="C3203" i="3"/>
  <c r="C3202" i="3"/>
  <c r="C3201" i="3"/>
  <c r="C3200" i="3"/>
  <c r="C3199" i="3"/>
  <c r="C3198" i="3"/>
  <c r="C3197" i="3"/>
  <c r="C3196" i="3"/>
  <c r="C3195" i="3"/>
  <c r="C3194" i="3"/>
  <c r="C3193" i="3"/>
  <c r="C3192" i="3"/>
  <c r="C3191" i="3"/>
  <c r="C3190" i="3"/>
  <c r="C3189" i="3"/>
  <c r="C3188" i="3"/>
  <c r="C3187" i="3"/>
  <c r="C3186" i="3"/>
  <c r="C3185" i="3"/>
  <c r="C3184" i="3"/>
  <c r="C3183" i="3"/>
  <c r="C3182" i="3"/>
  <c r="C3181" i="3"/>
  <c r="C3180" i="3"/>
  <c r="C3179" i="3"/>
  <c r="C3178" i="3"/>
  <c r="C3177" i="3"/>
  <c r="C3176" i="3"/>
  <c r="C3170" i="3"/>
  <c r="C3169" i="3"/>
  <c r="C3168" i="3"/>
  <c r="C3162" i="3"/>
  <c r="C3161" i="3"/>
  <c r="C3160" i="3"/>
  <c r="C3159" i="3"/>
  <c r="C3158" i="3"/>
  <c r="C3157" i="3"/>
  <c r="C3156" i="3"/>
  <c r="C3155" i="3"/>
  <c r="C3154" i="3"/>
  <c r="C3153" i="3"/>
  <c r="C3152" i="3"/>
  <c r="C3151" i="3"/>
  <c r="C3150" i="3"/>
  <c r="C3149" i="3"/>
  <c r="C3148" i="3"/>
  <c r="C3147" i="3"/>
  <c r="C3146" i="3"/>
  <c r="C3145" i="3"/>
  <c r="C3144" i="3"/>
  <c r="C3143" i="3"/>
  <c r="C3142" i="3"/>
  <c r="C3141" i="3"/>
  <c r="C3140" i="3"/>
  <c r="C3139" i="3"/>
  <c r="C3138" i="3"/>
  <c r="C3137" i="3"/>
  <c r="C3136" i="3"/>
  <c r="C3135" i="3"/>
  <c r="C3134" i="3"/>
  <c r="C3133" i="3"/>
  <c r="C3132" i="3"/>
  <c r="C3131" i="3"/>
  <c r="C3130" i="3"/>
  <c r="C3129" i="3"/>
  <c r="C3128" i="3"/>
  <c r="C3127" i="3"/>
  <c r="C3126" i="3"/>
  <c r="C3125" i="3"/>
  <c r="C3124" i="3"/>
  <c r="C3123" i="3"/>
  <c r="C3122" i="3"/>
  <c r="C3121" i="3"/>
  <c r="C3120" i="3"/>
  <c r="C3119" i="3"/>
  <c r="C3113" i="3"/>
  <c r="C3112" i="3"/>
  <c r="C3111" i="3"/>
  <c r="C3110" i="3"/>
  <c r="C3109" i="3"/>
  <c r="C3108" i="3"/>
  <c r="C3107" i="3"/>
  <c r="C3106" i="3"/>
  <c r="C3105" i="3"/>
  <c r="C3104" i="3"/>
  <c r="C3103" i="3"/>
  <c r="C3102" i="3"/>
  <c r="C3101" i="3"/>
  <c r="C3100" i="3"/>
  <c r="C3099" i="3"/>
  <c r="C3098" i="3"/>
  <c r="C3097" i="3"/>
  <c r="C3096" i="3"/>
  <c r="C3095" i="3"/>
  <c r="C3094" i="3"/>
  <c r="C3093" i="3"/>
  <c r="C3092" i="3"/>
  <c r="C3091" i="3"/>
  <c r="C3090" i="3"/>
  <c r="C3089" i="3"/>
  <c r="C3088" i="3"/>
  <c r="C3087" i="3"/>
  <c r="C3086" i="3"/>
  <c r="C3085" i="3"/>
  <c r="C3084" i="3"/>
  <c r="C3083" i="3"/>
  <c r="C3082" i="3"/>
  <c r="C3081" i="3"/>
  <c r="C3080" i="3"/>
  <c r="C3079" i="3"/>
  <c r="C3078" i="3"/>
  <c r="C3077" i="3"/>
  <c r="C3076" i="3"/>
  <c r="C3075" i="3"/>
  <c r="C3074" i="3"/>
  <c r="C3073" i="3"/>
  <c r="C3072" i="3"/>
  <c r="C3071" i="3"/>
  <c r="C3070" i="3"/>
  <c r="C3069" i="3"/>
  <c r="C3068" i="3"/>
  <c r="C3067" i="3"/>
  <c r="C3066" i="3"/>
  <c r="C3065" i="3"/>
  <c r="C3064" i="3"/>
  <c r="C3063" i="3"/>
  <c r="C3062" i="3"/>
  <c r="C3061" i="3"/>
  <c r="C3060" i="3"/>
  <c r="C3054" i="3"/>
  <c r="C3053" i="3"/>
  <c r="C3052" i="3"/>
  <c r="C3051" i="3"/>
  <c r="C3050" i="3"/>
  <c r="C3049" i="3"/>
  <c r="C3048" i="3"/>
  <c r="C3047" i="3"/>
  <c r="C3046" i="3"/>
  <c r="C3045" i="3"/>
  <c r="C3044" i="3"/>
  <c r="C3043" i="3"/>
  <c r="C3042" i="3"/>
  <c r="C3041" i="3"/>
  <c r="C3040" i="3"/>
  <c r="C3039" i="3"/>
  <c r="C3038" i="3"/>
  <c r="C3037" i="3"/>
  <c r="C3036" i="3"/>
  <c r="C3035" i="3"/>
  <c r="C3034" i="3"/>
  <c r="C3033" i="3"/>
  <c r="C3032" i="3"/>
  <c r="C3031" i="3"/>
  <c r="C3030" i="3"/>
  <c r="C3029" i="3"/>
  <c r="C3028" i="3"/>
  <c r="C3027" i="3"/>
  <c r="C3022" i="3"/>
  <c r="C3021" i="3"/>
  <c r="C3020" i="3"/>
  <c r="C3019" i="3"/>
  <c r="C3018" i="3"/>
  <c r="C3017" i="3"/>
  <c r="C3016" i="3"/>
  <c r="C3015" i="3"/>
  <c r="C3014" i="3"/>
  <c r="C3013" i="3"/>
  <c r="C3012" i="3"/>
  <c r="C3011" i="3"/>
  <c r="C3010" i="3"/>
  <c r="C3009" i="3"/>
  <c r="C3008" i="3"/>
  <c r="C3007" i="3"/>
  <c r="C3006" i="3"/>
  <c r="C3005" i="3"/>
  <c r="C3004" i="3"/>
  <c r="C3003" i="3"/>
  <c r="C3002" i="3"/>
  <c r="C3001" i="3"/>
  <c r="C3000" i="3"/>
  <c r="C2995" i="3"/>
  <c r="C2994" i="3"/>
  <c r="C2993" i="3"/>
  <c r="C2992" i="3"/>
  <c r="C2991" i="3"/>
  <c r="C2990" i="3"/>
  <c r="C2989" i="3"/>
  <c r="C2988" i="3"/>
  <c r="C2987" i="3"/>
  <c r="C2986" i="3"/>
  <c r="C2985" i="3"/>
  <c r="C2984" i="3"/>
  <c r="C2983" i="3"/>
  <c r="C2982" i="3"/>
  <c r="C2981" i="3"/>
  <c r="C2980" i="3"/>
  <c r="C2979" i="3"/>
  <c r="C2978" i="3"/>
  <c r="C2977" i="3"/>
  <c r="C2976" i="3"/>
  <c r="C2975" i="3"/>
  <c r="C2974" i="3"/>
  <c r="C2973" i="3"/>
  <c r="C2972" i="3"/>
  <c r="C2971" i="3"/>
  <c r="C2970" i="3"/>
  <c r="C2969" i="3"/>
  <c r="C2968" i="3"/>
  <c r="C2962" i="3"/>
  <c r="C2961" i="3"/>
  <c r="C2960" i="3"/>
  <c r="C2959" i="3"/>
  <c r="C2958" i="3"/>
  <c r="C2957" i="3"/>
  <c r="C2956" i="3"/>
  <c r="C2955" i="3"/>
  <c r="C2954" i="3"/>
  <c r="C2953" i="3"/>
  <c r="C2952" i="3"/>
  <c r="C2951" i="3"/>
  <c r="C2950" i="3"/>
  <c r="C2949" i="3"/>
  <c r="C2948" i="3"/>
  <c r="C2947" i="3"/>
  <c r="C2946" i="3"/>
  <c r="C2945" i="3"/>
  <c r="C2944" i="3"/>
  <c r="C2943" i="3"/>
  <c r="C2942" i="3"/>
  <c r="C2941" i="3"/>
  <c r="C2940" i="3"/>
  <c r="C2939" i="3"/>
  <c r="C2938" i="3"/>
  <c r="C2937" i="3"/>
  <c r="C2936" i="3"/>
  <c r="C2935" i="3"/>
  <c r="C2934" i="3"/>
  <c r="C2933" i="3"/>
  <c r="C2932" i="3"/>
  <c r="C2921" i="3"/>
  <c r="C2920" i="3"/>
  <c r="C2919" i="3"/>
  <c r="C2918" i="3"/>
  <c r="C2917" i="3"/>
  <c r="C2916" i="3"/>
  <c r="C2915" i="3"/>
  <c r="C2914" i="3"/>
  <c r="C2909" i="3"/>
  <c r="C2908" i="3"/>
  <c r="C2907" i="3"/>
  <c r="C2906" i="3"/>
  <c r="C2905" i="3"/>
  <c r="C2904" i="3"/>
  <c r="C2903" i="3"/>
  <c r="C2902" i="3"/>
  <c r="C2901" i="3"/>
  <c r="C2900" i="3"/>
  <c r="C2893" i="3"/>
  <c r="C2892" i="3"/>
  <c r="C2891" i="3"/>
  <c r="C2890" i="3"/>
  <c r="C2889" i="3"/>
  <c r="C2888" i="3"/>
  <c r="C2887" i="3"/>
  <c r="C2886" i="3"/>
  <c r="C2885" i="3"/>
  <c r="C2884" i="3"/>
  <c r="C2883" i="3"/>
  <c r="C2882" i="3"/>
  <c r="C2881" i="3"/>
  <c r="C2880" i="3"/>
  <c r="C2879" i="3"/>
  <c r="C2878" i="3"/>
  <c r="C2877" i="3"/>
  <c r="C2876" i="3"/>
  <c r="C2875" i="3"/>
  <c r="C2874" i="3"/>
  <c r="C2873" i="3"/>
  <c r="C2872" i="3"/>
  <c r="C2871" i="3"/>
  <c r="C2870" i="3"/>
  <c r="C2869" i="3"/>
  <c r="C2868" i="3"/>
  <c r="C2867" i="3"/>
  <c r="C2866" i="3"/>
  <c r="C2865" i="3"/>
  <c r="C2864" i="3"/>
  <c r="C2863" i="3"/>
  <c r="C2862" i="3"/>
  <c r="C2861" i="3"/>
  <c r="C2860" i="3"/>
  <c r="C2859" i="3"/>
  <c r="C2858" i="3"/>
  <c r="C2857" i="3"/>
  <c r="C2856" i="3"/>
  <c r="C2855" i="3"/>
  <c r="C2854" i="3"/>
  <c r="C2853" i="3"/>
  <c r="C2852" i="3"/>
  <c r="C2851" i="3"/>
  <c r="C2850" i="3"/>
  <c r="C2849" i="3"/>
  <c r="C2848" i="3"/>
  <c r="C2847" i="3"/>
  <c r="C2846" i="3"/>
  <c r="C2845" i="3"/>
  <c r="C2844" i="3"/>
  <c r="C2843" i="3"/>
  <c r="C2842" i="3"/>
  <c r="C2841" i="3"/>
  <c r="C2840" i="3"/>
  <c r="C2839" i="3"/>
  <c r="C2838" i="3"/>
  <c r="C2837" i="3"/>
  <c r="C2836" i="3"/>
  <c r="C2835" i="3"/>
  <c r="C2834" i="3"/>
  <c r="C2833" i="3"/>
  <c r="C2832" i="3"/>
  <c r="C2831" i="3"/>
  <c r="C2830" i="3"/>
  <c r="C2829" i="3"/>
  <c r="C2828" i="3"/>
  <c r="C2827" i="3"/>
  <c r="C2826" i="3"/>
  <c r="C2825" i="3"/>
  <c r="C2824" i="3"/>
  <c r="C2823" i="3"/>
  <c r="C2822" i="3"/>
  <c r="C2821" i="3"/>
  <c r="C2820" i="3"/>
  <c r="C2819" i="3"/>
  <c r="C2818" i="3"/>
  <c r="C2817" i="3"/>
  <c r="C2816" i="3"/>
  <c r="C2815" i="3"/>
  <c r="C2814" i="3"/>
  <c r="C2813" i="3"/>
  <c r="C2812" i="3"/>
  <c r="C2811" i="3"/>
  <c r="C2810" i="3"/>
  <c r="C2809" i="3"/>
  <c r="C2808" i="3"/>
  <c r="C2807" i="3"/>
  <c r="C2806" i="3"/>
  <c r="C2805" i="3"/>
  <c r="C2804" i="3"/>
  <c r="C2803" i="3"/>
  <c r="C2802" i="3"/>
  <c r="C2801" i="3"/>
  <c r="C2800" i="3"/>
  <c r="C2799" i="3"/>
  <c r="C2798" i="3"/>
  <c r="C2797" i="3"/>
  <c r="C2796" i="3"/>
  <c r="C2795" i="3"/>
  <c r="C2794" i="3"/>
  <c r="C2793" i="3"/>
  <c r="C2792" i="3"/>
  <c r="C2791" i="3"/>
  <c r="C2790" i="3"/>
  <c r="C2789" i="3"/>
  <c r="C2788" i="3"/>
  <c r="C2787" i="3"/>
  <c r="C2786" i="3"/>
  <c r="C2785" i="3"/>
  <c r="C2784" i="3"/>
  <c r="C2783" i="3"/>
  <c r="C2782" i="3"/>
  <c r="C2781" i="3"/>
  <c r="C2780" i="3"/>
  <c r="C2779" i="3"/>
  <c r="C2778" i="3"/>
  <c r="C2777" i="3"/>
  <c r="C2776" i="3"/>
  <c r="C2775" i="3"/>
  <c r="C2774" i="3"/>
  <c r="C2773" i="3"/>
  <c r="C2772" i="3"/>
  <c r="C2767" i="3"/>
  <c r="C2766" i="3"/>
  <c r="C2765" i="3"/>
  <c r="C2764" i="3"/>
  <c r="C2763" i="3"/>
  <c r="C2762" i="3"/>
  <c r="C2761" i="3"/>
  <c r="C2760" i="3"/>
  <c r="C2759" i="3"/>
  <c r="C2758" i="3"/>
  <c r="C2757" i="3"/>
  <c r="C2756" i="3"/>
  <c r="C2755" i="3"/>
  <c r="C2754" i="3"/>
  <c r="C2753" i="3"/>
  <c r="C2752" i="3"/>
  <c r="C2751" i="3"/>
  <c r="C2750" i="3"/>
  <c r="C2749" i="3"/>
  <c r="C2748" i="3"/>
  <c r="C2747" i="3"/>
  <c r="C2746" i="3"/>
  <c r="C2745" i="3"/>
  <c r="C2744" i="3"/>
  <c r="C2743" i="3"/>
  <c r="C2742" i="3"/>
  <c r="C2741" i="3"/>
  <c r="C2740" i="3"/>
  <c r="C2730" i="3"/>
  <c r="C2729" i="3"/>
  <c r="C2728" i="3"/>
  <c r="C2727" i="3"/>
  <c r="C2726" i="3"/>
  <c r="C2725" i="3"/>
  <c r="C2724" i="3"/>
  <c r="C2723" i="3"/>
  <c r="C2722" i="3"/>
  <c r="C2721" i="3"/>
  <c r="C2720" i="3"/>
  <c r="C2719" i="3"/>
  <c r="C2718" i="3"/>
  <c r="C2717" i="3"/>
  <c r="C2716" i="3"/>
  <c r="C2715" i="3"/>
  <c r="C2714" i="3"/>
  <c r="C2713" i="3"/>
  <c r="C2712" i="3"/>
  <c r="C2711" i="3"/>
  <c r="C2710" i="3"/>
  <c r="C2709" i="3"/>
  <c r="C2708" i="3"/>
  <c r="C2707" i="3"/>
  <c r="C2706" i="3"/>
  <c r="C2705" i="3"/>
  <c r="C2704" i="3"/>
  <c r="C2703" i="3"/>
  <c r="C2702" i="3"/>
  <c r="C2701" i="3"/>
  <c r="C2700" i="3"/>
  <c r="C2699" i="3"/>
  <c r="C2698" i="3"/>
  <c r="C2697" i="3"/>
  <c r="C2696" i="3"/>
  <c r="C2695" i="3"/>
  <c r="C2694" i="3"/>
  <c r="C2693" i="3"/>
  <c r="C2692" i="3"/>
  <c r="C2691" i="3"/>
  <c r="C2685" i="3"/>
  <c r="C2684" i="3"/>
  <c r="C2683" i="3"/>
  <c r="C2682" i="3"/>
  <c r="C2681" i="3"/>
  <c r="C2680" i="3"/>
  <c r="C2679" i="3"/>
  <c r="C2678" i="3"/>
  <c r="C2677" i="3"/>
  <c r="C2676" i="3"/>
  <c r="C2675" i="3"/>
  <c r="C2674" i="3"/>
  <c r="C2673" i="3"/>
  <c r="C2672" i="3"/>
  <c r="C2671" i="3"/>
  <c r="C2670" i="3"/>
  <c r="C2669" i="3"/>
  <c r="C2668" i="3"/>
  <c r="C2667" i="3"/>
  <c r="C2666" i="3"/>
  <c r="C2665" i="3"/>
  <c r="C2664" i="3"/>
  <c r="C2663" i="3"/>
  <c r="C2662" i="3"/>
  <c r="C2661" i="3"/>
  <c r="C2660" i="3"/>
  <c r="C2659" i="3"/>
  <c r="C2658" i="3"/>
  <c r="C2657" i="3"/>
  <c r="C2656" i="3"/>
  <c r="C2655" i="3"/>
  <c r="C2654" i="3"/>
  <c r="C2653" i="3"/>
  <c r="C2652" i="3"/>
  <c r="C2651" i="3"/>
  <c r="C2650" i="3"/>
  <c r="C2649" i="3"/>
  <c r="C2648" i="3"/>
  <c r="C2647" i="3"/>
  <c r="C2646" i="3"/>
  <c r="C2645" i="3"/>
  <c r="C2644" i="3"/>
  <c r="C2643" i="3"/>
  <c r="C2642" i="3"/>
  <c r="C2635" i="3"/>
  <c r="C2634" i="3"/>
  <c r="C2633" i="3"/>
  <c r="C2632" i="3"/>
  <c r="C2631" i="3"/>
  <c r="C2630" i="3"/>
  <c r="C2629" i="3"/>
  <c r="C2628" i="3"/>
  <c r="C2627" i="3"/>
  <c r="C2626" i="3"/>
  <c r="C2625" i="3"/>
  <c r="C2624" i="3"/>
  <c r="C2623" i="3"/>
  <c r="C2622" i="3"/>
  <c r="C2621" i="3"/>
  <c r="C2620" i="3"/>
  <c r="C2619" i="3"/>
  <c r="C2618" i="3"/>
  <c r="C2617" i="3"/>
  <c r="C2616" i="3"/>
  <c r="C2615" i="3"/>
  <c r="C2614" i="3"/>
  <c r="C2613" i="3"/>
  <c r="C2612" i="3"/>
  <c r="C2611" i="3"/>
  <c r="C2610" i="3"/>
  <c r="C2609" i="3"/>
  <c r="C2608" i="3"/>
  <c r="C2607" i="3"/>
  <c r="C2606" i="3"/>
  <c r="C2605" i="3"/>
  <c r="C2604" i="3"/>
  <c r="C2603" i="3"/>
  <c r="C2602" i="3"/>
  <c r="C2601" i="3"/>
  <c r="C2600" i="3"/>
  <c r="C2599" i="3"/>
  <c r="C2598" i="3"/>
  <c r="C2597" i="3"/>
  <c r="C2596" i="3"/>
  <c r="C2595" i="3"/>
  <c r="C2594" i="3"/>
  <c r="C2593" i="3"/>
  <c r="C2592" i="3"/>
  <c r="C2591" i="3"/>
  <c r="C2590" i="3"/>
  <c r="C2589" i="3"/>
  <c r="C2588" i="3"/>
  <c r="C2587" i="3"/>
  <c r="C2586" i="3"/>
  <c r="C2585" i="3"/>
  <c r="C2584" i="3"/>
  <c r="C2583" i="3"/>
  <c r="C2582" i="3"/>
  <c r="C2581" i="3"/>
  <c r="C2580" i="3"/>
  <c r="C2579" i="3"/>
  <c r="C2578" i="3"/>
  <c r="C2577" i="3"/>
  <c r="C2576" i="3"/>
  <c r="C2575" i="3"/>
  <c r="C2574" i="3"/>
  <c r="C2573" i="3"/>
  <c r="C2572" i="3"/>
  <c r="C2571" i="3"/>
  <c r="C2570" i="3"/>
  <c r="C2569" i="3"/>
  <c r="C2568" i="3"/>
  <c r="C2567" i="3"/>
  <c r="C2566" i="3"/>
  <c r="C2565" i="3"/>
  <c r="C2564" i="3"/>
  <c r="C2563" i="3"/>
  <c r="C2562" i="3"/>
  <c r="C2561" i="3"/>
  <c r="C2555" i="3"/>
  <c r="C2554" i="3"/>
  <c r="C2553" i="3"/>
  <c r="C2552" i="3"/>
  <c r="C2551" i="3"/>
  <c r="C2545" i="3"/>
  <c r="C2544" i="3"/>
  <c r="C2543" i="3"/>
  <c r="C2542" i="3"/>
  <c r="C2541" i="3"/>
  <c r="C2540" i="3"/>
  <c r="C2539" i="3"/>
  <c r="C2538" i="3"/>
  <c r="C2537" i="3"/>
  <c r="C2536" i="3"/>
  <c r="C2535" i="3"/>
  <c r="C2534" i="3"/>
  <c r="C2533" i="3"/>
  <c r="C2532" i="3"/>
  <c r="C2531" i="3"/>
  <c r="C2530" i="3"/>
  <c r="C2523" i="3"/>
  <c r="C2522" i="3"/>
  <c r="C2521" i="3"/>
  <c r="C2520" i="3"/>
  <c r="C2519" i="3"/>
  <c r="C2518" i="3"/>
  <c r="C2511" i="3"/>
  <c r="C2510" i="3"/>
  <c r="C2509" i="3"/>
  <c r="C2508" i="3"/>
  <c r="C2507" i="3"/>
  <c r="C2506" i="3"/>
  <c r="C2505" i="3"/>
  <c r="C2492" i="3"/>
  <c r="C2491" i="3"/>
  <c r="C2490" i="3"/>
  <c r="C2489" i="3"/>
  <c r="C2488" i="3"/>
  <c r="C2487" i="3"/>
  <c r="C2486" i="3"/>
  <c r="C2485" i="3"/>
  <c r="C2484" i="3"/>
  <c r="C2483" i="3"/>
  <c r="C2482" i="3"/>
  <c r="C2481" i="3"/>
  <c r="C2480" i="3"/>
  <c r="C2479" i="3"/>
  <c r="C2478" i="3"/>
  <c r="C2477" i="3"/>
  <c r="C2476" i="3"/>
  <c r="C2475" i="3"/>
  <c r="C2474" i="3"/>
  <c r="C2473" i="3"/>
  <c r="C2472" i="3"/>
  <c r="C2471" i="3"/>
  <c r="C2470" i="3"/>
  <c r="C2469" i="3"/>
  <c r="C2468" i="3"/>
  <c r="C2467" i="3"/>
  <c r="C2466" i="3"/>
  <c r="C2465" i="3"/>
  <c r="C2464" i="3"/>
  <c r="C2463" i="3"/>
  <c r="C2462" i="3"/>
  <c r="C2461" i="3"/>
  <c r="C2460" i="3"/>
  <c r="C2459" i="3"/>
  <c r="C2458" i="3"/>
  <c r="C2457" i="3"/>
  <c r="C2456" i="3"/>
  <c r="C2455" i="3"/>
  <c r="C2454" i="3"/>
  <c r="C2453" i="3"/>
  <c r="C2452" i="3"/>
  <c r="C2451" i="3"/>
  <c r="C2450" i="3"/>
  <c r="C2399" i="3"/>
  <c r="C2398" i="3"/>
  <c r="C2397" i="3"/>
  <c r="C2396" i="3"/>
  <c r="C2395" i="3"/>
  <c r="C2394" i="3"/>
  <c r="C2393" i="3"/>
  <c r="C2392" i="3"/>
  <c r="C2391" i="3"/>
  <c r="C2390" i="3"/>
  <c r="C2389" i="3"/>
  <c r="C2379" i="3"/>
  <c r="C2378" i="3"/>
  <c r="C2377" i="3"/>
  <c r="C2376" i="3"/>
  <c r="C2375" i="3"/>
  <c r="C2374" i="3"/>
  <c r="C2373" i="3"/>
  <c r="C2372" i="3"/>
  <c r="C2371" i="3"/>
  <c r="C2370" i="3"/>
  <c r="C2369" i="3"/>
  <c r="C2368" i="3"/>
  <c r="C2367" i="3"/>
  <c r="C2366" i="3"/>
  <c r="C2365" i="3"/>
  <c r="C2364" i="3"/>
  <c r="C2363" i="3"/>
  <c r="C2362" i="3"/>
  <c r="C2361" i="3"/>
  <c r="C2360" i="3"/>
  <c r="C2359" i="3"/>
  <c r="C2358" i="3"/>
  <c r="C2357" i="3"/>
  <c r="C2356" i="3"/>
  <c r="C2355" i="3"/>
  <c r="C2354" i="3"/>
  <c r="C2353" i="3"/>
  <c r="C2352" i="3"/>
  <c r="C2351" i="3"/>
  <c r="C2350" i="3"/>
  <c r="C2349" i="3"/>
  <c r="C2348" i="3"/>
  <c r="C2347" i="3"/>
  <c r="C2346" i="3"/>
  <c r="C2339" i="3"/>
  <c r="C2338" i="3"/>
  <c r="C2337" i="3"/>
  <c r="C2336" i="3"/>
  <c r="C2335" i="3"/>
  <c r="C2334" i="3"/>
  <c r="C2333" i="3"/>
  <c r="C2328" i="3"/>
  <c r="C2322" i="3"/>
  <c r="C2321" i="3"/>
  <c r="C2320" i="3"/>
  <c r="C2319" i="3"/>
  <c r="C2318" i="3"/>
  <c r="C2317" i="3"/>
  <c r="C2316" i="3"/>
  <c r="C2315" i="3"/>
  <c r="C2314" i="3"/>
  <c r="C2313" i="3"/>
  <c r="C2312" i="3"/>
  <c r="C2311" i="3"/>
  <c r="C2310" i="3"/>
  <c r="C2309" i="3"/>
  <c r="C2308" i="3"/>
  <c r="C2307" i="3"/>
  <c r="C2306" i="3"/>
  <c r="C2305" i="3"/>
  <c r="C2304" i="3"/>
  <c r="C2303" i="3"/>
  <c r="C2302" i="3"/>
  <c r="C2301" i="3"/>
  <c r="C2300" i="3"/>
  <c r="C2299" i="3"/>
  <c r="C2298" i="3"/>
  <c r="C2297" i="3"/>
  <c r="C2296" i="3"/>
  <c r="C2295" i="3"/>
  <c r="C2294" i="3"/>
  <c r="C2293" i="3"/>
  <c r="C2286" i="3"/>
  <c r="C2285" i="3"/>
  <c r="C2284" i="3"/>
  <c r="C2283" i="3"/>
  <c r="C2282" i="3"/>
  <c r="C2281" i="3"/>
  <c r="C2280" i="3"/>
  <c r="C2279" i="3"/>
  <c r="C2278" i="3"/>
  <c r="C2277" i="3"/>
  <c r="C2276" i="3"/>
  <c r="C2275" i="3"/>
  <c r="C2274" i="3"/>
  <c r="C2273" i="3"/>
  <c r="C2272" i="3"/>
  <c r="C2271" i="3"/>
  <c r="C2270" i="3"/>
  <c r="C2265" i="3"/>
  <c r="C2264" i="3"/>
  <c r="C2263" i="3"/>
  <c r="C2262" i="3"/>
  <c r="C2261" i="3"/>
  <c r="C2260" i="3"/>
  <c r="C2259" i="3"/>
  <c r="C2258" i="3"/>
  <c r="C2257" i="3"/>
  <c r="C2256" i="3"/>
  <c r="C2255" i="3"/>
  <c r="C2254" i="3"/>
  <c r="C2253" i="3"/>
  <c r="C2252" i="3"/>
  <c r="C2251" i="3"/>
  <c r="C2250" i="3"/>
  <c r="C2249" i="3"/>
  <c r="C2248" i="3"/>
  <c r="C2247" i="3"/>
  <c r="C2246" i="3"/>
  <c r="C2245" i="3"/>
  <c r="C2244" i="3"/>
  <c r="C2243" i="3"/>
  <c r="C2242" i="3"/>
  <c r="C2241" i="3"/>
  <c r="C2240" i="3"/>
  <c r="C2239" i="3"/>
  <c r="C2238" i="3"/>
  <c r="C2237" i="3"/>
  <c r="C2236" i="3"/>
  <c r="C2230" i="3"/>
  <c r="C2229" i="3"/>
  <c r="C2228" i="3"/>
  <c r="C2227" i="3"/>
  <c r="C2226" i="3"/>
  <c r="C2225" i="3"/>
  <c r="C2224" i="3"/>
  <c r="C2223" i="3"/>
  <c r="C2222" i="3"/>
  <c r="C2221" i="3"/>
  <c r="C2220" i="3"/>
  <c r="C2219" i="3"/>
  <c r="C2218" i="3"/>
  <c r="C2217" i="3"/>
  <c r="C2216" i="3"/>
  <c r="C2215" i="3"/>
  <c r="C2214" i="3"/>
  <c r="C2213" i="3"/>
  <c r="C2212" i="3"/>
  <c r="C2211" i="3"/>
  <c r="C2210" i="3"/>
  <c r="C2209" i="3"/>
  <c r="C2208" i="3"/>
  <c r="C2207" i="3"/>
  <c r="C2206" i="3"/>
  <c r="C2205" i="3"/>
  <c r="C2204" i="3"/>
  <c r="C2203" i="3"/>
  <c r="C2202" i="3"/>
  <c r="C2201" i="3"/>
  <c r="C2200" i="3"/>
  <c r="C2199" i="3"/>
  <c r="C2198" i="3"/>
  <c r="C2197" i="3"/>
  <c r="C2196" i="3"/>
  <c r="C2195" i="3"/>
  <c r="C2194" i="3"/>
  <c r="C2193" i="3"/>
  <c r="C2192" i="3"/>
  <c r="C2191" i="3"/>
  <c r="C2190" i="3"/>
  <c r="C2189" i="3"/>
  <c r="C2188" i="3"/>
  <c r="C2187" i="3"/>
  <c r="C2186" i="3"/>
  <c r="C2185" i="3"/>
  <c r="C2184" i="3"/>
  <c r="C2183" i="3"/>
  <c r="C2182" i="3"/>
  <c r="C2181" i="3"/>
  <c r="C2180" i="3"/>
  <c r="C2179" i="3"/>
  <c r="C2178" i="3"/>
  <c r="C2177" i="3"/>
  <c r="C2176" i="3"/>
  <c r="C2175" i="3"/>
  <c r="C2174" i="3"/>
  <c r="C2173" i="3"/>
  <c r="C2167" i="3"/>
  <c r="C2166" i="3"/>
  <c r="C2165" i="3"/>
  <c r="C2164" i="3"/>
  <c r="C2163" i="3"/>
  <c r="C2162" i="3"/>
  <c r="C2161" i="3"/>
  <c r="C2160" i="3"/>
  <c r="C2159" i="3"/>
  <c r="C2158" i="3"/>
  <c r="C2157" i="3"/>
  <c r="C2156" i="3"/>
  <c r="C2155" i="3"/>
  <c r="C2154" i="3"/>
  <c r="C2153" i="3"/>
  <c r="C2152" i="3"/>
  <c r="C2151" i="3"/>
  <c r="C2150" i="3"/>
  <c r="C2149" i="3"/>
  <c r="C2148" i="3"/>
  <c r="C2147" i="3"/>
  <c r="C2146" i="3"/>
  <c r="C2145" i="3"/>
  <c r="C2144" i="3"/>
  <c r="C2143" i="3"/>
  <c r="C2142" i="3"/>
  <c r="C2141" i="3"/>
  <c r="C2140" i="3"/>
  <c r="C2139" i="3"/>
  <c r="C2138" i="3"/>
  <c r="C2137" i="3"/>
  <c r="C2136" i="3"/>
  <c r="C2135" i="3"/>
  <c r="C2134" i="3"/>
  <c r="C2133" i="3"/>
  <c r="C2132" i="3"/>
  <c r="C2131" i="3"/>
  <c r="C2130" i="3"/>
  <c r="C2129" i="3"/>
  <c r="C2128" i="3"/>
  <c r="C2127" i="3"/>
  <c r="C2126" i="3"/>
  <c r="C2125" i="3"/>
  <c r="C2124" i="3"/>
  <c r="C2123" i="3"/>
  <c r="C2122" i="3"/>
  <c r="C2121" i="3"/>
  <c r="C2110" i="3"/>
  <c r="C2109" i="3"/>
  <c r="C2108" i="3"/>
  <c r="C2107" i="3"/>
  <c r="C2096" i="3"/>
  <c r="C2095" i="3"/>
  <c r="C2094" i="3"/>
  <c r="C2093" i="3"/>
  <c r="C2092" i="3"/>
  <c r="C2091" i="3"/>
  <c r="C2090" i="3"/>
  <c r="C2089" i="3"/>
  <c r="C2088" i="3"/>
  <c r="C2087" i="3"/>
  <c r="C2086" i="3"/>
  <c r="C2085" i="3"/>
  <c r="C2084" i="3"/>
  <c r="C2083" i="3"/>
  <c r="C2082" i="3"/>
  <c r="C2081" i="3"/>
  <c r="C2080" i="3"/>
  <c r="C2079" i="3"/>
  <c r="C2078" i="3"/>
  <c r="C2077" i="3"/>
  <c r="C2076" i="3"/>
  <c r="C2075" i="3"/>
  <c r="C2074" i="3"/>
  <c r="C2073" i="3"/>
  <c r="C2072" i="3"/>
  <c r="C2071" i="3"/>
  <c r="C2070" i="3"/>
  <c r="C2069" i="3"/>
  <c r="C2068" i="3"/>
  <c r="C2067" i="3"/>
  <c r="C2066" i="3"/>
  <c r="C2065" i="3"/>
  <c r="C2064" i="3"/>
  <c r="C2063" i="3"/>
  <c r="C2062" i="3"/>
  <c r="C2061" i="3"/>
  <c r="C2060" i="3"/>
  <c r="C2054" i="3"/>
  <c r="C2053" i="3"/>
  <c r="C2052" i="3"/>
  <c r="C2051" i="3"/>
  <c r="C2050" i="3"/>
  <c r="C2049" i="3"/>
  <c r="C2048" i="3"/>
  <c r="C2047" i="3"/>
  <c r="C2046" i="3"/>
  <c r="C2045" i="3"/>
  <c r="C2044" i="3"/>
  <c r="C2043" i="3"/>
  <c r="C2042" i="3"/>
  <c r="C2041" i="3"/>
  <c r="C2040" i="3"/>
  <c r="C2039" i="3"/>
  <c r="C2038" i="3"/>
  <c r="C2037" i="3"/>
  <c r="C2036" i="3"/>
  <c r="C2035" i="3"/>
  <c r="C2034" i="3"/>
  <c r="C2033" i="3"/>
  <c r="C2032" i="3"/>
  <c r="C2031" i="3"/>
  <c r="C2030" i="3"/>
  <c r="C2029" i="3"/>
  <c r="C2028" i="3"/>
  <c r="C2027" i="3"/>
  <c r="C2026" i="3"/>
  <c r="C2025" i="3"/>
  <c r="C2024" i="3"/>
  <c r="C2023" i="3"/>
  <c r="C2022" i="3"/>
  <c r="C2021" i="3"/>
  <c r="C2020" i="3"/>
  <c r="C2019" i="3"/>
  <c r="C2018" i="3"/>
  <c r="C2017" i="3"/>
  <c r="C2016" i="3"/>
  <c r="C2015" i="3"/>
  <c r="C2014" i="3"/>
  <c r="C2013" i="3"/>
  <c r="C2012" i="3"/>
  <c r="C2011" i="3"/>
  <c r="C2010" i="3"/>
  <c r="C2009" i="3"/>
  <c r="C2008" i="3"/>
  <c r="C2007" i="3"/>
  <c r="C2006" i="3"/>
  <c r="C2005" i="3"/>
  <c r="C2004" i="3"/>
  <c r="C2003" i="3"/>
  <c r="C2002" i="3"/>
  <c r="C2001" i="3"/>
  <c r="C2000" i="3"/>
  <c r="C1999" i="3"/>
  <c r="C1998" i="3"/>
  <c r="C1997" i="3"/>
  <c r="C1996" i="3"/>
  <c r="C1995" i="3"/>
  <c r="C1994" i="3"/>
  <c r="C1993" i="3"/>
  <c r="C1992" i="3"/>
  <c r="C1991" i="3"/>
  <c r="C1990" i="3"/>
  <c r="C1989" i="3"/>
  <c r="C1988" i="3"/>
  <c r="C1987" i="3"/>
  <c r="C1981" i="3"/>
  <c r="C1980" i="3"/>
  <c r="C1979" i="3"/>
  <c r="C1978" i="3"/>
  <c r="C1972" i="3"/>
  <c r="C1971" i="3"/>
  <c r="C1970" i="3"/>
  <c r="C1969" i="3"/>
  <c r="C1968" i="3"/>
  <c r="C1967" i="3"/>
  <c r="C1966" i="3"/>
  <c r="C1965" i="3"/>
  <c r="C1964" i="3"/>
  <c r="C1963" i="3"/>
  <c r="C1962" i="3"/>
  <c r="C1961" i="3"/>
  <c r="C1960" i="3"/>
  <c r="C1959" i="3"/>
  <c r="C1958" i="3"/>
  <c r="C1957" i="3"/>
  <c r="C1956" i="3"/>
  <c r="C1955" i="3"/>
  <c r="C1954" i="3"/>
  <c r="C1953" i="3"/>
  <c r="C1952" i="3"/>
  <c r="C1951" i="3"/>
  <c r="C1950" i="3"/>
  <c r="C1949" i="3"/>
  <c r="C1948" i="3"/>
  <c r="C1947" i="3"/>
  <c r="C1946" i="3"/>
  <c r="C1945" i="3"/>
  <c r="C1944" i="3"/>
  <c r="C1943" i="3"/>
  <c r="C1937" i="3"/>
  <c r="C1936" i="3"/>
  <c r="C1935" i="3"/>
  <c r="C1934" i="3"/>
  <c r="C1933" i="3"/>
  <c r="C1932" i="3"/>
  <c r="C1931" i="3"/>
  <c r="C1930" i="3"/>
  <c r="C1929" i="3"/>
  <c r="C1928" i="3"/>
  <c r="C1927" i="3"/>
  <c r="C1926" i="3"/>
  <c r="C1925" i="3"/>
  <c r="C1924" i="3"/>
  <c r="C1923" i="3"/>
  <c r="C1922" i="3"/>
  <c r="C1921" i="3"/>
  <c r="C1920" i="3"/>
  <c r="C1919" i="3"/>
  <c r="C1912" i="3"/>
  <c r="C1911" i="3"/>
  <c r="C1910" i="3"/>
  <c r="C1909" i="3"/>
  <c r="C1908" i="3"/>
  <c r="C1907" i="3"/>
  <c r="C1906" i="3"/>
  <c r="C1905" i="3"/>
  <c r="C1904" i="3"/>
  <c r="C1903" i="3"/>
  <c r="C1902" i="3"/>
  <c r="C1901" i="3"/>
  <c r="C1900" i="3"/>
  <c r="C1899" i="3"/>
  <c r="C1898" i="3"/>
  <c r="C1897" i="3"/>
  <c r="C1891" i="3"/>
  <c r="C1890" i="3"/>
  <c r="C1889" i="3"/>
  <c r="C1888" i="3"/>
  <c r="C1887" i="3"/>
  <c r="C1886" i="3"/>
  <c r="C1885" i="3"/>
  <c r="C1884" i="3"/>
  <c r="C1883" i="3"/>
  <c r="C1882" i="3"/>
  <c r="C1881" i="3"/>
  <c r="C1880" i="3"/>
  <c r="C1879" i="3"/>
  <c r="C1878" i="3"/>
  <c r="C1877" i="3"/>
  <c r="C1876" i="3"/>
  <c r="C1875" i="3"/>
  <c r="C1874" i="3"/>
  <c r="C1873" i="3"/>
  <c r="C1872" i="3"/>
  <c r="C1871" i="3"/>
  <c r="C1870" i="3"/>
  <c r="C1869" i="3"/>
  <c r="C1868" i="3"/>
  <c r="C1867" i="3"/>
  <c r="C1866" i="3"/>
  <c r="C1865" i="3"/>
  <c r="C1864" i="3"/>
  <c r="C1863" i="3"/>
  <c r="C1862" i="3"/>
  <c r="C1861" i="3"/>
  <c r="C1860" i="3"/>
  <c r="C1859" i="3"/>
  <c r="C1858" i="3"/>
  <c r="C1857" i="3"/>
  <c r="C1856" i="3"/>
  <c r="C1855" i="3"/>
  <c r="C1854" i="3"/>
  <c r="C1853" i="3"/>
  <c r="C1852" i="3"/>
  <c r="C1851" i="3"/>
  <c r="C1846" i="3"/>
  <c r="C1845" i="3"/>
  <c r="C1844" i="3"/>
  <c r="C1843" i="3"/>
  <c r="C1842" i="3"/>
  <c r="C1841" i="3"/>
  <c r="C1840" i="3"/>
  <c r="C1839" i="3"/>
  <c r="C1838" i="3"/>
  <c r="C1830" i="3"/>
  <c r="C1829" i="3"/>
  <c r="C1828" i="3"/>
  <c r="C1827" i="3"/>
  <c r="C1826" i="3"/>
  <c r="C1825" i="3"/>
  <c r="C1824" i="3"/>
  <c r="C1823" i="3"/>
  <c r="C1822" i="3"/>
  <c r="C1821" i="3"/>
  <c r="C1820" i="3"/>
  <c r="C1819" i="3"/>
  <c r="C1818" i="3"/>
  <c r="C1817" i="3"/>
  <c r="C1816" i="3"/>
  <c r="C1815" i="3"/>
  <c r="C1814" i="3"/>
  <c r="C1813" i="3"/>
  <c r="C1812" i="3"/>
  <c r="C1811" i="3"/>
  <c r="C1810" i="3"/>
  <c r="C1809" i="3"/>
  <c r="C1808" i="3"/>
  <c r="C1807" i="3"/>
  <c r="C1806" i="3"/>
  <c r="C1805" i="3"/>
  <c r="C1804" i="3"/>
  <c r="C1803" i="3"/>
  <c r="C1802" i="3"/>
  <c r="C1801" i="3"/>
  <c r="C1794" i="3"/>
  <c r="C1793" i="3"/>
  <c r="C1792" i="3"/>
  <c r="C1791" i="3"/>
  <c r="C1790" i="3"/>
  <c r="C1789" i="3"/>
  <c r="C1788" i="3"/>
  <c r="C1787" i="3"/>
  <c r="C1786" i="3"/>
  <c r="C1785" i="3"/>
  <c r="C1784" i="3"/>
  <c r="C1783" i="3"/>
  <c r="C1782" i="3"/>
  <c r="C1776" i="3"/>
  <c r="C1775" i="3"/>
  <c r="C1774" i="3"/>
  <c r="C1773" i="3"/>
  <c r="C1772" i="3"/>
  <c r="C1771" i="3"/>
  <c r="C1770" i="3"/>
  <c r="C1769" i="3"/>
  <c r="C1768" i="3"/>
  <c r="C1767" i="3"/>
  <c r="C1766" i="3"/>
  <c r="C1765" i="3"/>
  <c r="C1764" i="3"/>
  <c r="C1763" i="3"/>
  <c r="C1762" i="3"/>
  <c r="C1761" i="3"/>
  <c r="C1760" i="3"/>
  <c r="C1759" i="3"/>
  <c r="C1758" i="3"/>
  <c r="C1757" i="3"/>
  <c r="C1756" i="3"/>
  <c r="C1755" i="3"/>
  <c r="C1754" i="3"/>
  <c r="C1753" i="3"/>
  <c r="C1752" i="3"/>
  <c r="C1751" i="3"/>
  <c r="C1750" i="3"/>
  <c r="C1749" i="3"/>
  <c r="C1748" i="3"/>
  <c r="C1747" i="3"/>
  <c r="C1746" i="3"/>
  <c r="C1745" i="3"/>
  <c r="C1744" i="3"/>
  <c r="C1743" i="3"/>
  <c r="C1742" i="3"/>
  <c r="C1741" i="3"/>
  <c r="C1740" i="3"/>
  <c r="C1739" i="3"/>
  <c r="C1738" i="3"/>
  <c r="C1737" i="3"/>
  <c r="C1736" i="3"/>
  <c r="C1735" i="3"/>
  <c r="C1734" i="3"/>
  <c r="C1733" i="3"/>
  <c r="C1732" i="3"/>
  <c r="C1731" i="3"/>
  <c r="C1730" i="3"/>
  <c r="C1729" i="3"/>
  <c r="C1728" i="3"/>
  <c r="C1727" i="3"/>
  <c r="C1726" i="3"/>
  <c r="C1725" i="3"/>
  <c r="C1724" i="3"/>
  <c r="C1723" i="3"/>
  <c r="C1722" i="3"/>
  <c r="C1714" i="3"/>
  <c r="C1713" i="3"/>
  <c r="C1712" i="3"/>
  <c r="C1711" i="3"/>
  <c r="C1710" i="3"/>
  <c r="C1709" i="3"/>
  <c r="C1708" i="3"/>
  <c r="C1707" i="3"/>
  <c r="C1701" i="3"/>
  <c r="C1700" i="3"/>
  <c r="C1699" i="3"/>
  <c r="C1698" i="3"/>
  <c r="C1697" i="3"/>
  <c r="C1696" i="3"/>
  <c r="C1695" i="3"/>
  <c r="C1694" i="3"/>
  <c r="C1693" i="3"/>
  <c r="C1692" i="3"/>
  <c r="C1691" i="3"/>
  <c r="C1690" i="3"/>
  <c r="C1689" i="3"/>
  <c r="C1688" i="3"/>
  <c r="C1687" i="3"/>
  <c r="C1686" i="3"/>
  <c r="C1685" i="3"/>
  <c r="C1684" i="3"/>
  <c r="C1683" i="3"/>
  <c r="C1682" i="3"/>
  <c r="C1681" i="3"/>
  <c r="C1680" i="3"/>
  <c r="C1679" i="3"/>
  <c r="C1678" i="3"/>
  <c r="C1677" i="3"/>
  <c r="C1676" i="3"/>
  <c r="C1675" i="3"/>
  <c r="C1674" i="3"/>
  <c r="C1673" i="3"/>
  <c r="C1672" i="3"/>
  <c r="C1671" i="3"/>
  <c r="C1664" i="3"/>
  <c r="C1663" i="3"/>
  <c r="C1662" i="3"/>
  <c r="C1661" i="3"/>
  <c r="C1660" i="3"/>
  <c r="C1659" i="3"/>
  <c r="C1658" i="3"/>
  <c r="C1657" i="3"/>
  <c r="C1656" i="3"/>
  <c r="C1655" i="3"/>
  <c r="C1654" i="3"/>
  <c r="C1653" i="3"/>
  <c r="C1652" i="3"/>
  <c r="C1651" i="3"/>
  <c r="C1650" i="3"/>
  <c r="C1649" i="3"/>
  <c r="C1648" i="3"/>
  <c r="C1647" i="3"/>
  <c r="C1641" i="3"/>
  <c r="C1640" i="3"/>
  <c r="C1639" i="3"/>
  <c r="C1638" i="3"/>
  <c r="C1637" i="3"/>
  <c r="C1636" i="3"/>
  <c r="C1635" i="3"/>
  <c r="C1634" i="3"/>
  <c r="C1633" i="3"/>
  <c r="C1632" i="3"/>
  <c r="C1631" i="3"/>
  <c r="C1630" i="3"/>
  <c r="C1629" i="3"/>
  <c r="C1628" i="3"/>
  <c r="C1627" i="3"/>
  <c r="C1621" i="3"/>
  <c r="C1620" i="3"/>
  <c r="C1619" i="3"/>
  <c r="C1618" i="3"/>
  <c r="C1617" i="3"/>
  <c r="C1608" i="3"/>
  <c r="C1607" i="3"/>
  <c r="C1606" i="3"/>
  <c r="C1605" i="3"/>
  <c r="C1604" i="3"/>
  <c r="C1603" i="3"/>
  <c r="C1602" i="3"/>
  <c r="C1601" i="3"/>
  <c r="C1600" i="3"/>
  <c r="C1599" i="3"/>
  <c r="C1598" i="3"/>
  <c r="C1597" i="3"/>
  <c r="C1596" i="3"/>
  <c r="C1595" i="3"/>
  <c r="C1594" i="3"/>
  <c r="C1593" i="3"/>
  <c r="C1592" i="3"/>
  <c r="C1591" i="3"/>
  <c r="C1590" i="3"/>
  <c r="C1589" i="3"/>
  <c r="C1588" i="3"/>
  <c r="C1587" i="3"/>
  <c r="C1586" i="3"/>
  <c r="C1585" i="3"/>
  <c r="C1584" i="3"/>
  <c r="C1583" i="3"/>
  <c r="C1582" i="3"/>
  <c r="C1581" i="3"/>
  <c r="C1580" i="3"/>
  <c r="C1579" i="3"/>
  <c r="C1578" i="3"/>
  <c r="C1577" i="3"/>
  <c r="C1576" i="3"/>
  <c r="C1575" i="3"/>
  <c r="C1574" i="3"/>
  <c r="C1573" i="3"/>
  <c r="C1572" i="3"/>
  <c r="C1571" i="3"/>
  <c r="C1570" i="3"/>
  <c r="C1569" i="3"/>
  <c r="C1568" i="3"/>
  <c r="C1567" i="3"/>
  <c r="C1566" i="3"/>
  <c r="C1565" i="3"/>
  <c r="C1564" i="3"/>
  <c r="C1563" i="3"/>
  <c r="C1562" i="3"/>
  <c r="C1561" i="3"/>
  <c r="C1560" i="3"/>
  <c r="C1559" i="3"/>
  <c r="C1558" i="3"/>
  <c r="C1557" i="3"/>
  <c r="C1556" i="3"/>
  <c r="C1555" i="3"/>
  <c r="C1554" i="3"/>
  <c r="C1553" i="3"/>
  <c r="C1552" i="3"/>
  <c r="C1551" i="3"/>
  <c r="C1550" i="3"/>
  <c r="C1549" i="3"/>
  <c r="C1548" i="3"/>
  <c r="C1547" i="3"/>
  <c r="C1546" i="3"/>
  <c r="C1545" i="3"/>
  <c r="C1539" i="3"/>
  <c r="C1538" i="3"/>
  <c r="C1537" i="3"/>
  <c r="C1536" i="3"/>
  <c r="C1535" i="3"/>
  <c r="C1534" i="3"/>
  <c r="C1533" i="3"/>
  <c r="C1532" i="3"/>
  <c r="C1531" i="3"/>
  <c r="C1530" i="3"/>
  <c r="C1529" i="3"/>
  <c r="C1528" i="3"/>
  <c r="C1527" i="3"/>
  <c r="C1526" i="3"/>
  <c r="C1525" i="3"/>
  <c r="C1524" i="3"/>
  <c r="C1523" i="3"/>
  <c r="C1522" i="3"/>
  <c r="C1521" i="3"/>
  <c r="C1520" i="3"/>
  <c r="C1519" i="3"/>
  <c r="C1518" i="3"/>
  <c r="C1517" i="3"/>
  <c r="C1516" i="3"/>
  <c r="C1515" i="3"/>
  <c r="C1514" i="3"/>
  <c r="C1513" i="3"/>
  <c r="C1512" i="3"/>
  <c r="C1511" i="3"/>
  <c r="C1510" i="3"/>
  <c r="C1509" i="3"/>
  <c r="C1508" i="3"/>
  <c r="C1500" i="3"/>
  <c r="C1499" i="3"/>
  <c r="C1498" i="3"/>
  <c r="C1497" i="3"/>
  <c r="C1496" i="3"/>
  <c r="C1495" i="3"/>
  <c r="C1494" i="3"/>
  <c r="C1487" i="3"/>
  <c r="C1486" i="3"/>
  <c r="C1485" i="3"/>
  <c r="C1484" i="3"/>
  <c r="C1483" i="3"/>
  <c r="C1482" i="3"/>
  <c r="C1481" i="3"/>
  <c r="C1474" i="3"/>
  <c r="C1473" i="3"/>
  <c r="C1472" i="3"/>
  <c r="C1471" i="3"/>
  <c r="C1470" i="3"/>
  <c r="C1469" i="3"/>
  <c r="C1468" i="3"/>
  <c r="C1467" i="3"/>
  <c r="C1466" i="3"/>
  <c r="C1465" i="3"/>
  <c r="C1464" i="3"/>
  <c r="C1463" i="3"/>
  <c r="C1462" i="3"/>
  <c r="C1461" i="3"/>
  <c r="C1460" i="3"/>
  <c r="C1459" i="3"/>
  <c r="C1458" i="3"/>
  <c r="C1457" i="3"/>
  <c r="C1456" i="3"/>
  <c r="C1455" i="3"/>
  <c r="C1454" i="3"/>
  <c r="C1453" i="3"/>
  <c r="C1452" i="3"/>
  <c r="C1451" i="3"/>
  <c r="C1450" i="3"/>
  <c r="C1449" i="3"/>
  <c r="C1448" i="3"/>
  <c r="C1447" i="3"/>
  <c r="C1446" i="3"/>
  <c r="C1445" i="3"/>
  <c r="C1444" i="3"/>
  <c r="C1443" i="3"/>
  <c r="C1442" i="3"/>
  <c r="C1441" i="3"/>
  <c r="C1440" i="3"/>
  <c r="C1439" i="3"/>
  <c r="C1438" i="3"/>
  <c r="C1437" i="3"/>
  <c r="C1436" i="3"/>
  <c r="C1435" i="3"/>
  <c r="C1434" i="3"/>
  <c r="C1433" i="3"/>
  <c r="C1432" i="3"/>
  <c r="C1431" i="3"/>
  <c r="C1430" i="3"/>
  <c r="C1429" i="3"/>
  <c r="C1428" i="3"/>
  <c r="C1427" i="3"/>
  <c r="C1426" i="3"/>
  <c r="C1425" i="3"/>
  <c r="C1424" i="3"/>
  <c r="C1423" i="3"/>
  <c r="C1422" i="3"/>
  <c r="C1421" i="3"/>
  <c r="C1420" i="3"/>
  <c r="C1419" i="3"/>
  <c r="C1418" i="3"/>
  <c r="C1417" i="3"/>
  <c r="C1416" i="3"/>
  <c r="C1415" i="3"/>
  <c r="C1414" i="3"/>
  <c r="C1413" i="3"/>
  <c r="C1412" i="3"/>
  <c r="C1411" i="3"/>
  <c r="C1410" i="3"/>
  <c r="C1409" i="3"/>
  <c r="C1408" i="3"/>
  <c r="C1407" i="3"/>
  <c r="C1406" i="3"/>
  <c r="C1405" i="3"/>
  <c r="C1404" i="3"/>
  <c r="C1403" i="3"/>
  <c r="C1402" i="3"/>
  <c r="C1401" i="3"/>
  <c r="C1400" i="3"/>
  <c r="C1399" i="3"/>
  <c r="C1398" i="3"/>
  <c r="C1397" i="3"/>
  <c r="C1396" i="3"/>
  <c r="C1395" i="3"/>
  <c r="C1394" i="3"/>
  <c r="C1393" i="3"/>
  <c r="C1392" i="3"/>
  <c r="C1391" i="3"/>
  <c r="C1390" i="3"/>
  <c r="C1389" i="3"/>
  <c r="C1388" i="3"/>
  <c r="C1387" i="3"/>
  <c r="C1386" i="3"/>
  <c r="C1385" i="3"/>
  <c r="C1384" i="3"/>
  <c r="C1383" i="3"/>
  <c r="C1382" i="3"/>
  <c r="C1381" i="3"/>
  <c r="C1380" i="3"/>
  <c r="C1379" i="3"/>
  <c r="C1378" i="3"/>
  <c r="C1377" i="3"/>
  <c r="C1376" i="3"/>
  <c r="C1375" i="3"/>
  <c r="C1374" i="3"/>
  <c r="C1373" i="3"/>
  <c r="C1372" i="3"/>
  <c r="C1371" i="3"/>
  <c r="C1370" i="3"/>
  <c r="C1369" i="3"/>
  <c r="C1368" i="3"/>
  <c r="C1367" i="3"/>
  <c r="C1366" i="3"/>
  <c r="C1365" i="3"/>
  <c r="C1364" i="3"/>
  <c r="C1363" i="3"/>
  <c r="C1362" i="3"/>
  <c r="C1361" i="3"/>
  <c r="C1360" i="3"/>
  <c r="C1359" i="3"/>
  <c r="C1358" i="3"/>
  <c r="C1357" i="3"/>
  <c r="C1356" i="3"/>
  <c r="C1355" i="3"/>
  <c r="C1354" i="3"/>
  <c r="C1353" i="3"/>
  <c r="C1352" i="3"/>
  <c r="C1351" i="3"/>
  <c r="C1350" i="3"/>
  <c r="C1349" i="3"/>
  <c r="C1348" i="3"/>
  <c r="C1347" i="3"/>
  <c r="C1346" i="3"/>
  <c r="C1345" i="3"/>
  <c r="C1340" i="3"/>
  <c r="C1339" i="3"/>
  <c r="C1338" i="3"/>
  <c r="C1337" i="3"/>
  <c r="C1336" i="3"/>
  <c r="C1335" i="3"/>
  <c r="C1334" i="3"/>
  <c r="C1333" i="3"/>
  <c r="C1332" i="3"/>
  <c r="C1326" i="3"/>
  <c r="C1325" i="3"/>
  <c r="C1324" i="3"/>
  <c r="C1323" i="3"/>
  <c r="C1322" i="3"/>
  <c r="C1321" i="3"/>
  <c r="C1320" i="3"/>
  <c r="C1319" i="3"/>
  <c r="C1318" i="3"/>
  <c r="C1317" i="3"/>
  <c r="C1316" i="3"/>
  <c r="C1315" i="3"/>
  <c r="C1314" i="3"/>
  <c r="C1313" i="3"/>
  <c r="C1312" i="3"/>
  <c r="C1311" i="3"/>
  <c r="C1310" i="3"/>
  <c r="C1309" i="3"/>
  <c r="C1308" i="3"/>
  <c r="C1307" i="3"/>
  <c r="C1306" i="3"/>
  <c r="C1305" i="3"/>
  <c r="C1304" i="3"/>
  <c r="C1303" i="3"/>
  <c r="C1302" i="3"/>
  <c r="C1301" i="3"/>
  <c r="C1300" i="3"/>
  <c r="C1299" i="3"/>
  <c r="C1298" i="3"/>
  <c r="C1297" i="3"/>
  <c r="C1296" i="3"/>
  <c r="C1295" i="3"/>
  <c r="C1294" i="3"/>
  <c r="C1293" i="3"/>
  <c r="C1292" i="3"/>
  <c r="C1291" i="3"/>
  <c r="C1290" i="3"/>
  <c r="C1282" i="3"/>
  <c r="C1281" i="3"/>
  <c r="C1280" i="3"/>
  <c r="C1279" i="3"/>
  <c r="C1278" i="3"/>
  <c r="C1277" i="3"/>
  <c r="C1276" i="3"/>
  <c r="C1275" i="3"/>
  <c r="C1274" i="3"/>
  <c r="C1273" i="3"/>
  <c r="C1272" i="3"/>
  <c r="C1271" i="3"/>
  <c r="C1270" i="3"/>
  <c r="C1269" i="3"/>
  <c r="C1268" i="3"/>
  <c r="C1267" i="3"/>
  <c r="C1266" i="3"/>
  <c r="C1265" i="3"/>
  <c r="C1264" i="3"/>
  <c r="C1263" i="3"/>
  <c r="C1262" i="3"/>
  <c r="C1261" i="3"/>
  <c r="C1260" i="3"/>
  <c r="C1259" i="3"/>
  <c r="C1258" i="3"/>
  <c r="C1253" i="3"/>
  <c r="C1252" i="3"/>
  <c r="C1251" i="3"/>
  <c r="C1250" i="3"/>
  <c r="C1249" i="3"/>
  <c r="C1248" i="3"/>
  <c r="C1247" i="3"/>
  <c r="C1246" i="3"/>
  <c r="C1245" i="3"/>
  <c r="C1244" i="3"/>
  <c r="C1243" i="3"/>
  <c r="C1242" i="3"/>
  <c r="C1241" i="3"/>
  <c r="C1240" i="3"/>
  <c r="C1239" i="3"/>
  <c r="C1238" i="3"/>
  <c r="C1237" i="3"/>
  <c r="C1236" i="3"/>
  <c r="C1229" i="3"/>
  <c r="C1228" i="3"/>
  <c r="C1227" i="3"/>
  <c r="C1226" i="3"/>
  <c r="C1225" i="3"/>
  <c r="C1224" i="3"/>
  <c r="C1223" i="3"/>
  <c r="C1222" i="3"/>
  <c r="C1221" i="3"/>
  <c r="C1220" i="3"/>
  <c r="C1219" i="3"/>
  <c r="C1218" i="3"/>
  <c r="C1217" i="3"/>
  <c r="C1216" i="3"/>
  <c r="C1215" i="3"/>
  <c r="C1214" i="3"/>
  <c r="C1213" i="3"/>
  <c r="C1212" i="3"/>
  <c r="C1211" i="3"/>
  <c r="C1210" i="3"/>
  <c r="C1209" i="3"/>
  <c r="C1208" i="3"/>
  <c r="C1207" i="3"/>
  <c r="C1206" i="3"/>
  <c r="C1205" i="3"/>
  <c r="C1204" i="3"/>
  <c r="C1203" i="3"/>
  <c r="C1202" i="3"/>
  <c r="C1201" i="3"/>
  <c r="C1200" i="3"/>
  <c r="C1199" i="3"/>
  <c r="C1198" i="3"/>
  <c r="C1197" i="3"/>
  <c r="C1196" i="3"/>
  <c r="C1195" i="3"/>
  <c r="C1194" i="3"/>
  <c r="C1193" i="3"/>
  <c r="C1192" i="3"/>
  <c r="C1191" i="3"/>
  <c r="C1190" i="3"/>
  <c r="C1189" i="3"/>
  <c r="C1188" i="3"/>
  <c r="C1187" i="3"/>
  <c r="C1186" i="3"/>
  <c r="C1185" i="3"/>
  <c r="C1184" i="3"/>
  <c r="C1183" i="3"/>
  <c r="C1182" i="3"/>
  <c r="C1181" i="3"/>
  <c r="C1180" i="3"/>
  <c r="C1179" i="3"/>
  <c r="C1178" i="3"/>
  <c r="C1177" i="3"/>
  <c r="C1176" i="3"/>
  <c r="C1175" i="3"/>
  <c r="C1174" i="3"/>
  <c r="C1173" i="3"/>
  <c r="C1172" i="3"/>
  <c r="C1171" i="3"/>
  <c r="C1170" i="3"/>
  <c r="C1169" i="3"/>
  <c r="C1168" i="3"/>
  <c r="C1167" i="3"/>
  <c r="C1161" i="3"/>
  <c r="C1160" i="3"/>
  <c r="C1159" i="3"/>
  <c r="C1158" i="3"/>
  <c r="C1157" i="3"/>
  <c r="C1156" i="3"/>
  <c r="C1155" i="3"/>
  <c r="C1154" i="3"/>
  <c r="C1153" i="3"/>
  <c r="C1152" i="3"/>
  <c r="C1151" i="3"/>
  <c r="C1150" i="3"/>
  <c r="C1149" i="3"/>
  <c r="C1148" i="3"/>
  <c r="C1147" i="3"/>
  <c r="C1146" i="3"/>
  <c r="C1145" i="3"/>
  <c r="C1144" i="3"/>
  <c r="C1143" i="3"/>
  <c r="C1142" i="3"/>
  <c r="C1141" i="3"/>
  <c r="C1140" i="3"/>
  <c r="C1139" i="3"/>
  <c r="C1138" i="3"/>
  <c r="C1137" i="3"/>
  <c r="C1136" i="3"/>
  <c r="C1135" i="3"/>
  <c r="C1134" i="3"/>
  <c r="C1133" i="3"/>
  <c r="C1132" i="3"/>
  <c r="C1131" i="3"/>
  <c r="C1130" i="3"/>
  <c r="C1129" i="3"/>
  <c r="C1128" i="3"/>
  <c r="C1127" i="3"/>
  <c r="C1126" i="3"/>
  <c r="C1125" i="3"/>
  <c r="C1124" i="3"/>
  <c r="C1123" i="3"/>
  <c r="C1122" i="3"/>
  <c r="C1121" i="3"/>
  <c r="C1120" i="3"/>
  <c r="C1119" i="3"/>
  <c r="C1118" i="3"/>
  <c r="C1117" i="3"/>
  <c r="C1116" i="3"/>
  <c r="C1115" i="3"/>
  <c r="C1114" i="3"/>
  <c r="C1113" i="3"/>
  <c r="C1112" i="3"/>
  <c r="C1111" i="3"/>
  <c r="C1110" i="3"/>
  <c r="C1109" i="3"/>
  <c r="C1108" i="3"/>
  <c r="C1107" i="3"/>
  <c r="C1106" i="3"/>
  <c r="C1105" i="3"/>
  <c r="C1104" i="3"/>
  <c r="C1103" i="3"/>
  <c r="C1102" i="3"/>
  <c r="C1101" i="3"/>
  <c r="C1100" i="3"/>
  <c r="C1099" i="3"/>
  <c r="C1098" i="3"/>
  <c r="C1097" i="3"/>
  <c r="C1090" i="3"/>
  <c r="C1089" i="3"/>
  <c r="C1088" i="3"/>
  <c r="C1087" i="3"/>
  <c r="C1086" i="3"/>
  <c r="C1085" i="3"/>
  <c r="C1084" i="3"/>
  <c r="C1083" i="3"/>
  <c r="C1082" i="3"/>
  <c r="C1081" i="3"/>
  <c r="C1080" i="3"/>
  <c r="C1079" i="3"/>
  <c r="C1078" i="3"/>
  <c r="C1077" i="3"/>
  <c r="C1076" i="3"/>
  <c r="C1075" i="3"/>
  <c r="C1074" i="3"/>
  <c r="C1073" i="3"/>
  <c r="C1072" i="3"/>
  <c r="C1071" i="3"/>
  <c r="C1070" i="3"/>
  <c r="C1069" i="3"/>
  <c r="C1068" i="3"/>
  <c r="C1067" i="3"/>
  <c r="C1066" i="3"/>
  <c r="C1065" i="3"/>
  <c r="C1064" i="3"/>
  <c r="C1063" i="3"/>
  <c r="C1062" i="3"/>
  <c r="C1061" i="3"/>
  <c r="C1060" i="3"/>
  <c r="C1059" i="3"/>
  <c r="C1058" i="3"/>
  <c r="C1057" i="3"/>
  <c r="C1056" i="3"/>
  <c r="C1055" i="3"/>
  <c r="C1054" i="3"/>
  <c r="C1053" i="3"/>
  <c r="C1052" i="3"/>
  <c r="C1051" i="3"/>
  <c r="C1050" i="3"/>
  <c r="C1049" i="3"/>
  <c r="C1048" i="3"/>
  <c r="C1047" i="3"/>
  <c r="C1046" i="3"/>
  <c r="C1045" i="3"/>
  <c r="C1044" i="3"/>
  <c r="C1043" i="3"/>
  <c r="C1042" i="3"/>
  <c r="C1041" i="3"/>
  <c r="C1040" i="3"/>
  <c r="C1039" i="3"/>
  <c r="C1038" i="3"/>
  <c r="C1037" i="3"/>
  <c r="C1036" i="3"/>
  <c r="C1035" i="3"/>
  <c r="C1034" i="3"/>
  <c r="C1033" i="3"/>
  <c r="C1032" i="3"/>
  <c r="C1031" i="3"/>
  <c r="C1030" i="3"/>
  <c r="C1029" i="3"/>
  <c r="C1028" i="3"/>
  <c r="C1027" i="3"/>
  <c r="C1026" i="3"/>
  <c r="C1025" i="3"/>
  <c r="C1024" i="3"/>
  <c r="C1023" i="3"/>
  <c r="C1022" i="3"/>
  <c r="C1021" i="3"/>
  <c r="C1020" i="3"/>
  <c r="C1019" i="3"/>
  <c r="C1018" i="3"/>
  <c r="C1017" i="3"/>
  <c r="C1016" i="3"/>
  <c r="C1015" i="3"/>
  <c r="C1014" i="3"/>
  <c r="C1013" i="3"/>
  <c r="C1012" i="3"/>
  <c r="C1011" i="3"/>
  <c r="C1010" i="3"/>
  <c r="C1001" i="3"/>
  <c r="C1000" i="3"/>
  <c r="C995" i="3"/>
  <c r="C994" i="3"/>
  <c r="C993" i="3"/>
  <c r="C992" i="3"/>
  <c r="C991" i="3"/>
  <c r="C990" i="3"/>
  <c r="C989" i="3"/>
  <c r="C988" i="3"/>
  <c r="C987" i="3"/>
  <c r="C986" i="3"/>
  <c r="C985" i="3"/>
  <c r="C984" i="3"/>
  <c r="C983" i="3"/>
  <c r="C982" i="3"/>
  <c r="C981" i="3"/>
  <c r="C980" i="3"/>
  <c r="C979" i="3"/>
  <c r="C978" i="3"/>
  <c r="C977" i="3"/>
  <c r="C976" i="3"/>
  <c r="C975" i="3"/>
  <c r="C974" i="3"/>
  <c r="C973" i="3"/>
  <c r="C972" i="3"/>
  <c r="C971" i="3"/>
  <c r="C970" i="3"/>
  <c r="C969" i="3"/>
  <c r="C968" i="3"/>
  <c r="C967" i="3"/>
  <c r="C966" i="3"/>
  <c r="C965" i="3"/>
  <c r="C964" i="3"/>
  <c r="C963" i="3"/>
  <c r="C958" i="3"/>
  <c r="C957" i="3"/>
  <c r="C956" i="3"/>
  <c r="C955" i="3"/>
  <c r="C954" i="3"/>
  <c r="C953" i="3"/>
  <c r="C952" i="3"/>
  <c r="C951" i="3"/>
  <c r="C950" i="3"/>
  <c r="C949" i="3"/>
  <c r="C948" i="3"/>
  <c r="C947" i="3"/>
  <c r="C946" i="3"/>
  <c r="C945" i="3"/>
  <c r="C944" i="3"/>
  <c r="C943" i="3"/>
  <c r="C942" i="3"/>
  <c r="C941" i="3"/>
  <c r="C940" i="3"/>
  <c r="C939" i="3"/>
  <c r="C938" i="3"/>
  <c r="C937" i="3"/>
  <c r="C936" i="3"/>
  <c r="C935" i="3"/>
  <c r="C934" i="3"/>
  <c r="C933" i="3"/>
  <c r="C932" i="3"/>
  <c r="C931" i="3"/>
  <c r="C930" i="3"/>
  <c r="C929" i="3"/>
  <c r="C928" i="3"/>
  <c r="C927" i="3"/>
  <c r="C926" i="3"/>
  <c r="C925" i="3"/>
  <c r="C924" i="3"/>
  <c r="C923" i="3"/>
  <c r="C922" i="3"/>
  <c r="C921" i="3"/>
  <c r="C920" i="3"/>
  <c r="C919" i="3"/>
  <c r="C918" i="3"/>
  <c r="C917" i="3"/>
  <c r="C916" i="3"/>
  <c r="C915" i="3"/>
  <c r="C914" i="3"/>
  <c r="C913" i="3"/>
  <c r="C912" i="3"/>
  <c r="C911" i="3"/>
  <c r="C910" i="3"/>
  <c r="C909" i="3"/>
  <c r="C908" i="3"/>
  <c r="C907" i="3"/>
  <c r="C903" i="3"/>
  <c r="C902" i="3"/>
  <c r="C901" i="3"/>
  <c r="C900" i="3"/>
  <c r="C899" i="3"/>
  <c r="C898" i="3"/>
  <c r="C893" i="3"/>
  <c r="C892" i="3"/>
  <c r="C891" i="3"/>
  <c r="C890" i="3"/>
  <c r="C889" i="3"/>
  <c r="C888" i="3"/>
  <c r="C887" i="3"/>
  <c r="C886" i="3"/>
  <c r="C885" i="3"/>
  <c r="C884" i="3"/>
  <c r="C883" i="3"/>
  <c r="C882" i="3"/>
  <c r="C881" i="3"/>
  <c r="C880" i="3"/>
  <c r="C879" i="3"/>
  <c r="C878" i="3"/>
  <c r="C877" i="3"/>
  <c r="C872" i="3"/>
  <c r="C871" i="3"/>
  <c r="C870" i="3"/>
  <c r="C869" i="3"/>
  <c r="C868" i="3"/>
  <c r="C867" i="3"/>
  <c r="C866" i="3"/>
  <c r="C865" i="3"/>
  <c r="C864" i="3"/>
  <c r="C863" i="3"/>
  <c r="C862" i="3"/>
  <c r="C861" i="3"/>
  <c r="C860" i="3"/>
  <c r="C859" i="3"/>
  <c r="C858" i="3"/>
  <c r="C857" i="3"/>
  <c r="C856" i="3"/>
  <c r="C855" i="3"/>
  <c r="C854" i="3"/>
  <c r="C853" i="3"/>
  <c r="C852" i="3"/>
  <c r="C851" i="3"/>
  <c r="C850" i="3"/>
  <c r="C849" i="3"/>
  <c r="C848" i="3"/>
  <c r="C847" i="3"/>
  <c r="C846" i="3"/>
  <c r="C845" i="3"/>
  <c r="C844" i="3"/>
  <c r="C843" i="3"/>
  <c r="C842" i="3"/>
  <c r="C841" i="3"/>
  <c r="C840" i="3"/>
  <c r="C839" i="3"/>
  <c r="C838" i="3"/>
  <c r="C837" i="3"/>
  <c r="C836" i="3"/>
  <c r="C835" i="3"/>
  <c r="C834" i="3"/>
  <c r="C833" i="3"/>
  <c r="C832" i="3"/>
  <c r="C831" i="3"/>
  <c r="C830" i="3"/>
  <c r="C829" i="3"/>
  <c r="C828" i="3"/>
  <c r="C827" i="3"/>
  <c r="C826" i="3"/>
  <c r="C825" i="3"/>
  <c r="C824" i="3"/>
  <c r="C823" i="3"/>
  <c r="C822" i="3"/>
  <c r="C821" i="3"/>
  <c r="C820" i="3"/>
  <c r="C819" i="3"/>
  <c r="C818" i="3"/>
  <c r="C817" i="3"/>
  <c r="C816" i="3"/>
  <c r="C815" i="3"/>
  <c r="C814" i="3"/>
  <c r="C813" i="3"/>
  <c r="C808" i="3"/>
  <c r="C807" i="3"/>
  <c r="C806" i="3"/>
  <c r="C805" i="3"/>
  <c r="C804" i="3"/>
  <c r="C803" i="3"/>
  <c r="C802" i="3"/>
  <c r="C801" i="3"/>
  <c r="C800" i="3"/>
  <c r="C799" i="3"/>
  <c r="C798" i="3"/>
  <c r="C797" i="3"/>
  <c r="C796" i="3"/>
  <c r="C795" i="3"/>
  <c r="C794" i="3"/>
  <c r="C793" i="3"/>
  <c r="C792" i="3"/>
  <c r="C791" i="3"/>
  <c r="C786" i="3"/>
  <c r="C785" i="3"/>
  <c r="C784" i="3"/>
  <c r="C783" i="3"/>
  <c r="C782" i="3"/>
  <c r="C781" i="3"/>
  <c r="C780" i="3"/>
  <c r="C779" i="3"/>
  <c r="C778" i="3"/>
  <c r="C777" i="3"/>
  <c r="C776" i="3"/>
  <c r="C775" i="3"/>
  <c r="C774" i="3"/>
  <c r="C773" i="3"/>
  <c r="C772" i="3"/>
  <c r="C771" i="3"/>
  <c r="C770" i="3"/>
  <c r="C769" i="3"/>
  <c r="C768" i="3"/>
  <c r="C767" i="3"/>
  <c r="C766" i="3"/>
  <c r="C765" i="3"/>
  <c r="C764" i="3"/>
  <c r="C763" i="3"/>
  <c r="C762" i="3"/>
  <c r="C761" i="3"/>
  <c r="C755" i="3"/>
  <c r="C754" i="3"/>
  <c r="C753" i="3"/>
  <c r="C752" i="3"/>
  <c r="C751" i="3"/>
  <c r="C750" i="3"/>
  <c r="C749" i="3"/>
  <c r="C748" i="3"/>
  <c r="C747" i="3"/>
  <c r="C746" i="3"/>
  <c r="C745" i="3"/>
  <c r="C744" i="3"/>
  <c r="C743" i="3"/>
  <c r="C742" i="3"/>
  <c r="C741" i="3"/>
  <c r="C740" i="3"/>
  <c r="C739" i="3"/>
  <c r="C738" i="3"/>
  <c r="C737" i="3"/>
  <c r="C736" i="3"/>
  <c r="C735" i="3"/>
  <c r="C734" i="3"/>
  <c r="C733" i="3"/>
  <c r="C732" i="3"/>
  <c r="C731" i="3"/>
  <c r="C730" i="3"/>
  <c r="C729" i="3"/>
  <c r="C728" i="3"/>
  <c r="C727" i="3"/>
  <c r="C726" i="3"/>
  <c r="C725" i="3"/>
  <c r="C724" i="3"/>
  <c r="C723" i="3"/>
  <c r="C722" i="3"/>
  <c r="C721" i="3"/>
  <c r="C720" i="3"/>
  <c r="C719" i="3"/>
  <c r="C718" i="3"/>
  <c r="C717" i="3"/>
  <c r="C716" i="3"/>
  <c r="C715" i="3"/>
  <c r="C714" i="3"/>
  <c r="C713" i="3"/>
  <c r="C712" i="3"/>
  <c r="C711" i="3"/>
  <c r="C710" i="3"/>
  <c r="C709" i="3"/>
  <c r="C708" i="3"/>
  <c r="C707" i="3"/>
  <c r="C706" i="3"/>
  <c r="C705" i="3"/>
  <c r="C704" i="3"/>
  <c r="C703" i="3"/>
  <c r="C702" i="3"/>
  <c r="C701" i="3"/>
  <c r="C700" i="3"/>
  <c r="C699" i="3"/>
  <c r="C698" i="3"/>
  <c r="C697" i="3"/>
  <c r="C696" i="3"/>
  <c r="C695" i="3"/>
  <c r="C694" i="3"/>
  <c r="C693" i="3"/>
  <c r="C692" i="3"/>
  <c r="C691" i="3"/>
  <c r="C690" i="3"/>
  <c r="C689" i="3"/>
  <c r="C688" i="3"/>
  <c r="C687" i="3"/>
  <c r="C686" i="3"/>
  <c r="C685" i="3"/>
  <c r="C684" i="3"/>
  <c r="C683" i="3"/>
  <c r="C682" i="3"/>
  <c r="C681" i="3"/>
  <c r="C680" i="3"/>
  <c r="C679" i="3"/>
  <c r="C678" i="3"/>
  <c r="C677" i="3"/>
  <c r="C676" i="3"/>
  <c r="C675" i="3"/>
  <c r="C674" i="3"/>
  <c r="C673" i="3"/>
  <c r="C672" i="3"/>
  <c r="C671" i="3"/>
  <c r="C670" i="3"/>
  <c r="C669" i="3"/>
  <c r="C668" i="3"/>
  <c r="C667" i="3"/>
  <c r="C666" i="3"/>
  <c r="C665" i="3"/>
  <c r="C664" i="3"/>
  <c r="C663" i="3"/>
  <c r="C662" i="3"/>
  <c r="C661" i="3"/>
  <c r="C660" i="3"/>
  <c r="C659" i="3"/>
  <c r="C658" i="3"/>
  <c r="C657" i="3"/>
  <c r="C656" i="3"/>
  <c r="C655" i="3"/>
  <c r="C654" i="3"/>
  <c r="C653" i="3"/>
  <c r="C652" i="3"/>
  <c r="C651" i="3"/>
  <c r="C650" i="3"/>
  <c r="C649" i="3"/>
  <c r="C648" i="3"/>
  <c r="C647" i="3"/>
  <c r="C646" i="3"/>
  <c r="C645" i="3"/>
  <c r="C644" i="3"/>
  <c r="C643" i="3"/>
  <c r="C642" i="3"/>
  <c r="C641" i="3"/>
  <c r="C640" i="3"/>
  <c r="C639" i="3"/>
  <c r="C638" i="3"/>
  <c r="C637" i="3"/>
  <c r="C636" i="3"/>
  <c r="C635" i="3"/>
  <c r="C634" i="3"/>
  <c r="C633" i="3"/>
  <c r="C632" i="3"/>
  <c r="C631" i="3"/>
  <c r="C630" i="3"/>
  <c r="C629" i="3"/>
  <c r="C628" i="3"/>
  <c r="C627" i="3"/>
  <c r="C626" i="3"/>
  <c r="C625" i="3"/>
  <c r="C624" i="3"/>
  <c r="C623" i="3"/>
  <c r="C622" i="3"/>
  <c r="C621" i="3"/>
  <c r="C620" i="3"/>
  <c r="C619" i="3"/>
  <c r="C618" i="3"/>
  <c r="C617" i="3"/>
  <c r="C616" i="3"/>
  <c r="C615" i="3"/>
  <c r="C614" i="3"/>
  <c r="C613" i="3"/>
  <c r="C612" i="3"/>
  <c r="C607" i="3"/>
  <c r="C606" i="3"/>
  <c r="C605" i="3"/>
  <c r="C604" i="3"/>
  <c r="C603" i="3"/>
  <c r="C602" i="3"/>
  <c r="C601" i="3"/>
  <c r="C600" i="3"/>
  <c r="C599" i="3"/>
  <c r="C598" i="3"/>
  <c r="C597" i="3"/>
  <c r="C596" i="3"/>
  <c r="C595" i="3"/>
  <c r="C594" i="3"/>
  <c r="C593" i="3"/>
  <c r="C592" i="3"/>
  <c r="C591" i="3"/>
  <c r="C590" i="3"/>
  <c r="C589" i="3"/>
  <c r="C588" i="3"/>
  <c r="C587" i="3"/>
  <c r="C586" i="3"/>
  <c r="C585" i="3"/>
  <c r="C584" i="3"/>
  <c r="C583" i="3"/>
  <c r="C582" i="3"/>
  <c r="C581" i="3"/>
  <c r="C580" i="3"/>
  <c r="C579" i="3"/>
  <c r="C578" i="3"/>
  <c r="C577" i="3"/>
  <c r="C576" i="3"/>
  <c r="C575" i="3"/>
  <c r="C574" i="3"/>
  <c r="C573" i="3"/>
  <c r="C572" i="3"/>
  <c r="C571" i="3"/>
  <c r="C570" i="3"/>
  <c r="C569" i="3"/>
  <c r="C568" i="3"/>
  <c r="C567" i="3"/>
  <c r="C566" i="3"/>
  <c r="C565" i="3"/>
  <c r="C564" i="3"/>
  <c r="C563" i="3"/>
  <c r="C562" i="3"/>
  <c r="C561" i="3"/>
  <c r="C560" i="3"/>
  <c r="C559" i="3"/>
  <c r="C558" i="3"/>
  <c r="C557" i="3"/>
  <c r="C556" i="3"/>
  <c r="C555" i="3"/>
  <c r="C554" i="3"/>
  <c r="C553" i="3"/>
  <c r="C552" i="3"/>
  <c r="C551" i="3"/>
  <c r="C550" i="3"/>
  <c r="C549" i="3"/>
  <c r="C548" i="3"/>
  <c r="C547" i="3"/>
  <c r="C546" i="3"/>
  <c r="C545" i="3"/>
  <c r="C544" i="3"/>
  <c r="C543" i="3"/>
  <c r="C542" i="3"/>
  <c r="C541" i="3"/>
  <c r="C540" i="3"/>
  <c r="C539" i="3"/>
  <c r="C538" i="3"/>
  <c r="C537" i="3"/>
  <c r="C536" i="3"/>
  <c r="C535" i="3"/>
  <c r="C534" i="3"/>
  <c r="C533" i="3"/>
  <c r="C532" i="3"/>
  <c r="C531" i="3"/>
  <c r="C530" i="3"/>
  <c r="C529" i="3"/>
  <c r="C528" i="3"/>
  <c r="C527" i="3"/>
  <c r="C526" i="3"/>
  <c r="C525" i="3"/>
  <c r="C524" i="3"/>
  <c r="C523" i="3"/>
  <c r="C522" i="3"/>
  <c r="C521" i="3"/>
  <c r="C520" i="3"/>
  <c r="C519" i="3"/>
  <c r="C518" i="3"/>
  <c r="C517" i="3"/>
  <c r="C516" i="3"/>
  <c r="C515" i="3"/>
  <c r="C514" i="3"/>
  <c r="C513" i="3"/>
  <c r="C512" i="3"/>
  <c r="C511" i="3"/>
  <c r="C510" i="3"/>
  <c r="C509" i="3"/>
  <c r="C508" i="3"/>
  <c r="C507" i="3"/>
  <c r="C506" i="3"/>
  <c r="C505" i="3"/>
  <c r="C504" i="3"/>
  <c r="C503" i="3"/>
  <c r="C502" i="3"/>
  <c r="C501" i="3"/>
  <c r="C500" i="3"/>
  <c r="C499" i="3"/>
  <c r="C498" i="3"/>
  <c r="C497" i="3"/>
  <c r="C496" i="3"/>
  <c r="C495" i="3"/>
  <c r="C494" i="3"/>
  <c r="C493" i="3"/>
  <c r="C486" i="3"/>
  <c r="C485" i="3"/>
  <c r="C484" i="3"/>
  <c r="C483" i="3"/>
  <c r="C482" i="3"/>
  <c r="C481" i="3"/>
  <c r="C480" i="3"/>
  <c r="C479" i="3"/>
  <c r="C478" i="3"/>
  <c r="C477" i="3"/>
  <c r="C476" i="3"/>
  <c r="C475" i="3"/>
  <c r="C474" i="3"/>
  <c r="C473" i="3"/>
  <c r="C472" i="3"/>
  <c r="C471" i="3"/>
  <c r="C470" i="3"/>
  <c r="C469" i="3"/>
  <c r="C468" i="3"/>
  <c r="C467" i="3"/>
  <c r="C466" i="3"/>
  <c r="C465" i="3"/>
  <c r="C464" i="3"/>
  <c r="C463" i="3"/>
  <c r="C462" i="3"/>
  <c r="C461" i="3"/>
  <c r="C460" i="3"/>
  <c r="C459" i="3"/>
  <c r="C458" i="3"/>
  <c r="C457" i="3"/>
  <c r="C456" i="3"/>
  <c r="C455" i="3"/>
  <c r="C454" i="3"/>
  <c r="C453" i="3"/>
  <c r="C452" i="3"/>
  <c r="C451" i="3"/>
  <c r="C450" i="3"/>
  <c r="C449" i="3"/>
  <c r="C448" i="3"/>
  <c r="C447" i="3"/>
  <c r="C446" i="3"/>
  <c r="C445" i="3"/>
  <c r="C444" i="3"/>
  <c r="C443" i="3"/>
  <c r="C442" i="3"/>
  <c r="C441" i="3"/>
  <c r="C440" i="3"/>
  <c r="C439" i="3"/>
  <c r="C438" i="3"/>
  <c r="C437" i="3"/>
  <c r="C436" i="3"/>
  <c r="C435" i="3"/>
  <c r="C434" i="3"/>
  <c r="C433" i="3"/>
  <c r="C432" i="3"/>
  <c r="C431" i="3"/>
  <c r="C430" i="3"/>
  <c r="C429" i="3"/>
  <c r="C428" i="3"/>
  <c r="C427" i="3"/>
  <c r="C426" i="3"/>
  <c r="C425" i="3"/>
  <c r="C424" i="3"/>
  <c r="C423" i="3"/>
  <c r="C422" i="3"/>
  <c r="C421" i="3"/>
  <c r="C420" i="3"/>
  <c r="C419" i="3"/>
  <c r="C418" i="3"/>
  <c r="C407" i="3"/>
  <c r="C406" i="3"/>
  <c r="C405" i="3"/>
  <c r="C404" i="3"/>
  <c r="C403" i="3"/>
  <c r="C402" i="3"/>
  <c r="C401" i="3"/>
  <c r="C400" i="3"/>
  <c r="C399" i="3"/>
  <c r="C398" i="3"/>
  <c r="C397" i="3"/>
  <c r="C396" i="3"/>
  <c r="C395" i="3"/>
  <c r="C394" i="3"/>
  <c r="C393" i="3"/>
  <c r="C392" i="3"/>
  <c r="C391" i="3"/>
  <c r="C390" i="3"/>
  <c r="C389" i="3"/>
  <c r="C388" i="3"/>
  <c r="C387" i="3"/>
  <c r="C386" i="3"/>
  <c r="C385" i="3"/>
  <c r="C384" i="3"/>
  <c r="C383" i="3"/>
  <c r="C382" i="3"/>
  <c r="C381" i="3"/>
  <c r="C380" i="3"/>
  <c r="C379" i="3"/>
  <c r="C378" i="3"/>
  <c r="C377" i="3"/>
  <c r="C376" i="3"/>
  <c r="C375" i="3"/>
  <c r="C374" i="3"/>
  <c r="C373" i="3"/>
  <c r="C372" i="3"/>
  <c r="C371" i="3"/>
  <c r="C370" i="3"/>
  <c r="C369" i="3"/>
  <c r="C368" i="3"/>
  <c r="C367" i="3"/>
  <c r="C363" i="3"/>
  <c r="C362" i="3"/>
  <c r="C361" i="3"/>
  <c r="C360" i="3"/>
  <c r="C359" i="3"/>
  <c r="C358" i="3"/>
  <c r="C357" i="3"/>
  <c r="C356" i="3"/>
  <c r="C355" i="3"/>
  <c r="C354" i="3"/>
  <c r="C353" i="3"/>
  <c r="C352" i="3"/>
  <c r="C351" i="3"/>
  <c r="C350" i="3"/>
  <c r="C349" i="3"/>
  <c r="C348" i="3"/>
  <c r="C347" i="3"/>
  <c r="C346" i="3"/>
  <c r="C345" i="3"/>
  <c r="C344" i="3"/>
  <c r="C343" i="3"/>
  <c r="C342" i="3"/>
  <c r="C341" i="3"/>
  <c r="C340" i="3"/>
  <c r="C339" i="3"/>
  <c r="C338" i="3"/>
  <c r="C332" i="3"/>
  <c r="C331" i="3"/>
  <c r="C330" i="3"/>
  <c r="C329" i="3"/>
  <c r="C328" i="3"/>
  <c r="C327" i="3"/>
  <c r="C326" i="3"/>
  <c r="C325" i="3"/>
  <c r="C324" i="3"/>
  <c r="C323" i="3"/>
  <c r="C322" i="3"/>
  <c r="C321" i="3"/>
  <c r="C320" i="3"/>
  <c r="C319" i="3"/>
  <c r="C318" i="3"/>
  <c r="C317" i="3"/>
  <c r="C316" i="3"/>
  <c r="C315" i="3"/>
  <c r="C314" i="3"/>
  <c r="C313" i="3"/>
  <c r="C312" i="3"/>
  <c r="C311" i="3"/>
  <c r="C310" i="3"/>
  <c r="C309" i="3"/>
  <c r="C308" i="3"/>
  <c r="C307" i="3"/>
  <c r="C306" i="3"/>
  <c r="C305" i="3"/>
  <c r="C304" i="3"/>
  <c r="C303" i="3"/>
  <c r="C302" i="3"/>
  <c r="C301" i="3"/>
  <c r="C300" i="3"/>
  <c r="C299" i="3"/>
  <c r="C298" i="3"/>
  <c r="C297" i="3"/>
  <c r="C296" i="3"/>
  <c r="C295" i="3"/>
  <c r="C294" i="3"/>
  <c r="C293" i="3"/>
  <c r="C292" i="3"/>
  <c r="C291" i="3"/>
  <c r="C290" i="3"/>
  <c r="C289" i="3"/>
  <c r="C288" i="3"/>
  <c r="C287" i="3"/>
  <c r="C286" i="3"/>
  <c r="C285" i="3"/>
  <c r="C284" i="3"/>
  <c r="C283" i="3"/>
  <c r="C282" i="3"/>
  <c r="C281" i="3"/>
  <c r="C280" i="3"/>
  <c r="C279" i="3"/>
  <c r="C278" i="3"/>
  <c r="C277" i="3"/>
  <c r="C276" i="3"/>
  <c r="C275" i="3"/>
  <c r="C274" i="3"/>
  <c r="C273" i="3"/>
  <c r="C272" i="3"/>
  <c r="C271" i="3"/>
  <c r="C270" i="3"/>
  <c r="C269" i="3"/>
  <c r="C268" i="3"/>
  <c r="C267" i="3"/>
  <c r="C266" i="3"/>
  <c r="C260" i="3"/>
  <c r="C259" i="3"/>
  <c r="C258" i="3"/>
  <c r="C257" i="3"/>
  <c r="C256" i="3"/>
  <c r="C255" i="3"/>
  <c r="C254" i="3"/>
  <c r="C253" i="3"/>
  <c r="C252" i="3"/>
  <c r="C251" i="3"/>
  <c r="C247" i="3"/>
  <c r="C246" i="3"/>
  <c r="C245" i="3"/>
  <c r="C244" i="3"/>
  <c r="C243" i="3"/>
  <c r="C242" i="3"/>
  <c r="C241" i="3"/>
  <c r="C240" i="3"/>
  <c r="C239" i="3"/>
  <c r="C238" i="3"/>
  <c r="C237" i="3"/>
  <c r="C236" i="3"/>
  <c r="C235" i="3"/>
  <c r="C234" i="3"/>
  <c r="C233" i="3"/>
  <c r="C232" i="3"/>
  <c r="C231" i="3"/>
  <c r="C230" i="3"/>
  <c r="C229" i="3"/>
  <c r="C228" i="3"/>
  <c r="C227" i="3"/>
  <c r="C226" i="3"/>
  <c r="C225" i="3"/>
  <c r="C224" i="3"/>
  <c r="C223" i="3"/>
  <c r="C222" i="3"/>
  <c r="C221" i="3"/>
  <c r="C220" i="3"/>
  <c r="C219" i="3"/>
  <c r="C218" i="3"/>
  <c r="C217" i="3"/>
  <c r="C216" i="3"/>
  <c r="C215" i="3"/>
  <c r="C214" i="3"/>
  <c r="C213" i="3"/>
  <c r="C212" i="3"/>
  <c r="C211" i="3"/>
  <c r="C210" i="3"/>
  <c r="C209" i="3"/>
  <c r="C204" i="3"/>
  <c r="C203" i="3"/>
  <c r="C202" i="3"/>
  <c r="C201" i="3"/>
  <c r="C200" i="3"/>
  <c r="C199" i="3"/>
  <c r="C198" i="3"/>
  <c r="C197" i="3"/>
  <c r="C196" i="3"/>
  <c r="C195" i="3"/>
  <c r="C194" i="3"/>
  <c r="C193" i="3"/>
  <c r="C192" i="3"/>
  <c r="C191" i="3"/>
  <c r="C182" i="3"/>
  <c r="C181" i="3"/>
  <c r="C180" i="3"/>
  <c r="C179" i="3"/>
  <c r="C178" i="3"/>
  <c r="C177" i="3"/>
  <c r="C176" i="3"/>
  <c r="C175" i="3"/>
  <c r="C174" i="3"/>
  <c r="C173"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7" i="3"/>
  <c r="C6" i="3"/>
  <c r="C5" i="3"/>
  <c r="D1931" i="3" l="1"/>
  <c r="D1932" i="3" s="1"/>
  <c r="D1933" i="3" s="1"/>
  <c r="D1934" i="3" s="1"/>
  <c r="D1929" i="3"/>
  <c r="X12" i="7"/>
  <c r="E35" i="22" l="1"/>
  <c r="E34" i="22"/>
  <c r="E33" i="22"/>
  <c r="E32" i="22"/>
  <c r="E31" i="22"/>
  <c r="E30" i="22"/>
  <c r="E52" i="22"/>
  <c r="E28" i="22"/>
  <c r="E23" i="22"/>
  <c r="E22" i="22"/>
  <c r="E16" i="22"/>
  <c r="E15" i="22"/>
  <c r="E14" i="22"/>
  <c r="E8" i="22"/>
  <c r="E7" i="22"/>
  <c r="E6" i="22"/>
  <c r="E5" i="22"/>
  <c r="D7" i="22"/>
  <c r="D8" i="22" s="1"/>
  <c r="D9" i="22" s="1"/>
  <c r="D10" i="22" s="1"/>
  <c r="D11" i="22" s="1"/>
  <c r="D12" i="22" s="1"/>
  <c r="D13" i="22" s="1"/>
  <c r="D14" i="22" s="1"/>
  <c r="D15" i="22" s="1"/>
  <c r="D16" i="22" s="1"/>
  <c r="D17" i="22" s="1"/>
  <c r="D18" i="22" s="1"/>
  <c r="D19" i="22" s="1"/>
  <c r="D20" i="22" s="1"/>
  <c r="D21" i="22" s="1"/>
  <c r="D22" i="22" s="1"/>
  <c r="D23" i="22" s="1"/>
  <c r="D24" i="22" s="1"/>
  <c r="D25" i="22" s="1"/>
  <c r="D26" i="22" s="1"/>
  <c r="D27" i="22" s="1"/>
  <c r="D28" i="22" s="1"/>
  <c r="E27" i="22" s="1"/>
  <c r="D6" i="22"/>
  <c r="E9" i="22" l="1"/>
  <c r="E17" i="22"/>
  <c r="E25" i="22"/>
  <c r="E24" i="22"/>
  <c r="E10" i="22"/>
  <c r="E18" i="22"/>
  <c r="E26" i="22"/>
  <c r="E11" i="22"/>
  <c r="E19" i="22"/>
  <c r="E12" i="22"/>
  <c r="E20" i="22"/>
  <c r="E13" i="22"/>
  <c r="E21" i="22"/>
  <c r="B4" i="3" l="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C6" i="22"/>
  <c r="C7" i="22" s="1"/>
  <c r="C8" i="22" s="1"/>
  <c r="C9" i="22" s="1"/>
  <c r="C10" i="22" s="1"/>
  <c r="C11" i="22" s="1"/>
  <c r="C12" i="22" s="1"/>
  <c r="C13" i="22" s="1"/>
  <c r="C14" i="22" s="1"/>
  <c r="C15" i="22" s="1"/>
  <c r="C16" i="22" s="1"/>
  <c r="C17" i="22" s="1"/>
  <c r="C18" i="22" s="1"/>
  <c r="C19" i="22" s="1"/>
  <c r="C20" i="22" s="1"/>
  <c r="C21" i="22" s="1"/>
  <c r="C22" i="22" s="1"/>
  <c r="C23" i="22" s="1"/>
  <c r="C24" i="22" s="1"/>
  <c r="C25" i="22" s="1"/>
  <c r="C26" i="22" s="1"/>
  <c r="C27" i="22" s="1"/>
  <c r="C28" i="22" s="1"/>
  <c r="C29" i="22" s="1"/>
  <c r="C30" i="22" s="1"/>
  <c r="C31" i="22" s="1"/>
  <c r="C32" i="22" s="1"/>
  <c r="C33" i="22" s="1"/>
  <c r="C34" i="22" s="1"/>
  <c r="C35" i="22" s="1"/>
  <c r="C36" i="22" s="1"/>
  <c r="C37" i="22" s="1"/>
  <c r="C38" i="22" s="1"/>
  <c r="C39" i="22" s="1"/>
  <c r="C40" i="22" s="1"/>
  <c r="C41" i="22" s="1"/>
  <c r="C42" i="22" s="1"/>
  <c r="C43" i="22" s="1"/>
  <c r="C44" i="22" s="1"/>
  <c r="C45" i="22" s="1"/>
  <c r="C46" i="22" s="1"/>
  <c r="C47" i="22" s="1"/>
  <c r="C48" i="22" s="1"/>
  <c r="C49" i="22" s="1"/>
  <c r="C50" i="22" s="1"/>
  <c r="C51" i="22" s="1"/>
  <c r="C52" i="22" s="1"/>
  <c r="C53" i="22" s="1"/>
  <c r="C54" i="22" s="1"/>
  <c r="C55" i="22" s="1"/>
  <c r="B183" i="3" l="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B839" i="3" s="1"/>
  <c r="B840" i="3" s="1"/>
  <c r="B841" i="3" s="1"/>
  <c r="B842" i="3" s="1"/>
  <c r="B843" i="3" s="1"/>
  <c r="B844" i="3" s="1"/>
  <c r="B845" i="3" s="1"/>
  <c r="B846" i="3" s="1"/>
  <c r="B847" i="3" s="1"/>
  <c r="B848" i="3" s="1"/>
  <c r="B849" i="3" s="1"/>
  <c r="B850" i="3" s="1"/>
  <c r="B851" i="3" s="1"/>
  <c r="B852" i="3" s="1"/>
  <c r="B853" i="3" s="1"/>
  <c r="B854" i="3" s="1"/>
  <c r="B855" i="3" s="1"/>
  <c r="B856" i="3" s="1"/>
  <c r="B857" i="3" s="1"/>
  <c r="B858" i="3" s="1"/>
  <c r="B859" i="3" s="1"/>
  <c r="B860" i="3" s="1"/>
  <c r="B861" i="3" s="1"/>
  <c r="B862" i="3" s="1"/>
  <c r="B863" i="3" s="1"/>
  <c r="B864" i="3" s="1"/>
  <c r="B865" i="3" s="1"/>
  <c r="B866" i="3" s="1"/>
  <c r="B867" i="3" s="1"/>
  <c r="B868" i="3" s="1"/>
  <c r="B869" i="3" s="1"/>
  <c r="B870" i="3" s="1"/>
  <c r="B871" i="3" s="1"/>
  <c r="B872" i="3" s="1"/>
  <c r="D4114" i="3"/>
  <c r="D4115" i="3" s="1"/>
  <c r="D4116" i="3" s="1"/>
  <c r="B873" i="3" l="1"/>
  <c r="B874" i="3" s="1"/>
  <c r="B875" i="3" s="1"/>
  <c r="B876" i="3" s="1"/>
  <c r="B877" i="3" s="1"/>
  <c r="B878" i="3" s="1"/>
  <c r="B879" i="3" s="1"/>
  <c r="B880" i="3" s="1"/>
  <c r="B881" i="3" s="1"/>
  <c r="B882" i="3" s="1"/>
  <c r="B883" i="3" s="1"/>
  <c r="B884" i="3" s="1"/>
  <c r="B885" i="3" s="1"/>
  <c r="B886" i="3" s="1"/>
  <c r="B887" i="3" s="1"/>
  <c r="B888" i="3" s="1"/>
  <c r="B889" i="3" s="1"/>
  <c r="B890" i="3" s="1"/>
  <c r="B891" i="3" s="1"/>
  <c r="B892" i="3" s="1"/>
  <c r="B893" i="3" s="1"/>
  <c r="B894" i="3" s="1"/>
  <c r="B895" i="3" s="1"/>
  <c r="B896" i="3" s="1"/>
  <c r="B897" i="3" s="1"/>
  <c r="B898" i="3" s="1"/>
  <c r="B899" i="3" s="1"/>
  <c r="B900" i="3" s="1"/>
  <c r="B901" i="3" s="1"/>
  <c r="B902" i="3" s="1"/>
  <c r="B903" i="3" s="1"/>
  <c r="D4117" i="3"/>
  <c r="D4118" i="3" s="1"/>
  <c r="D4119" i="3" s="1"/>
  <c r="D4120" i="3" s="1"/>
  <c r="D4121" i="3" s="1"/>
  <c r="D4122" i="3" s="1"/>
  <c r="D4123" i="3" s="1"/>
  <c r="D4124" i="3" s="1"/>
  <c r="D4125" i="3" s="1"/>
  <c r="D4126" i="3" s="1"/>
  <c r="D4127" i="3" s="1"/>
  <c r="D4128" i="3" s="1"/>
  <c r="D4129" i="3" s="1"/>
  <c r="D4130" i="3" s="1"/>
  <c r="D4131" i="3" s="1"/>
  <c r="D4132" i="3" s="1"/>
  <c r="D4133" i="3" s="1"/>
  <c r="D4134" i="3" s="1"/>
  <c r="D4135" i="3" s="1"/>
  <c r="D4136" i="3" s="1"/>
  <c r="D4137" i="3" s="1"/>
  <c r="D4138" i="3" s="1"/>
  <c r="D4139" i="3" s="1"/>
  <c r="D4140" i="3" s="1"/>
  <c r="L334" i="21"/>
  <c r="L324" i="21"/>
  <c r="L312" i="21"/>
  <c r="L300" i="21"/>
  <c r="L288" i="21"/>
  <c r="L276" i="21"/>
  <c r="L264" i="21"/>
  <c r="L252" i="21"/>
  <c r="L240" i="21"/>
  <c r="L228" i="21"/>
  <c r="L216" i="21"/>
  <c r="L204" i="21"/>
  <c r="L192" i="21"/>
  <c r="L180" i="21"/>
  <c r="L168" i="21"/>
  <c r="L156" i="21"/>
  <c r="L144" i="21"/>
  <c r="L132" i="21"/>
  <c r="L120" i="21"/>
  <c r="L108" i="21"/>
  <c r="L96" i="21"/>
  <c r="L84" i="21"/>
  <c r="L72" i="21"/>
  <c r="L60" i="21"/>
  <c r="L48" i="21"/>
  <c r="L36" i="21"/>
  <c r="L24" i="21"/>
  <c r="L12" i="21"/>
  <c r="H314" i="21"/>
  <c r="H313" i="21"/>
  <c r="H312" i="21"/>
  <c r="K297" i="21"/>
  <c r="K298" i="21" s="1"/>
  <c r="K299" i="21" s="1"/>
  <c r="K300" i="21" s="1"/>
  <c r="K301" i="21" s="1"/>
  <c r="K292" i="21"/>
  <c r="K293" i="21" s="1"/>
  <c r="K294" i="21" s="1"/>
  <c r="K295" i="21" s="1"/>
  <c r="H311" i="21"/>
  <c r="H306" i="21"/>
  <c r="K303" i="21" s="1"/>
  <c r="K304" i="21" s="1"/>
  <c r="K305" i="21" s="1"/>
  <c r="K306" i="21" s="1"/>
  <c r="K307" i="21" s="1"/>
  <c r="K308" i="21" s="1"/>
  <c r="K309" i="21" s="1"/>
  <c r="K310" i="21" s="1"/>
  <c r="K311" i="21" s="1"/>
  <c r="H299" i="21"/>
  <c r="H294" i="21"/>
  <c r="H284" i="21"/>
  <c r="K275" i="21" s="1"/>
  <c r="K276" i="21" s="1"/>
  <c r="K277" i="21" s="1"/>
  <c r="K278" i="21" s="1"/>
  <c r="K279" i="21" s="1"/>
  <c r="K280" i="21" s="1"/>
  <c r="K281" i="21" s="1"/>
  <c r="K282" i="21" s="1"/>
  <c r="K283" i="21" s="1"/>
  <c r="K284" i="21" s="1"/>
  <c r="K285" i="21" s="1"/>
  <c r="K286" i="21" s="1"/>
  <c r="K287" i="21" s="1"/>
  <c r="K288" i="21" s="1"/>
  <c r="K289" i="21" s="1"/>
  <c r="K290" i="21" s="1"/>
  <c r="K263" i="21"/>
  <c r="K264" i="21" s="1"/>
  <c r="K265" i="21" s="1"/>
  <c r="K266" i="21" s="1"/>
  <c r="K267" i="21" s="1"/>
  <c r="K268" i="21" s="1"/>
  <c r="K269" i="21" s="1"/>
  <c r="K270" i="21" s="1"/>
  <c r="K271" i="21" s="1"/>
  <c r="K272" i="21" s="1"/>
  <c r="K273" i="21" s="1"/>
  <c r="K262" i="21"/>
  <c r="H269" i="21"/>
  <c r="H255" i="21"/>
  <c r="K246" i="21" s="1"/>
  <c r="K247" i="21" s="1"/>
  <c r="K248" i="21" s="1"/>
  <c r="K249" i="21" s="1"/>
  <c r="K250" i="21" s="1"/>
  <c r="K251" i="21" s="1"/>
  <c r="K252" i="21" s="1"/>
  <c r="K253" i="21" s="1"/>
  <c r="K254" i="21" s="1"/>
  <c r="K255" i="21" s="1"/>
  <c r="K256" i="21" s="1"/>
  <c r="K257" i="21" s="1"/>
  <c r="K258" i="21" s="1"/>
  <c r="K259" i="21" s="1"/>
  <c r="K260" i="21" s="1"/>
  <c r="H238" i="21"/>
  <c r="K234" i="21" s="1"/>
  <c r="K235" i="21" s="1"/>
  <c r="K236" i="21" s="1"/>
  <c r="K237" i="21" s="1"/>
  <c r="K238" i="21" s="1"/>
  <c r="K239" i="21" s="1"/>
  <c r="K240" i="21" s="1"/>
  <c r="K241" i="21" s="1"/>
  <c r="K242" i="21" s="1"/>
  <c r="K243" i="21" s="1"/>
  <c r="K244" i="21" s="1"/>
  <c r="H221" i="21"/>
  <c r="K210" i="21"/>
  <c r="K211" i="21" s="1"/>
  <c r="K212" i="21" s="1"/>
  <c r="K213" i="21" s="1"/>
  <c r="K214" i="21" s="1"/>
  <c r="K215" i="21" s="1"/>
  <c r="K216" i="21" s="1"/>
  <c r="K217" i="21" s="1"/>
  <c r="K218" i="21" s="1"/>
  <c r="K219" i="21" s="1"/>
  <c r="K220" i="21" s="1"/>
  <c r="K221" i="21" s="1"/>
  <c r="K222" i="21" s="1"/>
  <c r="K223" i="21" s="1"/>
  <c r="K224" i="21" s="1"/>
  <c r="K225" i="21" s="1"/>
  <c r="K226" i="21" s="1"/>
  <c r="K227" i="21" s="1"/>
  <c r="K228" i="21" s="1"/>
  <c r="K229" i="21" s="1"/>
  <c r="K230" i="21" s="1"/>
  <c r="K231" i="21" s="1"/>
  <c r="K232" i="21" s="1"/>
  <c r="H202" i="21"/>
  <c r="K198" i="21" s="1"/>
  <c r="K199" i="21" s="1"/>
  <c r="K200" i="21" s="1"/>
  <c r="K201" i="21" s="1"/>
  <c r="K202" i="21" s="1"/>
  <c r="K203" i="21" s="1"/>
  <c r="K204" i="21" s="1"/>
  <c r="K205" i="21" s="1"/>
  <c r="K206" i="21" s="1"/>
  <c r="K207" i="21" s="1"/>
  <c r="K208" i="21" s="1"/>
  <c r="H190" i="21"/>
  <c r="K186" i="21"/>
  <c r="K187" i="21" s="1"/>
  <c r="K188" i="21" s="1"/>
  <c r="K189" i="21" s="1"/>
  <c r="K190" i="21" s="1"/>
  <c r="K191" i="21" s="1"/>
  <c r="K192" i="21" s="1"/>
  <c r="K193" i="21" s="1"/>
  <c r="K194" i="21" s="1"/>
  <c r="K195" i="21" s="1"/>
  <c r="K196" i="21" s="1"/>
  <c r="H178" i="21"/>
  <c r="K175" i="21" s="1"/>
  <c r="K176" i="21" s="1"/>
  <c r="K177" i="21" s="1"/>
  <c r="K178" i="21" s="1"/>
  <c r="K179" i="21" s="1"/>
  <c r="K180" i="21" s="1"/>
  <c r="K181" i="21" s="1"/>
  <c r="K182" i="21" s="1"/>
  <c r="K183" i="21" s="1"/>
  <c r="K184" i="21" s="1"/>
  <c r="H164" i="21"/>
  <c r="K158" i="21"/>
  <c r="K159" i="21" s="1"/>
  <c r="K160" i="21" s="1"/>
  <c r="K161" i="21" s="1"/>
  <c r="K162" i="21" s="1"/>
  <c r="K163" i="21" s="1"/>
  <c r="K164" i="21" s="1"/>
  <c r="K165" i="21" s="1"/>
  <c r="K166" i="21" s="1"/>
  <c r="K167" i="21" s="1"/>
  <c r="K168" i="21" s="1"/>
  <c r="K169" i="21" s="1"/>
  <c r="K170" i="21" s="1"/>
  <c r="K171" i="21" s="1"/>
  <c r="K172" i="21" s="1"/>
  <c r="K173" i="21" s="1"/>
  <c r="H151" i="21"/>
  <c r="K146" i="21" s="1"/>
  <c r="K147" i="21" s="1"/>
  <c r="K148" i="21" s="1"/>
  <c r="K149" i="21" s="1"/>
  <c r="K150" i="21" s="1"/>
  <c r="K151" i="21" s="1"/>
  <c r="K152" i="21" s="1"/>
  <c r="K153" i="21" s="1"/>
  <c r="K154" i="21" s="1"/>
  <c r="K155" i="21" s="1"/>
  <c r="K156" i="21" s="1"/>
  <c r="H136" i="21"/>
  <c r="K123" i="21" s="1"/>
  <c r="K124" i="21" s="1"/>
  <c r="K125" i="21" s="1"/>
  <c r="K126" i="21" s="1"/>
  <c r="K127" i="21" s="1"/>
  <c r="K128" i="21" s="1"/>
  <c r="K129" i="21" s="1"/>
  <c r="K130" i="21" s="1"/>
  <c r="K131" i="21" s="1"/>
  <c r="K132" i="21" s="1"/>
  <c r="K133" i="21" s="1"/>
  <c r="K134" i="21" s="1"/>
  <c r="K135" i="21" s="1"/>
  <c r="K136" i="21" s="1"/>
  <c r="K137" i="21" s="1"/>
  <c r="K138" i="21" s="1"/>
  <c r="K139" i="21" s="1"/>
  <c r="K140" i="21" s="1"/>
  <c r="K141" i="21" s="1"/>
  <c r="K142" i="21" s="1"/>
  <c r="K143" i="21" s="1"/>
  <c r="K144" i="21" s="1"/>
  <c r="B904" i="3" l="1"/>
  <c r="B905" i="3" s="1"/>
  <c r="B906" i="3" s="1"/>
  <c r="B907" i="3" s="1"/>
  <c r="B908" i="3" s="1"/>
  <c r="B909" i="3" s="1"/>
  <c r="B910" i="3" s="1"/>
  <c r="B911" i="3" s="1"/>
  <c r="B912" i="3" s="1"/>
  <c r="B913" i="3" s="1"/>
  <c r="B914" i="3" s="1"/>
  <c r="B915" i="3" s="1"/>
  <c r="B916" i="3" s="1"/>
  <c r="B917" i="3" s="1"/>
  <c r="B918" i="3" s="1"/>
  <c r="B919" i="3" s="1"/>
  <c r="B920" i="3" s="1"/>
  <c r="B921" i="3" s="1"/>
  <c r="B922" i="3" s="1"/>
  <c r="B923" i="3" s="1"/>
  <c r="B924" i="3" s="1"/>
  <c r="B925" i="3" s="1"/>
  <c r="B926" i="3" s="1"/>
  <c r="B927" i="3" s="1"/>
  <c r="B928" i="3" s="1"/>
  <c r="B929" i="3" s="1"/>
  <c r="B930" i="3" s="1"/>
  <c r="B931" i="3" s="1"/>
  <c r="B932" i="3" s="1"/>
  <c r="B933" i="3" s="1"/>
  <c r="B934" i="3" s="1"/>
  <c r="B935" i="3" s="1"/>
  <c r="B936" i="3" s="1"/>
  <c r="B937" i="3" s="1"/>
  <c r="B938" i="3" s="1"/>
  <c r="B939" i="3" s="1"/>
  <c r="B940" i="3" s="1"/>
  <c r="B941" i="3" s="1"/>
  <c r="B942" i="3" s="1"/>
  <c r="B943" i="3" s="1"/>
  <c r="B944" i="3" s="1"/>
  <c r="B945" i="3" s="1"/>
  <c r="B946" i="3" s="1"/>
  <c r="B947" i="3" s="1"/>
  <c r="B948" i="3" s="1"/>
  <c r="B949" i="3" s="1"/>
  <c r="B950" i="3" s="1"/>
  <c r="B951" i="3" s="1"/>
  <c r="B952" i="3" s="1"/>
  <c r="B953" i="3" s="1"/>
  <c r="B954" i="3" s="1"/>
  <c r="B955" i="3" s="1"/>
  <c r="B956" i="3" s="1"/>
  <c r="B957" i="3" s="1"/>
  <c r="B958" i="3" s="1"/>
  <c r="B959" i="3" s="1"/>
  <c r="B960" i="3" s="1"/>
  <c r="B961" i="3" s="1"/>
  <c r="B962" i="3" s="1"/>
  <c r="B963" i="3" s="1"/>
  <c r="B964" i="3" s="1"/>
  <c r="B965" i="3" s="1"/>
  <c r="B966" i="3" s="1"/>
  <c r="B967" i="3" s="1"/>
  <c r="B968" i="3" s="1"/>
  <c r="B969" i="3" s="1"/>
  <c r="B970" i="3" s="1"/>
  <c r="B971" i="3" s="1"/>
  <c r="B972" i="3" s="1"/>
  <c r="B973" i="3" s="1"/>
  <c r="B974" i="3" s="1"/>
  <c r="B975" i="3" s="1"/>
  <c r="B976" i="3" s="1"/>
  <c r="B977" i="3" s="1"/>
  <c r="B978" i="3" s="1"/>
  <c r="B979" i="3" s="1"/>
  <c r="B980" i="3" s="1"/>
  <c r="B981" i="3" s="1"/>
  <c r="B982" i="3" s="1"/>
  <c r="B983" i="3" s="1"/>
  <c r="B984" i="3" s="1"/>
  <c r="B985" i="3" s="1"/>
  <c r="B986" i="3" s="1"/>
  <c r="B987" i="3" s="1"/>
  <c r="B988" i="3" s="1"/>
  <c r="B989" i="3" s="1"/>
  <c r="B990" i="3" s="1"/>
  <c r="B991" i="3" s="1"/>
  <c r="B992" i="3" s="1"/>
  <c r="B993" i="3" s="1"/>
  <c r="B994" i="3" s="1"/>
  <c r="B995" i="3" s="1"/>
  <c r="B996" i="3" s="1"/>
  <c r="B997" i="3" s="1"/>
  <c r="B998" i="3" s="1"/>
  <c r="B999" i="3" s="1"/>
  <c r="B1000" i="3" s="1"/>
  <c r="B1001" i="3" s="1"/>
  <c r="B1002" i="3" s="1"/>
  <c r="B1003" i="3" s="1"/>
  <c r="B1004" i="3" s="1"/>
  <c r="B1005" i="3" s="1"/>
  <c r="B1006" i="3" s="1"/>
  <c r="B1007" i="3" s="1"/>
  <c r="B1008" i="3" s="1"/>
  <c r="B1009" i="3" s="1"/>
  <c r="B1010" i="3" s="1"/>
  <c r="B1011" i="3" s="1"/>
  <c r="B1012" i="3" s="1"/>
  <c r="B1013" i="3" s="1"/>
  <c r="B1014" i="3" s="1"/>
  <c r="B1015" i="3" s="1"/>
  <c r="B1016" i="3" s="1"/>
  <c r="B1017" i="3" s="1"/>
  <c r="B1018" i="3" s="1"/>
  <c r="B1019" i="3" s="1"/>
  <c r="B1020" i="3" s="1"/>
  <c r="B1021" i="3" s="1"/>
  <c r="B1022" i="3" s="1"/>
  <c r="B1023" i="3" s="1"/>
  <c r="B1024" i="3" s="1"/>
  <c r="B1025" i="3" s="1"/>
  <c r="B1026" i="3" s="1"/>
  <c r="B1027" i="3" s="1"/>
  <c r="B1028" i="3" s="1"/>
  <c r="B1029" i="3" s="1"/>
  <c r="B1030" i="3" s="1"/>
  <c r="B1031" i="3" s="1"/>
  <c r="B1032" i="3" s="1"/>
  <c r="B1033" i="3" s="1"/>
  <c r="B1034" i="3" s="1"/>
  <c r="B1035" i="3" s="1"/>
  <c r="B1036" i="3" s="1"/>
  <c r="B1037" i="3" s="1"/>
  <c r="B1038" i="3" s="1"/>
  <c r="B1039" i="3" s="1"/>
  <c r="B1040" i="3" s="1"/>
  <c r="B1041" i="3" s="1"/>
  <c r="B1042" i="3" s="1"/>
  <c r="B1043" i="3" s="1"/>
  <c r="B1044" i="3" s="1"/>
  <c r="B1045" i="3" s="1"/>
  <c r="B1046" i="3" s="1"/>
  <c r="B1047" i="3" s="1"/>
  <c r="B1048" i="3" s="1"/>
  <c r="B1049" i="3" s="1"/>
  <c r="B1050" i="3" s="1"/>
  <c r="B1051" i="3" s="1"/>
  <c r="B1052" i="3" s="1"/>
  <c r="B1053" i="3" s="1"/>
  <c r="B1054" i="3" s="1"/>
  <c r="B1055" i="3" s="1"/>
  <c r="B1056" i="3" s="1"/>
  <c r="B1057" i="3" s="1"/>
  <c r="B1058" i="3" s="1"/>
  <c r="B1059" i="3" s="1"/>
  <c r="B1060" i="3" s="1"/>
  <c r="B1061" i="3" s="1"/>
  <c r="B1062" i="3" s="1"/>
  <c r="B1063" i="3" s="1"/>
  <c r="B1064" i="3" s="1"/>
  <c r="B1065" i="3" s="1"/>
  <c r="B1066" i="3" s="1"/>
  <c r="B1067" i="3" s="1"/>
  <c r="B1068" i="3" s="1"/>
  <c r="B1069" i="3" s="1"/>
  <c r="B1070" i="3" s="1"/>
  <c r="B1071" i="3" s="1"/>
  <c r="B1072" i="3" s="1"/>
  <c r="B1073" i="3" s="1"/>
  <c r="B1074" i="3" s="1"/>
  <c r="B1075" i="3" s="1"/>
  <c r="B1076" i="3" s="1"/>
  <c r="B1077" i="3" s="1"/>
  <c r="B1078" i="3" s="1"/>
  <c r="B1079" i="3" s="1"/>
  <c r="B1080" i="3" s="1"/>
  <c r="B1081" i="3" s="1"/>
  <c r="B1082" i="3" s="1"/>
  <c r="B1083" i="3" s="1"/>
  <c r="B1084" i="3" s="1"/>
  <c r="B1085" i="3" s="1"/>
  <c r="B1086" i="3" s="1"/>
  <c r="B1087" i="3" s="1"/>
  <c r="B1088" i="3" s="1"/>
  <c r="B1089" i="3" s="1"/>
  <c r="B1090" i="3" s="1"/>
  <c r="B1091" i="3" s="1"/>
  <c r="B1092" i="3" s="1"/>
  <c r="B1093" i="3" s="1"/>
  <c r="B1094" i="3" s="1"/>
  <c r="B1095" i="3" s="1"/>
  <c r="B1096" i="3" s="1"/>
  <c r="B1097" i="3" s="1"/>
  <c r="B1098" i="3" s="1"/>
  <c r="B1099" i="3" s="1"/>
  <c r="B1100" i="3" s="1"/>
  <c r="B1101" i="3" s="1"/>
  <c r="B1102" i="3" s="1"/>
  <c r="B1103" i="3" s="1"/>
  <c r="B1104" i="3" s="1"/>
  <c r="B1105" i="3" s="1"/>
  <c r="B1106" i="3" s="1"/>
  <c r="B1107" i="3" s="1"/>
  <c r="B1108" i="3" s="1"/>
  <c r="B1109" i="3" s="1"/>
  <c r="B1110" i="3" s="1"/>
  <c r="B1111" i="3" s="1"/>
  <c r="B1112" i="3" s="1"/>
  <c r="B1113" i="3" s="1"/>
  <c r="B1114" i="3" s="1"/>
  <c r="B1115" i="3" s="1"/>
  <c r="B1116" i="3" s="1"/>
  <c r="B1117" i="3" s="1"/>
  <c r="B1118" i="3" s="1"/>
  <c r="B1119" i="3" s="1"/>
  <c r="B1120" i="3" s="1"/>
  <c r="B1121" i="3" s="1"/>
  <c r="B1122" i="3" s="1"/>
  <c r="B1123" i="3" s="1"/>
  <c r="B1124" i="3" s="1"/>
  <c r="B1125" i="3" s="1"/>
  <c r="B1126" i="3" s="1"/>
  <c r="B1127" i="3" s="1"/>
  <c r="B1128" i="3" s="1"/>
  <c r="B1129" i="3" s="1"/>
  <c r="B1130" i="3" s="1"/>
  <c r="B1131" i="3" s="1"/>
  <c r="B1132" i="3" s="1"/>
  <c r="B1133" i="3" s="1"/>
  <c r="B1134" i="3" s="1"/>
  <c r="B1135" i="3" s="1"/>
  <c r="B1136" i="3" s="1"/>
  <c r="B1137" i="3" s="1"/>
  <c r="B1138" i="3" s="1"/>
  <c r="B1139" i="3" s="1"/>
  <c r="B1140" i="3" s="1"/>
  <c r="B1141" i="3" s="1"/>
  <c r="B1142" i="3" s="1"/>
  <c r="B1143" i="3" s="1"/>
  <c r="B1144" i="3" s="1"/>
  <c r="B1145" i="3" s="1"/>
  <c r="B1146" i="3" s="1"/>
  <c r="B1147" i="3" s="1"/>
  <c r="B1148" i="3" s="1"/>
  <c r="B1149" i="3" s="1"/>
  <c r="B1150" i="3" s="1"/>
  <c r="B1151" i="3" s="1"/>
  <c r="B1152" i="3" s="1"/>
  <c r="B1153" i="3" s="1"/>
  <c r="B1154" i="3" s="1"/>
  <c r="B1155" i="3" s="1"/>
  <c r="B1156" i="3" s="1"/>
  <c r="B1157" i="3" s="1"/>
  <c r="B1158" i="3" s="1"/>
  <c r="B1159" i="3" s="1"/>
  <c r="B1160" i="3" s="1"/>
  <c r="B1161" i="3" s="1"/>
  <c r="B1162" i="3" s="1"/>
  <c r="B1163" i="3" s="1"/>
  <c r="B1164" i="3" s="1"/>
  <c r="B1165" i="3" s="1"/>
  <c r="B1166" i="3" s="1"/>
  <c r="B1167" i="3" s="1"/>
  <c r="B1168" i="3" s="1"/>
  <c r="B1169" i="3" s="1"/>
  <c r="B1170" i="3" s="1"/>
  <c r="B1171" i="3" s="1"/>
  <c r="B1172" i="3" s="1"/>
  <c r="B1173" i="3" s="1"/>
  <c r="B1174" i="3" s="1"/>
  <c r="B1175" i="3" s="1"/>
  <c r="B1176" i="3" s="1"/>
  <c r="B1177" i="3" s="1"/>
  <c r="B1178" i="3" s="1"/>
  <c r="B1179" i="3" s="1"/>
  <c r="B1180" i="3" s="1"/>
  <c r="B1181" i="3" s="1"/>
  <c r="B1182" i="3" s="1"/>
  <c r="B1183" i="3" s="1"/>
  <c r="B1184" i="3" s="1"/>
  <c r="B1185" i="3" s="1"/>
  <c r="B1186" i="3" s="1"/>
  <c r="B1187" i="3" s="1"/>
  <c r="B1188" i="3" s="1"/>
  <c r="B1189" i="3" s="1"/>
  <c r="B1190" i="3" s="1"/>
  <c r="B1191" i="3" s="1"/>
  <c r="B1192" i="3" s="1"/>
  <c r="B1193" i="3" s="1"/>
  <c r="B1194" i="3" s="1"/>
  <c r="B1195" i="3" s="1"/>
  <c r="B1196" i="3" s="1"/>
  <c r="B1197" i="3" s="1"/>
  <c r="B1198" i="3" s="1"/>
  <c r="B1199" i="3" s="1"/>
  <c r="B1200" i="3" s="1"/>
  <c r="B1201" i="3" s="1"/>
  <c r="B1202" i="3" s="1"/>
  <c r="B1203" i="3" s="1"/>
  <c r="B1204" i="3" s="1"/>
  <c r="B1205" i="3" s="1"/>
  <c r="B1206" i="3" s="1"/>
  <c r="B1207" i="3" s="1"/>
  <c r="B1208" i="3" s="1"/>
  <c r="B1209" i="3" s="1"/>
  <c r="B1210" i="3" s="1"/>
  <c r="B1211" i="3" s="1"/>
  <c r="B1212" i="3" s="1"/>
  <c r="B1213" i="3" s="1"/>
  <c r="B1214" i="3" s="1"/>
  <c r="B1215" i="3" s="1"/>
  <c r="B1216" i="3" s="1"/>
  <c r="B1217" i="3" s="1"/>
  <c r="B1218" i="3" s="1"/>
  <c r="B1219" i="3" s="1"/>
  <c r="B1220" i="3" s="1"/>
  <c r="B1221" i="3" s="1"/>
  <c r="B1222" i="3" s="1"/>
  <c r="B1223" i="3" s="1"/>
  <c r="B1224" i="3" s="1"/>
  <c r="B1225" i="3" s="1"/>
  <c r="B1226" i="3" s="1"/>
  <c r="B1227" i="3" s="1"/>
  <c r="B1228" i="3" s="1"/>
  <c r="B1229" i="3" s="1"/>
  <c r="B1230" i="3" s="1"/>
  <c r="B1231" i="3" s="1"/>
  <c r="B1232" i="3" s="1"/>
  <c r="B1233" i="3" s="1"/>
  <c r="B1234" i="3" s="1"/>
  <c r="B1235" i="3" s="1"/>
  <c r="B1236" i="3" s="1"/>
  <c r="B1237" i="3" s="1"/>
  <c r="B1238" i="3" s="1"/>
  <c r="B1239" i="3" s="1"/>
  <c r="B1240" i="3" s="1"/>
  <c r="B1241" i="3" s="1"/>
  <c r="B1242" i="3" s="1"/>
  <c r="B1243" i="3" s="1"/>
  <c r="B1244" i="3" s="1"/>
  <c r="B1245" i="3" s="1"/>
  <c r="B1246" i="3" s="1"/>
  <c r="B1247" i="3" s="1"/>
  <c r="B1248" i="3" s="1"/>
  <c r="B1249" i="3" s="1"/>
  <c r="B1250" i="3" s="1"/>
  <c r="B1251" i="3" s="1"/>
  <c r="B1252" i="3" s="1"/>
  <c r="B1253" i="3" s="1"/>
  <c r="B1254" i="3" s="1"/>
  <c r="B1255" i="3" s="1"/>
  <c r="B1256" i="3" s="1"/>
  <c r="B1257" i="3" s="1"/>
  <c r="B1258" i="3" s="1"/>
  <c r="B1259" i="3" s="1"/>
  <c r="B1260" i="3" s="1"/>
  <c r="B1261" i="3" s="1"/>
  <c r="B1262" i="3" s="1"/>
  <c r="B1263" i="3" s="1"/>
  <c r="B1264" i="3" s="1"/>
  <c r="B1265" i="3" s="1"/>
  <c r="B1266" i="3" s="1"/>
  <c r="B1267" i="3" s="1"/>
  <c r="B1268" i="3" s="1"/>
  <c r="B1269" i="3" s="1"/>
  <c r="B1270" i="3" s="1"/>
  <c r="B1271" i="3" s="1"/>
  <c r="B1272" i="3" s="1"/>
  <c r="B1273" i="3" s="1"/>
  <c r="B1274" i="3" s="1"/>
  <c r="B1275" i="3" s="1"/>
  <c r="B1276" i="3" s="1"/>
  <c r="B1277" i="3" s="1"/>
  <c r="B1278" i="3" s="1"/>
  <c r="B1279" i="3" s="1"/>
  <c r="B1280" i="3" s="1"/>
  <c r="B1281" i="3" s="1"/>
  <c r="B1282" i="3" s="1"/>
  <c r="B1283" i="3" s="1"/>
  <c r="B1284" i="3" s="1"/>
  <c r="B1285" i="3" s="1"/>
  <c r="B1286" i="3" s="1"/>
  <c r="B1287" i="3" s="1"/>
  <c r="B1288" i="3" s="1"/>
  <c r="B1289" i="3" s="1"/>
  <c r="B1290" i="3" s="1"/>
  <c r="B1291" i="3" s="1"/>
  <c r="B1292" i="3" s="1"/>
  <c r="B1293" i="3" s="1"/>
  <c r="B1294" i="3" s="1"/>
  <c r="B1295" i="3" s="1"/>
  <c r="B1296" i="3" s="1"/>
  <c r="B1297" i="3" s="1"/>
  <c r="B1298" i="3" s="1"/>
  <c r="B1299" i="3" s="1"/>
  <c r="B1300" i="3" s="1"/>
  <c r="B1301" i="3" s="1"/>
  <c r="B1302" i="3" s="1"/>
  <c r="B1303" i="3" s="1"/>
  <c r="B1304" i="3" s="1"/>
  <c r="B1305" i="3" s="1"/>
  <c r="B1306" i="3" s="1"/>
  <c r="B1307" i="3" s="1"/>
  <c r="B1308" i="3" s="1"/>
  <c r="B1309" i="3" s="1"/>
  <c r="B1310" i="3" s="1"/>
  <c r="B1311" i="3" s="1"/>
  <c r="B1312" i="3" s="1"/>
  <c r="B1313" i="3" s="1"/>
  <c r="B1314" i="3" s="1"/>
  <c r="B1315" i="3" s="1"/>
  <c r="B1316" i="3" s="1"/>
  <c r="B1317" i="3" s="1"/>
  <c r="B1318" i="3" s="1"/>
  <c r="B1319" i="3" s="1"/>
  <c r="B1320" i="3" s="1"/>
  <c r="B1321" i="3" s="1"/>
  <c r="B1322" i="3" s="1"/>
  <c r="B1323" i="3" s="1"/>
  <c r="B1324" i="3" s="1"/>
  <c r="B1325" i="3" s="1"/>
  <c r="B1326" i="3" s="1"/>
  <c r="B1327" i="3" s="1"/>
  <c r="B1328" i="3" s="1"/>
  <c r="B1329" i="3" s="1"/>
  <c r="B1330" i="3" s="1"/>
  <c r="B1331" i="3" s="1"/>
  <c r="B1332" i="3" s="1"/>
  <c r="B1333" i="3" s="1"/>
  <c r="B1334" i="3" s="1"/>
  <c r="B1335" i="3" s="1"/>
  <c r="B1336" i="3" s="1"/>
  <c r="B1337" i="3" s="1"/>
  <c r="B1338" i="3" s="1"/>
  <c r="B1339" i="3" s="1"/>
  <c r="B1340" i="3" s="1"/>
  <c r="B1341" i="3" s="1"/>
  <c r="B1342" i="3" s="1"/>
  <c r="B1343" i="3" s="1"/>
  <c r="B1344" i="3" s="1"/>
  <c r="B1345" i="3" s="1"/>
  <c r="B1346" i="3" s="1"/>
  <c r="B1347" i="3" s="1"/>
  <c r="B1348" i="3" s="1"/>
  <c r="B1349" i="3" s="1"/>
  <c r="B1350" i="3" s="1"/>
  <c r="B1351" i="3" s="1"/>
  <c r="B1352" i="3" s="1"/>
  <c r="B1353" i="3" s="1"/>
  <c r="B1354" i="3" s="1"/>
  <c r="B1355" i="3" s="1"/>
  <c r="B1356" i="3" s="1"/>
  <c r="B1357" i="3" s="1"/>
  <c r="B1358" i="3" s="1"/>
  <c r="B1359" i="3" s="1"/>
  <c r="B1360" i="3" s="1"/>
  <c r="B1361" i="3" s="1"/>
  <c r="B1362" i="3" s="1"/>
  <c r="B1363" i="3" s="1"/>
  <c r="B1364" i="3" s="1"/>
  <c r="B1365" i="3" s="1"/>
  <c r="B1366" i="3" s="1"/>
  <c r="B1367" i="3" s="1"/>
  <c r="B1368" i="3" s="1"/>
  <c r="B1369" i="3" s="1"/>
  <c r="B1370" i="3" s="1"/>
  <c r="B1371" i="3" s="1"/>
  <c r="B1372" i="3" s="1"/>
  <c r="B1373" i="3" s="1"/>
  <c r="B1374" i="3" s="1"/>
  <c r="B1375" i="3" s="1"/>
  <c r="B1376" i="3" s="1"/>
  <c r="B1377" i="3" s="1"/>
  <c r="B1378" i="3" s="1"/>
  <c r="B1379" i="3" s="1"/>
  <c r="B1380" i="3" s="1"/>
  <c r="B1381" i="3" s="1"/>
  <c r="B1382" i="3" s="1"/>
  <c r="B1383" i="3" s="1"/>
  <c r="B1384" i="3" s="1"/>
  <c r="B1385" i="3" s="1"/>
  <c r="B1386" i="3" s="1"/>
  <c r="B1387" i="3" s="1"/>
  <c r="B1388" i="3" s="1"/>
  <c r="B1389" i="3" s="1"/>
  <c r="B1390" i="3" s="1"/>
  <c r="B1391" i="3" s="1"/>
  <c r="B1392" i="3" s="1"/>
  <c r="B1393" i="3" s="1"/>
  <c r="B1394" i="3" s="1"/>
  <c r="B1395" i="3" s="1"/>
  <c r="B1396" i="3" s="1"/>
  <c r="B1397" i="3" s="1"/>
  <c r="B1398" i="3" s="1"/>
  <c r="B1399" i="3" s="1"/>
  <c r="B1400" i="3" s="1"/>
  <c r="B1401" i="3" s="1"/>
  <c r="B1402" i="3" s="1"/>
  <c r="B1403" i="3" s="1"/>
  <c r="B1404" i="3" s="1"/>
  <c r="B1405" i="3" s="1"/>
  <c r="B1406" i="3" s="1"/>
  <c r="B1407" i="3" s="1"/>
  <c r="B1408" i="3" s="1"/>
  <c r="B1409" i="3" s="1"/>
  <c r="B1410" i="3" s="1"/>
  <c r="B1411" i="3" s="1"/>
  <c r="B1412" i="3" s="1"/>
  <c r="B1413" i="3" s="1"/>
  <c r="B1414" i="3" s="1"/>
  <c r="B1415" i="3" s="1"/>
  <c r="B1416" i="3" s="1"/>
  <c r="B1417" i="3" s="1"/>
  <c r="B1418" i="3" s="1"/>
  <c r="B1419" i="3" s="1"/>
  <c r="B1420" i="3" s="1"/>
  <c r="B1421" i="3" s="1"/>
  <c r="B1422" i="3" s="1"/>
  <c r="B1423" i="3" s="1"/>
  <c r="B1424" i="3" s="1"/>
  <c r="B1425" i="3" s="1"/>
  <c r="B1426" i="3" s="1"/>
  <c r="B1427" i="3" s="1"/>
  <c r="B1428" i="3" s="1"/>
  <c r="B1429" i="3" s="1"/>
  <c r="B1430" i="3" s="1"/>
  <c r="B1431" i="3" s="1"/>
  <c r="B1432" i="3" s="1"/>
  <c r="B1433" i="3" s="1"/>
  <c r="B1434" i="3" s="1"/>
  <c r="B1435" i="3" s="1"/>
  <c r="B1436" i="3" s="1"/>
  <c r="B1437" i="3" s="1"/>
  <c r="B1438" i="3" s="1"/>
  <c r="B1439" i="3" s="1"/>
  <c r="B1440" i="3" s="1"/>
  <c r="B1441" i="3" s="1"/>
  <c r="B1442" i="3" s="1"/>
  <c r="B1443" i="3" s="1"/>
  <c r="B1444" i="3" s="1"/>
  <c r="B1445" i="3" s="1"/>
  <c r="B1446" i="3" s="1"/>
  <c r="B1447" i="3" s="1"/>
  <c r="B1448" i="3" s="1"/>
  <c r="B1449" i="3" s="1"/>
  <c r="B1450" i="3" s="1"/>
  <c r="B1451" i="3" s="1"/>
  <c r="B1452" i="3" s="1"/>
  <c r="B1453" i="3" s="1"/>
  <c r="B1454" i="3" s="1"/>
  <c r="B1455" i="3" s="1"/>
  <c r="B1456" i="3" s="1"/>
  <c r="B1457" i="3" s="1"/>
  <c r="B1458" i="3" s="1"/>
  <c r="B1459" i="3" s="1"/>
  <c r="B1460" i="3" s="1"/>
  <c r="B1461" i="3" s="1"/>
  <c r="B1462" i="3" s="1"/>
  <c r="B1463" i="3" s="1"/>
  <c r="B1464" i="3" s="1"/>
  <c r="B1465" i="3" s="1"/>
  <c r="B1466" i="3" s="1"/>
  <c r="B1467" i="3" s="1"/>
  <c r="B1468" i="3" s="1"/>
  <c r="B1469" i="3" s="1"/>
  <c r="B1470" i="3" s="1"/>
  <c r="B1471" i="3" s="1"/>
  <c r="B1472" i="3" s="1"/>
  <c r="B1473" i="3" s="1"/>
  <c r="B1474" i="3" s="1"/>
  <c r="B1475" i="3" s="1"/>
  <c r="B1476" i="3" s="1"/>
  <c r="B1477" i="3" s="1"/>
  <c r="B1478" i="3" s="1"/>
  <c r="B1479" i="3" s="1"/>
  <c r="B1480" i="3" s="1"/>
  <c r="B1481" i="3" s="1"/>
  <c r="B1482" i="3" s="1"/>
  <c r="B1483" i="3" s="1"/>
  <c r="B1484" i="3" s="1"/>
  <c r="B1485" i="3" s="1"/>
  <c r="B1486" i="3" s="1"/>
  <c r="B1487" i="3" s="1"/>
  <c r="H113" i="21"/>
  <c r="B1488" i="3" l="1"/>
  <c r="B1489" i="3" s="1"/>
  <c r="B1490" i="3" s="1"/>
  <c r="B1491" i="3" s="1"/>
  <c r="B1492" i="3" s="1"/>
  <c r="B1493" i="3" s="1"/>
  <c r="B1494" i="3" s="1"/>
  <c r="B1495" i="3" s="1"/>
  <c r="B1496" i="3" s="1"/>
  <c r="B1497" i="3" s="1"/>
  <c r="B1498" i="3" s="1"/>
  <c r="B1499" i="3" s="1"/>
  <c r="B1500" i="3" s="1"/>
  <c r="B1501" i="3" s="1"/>
  <c r="B1502" i="3" s="1"/>
  <c r="B1503" i="3" s="1"/>
  <c r="B1504" i="3" s="1"/>
  <c r="B1505" i="3" s="1"/>
  <c r="B1506" i="3" s="1"/>
  <c r="B1507" i="3" s="1"/>
  <c r="B1508" i="3" s="1"/>
  <c r="B1509" i="3" s="1"/>
  <c r="B1510" i="3" s="1"/>
  <c r="B1511" i="3" s="1"/>
  <c r="B1512" i="3" s="1"/>
  <c r="B1513" i="3" s="1"/>
  <c r="B1514" i="3" s="1"/>
  <c r="B1515" i="3" s="1"/>
  <c r="B1516" i="3" s="1"/>
  <c r="B1517" i="3" s="1"/>
  <c r="B1518" i="3" s="1"/>
  <c r="B1519" i="3" s="1"/>
  <c r="B1520" i="3" s="1"/>
  <c r="B1521" i="3" s="1"/>
  <c r="B1522" i="3" s="1"/>
  <c r="B1523" i="3" s="1"/>
  <c r="B1524" i="3" s="1"/>
  <c r="B1525" i="3" s="1"/>
  <c r="B1526" i="3" s="1"/>
  <c r="B1527" i="3" s="1"/>
  <c r="B1528" i="3" s="1"/>
  <c r="B1529" i="3" s="1"/>
  <c r="B1530" i="3" s="1"/>
  <c r="B1531" i="3" s="1"/>
  <c r="B1532" i="3" s="1"/>
  <c r="B1533" i="3" s="1"/>
  <c r="B1534" i="3" s="1"/>
  <c r="B1535" i="3" s="1"/>
  <c r="B1536" i="3" s="1"/>
  <c r="B1537" i="3" s="1"/>
  <c r="B1538" i="3" s="1"/>
  <c r="B1539" i="3" s="1"/>
  <c r="B1540" i="3" s="1"/>
  <c r="B1541" i="3" s="1"/>
  <c r="B1542" i="3" s="1"/>
  <c r="B1543" i="3" s="1"/>
  <c r="B1544" i="3" s="1"/>
  <c r="B1545" i="3" s="1"/>
  <c r="B1546" i="3" s="1"/>
  <c r="B1547" i="3" s="1"/>
  <c r="B1548" i="3" s="1"/>
  <c r="B1549" i="3" s="1"/>
  <c r="B1550" i="3" s="1"/>
  <c r="B1551" i="3" s="1"/>
  <c r="B1552" i="3" s="1"/>
  <c r="B1553" i="3" s="1"/>
  <c r="B1554" i="3" s="1"/>
  <c r="B1555" i="3" s="1"/>
  <c r="B1556" i="3" s="1"/>
  <c r="B1557" i="3" s="1"/>
  <c r="B1558" i="3" s="1"/>
  <c r="B1559" i="3" s="1"/>
  <c r="B1560" i="3" s="1"/>
  <c r="B1561" i="3" s="1"/>
  <c r="B1562" i="3" s="1"/>
  <c r="B1563" i="3" s="1"/>
  <c r="B1564" i="3" s="1"/>
  <c r="B1565" i="3" s="1"/>
  <c r="B1566" i="3" s="1"/>
  <c r="B1567" i="3" s="1"/>
  <c r="B1568" i="3" s="1"/>
  <c r="B1569" i="3" s="1"/>
  <c r="B1570" i="3" s="1"/>
  <c r="B1571" i="3" s="1"/>
  <c r="B1572" i="3" s="1"/>
  <c r="B1573" i="3" s="1"/>
  <c r="B1574" i="3" s="1"/>
  <c r="B1575" i="3" s="1"/>
  <c r="B1576" i="3" s="1"/>
  <c r="B1577" i="3" s="1"/>
  <c r="B1578" i="3" s="1"/>
  <c r="B1579" i="3" s="1"/>
  <c r="B1580" i="3" s="1"/>
  <c r="B1581" i="3" s="1"/>
  <c r="B1582" i="3" s="1"/>
  <c r="B1583" i="3" s="1"/>
  <c r="B1584" i="3" s="1"/>
  <c r="B1585" i="3" s="1"/>
  <c r="B1586" i="3" s="1"/>
  <c r="B1587" i="3" s="1"/>
  <c r="B1588" i="3" s="1"/>
  <c r="B1589" i="3" s="1"/>
  <c r="B1590" i="3" s="1"/>
  <c r="B1591" i="3" s="1"/>
  <c r="B1592" i="3" s="1"/>
  <c r="B1593" i="3" s="1"/>
  <c r="B1594" i="3" s="1"/>
  <c r="B1595" i="3" s="1"/>
  <c r="B1596" i="3" s="1"/>
  <c r="B1597" i="3" s="1"/>
  <c r="B1598" i="3" s="1"/>
  <c r="B1599" i="3" s="1"/>
  <c r="B1600" i="3" s="1"/>
  <c r="B1601" i="3" s="1"/>
  <c r="B1602" i="3" s="1"/>
  <c r="B1603" i="3" s="1"/>
  <c r="B1604" i="3" s="1"/>
  <c r="B1605" i="3" s="1"/>
  <c r="B1606" i="3" s="1"/>
  <c r="B1607" i="3" s="1"/>
  <c r="B1608" i="3" s="1"/>
  <c r="B1609" i="3" s="1"/>
  <c r="B1610" i="3" s="1"/>
  <c r="B1611" i="3" s="1"/>
  <c r="B1612" i="3" s="1"/>
  <c r="B1613" i="3" s="1"/>
  <c r="B1614" i="3" s="1"/>
  <c r="B1615" i="3" s="1"/>
  <c r="B1616" i="3" s="1"/>
  <c r="B1617" i="3" s="1"/>
  <c r="B1618" i="3" s="1"/>
  <c r="B1619" i="3" s="1"/>
  <c r="B1620" i="3" s="1"/>
  <c r="B1621" i="3" s="1"/>
  <c r="B1622" i="3" s="1"/>
  <c r="B1623" i="3" s="1"/>
  <c r="B1624" i="3" s="1"/>
  <c r="B1625" i="3" s="1"/>
  <c r="B1626" i="3" s="1"/>
  <c r="B1627" i="3" s="1"/>
  <c r="B1628" i="3" s="1"/>
  <c r="B1629" i="3" s="1"/>
  <c r="B1630" i="3" s="1"/>
  <c r="B1631" i="3" s="1"/>
  <c r="B1632" i="3" s="1"/>
  <c r="B1633" i="3" s="1"/>
  <c r="B1634" i="3" s="1"/>
  <c r="B1635" i="3" s="1"/>
  <c r="B1636" i="3" s="1"/>
  <c r="B1637" i="3" s="1"/>
  <c r="B1638" i="3" s="1"/>
  <c r="B1639" i="3" s="1"/>
  <c r="B1640" i="3" s="1"/>
  <c r="B1641" i="3" s="1"/>
  <c r="B1642" i="3" s="1"/>
  <c r="B1643" i="3" s="1"/>
  <c r="B1644" i="3" s="1"/>
  <c r="B1645" i="3" s="1"/>
  <c r="B1646" i="3" s="1"/>
  <c r="B1647" i="3" s="1"/>
  <c r="B1648" i="3" s="1"/>
  <c r="B1649" i="3" s="1"/>
  <c r="B1650" i="3" s="1"/>
  <c r="B1651" i="3" s="1"/>
  <c r="B1652" i="3" s="1"/>
  <c r="B1653" i="3" s="1"/>
  <c r="B1654" i="3" s="1"/>
  <c r="B1655" i="3" s="1"/>
  <c r="B1656" i="3" s="1"/>
  <c r="B1657" i="3" s="1"/>
  <c r="B1658" i="3" s="1"/>
  <c r="B1659" i="3" s="1"/>
  <c r="B1660" i="3" s="1"/>
  <c r="B1661" i="3" s="1"/>
  <c r="B1662" i="3" s="1"/>
  <c r="B1663" i="3" s="1"/>
  <c r="B1664" i="3" s="1"/>
  <c r="B1665" i="3" s="1"/>
  <c r="B1666" i="3" s="1"/>
  <c r="B1667" i="3" s="1"/>
  <c r="B1668" i="3" s="1"/>
  <c r="B1669" i="3" s="1"/>
  <c r="B1670" i="3" s="1"/>
  <c r="B1671" i="3" s="1"/>
  <c r="B1672" i="3" s="1"/>
  <c r="B1673" i="3" s="1"/>
  <c r="B1674" i="3" s="1"/>
  <c r="B1675" i="3" s="1"/>
  <c r="B1676" i="3" s="1"/>
  <c r="B1677" i="3" s="1"/>
  <c r="B1678" i="3" s="1"/>
  <c r="B1679" i="3" s="1"/>
  <c r="B1680" i="3" s="1"/>
  <c r="B1681" i="3" s="1"/>
  <c r="B1682" i="3" s="1"/>
  <c r="B1683" i="3" s="1"/>
  <c r="B1684" i="3" s="1"/>
  <c r="B1685" i="3" s="1"/>
  <c r="B1686" i="3" s="1"/>
  <c r="B1687" i="3" s="1"/>
  <c r="B1688" i="3" s="1"/>
  <c r="B1689" i="3" s="1"/>
  <c r="B1690" i="3" s="1"/>
  <c r="B1691" i="3" s="1"/>
  <c r="B1692" i="3" s="1"/>
  <c r="B1693" i="3" s="1"/>
  <c r="B1694" i="3" s="1"/>
  <c r="B1695" i="3" s="1"/>
  <c r="B1696" i="3" s="1"/>
  <c r="B1697" i="3" s="1"/>
  <c r="B1698" i="3" s="1"/>
  <c r="B1699" i="3" s="1"/>
  <c r="B1700" i="3" s="1"/>
  <c r="B1701" i="3" s="1"/>
  <c r="B1702" i="3" s="1"/>
  <c r="B1703" i="3" s="1"/>
  <c r="B1704" i="3" s="1"/>
  <c r="B1705" i="3" s="1"/>
  <c r="B1706" i="3" s="1"/>
  <c r="B1707" i="3" s="1"/>
  <c r="B1708" i="3" s="1"/>
  <c r="B1709" i="3" s="1"/>
  <c r="B1710" i="3" s="1"/>
  <c r="B1711" i="3" s="1"/>
  <c r="B1712" i="3" s="1"/>
  <c r="B1713" i="3" s="1"/>
  <c r="B1714" i="3" s="1"/>
  <c r="B1715" i="3" s="1"/>
  <c r="B1716" i="3" s="1"/>
  <c r="B1717" i="3" s="1"/>
  <c r="B1718" i="3" s="1"/>
  <c r="B1719" i="3" s="1"/>
  <c r="B1720" i="3" s="1"/>
  <c r="B1721" i="3" s="1"/>
  <c r="B1722" i="3" s="1"/>
  <c r="B1723" i="3" s="1"/>
  <c r="B1724" i="3" s="1"/>
  <c r="B1725" i="3" s="1"/>
  <c r="B1726" i="3" s="1"/>
  <c r="B1727" i="3" s="1"/>
  <c r="B1728" i="3" s="1"/>
  <c r="B1729" i="3" s="1"/>
  <c r="B1730" i="3" s="1"/>
  <c r="B1731" i="3" s="1"/>
  <c r="B1732" i="3" s="1"/>
  <c r="B1733" i="3" s="1"/>
  <c r="B1734" i="3" s="1"/>
  <c r="B1735" i="3" s="1"/>
  <c r="B1736" i="3" s="1"/>
  <c r="B1737" i="3" s="1"/>
  <c r="B1738" i="3" s="1"/>
  <c r="B1739" i="3" s="1"/>
  <c r="B1740" i="3" s="1"/>
  <c r="B1741" i="3" s="1"/>
  <c r="B1742" i="3" s="1"/>
  <c r="B1743" i="3" s="1"/>
  <c r="B1744" i="3" s="1"/>
  <c r="B1745" i="3" s="1"/>
  <c r="B1746" i="3" s="1"/>
  <c r="B1747" i="3" s="1"/>
  <c r="B1748" i="3" s="1"/>
  <c r="B1749" i="3" s="1"/>
  <c r="B1750" i="3" s="1"/>
  <c r="B1751" i="3" s="1"/>
  <c r="B1752" i="3" s="1"/>
  <c r="B1753" i="3" s="1"/>
  <c r="B1754" i="3" s="1"/>
  <c r="B1755" i="3" s="1"/>
  <c r="B1756" i="3" s="1"/>
  <c r="B1757" i="3" s="1"/>
  <c r="B1758" i="3" s="1"/>
  <c r="B1759" i="3" s="1"/>
  <c r="B1760" i="3" s="1"/>
  <c r="B1761" i="3" s="1"/>
  <c r="B1762" i="3" s="1"/>
  <c r="B1763" i="3" s="1"/>
  <c r="B1764" i="3" s="1"/>
  <c r="B1765" i="3" s="1"/>
  <c r="B1766" i="3" s="1"/>
  <c r="B1767" i="3" s="1"/>
  <c r="B1768" i="3" s="1"/>
  <c r="B1769" i="3" s="1"/>
  <c r="B1770" i="3" s="1"/>
  <c r="B1771" i="3" s="1"/>
  <c r="B1772" i="3" s="1"/>
  <c r="B1773" i="3" s="1"/>
  <c r="B1774" i="3" s="1"/>
  <c r="B1775" i="3" s="1"/>
  <c r="B1776" i="3" s="1"/>
  <c r="B1777" i="3" s="1"/>
  <c r="B1778" i="3" s="1"/>
  <c r="B1779" i="3" s="1"/>
  <c r="B1780" i="3" s="1"/>
  <c r="B1781" i="3" s="1"/>
  <c r="B1782" i="3" s="1"/>
  <c r="B1783" i="3" s="1"/>
  <c r="B1784" i="3" s="1"/>
  <c r="B1785" i="3" s="1"/>
  <c r="B1786" i="3" s="1"/>
  <c r="B1787" i="3" s="1"/>
  <c r="B1788" i="3" s="1"/>
  <c r="B1789" i="3" s="1"/>
  <c r="B1790" i="3" s="1"/>
  <c r="B1791" i="3" s="1"/>
  <c r="B1792" i="3" s="1"/>
  <c r="B1793" i="3" s="1"/>
  <c r="B1794" i="3" s="1"/>
  <c r="B1795" i="3" s="1"/>
  <c r="B1796" i="3" s="1"/>
  <c r="B1797" i="3" s="1"/>
  <c r="B1798" i="3" s="1"/>
  <c r="B1799" i="3" s="1"/>
  <c r="B1800" i="3" s="1"/>
  <c r="B1801" i="3" s="1"/>
  <c r="B1802" i="3" s="1"/>
  <c r="B1803" i="3" s="1"/>
  <c r="B1804" i="3" s="1"/>
  <c r="B1805" i="3" s="1"/>
  <c r="B1806" i="3" s="1"/>
  <c r="B1807" i="3" s="1"/>
  <c r="B1808" i="3" s="1"/>
  <c r="B1809" i="3" s="1"/>
  <c r="B1810" i="3" s="1"/>
  <c r="B1811" i="3" s="1"/>
  <c r="B1812" i="3" s="1"/>
  <c r="B1813" i="3" s="1"/>
  <c r="B1814" i="3" s="1"/>
  <c r="B1815" i="3" s="1"/>
  <c r="B1816" i="3" s="1"/>
  <c r="B1817" i="3" s="1"/>
  <c r="B1818" i="3" s="1"/>
  <c r="B1819" i="3" s="1"/>
  <c r="B1820" i="3" s="1"/>
  <c r="B1821" i="3" s="1"/>
  <c r="B1822" i="3" s="1"/>
  <c r="B1823" i="3" s="1"/>
  <c r="B1824" i="3" s="1"/>
  <c r="B1825" i="3" s="1"/>
  <c r="B1826" i="3" s="1"/>
  <c r="B1827" i="3" s="1"/>
  <c r="B1828" i="3" s="1"/>
  <c r="B1829" i="3" s="1"/>
  <c r="B1830" i="3" s="1"/>
  <c r="B1831" i="3" s="1"/>
  <c r="B1832" i="3" s="1"/>
  <c r="B1833" i="3" s="1"/>
  <c r="B1834" i="3" s="1"/>
  <c r="B1835" i="3" s="1"/>
  <c r="B1836" i="3" s="1"/>
  <c r="B1837" i="3" s="1"/>
  <c r="B1838" i="3" s="1"/>
  <c r="B1839" i="3" s="1"/>
  <c r="B1840" i="3" s="1"/>
  <c r="B1841" i="3" s="1"/>
  <c r="B1842" i="3" s="1"/>
  <c r="B1843" i="3" s="1"/>
  <c r="B1844" i="3" s="1"/>
  <c r="B1845" i="3" s="1"/>
  <c r="B1846" i="3" s="1"/>
  <c r="B1847" i="3" s="1"/>
  <c r="B1848" i="3" s="1"/>
  <c r="B1849" i="3" s="1"/>
  <c r="B1850" i="3" s="1"/>
  <c r="B1851" i="3" s="1"/>
  <c r="B1852" i="3" s="1"/>
  <c r="B1853" i="3" s="1"/>
  <c r="B1854" i="3" s="1"/>
  <c r="B1855" i="3" s="1"/>
  <c r="B1856" i="3" s="1"/>
  <c r="B1857" i="3" s="1"/>
  <c r="B1858" i="3" s="1"/>
  <c r="B1859" i="3" s="1"/>
  <c r="B1860" i="3" s="1"/>
  <c r="B1861" i="3" s="1"/>
  <c r="B1862" i="3" s="1"/>
  <c r="B1863" i="3" s="1"/>
  <c r="B1864" i="3" s="1"/>
  <c r="B1865" i="3" s="1"/>
  <c r="B1866" i="3" s="1"/>
  <c r="B1867" i="3" s="1"/>
  <c r="B1868" i="3" s="1"/>
  <c r="B1869" i="3" s="1"/>
  <c r="B1870" i="3" s="1"/>
  <c r="B1871" i="3" s="1"/>
  <c r="B1872" i="3" s="1"/>
  <c r="B1873" i="3" s="1"/>
  <c r="B1874" i="3" s="1"/>
  <c r="B1875" i="3" s="1"/>
  <c r="B1876" i="3" s="1"/>
  <c r="B1877" i="3" s="1"/>
  <c r="B1878" i="3" s="1"/>
  <c r="B1879" i="3" s="1"/>
  <c r="B1880" i="3" s="1"/>
  <c r="B1881" i="3" s="1"/>
  <c r="B1882" i="3" s="1"/>
  <c r="B1883" i="3" s="1"/>
  <c r="B1884" i="3" s="1"/>
  <c r="B1885" i="3" s="1"/>
  <c r="B1886" i="3" s="1"/>
  <c r="B1887" i="3" s="1"/>
  <c r="B1888" i="3" s="1"/>
  <c r="B1889" i="3" s="1"/>
  <c r="B1890" i="3" s="1"/>
  <c r="B1891" i="3" s="1"/>
  <c r="B1892" i="3" s="1"/>
  <c r="B1893" i="3" s="1"/>
  <c r="B1894" i="3" s="1"/>
  <c r="B1895" i="3" s="1"/>
  <c r="B1896" i="3" s="1"/>
  <c r="B1897" i="3" s="1"/>
  <c r="B1898" i="3" s="1"/>
  <c r="B1899" i="3" s="1"/>
  <c r="B1900" i="3" s="1"/>
  <c r="B1901" i="3" s="1"/>
  <c r="B1902" i="3" s="1"/>
  <c r="B1903" i="3" s="1"/>
  <c r="B1904" i="3" s="1"/>
  <c r="B1905" i="3" s="1"/>
  <c r="B1906" i="3" s="1"/>
  <c r="B1907" i="3" s="1"/>
  <c r="B1908" i="3" s="1"/>
  <c r="B1909" i="3" s="1"/>
  <c r="B1910" i="3" s="1"/>
  <c r="B1911" i="3" s="1"/>
  <c r="B1912" i="3" s="1"/>
  <c r="B1913" i="3" s="1"/>
  <c r="B1914" i="3" s="1"/>
  <c r="B1915" i="3" s="1"/>
  <c r="B1916" i="3" s="1"/>
  <c r="B1917" i="3" s="1"/>
  <c r="B1918" i="3" s="1"/>
  <c r="B1919" i="3" s="1"/>
  <c r="B1920" i="3" s="1"/>
  <c r="B1921" i="3" s="1"/>
  <c r="B1922" i="3" s="1"/>
  <c r="B1923" i="3" s="1"/>
  <c r="B1924" i="3" s="1"/>
  <c r="B1925" i="3" s="1"/>
  <c r="B1926" i="3" s="1"/>
  <c r="B1927" i="3" s="1"/>
  <c r="B1928" i="3" s="1"/>
  <c r="B1929" i="3" s="1"/>
  <c r="B1930" i="3" s="1"/>
  <c r="B1931" i="3" s="1"/>
  <c r="B1932" i="3" s="1"/>
  <c r="B1933" i="3" s="1"/>
  <c r="B1934" i="3" s="1"/>
  <c r="B1935" i="3" s="1"/>
  <c r="B1936" i="3" s="1"/>
  <c r="B1937" i="3" s="1"/>
  <c r="B1938" i="3" s="1"/>
  <c r="B1939" i="3" s="1"/>
  <c r="B1940" i="3" s="1"/>
  <c r="B1941" i="3" s="1"/>
  <c r="B1942" i="3" s="1"/>
  <c r="B1943" i="3" s="1"/>
  <c r="B1944" i="3" s="1"/>
  <c r="B1945" i="3" s="1"/>
  <c r="B1946" i="3" s="1"/>
  <c r="B1947" i="3" s="1"/>
  <c r="B1948" i="3" s="1"/>
  <c r="B1949" i="3" s="1"/>
  <c r="B1950" i="3" s="1"/>
  <c r="B1951" i="3" s="1"/>
  <c r="B1952" i="3" s="1"/>
  <c r="B1953" i="3" s="1"/>
  <c r="B1954" i="3" s="1"/>
  <c r="B1955" i="3" s="1"/>
  <c r="B1956" i="3" s="1"/>
  <c r="B1957" i="3" s="1"/>
  <c r="B1958" i="3" s="1"/>
  <c r="B1959" i="3" s="1"/>
  <c r="B1960" i="3" s="1"/>
  <c r="B1961" i="3" s="1"/>
  <c r="B1962" i="3" s="1"/>
  <c r="B1963" i="3" s="1"/>
  <c r="B1964" i="3" s="1"/>
  <c r="B1965" i="3" s="1"/>
  <c r="B1966" i="3" s="1"/>
  <c r="B1967" i="3" s="1"/>
  <c r="B1968" i="3" s="1"/>
  <c r="B1969" i="3" s="1"/>
  <c r="B1970" i="3" s="1"/>
  <c r="B1971" i="3" s="1"/>
  <c r="B1972" i="3" s="1"/>
  <c r="B1973" i="3" s="1"/>
  <c r="B1974" i="3" s="1"/>
  <c r="B1975" i="3" s="1"/>
  <c r="B1976" i="3" s="1"/>
  <c r="B1977" i="3" s="1"/>
  <c r="B1978" i="3" s="1"/>
  <c r="B1979" i="3" s="1"/>
  <c r="B1980" i="3" s="1"/>
  <c r="B1981" i="3" s="1"/>
  <c r="B1982" i="3" s="1"/>
  <c r="B1983" i="3" s="1"/>
  <c r="B1984" i="3" s="1"/>
  <c r="B1985" i="3" s="1"/>
  <c r="B1986" i="3" s="1"/>
  <c r="B1987" i="3" s="1"/>
  <c r="B1988" i="3" s="1"/>
  <c r="B1989" i="3" s="1"/>
  <c r="B1990" i="3" s="1"/>
  <c r="B1991" i="3" s="1"/>
  <c r="B1992" i="3" s="1"/>
  <c r="B1993" i="3" s="1"/>
  <c r="B1994" i="3" s="1"/>
  <c r="B1995" i="3" s="1"/>
  <c r="B1996" i="3" s="1"/>
  <c r="B1997" i="3" s="1"/>
  <c r="B1998" i="3" s="1"/>
  <c r="B1999" i="3" s="1"/>
  <c r="B2000" i="3" s="1"/>
  <c r="B2001" i="3" s="1"/>
  <c r="B2002" i="3" s="1"/>
  <c r="B2003" i="3" s="1"/>
  <c r="B2004" i="3" s="1"/>
  <c r="B2005" i="3" s="1"/>
  <c r="B2006" i="3" s="1"/>
  <c r="B2007" i="3" s="1"/>
  <c r="B2008" i="3" s="1"/>
  <c r="B2009" i="3" s="1"/>
  <c r="B2010" i="3" s="1"/>
  <c r="B2011" i="3" s="1"/>
  <c r="B2012" i="3" s="1"/>
  <c r="B2013" i="3" s="1"/>
  <c r="B2014" i="3" s="1"/>
  <c r="B2015" i="3" s="1"/>
  <c r="B2016" i="3" s="1"/>
  <c r="B2017" i="3" s="1"/>
  <c r="B2018" i="3" s="1"/>
  <c r="B2019" i="3" s="1"/>
  <c r="B2020" i="3" s="1"/>
  <c r="B2021" i="3" s="1"/>
  <c r="B2022" i="3" s="1"/>
  <c r="B2023" i="3" s="1"/>
  <c r="B2024" i="3" s="1"/>
  <c r="B2025" i="3" s="1"/>
  <c r="B2026" i="3" s="1"/>
  <c r="B2027" i="3" s="1"/>
  <c r="B2028" i="3" s="1"/>
  <c r="B2029" i="3" s="1"/>
  <c r="B2030" i="3" s="1"/>
  <c r="B2031" i="3" s="1"/>
  <c r="B2032" i="3" s="1"/>
  <c r="B2033" i="3" s="1"/>
  <c r="B2034" i="3" s="1"/>
  <c r="B2035" i="3" s="1"/>
  <c r="B2036" i="3" s="1"/>
  <c r="B2037" i="3" s="1"/>
  <c r="B2038" i="3" s="1"/>
  <c r="B2039" i="3" s="1"/>
  <c r="B2040" i="3" s="1"/>
  <c r="B2041" i="3" s="1"/>
  <c r="B2042" i="3" s="1"/>
  <c r="B2043" i="3" s="1"/>
  <c r="B2044" i="3" s="1"/>
  <c r="B2045" i="3" s="1"/>
  <c r="B2046" i="3" s="1"/>
  <c r="B2047" i="3" s="1"/>
  <c r="B2048" i="3" s="1"/>
  <c r="B2049" i="3" s="1"/>
  <c r="B2050" i="3" s="1"/>
  <c r="B2051" i="3" s="1"/>
  <c r="B2052" i="3" s="1"/>
  <c r="B2053" i="3" s="1"/>
  <c r="B2054" i="3" s="1"/>
  <c r="H99" i="21"/>
  <c r="H87" i="21"/>
  <c r="K79" i="21" s="1"/>
  <c r="K80" i="21" s="1"/>
  <c r="K81" i="21" s="1"/>
  <c r="K82" i="21" s="1"/>
  <c r="K83" i="21" s="1"/>
  <c r="K84" i="21" s="1"/>
  <c r="K85" i="21" s="1"/>
  <c r="K86" i="21" s="1"/>
  <c r="K87" i="21" s="1"/>
  <c r="K88" i="21" s="1"/>
  <c r="K89" i="21" s="1"/>
  <c r="K90" i="21" s="1"/>
  <c r="K91" i="21" s="1"/>
  <c r="K92" i="21" s="1"/>
  <c r="K93" i="21" s="1"/>
  <c r="K94" i="21" s="1"/>
  <c r="K95" i="21" s="1"/>
  <c r="K96" i="21" s="1"/>
  <c r="K97" i="21" s="1"/>
  <c r="K98" i="21" s="1"/>
  <c r="K99" i="21" s="1"/>
  <c r="K100" i="21" s="1"/>
  <c r="K101" i="21" s="1"/>
  <c r="K102" i="21" s="1"/>
  <c r="K103" i="21" s="1"/>
  <c r="K104" i="21" s="1"/>
  <c r="K105" i="21" s="1"/>
  <c r="K106" i="21" s="1"/>
  <c r="K107" i="21" s="1"/>
  <c r="K108" i="21" s="1"/>
  <c r="K109" i="21" s="1"/>
  <c r="K110" i="21" s="1"/>
  <c r="K111" i="21" s="1"/>
  <c r="K112" i="21" s="1"/>
  <c r="K113" i="21" s="1"/>
  <c r="K114" i="21" s="1"/>
  <c r="K115" i="21" s="1"/>
  <c r="K116" i="21" s="1"/>
  <c r="K117" i="21" s="1"/>
  <c r="K118" i="21" s="1"/>
  <c r="K119" i="21" s="1"/>
  <c r="K120" i="21" s="1"/>
  <c r="K121" i="21" s="1"/>
  <c r="H69" i="21"/>
  <c r="K59" i="21" s="1"/>
  <c r="K60" i="21" s="1"/>
  <c r="K61" i="21" s="1"/>
  <c r="K62" i="21" s="1"/>
  <c r="K63" i="21" s="1"/>
  <c r="K64" i="21" s="1"/>
  <c r="K65" i="21" s="1"/>
  <c r="K66" i="21" s="1"/>
  <c r="K67" i="21" s="1"/>
  <c r="K68" i="21" s="1"/>
  <c r="K69" i="21" s="1"/>
  <c r="K70" i="21" s="1"/>
  <c r="K71" i="21" s="1"/>
  <c r="K72" i="21" s="1"/>
  <c r="K73" i="21" s="1"/>
  <c r="K74" i="21" s="1"/>
  <c r="K75" i="21" s="1"/>
  <c r="K76" i="21" s="1"/>
  <c r="K77" i="21" s="1"/>
  <c r="H52" i="21"/>
  <c r="K44" i="21" s="1"/>
  <c r="K45" i="21" s="1"/>
  <c r="K46" i="21" s="1"/>
  <c r="K47" i="21" s="1"/>
  <c r="K48" i="21" s="1"/>
  <c r="K49" i="21" s="1"/>
  <c r="K50" i="21" s="1"/>
  <c r="K51" i="21" s="1"/>
  <c r="K52" i="21" s="1"/>
  <c r="K53" i="21" s="1"/>
  <c r="K54" i="21" s="1"/>
  <c r="K55" i="21" s="1"/>
  <c r="K56" i="21" s="1"/>
  <c r="K57" i="21" s="1"/>
  <c r="F60" i="21"/>
  <c r="F72" i="21" s="1"/>
  <c r="F84" i="21" s="1"/>
  <c r="F96" i="21" s="1"/>
  <c r="F108" i="21" s="1"/>
  <c r="H31" i="21"/>
  <c r="K22" i="21" s="1"/>
  <c r="K23" i="21" s="1"/>
  <c r="K24" i="21" s="1"/>
  <c r="K25" i="21" s="1"/>
  <c r="K26" i="21" s="1"/>
  <c r="K27" i="21" s="1"/>
  <c r="K28" i="21" s="1"/>
  <c r="K29" i="21" s="1"/>
  <c r="K30" i="21" s="1"/>
  <c r="K31" i="21" s="1"/>
  <c r="K32" i="21" s="1"/>
  <c r="K33" i="21" s="1"/>
  <c r="K34" i="21" s="1"/>
  <c r="K35" i="21" s="1"/>
  <c r="K36" i="21" s="1"/>
  <c r="K37" i="21" s="1"/>
  <c r="K38" i="21" s="1"/>
  <c r="K39" i="21" s="1"/>
  <c r="K40" i="21" s="1"/>
  <c r="K41" i="21" s="1"/>
  <c r="K42" i="21" s="1"/>
  <c r="H18" i="21"/>
  <c r="K14" i="21" s="1"/>
  <c r="K15" i="21" s="1"/>
  <c r="K16" i="21" s="1"/>
  <c r="K17" i="21" s="1"/>
  <c r="K18" i="21" s="1"/>
  <c r="K19" i="21" s="1"/>
  <c r="K20" i="21" s="1"/>
  <c r="H5" i="21"/>
  <c r="K3" i="21" s="1"/>
  <c r="K4" i="21" s="1"/>
  <c r="K5" i="21" s="1"/>
  <c r="H10" i="21"/>
  <c r="K7" i="21" s="1"/>
  <c r="K8" i="21" s="1"/>
  <c r="K9" i="21" s="1"/>
  <c r="K10" i="21" s="1"/>
  <c r="K11" i="21" s="1"/>
  <c r="K12" i="21" s="1"/>
  <c r="B2055" i="3" l="1"/>
  <c r="B2056" i="3" s="1"/>
  <c r="B2057" i="3" s="1"/>
  <c r="B2058" i="3" s="1"/>
  <c r="B2059" i="3" s="1"/>
  <c r="B2060" i="3" s="1"/>
  <c r="B2061" i="3" s="1"/>
  <c r="B2062" i="3" s="1"/>
  <c r="B2063" i="3" s="1"/>
  <c r="B2064" i="3" s="1"/>
  <c r="B2065" i="3" s="1"/>
  <c r="B2066" i="3" s="1"/>
  <c r="B2067" i="3" s="1"/>
  <c r="B2068" i="3" s="1"/>
  <c r="B2069" i="3" s="1"/>
  <c r="B2070" i="3" s="1"/>
  <c r="B2071" i="3" s="1"/>
  <c r="B2072" i="3" s="1"/>
  <c r="B2073" i="3" s="1"/>
  <c r="B2074" i="3" s="1"/>
  <c r="B2075" i="3" s="1"/>
  <c r="B2076" i="3" s="1"/>
  <c r="B2077" i="3" s="1"/>
  <c r="B2078" i="3" s="1"/>
  <c r="B2079" i="3" s="1"/>
  <c r="B2080" i="3" s="1"/>
  <c r="B2081" i="3" s="1"/>
  <c r="B2082" i="3" s="1"/>
  <c r="B2083" i="3" s="1"/>
  <c r="B2084" i="3" s="1"/>
  <c r="B2085" i="3" s="1"/>
  <c r="B2086" i="3" s="1"/>
  <c r="B2087" i="3" s="1"/>
  <c r="B2088" i="3" s="1"/>
  <c r="B2089" i="3" s="1"/>
  <c r="B2090" i="3" s="1"/>
  <c r="B2091" i="3" s="1"/>
  <c r="B2092" i="3" s="1"/>
  <c r="B2093" i="3" s="1"/>
  <c r="B2094" i="3" s="1"/>
  <c r="B2095" i="3" s="1"/>
  <c r="B2096" i="3" s="1"/>
  <c r="B2097" i="3" s="1"/>
  <c r="B2098" i="3" s="1"/>
  <c r="B2099" i="3" s="1"/>
  <c r="B2100" i="3" s="1"/>
  <c r="B2101" i="3" s="1"/>
  <c r="B2102" i="3" s="1"/>
  <c r="B2103" i="3" s="1"/>
  <c r="B2104" i="3" s="1"/>
  <c r="B2105" i="3" s="1"/>
  <c r="B2106" i="3" s="1"/>
  <c r="B2107" i="3" s="1"/>
  <c r="B2108" i="3" s="1"/>
  <c r="B2109" i="3" s="1"/>
  <c r="B2110" i="3" s="1"/>
  <c r="B2111" i="3" s="1"/>
  <c r="B2112" i="3" s="1"/>
  <c r="B2113" i="3" s="1"/>
  <c r="B2114" i="3" s="1"/>
  <c r="B2115" i="3" s="1"/>
  <c r="B2116" i="3" s="1"/>
  <c r="B2117" i="3" s="1"/>
  <c r="B2118" i="3" s="1"/>
  <c r="B2119" i="3" s="1"/>
  <c r="B2120" i="3" s="1"/>
  <c r="B2121" i="3" s="1"/>
  <c r="B2122" i="3" s="1"/>
  <c r="B2123" i="3" s="1"/>
  <c r="B2124" i="3" s="1"/>
  <c r="B2125" i="3" s="1"/>
  <c r="B2126" i="3" s="1"/>
  <c r="B2127" i="3" s="1"/>
  <c r="B2128" i="3" s="1"/>
  <c r="B2129" i="3" s="1"/>
  <c r="B2130" i="3" s="1"/>
  <c r="B2131" i="3" s="1"/>
  <c r="B2132" i="3" s="1"/>
  <c r="B2133" i="3" s="1"/>
  <c r="B2134" i="3" s="1"/>
  <c r="B2135" i="3" s="1"/>
  <c r="B2136" i="3" s="1"/>
  <c r="B2137" i="3" s="1"/>
  <c r="B2138" i="3" s="1"/>
  <c r="B2139" i="3" s="1"/>
  <c r="B2140" i="3" s="1"/>
  <c r="B2141" i="3" s="1"/>
  <c r="B2142" i="3" s="1"/>
  <c r="B2143" i="3" s="1"/>
  <c r="B2144" i="3" s="1"/>
  <c r="B2145" i="3" s="1"/>
  <c r="B2146" i="3" s="1"/>
  <c r="B2147" i="3" s="1"/>
  <c r="B2148" i="3" s="1"/>
  <c r="B2149" i="3" s="1"/>
  <c r="B2150" i="3" s="1"/>
  <c r="B2151" i="3" s="1"/>
  <c r="B2152" i="3" s="1"/>
  <c r="B2153" i="3" s="1"/>
  <c r="B2154" i="3" s="1"/>
  <c r="B2155" i="3" s="1"/>
  <c r="B2156" i="3" s="1"/>
  <c r="B2157" i="3" s="1"/>
  <c r="B2158" i="3" s="1"/>
  <c r="B2159" i="3" s="1"/>
  <c r="B2160" i="3" s="1"/>
  <c r="B2161" i="3" s="1"/>
  <c r="B2162" i="3" s="1"/>
  <c r="B2163" i="3" s="1"/>
  <c r="B2164" i="3" s="1"/>
  <c r="B2165" i="3" s="1"/>
  <c r="B2166" i="3" s="1"/>
  <c r="B2167" i="3" s="1"/>
  <c r="B2168" i="3" s="1"/>
  <c r="B2169" i="3" s="1"/>
  <c r="B2170" i="3" s="1"/>
  <c r="B2171" i="3" s="1"/>
  <c r="B2172" i="3" s="1"/>
  <c r="B2173" i="3" s="1"/>
  <c r="B2174" i="3" s="1"/>
  <c r="B2175" i="3" s="1"/>
  <c r="B2176" i="3" s="1"/>
  <c r="B2177" i="3" s="1"/>
  <c r="B2178" i="3" s="1"/>
  <c r="B2179" i="3" s="1"/>
  <c r="B2180" i="3" s="1"/>
  <c r="B2181" i="3" s="1"/>
  <c r="B2182" i="3" s="1"/>
  <c r="B2183" i="3" s="1"/>
  <c r="B2184" i="3" s="1"/>
  <c r="B2185" i="3" s="1"/>
  <c r="B2186" i="3" s="1"/>
  <c r="B2187" i="3" s="1"/>
  <c r="B2188" i="3" s="1"/>
  <c r="B2189" i="3" s="1"/>
  <c r="B2190" i="3" s="1"/>
  <c r="B2191" i="3" s="1"/>
  <c r="B2192" i="3" s="1"/>
  <c r="B2193" i="3" s="1"/>
  <c r="B2194" i="3" s="1"/>
  <c r="B2195" i="3" s="1"/>
  <c r="B2196" i="3" s="1"/>
  <c r="B2197" i="3" s="1"/>
  <c r="B2198" i="3" s="1"/>
  <c r="B2199" i="3" s="1"/>
  <c r="B2200" i="3" s="1"/>
  <c r="B2201" i="3" s="1"/>
  <c r="B2202" i="3" s="1"/>
  <c r="B2203" i="3" s="1"/>
  <c r="B2204" i="3" s="1"/>
  <c r="B2205" i="3" s="1"/>
  <c r="B2206" i="3" s="1"/>
  <c r="B2207" i="3" s="1"/>
  <c r="B2208" i="3" s="1"/>
  <c r="B2209" i="3" s="1"/>
  <c r="B2210" i="3" s="1"/>
  <c r="B2211" i="3" s="1"/>
  <c r="B2212" i="3" s="1"/>
  <c r="B2213" i="3" s="1"/>
  <c r="B2214" i="3" s="1"/>
  <c r="B2215" i="3" s="1"/>
  <c r="B2216" i="3" s="1"/>
  <c r="B2217" i="3" s="1"/>
  <c r="B2218" i="3" s="1"/>
  <c r="B2219" i="3" s="1"/>
  <c r="B2220" i="3" s="1"/>
  <c r="B2221" i="3" s="1"/>
  <c r="B2222" i="3" s="1"/>
  <c r="B2223" i="3" s="1"/>
  <c r="B2224" i="3" s="1"/>
  <c r="B2225" i="3" s="1"/>
  <c r="B2226" i="3" s="1"/>
  <c r="B2227" i="3" s="1"/>
  <c r="B2228" i="3" s="1"/>
  <c r="B2229" i="3" s="1"/>
  <c r="B2230" i="3" s="1"/>
  <c r="B2231" i="3" s="1"/>
  <c r="B2232" i="3" s="1"/>
  <c r="B2233" i="3" s="1"/>
  <c r="B2234" i="3" s="1"/>
  <c r="B2235" i="3" s="1"/>
  <c r="B2236" i="3" s="1"/>
  <c r="B2237" i="3" s="1"/>
  <c r="B2238" i="3" s="1"/>
  <c r="B2239" i="3" s="1"/>
  <c r="B2240" i="3" s="1"/>
  <c r="B2241" i="3" s="1"/>
  <c r="B2242" i="3" s="1"/>
  <c r="B2243" i="3" s="1"/>
  <c r="B2244" i="3" s="1"/>
  <c r="B2245" i="3" s="1"/>
  <c r="B2246" i="3" s="1"/>
  <c r="B2247" i="3" s="1"/>
  <c r="B2248" i="3" s="1"/>
  <c r="B2249" i="3" s="1"/>
  <c r="B2250" i="3" s="1"/>
  <c r="B2251" i="3" s="1"/>
  <c r="B2252" i="3" s="1"/>
  <c r="B2253" i="3" s="1"/>
  <c r="B2254" i="3" s="1"/>
  <c r="B2255" i="3" s="1"/>
  <c r="B2256" i="3" s="1"/>
  <c r="B2257" i="3" s="1"/>
  <c r="B2258" i="3" s="1"/>
  <c r="B2259" i="3" s="1"/>
  <c r="B2260" i="3" s="1"/>
  <c r="B2261" i="3" s="1"/>
  <c r="B2262" i="3" s="1"/>
  <c r="B2263" i="3" s="1"/>
  <c r="B2264" i="3" s="1"/>
  <c r="B2265" i="3" s="1"/>
  <c r="B2266" i="3" s="1"/>
  <c r="B2267" i="3" s="1"/>
  <c r="B2268" i="3" s="1"/>
  <c r="B2269" i="3" s="1"/>
  <c r="B2270" i="3" s="1"/>
  <c r="B2271" i="3" s="1"/>
  <c r="B2272" i="3" s="1"/>
  <c r="B2273" i="3" s="1"/>
  <c r="B2274" i="3" s="1"/>
  <c r="B2275" i="3" s="1"/>
  <c r="B2276" i="3" s="1"/>
  <c r="B2277" i="3" s="1"/>
  <c r="B2278" i="3" s="1"/>
  <c r="B2279" i="3" s="1"/>
  <c r="B2280" i="3" s="1"/>
  <c r="B2281" i="3" s="1"/>
  <c r="B2282" i="3" s="1"/>
  <c r="B2283" i="3" s="1"/>
  <c r="B2284" i="3" s="1"/>
  <c r="B2285" i="3" s="1"/>
  <c r="B2286" i="3" s="1"/>
  <c r="B2287" i="3" s="1"/>
  <c r="B2288" i="3" s="1"/>
  <c r="B2289" i="3" s="1"/>
  <c r="B2290" i="3" s="1"/>
  <c r="B2291" i="3" s="1"/>
  <c r="B2292" i="3" s="1"/>
  <c r="B2293" i="3" s="1"/>
  <c r="B2294" i="3" s="1"/>
  <c r="B2295" i="3" s="1"/>
  <c r="B2296" i="3" s="1"/>
  <c r="B2297" i="3" s="1"/>
  <c r="B2298" i="3" s="1"/>
  <c r="B2299" i="3" s="1"/>
  <c r="B2300" i="3" s="1"/>
  <c r="B2301" i="3" s="1"/>
  <c r="B2302" i="3" s="1"/>
  <c r="B2303" i="3" s="1"/>
  <c r="B2304" i="3" s="1"/>
  <c r="B2305" i="3" s="1"/>
  <c r="B2306" i="3" s="1"/>
  <c r="B2307" i="3" s="1"/>
  <c r="B2308" i="3" s="1"/>
  <c r="B2309" i="3" s="1"/>
  <c r="B2310" i="3" s="1"/>
  <c r="B2311" i="3" s="1"/>
  <c r="B2312" i="3" s="1"/>
  <c r="B2313" i="3" s="1"/>
  <c r="B2314" i="3" s="1"/>
  <c r="B2315" i="3" s="1"/>
  <c r="B2316" i="3" s="1"/>
  <c r="B2317" i="3" s="1"/>
  <c r="B2318" i="3" s="1"/>
  <c r="B2319" i="3" s="1"/>
  <c r="B2320" i="3" s="1"/>
  <c r="B2321" i="3" s="1"/>
  <c r="B2322" i="3" s="1"/>
  <c r="F120" i="21"/>
  <c r="F132" i="21" s="1"/>
  <c r="F144" i="21" s="1"/>
  <c r="F156" i="21" s="1"/>
  <c r="F168" i="21" s="1"/>
  <c r="F180" i="21" s="1"/>
  <c r="F192" i="21" s="1"/>
  <c r="F204" i="21" s="1"/>
  <c r="F216" i="21" s="1"/>
  <c r="F228" i="21" s="1"/>
  <c r="F240" i="21" s="1"/>
  <c r="F252" i="21" s="1"/>
  <c r="F264" i="21" s="1"/>
  <c r="F276" i="21" s="1"/>
  <c r="F288" i="21" s="1"/>
  <c r="F300" i="21" s="1"/>
  <c r="F312" i="21" s="1"/>
  <c r="F324" i="21" s="1"/>
  <c r="D561" i="3"/>
  <c r="D595" i="3" s="1"/>
  <c r="D605" i="3" s="1"/>
  <c r="D867" i="3" s="1"/>
  <c r="D921" i="3" s="1"/>
  <c r="D1013" i="3" s="1"/>
  <c r="D1313" i="3" s="1"/>
  <c r="D1637" i="3" s="1"/>
  <c r="D1783" i="3" s="1"/>
  <c r="D1881" i="3" s="1"/>
  <c r="D1924" i="3" s="1"/>
  <c r="D2034" i="3" s="1"/>
  <c r="D6214" i="3"/>
  <c r="B2323" i="3" l="1"/>
  <c r="B2324" i="3" s="1"/>
  <c r="B2325" i="3" s="1"/>
  <c r="B2326" i="3" s="1"/>
  <c r="B2327" i="3" s="1"/>
  <c r="B2328" i="3" s="1"/>
  <c r="B2329" i="3" s="1"/>
  <c r="B2330" i="3" s="1"/>
  <c r="B2331" i="3" s="1"/>
  <c r="B2332" i="3" s="1"/>
  <c r="B2333" i="3" s="1"/>
  <c r="B2334" i="3" s="1"/>
  <c r="B2335" i="3" s="1"/>
  <c r="B2336" i="3" s="1"/>
  <c r="B2337" i="3" s="1"/>
  <c r="B2338" i="3" s="1"/>
  <c r="B2339" i="3" s="1"/>
  <c r="B2340" i="3" s="1"/>
  <c r="B2341" i="3" s="1"/>
  <c r="B2342" i="3" s="1"/>
  <c r="B2343" i="3" s="1"/>
  <c r="B2344" i="3" s="1"/>
  <c r="B2345" i="3" s="1"/>
  <c r="D2888" i="3"/>
  <c r="D3197" i="3" s="1"/>
  <c r="D3429" i="3" s="1"/>
  <c r="D3552" i="3" s="1"/>
  <c r="B2346" i="3" l="1"/>
  <c r="B2347" i="3" s="1"/>
  <c r="B2348" i="3" s="1"/>
  <c r="B2349" i="3" s="1"/>
  <c r="B2350" i="3" s="1"/>
  <c r="B2351" i="3" s="1"/>
  <c r="B2352" i="3" s="1"/>
  <c r="B2353" i="3" s="1"/>
  <c r="B2354" i="3" s="1"/>
  <c r="B2355" i="3" s="1"/>
  <c r="B2356" i="3" s="1"/>
  <c r="B2357" i="3" s="1"/>
  <c r="B2358" i="3" s="1"/>
  <c r="B2359" i="3" s="1"/>
  <c r="B2360" i="3" s="1"/>
  <c r="B2361" i="3" s="1"/>
  <c r="B2362" i="3" s="1"/>
  <c r="B2363" i="3" s="1"/>
  <c r="B2364" i="3" s="1"/>
  <c r="B2365" i="3" s="1"/>
  <c r="B2366" i="3" s="1"/>
  <c r="B2367" i="3" s="1"/>
  <c r="B2368" i="3" s="1"/>
  <c r="B2369" i="3" s="1"/>
  <c r="B2370" i="3" s="1"/>
  <c r="B2371" i="3" s="1"/>
  <c r="B2372" i="3" s="1"/>
  <c r="B2373" i="3" s="1"/>
  <c r="B2374" i="3" s="1"/>
  <c r="B2375" i="3" s="1"/>
  <c r="B2376" i="3" s="1"/>
  <c r="B2377" i="3" s="1"/>
  <c r="B2378" i="3" s="1"/>
  <c r="B2379" i="3" s="1"/>
  <c r="B2380" i="3" s="1"/>
  <c r="B2381" i="3" s="1"/>
  <c r="B2382" i="3" s="1"/>
  <c r="B2383" i="3" s="1"/>
  <c r="B2384" i="3" s="1"/>
  <c r="B2385" i="3" s="1"/>
  <c r="B2386" i="3" s="1"/>
  <c r="B2387" i="3" s="1"/>
  <c r="B2388" i="3" s="1"/>
  <c r="B2389" i="3" s="1"/>
  <c r="B2390" i="3" s="1"/>
  <c r="B2391" i="3" s="1"/>
  <c r="B2392" i="3" s="1"/>
  <c r="B2393" i="3" s="1"/>
  <c r="B2394" i="3" s="1"/>
  <c r="B2395" i="3" s="1"/>
  <c r="B2396" i="3" s="1"/>
  <c r="B2397" i="3" s="1"/>
  <c r="B2398" i="3" s="1"/>
  <c r="B2399" i="3" s="1"/>
  <c r="B2400" i="3" s="1"/>
  <c r="B2401" i="3" s="1"/>
  <c r="B2402" i="3" s="1"/>
  <c r="B2403" i="3" s="1"/>
  <c r="B2404" i="3" s="1"/>
  <c r="B2405" i="3" s="1"/>
  <c r="B2406" i="3" s="1"/>
  <c r="B2407" i="3" s="1"/>
  <c r="B2408" i="3" s="1"/>
  <c r="B2409" i="3" s="1"/>
  <c r="B2410" i="3" s="1"/>
  <c r="B2411" i="3" s="1"/>
  <c r="B2412" i="3" s="1"/>
  <c r="B2413" i="3" s="1"/>
  <c r="B2414" i="3" s="1"/>
  <c r="B2415" i="3" s="1"/>
  <c r="B2416" i="3" s="1"/>
  <c r="B2417" i="3" s="1"/>
  <c r="B2418" i="3" s="1"/>
  <c r="B2419" i="3" s="1"/>
  <c r="B2420" i="3" s="1"/>
  <c r="B2421" i="3" s="1"/>
  <c r="B2422" i="3" s="1"/>
  <c r="B2423" i="3" s="1"/>
  <c r="B2424" i="3" s="1"/>
  <c r="B2425" i="3" s="1"/>
  <c r="B2426" i="3" s="1"/>
  <c r="B2427" i="3" s="1"/>
  <c r="B2428" i="3" s="1"/>
  <c r="B2429" i="3" s="1"/>
  <c r="B2430" i="3" s="1"/>
  <c r="B2431" i="3" s="1"/>
  <c r="B2432" i="3" s="1"/>
  <c r="B2433" i="3" s="1"/>
  <c r="B2434" i="3" s="1"/>
  <c r="B2435" i="3" s="1"/>
  <c r="B2436" i="3" s="1"/>
  <c r="B2437" i="3" s="1"/>
  <c r="B2438" i="3" s="1"/>
  <c r="B2439" i="3" s="1"/>
  <c r="B2440" i="3" s="1"/>
  <c r="B2441" i="3" s="1"/>
  <c r="B2442" i="3" s="1"/>
  <c r="B2443" i="3" s="1"/>
  <c r="B2444" i="3" s="1"/>
  <c r="B2445" i="3" s="1"/>
  <c r="B2446" i="3" s="1"/>
  <c r="B2447" i="3" s="1"/>
  <c r="B2448" i="3" s="1"/>
  <c r="B2449" i="3" s="1"/>
  <c r="D3703" i="3"/>
  <c r="D3827" i="3" s="1"/>
  <c r="D3910" i="3" s="1"/>
  <c r="D4102" i="3" s="1"/>
  <c r="D3579" i="3"/>
  <c r="D3580" i="3" s="1"/>
  <c r="D3581" i="3" s="1"/>
  <c r="D3582" i="3" s="1"/>
  <c r="D3583" i="3" s="1"/>
  <c r="D3584" i="3" s="1"/>
  <c r="D3585" i="3" s="1"/>
  <c r="D3586" i="3" s="1"/>
  <c r="D3587" i="3" s="1"/>
  <c r="D3588" i="3" s="1"/>
  <c r="D3589" i="3" s="1"/>
  <c r="D3590" i="3" s="1"/>
  <c r="G4" i="10"/>
  <c r="K4" i="10" s="1"/>
  <c r="G13" i="10"/>
  <c r="K13" i="10" s="1"/>
  <c r="G6" i="10"/>
  <c r="K6" i="10" s="1"/>
  <c r="G5" i="10"/>
  <c r="K5" i="10" s="1"/>
  <c r="G12" i="10"/>
  <c r="K12" i="10" s="1"/>
  <c r="G11" i="10"/>
  <c r="K11" i="10" s="1"/>
  <c r="G10" i="10"/>
  <c r="K10" i="10" s="1"/>
  <c r="G9" i="10"/>
  <c r="K9" i="10" s="1"/>
  <c r="G8" i="10"/>
  <c r="K8" i="10" s="1"/>
  <c r="G7" i="10"/>
  <c r="K7" i="10" s="1"/>
  <c r="BX15" i="19" l="1"/>
  <c r="BS15" i="19"/>
  <c r="BN15" i="19"/>
  <c r="BX13" i="19"/>
  <c r="BS13" i="19"/>
  <c r="BN13" i="19"/>
  <c r="BI15" i="19"/>
  <c r="BD15" i="19"/>
  <c r="AY15" i="19"/>
  <c r="BI13" i="19"/>
  <c r="BD13" i="19"/>
  <c r="AY13" i="19"/>
  <c r="AT15" i="19"/>
  <c r="AT13" i="19"/>
  <c r="AH2" i="19"/>
  <c r="AM2" i="19"/>
  <c r="AR2" i="19" s="1"/>
  <c r="AW2" i="19" s="1"/>
  <c r="BB2" i="19" s="1"/>
  <c r="BG2" i="19" s="1"/>
  <c r="BL2" i="19" s="1"/>
  <c r="BQ2" i="19" s="1"/>
  <c r="BV2" i="19" s="1"/>
  <c r="AO15" i="19"/>
  <c r="AJ15" i="19"/>
  <c r="AE15" i="19"/>
  <c r="Z15" i="19"/>
  <c r="AJ13" i="19"/>
  <c r="AE13" i="19"/>
  <c r="U15" i="19"/>
  <c r="U13" i="19"/>
  <c r="P15" i="19"/>
  <c r="P13" i="19"/>
  <c r="K15" i="19"/>
  <c r="K13" i="19"/>
  <c r="F15" i="19"/>
  <c r="F13" i="19"/>
  <c r="D8048" i="3"/>
  <c r="D8049" i="3" s="1"/>
  <c r="D8050" i="3" s="1"/>
  <c r="D534" i="3"/>
  <c r="D694" i="3"/>
  <c r="D948" i="3"/>
  <c r="D1926" i="3"/>
  <c r="D2575" i="3"/>
  <c r="D2609" i="3"/>
  <c r="D2824" i="3"/>
  <c r="D2882" i="3"/>
  <c r="D3946" i="3"/>
  <c r="D3947" i="3" s="1"/>
  <c r="D5281" i="3"/>
  <c r="D5282" i="3" s="1"/>
  <c r="D5283" i="3" s="1"/>
  <c r="D5284" i="3" s="1"/>
  <c r="D5285" i="3" s="1"/>
  <c r="D5286" i="3" s="1"/>
  <c r="D5560" i="3"/>
  <c r="D5620" i="3"/>
  <c r="D5669" i="3"/>
  <c r="D5679" i="3"/>
  <c r="D5979" i="3"/>
  <c r="D6206" i="3"/>
  <c r="D6215" i="3"/>
  <c r="D6437" i="3"/>
  <c r="D6597" i="3"/>
  <c r="D6743" i="3"/>
  <c r="D6744" i="3" s="1"/>
  <c r="D6745" i="3" s="1"/>
  <c r="D6746" i="3" s="1"/>
  <c r="D6747" i="3" s="1"/>
  <c r="D6748" i="3" s="1"/>
  <c r="D8343" i="3"/>
  <c r="D8412" i="3"/>
  <c r="D8413" i="3" s="1"/>
  <c r="D8414" i="3" s="1"/>
  <c r="D8415" i="3" s="1"/>
  <c r="D8595" i="3"/>
  <c r="D8637" i="3"/>
  <c r="D8690" i="3"/>
  <c r="C4" i="3"/>
  <c r="K4" i="18"/>
  <c r="K3" i="18"/>
  <c r="F4" i="18"/>
  <c r="B4" i="18"/>
  <c r="F3" i="18"/>
  <c r="F19" i="18"/>
  <c r="K18" i="18"/>
  <c r="K17" i="18"/>
  <c r="K16" i="18"/>
  <c r="K15" i="18"/>
  <c r="F18" i="18"/>
  <c r="F17" i="18"/>
  <c r="F16" i="18"/>
  <c r="F15" i="18"/>
  <c r="K14" i="18"/>
  <c r="K13" i="18"/>
  <c r="K9" i="18"/>
  <c r="K8" i="18"/>
  <c r="K7" i="18"/>
  <c r="K6" i="18"/>
  <c r="K5" i="18"/>
  <c r="F14" i="18"/>
  <c r="F13" i="18"/>
  <c r="D10" i="18"/>
  <c r="D11" i="18"/>
  <c r="D12" i="18" s="1"/>
  <c r="F8" i="18"/>
  <c r="F7" i="18"/>
  <c r="F6" i="18"/>
  <c r="F5" i="18"/>
  <c r="B6" i="18"/>
  <c r="B7" i="18"/>
  <c r="B8" i="18" s="1"/>
  <c r="B9" i="18" s="1"/>
  <c r="B10" i="18" s="1"/>
  <c r="B11" i="18" s="1"/>
  <c r="B12" i="18" s="1"/>
  <c r="B13" i="18" s="1"/>
  <c r="B14" i="18" s="1"/>
  <c r="B15" i="18" s="1"/>
  <c r="B16" i="18" s="1"/>
  <c r="B17" i="18" s="1"/>
  <c r="B18" i="18" s="1"/>
  <c r="B19" i="18" s="1"/>
  <c r="F9" i="18"/>
  <c r="K10" i="18"/>
  <c r="K11" i="18"/>
  <c r="K12" i="18"/>
  <c r="AB32" i="7"/>
  <c r="AB31" i="7"/>
  <c r="AB30" i="7"/>
  <c r="AB29" i="7"/>
  <c r="AB28" i="7"/>
  <c r="AB27" i="7"/>
  <c r="AB26" i="7"/>
  <c r="AB25" i="7"/>
  <c r="AB24" i="7"/>
  <c r="AC24" i="7" s="1"/>
  <c r="AB23" i="7"/>
  <c r="AC23" i="7" s="1"/>
  <c r="AB22" i="7"/>
  <c r="AB21" i="7"/>
  <c r="AB20" i="7"/>
  <c r="AB19" i="7"/>
  <c r="AB18" i="7"/>
  <c r="AB17" i="7"/>
  <c r="AB16" i="7"/>
  <c r="AC16" i="7" s="1"/>
  <c r="AB15" i="7"/>
  <c r="AC15" i="7" s="1"/>
  <c r="AB14" i="7"/>
  <c r="AC14" i="7" s="1"/>
  <c r="AB13" i="7"/>
  <c r="AC13" i="7" s="1"/>
  <c r="AB12" i="7"/>
  <c r="AB11" i="7"/>
  <c r="AB10" i="7"/>
  <c r="AB9" i="7"/>
  <c r="AB8" i="7"/>
  <c r="AC8" i="7" s="1"/>
  <c r="AB7" i="7"/>
  <c r="AC7" i="7" s="1"/>
  <c r="AB6" i="7"/>
  <c r="AC6" i="7" s="1"/>
  <c r="AB56" i="7"/>
  <c r="AB55" i="7"/>
  <c r="AC55" i="7" s="1"/>
  <c r="AB54" i="7"/>
  <c r="AB53" i="7"/>
  <c r="AB52" i="7"/>
  <c r="AB51" i="7"/>
  <c r="AB50" i="7"/>
  <c r="AB49" i="7"/>
  <c r="AB48" i="7"/>
  <c r="AB47" i="7"/>
  <c r="AB46" i="7"/>
  <c r="AB45" i="7"/>
  <c r="AB44" i="7"/>
  <c r="AB43" i="7"/>
  <c r="AB42" i="7"/>
  <c r="AC42" i="7" s="1"/>
  <c r="AB41" i="7"/>
  <c r="AB40" i="7"/>
  <c r="AB39" i="7"/>
  <c r="AB38" i="7"/>
  <c r="AB37" i="7"/>
  <c r="AB36" i="7"/>
  <c r="AB35" i="7"/>
  <c r="AB34" i="7"/>
  <c r="AB33" i="7"/>
  <c r="AF3" i="7"/>
  <c r="S27" i="16"/>
  <c r="O27" i="16"/>
  <c r="Q25" i="16" s="1"/>
  <c r="O16" i="16"/>
  <c r="O18" i="16" s="1"/>
  <c r="U8" i="16"/>
  <c r="U7" i="16"/>
  <c r="U6" i="16"/>
  <c r="U12" i="16"/>
  <c r="S9" i="16"/>
  <c r="Q12" i="16"/>
  <c r="S8" i="16" s="1"/>
  <c r="Q176" i="16"/>
  <c r="R142" i="16"/>
  <c r="N6" i="16"/>
  <c r="N4" i="16"/>
  <c r="R8" i="14"/>
  <c r="R7" i="14"/>
  <c r="P7" i="14"/>
  <c r="N11" i="14"/>
  <c r="P9" i="14" s="1"/>
  <c r="L4" i="14"/>
  <c r="O13" i="15"/>
  <c r="S13" i="15" s="1"/>
  <c r="L5" i="15"/>
  <c r="Q17" i="13"/>
  <c r="O15" i="13"/>
  <c r="O14" i="13"/>
  <c r="O13" i="13"/>
  <c r="J191" i="13"/>
  <c r="O12" i="13"/>
  <c r="O11" i="13"/>
  <c r="O10" i="13"/>
  <c r="K10" i="13"/>
  <c r="J7" i="13"/>
  <c r="K4" i="13"/>
  <c r="L4" i="13"/>
  <c r="R78" i="12"/>
  <c r="O76" i="12"/>
  <c r="L171" i="12"/>
  <c r="O75" i="12"/>
  <c r="O74" i="12"/>
  <c r="O73" i="12"/>
  <c r="O72" i="12"/>
  <c r="O7" i="12"/>
  <c r="O6" i="12"/>
  <c r="J4" i="12"/>
  <c r="K77" i="11"/>
  <c r="N75" i="11"/>
  <c r="N74" i="11"/>
  <c r="N73" i="11"/>
  <c r="N72" i="11"/>
  <c r="N71" i="11"/>
  <c r="N70" i="11"/>
  <c r="N166" i="11"/>
  <c r="N164" i="11"/>
  <c r="J170" i="11"/>
  <c r="J168" i="11"/>
  <c r="M28" i="10"/>
  <c r="M26" i="10"/>
  <c r="U25" i="10"/>
  <c r="U19" i="10"/>
  <c r="R27" i="10"/>
  <c r="R25" i="10"/>
  <c r="O22" i="10"/>
  <c r="O19" i="10"/>
  <c r="AE17" i="7"/>
  <c r="AE27" i="7"/>
  <c r="AE28" i="7"/>
  <c r="AE32" i="7"/>
  <c r="AE9" i="7"/>
  <c r="AE10" i="7"/>
  <c r="AE16" i="7"/>
  <c r="AE18" i="7"/>
  <c r="AE19" i="7"/>
  <c r="AE23" i="7"/>
  <c r="AE24" i="7"/>
  <c r="AE26" i="7"/>
  <c r="AE7" i="7"/>
  <c r="AE20" i="7"/>
  <c r="AE22" i="7"/>
  <c r="AE25" i="7"/>
  <c r="AE30" i="7"/>
  <c r="AE31" i="7"/>
  <c r="AE6" i="7"/>
  <c r="AE8" i="7"/>
  <c r="AE21" i="7"/>
  <c r="AE29" i="7"/>
  <c r="Z56" i="7"/>
  <c r="Z55" i="7"/>
  <c r="Z42" i="7"/>
  <c r="Z33" i="7"/>
  <c r="Z28" i="7"/>
  <c r="Z27" i="7"/>
  <c r="Z26" i="7"/>
  <c r="Z25" i="7"/>
  <c r="Z24" i="7"/>
  <c r="Z23" i="7"/>
  <c r="Z19" i="7"/>
  <c r="Z18" i="7"/>
  <c r="Z17" i="7"/>
  <c r="Z16" i="7"/>
  <c r="Z15" i="7"/>
  <c r="Z14" i="7"/>
  <c r="Z13" i="7"/>
  <c r="Z11" i="7"/>
  <c r="Z10" i="7"/>
  <c r="Z9" i="7"/>
  <c r="Z8" i="7"/>
  <c r="Z7" i="7"/>
  <c r="Z6" i="7"/>
  <c r="X30" i="7"/>
  <c r="Z29" i="7" s="1"/>
  <c r="X39" i="7"/>
  <c r="Z39" i="7" s="1"/>
  <c r="X38" i="7"/>
  <c r="Z37" i="7" s="1"/>
  <c r="X35" i="7"/>
  <c r="Z34" i="7" s="1"/>
  <c r="X32" i="7"/>
  <c r="Z31" i="7" s="1"/>
  <c r="P33" i="7"/>
  <c r="X54" i="7"/>
  <c r="Z54" i="7" s="1"/>
  <c r="X53" i="7"/>
  <c r="Z53" i="7" s="1"/>
  <c r="X52" i="7"/>
  <c r="Z52" i="7" s="1"/>
  <c r="X51" i="7"/>
  <c r="Z51" i="7" s="1"/>
  <c r="X50" i="7"/>
  <c r="Z50" i="7" s="1"/>
  <c r="X49" i="7"/>
  <c r="Z48" i="7" s="1"/>
  <c r="X48" i="7"/>
  <c r="Z47" i="7" s="1"/>
  <c r="X47" i="7"/>
  <c r="X46" i="7"/>
  <c r="Z46" i="7" s="1"/>
  <c r="X44" i="7"/>
  <c r="X45" i="7"/>
  <c r="Z44" i="7" s="1"/>
  <c r="X43" i="7"/>
  <c r="Z43" i="7" s="1"/>
  <c r="X42" i="7"/>
  <c r="X41" i="7"/>
  <c r="Z40" i="7" s="1"/>
  <c r="X34" i="7"/>
  <c r="X33" i="7"/>
  <c r="Z32" i="7" s="1"/>
  <c r="X20" i="7"/>
  <c r="X21" i="7" s="1"/>
  <c r="Z12" i="7"/>
  <c r="V7" i="7"/>
  <c r="V8" i="7" s="1"/>
  <c r="V9" i="7" s="1"/>
  <c r="V10" i="7" s="1"/>
  <c r="V11" i="7" s="1"/>
  <c r="V12" i="7" s="1"/>
  <c r="V13" i="7" s="1"/>
  <c r="V14" i="7" s="1"/>
  <c r="V15" i="7" s="1"/>
  <c r="V16" i="7" s="1"/>
  <c r="V17" i="7" s="1"/>
  <c r="V18" i="7" s="1"/>
  <c r="V19" i="7" s="1"/>
  <c r="V20" i="7" s="1"/>
  <c r="V21" i="7" s="1"/>
  <c r="V22" i="7" s="1"/>
  <c r="V23" i="7" s="1"/>
  <c r="V24" i="7" s="1"/>
  <c r="V25" i="7" s="1"/>
  <c r="V26" i="7" s="1"/>
  <c r="V27" i="7" s="1"/>
  <c r="V28" i="7" s="1"/>
  <c r="V29" i="7" s="1"/>
  <c r="V30" i="7" s="1"/>
  <c r="V31" i="7" s="1"/>
  <c r="V32" i="7" s="1"/>
  <c r="V33" i="7" s="1"/>
  <c r="V34" i="7" s="1"/>
  <c r="V35" i="7" s="1"/>
  <c r="V36" i="7" s="1"/>
  <c r="V37" i="7" s="1"/>
  <c r="V38" i="7" s="1"/>
  <c r="V39" i="7" s="1"/>
  <c r="V40" i="7" s="1"/>
  <c r="V41" i="7" s="1"/>
  <c r="V42" i="7" s="1"/>
  <c r="V43" i="7" s="1"/>
  <c r="V44" i="7" s="1"/>
  <c r="V45" i="7" s="1"/>
  <c r="V46" i="7" s="1"/>
  <c r="V47" i="7" s="1"/>
  <c r="V48" i="7" s="1"/>
  <c r="V49" i="7" s="1"/>
  <c r="V50" i="7" s="1"/>
  <c r="V51" i="7" s="1"/>
  <c r="V52" i="7" s="1"/>
  <c r="V53" i="7" s="1"/>
  <c r="V54" i="7" s="1"/>
  <c r="V55" i="7" s="1"/>
  <c r="V56" i="7" s="1"/>
  <c r="E48" i="5"/>
  <c r="E46" i="5"/>
  <c r="V14" i="6"/>
  <c r="P61" i="7"/>
  <c r="I61" i="7" s="1"/>
  <c r="P60" i="7"/>
  <c r="I60" i="7"/>
  <c r="P59" i="7"/>
  <c r="I59" i="7" s="1"/>
  <c r="I50" i="7"/>
  <c r="I58" i="7"/>
  <c r="P57" i="7"/>
  <c r="P56" i="7"/>
  <c r="I56" i="7"/>
  <c r="P55" i="7"/>
  <c r="I55" i="7" s="1"/>
  <c r="P54" i="7"/>
  <c r="I54" i="7" s="1"/>
  <c r="P53" i="7"/>
  <c r="I53" i="7"/>
  <c r="P52" i="7"/>
  <c r="I52" i="7" s="1"/>
  <c r="P51" i="7"/>
  <c r="I51" i="7"/>
  <c r="P50" i="7"/>
  <c r="P49" i="7"/>
  <c r="I49" i="7"/>
  <c r="P48" i="7"/>
  <c r="I48" i="7" s="1"/>
  <c r="P47" i="7"/>
  <c r="I47" i="7" s="1"/>
  <c r="E24" i="7"/>
  <c r="E22" i="7"/>
  <c r="E20" i="7"/>
  <c r="E18" i="7"/>
  <c r="E17" i="7"/>
  <c r="E16" i="7"/>
  <c r="E15" i="7"/>
  <c r="E14" i="7"/>
  <c r="E9" i="7"/>
  <c r="E8" i="7"/>
  <c r="P36" i="7"/>
  <c r="I36" i="7" s="1"/>
  <c r="I41" i="7"/>
  <c r="I40" i="7"/>
  <c r="I34" i="7"/>
  <c r="P27" i="7"/>
  <c r="I27" i="7"/>
  <c r="I24" i="7"/>
  <c r="I23" i="7"/>
  <c r="I19" i="7"/>
  <c r="I18" i="7"/>
  <c r="I17" i="7"/>
  <c r="I14" i="7"/>
  <c r="I13" i="7"/>
  <c r="I9" i="7"/>
  <c r="I8" i="7"/>
  <c r="I7" i="7"/>
  <c r="P46" i="7"/>
  <c r="I46" i="7" s="1"/>
  <c r="P45" i="7"/>
  <c r="I45" i="7"/>
  <c r="P44" i="7"/>
  <c r="I44" i="7"/>
  <c r="P43" i="7"/>
  <c r="I43" i="7"/>
  <c r="P42" i="7"/>
  <c r="I42" i="7" s="1"/>
  <c r="P41" i="7"/>
  <c r="P40" i="7"/>
  <c r="P39" i="7"/>
  <c r="I39" i="7" s="1"/>
  <c r="P38" i="7"/>
  <c r="I38" i="7" s="1"/>
  <c r="P37" i="7"/>
  <c r="I37" i="7" s="1"/>
  <c r="P35" i="7"/>
  <c r="I35" i="7" s="1"/>
  <c r="P34" i="7"/>
  <c r="I33" i="7"/>
  <c r="P31" i="7"/>
  <c r="I31" i="7" s="1"/>
  <c r="P30" i="7"/>
  <c r="I30" i="7" s="1"/>
  <c r="P29" i="7"/>
  <c r="I29" i="7" s="1"/>
  <c r="P28" i="7"/>
  <c r="I28" i="7"/>
  <c r="P25" i="7"/>
  <c r="I25" i="7" s="1"/>
  <c r="P24" i="7"/>
  <c r="P23" i="7"/>
  <c r="P21" i="7"/>
  <c r="I21" i="7" s="1"/>
  <c r="P19" i="7"/>
  <c r="P18" i="7"/>
  <c r="P17" i="7"/>
  <c r="P16" i="7"/>
  <c r="I16" i="7" s="1"/>
  <c r="P15" i="7"/>
  <c r="I15" i="7" s="1"/>
  <c r="P14" i="7"/>
  <c r="P13" i="7"/>
  <c r="E13" i="7" s="1"/>
  <c r="P12" i="7"/>
  <c r="E12" i="7"/>
  <c r="P11" i="7"/>
  <c r="E11" i="7"/>
  <c r="P10" i="7"/>
  <c r="E10" i="7" s="1"/>
  <c r="P9" i="7"/>
  <c r="P8" i="7"/>
  <c r="T7" i="7"/>
  <c r="R7" i="7"/>
  <c r="P7" i="7"/>
  <c r="E7" i="7" s="1"/>
  <c r="G43" i="5"/>
  <c r="I11" i="7"/>
  <c r="I12" i="7"/>
  <c r="U6" i="6"/>
  <c r="W6" i="6"/>
  <c r="S1043" i="6"/>
  <c r="T173" i="6"/>
  <c r="U13" i="5"/>
  <c r="E25" i="5"/>
  <c r="E24" i="5"/>
  <c r="E23" i="5"/>
  <c r="E22" i="5"/>
  <c r="E21" i="5"/>
  <c r="E20" i="5"/>
  <c r="E19" i="5"/>
  <c r="E18" i="5"/>
  <c r="E17" i="5"/>
  <c r="T2850" i="1"/>
  <c r="D3948" i="3" l="1"/>
  <c r="D3949" i="3" s="1"/>
  <c r="D3950" i="3" s="1"/>
  <c r="D3951" i="3" s="1"/>
  <c r="D3952" i="3" s="1"/>
  <c r="D3953" i="3" s="1"/>
  <c r="D3954" i="3" s="1"/>
  <c r="D3955" i="3" s="1"/>
  <c r="D3956" i="3" s="1"/>
  <c r="D3957" i="3" s="1"/>
  <c r="D3958" i="3" s="1"/>
  <c r="D8416" i="3"/>
  <c r="D8417" i="3" s="1"/>
  <c r="D8418" i="3" s="1"/>
  <c r="D8419" i="3" s="1"/>
  <c r="D8420" i="3" s="1"/>
  <c r="D8421" i="3" s="1"/>
  <c r="D6749" i="3"/>
  <c r="D6750" i="3" s="1"/>
  <c r="D6751" i="3" s="1"/>
  <c r="D8051" i="3"/>
  <c r="D8052" i="3" s="1"/>
  <c r="D8053" i="3" s="1"/>
  <c r="D8054" i="3" s="1"/>
  <c r="D8055" i="3" s="1"/>
  <c r="D8056" i="3" s="1"/>
  <c r="D8057" i="3" s="1"/>
  <c r="D8058" i="3" s="1"/>
  <c r="D8059" i="3" s="1"/>
  <c r="D8060" i="3" s="1"/>
  <c r="D8061" i="3" s="1"/>
  <c r="D8062" i="3" s="1"/>
  <c r="D8063" i="3" s="1"/>
  <c r="D5670" i="3"/>
  <c r="D5671" i="3" s="1"/>
  <c r="D5672" i="3" s="1"/>
  <c r="D5673" i="3" s="1"/>
  <c r="D5674" i="3" s="1"/>
  <c r="A16" i="3"/>
  <c r="D5270" i="3"/>
  <c r="D5289" i="3" s="1"/>
  <c r="D5450" i="3" s="1"/>
  <c r="D5658" i="3" s="1"/>
  <c r="D5699" i="3" s="1"/>
  <c r="D5908" i="3" s="1"/>
  <c r="S9" i="15"/>
  <c r="S8" i="15"/>
  <c r="S10" i="15"/>
  <c r="Q15" i="16"/>
  <c r="Q16" i="16"/>
  <c r="F12" i="18"/>
  <c r="F11" i="18"/>
  <c r="X22" i="7"/>
  <c r="Z20" i="7"/>
  <c r="Q8" i="15"/>
  <c r="Z49" i="7"/>
  <c r="AE58" i="7" s="1"/>
  <c r="AG57" i="7" s="1"/>
  <c r="AC50" i="7"/>
  <c r="X36" i="7"/>
  <c r="AC30" i="7"/>
  <c r="Q9" i="15"/>
  <c r="Q23" i="16"/>
  <c r="AC44" i="7"/>
  <c r="AC52" i="7"/>
  <c r="AC31" i="7"/>
  <c r="F10" i="18"/>
  <c r="AC34" i="7"/>
  <c r="Q24" i="16"/>
  <c r="Z45" i="7"/>
  <c r="AC45" i="7" s="1"/>
  <c r="Q11" i="15"/>
  <c r="P8" i="14"/>
  <c r="AC46" i="7"/>
  <c r="AC54" i="7"/>
  <c r="AC9" i="7"/>
  <c r="AC17" i="7"/>
  <c r="AC25" i="7"/>
  <c r="AC51" i="7"/>
  <c r="I10" i="7"/>
  <c r="Q10" i="15"/>
  <c r="AC37" i="7"/>
  <c r="S6" i="16"/>
  <c r="AC39" i="7"/>
  <c r="AC47" i="7"/>
  <c r="AC10" i="7"/>
  <c r="AC18" i="7"/>
  <c r="AC26" i="7"/>
  <c r="AC29" i="7"/>
  <c r="AC32" i="7"/>
  <c r="Z30" i="7"/>
  <c r="Z38" i="7"/>
  <c r="AC38" i="7" s="1"/>
  <c r="S7" i="16"/>
  <c r="AC40" i="7"/>
  <c r="AC48" i="7"/>
  <c r="AC56" i="7"/>
  <c r="AC11" i="7"/>
  <c r="AC19" i="7"/>
  <c r="AC27" i="7"/>
  <c r="Z41" i="7"/>
  <c r="AC41" i="7" s="1"/>
  <c r="AC43" i="7"/>
  <c r="AC53" i="7"/>
  <c r="AC33" i="7"/>
  <c r="AC12" i="7"/>
  <c r="AC20" i="7"/>
  <c r="AC28" i="7"/>
  <c r="A41" i="3"/>
  <c r="A113" i="3"/>
  <c r="A877" i="3"/>
  <c r="A1387" i="3"/>
  <c r="A1783" i="3"/>
  <c r="A1990" i="3"/>
  <c r="A2974" i="3"/>
  <c r="A1600" i="3"/>
  <c r="A2553" i="3"/>
  <c r="A802" i="3"/>
  <c r="A827" i="3"/>
  <c r="A3270" i="3"/>
  <c r="A169" i="3"/>
  <c r="AE11" i="7" s="1"/>
  <c r="A898" i="3"/>
  <c r="A29" i="3"/>
  <c r="A472" i="3"/>
  <c r="AE15" i="7" s="1"/>
  <c r="A386" i="3"/>
  <c r="AE14" i="7" s="1"/>
  <c r="A853" i="3"/>
  <c r="A2732" i="3"/>
  <c r="A63" i="3"/>
  <c r="A1104" i="3"/>
  <c r="A690" i="3"/>
  <c r="A231" i="3"/>
  <c r="AE12" i="7" s="1"/>
  <c r="A568" i="3"/>
  <c r="A2265" i="3"/>
  <c r="A294" i="3"/>
  <c r="AE13" i="7" s="1"/>
  <c r="D6010" i="3" l="1"/>
  <c r="D6138" i="3" s="1"/>
  <c r="D6260" i="3" s="1"/>
  <c r="D6440" i="3" s="1"/>
  <c r="D6535" i="3" s="1"/>
  <c r="D5909" i="3"/>
  <c r="D5910" i="3" s="1"/>
  <c r="D5911" i="3" s="1"/>
  <c r="D5912" i="3" s="1"/>
  <c r="D5913" i="3" s="1"/>
  <c r="D6784" i="3"/>
  <c r="D7266" i="3" s="1"/>
  <c r="D7720" i="3" s="1"/>
  <c r="D8165" i="3" s="1"/>
  <c r="D8327" i="3" s="1"/>
  <c r="D8536" i="3" s="1"/>
  <c r="D8572" i="3" s="1"/>
  <c r="AC49" i="7"/>
  <c r="Z35" i="7"/>
  <c r="AC35" i="7" s="1"/>
  <c r="Z36" i="7"/>
  <c r="AC36" i="7" s="1"/>
  <c r="Z22" i="7"/>
  <c r="AC22" i="7" s="1"/>
  <c r="Z21" i="7"/>
  <c r="AC21" i="7" s="1"/>
  <c r="L19" i="22" l="1"/>
  <c r="H17" i="22"/>
  <c r="J17" i="22" s="1"/>
  <c r="H6" i="22" l="1"/>
  <c r="J6" i="22" s="1"/>
  <c r="H44" i="22"/>
  <c r="J44" i="22" s="1"/>
  <c r="H27" i="22"/>
  <c r="J27" i="22" s="1"/>
  <c r="L24" i="22"/>
  <c r="L13" i="22"/>
  <c r="H33" i="22"/>
  <c r="J33" i="22" s="1"/>
  <c r="L20" i="22"/>
  <c r="L11" i="22"/>
  <c r="H28" i="22"/>
  <c r="J28" i="22" s="1"/>
  <c r="L5" i="22"/>
  <c r="L22" i="22"/>
  <c r="L26" i="22"/>
  <c r="L7" i="22"/>
  <c r="L17" i="22"/>
  <c r="L6" i="22"/>
  <c r="L30" i="22"/>
  <c r="L21" i="22"/>
  <c r="L28" i="22"/>
  <c r="L10" i="22"/>
  <c r="L32" i="22"/>
  <c r="L15" i="22"/>
  <c r="L25" i="22"/>
  <c r="L27" i="22"/>
  <c r="L18" i="22"/>
  <c r="L14" i="22"/>
  <c r="L9" i="22"/>
  <c r="L8" i="22"/>
  <c r="L16" i="22"/>
  <c r="L12" i="22"/>
  <c r="L31" i="22"/>
  <c r="L29" i="22"/>
  <c r="L23" i="22"/>
  <c r="H53" i="22"/>
  <c r="J53" i="22" s="1"/>
  <c r="H39" i="22"/>
  <c r="J39" i="22" s="1"/>
  <c r="H9" i="22"/>
  <c r="J9" i="22" s="1"/>
  <c r="H7" i="22"/>
  <c r="J7" i="22" s="1"/>
  <c r="H8" i="22"/>
  <c r="J8" i="22" s="1"/>
  <c r="H10" i="22"/>
  <c r="J10" i="22" s="1"/>
  <c r="H25" i="22"/>
  <c r="J25" i="22" s="1"/>
  <c r="H14" i="22"/>
  <c r="J14" i="22" s="1"/>
  <c r="H51" i="22"/>
  <c r="J51" i="22" s="1"/>
  <c r="H29" i="22"/>
  <c r="H30" i="22"/>
  <c r="J30" i="22" s="1"/>
  <c r="H55" i="22"/>
  <c r="J55" i="22" s="1"/>
  <c r="H52" i="22"/>
  <c r="J52" i="22" s="1"/>
  <c r="H23" i="22"/>
  <c r="J23" i="22" s="1"/>
  <c r="H22" i="22"/>
  <c r="J22" i="22" s="1"/>
  <c r="H35" i="22"/>
  <c r="J35" i="22" s="1"/>
  <c r="H11" i="22"/>
  <c r="J11" i="22" s="1"/>
  <c r="H47" i="22"/>
  <c r="J47" i="22" s="1"/>
  <c r="H31" i="22"/>
  <c r="H13" i="22"/>
  <c r="J13" i="22" s="1"/>
  <c r="H42" i="22"/>
  <c r="J42" i="22" s="1"/>
  <c r="H24" i="22"/>
  <c r="J24" i="22" s="1"/>
  <c r="H45" i="22"/>
  <c r="J45" i="22" s="1"/>
  <c r="H54" i="22"/>
  <c r="J54" i="22" s="1"/>
  <c r="H21" i="22"/>
  <c r="J21" i="22" s="1"/>
  <c r="H32" i="22"/>
  <c r="H5" i="22"/>
  <c r="J5" i="22" s="1"/>
  <c r="H15" i="22"/>
  <c r="J15" i="22" s="1"/>
  <c r="H26" i="22"/>
  <c r="J26" i="22" s="1"/>
  <c r="H41" i="22"/>
  <c r="J41" i="22" s="1"/>
  <c r="H40" i="22"/>
  <c r="J40" i="22" s="1"/>
  <c r="H48" i="22"/>
  <c r="J48" i="22" s="1"/>
  <c r="H19" i="22"/>
  <c r="J19" i="22" s="1"/>
  <c r="H18" i="22"/>
  <c r="J18" i="22" s="1"/>
  <c r="H37" i="22"/>
  <c r="J37" i="22" s="1"/>
  <c r="H49" i="22"/>
  <c r="J49" i="22" s="1"/>
  <c r="H43" i="22"/>
  <c r="J43" i="22" s="1"/>
  <c r="H20" i="22"/>
  <c r="J20" i="22" s="1"/>
  <c r="H46" i="22"/>
  <c r="J46" i="22" s="1"/>
  <c r="H34" i="22"/>
  <c r="J34" i="22" s="1"/>
  <c r="H12" i="22"/>
  <c r="J12" i="22" s="1"/>
  <c r="H50" i="22"/>
  <c r="J50" i="22" s="1"/>
  <c r="H36" i="22"/>
  <c r="J36" i="22" s="1"/>
  <c r="H16" i="22"/>
  <c r="J16" i="22" s="1"/>
  <c r="H38" i="22"/>
  <c r="J38" i="22" s="1"/>
  <c r="H58" i="22" l="1"/>
  <c r="J31" i="22"/>
  <c r="J32" i="22" l="1"/>
  <c r="J29" i="22" l="1"/>
  <c r="E29" i="22"/>
  <c r="E36" i="22" l="1"/>
  <c r="E37" i="22" l="1"/>
  <c r="E38" i="22" l="1"/>
  <c r="E39" i="22" l="1"/>
  <c r="E40" i="22" l="1"/>
  <c r="E41" i="22" l="1"/>
  <c r="E42" i="22" l="1"/>
  <c r="E43" i="22" l="1"/>
  <c r="E44" i="22" l="1"/>
  <c r="E45" i="22" l="1"/>
  <c r="E46" i="22" l="1"/>
  <c r="E47" i="22" l="1"/>
  <c r="E48" i="22" l="1"/>
  <c r="E49" i="22" l="1"/>
  <c r="E50" i="22" l="1"/>
  <c r="E51" i="22" l="1"/>
  <c r="B2450" i="3" l="1"/>
  <c r="B2451" i="3" s="1"/>
  <c r="B2452" i="3" s="1"/>
  <c r="B2453" i="3" s="1"/>
  <c r="B2454" i="3" s="1"/>
  <c r="B2455" i="3" s="1"/>
  <c r="B2456" i="3" s="1"/>
  <c r="B2457" i="3" s="1"/>
  <c r="B2458" i="3" s="1"/>
  <c r="B2459" i="3" s="1"/>
  <c r="B2460" i="3" s="1"/>
  <c r="B2461" i="3" s="1"/>
  <c r="B2462" i="3" s="1"/>
  <c r="B2463" i="3" s="1"/>
  <c r="B2464" i="3" s="1"/>
  <c r="B2465" i="3" s="1"/>
  <c r="B2466" i="3" s="1"/>
  <c r="B2467" i="3" s="1"/>
  <c r="B2468" i="3" s="1"/>
  <c r="B2469" i="3" s="1"/>
  <c r="B2470" i="3" s="1"/>
  <c r="B2471" i="3" s="1"/>
  <c r="B2472" i="3" s="1"/>
  <c r="B2473" i="3" s="1"/>
  <c r="B2474" i="3" s="1"/>
  <c r="B2475" i="3" s="1"/>
  <c r="B2476" i="3" s="1"/>
  <c r="B2477" i="3" s="1"/>
  <c r="B2478" i="3" s="1"/>
  <c r="B2479" i="3" s="1"/>
  <c r="B2480" i="3" s="1"/>
  <c r="B2481" i="3" s="1"/>
  <c r="B2482" i="3" s="1"/>
  <c r="B2483" i="3" s="1"/>
  <c r="B2484" i="3" s="1"/>
  <c r="B2485" i="3" s="1"/>
  <c r="B2486" i="3" s="1"/>
  <c r="B2487" i="3" s="1"/>
  <c r="B2488" i="3" s="1"/>
  <c r="B2489" i="3" s="1"/>
  <c r="B2490" i="3" s="1"/>
  <c r="B2491" i="3" s="1"/>
  <c r="B2492" i="3" s="1"/>
  <c r="B2493" i="3" l="1"/>
  <c r="B2494" i="3" s="1"/>
  <c r="B2495" i="3" s="1"/>
  <c r="B2496" i="3" s="1"/>
  <c r="B2497" i="3" s="1"/>
  <c r="B2498" i="3" s="1"/>
  <c r="B2499" i="3" s="1"/>
  <c r="B2500" i="3" s="1"/>
  <c r="B2501" i="3" s="1"/>
  <c r="B2502" i="3" s="1"/>
  <c r="B2503" i="3" s="1"/>
  <c r="B2504" i="3" s="1"/>
  <c r="B2505" i="3" s="1"/>
  <c r="B2506" i="3" s="1"/>
  <c r="B2507" i="3" s="1"/>
  <c r="B2508" i="3" s="1"/>
  <c r="B2509" i="3" s="1"/>
  <c r="B2510" i="3" s="1"/>
  <c r="B2511" i="3" s="1"/>
  <c r="B2512" i="3" s="1"/>
  <c r="B2513" i="3" s="1"/>
  <c r="B2514" i="3" s="1"/>
  <c r="B2515" i="3" s="1"/>
  <c r="B2516" i="3" s="1"/>
  <c r="B2517" i="3" s="1"/>
  <c r="B2518" i="3" s="1"/>
  <c r="B2519" i="3" s="1"/>
  <c r="B2520" i="3" s="1"/>
  <c r="B2521" i="3" s="1"/>
  <c r="B2522" i="3" s="1"/>
  <c r="B2523" i="3" s="1"/>
  <c r="B2524" i="3" s="1"/>
  <c r="B2525" i="3" s="1"/>
  <c r="B2526" i="3" s="1"/>
  <c r="B2527" i="3" s="1"/>
  <c r="B2528" i="3" s="1"/>
  <c r="B2529" i="3" s="1"/>
  <c r="B2530" i="3" s="1"/>
  <c r="B2531" i="3" s="1"/>
  <c r="B2532" i="3" s="1"/>
  <c r="B2533" i="3" s="1"/>
  <c r="B2534" i="3" s="1"/>
  <c r="B2535" i="3" s="1"/>
  <c r="B2536" i="3" s="1"/>
  <c r="B2537" i="3" s="1"/>
  <c r="B2538" i="3" s="1"/>
  <c r="B2539" i="3" s="1"/>
  <c r="B2540" i="3" s="1"/>
  <c r="B2541" i="3" s="1"/>
  <c r="B2542" i="3" s="1"/>
  <c r="B2543" i="3" s="1"/>
  <c r="B2544" i="3" s="1"/>
  <c r="B2545" i="3" s="1"/>
  <c r="B2546" i="3" s="1"/>
  <c r="B2547" i="3" s="1"/>
  <c r="B2548" i="3" s="1"/>
  <c r="B2549" i="3" s="1"/>
  <c r="B2550" i="3" s="1"/>
  <c r="B2551" i="3" s="1"/>
  <c r="B2552" i="3" s="1"/>
  <c r="B2553" i="3" s="1"/>
  <c r="B2554" i="3" s="1"/>
  <c r="B2555" i="3" s="1"/>
  <c r="B2556" i="3" s="1"/>
  <c r="B2557" i="3" s="1"/>
  <c r="B2558" i="3" s="1"/>
  <c r="B2559" i="3" s="1"/>
  <c r="B2560" i="3" s="1"/>
  <c r="B2561" i="3" s="1"/>
  <c r="B2562" i="3" s="1"/>
  <c r="B2563" i="3" s="1"/>
  <c r="B2564" i="3" s="1"/>
  <c r="B2565" i="3" s="1"/>
  <c r="B2566" i="3" s="1"/>
  <c r="B2567" i="3" s="1"/>
  <c r="B2568" i="3" s="1"/>
  <c r="B2569" i="3" s="1"/>
  <c r="B2570" i="3" s="1"/>
  <c r="B2571" i="3" s="1"/>
  <c r="B2572" i="3" s="1"/>
  <c r="B2573" i="3" s="1"/>
  <c r="B2574" i="3" s="1"/>
  <c r="B2575" i="3" s="1"/>
  <c r="B2576" i="3" s="1"/>
  <c r="B2577" i="3" s="1"/>
  <c r="B2578" i="3" s="1"/>
  <c r="B2579" i="3" s="1"/>
  <c r="B2580" i="3" s="1"/>
  <c r="B2581" i="3" s="1"/>
  <c r="B2582" i="3" s="1"/>
  <c r="B2583" i="3" s="1"/>
  <c r="B2584" i="3" s="1"/>
  <c r="B2585" i="3" s="1"/>
  <c r="B2586" i="3" s="1"/>
  <c r="B2587" i="3" s="1"/>
  <c r="B2588" i="3" s="1"/>
  <c r="B2589" i="3" s="1"/>
  <c r="B2590" i="3" s="1"/>
  <c r="B2591" i="3" s="1"/>
  <c r="B2592" i="3" s="1"/>
  <c r="B2593" i="3" s="1"/>
  <c r="B2594" i="3" s="1"/>
  <c r="B2595" i="3" s="1"/>
  <c r="B2596" i="3" s="1"/>
  <c r="B2597" i="3" s="1"/>
  <c r="B2598" i="3" s="1"/>
  <c r="B2599" i="3" s="1"/>
  <c r="B2600" i="3" s="1"/>
  <c r="B2601" i="3" s="1"/>
  <c r="B2602" i="3" s="1"/>
  <c r="B2603" i="3" s="1"/>
  <c r="B2604" i="3" s="1"/>
  <c r="B2605" i="3" s="1"/>
  <c r="B2606" i="3" s="1"/>
  <c r="B2607" i="3" s="1"/>
  <c r="B2608" i="3" s="1"/>
  <c r="B2609" i="3" s="1"/>
  <c r="B2610" i="3" s="1"/>
  <c r="B2611" i="3" s="1"/>
  <c r="B2612" i="3" s="1"/>
  <c r="B2613" i="3" s="1"/>
  <c r="B2614" i="3" s="1"/>
  <c r="B2615" i="3" s="1"/>
  <c r="B2616" i="3" s="1"/>
  <c r="B2617" i="3" s="1"/>
  <c r="B2618" i="3" s="1"/>
  <c r="B2619" i="3" s="1"/>
  <c r="B2620" i="3" s="1"/>
  <c r="B2621" i="3" s="1"/>
  <c r="B2622" i="3" s="1"/>
  <c r="B2623" i="3" s="1"/>
  <c r="B2624" i="3" s="1"/>
  <c r="B2625" i="3" s="1"/>
  <c r="B2626" i="3" s="1"/>
  <c r="B2627" i="3" s="1"/>
  <c r="B2628" i="3" s="1"/>
  <c r="B2629" i="3" s="1"/>
  <c r="B2630" i="3" s="1"/>
  <c r="B2631" i="3" s="1"/>
  <c r="B2632" i="3" s="1"/>
  <c r="B2633" i="3" s="1"/>
  <c r="B2634" i="3" s="1"/>
  <c r="B2635" i="3" s="1"/>
  <c r="B2636" i="3" s="1"/>
  <c r="B2637" i="3" s="1"/>
  <c r="B2638" i="3" s="1"/>
  <c r="B2639" i="3" s="1"/>
  <c r="B2640" i="3" s="1"/>
  <c r="B2641" i="3" s="1"/>
  <c r="B2642" i="3" s="1"/>
  <c r="B2643" i="3" s="1"/>
  <c r="B2644" i="3" s="1"/>
  <c r="B2645" i="3" s="1"/>
  <c r="B2646" i="3" s="1"/>
  <c r="B2647" i="3" s="1"/>
  <c r="B2648" i="3" s="1"/>
  <c r="B2649" i="3" s="1"/>
  <c r="B2650" i="3" s="1"/>
  <c r="B2651" i="3" s="1"/>
  <c r="B2652" i="3" s="1"/>
  <c r="B2653" i="3" s="1"/>
  <c r="B2654" i="3" s="1"/>
  <c r="B2655" i="3" s="1"/>
  <c r="B2656" i="3" s="1"/>
  <c r="B2657" i="3" s="1"/>
  <c r="B2658" i="3" s="1"/>
  <c r="B2659" i="3" s="1"/>
  <c r="B2660" i="3" s="1"/>
  <c r="B2661" i="3" s="1"/>
  <c r="B2662" i="3" s="1"/>
  <c r="B2663" i="3" s="1"/>
  <c r="B2664" i="3" s="1"/>
  <c r="B2665" i="3" s="1"/>
  <c r="B2666" i="3" s="1"/>
  <c r="B2667" i="3" s="1"/>
  <c r="B2668" i="3" s="1"/>
  <c r="B2669" i="3" s="1"/>
  <c r="B2670" i="3" s="1"/>
  <c r="B2671" i="3" s="1"/>
  <c r="B2672" i="3" s="1"/>
  <c r="B2673" i="3" s="1"/>
  <c r="B2674" i="3" s="1"/>
  <c r="B2675" i="3" s="1"/>
  <c r="B2676" i="3" s="1"/>
  <c r="B2677" i="3" s="1"/>
  <c r="B2678" i="3" s="1"/>
  <c r="B2679" i="3" s="1"/>
  <c r="B2680" i="3" s="1"/>
  <c r="B2681" i="3" s="1"/>
  <c r="B2682" i="3" s="1"/>
  <c r="B2683" i="3" s="1"/>
  <c r="B2684" i="3" s="1"/>
  <c r="B2685" i="3" s="1"/>
  <c r="B2686" i="3" s="1"/>
  <c r="B2687" i="3" s="1"/>
  <c r="B2688" i="3" s="1"/>
  <c r="B2689" i="3" s="1"/>
  <c r="B2690" i="3" s="1"/>
  <c r="B2691" i="3" s="1"/>
  <c r="B2692" i="3" s="1"/>
  <c r="B2693" i="3" s="1"/>
  <c r="B2694" i="3" s="1"/>
  <c r="B2695" i="3" s="1"/>
  <c r="B2696" i="3" s="1"/>
  <c r="B2697" i="3" s="1"/>
  <c r="B2698" i="3" s="1"/>
  <c r="B2699" i="3" s="1"/>
  <c r="B2700" i="3" s="1"/>
  <c r="B2701" i="3" s="1"/>
  <c r="B2702" i="3" s="1"/>
  <c r="B2703" i="3" s="1"/>
  <c r="B2704" i="3" s="1"/>
  <c r="B2705" i="3" s="1"/>
  <c r="B2706" i="3" s="1"/>
  <c r="B2707" i="3" s="1"/>
  <c r="B2708" i="3" s="1"/>
  <c r="B2709" i="3" s="1"/>
  <c r="B2710" i="3" s="1"/>
  <c r="B2711" i="3" s="1"/>
  <c r="B2712" i="3" s="1"/>
  <c r="B2713" i="3" s="1"/>
  <c r="B2714" i="3" s="1"/>
  <c r="B2715" i="3" s="1"/>
  <c r="B2716" i="3" s="1"/>
  <c r="B2717" i="3" s="1"/>
  <c r="B2718" i="3" s="1"/>
  <c r="B2719" i="3" s="1"/>
  <c r="B2720" i="3" s="1"/>
  <c r="B2721" i="3" s="1"/>
  <c r="B2722" i="3" s="1"/>
  <c r="B2723" i="3" s="1"/>
  <c r="B2724" i="3" s="1"/>
  <c r="B2725" i="3" s="1"/>
  <c r="B2726" i="3" s="1"/>
  <c r="B2727" i="3" s="1"/>
  <c r="B2728" i="3" s="1"/>
  <c r="B2729" i="3" s="1"/>
  <c r="B2730" i="3" s="1"/>
  <c r="B2731" i="3" s="1"/>
  <c r="B2732" i="3" s="1"/>
  <c r="B2733" i="3" s="1"/>
  <c r="B2734" i="3" s="1"/>
  <c r="B2735" i="3" s="1"/>
  <c r="B2736" i="3" s="1"/>
  <c r="B2737" i="3" s="1"/>
  <c r="B2738" i="3" s="1"/>
  <c r="B2739" i="3" s="1"/>
  <c r="B2740" i="3" s="1"/>
  <c r="B2741" i="3" s="1"/>
  <c r="B2742" i="3" s="1"/>
  <c r="B2743" i="3" s="1"/>
  <c r="B2744" i="3" s="1"/>
  <c r="B2745" i="3" s="1"/>
  <c r="B2746" i="3" s="1"/>
  <c r="B2747" i="3" s="1"/>
  <c r="B2748" i="3" s="1"/>
  <c r="B2749" i="3" s="1"/>
  <c r="B2750" i="3" s="1"/>
  <c r="B2751" i="3" s="1"/>
  <c r="B2752" i="3" s="1"/>
  <c r="B2753" i="3" s="1"/>
  <c r="B2754" i="3" s="1"/>
  <c r="B2755" i="3" s="1"/>
  <c r="B2756" i="3" s="1"/>
  <c r="B2757" i="3" s="1"/>
  <c r="B2758" i="3" s="1"/>
  <c r="B2759" i="3" s="1"/>
  <c r="B2760" i="3" s="1"/>
  <c r="B2761" i="3" s="1"/>
  <c r="B2762" i="3" s="1"/>
  <c r="B2763" i="3" s="1"/>
  <c r="B2764" i="3" s="1"/>
  <c r="B2765" i="3" s="1"/>
  <c r="B2766" i="3" s="1"/>
  <c r="B2767" i="3" s="1"/>
  <c r="B2768" i="3" s="1"/>
  <c r="B2769" i="3" s="1"/>
  <c r="B2770" i="3" s="1"/>
  <c r="B2771" i="3" s="1"/>
  <c r="B2772" i="3" s="1"/>
  <c r="B2773" i="3" s="1"/>
  <c r="B2774" i="3" s="1"/>
  <c r="B2775" i="3" s="1"/>
  <c r="B2776" i="3" s="1"/>
  <c r="B2777" i="3" s="1"/>
  <c r="B2778" i="3" s="1"/>
  <c r="B2779" i="3" s="1"/>
  <c r="B2780" i="3" s="1"/>
  <c r="B2781" i="3" s="1"/>
  <c r="B2782" i="3" s="1"/>
  <c r="B2783" i="3" s="1"/>
  <c r="B2784" i="3" s="1"/>
  <c r="B2785" i="3" s="1"/>
  <c r="B2786" i="3" s="1"/>
  <c r="B2787" i="3" s="1"/>
  <c r="B2788" i="3" s="1"/>
  <c r="B2789" i="3" s="1"/>
  <c r="B2790" i="3" s="1"/>
  <c r="B2791" i="3" s="1"/>
  <c r="B2792" i="3" s="1"/>
  <c r="B2793" i="3" s="1"/>
  <c r="B2794" i="3" s="1"/>
  <c r="B2795" i="3" s="1"/>
  <c r="B2796" i="3" s="1"/>
  <c r="B2797" i="3" s="1"/>
  <c r="B2798" i="3" s="1"/>
  <c r="B2799" i="3" s="1"/>
  <c r="B2800" i="3" s="1"/>
  <c r="B2801" i="3" s="1"/>
  <c r="B2802" i="3" s="1"/>
  <c r="B2803" i="3" s="1"/>
  <c r="B2804" i="3" s="1"/>
  <c r="B2805" i="3" s="1"/>
  <c r="B2806" i="3" s="1"/>
  <c r="B2807" i="3" s="1"/>
  <c r="B2808" i="3" s="1"/>
  <c r="B2809" i="3" s="1"/>
  <c r="B2810" i="3" s="1"/>
  <c r="B2811" i="3" s="1"/>
  <c r="B2812" i="3" s="1"/>
  <c r="B2813" i="3" s="1"/>
  <c r="B2814" i="3" s="1"/>
  <c r="B2815" i="3" s="1"/>
  <c r="B2816" i="3" s="1"/>
  <c r="B2817" i="3" s="1"/>
  <c r="B2818" i="3" s="1"/>
  <c r="B2819" i="3" s="1"/>
  <c r="B2820" i="3" s="1"/>
  <c r="B2821" i="3" s="1"/>
  <c r="B2822" i="3" s="1"/>
  <c r="B2823" i="3" s="1"/>
  <c r="B2824" i="3" s="1"/>
  <c r="B2825" i="3" s="1"/>
  <c r="B2826" i="3" s="1"/>
  <c r="B2827" i="3" s="1"/>
  <c r="B2828" i="3" s="1"/>
  <c r="B2829" i="3" s="1"/>
  <c r="B2830" i="3" s="1"/>
  <c r="B2831" i="3" s="1"/>
  <c r="B2832" i="3" s="1"/>
  <c r="B2833" i="3" s="1"/>
  <c r="B2834" i="3" s="1"/>
  <c r="B2835" i="3" s="1"/>
  <c r="B2836" i="3" s="1"/>
  <c r="B2837" i="3" s="1"/>
  <c r="B2838" i="3" s="1"/>
  <c r="B2839" i="3" s="1"/>
  <c r="B2840" i="3" s="1"/>
  <c r="B2841" i="3" s="1"/>
  <c r="B2842" i="3" s="1"/>
  <c r="B2843" i="3" s="1"/>
  <c r="B2844" i="3" s="1"/>
  <c r="B2845" i="3" s="1"/>
  <c r="B2846" i="3" s="1"/>
  <c r="B2847" i="3" s="1"/>
  <c r="B2848" i="3" s="1"/>
  <c r="B2849" i="3" s="1"/>
  <c r="B2850" i="3" s="1"/>
  <c r="B2851" i="3" s="1"/>
  <c r="B2852" i="3" s="1"/>
  <c r="B2853" i="3" s="1"/>
  <c r="B2854" i="3" s="1"/>
  <c r="B2855" i="3" s="1"/>
  <c r="B2856" i="3" s="1"/>
  <c r="B2857" i="3" s="1"/>
  <c r="B2858" i="3" s="1"/>
  <c r="B2859" i="3" s="1"/>
  <c r="B2860" i="3" s="1"/>
  <c r="B2861" i="3" s="1"/>
  <c r="B2862" i="3" s="1"/>
  <c r="B2863" i="3" s="1"/>
  <c r="B2864" i="3" s="1"/>
  <c r="B2865" i="3" s="1"/>
  <c r="B2866" i="3" s="1"/>
  <c r="B2867" i="3" s="1"/>
  <c r="B2868" i="3" s="1"/>
  <c r="B2869" i="3" s="1"/>
  <c r="B2870" i="3" s="1"/>
  <c r="B2871" i="3" s="1"/>
  <c r="B2872" i="3" s="1"/>
  <c r="B2873" i="3" s="1"/>
  <c r="B2874" i="3" s="1"/>
  <c r="B2875" i="3" s="1"/>
  <c r="B2876" i="3" s="1"/>
  <c r="B2877" i="3" s="1"/>
  <c r="B2878" i="3" s="1"/>
  <c r="B2879" i="3" s="1"/>
  <c r="B2880" i="3" s="1"/>
  <c r="B2881" i="3" s="1"/>
  <c r="B2882" i="3" s="1"/>
  <c r="B2883" i="3" s="1"/>
  <c r="B2884" i="3" s="1"/>
  <c r="B2885" i="3" s="1"/>
  <c r="B2886" i="3" s="1"/>
  <c r="B2887" i="3" s="1"/>
  <c r="B2888" i="3" s="1"/>
  <c r="B2889" i="3" s="1"/>
  <c r="B2890" i="3" s="1"/>
  <c r="B2891" i="3" s="1"/>
  <c r="B2892" i="3" s="1"/>
  <c r="B2893" i="3" s="1"/>
  <c r="B2894" i="3" s="1"/>
  <c r="B2895" i="3" s="1"/>
  <c r="B2896" i="3" s="1"/>
  <c r="B2897" i="3" s="1"/>
  <c r="B2898" i="3" s="1"/>
  <c r="B2899" i="3" s="1"/>
  <c r="B2900" i="3" s="1"/>
  <c r="B2901" i="3" s="1"/>
  <c r="B2902" i="3" s="1"/>
  <c r="B2903" i="3" s="1"/>
  <c r="B2904" i="3" s="1"/>
  <c r="B2905" i="3" s="1"/>
  <c r="B2906" i="3" s="1"/>
  <c r="B2907" i="3" s="1"/>
  <c r="B2908" i="3" s="1"/>
  <c r="B2909" i="3" s="1"/>
  <c r="B2910" i="3" s="1"/>
  <c r="B2911" i="3" s="1"/>
  <c r="B2912" i="3" s="1"/>
  <c r="B2913" i="3" s="1"/>
  <c r="B2914" i="3" s="1"/>
  <c r="B2915" i="3" s="1"/>
  <c r="B2916" i="3" s="1"/>
  <c r="B2917" i="3" s="1"/>
  <c r="B2918" i="3" s="1"/>
  <c r="B2919" i="3" s="1"/>
  <c r="B2920" i="3" s="1"/>
  <c r="B2921" i="3" s="1"/>
  <c r="B2922" i="3" s="1"/>
  <c r="B2923" i="3" s="1"/>
  <c r="B2924" i="3" s="1"/>
  <c r="B2925" i="3" s="1"/>
  <c r="B2926" i="3" s="1"/>
  <c r="B2927" i="3" s="1"/>
  <c r="B2928" i="3" s="1"/>
  <c r="B2929" i="3" s="1"/>
  <c r="B2930" i="3" s="1"/>
  <c r="B2931" i="3" s="1"/>
  <c r="B2932" i="3" s="1"/>
  <c r="B2933" i="3" s="1"/>
  <c r="B2934" i="3" s="1"/>
  <c r="B2935" i="3" s="1"/>
  <c r="B2936" i="3" s="1"/>
  <c r="B2937" i="3" s="1"/>
  <c r="B2938" i="3" s="1"/>
  <c r="B2939" i="3" s="1"/>
  <c r="B2940" i="3" s="1"/>
  <c r="B2941" i="3" s="1"/>
  <c r="B2942" i="3" s="1"/>
  <c r="B2943" i="3" s="1"/>
  <c r="B2944" i="3" s="1"/>
  <c r="B2945" i="3" s="1"/>
  <c r="B2946" i="3" s="1"/>
  <c r="B2947" i="3" s="1"/>
  <c r="B2948" i="3" s="1"/>
  <c r="B2949" i="3" s="1"/>
  <c r="B2950" i="3" s="1"/>
  <c r="B2951" i="3" s="1"/>
  <c r="B2952" i="3" s="1"/>
  <c r="B2953" i="3" s="1"/>
  <c r="B2954" i="3" s="1"/>
  <c r="B2955" i="3" s="1"/>
  <c r="B2956" i="3" s="1"/>
  <c r="B2957" i="3" s="1"/>
  <c r="B2958" i="3" s="1"/>
  <c r="B2959" i="3" s="1"/>
  <c r="B2960" i="3" s="1"/>
  <c r="B2961" i="3" s="1"/>
  <c r="B2962" i="3" s="1"/>
  <c r="B2963" i="3" s="1"/>
  <c r="B2964" i="3" s="1"/>
  <c r="B2965" i="3" s="1"/>
  <c r="B2966" i="3" s="1"/>
  <c r="B2967" i="3" s="1"/>
  <c r="B2968" i="3" s="1"/>
  <c r="B2969" i="3" s="1"/>
  <c r="B2970" i="3" s="1"/>
  <c r="B2971" i="3" s="1"/>
  <c r="B2972" i="3" s="1"/>
  <c r="B2973" i="3" s="1"/>
  <c r="B2974" i="3" s="1"/>
  <c r="B2975" i="3" s="1"/>
  <c r="B2976" i="3" s="1"/>
  <c r="B2977" i="3" s="1"/>
  <c r="B2978" i="3" s="1"/>
  <c r="B2979" i="3" s="1"/>
  <c r="B2980" i="3" s="1"/>
  <c r="B2981" i="3" s="1"/>
  <c r="B2982" i="3" s="1"/>
  <c r="B2983" i="3" s="1"/>
  <c r="B2984" i="3" s="1"/>
  <c r="B2985" i="3" s="1"/>
  <c r="B2986" i="3" s="1"/>
  <c r="B2987" i="3" s="1"/>
  <c r="B2988" i="3" s="1"/>
  <c r="B2989" i="3" s="1"/>
  <c r="B2990" i="3" s="1"/>
  <c r="B2991" i="3" s="1"/>
  <c r="B2992" i="3" s="1"/>
  <c r="B2993" i="3" s="1"/>
  <c r="B2994" i="3" s="1"/>
  <c r="B2995" i="3" s="1"/>
  <c r="B2996" i="3" s="1"/>
  <c r="B2997" i="3" s="1"/>
  <c r="B2998" i="3" s="1"/>
  <c r="B2999" i="3" s="1"/>
  <c r="B3000" i="3" s="1"/>
  <c r="B3001" i="3" s="1"/>
  <c r="B3002" i="3" s="1"/>
  <c r="B3003" i="3" s="1"/>
  <c r="B3004" i="3" s="1"/>
  <c r="B3005" i="3" s="1"/>
  <c r="B3006" i="3" s="1"/>
  <c r="B3007" i="3" s="1"/>
  <c r="B3008" i="3" s="1"/>
  <c r="B3009" i="3" s="1"/>
  <c r="B3010" i="3" s="1"/>
  <c r="B3011" i="3" s="1"/>
  <c r="B3012" i="3" s="1"/>
  <c r="B3013" i="3" s="1"/>
  <c r="B3014" i="3" s="1"/>
  <c r="B3015" i="3" s="1"/>
  <c r="B3016" i="3" s="1"/>
  <c r="B3017" i="3" s="1"/>
  <c r="B3018" i="3" s="1"/>
  <c r="B3019" i="3" s="1"/>
  <c r="B3020" i="3" s="1"/>
  <c r="B3021" i="3" s="1"/>
  <c r="B3022" i="3" s="1"/>
  <c r="B3023" i="3" s="1"/>
  <c r="B3024" i="3" s="1"/>
  <c r="B3025" i="3" s="1"/>
  <c r="B3026" i="3" s="1"/>
  <c r="B3027" i="3" s="1"/>
  <c r="B3028" i="3" s="1"/>
  <c r="B3029" i="3" s="1"/>
  <c r="B3030" i="3" s="1"/>
  <c r="B3031" i="3" s="1"/>
  <c r="B3032" i="3" s="1"/>
  <c r="B3033" i="3" s="1"/>
  <c r="B3034" i="3" s="1"/>
  <c r="B3035" i="3" s="1"/>
  <c r="B3036" i="3" s="1"/>
  <c r="B3037" i="3" s="1"/>
  <c r="B3038" i="3" s="1"/>
  <c r="B3039" i="3" s="1"/>
  <c r="B3040" i="3" s="1"/>
  <c r="B3041" i="3" s="1"/>
  <c r="B3042" i="3" s="1"/>
  <c r="B3043" i="3" s="1"/>
  <c r="B3044" i="3" s="1"/>
  <c r="B3045" i="3" s="1"/>
  <c r="B3046" i="3" s="1"/>
  <c r="B3047" i="3" s="1"/>
  <c r="B3048" i="3" s="1"/>
  <c r="B3049" i="3" s="1"/>
  <c r="B3050" i="3" s="1"/>
  <c r="B3051" i="3" s="1"/>
  <c r="B3052" i="3" s="1"/>
  <c r="B3053" i="3" s="1"/>
  <c r="B3054" i="3" s="1"/>
  <c r="B3055" i="3" s="1"/>
  <c r="B3056" i="3" s="1"/>
  <c r="B3057" i="3" s="1"/>
  <c r="B3058" i="3" s="1"/>
  <c r="B3059" i="3" s="1"/>
  <c r="B3060" i="3" s="1"/>
  <c r="B3061" i="3" s="1"/>
  <c r="B3062" i="3" s="1"/>
  <c r="B3063" i="3" s="1"/>
  <c r="B3064" i="3" s="1"/>
  <c r="B3065" i="3" s="1"/>
  <c r="B3066" i="3" s="1"/>
  <c r="B3067" i="3" s="1"/>
  <c r="B3068" i="3" s="1"/>
  <c r="B3069" i="3" s="1"/>
  <c r="B3070" i="3" s="1"/>
  <c r="B3071" i="3" s="1"/>
  <c r="B3072" i="3" s="1"/>
  <c r="B3073" i="3" s="1"/>
  <c r="B3074" i="3" s="1"/>
  <c r="B3075" i="3" s="1"/>
  <c r="B3076" i="3" s="1"/>
  <c r="B3077" i="3" s="1"/>
  <c r="B3078" i="3" s="1"/>
  <c r="B3079" i="3" s="1"/>
  <c r="B3080" i="3" s="1"/>
  <c r="B3081" i="3" s="1"/>
  <c r="B3082" i="3" s="1"/>
  <c r="B3083" i="3" s="1"/>
  <c r="B3084" i="3" s="1"/>
  <c r="B3085" i="3" s="1"/>
  <c r="B3086" i="3" s="1"/>
  <c r="B3087" i="3" s="1"/>
  <c r="B3088" i="3" s="1"/>
  <c r="B3089" i="3" s="1"/>
  <c r="B3090" i="3" s="1"/>
  <c r="B3091" i="3" s="1"/>
  <c r="B3092" i="3" s="1"/>
  <c r="B3093" i="3" s="1"/>
  <c r="B3094" i="3" s="1"/>
  <c r="B3095" i="3" s="1"/>
  <c r="B3096" i="3" s="1"/>
  <c r="B3097" i="3" s="1"/>
  <c r="B3098" i="3" s="1"/>
  <c r="B3099" i="3" s="1"/>
  <c r="B3100" i="3" s="1"/>
  <c r="B3101" i="3" s="1"/>
  <c r="B3102" i="3" s="1"/>
  <c r="B3103" i="3" s="1"/>
  <c r="B3104" i="3" s="1"/>
  <c r="B3105" i="3" s="1"/>
  <c r="B3106" i="3" s="1"/>
  <c r="B3107" i="3" s="1"/>
  <c r="B3108" i="3" s="1"/>
  <c r="B3109" i="3" s="1"/>
  <c r="B3110" i="3" s="1"/>
  <c r="B3111" i="3" s="1"/>
  <c r="B3112" i="3" s="1"/>
  <c r="B3113" i="3" s="1"/>
  <c r="B3114" i="3" s="1"/>
  <c r="B3115" i="3" s="1"/>
  <c r="B3116" i="3" s="1"/>
  <c r="B3117" i="3" s="1"/>
  <c r="B3118" i="3" s="1"/>
  <c r="B3119" i="3" s="1"/>
  <c r="B3120" i="3" s="1"/>
  <c r="B3121" i="3" s="1"/>
  <c r="B3122" i="3" s="1"/>
  <c r="B3123" i="3" s="1"/>
  <c r="B3124" i="3" s="1"/>
  <c r="B3125" i="3" s="1"/>
  <c r="B3126" i="3" s="1"/>
  <c r="B3127" i="3" s="1"/>
  <c r="B3128" i="3" s="1"/>
  <c r="B3129" i="3" s="1"/>
  <c r="B3130" i="3" s="1"/>
  <c r="B3131" i="3" s="1"/>
  <c r="B3132" i="3" s="1"/>
  <c r="B3133" i="3" s="1"/>
  <c r="B3134" i="3" s="1"/>
  <c r="B3135" i="3" s="1"/>
  <c r="B3136" i="3" s="1"/>
  <c r="B3137" i="3" s="1"/>
  <c r="B3138" i="3" s="1"/>
  <c r="B3139" i="3" s="1"/>
  <c r="B3140" i="3" s="1"/>
  <c r="B3141" i="3" s="1"/>
  <c r="B3142" i="3" s="1"/>
  <c r="B3143" i="3" s="1"/>
  <c r="B3144" i="3" s="1"/>
  <c r="B3145" i="3" s="1"/>
  <c r="B3146" i="3" s="1"/>
  <c r="B3147" i="3" s="1"/>
  <c r="B3148" i="3" s="1"/>
  <c r="B3149" i="3" s="1"/>
  <c r="B3150" i="3" s="1"/>
  <c r="B3151" i="3" s="1"/>
  <c r="B3152" i="3" s="1"/>
  <c r="B3153" i="3" s="1"/>
  <c r="B3154" i="3" s="1"/>
  <c r="B3155" i="3" s="1"/>
  <c r="B3156" i="3" s="1"/>
  <c r="B3157" i="3" s="1"/>
  <c r="B3158" i="3" s="1"/>
  <c r="B3159" i="3" s="1"/>
  <c r="B3160" i="3" s="1"/>
  <c r="B3161" i="3" s="1"/>
  <c r="B3162" i="3" s="1"/>
  <c r="B3163" i="3" s="1"/>
  <c r="B3164" i="3" s="1"/>
  <c r="B3165" i="3" s="1"/>
  <c r="B3166" i="3" s="1"/>
  <c r="B3167" i="3" s="1"/>
  <c r="B3168" i="3" s="1"/>
  <c r="B3169" i="3" s="1"/>
  <c r="B3170" i="3" s="1"/>
  <c r="B3171" i="3" s="1"/>
  <c r="B3172" i="3" s="1"/>
  <c r="B3173" i="3" s="1"/>
  <c r="B3174" i="3" s="1"/>
  <c r="B3175" i="3" s="1"/>
  <c r="B3176" i="3" s="1"/>
  <c r="B3177" i="3" s="1"/>
  <c r="B3178" i="3" s="1"/>
  <c r="B3179" i="3" s="1"/>
  <c r="B3180" i="3" s="1"/>
  <c r="B3181" i="3" s="1"/>
  <c r="B3182" i="3" s="1"/>
  <c r="B3183" i="3" s="1"/>
  <c r="B3184" i="3" s="1"/>
  <c r="B3185" i="3" s="1"/>
  <c r="B3186" i="3" s="1"/>
  <c r="B3187" i="3" s="1"/>
  <c r="B3188" i="3" s="1"/>
  <c r="B3189" i="3" s="1"/>
  <c r="B3190" i="3" s="1"/>
  <c r="B3191" i="3" s="1"/>
  <c r="B3192" i="3" s="1"/>
  <c r="B3193" i="3" s="1"/>
  <c r="B3194" i="3" s="1"/>
  <c r="B3195" i="3" s="1"/>
  <c r="B3196" i="3" s="1"/>
  <c r="B3197" i="3" s="1"/>
  <c r="B3198" i="3" s="1"/>
  <c r="B3199" i="3" s="1"/>
  <c r="B3200" i="3" s="1"/>
  <c r="B3201" i="3" s="1"/>
  <c r="B3202" i="3" s="1"/>
  <c r="B3203" i="3" s="1"/>
  <c r="B3204" i="3" s="1"/>
  <c r="B3205" i="3" s="1"/>
  <c r="B3206" i="3" s="1"/>
  <c r="B3207" i="3" s="1"/>
  <c r="B3208" i="3" s="1"/>
  <c r="B3209" i="3" s="1"/>
  <c r="B3210" i="3" s="1"/>
  <c r="B3211" i="3" s="1"/>
  <c r="B3212" i="3" s="1"/>
  <c r="B3213" i="3" s="1"/>
  <c r="B3214" i="3" s="1"/>
  <c r="B3215" i="3" s="1"/>
  <c r="B3216" i="3" s="1"/>
  <c r="B3217" i="3" s="1"/>
  <c r="B3218" i="3" s="1"/>
  <c r="B3219" i="3" s="1"/>
  <c r="B3220" i="3" s="1"/>
  <c r="B3221" i="3" s="1"/>
  <c r="B3222" i="3" s="1"/>
  <c r="B3223" i="3" s="1"/>
  <c r="B3224" i="3" s="1"/>
  <c r="B3225" i="3" s="1"/>
  <c r="B3226" i="3" s="1"/>
  <c r="B3227" i="3" s="1"/>
  <c r="B3228" i="3" s="1"/>
  <c r="B3229" i="3" s="1"/>
  <c r="B3230" i="3" s="1"/>
  <c r="B3231" i="3" s="1"/>
  <c r="B3232" i="3" s="1"/>
  <c r="B3233" i="3" s="1"/>
  <c r="B3234" i="3" s="1"/>
  <c r="B3235" i="3" s="1"/>
  <c r="B3236" i="3" s="1"/>
  <c r="B3237" i="3" s="1"/>
  <c r="B3238" i="3" s="1"/>
  <c r="B3239" i="3" s="1"/>
  <c r="B3240" i="3" s="1"/>
  <c r="B3241" i="3" s="1"/>
  <c r="B3242" i="3" s="1"/>
  <c r="B3243" i="3" s="1"/>
  <c r="B3244" i="3" s="1"/>
  <c r="B3245" i="3" s="1"/>
  <c r="B3246" i="3" s="1"/>
  <c r="B3247" i="3" s="1"/>
  <c r="B3248" i="3" s="1"/>
  <c r="B3249" i="3" s="1"/>
  <c r="B3250" i="3" s="1"/>
  <c r="B3251" i="3" s="1"/>
  <c r="B3252" i="3" s="1"/>
  <c r="B3253" i="3" s="1"/>
  <c r="B3254" i="3" s="1"/>
  <c r="B3255" i="3" s="1"/>
  <c r="B3256" i="3" s="1"/>
  <c r="B3257" i="3" s="1"/>
  <c r="B3258" i="3" s="1"/>
  <c r="B3259" i="3" s="1"/>
  <c r="B3260" i="3" s="1"/>
  <c r="B3261" i="3" s="1"/>
  <c r="B3262" i="3" s="1"/>
  <c r="B3263" i="3" s="1"/>
  <c r="B3264" i="3" s="1"/>
  <c r="B3265" i="3" s="1"/>
  <c r="B3266" i="3" s="1"/>
  <c r="B3267" i="3" s="1"/>
  <c r="B3268" i="3" s="1"/>
  <c r="B3269" i="3" s="1"/>
  <c r="B3270" i="3" s="1"/>
  <c r="B3271" i="3" s="1"/>
  <c r="B3272" i="3" s="1"/>
  <c r="B3273" i="3" s="1"/>
  <c r="B3274" i="3" s="1"/>
  <c r="B3275" i="3" s="1"/>
  <c r="B3276" i="3" s="1"/>
  <c r="B3277" i="3" s="1"/>
  <c r="B3278" i="3" s="1"/>
  <c r="B3279" i="3" s="1"/>
  <c r="B3280" i="3" s="1"/>
  <c r="B3281" i="3" s="1"/>
  <c r="B3282" i="3" s="1"/>
  <c r="B3283" i="3" s="1"/>
  <c r="B3284" i="3" s="1"/>
  <c r="B3285" i="3" s="1"/>
  <c r="B3286" i="3" s="1"/>
  <c r="B3287" i="3" s="1"/>
  <c r="B3288" i="3" s="1"/>
  <c r="B3289" i="3" s="1"/>
  <c r="B3290" i="3" s="1"/>
  <c r="B3291" i="3" s="1"/>
  <c r="B3292" i="3" s="1"/>
  <c r="B3293" i="3" s="1"/>
  <c r="B3294" i="3" s="1"/>
  <c r="B3295" i="3" s="1"/>
  <c r="B3296" i="3" s="1"/>
  <c r="B3297" i="3" s="1"/>
  <c r="B3298" i="3" s="1"/>
  <c r="B3299" i="3" s="1"/>
  <c r="B3300" i="3" s="1"/>
  <c r="B3301" i="3" s="1"/>
  <c r="B3302" i="3" s="1"/>
  <c r="B3303" i="3" s="1"/>
  <c r="B3304" i="3" s="1"/>
  <c r="B3305" i="3" s="1"/>
  <c r="B3306" i="3" s="1"/>
  <c r="B3307" i="3" s="1"/>
  <c r="B3308" i="3" s="1"/>
  <c r="B3309" i="3" s="1"/>
  <c r="B3310" i="3" s="1"/>
  <c r="B3311" i="3" s="1"/>
  <c r="B3312" i="3" s="1"/>
  <c r="B3313" i="3" s="1"/>
  <c r="B3314" i="3" s="1"/>
  <c r="B3315" i="3" s="1"/>
  <c r="B3316" i="3" s="1"/>
  <c r="B3317" i="3" s="1"/>
  <c r="B3318" i="3" s="1"/>
  <c r="B3319" i="3" s="1"/>
  <c r="B3320" i="3" s="1"/>
  <c r="B3321" i="3" s="1"/>
  <c r="B3322" i="3" s="1"/>
  <c r="B3323" i="3" s="1"/>
  <c r="B3324" i="3" s="1"/>
  <c r="B3325" i="3" s="1"/>
  <c r="B3326" i="3" s="1"/>
  <c r="B3327" i="3" s="1"/>
  <c r="B3328" i="3" s="1"/>
  <c r="B3329" i="3" s="1"/>
  <c r="B3330" i="3" s="1"/>
  <c r="B3331" i="3" s="1"/>
  <c r="B3332" i="3" s="1"/>
  <c r="B3333" i="3" s="1"/>
  <c r="B3334" i="3" s="1"/>
  <c r="B3335" i="3" s="1"/>
  <c r="B3336" i="3" s="1"/>
  <c r="B3337" i="3" s="1"/>
  <c r="B3338" i="3" s="1"/>
  <c r="B3339" i="3" s="1"/>
  <c r="B3340" i="3" s="1"/>
  <c r="B3341" i="3" s="1"/>
  <c r="B3342" i="3" s="1"/>
  <c r="B3343" i="3" s="1"/>
  <c r="B3344" i="3" s="1"/>
  <c r="B3345" i="3" s="1"/>
  <c r="B3346" i="3" s="1"/>
  <c r="B3347" i="3" s="1"/>
  <c r="B3348" i="3" s="1"/>
  <c r="B3349" i="3" s="1"/>
  <c r="B3350" i="3" s="1"/>
  <c r="B3351" i="3" s="1"/>
  <c r="B3352" i="3" s="1"/>
  <c r="B3353" i="3" s="1"/>
  <c r="B3354" i="3" s="1"/>
  <c r="B3355" i="3" s="1"/>
  <c r="B3356" i="3" s="1"/>
  <c r="B3357" i="3" s="1"/>
  <c r="B3358" i="3" s="1"/>
  <c r="B3359" i="3" s="1"/>
  <c r="B3360" i="3" s="1"/>
  <c r="B3361" i="3" s="1"/>
  <c r="B3362" i="3" s="1"/>
  <c r="B3363" i="3" s="1"/>
  <c r="B3364" i="3" s="1"/>
  <c r="B3365" i="3" s="1"/>
  <c r="B3366" i="3" s="1"/>
  <c r="B3367" i="3" s="1"/>
  <c r="B3368" i="3" s="1"/>
  <c r="B3369" i="3" s="1"/>
  <c r="B3370" i="3" s="1"/>
  <c r="B3371" i="3" s="1"/>
  <c r="B3372" i="3" s="1"/>
  <c r="B3373" i="3" s="1"/>
  <c r="B3374" i="3" s="1"/>
  <c r="B3375" i="3" s="1"/>
  <c r="B3376" i="3" s="1"/>
  <c r="B3377" i="3" s="1"/>
  <c r="B3378" i="3" s="1"/>
  <c r="B3379" i="3" s="1"/>
  <c r="B3380" i="3" s="1"/>
  <c r="B3381" i="3" s="1"/>
  <c r="B3382" i="3" s="1"/>
  <c r="B3383" i="3" s="1"/>
  <c r="B3384" i="3" s="1"/>
  <c r="B3385" i="3" s="1"/>
  <c r="B3386" i="3" s="1"/>
  <c r="B3387" i="3" s="1"/>
  <c r="B3388" i="3" s="1"/>
  <c r="B3389" i="3" s="1"/>
  <c r="B3390" i="3" s="1"/>
  <c r="B3391" i="3" s="1"/>
  <c r="B3392" i="3" s="1"/>
  <c r="B3393" i="3" s="1"/>
  <c r="B3394" i="3" s="1"/>
  <c r="B3395" i="3" s="1"/>
  <c r="B3396" i="3" s="1"/>
  <c r="B3397" i="3" s="1"/>
  <c r="B3398" i="3" s="1"/>
  <c r="B3399" i="3" s="1"/>
  <c r="B3400" i="3" s="1"/>
  <c r="B3401" i="3" s="1"/>
  <c r="B3402" i="3" s="1"/>
  <c r="B3403" i="3" s="1"/>
  <c r="B3404" i="3" s="1"/>
  <c r="B3405" i="3" s="1"/>
  <c r="B3406" i="3" s="1"/>
  <c r="B3407" i="3" s="1"/>
  <c r="B3408" i="3" s="1"/>
  <c r="B3409" i="3" s="1"/>
  <c r="B3410" i="3" s="1"/>
  <c r="B3411" i="3" s="1"/>
  <c r="B3412" i="3" s="1"/>
  <c r="B3413" i="3" s="1"/>
  <c r="B3414" i="3" s="1"/>
  <c r="B3415" i="3" s="1"/>
  <c r="B3416" i="3" s="1"/>
  <c r="B3417" i="3" s="1"/>
  <c r="B3418" i="3" s="1"/>
  <c r="B3419" i="3" s="1"/>
  <c r="B3420" i="3" s="1"/>
  <c r="B3421" i="3" s="1"/>
  <c r="B3422" i="3" s="1"/>
  <c r="B3423" i="3" s="1"/>
  <c r="B3424" i="3" s="1"/>
  <c r="B3425" i="3" s="1"/>
  <c r="B3426" i="3" s="1"/>
  <c r="B3427" i="3" s="1"/>
  <c r="B3428" i="3" s="1"/>
  <c r="B3429" i="3" s="1"/>
  <c r="B3430" i="3" s="1"/>
  <c r="B3431" i="3" s="1"/>
  <c r="B3432" i="3" s="1"/>
  <c r="B3433" i="3" s="1"/>
  <c r="B3434" i="3" s="1"/>
  <c r="B3435" i="3" s="1"/>
  <c r="B3436" i="3" s="1"/>
  <c r="B3437" i="3" s="1"/>
  <c r="B3438" i="3" s="1"/>
  <c r="B3439" i="3" s="1"/>
  <c r="B3440" i="3" s="1"/>
  <c r="B3441" i="3" s="1"/>
  <c r="B3442" i="3" s="1"/>
  <c r="B3443" i="3" s="1"/>
  <c r="B3444" i="3" s="1"/>
  <c r="B3445" i="3" s="1"/>
  <c r="B3446" i="3" s="1"/>
  <c r="B3447" i="3" s="1"/>
  <c r="B3448" i="3" s="1"/>
  <c r="B3449" i="3" s="1"/>
  <c r="B3450" i="3" s="1"/>
  <c r="B3451" i="3" s="1"/>
  <c r="B3452" i="3" s="1"/>
  <c r="B3453" i="3" s="1"/>
  <c r="B3454" i="3" s="1"/>
  <c r="B3455" i="3" s="1"/>
  <c r="B3456" i="3" s="1"/>
  <c r="B3457" i="3" s="1"/>
  <c r="B3458" i="3" s="1"/>
  <c r="B3459" i="3" s="1"/>
  <c r="B3460" i="3" s="1"/>
  <c r="B3461" i="3" s="1"/>
  <c r="B3462" i="3" s="1"/>
  <c r="B3463" i="3" s="1"/>
  <c r="B3464" i="3" s="1"/>
  <c r="B3465" i="3" s="1"/>
  <c r="B3466" i="3" s="1"/>
  <c r="B3467" i="3" s="1"/>
  <c r="B3468" i="3" s="1"/>
  <c r="B3469" i="3" s="1"/>
  <c r="B3470" i="3" s="1"/>
  <c r="B3471" i="3" s="1"/>
  <c r="B3472" i="3" s="1"/>
  <c r="B3473" i="3" s="1"/>
  <c r="B3474" i="3" s="1"/>
  <c r="B3475" i="3" s="1"/>
  <c r="B3476" i="3" s="1"/>
  <c r="B3477" i="3" s="1"/>
  <c r="B3478" i="3" s="1"/>
  <c r="B3479" i="3" s="1"/>
  <c r="B3480" i="3" s="1"/>
  <c r="B3481" i="3" s="1"/>
  <c r="B3482" i="3" s="1"/>
  <c r="B3483" i="3" s="1"/>
  <c r="B3484" i="3" s="1"/>
  <c r="B3485" i="3" s="1"/>
  <c r="B3486" i="3" s="1"/>
  <c r="B3487" i="3" s="1"/>
  <c r="B3488" i="3" s="1"/>
  <c r="B3489" i="3" s="1"/>
  <c r="B3490" i="3" s="1"/>
  <c r="B3491" i="3" s="1"/>
  <c r="B3492" i="3" s="1"/>
  <c r="B3493" i="3" s="1"/>
  <c r="B3494" i="3" s="1"/>
  <c r="B3495" i="3" s="1"/>
  <c r="B3496" i="3" s="1"/>
  <c r="B3497" i="3" s="1"/>
  <c r="B3498" i="3" s="1"/>
  <c r="B3499" i="3" s="1"/>
  <c r="B3500" i="3" s="1"/>
  <c r="B3501" i="3" s="1"/>
  <c r="B3502" i="3" s="1"/>
  <c r="B3503" i="3" s="1"/>
  <c r="B3504" i="3" s="1"/>
  <c r="B3505" i="3" s="1"/>
  <c r="B3506" i="3" s="1"/>
  <c r="B3507" i="3" s="1"/>
  <c r="B3508" i="3" s="1"/>
  <c r="B3509" i="3" s="1"/>
  <c r="B3510" i="3" s="1"/>
  <c r="B3511" i="3" s="1"/>
  <c r="B3512" i="3" s="1"/>
  <c r="B3513" i="3" s="1"/>
  <c r="B3514" i="3" s="1"/>
  <c r="B3515" i="3" s="1"/>
  <c r="B3516" i="3" s="1"/>
  <c r="B3517" i="3" s="1"/>
  <c r="B3518" i="3" s="1"/>
  <c r="B3519" i="3" s="1"/>
  <c r="B3520" i="3" s="1"/>
  <c r="B3521" i="3" s="1"/>
  <c r="B3522" i="3" s="1"/>
  <c r="B3523" i="3" s="1"/>
  <c r="B3524" i="3" s="1"/>
  <c r="B3525" i="3" s="1"/>
  <c r="B3526" i="3" s="1"/>
  <c r="B3527" i="3" s="1"/>
  <c r="B3528" i="3" l="1"/>
  <c r="B3529" i="3" s="1"/>
  <c r="B3530" i="3" s="1"/>
  <c r="B3531" i="3" s="1"/>
  <c r="B3532" i="3" s="1"/>
  <c r="B3533" i="3" s="1"/>
  <c r="B3534" i="3" s="1"/>
  <c r="B3535" i="3" s="1"/>
  <c r="B3536" i="3" s="1"/>
  <c r="B3537" i="3" s="1"/>
  <c r="B3538" i="3" s="1"/>
  <c r="B3539" i="3" s="1"/>
  <c r="B3540" i="3" s="1"/>
  <c r="B3541" i="3" s="1"/>
  <c r="B3542" i="3" s="1"/>
  <c r="B3543" i="3" s="1"/>
  <c r="B3544" i="3" s="1"/>
  <c r="B3545" i="3" s="1"/>
  <c r="B3546" i="3" s="1"/>
  <c r="B3547" i="3" s="1"/>
  <c r="B3548" i="3" s="1"/>
  <c r="B3549" i="3" s="1"/>
  <c r="B3550" i="3" s="1"/>
  <c r="B3551" i="3" s="1"/>
  <c r="B3552" i="3" s="1"/>
  <c r="B3553" i="3" s="1"/>
  <c r="B3554" i="3" s="1"/>
  <c r="B3555" i="3" s="1"/>
  <c r="B3556" i="3" s="1"/>
  <c r="B3557" i="3" s="1"/>
  <c r="B3558" i="3" s="1"/>
  <c r="B3559" i="3" s="1"/>
  <c r="B3560" i="3" s="1"/>
  <c r="B3561" i="3" s="1"/>
  <c r="B3562" i="3" s="1"/>
  <c r="B3563" i="3" s="1"/>
  <c r="B3564" i="3" s="1"/>
  <c r="B3565" i="3" s="1"/>
  <c r="B3566" i="3" s="1"/>
  <c r="B3567" i="3" s="1"/>
  <c r="B3568" i="3" s="1"/>
  <c r="B3569" i="3" s="1"/>
  <c r="B3570" i="3" s="1"/>
  <c r="B3571" i="3" s="1"/>
  <c r="B3572" i="3" s="1"/>
  <c r="B3573" i="3" s="1"/>
  <c r="B3574" i="3" s="1"/>
  <c r="B3575" i="3" s="1"/>
  <c r="B3576" i="3" s="1"/>
  <c r="B3577" i="3" s="1"/>
  <c r="B3578" i="3" s="1"/>
  <c r="B3579" i="3" s="1"/>
  <c r="B3580" i="3" s="1"/>
  <c r="B3581" i="3" s="1"/>
  <c r="B3582" i="3" s="1"/>
  <c r="B3583" i="3" s="1"/>
  <c r="B3584" i="3" s="1"/>
  <c r="B3585" i="3" s="1"/>
  <c r="B3586" i="3" s="1"/>
  <c r="B3587" i="3" s="1"/>
  <c r="B3588" i="3" s="1"/>
  <c r="B3589" i="3" s="1"/>
  <c r="B3590" i="3" s="1"/>
  <c r="B3591" i="3" s="1"/>
  <c r="B3592" i="3" s="1"/>
  <c r="B3593" i="3" s="1"/>
  <c r="B3594" i="3" s="1"/>
  <c r="B3595" i="3" s="1"/>
  <c r="B3596" i="3" s="1"/>
  <c r="B3597" i="3" s="1"/>
  <c r="B3598" i="3" s="1"/>
  <c r="B3599" i="3" s="1"/>
  <c r="B3600" i="3" s="1"/>
  <c r="B3601" i="3" s="1"/>
  <c r="B3602" i="3" s="1"/>
  <c r="B3603" i="3" s="1"/>
  <c r="B3604" i="3" s="1"/>
  <c r="B3605" i="3" s="1"/>
  <c r="B3606" i="3" s="1"/>
  <c r="B3607" i="3" s="1"/>
  <c r="B3608" i="3" s="1"/>
  <c r="B3609" i="3" s="1"/>
  <c r="B3610" i="3" s="1"/>
  <c r="B3611" i="3" s="1"/>
  <c r="B3612" i="3" s="1"/>
  <c r="B3613" i="3" s="1"/>
  <c r="B3614" i="3" s="1"/>
  <c r="B3615" i="3" s="1"/>
  <c r="B3616" i="3" s="1"/>
  <c r="B3617" i="3" s="1"/>
  <c r="B3618" i="3" s="1"/>
  <c r="B3619" i="3" s="1"/>
  <c r="B3620" i="3" s="1"/>
  <c r="B3621" i="3" s="1"/>
  <c r="B3622" i="3" s="1"/>
  <c r="B3623" i="3" s="1"/>
  <c r="B3624" i="3" s="1"/>
  <c r="B3625" i="3" s="1"/>
  <c r="B3626" i="3" s="1"/>
  <c r="B3627" i="3" s="1"/>
  <c r="B3628" i="3" s="1"/>
  <c r="B3629" i="3" s="1"/>
  <c r="B3630" i="3" s="1"/>
  <c r="B3631" i="3" s="1"/>
  <c r="B3632" i="3" s="1"/>
  <c r="B3633" i="3" s="1"/>
  <c r="B3634" i="3" s="1"/>
  <c r="B3635" i="3" s="1"/>
  <c r="B3636" i="3" s="1"/>
  <c r="B3637" i="3" s="1"/>
  <c r="B3638" i="3" s="1"/>
  <c r="B3639" i="3" s="1"/>
  <c r="B3640" i="3" s="1"/>
  <c r="B3641" i="3" s="1"/>
  <c r="B3642" i="3" s="1"/>
  <c r="B3643" i="3" s="1"/>
  <c r="B3644" i="3" s="1"/>
  <c r="B3645" i="3" s="1"/>
  <c r="B3646" i="3" s="1"/>
  <c r="B3647" i="3" s="1"/>
  <c r="B3648" i="3" s="1"/>
  <c r="B3649" i="3" s="1"/>
  <c r="B3650" i="3" s="1"/>
  <c r="B3651" i="3" s="1"/>
  <c r="B3652" i="3" s="1"/>
  <c r="B3653" i="3" s="1"/>
  <c r="B3654" i="3" s="1"/>
  <c r="B3655" i="3" s="1"/>
  <c r="B3656" i="3" s="1"/>
  <c r="B3657" i="3" s="1"/>
  <c r="B3658" i="3" s="1"/>
  <c r="B3659" i="3" s="1"/>
  <c r="B3660" i="3" s="1"/>
  <c r="B3661" i="3" s="1"/>
  <c r="B3662" i="3" s="1"/>
  <c r="B3663" i="3" s="1"/>
  <c r="B3664" i="3" s="1"/>
  <c r="B3665" i="3" s="1"/>
  <c r="B3666" i="3" s="1"/>
  <c r="B3667" i="3" s="1"/>
  <c r="B3668" i="3" s="1"/>
  <c r="B3669" i="3" s="1"/>
  <c r="B3670" i="3" s="1"/>
  <c r="B3671" i="3" s="1"/>
  <c r="B3672" i="3" s="1"/>
  <c r="B3673" i="3" s="1"/>
  <c r="B3674" i="3" s="1"/>
  <c r="B3675" i="3" s="1"/>
  <c r="B3676" i="3" s="1"/>
  <c r="B3677" i="3" s="1"/>
  <c r="B3678" i="3" s="1"/>
  <c r="B3679" i="3" s="1"/>
  <c r="B3680" i="3" s="1"/>
  <c r="B3681" i="3" s="1"/>
  <c r="B3682" i="3" s="1"/>
  <c r="B3683" i="3" s="1"/>
  <c r="B3684" i="3" s="1"/>
  <c r="B3685" i="3" s="1"/>
  <c r="B3686" i="3" s="1"/>
  <c r="B3687" i="3" s="1"/>
  <c r="B3688" i="3" s="1"/>
  <c r="B3689" i="3" s="1"/>
  <c r="B3690" i="3" s="1"/>
  <c r="B3691" i="3" s="1"/>
  <c r="B3692" i="3" s="1"/>
  <c r="B3693" i="3" s="1"/>
  <c r="B3694" i="3" s="1"/>
  <c r="B3695" i="3" s="1"/>
  <c r="B3696" i="3" s="1"/>
  <c r="B3697" i="3" s="1"/>
  <c r="B3698" i="3" s="1"/>
  <c r="B3699" i="3" s="1"/>
  <c r="B3700" i="3" s="1"/>
  <c r="B3701" i="3" s="1"/>
  <c r="B3702" i="3" s="1"/>
  <c r="B3703" i="3" s="1"/>
  <c r="B3704" i="3" s="1"/>
  <c r="B3705" i="3" s="1"/>
  <c r="B3706" i="3" s="1"/>
  <c r="B3707" i="3" s="1"/>
  <c r="B3708" i="3" s="1"/>
  <c r="B3709" i="3" s="1"/>
  <c r="B3710" i="3" s="1"/>
  <c r="B3711" i="3" s="1"/>
  <c r="B3712" i="3" s="1"/>
  <c r="B3713" i="3" s="1"/>
  <c r="B3714" i="3" s="1"/>
  <c r="B3715" i="3" s="1"/>
  <c r="B3716" i="3" s="1"/>
  <c r="B3717" i="3" s="1"/>
  <c r="B3718" i="3" s="1"/>
  <c r="B3719" i="3" s="1"/>
  <c r="B3720" i="3" s="1"/>
  <c r="B3721" i="3" s="1"/>
  <c r="B3722" i="3" s="1"/>
  <c r="B3723" i="3" s="1"/>
  <c r="B3724" i="3" s="1"/>
  <c r="B3725" i="3" s="1"/>
  <c r="B3726" i="3" s="1"/>
  <c r="B3727" i="3" s="1"/>
  <c r="B3728" i="3" s="1"/>
  <c r="B3729" i="3" s="1"/>
  <c r="B3730" i="3" s="1"/>
  <c r="B3731" i="3" s="1"/>
  <c r="B3732" i="3" s="1"/>
  <c r="B3733" i="3" s="1"/>
  <c r="B3734" i="3" s="1"/>
  <c r="B3735" i="3" s="1"/>
  <c r="B3736" i="3" s="1"/>
  <c r="B3737" i="3" s="1"/>
  <c r="B3738" i="3" s="1"/>
  <c r="B3739" i="3" s="1"/>
  <c r="B3740" i="3" s="1"/>
  <c r="B3741" i="3" s="1"/>
  <c r="B3742" i="3" s="1"/>
  <c r="B3743" i="3" s="1"/>
  <c r="B3744" i="3" s="1"/>
  <c r="B3745" i="3" s="1"/>
  <c r="B3746" i="3" s="1"/>
  <c r="B3747" i="3" s="1"/>
  <c r="B3748" i="3" s="1"/>
  <c r="B3749" i="3" s="1"/>
  <c r="B3750" i="3" s="1"/>
  <c r="B3751" i="3" s="1"/>
  <c r="B3752" i="3" s="1"/>
  <c r="B3753" i="3" s="1"/>
  <c r="B3754" i="3" s="1"/>
  <c r="B3755" i="3" s="1"/>
  <c r="B3756" i="3" s="1"/>
  <c r="B3757" i="3" s="1"/>
  <c r="B3758" i="3" s="1"/>
  <c r="B3759" i="3" s="1"/>
  <c r="B3760" i="3" s="1"/>
  <c r="B3761" i="3" s="1"/>
  <c r="B3762" i="3" s="1"/>
  <c r="B3763" i="3" s="1"/>
  <c r="B3764" i="3" s="1"/>
  <c r="B3765" i="3" s="1"/>
  <c r="B3766" i="3" s="1"/>
  <c r="B3767" i="3" s="1"/>
  <c r="B3768" i="3" s="1"/>
  <c r="B3769" i="3" s="1"/>
  <c r="B3770" i="3" s="1"/>
  <c r="B3771" i="3" s="1"/>
  <c r="B3772" i="3" s="1"/>
  <c r="B3773" i="3" s="1"/>
  <c r="B3774" i="3" s="1"/>
  <c r="B3775" i="3" s="1"/>
  <c r="B3776" i="3" s="1"/>
  <c r="B3777" i="3" s="1"/>
  <c r="B3778" i="3" s="1"/>
  <c r="B3779" i="3" s="1"/>
  <c r="B3780" i="3" s="1"/>
  <c r="B3781" i="3" s="1"/>
  <c r="B3782" i="3" s="1"/>
  <c r="B3783" i="3" s="1"/>
  <c r="B3784" i="3" s="1"/>
  <c r="B3785" i="3" s="1"/>
  <c r="B3786" i="3" s="1"/>
  <c r="B3787" i="3" s="1"/>
  <c r="B3788" i="3" s="1"/>
  <c r="B3789" i="3" s="1"/>
  <c r="B3790" i="3" s="1"/>
  <c r="B3791" i="3" s="1"/>
  <c r="B3792" i="3" s="1"/>
  <c r="B3793" i="3" s="1"/>
  <c r="B3794" i="3" s="1"/>
  <c r="B3795" i="3" s="1"/>
  <c r="B3796" i="3" s="1"/>
  <c r="B3797" i="3" s="1"/>
  <c r="B3798" i="3" s="1"/>
  <c r="B3799" i="3" s="1"/>
  <c r="B3800" i="3" s="1"/>
  <c r="B3801" i="3" s="1"/>
  <c r="B3802" i="3" s="1"/>
  <c r="B3803" i="3" s="1"/>
  <c r="B3804" i="3" s="1"/>
  <c r="B3805" i="3" s="1"/>
  <c r="B3806" i="3" s="1"/>
  <c r="B3807" i="3" s="1"/>
  <c r="B3808" i="3" s="1"/>
  <c r="B3809" i="3" s="1"/>
  <c r="B3810" i="3" s="1"/>
  <c r="B3811" i="3" s="1"/>
  <c r="B3812" i="3" s="1"/>
  <c r="B3813" i="3" s="1"/>
  <c r="B3814" i="3" s="1"/>
  <c r="B3815" i="3" s="1"/>
  <c r="B3816" i="3" s="1"/>
  <c r="B3817" i="3" s="1"/>
  <c r="B3818" i="3" s="1"/>
  <c r="B3819" i="3" s="1"/>
  <c r="B3820" i="3" s="1"/>
  <c r="B3821" i="3" s="1"/>
  <c r="B3822" i="3" s="1"/>
  <c r="B3823" i="3" s="1"/>
  <c r="B3824" i="3" s="1"/>
  <c r="B3825" i="3" s="1"/>
  <c r="B3826" i="3" s="1"/>
  <c r="B3827" i="3" s="1"/>
  <c r="B3828" i="3" s="1"/>
  <c r="B3829" i="3" s="1"/>
  <c r="B3830" i="3" s="1"/>
  <c r="B3831" i="3" s="1"/>
  <c r="B3832" i="3" s="1"/>
  <c r="B3833" i="3" s="1"/>
  <c r="B3834" i="3" s="1"/>
  <c r="B3835" i="3" s="1"/>
  <c r="B3836" i="3" s="1"/>
  <c r="B3837" i="3" s="1"/>
  <c r="B3838" i="3" s="1"/>
  <c r="B3839" i="3" s="1"/>
  <c r="B3840" i="3" s="1"/>
  <c r="B3841" i="3" s="1"/>
  <c r="B3842" i="3" s="1"/>
  <c r="B3843" i="3" s="1"/>
  <c r="B3844" i="3" s="1"/>
  <c r="B3845" i="3" s="1"/>
  <c r="B3846" i="3" s="1"/>
  <c r="B3847" i="3" s="1"/>
  <c r="B3848" i="3" s="1"/>
  <c r="B3849" i="3" s="1"/>
  <c r="B3850" i="3" s="1"/>
  <c r="B3851" i="3" s="1"/>
  <c r="B3852" i="3" s="1"/>
  <c r="B3853" i="3" s="1"/>
  <c r="B3854" i="3" s="1"/>
  <c r="B3855" i="3" s="1"/>
  <c r="B3856" i="3" s="1"/>
  <c r="B3857" i="3" s="1"/>
  <c r="B3858" i="3" s="1"/>
  <c r="B3859" i="3" s="1"/>
  <c r="B3860" i="3" s="1"/>
  <c r="B3861" i="3" s="1"/>
  <c r="B3862" i="3" s="1"/>
  <c r="B3863" i="3" s="1"/>
  <c r="B3864" i="3" s="1"/>
  <c r="B3865" i="3" s="1"/>
  <c r="B3866" i="3" s="1"/>
  <c r="B3867" i="3" s="1"/>
  <c r="B3868" i="3" s="1"/>
  <c r="B3869" i="3" s="1"/>
  <c r="B3870" i="3" s="1"/>
  <c r="B3871" i="3" s="1"/>
  <c r="B3872" i="3" s="1"/>
  <c r="B3873" i="3" s="1"/>
  <c r="B3874" i="3" s="1"/>
  <c r="B3875" i="3" s="1"/>
  <c r="B3876" i="3" s="1"/>
  <c r="B3877" i="3" s="1"/>
  <c r="B3878" i="3" s="1"/>
  <c r="B3879" i="3" s="1"/>
  <c r="B3880" i="3" s="1"/>
  <c r="B3881" i="3" s="1"/>
  <c r="B3882" i="3" s="1"/>
  <c r="B3883" i="3" s="1"/>
  <c r="B3884" i="3" s="1"/>
  <c r="B3885" i="3" s="1"/>
  <c r="B3886" i="3" s="1"/>
  <c r="B3887" i="3" s="1"/>
  <c r="B3888" i="3" s="1"/>
  <c r="B3889" i="3" s="1"/>
  <c r="B3890" i="3" s="1"/>
  <c r="B3891" i="3" s="1"/>
  <c r="B3892" i="3" s="1"/>
  <c r="B3893" i="3" s="1"/>
  <c r="B3894" i="3" s="1"/>
  <c r="B3895" i="3" s="1"/>
  <c r="B3896" i="3" s="1"/>
  <c r="B3897" i="3" s="1"/>
  <c r="B3898" i="3" s="1"/>
  <c r="B3899" i="3" s="1"/>
  <c r="B3900" i="3" s="1"/>
  <c r="B3901" i="3" s="1"/>
  <c r="B3902" i="3" s="1"/>
  <c r="B3903" i="3" s="1"/>
  <c r="B3904" i="3" s="1"/>
  <c r="B3905" i="3" s="1"/>
  <c r="B3906" i="3" s="1"/>
  <c r="B3907" i="3" s="1"/>
  <c r="B3908" i="3" s="1"/>
  <c r="B3909" i="3" s="1"/>
  <c r="B3910" i="3" s="1"/>
  <c r="B3911" i="3" s="1"/>
  <c r="B3912" i="3" s="1"/>
  <c r="B3913" i="3" s="1"/>
  <c r="B3914" i="3" s="1"/>
  <c r="B3915" i="3" s="1"/>
  <c r="B3916" i="3" s="1"/>
  <c r="B3917" i="3" s="1"/>
  <c r="B3918" i="3" s="1"/>
  <c r="B3919" i="3" s="1"/>
  <c r="B3920" i="3" s="1"/>
  <c r="B3921" i="3" s="1"/>
  <c r="B3922" i="3" s="1"/>
  <c r="B3923" i="3" s="1"/>
  <c r="B3924" i="3" s="1"/>
  <c r="B3925" i="3" s="1"/>
  <c r="B3926" i="3" s="1"/>
  <c r="B3927" i="3" s="1"/>
  <c r="B3928" i="3" s="1"/>
  <c r="B3929" i="3" s="1"/>
  <c r="B3930" i="3" s="1"/>
  <c r="B3931" i="3" s="1"/>
  <c r="B3932" i="3" s="1"/>
  <c r="B3933" i="3" s="1"/>
  <c r="B3934" i="3" s="1"/>
  <c r="B3935" i="3" s="1"/>
  <c r="B3936" i="3" s="1"/>
  <c r="B3937" i="3" s="1"/>
  <c r="B3938" i="3" s="1"/>
  <c r="B3939" i="3" s="1"/>
  <c r="B3940" i="3" s="1"/>
  <c r="B3941" i="3" s="1"/>
  <c r="B3942" i="3" s="1"/>
  <c r="B3943" i="3" s="1"/>
  <c r="B3944" i="3" s="1"/>
  <c r="B3945" i="3" s="1"/>
  <c r="B3946" i="3" s="1"/>
  <c r="B3947" i="3" s="1"/>
  <c r="B3948" i="3" s="1"/>
  <c r="B3949" i="3" s="1"/>
  <c r="B3950" i="3" s="1"/>
  <c r="B3951" i="3" s="1"/>
  <c r="B3952" i="3" s="1"/>
  <c r="B3953" i="3" s="1"/>
  <c r="B3954" i="3" s="1"/>
  <c r="B3955" i="3" s="1"/>
  <c r="B3956" i="3" s="1"/>
  <c r="B3957" i="3" s="1"/>
  <c r="B3958" i="3" s="1"/>
  <c r="B3959" i="3" s="1"/>
  <c r="B3960" i="3" s="1"/>
  <c r="B3961" i="3" s="1"/>
  <c r="B3962" i="3" s="1"/>
  <c r="B3963" i="3" s="1"/>
  <c r="B3964" i="3" s="1"/>
  <c r="B3965" i="3" s="1"/>
  <c r="B3966" i="3" s="1"/>
  <c r="B3967" i="3" s="1"/>
  <c r="B3968" i="3" s="1"/>
  <c r="B3969" i="3" s="1"/>
  <c r="B3970" i="3" s="1"/>
  <c r="B3971" i="3" s="1"/>
  <c r="B3972" i="3" s="1"/>
  <c r="B3973" i="3" s="1"/>
  <c r="B3974" i="3" s="1"/>
  <c r="B3975" i="3" s="1"/>
  <c r="B3976" i="3" s="1"/>
  <c r="B3977" i="3" s="1"/>
  <c r="B3978" i="3" s="1"/>
  <c r="B3979" i="3" s="1"/>
  <c r="B3980" i="3" s="1"/>
  <c r="B3981" i="3" s="1"/>
  <c r="B3982" i="3" s="1"/>
  <c r="B3983" i="3" s="1"/>
  <c r="B3984" i="3" s="1"/>
  <c r="B3985" i="3" s="1"/>
  <c r="B3986" i="3" s="1"/>
  <c r="B3987" i="3" s="1"/>
  <c r="B3988" i="3" s="1"/>
  <c r="B3989" i="3" s="1"/>
  <c r="B3990" i="3" s="1"/>
  <c r="B3991" i="3" s="1"/>
  <c r="B3992" i="3" s="1"/>
  <c r="B3993" i="3" s="1"/>
  <c r="B3994" i="3" s="1"/>
  <c r="B3995" i="3" s="1"/>
  <c r="B3996" i="3" s="1"/>
  <c r="B3997" i="3" s="1"/>
  <c r="B3998" i="3" s="1"/>
  <c r="B3999" i="3" s="1"/>
  <c r="B4000" i="3" s="1"/>
  <c r="B4001" i="3" s="1"/>
  <c r="B4002" i="3" s="1"/>
  <c r="B4003" i="3" s="1"/>
  <c r="B4004" i="3" s="1"/>
  <c r="B4005" i="3" s="1"/>
  <c r="B4006" i="3" s="1"/>
  <c r="B4007" i="3" s="1"/>
  <c r="B4008" i="3" s="1"/>
  <c r="B4009" i="3" s="1"/>
  <c r="B4010" i="3" s="1"/>
  <c r="B4011" i="3" s="1"/>
  <c r="B4012" i="3" s="1"/>
  <c r="B4013" i="3" s="1"/>
  <c r="B4014" i="3" s="1"/>
  <c r="B4015" i="3" s="1"/>
  <c r="B4016" i="3" s="1"/>
  <c r="B4017" i="3" s="1"/>
  <c r="B4018" i="3" s="1"/>
  <c r="B4019" i="3" s="1"/>
  <c r="B4020" i="3" s="1"/>
  <c r="B4021" i="3" s="1"/>
  <c r="B4022" i="3" s="1"/>
  <c r="B4023" i="3" s="1"/>
  <c r="B4024" i="3" s="1"/>
  <c r="B4025" i="3" s="1"/>
  <c r="B4026" i="3" s="1"/>
  <c r="B4027" i="3" s="1"/>
  <c r="B4028" i="3" s="1"/>
  <c r="B4029" i="3" s="1"/>
  <c r="B4030" i="3" s="1"/>
  <c r="B4031" i="3" s="1"/>
  <c r="B4032" i="3" s="1"/>
  <c r="B4033" i="3" s="1"/>
  <c r="B4034" i="3" s="1"/>
  <c r="B4035" i="3" s="1"/>
  <c r="B4036" i="3" s="1"/>
  <c r="B4037" i="3" s="1"/>
  <c r="B4038" i="3" s="1"/>
  <c r="B4039" i="3" s="1"/>
  <c r="B4040" i="3" s="1"/>
  <c r="B4041" i="3" s="1"/>
  <c r="B4042" i="3" s="1"/>
  <c r="B4043" i="3" s="1"/>
  <c r="B4044" i="3" s="1"/>
  <c r="B4045" i="3" s="1"/>
  <c r="B4046" i="3" s="1"/>
  <c r="B4047" i="3" s="1"/>
  <c r="B4048" i="3" s="1"/>
  <c r="B4049" i="3" s="1"/>
  <c r="B4050" i="3" s="1"/>
  <c r="B4051" i="3" s="1"/>
  <c r="B4052" i="3" s="1"/>
  <c r="B4053" i="3" s="1"/>
  <c r="B4054" i="3" s="1"/>
  <c r="B4055" i="3" s="1"/>
  <c r="B4056" i="3" s="1"/>
  <c r="B4057" i="3" s="1"/>
  <c r="B4058" i="3" s="1"/>
  <c r="B4059" i="3" s="1"/>
  <c r="B4060" i="3" s="1"/>
  <c r="B4061" i="3" s="1"/>
  <c r="B4062" i="3" s="1"/>
  <c r="B4063" i="3" s="1"/>
  <c r="B4064" i="3" s="1"/>
  <c r="B4065" i="3" s="1"/>
  <c r="B4066" i="3" s="1"/>
  <c r="B4067" i="3" s="1"/>
  <c r="B4068" i="3" s="1"/>
  <c r="B4069" i="3" s="1"/>
  <c r="B4070" i="3" s="1"/>
  <c r="B4071" i="3" s="1"/>
  <c r="B4072" i="3" s="1"/>
  <c r="B4073" i="3" s="1"/>
  <c r="B4074" i="3" s="1"/>
  <c r="B4075" i="3" s="1"/>
  <c r="B4076" i="3" s="1"/>
  <c r="B4077" i="3" s="1"/>
  <c r="B4078" i="3" s="1"/>
  <c r="B4079" i="3" s="1"/>
  <c r="B4080" i="3" s="1"/>
  <c r="B4081" i="3" s="1"/>
  <c r="B4082" i="3" s="1"/>
  <c r="B4083" i="3" s="1"/>
  <c r="B4084" i="3" s="1"/>
  <c r="B4085" i="3" s="1"/>
  <c r="B4086" i="3" s="1"/>
  <c r="B4087" i="3" s="1"/>
  <c r="B4088" i="3" s="1"/>
  <c r="B4089" i="3" s="1"/>
  <c r="B4090" i="3" s="1"/>
  <c r="B4091" i="3" s="1"/>
  <c r="B4092" i="3" s="1"/>
  <c r="B4093" i="3" s="1"/>
  <c r="B4094" i="3" s="1"/>
  <c r="B4095" i="3" s="1"/>
  <c r="B4096" i="3" s="1"/>
  <c r="B4097" i="3" s="1"/>
  <c r="B4098" i="3" s="1"/>
  <c r="B4099" i="3" s="1"/>
  <c r="B4100" i="3" s="1"/>
  <c r="B4101" i="3" s="1"/>
  <c r="B4102" i="3" s="1"/>
  <c r="B4103" i="3" s="1"/>
  <c r="B4104" i="3" s="1"/>
  <c r="B4105" i="3" s="1"/>
  <c r="B4106" i="3" s="1"/>
  <c r="B4107" i="3" s="1"/>
  <c r="B4108" i="3" s="1"/>
  <c r="B4109" i="3" s="1"/>
  <c r="B4110" i="3" s="1"/>
  <c r="B4111" i="3" s="1"/>
  <c r="B4112" i="3" s="1"/>
  <c r="B4113" i="3" s="1"/>
  <c r="B4114" i="3" s="1"/>
  <c r="B4115" i="3" s="1"/>
  <c r="B4116" i="3" s="1"/>
  <c r="B4117" i="3" s="1"/>
  <c r="B4118" i="3" s="1"/>
  <c r="B4119" i="3" s="1"/>
  <c r="B4120" i="3" s="1"/>
  <c r="B4121" i="3" s="1"/>
  <c r="B4122" i="3" s="1"/>
  <c r="B4123" i="3" s="1"/>
  <c r="B4124" i="3" s="1"/>
  <c r="B4125" i="3" s="1"/>
  <c r="B4126" i="3" s="1"/>
  <c r="B4127" i="3" s="1"/>
  <c r="B4128" i="3" s="1"/>
  <c r="B4129" i="3" s="1"/>
  <c r="B4130" i="3" s="1"/>
  <c r="B4131" i="3" s="1"/>
  <c r="B4132" i="3" s="1"/>
  <c r="B4133" i="3" s="1"/>
  <c r="B4134" i="3" s="1"/>
  <c r="B4135" i="3" s="1"/>
  <c r="B4136" i="3" s="1"/>
  <c r="B4137" i="3" s="1"/>
  <c r="B4138" i="3" s="1"/>
  <c r="B4139" i="3" s="1"/>
  <c r="B4140" i="3" s="1"/>
  <c r="B4141" i="3" s="1"/>
  <c r="B4142" i="3" s="1"/>
  <c r="B4143" i="3" s="1"/>
  <c r="B4144" i="3" s="1"/>
  <c r="B4145" i="3" s="1"/>
  <c r="B4146" i="3" s="1"/>
  <c r="B4147" i="3" s="1"/>
  <c r="B4148" i="3" s="1"/>
  <c r="B4149" i="3" s="1"/>
  <c r="B4150" i="3" s="1"/>
  <c r="B4151" i="3" s="1"/>
  <c r="B4152" i="3" s="1"/>
  <c r="B4153" i="3" s="1"/>
  <c r="B4154" i="3" s="1"/>
  <c r="B4155" i="3" s="1"/>
  <c r="B4156" i="3" s="1"/>
  <c r="B4157" i="3" s="1"/>
  <c r="B4158" i="3" s="1"/>
  <c r="B4159" i="3" s="1"/>
  <c r="B4160" i="3" s="1"/>
  <c r="B4161" i="3" s="1"/>
  <c r="B4162" i="3" s="1"/>
  <c r="B4163" i="3" s="1"/>
  <c r="B4164" i="3" s="1"/>
  <c r="B4165" i="3" s="1"/>
  <c r="B4166" i="3" s="1"/>
  <c r="B4167" i="3" s="1"/>
  <c r="B4168" i="3" s="1"/>
  <c r="B4169" i="3" s="1"/>
  <c r="B4170" i="3" s="1"/>
  <c r="B4171" i="3" s="1"/>
  <c r="B4172" i="3" s="1"/>
  <c r="B4173" i="3" s="1"/>
  <c r="B4174" i="3" s="1"/>
  <c r="B4175" i="3" s="1"/>
  <c r="B4176" i="3" s="1"/>
  <c r="B4177" i="3" s="1"/>
  <c r="B4178" i="3" s="1"/>
  <c r="B4179" i="3" s="1"/>
  <c r="B4180" i="3" s="1"/>
  <c r="B4181" i="3" s="1"/>
  <c r="B4182" i="3" s="1"/>
  <c r="B4183" i="3" s="1"/>
  <c r="B4184" i="3" s="1"/>
  <c r="B4185" i="3" s="1"/>
  <c r="B4186" i="3" s="1"/>
  <c r="B4187" i="3" s="1"/>
  <c r="B4188" i="3" s="1"/>
  <c r="B4189" i="3" s="1"/>
  <c r="B4190" i="3" s="1"/>
  <c r="B4191" i="3" s="1"/>
  <c r="B4192" i="3" s="1"/>
  <c r="B4193" i="3" s="1"/>
  <c r="B4194" i="3" s="1"/>
  <c r="B4195" i="3" s="1"/>
  <c r="B4196" i="3" s="1"/>
  <c r="B4197" i="3" s="1"/>
  <c r="B4198" i="3" s="1"/>
  <c r="B4199" i="3" s="1"/>
  <c r="B4200" i="3" s="1"/>
  <c r="B4201" i="3" s="1"/>
  <c r="B4202" i="3" s="1"/>
  <c r="B4203" i="3" s="1"/>
  <c r="B4204" i="3" s="1"/>
  <c r="B4205" i="3" s="1"/>
  <c r="B4206" i="3" s="1"/>
  <c r="B4207" i="3" s="1"/>
  <c r="B4208" i="3" s="1"/>
  <c r="B4209" i="3" s="1"/>
  <c r="B4210" i="3" s="1"/>
  <c r="B4211" i="3" s="1"/>
  <c r="B4212" i="3" s="1"/>
  <c r="B4213" i="3" s="1"/>
  <c r="B4214" i="3" s="1"/>
  <c r="B4215" i="3" s="1"/>
  <c r="B4216" i="3" s="1"/>
  <c r="B4217" i="3" s="1"/>
  <c r="B4218" i="3" s="1"/>
  <c r="B4219" i="3" s="1"/>
  <c r="B4220" i="3" s="1"/>
  <c r="B4221" i="3" s="1"/>
  <c r="B4222" i="3" s="1"/>
  <c r="B4223" i="3" s="1"/>
  <c r="B4224" i="3" s="1"/>
  <c r="B4225" i="3" s="1"/>
  <c r="B4226" i="3" s="1"/>
  <c r="B4227" i="3" s="1"/>
  <c r="B4228" i="3" s="1"/>
  <c r="B4229" i="3" s="1"/>
  <c r="B4230" i="3" s="1"/>
  <c r="B4231" i="3" s="1"/>
  <c r="B4232" i="3" s="1"/>
  <c r="B4233" i="3" s="1"/>
  <c r="B4234" i="3" s="1"/>
  <c r="B4235" i="3" s="1"/>
  <c r="B4236" i="3" s="1"/>
  <c r="B4237" i="3" s="1"/>
  <c r="B4238" i="3" s="1"/>
  <c r="B4239" i="3" s="1"/>
  <c r="B4240" i="3" s="1"/>
  <c r="B4241" i="3" s="1"/>
  <c r="B4242" i="3" s="1"/>
  <c r="B4243" i="3" s="1"/>
  <c r="B4244" i="3" s="1"/>
  <c r="B4245" i="3" s="1"/>
  <c r="B4246" i="3" s="1"/>
  <c r="B4247" i="3" s="1"/>
  <c r="B4248" i="3" s="1"/>
  <c r="B4249" i="3" s="1"/>
  <c r="B4250" i="3" s="1"/>
  <c r="B4251" i="3" s="1"/>
  <c r="B4252" i="3" s="1"/>
  <c r="B4253" i="3" s="1"/>
  <c r="B4254" i="3" s="1"/>
  <c r="B4255" i="3" s="1"/>
  <c r="B4256" i="3" s="1"/>
  <c r="B4257" i="3" s="1"/>
  <c r="B4258" i="3" s="1"/>
  <c r="B4259" i="3" s="1"/>
  <c r="B4260" i="3" s="1"/>
  <c r="B4261" i="3" s="1"/>
  <c r="B4262" i="3" s="1"/>
  <c r="B4263" i="3" s="1"/>
  <c r="B4264" i="3" s="1"/>
  <c r="B4265" i="3" s="1"/>
  <c r="B4266" i="3" s="1"/>
  <c r="B4267" i="3" s="1"/>
  <c r="B4268" i="3" s="1"/>
  <c r="B4269" i="3" s="1"/>
  <c r="B4270" i="3" s="1"/>
  <c r="B4271" i="3" s="1"/>
  <c r="B4272" i="3" s="1"/>
  <c r="B4273" i="3" s="1"/>
  <c r="B4274" i="3" s="1"/>
  <c r="B4275" i="3" s="1"/>
  <c r="B4276" i="3" s="1"/>
  <c r="B4277" i="3" s="1"/>
  <c r="B4278" i="3" s="1"/>
  <c r="B4279" i="3" s="1"/>
  <c r="B4280" i="3" s="1"/>
  <c r="B4281" i="3" s="1"/>
  <c r="B4282" i="3" s="1"/>
  <c r="B4283" i="3" s="1"/>
  <c r="B4284" i="3" s="1"/>
  <c r="B4285" i="3" s="1"/>
  <c r="B4286" i="3" s="1"/>
  <c r="B4287" i="3" s="1"/>
  <c r="B4288" i="3" s="1"/>
  <c r="B4289" i="3" s="1"/>
  <c r="B4290" i="3" s="1"/>
  <c r="B4291" i="3" s="1"/>
  <c r="B4292" i="3" s="1"/>
  <c r="B4293" i="3" s="1"/>
  <c r="B4294" i="3" s="1"/>
  <c r="B4295" i="3" s="1"/>
  <c r="B4296" i="3" s="1"/>
  <c r="B4297" i="3" s="1"/>
  <c r="B4298" i="3" s="1"/>
  <c r="B4299" i="3" s="1"/>
  <c r="B4300" i="3" s="1"/>
  <c r="B4301" i="3" s="1"/>
  <c r="B4302" i="3" s="1"/>
  <c r="B4303" i="3" s="1"/>
  <c r="B4304" i="3" s="1"/>
  <c r="B4305" i="3" s="1"/>
  <c r="B4306" i="3" s="1"/>
  <c r="B4307" i="3" s="1"/>
  <c r="B4308" i="3" s="1"/>
  <c r="B4309" i="3" s="1"/>
  <c r="B4310" i="3" s="1"/>
  <c r="B4311" i="3" s="1"/>
  <c r="B4312" i="3" s="1"/>
  <c r="B4313" i="3" s="1"/>
  <c r="B4314" i="3" s="1"/>
  <c r="B4315" i="3" s="1"/>
  <c r="B4316" i="3" s="1"/>
  <c r="B4317" i="3" s="1"/>
  <c r="B4318" i="3" s="1"/>
  <c r="B4319" i="3" s="1"/>
  <c r="B4320" i="3" s="1"/>
  <c r="B4321" i="3" s="1"/>
  <c r="B4322" i="3" s="1"/>
  <c r="B4323" i="3" s="1"/>
  <c r="B4324" i="3" s="1"/>
  <c r="B4325" i="3" s="1"/>
  <c r="B4326" i="3" s="1"/>
  <c r="B4327" i="3" s="1"/>
  <c r="B4328" i="3" s="1"/>
  <c r="B4329" i="3" s="1"/>
  <c r="B4330" i="3" s="1"/>
  <c r="B4331" i="3" s="1"/>
  <c r="B4332" i="3" s="1"/>
  <c r="B4333" i="3" s="1"/>
  <c r="B4334" i="3" s="1"/>
  <c r="B4335" i="3" s="1"/>
  <c r="B4336" i="3" s="1"/>
  <c r="B4337" i="3" s="1"/>
  <c r="B4338" i="3" s="1"/>
  <c r="B4339" i="3" s="1"/>
  <c r="B4340" i="3" s="1"/>
  <c r="B4341" i="3" s="1"/>
  <c r="B4342" i="3" s="1"/>
  <c r="B4343" i="3" s="1"/>
  <c r="B4344" i="3" s="1"/>
  <c r="B4345" i="3" s="1"/>
  <c r="B4346" i="3" s="1"/>
  <c r="B4347" i="3" s="1"/>
  <c r="B4348" i="3" s="1"/>
  <c r="B4349" i="3" s="1"/>
  <c r="B4350" i="3" s="1"/>
  <c r="B4351" i="3" s="1"/>
  <c r="B4352" i="3" s="1"/>
  <c r="B4353" i="3" s="1"/>
  <c r="B4354" i="3" s="1"/>
  <c r="B4355" i="3" s="1"/>
  <c r="B4356" i="3" s="1"/>
  <c r="B4357" i="3" s="1"/>
  <c r="B4358" i="3" s="1"/>
  <c r="B4359" i="3" s="1"/>
  <c r="B4360" i="3" s="1"/>
  <c r="B4361" i="3" s="1"/>
  <c r="B4362" i="3" s="1"/>
  <c r="B4363" i="3" s="1"/>
  <c r="B4364" i="3" s="1"/>
  <c r="B4365" i="3" s="1"/>
  <c r="B4366" i="3" s="1"/>
  <c r="B4367" i="3" s="1"/>
  <c r="B4368" i="3" s="1"/>
  <c r="B4369" i="3" s="1"/>
  <c r="B4370" i="3" s="1"/>
  <c r="B4371" i="3" s="1"/>
  <c r="B4372" i="3" s="1"/>
  <c r="B4373" i="3" s="1"/>
  <c r="B4374" i="3" s="1"/>
  <c r="B4375" i="3" s="1"/>
  <c r="B4376" i="3" s="1"/>
  <c r="B4377" i="3" s="1"/>
  <c r="B4378" i="3" s="1"/>
  <c r="B4379" i="3" s="1"/>
  <c r="B4380" i="3" s="1"/>
  <c r="B4381" i="3" s="1"/>
  <c r="B4382" i="3" s="1"/>
  <c r="B4383" i="3" s="1"/>
  <c r="B4384" i="3" s="1"/>
  <c r="B4385" i="3" s="1"/>
  <c r="B4386" i="3" s="1"/>
  <c r="B4387" i="3" s="1"/>
  <c r="B4388" i="3" s="1"/>
  <c r="B4389" i="3" s="1"/>
  <c r="B4390" i="3" s="1"/>
  <c r="B4391" i="3" s="1"/>
  <c r="B4392" i="3" s="1"/>
  <c r="B4393" i="3" s="1"/>
  <c r="B4394" i="3" s="1"/>
  <c r="B4395" i="3" s="1"/>
  <c r="B4396" i="3" s="1"/>
  <c r="B4397" i="3" s="1"/>
  <c r="B4398" i="3" s="1"/>
  <c r="B4399" i="3" s="1"/>
  <c r="B4400" i="3" s="1"/>
  <c r="B4401" i="3" s="1"/>
  <c r="B4402" i="3" s="1"/>
  <c r="B4403" i="3" s="1"/>
  <c r="B4404" i="3" s="1"/>
  <c r="B4405" i="3" s="1"/>
  <c r="B4406" i="3" s="1"/>
  <c r="B4407" i="3" s="1"/>
  <c r="B4408" i="3" s="1"/>
  <c r="B4409" i="3" s="1"/>
  <c r="B4410" i="3" s="1"/>
  <c r="B4411" i="3" s="1"/>
  <c r="B4412" i="3" s="1"/>
  <c r="B4413" i="3" s="1"/>
  <c r="B4414" i="3" s="1"/>
  <c r="B4415" i="3" s="1"/>
  <c r="B4416" i="3" s="1"/>
  <c r="B4417" i="3" s="1"/>
  <c r="B4418" i="3" s="1"/>
  <c r="B4419" i="3" s="1"/>
  <c r="B4420" i="3" s="1"/>
  <c r="B4421" i="3" s="1"/>
  <c r="B4422" i="3" s="1"/>
  <c r="B4423" i="3" s="1"/>
  <c r="B4424" i="3" s="1"/>
  <c r="B4425" i="3" s="1"/>
  <c r="B4426" i="3" s="1"/>
  <c r="B4427" i="3" s="1"/>
  <c r="B4428" i="3" s="1"/>
  <c r="B4429" i="3" s="1"/>
  <c r="B4430" i="3" s="1"/>
  <c r="B4431" i="3" s="1"/>
  <c r="B4432" i="3" s="1"/>
  <c r="B4433" i="3" s="1"/>
  <c r="B4434" i="3" s="1"/>
  <c r="B4435" i="3" s="1"/>
  <c r="B4436" i="3" s="1"/>
  <c r="B4437" i="3" s="1"/>
  <c r="B4438" i="3" s="1"/>
  <c r="B4439" i="3" s="1"/>
  <c r="B4440" i="3" s="1"/>
  <c r="B4441" i="3" s="1"/>
  <c r="B4442" i="3" s="1"/>
  <c r="B4443" i="3" s="1"/>
  <c r="B4444" i="3" s="1"/>
  <c r="B4445" i="3" s="1"/>
  <c r="B4446" i="3" s="1"/>
  <c r="B4447" i="3" s="1"/>
  <c r="B4448" i="3" s="1"/>
  <c r="B4449" i="3" s="1"/>
  <c r="B4450" i="3" s="1"/>
  <c r="B4451" i="3" s="1"/>
  <c r="B4452" i="3" s="1"/>
  <c r="B4453" i="3" s="1"/>
  <c r="B4454" i="3" s="1"/>
  <c r="B4455" i="3" s="1"/>
  <c r="B4456" i="3" s="1"/>
  <c r="B4457" i="3" s="1"/>
  <c r="B4458" i="3" s="1"/>
  <c r="B4459" i="3" s="1"/>
  <c r="B4460" i="3" s="1"/>
  <c r="B4461" i="3" s="1"/>
  <c r="B4462" i="3" s="1"/>
  <c r="B4463" i="3" s="1"/>
  <c r="B4464" i="3" s="1"/>
  <c r="B4465" i="3" s="1"/>
  <c r="B4466" i="3" s="1"/>
  <c r="B4467" i="3" s="1"/>
  <c r="B4468" i="3" s="1"/>
  <c r="B4469" i="3" s="1"/>
  <c r="B4470" i="3" s="1"/>
  <c r="B4471" i="3" s="1"/>
  <c r="B4472" i="3" s="1"/>
  <c r="B4473" i="3" s="1"/>
  <c r="B4474" i="3" s="1"/>
  <c r="B4475" i="3" s="1"/>
  <c r="B4476" i="3" s="1"/>
  <c r="B4477" i="3" s="1"/>
  <c r="B4478" i="3" s="1"/>
  <c r="B4479" i="3" s="1"/>
  <c r="B4480" i="3" s="1"/>
  <c r="B4481" i="3" s="1"/>
  <c r="B4482" i="3" s="1"/>
  <c r="B4483" i="3" s="1"/>
  <c r="B4484" i="3" s="1"/>
  <c r="B4485" i="3" s="1"/>
  <c r="B4486" i="3" s="1"/>
  <c r="B4487" i="3" s="1"/>
  <c r="B4488" i="3" s="1"/>
  <c r="B4489" i="3" s="1"/>
  <c r="B4490" i="3" s="1"/>
  <c r="B4491" i="3" s="1"/>
  <c r="B4492" i="3" s="1"/>
  <c r="B4493" i="3" s="1"/>
  <c r="B4494" i="3" s="1"/>
  <c r="B4495" i="3" s="1"/>
  <c r="B4496" i="3" s="1"/>
  <c r="B4497" i="3" s="1"/>
  <c r="B4498" i="3" s="1"/>
  <c r="B4499" i="3" s="1"/>
  <c r="B4500" i="3" s="1"/>
  <c r="B4501" i="3" s="1"/>
  <c r="B4502" i="3" s="1"/>
  <c r="B4503" i="3" s="1"/>
  <c r="B4504" i="3" s="1"/>
  <c r="B4505" i="3" s="1"/>
  <c r="B4506" i="3" s="1"/>
  <c r="B4507" i="3" s="1"/>
  <c r="B4508" i="3" s="1"/>
  <c r="B4509" i="3" s="1"/>
  <c r="B4510" i="3" s="1"/>
  <c r="B4511" i="3" s="1"/>
  <c r="B4512" i="3" s="1"/>
  <c r="B4513" i="3" s="1"/>
  <c r="B4514" i="3" s="1"/>
  <c r="B4515" i="3" s="1"/>
  <c r="B4516" i="3" s="1"/>
  <c r="B4517" i="3" s="1"/>
  <c r="B4518" i="3" s="1"/>
  <c r="B4519" i="3" s="1"/>
  <c r="B4520" i="3" s="1"/>
  <c r="B4521" i="3" s="1"/>
  <c r="B4522" i="3" s="1"/>
  <c r="B4523" i="3" s="1"/>
  <c r="B4524" i="3" s="1"/>
  <c r="B4525" i="3" s="1"/>
  <c r="B4526" i="3" s="1"/>
  <c r="B4527" i="3" s="1"/>
  <c r="B4528" i="3" s="1"/>
  <c r="B4529" i="3" s="1"/>
  <c r="B4530" i="3" s="1"/>
  <c r="B4531" i="3" s="1"/>
  <c r="B4532" i="3" s="1"/>
  <c r="B4533" i="3" s="1"/>
  <c r="B4534" i="3" s="1"/>
  <c r="B4535" i="3" s="1"/>
  <c r="B4536" i="3" s="1"/>
  <c r="B4537" i="3" s="1"/>
  <c r="B4538" i="3" s="1"/>
  <c r="B4539" i="3" s="1"/>
  <c r="B4540" i="3" s="1"/>
  <c r="B4541" i="3" s="1"/>
  <c r="B4542" i="3" s="1"/>
  <c r="B4543" i="3" s="1"/>
  <c r="B4544" i="3" s="1"/>
  <c r="B4545" i="3" s="1"/>
  <c r="B4546" i="3" s="1"/>
  <c r="B4547" i="3" s="1"/>
  <c r="B4548" i="3" s="1"/>
  <c r="B4549" i="3" s="1"/>
  <c r="B4550" i="3" s="1"/>
  <c r="B4551" i="3" s="1"/>
  <c r="B4552" i="3" s="1"/>
  <c r="B4553" i="3" s="1"/>
  <c r="B4554" i="3" s="1"/>
  <c r="B4555" i="3" s="1"/>
  <c r="B4556" i="3" s="1"/>
  <c r="B4557" i="3" s="1"/>
  <c r="B4558" i="3" s="1"/>
  <c r="B4559" i="3" s="1"/>
  <c r="B4560" i="3" s="1"/>
  <c r="B4561" i="3" s="1"/>
  <c r="B4562" i="3" s="1"/>
  <c r="B4563" i="3" s="1"/>
  <c r="B4564" i="3" s="1"/>
  <c r="B4565" i="3" s="1"/>
  <c r="B4566" i="3" s="1"/>
  <c r="B4567" i="3" s="1"/>
  <c r="B4568" i="3" s="1"/>
  <c r="B4569" i="3" s="1"/>
  <c r="B4570" i="3" s="1"/>
  <c r="B4571" i="3" s="1"/>
  <c r="B4572" i="3" s="1"/>
  <c r="B4573" i="3" s="1"/>
  <c r="B4574" i="3" s="1"/>
  <c r="B4575" i="3" s="1"/>
  <c r="B4576" i="3" s="1"/>
  <c r="B4577" i="3" s="1"/>
  <c r="B4578" i="3" s="1"/>
  <c r="B4579" i="3" s="1"/>
  <c r="B4580" i="3" s="1"/>
  <c r="B4581" i="3" s="1"/>
  <c r="B4582" i="3" s="1"/>
  <c r="B4583" i="3" s="1"/>
  <c r="B4584" i="3" s="1"/>
  <c r="B4585" i="3" s="1"/>
  <c r="B4586" i="3" s="1"/>
  <c r="B4587" i="3" s="1"/>
  <c r="B4588" i="3" s="1"/>
  <c r="B4589" i="3" s="1"/>
  <c r="B4590" i="3" s="1"/>
  <c r="B4591" i="3" s="1"/>
  <c r="B4592" i="3" s="1"/>
  <c r="B4593" i="3" s="1"/>
  <c r="B4594" i="3" s="1"/>
  <c r="B4595" i="3" s="1"/>
  <c r="B4596" i="3" s="1"/>
  <c r="B4597" i="3" s="1"/>
  <c r="B4598" i="3" s="1"/>
  <c r="B4599" i="3" s="1"/>
  <c r="B4600" i="3" s="1"/>
  <c r="B4601" i="3" s="1"/>
  <c r="B4602" i="3" s="1"/>
  <c r="B4603" i="3" s="1"/>
  <c r="B4604" i="3" s="1"/>
  <c r="B4605" i="3" s="1"/>
  <c r="B4606" i="3" s="1"/>
  <c r="B4607" i="3" s="1"/>
  <c r="B4608" i="3" s="1"/>
  <c r="B4609" i="3" s="1"/>
  <c r="B4610" i="3" s="1"/>
  <c r="B4611" i="3" s="1"/>
  <c r="B4612" i="3" s="1"/>
  <c r="B4613" i="3" s="1"/>
  <c r="B4614" i="3" s="1"/>
  <c r="B4615" i="3" s="1"/>
  <c r="B4616" i="3" s="1"/>
  <c r="B4617" i="3" s="1"/>
  <c r="B4618" i="3" s="1"/>
  <c r="B4619" i="3" s="1"/>
  <c r="B4620" i="3" s="1"/>
  <c r="B4621" i="3" s="1"/>
  <c r="B4622" i="3" s="1"/>
  <c r="B4623" i="3" l="1"/>
  <c r="B4624" i="3" s="1"/>
  <c r="B4625" i="3" s="1"/>
  <c r="B4626" i="3" s="1"/>
  <c r="B4627" i="3" s="1"/>
  <c r="B4628" i="3" s="1"/>
  <c r="B4629" i="3" s="1"/>
  <c r="B4630" i="3" s="1"/>
  <c r="B4631" i="3" s="1"/>
  <c r="B4632" i="3" s="1"/>
  <c r="B4633" i="3" s="1"/>
  <c r="B4634" i="3" s="1"/>
  <c r="B4635" i="3" s="1"/>
  <c r="B4636" i="3" s="1"/>
  <c r="B4637" i="3" s="1"/>
  <c r="B4638" i="3" s="1"/>
  <c r="B4639" i="3" s="1"/>
  <c r="B4640" i="3" s="1"/>
  <c r="B4641" i="3" s="1"/>
  <c r="B4642" i="3" s="1"/>
  <c r="B4643" i="3" s="1"/>
  <c r="B4644" i="3" s="1"/>
  <c r="B4645" i="3" s="1"/>
  <c r="B4646" i="3" s="1"/>
  <c r="B4647" i="3" s="1"/>
  <c r="B4648" i="3" s="1"/>
  <c r="B4649" i="3" s="1"/>
  <c r="B4650" i="3" s="1"/>
  <c r="B4651" i="3" s="1"/>
  <c r="B4652" i="3" s="1"/>
  <c r="B4653" i="3" s="1"/>
  <c r="B4654" i="3" s="1"/>
  <c r="B4655" i="3" s="1"/>
  <c r="B4656" i="3" s="1"/>
  <c r="B4657" i="3" s="1"/>
  <c r="B4658" i="3" s="1"/>
  <c r="B4659" i="3" s="1"/>
  <c r="B4660" i="3" s="1"/>
  <c r="B4661" i="3" s="1"/>
  <c r="B4662" i="3" s="1"/>
  <c r="B4663" i="3" s="1"/>
  <c r="B4664" i="3" s="1"/>
  <c r="B4665" i="3" s="1"/>
  <c r="B4666" i="3" s="1"/>
  <c r="B4667" i="3" s="1"/>
  <c r="B4668" i="3" s="1"/>
  <c r="B4669" i="3" s="1"/>
  <c r="B4670" i="3" s="1"/>
  <c r="B4671" i="3" s="1"/>
  <c r="B4672" i="3" s="1"/>
  <c r="B4673" i="3" s="1"/>
  <c r="B4674" i="3" s="1"/>
  <c r="B4675" i="3" s="1"/>
  <c r="B4676" i="3" s="1"/>
  <c r="B4677" i="3" s="1"/>
  <c r="B4678" i="3" s="1"/>
  <c r="B4679" i="3" s="1"/>
  <c r="B4680" i="3" s="1"/>
  <c r="B4681" i="3" s="1"/>
  <c r="B4682" i="3" s="1"/>
  <c r="B4683" i="3" s="1"/>
  <c r="B4684" i="3" s="1"/>
  <c r="B4685" i="3" s="1"/>
  <c r="B4686" i="3" s="1"/>
  <c r="B4687" i="3" s="1"/>
  <c r="B4688" i="3" s="1"/>
  <c r="B4689" i="3" s="1"/>
  <c r="B4690" i="3" s="1"/>
  <c r="B4691" i="3" s="1"/>
  <c r="B4692" i="3" s="1"/>
  <c r="B4693" i="3" s="1"/>
  <c r="B4694" i="3" s="1"/>
  <c r="B4695" i="3" s="1"/>
  <c r="B4696" i="3" s="1"/>
  <c r="B4697" i="3" s="1"/>
  <c r="B4698" i="3" s="1"/>
  <c r="B4699" i="3" s="1"/>
  <c r="B4700" i="3" s="1"/>
  <c r="B4701" i="3" s="1"/>
  <c r="B4702" i="3" s="1"/>
  <c r="B4703" i="3" s="1"/>
  <c r="B4704" i="3" s="1"/>
  <c r="B4705" i="3" s="1"/>
  <c r="B4706" i="3" s="1"/>
  <c r="B4707" i="3" s="1"/>
  <c r="B4708" i="3" s="1"/>
  <c r="B4709" i="3" s="1"/>
  <c r="B4710" i="3" s="1"/>
  <c r="B4711" i="3" s="1"/>
  <c r="B4712" i="3" s="1"/>
  <c r="B4713" i="3" s="1"/>
  <c r="B4714" i="3" s="1"/>
  <c r="B4715" i="3" s="1"/>
  <c r="B4716" i="3" s="1"/>
  <c r="B4717" i="3" s="1"/>
  <c r="B4718" i="3" s="1"/>
  <c r="B4719" i="3" s="1"/>
  <c r="B4720" i="3" s="1"/>
  <c r="B4721" i="3" s="1"/>
  <c r="B4722" i="3" s="1"/>
  <c r="B4723" i="3" s="1"/>
  <c r="B4724" i="3" s="1"/>
  <c r="B4725" i="3" s="1"/>
  <c r="B4726" i="3" s="1"/>
  <c r="B4727" i="3" s="1"/>
  <c r="B4728" i="3" s="1"/>
  <c r="B4729" i="3" s="1"/>
  <c r="B4730" i="3" s="1"/>
  <c r="B4731" i="3" s="1"/>
  <c r="B4732" i="3" s="1"/>
  <c r="B4733" i="3" s="1"/>
  <c r="B4734" i="3" s="1"/>
  <c r="B4735" i="3" s="1"/>
  <c r="B4736" i="3" s="1"/>
  <c r="B4737" i="3" s="1"/>
  <c r="B4738" i="3" s="1"/>
  <c r="B4739" i="3" s="1"/>
  <c r="B4740" i="3" s="1"/>
  <c r="B4741" i="3" s="1"/>
  <c r="B4742" i="3" s="1"/>
  <c r="B4743" i="3" s="1"/>
  <c r="B4744" i="3" s="1"/>
  <c r="B4745" i="3" s="1"/>
  <c r="B4746" i="3" s="1"/>
  <c r="B4747" i="3" s="1"/>
  <c r="B4748" i="3" s="1"/>
  <c r="B4749" i="3" s="1"/>
  <c r="B4750" i="3" s="1"/>
  <c r="B4751" i="3" s="1"/>
  <c r="B4752" i="3" s="1"/>
  <c r="B4753" i="3" s="1"/>
  <c r="B4754" i="3" s="1"/>
  <c r="B4755" i="3" s="1"/>
  <c r="B4756" i="3" s="1"/>
  <c r="B4757" i="3" s="1"/>
  <c r="B4758" i="3" s="1"/>
  <c r="B4759" i="3" s="1"/>
  <c r="B4760" i="3" s="1"/>
  <c r="B4761" i="3" s="1"/>
  <c r="B4762" i="3" s="1"/>
  <c r="B4763" i="3" s="1"/>
  <c r="B4764" i="3" s="1"/>
  <c r="B4765" i="3" s="1"/>
  <c r="B4766" i="3" s="1"/>
  <c r="B4767" i="3" s="1"/>
  <c r="B4768" i="3" s="1"/>
  <c r="B4769" i="3" s="1"/>
  <c r="B4770" i="3" s="1"/>
  <c r="B4771" i="3" s="1"/>
  <c r="B4772" i="3" s="1"/>
  <c r="B4773" i="3" s="1"/>
  <c r="B4774" i="3" s="1"/>
  <c r="B4775" i="3" s="1"/>
  <c r="B4776" i="3" s="1"/>
  <c r="B4777" i="3" s="1"/>
  <c r="B4778" i="3" s="1"/>
  <c r="B4779" i="3" s="1"/>
  <c r="B4780" i="3" s="1"/>
  <c r="B4781" i="3" s="1"/>
  <c r="B4782" i="3" s="1"/>
  <c r="B4783" i="3" s="1"/>
  <c r="B4784" i="3" s="1"/>
  <c r="B4785" i="3" s="1"/>
  <c r="B4786" i="3" s="1"/>
  <c r="B4787" i="3" s="1"/>
  <c r="B4788" i="3" s="1"/>
  <c r="B4789" i="3" s="1"/>
  <c r="B4790" i="3" s="1"/>
  <c r="B4791" i="3" s="1"/>
  <c r="B4792" i="3" s="1"/>
  <c r="B4793" i="3" s="1"/>
  <c r="B4794" i="3" s="1"/>
  <c r="B4795" i="3" s="1"/>
  <c r="B4796" i="3" s="1"/>
  <c r="B4797" i="3" s="1"/>
  <c r="B4798" i="3" s="1"/>
  <c r="B4799" i="3" s="1"/>
  <c r="B4800" i="3" s="1"/>
  <c r="B4801" i="3" s="1"/>
  <c r="B4802" i="3" s="1"/>
  <c r="B4803" i="3" s="1"/>
  <c r="B4804" i="3" s="1"/>
  <c r="B4805" i="3" s="1"/>
  <c r="B4806" i="3" s="1"/>
  <c r="B4807" i="3" s="1"/>
  <c r="B4808" i="3" s="1"/>
  <c r="B4809" i="3" s="1"/>
  <c r="B4810" i="3" s="1"/>
  <c r="B4811" i="3" s="1"/>
  <c r="B4812" i="3" s="1"/>
  <c r="B4813" i="3" s="1"/>
  <c r="B4814" i="3" s="1"/>
  <c r="B4815" i="3" s="1"/>
  <c r="B4816" i="3" s="1"/>
  <c r="B4817" i="3" s="1"/>
  <c r="B4818" i="3" s="1"/>
  <c r="B4819" i="3" s="1"/>
  <c r="B4820" i="3" s="1"/>
  <c r="B4821" i="3" s="1"/>
  <c r="B4822" i="3" s="1"/>
  <c r="B4823" i="3" s="1"/>
  <c r="B4824" i="3" s="1"/>
  <c r="B4825" i="3" s="1"/>
  <c r="B4826" i="3" s="1"/>
  <c r="B4827" i="3" s="1"/>
  <c r="B4828" i="3" s="1"/>
  <c r="B4829" i="3" s="1"/>
  <c r="B4830" i="3" s="1"/>
  <c r="B4831" i="3" s="1"/>
  <c r="B4832" i="3" s="1"/>
  <c r="B4833" i="3" s="1"/>
  <c r="B4834" i="3" s="1"/>
  <c r="B4835" i="3" s="1"/>
  <c r="B4836" i="3" s="1"/>
  <c r="B4837" i="3" s="1"/>
  <c r="B4838" i="3" s="1"/>
  <c r="B4839" i="3" s="1"/>
  <c r="B4840" i="3" s="1"/>
  <c r="B4841" i="3" s="1"/>
  <c r="B4842" i="3" s="1"/>
  <c r="B4843" i="3" s="1"/>
  <c r="B4844" i="3" s="1"/>
  <c r="B4845" i="3" s="1"/>
  <c r="B4846" i="3" s="1"/>
  <c r="B4847" i="3" s="1"/>
  <c r="B4848" i="3" s="1"/>
  <c r="B4849" i="3" s="1"/>
  <c r="B4850" i="3" s="1"/>
  <c r="B4851" i="3" s="1"/>
  <c r="B4852" i="3" s="1"/>
  <c r="B4853" i="3" s="1"/>
  <c r="B4854" i="3" s="1"/>
  <c r="B4855" i="3" s="1"/>
  <c r="B4856" i="3" s="1"/>
  <c r="B4857" i="3" s="1"/>
  <c r="B4858" i="3" s="1"/>
  <c r="B4859" i="3" s="1"/>
  <c r="B4860" i="3" s="1"/>
  <c r="B4861" i="3" s="1"/>
  <c r="B4862" i="3" s="1"/>
  <c r="B4863" i="3" s="1"/>
  <c r="B4864" i="3" s="1"/>
  <c r="B4865" i="3" s="1"/>
  <c r="B4866" i="3" s="1"/>
  <c r="B4867" i="3" s="1"/>
  <c r="B4868" i="3" s="1"/>
  <c r="B4869" i="3" s="1"/>
  <c r="B4870" i="3" s="1"/>
  <c r="B4871" i="3" s="1"/>
  <c r="B4872" i="3" s="1"/>
  <c r="B4873" i="3" s="1"/>
  <c r="B4874" i="3" s="1"/>
  <c r="B4875" i="3" s="1"/>
  <c r="B4876" i="3" s="1"/>
  <c r="B4877" i="3" s="1"/>
  <c r="B4878" i="3" s="1"/>
  <c r="B4879" i="3" s="1"/>
  <c r="B4880" i="3" s="1"/>
  <c r="B4881" i="3" s="1"/>
  <c r="B4882" i="3" s="1"/>
  <c r="B4883" i="3" s="1"/>
  <c r="B4884" i="3" s="1"/>
  <c r="B4885" i="3" s="1"/>
  <c r="B4886" i="3" s="1"/>
  <c r="B4887" i="3" s="1"/>
  <c r="B4888" i="3" s="1"/>
  <c r="B4889" i="3" s="1"/>
  <c r="B4890" i="3" s="1"/>
  <c r="B4891" i="3" s="1"/>
  <c r="B4892" i="3" s="1"/>
  <c r="B4893" i="3" s="1"/>
  <c r="B4894" i="3" s="1"/>
  <c r="B4895" i="3" s="1"/>
  <c r="B4896" i="3" s="1"/>
  <c r="B4897" i="3" s="1"/>
  <c r="B4898" i="3" s="1"/>
  <c r="B4899" i="3" s="1"/>
  <c r="B4900" i="3" s="1"/>
  <c r="B4901" i="3" s="1"/>
  <c r="B4902" i="3" s="1"/>
  <c r="B4903" i="3" s="1"/>
  <c r="B4904" i="3" s="1"/>
  <c r="B4905" i="3" s="1"/>
  <c r="B4906" i="3" s="1"/>
  <c r="B4907" i="3" s="1"/>
  <c r="B4908" i="3" s="1"/>
  <c r="B4909" i="3" s="1"/>
  <c r="B4910" i="3" s="1"/>
  <c r="B4911" i="3" s="1"/>
  <c r="B4912" i="3" s="1"/>
  <c r="B4913" i="3" s="1"/>
  <c r="B4914" i="3" s="1"/>
  <c r="B4915" i="3" s="1"/>
  <c r="B4916" i="3" s="1"/>
  <c r="B4917" i="3" s="1"/>
  <c r="B4918" i="3" s="1"/>
  <c r="B4919" i="3" s="1"/>
  <c r="B4920" i="3" s="1"/>
  <c r="B4921" i="3" s="1"/>
  <c r="B4922" i="3" s="1"/>
  <c r="B4923" i="3" s="1"/>
  <c r="B4924" i="3" s="1"/>
  <c r="B4925" i="3" s="1"/>
  <c r="B4926" i="3" s="1"/>
  <c r="B4927" i="3" s="1"/>
  <c r="B4928" i="3" s="1"/>
  <c r="B4929" i="3" s="1"/>
  <c r="B4930" i="3" s="1"/>
  <c r="B4931" i="3" s="1"/>
  <c r="B4932" i="3" s="1"/>
  <c r="B4933" i="3" s="1"/>
  <c r="B4934" i="3" s="1"/>
  <c r="B4935" i="3" s="1"/>
  <c r="B4936" i="3" s="1"/>
  <c r="B4937" i="3" s="1"/>
  <c r="B4938" i="3" s="1"/>
  <c r="B4939" i="3" s="1"/>
  <c r="B4940" i="3" s="1"/>
  <c r="B4941" i="3" s="1"/>
  <c r="B4942" i="3" s="1"/>
  <c r="B4943" i="3" s="1"/>
  <c r="B4944" i="3" s="1"/>
  <c r="B4945" i="3" s="1"/>
  <c r="B4946" i="3" s="1"/>
  <c r="B4947" i="3" s="1"/>
  <c r="B4948" i="3" s="1"/>
  <c r="B4949" i="3" s="1"/>
  <c r="B4950" i="3" s="1"/>
  <c r="B4951" i="3" s="1"/>
  <c r="B4952" i="3" s="1"/>
  <c r="B4953" i="3" s="1"/>
  <c r="B4954" i="3" s="1"/>
  <c r="B4955" i="3" s="1"/>
  <c r="B4956" i="3" s="1"/>
  <c r="B4957" i="3" s="1"/>
  <c r="B4958" i="3" s="1"/>
  <c r="B4959" i="3" s="1"/>
  <c r="B4960" i="3" s="1"/>
  <c r="B4961" i="3" s="1"/>
  <c r="B4962" i="3" s="1"/>
  <c r="B4963" i="3" s="1"/>
  <c r="B4964" i="3" s="1"/>
  <c r="B4965" i="3" s="1"/>
  <c r="B4966" i="3" s="1"/>
  <c r="B4967" i="3" s="1"/>
  <c r="B4968" i="3" s="1"/>
  <c r="B4969" i="3" s="1"/>
  <c r="B4970" i="3" s="1"/>
  <c r="B4971" i="3" s="1"/>
  <c r="B4972" i="3" s="1"/>
  <c r="B4973" i="3" s="1"/>
  <c r="B4974" i="3" s="1"/>
  <c r="B4975" i="3" s="1"/>
  <c r="B4976" i="3" s="1"/>
  <c r="B4977" i="3" s="1"/>
  <c r="B4978" i="3" s="1"/>
  <c r="B4979" i="3" s="1"/>
  <c r="B4980" i="3" s="1"/>
  <c r="B4981" i="3" s="1"/>
  <c r="B4982" i="3" s="1"/>
  <c r="B4983" i="3" s="1"/>
  <c r="B4984" i="3" s="1"/>
  <c r="B4985" i="3" s="1"/>
  <c r="B4986" i="3" s="1"/>
  <c r="B4987" i="3" s="1"/>
  <c r="B4988" i="3" s="1"/>
  <c r="B4989" i="3" s="1"/>
  <c r="B4990" i="3" s="1"/>
  <c r="B4991" i="3" s="1"/>
  <c r="B4992" i="3" s="1"/>
  <c r="B4993" i="3" s="1"/>
  <c r="B4994" i="3" s="1"/>
  <c r="B4995" i="3" l="1"/>
  <c r="B4996" i="3" s="1"/>
  <c r="B4997" i="3" s="1"/>
  <c r="B4998" i="3" s="1"/>
  <c r="B4999" i="3" s="1"/>
  <c r="B5000" i="3" s="1"/>
  <c r="B5001" i="3" s="1"/>
  <c r="B5002" i="3" s="1"/>
  <c r="B5003" i="3" s="1"/>
  <c r="B5004" i="3" s="1"/>
  <c r="B5005" i="3" s="1"/>
  <c r="B5006" i="3" s="1"/>
  <c r="B5007" i="3" s="1"/>
  <c r="B5008" i="3" s="1"/>
  <c r="B5009" i="3" s="1"/>
  <c r="B5010" i="3" s="1"/>
  <c r="B5011" i="3" s="1"/>
  <c r="B5012" i="3" s="1"/>
  <c r="B5013" i="3" s="1"/>
  <c r="B5014" i="3" s="1"/>
  <c r="B5015" i="3" s="1"/>
  <c r="B5016" i="3" s="1"/>
  <c r="B5017" i="3" s="1"/>
  <c r="B5018" i="3" s="1"/>
  <c r="B5019" i="3" s="1"/>
  <c r="B5020" i="3" s="1"/>
  <c r="B5021" i="3" s="1"/>
  <c r="B5022" i="3" s="1"/>
  <c r="B5023" i="3" s="1"/>
  <c r="B5024" i="3" s="1"/>
  <c r="B5025" i="3" s="1"/>
  <c r="B5026" i="3" s="1"/>
  <c r="B5027" i="3" s="1"/>
  <c r="B5028" i="3" s="1"/>
  <c r="B5029" i="3" s="1"/>
  <c r="B5030" i="3" s="1"/>
  <c r="B5031" i="3" s="1"/>
  <c r="B5032" i="3" s="1"/>
  <c r="B5033" i="3" s="1"/>
  <c r="B5034" i="3" s="1"/>
  <c r="B5035" i="3" s="1"/>
  <c r="B5036" i="3" s="1"/>
  <c r="B5037" i="3" s="1"/>
  <c r="B5038" i="3" s="1"/>
  <c r="B5039" i="3" s="1"/>
  <c r="B5040" i="3" s="1"/>
  <c r="B5041" i="3" s="1"/>
  <c r="B5042" i="3" s="1"/>
  <c r="B5043" i="3" s="1"/>
  <c r="B5044" i="3" s="1"/>
  <c r="B5045" i="3" s="1"/>
  <c r="B5046" i="3" s="1"/>
  <c r="B5047" i="3" s="1"/>
  <c r="B5048" i="3" s="1"/>
  <c r="B5049" i="3" s="1"/>
  <c r="B5050" i="3" s="1"/>
  <c r="B5051" i="3" s="1"/>
  <c r="B5052" i="3" s="1"/>
  <c r="B5053" i="3" s="1"/>
  <c r="B5054" i="3" s="1"/>
  <c r="B5055" i="3" s="1"/>
  <c r="B5056" i="3" s="1"/>
  <c r="B5057" i="3" s="1"/>
  <c r="B5058" i="3" l="1"/>
  <c r="B5059" i="3" s="1"/>
  <c r="B5060" i="3" s="1"/>
  <c r="B5061" i="3" s="1"/>
  <c r="B5062" i="3" s="1"/>
  <c r="B5063" i="3" s="1"/>
  <c r="B5064" i="3" s="1"/>
  <c r="B5065" i="3" s="1"/>
  <c r="B5066" i="3" s="1"/>
  <c r="B5067" i="3" s="1"/>
  <c r="B5068" i="3" s="1"/>
  <c r="B5069" i="3" s="1"/>
  <c r="B5070" i="3" s="1"/>
  <c r="B5071" i="3" s="1"/>
  <c r="B5072" i="3" l="1"/>
  <c r="B5073" i="3" s="1"/>
  <c r="B5074" i="3" s="1"/>
  <c r="B5075" i="3" s="1"/>
  <c r="B5076" i="3" s="1"/>
  <c r="B5077" i="3" s="1"/>
  <c r="B5078" i="3" s="1"/>
  <c r="B5079" i="3" s="1"/>
  <c r="B5080" i="3" s="1"/>
  <c r="B5081" i="3" s="1"/>
  <c r="B5082" i="3" s="1"/>
  <c r="B5083" i="3" s="1"/>
  <c r="B5084" i="3" s="1"/>
  <c r="B5085" i="3" s="1"/>
  <c r="B5086" i="3" s="1"/>
  <c r="B5087" i="3" s="1"/>
  <c r="B5088" i="3" s="1"/>
  <c r="B5089" i="3" s="1"/>
  <c r="B5090" i="3" s="1"/>
  <c r="B5091" i="3" s="1"/>
  <c r="B5092" i="3" s="1"/>
  <c r="B5093" i="3" s="1"/>
  <c r="B5094" i="3" s="1"/>
  <c r="B5095" i="3" s="1"/>
  <c r="B5096" i="3" s="1"/>
  <c r="B5097" i="3" s="1"/>
  <c r="B5098" i="3" s="1"/>
  <c r="B5099" i="3" s="1"/>
  <c r="B5100" i="3" s="1"/>
  <c r="B5101" i="3" s="1"/>
  <c r="B5102" i="3" s="1"/>
  <c r="B5103" i="3" l="1"/>
  <c r="B5104" i="3" s="1"/>
  <c r="B5105" i="3" s="1"/>
  <c r="B5106" i="3" s="1"/>
  <c r="B5107" i="3" s="1"/>
  <c r="B5108" i="3" s="1"/>
  <c r="B5109" i="3" s="1"/>
  <c r="B5110" i="3" s="1"/>
  <c r="B5111" i="3" s="1"/>
  <c r="B5112" i="3" s="1"/>
  <c r="B5113" i="3" s="1"/>
  <c r="B5114" i="3" s="1"/>
  <c r="B5115" i="3" s="1"/>
  <c r="B5116" i="3" s="1"/>
  <c r="B5117" i="3" s="1"/>
  <c r="B5118" i="3" s="1"/>
  <c r="B5119" i="3" s="1"/>
  <c r="B5120" i="3" s="1"/>
  <c r="B5121" i="3" s="1"/>
  <c r="B5122" i="3" s="1"/>
  <c r="B5123" i="3" s="1"/>
  <c r="B5124" i="3" s="1"/>
  <c r="B5125" i="3" s="1"/>
  <c r="B5126" i="3" s="1"/>
  <c r="B5127" i="3" s="1"/>
  <c r="B5128" i="3" s="1"/>
  <c r="B5129" i="3" s="1"/>
  <c r="B5130" i="3" s="1"/>
  <c r="B5131" i="3" s="1"/>
  <c r="B5132" i="3" s="1"/>
  <c r="B5133" i="3" s="1"/>
  <c r="B5134" i="3" s="1"/>
  <c r="B5135" i="3" s="1"/>
  <c r="B5136" i="3" s="1"/>
  <c r="B5137" i="3" s="1"/>
  <c r="B5138" i="3" s="1"/>
  <c r="B5139" i="3" s="1"/>
  <c r="B5140" i="3" s="1"/>
  <c r="B5141" i="3" s="1"/>
  <c r="B5142" i="3" s="1"/>
  <c r="B5143" i="3" s="1"/>
  <c r="B5144" i="3" s="1"/>
  <c r="B5145" i="3" s="1"/>
  <c r="B5146" i="3" s="1"/>
  <c r="B5147" i="3" s="1"/>
  <c r="B5148" i="3" s="1"/>
  <c r="B5149" i="3" s="1"/>
  <c r="B5150" i="3" s="1"/>
  <c r="B5151" i="3" s="1"/>
  <c r="B5152" i="3" s="1"/>
  <c r="B5153" i="3" s="1"/>
  <c r="B5154" i="3" s="1"/>
  <c r="B5155" i="3" s="1"/>
  <c r="B5156" i="3" s="1"/>
  <c r="B5157" i="3" s="1"/>
  <c r="B5158" i="3" s="1"/>
  <c r="B5159" i="3" s="1"/>
  <c r="B5160" i="3" s="1"/>
  <c r="B5161" i="3" s="1"/>
  <c r="B5162" i="3" s="1"/>
  <c r="B5163" i="3" s="1"/>
  <c r="B5164" i="3" s="1"/>
  <c r="B5165" i="3" s="1"/>
  <c r="B5166" i="3" s="1"/>
  <c r="B5167" i="3" s="1"/>
  <c r="B5168" i="3" s="1"/>
  <c r="B5169" i="3" s="1"/>
  <c r="B5170" i="3" s="1"/>
  <c r="B5171" i="3" s="1"/>
  <c r="B5172" i="3" s="1"/>
  <c r="B5173" i="3" s="1"/>
  <c r="B5174" i="3" s="1"/>
  <c r="B5175" i="3" s="1"/>
  <c r="B5176" i="3" s="1"/>
  <c r="B5177" i="3" s="1"/>
  <c r="B5178" i="3" s="1"/>
  <c r="B5179" i="3" s="1"/>
  <c r="B5180" i="3" s="1"/>
  <c r="B5181" i="3" s="1"/>
  <c r="B5182" i="3" s="1"/>
  <c r="B5183" i="3" s="1"/>
  <c r="B5184" i="3" s="1"/>
  <c r="B5185" i="3" s="1"/>
  <c r="B5186" i="3" s="1"/>
  <c r="B5187" i="3" s="1"/>
  <c r="B5188" i="3" s="1"/>
  <c r="B5189" i="3" s="1"/>
  <c r="B5190" i="3" s="1"/>
  <c r="B5191" i="3" s="1"/>
  <c r="B5192" i="3" s="1"/>
  <c r="B5193" i="3" s="1"/>
  <c r="B5194" i="3" s="1"/>
  <c r="B5195" i="3" s="1"/>
  <c r="B5196" i="3" s="1"/>
  <c r="B5197" i="3" s="1"/>
  <c r="B5198" i="3" s="1"/>
  <c r="B5199" i="3" s="1"/>
  <c r="B5200" i="3" s="1"/>
  <c r="B5201" i="3" s="1"/>
  <c r="B5202" i="3" s="1"/>
  <c r="B5203" i="3" s="1"/>
  <c r="B5204" i="3" s="1"/>
  <c r="B5205" i="3" s="1"/>
  <c r="B5206" i="3" s="1"/>
  <c r="B5207" i="3" s="1"/>
  <c r="B5208" i="3" s="1"/>
  <c r="B5209" i="3" s="1"/>
  <c r="B5210" i="3" s="1"/>
  <c r="B5211" i="3" s="1"/>
  <c r="B5212" i="3" s="1"/>
  <c r="B5213" i="3" s="1"/>
  <c r="B5214" i="3" s="1"/>
  <c r="B5215" i="3" s="1"/>
  <c r="B5216" i="3" s="1"/>
  <c r="B5217" i="3" s="1"/>
  <c r="B5218" i="3" s="1"/>
  <c r="B5219" i="3" s="1"/>
  <c r="B5220" i="3" s="1"/>
  <c r="B5221" i="3" s="1"/>
  <c r="B5222" i="3" s="1"/>
  <c r="B5223" i="3" s="1"/>
  <c r="B5224" i="3" s="1"/>
  <c r="B5225" i="3" s="1"/>
  <c r="B5226" i="3" s="1"/>
  <c r="B5227" i="3" s="1"/>
  <c r="B5228" i="3" s="1"/>
  <c r="B5229" i="3" s="1"/>
  <c r="B5230" i="3" l="1"/>
  <c r="B5231" i="3" s="1"/>
  <c r="B5232" i="3" s="1"/>
  <c r="B5233" i="3" s="1"/>
  <c r="B5234" i="3" s="1"/>
  <c r="B5235" i="3" s="1"/>
  <c r="B5236" i="3" s="1"/>
  <c r="B5237" i="3" s="1"/>
  <c r="B5238" i="3" s="1"/>
  <c r="B5239" i="3" s="1"/>
  <c r="B5240" i="3" s="1"/>
  <c r="B5241" i="3" s="1"/>
  <c r="B5242" i="3" s="1"/>
  <c r="B5243" i="3" s="1"/>
  <c r="B5244" i="3" s="1"/>
  <c r="B5245" i="3" s="1"/>
  <c r="B5246" i="3" s="1"/>
  <c r="B5247" i="3" s="1"/>
  <c r="B5248" i="3" s="1"/>
  <c r="B5249" i="3" s="1"/>
  <c r="B5250" i="3" s="1"/>
  <c r="B5251" i="3" s="1"/>
  <c r="B5252" i="3" s="1"/>
  <c r="B5253" i="3" s="1"/>
  <c r="B5254" i="3" s="1"/>
  <c r="B5255" i="3" s="1"/>
  <c r="B5256" i="3" s="1"/>
  <c r="B5257" i="3" s="1"/>
  <c r="B5258" i="3" s="1"/>
  <c r="B5259" i="3" s="1"/>
  <c r="B5260" i="3" s="1"/>
  <c r="B5261" i="3" s="1"/>
  <c r="B5262" i="3" s="1"/>
  <c r="B5263" i="3" s="1"/>
  <c r="B5264" i="3" s="1"/>
  <c r="B5265" i="3" s="1"/>
  <c r="B5266" i="3" s="1"/>
  <c r="B5267" i="3" s="1"/>
  <c r="B5268" i="3" s="1"/>
  <c r="B5269" i="3" s="1"/>
  <c r="B5270" i="3" s="1"/>
  <c r="B5271" i="3" s="1"/>
  <c r="B5272" i="3" s="1"/>
  <c r="B5273" i="3" s="1"/>
  <c r="B5274" i="3" s="1"/>
  <c r="B5275" i="3" s="1"/>
  <c r="B5276" i="3" s="1"/>
  <c r="B5277" i="3" s="1"/>
  <c r="B5278" i="3" s="1"/>
  <c r="B5279" i="3" s="1"/>
  <c r="B5280" i="3" s="1"/>
  <c r="B5281" i="3" s="1"/>
  <c r="B5282" i="3" s="1"/>
  <c r="B5283" i="3" s="1"/>
  <c r="B5284" i="3" s="1"/>
  <c r="B5285" i="3" s="1"/>
  <c r="B5286" i="3" s="1"/>
  <c r="B5287" i="3" s="1"/>
  <c r="B5288" i="3" s="1"/>
  <c r="B5289" i="3" s="1"/>
  <c r="B5290" i="3" s="1"/>
  <c r="B5291" i="3" s="1"/>
  <c r="B5292" i="3" s="1"/>
  <c r="B5293" i="3" s="1"/>
  <c r="B5294" i="3" s="1"/>
  <c r="B5295" i="3" s="1"/>
  <c r="B5296" i="3" s="1"/>
  <c r="B5297" i="3" s="1"/>
  <c r="B5298" i="3" s="1"/>
  <c r="B5299" i="3" s="1"/>
  <c r="B5300" i="3" s="1"/>
  <c r="B5301" i="3" s="1"/>
  <c r="B5302" i="3" s="1"/>
  <c r="B5303" i="3" s="1"/>
  <c r="B5304" i="3" s="1"/>
  <c r="B5305" i="3" s="1"/>
  <c r="B5306" i="3" s="1"/>
  <c r="B5307" i="3" s="1"/>
  <c r="B5308" i="3" s="1"/>
  <c r="B5309" i="3" s="1"/>
  <c r="B5310" i="3" s="1"/>
  <c r="B5311" i="3" s="1"/>
  <c r="B5312" i="3" s="1"/>
  <c r="B5313" i="3" s="1"/>
  <c r="B5314" i="3" s="1"/>
  <c r="B5315" i="3" s="1"/>
  <c r="B5316" i="3" s="1"/>
  <c r="B5317" i="3" s="1"/>
  <c r="B5318" i="3" s="1"/>
  <c r="B5319" i="3" s="1"/>
  <c r="B5320" i="3" s="1"/>
  <c r="B5321" i="3" s="1"/>
  <c r="B5322" i="3" s="1"/>
  <c r="B5323" i="3" s="1"/>
  <c r="B5324" i="3" s="1"/>
  <c r="B5325" i="3" s="1"/>
  <c r="B5326" i="3" s="1"/>
  <c r="B5327" i="3" s="1"/>
  <c r="B5328" i="3" s="1"/>
  <c r="B5329" i="3" s="1"/>
  <c r="B5330" i="3" s="1"/>
  <c r="B5331" i="3" s="1"/>
  <c r="B5332" i="3" l="1"/>
  <c r="B5333" i="3" s="1"/>
  <c r="B5334" i="3" s="1"/>
  <c r="B5335" i="3" s="1"/>
  <c r="B5336" i="3" s="1"/>
  <c r="B5337" i="3" l="1"/>
  <c r="B5338" i="3" s="1"/>
  <c r="B5339" i="3" s="1"/>
  <c r="B5340" i="3" s="1"/>
  <c r="B5341" i="3" s="1"/>
  <c r="B5342" i="3" s="1"/>
  <c r="B5343" i="3" s="1"/>
  <c r="B5344" i="3" s="1"/>
  <c r="B5345" i="3" s="1"/>
  <c r="B5346" i="3" s="1"/>
  <c r="B5347" i="3" s="1"/>
  <c r="B5348" i="3" s="1"/>
  <c r="B5349" i="3" s="1"/>
  <c r="B5350" i="3" s="1"/>
  <c r="B5351" i="3" s="1"/>
  <c r="B5352" i="3" s="1"/>
  <c r="B5353" i="3" s="1"/>
  <c r="B5354" i="3" s="1"/>
  <c r="B5355" i="3" s="1"/>
  <c r="B5356" i="3" s="1"/>
  <c r="B5357" i="3" s="1"/>
  <c r="B5358" i="3" s="1"/>
  <c r="B5359" i="3" s="1"/>
  <c r="B5360" i="3" s="1"/>
  <c r="B5361" i="3" s="1"/>
  <c r="B5362" i="3" s="1"/>
  <c r="B5363" i="3" s="1"/>
  <c r="B5364" i="3" s="1"/>
  <c r="B5365" i="3" s="1"/>
  <c r="B5366" i="3" s="1"/>
  <c r="B5367" i="3" s="1"/>
  <c r="B5368" i="3" s="1"/>
  <c r="B5369" i="3" s="1"/>
  <c r="B5370" i="3" s="1"/>
  <c r="B5371" i="3" s="1"/>
  <c r="B5372" i="3" s="1"/>
  <c r="B5373" i="3" s="1"/>
  <c r="B5374" i="3" s="1"/>
  <c r="B5375" i="3" s="1"/>
  <c r="B5376" i="3" s="1"/>
  <c r="B5377" i="3" s="1"/>
  <c r="B5378" i="3" s="1"/>
  <c r="B5379" i="3" s="1"/>
  <c r="B5380" i="3" s="1"/>
  <c r="B5381" i="3" s="1"/>
  <c r="B5382" i="3" s="1"/>
  <c r="B5383" i="3" s="1"/>
  <c r="B5384" i="3" s="1"/>
  <c r="B5385" i="3" s="1"/>
  <c r="B5386" i="3" s="1"/>
  <c r="B5387" i="3" s="1"/>
  <c r="B5388" i="3" s="1"/>
  <c r="B5389" i="3" s="1"/>
  <c r="B5390" i="3" s="1"/>
  <c r="B5391" i="3" s="1"/>
  <c r="B5392" i="3" s="1"/>
  <c r="B5393" i="3" s="1"/>
  <c r="B5394" i="3" s="1"/>
  <c r="B5395" i="3" s="1"/>
  <c r="B5396" i="3" s="1"/>
  <c r="B5397" i="3" s="1"/>
  <c r="B5398" i="3" s="1"/>
  <c r="B5399" i="3" s="1"/>
  <c r="B5400" i="3" s="1"/>
  <c r="B5401" i="3" s="1"/>
  <c r="B5402" i="3" s="1"/>
  <c r="B5403" i="3" s="1"/>
  <c r="B5404" i="3" s="1"/>
  <c r="B5405" i="3" s="1"/>
  <c r="B5406" i="3" s="1"/>
  <c r="B5407" i="3" s="1"/>
  <c r="B5408" i="3" s="1"/>
  <c r="B5409" i="3" s="1"/>
  <c r="B5410" i="3" s="1"/>
  <c r="B5411" i="3" s="1"/>
  <c r="B5412" i="3" s="1"/>
  <c r="B5413" i="3" s="1"/>
  <c r="B5414" i="3" s="1"/>
  <c r="B5415" i="3" s="1"/>
  <c r="B5416" i="3" s="1"/>
  <c r="B5417" i="3" s="1"/>
  <c r="B5418" i="3" s="1"/>
  <c r="B5419" i="3" s="1"/>
  <c r="B5420" i="3" s="1"/>
  <c r="B5421" i="3" s="1"/>
  <c r="B5422" i="3" s="1"/>
  <c r="B5423" i="3" s="1"/>
  <c r="B5424" i="3" s="1"/>
  <c r="B5425" i="3" s="1"/>
  <c r="B5426" i="3" s="1"/>
  <c r="B5427" i="3" s="1"/>
  <c r="B5428" i="3" s="1"/>
  <c r="B5429" i="3" s="1"/>
  <c r="B5430" i="3" s="1"/>
  <c r="B5431" i="3" s="1"/>
  <c r="B5432" i="3" s="1"/>
  <c r="B5433" i="3" s="1"/>
  <c r="B5434" i="3" s="1"/>
  <c r="B5435" i="3" s="1"/>
  <c r="B5436" i="3" s="1"/>
  <c r="B5437" i="3" s="1"/>
  <c r="B5438" i="3" s="1"/>
  <c r="B5439" i="3" s="1"/>
  <c r="B5440" i="3" s="1"/>
  <c r="B5441" i="3" s="1"/>
  <c r="B5442" i="3" s="1"/>
  <c r="B5443" i="3" s="1"/>
  <c r="B5444" i="3" s="1"/>
  <c r="B5445" i="3" s="1"/>
  <c r="B5446" i="3" s="1"/>
  <c r="B5447" i="3" s="1"/>
  <c r="B5448" i="3" s="1"/>
  <c r="B5449" i="3" s="1"/>
  <c r="B5450" i="3" s="1"/>
  <c r="B5451" i="3" s="1"/>
  <c r="B5452" i="3" s="1"/>
  <c r="B5453" i="3" s="1"/>
  <c r="B5454" i="3" s="1"/>
  <c r="B5455" i="3" s="1"/>
  <c r="B5456" i="3" s="1"/>
  <c r="B5457" i="3" s="1"/>
  <c r="B5458" i="3" s="1"/>
  <c r="B5459" i="3" s="1"/>
  <c r="B5460" i="3" s="1"/>
  <c r="B5461" i="3" s="1"/>
  <c r="B5462" i="3" s="1"/>
  <c r="B5463" i="3" s="1"/>
  <c r="B5464" i="3" s="1"/>
  <c r="B5465" i="3" s="1"/>
  <c r="B5466" i="3" s="1"/>
  <c r="B5467" i="3" s="1"/>
  <c r="B5468" i="3" s="1"/>
  <c r="B5469" i="3" s="1"/>
  <c r="B5470" i="3" s="1"/>
  <c r="B5471" i="3" s="1"/>
  <c r="B5472" i="3" s="1"/>
  <c r="B5473" i="3" s="1"/>
  <c r="B5474" i="3" s="1"/>
  <c r="B5475" i="3" s="1"/>
  <c r="B5476" i="3" s="1"/>
  <c r="B5477" i="3" s="1"/>
  <c r="B5478" i="3" s="1"/>
  <c r="B5479" i="3" s="1"/>
  <c r="B5480" i="3" s="1"/>
  <c r="B5481" i="3" s="1"/>
  <c r="B5482" i="3" s="1"/>
  <c r="B5483" i="3" s="1"/>
  <c r="B5484" i="3" s="1"/>
  <c r="B5485" i="3" s="1"/>
  <c r="B5486" i="3" s="1"/>
  <c r="B5487" i="3" s="1"/>
  <c r="B5488" i="3" s="1"/>
  <c r="B5489" i="3" l="1"/>
  <c r="B5490" i="3" s="1"/>
  <c r="B5491" i="3" s="1"/>
  <c r="B5492" i="3" s="1"/>
  <c r="B5493" i="3" s="1"/>
  <c r="B5494" i="3" s="1"/>
  <c r="B5495" i="3" s="1"/>
  <c r="B5496" i="3" s="1"/>
  <c r="B5497" i="3" s="1"/>
  <c r="B5498" i="3" s="1"/>
  <c r="B5499" i="3" s="1"/>
  <c r="B5500" i="3" s="1"/>
  <c r="B5501" i="3" s="1"/>
  <c r="B5502" i="3" s="1"/>
  <c r="B5503" i="3" s="1"/>
  <c r="B5504" i="3" s="1"/>
  <c r="B5505" i="3" s="1"/>
  <c r="B5506" i="3" s="1"/>
  <c r="B5507" i="3" s="1"/>
  <c r="B5508" i="3" s="1"/>
  <c r="B5509" i="3" s="1"/>
  <c r="B5510" i="3" s="1"/>
  <c r="B5511" i="3" s="1"/>
  <c r="B5512" i="3" s="1"/>
  <c r="B5513" i="3" s="1"/>
  <c r="B5514" i="3" s="1"/>
  <c r="B5515" i="3" s="1"/>
  <c r="B5516" i="3" s="1"/>
  <c r="B5517" i="3" s="1"/>
  <c r="B5518" i="3" s="1"/>
  <c r="B5519" i="3" s="1"/>
  <c r="B5520" i="3" s="1"/>
  <c r="B5521" i="3" s="1"/>
  <c r="B5522" i="3" s="1"/>
  <c r="B5523" i="3" l="1"/>
  <c r="B5524" i="3" s="1"/>
  <c r="B5525" i="3" s="1"/>
  <c r="B5526" i="3" s="1"/>
  <c r="B5527" i="3" s="1"/>
  <c r="B5528" i="3" s="1"/>
  <c r="B5529" i="3" s="1"/>
  <c r="B5530" i="3" s="1"/>
  <c r="B5531" i="3" s="1"/>
  <c r="B5532" i="3" s="1"/>
  <c r="B5533" i="3" s="1"/>
  <c r="B5534" i="3" s="1"/>
  <c r="B5535" i="3" s="1"/>
  <c r="B5536" i="3" s="1"/>
  <c r="B5537" i="3" s="1"/>
  <c r="B5538" i="3" s="1"/>
  <c r="B5539" i="3" s="1"/>
  <c r="B5540" i="3" s="1"/>
  <c r="B5541" i="3" s="1"/>
  <c r="B5542" i="3" s="1"/>
  <c r="B5543" i="3" s="1"/>
  <c r="B5544" i="3" s="1"/>
  <c r="B5545" i="3" s="1"/>
  <c r="B5546" i="3" s="1"/>
  <c r="B5547" i="3" s="1"/>
  <c r="B5548" i="3" s="1"/>
  <c r="B5549" i="3" s="1"/>
  <c r="B5550" i="3" s="1"/>
  <c r="B5551" i="3" s="1"/>
  <c r="B5552" i="3" s="1"/>
  <c r="B5553" i="3" s="1"/>
  <c r="B5554" i="3" s="1"/>
  <c r="B5555" i="3" s="1"/>
  <c r="B5556" i="3" s="1"/>
  <c r="B5557" i="3" s="1"/>
  <c r="B5558" i="3" s="1"/>
  <c r="B5559" i="3" s="1"/>
  <c r="B5560" i="3" s="1"/>
  <c r="B5561" i="3" s="1"/>
  <c r="B5562" i="3" s="1"/>
  <c r="B5563" i="3" s="1"/>
  <c r="B5564" i="3" s="1"/>
  <c r="B5565" i="3" s="1"/>
  <c r="B5566" i="3" s="1"/>
  <c r="B5567" i="3" s="1"/>
  <c r="B5568" i="3" s="1"/>
  <c r="B5569" i="3" s="1"/>
  <c r="B5570" i="3" s="1"/>
  <c r="B5571" i="3" s="1"/>
  <c r="B5572" i="3" s="1"/>
  <c r="B5573" i="3" s="1"/>
  <c r="B5574" i="3" s="1"/>
  <c r="B5575" i="3" s="1"/>
  <c r="B5576" i="3" s="1"/>
  <c r="B5577" i="3" s="1"/>
  <c r="B5578" i="3" s="1"/>
  <c r="B5579" i="3" s="1"/>
  <c r="B5580" i="3" s="1"/>
  <c r="B5581" i="3" s="1"/>
  <c r="B5582" i="3" s="1"/>
  <c r="B5583" i="3" s="1"/>
  <c r="B5584" i="3" s="1"/>
  <c r="B5585" i="3" s="1"/>
  <c r="B5586" i="3" s="1"/>
  <c r="B5587" i="3" s="1"/>
  <c r="B5588" i="3" s="1"/>
  <c r="B5589" i="3" s="1"/>
  <c r="B5590" i="3" s="1"/>
  <c r="B5591" i="3" s="1"/>
  <c r="B5592" i="3" s="1"/>
  <c r="B5593" i="3" s="1"/>
  <c r="B5594" i="3" s="1"/>
  <c r="B5595" i="3" s="1"/>
  <c r="B5596" i="3" s="1"/>
  <c r="B5597" i="3" s="1"/>
  <c r="B5598" i="3" s="1"/>
  <c r="B5599" i="3" s="1"/>
  <c r="B5600" i="3" s="1"/>
  <c r="B5601" i="3" s="1"/>
  <c r="B5602" i="3" s="1"/>
  <c r="B5603" i="3" s="1"/>
  <c r="B5604" i="3" s="1"/>
  <c r="B5605" i="3" s="1"/>
  <c r="B5606" i="3" s="1"/>
  <c r="B5607" i="3" s="1"/>
  <c r="B5608" i="3" s="1"/>
  <c r="B5609" i="3" s="1"/>
  <c r="B5610" i="3" s="1"/>
  <c r="B5611" i="3" s="1"/>
  <c r="B5612" i="3" s="1"/>
  <c r="B5613" i="3" s="1"/>
  <c r="B5614" i="3" s="1"/>
  <c r="B5615" i="3" s="1"/>
  <c r="B5616" i="3" s="1"/>
  <c r="B5617" i="3" s="1"/>
  <c r="B5618" i="3" s="1"/>
  <c r="B5619" i="3" s="1"/>
  <c r="B5620" i="3" s="1"/>
  <c r="B5621" i="3" s="1"/>
  <c r="B5622" i="3" s="1"/>
  <c r="B5623" i="3" s="1"/>
  <c r="B5624" i="3" s="1"/>
  <c r="B5625" i="3" s="1"/>
  <c r="B5626" i="3" s="1"/>
  <c r="B5627" i="3" s="1"/>
  <c r="B5628" i="3" s="1"/>
  <c r="B5629" i="3" s="1"/>
  <c r="B5630" i="3" s="1"/>
  <c r="B5631" i="3" s="1"/>
  <c r="B5632" i="3" s="1"/>
  <c r="B5633" i="3" s="1"/>
  <c r="B5634" i="3" s="1"/>
  <c r="B5635" i="3" s="1"/>
  <c r="B5636" i="3" s="1"/>
  <c r="B5637" i="3" s="1"/>
  <c r="B5638" i="3" s="1"/>
  <c r="B5639" i="3" s="1"/>
  <c r="B5640" i="3" s="1"/>
  <c r="B5641" i="3" s="1"/>
  <c r="B5642" i="3" s="1"/>
  <c r="B5643" i="3" s="1"/>
  <c r="B5644" i="3" s="1"/>
  <c r="B5645" i="3" s="1"/>
  <c r="B5646" i="3" s="1"/>
  <c r="B5647" i="3" s="1"/>
  <c r="B5648" i="3" s="1"/>
  <c r="B5649" i="3" s="1"/>
  <c r="B5650" i="3" s="1"/>
  <c r="B5651" i="3" s="1"/>
  <c r="B5652" i="3" s="1"/>
  <c r="B5653" i="3" s="1"/>
  <c r="B5654" i="3" s="1"/>
  <c r="B5655" i="3" s="1"/>
  <c r="B5656" i="3" s="1"/>
  <c r="B5657" i="3" s="1"/>
  <c r="B5658" i="3" s="1"/>
  <c r="B5659" i="3" s="1"/>
  <c r="B5660" i="3" s="1"/>
  <c r="B5661" i="3" s="1"/>
  <c r="B5662" i="3" s="1"/>
  <c r="B5663" i="3" s="1"/>
  <c r="B5664" i="3" s="1"/>
  <c r="B5665" i="3" s="1"/>
  <c r="B5666" i="3" s="1"/>
  <c r="B5667" i="3" s="1"/>
  <c r="B5668" i="3" s="1"/>
  <c r="B5669" i="3" s="1"/>
  <c r="B5670" i="3" s="1"/>
  <c r="B5671" i="3" s="1"/>
  <c r="B5672" i="3" s="1"/>
  <c r="B5673" i="3" s="1"/>
  <c r="B5674" i="3" s="1"/>
  <c r="B5675" i="3" s="1"/>
  <c r="B5676" i="3" s="1"/>
  <c r="B5677" i="3" s="1"/>
  <c r="B5678" i="3" s="1"/>
  <c r="B5679" i="3" s="1"/>
  <c r="B5680" i="3" s="1"/>
  <c r="B5681" i="3" s="1"/>
  <c r="B5682" i="3" s="1"/>
  <c r="B5683" i="3" s="1"/>
  <c r="B5684" i="3" s="1"/>
  <c r="B5685" i="3" s="1"/>
  <c r="B5686" i="3" s="1"/>
  <c r="B5687" i="3" s="1"/>
  <c r="B5688" i="3" s="1"/>
  <c r="B5689" i="3" s="1"/>
  <c r="B5690" i="3" s="1"/>
  <c r="B5691" i="3" s="1"/>
  <c r="B5692" i="3" s="1"/>
  <c r="B5693" i="3" s="1"/>
  <c r="B5694" i="3" s="1"/>
  <c r="B5695" i="3" s="1"/>
  <c r="B5696" i="3" s="1"/>
  <c r="B5697" i="3" s="1"/>
  <c r="B5698" i="3" s="1"/>
  <c r="B5699" i="3" s="1"/>
  <c r="B5700" i="3" s="1"/>
  <c r="B5701" i="3" s="1"/>
  <c r="B5702" i="3" s="1"/>
  <c r="B5703" i="3" s="1"/>
  <c r="B5704" i="3" s="1"/>
  <c r="B5705" i="3" s="1"/>
  <c r="B5706" i="3" s="1"/>
  <c r="B5707" i="3" s="1"/>
  <c r="B5708" i="3" s="1"/>
  <c r="B5709" i="3" s="1"/>
  <c r="B5710" i="3" s="1"/>
  <c r="B5711" i="3" s="1"/>
  <c r="B5712" i="3" s="1"/>
  <c r="B5713" i="3" s="1"/>
  <c r="B5714" i="3" s="1"/>
  <c r="B5715" i="3" s="1"/>
  <c r="B5716" i="3" s="1"/>
  <c r="B5717" i="3" s="1"/>
  <c r="B5718" i="3" s="1"/>
  <c r="B5719" i="3" s="1"/>
  <c r="B5720" i="3" s="1"/>
  <c r="B5721" i="3" s="1"/>
  <c r="B5722" i="3" s="1"/>
  <c r="B5723" i="3" s="1"/>
  <c r="B5724" i="3" s="1"/>
  <c r="B5725" i="3" s="1"/>
  <c r="B5726" i="3" s="1"/>
  <c r="B5727" i="3" s="1"/>
  <c r="B5728" i="3" s="1"/>
  <c r="B5729" i="3" s="1"/>
  <c r="B5730" i="3" s="1"/>
  <c r="B5731" i="3" s="1"/>
  <c r="B5732" i="3" s="1"/>
  <c r="B5733" i="3" s="1"/>
  <c r="B5734" i="3" s="1"/>
  <c r="B5735" i="3" s="1"/>
  <c r="B5736" i="3" s="1"/>
  <c r="B5737" i="3" s="1"/>
  <c r="B5738" i="3" s="1"/>
  <c r="B5739" i="3" s="1"/>
  <c r="B5740" i="3" s="1"/>
  <c r="B5741" i="3" s="1"/>
  <c r="B5742" i="3" s="1"/>
  <c r="B5743" i="3" s="1"/>
  <c r="B5744" i="3" s="1"/>
  <c r="B5745" i="3" s="1"/>
  <c r="B5746" i="3" s="1"/>
  <c r="B5747" i="3" s="1"/>
  <c r="B5748" i="3" s="1"/>
  <c r="B5749" i="3" s="1"/>
  <c r="B5750" i="3" s="1"/>
  <c r="B5751" i="3" s="1"/>
  <c r="B5752" i="3" s="1"/>
  <c r="B5753" i="3" s="1"/>
  <c r="B5754" i="3" s="1"/>
  <c r="B5755" i="3" s="1"/>
  <c r="B5756" i="3" s="1"/>
  <c r="B5757" i="3" s="1"/>
  <c r="B5758" i="3" s="1"/>
  <c r="B5759" i="3" s="1"/>
  <c r="B5760" i="3" s="1"/>
  <c r="B5761" i="3" s="1"/>
  <c r="B5762" i="3" s="1"/>
  <c r="B5763" i="3" s="1"/>
  <c r="B5764" i="3" s="1"/>
  <c r="B5765" i="3" s="1"/>
  <c r="B5766" i="3" s="1"/>
  <c r="B5767" i="3" s="1"/>
  <c r="B5768" i="3" s="1"/>
  <c r="B5769" i="3" s="1"/>
  <c r="B5770" i="3" l="1"/>
  <c r="B5771" i="3" s="1"/>
  <c r="B5772" i="3" s="1"/>
  <c r="B5773" i="3" s="1"/>
  <c r="B5774" i="3" s="1"/>
  <c r="B5775" i="3" s="1"/>
  <c r="B5776" i="3" s="1"/>
  <c r="B5777" i="3" s="1"/>
  <c r="B5778" i="3" s="1"/>
  <c r="B5779" i="3" s="1"/>
  <c r="B5780" i="3" s="1"/>
  <c r="B5781" i="3" s="1"/>
  <c r="B5782" i="3" s="1"/>
  <c r="B5783" i="3" s="1"/>
  <c r="B5784" i="3" s="1"/>
  <c r="B5785" i="3" s="1"/>
  <c r="B5786" i="3" s="1"/>
  <c r="B5787" i="3" s="1"/>
  <c r="B5788" i="3" s="1"/>
  <c r="B5789" i="3" s="1"/>
  <c r="B5790" i="3" s="1"/>
  <c r="B5791" i="3" s="1"/>
  <c r="B5792" i="3" s="1"/>
  <c r="B5793" i="3" s="1"/>
  <c r="B5794" i="3" s="1"/>
  <c r="B5795" i="3" s="1"/>
  <c r="B5796" i="3" s="1"/>
  <c r="B5797" i="3" s="1"/>
  <c r="B5798" i="3" s="1"/>
  <c r="B5799" i="3" s="1"/>
  <c r="B5800" i="3" s="1"/>
  <c r="B5801" i="3" s="1"/>
  <c r="B5802" i="3" s="1"/>
  <c r="B5803" i="3" s="1"/>
  <c r="B5804" i="3" s="1"/>
  <c r="B5805" i="3" s="1"/>
  <c r="B5806" i="3" s="1"/>
  <c r="B5807" i="3" s="1"/>
  <c r="B5808" i="3" s="1"/>
  <c r="B5809" i="3" s="1"/>
  <c r="B5810" i="3" s="1"/>
  <c r="B5811" i="3" s="1"/>
  <c r="B5812" i="3" s="1"/>
  <c r="B5813" i="3" s="1"/>
  <c r="B5814" i="3" s="1"/>
  <c r="B5815" i="3" s="1"/>
  <c r="B5816" i="3" s="1"/>
  <c r="B5817" i="3" s="1"/>
  <c r="B5818" i="3" s="1"/>
  <c r="B5819" i="3" s="1"/>
  <c r="B5820" i="3" s="1"/>
  <c r="B5821" i="3" s="1"/>
  <c r="B5822" i="3" s="1"/>
  <c r="B5823" i="3" s="1"/>
  <c r="B5824" i="3" s="1"/>
  <c r="B5825" i="3" s="1"/>
  <c r="B5826" i="3" s="1"/>
  <c r="B5827" i="3" s="1"/>
  <c r="B5828" i="3" s="1"/>
  <c r="B5829" i="3" s="1"/>
  <c r="B5830" i="3" s="1"/>
  <c r="B5831" i="3" s="1"/>
  <c r="B5832" i="3" s="1"/>
  <c r="B5833" i="3" s="1"/>
  <c r="B5834" i="3" s="1"/>
  <c r="B5835" i="3" s="1"/>
  <c r="B5836" i="3" s="1"/>
  <c r="B5837" i="3" s="1"/>
  <c r="B5838" i="3" s="1"/>
  <c r="B5839" i="3" s="1"/>
  <c r="B5840" i="3" s="1"/>
  <c r="B5841" i="3" l="1"/>
  <c r="B5842" i="3" s="1"/>
  <c r="B5843" i="3" s="1"/>
  <c r="B5844" i="3" s="1"/>
  <c r="B5845" i="3" s="1"/>
  <c r="B5846" i="3" s="1"/>
  <c r="B5847" i="3" s="1"/>
  <c r="B5848" i="3" s="1"/>
  <c r="B5849" i="3" s="1"/>
  <c r="B5850" i="3" s="1"/>
  <c r="B5851" i="3" s="1"/>
  <c r="B5852" i="3" s="1"/>
  <c r="B5853" i="3" s="1"/>
  <c r="B5854" i="3" s="1"/>
  <c r="B5855" i="3" s="1"/>
  <c r="B5856" i="3" s="1"/>
  <c r="B5857" i="3" s="1"/>
  <c r="B5858" i="3" s="1"/>
  <c r="B5859" i="3" s="1"/>
  <c r="B5860" i="3" s="1"/>
  <c r="B5861" i="3" s="1"/>
  <c r="B5862" i="3" s="1"/>
  <c r="B5863" i="3" s="1"/>
  <c r="B5864" i="3" s="1"/>
  <c r="B5865" i="3" s="1"/>
  <c r="B5866" i="3" s="1"/>
  <c r="B5867" i="3" s="1"/>
  <c r="B5868" i="3" s="1"/>
  <c r="B5869" i="3" s="1"/>
  <c r="B5870" i="3" s="1"/>
  <c r="B5871" i="3" s="1"/>
  <c r="B5872" i="3" s="1"/>
  <c r="B5873" i="3" s="1"/>
  <c r="B5874" i="3" s="1"/>
  <c r="B5875" i="3" s="1"/>
  <c r="B5876" i="3" s="1"/>
  <c r="B5877" i="3" s="1"/>
  <c r="B5878" i="3" s="1"/>
  <c r="B5879" i="3" s="1"/>
  <c r="B5880" i="3" s="1"/>
  <c r="B5881" i="3" s="1"/>
  <c r="B5882" i="3" s="1"/>
  <c r="B5883" i="3" s="1"/>
  <c r="B5884" i="3" s="1"/>
  <c r="B5885" i="3" s="1"/>
  <c r="B5886" i="3" s="1"/>
  <c r="B5887" i="3" s="1"/>
  <c r="B5888" i="3" s="1"/>
  <c r="B5889" i="3" s="1"/>
  <c r="B5890" i="3" s="1"/>
  <c r="B5891" i="3" s="1"/>
  <c r="B5892" i="3" s="1"/>
  <c r="B5893" i="3" s="1"/>
  <c r="B5894" i="3" s="1"/>
  <c r="B5895" i="3" s="1"/>
  <c r="B5896" i="3" s="1"/>
  <c r="B5897" i="3" s="1"/>
  <c r="B5898" i="3" s="1"/>
  <c r="B5899" i="3" s="1"/>
  <c r="B5900" i="3" s="1"/>
  <c r="B5901" i="3" s="1"/>
  <c r="B5902" i="3" s="1"/>
  <c r="B5903" i="3" s="1"/>
  <c r="B5904" i="3" s="1"/>
  <c r="B5905" i="3" s="1"/>
  <c r="B5906" i="3" s="1"/>
  <c r="B5907" i="3" s="1"/>
  <c r="B5908" i="3" s="1"/>
  <c r="B5909" i="3" s="1"/>
  <c r="B5910" i="3" s="1"/>
  <c r="B5911" i="3" s="1"/>
  <c r="B5912" i="3" s="1"/>
  <c r="B5913" i="3" s="1"/>
  <c r="B5914" i="3" s="1"/>
  <c r="B5915" i="3" s="1"/>
  <c r="B5916" i="3" s="1"/>
  <c r="B5917" i="3" s="1"/>
  <c r="B5918" i="3" s="1"/>
  <c r="B5919" i="3" s="1"/>
  <c r="B5920" i="3" s="1"/>
  <c r="B5921" i="3" s="1"/>
  <c r="B5922" i="3" s="1"/>
  <c r="B5923" i="3" s="1"/>
  <c r="B5924" i="3" s="1"/>
  <c r="B5925" i="3" s="1"/>
  <c r="B5926" i="3" s="1"/>
  <c r="B5927" i="3" s="1"/>
  <c r="B5928" i="3" s="1"/>
  <c r="B5929" i="3" s="1"/>
  <c r="B5930" i="3" s="1"/>
  <c r="B5931" i="3" s="1"/>
  <c r="B5932" i="3" s="1"/>
  <c r="B5933" i="3" s="1"/>
  <c r="B5934" i="3" s="1"/>
  <c r="B5935" i="3" s="1"/>
  <c r="B5936" i="3" s="1"/>
  <c r="B5937" i="3" s="1"/>
  <c r="B5938" i="3" s="1"/>
  <c r="B5939" i="3" s="1"/>
  <c r="B5940" i="3" s="1"/>
  <c r="B5941" i="3" s="1"/>
  <c r="B5942" i="3" s="1"/>
  <c r="B5943" i="3" s="1"/>
  <c r="B5944" i="3" s="1"/>
  <c r="B5945" i="3" s="1"/>
  <c r="B5946" i="3" s="1"/>
  <c r="B5947" i="3" s="1"/>
  <c r="B5948" i="3" s="1"/>
  <c r="B5949" i="3" s="1"/>
  <c r="B5950" i="3" s="1"/>
  <c r="B5951" i="3" s="1"/>
  <c r="B5952" i="3" s="1"/>
  <c r="B5953" i="3" s="1"/>
  <c r="B5954" i="3" s="1"/>
  <c r="B5955" i="3" s="1"/>
  <c r="B5956" i="3" s="1"/>
  <c r="B5957" i="3" s="1"/>
  <c r="B5958" i="3" s="1"/>
  <c r="B5959" i="3" s="1"/>
  <c r="B5960" i="3" s="1"/>
  <c r="B5961" i="3" s="1"/>
  <c r="B5962" i="3" s="1"/>
  <c r="B5963" i="3" s="1"/>
  <c r="B5964" i="3" s="1"/>
  <c r="B5965" i="3" s="1"/>
  <c r="B5966" i="3" s="1"/>
  <c r="B5967" i="3" s="1"/>
  <c r="B5968" i="3" s="1"/>
  <c r="B5969" i="3" s="1"/>
  <c r="B5970" i="3" s="1"/>
  <c r="B5971" i="3" s="1"/>
  <c r="B5972" i="3" s="1"/>
  <c r="B5973" i="3" s="1"/>
  <c r="B5974" i="3" s="1"/>
  <c r="B5975" i="3" s="1"/>
  <c r="B5976" i="3" s="1"/>
  <c r="B5977" i="3" s="1"/>
  <c r="B5978" i="3" s="1"/>
  <c r="B5979" i="3" s="1"/>
  <c r="B5980" i="3" s="1"/>
  <c r="B5981" i="3" s="1"/>
  <c r="B5982" i="3" s="1"/>
  <c r="B5983" i="3" s="1"/>
  <c r="B5984" i="3" s="1"/>
  <c r="B5985" i="3" s="1"/>
  <c r="B5986" i="3" s="1"/>
  <c r="B5987" i="3" s="1"/>
  <c r="B5988" i="3" s="1"/>
  <c r="B5989" i="3" s="1"/>
  <c r="B5990" i="3" s="1"/>
  <c r="B5991" i="3" s="1"/>
  <c r="B5992" i="3" s="1"/>
  <c r="B5993" i="3" s="1"/>
  <c r="B5994" i="3" s="1"/>
  <c r="B5995" i="3" s="1"/>
  <c r="B5996" i="3" s="1"/>
  <c r="B5997" i="3" s="1"/>
  <c r="B5998" i="3" s="1"/>
  <c r="B5999" i="3" s="1"/>
  <c r="B6000" i="3" s="1"/>
  <c r="B6001" i="3" s="1"/>
  <c r="B6002" i="3" s="1"/>
  <c r="B6003" i="3" s="1"/>
  <c r="B6004" i="3" s="1"/>
  <c r="B6005" i="3" s="1"/>
  <c r="B6006" i="3" s="1"/>
  <c r="B6007" i="3" s="1"/>
  <c r="B6008" i="3" s="1"/>
  <c r="B6009" i="3" s="1"/>
  <c r="B6010" i="3" s="1"/>
  <c r="B6011" i="3" s="1"/>
  <c r="B6012" i="3" s="1"/>
  <c r="B6013" i="3" s="1"/>
  <c r="B6014" i="3" s="1"/>
  <c r="B6015" i="3" l="1"/>
  <c r="B6016" i="3" s="1"/>
  <c r="B6017" i="3" s="1"/>
  <c r="B6018" i="3" s="1"/>
  <c r="B6019" i="3" s="1"/>
  <c r="B6020" i="3" s="1"/>
  <c r="B6021" i="3" s="1"/>
  <c r="B6022" i="3" s="1"/>
  <c r="B6023" i="3" s="1"/>
  <c r="B6024" i="3" s="1"/>
  <c r="B6025" i="3" s="1"/>
  <c r="B6026" i="3" s="1"/>
  <c r="B6027" i="3" s="1"/>
  <c r="B6028" i="3" s="1"/>
  <c r="B6029" i="3" s="1"/>
  <c r="B6030" i="3" s="1"/>
  <c r="B6031" i="3" s="1"/>
  <c r="B6032" i="3" s="1"/>
  <c r="B6033" i="3" s="1"/>
  <c r="B6034" i="3" s="1"/>
  <c r="B6035" i="3" s="1"/>
  <c r="B6036" i="3" s="1"/>
  <c r="B6037" i="3" s="1"/>
  <c r="B6038" i="3" s="1"/>
  <c r="B6039" i="3" s="1"/>
  <c r="B6040" i="3" s="1"/>
  <c r="B6041" i="3" s="1"/>
  <c r="B6042" i="3" s="1"/>
  <c r="B6043" i="3" s="1"/>
  <c r="B6044" i="3" s="1"/>
  <c r="B6045" i="3" s="1"/>
  <c r="B6046" i="3" s="1"/>
  <c r="B6047" i="3" s="1"/>
  <c r="B6048" i="3" s="1"/>
  <c r="B6049" i="3" s="1"/>
  <c r="B6050" i="3" s="1"/>
  <c r="B6051" i="3" s="1"/>
  <c r="B6052" i="3" s="1"/>
  <c r="B6053" i="3" s="1"/>
  <c r="B6054" i="3" s="1"/>
  <c r="B6055" i="3" s="1"/>
  <c r="B6056" i="3" s="1"/>
  <c r="B6057" i="3" s="1"/>
  <c r="B6058" i="3" s="1"/>
  <c r="B6059" i="3" s="1"/>
  <c r="B6060" i="3" s="1"/>
  <c r="B6061" i="3" s="1"/>
  <c r="B6062" i="3" s="1"/>
  <c r="B6063" i="3" s="1"/>
  <c r="B6064" i="3" s="1"/>
  <c r="B6065" i="3" s="1"/>
  <c r="B6066" i="3" s="1"/>
  <c r="B6067" i="3" l="1"/>
  <c r="B6068" i="3" s="1"/>
  <c r="B6069" i="3" s="1"/>
  <c r="B6070" i="3" s="1"/>
  <c r="B6071" i="3" s="1"/>
  <c r="B6072" i="3" s="1"/>
  <c r="B6073" i="3" s="1"/>
  <c r="B6074" i="3" s="1"/>
  <c r="B6075" i="3" s="1"/>
  <c r="B6076" i="3" s="1"/>
  <c r="B6077" i="3" s="1"/>
  <c r="B6078" i="3" s="1"/>
  <c r="B6079" i="3" s="1"/>
  <c r="B6080" i="3" l="1"/>
  <c r="B6081" i="3" s="1"/>
  <c r="B6082" i="3" s="1"/>
  <c r="B6083" i="3" s="1"/>
  <c r="B6084" i="3" s="1"/>
  <c r="B6085" i="3" s="1"/>
  <c r="B6086" i="3" s="1"/>
  <c r="B6087" i="3" s="1"/>
  <c r="B6088" i="3" s="1"/>
  <c r="B6089" i="3" s="1"/>
  <c r="B6090" i="3" s="1"/>
  <c r="B6091" i="3" s="1"/>
  <c r="B6092" i="3" s="1"/>
  <c r="B6093" i="3" s="1"/>
  <c r="B6094" i="3" s="1"/>
  <c r="B6095" i="3" s="1"/>
  <c r="B6096" i="3" s="1"/>
  <c r="B6097" i="3" s="1"/>
  <c r="B6098" i="3" s="1"/>
  <c r="B6099" i="3" s="1"/>
  <c r="B6100" i="3" s="1"/>
  <c r="B6101" i="3" s="1"/>
  <c r="B6102" i="3" s="1"/>
  <c r="B6103" i="3" s="1"/>
  <c r="B6104" i="3" s="1"/>
  <c r="B6105" i="3" s="1"/>
  <c r="B6106" i="3" s="1"/>
  <c r="B6107" i="3" s="1"/>
  <c r="B6108" i="3" s="1"/>
  <c r="B6109" i="3" s="1"/>
  <c r="B6110" i="3" s="1"/>
  <c r="B6111" i="3" s="1"/>
  <c r="B6112" i="3" s="1"/>
  <c r="B6113" i="3" s="1"/>
  <c r="B6114" i="3" s="1"/>
  <c r="B6115" i="3" s="1"/>
  <c r="B6116" i="3" s="1"/>
  <c r="B6117" i="3" s="1"/>
  <c r="B6118" i="3" s="1"/>
  <c r="B6119" i="3" s="1"/>
  <c r="B6120" i="3" s="1"/>
  <c r="B6121" i="3" s="1"/>
  <c r="B6122" i="3" s="1"/>
  <c r="B6123" i="3" s="1"/>
  <c r="B6124" i="3" s="1"/>
  <c r="B6125" i="3" s="1"/>
  <c r="B6126" i="3" s="1"/>
  <c r="B6127" i="3" s="1"/>
  <c r="B6128" i="3" s="1"/>
  <c r="B6129" i="3" s="1"/>
  <c r="B6130" i="3" s="1"/>
  <c r="B6131" i="3" s="1"/>
  <c r="B6132" i="3" s="1"/>
  <c r="B6133" i="3" s="1"/>
  <c r="B6134" i="3" s="1"/>
  <c r="B6135" i="3" s="1"/>
  <c r="B6136" i="3" s="1"/>
  <c r="B6137" i="3" s="1"/>
  <c r="B6138" i="3" s="1"/>
  <c r="B6139" i="3" s="1"/>
  <c r="B6140" i="3" s="1"/>
  <c r="B6141" i="3" s="1"/>
  <c r="B6142" i="3" s="1"/>
  <c r="B6143" i="3" s="1"/>
  <c r="B6144" i="3" s="1"/>
  <c r="B6145" i="3" s="1"/>
  <c r="B6146" i="3" s="1"/>
  <c r="B6147" i="3" s="1"/>
  <c r="B6148" i="3" s="1"/>
  <c r="B6149" i="3" s="1"/>
  <c r="B6150" i="3" s="1"/>
  <c r="B6151" i="3" s="1"/>
  <c r="B6152" i="3" s="1"/>
  <c r="B6153" i="3" s="1"/>
  <c r="B6154" i="3" s="1"/>
  <c r="B6155" i="3" s="1"/>
  <c r="B6156" i="3" s="1"/>
  <c r="B6157" i="3" s="1"/>
  <c r="B6158" i="3" s="1"/>
  <c r="B6159" i="3" s="1"/>
  <c r="B6160" i="3" s="1"/>
  <c r="B6161" i="3" s="1"/>
  <c r="B6162" i="3" s="1"/>
  <c r="B6163" i="3" s="1"/>
  <c r="B6164" i="3" s="1"/>
  <c r="B6165" i="3" s="1"/>
  <c r="B6166" i="3" s="1"/>
  <c r="B6167" i="3" s="1"/>
  <c r="B6168" i="3" s="1"/>
  <c r="B6169" i="3" s="1"/>
  <c r="B6170" i="3" s="1"/>
  <c r="B6171" i="3" s="1"/>
  <c r="B6172" i="3" s="1"/>
  <c r="B6173" i="3" s="1"/>
  <c r="B6174" i="3" s="1"/>
  <c r="B6175" i="3" s="1"/>
  <c r="B6176" i="3" s="1"/>
  <c r="B6177" i="3" s="1"/>
  <c r="B6178" i="3" s="1"/>
  <c r="B6179" i="3" s="1"/>
  <c r="B6180" i="3" s="1"/>
  <c r="B6181" i="3" s="1"/>
  <c r="B6182" i="3" s="1"/>
  <c r="B6183" i="3" s="1"/>
  <c r="B6184" i="3" s="1"/>
  <c r="B6185" i="3" s="1"/>
  <c r="B6186" i="3" s="1"/>
  <c r="B6187" i="3" s="1"/>
  <c r="B6188" i="3" s="1"/>
  <c r="B6189" i="3" s="1"/>
  <c r="B6190" i="3" s="1"/>
  <c r="B6191" i="3" s="1"/>
  <c r="B6192" i="3" s="1"/>
  <c r="B6193" i="3" s="1"/>
  <c r="B6194" i="3" s="1"/>
  <c r="B6195" i="3" s="1"/>
  <c r="B6196" i="3" s="1"/>
  <c r="B6197" i="3" s="1"/>
  <c r="B6198" i="3" s="1"/>
  <c r="B6199" i="3" s="1"/>
  <c r="B6200" i="3" s="1"/>
  <c r="B6201" i="3" s="1"/>
  <c r="B6202" i="3" s="1"/>
  <c r="B6203" i="3" s="1"/>
  <c r="B6204" i="3" s="1"/>
  <c r="B6205" i="3" s="1"/>
  <c r="B6206" i="3" s="1"/>
  <c r="B6207" i="3" s="1"/>
  <c r="B6208" i="3" s="1"/>
  <c r="B6209" i="3" s="1"/>
  <c r="B6210" i="3" s="1"/>
  <c r="B6211" i="3" s="1"/>
  <c r="B6212" i="3" s="1"/>
  <c r="B6213" i="3" s="1"/>
  <c r="B6214" i="3" s="1"/>
  <c r="B6215" i="3" s="1"/>
  <c r="B6216" i="3" s="1"/>
  <c r="B6217" i="3" s="1"/>
  <c r="B6218" i="3" s="1"/>
  <c r="B6219" i="3" s="1"/>
  <c r="B6220" i="3" s="1"/>
  <c r="B6221" i="3" s="1"/>
  <c r="B6222" i="3" s="1"/>
  <c r="B6223" i="3" s="1"/>
  <c r="B6224" i="3" s="1"/>
  <c r="B6225" i="3" s="1"/>
  <c r="B6226" i="3" s="1"/>
  <c r="B6227" i="3" s="1"/>
  <c r="B6228" i="3" s="1"/>
  <c r="B6229" i="3" s="1"/>
  <c r="B6230" i="3" s="1"/>
  <c r="B6231" i="3" s="1"/>
  <c r="B6232" i="3" s="1"/>
  <c r="B6233" i="3" s="1"/>
  <c r="B6234" i="3" s="1"/>
  <c r="B6235" i="3" s="1"/>
  <c r="B6236" i="3" s="1"/>
  <c r="B6237" i="3" s="1"/>
  <c r="B6238" i="3" s="1"/>
  <c r="B6239" i="3" s="1"/>
  <c r="B6240" i="3" s="1"/>
  <c r="B6241" i="3" s="1"/>
  <c r="B6242" i="3" s="1"/>
  <c r="B6243" i="3" s="1"/>
  <c r="B6244" i="3" s="1"/>
  <c r="B6245" i="3" s="1"/>
  <c r="B6246" i="3" s="1"/>
  <c r="B6247" i="3" s="1"/>
  <c r="B6248" i="3" s="1"/>
  <c r="B6249" i="3" s="1"/>
  <c r="B6250" i="3" s="1"/>
  <c r="B6251" i="3" s="1"/>
  <c r="B6252" i="3" s="1"/>
  <c r="B6253" i="3" l="1"/>
  <c r="B6254" i="3" s="1"/>
  <c r="B6255" i="3" s="1"/>
  <c r="B6256" i="3" s="1"/>
  <c r="B6257" i="3" s="1"/>
  <c r="B6258" i="3" s="1"/>
  <c r="B6259" i="3" s="1"/>
  <c r="B6260" i="3" s="1"/>
  <c r="B6261" i="3" s="1"/>
  <c r="B6262" i="3" s="1"/>
  <c r="B6263" i="3" s="1"/>
  <c r="B6264" i="3" s="1"/>
  <c r="B6265" i="3" s="1"/>
  <c r="B6266" i="3" s="1"/>
  <c r="B6267" i="3" s="1"/>
  <c r="B6268" i="3" s="1"/>
  <c r="B6269" i="3" s="1"/>
  <c r="B6270" i="3" s="1"/>
  <c r="B6271" i="3" s="1"/>
  <c r="B6272" i="3" s="1"/>
  <c r="B6273" i="3" s="1"/>
  <c r="B6274" i="3" s="1"/>
  <c r="B6275" i="3" s="1"/>
  <c r="B6276" i="3" s="1"/>
  <c r="B6277" i="3" s="1"/>
  <c r="B6278" i="3" s="1"/>
  <c r="B6279" i="3" s="1"/>
  <c r="B6280" i="3" s="1"/>
  <c r="B6281" i="3" s="1"/>
  <c r="B6282" i="3" s="1"/>
  <c r="B6283" i="3" s="1"/>
  <c r="B6284" i="3" s="1"/>
  <c r="B6285" i="3" s="1"/>
  <c r="B6286" i="3" s="1"/>
  <c r="B6287" i="3" s="1"/>
  <c r="B6288" i="3" s="1"/>
  <c r="B6289" i="3" s="1"/>
  <c r="B6290" i="3" s="1"/>
  <c r="B6291" i="3" l="1"/>
  <c r="B6292" i="3" s="1"/>
  <c r="B6293" i="3" s="1"/>
  <c r="B6294" i="3" s="1"/>
  <c r="B6295" i="3" s="1"/>
  <c r="B6296" i="3" s="1"/>
  <c r="B6297" i="3" s="1"/>
  <c r="B6298" i="3" s="1"/>
  <c r="B6299" i="3" s="1"/>
  <c r="B6300" i="3" s="1"/>
  <c r="B6301" i="3" s="1"/>
  <c r="B6302" i="3" s="1"/>
  <c r="B6303" i="3" s="1"/>
  <c r="B6304" i="3" s="1"/>
  <c r="B6305" i="3" s="1"/>
  <c r="B6306" i="3" s="1"/>
  <c r="B6307" i="3" s="1"/>
  <c r="B6308" i="3" s="1"/>
  <c r="B6309" i="3" s="1"/>
  <c r="B6310" i="3" s="1"/>
  <c r="B6311" i="3" s="1"/>
  <c r="B6312" i="3" s="1"/>
  <c r="B6313" i="3" s="1"/>
  <c r="B6314" i="3" s="1"/>
  <c r="B6315" i="3" s="1"/>
  <c r="B6316" i="3" s="1"/>
  <c r="B6317" i="3" s="1"/>
  <c r="B6318" i="3" s="1"/>
  <c r="B6319" i="3" s="1"/>
  <c r="B6320" i="3" s="1"/>
  <c r="B6321" i="3" s="1"/>
  <c r="B6322" i="3" s="1"/>
  <c r="B6323" i="3" s="1"/>
  <c r="B6324" i="3" s="1"/>
  <c r="B6325" i="3" s="1"/>
  <c r="B6326" i="3" s="1"/>
  <c r="B6327" i="3" s="1"/>
  <c r="B6328" i="3" s="1"/>
  <c r="B6329" i="3" s="1"/>
  <c r="B6330" i="3" s="1"/>
  <c r="B6331" i="3" s="1"/>
  <c r="B6332" i="3" s="1"/>
  <c r="B6333" i="3" s="1"/>
  <c r="B6334" i="3" s="1"/>
  <c r="B6335" i="3" s="1"/>
  <c r="B6336" i="3" s="1"/>
  <c r="B6337" i="3" s="1"/>
  <c r="B6338" i="3" s="1"/>
  <c r="B6339" i="3" s="1"/>
  <c r="B6340" i="3" s="1"/>
  <c r="B6341" i="3" s="1"/>
  <c r="B6342" i="3" s="1"/>
  <c r="B6343" i="3" s="1"/>
  <c r="B6344" i="3" s="1"/>
  <c r="B6345" i="3" s="1"/>
  <c r="B6346" i="3" s="1"/>
  <c r="B6347" i="3" s="1"/>
  <c r="B6348" i="3" s="1"/>
  <c r="B6349" i="3" s="1"/>
  <c r="B6350" i="3" s="1"/>
  <c r="B6351" i="3" s="1"/>
  <c r="B6352" i="3" s="1"/>
  <c r="B6353" i="3" s="1"/>
  <c r="B6354" i="3" s="1"/>
  <c r="B6355" i="3" s="1"/>
  <c r="B6356" i="3" s="1"/>
  <c r="B6357" i="3" s="1"/>
  <c r="B6358" i="3" s="1"/>
  <c r="B6359" i="3" s="1"/>
  <c r="B6360" i="3" s="1"/>
  <c r="B6361" i="3" s="1"/>
  <c r="B6362" i="3" s="1"/>
  <c r="B6363" i="3" s="1"/>
  <c r="B6364" i="3" s="1"/>
  <c r="B6365" i="3" s="1"/>
  <c r="B6366" i="3" s="1"/>
  <c r="B6367" i="3" s="1"/>
  <c r="B6368" i="3" s="1"/>
  <c r="B6369" i="3" s="1"/>
  <c r="B6370" i="3" s="1"/>
  <c r="B6371" i="3" s="1"/>
  <c r="B6372" i="3" s="1"/>
  <c r="B6373" i="3" s="1"/>
  <c r="B6374" i="3" s="1"/>
  <c r="B6375" i="3" s="1"/>
  <c r="B6376" i="3" s="1"/>
  <c r="B6377" i="3" s="1"/>
  <c r="B6378" i="3" s="1"/>
  <c r="B6379" i="3" s="1"/>
  <c r="B6380" i="3" s="1"/>
  <c r="B6381" i="3" s="1"/>
  <c r="B6382" i="3" s="1"/>
  <c r="B6383" i="3" s="1"/>
  <c r="B6384" i="3" s="1"/>
  <c r="B6385" i="3" s="1"/>
  <c r="B6386" i="3" s="1"/>
  <c r="B6387" i="3" s="1"/>
  <c r="B6388" i="3" s="1"/>
  <c r="B6389" i="3" s="1"/>
  <c r="B6390" i="3" s="1"/>
  <c r="B6391" i="3" s="1"/>
  <c r="B6392" i="3" s="1"/>
  <c r="B6393" i="3" s="1"/>
  <c r="B6394" i="3" s="1"/>
  <c r="B6395" i="3" s="1"/>
  <c r="B6396" i="3" s="1"/>
  <c r="B6397" i="3" s="1"/>
  <c r="B6398" i="3" s="1"/>
  <c r="B6399" i="3" s="1"/>
  <c r="B6400" i="3" s="1"/>
  <c r="B6401" i="3" s="1"/>
  <c r="B6402" i="3" s="1"/>
  <c r="B6403" i="3" s="1"/>
  <c r="B6404" i="3" s="1"/>
  <c r="B6405" i="3" s="1"/>
  <c r="B6406" i="3" s="1"/>
  <c r="B6407" i="3" s="1"/>
  <c r="B6408" i="3" s="1"/>
  <c r="B6409" i="3" s="1"/>
  <c r="B6410" i="3" s="1"/>
  <c r="B6411" i="3" s="1"/>
  <c r="B6412" i="3" s="1"/>
  <c r="B6413" i="3" s="1"/>
  <c r="B6414" i="3" s="1"/>
  <c r="B6415" i="3" s="1"/>
  <c r="B6416" i="3" s="1"/>
  <c r="B6417" i="3" s="1"/>
  <c r="B6418" i="3" s="1"/>
  <c r="B6419" i="3" s="1"/>
  <c r="B6420" i="3" s="1"/>
  <c r="B6421" i="3" s="1"/>
  <c r="B6422" i="3" s="1"/>
  <c r="B6423" i="3" s="1"/>
  <c r="B6424" i="3" s="1"/>
  <c r="B6425" i="3" s="1"/>
  <c r="B6426" i="3" s="1"/>
  <c r="B6427" i="3" s="1"/>
  <c r="B6428" i="3" s="1"/>
  <c r="B6429" i="3" s="1"/>
  <c r="B6430" i="3" s="1"/>
  <c r="B6431" i="3" s="1"/>
  <c r="B6432" i="3" s="1"/>
  <c r="B6433" i="3" s="1"/>
  <c r="B6434" i="3" s="1"/>
  <c r="B6435" i="3" s="1"/>
  <c r="B6436" i="3" s="1"/>
  <c r="B6437" i="3" s="1"/>
  <c r="B6438" i="3" s="1"/>
  <c r="B6439" i="3" s="1"/>
  <c r="B6440" i="3" s="1"/>
  <c r="B6441" i="3" s="1"/>
  <c r="B6442" i="3" s="1"/>
  <c r="B6443" i="3" s="1"/>
  <c r="B6444" i="3" s="1"/>
  <c r="B6445" i="3" s="1"/>
  <c r="B6446" i="3" s="1"/>
  <c r="B6447" i="3" s="1"/>
  <c r="B6448" i="3" s="1"/>
  <c r="B6449" i="3" s="1"/>
  <c r="B6450" i="3" s="1"/>
  <c r="B6451" i="3" s="1"/>
  <c r="B6452" i="3" s="1"/>
  <c r="B6453" i="3" s="1"/>
  <c r="B6454" i="3" s="1"/>
  <c r="B6455" i="3" s="1"/>
  <c r="B6456" i="3" s="1"/>
  <c r="B6457" i="3" s="1"/>
  <c r="B6458" i="3" s="1"/>
  <c r="B6459" i="3" s="1"/>
  <c r="B6460" i="3" s="1"/>
  <c r="B6461" i="3" s="1"/>
  <c r="B6462" i="3" s="1"/>
  <c r="B6463" i="3" s="1"/>
  <c r="B6464" i="3" s="1"/>
  <c r="B6465" i="3" s="1"/>
  <c r="B6466" i="3" s="1"/>
  <c r="B6467" i="3" s="1"/>
  <c r="B6468" i="3" s="1"/>
  <c r="B6469" i="3" s="1"/>
  <c r="B6470" i="3" s="1"/>
  <c r="B6471" i="3" s="1"/>
  <c r="B6472" i="3" s="1"/>
  <c r="B6473" i="3" s="1"/>
  <c r="B6474" i="3" s="1"/>
  <c r="B6475" i="3" s="1"/>
  <c r="B6476" i="3" s="1"/>
  <c r="B6477" i="3" s="1"/>
  <c r="B6478" i="3" s="1"/>
  <c r="B6479" i="3" s="1"/>
  <c r="B6480" i="3" s="1"/>
  <c r="B6481" i="3" s="1"/>
  <c r="B6482" i="3" s="1"/>
  <c r="B6483" i="3" s="1"/>
  <c r="B6484" i="3" s="1"/>
  <c r="B6485" i="3" s="1"/>
  <c r="B6486" i="3" s="1"/>
  <c r="B6487" i="3" s="1"/>
  <c r="B6488" i="3" s="1"/>
  <c r="B6489" i="3" s="1"/>
  <c r="B6490" i="3" s="1"/>
  <c r="B6491" i="3" s="1"/>
  <c r="B6492" i="3" s="1"/>
  <c r="B6493" i="3" s="1"/>
  <c r="B6494" i="3" s="1"/>
  <c r="B6495" i="3" s="1"/>
  <c r="B6496" i="3" s="1"/>
  <c r="B6497" i="3" s="1"/>
  <c r="B6498" i="3" s="1"/>
  <c r="B6499" i="3" s="1"/>
  <c r="B6500" i="3" s="1"/>
  <c r="B6501" i="3" s="1"/>
  <c r="B6502" i="3" s="1"/>
  <c r="B6503" i="3" s="1"/>
  <c r="B6504" i="3" s="1"/>
  <c r="B6505" i="3" s="1"/>
  <c r="B6506" i="3" s="1"/>
  <c r="B6507" i="3" s="1"/>
  <c r="B6508" i="3" s="1"/>
  <c r="B6509" i="3" s="1"/>
  <c r="B6510" i="3" s="1"/>
  <c r="B6511" i="3" s="1"/>
  <c r="B6512" i="3" s="1"/>
  <c r="B6513" i="3" s="1"/>
  <c r="B6514" i="3" s="1"/>
  <c r="B6515" i="3" s="1"/>
  <c r="B6516" i="3" s="1"/>
  <c r="B6517" i="3" s="1"/>
  <c r="B6518" i="3" s="1"/>
  <c r="B6519" i="3" s="1"/>
  <c r="B6520" i="3" s="1"/>
  <c r="B6521" i="3" s="1"/>
  <c r="B6522" i="3" s="1"/>
  <c r="B6523" i="3" s="1"/>
  <c r="B6524" i="3" s="1"/>
  <c r="B6525" i="3" s="1"/>
  <c r="B6526" i="3" s="1"/>
  <c r="B6527" i="3" s="1"/>
  <c r="B6528" i="3" s="1"/>
  <c r="B6529" i="3" s="1"/>
  <c r="B6530" i="3" s="1"/>
  <c r="B6531" i="3" s="1"/>
  <c r="B6532" i="3" s="1"/>
  <c r="B6533" i="3" s="1"/>
  <c r="B6534" i="3" s="1"/>
  <c r="B6535" i="3" s="1"/>
  <c r="B6536" i="3" s="1"/>
  <c r="B6537" i="3" s="1"/>
  <c r="B6538" i="3" s="1"/>
  <c r="B6539" i="3" s="1"/>
  <c r="B6540" i="3" s="1"/>
  <c r="B6541" i="3" s="1"/>
  <c r="B6542" i="3" s="1"/>
  <c r="B6543" i="3" s="1"/>
  <c r="B6544" i="3" s="1"/>
  <c r="B6545" i="3" s="1"/>
  <c r="B6546" i="3" s="1"/>
  <c r="B6547" i="3" s="1"/>
  <c r="B6548" i="3" s="1"/>
  <c r="B6549" i="3" s="1"/>
  <c r="B6550" i="3" s="1"/>
  <c r="B6551" i="3" s="1"/>
  <c r="B6552" i="3" s="1"/>
  <c r="B6553" i="3" s="1"/>
  <c r="B6554" i="3" s="1"/>
  <c r="B6555" i="3" s="1"/>
  <c r="B6556" i="3" s="1"/>
  <c r="B6557" i="3" s="1"/>
  <c r="B6558" i="3" s="1"/>
  <c r="B6559" i="3" s="1"/>
  <c r="B6560" i="3" s="1"/>
  <c r="B6561" i="3" s="1"/>
  <c r="B6562" i="3" s="1"/>
  <c r="B6563" i="3" s="1"/>
  <c r="B6564" i="3" s="1"/>
  <c r="B6565" i="3" s="1"/>
  <c r="B6566" i="3" s="1"/>
  <c r="B6567" i="3" s="1"/>
  <c r="B6568" i="3" s="1"/>
  <c r="B6569" i="3" s="1"/>
  <c r="B6570" i="3" s="1"/>
  <c r="B6571" i="3" s="1"/>
  <c r="B6572" i="3" s="1"/>
  <c r="B6573" i="3" s="1"/>
  <c r="B6574" i="3" s="1"/>
  <c r="B6575" i="3" s="1"/>
  <c r="B6576" i="3" s="1"/>
  <c r="B6577" i="3" s="1"/>
  <c r="B6578" i="3" s="1"/>
  <c r="B6579" i="3" s="1"/>
  <c r="B6580" i="3" s="1"/>
  <c r="B6581" i="3" s="1"/>
  <c r="B6582" i="3" s="1"/>
  <c r="B6583" i="3" s="1"/>
  <c r="B6584" i="3" s="1"/>
  <c r="B6585" i="3" s="1"/>
  <c r="B6586" i="3" s="1"/>
  <c r="B6587" i="3" s="1"/>
  <c r="B6588" i="3" s="1"/>
  <c r="B6589" i="3" s="1"/>
  <c r="B6590" i="3" s="1"/>
  <c r="B6591" i="3" s="1"/>
  <c r="B6592" i="3" l="1"/>
  <c r="B6593" i="3" s="1"/>
  <c r="B6594" i="3" s="1"/>
  <c r="B6595" i="3" s="1"/>
  <c r="B6596" i="3" s="1"/>
  <c r="B6597" i="3" s="1"/>
  <c r="B6598" i="3" s="1"/>
  <c r="B6599" i="3" s="1"/>
  <c r="B6600" i="3" s="1"/>
  <c r="B6601" i="3" s="1"/>
  <c r="B6602" i="3" l="1"/>
  <c r="B6603" i="3" s="1"/>
  <c r="B6604" i="3" s="1"/>
  <c r="B6605" i="3" s="1"/>
  <c r="B6606" i="3" s="1"/>
  <c r="B6607" i="3" s="1"/>
  <c r="B6608" i="3" s="1"/>
  <c r="B6609" i="3" s="1"/>
  <c r="B6610" i="3" s="1"/>
  <c r="B6611" i="3" s="1"/>
  <c r="B6612" i="3" s="1"/>
  <c r="B6613" i="3" s="1"/>
  <c r="B6614" i="3" s="1"/>
  <c r="B6615" i="3" l="1"/>
  <c r="B6616" i="3" s="1"/>
  <c r="B6617" i="3" s="1"/>
  <c r="B6618" i="3" s="1"/>
  <c r="B6619" i="3" s="1"/>
  <c r="B6620" i="3" s="1"/>
  <c r="B6621" i="3" s="1"/>
  <c r="B6622" i="3" s="1"/>
  <c r="B6623" i="3" s="1"/>
  <c r="B6624" i="3" s="1"/>
  <c r="B6625" i="3" s="1"/>
  <c r="B6626" i="3" s="1"/>
  <c r="B6627" i="3" s="1"/>
  <c r="B6628" i="3" s="1"/>
  <c r="B6629" i="3" s="1"/>
  <c r="B6630" i="3" s="1"/>
  <c r="B6631" i="3" s="1"/>
  <c r="B6632" i="3" s="1"/>
  <c r="B6633" i="3" s="1"/>
  <c r="B6634" i="3" s="1"/>
  <c r="B6635" i="3" l="1"/>
  <c r="B6636" i="3" s="1"/>
  <c r="B6637" i="3" s="1"/>
  <c r="B6638" i="3" s="1"/>
  <c r="B6639" i="3" s="1"/>
  <c r="B6640" i="3" s="1"/>
  <c r="B6641" i="3" s="1"/>
  <c r="B6642" i="3" s="1"/>
  <c r="B6643" i="3" s="1"/>
  <c r="B6644" i="3" s="1"/>
  <c r="B6645" i="3" s="1"/>
  <c r="B6646" i="3" s="1"/>
  <c r="B6647" i="3" s="1"/>
  <c r="B6648" i="3" s="1"/>
  <c r="B6649" i="3" s="1"/>
  <c r="B6650" i="3" s="1"/>
  <c r="B6651" i="3" s="1"/>
  <c r="B6652" i="3" s="1"/>
  <c r="B6653" i="3" s="1"/>
  <c r="B6654" i="3" s="1"/>
  <c r="B6655" i="3" s="1"/>
  <c r="B6656" i="3" s="1"/>
  <c r="B6657" i="3" s="1"/>
  <c r="B6658" i="3" s="1"/>
  <c r="B6659" i="3" s="1"/>
  <c r="B6660" i="3" s="1"/>
  <c r="B6661" i="3" l="1"/>
  <c r="B6662" i="3" s="1"/>
  <c r="B6663" i="3" s="1"/>
  <c r="B6664" i="3" s="1"/>
  <c r="B6665" i="3" s="1"/>
  <c r="B6666" i="3" s="1"/>
  <c r="B6667" i="3" s="1"/>
  <c r="B6668" i="3" s="1"/>
  <c r="B6669" i="3" s="1"/>
  <c r="B6670" i="3" s="1"/>
  <c r="B6671" i="3" s="1"/>
  <c r="B6672" i="3" s="1"/>
  <c r="B6673" i="3" s="1"/>
  <c r="B6674" i="3" s="1"/>
  <c r="B6675" i="3" s="1"/>
  <c r="B6676" i="3" s="1"/>
  <c r="B6677" i="3" s="1"/>
  <c r="B6678" i="3" s="1"/>
  <c r="B6679" i="3" s="1"/>
  <c r="B6680" i="3" s="1"/>
  <c r="B6681" i="3" s="1"/>
  <c r="B6682" i="3" s="1"/>
  <c r="B6683" i="3" s="1"/>
  <c r="B6684" i="3" s="1"/>
  <c r="B6685" i="3" s="1"/>
  <c r="B6686" i="3" s="1"/>
  <c r="B6687" i="3" s="1"/>
  <c r="B6688" i="3" s="1"/>
  <c r="B6689" i="3" s="1"/>
  <c r="B6690" i="3" s="1"/>
  <c r="B6691" i="3" s="1"/>
  <c r="B6692" i="3" s="1"/>
  <c r="B6693" i="3" s="1"/>
  <c r="B6694" i="3" s="1"/>
  <c r="B6695" i="3" s="1"/>
  <c r="B6696" i="3" s="1"/>
  <c r="B6697" i="3" s="1"/>
  <c r="B6698" i="3" s="1"/>
  <c r="B6699" i="3" l="1"/>
  <c r="B6700" i="3" s="1"/>
  <c r="B6701" i="3" s="1"/>
  <c r="B6702" i="3" s="1"/>
  <c r="B6703" i="3" s="1"/>
  <c r="B6704" i="3" s="1"/>
  <c r="B6705" i="3" s="1"/>
  <c r="B6706" i="3" s="1"/>
  <c r="B6707" i="3" s="1"/>
  <c r="B6708" i="3" s="1"/>
  <c r="B6709" i="3" s="1"/>
  <c r="B6710" i="3" s="1"/>
  <c r="B6711" i="3" s="1"/>
  <c r="B6712" i="3" s="1"/>
  <c r="B6713" i="3" s="1"/>
  <c r="B6714" i="3" s="1"/>
  <c r="B6715" i="3" s="1"/>
  <c r="B6716" i="3" s="1"/>
  <c r="B6717" i="3" s="1"/>
  <c r="B6718" i="3" s="1"/>
  <c r="B6719" i="3" s="1"/>
  <c r="B6720" i="3" s="1"/>
  <c r="B6721" i="3" s="1"/>
  <c r="B6722" i="3" s="1"/>
  <c r="B6723" i="3" s="1"/>
  <c r="B6724" i="3" s="1"/>
  <c r="B6725" i="3" s="1"/>
  <c r="B6726" i="3" s="1"/>
  <c r="B6727" i="3" s="1"/>
  <c r="B6728" i="3" s="1"/>
  <c r="B6729" i="3" s="1"/>
  <c r="B6730" i="3" s="1"/>
  <c r="B6731" i="3" s="1"/>
  <c r="B6732" i="3" s="1"/>
  <c r="B6733" i="3" s="1"/>
  <c r="B6734" i="3" s="1"/>
  <c r="B6735" i="3" s="1"/>
  <c r="B6736" i="3" s="1"/>
  <c r="B6737" i="3" s="1"/>
  <c r="B6738" i="3" s="1"/>
  <c r="B6739" i="3" s="1"/>
  <c r="B6740" i="3" s="1"/>
  <c r="B6741" i="3" s="1"/>
  <c r="B6742" i="3" s="1"/>
  <c r="B6743" i="3" s="1"/>
  <c r="B6744" i="3" l="1"/>
  <c r="B6745" i="3" s="1"/>
  <c r="B6746" i="3" s="1"/>
  <c r="B6747" i="3" s="1"/>
  <c r="B6748" i="3" s="1"/>
  <c r="B6749" i="3" s="1"/>
  <c r="B6750" i="3" s="1"/>
  <c r="B6751" i="3" s="1"/>
  <c r="B6752" i="3" s="1"/>
  <c r="B6753" i="3" s="1"/>
  <c r="B6754" i="3" s="1"/>
  <c r="B6755" i="3" s="1"/>
  <c r="B6756" i="3" s="1"/>
  <c r="B6757" i="3" s="1"/>
  <c r="B6758" i="3" s="1"/>
  <c r="B6759" i="3" s="1"/>
  <c r="B6760" i="3" s="1"/>
  <c r="B6761" i="3" s="1"/>
  <c r="B6762" i="3" s="1"/>
  <c r="B6763" i="3" s="1"/>
  <c r="B6764" i="3" s="1"/>
  <c r="B6765" i="3" s="1"/>
  <c r="B6766" i="3" s="1"/>
  <c r="B6767" i="3" s="1"/>
  <c r="B6768" i="3" s="1"/>
  <c r="B6769" i="3" s="1"/>
  <c r="B6770" i="3" s="1"/>
  <c r="B6771" i="3" s="1"/>
  <c r="B6772" i="3" s="1"/>
  <c r="B6773" i="3" l="1"/>
  <c r="B6774" i="3" s="1"/>
  <c r="B6775" i="3" s="1"/>
  <c r="B6776" i="3" s="1"/>
  <c r="B6777" i="3" s="1"/>
  <c r="B6778" i="3" s="1"/>
  <c r="B6779" i="3" s="1"/>
  <c r="B6780" i="3" s="1"/>
  <c r="B6781" i="3" s="1"/>
  <c r="B6782" i="3" s="1"/>
  <c r="B6783" i="3" s="1"/>
  <c r="B6784" i="3" s="1"/>
  <c r="B6785" i="3" s="1"/>
  <c r="B6786" i="3" s="1"/>
  <c r="B6787" i="3" s="1"/>
  <c r="B6788" i="3" s="1"/>
  <c r="B6789" i="3" s="1"/>
  <c r="B6790" i="3" s="1"/>
  <c r="B6791" i="3" s="1"/>
  <c r="B6792" i="3" s="1"/>
  <c r="B6793" i="3" s="1"/>
  <c r="B6794" i="3" s="1"/>
  <c r="B6795" i="3" s="1"/>
  <c r="B6796" i="3" s="1"/>
  <c r="B6797" i="3" s="1"/>
  <c r="B6798" i="3" s="1"/>
  <c r="B6799" i="3" s="1"/>
  <c r="B6800" i="3" s="1"/>
  <c r="B6801" i="3" s="1"/>
  <c r="B6802" i="3" s="1"/>
  <c r="B6803" i="3" s="1"/>
  <c r="B6804" i="3" s="1"/>
  <c r="B6805" i="3" s="1"/>
  <c r="B6806" i="3" s="1"/>
  <c r="B6807" i="3" s="1"/>
  <c r="B6808" i="3" s="1"/>
  <c r="B6809" i="3" s="1"/>
  <c r="B6810" i="3" s="1"/>
  <c r="B6811" i="3" s="1"/>
  <c r="B6812" i="3" s="1"/>
  <c r="B6813" i="3" s="1"/>
  <c r="B6814" i="3" s="1"/>
  <c r="B6815" i="3" s="1"/>
  <c r="B6816" i="3" s="1"/>
  <c r="B6817" i="3" s="1"/>
  <c r="B6818" i="3" s="1"/>
  <c r="B6819" i="3" s="1"/>
  <c r="B6820" i="3" s="1"/>
  <c r="B6821" i="3" s="1"/>
  <c r="B6822" i="3" s="1"/>
  <c r="B6823" i="3" s="1"/>
  <c r="B6824" i="3" s="1"/>
  <c r="B6825" i="3" s="1"/>
  <c r="B6826" i="3" s="1"/>
  <c r="B6827" i="3" s="1"/>
  <c r="B6828" i="3" s="1"/>
  <c r="B6829" i="3" s="1"/>
  <c r="B6830" i="3" s="1"/>
  <c r="B6831" i="3" s="1"/>
  <c r="B6832" i="3" s="1"/>
  <c r="B6833" i="3" s="1"/>
  <c r="B6834" i="3" s="1"/>
  <c r="B6835" i="3" s="1"/>
  <c r="B6836" i="3" s="1"/>
  <c r="B6837" i="3" s="1"/>
  <c r="B6838" i="3" s="1"/>
  <c r="B6839" i="3" s="1"/>
  <c r="B6840" i="3" s="1"/>
  <c r="B6841" i="3" s="1"/>
  <c r="B6842" i="3" s="1"/>
  <c r="B6843" i="3" s="1"/>
  <c r="B6844" i="3" s="1"/>
  <c r="B6845" i="3" s="1"/>
  <c r="B6846" i="3" s="1"/>
  <c r="B6847" i="3" s="1"/>
  <c r="B6848" i="3" s="1"/>
  <c r="B6849" i="3" s="1"/>
  <c r="B6850" i="3" s="1"/>
  <c r="B6851" i="3" s="1"/>
  <c r="B6852" i="3" s="1"/>
  <c r="B6853" i="3" s="1"/>
  <c r="B6854" i="3" s="1"/>
  <c r="B6855" i="3" s="1"/>
  <c r="B6856" i="3" s="1"/>
  <c r="B6857" i="3" s="1"/>
  <c r="B6858" i="3" s="1"/>
  <c r="B6859" i="3" s="1"/>
  <c r="B6860" i="3" s="1"/>
  <c r="B6861" i="3" s="1"/>
  <c r="B6862" i="3" s="1"/>
  <c r="B6863" i="3" s="1"/>
  <c r="B6864" i="3" s="1"/>
  <c r="B6865" i="3" s="1"/>
  <c r="B6866" i="3" s="1"/>
  <c r="B6867" i="3" s="1"/>
  <c r="B6868" i="3" s="1"/>
  <c r="B6869" i="3" s="1"/>
  <c r="B6870" i="3" s="1"/>
  <c r="B6871" i="3" s="1"/>
  <c r="B6872" i="3" s="1"/>
  <c r="B6873" i="3" s="1"/>
  <c r="B6874" i="3" s="1"/>
  <c r="B6875" i="3" s="1"/>
  <c r="B6876" i="3" s="1"/>
  <c r="B6877" i="3" s="1"/>
  <c r="B6878" i="3" s="1"/>
  <c r="B6879" i="3" s="1"/>
  <c r="B6880" i="3" s="1"/>
  <c r="B6881" i="3" s="1"/>
  <c r="B6882" i="3" s="1"/>
  <c r="B6883" i="3" s="1"/>
  <c r="B6884" i="3" s="1"/>
  <c r="B6885" i="3" s="1"/>
  <c r="B6886" i="3" s="1"/>
  <c r="B6887" i="3" s="1"/>
  <c r="B6888" i="3" s="1"/>
  <c r="B6889" i="3" s="1"/>
  <c r="B6890" i="3" s="1"/>
  <c r="B6891" i="3" s="1"/>
  <c r="B6892" i="3" s="1"/>
  <c r="B6893" i="3" s="1"/>
  <c r="B6894" i="3" s="1"/>
  <c r="B6895" i="3" s="1"/>
  <c r="B6896" i="3" s="1"/>
  <c r="B6897" i="3" s="1"/>
  <c r="B6898" i="3" s="1"/>
  <c r="B6899" i="3" s="1"/>
  <c r="B6900" i="3" s="1"/>
  <c r="B6901" i="3" s="1"/>
  <c r="B6902" i="3" s="1"/>
  <c r="B6903" i="3" s="1"/>
  <c r="B6904" i="3" s="1"/>
  <c r="B6905" i="3" s="1"/>
  <c r="B6906" i="3" s="1"/>
  <c r="B6907" i="3" s="1"/>
  <c r="B6908" i="3" s="1"/>
  <c r="B6909" i="3" s="1"/>
  <c r="B6910" i="3" s="1"/>
  <c r="B6911" i="3" s="1"/>
  <c r="B6912" i="3" s="1"/>
  <c r="B6913" i="3" s="1"/>
  <c r="B6914" i="3" s="1"/>
  <c r="B6915" i="3" s="1"/>
  <c r="B6916" i="3" s="1"/>
  <c r="B6917" i="3" s="1"/>
  <c r="B6918" i="3" s="1"/>
  <c r="B6919" i="3" s="1"/>
  <c r="B6920" i="3" s="1"/>
  <c r="B6921" i="3" s="1"/>
  <c r="B6922" i="3" s="1"/>
  <c r="B6923" i="3" s="1"/>
  <c r="B6924" i="3" s="1"/>
  <c r="B6925" i="3" s="1"/>
  <c r="B6926" i="3" s="1"/>
  <c r="B6927" i="3" s="1"/>
  <c r="B6928" i="3" s="1"/>
  <c r="B6929" i="3" s="1"/>
  <c r="B6930" i="3" s="1"/>
  <c r="B6931" i="3" s="1"/>
  <c r="B6932" i="3" s="1"/>
  <c r="B6933" i="3" s="1"/>
  <c r="B6934" i="3" s="1"/>
  <c r="B6935" i="3" s="1"/>
  <c r="B6936" i="3" s="1"/>
  <c r="B6937" i="3" s="1"/>
  <c r="B6938" i="3" s="1"/>
  <c r="B6939" i="3" s="1"/>
  <c r="B6940" i="3" s="1"/>
  <c r="B6941" i="3" s="1"/>
  <c r="B6942" i="3" s="1"/>
  <c r="B6943" i="3" s="1"/>
  <c r="B6944" i="3" s="1"/>
  <c r="B6945" i="3" s="1"/>
  <c r="B6946" i="3" s="1"/>
  <c r="B6947" i="3" s="1"/>
  <c r="B6948" i="3" s="1"/>
  <c r="B6949" i="3" s="1"/>
  <c r="B6950" i="3" s="1"/>
  <c r="B6951" i="3" s="1"/>
  <c r="B6952" i="3" s="1"/>
  <c r="B6953" i="3" s="1"/>
  <c r="B6954" i="3" s="1"/>
  <c r="B6955" i="3" s="1"/>
  <c r="B6956" i="3" s="1"/>
  <c r="B6957" i="3" s="1"/>
  <c r="B6958" i="3" s="1"/>
  <c r="B6959" i="3" s="1"/>
  <c r="B6960" i="3" s="1"/>
  <c r="B6961" i="3" s="1"/>
  <c r="B6962" i="3" s="1"/>
  <c r="B6963" i="3" s="1"/>
  <c r="B6964" i="3" s="1"/>
  <c r="B6965" i="3" s="1"/>
  <c r="B6966" i="3" s="1"/>
  <c r="B6967" i="3" s="1"/>
  <c r="B6968" i="3" s="1"/>
  <c r="B6969" i="3" s="1"/>
  <c r="B6970" i="3" s="1"/>
  <c r="B6971" i="3" s="1"/>
  <c r="B6972" i="3" s="1"/>
  <c r="B6973" i="3" s="1"/>
  <c r="B6974" i="3" s="1"/>
  <c r="B6975" i="3" s="1"/>
  <c r="B6976" i="3" s="1"/>
  <c r="B6977" i="3" s="1"/>
  <c r="B6978" i="3" s="1"/>
  <c r="B6979" i="3" s="1"/>
  <c r="B6980" i="3" s="1"/>
  <c r="B6981" i="3" s="1"/>
  <c r="B6982" i="3" s="1"/>
  <c r="B6983" i="3" s="1"/>
  <c r="B6984" i="3" s="1"/>
  <c r="B6985" i="3" s="1"/>
  <c r="B6986" i="3" s="1"/>
  <c r="B6987" i="3" s="1"/>
  <c r="B6988" i="3" s="1"/>
  <c r="B6989" i="3" s="1"/>
  <c r="B6990" i="3" s="1"/>
  <c r="B6991" i="3" s="1"/>
  <c r="B6992" i="3" s="1"/>
  <c r="B6993" i="3" s="1"/>
  <c r="B6994" i="3" s="1"/>
  <c r="B6995" i="3" s="1"/>
  <c r="B6996" i="3" s="1"/>
  <c r="B6997" i="3" s="1"/>
  <c r="B6998" i="3" s="1"/>
  <c r="B6999" i="3" s="1"/>
  <c r="B7000" i="3" s="1"/>
  <c r="B7001" i="3" s="1"/>
  <c r="B7002" i="3" s="1"/>
  <c r="B7003" i="3" s="1"/>
  <c r="B7004" i="3" s="1"/>
  <c r="B7005" i="3" s="1"/>
  <c r="B7006" i="3" s="1"/>
  <c r="B7007" i="3" s="1"/>
  <c r="B7008" i="3" s="1"/>
  <c r="B7009" i="3" s="1"/>
  <c r="B7010" i="3" s="1"/>
  <c r="B7011" i="3" s="1"/>
  <c r="B7012" i="3" l="1"/>
  <c r="B7013" i="3" s="1"/>
  <c r="B7014" i="3" s="1"/>
  <c r="B7015" i="3" s="1"/>
  <c r="B7016" i="3" s="1"/>
  <c r="B7017" i="3" l="1"/>
  <c r="B7018" i="3" s="1"/>
  <c r="B7019" i="3" s="1"/>
  <c r="B7020" i="3" s="1"/>
  <c r="B7021" i="3" s="1"/>
  <c r="B7022" i="3" s="1"/>
  <c r="B7023" i="3" s="1"/>
  <c r="B7024" i="3" s="1"/>
  <c r="B7025" i="3" s="1"/>
  <c r="B7026" i="3" s="1"/>
  <c r="B7027" i="3" s="1"/>
  <c r="B7028" i="3" s="1"/>
  <c r="B7029" i="3" s="1"/>
  <c r="B7030" i="3" s="1"/>
  <c r="B7031" i="3" s="1"/>
  <c r="B7032" i="3" s="1"/>
  <c r="B7033" i="3" s="1"/>
  <c r="B7034" i="3" s="1"/>
  <c r="B7035" i="3" s="1"/>
  <c r="B7036" i="3" s="1"/>
  <c r="B7037" i="3" s="1"/>
  <c r="B7038" i="3" s="1"/>
  <c r="B7039" i="3" s="1"/>
  <c r="B7040" i="3" s="1"/>
  <c r="B7041" i="3" s="1"/>
  <c r="B7042" i="3" s="1"/>
  <c r="B7043" i="3" s="1"/>
  <c r="B7044" i="3" s="1"/>
  <c r="B7045" i="3" s="1"/>
  <c r="B7046" i="3" s="1"/>
  <c r="B7047" i="3" s="1"/>
  <c r="B7048" i="3" s="1"/>
  <c r="B7049" i="3" s="1"/>
  <c r="B7050" i="3" s="1"/>
  <c r="B7051" i="3" s="1"/>
  <c r="B7052" i="3" s="1"/>
  <c r="B7053" i="3" s="1"/>
  <c r="B7054" i="3" s="1"/>
  <c r="B7055" i="3" s="1"/>
  <c r="B7056" i="3" s="1"/>
  <c r="B7057" i="3" s="1"/>
  <c r="B7058" i="3" s="1"/>
  <c r="B7059" i="3" s="1"/>
  <c r="B7060" i="3" s="1"/>
  <c r="B7061" i="3" s="1"/>
  <c r="B7062" i="3" s="1"/>
  <c r="B7063" i="3" s="1"/>
  <c r="B7064" i="3" s="1"/>
  <c r="B7065" i="3" s="1"/>
  <c r="B7066" i="3" s="1"/>
  <c r="B7067" i="3" s="1"/>
  <c r="B7068" i="3" s="1"/>
  <c r="B7069" i="3" s="1"/>
  <c r="B7070" i="3" s="1"/>
  <c r="B7071" i="3" s="1"/>
  <c r="B7072" i="3" s="1"/>
  <c r="B7073" i="3" s="1"/>
  <c r="B7074" i="3" s="1"/>
  <c r="B7075" i="3" s="1"/>
  <c r="B7076" i="3" s="1"/>
  <c r="B7077" i="3" s="1"/>
  <c r="B7078" i="3" s="1"/>
  <c r="B7079" i="3" s="1"/>
  <c r="B7080" i="3" s="1"/>
  <c r="B7081" i="3" s="1"/>
  <c r="B7082" i="3" s="1"/>
  <c r="B7083" i="3" s="1"/>
  <c r="B7084" i="3" s="1"/>
  <c r="B7085" i="3" s="1"/>
  <c r="B7086" i="3" s="1"/>
  <c r="B7087" i="3" s="1"/>
  <c r="B7088" i="3" s="1"/>
  <c r="B7089" i="3" s="1"/>
  <c r="B7090" i="3" s="1"/>
  <c r="B7091" i="3" s="1"/>
  <c r="B7092" i="3" s="1"/>
  <c r="B7093" i="3" s="1"/>
  <c r="B7094" i="3" s="1"/>
  <c r="B7095" i="3" s="1"/>
  <c r="B7096" i="3" s="1"/>
  <c r="B7097" i="3" s="1"/>
  <c r="B7098" i="3" s="1"/>
  <c r="B7099" i="3" s="1"/>
  <c r="B7100" i="3" s="1"/>
  <c r="B7101" i="3" s="1"/>
  <c r="B7102" i="3" s="1"/>
  <c r="B7103" i="3" s="1"/>
  <c r="B7104" i="3" s="1"/>
  <c r="B7105" i="3" s="1"/>
  <c r="B7106" i="3" s="1"/>
  <c r="B7107" i="3" s="1"/>
  <c r="B7108" i="3" s="1"/>
  <c r="B7109" i="3" s="1"/>
  <c r="B7110" i="3" s="1"/>
  <c r="B7111" i="3" s="1"/>
  <c r="B7112" i="3" s="1"/>
  <c r="B7113" i="3" s="1"/>
  <c r="B7114" i="3" s="1"/>
  <c r="B7115" i="3" s="1"/>
  <c r="B7116" i="3" s="1"/>
  <c r="B7117" i="3" s="1"/>
  <c r="B7118" i="3" s="1"/>
  <c r="B7119" i="3" s="1"/>
  <c r="B7120" i="3" s="1"/>
  <c r="B7121" i="3" s="1"/>
  <c r="B7122" i="3" s="1"/>
  <c r="B7123" i="3" s="1"/>
  <c r="B7124" i="3" s="1"/>
  <c r="B7125" i="3" s="1"/>
  <c r="B7126" i="3" s="1"/>
  <c r="B7127" i="3" s="1"/>
  <c r="B7128" i="3" s="1"/>
  <c r="B7129" i="3" s="1"/>
  <c r="B7130" i="3" s="1"/>
  <c r="B7131" i="3" s="1"/>
  <c r="B7132" i="3" s="1"/>
  <c r="B7133" i="3" s="1"/>
  <c r="B7134" i="3" s="1"/>
  <c r="B7135" i="3" s="1"/>
  <c r="B7136" i="3" s="1"/>
  <c r="B7137" i="3" s="1"/>
  <c r="B7138" i="3" s="1"/>
  <c r="B7139" i="3" s="1"/>
  <c r="B7140" i="3" s="1"/>
  <c r="B7141" i="3" s="1"/>
  <c r="B7142" i="3" s="1"/>
  <c r="B7143" i="3" s="1"/>
  <c r="B7144" i="3" s="1"/>
  <c r="B7145" i="3" s="1"/>
  <c r="B7146" i="3" s="1"/>
  <c r="B7147" i="3" s="1"/>
  <c r="B7148" i="3" s="1"/>
  <c r="B7149" i="3" s="1"/>
  <c r="B7150" i="3" s="1"/>
  <c r="B7151" i="3" s="1"/>
  <c r="B7152" i="3" s="1"/>
  <c r="B7153" i="3" s="1"/>
  <c r="B7154" i="3" s="1"/>
  <c r="B7155" i="3" s="1"/>
  <c r="B7156" i="3" s="1"/>
  <c r="B7157" i="3" s="1"/>
  <c r="B7158" i="3" s="1"/>
  <c r="B7159" i="3" s="1"/>
  <c r="B7160" i="3" s="1"/>
  <c r="B7161" i="3" s="1"/>
  <c r="B7162" i="3" s="1"/>
  <c r="B7163" i="3" s="1"/>
  <c r="B7164" i="3" s="1"/>
  <c r="B7165" i="3" s="1"/>
  <c r="B7166" i="3" s="1"/>
  <c r="B7167" i="3" s="1"/>
  <c r="B7168" i="3" s="1"/>
  <c r="B7169" i="3" s="1"/>
  <c r="B7170" i="3" s="1"/>
  <c r="B7171" i="3" s="1"/>
  <c r="B7172" i="3" s="1"/>
  <c r="B7173" i="3" s="1"/>
  <c r="B7174" i="3" s="1"/>
  <c r="B7175" i="3" s="1"/>
  <c r="B7176" i="3" s="1"/>
  <c r="B7177" i="3" s="1"/>
  <c r="B7178" i="3" s="1"/>
  <c r="B7179" i="3" s="1"/>
  <c r="B7180" i="3" s="1"/>
  <c r="B7181" i="3" s="1"/>
  <c r="B7182" i="3" s="1"/>
  <c r="B7183" i="3" s="1"/>
  <c r="B7184" i="3" s="1"/>
  <c r="B7185" i="3" s="1"/>
  <c r="B7186" i="3" s="1"/>
  <c r="B7187" i="3" s="1"/>
  <c r="B7188" i="3" s="1"/>
  <c r="B7189" i="3" s="1"/>
  <c r="B7190" i="3" s="1"/>
  <c r="B7191" i="3" s="1"/>
  <c r="B7192" i="3" s="1"/>
  <c r="B7193" i="3" s="1"/>
  <c r="B7194" i="3" s="1"/>
  <c r="B7195" i="3" s="1"/>
  <c r="B7196" i="3" s="1"/>
  <c r="B7197" i="3" s="1"/>
  <c r="B7198" i="3" s="1"/>
  <c r="B7199" i="3" s="1"/>
  <c r="B7200" i="3" s="1"/>
  <c r="B7201" i="3" s="1"/>
  <c r="B7202" i="3" s="1"/>
  <c r="B7203" i="3" s="1"/>
  <c r="B7204" i="3" s="1"/>
  <c r="B7205" i="3" s="1"/>
  <c r="B7206" i="3" s="1"/>
  <c r="B7207" i="3" s="1"/>
  <c r="B7208" i="3" s="1"/>
  <c r="B7209" i="3" s="1"/>
  <c r="B7210" i="3" s="1"/>
  <c r="B7211" i="3" s="1"/>
  <c r="B7212" i="3" s="1"/>
  <c r="B7213" i="3" s="1"/>
  <c r="B7214" i="3" s="1"/>
  <c r="B7215" i="3" s="1"/>
  <c r="B7216" i="3" s="1"/>
  <c r="B7217" i="3" s="1"/>
  <c r="B7218" i="3" s="1"/>
  <c r="B7219" i="3" s="1"/>
  <c r="B7220" i="3" s="1"/>
  <c r="B7221" i="3" s="1"/>
  <c r="B7222" i="3" s="1"/>
  <c r="B7223" i="3" s="1"/>
  <c r="B7224" i="3" s="1"/>
  <c r="B7225" i="3" s="1"/>
  <c r="B7226" i="3" l="1"/>
  <c r="B7227" i="3" s="1"/>
  <c r="B7228" i="3" s="1"/>
  <c r="B7229" i="3" s="1"/>
  <c r="B7230" i="3" s="1"/>
  <c r="B7231" i="3" s="1"/>
  <c r="B7232" i="3" s="1"/>
  <c r="B7233" i="3" s="1"/>
  <c r="B7234" i="3" s="1"/>
  <c r="B7235" i="3" s="1"/>
  <c r="B7236" i="3" s="1"/>
  <c r="B7237" i="3" s="1"/>
  <c r="B7238" i="3" s="1"/>
  <c r="B7239" i="3" l="1"/>
  <c r="B7240" i="3" s="1"/>
  <c r="B7241" i="3" s="1"/>
  <c r="B7242" i="3" l="1"/>
  <c r="B7243" i="3" s="1"/>
  <c r="B7244" i="3" s="1"/>
  <c r="B7245" i="3" s="1"/>
  <c r="B7246" i="3" s="1"/>
  <c r="B7247" i="3" s="1"/>
  <c r="B7248" i="3" s="1"/>
  <c r="B7249" i="3" s="1"/>
  <c r="B7250" i="3" s="1"/>
  <c r="B7251" i="3" s="1"/>
  <c r="B7252" i="3" s="1"/>
  <c r="B7253" i="3" s="1"/>
  <c r="B7254" i="3" s="1"/>
  <c r="B7255" i="3" s="1"/>
  <c r="B7256" i="3" s="1"/>
  <c r="B7257" i="3" s="1"/>
  <c r="B7258" i="3" s="1"/>
  <c r="B7259" i="3" s="1"/>
  <c r="B7260" i="3" s="1"/>
  <c r="B7261" i="3" s="1"/>
  <c r="B7262" i="3" s="1"/>
  <c r="B7263" i="3" s="1"/>
  <c r="B7264" i="3" s="1"/>
  <c r="B7265" i="3" s="1"/>
  <c r="B7266" i="3" s="1"/>
  <c r="B7267" i="3" s="1"/>
  <c r="B7268" i="3" s="1"/>
  <c r="B7269" i="3" s="1"/>
  <c r="B7270" i="3" s="1"/>
  <c r="B7271" i="3" s="1"/>
  <c r="B7272" i="3" s="1"/>
  <c r="B7273" i="3" s="1"/>
  <c r="B7274" i="3" s="1"/>
  <c r="B7275" i="3" s="1"/>
  <c r="B7276" i="3" s="1"/>
  <c r="B7277" i="3" s="1"/>
  <c r="B7278" i="3" s="1"/>
  <c r="B7279" i="3" s="1"/>
  <c r="B7280" i="3" s="1"/>
  <c r="B7281" i="3" s="1"/>
  <c r="B7282" i="3" s="1"/>
  <c r="B7283" i="3" s="1"/>
  <c r="B7284" i="3" s="1"/>
  <c r="B7285" i="3" s="1"/>
  <c r="B7286" i="3" s="1"/>
  <c r="B7287" i="3" s="1"/>
  <c r="B7288" i="3" s="1"/>
  <c r="B7289" i="3" s="1"/>
  <c r="B7290" i="3" s="1"/>
  <c r="B7291" i="3" s="1"/>
  <c r="B7292" i="3" s="1"/>
  <c r="B7293" i="3" s="1"/>
  <c r="B7294" i="3" s="1"/>
  <c r="B7295" i="3" s="1"/>
  <c r="B7296" i="3" s="1"/>
  <c r="B7297" i="3" s="1"/>
  <c r="B7298" i="3" s="1"/>
  <c r="B7299" i="3" s="1"/>
  <c r="B7300" i="3" s="1"/>
  <c r="B7301" i="3" s="1"/>
  <c r="B7302" i="3" s="1"/>
  <c r="B7303" i="3" s="1"/>
  <c r="B7304" i="3" s="1"/>
  <c r="B7305" i="3" s="1"/>
  <c r="B7306" i="3" s="1"/>
  <c r="B7307" i="3" s="1"/>
  <c r="B7308" i="3" s="1"/>
  <c r="B7309" i="3" s="1"/>
  <c r="B7310" i="3" s="1"/>
  <c r="B7311" i="3" s="1"/>
  <c r="B7312" i="3" s="1"/>
  <c r="B7313" i="3" s="1"/>
  <c r="B7314" i="3" s="1"/>
  <c r="B7315" i="3" s="1"/>
  <c r="B7316" i="3" s="1"/>
  <c r="B7317" i="3" s="1"/>
  <c r="B7318" i="3" s="1"/>
  <c r="B7319" i="3" s="1"/>
  <c r="B7320" i="3" s="1"/>
  <c r="B7321" i="3" s="1"/>
  <c r="B7322" i="3" s="1"/>
  <c r="B7323" i="3" s="1"/>
  <c r="B7324" i="3" s="1"/>
  <c r="B7325" i="3" s="1"/>
  <c r="B7326" i="3" s="1"/>
  <c r="B7327" i="3" s="1"/>
  <c r="B7328" i="3" s="1"/>
  <c r="B7329" i="3" s="1"/>
  <c r="B7330" i="3" s="1"/>
  <c r="B7331" i="3" s="1"/>
  <c r="B7332" i="3" s="1"/>
  <c r="B7333" i="3" s="1"/>
  <c r="B7334" i="3" s="1"/>
  <c r="B7335" i="3" s="1"/>
  <c r="B7336" i="3" s="1"/>
  <c r="B7337" i="3" s="1"/>
  <c r="B7338" i="3" s="1"/>
  <c r="B7339" i="3" s="1"/>
  <c r="B7340" i="3" s="1"/>
  <c r="B7341" i="3" s="1"/>
  <c r="B7342" i="3" s="1"/>
  <c r="B7343" i="3" s="1"/>
  <c r="B7344" i="3" s="1"/>
  <c r="B7345" i="3" s="1"/>
  <c r="B7346" i="3" s="1"/>
  <c r="B7347" i="3" s="1"/>
  <c r="B7348" i="3" s="1"/>
  <c r="B7349" i="3" s="1"/>
  <c r="B7350" i="3" s="1"/>
  <c r="B7351" i="3" s="1"/>
  <c r="B7352" i="3" s="1"/>
  <c r="B7353" i="3" s="1"/>
  <c r="B7354" i="3" s="1"/>
  <c r="B7355" i="3" s="1"/>
  <c r="B7356" i="3" s="1"/>
  <c r="B7357" i="3" s="1"/>
  <c r="B7358" i="3" s="1"/>
  <c r="B7359" i="3" s="1"/>
  <c r="B7360" i="3" s="1"/>
  <c r="B7361" i="3" s="1"/>
  <c r="B7362" i="3" s="1"/>
  <c r="B7363" i="3" s="1"/>
  <c r="B7364" i="3" s="1"/>
  <c r="B7365" i="3" s="1"/>
  <c r="B7366" i="3" s="1"/>
  <c r="B7367" i="3" s="1"/>
  <c r="B7368" i="3" s="1"/>
  <c r="B7369" i="3" s="1"/>
  <c r="B7370" i="3" s="1"/>
  <c r="B7371" i="3" s="1"/>
  <c r="B7372" i="3" s="1"/>
  <c r="B7373" i="3" s="1"/>
  <c r="B7374" i="3" s="1"/>
  <c r="B7375" i="3" s="1"/>
  <c r="B7376" i="3" s="1"/>
  <c r="B7377" i="3" s="1"/>
  <c r="B7378" i="3" s="1"/>
  <c r="B7379" i="3" s="1"/>
  <c r="B7380" i="3" s="1"/>
  <c r="B7381" i="3" s="1"/>
  <c r="B7382" i="3" s="1"/>
  <c r="B7383" i="3" s="1"/>
  <c r="B7384" i="3" s="1"/>
  <c r="B7385" i="3" s="1"/>
  <c r="B7386" i="3" s="1"/>
  <c r="B7387" i="3" s="1"/>
  <c r="B7388" i="3" s="1"/>
  <c r="B7389" i="3" s="1"/>
  <c r="B7390" i="3" s="1"/>
  <c r="B7391" i="3" s="1"/>
  <c r="B7392" i="3" s="1"/>
  <c r="B7393" i="3" s="1"/>
  <c r="B7394" i="3" s="1"/>
  <c r="B7395" i="3" s="1"/>
  <c r="B7396" i="3" s="1"/>
  <c r="B7397" i="3" s="1"/>
  <c r="B7398" i="3" s="1"/>
  <c r="B7399" i="3" s="1"/>
  <c r="B7400" i="3" s="1"/>
  <c r="B7401" i="3" s="1"/>
  <c r="B7402" i="3" s="1"/>
  <c r="B7403" i="3" s="1"/>
  <c r="B7404" i="3" s="1"/>
  <c r="B7405" i="3" s="1"/>
  <c r="B7406" i="3" s="1"/>
  <c r="B7407" i="3" s="1"/>
  <c r="B7408" i="3" s="1"/>
  <c r="B7409" i="3" s="1"/>
  <c r="B7410" i="3" s="1"/>
  <c r="B7411" i="3" s="1"/>
  <c r="B7412" i="3" s="1"/>
  <c r="B7413" i="3" s="1"/>
  <c r="B7414" i="3" s="1"/>
  <c r="B7415" i="3" s="1"/>
  <c r="B7416" i="3" s="1"/>
  <c r="B7417" i="3" s="1"/>
  <c r="B7418" i="3" s="1"/>
  <c r="B7419" i="3" s="1"/>
  <c r="B7420" i="3" s="1"/>
  <c r="B7421" i="3" s="1"/>
  <c r="B7422" i="3" s="1"/>
  <c r="B7423" i="3" s="1"/>
  <c r="B7424" i="3" s="1"/>
  <c r="B7425" i="3" s="1"/>
  <c r="B7426" i="3" s="1"/>
  <c r="B7427" i="3" s="1"/>
  <c r="B7428" i="3" s="1"/>
  <c r="B7429" i="3" s="1"/>
  <c r="B7430" i="3" s="1"/>
  <c r="B7431" i="3" s="1"/>
  <c r="B7432" i="3" s="1"/>
  <c r="B7433" i="3" s="1"/>
  <c r="B7434" i="3" s="1"/>
  <c r="B7435" i="3" s="1"/>
  <c r="B7436" i="3" s="1"/>
  <c r="B7437" i="3" s="1"/>
  <c r="B7438" i="3" s="1"/>
  <c r="B7439" i="3" s="1"/>
  <c r="B7440" i="3" s="1"/>
  <c r="B7441" i="3" s="1"/>
  <c r="B7442" i="3" s="1"/>
  <c r="B7443" i="3" s="1"/>
  <c r="B7444" i="3" s="1"/>
  <c r="B7445" i="3" s="1"/>
  <c r="B7446" i="3" s="1"/>
  <c r="B7447" i="3" s="1"/>
  <c r="B7448" i="3" s="1"/>
  <c r="B7449" i="3" s="1"/>
  <c r="B7450" i="3" s="1"/>
  <c r="B7451" i="3" s="1"/>
  <c r="B7452" i="3" s="1"/>
  <c r="B7453" i="3" s="1"/>
  <c r="B7454" i="3" l="1"/>
  <c r="B7455" i="3" s="1"/>
  <c r="B7456" i="3" s="1"/>
  <c r="B7457" i="3" s="1"/>
  <c r="B7458" i="3" s="1"/>
  <c r="B7459" i="3" s="1"/>
  <c r="B7460" i="3" l="1"/>
  <c r="B7461" i="3" s="1"/>
  <c r="B7462" i="3" s="1"/>
  <c r="B7463" i="3" s="1"/>
  <c r="B7464" i="3" s="1"/>
  <c r="B7465" i="3" s="1"/>
  <c r="B7466" i="3" s="1"/>
  <c r="B7467" i="3" s="1"/>
  <c r="B7468" i="3" s="1"/>
  <c r="B7469" i="3" s="1"/>
  <c r="B7470" i="3" s="1"/>
  <c r="B7471" i="3" s="1"/>
  <c r="B7472" i="3" s="1"/>
  <c r="B7473" i="3" s="1"/>
  <c r="B7474" i="3" s="1"/>
  <c r="B7475" i="3" s="1"/>
  <c r="B7476" i="3" s="1"/>
  <c r="B7477" i="3" s="1"/>
  <c r="B7478" i="3" s="1"/>
  <c r="B7479" i="3" s="1"/>
  <c r="B7480" i="3" s="1"/>
  <c r="B7481" i="3" s="1"/>
  <c r="B7482" i="3" s="1"/>
  <c r="B7483" i="3" s="1"/>
  <c r="B7484" i="3" s="1"/>
  <c r="B7485" i="3" s="1"/>
  <c r="B7486" i="3" s="1"/>
  <c r="B7487" i="3" s="1"/>
  <c r="B7488" i="3" s="1"/>
  <c r="B7489" i="3" s="1"/>
  <c r="B7490" i="3" s="1"/>
  <c r="B7491" i="3" s="1"/>
  <c r="B7492" i="3" s="1"/>
  <c r="B7493" i="3" s="1"/>
  <c r="B7494" i="3" s="1"/>
  <c r="B7495" i="3" s="1"/>
  <c r="B7496" i="3" s="1"/>
  <c r="B7497" i="3" s="1"/>
  <c r="B7498" i="3" s="1"/>
  <c r="B7499" i="3" l="1"/>
  <c r="B7500" i="3" s="1"/>
  <c r="B7501" i="3" s="1"/>
  <c r="B7502" i="3" s="1"/>
  <c r="B7503" i="3" l="1"/>
  <c r="B7504" i="3" s="1"/>
  <c r="B7505" i="3" s="1"/>
  <c r="B7506" i="3" s="1"/>
  <c r="B7507" i="3" s="1"/>
  <c r="B7508" i="3" s="1"/>
  <c r="B7509" i="3" s="1"/>
  <c r="B7510" i="3" l="1"/>
  <c r="B7511" i="3" s="1"/>
  <c r="B7512" i="3" s="1"/>
  <c r="B7513" i="3" s="1"/>
  <c r="B7514" i="3" s="1"/>
  <c r="B7515" i="3" s="1"/>
  <c r="B7516" i="3" s="1"/>
  <c r="B7517" i="3" s="1"/>
  <c r="B7518" i="3" s="1"/>
  <c r="B7519" i="3" s="1"/>
  <c r="B7520" i="3" s="1"/>
  <c r="B7521" i="3" s="1"/>
  <c r="B7522" i="3" s="1"/>
  <c r="B7523" i="3" s="1"/>
  <c r="B7524" i="3" s="1"/>
  <c r="B7525" i="3" s="1"/>
  <c r="B7526" i="3" s="1"/>
  <c r="B7527" i="3" s="1"/>
  <c r="B7528" i="3" s="1"/>
  <c r="B7529" i="3" s="1"/>
  <c r="B7530" i="3" s="1"/>
  <c r="B7531" i="3" s="1"/>
  <c r="B7532" i="3" s="1"/>
  <c r="B7533" i="3" s="1"/>
  <c r="B7534" i="3" s="1"/>
  <c r="B7535" i="3" s="1"/>
  <c r="B7536" i="3" s="1"/>
  <c r="B7537" i="3" s="1"/>
  <c r="B7538" i="3" s="1"/>
  <c r="B7539" i="3" s="1"/>
  <c r="B7540" i="3" s="1"/>
  <c r="B7541" i="3" s="1"/>
  <c r="B7542" i="3" s="1"/>
  <c r="B7543" i="3" s="1"/>
  <c r="B7544" i="3" s="1"/>
  <c r="B7545" i="3" s="1"/>
  <c r="B7546" i="3" s="1"/>
  <c r="B7547" i="3" s="1"/>
  <c r="B7548" i="3" s="1"/>
  <c r="B7549" i="3" s="1"/>
  <c r="B7550" i="3" s="1"/>
  <c r="B7551" i="3" s="1"/>
  <c r="B7552" i="3" s="1"/>
  <c r="B7553" i="3" s="1"/>
  <c r="B7554" i="3" s="1"/>
  <c r="B7555" i="3" s="1"/>
  <c r="B7556" i="3" s="1"/>
  <c r="B7557" i="3" s="1"/>
  <c r="B7558" i="3" s="1"/>
  <c r="B7559" i="3" s="1"/>
  <c r="B7560" i="3" s="1"/>
  <c r="B7561" i="3" s="1"/>
  <c r="B7562" i="3" s="1"/>
  <c r="B7563" i="3" s="1"/>
  <c r="B7564" i="3" s="1"/>
  <c r="B7565" i="3" s="1"/>
  <c r="B7566" i="3" s="1"/>
  <c r="B7567" i="3" l="1"/>
  <c r="B7568" i="3" s="1"/>
  <c r="B7569" i="3" s="1"/>
  <c r="B7570" i="3" s="1"/>
  <c r="B7571" i="3" s="1"/>
  <c r="B7572" i="3" s="1"/>
  <c r="B7573" i="3" s="1"/>
  <c r="B7574" i="3" s="1"/>
  <c r="B7575" i="3" s="1"/>
  <c r="B7576" i="3" s="1"/>
  <c r="B7577" i="3" s="1"/>
  <c r="B7578" i="3" s="1"/>
  <c r="B7579" i="3" s="1"/>
  <c r="B7580" i="3" s="1"/>
  <c r="B7581" i="3" s="1"/>
  <c r="B7582" i="3" s="1"/>
  <c r="B7583" i="3" s="1"/>
  <c r="B7584" i="3" s="1"/>
  <c r="B7585" i="3" s="1"/>
  <c r="B7586" i="3" s="1"/>
  <c r="B7587" i="3" s="1"/>
  <c r="B7588" i="3" s="1"/>
  <c r="B7589" i="3" s="1"/>
  <c r="B7590" i="3" s="1"/>
  <c r="B7591" i="3" s="1"/>
  <c r="B7592" i="3" s="1"/>
  <c r="B7593" i="3" s="1"/>
  <c r="B7594" i="3" s="1"/>
  <c r="B7595" i="3" s="1"/>
  <c r="B7596" i="3" s="1"/>
  <c r="B7597" i="3" s="1"/>
  <c r="B7598" i="3" s="1"/>
  <c r="B7599" i="3" s="1"/>
  <c r="B7600" i="3" s="1"/>
  <c r="B7601" i="3" s="1"/>
  <c r="B7602" i="3" s="1"/>
  <c r="B7603" i="3" s="1"/>
  <c r="B7604" i="3" s="1"/>
  <c r="B7605" i="3" s="1"/>
  <c r="B7606" i="3" s="1"/>
  <c r="B7607" i="3" s="1"/>
  <c r="B7608" i="3" s="1"/>
  <c r="B7609" i="3" s="1"/>
  <c r="B7610" i="3" s="1"/>
  <c r="B7611" i="3" s="1"/>
  <c r="B7612" i="3" s="1"/>
  <c r="B7613" i="3" s="1"/>
  <c r="B7614" i="3" s="1"/>
  <c r="B7615" i="3" s="1"/>
  <c r="B7616" i="3" s="1"/>
  <c r="B7617" i="3" s="1"/>
  <c r="B7618" i="3" s="1"/>
  <c r="B7619" i="3" s="1"/>
  <c r="B7620" i="3" s="1"/>
  <c r="B7621" i="3" s="1"/>
  <c r="B7622" i="3" l="1"/>
  <c r="B7623" i="3" s="1"/>
  <c r="B7624" i="3" s="1"/>
  <c r="B7625" i="3" s="1"/>
  <c r="B7626" i="3" s="1"/>
  <c r="B7627" i="3" s="1"/>
  <c r="B7628" i="3" s="1"/>
  <c r="B7629" i="3" s="1"/>
  <c r="B7630" i="3" s="1"/>
  <c r="B7631" i="3" s="1"/>
  <c r="B7632" i="3" s="1"/>
  <c r="B7633" i="3" s="1"/>
  <c r="B7634" i="3" s="1"/>
  <c r="B7635" i="3" s="1"/>
  <c r="B7636" i="3" s="1"/>
  <c r="B7637" i="3" s="1"/>
  <c r="B7638" i="3" s="1"/>
  <c r="B7639" i="3" s="1"/>
  <c r="B7640" i="3" s="1"/>
  <c r="B7641" i="3" s="1"/>
  <c r="B7642" i="3" s="1"/>
  <c r="B7643" i="3" s="1"/>
  <c r="B7644" i="3" s="1"/>
  <c r="B7645" i="3" s="1"/>
  <c r="B7646" i="3" s="1"/>
  <c r="B7647" i="3" l="1"/>
  <c r="B7648" i="3" s="1"/>
  <c r="B7649" i="3" s="1"/>
  <c r="B7650" i="3" s="1"/>
  <c r="B7651" i="3" s="1"/>
  <c r="B7652" i="3" s="1"/>
  <c r="B7653" i="3" s="1"/>
  <c r="B7654" i="3" s="1"/>
  <c r="B7655" i="3" s="1"/>
  <c r="B7656" i="3" s="1"/>
  <c r="B7657" i="3" s="1"/>
  <c r="B7658" i="3" s="1"/>
  <c r="B7659" i="3" s="1"/>
  <c r="B7660" i="3" s="1"/>
  <c r="B7661" i="3" s="1"/>
  <c r="B7662" i="3" s="1"/>
  <c r="B7663" i="3" s="1"/>
  <c r="B7664" i="3" s="1"/>
  <c r="B7665" i="3" s="1"/>
  <c r="B7666" i="3" s="1"/>
  <c r="B7667" i="3" s="1"/>
  <c r="B7668" i="3" s="1"/>
  <c r="B7669" i="3" s="1"/>
  <c r="B7670" i="3" s="1"/>
  <c r="B7671" i="3" s="1"/>
  <c r="B7672" i="3" s="1"/>
  <c r="B7673" i="3" s="1"/>
  <c r="B7674" i="3" s="1"/>
  <c r="B7675" i="3" s="1"/>
  <c r="B7676" i="3" s="1"/>
  <c r="B7677" i="3" s="1"/>
  <c r="B7678" i="3" s="1"/>
  <c r="B7679" i="3" s="1"/>
  <c r="B7680" i="3" s="1"/>
  <c r="B7681" i="3" s="1"/>
  <c r="B7682" i="3" s="1"/>
  <c r="B7683" i="3" s="1"/>
  <c r="B7684" i="3" s="1"/>
  <c r="B7685" i="3" s="1"/>
  <c r="B7686" i="3" s="1"/>
  <c r="B7687" i="3" s="1"/>
  <c r="B7688" i="3" s="1"/>
  <c r="B7689" i="3" s="1"/>
  <c r="B7690" i="3" s="1"/>
  <c r="B7691" i="3" s="1"/>
  <c r="B7692" i="3" s="1"/>
  <c r="B7693" i="3" s="1"/>
  <c r="B7694" i="3" s="1"/>
  <c r="B7695" i="3" s="1"/>
  <c r="B7696" i="3" s="1"/>
  <c r="B7697" i="3" l="1"/>
  <c r="B7698" i="3" s="1"/>
  <c r="B7699" i="3" s="1"/>
  <c r="B7700" i="3" s="1"/>
  <c r="B7701" i="3" s="1"/>
  <c r="B7702" i="3" s="1"/>
  <c r="B7703" i="3" s="1"/>
  <c r="B7704" i="3" s="1"/>
  <c r="B7705" i="3" s="1"/>
  <c r="B7706" i="3" s="1"/>
  <c r="B7707" i="3" s="1"/>
  <c r="B7708" i="3" s="1"/>
  <c r="B7709" i="3" s="1"/>
  <c r="B7710" i="3" s="1"/>
  <c r="B7711" i="3" s="1"/>
  <c r="B7712" i="3" s="1"/>
  <c r="B7713" i="3" s="1"/>
  <c r="B7714" i="3" s="1"/>
  <c r="B7715" i="3" s="1"/>
  <c r="B7716" i="3" s="1"/>
  <c r="B7717" i="3" s="1"/>
  <c r="B7718" i="3" s="1"/>
  <c r="B7719" i="3" s="1"/>
  <c r="B7720" i="3" s="1"/>
  <c r="B7721" i="3" s="1"/>
  <c r="B7722" i="3" s="1"/>
  <c r="B7723" i="3" s="1"/>
  <c r="B7724" i="3" s="1"/>
  <c r="B7725" i="3" s="1"/>
  <c r="B7726" i="3" s="1"/>
  <c r="B7727" i="3" s="1"/>
  <c r="B7728" i="3" s="1"/>
  <c r="B7729" i="3" s="1"/>
  <c r="B7730" i="3" s="1"/>
  <c r="B7731" i="3" s="1"/>
  <c r="B7732" i="3" s="1"/>
  <c r="B7733" i="3" s="1"/>
  <c r="B7734" i="3" s="1"/>
  <c r="B7735" i="3" s="1"/>
  <c r="B7736" i="3" s="1"/>
  <c r="B7737" i="3" s="1"/>
  <c r="B7738" i="3" s="1"/>
  <c r="B7739" i="3" s="1"/>
  <c r="B7740" i="3" s="1"/>
  <c r="B7741" i="3" s="1"/>
  <c r="B7742" i="3" s="1"/>
  <c r="B7743" i="3" s="1"/>
  <c r="B7744" i="3" s="1"/>
  <c r="B7745" i="3" s="1"/>
  <c r="B7746" i="3" s="1"/>
  <c r="B7747" i="3" s="1"/>
  <c r="B7748" i="3" s="1"/>
  <c r="B7749" i="3" s="1"/>
  <c r="B7750" i="3" s="1"/>
  <c r="B7751" i="3" s="1"/>
  <c r="B7752" i="3" s="1"/>
  <c r="B7753" i="3" s="1"/>
  <c r="B7754" i="3" s="1"/>
  <c r="B7755" i="3" s="1"/>
  <c r="B7756" i="3" s="1"/>
  <c r="B7757" i="3" s="1"/>
  <c r="B7758" i="3" s="1"/>
  <c r="B7759" i="3" s="1"/>
  <c r="B7760" i="3" s="1"/>
  <c r="B7761" i="3" s="1"/>
  <c r="B7762" i="3" s="1"/>
  <c r="B7763" i="3" s="1"/>
  <c r="B7764" i="3" s="1"/>
  <c r="B7765" i="3" s="1"/>
  <c r="B7766" i="3" s="1"/>
  <c r="B7767" i="3" s="1"/>
  <c r="B7768" i="3" s="1"/>
  <c r="B7769" i="3" s="1"/>
  <c r="B7770" i="3" s="1"/>
  <c r="B7771" i="3" s="1"/>
  <c r="B7772" i="3" s="1"/>
  <c r="B7773" i="3" s="1"/>
  <c r="B7774" i="3" s="1"/>
  <c r="B7775" i="3" s="1"/>
  <c r="B7776" i="3" s="1"/>
  <c r="B7777" i="3" s="1"/>
  <c r="B7778" i="3" s="1"/>
  <c r="B7779" i="3" s="1"/>
  <c r="B7780" i="3" s="1"/>
  <c r="B7781" i="3" s="1"/>
  <c r="B7782" i="3" s="1"/>
  <c r="B7783" i="3" s="1"/>
  <c r="B7784" i="3" s="1"/>
  <c r="B7785" i="3" s="1"/>
  <c r="B7786" i="3" s="1"/>
  <c r="B7787" i="3" s="1"/>
  <c r="B7788" i="3" s="1"/>
  <c r="B7789" i="3" s="1"/>
  <c r="B7790" i="3" s="1"/>
  <c r="B7791" i="3" s="1"/>
  <c r="B7792" i="3" s="1"/>
  <c r="B7793" i="3" s="1"/>
  <c r="B7794" i="3" s="1"/>
  <c r="B7795" i="3" s="1"/>
  <c r="B7796" i="3" s="1"/>
  <c r="B7797" i="3" s="1"/>
  <c r="B7798" i="3" s="1"/>
  <c r="B7799" i="3" s="1"/>
  <c r="B7800" i="3" s="1"/>
  <c r="B7801" i="3" s="1"/>
  <c r="B7802" i="3" s="1"/>
  <c r="B7803" i="3" s="1"/>
  <c r="B7804" i="3" s="1"/>
  <c r="B7805" i="3" s="1"/>
  <c r="B7806" i="3" s="1"/>
  <c r="B7807" i="3" s="1"/>
  <c r="B7808" i="3" s="1"/>
  <c r="B7809" i="3" s="1"/>
  <c r="B7810" i="3" s="1"/>
  <c r="B7811" i="3" s="1"/>
  <c r="B7812" i="3" s="1"/>
  <c r="B7813" i="3" s="1"/>
  <c r="B7814" i="3" s="1"/>
  <c r="B7815" i="3" s="1"/>
  <c r="B7816" i="3" s="1"/>
  <c r="B7817" i="3" s="1"/>
  <c r="B7818" i="3" s="1"/>
  <c r="B7819" i="3" s="1"/>
  <c r="B7820" i="3" s="1"/>
  <c r="B7821" i="3" s="1"/>
  <c r="B7822" i="3" s="1"/>
  <c r="B7823" i="3" s="1"/>
  <c r="B7824" i="3" s="1"/>
  <c r="B7825" i="3" s="1"/>
  <c r="B7826" i="3" s="1"/>
  <c r="B7827" i="3" s="1"/>
  <c r="B7828" i="3" s="1"/>
  <c r="B7829" i="3" l="1"/>
  <c r="B7830" i="3" s="1"/>
  <c r="B7831" i="3" s="1"/>
  <c r="B7832" i="3" s="1"/>
  <c r="B7833" i="3" s="1"/>
  <c r="B7834" i="3" s="1"/>
  <c r="B7835" i="3" s="1"/>
  <c r="B7836" i="3" s="1"/>
  <c r="B7837" i="3" s="1"/>
  <c r="B7838" i="3" s="1"/>
  <c r="B7839" i="3" s="1"/>
  <c r="B7840" i="3" s="1"/>
  <c r="B7841" i="3" s="1"/>
  <c r="B7842" i="3" s="1"/>
  <c r="B7843" i="3" s="1"/>
  <c r="B7844" i="3" s="1"/>
  <c r="B7845" i="3" s="1"/>
  <c r="B7846" i="3" s="1"/>
  <c r="B7847" i="3" s="1"/>
  <c r="B7848" i="3" s="1"/>
  <c r="B7849" i="3" s="1"/>
  <c r="B7850" i="3" s="1"/>
  <c r="B7851" i="3" s="1"/>
  <c r="B7852" i="3" s="1"/>
  <c r="B7853" i="3" s="1"/>
  <c r="B7854" i="3" s="1"/>
  <c r="B7855" i="3" s="1"/>
  <c r="B7856" i="3" s="1"/>
  <c r="B7857" i="3" s="1"/>
  <c r="B7858" i="3" s="1"/>
  <c r="B7859" i="3" s="1"/>
  <c r="B7860" i="3" s="1"/>
  <c r="B7861" i="3" s="1"/>
  <c r="B7862" i="3" s="1"/>
  <c r="B7863" i="3" s="1"/>
  <c r="B7864" i="3" s="1"/>
  <c r="B7865" i="3" s="1"/>
  <c r="B7866" i="3" s="1"/>
  <c r="B7867" i="3" s="1"/>
  <c r="B7868" i="3" s="1"/>
  <c r="B7869" i="3" s="1"/>
  <c r="B7870" i="3" s="1"/>
  <c r="B7871" i="3" s="1"/>
  <c r="B7872" i="3" s="1"/>
  <c r="B7873" i="3" s="1"/>
  <c r="B7874" i="3" s="1"/>
  <c r="B7875" i="3" s="1"/>
  <c r="B7876" i="3" s="1"/>
  <c r="B7877" i="3" s="1"/>
  <c r="B7878" i="3" s="1"/>
  <c r="B7879" i="3" s="1"/>
  <c r="B7880" i="3" s="1"/>
  <c r="B7881" i="3" s="1"/>
  <c r="B7882" i="3" s="1"/>
  <c r="B7883" i="3" s="1"/>
  <c r="B7884" i="3" s="1"/>
  <c r="B7885" i="3" s="1"/>
  <c r="B7886" i="3" s="1"/>
  <c r="B7887" i="3" s="1"/>
  <c r="B7888" i="3" s="1"/>
  <c r="B7889" i="3" s="1"/>
  <c r="B7890" i="3" s="1"/>
  <c r="B7891" i="3" s="1"/>
  <c r="B7892" i="3" s="1"/>
  <c r="B7893" i="3" s="1"/>
  <c r="B7894" i="3" s="1"/>
  <c r="B7895" i="3" s="1"/>
  <c r="B7896" i="3" s="1"/>
  <c r="B7897" i="3" s="1"/>
  <c r="B7898" i="3" s="1"/>
  <c r="B7899" i="3" s="1"/>
  <c r="B7900" i="3" s="1"/>
  <c r="B7901" i="3" s="1"/>
  <c r="B7902" i="3" s="1"/>
  <c r="B7903" i="3" s="1"/>
  <c r="B7904" i="3" s="1"/>
  <c r="B7905" i="3" s="1"/>
  <c r="B7906" i="3" s="1"/>
  <c r="B7907" i="3" s="1"/>
  <c r="B7908" i="3" s="1"/>
  <c r="B7909" i="3" s="1"/>
  <c r="B7910" i="3" s="1"/>
  <c r="B7911" i="3" s="1"/>
  <c r="B7912" i="3" s="1"/>
  <c r="B7913" i="3" s="1"/>
  <c r="B7914" i="3" s="1"/>
  <c r="B7915" i="3" s="1"/>
  <c r="B7916" i="3" s="1"/>
  <c r="B7917" i="3" s="1"/>
  <c r="B7918" i="3" s="1"/>
  <c r="B7919" i="3" s="1"/>
  <c r="B7920" i="3" s="1"/>
  <c r="B7921" i="3" s="1"/>
  <c r="B7922" i="3" s="1"/>
  <c r="B7923" i="3" s="1"/>
  <c r="B7924" i="3" s="1"/>
  <c r="B7925" i="3" s="1"/>
  <c r="B7926" i="3" s="1"/>
  <c r="B7927" i="3" s="1"/>
  <c r="B7928" i="3" s="1"/>
  <c r="B7929" i="3" s="1"/>
  <c r="B7930" i="3" s="1"/>
  <c r="B7931" i="3" s="1"/>
  <c r="B7932" i="3" s="1"/>
  <c r="B7933" i="3" s="1"/>
  <c r="B7934" i="3" s="1"/>
  <c r="B7935" i="3" s="1"/>
  <c r="B7936" i="3" s="1"/>
  <c r="B7937" i="3" s="1"/>
  <c r="B7938" i="3" s="1"/>
  <c r="B7939" i="3" s="1"/>
  <c r="B7940" i="3" s="1"/>
  <c r="B7941" i="3" s="1"/>
  <c r="B7942" i="3" s="1"/>
  <c r="B7943" i="3" s="1"/>
  <c r="B7944" i="3" s="1"/>
  <c r="B7945" i="3" s="1"/>
  <c r="B7946" i="3" s="1"/>
  <c r="B7947" i="3" s="1"/>
  <c r="B7948" i="3" s="1"/>
  <c r="B7949" i="3" s="1"/>
  <c r="B7950" i="3" s="1"/>
  <c r="B7951" i="3" s="1"/>
  <c r="B7952" i="3" s="1"/>
  <c r="B7953" i="3" s="1"/>
  <c r="B7954" i="3" s="1"/>
  <c r="B7955" i="3" s="1"/>
  <c r="B7956" i="3" s="1"/>
  <c r="B7957" i="3" s="1"/>
  <c r="B7958" i="3" s="1"/>
  <c r="B7959" i="3" s="1"/>
  <c r="B7960" i="3" s="1"/>
  <c r="B7961" i="3" s="1"/>
  <c r="B7962" i="3" s="1"/>
  <c r="B7963" i="3" s="1"/>
  <c r="B7964" i="3" s="1"/>
  <c r="B7965" i="3" s="1"/>
  <c r="B7966" i="3" s="1"/>
  <c r="B7967" i="3" s="1"/>
  <c r="B7968" i="3" s="1"/>
  <c r="B7969" i="3" s="1"/>
  <c r="B7970" i="3" s="1"/>
  <c r="B7971" i="3" s="1"/>
  <c r="B7972" i="3" s="1"/>
  <c r="B7973" i="3" s="1"/>
  <c r="B7974" i="3" s="1"/>
  <c r="B7975" i="3" s="1"/>
  <c r="B7976" i="3" s="1"/>
  <c r="B7977" i="3" s="1"/>
  <c r="B7978" i="3" s="1"/>
  <c r="B7979" i="3" s="1"/>
  <c r="B7980" i="3" s="1"/>
  <c r="B7981" i="3" s="1"/>
  <c r="B7982" i="3" s="1"/>
  <c r="B7983" i="3" s="1"/>
  <c r="B7984" i="3" s="1"/>
  <c r="B7985" i="3" l="1"/>
  <c r="B7986" i="3" s="1"/>
  <c r="B7987" i="3" s="1"/>
  <c r="B7988" i="3" s="1"/>
  <c r="B7989" i="3" s="1"/>
  <c r="B7990" i="3" s="1"/>
  <c r="B7991" i="3" s="1"/>
  <c r="B7992" i="3" s="1"/>
  <c r="B7993" i="3" s="1"/>
  <c r="B7994" i="3" s="1"/>
  <c r="B7995" i="3" s="1"/>
  <c r="B7996" i="3" s="1"/>
  <c r="B7997" i="3" s="1"/>
  <c r="B7998" i="3" s="1"/>
  <c r="B7999" i="3" s="1"/>
  <c r="B8000" i="3" s="1"/>
  <c r="B8001" i="3" s="1"/>
  <c r="B8002" i="3" s="1"/>
  <c r="B8003" i="3" s="1"/>
  <c r="B8004" i="3" s="1"/>
  <c r="B8005" i="3" s="1"/>
  <c r="B8006" i="3" s="1"/>
  <c r="B8007" i="3" s="1"/>
  <c r="B8008" i="3" s="1"/>
  <c r="B8009" i="3" s="1"/>
  <c r="B8010" i="3" s="1"/>
  <c r="B8011" i="3" s="1"/>
  <c r="B8012" i="3" s="1"/>
  <c r="B8013" i="3" s="1"/>
  <c r="B8014" i="3" s="1"/>
  <c r="B8015" i="3" s="1"/>
  <c r="B8016" i="3" s="1"/>
  <c r="B8017" i="3" s="1"/>
  <c r="B8018" i="3" s="1"/>
  <c r="B8019" i="3" s="1"/>
  <c r="B8020" i="3" s="1"/>
  <c r="B8021" i="3" s="1"/>
  <c r="B8022" i="3" s="1"/>
  <c r="B8023" i="3" s="1"/>
  <c r="B8024" i="3" s="1"/>
  <c r="B8025" i="3" s="1"/>
  <c r="B8026" i="3" s="1"/>
  <c r="B8027" i="3" s="1"/>
  <c r="B8028" i="3" s="1"/>
  <c r="B8029" i="3" s="1"/>
  <c r="B8030" i="3" s="1"/>
  <c r="B8031" i="3" s="1"/>
  <c r="B8032" i="3" l="1"/>
  <c r="B8033" i="3" s="1"/>
  <c r="B8034" i="3" s="1"/>
  <c r="B8035" i="3" s="1"/>
  <c r="B8036" i="3" s="1"/>
  <c r="B8037" i="3" s="1"/>
  <c r="B8038" i="3" s="1"/>
  <c r="B8039" i="3" s="1"/>
  <c r="B8040" i="3" s="1"/>
  <c r="B8041" i="3" s="1"/>
  <c r="B8042" i="3" s="1"/>
  <c r="B8043" i="3" s="1"/>
  <c r="B8044" i="3" s="1"/>
  <c r="B8045" i="3" s="1"/>
  <c r="B8046" i="3" s="1"/>
  <c r="B8047" i="3" s="1"/>
  <c r="B8048" i="3" s="1"/>
  <c r="B8049" i="3" s="1"/>
  <c r="B8050" i="3" s="1"/>
  <c r="B8051" i="3" s="1"/>
  <c r="B8052" i="3" s="1"/>
  <c r="B8053" i="3" s="1"/>
  <c r="B8054" i="3" s="1"/>
  <c r="B8055" i="3" s="1"/>
  <c r="B8056" i="3" s="1"/>
  <c r="B8057" i="3" s="1"/>
  <c r="B8058" i="3" s="1"/>
  <c r="B8059" i="3" s="1"/>
  <c r="B8060" i="3" s="1"/>
  <c r="B8061" i="3" s="1"/>
  <c r="B8062" i="3" s="1"/>
  <c r="B8063" i="3" s="1"/>
  <c r="B8064" i="3" s="1"/>
  <c r="B8065" i="3" s="1"/>
  <c r="B8066" i="3" s="1"/>
  <c r="B8067" i="3" s="1"/>
  <c r="B8068" i="3" s="1"/>
  <c r="B8069" i="3" s="1"/>
  <c r="B8070" i="3" s="1"/>
  <c r="B8071" i="3" s="1"/>
  <c r="B8072" i="3" s="1"/>
  <c r="B8073" i="3" s="1"/>
  <c r="B8074" i="3" s="1"/>
  <c r="B8075" i="3" s="1"/>
  <c r="B8076" i="3" s="1"/>
  <c r="B8077" i="3" s="1"/>
  <c r="B8078" i="3" s="1"/>
  <c r="B8079" i="3" s="1"/>
  <c r="B8080" i="3" s="1"/>
  <c r="B8081" i="3" s="1"/>
  <c r="B8082" i="3" s="1"/>
  <c r="B8083" i="3" s="1"/>
  <c r="B8084" i="3" s="1"/>
  <c r="B8085" i="3" s="1"/>
  <c r="B8086" i="3" s="1"/>
  <c r="B8087" i="3" s="1"/>
  <c r="B8088" i="3" s="1"/>
  <c r="B8089" i="3" s="1"/>
  <c r="B8090" i="3" s="1"/>
  <c r="B8091" i="3" s="1"/>
  <c r="B8092" i="3" s="1"/>
  <c r="B8093" i="3" s="1"/>
  <c r="B8094" i="3" s="1"/>
  <c r="B8095" i="3" l="1"/>
  <c r="B8096" i="3" s="1"/>
  <c r="B8097" i="3" s="1"/>
  <c r="B8098" i="3" s="1"/>
  <c r="B8099" i="3" s="1"/>
  <c r="B8100" i="3" s="1"/>
  <c r="B8101" i="3" s="1"/>
  <c r="B8102" i="3" s="1"/>
  <c r="B8103" i="3" s="1"/>
  <c r="B8104" i="3" s="1"/>
  <c r="B8105" i="3" s="1"/>
  <c r="B8106" i="3" s="1"/>
  <c r="B8107" i="3" s="1"/>
  <c r="B8108" i="3" s="1"/>
  <c r="B8109" i="3" s="1"/>
  <c r="B8110" i="3" s="1"/>
  <c r="B8111" i="3" s="1"/>
  <c r="B8112" i="3" s="1"/>
  <c r="B8113" i="3" s="1"/>
  <c r="B8114" i="3" s="1"/>
  <c r="B8115" i="3" s="1"/>
  <c r="B8116" i="3" s="1"/>
  <c r="B8117" i="3" s="1"/>
  <c r="B8118" i="3" s="1"/>
  <c r="B8119" i="3" s="1"/>
  <c r="B8120" i="3" s="1"/>
  <c r="B8121" i="3" s="1"/>
  <c r="B8122" i="3" s="1"/>
  <c r="B8123" i="3" s="1"/>
  <c r="B8124" i="3" s="1"/>
  <c r="B8125" i="3" s="1"/>
  <c r="B8126" i="3" s="1"/>
  <c r="B8127" i="3" s="1"/>
  <c r="B8128" i="3" s="1"/>
  <c r="B8129" i="3" s="1"/>
  <c r="B8130" i="3" s="1"/>
  <c r="B8131" i="3" s="1"/>
  <c r="B8132" i="3" s="1"/>
  <c r="B8133" i="3" l="1"/>
  <c r="B8134" i="3" s="1"/>
  <c r="B8135" i="3" s="1"/>
  <c r="B8136" i="3" s="1"/>
  <c r="B8137" i="3" s="1"/>
  <c r="B8138" i="3" s="1"/>
  <c r="B8139" i="3" s="1"/>
  <c r="B8140" i="3" s="1"/>
  <c r="B8141" i="3" s="1"/>
  <c r="B8142" i="3" s="1"/>
  <c r="B8143" i="3" s="1"/>
  <c r="B8144" i="3" s="1"/>
  <c r="B8145" i="3" s="1"/>
  <c r="B8146" i="3" s="1"/>
  <c r="B8147" i="3" s="1"/>
  <c r="B8148" i="3" s="1"/>
  <c r="B8149" i="3" s="1"/>
  <c r="B8150" i="3" s="1"/>
  <c r="B8151" i="3" s="1"/>
  <c r="B8152" i="3" s="1"/>
  <c r="B8153" i="3" s="1"/>
  <c r="B8154" i="3" s="1"/>
  <c r="B8155" i="3" s="1"/>
  <c r="B8156" i="3" s="1"/>
  <c r="B8157" i="3" s="1"/>
  <c r="B8158" i="3" s="1"/>
  <c r="B8159" i="3" s="1"/>
  <c r="B8160" i="3" s="1"/>
  <c r="B8161" i="3" s="1"/>
  <c r="B8162" i="3" s="1"/>
  <c r="B8163" i="3" s="1"/>
  <c r="B8164" i="3" s="1"/>
  <c r="B8165" i="3" s="1"/>
  <c r="B8166" i="3" s="1"/>
  <c r="B8167" i="3" s="1"/>
  <c r="B8168" i="3" l="1"/>
  <c r="B8169" i="3" s="1"/>
  <c r="B8170" i="3" s="1"/>
  <c r="B8171" i="3" s="1"/>
  <c r="B8172" i="3" s="1"/>
  <c r="B8173" i="3" s="1"/>
  <c r="B8174" i="3" s="1"/>
  <c r="B8175" i="3" s="1"/>
  <c r="B8176" i="3" s="1"/>
  <c r="B8177" i="3" l="1"/>
  <c r="B8178" i="3" s="1"/>
  <c r="B8179" i="3" s="1"/>
  <c r="B8180" i="3" s="1"/>
  <c r="B8181" i="3" s="1"/>
  <c r="B8182" i="3" s="1"/>
  <c r="B8183" i="3" s="1"/>
  <c r="B8184" i="3" s="1"/>
  <c r="B8185" i="3" s="1"/>
  <c r="B8186" i="3" s="1"/>
  <c r="B8187" i="3" s="1"/>
  <c r="B8188" i="3" s="1"/>
  <c r="B8189" i="3" s="1"/>
  <c r="B8190" i="3" s="1"/>
  <c r="B8191" i="3" s="1"/>
  <c r="B8192" i="3" s="1"/>
  <c r="B8193" i="3" s="1"/>
  <c r="B8194" i="3" s="1"/>
  <c r="B8195" i="3" s="1"/>
  <c r="B8196" i="3" s="1"/>
  <c r="B8197" i="3" s="1"/>
  <c r="B8198" i="3" s="1"/>
  <c r="B8199" i="3" s="1"/>
  <c r="B8200" i="3" s="1"/>
  <c r="B8201" i="3" s="1"/>
  <c r="B8202" i="3" s="1"/>
  <c r="B8203" i="3" s="1"/>
  <c r="B8204" i="3" s="1"/>
  <c r="B8205" i="3" s="1"/>
  <c r="B8206" i="3" s="1"/>
  <c r="B8207" i="3" s="1"/>
  <c r="B8208" i="3" s="1"/>
  <c r="B8209" i="3" s="1"/>
  <c r="B8210" i="3" s="1"/>
  <c r="B8211" i="3" s="1"/>
  <c r="B8212" i="3" s="1"/>
  <c r="B8213" i="3" s="1"/>
  <c r="B8214" i="3" s="1"/>
  <c r="B8215" i="3" s="1"/>
  <c r="B8216" i="3" s="1"/>
  <c r="B8217" i="3" s="1"/>
  <c r="B8218" i="3" s="1"/>
  <c r="B8219" i="3" s="1"/>
  <c r="B8220" i="3" s="1"/>
  <c r="B8221" i="3" s="1"/>
  <c r="B8222" i="3" s="1"/>
  <c r="B8223" i="3" s="1"/>
  <c r="B8224" i="3" s="1"/>
  <c r="B8225" i="3" s="1"/>
  <c r="B8226" i="3" s="1"/>
  <c r="B8227" i="3" s="1"/>
  <c r="B8228" i="3" s="1"/>
  <c r="B8229" i="3" s="1"/>
  <c r="B8230" i="3" s="1"/>
  <c r="B8231" i="3" s="1"/>
  <c r="B8232" i="3" s="1"/>
  <c r="B8233" i="3" s="1"/>
  <c r="B8234" i="3" s="1"/>
  <c r="B8235" i="3" s="1"/>
  <c r="B8236" i="3" s="1"/>
  <c r="B8237" i="3" s="1"/>
  <c r="B8238" i="3" s="1"/>
  <c r="B8239" i="3" s="1"/>
  <c r="B8240" i="3" s="1"/>
  <c r="B8241" i="3" s="1"/>
  <c r="B8242" i="3" s="1"/>
  <c r="B8243" i="3" s="1"/>
  <c r="B8244" i="3" s="1"/>
  <c r="B8245" i="3" s="1"/>
  <c r="B8246" i="3" s="1"/>
  <c r="B8247" i="3" s="1"/>
  <c r="B8248" i="3" s="1"/>
  <c r="B8249" i="3" s="1"/>
  <c r="B8250" i="3" s="1"/>
  <c r="B8251" i="3" s="1"/>
  <c r="B8252" i="3" s="1"/>
  <c r="B8253" i="3" s="1"/>
  <c r="B8254" i="3" s="1"/>
  <c r="B8255" i="3" s="1"/>
  <c r="B8256" i="3" s="1"/>
  <c r="B8257" i="3" s="1"/>
  <c r="B8258" i="3" s="1"/>
  <c r="B8259" i="3" s="1"/>
  <c r="B8260" i="3" s="1"/>
  <c r="B8261" i="3" s="1"/>
  <c r="B8262" i="3" s="1"/>
  <c r="B8263" i="3" s="1"/>
  <c r="B8264" i="3" s="1"/>
  <c r="B8265" i="3" s="1"/>
  <c r="B8266" i="3" s="1"/>
  <c r="B8267" i="3" s="1"/>
  <c r="B8268" i="3" s="1"/>
  <c r="B8269" i="3" s="1"/>
  <c r="B8270" i="3" s="1"/>
  <c r="B8271" i="3" s="1"/>
  <c r="B8272" i="3" s="1"/>
  <c r="B8273" i="3" s="1"/>
  <c r="B8274" i="3" s="1"/>
  <c r="B8275" i="3" s="1"/>
  <c r="B8276" i="3" s="1"/>
  <c r="B8277" i="3" s="1"/>
  <c r="B8278" i="3" s="1"/>
  <c r="B8279" i="3" s="1"/>
  <c r="B8280" i="3" l="1"/>
  <c r="B8281" i="3" s="1"/>
  <c r="B8282" i="3" s="1"/>
  <c r="B8283" i="3" s="1"/>
  <c r="B8284" i="3" s="1"/>
  <c r="B8285" i="3" s="1"/>
  <c r="B8286" i="3" s="1"/>
  <c r="B8287" i="3" s="1"/>
  <c r="B8288" i="3" s="1"/>
  <c r="B8289" i="3" s="1"/>
  <c r="B8290" i="3" s="1"/>
  <c r="B8291" i="3" l="1"/>
  <c r="B8292" i="3" s="1"/>
  <c r="B8293" i="3" s="1"/>
  <c r="B8294" i="3" s="1"/>
  <c r="B8295" i="3" s="1"/>
  <c r="B8296" i="3" s="1"/>
  <c r="B8297" i="3" s="1"/>
  <c r="B8298" i="3" s="1"/>
  <c r="B8299" i="3" s="1"/>
  <c r="B8300" i="3" s="1"/>
  <c r="B8301" i="3" s="1"/>
  <c r="B8302" i="3" s="1"/>
  <c r="B8303" i="3" s="1"/>
  <c r="B8304" i="3" s="1"/>
  <c r="B8305" i="3" s="1"/>
  <c r="B8306" i="3" s="1"/>
  <c r="B8307" i="3" s="1"/>
  <c r="B8308" i="3" s="1"/>
  <c r="B8309" i="3" s="1"/>
  <c r="B8310" i="3" s="1"/>
  <c r="B8311" i="3" s="1"/>
  <c r="B8312" i="3" s="1"/>
  <c r="B8313" i="3" s="1"/>
  <c r="B8314" i="3" s="1"/>
  <c r="B8315" i="3" s="1"/>
  <c r="B8316" i="3" s="1"/>
  <c r="B8317" i="3" s="1"/>
  <c r="B8318" i="3" s="1"/>
  <c r="B8319" i="3" s="1"/>
  <c r="B8320" i="3" s="1"/>
  <c r="B8321" i="3" s="1"/>
  <c r="B8322" i="3" s="1"/>
  <c r="B8323" i="3" s="1"/>
  <c r="B8324" i="3" s="1"/>
  <c r="B8325" i="3" s="1"/>
  <c r="B8326" i="3" s="1"/>
  <c r="B8327" i="3" s="1"/>
  <c r="B8328" i="3" s="1"/>
  <c r="B8329" i="3" s="1"/>
  <c r="B8330" i="3" s="1"/>
  <c r="B8331" i="3" s="1"/>
  <c r="B8332" i="3" s="1"/>
  <c r="B8333" i="3" s="1"/>
  <c r="B8334" i="3" s="1"/>
  <c r="B8335" i="3" s="1"/>
  <c r="B8336" i="3" s="1"/>
  <c r="B8337" i="3" s="1"/>
  <c r="B8338" i="3" s="1"/>
  <c r="B8339" i="3" s="1"/>
  <c r="B8340" i="3" s="1"/>
  <c r="B8341" i="3" s="1"/>
  <c r="B8342" i="3" s="1"/>
  <c r="B8343" i="3" s="1"/>
  <c r="B8344" i="3" s="1"/>
  <c r="B8345" i="3" s="1"/>
  <c r="B8346" i="3" s="1"/>
  <c r="B8347" i="3" s="1"/>
  <c r="B8348" i="3" s="1"/>
  <c r="B8349" i="3" s="1"/>
  <c r="B8350" i="3" s="1"/>
  <c r="B8351" i="3" s="1"/>
  <c r="B8352" i="3" s="1"/>
  <c r="B8353" i="3" s="1"/>
  <c r="B8354" i="3" s="1"/>
  <c r="B8355" i="3" s="1"/>
  <c r="B8356" i="3" s="1"/>
  <c r="B8357" i="3" s="1"/>
  <c r="B8358" i="3" s="1"/>
  <c r="B8359" i="3" s="1"/>
  <c r="B8360" i="3" s="1"/>
  <c r="B8361" i="3" s="1"/>
  <c r="B8362" i="3" s="1"/>
  <c r="B8363" i="3" s="1"/>
  <c r="B8364" i="3" s="1"/>
  <c r="B8365" i="3" s="1"/>
  <c r="B8366" i="3" s="1"/>
  <c r="B8367" i="3" s="1"/>
  <c r="B8368" i="3" s="1"/>
  <c r="B8369" i="3" s="1"/>
  <c r="B8370" i="3" s="1"/>
  <c r="B8371" i="3" s="1"/>
  <c r="B8372" i="3" s="1"/>
  <c r="B8373" i="3" s="1"/>
  <c r="B8374" i="3" s="1"/>
  <c r="B8375" i="3" s="1"/>
  <c r="B8376" i="3" s="1"/>
  <c r="B8377" i="3" s="1"/>
  <c r="B8378" i="3" s="1"/>
  <c r="B8379" i="3" s="1"/>
  <c r="B8380" i="3" s="1"/>
  <c r="B8381" i="3" s="1"/>
  <c r="B8382" i="3" s="1"/>
  <c r="B8383" i="3" s="1"/>
  <c r="B8384" i="3" s="1"/>
  <c r="B8385" i="3" s="1"/>
  <c r="B8386" i="3" s="1"/>
  <c r="B8387" i="3" s="1"/>
  <c r="B8388" i="3" s="1"/>
  <c r="B8389" i="3" s="1"/>
  <c r="B8390" i="3" s="1"/>
  <c r="B8391" i="3" s="1"/>
  <c r="B8392" i="3" s="1"/>
  <c r="B8393" i="3" s="1"/>
  <c r="B8394" i="3" s="1"/>
  <c r="B8395" i="3" s="1"/>
  <c r="B8396" i="3" s="1"/>
  <c r="B8397" i="3" s="1"/>
  <c r="B8398" i="3" s="1"/>
  <c r="B8399" i="3" s="1"/>
  <c r="B8400" i="3" s="1"/>
  <c r="B8401" i="3" s="1"/>
  <c r="B8402" i="3" s="1"/>
  <c r="B8403" i="3" s="1"/>
  <c r="B8404" i="3" s="1"/>
  <c r="B8405" i="3" s="1"/>
  <c r="B8406" i="3" s="1"/>
  <c r="B8407" i="3" s="1"/>
  <c r="B8408" i="3" s="1"/>
  <c r="B8409" i="3" s="1"/>
  <c r="B8410" i="3" s="1"/>
  <c r="B8411" i="3" s="1"/>
  <c r="B8412" i="3" s="1"/>
  <c r="B8413" i="3" s="1"/>
  <c r="B8414" i="3" s="1"/>
  <c r="B8415" i="3" s="1"/>
  <c r="B8416" i="3" s="1"/>
  <c r="B8417" i="3" s="1"/>
  <c r="B8418" i="3" s="1"/>
  <c r="B8419" i="3" s="1"/>
  <c r="B8420" i="3" s="1"/>
  <c r="B8421" i="3" s="1"/>
  <c r="B8422" i="3" s="1"/>
  <c r="B8423" i="3" s="1"/>
  <c r="B8424" i="3" s="1"/>
  <c r="B8425" i="3" s="1"/>
  <c r="B8426" i="3" s="1"/>
  <c r="B8427" i="3" s="1"/>
  <c r="B8428" i="3" s="1"/>
  <c r="B8429" i="3" s="1"/>
  <c r="B8430" i="3" s="1"/>
  <c r="B8431" i="3" s="1"/>
  <c r="B8432" i="3" s="1"/>
  <c r="B8433" i="3" s="1"/>
  <c r="B8434" i="3" s="1"/>
  <c r="B8435" i="3" s="1"/>
  <c r="B8436" i="3" s="1"/>
  <c r="B8437" i="3" s="1"/>
  <c r="B8438" i="3" s="1"/>
  <c r="B8439" i="3" s="1"/>
  <c r="B8440" i="3" s="1"/>
  <c r="B8441" i="3" s="1"/>
  <c r="B8442" i="3" s="1"/>
  <c r="B8443" i="3" s="1"/>
  <c r="B8444" i="3" s="1"/>
  <c r="B8445" i="3" s="1"/>
  <c r="B8446" i="3" s="1"/>
  <c r="B8447" i="3" s="1"/>
  <c r="B8448" i="3" s="1"/>
  <c r="B8449" i="3" s="1"/>
  <c r="B8450" i="3" s="1"/>
  <c r="B8451" i="3" s="1"/>
  <c r="B8452" i="3" s="1"/>
  <c r="B8453" i="3" s="1"/>
  <c r="B8454" i="3" s="1"/>
  <c r="B8455" i="3" s="1"/>
  <c r="B8456" i="3" s="1"/>
  <c r="B8457" i="3" s="1"/>
  <c r="B8458" i="3" s="1"/>
  <c r="B8459" i="3" s="1"/>
  <c r="B8460" i="3" s="1"/>
  <c r="B8461" i="3" s="1"/>
  <c r="B8462" i="3" s="1"/>
  <c r="B8463" i="3" s="1"/>
  <c r="B8464" i="3" s="1"/>
  <c r="B8465" i="3" s="1"/>
  <c r="B8466" i="3" s="1"/>
  <c r="B8467" i="3" s="1"/>
  <c r="B8468" i="3" s="1"/>
  <c r="B8469" i="3" s="1"/>
  <c r="B8470" i="3" s="1"/>
  <c r="B8471" i="3" s="1"/>
  <c r="B8472" i="3" s="1"/>
  <c r="B8473" i="3" s="1"/>
  <c r="B8474" i="3" s="1"/>
  <c r="B8475" i="3" s="1"/>
  <c r="B8476" i="3" s="1"/>
  <c r="B8477" i="3" s="1"/>
  <c r="B8478" i="3" s="1"/>
  <c r="B8479" i="3" s="1"/>
  <c r="B8480" i="3" s="1"/>
  <c r="B8481" i="3" s="1"/>
  <c r="B8482" i="3" s="1"/>
  <c r="B8483" i="3" s="1"/>
  <c r="B8484" i="3" s="1"/>
  <c r="B8485" i="3" s="1"/>
  <c r="B8486" i="3" s="1"/>
  <c r="B8487" i="3" s="1"/>
  <c r="B8488" i="3" s="1"/>
  <c r="B8489" i="3" s="1"/>
  <c r="B8490" i="3" s="1"/>
  <c r="B8491" i="3" s="1"/>
  <c r="B8492" i="3" s="1"/>
  <c r="B8493" i="3" s="1"/>
  <c r="B8494" i="3" s="1"/>
  <c r="B8495" i="3" s="1"/>
  <c r="B8496" i="3" s="1"/>
  <c r="B8497" i="3" s="1"/>
  <c r="B8498" i="3" s="1"/>
  <c r="B8499" i="3" s="1"/>
  <c r="B8500" i="3" s="1"/>
  <c r="B8501" i="3" s="1"/>
  <c r="B8502" i="3" s="1"/>
  <c r="B8503" i="3" s="1"/>
  <c r="B8504" i="3" s="1"/>
  <c r="B8505" i="3" s="1"/>
  <c r="B8506" i="3" s="1"/>
  <c r="B8507" i="3" s="1"/>
  <c r="B8508" i="3" s="1"/>
  <c r="B8509" i="3" s="1"/>
  <c r="B8510" i="3" s="1"/>
  <c r="B8511" i="3" s="1"/>
  <c r="B8512" i="3" s="1"/>
  <c r="B8513" i="3" s="1"/>
  <c r="B8514" i="3" s="1"/>
  <c r="B8515" i="3" s="1"/>
  <c r="B8516" i="3" s="1"/>
  <c r="B8517" i="3" s="1"/>
  <c r="B8518" i="3" s="1"/>
  <c r="B8519" i="3" s="1"/>
  <c r="B8520" i="3" s="1"/>
  <c r="B8521" i="3" s="1"/>
  <c r="B8522" i="3" s="1"/>
  <c r="B8523" i="3" s="1"/>
  <c r="B8524" i="3" s="1"/>
  <c r="B8525" i="3" s="1"/>
  <c r="B8526" i="3" s="1"/>
  <c r="B8527" i="3" s="1"/>
  <c r="B8528" i="3" s="1"/>
  <c r="B8529" i="3" s="1"/>
  <c r="B8530" i="3" s="1"/>
  <c r="B8531" i="3" s="1"/>
  <c r="B8532" i="3" s="1"/>
  <c r="B8533" i="3" s="1"/>
  <c r="B8534" i="3" s="1"/>
  <c r="B8535" i="3" s="1"/>
  <c r="B8536" i="3" s="1"/>
  <c r="B8537" i="3" s="1"/>
  <c r="B8538" i="3" s="1"/>
  <c r="B8539" i="3" s="1"/>
  <c r="B8540" i="3" s="1"/>
  <c r="B8541" i="3" s="1"/>
  <c r="B8542" i="3" s="1"/>
  <c r="B8543" i="3" s="1"/>
  <c r="B8544" i="3" s="1"/>
  <c r="B8545" i="3" s="1"/>
  <c r="B8546" i="3" s="1"/>
  <c r="B8547" i="3" s="1"/>
  <c r="B8548" i="3" s="1"/>
  <c r="B8549" i="3" s="1"/>
  <c r="B8550" i="3" s="1"/>
  <c r="B8551" i="3" s="1"/>
  <c r="B8552" i="3" s="1"/>
  <c r="B8553" i="3" s="1"/>
  <c r="B8554" i="3" s="1"/>
  <c r="B8555" i="3" s="1"/>
  <c r="B8556" i="3" s="1"/>
  <c r="B8557" i="3" s="1"/>
  <c r="B8558" i="3" s="1"/>
  <c r="B8559" i="3" s="1"/>
  <c r="B8560" i="3" s="1"/>
  <c r="B8561" i="3" s="1"/>
  <c r="B8562" i="3" s="1"/>
  <c r="B8563" i="3" s="1"/>
  <c r="B8564" i="3" s="1"/>
  <c r="B8565" i="3" s="1"/>
  <c r="B8566" i="3" s="1"/>
  <c r="B8567" i="3" s="1"/>
  <c r="B8568" i="3" s="1"/>
  <c r="B8569" i="3" s="1"/>
  <c r="B8570" i="3" s="1"/>
  <c r="B8571" i="3" s="1"/>
  <c r="B8572" i="3" s="1"/>
  <c r="B8573" i="3" s="1"/>
  <c r="B8574" i="3" s="1"/>
  <c r="B8575" i="3" s="1"/>
  <c r="B8576" i="3" s="1"/>
  <c r="B8577" i="3" s="1"/>
  <c r="B8578" i="3" s="1"/>
  <c r="B8579" i="3" s="1"/>
  <c r="B8580" i="3" s="1"/>
  <c r="B8581" i="3" s="1"/>
  <c r="B8582" i="3" s="1"/>
  <c r="B8583" i="3" s="1"/>
  <c r="B8584" i="3" s="1"/>
  <c r="B8585" i="3" s="1"/>
  <c r="B8586" i="3" s="1"/>
  <c r="B8587" i="3" s="1"/>
  <c r="B8588" i="3" s="1"/>
  <c r="B8589" i="3" s="1"/>
  <c r="B8590" i="3" s="1"/>
  <c r="B8591" i="3" s="1"/>
  <c r="B8592" i="3" s="1"/>
  <c r="B8593" i="3" s="1"/>
  <c r="B8594" i="3" s="1"/>
  <c r="B8595" i="3" s="1"/>
  <c r="B8596" i="3" s="1"/>
  <c r="B8597" i="3" s="1"/>
  <c r="B8598" i="3" s="1"/>
  <c r="B8599" i="3" s="1"/>
  <c r="B8600" i="3" s="1"/>
  <c r="B8601" i="3" s="1"/>
  <c r="B8602" i="3" s="1"/>
  <c r="B8603" i="3" s="1"/>
  <c r="B8604" i="3" s="1"/>
  <c r="B8605" i="3" s="1"/>
  <c r="B8606" i="3" s="1"/>
  <c r="B8607" i="3" s="1"/>
  <c r="B8608" i="3" s="1"/>
  <c r="B8609" i="3" s="1"/>
  <c r="B8610" i="3" s="1"/>
  <c r="B8611" i="3" s="1"/>
  <c r="B8612" i="3" s="1"/>
  <c r="B8613" i="3" s="1"/>
  <c r="B8614" i="3" s="1"/>
  <c r="B8615" i="3" s="1"/>
  <c r="B8616" i="3" s="1"/>
  <c r="B8617" i="3" s="1"/>
  <c r="B8618" i="3" s="1"/>
  <c r="B8619" i="3" s="1"/>
  <c r="B8620" i="3" s="1"/>
  <c r="B8621" i="3" s="1"/>
  <c r="B8622" i="3" s="1"/>
  <c r="B8623" i="3" s="1"/>
  <c r="B8624" i="3" s="1"/>
  <c r="B8625" i="3" s="1"/>
  <c r="B8626" i="3" s="1"/>
  <c r="B8627" i="3" s="1"/>
  <c r="B8628" i="3" s="1"/>
  <c r="B8629" i="3" s="1"/>
  <c r="B8630" i="3" s="1"/>
  <c r="B8631" i="3" s="1"/>
  <c r="B8632" i="3" s="1"/>
  <c r="B8633" i="3" s="1"/>
  <c r="B8634" i="3" s="1"/>
  <c r="B8635" i="3" s="1"/>
  <c r="B8636" i="3" s="1"/>
  <c r="B8637" i="3" s="1"/>
  <c r="B8638" i="3" s="1"/>
  <c r="B8639" i="3" s="1"/>
  <c r="B8640" i="3" s="1"/>
  <c r="B8641" i="3" s="1"/>
  <c r="B8642" i="3" s="1"/>
  <c r="B8643" i="3" s="1"/>
  <c r="B8644" i="3" s="1"/>
  <c r="B8645" i="3" s="1"/>
  <c r="B8646" i="3" s="1"/>
  <c r="B8647" i="3" s="1"/>
  <c r="B8648" i="3" s="1"/>
  <c r="B8649" i="3" s="1"/>
  <c r="B8650" i="3" s="1"/>
  <c r="B8651" i="3" s="1"/>
  <c r="B8652" i="3" s="1"/>
  <c r="B8653" i="3" s="1"/>
  <c r="B8654" i="3" s="1"/>
  <c r="B8655" i="3" s="1"/>
  <c r="B8656" i="3" s="1"/>
  <c r="B8657" i="3" s="1"/>
  <c r="B8658" i="3" s="1"/>
  <c r="B8659" i="3" s="1"/>
  <c r="B8660" i="3" s="1"/>
  <c r="B8661" i="3" s="1"/>
  <c r="B8662" i="3" s="1"/>
  <c r="B8663" i="3" s="1"/>
  <c r="B8664" i="3" s="1"/>
  <c r="B8665" i="3" s="1"/>
  <c r="B8666" i="3" s="1"/>
  <c r="B8667" i="3" s="1"/>
  <c r="B8668" i="3" s="1"/>
  <c r="B8669" i="3" s="1"/>
  <c r="B8670" i="3" s="1"/>
  <c r="B8671" i="3" s="1"/>
  <c r="B8672" i="3" s="1"/>
  <c r="B8673" i="3" s="1"/>
  <c r="B8674" i="3" s="1"/>
  <c r="B8675" i="3" s="1"/>
  <c r="B8676" i="3" s="1"/>
  <c r="B8677" i="3" s="1"/>
  <c r="B8678" i="3" s="1"/>
  <c r="B8679" i="3" s="1"/>
  <c r="B8680" i="3" s="1"/>
  <c r="B8681" i="3" s="1"/>
  <c r="B8682" i="3" s="1"/>
  <c r="B8683" i="3" s="1"/>
  <c r="B8684" i="3" s="1"/>
  <c r="B8685" i="3" s="1"/>
  <c r="B8686" i="3" s="1"/>
  <c r="B8687" i="3" s="1"/>
  <c r="B8688" i="3" s="1"/>
  <c r="B8689" i="3" s="1"/>
  <c r="B8690" i="3" s="1"/>
  <c r="B8691" i="3" s="1"/>
  <c r="B8692" i="3" s="1"/>
  <c r="B8693" i="3" s="1"/>
  <c r="B8694" i="3" s="1"/>
  <c r="B8695" i="3" s="1"/>
  <c r="B8696" i="3" s="1"/>
  <c r="B8697" i="3" s="1"/>
  <c r="B8698" i="3" s="1"/>
  <c r="B8699" i="3" s="1"/>
  <c r="B8700" i="3" s="1"/>
  <c r="B8701" i="3" s="1"/>
  <c r="B8702" i="3" s="1"/>
  <c r="B8703" i="3" s="1"/>
  <c r="B8704" i="3" s="1"/>
  <c r="B8705" i="3" s="1"/>
  <c r="B8706" i="3" s="1"/>
  <c r="B8707" i="3" s="1"/>
  <c r="B8708" i="3" s="1"/>
  <c r="B8709" i="3" s="1"/>
  <c r="B8710" i="3" s="1"/>
  <c r="B8711" i="3" s="1"/>
  <c r="B8712" i="3" s="1"/>
  <c r="B8713" i="3" s="1"/>
  <c r="B8714" i="3" s="1"/>
  <c r="B8715" i="3" s="1"/>
  <c r="B8716" i="3" s="1"/>
  <c r="B8717" i="3" s="1"/>
  <c r="B8718" i="3" s="1"/>
  <c r="B8719" i="3" s="1"/>
  <c r="B8720" i="3" s="1"/>
  <c r="B8721" i="3" s="1"/>
  <c r="B8722" i="3" s="1"/>
  <c r="B8723" i="3" s="1"/>
  <c r="B8724" i="3" s="1"/>
  <c r="B8725" i="3" s="1"/>
  <c r="B8726" i="3" s="1"/>
  <c r="B8727" i="3" s="1"/>
  <c r="B8728" i="3" s="1"/>
  <c r="B8729" i="3" s="1"/>
  <c r="B8730" i="3" s="1"/>
  <c r="B8731" i="3" s="1"/>
  <c r="B8732" i="3" s="1"/>
  <c r="B8733" i="3" s="1"/>
  <c r="B8734" i="3" s="1"/>
  <c r="B8735" i="3" s="1"/>
  <c r="B8736" i="3" s="1"/>
  <c r="B8737" i="3" s="1"/>
  <c r="B8738" i="3" s="1"/>
  <c r="B8739" i="3" s="1"/>
  <c r="B8740" i="3" s="1"/>
  <c r="B8741" i="3" s="1"/>
  <c r="B8742" i="3" s="1"/>
  <c r="B8743" i="3" s="1"/>
  <c r="B8744" i="3" s="1"/>
  <c r="B8745" i="3" s="1"/>
  <c r="B8746" i="3" s="1"/>
  <c r="B8747" i="3" s="1"/>
  <c r="B8748" i="3" s="1"/>
  <c r="B8749" i="3" s="1"/>
  <c r="B8750" i="3" s="1"/>
  <c r="B8751" i="3" s="1"/>
  <c r="B8752" i="3" s="1"/>
  <c r="B8753" i="3" s="1"/>
  <c r="B8754" i="3" s="1"/>
  <c r="B8755" i="3" s="1"/>
  <c r="B8756" i="3" s="1"/>
  <c r="B8757" i="3" s="1"/>
  <c r="B8758" i="3" s="1"/>
  <c r="B8759" i="3" s="1"/>
  <c r="B8760" i="3" s="1"/>
  <c r="B8761" i="3" s="1"/>
  <c r="B8762" i="3" s="1"/>
  <c r="B8763" i="3" s="1"/>
  <c r="B8764" i="3" s="1"/>
  <c r="B8765" i="3" s="1"/>
  <c r="B8766" i="3" s="1"/>
  <c r="B8767" i="3" s="1"/>
  <c r="B8768" i="3" s="1"/>
  <c r="B8769" i="3" s="1"/>
  <c r="B8770" i="3" s="1"/>
  <c r="B8771" i="3" s="1"/>
  <c r="B8772" i="3" s="1"/>
  <c r="B8773" i="3" s="1"/>
  <c r="B8774" i="3" s="1"/>
  <c r="B8775" i="3" s="1"/>
  <c r="B8776" i="3" s="1"/>
  <c r="B8777" i="3" s="1"/>
  <c r="B8778" i="3" s="1"/>
  <c r="B8779" i="3" s="1"/>
  <c r="B8780" i="3" s="1"/>
  <c r="B8781" i="3" s="1"/>
  <c r="B8782" i="3" s="1"/>
  <c r="B8783" i="3" s="1"/>
  <c r="B8784" i="3" s="1"/>
  <c r="B8785" i="3" s="1"/>
  <c r="B8786" i="3" s="1"/>
  <c r="B8787" i="3" s="1"/>
  <c r="B8788" i="3" s="1"/>
  <c r="B8789" i="3" s="1"/>
  <c r="B8790" i="3" s="1"/>
  <c r="B8791" i="3" s="1"/>
  <c r="B8792" i="3" s="1"/>
  <c r="B8793" i="3" s="1"/>
  <c r="B8794" i="3" s="1"/>
  <c r="B8795" i="3" s="1"/>
  <c r="B8796" i="3" s="1"/>
  <c r="B8797" i="3" s="1"/>
  <c r="B8798" i="3" s="1"/>
  <c r="B8799" i="3" s="1"/>
  <c r="B8800" i="3" s="1"/>
  <c r="B8801" i="3" s="1"/>
  <c r="B8802" i="3" s="1"/>
  <c r="B8803" i="3" s="1"/>
  <c r="B8804" i="3" s="1"/>
  <c r="B8805" i="3" s="1"/>
  <c r="B8806" i="3" s="1"/>
  <c r="B8807" i="3" s="1"/>
  <c r="B8808" i="3" s="1"/>
  <c r="B8809" i="3" s="1"/>
  <c r="B8810" i="3" s="1"/>
  <c r="B8811" i="3" s="1"/>
  <c r="B8812" i="3" s="1"/>
  <c r="B8813" i="3" s="1"/>
  <c r="B8814" i="3" s="1"/>
  <c r="B8815" i="3" s="1"/>
  <c r="B8816" i="3" s="1"/>
  <c r="B8817" i="3" s="1"/>
  <c r="B8818" i="3" s="1"/>
  <c r="B8819" i="3" s="1"/>
  <c r="B8820" i="3" s="1"/>
  <c r="B8821" i="3" s="1"/>
  <c r="B8822" i="3" s="1"/>
  <c r="B8823" i="3" s="1"/>
  <c r="B8824" i="3" s="1"/>
  <c r="B8825" i="3" s="1"/>
  <c r="B8826" i="3" s="1"/>
  <c r="B8827" i="3" s="1"/>
  <c r="B8828" i="3" s="1"/>
  <c r="B8829" i="3" s="1"/>
  <c r="B8830" i="3" s="1"/>
  <c r="B8831" i="3" s="1"/>
  <c r="B8832" i="3" s="1"/>
  <c r="B8833" i="3" s="1"/>
  <c r="B8834" i="3" s="1"/>
  <c r="B8835" i="3" s="1"/>
  <c r="B8836" i="3" s="1"/>
  <c r="B8837" i="3" s="1"/>
  <c r="B8838" i="3" s="1"/>
  <c r="B8839" i="3" s="1"/>
  <c r="B8840" i="3" s="1"/>
  <c r="B8841" i="3" s="1"/>
  <c r="B8842" i="3" s="1"/>
  <c r="B8843" i="3" s="1"/>
  <c r="B8844" i="3" s="1"/>
  <c r="B8845" i="3" s="1"/>
  <c r="B8846" i="3" s="1"/>
  <c r="B8847" i="3" s="1"/>
  <c r="B8848" i="3" s="1"/>
  <c r="B8849" i="3" s="1"/>
  <c r="B8850" i="3" s="1"/>
  <c r="B8851" i="3" s="1"/>
  <c r="B8852" i="3" s="1"/>
  <c r="B8853" i="3" s="1"/>
  <c r="B8854" i="3" s="1"/>
  <c r="B8855" i="3" s="1"/>
  <c r="B8856" i="3" s="1"/>
  <c r="B8857" i="3" s="1"/>
  <c r="B8858" i="3" s="1"/>
  <c r="B8859" i="3" s="1"/>
  <c r="B8860" i="3" s="1"/>
  <c r="B8861" i="3" s="1"/>
  <c r="B8862" i="3" s="1"/>
  <c r="B8863" i="3" s="1"/>
  <c r="B8864" i="3" s="1"/>
  <c r="B8865" i="3" s="1"/>
  <c r="B8866" i="3" s="1"/>
  <c r="B8867" i="3" s="1"/>
  <c r="B8868" i="3" s="1"/>
  <c r="B8869" i="3" s="1"/>
  <c r="B8870" i="3" s="1"/>
  <c r="B8871" i="3" s="1"/>
  <c r="B8872" i="3" s="1"/>
  <c r="B8873" i="3" s="1"/>
  <c r="B8874" i="3" s="1"/>
  <c r="B8875" i="3" s="1"/>
  <c r="B8876" i="3" s="1"/>
  <c r="B8877" i="3" s="1"/>
  <c r="B8878" i="3" s="1"/>
  <c r="B8879" i="3" s="1"/>
  <c r="B8880" i="3" s="1"/>
  <c r="B8881" i="3" s="1"/>
  <c r="B8882" i="3" s="1"/>
  <c r="B8883" i="3" s="1"/>
  <c r="B8884" i="3" s="1"/>
  <c r="B8885" i="3" s="1"/>
  <c r="B8886" i="3" s="1"/>
  <c r="B8887" i="3" s="1"/>
  <c r="B8888" i="3" s="1"/>
  <c r="B8889" i="3" s="1"/>
  <c r="B8890" i="3" s="1"/>
  <c r="B8891" i="3" s="1"/>
  <c r="B8892" i="3" s="1"/>
  <c r="B8893" i="3" s="1"/>
  <c r="B8894" i="3" s="1"/>
  <c r="B8895" i="3" s="1"/>
  <c r="B8896" i="3" s="1"/>
  <c r="B8897" i="3" s="1"/>
  <c r="B8898" i="3" s="1"/>
  <c r="B8899" i="3" s="1"/>
  <c r="B8900" i="3" s="1"/>
  <c r="B8901" i="3" s="1"/>
  <c r="B8902" i="3" s="1"/>
  <c r="B8903" i="3" s="1"/>
  <c r="B8904" i="3" s="1"/>
  <c r="B8905" i="3" s="1"/>
  <c r="B8906" i="3" s="1"/>
  <c r="B8907" i="3" s="1"/>
  <c r="B8908" i="3" s="1"/>
  <c r="B8909" i="3" s="1"/>
  <c r="B8910" i="3" s="1"/>
  <c r="B8911" i="3" s="1"/>
  <c r="B8912" i="3" s="1"/>
  <c r="B8913" i="3" s="1"/>
  <c r="B8914" i="3" s="1"/>
  <c r="B8915" i="3" s="1"/>
  <c r="B8916" i="3" s="1"/>
  <c r="B8917" i="3" s="1"/>
  <c r="B8918" i="3" s="1"/>
  <c r="B8919" i="3" s="1"/>
  <c r="B8920" i="3" s="1"/>
  <c r="B8921" i="3" s="1"/>
  <c r="B8922" i="3" s="1"/>
  <c r="B8923" i="3" s="1"/>
  <c r="B8924" i="3" s="1"/>
  <c r="B8925" i="3" s="1"/>
  <c r="B8926" i="3" s="1"/>
  <c r="B8927" i="3" s="1"/>
  <c r="B8928" i="3" s="1"/>
  <c r="B8929" i="3" s="1"/>
  <c r="B8930" i="3" s="1"/>
  <c r="B8931" i="3" s="1"/>
  <c r="B8932" i="3" s="1"/>
  <c r="B8933" i="3" s="1"/>
  <c r="B8934" i="3" s="1"/>
  <c r="B8935" i="3" s="1"/>
  <c r="B8936" i="3" s="1"/>
  <c r="B8937" i="3" s="1"/>
  <c r="B8938" i="3" s="1"/>
  <c r="B8939" i="3" s="1"/>
  <c r="B8940" i="3" s="1"/>
  <c r="B8941" i="3" s="1"/>
  <c r="B8942" i="3" s="1"/>
  <c r="B8943" i="3" s="1"/>
  <c r="B8944" i="3" s="1"/>
  <c r="B8945" i="3" s="1"/>
  <c r="B8946" i="3" s="1"/>
  <c r="B8947" i="3" s="1"/>
  <c r="B8948" i="3" s="1"/>
  <c r="B8949" i="3" s="1"/>
  <c r="B8950" i="3" s="1"/>
  <c r="B8951" i="3" s="1"/>
  <c r="B8952" i="3" s="1"/>
  <c r="B8953" i="3" s="1"/>
  <c r="B8954" i="3" s="1"/>
  <c r="B8955" i="3" s="1"/>
  <c r="B8956" i="3" s="1"/>
  <c r="B8957" i="3" s="1"/>
  <c r="B8958" i="3" s="1"/>
  <c r="B8959" i="3" s="1"/>
  <c r="B8960" i="3" s="1"/>
  <c r="B8961" i="3" s="1"/>
  <c r="B8962" i="3" s="1"/>
  <c r="B8963" i="3" s="1"/>
  <c r="B8964" i="3" s="1"/>
  <c r="B8965" i="3" s="1"/>
  <c r="B8966" i="3" s="1"/>
  <c r="B8967" i="3" s="1"/>
  <c r="B8968" i="3" s="1"/>
  <c r="B8969" i="3" s="1"/>
  <c r="B8970" i="3" s="1"/>
  <c r="B8971" i="3" s="1"/>
  <c r="B8972" i="3" s="1"/>
  <c r="B8973" i="3" s="1"/>
  <c r="B8974" i="3" s="1"/>
  <c r="B8975" i="3" s="1"/>
  <c r="B8976" i="3" s="1"/>
  <c r="B8977" i="3" s="1"/>
  <c r="B8978" i="3" s="1"/>
  <c r="B8979" i="3" s="1"/>
  <c r="B8980" i="3" s="1"/>
  <c r="B8981" i="3" s="1"/>
  <c r="B8982" i="3" s="1"/>
  <c r="B8983" i="3" s="1"/>
  <c r="B8984" i="3" s="1"/>
  <c r="B8985" i="3" s="1"/>
  <c r="B8986" i="3" s="1"/>
  <c r="B8987" i="3" s="1"/>
  <c r="B8988" i="3" s="1"/>
  <c r="B8989" i="3" s="1"/>
  <c r="B8990" i="3" s="1"/>
  <c r="B8991" i="3" s="1"/>
  <c r="B8992" i="3" s="1"/>
  <c r="B8993" i="3" s="1"/>
  <c r="B8994" i="3" s="1"/>
  <c r="B8995" i="3" s="1"/>
  <c r="B8996" i="3" s="1"/>
  <c r="B8997" i="3" s="1"/>
  <c r="B8998" i="3" s="1"/>
  <c r="B8999" i="3" s="1"/>
  <c r="B9000" i="3" s="1"/>
  <c r="B9001" i="3" s="1"/>
  <c r="B9002" i="3" s="1"/>
  <c r="B9003" i="3" s="1"/>
  <c r="B9004" i="3" s="1"/>
  <c r="B9005" i="3" s="1"/>
  <c r="B9006" i="3" s="1"/>
  <c r="B9007" i="3" s="1"/>
  <c r="B9008" i="3" s="1"/>
  <c r="B9009" i="3" s="1"/>
  <c r="B9010" i="3" s="1"/>
  <c r="B9011" i="3" s="1"/>
  <c r="B9012" i="3" s="1"/>
  <c r="B9013" i="3" s="1"/>
  <c r="B9014" i="3" s="1"/>
  <c r="B9015" i="3" s="1"/>
  <c r="B9016" i="3" s="1"/>
  <c r="B9017" i="3" s="1"/>
  <c r="B9018" i="3" s="1"/>
  <c r="B9019" i="3" s="1"/>
  <c r="B9020" i="3" s="1"/>
  <c r="B9021" i="3" s="1"/>
  <c r="B9022" i="3" s="1"/>
  <c r="B9023" i="3" s="1"/>
  <c r="B9024" i="3" s="1"/>
  <c r="B9025" i="3" s="1"/>
  <c r="B9026" i="3" s="1"/>
  <c r="B9027" i="3" s="1"/>
  <c r="B9028" i="3" s="1"/>
  <c r="B9029" i="3" s="1"/>
  <c r="B9030" i="3" s="1"/>
  <c r="B9031" i="3" s="1"/>
  <c r="B9032" i="3" s="1"/>
  <c r="B9033" i="3" s="1"/>
  <c r="B9034" i="3" s="1"/>
  <c r="B9035" i="3" s="1"/>
  <c r="B9036" i="3" s="1"/>
  <c r="B9037" i="3" s="1"/>
  <c r="B9038" i="3" s="1"/>
  <c r="B9039" i="3" s="1"/>
  <c r="B9040" i="3" s="1"/>
  <c r="B9041" i="3" s="1"/>
  <c r="B9042" i="3" s="1"/>
  <c r="B9043" i="3" s="1"/>
  <c r="B9044" i="3" s="1"/>
  <c r="B9045" i="3" s="1"/>
  <c r="B9046" i="3" s="1"/>
  <c r="B9047" i="3" s="1"/>
  <c r="B9048" i="3" s="1"/>
  <c r="B9049" i="3" s="1"/>
  <c r="B9050" i="3" s="1"/>
  <c r="B9051" i="3" s="1"/>
  <c r="B9052" i="3" s="1"/>
  <c r="B9053" i="3" s="1"/>
  <c r="B9054" i="3" s="1"/>
  <c r="B9055" i="3" s="1"/>
  <c r="B9056" i="3" s="1"/>
  <c r="B9057" i="3" s="1"/>
  <c r="B9058" i="3" s="1"/>
  <c r="B9059" i="3" s="1"/>
  <c r="B9060" i="3" s="1"/>
  <c r="B9061" i="3" s="1"/>
  <c r="B9062" i="3" s="1"/>
  <c r="B9063" i="3" s="1"/>
  <c r="B9064" i="3" s="1"/>
  <c r="B9065" i="3" s="1"/>
  <c r="B9066" i="3" s="1"/>
  <c r="B9067" i="3" s="1"/>
  <c r="B9068" i="3" s="1"/>
  <c r="B9069" i="3" s="1"/>
  <c r="B9070" i="3" s="1"/>
  <c r="B9071" i="3" s="1"/>
  <c r="B9072" i="3" s="1"/>
  <c r="B9073" i="3" s="1"/>
  <c r="B9074" i="3" s="1"/>
  <c r="B9075" i="3" s="1"/>
  <c r="B9076" i="3" s="1"/>
  <c r="B9077" i="3" s="1"/>
  <c r="B9078" i="3" s="1"/>
  <c r="B9079" i="3" s="1"/>
  <c r="B9080" i="3" s="1"/>
  <c r="B9081" i="3" s="1"/>
  <c r="B9082" i="3" s="1"/>
  <c r="B9083" i="3" s="1"/>
  <c r="B9084" i="3" s="1"/>
  <c r="B9085" i="3" s="1"/>
  <c r="B9086" i="3" s="1"/>
</calcChain>
</file>

<file path=xl/sharedStrings.xml><?xml version="1.0" encoding="utf-8"?>
<sst xmlns="http://schemas.openxmlformats.org/spreadsheetml/2006/main" count="150404" uniqueCount="6978">
  <si>
    <t>Model</t>
  </si>
  <si>
    <t>Type</t>
  </si>
  <si>
    <t>Serial</t>
  </si>
  <si>
    <t>Bell</t>
  </si>
  <si>
    <t>Boremark</t>
  </si>
  <si>
    <t>Finish</t>
  </si>
  <si>
    <t>Mfglocation</t>
  </si>
  <si>
    <t>Location</t>
  </si>
  <si>
    <t>Seriallocation</t>
  </si>
  <si>
    <t>Boresize</t>
  </si>
  <si>
    <t>Otherfeatures</t>
  </si>
  <si>
    <t>Date</t>
  </si>
  <si>
    <t>Additionalinfo</t>
  </si>
  <si>
    <t>Supertonerings</t>
  </si>
  <si>
    <t>Entrydate</t>
  </si>
  <si>
    <t>Ambassador</t>
  </si>
  <si>
    <t>Cornet</t>
  </si>
  <si>
    <t>Normal</t>
  </si>
  <si>
    <t>NO MARK</t>
  </si>
  <si>
    <t>Lacquered Brass</t>
  </si>
  <si>
    <t>Fullerton</t>
  </si>
  <si>
    <t>Alaska</t>
  </si>
  <si>
    <t>2nd valve case</t>
  </si>
  <si>
    <t>2 bell presentation horn, 1977</t>
  </si>
  <si>
    <t>n/a</t>
  </si>
  <si>
    <t>Trumpet</t>
  </si>
  <si>
    <t>M</t>
  </si>
  <si>
    <t>Los Angeles</t>
  </si>
  <si>
    <t>California</t>
  </si>
  <si>
    <t>Feb. 5, 1929</t>
  </si>
  <si>
    <t>Factory order #1</t>
  </si>
  <si>
    <t>Main tuning slide stop rod</t>
  </si>
  <si>
    <t>Factory order #2</t>
  </si>
  <si>
    <t>Grants Pass, Oregon</t>
  </si>
  <si>
    <t>Silver</t>
  </si>
  <si>
    <t>CA</t>
  </si>
  <si>
    <t>LM</t>
  </si>
  <si>
    <t>USA</t>
  </si>
  <si>
    <t>Lacquer</t>
  </si>
  <si>
    <t>0000-00-00 00:00:00</t>
  </si>
  <si>
    <t>Factory silver</t>
  </si>
  <si>
    <t>Gold</t>
  </si>
  <si>
    <t>Ga</t>
  </si>
  <si>
    <t>2nd valve case,Valve stems,Valve Caps (upper),Valve Caps (lower)</t>
  </si>
  <si>
    <t>Factory gold</t>
  </si>
  <si>
    <t>Alberta, Canada</t>
  </si>
  <si>
    <t>England</t>
  </si>
  <si>
    <t>Utah</t>
  </si>
  <si>
    <t>Factory Silver, floral engraving</t>
  </si>
  <si>
    <t>M bore, Old style caps, buttons &amp; hook</t>
  </si>
  <si>
    <t>Phoenix</t>
  </si>
  <si>
    <t>Restored</t>
  </si>
  <si>
    <t>Australia</t>
  </si>
  <si>
    <t>L Bore, Bb/A Rotary Valve!!</t>
  </si>
  <si>
    <t>Idaho</t>
  </si>
  <si>
    <t>Silver plated</t>
  </si>
  <si>
    <t>Florida</t>
  </si>
  <si>
    <t>Lyre holder with set screw on slide tube. Mother-of-pearl on valve caps and slide buttons</t>
  </si>
  <si>
    <t>Old style caps, buttons &amp; hook</t>
  </si>
  <si>
    <t>The Olds</t>
  </si>
  <si>
    <t>Kenai,Alaska</t>
  </si>
  <si>
    <t>Second owner,Purchased in 1978</t>
  </si>
  <si>
    <t>North Carolina</t>
  </si>
  <si>
    <t>2nd valve case,Valve Caps (upper)</t>
  </si>
  <si>
    <t>L Bore</t>
  </si>
  <si>
    <t>Missouri</t>
  </si>
  <si>
    <t>Beautiful Floral engraving on Bell</t>
  </si>
  <si>
    <t>Refinished. Possibly original mouthpiece and case.</t>
  </si>
  <si>
    <t>Califormia</t>
  </si>
  <si>
    <t>Mass.</t>
  </si>
  <si>
    <t>On ebay 7/09. Thin finger buttons, non original waterkey</t>
  </si>
  <si>
    <t>Colorado</t>
  </si>
  <si>
    <t>Colorado Springs</t>
  </si>
  <si>
    <t>Hammered</t>
  </si>
  <si>
    <t>Virginia</t>
  </si>
  <si>
    <t>Hammered bell, LM bore</t>
  </si>
  <si>
    <t>Hammered bell</t>
  </si>
  <si>
    <t>Maine</t>
  </si>
  <si>
    <t>Devon, England</t>
  </si>
  <si>
    <t>Hammered Bell</t>
  </si>
  <si>
    <t>SD</t>
  </si>
  <si>
    <t>3rd slide stop rod</t>
  </si>
  <si>
    <t>hammered bell</t>
  </si>
  <si>
    <t>new style buttons &amp; caps, olds style hook fancy engraving</t>
  </si>
  <si>
    <t>Main tuning slide stop rod,1st slide saddle/thumb throw</t>
  </si>
  <si>
    <t>Ontario</t>
  </si>
  <si>
    <t>2nd valve case,Valve stems,Valve Caps (upper)</t>
  </si>
  <si>
    <t>LM bore, hammered bell</t>
  </si>
  <si>
    <t>Canada</t>
  </si>
  <si>
    <t>Kansas</t>
  </si>
  <si>
    <t>Main tuning slide stop rod,Main tuning slide brace</t>
  </si>
  <si>
    <t>Original finish and case</t>
  </si>
  <si>
    <t>Symphony</t>
  </si>
  <si>
    <t>M SYM</t>
  </si>
  <si>
    <t>Main tuning slide stop rod,3rd slide stop rod</t>
  </si>
  <si>
    <t>Military</t>
  </si>
  <si>
    <t>Gold Plated</t>
  </si>
  <si>
    <t>1929 Model Cornet</t>
  </si>
  <si>
    <t>Minnesota</t>
  </si>
  <si>
    <t>Hammered bell, LM</t>
  </si>
  <si>
    <t>1929" model wrap (pre-Standard)</t>
  </si>
  <si>
    <t xml:space="preserve"> hammered bell"</t>
  </si>
  <si>
    <t>ohio</t>
  </si>
  <si>
    <t xml:space="preserve">mr. kelly is 100 yrs. old. he played with artie shaw, jan garber and many more. this is the one he learned to play on. </t>
  </si>
  <si>
    <t>Hanahan, SC</t>
  </si>
  <si>
    <t>WV</t>
  </si>
  <si>
    <t>Silver plated, not factory</t>
  </si>
  <si>
    <t>ebay 3/2008</t>
  </si>
  <si>
    <t>Valve Caps (lower)</t>
  </si>
  <si>
    <t>fancy engraving</t>
  </si>
  <si>
    <t>2nd valve case,Valve Caps (upper),Valve Caps (lower)</t>
  </si>
  <si>
    <t>Obviously an LA horn but it only says OLDS on the bell. Case is original, lacquer is not.</t>
  </si>
  <si>
    <t>MI</t>
  </si>
  <si>
    <t>Spain</t>
  </si>
  <si>
    <t>Valve stems</t>
  </si>
  <si>
    <t>case says ambassador" - perhaps not original case.  bore appears to be .4375". to be restored by Robb Stewart ...."</t>
  </si>
  <si>
    <t>IT SAYS MADE BY F.E. OLDS LOS ANGELES CAL PAT. APR-2-1912 MODEL # ON VALVE STEMS UPPER VALVE CAP SADDLE THUMB MAIN TUN</t>
  </si>
  <si>
    <t>Denver, Colorado</t>
  </si>
  <si>
    <t>2nd valve case,Valve Caps (lower)</t>
  </si>
  <si>
    <t>Main tuning slide stop rod,Main tuning slide brace,3rd slide stop rod,3rd Slide Trigger</t>
  </si>
  <si>
    <t>Bell stamped Olds only-no model or location. Where is the bore size stamped? My dad bought this in Denver in 1950 used.</t>
  </si>
  <si>
    <t>M.SYM</t>
  </si>
  <si>
    <t>Serial number on the spring barrels</t>
  </si>
  <si>
    <t>!1930</t>
  </si>
  <si>
    <t>bell size 4 3/16 inches; nickel-silver slides, nickel silver braces and trim; restored by Rich Ita.</t>
  </si>
  <si>
    <t>LLM</t>
  </si>
  <si>
    <t>Fancy engraving</t>
  </si>
  <si>
    <t>All serial numbers match</t>
  </si>
  <si>
    <t>california</t>
  </si>
  <si>
    <t>presently in unrestored condition, may have been relacquered long ago. has an old style deluxe case where the horn stands up.</t>
  </si>
  <si>
    <t>Germany</t>
  </si>
  <si>
    <t>Queensland, Australia</t>
  </si>
  <si>
    <t>Main tuning slide brace</t>
  </si>
  <si>
    <t>Previously owned by James Penberthy, Australian Composer and conductor</t>
  </si>
  <si>
    <t>SYM</t>
  </si>
  <si>
    <t>Illinois</t>
  </si>
  <si>
    <t>2nd valve case,Valve stems,Valve Caps (lower)</t>
  </si>
  <si>
    <t>Main tuning slide stop rod,Main tuning slide brace,3rd slide stop rod</t>
  </si>
  <si>
    <t>FL</t>
  </si>
  <si>
    <t>1st slide saddle/thumb throw</t>
  </si>
  <si>
    <t>Currently raw brass, so the orginal plating may have been stripped at one point.</t>
  </si>
  <si>
    <t>Elkhart, IN</t>
  </si>
  <si>
    <t>2nd Model Cornet</t>
  </si>
  <si>
    <t>Arizona</t>
  </si>
  <si>
    <t>2nd valve case,Valve stems</t>
  </si>
  <si>
    <t xml:space="preserve">Some slight wear in the finish in the usual spots (1st and 3rd valve).  Couple small dings, finish wear on main slide. </t>
  </si>
  <si>
    <t>French</t>
  </si>
  <si>
    <t>~1931</t>
  </si>
  <si>
    <t>nickel silver upper valve casings, slide ferrules, braces, water keys; original lyre, case</t>
  </si>
  <si>
    <t>***S SYM***  bore marking</t>
  </si>
  <si>
    <t>Aztec, NM</t>
  </si>
  <si>
    <t>nickel silver slides, braces, trim; restored by Rich Ita</t>
  </si>
  <si>
    <t>Not a hammered bell</t>
  </si>
  <si>
    <t>Washington</t>
  </si>
  <si>
    <t>Main tuning slide stop rod,1st slide stop rod</t>
  </si>
  <si>
    <t>nickel silver slide ferrules, braces, valve casings, hammered bell, SYM bore</t>
  </si>
  <si>
    <t>Michigan</t>
  </si>
  <si>
    <t>Nickel silver plating - upper valve casing, slides and bracing. Bell engraved with art deco floral and leaf pattern.</t>
  </si>
  <si>
    <t>Europe</t>
  </si>
  <si>
    <t>Harris County, Texas</t>
  </si>
  <si>
    <t>Played by Bobby Hackett during the 1930's</t>
  </si>
  <si>
    <t>Ma</t>
  </si>
  <si>
    <t>UK</t>
  </si>
  <si>
    <t>Fairbanks, AK</t>
  </si>
  <si>
    <t>Stop rods are missing; #1 bottom cap is not original.</t>
  </si>
  <si>
    <t>Baton rouge, La</t>
  </si>
  <si>
    <t>I was my dads trumpt and he wad in the miltary for 30 years this about 1949 .</t>
  </si>
  <si>
    <t>Brass</t>
  </si>
  <si>
    <t>1st slide saddle/thumb throw,3rd slide stop rod</t>
  </si>
  <si>
    <t>Engraved with flower pattern</t>
  </si>
  <si>
    <t>Seal Beach, CA.</t>
  </si>
  <si>
    <t>2nd valve case,Valve stems,Slide Tubes (full serial)</t>
  </si>
  <si>
    <t>New York</t>
  </si>
  <si>
    <t>Owned by Chicago jazz trumpeter Johnny Mendel</t>
  </si>
  <si>
    <t>PA</t>
  </si>
  <si>
    <t>CT</t>
  </si>
  <si>
    <t>Just pick up this trumpet. Not a musician so not many details</t>
  </si>
  <si>
    <t>Silver plate, fancy engraving</t>
  </si>
  <si>
    <t>Modified for standard shank MP</t>
  </si>
  <si>
    <t>Saskatchewan</t>
  </si>
  <si>
    <t>Slide Tubes (full serial)</t>
  </si>
  <si>
    <t>very nice condition , pearl inlay on slides, any comment on instrument welcome</t>
  </si>
  <si>
    <t>Edmonton, Alberta</t>
  </si>
  <si>
    <t>Hammered bell, M Bore</t>
  </si>
  <si>
    <t>Richmond, VA</t>
  </si>
  <si>
    <t>Update of prior listing</t>
  </si>
  <si>
    <t>Standard</t>
  </si>
  <si>
    <t>OR</t>
  </si>
  <si>
    <t>1st slide stop rod,3rd slide stop rod</t>
  </si>
  <si>
    <t>Hamerred bell</t>
  </si>
  <si>
    <t>stockholm/Sweden</t>
  </si>
  <si>
    <t>L</t>
  </si>
  <si>
    <t>Excellent condition; like a 1-year-old horn. Back in California where it belongs.</t>
  </si>
  <si>
    <t>Sacramento Ca</t>
  </si>
  <si>
    <t>No 3rd valve ring or holder. Spit valve handle lines with bottom 3rd tube. Has music holder. Only marking 1,2,3 &amp; serial #.</t>
  </si>
  <si>
    <t>3rd Slide Trigger</t>
  </si>
  <si>
    <t>pennsylvannia</t>
  </si>
  <si>
    <t>1st Slide Trigger</t>
  </si>
  <si>
    <t>Jacksonville, Florida</t>
  </si>
  <si>
    <t>Converted into 9 Pocket by Robb Stewart"</t>
  </si>
  <si>
    <t>signed; malcolm L Jarvis</t>
  </si>
  <si>
    <t>Tempered bell</t>
  </si>
  <si>
    <t>check out this thread about this trumpet #3236...owner stated it said french model on it..you should update that. http://www.trumpetmaster.com/vb/f140/identifying-vintage-olds-trumpets-37315-3.html</t>
  </si>
  <si>
    <t>Ontario Canada</t>
  </si>
  <si>
    <t>unknown</t>
  </si>
  <si>
    <t>~1932</t>
  </si>
  <si>
    <t>nickel silver slide ferrules and braces; original mouthpiece; original case</t>
  </si>
  <si>
    <t>camden nj</t>
  </si>
  <si>
    <t>f.e olds a son 1931</t>
  </si>
  <si>
    <t xml:space="preserve">  front mou damage.a maletin  evrything how much wort ,price diseng agle big front size, olds serial num 3309</t>
  </si>
  <si>
    <t>L bore</t>
  </si>
  <si>
    <t>Netherlands</t>
  </si>
  <si>
    <t xml:space="preserve"> Iowa</t>
  </si>
  <si>
    <t>Stockholm, SWEDEN</t>
  </si>
  <si>
    <t>Pretty good shape. Leadpipe not original</t>
  </si>
  <si>
    <t>Standard" wrap</t>
  </si>
  <si>
    <t xml:space="preserve"> converted into 9.5" Pocket config. by NPD"</t>
  </si>
  <si>
    <t>2nd valve case,Valve stems,Valve Caps (upper),Slide Tubes (last 2 digits only)</t>
  </si>
  <si>
    <t>Mexico</t>
  </si>
  <si>
    <t>tenn</t>
  </si>
  <si>
    <t>i think a l929 or l93o it was my dads.  curious on value.  originally bought in indiana</t>
  </si>
  <si>
    <t>Super</t>
  </si>
  <si>
    <t>Main tuning slide brace,1st slide saddle/thumb throw</t>
  </si>
  <si>
    <t>side mount saddle, forward facing 2nd slide</t>
  </si>
  <si>
    <t>Ohio</t>
  </si>
  <si>
    <t>Norfolk, VA</t>
  </si>
  <si>
    <t>Don't know how old it is...1930's???</t>
  </si>
  <si>
    <t>B.C., Canada</t>
  </si>
  <si>
    <t>My father's trumpet. He was a dance band leader in southern Alberta in the 1940's.</t>
  </si>
  <si>
    <t>Brace on tuning slide outside tubes, hammered bell</t>
  </si>
  <si>
    <t>Main tuning slide brace,1st slide saddle/thumb throw,3rd slide stop rod</t>
  </si>
  <si>
    <t>Forward facing 2nd valve crook, very wide tone ring</t>
  </si>
  <si>
    <t>New Jersey</t>
  </si>
  <si>
    <t>Very wide tone ring, no 3rd or main slide stop</t>
  </si>
  <si>
    <t>Oregon</t>
  </si>
  <si>
    <t>??</t>
  </si>
  <si>
    <t xml:space="preserve">I don't know what the other features are.  I do not play the trumpet. This horn was my fathers. </t>
  </si>
  <si>
    <t>forward 2nd valve crook</t>
  </si>
  <si>
    <t>All original, finish worn but all in all the lady is in good shape.</t>
  </si>
  <si>
    <t>Georgia</t>
  </si>
  <si>
    <t>ILLINOIS</t>
  </si>
  <si>
    <t>SN also on top valve caps</t>
  </si>
  <si>
    <t>original condition</t>
  </si>
  <si>
    <t>Minnesota,  USA</t>
  </si>
  <si>
    <t>Connecticut</t>
  </si>
  <si>
    <t>Michigan,U.S.A.</t>
  </si>
  <si>
    <t>Reverse tuning slide</t>
  </si>
  <si>
    <t>Standard" Wrap</t>
  </si>
  <si>
    <t xml:space="preserve"> but marked "THE OLDS".  No serial stampings in valve caps</t>
  </si>
  <si>
    <t xml:space="preserve"> unusual in my experience!"</t>
  </si>
  <si>
    <t>1st Slide Trigger,3rd Slide Trigger</t>
  </si>
  <si>
    <t>Purchased in Santa Clara Jan 2012</t>
  </si>
  <si>
    <t>Silver plate w/ gold wash inside bell</t>
  </si>
  <si>
    <t>Wide hand-engraved silver tone ring.  All original great player; well cared for.</t>
  </si>
  <si>
    <t>Texas</t>
  </si>
  <si>
    <t>Side mount thumb saddle, very wide tone ring</t>
  </si>
  <si>
    <t>Norway</t>
  </si>
  <si>
    <t>very wide tone ring</t>
  </si>
  <si>
    <t>Pennsylvania</t>
  </si>
  <si>
    <t>Valve stems,Valve Caps (upper)</t>
  </si>
  <si>
    <t>Hi..number is also on the second valve. Is listed on eBay until Sun 27 Mar if you would like to see photos. Nice website TNKS</t>
  </si>
  <si>
    <t>United States</t>
  </si>
  <si>
    <t>Original Silver Plated horn?</t>
  </si>
  <si>
    <t>pinnacle north carolina</t>
  </si>
  <si>
    <t>Valve Caps (upper)</t>
  </si>
  <si>
    <t>United Kingdom</t>
  </si>
  <si>
    <t>Love this trumpet</t>
  </si>
  <si>
    <t>Hand-engraved lettering and leaves on tone ring on bell</t>
  </si>
  <si>
    <t>Tulsa, OKlahoma</t>
  </si>
  <si>
    <t>Glendal CA</t>
  </si>
  <si>
    <t>I don't know much about it.</t>
  </si>
  <si>
    <t>Seattle, WA</t>
  </si>
  <si>
    <t>Brushed silver with gold wash bell, Rich Ita restoration.</t>
  </si>
  <si>
    <t>1st slide side saddle</t>
  </si>
  <si>
    <t>Wide tone ring</t>
  </si>
  <si>
    <t>very wide tone ring, offset 1st throw</t>
  </si>
  <si>
    <t>Case and lacquer are original; bottom caps are not. 3rd throw is missing.</t>
  </si>
  <si>
    <t>Washington State</t>
  </si>
  <si>
    <t>Factory Silver plate, M Bore</t>
  </si>
  <si>
    <t>Arizona, USA</t>
  </si>
  <si>
    <t>Very wide tone ring</t>
  </si>
  <si>
    <t>england</t>
  </si>
  <si>
    <t>1st slide stop rod</t>
  </si>
  <si>
    <t>main tuning slide stop rod, first valve slide saddle</t>
  </si>
  <si>
    <t>Tone ring almost 9/16 wide.  Nice original lacquer.  Saddle thumb bracket on side of slide."</t>
  </si>
  <si>
    <t>SYM bore</t>
  </si>
  <si>
    <t>New Zealand</t>
  </si>
  <si>
    <t>1st slide saddle/thumb throw,1st slide stop rod</t>
  </si>
  <si>
    <t>1929 Wrap, restored</t>
  </si>
  <si>
    <t>Original Lacquer 98%; Near-mint condition; original Bulwin case, Original lyre, NY Bach 7C mouthpiece</t>
  </si>
  <si>
    <t>Danmark</t>
  </si>
  <si>
    <t>This horn was purchased for $75 in 1981. Fastest valves I have ever played!</t>
  </si>
  <si>
    <t>VA</t>
  </si>
  <si>
    <t>Relacquered</t>
  </si>
  <si>
    <t>My father bought it when I was a freshman, and said it was a short trumpet.</t>
  </si>
  <si>
    <t>NS, Canada</t>
  </si>
  <si>
    <t>original very good condition, little wear</t>
  </si>
  <si>
    <t>Grandfathers trumpet we believe was purchased in late 30's est.</t>
  </si>
  <si>
    <t>CALIFORNIA</t>
  </si>
  <si>
    <t>michigan usa</t>
  </si>
  <si>
    <t>Radio</t>
  </si>
  <si>
    <t>Banning, CA.</t>
  </si>
  <si>
    <t>Wellington FL</t>
  </si>
  <si>
    <t>First owner was my great-uncle Merwyn Bogue (played with Kay Kyser as Ish Kabibble).  He gave it to my dad who gave to me.</t>
  </si>
  <si>
    <t>2nd valve case,Valve stems,Valve Caps (upper),Valve Caps (lower),Slide Tubes (last 2 digits only)</t>
  </si>
  <si>
    <t>Has an L" marked on the mouthpiece receiver.  "</t>
  </si>
  <si>
    <t>symphony bore</t>
  </si>
  <si>
    <t>LM Bore</t>
  </si>
  <si>
    <t>Trondheim, NORWAY</t>
  </si>
  <si>
    <t>Nice player. Prob relac at some time. Nickel silver trim. Bell brass looks a little brighter than the rest. Tri-tone?</t>
  </si>
  <si>
    <t>SYM bore, possible rose bell</t>
  </si>
  <si>
    <t>1st slide saddle/thumb throw,1st Slide Trigger,3rd Slide Trigger</t>
  </si>
  <si>
    <t>tossed away horn - lovingly restored</t>
  </si>
  <si>
    <t>Side mounted 1st saddle</t>
  </si>
  <si>
    <t>Super Recording</t>
  </si>
  <si>
    <t>Main tuning slide brace,3rd slide stop rod</t>
  </si>
  <si>
    <t>WA</t>
  </si>
  <si>
    <t>On the bell it reads Superior First Class WG Pepper Maker Philadelphia and Chicago No.6096</t>
  </si>
  <si>
    <t>maine usa</t>
  </si>
  <si>
    <t xml:space="preserve">played around 1952 in school band  it was a 2nd hand  also this might be a long cornet saw one on line </t>
  </si>
  <si>
    <t xml:space="preserve"> Maine</t>
  </si>
  <si>
    <t>Features: No slide stop rod (1st &amp; 3rd) that we can find.Curious about the history. Someone threw this jewel out! A shame!</t>
  </si>
  <si>
    <t>Original owner played it in US Army Band,_x000D_
while stationed in Italy during WWII.</t>
  </si>
  <si>
    <t>Poland</t>
  </si>
  <si>
    <t>LM bore, side saddle</t>
  </si>
  <si>
    <t>reverse wrap</t>
  </si>
  <si>
    <t>raw brass</t>
  </si>
  <si>
    <t>Special</t>
  </si>
  <si>
    <t>1st &amp; 3rd throws</t>
  </si>
  <si>
    <t>TX</t>
  </si>
  <si>
    <t xml:space="preserve">Owned continuously since about 1940.  In excellent playing condition after several reconditionings.  Photos available. </t>
  </si>
  <si>
    <t>New Jersy</t>
  </si>
  <si>
    <t>#3 valve says 6431</t>
  </si>
  <si>
    <t>Redone by Olds in '51</t>
  </si>
  <si>
    <t>~1934</t>
  </si>
  <si>
    <t>bell not hammered</t>
  </si>
  <si>
    <t>(Super Olds) on bell_x000D_
belonged to my dad, who would be 96 if still liv_x000D_
ing-it is in very bad condition</t>
  </si>
  <si>
    <t>hand-engraved letters, leaves on bell tone ring; original mouthpiece, original case</t>
  </si>
  <si>
    <t>OHIO</t>
  </si>
  <si>
    <t xml:space="preserve">Left mounted 1st valve throw. </t>
  </si>
  <si>
    <t>kansas</t>
  </si>
  <si>
    <t>Main tuning slide stop rod,Main tuning slide brace,1st slide saddle/thumb throw,1st slide stop rod,3rd slide stop rod</t>
  </si>
  <si>
    <t xml:space="preserve">Wide hand engraved tone ring. Center of leadpipe to bell braces wider than later braces. Beautifully restored by Dr. Valve. </t>
  </si>
  <si>
    <t>engraved tone ring</t>
  </si>
  <si>
    <t>My dad, Ross Hay, was a student of Herbert L. Clark and he played this trumpet with Herbie Kay and others.</t>
  </si>
  <si>
    <t>aberdeen, idaho</t>
  </si>
  <si>
    <t>finish is brass and  nickle comb.</t>
  </si>
  <si>
    <t>St. Louis, MO</t>
  </si>
  <si>
    <t>Main tuning slide stop rod,1st slide saddle/thumb throw,3rd slide stop rod</t>
  </si>
  <si>
    <t>NY</t>
  </si>
  <si>
    <t>Still playing in original (fair) condition</t>
  </si>
  <si>
    <t>SC</t>
  </si>
  <si>
    <t>Pennslvania</t>
  </si>
  <si>
    <t>Father played Swing through college (1947 Graduate). Hopefully more provenance to follow.</t>
  </si>
  <si>
    <t>Georgia USA</t>
  </si>
  <si>
    <t>Oklahoma</t>
  </si>
  <si>
    <t>UT</t>
  </si>
  <si>
    <t>Tempered bell model</t>
  </si>
  <si>
    <t>south australia</t>
  </si>
  <si>
    <t>This was my fathers' horn in high school and college. I started on it in 65, my son played it 96</t>
  </si>
  <si>
    <t>New Berlin, WI USA</t>
  </si>
  <si>
    <t>dual leadpipe</t>
  </si>
  <si>
    <t>Mint/relacquered, original case, #7 mouthpiece, original certificate #7746</t>
  </si>
  <si>
    <t>Holt Mi.</t>
  </si>
  <si>
    <t xml:space="preserve">was sold to me with origonal case and mpc. With minor dents. It ts very tight with wounderful response </t>
  </si>
  <si>
    <t>Tempered Bell</t>
  </si>
  <si>
    <t>Las Vegas</t>
  </si>
  <si>
    <t>Tempered bell engraving</t>
  </si>
  <si>
    <t>MA</t>
  </si>
  <si>
    <t>Iowa</t>
  </si>
  <si>
    <t>2nd valve case,Valve stems,Valve Caps (lower),Slide Tubes (last 2 digits only)</t>
  </si>
  <si>
    <t>1st slide saddle/thumb throw,3rd slide stop rod,3rd Slide Trigger</t>
  </si>
  <si>
    <t>Bell is  labeled tempered bell" "</t>
  </si>
  <si>
    <t>Ireland</t>
  </si>
  <si>
    <t>Main tuning slide stop rod,Main tuning slide brace,1st slide saddle/thumb throw,1st slide stop rod</t>
  </si>
  <si>
    <t>Maryland</t>
  </si>
  <si>
    <t>Main tuning slide stop rod,Main tuning slide brace,1st slide saddle/thumb throw,3rd slide stop rod</t>
  </si>
  <si>
    <t>Indiana</t>
  </si>
  <si>
    <t>VG original lacquer and pro case</t>
  </si>
  <si>
    <t>Vancouver, WA, USA</t>
  </si>
  <si>
    <t>S</t>
  </si>
  <si>
    <t>Previously listed as trumpet..</t>
  </si>
  <si>
    <t>iowa</t>
  </si>
  <si>
    <t>U S A</t>
  </si>
  <si>
    <t>tempered bell</t>
  </si>
  <si>
    <t>TN</t>
  </si>
  <si>
    <t>Bell garland engraved Super Olds Recording Model" in one line (no "Recording" subscript)"</t>
  </si>
  <si>
    <t>Original owners son</t>
  </si>
  <si>
    <t>Mississippi</t>
  </si>
  <si>
    <t>Orange Co Ca</t>
  </si>
  <si>
    <t>This trumpet was my father's trumpet.  I have no clue how old it is or where it was purchaesd.</t>
  </si>
  <si>
    <t>Belonged to my dad. Bought 11-29-1941 from Davitt &amp; Hanser, Cincinnati, OH.</t>
  </si>
  <si>
    <t>Massachusetts</t>
  </si>
  <si>
    <t>Tempered Bell model</t>
  </si>
  <si>
    <t>Virginia, U.S.A.</t>
  </si>
  <si>
    <t>Appears to be original finish; has only minor dings on bell bow, no other damage. Complete in original Lifton case w/mpc.</t>
  </si>
  <si>
    <t>grand rapids, mi</t>
  </si>
  <si>
    <t>Main tuning slide stop rod,Main tuning slide brace,1st slide saddle/thumb throw</t>
  </si>
  <si>
    <t>GA</t>
  </si>
  <si>
    <t>Macomb, MI</t>
  </si>
  <si>
    <t>australia</t>
  </si>
  <si>
    <t>Horn originally belonged to Whoopee John</t>
  </si>
  <si>
    <t>South Carolina</t>
  </si>
  <si>
    <t>no engraving, sr on bell</t>
  </si>
  <si>
    <t>San Diego, CA</t>
  </si>
  <si>
    <t>NOT KNOWN</t>
  </si>
  <si>
    <t>Have case. purchased it 2nd hand in 1952 from a graduating classmate from La Jolla High School.</t>
  </si>
  <si>
    <t>Georgia, USA</t>
  </si>
  <si>
    <t>Kingsland Texas (close to Austin)</t>
  </si>
  <si>
    <t>This cornet has both brass and silver on it.</t>
  </si>
  <si>
    <t>ebay 3/2008 $2650</t>
  </si>
  <si>
    <t>New Joisey</t>
  </si>
  <si>
    <t>SF Calif.</t>
  </si>
  <si>
    <t>This horn has a replaced Fullerton Special" bell on it."</t>
  </si>
  <si>
    <t>Made for US Military</t>
  </si>
  <si>
    <t>Elyria, OH</t>
  </si>
  <si>
    <t>Unsure about bor marking &amp; size</t>
  </si>
  <si>
    <t>1948 purch.</t>
  </si>
  <si>
    <t>Was bought in 1948 as my school band instrument for 5 years.  I've owned it since.  It's in fair condition.</t>
  </si>
  <si>
    <t>Early 1940's</t>
  </si>
  <si>
    <t>My Mother owned this trumpet and played in an all girl band during WW 2.  Her stage name was Slide McCoy.""</t>
  </si>
  <si>
    <t>2nd valve case,Valve stems,Slide Tubes (last 2 digits only)</t>
  </si>
  <si>
    <t>Main tuning slide brace,1st slide stop rod,3rd slide stop rod,1st Slide Trigger,3rd Slide Trigger</t>
  </si>
  <si>
    <t>Cumberland, RI</t>
  </si>
  <si>
    <t>Great Condition</t>
  </si>
  <si>
    <t>2nd valve case,Valve stems,Valve Caps (upper),Valve Caps (lower),Slide Tubes (full serial),Slide Tubes (last 2 digits only)</t>
  </si>
  <si>
    <t>2nd valve case,Slide Tubes (last 2 digits only)</t>
  </si>
  <si>
    <t>Hand engraved wide tone ring. Best player of all my Supers. 1st stop rod box checked, but not really present.</t>
  </si>
  <si>
    <t>Pittsburgh Pa.</t>
  </si>
  <si>
    <t>Ottawa, Canada</t>
  </si>
  <si>
    <t>MOP pull knobs on slides</t>
  </si>
  <si>
    <t>2nd valve case,Valve Caps (upper),Slide Tubes (last 2 digits only)</t>
  </si>
  <si>
    <t>MASSACHUSETTS</t>
  </si>
  <si>
    <t>The Netherlands</t>
  </si>
  <si>
    <t>IN</t>
  </si>
  <si>
    <t>It is in original condition and continues to play exceptionally well.</t>
  </si>
  <si>
    <t>Bought at garage sale for 40.00 in 1976.</t>
  </si>
  <si>
    <t>Nebraska</t>
  </si>
  <si>
    <t>Quinton, VA</t>
  </si>
  <si>
    <t>~1939</t>
  </si>
  <si>
    <t>Main tuning slide brace,1st slide saddle/thumb throw,1st slide stop rod,3rd slide stop rod,1st Slide Trigger,3rd Slide Trigger</t>
  </si>
  <si>
    <t>Pre-War Super I think about 1938. Completely restored in 60's at the Olds Factory. Pristine tone and looks. Beautiful Horn.</t>
  </si>
  <si>
    <t>Sweden</t>
  </si>
  <si>
    <t>oceanside california</t>
  </si>
  <si>
    <t>1932?</t>
  </si>
  <si>
    <t>had for 40 years , just found in moms attic .not horn player ,wondering value</t>
  </si>
  <si>
    <t>canada</t>
  </si>
  <si>
    <t>st louis, mo usa</t>
  </si>
  <si>
    <t>please let me know when this horn was made.</t>
  </si>
  <si>
    <t>Slide Tubes (last 2 digits only)</t>
  </si>
  <si>
    <t xml:space="preserve">Nice appearance. Laquer 85/90%. Valves lightly used. Slides pop nicely. 2 slight creases in bell. One small dent. </t>
  </si>
  <si>
    <t>Califonria</t>
  </si>
  <si>
    <t xml:space="preserve">Original lacquer excellent player showing normal wear. Serial No. also on top portion of pistons, not an option on drop-down </t>
  </si>
  <si>
    <t>Overhauled by Borodi in 2003</t>
  </si>
  <si>
    <t>Refurbished in 2011.</t>
  </si>
  <si>
    <t>US engraved on bell, Silver</t>
  </si>
  <si>
    <t>Sorry - forgot to insert second location of serial number in last e mail!</t>
  </si>
  <si>
    <t xml:space="preserve">Texas, USA </t>
  </si>
  <si>
    <t>Valve stems,2nd valve case</t>
  </si>
  <si>
    <t>3rd slide stop rod,1st slide saddle/thumb throw</t>
  </si>
  <si>
    <t>factory silver</t>
  </si>
  <si>
    <t>Ocala, FL</t>
  </si>
  <si>
    <t>3rd slide stop rod,1st Slide Trigger</t>
  </si>
  <si>
    <t xml:space="preserve">lacquered Bell with serial number on the bell_x000D_
</t>
  </si>
  <si>
    <t>South Dakota</t>
  </si>
  <si>
    <t>Engraved US on bell.  Gold-plated inner bell</t>
  </si>
  <si>
    <t>US Military, matte silver, pinky RING</t>
  </si>
  <si>
    <t>Pinky ring, no 1st slide saddle, satin silver w/gold in bell. Military horn; US" + serial on bell. Based on Special."</t>
  </si>
  <si>
    <t>Gold wash bell, satin finish, orig case</t>
  </si>
  <si>
    <t>texas</t>
  </si>
  <si>
    <t>Main tuning slide brace,1st slide saddle/thumb throw,1st slide stop rod</t>
  </si>
  <si>
    <t>Tennessee</t>
  </si>
  <si>
    <t>2nd valve case,Slide Tubes (full serial)</t>
  </si>
  <si>
    <t>Would appreciate any information on the date of manufacture.</t>
  </si>
  <si>
    <t>factory silver, us military</t>
  </si>
  <si>
    <t>NC</t>
  </si>
  <si>
    <t>Was satin-silver when bought in 2002. Refinished in silver w/gold highlights in 2010. Best horn I ever played--like a dream!</t>
  </si>
  <si>
    <t>Main tuning slide brace,3rd slide stop rod,1st Slide Trigger,3rd Slide Trigger</t>
  </si>
  <si>
    <t>Main tuning slide brace,1st slide saddle/thumb throw,3rd slide stop rod,3rd Slide Trigger</t>
  </si>
  <si>
    <t>~1944</t>
  </si>
  <si>
    <t>Satin silver plate with burnished silver slide ends, trim; gold-wash bell; Olds 3" mouthpiece; original case"</t>
  </si>
  <si>
    <t>Louisiana</t>
  </si>
  <si>
    <t>Acquired in Los Angeles approx. 1954 from a friend of the family who originally bought it for $250.00. It has silver slides.</t>
  </si>
  <si>
    <t>Bought as back-up for SN13041. Second-best horn I've ever played. I'm set for life!</t>
  </si>
  <si>
    <t>Belonged to my father in-law, James E. Austin from Shawnee, Ok -  Played in a Big Band after serving in Army during WWII.</t>
  </si>
  <si>
    <t>UTAH</t>
  </si>
  <si>
    <t>Main tuning slide stop rod,Main tuning slide brace,1st slide saddle/thumb throw,1st slide stop rod,3rd slide stop rod,1st Slide Trigger,3rd Slide Trigger</t>
  </si>
  <si>
    <t>Case is original. Valve O/H at Anderson's. 3rd stop rod missing.</t>
  </si>
  <si>
    <t>3rd slide stop rod, trmbn style waterkeys, raw brass</t>
  </si>
  <si>
    <t>satin silver with burnished silver details; aluminum valve top caps; restored by Robb Stewart</t>
  </si>
  <si>
    <t>Appears satin silver with bright caps</t>
  </si>
  <si>
    <t>West Virginia</t>
  </si>
  <si>
    <t>ebay Jan. 2010, gold (re)plated</t>
  </si>
  <si>
    <t>1st slide saddle/thumb throw,3rd Slide Trigger</t>
  </si>
  <si>
    <t>Satin silver, aluminum valve caps.</t>
  </si>
  <si>
    <t>Silver finish, not satin.</t>
  </si>
  <si>
    <t>I puchased  used in '65 Anaheim CA from a young man who worked F E Olds Fullerton. He stated from 1940's, Case from 50's</t>
  </si>
  <si>
    <t>This is to update an error in the database.  My horn is listed as Laquered Brass; this is wrong, it is satin finish Silver</t>
  </si>
  <si>
    <t>Factory Silver</t>
  </si>
  <si>
    <t>original Olds 4" mouthpiece; original case"</t>
  </si>
  <si>
    <t>Studio</t>
  </si>
  <si>
    <t>georgia</t>
  </si>
  <si>
    <t xml:space="preserve">Recently purchased from original owner, purchased in Winnipeg, 1946, before moving to Los Angeles. </t>
  </si>
  <si>
    <t>British Columbia, Canada</t>
  </si>
  <si>
    <t>Flat slide braces. Weight 1.01kg</t>
  </si>
  <si>
    <t>1st slide stop rod box checked, but not really present.  Also, last 2 serial numbers on slides.</t>
  </si>
  <si>
    <t>1st slide throw</t>
  </si>
  <si>
    <t>1946?</t>
  </si>
  <si>
    <t>Very good compression.</t>
  </si>
  <si>
    <t>brass tone ring/now silver</t>
  </si>
  <si>
    <t>AZ</t>
  </si>
  <si>
    <t>Brass tone ring</t>
  </si>
  <si>
    <t>brass tone ring</t>
  </si>
  <si>
    <t>Great horn!! A 'dream' to play!</t>
  </si>
  <si>
    <t>My father played in a big band. I inherited his trumpet and case, mutes, plungers and several mouthpieces.</t>
  </si>
  <si>
    <t>1st stop rod box checked, but not really there. Last 2 serial numbers on slides and a bottom cap.</t>
  </si>
  <si>
    <t>Buffalo, NY</t>
  </si>
  <si>
    <t>Silver tone ring</t>
  </si>
  <si>
    <t>Qualicum Beach, Canada</t>
  </si>
  <si>
    <t>brass tone ring, NO 1st throw or nib</t>
  </si>
  <si>
    <t>Gold plated, not original</t>
  </si>
  <si>
    <t>~1946</t>
  </si>
  <si>
    <t>original mouthpiece and case</t>
  </si>
  <si>
    <t>nebraska</t>
  </si>
  <si>
    <t>1st stop rod box checked, but not really there.  Last 2 S# on slides and bottom caps.</t>
  </si>
  <si>
    <t>Great playing horn, super warm and attention-getting tone in jazz settings.</t>
  </si>
  <si>
    <t>Original Case, reconditioned, original owners family.</t>
  </si>
  <si>
    <t>Purchase date 07/13/46 written on shop card</t>
  </si>
  <si>
    <t>Laquer mostly gone, but polishes up nicely. My favorite B-flat trumpet, use mostly in orchestras.</t>
  </si>
  <si>
    <t>Bronze valvehouse</t>
  </si>
  <si>
    <t>Used many years prior to my purchasing. Had been stored for many more years. Well worn lacquer. Recently restored.</t>
  </si>
  <si>
    <t>SYDNEY AUSTRALIA</t>
  </si>
  <si>
    <t>Springfield, MA</t>
  </si>
  <si>
    <t>Red Nichols/Museum</t>
  </si>
  <si>
    <t>C# rod adjuster</t>
  </si>
  <si>
    <t>2nd valve case,Valve Caps (upper),Valve Caps (lower),Slide Tubes (last 2 digits only)</t>
  </si>
  <si>
    <t>Daytona Beach,FL</t>
  </si>
  <si>
    <t>Westfield, NJ</t>
  </si>
  <si>
    <t>Nevada</t>
  </si>
  <si>
    <t>Please email me with questions because I am unfamiliar with some of the features you want to know about</t>
  </si>
  <si>
    <t xml:space="preserve">I bought this horn new in Jan. 1947.  I played 1st trumpet in many bands and orch's, and many solos on it. </t>
  </si>
  <si>
    <t>Purchased used in Oklahoma City in 1951.</t>
  </si>
  <si>
    <t>Where is the bore size, marking located?_x000D_
This is a stretch" cornet (my term).  I was told it was half trumpet</t>
  </si>
  <si>
    <t xml:space="preserve"> half cornet."</t>
  </si>
  <si>
    <t>Redone in polished silver</t>
  </si>
  <si>
    <t>3rd stop rod, too.</t>
  </si>
  <si>
    <t>Minnesota, USA</t>
  </si>
  <si>
    <t>Bell engraving has RECORDING running down the bell.  No addiitonal bell engraving.</t>
  </si>
  <si>
    <t>lightweight body and slide tubes; purchased new by my dad when he returned from WWII</t>
  </si>
  <si>
    <t>NEW,NEVER SOLD</t>
  </si>
  <si>
    <t>brass tone ring, $3449  4/08</t>
  </si>
  <si>
    <t>Bachshopped" replate"</t>
  </si>
  <si>
    <t>1st slide saddle/thumb throw,1st Slide Trigger</t>
  </si>
  <si>
    <t>Trumpet is actively played.  It has been _x000D_
re-lacqued.  We would like to know what is the current value.</t>
  </si>
  <si>
    <t>Vermont</t>
  </si>
  <si>
    <t>Nevada County California</t>
  </si>
  <si>
    <t>2 water keys spring held by bent rod</t>
  </si>
  <si>
    <t>silver tone ring</t>
  </si>
  <si>
    <t>Switzerland</t>
  </si>
  <si>
    <t>Nickel leadpipe with integral receiver.</t>
  </si>
  <si>
    <t>Recording</t>
  </si>
  <si>
    <t>Modified by Brian Morgan@BIR Oakland. Bell/leadpipe replaced. 1st &amp;3rd slide's modified. Bel Canto 43/43ish.</t>
  </si>
  <si>
    <t>NORWAY</t>
  </si>
  <si>
    <t>Raw Brass</t>
  </si>
  <si>
    <t>Vido, TX</t>
  </si>
  <si>
    <t>Gretna, La 70056</t>
  </si>
  <si>
    <t>Decatur, Georgia</t>
  </si>
  <si>
    <t>Bought 2nd hand from elem sch classmate around 1985 for $25 and rebuilt 1999 for $750. Olds 3 mouthpiece</t>
  </si>
  <si>
    <t>York, PA</t>
  </si>
  <si>
    <t>Bell engraving is RECORDING running down the bell, no scroll engraving</t>
  </si>
  <si>
    <t>Port Chester, NY</t>
  </si>
  <si>
    <t>purchased second hand in 1951/52 for $85 with case and mouthpiece</t>
  </si>
  <si>
    <t>lacrosse  wisconsin</t>
  </si>
  <si>
    <t>SILVER tone ring</t>
  </si>
  <si>
    <t>purchased used in1949</t>
  </si>
  <si>
    <t>ebay $3411 4/08, silver tone ring</t>
  </si>
  <si>
    <t>Ontario, Canada</t>
  </si>
  <si>
    <t>3rd slide stop rod,3rd Slide Trigger</t>
  </si>
  <si>
    <t>Re-Laquered  4/2007</t>
  </si>
  <si>
    <t>Factory silver, w/paperwork</t>
  </si>
  <si>
    <t>ML</t>
  </si>
  <si>
    <t>orig lacquer, long owned by composer Don Davis</t>
  </si>
  <si>
    <t>silver tone ring, thumb saddle</t>
  </si>
  <si>
    <t>Serial number on upper pistons also</t>
  </si>
  <si>
    <t>Super Olds</t>
  </si>
  <si>
    <t>The Signature on this instrument reads The / Olds / Standard""</t>
  </si>
  <si>
    <t>I believe it is 460 bore.</t>
  </si>
  <si>
    <t>new jersey</t>
  </si>
  <si>
    <t>Merrillville, Indiana</t>
  </si>
  <si>
    <t>nj</t>
  </si>
  <si>
    <t>Been in famly since 1947. Recently relacquerd. Almost mlnt.n</t>
  </si>
  <si>
    <t>Moore SC 29369, USA</t>
  </si>
  <si>
    <t>Arkansas</t>
  </si>
  <si>
    <t>Granada Hills, CA</t>
  </si>
  <si>
    <t>Pearl buttons" on 1st and 2nd valve tuning slides. "</t>
  </si>
  <si>
    <t>brass tone ring, left hand setup</t>
  </si>
  <si>
    <t>Illinois USA</t>
  </si>
  <si>
    <t>Kansas City, MO</t>
  </si>
  <si>
    <t>Fort Meyers, FL</t>
  </si>
  <si>
    <t>Formerly owned by pro player Ben Tice</t>
  </si>
  <si>
    <t>OK</t>
  </si>
  <si>
    <t>US stamped on bell</t>
  </si>
  <si>
    <t>Italy</t>
  </si>
  <si>
    <t>SPAIN</t>
  </si>
  <si>
    <t xml:space="preserve">Excellent condition.  Never any major repairs. </t>
  </si>
  <si>
    <t>b.c. Canada</t>
  </si>
  <si>
    <t>Great player</t>
  </si>
  <si>
    <t>Appears to have been restored</t>
  </si>
  <si>
    <t>Belonged to a Police Detective and excellent jazz player in Buffalo who passed away about a decade ago.</t>
  </si>
  <si>
    <t>Enfield, CT</t>
  </si>
  <si>
    <t>Was my Dads, and looking to possibly sell.</t>
  </si>
  <si>
    <t>Palm Springs, CA</t>
  </si>
  <si>
    <t>Silver Tone Ring</t>
  </si>
  <si>
    <t>Colonial Beach. VA</t>
  </si>
  <si>
    <t>Purchased  1948  Gattuso's Music in Canton, Ohio I still have the price tag $249</t>
  </si>
  <si>
    <t>Fayetteville, AR</t>
  </si>
  <si>
    <t>Florida, USA</t>
  </si>
  <si>
    <t>Played in many jazz settings, incl. the lead book in the winning big band at the 1st. Charles Mingus Nat. Big Band Compet.</t>
  </si>
  <si>
    <t>Oslo Norway</t>
  </si>
  <si>
    <t>North Las Vegas, Nv</t>
  </si>
  <si>
    <t>My dad bought this used in 1966, I played it from then until 1978</t>
  </si>
  <si>
    <t>MN USA</t>
  </si>
  <si>
    <t>Very nice condition</t>
  </si>
  <si>
    <t xml:space="preserve">Previouly entered as a Super. Bell indicates Recording and tone ring states Super. </t>
  </si>
  <si>
    <t>California, US</t>
  </si>
  <si>
    <t>Original condition. 3 trombone style H2O keys.</t>
  </si>
  <si>
    <t xml:space="preserve">Purchased e-bay 8/08, 3 side throw spit valves, </t>
  </si>
  <si>
    <t>3rd valve tuning slide has a side mounted waterkey.</t>
  </si>
  <si>
    <t xml:space="preserve">Owned by Samuel Martinique of Passaic, NJ who taught Alec Fila (1st Trumpet Glenn Miller, Benny Goodman, Bob Chester) </t>
  </si>
  <si>
    <t>Mn</t>
  </si>
  <si>
    <t>Alabama</t>
  </si>
  <si>
    <t>richmond, ky</t>
  </si>
  <si>
    <t>I feel this horn was made in the 1940's. My father played in the US Navy.  What can you tell me about it.</t>
  </si>
  <si>
    <t>Los Angeles Califoria (ON BELL)</t>
  </si>
  <si>
    <t>original mouthpiece</t>
  </si>
  <si>
    <t>IL.</t>
  </si>
  <si>
    <t>?</t>
  </si>
  <si>
    <t>Receiver mounted inside dble. tapered lead pipe. all brass colored valve assembly.(no nickel trim)2 trombone style water keys</t>
  </si>
  <si>
    <t>Denver, CO</t>
  </si>
  <si>
    <t>This horn is in excellent condition with no dents and nickel trim.  Trombone style water keys.  Fine player.</t>
  </si>
  <si>
    <t>Recording style third valve slide trigger</t>
  </si>
  <si>
    <t>3rd slide trigger (recording type)</t>
  </si>
  <si>
    <t>Hawaii</t>
  </si>
  <si>
    <t>Mostly original finish.  Original case in bad shape. Plated lead pipe.</t>
  </si>
  <si>
    <t>Vancouver, WA</t>
  </si>
  <si>
    <t xml:space="preserve">Had been made into a lamp.  Returned to service 10/7/11. </t>
  </si>
  <si>
    <t>dallas,texas</t>
  </si>
  <si>
    <t>Adirondack Park, NY</t>
  </si>
  <si>
    <t>Sounds great even when I play it!</t>
  </si>
  <si>
    <t>Nova Scotia, Canada</t>
  </si>
  <si>
    <t>Manchester, England</t>
  </si>
  <si>
    <t>Personal and beloved horn of Mr. Bobby Kemp - Big Band vocalist, leader and aspiring trumpet player  :0 ).</t>
  </si>
  <si>
    <t>Fort Wayne, IN.</t>
  </si>
  <si>
    <t>~1949</t>
  </si>
  <si>
    <t>Stone Mountain, GA</t>
  </si>
  <si>
    <t>I bought this used horn in 1980 in SeattleWA_x000D_
an play it now in a oldtime-jazz-band</t>
  </si>
  <si>
    <t>wa</t>
  </si>
  <si>
    <t>daily player in solid condition</t>
  </si>
  <si>
    <t>Randolph, NJ</t>
  </si>
  <si>
    <t>Omaha, NE</t>
  </si>
  <si>
    <t>Solna, Sweden</t>
  </si>
  <si>
    <t>Original Owner, 1948</t>
  </si>
  <si>
    <t>Lacquer removeed to raw brass</t>
  </si>
  <si>
    <t>Horn was underwater during Hurricane Katrina. Restored &amp; silver plated by Ian Indorf of bustedhorn.com</t>
  </si>
  <si>
    <t>Silver with gold bell</t>
  </si>
  <si>
    <t>refinished</t>
  </si>
  <si>
    <t>odls especial L-10</t>
  </si>
  <si>
    <t>Washington State, USA</t>
  </si>
  <si>
    <t>Norcross, GA</t>
  </si>
  <si>
    <t>Darlington, SC</t>
  </si>
  <si>
    <t>Grays River, WA</t>
  </si>
  <si>
    <t>pennsylvinia</t>
  </si>
  <si>
    <t>1949purchased</t>
  </si>
  <si>
    <t>Purchased new, for me by my grandfather when I was in High-school</t>
  </si>
  <si>
    <t>Weyburn, Sk. Canada</t>
  </si>
  <si>
    <t>seems to be pretty early in the Ambassador series</t>
  </si>
  <si>
    <t>Coshocton, OH</t>
  </si>
  <si>
    <t>Found/{Purchased in what seems to be truly excellent condition... too bad daughter only wanted a trumpet :(</t>
  </si>
  <si>
    <t>initially said manufactured mid 1950s."</t>
  </si>
  <si>
    <t>more accurate estimate would be 1946-47"</t>
  </si>
  <si>
    <t>Purchased in Illinois in the 50s</t>
  </si>
  <si>
    <t xml:space="preserve">Found at a yard sale in Jonestown,Texas </t>
  </si>
  <si>
    <t>Left handed trumpet, silver tone ring</t>
  </si>
  <si>
    <t>Wonderful playing horn.</t>
  </si>
  <si>
    <t>original lacquer c/w original lyre/mp and case</t>
  </si>
  <si>
    <t>Argentina</t>
  </si>
  <si>
    <t>Montana</t>
  </si>
  <si>
    <t>Found in antique store in Bozeman, Montana, July 2011</t>
  </si>
  <si>
    <t>Found at flea market - poor shape.  Olds 3 mouthpiece.</t>
  </si>
  <si>
    <t>new york</t>
  </si>
  <si>
    <t>Chattanooga, TN</t>
  </si>
  <si>
    <t>Original owner 1947</t>
  </si>
  <si>
    <t>Iowa USA</t>
  </si>
  <si>
    <t>Dallas Texas</t>
  </si>
  <si>
    <t>na</t>
  </si>
  <si>
    <t>Bell is brass and silver says super olds made by f e olds &amp; sons" los angeles california. finish is brass &amp; silver mix."</t>
  </si>
  <si>
    <t>05.02.2010</t>
  </si>
  <si>
    <t>Whittier, CA</t>
  </si>
  <si>
    <t>Mouthpiece marked Roth"</t>
  </si>
  <si>
    <t>Original case from Baxter Northrup Co</t>
  </si>
  <si>
    <t>Los Angeles"</t>
  </si>
  <si>
    <t>Dads horn bought in Oregon 1948/1949.No mouthpiece receiver leadpipe.</t>
  </si>
  <si>
    <t>Great horn, has very clear engraving.</t>
  </si>
  <si>
    <t>Rhode Island</t>
  </si>
  <si>
    <t>My grandpa bought this trumpet new as a teenager, around 1947.  I need to know the value and sell it.</t>
  </si>
  <si>
    <t>pinky ring instead of hook</t>
  </si>
  <si>
    <t>Illnois</t>
  </si>
  <si>
    <t xml:space="preserve">We bought this horn in about 1960. It was not pretty but it sounded good. I kept it to play now and again._x000D_
</t>
  </si>
  <si>
    <t>Tomball, Texas</t>
  </si>
  <si>
    <t>Branson, MO</t>
  </si>
  <si>
    <t>silver tone ring, $2649 05/08</t>
  </si>
  <si>
    <t>cincinnati ohio</t>
  </si>
  <si>
    <t>MT</t>
  </si>
  <si>
    <t>ebay 2/2008 $5100</t>
  </si>
  <si>
    <t>Delaware</t>
  </si>
  <si>
    <t>Mexicali, BC. Mexico</t>
  </si>
  <si>
    <t>Buy it from a friend for $ 2,600.00 . . excelent trumpet</t>
  </si>
  <si>
    <t>GEORGIA</t>
  </si>
  <si>
    <t xml:space="preserve">I bought this horn about May 1949 for $312 after 9th grade with Olds Standard trade-in and hard earned savings. </t>
  </si>
  <si>
    <t>Bermuda</t>
  </si>
  <si>
    <t>Homer, Alaska</t>
  </si>
  <si>
    <t>Original laquerd</t>
  </si>
  <si>
    <t>Portland, OR</t>
  </si>
  <si>
    <t>Missouri USA</t>
  </si>
  <si>
    <t xml:space="preserve">Lake Milton Ohio </t>
  </si>
  <si>
    <t>Engraved with F E  Olds&amp;Sons Las Angeles California</t>
  </si>
  <si>
    <t>on an average of 1-10 I would say it was a 8.5 plus.  original in every way. very few dings(2) valves excellent.</t>
  </si>
  <si>
    <t>Knoxville, TN</t>
  </si>
  <si>
    <t>left-handed (mirror image) design; original case for left-handed cornet</t>
  </si>
  <si>
    <t>RISING FAWN GA.</t>
  </si>
  <si>
    <t>1rst generation Ambassador..... what a horn! Nothing compares! oldskool_trumpet" Collection"</t>
  </si>
  <si>
    <t>Alexandria, VA</t>
  </si>
  <si>
    <t>CAL.</t>
  </si>
  <si>
    <t>Factory Silver Plate</t>
  </si>
  <si>
    <t>walnut grove ca</t>
  </si>
  <si>
    <t>finish is in  excelent condition</t>
  </si>
  <si>
    <t>Selling on eBay End 12 Feb, 2012 http://ow.ly/8T4cy</t>
  </si>
  <si>
    <t>2nd valve case,Valve Caps (upper),Valve Caps (lower),Slide Tubes (full serial)</t>
  </si>
  <si>
    <t>Horn has been fully restored and is played and located in Melbourne.</t>
  </si>
  <si>
    <t>I am interested in selling. Make offer.</t>
  </si>
  <si>
    <t>Lancaster, Ca</t>
  </si>
  <si>
    <t>indonesia</t>
  </si>
  <si>
    <t>Victoria, Australia</t>
  </si>
  <si>
    <t>Belongs to Trystan</t>
  </si>
  <si>
    <t>North Texas</t>
  </si>
  <si>
    <t>Phoenix, AZ</t>
  </si>
  <si>
    <t>1950?</t>
  </si>
  <si>
    <t>owned since ~1960, original carrying box and guarantee booklet, condition good, available</t>
  </si>
  <si>
    <t>pennsylvania</t>
  </si>
  <si>
    <t>brass with silver bell</t>
  </si>
  <si>
    <t>Approx 1954</t>
  </si>
  <si>
    <t>Brass with silver bell.  Serial # on 2nd valve case as well as on valve stems.  Purchased 1952-1954 approx.</t>
  </si>
  <si>
    <t>lewiston, idaho</t>
  </si>
  <si>
    <t>Land O' Lakes, FL</t>
  </si>
  <si>
    <t>New York, NY</t>
  </si>
  <si>
    <t>colorado</t>
  </si>
  <si>
    <t>I know very little about this coronet age or value. It says super olds los angeles california on a silver ring.</t>
  </si>
  <si>
    <t>Pulaski, Virginia</t>
  </si>
  <si>
    <t>Not sure of all the info listed here</t>
  </si>
  <si>
    <t>Custom Crafted</t>
  </si>
  <si>
    <t>No lacquer - brushed raw brass finish.</t>
  </si>
  <si>
    <t>Kentucky</t>
  </si>
  <si>
    <t>Silverplate</t>
  </si>
  <si>
    <t>calif.</t>
  </si>
  <si>
    <t>AL</t>
  </si>
  <si>
    <t>Valves replaced with later sn</t>
  </si>
  <si>
    <t>Spit valve on Main slide looks like an Ambassador trumpet part.  Came with Olds 5s mouthpiece. Very unique.</t>
  </si>
  <si>
    <t>Los Angeles, CA</t>
  </si>
  <si>
    <t>B.C. Canada</t>
  </si>
  <si>
    <t>Chicago,Illinois USA</t>
  </si>
  <si>
    <t>not sure about any info other than serial #, super.  It was my dad's trumpet and now my son is going to play it.</t>
  </si>
  <si>
    <t>PA, USA</t>
  </si>
  <si>
    <t>Grand Rapids, MI</t>
  </si>
  <si>
    <t>Also Dubois Idaho</t>
  </si>
  <si>
    <t xml:space="preserve">purchased at an antique store:  know nothing other than is an Olds which was a good brand in the past.  </t>
  </si>
  <si>
    <t xml:space="preserve">Fairfax,Va </t>
  </si>
  <si>
    <t>Just purchased from a single owner.It is a nice piece.Would like to know fabrication date if at all possible._x000D_
Thank you_x000D_
Mike</t>
  </si>
  <si>
    <t>British Columbia</t>
  </si>
  <si>
    <t>San Francisco, CA</t>
  </si>
  <si>
    <t>nickel plated, good condition, nickel worn off from holding instrument, every thing works with case</t>
  </si>
  <si>
    <t>Portland, Oregon</t>
  </si>
  <si>
    <t>1969 (used)</t>
  </si>
  <si>
    <t xml:space="preserve">     _x000D_
     I had my first band class back in 1969 (5th grade) that afternoon, and my Mom gave it to me during lunch.</t>
  </si>
  <si>
    <t>Seattle Wa.</t>
  </si>
  <si>
    <t>ebay sale 1/16/2012</t>
  </si>
  <si>
    <t>Recently purchased on eBay.   I Stripped, polished, and lacquered.  Great playing horn</t>
  </si>
  <si>
    <t>Northern Wisconsin</t>
  </si>
  <si>
    <t>Ca.</t>
  </si>
  <si>
    <t>Buffalo NY</t>
  </si>
  <si>
    <t>AR</t>
  </si>
  <si>
    <t>Valve stems have notches on both sides. One can accidentally put valve in backwards!</t>
  </si>
  <si>
    <t>Wisconsin</t>
  </si>
  <si>
    <t>Refurbished by Borodi Music in 2005.  Finish changed from lacquered brass to silver w/ gold trim.  Scroll work on bell added.</t>
  </si>
  <si>
    <t>OH</t>
  </si>
  <si>
    <t>Recently purchased on Ebay</t>
  </si>
  <si>
    <t xml:space="preserve">OK </t>
  </si>
  <si>
    <t xml:space="preserve">NO other features; no stop rod _x000D_
</t>
  </si>
  <si>
    <t>Fantastic Horn</t>
  </si>
  <si>
    <t>Raleigh, North Carolina</t>
  </si>
  <si>
    <t>Lowell, IN</t>
  </si>
  <si>
    <t>Robinson, Illinois</t>
  </si>
  <si>
    <t>For sale at an uction on April 18, 2010.</t>
  </si>
  <si>
    <t>The trumpet was purchased used in about 1953 In Pennsylvania.</t>
  </si>
  <si>
    <t>florida,usa</t>
  </si>
  <si>
    <t>Michigan, USA</t>
  </si>
  <si>
    <t>My dad purchased this horn new in 1950 or 51.</t>
  </si>
  <si>
    <t>Pennsyvania</t>
  </si>
  <si>
    <t>1st slide saddle/thumb throw,1st slide stop rod,3rd slide stop rod</t>
  </si>
  <si>
    <t>ebay sale 1/15/2012</t>
  </si>
  <si>
    <t>I bought this from Gribbon's in 1951, Now has tuning slide saddle.</t>
  </si>
  <si>
    <t>Cambridge, MA</t>
  </si>
  <si>
    <t>Quebec, Canada</t>
  </si>
  <si>
    <t>st. Louis mo</t>
  </si>
  <si>
    <t>WI</t>
  </si>
  <si>
    <t>Oregon, USA</t>
  </si>
  <si>
    <t>Ebay Sale 1/29/2012_x000D_
Pinky ring instead of hook - only about 20% lacquer left</t>
  </si>
  <si>
    <t>Weyburn, Sk., Canada</t>
  </si>
  <si>
    <t>This seems to share a serial number with an Olds trumpet in Wisconsin.  Perhaps mistaken identity?</t>
  </si>
  <si>
    <t>Qualicum Beach, B.C., Canada</t>
  </si>
  <si>
    <t>Los Angeles, California</t>
  </si>
  <si>
    <t>Purchased at Estate Sale on 6/30/2012</t>
  </si>
  <si>
    <t>Has Original Case, 'Guarantee' Card, and a Quality Control checklist card with innitials of employee. Came with 2 Mouthpieces</t>
  </si>
  <si>
    <t>west winfield n.y.</t>
  </si>
  <si>
    <t>one piece lead pipe</t>
  </si>
  <si>
    <t>Oklahoma City, OK</t>
  </si>
  <si>
    <t>Purchased at auction for $70</t>
  </si>
  <si>
    <t>cornet has silver bell</t>
  </si>
  <si>
    <t>sold on ebay 1/3/2012_x000D_
bell is silver in color along with some silver hilights on slides/valve casing</t>
  </si>
  <si>
    <t>Left handed trumpet</t>
  </si>
  <si>
    <t>Ontario Ca</t>
  </si>
  <si>
    <t>Shipped over from the United States in the late 1990's</t>
  </si>
  <si>
    <t>Richmond Virginia</t>
  </si>
  <si>
    <t>Has bracing similar to a Super Recording.</t>
  </si>
  <si>
    <t>lacuered &amp; silver</t>
  </si>
  <si>
    <t xml:space="preserve">_x000D_
_x000D_
_x000D_
_x000D_
_x000D_
_x000D_
OLDS RECORDING-F E OLDS &amp; SON, LA CA. brass/siver. 1932 I believe. Played as a kid. bought from Music Teach_x000D_
_x000D_
</t>
  </si>
  <si>
    <t>Indianapolis, Indiana</t>
  </si>
  <si>
    <t>Herald</t>
  </si>
  <si>
    <t>tx</t>
  </si>
  <si>
    <t>indiana</t>
  </si>
  <si>
    <t>Both water valves are use a side lever...instead of the traditional under lever,</t>
  </si>
  <si>
    <t>beautiful condition, I stripped lacquer and ploished, very nice case</t>
  </si>
  <si>
    <t>New Berlin, WI</t>
  </si>
  <si>
    <t>Atlanta, Georgia</t>
  </si>
  <si>
    <t>Alabama, USA</t>
  </si>
  <si>
    <t>Main tuning slide brace,1st Slide Trigger,3rd Slide Trigger</t>
  </si>
  <si>
    <t>I traded for this in 1966. it was beat up then and is beat up now.  Plays beautifully!</t>
  </si>
  <si>
    <t>Bavaria, Germany</t>
  </si>
  <si>
    <t>Bought the horn in 1990 in London, played and recorded with it until 1996.</t>
  </si>
  <si>
    <t>original Olds 3" mouthpiece"</t>
  </si>
  <si>
    <t>IL</t>
  </si>
  <si>
    <t>3 trombone style H2O keys. Slide tubing is silver. Great Condition.</t>
  </si>
  <si>
    <t>Uan Rasey's favorite trumpet 1949-1973.</t>
  </si>
  <si>
    <t>Pa. USA</t>
  </si>
  <si>
    <t>Wyoming</t>
  </si>
  <si>
    <t>Seneca, SC</t>
  </si>
  <si>
    <t>japan</t>
  </si>
  <si>
    <t>Please return an e-mail with a  year of manufacture. If possible. Thank You Very Much!</t>
  </si>
  <si>
    <t>California, USA</t>
  </si>
  <si>
    <t xml:space="preserve"> </t>
  </si>
  <si>
    <t>Purchased from original owner in Delaware, sold from brackney, pa to OHIO, raw brass missing 3rd trigger</t>
  </si>
  <si>
    <t>Kosovo</t>
  </si>
  <si>
    <t>Herkimer, N.Y</t>
  </si>
  <si>
    <t>Dual Trombone Water Keys</t>
  </si>
  <si>
    <t>Nearly new, unrestored condition</t>
  </si>
  <si>
    <t>New York, USA</t>
  </si>
  <si>
    <t>Excellent Condition</t>
  </si>
  <si>
    <t>Cuba</t>
  </si>
  <si>
    <t>Great player! Dual trombone keys. 3rd trigger.</t>
  </si>
  <si>
    <t>calif</t>
  </si>
  <si>
    <t>1950s</t>
  </si>
  <si>
    <t>Ontario,Canada</t>
  </si>
  <si>
    <t>found at garage sale in 2010,daily player since then</t>
  </si>
  <si>
    <t>Appears to be all original except for the second valve slide which was replaced by non OLDS slide. Trying to find replacement</t>
  </si>
  <si>
    <t>Side mounted water key on third valve slide.</t>
  </si>
  <si>
    <t>2nd owner,3rd valve trigger,off set valves,pearl inset on 1st and 2nd slide,silver upper valve case,50% of brass is tarnished</t>
  </si>
  <si>
    <t>WA, USA</t>
  </si>
  <si>
    <t>Trying to find more info on this cornet- age etc and its missing the first valve- is it replaceable</t>
  </si>
  <si>
    <t>this was my fathers in high school It was found in my grandfathers atic when he passed. i know nothing more then this.</t>
  </si>
  <si>
    <t>???</t>
  </si>
  <si>
    <t>nickle/silver bell</t>
  </si>
  <si>
    <t>Indio,CA</t>
  </si>
  <si>
    <t>Trimmed in Silver-Silver Bell</t>
  </si>
  <si>
    <t>the case reads Ambassador</t>
  </si>
  <si>
    <t>Colodrado</t>
  </si>
  <si>
    <t>danielson connecticut</t>
  </si>
  <si>
    <t>silver bell</t>
  </si>
  <si>
    <t>Nickel main  tuning slide. F. E. Olds &amp; Sons engraved in an Old English" font. 2x trombone water keys. .020 tubing thickness"</t>
  </si>
  <si>
    <t>Wheaton, IL</t>
  </si>
  <si>
    <t>Herkimer, NY</t>
  </si>
  <si>
    <t>Nickel/silver bell</t>
  </si>
  <si>
    <t>Looks like factory Silver. U.S. Stamped on Bell. Appears all original. Maybe U.S. Military order. Great condition.</t>
  </si>
  <si>
    <t>MD</t>
  </si>
  <si>
    <t>London, United Kingdom</t>
  </si>
  <si>
    <t>Dual trombone water keys</t>
  </si>
  <si>
    <t>Overhauled.  Dual trombone water keys.</t>
  </si>
  <si>
    <t>Originally bought in South Carolina</t>
  </si>
  <si>
    <t>Westchester, NY</t>
  </si>
  <si>
    <t>2010 tag sale find with Lifton case, Olds lyre and no. 3 mouthpiece. Beautiful shape minus lacquer wear. Valves still perfect</t>
  </si>
  <si>
    <t>IA</t>
  </si>
  <si>
    <t>Found this beauty abandoned at my high school.  All slides stuck, valves in excellent shape.</t>
  </si>
  <si>
    <t>California-Salinas as of Dec. 26, 2009</t>
  </si>
  <si>
    <t>What a great cornet-top-quality craftsmanship! All lacquer is gone...has a beautiful patina, soon to be polished!</t>
  </si>
  <si>
    <t>New Hampshire</t>
  </si>
  <si>
    <t>Sorry for the duplicate entry on this one.  I forgot to mention the unusual straight sided upper valve balusters.</t>
  </si>
  <si>
    <t>Recently completely refurbished.  Engraved, silver&amp;gold, with custom heavy bracing, bell 4 3/4</t>
  </si>
  <si>
    <t>oregon</t>
  </si>
  <si>
    <t>Original owner 1950</t>
  </si>
  <si>
    <t>Reportedly used by the US Navy Band.</t>
  </si>
  <si>
    <t>MO</t>
  </si>
  <si>
    <t>Solana Beach, CA</t>
  </si>
  <si>
    <t>Purchased in 1953 in Fayetteville, NC</t>
  </si>
  <si>
    <t>On sale online 2/10/2012</t>
  </si>
  <si>
    <t>Santa Rosa, CA</t>
  </si>
  <si>
    <t>France</t>
  </si>
  <si>
    <t>NJ</t>
  </si>
  <si>
    <t>Vancouver, Canada</t>
  </si>
  <si>
    <t>w.a.</t>
  </si>
  <si>
    <t>origional laquer ,silver bell ring reads made by f.e. olds &amp;son,los angeles ca. l.a.</t>
  </si>
  <si>
    <t>New Mexico</t>
  </si>
  <si>
    <t>cant cancel other features, so NO Main tuning slide stop rod</t>
  </si>
  <si>
    <t>KY</t>
  </si>
  <si>
    <t>1st slide trigger added at Olds Fullerton plant in 1975</t>
  </si>
  <si>
    <t>Los angeles, ca</t>
  </si>
  <si>
    <t>n.y.c.</t>
  </si>
  <si>
    <t>Bought in 50's by grandpa_x000D_
Very good repair_x000D_
Aesthetic issues; laquer coming off, very dull_x000D_
Original case is falling apart.</t>
  </si>
  <si>
    <t>Orem, UT</t>
  </si>
  <si>
    <t>Main tuning slide brace,3rd Slide Trigger</t>
  </si>
  <si>
    <t>CANADA</t>
  </si>
  <si>
    <t xml:space="preserve">MA </t>
  </si>
  <si>
    <t>original Olds 3 mpc, case, and lyre</t>
  </si>
  <si>
    <t>Valve stems,Slide Tubes (full serial)</t>
  </si>
  <si>
    <t>northern Indiana</t>
  </si>
  <si>
    <t>recently purchased would like more info, not familiar with this instrument</t>
  </si>
  <si>
    <t>Texas, United States</t>
  </si>
  <si>
    <t>arizona</t>
  </si>
  <si>
    <t>purchased used in illinois about 1975</t>
  </si>
  <si>
    <t>Olympia, WA USA</t>
  </si>
  <si>
    <t>Original owner, bought in 1953</t>
  </si>
  <si>
    <t>clarksville tn</t>
  </si>
  <si>
    <t>march 9,1953</t>
  </si>
  <si>
    <t>all original including case no dents plays great</t>
  </si>
  <si>
    <t>Elk River, MN</t>
  </si>
  <si>
    <t>oakland , ca.</t>
  </si>
  <si>
    <t>early 52 ?</t>
  </si>
  <si>
    <t>flea market score $15.00 horn is in good cond . org. case  is shabby and tattered .</t>
  </si>
  <si>
    <t>I'd like to find out more about my trumpet.  Any references would be helpful.  Thanks.</t>
  </si>
  <si>
    <t>Typo on first submit. Serial is 71280</t>
  </si>
  <si>
    <t>Converted to Pocket Cornet by N. DeCarlis, 9 inch length.  Upper balusters are brass, not nickel silver.</t>
  </si>
  <si>
    <t>Raw brass</t>
  </si>
  <si>
    <t>Bought new in Virginia</t>
  </si>
  <si>
    <t>mass</t>
  </si>
  <si>
    <t>alabama, usa</t>
  </si>
  <si>
    <t>in need of total restoration</t>
  </si>
  <si>
    <t>Fort Sill, Oklahoma</t>
  </si>
  <si>
    <t>My mother played it in high school in the 1950's.</t>
  </si>
  <si>
    <t>No idea what is meant by bell type."  No idea what bore marking is or where to look for it."</t>
  </si>
  <si>
    <t>Only recording" is engraved on horn.  Trumpet valves offset w/ middle valve out of line for better placement of finger."</t>
  </si>
  <si>
    <t>Cleveland, GA</t>
  </si>
  <si>
    <t>Good condition</t>
  </si>
  <si>
    <t>Norwalk, CA</t>
  </si>
  <si>
    <t>Purchased @ pawn shop.  Valves have double notches and valve casings have double slots.</t>
  </si>
  <si>
    <t xml:space="preserve">San Francisco, CA </t>
  </si>
  <si>
    <t>what year was this built?</t>
  </si>
  <si>
    <t>London</t>
  </si>
  <si>
    <t>florida</t>
  </si>
  <si>
    <t xml:space="preserve">Kansas </t>
  </si>
  <si>
    <t>mazatlan sinaloa mexico</t>
  </si>
  <si>
    <t>Taiwan</t>
  </si>
  <si>
    <t>Brass balusters</t>
  </si>
  <si>
    <t>michigan</t>
  </si>
  <si>
    <t>tarnished unit, seems very old and am curious of its value</t>
  </si>
  <si>
    <t>Jan 2012, purchased from original owner in Minnesota, GREAT player, good compression, SOME lacquer loss</t>
  </si>
  <si>
    <t>Mendez</t>
  </si>
  <si>
    <t>Florida USA</t>
  </si>
  <si>
    <t>Winter Park, FL</t>
  </si>
  <si>
    <t>I do not know about the bell or bore marking or bore size question._x000D_
_x000D_
thank you</t>
  </si>
  <si>
    <t>I am original owner. When we bought it, the store said something about the bell having gold.   ????</t>
  </si>
  <si>
    <t>oklahoma</t>
  </si>
  <si>
    <t>I don't know where to find the Bore Size?</t>
  </si>
  <si>
    <t>May have been owned by Bobby Hackett (?)</t>
  </si>
  <si>
    <t>Norcross, GA US of A</t>
  </si>
  <si>
    <t>Same features as my 229xxx Fullerton...down to the tint of aged lacquer.  Both are wildly different than my late 60's model.</t>
  </si>
  <si>
    <t>Prototype which appears on The Singing Trumpet" album cover."</t>
  </si>
  <si>
    <t xml:space="preserve">staunton  va </t>
  </si>
  <si>
    <t>~1952</t>
  </si>
  <si>
    <t>original case</t>
  </si>
  <si>
    <t>1951 or 52</t>
  </si>
  <si>
    <t>purchased new in 1951 or '52; mouthpiece marked Olds 3; valve cases are numbered</t>
  </si>
  <si>
    <t>actually, third valve music holder bracket finger slide adjuster</t>
  </si>
  <si>
    <t>Got used in 1959.</t>
  </si>
  <si>
    <t>Sold on ebay 1-2-2012 _x000D_
Raw Brass - Pinky Ring instead of hook</t>
  </si>
  <si>
    <t>dickinson n. d. 58601</t>
  </si>
  <si>
    <t>i made a mistake on the serial number yesterday it is 83144</t>
  </si>
  <si>
    <t>Rose brass bell and leadpipe.  Reconditioned in 90s by  Kanstanul Horn is in like new shape!</t>
  </si>
  <si>
    <t>Isreal</t>
  </si>
  <si>
    <t>az</t>
  </si>
  <si>
    <t>replated in silver</t>
  </si>
  <si>
    <t>Black case with blue lining.</t>
  </si>
  <si>
    <t>On E-Bay</t>
  </si>
  <si>
    <t>actually, NO features</t>
  </si>
  <si>
    <t>this was found in my grandfathers closet wrapped in a newspaper from 1951</t>
  </si>
  <si>
    <t>DE</t>
  </si>
  <si>
    <t>Japan</t>
  </si>
  <si>
    <t>Springfield, Vermont</t>
  </si>
  <si>
    <t xml:space="preserve">Been in the family since new - four generations have learned to play trumpet on it.  </t>
  </si>
  <si>
    <t>cable, wisc</t>
  </si>
  <si>
    <t>i only used it for 6 months in 5th or 6th grade.   after that it has sat in its case---until today------perfect---as new cond</t>
  </si>
  <si>
    <t>AZ USA</t>
  </si>
  <si>
    <t>Sold on Ebay 2/5/2012_x000D_
very nice condition -  no dents just scratching</t>
  </si>
  <si>
    <t>Newburgh, Indiana USA</t>
  </si>
  <si>
    <t>gold plated ??</t>
  </si>
  <si>
    <t>Beautiful floral engraving on bell---A+++ condition</t>
  </si>
  <si>
    <t>Sacramento</t>
  </si>
  <si>
    <t>Michigan USA</t>
  </si>
  <si>
    <t xml:space="preserve">Bought in Des Moines, Iowa, at Miller Music in the mid- to late 50s.  </t>
  </si>
  <si>
    <t>Fantastic Player</t>
  </si>
  <si>
    <t>UNEQUALED TONE</t>
  </si>
  <si>
    <t>MN, USA</t>
  </si>
  <si>
    <t>It was my father's horn when he was in high school ~ 50 yrs ago and mine thru grade school and college ~ 80-93</t>
  </si>
  <si>
    <t>Chandler, AZ</t>
  </si>
  <si>
    <t>Amazing horn. Gold plated in recent years, otherwise as new.</t>
  </si>
  <si>
    <t>Belonged to my father.  Purchased new.</t>
  </si>
  <si>
    <t>Colorado USA</t>
  </si>
  <si>
    <t>Completely and beautifully overhauled and double silver plated by Rich Ita.  Like new.</t>
  </si>
  <si>
    <t>Fort Lee, NJ</t>
  </si>
  <si>
    <t>Bought horn used in 1965.  I'm it's only owner since. I played lead trumpet for Buddy Rich, Frank Sinatra &amp; 4 Broadway shows.</t>
  </si>
  <si>
    <t xml:space="preserve">horn also has a 3rd valve slide trigger.  My parents purchased it new for me when I was in 10th grade.  </t>
  </si>
  <si>
    <t>Used by my father Candido Luis Rubio with famous cuban orchestra Orchestra Casino De La Playa" of 1932. RCA Victor award 33 "</t>
  </si>
  <si>
    <t>This guy's dad bought it at the Fullerton factory in about 1955.</t>
  </si>
  <si>
    <t>Wichita, KS</t>
  </si>
  <si>
    <t xml:space="preserve">3rd and first slide both have spring triggers._x000D_
# 37 was on the bell, so I put that as the date it was manufactured? not sure </t>
  </si>
  <si>
    <t>Bs AS Argentina</t>
  </si>
  <si>
    <t>Bell is silver-color.  The rest of the instrument is brass-color.</t>
  </si>
  <si>
    <t>1st valve slide thumb ring added</t>
  </si>
  <si>
    <t>Original:  Olds horn music holder, Olds 3 mouthpiece, case/lining good condition, right-hand finger ring on main tube.</t>
  </si>
  <si>
    <t>Mission Viejo, CA</t>
  </si>
  <si>
    <t>1952-53</t>
  </si>
  <si>
    <t>About 70% Lacquer remaining, seems to be original,including mouthpiece. Year estimated '51-'53. Would like more info if known</t>
  </si>
  <si>
    <t>massachsetts</t>
  </si>
  <si>
    <t>sold on ebay 1-19-2012_x000D_
Pinky ring instead of hook_x000D_
maybe 50% lacquer remaining</t>
  </si>
  <si>
    <t>modified...takes large shank moutpiece. Damage to bell but is being repaired. Original lacquer, roughly 50%.</t>
  </si>
  <si>
    <t>illinois</t>
  </si>
  <si>
    <t>purchased horn used in 1966</t>
  </si>
  <si>
    <t>Original case</t>
  </si>
  <si>
    <t>Mine was refinished by Bill Shultz long before he became CEO of Fender Musical instrument Co.  It is a studio model.</t>
  </si>
  <si>
    <t>Found in an antique store, got it for $50!  Has been re-laquered at some point, but in great playing shape.</t>
  </si>
  <si>
    <t>brass balusters</t>
  </si>
  <si>
    <t>Valves re-done at Kanstul Late 2011.</t>
  </si>
  <si>
    <t>This horn was my Grandpa's, We had it restored in 1989, and I played it all the way through college.</t>
  </si>
  <si>
    <t>RI</t>
  </si>
  <si>
    <t>BC, Canada</t>
  </si>
  <si>
    <t>Horn was gold plated 8/2009.</t>
  </si>
  <si>
    <t>AB, Canada</t>
  </si>
  <si>
    <t xml:space="preserve">We aren't sure of some of the features. </t>
  </si>
  <si>
    <t>original, no refurbishing has been done as of 11/10/2011</t>
  </si>
  <si>
    <t>Dayton, Ohio</t>
  </si>
  <si>
    <t>Refurbished by Charlie Melk</t>
  </si>
  <si>
    <t>Finland</t>
  </si>
  <si>
    <t>Serial # on upper pistons also</t>
  </si>
  <si>
    <t>Columbus, Ohio</t>
  </si>
  <si>
    <t>Suffolk County, New York</t>
  </si>
  <si>
    <t>Satin Brushed SilverPlate withGold Plate inside of bell. No wear or dents. The horn is diamond mint.</t>
  </si>
  <si>
    <t>n. huntingdon,pa 15642</t>
  </si>
  <si>
    <t>I'm not sure what a herald bell is</t>
  </si>
  <si>
    <t>Received from family member in early 70's in bad shape-flood damage. Sent to Schilke for restoration. Still played regularly</t>
  </si>
  <si>
    <t>Horn is all brass with nickel brilliant bell" flair."</t>
  </si>
  <si>
    <t>apparently made from LA Amb. valve section, Fullerton Amb. A6 bell; short shepherd's crook design, 13 1/4 inches long</t>
  </si>
  <si>
    <t>It was my Dads and he had as long as I can remember</t>
  </si>
  <si>
    <t>Purchased  used in Dallas, Texas around 1969</t>
  </si>
  <si>
    <t>Tucson, AZ</t>
  </si>
  <si>
    <t>1951 or 1952</t>
  </si>
  <si>
    <t>Any estimate of value?</t>
  </si>
  <si>
    <t>Ser.# is also on the valve stems.</t>
  </si>
  <si>
    <t>Original guarantee booklet_x000D_
numbered but not dated._x000D_
Purchased 2011 in Hollywood, CA</t>
  </si>
  <si>
    <t>Spokane Wa</t>
  </si>
  <si>
    <t>sorry I don't understand much of the information you require</t>
  </si>
  <si>
    <t>CHIPLEY FLORIDA</t>
  </si>
  <si>
    <t>IN ORIGINAL CASE, FINISH NEAR FLAWLESS, VERY SMALL DENTS, BELL PERFECT.</t>
  </si>
  <si>
    <t>Restored by Charlie Melk approx. 2007</t>
  </si>
  <si>
    <t>russia</t>
  </si>
  <si>
    <t>olds special</t>
  </si>
  <si>
    <t>winston-salem, nc</t>
  </si>
  <si>
    <t>CA, USA</t>
  </si>
  <si>
    <t>Purchased 06/09 on Ebay - excellent cond. Bare Brass finish, orig case</t>
  </si>
  <si>
    <t>oxnard ca.</t>
  </si>
  <si>
    <t>VIRGINIA</t>
  </si>
  <si>
    <t>purchased Lyons Band Insterment Co. in Chicago, Ill. in early 1950's.</t>
  </si>
  <si>
    <t>Inside of bell is gold plated</t>
  </si>
  <si>
    <t>louisiana</t>
  </si>
  <si>
    <t>Ca</t>
  </si>
  <si>
    <t>Calif.</t>
  </si>
  <si>
    <t>purchase Aug. 1954</t>
  </si>
  <si>
    <t>Tampa, FL</t>
  </si>
  <si>
    <t>ca1955</t>
  </si>
  <si>
    <t>three color laquer.  Played in U. California marching band 4 yrs. 1956-1960</t>
  </si>
  <si>
    <t>Austin TX</t>
  </si>
  <si>
    <t>Amazing condition for a 55-yr old horn</t>
  </si>
  <si>
    <t>Purchased from private party in Florida.   According to the serial # this Cornet was Manufactured 1937-1938, little is known.</t>
  </si>
  <si>
    <t>MN</t>
  </si>
  <si>
    <t>mendocino ca.</t>
  </si>
  <si>
    <t>il</t>
  </si>
  <si>
    <t>Horn is in raw brass with a Bach Strad 43 Bell in upturned configuration</t>
  </si>
  <si>
    <t xml:space="preserve">Was my father's trumpet purchased 2/13/1954 from Mid-Bell Music Co. of Fort Dodge, Ia. </t>
  </si>
  <si>
    <t>Washington, USA</t>
  </si>
  <si>
    <t>White, pink, yellow gold" .  Olds #3 mouthpiece. SN also on 2nd valve case. Above does not allow multiple location entry."</t>
  </si>
  <si>
    <t>Restored with Valve Rebuild  and re-lacquer by Kanstul in 2011</t>
  </si>
  <si>
    <t>Refurbished, silver plated</t>
  </si>
  <si>
    <t xml:space="preserve">trumpet was a gift </t>
  </si>
  <si>
    <t>pa.</t>
  </si>
  <si>
    <t>Chickasha, Oklahoma</t>
  </si>
  <si>
    <t>My dad bought this horn for me in the lat 60s eirly 70s It is still in pretty good shape needs a cleaning and some valve pads</t>
  </si>
  <si>
    <t>Gold plating said to be original.</t>
  </si>
  <si>
    <t>Flugel</t>
  </si>
  <si>
    <t>Restored by George Borodi</t>
  </si>
  <si>
    <t>Sold on Ebay 1/21/2012</t>
  </si>
  <si>
    <t>Raleigh, NC</t>
  </si>
  <si>
    <t>1953-1954</t>
  </si>
  <si>
    <t>Reconditioned. In mint condition and plays like a dream.</t>
  </si>
  <si>
    <t>Serial on spring housing_x000D_
Fine original lacquer 90%</t>
  </si>
  <si>
    <t>Victoria, British Columbia, Canada</t>
  </si>
  <si>
    <t>1960's</t>
  </si>
  <si>
    <t>MEXICO-Queretaro</t>
  </si>
  <si>
    <t>Alberta Canada</t>
  </si>
  <si>
    <t>med</t>
  </si>
  <si>
    <t xml:space="preserve">I began playing on this horn in 1955.I was given the horn by my Father. The plating is going but it is in great shape I </t>
  </si>
  <si>
    <t>Pa.</t>
  </si>
  <si>
    <t>plays almost as good as my large bore martin committee</t>
  </si>
  <si>
    <t>Refurbished</t>
  </si>
  <si>
    <t>ca</t>
  </si>
  <si>
    <t>Original purchase may have been Stout's Music House, Kirksville, MO ($60)</t>
  </si>
  <si>
    <t xml:space="preserve">Washington </t>
  </si>
  <si>
    <t xml:space="preserve">Purchased by my parents as a Christmas present in 1953 in SC. </t>
  </si>
  <si>
    <t>I don't know what a bore mark" is."</t>
  </si>
  <si>
    <t>N.C.</t>
  </si>
  <si>
    <t>Has thumb saddle on tuning slide.</t>
  </si>
  <si>
    <t>Montgomery alabama</t>
  </si>
  <si>
    <t>made in Los Angeles, Cali.</t>
  </si>
  <si>
    <t>MB</t>
  </si>
  <si>
    <t xml:space="preserve">Customized, Martin Committee Bell, reverse lead pipe.  Wonderful playing horn.  Best of all worlds. </t>
  </si>
  <si>
    <t>Sebastopol, California</t>
  </si>
  <si>
    <t>used 1964</t>
  </si>
  <si>
    <t>Purchased used in 1964 at Swain Music, Palo Alto, CA, it was a step up from my first trumpet.</t>
  </si>
  <si>
    <t>sold on ebay 1/29/2012</t>
  </si>
  <si>
    <t>cant find date of manufacter</t>
  </si>
  <si>
    <t>Instrument is finished in yellow and rose gold and silver. In beautiful condition.</t>
  </si>
  <si>
    <t>Bought new about 1958. Used until about 1977. Starting to play again.</t>
  </si>
  <si>
    <t>This horn first registered as a trumpet, but it is a cornet.</t>
  </si>
  <si>
    <t>Has added 3rd slide ring, 1st slide hook, and has Special type braces. Said to be a good player by Frank Kaderabek.</t>
  </si>
  <si>
    <t>1950's</t>
  </si>
  <si>
    <t>1954?</t>
  </si>
  <si>
    <t>Original case is leather covered wood (tounge and grove), flared at the bell.</t>
  </si>
  <si>
    <t>L.A. Ambassador w/Fullerton bell; original bell had a 1/2 split and was deteriorating; expert repair by Don Ott (PA 19064)"</t>
  </si>
  <si>
    <t>usa</t>
  </si>
  <si>
    <t>Great player, will need a complete cosmetic restoration eventually, but still presentable.</t>
  </si>
  <si>
    <t>trying to get a price and sell before a relative throws it in a yard sale after I am gone.</t>
  </si>
  <si>
    <t>Roanoke,AL</t>
  </si>
  <si>
    <t>I am not sure how to answer all the ?s Can you tell be the serial #</t>
  </si>
  <si>
    <t>purchased used 1962-3 in Calif. fm Arcata Highschool Band Teacher, Woody Thompson</t>
  </si>
  <si>
    <t>Original owner, purchased in 1953 in Portland, OR. Used by two kids of owner, still in good shape-plays well!</t>
  </si>
  <si>
    <t>tennessee</t>
  </si>
  <si>
    <t>Columbia, MD</t>
  </si>
  <si>
    <t>Golden, CO,  80401</t>
  </si>
  <si>
    <t>Bought at auction in October '87 from estate of original owner Ontario, Canada.</t>
  </si>
  <si>
    <t>1951(?)</t>
  </si>
  <si>
    <t>In great condition.</t>
  </si>
  <si>
    <t>Paul, ID/Hemet, CA</t>
  </si>
  <si>
    <t>Purchased new in Twin Falls, Idaho</t>
  </si>
  <si>
    <t>Original owner</t>
  </si>
  <si>
    <t>Miami, Fl</t>
  </si>
  <si>
    <t>Online sale 1/21/2012_x000D_
most lacquer gone from bell... no major damage</t>
  </si>
  <si>
    <t>Got this from my cousin in Central Iowa</t>
  </si>
  <si>
    <t>Pretty sad shape. This was my Elementary school rental horn about 20 years ago. Then went through high school marching band.</t>
  </si>
  <si>
    <t>Acquired in 1983 at a garage sale in Maine.</t>
  </si>
  <si>
    <t xml:space="preserve">Purhased on Ebay for $175 in very good condidion with minimal ware. </t>
  </si>
  <si>
    <t>LA Horn</t>
  </si>
  <si>
    <t>Fullerton warranty card</t>
  </si>
  <si>
    <t>1955-56</t>
  </si>
  <si>
    <t xml:space="preserve">I am original buyer and owner.. Horn was re-laquered once over 30 yrs ago. No dents or scratches. Superb condition. </t>
  </si>
  <si>
    <t>Nickel Bell</t>
  </si>
  <si>
    <t>purchased ~1956</t>
  </si>
  <si>
    <t>Tops of valve cases, slides and ring around bell (engraved) are silver.  Would like more info if you know any...</t>
  </si>
  <si>
    <t>Error in previous submission. serial s/b 133069 (I made a typo).</t>
  </si>
  <si>
    <t>Finish is raw brass (hand polished)</t>
  </si>
  <si>
    <t>I'm getting within days a 1948 Olds 'LA' Super cornet S/N # 27873</t>
  </si>
  <si>
    <t>Brilliant bell</t>
  </si>
  <si>
    <t>marquette mi</t>
  </si>
  <si>
    <t>Ferndale, Washington</t>
  </si>
  <si>
    <t>there is a number of 70 where you screww pieces together on horn side. cerial number is on slide side.</t>
  </si>
  <si>
    <t>1953?</t>
  </si>
  <si>
    <t>c. 1955</t>
  </si>
  <si>
    <t>North Dakota</t>
  </si>
  <si>
    <t>LA Engraving</t>
  </si>
  <si>
    <t xml:space="preserve">Horn has been re-lacquered. </t>
  </si>
  <si>
    <t>Oregon USA</t>
  </si>
  <si>
    <t>Bell inscription reads; RECORDING  Made by F.E. Olds and Son, Los Angeles, Calif.</t>
  </si>
  <si>
    <t>Montréal, Canada</t>
  </si>
  <si>
    <t>Old&amp;Son LosAngeles Calle, Studio model trombone, 704 on the brace slide and 137704 on the horn.</t>
  </si>
  <si>
    <t>Tricolor</t>
  </si>
  <si>
    <t>puechased 12-1959</t>
  </si>
  <si>
    <t>My Christmas gift from Grandmother in1959, my  freshman year in college</t>
  </si>
  <si>
    <t>beautifully refinished with valves rebuilt  recently.</t>
  </si>
  <si>
    <t>my grandmother bought this horn for me as a Christmas present in Dec., 1959</t>
  </si>
  <si>
    <t>I incorrectly entered 139006, but I mistyped.  The right serial number on this ne is 139066.</t>
  </si>
  <si>
    <t>Factory silver with gold wash bell</t>
  </si>
  <si>
    <t>kentucky</t>
  </si>
  <si>
    <t>LA horn</t>
  </si>
  <si>
    <t>1954/1955</t>
  </si>
  <si>
    <t>this Ambassador can really play!</t>
  </si>
  <si>
    <t>Fullerton engraving</t>
  </si>
  <si>
    <t>Purchased 2nd hand in 1965</t>
  </si>
  <si>
    <t>Flower Mound, Texas</t>
  </si>
  <si>
    <t>1956-1958</t>
  </si>
  <si>
    <t>Original Owner</t>
  </si>
  <si>
    <t>mid-1950s</t>
  </si>
  <si>
    <t>Bought new, and I played it at John Kennedy's inauguration with the VMI Regimental band.  Original tri-color.</t>
  </si>
  <si>
    <t>Fullerton horn!</t>
  </si>
  <si>
    <t>Scotland UK</t>
  </si>
  <si>
    <t>Fullerton horn</t>
  </si>
  <si>
    <t>Los Angeles engraving</t>
  </si>
  <si>
    <t>Fullerton horn, original owner 1954</t>
  </si>
  <si>
    <t>raw brass, excellent condition</t>
  </si>
  <si>
    <t>spring hill florida usa</t>
  </si>
  <si>
    <t>Raw Brass Currently. Like new, no dents or such. I play Lead in a big band, and it works fine...</t>
  </si>
  <si>
    <t>Belonged to my father in law, Luis Sepulveda.  Had his own band, and played in Xavier Cugat's band.</t>
  </si>
  <si>
    <t>Fullerton horn, orig. owner '53!!</t>
  </si>
  <si>
    <t>Greensboro, NC</t>
  </si>
  <si>
    <t>usa TX</t>
  </si>
  <si>
    <t>Los Angeles horn</t>
  </si>
  <si>
    <t>Fullerton bell, large shank receiver.  Very early Fullerton?</t>
  </si>
  <si>
    <t>Dallas, Texas</t>
  </si>
  <si>
    <t>serial is on 2nd valve case and valve pistons.</t>
  </si>
  <si>
    <t>Bought 03/22/2011 in an antique/consignment shop for $39 (42.60 otd). Per cashier, was brought in this a.m. Meant to be mine?</t>
  </si>
  <si>
    <t>Bought 2nd hand, in the late 1990s in Ithaca, NY</t>
  </si>
  <si>
    <t>NEW HAVEN CT</t>
  </si>
  <si>
    <t>circa@1956</t>
  </si>
  <si>
    <t>LONDON, ENGLAND</t>
  </si>
  <si>
    <t>Kansas, U.S.A.</t>
  </si>
  <si>
    <t>1953-54</t>
  </si>
  <si>
    <t>Brasil</t>
  </si>
  <si>
    <t>Los Angeles bell</t>
  </si>
  <si>
    <t>Blue Ridge, ga.</t>
  </si>
  <si>
    <t>3rd valve slide added</t>
  </si>
  <si>
    <t>Los Angeles Horn</t>
  </si>
  <si>
    <t>bought it for fifteen dollars, came with  back mouthpiece 10.5 c not quite sure what everything is.</t>
  </si>
  <si>
    <t>Independence, Missouri</t>
  </si>
  <si>
    <t>Purchased new in about 1955 Cedar Rapids, Iowa.</t>
  </si>
  <si>
    <t>Colorado, United States</t>
  </si>
  <si>
    <t xml:space="preserve">Bought in Spencer, IA around the year 1960_x000D_
It has been refinished in 22 caret gold.  It will never tarnish. No dents.   </t>
  </si>
  <si>
    <t>I bought this horn about 5 years ago from a friend who has a music store and is a trumpet player.</t>
  </si>
  <si>
    <t>Played by Verne L. Smith in US Air Force Band (late 1940s) Played by many students, son and grandson. Dented and unlaquered.</t>
  </si>
  <si>
    <t>Allentown, PA</t>
  </si>
  <si>
    <t>Fullerton Tone Ring</t>
  </si>
  <si>
    <t>My mom bought it used in 1962 so I could start playing in the school band in 2nd grade.  I continued thru college.</t>
  </si>
  <si>
    <t>Sold on ebay 1/4/2012_x000D_
Pinky Ring instead of Hook</t>
  </si>
  <si>
    <t>S.C.</t>
  </si>
  <si>
    <t>former trumpet in Carl Dengler's Orchestra, Roch, NY</t>
  </si>
  <si>
    <t>Lindstrom, mn</t>
  </si>
  <si>
    <t>4th  generation is now playing</t>
  </si>
  <si>
    <t>Hereford, AZ</t>
  </si>
  <si>
    <t>Mouth piece Olds 3</t>
  </si>
  <si>
    <t>Tokyo, Japan</t>
  </si>
  <si>
    <t>Today, I got 2nd handed Ambassador trumpet. The engraved mark of its model name, Olds, and location  is&amp;#12288;less wearing.</t>
  </si>
  <si>
    <t>sacramento, california</t>
  </si>
  <si>
    <t>CA-California</t>
  </si>
  <si>
    <t>london england</t>
  </si>
  <si>
    <t>Columbus, Ga</t>
  </si>
  <si>
    <t>dop spring 1956</t>
  </si>
  <si>
    <t xml:space="preserve">Hampshire England UK </t>
  </si>
  <si>
    <t>N/A</t>
  </si>
  <si>
    <t>previously in Canada owned by a member of Canadian Navy Band, prior to that I understand, was owned by a Erotic Dancer!!</t>
  </si>
  <si>
    <t>Ontario,  Canada</t>
  </si>
  <si>
    <t>Minimal scratches Hardly played. Mendez 1  27  3 mouthpiece Immaculate, Original hardshell case. For sale</t>
  </si>
  <si>
    <t>Fullerton Horn</t>
  </si>
  <si>
    <t>idaho</t>
  </si>
  <si>
    <t>garage sale purchase, don't know names of parts</t>
  </si>
  <si>
    <t>El Paso, Texas</t>
  </si>
  <si>
    <t>Bought new late 1950</t>
  </si>
  <si>
    <t>Don't know much ...I have had it for at least 50 years. seems to be in good shape...My dad bought it in a pawn shop</t>
  </si>
  <si>
    <t>italy</t>
  </si>
  <si>
    <t>Gold/Silver Plated</t>
  </si>
  <si>
    <t>Refinished original case</t>
  </si>
  <si>
    <t>Found this trumpet in the original case in the attic of haunted house. Valves work well and it really sounds nice!</t>
  </si>
  <si>
    <t>1956?</t>
  </si>
  <si>
    <t>This was my husband's trumpet. I'm sorry I don't know what all your questions mean.</t>
  </si>
  <si>
    <t>Originally Buddy Childers' horn</t>
  </si>
  <si>
    <t>I can't make out all of the letters that appear_x000D_
under the word Fullerton.</t>
  </si>
  <si>
    <t>Unknown</t>
  </si>
  <si>
    <t>I sold this horn several years ago and cannot remember who the buyer was.</t>
  </si>
  <si>
    <t>Minneapolis, MN USA</t>
  </si>
  <si>
    <t>1961-1962</t>
  </si>
  <si>
    <t>Austria</t>
  </si>
  <si>
    <t>Anderson SC</t>
  </si>
  <si>
    <t>Texas,</t>
  </si>
  <si>
    <t>Completely refurbished 04/1977, returned to case, still in like new condition.</t>
  </si>
  <si>
    <t>Instrument has a gorgeous after market engraving.</t>
  </si>
  <si>
    <t>Bell is engraved LA</t>
  </si>
  <si>
    <t>Alaska, USA</t>
  </si>
  <si>
    <t xml:space="preserve">I bought my trumpet from Art's Music located in Dothan, Al. I used it all through High School in the marching band and Jazz. </t>
  </si>
  <si>
    <t>AUSTRALIA</t>
  </si>
  <si>
    <t>Moderate wear and loss of finish. Plays round and rich</t>
  </si>
  <si>
    <t>Horn was found while tearing down a barn. Was in good shape.  Since been mechanically restored and chemically cleaned.</t>
  </si>
  <si>
    <t>New in box as of 12/08</t>
  </si>
  <si>
    <t>NJ    USA</t>
  </si>
  <si>
    <t>Used during outdoor parade in honor of Music Man premiere and during a late ''50's Rose Bowl</t>
  </si>
  <si>
    <t>Purchased by my Father, a band conductor,  From a student in the late 60s.  Reconditioned in mid 70s from 3 color to silver.</t>
  </si>
  <si>
    <t>Austin, Minnesota</t>
  </si>
  <si>
    <t xml:space="preserve">Has 1st &amp; 3rd slide triggers. Taylor Music, Aberdeen, SD, said bore is ML.  Serial shows '57 mfg. Added Mendez engraving. </t>
  </si>
  <si>
    <t>Purchased Dillon Music, NJ 2011</t>
  </si>
  <si>
    <t>Original owner, purchased in '59.</t>
  </si>
  <si>
    <t>My Father bought this Mendez Olds model for me around 1954-55 after seeing and listening to Rafael Mendez in person.</t>
  </si>
  <si>
    <t>San Diego</t>
  </si>
  <si>
    <t>Played by my mom's boyfriend who passed away - she gave to granddaughter in 2010 who had to promise to take good care of it.</t>
  </si>
  <si>
    <t>ny</t>
  </si>
  <si>
    <t>Wondering what my horn is worth?</t>
  </si>
  <si>
    <t>Restored and Refinished in silver and full dress gold, purchased in 12/2010.</t>
  </si>
  <si>
    <t>On Ebay 2/13/2012 - missing 2 valves, severely damaged</t>
  </si>
  <si>
    <t>Bought used in 1965.</t>
  </si>
  <si>
    <t>This trumpet has two spring triggers, one on first valve and one on third valve.</t>
  </si>
  <si>
    <t>Albuquerque</t>
  </si>
  <si>
    <t>This trumpet was my grandfather's horn. He played trumpet for 70 years.</t>
  </si>
  <si>
    <t xml:space="preserve">I got this used when I was in junior high school approx. 1963.  Originally part of a matched cornet trumpet set.  </t>
  </si>
  <si>
    <t>bellingham,wa 98225</t>
  </si>
  <si>
    <t>made by f.e. olds and son</t>
  </si>
  <si>
    <t>Ohio USA</t>
  </si>
  <si>
    <t>Has pinky ring</t>
  </si>
  <si>
    <t>I'm a instrumental music instructor and was shown this instrument by one of my students. I have his address.</t>
  </si>
  <si>
    <t>Detroit, Michigan, USA</t>
  </si>
  <si>
    <t>LA Bell garland</t>
  </si>
  <si>
    <t>In orig case, #3 mouthpiece,original owner,bought in Albany,New York mid 1950's. Was brass Lacquered,silver plated 1962.</t>
  </si>
  <si>
    <t>1958?</t>
  </si>
  <si>
    <t>Original purchase price was $143.70 but don't have date</t>
  </si>
  <si>
    <t>on ebay 2/11/2012</t>
  </si>
  <si>
    <t xml:space="preserve">Virginia </t>
  </si>
  <si>
    <t xml:space="preserve">Purchased used in 1991 for $75. </t>
  </si>
  <si>
    <t>Would like to know the age and approximate worth.  Thanks, Dave.</t>
  </si>
  <si>
    <t>Sverige</t>
  </si>
  <si>
    <t>Denver Colorado</t>
  </si>
  <si>
    <t>complete circle pinkie ring</t>
  </si>
  <si>
    <t>NC, USA</t>
  </si>
  <si>
    <t>Purchased in 1959</t>
  </si>
  <si>
    <t>Bought from the orginal owner, owner used in High school form 1959-1963 and not played until I purchased it in 2010.</t>
  </si>
  <si>
    <t>Purchased at the factory in September or October 1956</t>
  </si>
  <si>
    <t>This horn has been  member of our family for 30 + years &amp; still going strong with 6th family member starting lessons this yr!</t>
  </si>
  <si>
    <t>Original case, documents, &amp; mp. Replated at Anderson's.</t>
  </si>
  <si>
    <t>Same owner since 1963</t>
  </si>
  <si>
    <t>nashville, IN</t>
  </si>
  <si>
    <t>Allen, Texas</t>
  </si>
  <si>
    <t>Purchased in Bloomington Indiana. Estimated purchase date, 1957 or 1958???</t>
  </si>
  <si>
    <t>Purchased on ebay 05/09 - Gorgeous horn with orig case</t>
  </si>
  <si>
    <t>Russellville Ky</t>
  </si>
  <si>
    <t>Closed pinky ring</t>
  </si>
  <si>
    <t>Has closed pinky ring. Bought new 1957 in York, PA. Used until about 1959 and has not been played since.</t>
  </si>
  <si>
    <t>Concord NH</t>
  </si>
  <si>
    <t>albany georgia</t>
  </si>
  <si>
    <t>Apex, NC (originally Littlestown, PA)</t>
  </si>
  <si>
    <t>~1957</t>
  </si>
  <si>
    <t>Horn was re-lacquered in the '80's.  Function &amp; appearance is like new.  Still in the original case.  Anyplace to post pics?</t>
  </si>
  <si>
    <t>Victoria Australia</t>
  </si>
  <si>
    <t>union,il.</t>
  </si>
  <si>
    <t>1956-1957</t>
  </si>
  <si>
    <t>trumpet has been completely overhauled by the brass bow.It looks and plays like new.</t>
  </si>
  <si>
    <t xml:space="preserve">I bought my recording /original case from a music shop in Halesowen West Midland called M.I.R owned by Charlie. </t>
  </si>
  <si>
    <t>Cost $50 in 2012.  Bell tube needs a little work.  Rest is great, finish is 60% good.  Sounds great. Excel valve action.</t>
  </si>
  <si>
    <t>Oakland, ca</t>
  </si>
  <si>
    <t>Lebanon, Ohio</t>
  </si>
  <si>
    <t>connecticut</t>
  </si>
  <si>
    <t>Israel</t>
  </si>
  <si>
    <t>rhode island</t>
  </si>
  <si>
    <t>.407 bore at 2nd valve slide</t>
  </si>
  <si>
    <t>LET ME KNOW THANKS</t>
  </si>
  <si>
    <t>Horn was replated. Don't know whether original was lacquer or silver.</t>
  </si>
  <si>
    <t>Hurst, Texas</t>
  </si>
  <si>
    <t>massachusetts, usa</t>
  </si>
  <si>
    <t>espaÃ±a</t>
  </si>
  <si>
    <t xml:space="preserve">lacada y la campana de nikel </t>
  </si>
  <si>
    <t>Slide Trombone</t>
  </si>
  <si>
    <t>Bot used in '60 for $75.00 in Spencer, IA. It may be a '56. No dents, raw brass, fast valves, equals ANY pro model bar none.</t>
  </si>
  <si>
    <t>A lot of the brass plating has worn off and horn has several dents. Definitely needs an overhaul.</t>
  </si>
  <si>
    <t>red brass,silver and gold lacquer</t>
  </si>
  <si>
    <t>San Diego, Ca</t>
  </si>
  <si>
    <t xml:space="preserve">Purchased New for me by my Parents in 1982. </t>
  </si>
  <si>
    <t>Opera</t>
  </si>
  <si>
    <t>No email - can't verify serial</t>
  </si>
  <si>
    <t>Valves rebuilt by Anderson Silver Plating, 2009. Horn is unlacquered and mainly nickel silver w/brass crooks, lower casings.</t>
  </si>
  <si>
    <t>MA.</t>
  </si>
  <si>
    <t>nov.1956</t>
  </si>
  <si>
    <t>Purchased Nov '57, has pinky ring</t>
  </si>
  <si>
    <t>Centennial, CO</t>
  </si>
  <si>
    <t>There may be a bore marking but it is illegible.</t>
  </si>
  <si>
    <t>O/H at some point.</t>
  </si>
  <si>
    <t>Lafayette, CO</t>
  </si>
  <si>
    <t>OR USA</t>
  </si>
  <si>
    <t>Monroe, Louisiana</t>
  </si>
  <si>
    <t>bought new for my dad to play in high school. refinished in 1978 when I started playing in jr. high. My son also used it.</t>
  </si>
  <si>
    <t>Owned at one time by Louis Linwood Lindstrom III.  U.S.N. 544 49 94 on case.  Bought off e-bay.</t>
  </si>
  <si>
    <t>replated</t>
  </si>
  <si>
    <t>nevada</t>
  </si>
  <si>
    <t>Boise, Idaho</t>
  </si>
  <si>
    <t>I can't answer some of these questions because I don't know anything about trumpets.</t>
  </si>
  <si>
    <t>New Mexico/USA</t>
  </si>
  <si>
    <t>Elizabethtown, KY</t>
  </si>
  <si>
    <t>Purchased used in 5th grade, 1970. In Ne. Cleaning &amp; Polished in 2011, giving to great nephew,back to 5th grade.</t>
  </si>
  <si>
    <t>the bell only says opera" in script +  the family and fullerton -- if you  can tell me anything?"</t>
  </si>
  <si>
    <t>Fanfare model</t>
  </si>
  <si>
    <t>Was my father's, then mine.  I played it in Jr. High/High School band in the 80s. Tarnished, but still sounds great!</t>
  </si>
  <si>
    <t>This was my fathers growing up and then became mine in Jr. High.  It was originally brass, but we had it silver plated.</t>
  </si>
  <si>
    <t>Do not understand tech language so unable to furnish more info. thanks george</t>
  </si>
  <si>
    <t>As of November 9, 2010, found at a thrift store.  Decent trumpet that still plays well.</t>
  </si>
  <si>
    <t>O/H by Robb Stewart; pinkie hook not original.</t>
  </si>
  <si>
    <t>on ebay 2/13/2012</t>
  </si>
  <si>
    <t>All dimensions,features, weight and mass/displacement (metal density) is the same as my early  L.A. Ambassador</t>
  </si>
  <si>
    <t>Pinky Ring</t>
  </si>
  <si>
    <t xml:space="preserve">Need assistance figuring out what we have. </t>
  </si>
  <si>
    <t>mi</t>
  </si>
  <si>
    <t>olds ambassador trumpet, made in Fullerton, CA_x000D_
unknown when it was manufactured.  Any info would be greatly appreciated.</t>
  </si>
  <si>
    <t>montreal, though I got the horn in alaska where I grew up</t>
  </si>
  <si>
    <t>HOrn so old cant make out the stamp well on the bell, I can see the stamp just not where it was made..</t>
  </si>
  <si>
    <t>01.01.2012</t>
  </si>
  <si>
    <t>bethlehem pa</t>
  </si>
  <si>
    <t>current value in excellent condition?</t>
  </si>
  <si>
    <t>plays great; lightning-fast valves; sweet tone</t>
  </si>
  <si>
    <t>lacquered nickel-plated finish; lacquered brass valve casings, trim; Olds 3" mouthpiece; original case"</t>
  </si>
  <si>
    <t>Wilmington, NC</t>
  </si>
  <si>
    <t>Douglasville, GA</t>
  </si>
  <si>
    <t>puallup, WA</t>
  </si>
  <si>
    <t>nederland</t>
  </si>
  <si>
    <t>Owned by Mus. Dir. of Royal Swedish Navy Band</t>
  </si>
  <si>
    <t>Denmark</t>
  </si>
  <si>
    <t>Bought this trumpet and would like to know more</t>
  </si>
  <si>
    <t>Purchased 12-1-1958</t>
  </si>
  <si>
    <t>Redding, CA</t>
  </si>
  <si>
    <t>missouri</t>
  </si>
  <si>
    <t>Raleigh North Carolina</t>
  </si>
  <si>
    <t>original good condition, slight wear</t>
  </si>
  <si>
    <t>Los Angeles tone ring</t>
  </si>
  <si>
    <t>LA Tone ring</t>
  </si>
  <si>
    <t>3rd slide trigger</t>
  </si>
  <si>
    <t>can you tell me anything about this piece its in it's original case and comes with music page holder, straight mute anything?</t>
  </si>
  <si>
    <t>San Francisco, CA, USA</t>
  </si>
  <si>
    <t>Upright style case._x000D_
Unrestored but maintained._x000D_
Great horn still!</t>
  </si>
  <si>
    <t xml:space="preserve">        </t>
  </si>
  <si>
    <t>raw brass, original case, original mpc, lyre</t>
  </si>
  <si>
    <t>early 1960's</t>
  </si>
  <si>
    <t>I'm the original owner. Received it (in NJ) in the early 1960's for student use. Starting to play again after 40 years</t>
  </si>
  <si>
    <t>Columbus Ohio</t>
  </si>
  <si>
    <t>I bought it at a flea market.  It was filthy.  Cleaned up, it has lost its shine, but the sound is nice.</t>
  </si>
  <si>
    <t>Purchased on ebay 05/09 - basket case - dented and bent - restored to good condition, bare brass finish; great player,</t>
  </si>
  <si>
    <t xml:space="preserve">Ebay sale 1/25/2012_x000D_
maybe 40% lacquer worn off_x000D_
</t>
  </si>
  <si>
    <t>Silver Pinky Ring.</t>
  </si>
  <si>
    <t>Raw brass now, Kanstul valve job</t>
  </si>
  <si>
    <t>Raleigh north Carolina</t>
  </si>
  <si>
    <t>early 1957</t>
  </si>
  <si>
    <t>school owned instrument. Repaired damaged leader pipe due to stuck mouthpiece 9/2/10</t>
  </si>
  <si>
    <t>Purchased April 2010, restored by Southeastern Musical, Huntsville AL</t>
  </si>
  <si>
    <t>Scranton, PA USA</t>
  </si>
  <si>
    <t>1956 or 1957</t>
  </si>
  <si>
    <t>we dont' know about bore marking or bore size; been restored and is in perfect condition.  We are curious about it's value.</t>
  </si>
  <si>
    <t>London, UK</t>
  </si>
  <si>
    <t xml:space="preserve">Refinished in 2001 by Leigh McKinney. Mods include Eclipse hooks and rings, reversed slides. </t>
  </si>
  <si>
    <t>Has pinky ring, and an adjustable pinky ring on the 3rd valve tuning slide, and a water key on that slide too.</t>
  </si>
  <si>
    <t>Ar</t>
  </si>
  <si>
    <t>don't know if it's a trumpet,cornet or what. has an ambassador case for two horns and has a us regulation bugle in case also</t>
  </si>
  <si>
    <t>Hampton georgia</t>
  </si>
  <si>
    <t>Purchased new in Colorado Springs, Co while in 6th grade at the Air Force Acadamy early part of the year 1961.</t>
  </si>
  <si>
    <t>F E Olds &amp; Son</t>
  </si>
  <si>
    <t>Garage sale special.</t>
  </si>
  <si>
    <t>Aftermkt goldplate w silverpl slides, caps, buttons; Orig. case &amp; lyre; goldpl Olds 3 MP, silverpl Olds 3 MP, goldpl Herco MP</t>
  </si>
  <si>
    <t>1957?</t>
  </si>
  <si>
    <t>I got this trumpet in 1961-62  new.</t>
  </si>
  <si>
    <t>Montgomery, AL</t>
  </si>
  <si>
    <t>Georgia (USA)</t>
  </si>
  <si>
    <t>October, 1959 (Purchased)</t>
  </si>
  <si>
    <t>Refurbished last year by Kanstul.</t>
  </si>
  <si>
    <t>Three tone Brass. was told it was a Mendez but I'm not sure.  Bought it from my music teacher Bob Hoffman in 1983</t>
  </si>
  <si>
    <t>n.c.</t>
  </si>
  <si>
    <t>Salem, Oregon</t>
  </si>
  <si>
    <t>Bought on eBay - allegedly from the estate of a former college music director</t>
  </si>
  <si>
    <t>Lever spit valves (2).  Third valve tuning slide w/ adjustable ring.</t>
  </si>
  <si>
    <t>Lacquer has been stripped to raw brass finish</t>
  </si>
  <si>
    <t>Purchased in '57</t>
  </si>
  <si>
    <t>aprox 1975 used</t>
  </si>
  <si>
    <t>Purchased used mid 70's in Spartanburg SC</t>
  </si>
  <si>
    <t>Lacquer has been stripped</t>
  </si>
  <si>
    <t>sold on ebay 1/10/2012 - still had the Guarantee Card</t>
  </si>
  <si>
    <t>the netherlands</t>
  </si>
  <si>
    <t>Purchased at auction in New York laminated Ambassador case.  Plays excellently, minor dings.</t>
  </si>
  <si>
    <t>Ebay Sale 1/25/2012 - Lacquer 50%</t>
  </si>
  <si>
    <t xml:space="preserve">United States </t>
  </si>
  <si>
    <t>Ma.</t>
  </si>
  <si>
    <t>Original case, small dent on the bell, 2 mouth pieces (1 is a Mendez 2, other is a Vincent Bach 7C), attaching music stand.</t>
  </si>
  <si>
    <t>Bell has the word Special" engraved"</t>
  </si>
  <si>
    <t>Continuously owned since purchased by my parents in 1958 as new.</t>
  </si>
  <si>
    <t>Much of the lacquer is gone leaving a marvelous brass patina.  Warm rich tone</t>
  </si>
  <si>
    <t>CO,USA</t>
  </si>
  <si>
    <t xml:space="preserve">can't understand some questions, so left them open. </t>
  </si>
  <si>
    <t>Mt. Juliet, Tn. 37122</t>
  </si>
  <si>
    <t>Dec. 22, 1958</t>
  </si>
  <si>
    <t>Red Brass Bell - Nickel and Brass body with lacquer finish</t>
  </si>
  <si>
    <t>Picked up at a garage sale for $20 -- plays nice.</t>
  </si>
  <si>
    <t>Bought on ebay Aug. 2011, sweet horn, still in beautiful condition.</t>
  </si>
  <si>
    <t xml:space="preserve">Va </t>
  </si>
  <si>
    <t>Suffolk, England</t>
  </si>
  <si>
    <t>Already registered through original owner, purchased through dealer June 2011</t>
  </si>
  <si>
    <t>Melbourne Australia</t>
  </si>
  <si>
    <t>brother got it used and then gave it to me</t>
  </si>
  <si>
    <t>Tri colored, Completely restored in 2002,  Never used after that</t>
  </si>
  <si>
    <t>tri-color model</t>
  </si>
  <si>
    <t>Tulsa, OK</t>
  </si>
  <si>
    <t>Silver with brass accents</t>
  </si>
  <si>
    <t>It might be lacqured brass, but it doesn't look lacquered. Was my dad's, I think he bought it used late '50's.</t>
  </si>
  <si>
    <t>Norman, Oklahoma</t>
  </si>
  <si>
    <t>Washington - USA</t>
  </si>
  <si>
    <t>N.Y. USA</t>
  </si>
  <si>
    <t>MINNESOTA</t>
  </si>
  <si>
    <t>decatur, georgia</t>
  </si>
  <si>
    <t>What is a stop rod"? A "saddle/thumb throw"? The "bore"?  "</t>
  </si>
  <si>
    <t>O/H by Robb Stewart. Original case, MP and documents.</t>
  </si>
  <si>
    <t>Tri color</t>
  </si>
  <si>
    <t>Still plays beautifully.</t>
  </si>
  <si>
    <t>Cornet in trumpet-like shape</t>
  </si>
  <si>
    <t>Currently in raw brass.</t>
  </si>
  <si>
    <t>Trumpet wasn't used for many years.  Plays like a dream.  Valves are flawless.</t>
  </si>
  <si>
    <t>Texas, USA</t>
  </si>
  <si>
    <t>Leesburg FL</t>
  </si>
  <si>
    <t>I am the original owner of this Ambassador. My parents purchased it for me in about 1958, and I am still playing it. Thanks.</t>
  </si>
  <si>
    <t>slide key on 1st and 3rd valves</t>
  </si>
  <si>
    <t>Marengo, IL</t>
  </si>
  <si>
    <t>mn. USA</t>
  </si>
  <si>
    <t>Los Angeles Tone Ring</t>
  </si>
  <si>
    <t>Kansas City</t>
  </si>
  <si>
    <t>$125 with original case from a thrift store. No dings, no scratches, no worn lacquer. A beauty that plays like a dream!</t>
  </si>
  <si>
    <t>Valves replated by Kanstul in 2011</t>
  </si>
  <si>
    <t>purchased from Thorndale, Pennsylvania</t>
  </si>
  <si>
    <t>minnesota</t>
  </si>
  <si>
    <t>colorado, usa</t>
  </si>
  <si>
    <t>Original finish was brass, refinished silver at f.e. holds factory in Fullerton in 1972.</t>
  </si>
  <si>
    <t>Pasadena, CA</t>
  </si>
  <si>
    <t xml:space="preserve">IS IN ORIGINAL CASE, LATCHES ARE MISSING BUT OTHERWISE GOOD CONDITION._x000D_
LACQUERED FINISH MOSTLY GONE.PLAYS WELL, SMALL DENTS. </t>
  </si>
  <si>
    <t>Los Angeles bell engraving</t>
  </si>
  <si>
    <t>Tricolor:Yellow brass-nickel silver-red brass.Laquer removed,polished.</t>
  </si>
  <si>
    <t>LA tone ring on bell.</t>
  </si>
  <si>
    <t>New mexico</t>
  </si>
  <si>
    <t>Copper, brass, and silver</t>
  </si>
  <si>
    <t>sold on ebay 1/6/2012_x000D_
3 toned in color_x000D_
still has original Guarente Card</t>
  </si>
  <si>
    <t>Lacquer has been stripped.</t>
  </si>
  <si>
    <t>California USA</t>
  </si>
  <si>
    <t>Bell Type ? Can't find Bore Marking or Size. Valve Stems also have serial #s, all match. Great shape, no dings, plays well.</t>
  </si>
  <si>
    <t>Bought this 9/27/10 from person in N.Y. with orig. case for our 10 yr old son. A few dings. Looks great for a 51 year old!</t>
  </si>
  <si>
    <t>London UK</t>
  </si>
  <si>
    <t>Henderson, Nevada</t>
  </si>
  <si>
    <t>1960s</t>
  </si>
  <si>
    <t>Used in high school.  Not since.</t>
  </si>
  <si>
    <t>vail, az</t>
  </si>
  <si>
    <t>1962+-</t>
  </si>
  <si>
    <t xml:space="preserve">I'm not sure how to answer the questions regarding the finish, bell, bore marking, bore size or  other features". </t>
  </si>
  <si>
    <t>,n/a"</t>
  </si>
  <si>
    <t>Chattanooga Tennessee</t>
  </si>
  <si>
    <t>Bought on Ebay for $35...plays pretty well! Several major dents.</t>
  </si>
  <si>
    <t>This horn is mostly Nickle silver with mpc reciever, bottom of valve case and end of slides in brass.</t>
  </si>
  <si>
    <t>October, 1960</t>
  </si>
  <si>
    <t>was modified by dick akright to emulate 40's Martin Committee. Bell/leadpipe replaced. 1st &amp;3rd slide3 modified</t>
  </si>
  <si>
    <t>cambridge uk</t>
  </si>
  <si>
    <t>Serial number dates to 1959 but has La on silver tone ring.... confused.._x000D_
valve numbers and serial correspond</t>
  </si>
  <si>
    <t>I've had this horn since High School and played in the Indiana U Marching 100 with it.  . Jerry Kreamer - Monrovia, Indiana</t>
  </si>
  <si>
    <t>Wilmar, MN</t>
  </si>
  <si>
    <t>bought new 9/61</t>
  </si>
  <si>
    <t>Guilderland New York</t>
  </si>
  <si>
    <t>original Mouth piece and case. Is for sale. Refurbished 1982</t>
  </si>
  <si>
    <t xml:space="preserve"> In original case, Bach 7C mouthpiece, 2 mutes, original Guarantee paperwork, circa 1959. What is the $ resale value?</t>
  </si>
  <si>
    <t>Listed for sale online 2/20/2012</t>
  </si>
  <si>
    <t xml:space="preserve">uk </t>
  </si>
  <si>
    <t>original case &amp; MP</t>
  </si>
  <si>
    <t>PENNSYLVANIA</t>
  </si>
  <si>
    <t>Horn was bought through Ebay 10/20/2011.  In very good condition, worn lacquer, one small ding.  Plays great!</t>
  </si>
  <si>
    <t xml:space="preserve">Original owner.  Used in high school, college and jazz bands.  In great working condition.  No major dings.  </t>
  </si>
  <si>
    <t>1959-1960</t>
  </si>
  <si>
    <t>Maine, USA</t>
  </si>
  <si>
    <t>Great shape, Bought at yard sale, $5.00, Original case &amp; m.piece</t>
  </si>
  <si>
    <t>Puerto Rico</t>
  </si>
  <si>
    <t>CA.</t>
  </si>
  <si>
    <t>Main tuning slide stop rod,3rd slide stop rod,3rd Slide Trigger</t>
  </si>
  <si>
    <t>Was purchased sometime probably in 1962.  Condition is pretty good with brass being worn in several areas.</t>
  </si>
  <si>
    <t>I purchased my Olds, in 1986, for $10 used from a minister.  I have an interesting story to tell.  So, please email 4 details</t>
  </si>
  <si>
    <t>Horn is Raw Brass</t>
  </si>
  <si>
    <t xml:space="preserve">Professionally refinished, plated in silver, Gold wash bell. </t>
  </si>
  <si>
    <t>Lacquer is gone but horn is in great shape. Orig case incl owners manual. Found in storage space auction. Sounds perfect!</t>
  </si>
  <si>
    <t>raw brass, original case &amp; mpc &amp; lyre</t>
  </si>
  <si>
    <t xml:space="preserve"> Found this horn in a restaurant that was being overhauled. It was hanging on the wall.  The owner gave it to me for free._x000D_
 </t>
  </si>
  <si>
    <t>Your site is very interesting to read, thank you.</t>
  </si>
  <si>
    <t>Indiana, USA</t>
  </si>
  <si>
    <t>Deutschland</t>
  </si>
  <si>
    <t>Nice to see where they all are being used.</t>
  </si>
  <si>
    <t>Sold on Ebay 1/28/2012</t>
  </si>
  <si>
    <t>At date of purchase (late 2009), DOM was estimated at about christmas-time 1959.</t>
  </si>
  <si>
    <t xml:space="preserve"> Kettering ,Ohio</t>
  </si>
  <si>
    <t>Burgandy hardcase, brass label Menchey Music Service</t>
  </si>
  <si>
    <t xml:space="preserve"> Hanover</t>
  </si>
  <si>
    <t xml:space="preserve"> Penna.""</t>
  </si>
  <si>
    <t>hilliard, oh</t>
  </si>
  <si>
    <t>argentina. buenos aires</t>
  </si>
  <si>
    <t>1960?</t>
  </si>
  <si>
    <t>First instrument.  Bought at a garage sale in 1995</t>
  </si>
  <si>
    <t>Angleton, Texas</t>
  </si>
  <si>
    <t>1975 used</t>
  </si>
  <si>
    <t>Bought used @ Rockley Music in Lakewood Colo. in 1975.  3rd slide stop rod is missing</t>
  </si>
  <si>
    <t>Tennessee USA</t>
  </si>
  <si>
    <t>Purched new in Jackson, Tennessee. I think 1961..One owner</t>
  </si>
  <si>
    <t>MISSISSIPPI</t>
  </si>
  <si>
    <t>1st and 3rd valve spring triggers</t>
  </si>
  <si>
    <t>Houston, TExas</t>
  </si>
  <si>
    <t>1963 approx</t>
  </si>
  <si>
    <t>Teaneck, NJ</t>
  </si>
  <si>
    <t>Received in 2009 as a surprise gift from an old Army band buddy who had owned it since 1960.</t>
  </si>
  <si>
    <t>Unsure of the rest of Info on this Instrument, its  my Husbands and his parents bought it used in late 1950's or Early 1960's</t>
  </si>
  <si>
    <t>Nj</t>
  </si>
  <si>
    <t>Los Angeles Tone Ring. Stone Case Co. case._x000D_
Exc + condition.</t>
  </si>
  <si>
    <t>It was my fathers trumpet. He died 1978. He was a proffessional player.  I'm the owner no</t>
  </si>
  <si>
    <t>No main tuning slide brace.</t>
  </si>
  <si>
    <t>Flagstaff, Arizona</t>
  </si>
  <si>
    <t>Purchased on ebay in 2007.</t>
  </si>
  <si>
    <t>??/??1962</t>
  </si>
  <si>
    <t>Bot when HS soph in Gahanna OH;played thru college grad Jan 70 from TX Wstrn/UTEP;cont to play in cmunty bnd/orch&amp;chrch</t>
  </si>
  <si>
    <t>Napa, CA</t>
  </si>
  <si>
    <t>Purchased at Band Box, Atlanta, GA Dec 1960</t>
  </si>
  <si>
    <t>pur. ca 1959-60</t>
  </si>
  <si>
    <t>Bought for me while a high school student. Recently relacquered and being enjoyed once again after many years of unuse.</t>
  </si>
  <si>
    <t xml:space="preserve">Very Nice Original horn and case </t>
  </si>
  <si>
    <t>St. Louis</t>
  </si>
  <si>
    <t>Lacquered in brass, nickel, and silver.</t>
  </si>
  <si>
    <t>Aromas, California</t>
  </si>
  <si>
    <t>Opera Premiere Model. Purchased new by my parents for my 16th Birthday in 1963.</t>
  </si>
  <si>
    <t>seattle</t>
  </si>
  <si>
    <t>Ebay 4/11, looks refinished &amp; bell crinkle repair, valves worn - rebuild pending, no original m.p.</t>
  </si>
  <si>
    <t>Pennsylvaina</t>
  </si>
  <si>
    <t>Original owner; Playing it now in my HS Alumni Band.</t>
  </si>
  <si>
    <t>Berlin, Germany</t>
  </si>
  <si>
    <t>Mi</t>
  </si>
  <si>
    <t>Tennessee, USA</t>
  </si>
  <si>
    <t>navada, united states</t>
  </si>
  <si>
    <t xml:space="preserve">mouth piece is a reynolds 7-A. </t>
  </si>
  <si>
    <t>wasilla alaska</t>
  </si>
  <si>
    <t>purchased new in anchorage,alaska 1964,used thru hs &amp;college, still own it-been cased and stored probably needs restored</t>
  </si>
  <si>
    <t>nl</t>
  </si>
  <si>
    <t>norway</t>
  </si>
  <si>
    <t>vincent bach corp mt vernon NY 7c</t>
  </si>
  <si>
    <t>Purchased on eBay in fall of 2009.</t>
  </si>
  <si>
    <t>Mint condition with the original case, warranty cards and Mendez#1 moutpiece!!</t>
  </si>
  <si>
    <t>Nickel Silver Bell with engraving bell to crook.</t>
  </si>
  <si>
    <t>Oak Flats, Australia</t>
  </si>
  <si>
    <t>Raw brass. Silver valve tops, tuning slide, 3 of bell inside and out. Trombone water key main slide."</t>
  </si>
  <si>
    <t>pa</t>
  </si>
  <si>
    <t>Sold on Ebay 1/13/2012</t>
  </si>
  <si>
    <t>NE, US</t>
  </si>
  <si>
    <t>1963 purchase</t>
  </si>
  <si>
    <t>Original w/case &amp; warranty card</t>
  </si>
  <si>
    <t>New Mexico USA</t>
  </si>
  <si>
    <t>Purchased 10/10/1961</t>
  </si>
  <si>
    <t>Purchased at Menchey Music Service, 430 Carlisle Street, Hanover, PA. The inspector stamp: R. Dale Olson (w/ Olds Address)</t>
  </si>
  <si>
    <t>Windang,N.S.W. Australia</t>
  </si>
  <si>
    <t>virginia</t>
  </si>
  <si>
    <t>Bell , slides and valve tops are silver</t>
  </si>
  <si>
    <t>circa 1963</t>
  </si>
  <si>
    <t>washington</t>
  </si>
  <si>
    <t>Anaheim, CA</t>
  </si>
  <si>
    <t>stafford va</t>
  </si>
  <si>
    <t>1960/61</t>
  </si>
  <si>
    <t>Original owner, condition is Ex/Good, purchased in Los Angeles. Inspected by Olson_x000D_
_x000D_
Would like to know the bore size.</t>
  </si>
  <si>
    <t>I received this horn as a Christmas gift from my parents in about 1960.</t>
  </si>
  <si>
    <t>Arlington, VA</t>
  </si>
  <si>
    <t>The finish is actually two-tone, brass and silver</t>
  </si>
  <si>
    <t>encinitas calif.</t>
  </si>
  <si>
    <t>like to sell it need to be played1</t>
  </si>
  <si>
    <t>Re-plated in Silver with Gold trim</t>
  </si>
  <si>
    <t>Italy Roma</t>
  </si>
  <si>
    <t>Hillsboro, Oregon</t>
  </si>
  <si>
    <t>bought used.  fairly good shape.  came with Olds 3 MP.</t>
  </si>
  <si>
    <t>Easton PA</t>
  </si>
  <si>
    <t>Illinois,  USA</t>
  </si>
  <si>
    <t xml:space="preserve">I inherited this from a dead relative, so know nothing about the history or how to play.  </t>
  </si>
  <si>
    <t>Have original guarantee minus warranty card</t>
  </si>
  <si>
    <t xml:space="preserve">Dominican Republic </t>
  </si>
  <si>
    <t>Not Known</t>
  </si>
  <si>
    <t xml:space="preserve">My Grandfather gave me this Cornet as a present. Plays well, but not much is known of its past. Please feel free to email. </t>
  </si>
  <si>
    <t>I recently found this in a basement in rough shape, don't know much about it. Works great for the condition it's in, though.</t>
  </si>
  <si>
    <t>Wilson, North Carolina</t>
  </si>
  <si>
    <t>1958 or 9</t>
  </si>
  <si>
    <t>holland</t>
  </si>
  <si>
    <t>Yorba Linda, CA USA</t>
  </si>
  <si>
    <t>Purchased on ebay - 06/09 was in very poor condition. Has been refurbished. Plays great.</t>
  </si>
  <si>
    <t xml:space="preserve">Picked up this horn on Craigslist ($50). Lacquer rough, but horn good. Valves great. Missing 3rd slide stop rod. </t>
  </si>
  <si>
    <t>maryland</t>
  </si>
  <si>
    <t>Manufacture location is CALIF.""</t>
  </si>
  <si>
    <t>is this is a student or professional model. It plays great and has  few small dints and little worn laquer</t>
  </si>
  <si>
    <t>uk</t>
  </si>
  <si>
    <t>good condition. sorry i know very little about these devices.</t>
  </si>
  <si>
    <t>OHSC; Olds 3 mouthpiece; factory papers include Guarantee Booklet, Inspection Record and Package Slip - all with SN.</t>
  </si>
  <si>
    <t>what do i have here</t>
  </si>
  <si>
    <t>Upsate New York</t>
  </si>
  <si>
    <t>The finish is moderately worn. More heavily on the valve cases. No dents or dings. Sound is bright and punchy. Great horn :)</t>
  </si>
  <si>
    <t>Pennsylvania, USA</t>
  </si>
  <si>
    <t>I have the original guarantee paper. Is this a student model and worth anything?</t>
  </si>
  <si>
    <t>currently undergoing restoration at metzger blasinstrumente hannover</t>
  </si>
  <si>
    <t>maine</t>
  </si>
  <si>
    <t>wisconsin</t>
  </si>
  <si>
    <t>Clio Michigan</t>
  </si>
  <si>
    <t>mid 50's-60's</t>
  </si>
  <si>
    <t>This horn was bought for my father in upstate NY when he was under ten, he is now 60,</t>
  </si>
  <si>
    <t>Restored.</t>
  </si>
  <si>
    <t xml:space="preserve"> indiana</t>
  </si>
  <si>
    <t>sarasota</t>
  </si>
  <si>
    <t>i would love to know more about this instrument</t>
  </si>
  <si>
    <t>Purchased refurbished, stripped and re-laquered on Ebay for $190. Plays great!</t>
  </si>
  <si>
    <t>Muskogee Oklahoma</t>
  </si>
  <si>
    <t>Southern California</t>
  </si>
  <si>
    <t>R. Dale Olson's signature on the inspection card</t>
  </si>
  <si>
    <t>clarksville, tn</t>
  </si>
  <si>
    <t>Original owner since 1962, reconditioned once, looks wonderful, great action, love this horn</t>
  </si>
  <si>
    <t>U.S.A.</t>
  </si>
  <si>
    <t>Bought it used about six years ago on ebay.</t>
  </si>
  <si>
    <t xml:space="preserve">Excellent condition. </t>
  </si>
  <si>
    <t>Sold on Ebay 1/16/2012_x000D_
very poor condition, missing main tuning slide</t>
  </si>
  <si>
    <t>Original Owner, purchased 1963 September</t>
  </si>
  <si>
    <t>quickly purchased for $20.00 at flea market. Two small dings all slides and valves excellent.</t>
  </si>
  <si>
    <t>calabasas</t>
  </si>
  <si>
    <t>Cornet found in a back closet.  Not familiar with many of the specifications you desire</t>
  </si>
  <si>
    <t>Nebr</t>
  </si>
  <si>
    <t>~1961</t>
  </si>
  <si>
    <t>Ebay sale on 1/2/2012</t>
  </si>
  <si>
    <t>tri-color horn</t>
  </si>
  <si>
    <t>Pittsburgh, PA</t>
  </si>
  <si>
    <t>Pa</t>
  </si>
  <si>
    <t>Cedar Rapids, Iowa</t>
  </si>
  <si>
    <t>sold on ebay 1/25/2012_x000D_
3 tone color</t>
  </si>
  <si>
    <t>Seattle</t>
  </si>
  <si>
    <t>rose bell,silver and brass</t>
  </si>
  <si>
    <t>Gold plated, 12215 on bell (MEHA Copy) Very light 876 grams, No pull knobs on 1st and 3rd slides. Engraved Michael Conn"."</t>
  </si>
  <si>
    <t xml:space="preserve">bought at a lawn sale for $20 in mid 1980s. </t>
  </si>
  <si>
    <t>sold on ebay 1/14/2012</t>
  </si>
  <si>
    <t>newcastle nsw australis</t>
  </si>
  <si>
    <t>SanDiego, CA</t>
  </si>
  <si>
    <t>Bought in Honolulu in I think 1958.  _x000D_
wonderful trumpet not used much since 1965. Auditioned for Raphael Mendez 1964</t>
  </si>
  <si>
    <t xml:space="preserve">This horn was given to me in 1998 by a friend who purchased it refurbished at a shop in Holland. </t>
  </si>
  <si>
    <t>apache junction az</t>
  </si>
  <si>
    <t>Arizona USA</t>
  </si>
  <si>
    <t>Nickel upper valve cases, 1st and 3rd tuning slides, bell crook. Bell brass. 3rd valve tuning slide ring lower tube</t>
  </si>
  <si>
    <t>Richmond, VA, USA</t>
  </si>
  <si>
    <t>Port Salerno, FL</t>
  </si>
  <si>
    <t>summer 1961</t>
  </si>
  <si>
    <t>Bought new in Summer of 1961, returning Sears scooter to keep from going to Hell, as advised by preacher and band director.</t>
  </si>
  <si>
    <t>Madison, WI</t>
  </si>
  <si>
    <t>Early 60's</t>
  </si>
  <si>
    <t>I have owned the trumpet since new.</t>
  </si>
  <si>
    <t>Great Britain</t>
  </si>
  <si>
    <t>this horn was bought on ebay for about 650 dollars plus shipping to England plus v.a.t. plus import duty.(in 2010).I LOVE IT.</t>
  </si>
  <si>
    <t>Factory Silver Finish (Fin 2 1/2)</t>
  </si>
  <si>
    <t>vancouver bc</t>
  </si>
  <si>
    <t>1962 DOP</t>
  </si>
  <si>
    <t>Bought new, had Mendez #1 mouthpiece. Also use Bach 7-C &amp; 10-C.  Trigger tunes whole horn because slide goes direct to bell.</t>
  </si>
  <si>
    <t>The 3rd valve slide trigger" is attached to the main tuning slide "</t>
  </si>
  <si>
    <t>21215 (Calicchio Copy) Very lightweight</t>
  </si>
  <si>
    <t>Scottsdale, AZ.</t>
  </si>
  <si>
    <t>Purchased on eBay. Engraving by Artistic Engraving,IN.  Restoration by Anaheim Band Instruments,CA-Gold Laquer.</t>
  </si>
  <si>
    <t>1964 purchase</t>
  </si>
  <si>
    <t>reconditioned and refinished10 years ago and is in outstanding shape.   Can't remember bore size but was larger than usual.</t>
  </si>
  <si>
    <t>las vegas nevada</t>
  </si>
  <si>
    <t>Purchased from:  Roy Schaeffer, Northfield MN</t>
  </si>
  <si>
    <t>london</t>
  </si>
  <si>
    <t>Raw Brass. Excellent original condition.</t>
  </si>
  <si>
    <t>on silver-colored bell is engraved The OLDS Studio   F.E. Olds and Son  Fullerton Calif</t>
  </si>
  <si>
    <t>Valve cases are silver-colore"</t>
  </si>
  <si>
    <t>GRAGACION  EN LA  BASE DE CAMPANA</t>
  </si>
  <si>
    <t>New Nork</t>
  </si>
  <si>
    <t>repaired brace, very good original condition</t>
  </si>
  <si>
    <t xml:space="preserve">Tennessee, Murfreesboro </t>
  </si>
  <si>
    <t>Recently re-engraved by the original engraver, Lou Alegre.</t>
  </si>
  <si>
    <t>Original case minus handle.</t>
  </si>
  <si>
    <t>purchased in San Diego 1963</t>
  </si>
  <si>
    <t xml:space="preserve">original case </t>
  </si>
  <si>
    <t>picked up at an estate sale,trying to find age</t>
  </si>
  <si>
    <t>Edison, NJ</t>
  </si>
  <si>
    <t>My father purchased this trumpet for me at Westchester Music in Westchester, CA.</t>
  </si>
  <si>
    <t xml:space="preserve">USA OHIO </t>
  </si>
  <si>
    <t>I have ver little information on this horn</t>
  </si>
  <si>
    <t>For Sale.</t>
  </si>
  <si>
    <t xml:space="preserve">This was my Fathers when he was in High school circa.66'-70'. </t>
  </si>
  <si>
    <t>salem,oregon</t>
  </si>
  <si>
    <t>ontario</t>
  </si>
  <si>
    <t>Sechelt B.C.  Canada</t>
  </si>
  <si>
    <t>Original owner, considering selling.</t>
  </si>
  <si>
    <t>Irmo, South Carolina</t>
  </si>
  <si>
    <t>This is a tri-colored finish horn</t>
  </si>
  <si>
    <t>tri-color, sweet playing horn</t>
  </si>
  <si>
    <t xml:space="preserve">Combination brass, rose brass, and nickel lacquer. The horn has about 90% of the original lacquer. </t>
  </si>
  <si>
    <t>Long Island, NY</t>
  </si>
  <si>
    <t>Purchased by us on 14 June 2012.  We believe it was made around 1961.  It has has some work done to it by a professional.</t>
  </si>
  <si>
    <t>wyoming</t>
  </si>
  <si>
    <t>We are actually looking for information on this horn. Please contact. Thanks.</t>
  </si>
  <si>
    <t>Paul Ayick Custom</t>
  </si>
  <si>
    <t>ml</t>
  </si>
  <si>
    <t>Mar.1962</t>
  </si>
  <si>
    <t>tri colored   L10 special trp.</t>
  </si>
  <si>
    <t>Belonged to the late Ronnie Hunt, UK</t>
  </si>
  <si>
    <t>Devon UK</t>
  </si>
  <si>
    <t>Still in full working order</t>
  </si>
  <si>
    <t>2nd Owner</t>
  </si>
  <si>
    <t>Australia-Victoria</t>
  </si>
  <si>
    <t>Colorado Springs, CO</t>
  </si>
  <si>
    <t>re-lacquered, crisp engraving, looks new</t>
  </si>
  <si>
    <t>1st valve trigger</t>
  </si>
  <si>
    <t>How I can know the date of manufacture of the flugel? Seems pretty old. The color is copper and gold. Thank you very much. _x000D_
S</t>
  </si>
  <si>
    <t>Restored with valve rebuild by Oberloh 2011, third slide trigger, raw brass</t>
  </si>
  <si>
    <t>Bought new at Krechmer Music Co in Trenton, NJ</t>
  </si>
  <si>
    <t>Parents bought this trumpet (new) for me when I was in 7th or 8th grade...sometime in the early 60's I believe...</t>
  </si>
  <si>
    <t>three tone laquer w/ mendez mouthpiece #2 &amp; original case</t>
  </si>
  <si>
    <t>Grinnell,IA</t>
  </si>
  <si>
    <t>Original owner, purchased for me by my brother, who also had one.</t>
  </si>
  <si>
    <t>Rochester, NY</t>
  </si>
  <si>
    <t>Danville, VA</t>
  </si>
  <si>
    <t>Brought horn in 1967, Quantico, VA</t>
  </si>
  <si>
    <t>Southampton Hampshire England</t>
  </si>
  <si>
    <t>Erie Pa.</t>
  </si>
  <si>
    <t>AAA+ condition, Tri-Color, original owner, played in a dance band from  1966 to 2006 Horn is like new</t>
  </si>
  <si>
    <t>purchase about 1962 in Sweden</t>
  </si>
  <si>
    <t>ri</t>
  </si>
  <si>
    <t>Monterey,CA</t>
  </si>
  <si>
    <t>Has Original mouthpiece and a Bach Mouthpiece  What are these worth?_x000D_
Please email me Terrence.healy@att.net</t>
  </si>
  <si>
    <t>Virginia USA</t>
  </si>
  <si>
    <t>1st slide trigger</t>
  </si>
  <si>
    <t>Not sure what some of the features are that you are asking about.  I have been the only owner of this trumpet.</t>
  </si>
  <si>
    <t>Toronto</t>
  </si>
  <si>
    <t>Refinished in 2011 by Presque Isle Brass, Erie</t>
  </si>
  <si>
    <t>lacquered brass body with nickel-silver plated points; red-brass, spun bell.</t>
  </si>
  <si>
    <t>trying to get estimate of value for insurance purposes. Copper Bell</t>
  </si>
  <si>
    <t>Walton-on-Thames UK</t>
  </si>
  <si>
    <t xml:space="preserve">receiver  appears to be flush with leadpipe-no gap and the mouthpiece inserts further into horn than any other horn. </t>
  </si>
  <si>
    <t>Some of this info I do not know. It was purchased in the early 60's, I don't know when it was manufactured.</t>
  </si>
  <si>
    <t>Scotland Co. NC</t>
  </si>
  <si>
    <t>Bought from music student CSU in 1967</t>
  </si>
  <si>
    <t xml:space="preserve"> Card  states: model number 0 12,  lot number: 6398, finish:  star  above 1, Olds 3 mouth piece,  original owner</t>
  </si>
  <si>
    <t>PA.   U.S.A.</t>
  </si>
  <si>
    <t>1963-1964</t>
  </si>
  <si>
    <t>model L10      LOT# 6397</t>
  </si>
  <si>
    <t>mexico</t>
  </si>
  <si>
    <t>Jena, LA</t>
  </si>
  <si>
    <t>Devon, UK</t>
  </si>
  <si>
    <t>Lacquer was stripped off.</t>
  </si>
  <si>
    <t>oak park, il.</t>
  </si>
  <si>
    <t xml:space="preserve">Albuquerque </t>
  </si>
  <si>
    <t>I purchased the horn used in Albuquerque NM at Riedling Music in Sept 1965</t>
  </si>
  <si>
    <t>Serial numbers on valve sides underneth the spring space</t>
  </si>
  <si>
    <t>Palmdale, CA</t>
  </si>
  <si>
    <t>Copper colored bell flare, silver bell, lacquered brass body with silver slides.</t>
  </si>
  <si>
    <t>Custom built left handed trumpet</t>
  </si>
  <si>
    <t>washington state</t>
  </si>
  <si>
    <t>how can i know when it was made and the value</t>
  </si>
  <si>
    <t>Virginia, United States</t>
  </si>
  <si>
    <t>summer of 1963</t>
  </si>
  <si>
    <t>tri-tone finish, bought at an antique shop with a reynolds case and a mysterious unmarked mouthpiece</t>
  </si>
  <si>
    <t>Argentina - Buenos Aires</t>
  </si>
  <si>
    <t>Tricolor special</t>
  </si>
  <si>
    <t>durango  colorado</t>
  </si>
  <si>
    <t>original owner- best trumpet  I have  ever played- still in great shape</t>
  </si>
  <si>
    <t>Hawaii, USA</t>
  </si>
  <si>
    <t>1962-1963 prob.</t>
  </si>
  <si>
    <t>Washington state</t>
  </si>
  <si>
    <t>1965?</t>
  </si>
  <si>
    <t>Actually a Custom Trumpet Kit, with four detachable leadpipes and three detachable bells.</t>
  </si>
  <si>
    <t>Mobile, AL</t>
  </si>
  <si>
    <t>Just purchased off ebay</t>
  </si>
  <si>
    <t>Missori</t>
  </si>
  <si>
    <t>Model # S 10 lot number 6493 instrument finish 1</t>
  </si>
  <si>
    <t>Factory 1st slide trigger</t>
  </si>
  <si>
    <t>Satin finish. Original owner, bought in late '60s w/o case.</t>
  </si>
  <si>
    <t xml:space="preserve">3rd slide is a spring load throw also </t>
  </si>
  <si>
    <t>Anchorage, Alaska</t>
  </si>
  <si>
    <t>I don't know anything about instruments. This belonged to my brother in law as a child in the 60's. It won't make a sound. :(</t>
  </si>
  <si>
    <t>Québec, Canada</t>
  </si>
  <si>
    <t>L-12 model,  lacquered rose brass</t>
  </si>
  <si>
    <t>Tacoma, WA</t>
  </si>
  <si>
    <t>germantown TN</t>
  </si>
  <si>
    <t>owned by Bill Lamb (Tower of Power, Buddy Rich)</t>
  </si>
  <si>
    <t>Courtney, BC, Canada</t>
  </si>
  <si>
    <t>1963 Used</t>
  </si>
  <si>
    <t>Purchased Port Alberni, BC, Canada Used</t>
  </si>
  <si>
    <t>1964 or 1965</t>
  </si>
  <si>
    <t>wilmington, North Carolina</t>
  </si>
  <si>
    <t>$15 at a yard sale. Plays as good as any of my other 5 Olds.</t>
  </si>
  <si>
    <t>Purchased on ebay for valve buttons. Horn in too good of shape for parts. Minor repairs and it plays like new.</t>
  </si>
  <si>
    <t>Barnsley, England</t>
  </si>
  <si>
    <t>new orleans la</t>
  </si>
  <si>
    <t>dec. 1963</t>
  </si>
  <si>
    <t>trombone</t>
  </si>
  <si>
    <t>purchased July 1965</t>
  </si>
  <si>
    <t>BULWIN case</t>
  </si>
  <si>
    <t>Finland, Europe</t>
  </si>
  <si>
    <t>York PA</t>
  </si>
  <si>
    <t>NSW, Australia</t>
  </si>
  <si>
    <t>new zealand</t>
  </si>
  <si>
    <t>no lacquer</t>
  </si>
  <si>
    <t>Phoenix,Az</t>
  </si>
  <si>
    <t xml:space="preserve">  I've had this horn since the very early 80's I'd very much like to know when it was made</t>
  </si>
  <si>
    <t xml:space="preserve">Plays GREAT. Original finish about 95%, 4 very minor dings. </t>
  </si>
  <si>
    <t>parts horn...restorable, but missing water key and one bell brace, and 1st valve finger button. Thisinstrument has been cana</t>
  </si>
  <si>
    <t>Great condition</t>
  </si>
  <si>
    <t>Late 1963 - Early 1964</t>
  </si>
  <si>
    <t>Monroe, GA</t>
  </si>
  <si>
    <t>cornet purchased new in Louisville,Ky in 1962 around the month of Dec.Serial also on valve stems.</t>
  </si>
  <si>
    <t>O-5 model, wide bell, lacquered silver finish</t>
  </si>
  <si>
    <t>1952 ?</t>
  </si>
  <si>
    <t>Orlando</t>
  </si>
  <si>
    <t>Purchased 1965</t>
  </si>
  <si>
    <t>In the attic for 39 years.  Just started to play again six months ago.  At 76 the chops aren't what they used to be.</t>
  </si>
  <si>
    <t xml:space="preserve">Dallas, TX  </t>
  </si>
  <si>
    <t>+- 1966 used</t>
  </si>
  <si>
    <t xml:space="preserve">Purchased in 1966 used. Told used by member of Boston SO. Has been  unused since 1970. Trying to pick it up but no chops! </t>
  </si>
  <si>
    <t>sold on ebay 1/26/2012 - in beautiful shape!</t>
  </si>
  <si>
    <t xml:space="preserve">Tucson </t>
  </si>
  <si>
    <t>puerto rico</t>
  </si>
  <si>
    <t>NY, USA</t>
  </si>
  <si>
    <t>Don't know enough about Other features" to describe this instrument. Am not a trumpet player."</t>
  </si>
  <si>
    <t>The Netherlands (Goor)</t>
  </si>
  <si>
    <t>Owner since 1968</t>
  </si>
  <si>
    <t>Enland</t>
  </si>
  <si>
    <t>Private sale it would be nice to know when this horn was made cheers</t>
  </si>
  <si>
    <t>elkton, md</t>
  </si>
  <si>
    <t>Purchased new Newton, PA for 64-65 school year.  Rey-O-Loy bell flair, rest of bell nickel, Tricolored horn- nice engaving</t>
  </si>
  <si>
    <t>Detroit Michigan</t>
  </si>
  <si>
    <t>Original lacquer, ~95%</t>
  </si>
  <si>
    <t>great condition.</t>
  </si>
  <si>
    <t>Bought in '65 for high school marching band in Irving, Texas. Original owner.  Still loved.</t>
  </si>
  <si>
    <t>Purchased new in Lima, OH with Mendez 2 mouthpiece</t>
  </si>
  <si>
    <t>Trumpet in D</t>
  </si>
  <si>
    <t>new york dutchess</t>
  </si>
  <si>
    <t>pro-olds medez trumpet looking for bell size &amp; bore size  third finger pull slide</t>
  </si>
  <si>
    <t>GA-ESTADOS UNIDOS</t>
  </si>
  <si>
    <t>Inherited through a band program. Cornet is mixed brass, silver, and rose brass bell.</t>
  </si>
  <si>
    <t>Patch on lead pipe.</t>
  </si>
  <si>
    <t>Spokane, WA</t>
  </si>
  <si>
    <t>Some cosmetic wear and dings, but all slides are very good</t>
  </si>
  <si>
    <t>3rd slide stop rod,1st Slide Trigger,3rd Slide Trigger</t>
  </si>
  <si>
    <t>Wales UK</t>
  </si>
  <si>
    <t>huntsville al</t>
  </si>
  <si>
    <t>Purchased on ebay 6/09 - excellent condition w/orig case</t>
  </si>
  <si>
    <t>Connecticut, USA</t>
  </si>
  <si>
    <t>TRI- COLOR, ROSE BRASS BELL</t>
  </si>
  <si>
    <t>what is the value of this trumpet ?</t>
  </si>
  <si>
    <t>boise , idaho</t>
  </si>
  <si>
    <t>beautiful rose work on the bell  2 tone</t>
  </si>
  <si>
    <t>Port Orchard, WA</t>
  </si>
  <si>
    <t>Rose Brass Bell, Unlaquered tricolor finish, Harrelson Trumpets added new Leadpipe and bracing 2008?</t>
  </si>
  <si>
    <t>Sep. 1967</t>
  </si>
  <si>
    <t>Original owner, Sep. 1967</t>
  </si>
  <si>
    <t>Bristol, England</t>
  </si>
  <si>
    <t>had this horn since 1976, it hasn't been played for over 30 years</t>
  </si>
  <si>
    <t>Silver w/gold bell interior, valve caps, stems, buttons, spitvalves, and bottom caps.  Orig. pinky hook replaced w/ring.</t>
  </si>
  <si>
    <t>very minor infractions in finish</t>
  </si>
  <si>
    <t>Main tuning slide stop rod,1st Slide Trigger</t>
  </si>
  <si>
    <t>Original bell replaced with Conn Director Coprion</t>
  </si>
  <si>
    <t>Houston TX</t>
  </si>
  <si>
    <t>unk</t>
  </si>
  <si>
    <t>1968 or 1969</t>
  </si>
  <si>
    <t>bought new in 1968 or 1969 in Wichita KS</t>
  </si>
  <si>
    <t>Brooklyn, NY</t>
  </si>
  <si>
    <t>I believe this is a cornet, and not a trumpet or a flugelhorn.</t>
  </si>
  <si>
    <t>Tri-colored horn, rose bell, off-set keys, mint condition</t>
  </si>
  <si>
    <t>lOT 6411</t>
  </si>
  <si>
    <t>Original Owner_x000D_
Model R10</t>
  </si>
  <si>
    <t xml:space="preserve">This trumpet belonged to my Dad who passed in away in 1993.  </t>
  </si>
  <si>
    <t>also have cleaning kit, case, extra mouth pieces</t>
  </si>
  <si>
    <t>Boston, Mass.</t>
  </si>
  <si>
    <t>purchased used in Boston 1995</t>
  </si>
  <si>
    <t>IL,USA</t>
  </si>
  <si>
    <t>oakland , ca .</t>
  </si>
  <si>
    <t>mid 60's</t>
  </si>
  <si>
    <t>bought at salvage  place $ 100.00 horn is fair cond. good case .</t>
  </si>
  <si>
    <t>KS</t>
  </si>
  <si>
    <t>Excellent original condition</t>
  </si>
  <si>
    <t>on ebay 2/10/2012</t>
  </si>
  <si>
    <t>listed on Craigslist 2/8/2012</t>
  </si>
  <si>
    <t>Oklahoma, USA</t>
  </si>
  <si>
    <t>Lacquer is about 75%, very few dings</t>
  </si>
  <si>
    <t>Bronze/Nickel Silver Bell Flair.  No 1st/3rd valve adjustments.  Bought off E-Bay in 2003.</t>
  </si>
  <si>
    <t>Engraving (leaf like) on bell.</t>
  </si>
  <si>
    <t>I am the orig. owner</t>
  </si>
  <si>
    <t xml:space="preserve">Ist Slide Trigger. Original case. Bell Reads:_x000D_
Mendez_x000D_
Trumpet_x000D_
by_x000D_
F. E. Olds &amp; Son_x000D_
Fullerton_x000D_
Calif._x000D_
</t>
  </si>
  <si>
    <t>My trumpet says on the bell  Mendez trumpet by F.E Olds &amp; Son Fullerton Calif. " thats pretty much it but not the year make"</t>
  </si>
  <si>
    <t xml:space="preserve">Fort Drum, Ny </t>
  </si>
  <si>
    <t>new york usa</t>
  </si>
  <si>
    <t>warsaw pl</t>
  </si>
  <si>
    <t>purchased @ 1966</t>
  </si>
  <si>
    <t>Bought new in PA, played in school bands until 1975. Original owner.</t>
  </si>
  <si>
    <t>South Africa</t>
  </si>
  <si>
    <t>non</t>
  </si>
  <si>
    <t>don't know</t>
  </si>
  <si>
    <t>I want to find the manufacter date if possible. Not sure some of the terminology.</t>
  </si>
  <si>
    <t>mother of pearl slide buttons, 1 and 2. Silver slide and valve case accents accents.</t>
  </si>
  <si>
    <t>Original was gold plated and has been silver plated since then.</t>
  </si>
  <si>
    <t>????? Help</t>
  </si>
  <si>
    <t>Would like to ID year and model of this _x000D_
Fluglehorn.</t>
  </si>
  <si>
    <t>Maryland, USA</t>
  </si>
  <si>
    <t>Gold Beaded by Tom Green</t>
  </si>
  <si>
    <t>Bethesda, MD</t>
  </si>
  <si>
    <t>Listed on Craigslist 2/7/2012</t>
  </si>
  <si>
    <t>Staunton, Virginia</t>
  </si>
  <si>
    <t>Mountain Home, ID</t>
  </si>
  <si>
    <t>North Carolina, USA</t>
  </si>
  <si>
    <t>It is 2 toned brass and silver. Would answer other details on this page if someone explains what they are?</t>
  </si>
  <si>
    <t>Original Owner, warranty card</t>
  </si>
  <si>
    <t>modesto CA.</t>
  </si>
  <si>
    <t>Melbourne Vic Australia</t>
  </si>
  <si>
    <t>USA - NJ</t>
  </si>
  <si>
    <t>1st slide stop rod,3rd slide stop rod,1st Slide Trigger</t>
  </si>
  <si>
    <t xml:space="preserve">Original Owner </t>
  </si>
  <si>
    <t>Southeastern Indiana</t>
  </si>
  <si>
    <t>Bought 1966</t>
  </si>
  <si>
    <t xml:space="preserve"># Location: 2nd valve case, Valve stems._x000D_
Features: 1st slide Trigger, 3rd slide stop rod, _x000D_
Original owner. </t>
  </si>
  <si>
    <t>Sold online 1/19/2012</t>
  </si>
  <si>
    <t>Elkhart</t>
  </si>
  <si>
    <t>Spring, Texas</t>
  </si>
  <si>
    <t>Finish is #1????      Model # 0  12  Lot #6595</t>
  </si>
  <si>
    <t>66 or 67</t>
  </si>
  <si>
    <t>beautiful condition</t>
  </si>
  <si>
    <t>I only see one location for the serial number</t>
  </si>
  <si>
    <t>Athens, TN</t>
  </si>
  <si>
    <t>Tx</t>
  </si>
  <si>
    <t>Riverside, CA</t>
  </si>
  <si>
    <t>Rochester Hills, Mich</t>
  </si>
  <si>
    <t>pike county ohio</t>
  </si>
  <si>
    <t>1st valve slide stop rod_x000D_
3rd valve slide trigger</t>
  </si>
  <si>
    <t>can't anwer all questions._x000D_
Don't know terminology</t>
  </si>
  <si>
    <t>L-12, rose brass bell</t>
  </si>
  <si>
    <t>Missing first valve. Horn found in a prop box for the drama department at a local high school, founded 1956.</t>
  </si>
  <si>
    <t>????</t>
  </si>
  <si>
    <t>This cornet has been in our family since the '60s</t>
  </si>
  <si>
    <t>Fort Myers, FL</t>
  </si>
  <si>
    <t>Purchased used in Glenside, PA abt. 1966 for $125.  Incl. 2 piece Giardenelli, 3S bot, #7 Rim.</t>
  </si>
  <si>
    <t>#3 Mouth piece_x000D_
Original Case</t>
  </si>
  <si>
    <t>Good playing condition. Purchased on eBay in July 2010 from party in Washington state. Made minor repairs.</t>
  </si>
  <si>
    <t>INDIANA</t>
  </si>
  <si>
    <t>walden new york</t>
  </si>
  <si>
    <t>Suffolk England.</t>
  </si>
  <si>
    <t>Bought second hand. Year of make unknown. Thanks Dave.</t>
  </si>
  <si>
    <t>Olds3 &amp; Mendez1 mp's, original case, likely refinished-engrave still good</t>
  </si>
  <si>
    <t>Main Tuning Slide Trigger</t>
  </si>
  <si>
    <t>Purchased on eBay for granddaughter. Original finish on  horn, with case, lyre, &amp; Olds 3C mouthpiece.</t>
  </si>
  <si>
    <t xml:space="preserve">Found in an antique store in Hopkins, MN for about $140. A little worn, but plays nice. </t>
  </si>
  <si>
    <t>Online sale 1/25/2012</t>
  </si>
  <si>
    <t>purchase 1969</t>
  </si>
  <si>
    <t>has 3rd valve stop rod (missing) and 1st valve trigger</t>
  </si>
  <si>
    <t>Medina, OH</t>
  </si>
  <si>
    <t>includes Main tn slide brace, 3rd slide trigger (to the best of my understanding) Model # R10, Lot # 6598, Instr. finish: 1</t>
  </si>
  <si>
    <t>Rotherham UK</t>
  </si>
  <si>
    <t>finish is white" or "sandblasted""</t>
  </si>
  <si>
    <t>MARYLAND</t>
  </si>
  <si>
    <t>Rose Brass Bell &amp; lead pipe</t>
  </si>
  <si>
    <t>Lacquer stipped by current owner,</t>
  </si>
  <si>
    <t>We don't know some info.  We think the bell is normal, we can't find a bore marking. How do we know the bore size?</t>
  </si>
  <si>
    <t>floridia</t>
  </si>
  <si>
    <t>lot # 6511       model #A5             instrument finish 1</t>
  </si>
  <si>
    <t>Brazil</t>
  </si>
  <si>
    <t xml:space="preserve">Bought on Craigslist for $35 was pretty rough.  High polished raw brass horn now - Restoration complete  </t>
  </si>
  <si>
    <t>Finish is combination silver and lacquer.  2nd valve slide has pearl inset on the pull   1st valve trigger with pearl also</t>
  </si>
  <si>
    <t>Dallas, TX</t>
  </si>
  <si>
    <t>Slide Tubes (full serial),2nd valve case</t>
  </si>
  <si>
    <t>Trombone</t>
  </si>
  <si>
    <t>Tabernacle,NJ</t>
  </si>
  <si>
    <t>Unlike other Olds horns this one was manufactured in Elkhart, Indiana other than Fullerton, California.</t>
  </si>
  <si>
    <t>Gold Bar Washington 98251</t>
  </si>
  <si>
    <t>serial # ingraved on all 3 spring barrels</t>
  </si>
  <si>
    <t>Parma, OH</t>
  </si>
  <si>
    <t>Matthews, NC</t>
  </si>
  <si>
    <t>65'-66'</t>
  </si>
  <si>
    <t>Finish is 90-85 %</t>
  </si>
  <si>
    <t>Cambridge MA</t>
  </si>
  <si>
    <t>St. Paul, MN</t>
  </si>
  <si>
    <t xml:space="preserve">This is an Olds Opera tenor trombone. All nickel-silver, no f attachment.  Large bore with an odd european ( besson) shank.  </t>
  </si>
  <si>
    <t xml:space="preserve">3rd slide trigger. </t>
  </si>
  <si>
    <t>sweden</t>
  </si>
  <si>
    <t>Looks like a d orEb</t>
  </si>
  <si>
    <t>Clearlake CA</t>
  </si>
  <si>
    <t>NA</t>
  </si>
  <si>
    <t>Bought on ebay for 40.00, no case or mouth piece. I purchased a Vincent Bach Corp. 7C FL mouth piece &amp; did repairs</t>
  </si>
  <si>
    <t>Denton, TX</t>
  </si>
  <si>
    <t>Mother of Pearl inlays on the 1st and 2nd slide pull knobs.</t>
  </si>
  <si>
    <t>sold online 12/23/2011_x000D_
3 tone color_x000D_
still in GREAT shape</t>
  </si>
  <si>
    <t>serial no is on stems and 2nd valve case.  Hardto remove 3rd valve slide without hitting bell.</t>
  </si>
  <si>
    <t>Sold on Ebay 1/11/2012_x000D_
Nice shape... some scratches and a few light dings</t>
  </si>
  <si>
    <t>Clermont, FL</t>
  </si>
  <si>
    <t>Includes Mendez #1 cornet mouthpiece</t>
  </si>
  <si>
    <t>nickel plated</t>
  </si>
  <si>
    <t>nickle-silver slides, bell &amp; leadpipe</t>
  </si>
  <si>
    <t>This is a two tone brass and silver.</t>
  </si>
  <si>
    <t>lacquered nickel silver with lacquered brass valve casings, trim</t>
  </si>
  <si>
    <t>Durham, Maine</t>
  </si>
  <si>
    <t>This was my father's trumpet in high school, which was around 1954.  Don't have much information besides that.</t>
  </si>
  <si>
    <t>Bell engraving includes Fullerton</t>
  </si>
  <si>
    <t xml:space="preserve"> CALIF""</t>
  </si>
  <si>
    <t>Mid-Atlantic. United States.</t>
  </si>
  <si>
    <t>Purchase 3/21/67</t>
  </si>
  <si>
    <t>Bought NEW 3/21/67. Hewgley's Music Shop Knoxville TN. Was 15 years old. Paid $340. Have original receipt. Horn Perfect Shape</t>
  </si>
  <si>
    <t>Bought for me in 1966.  Original sales receipt s# is different than on the trumpet. Don't know blanks above. For sale.</t>
  </si>
  <si>
    <t>Wareham, MA</t>
  </si>
  <si>
    <t>Restored in Raw Brass finish including replating and honing of valves by Oberloh Woodwind and brass works, Seattle in 2010</t>
  </si>
  <si>
    <t>1967-68</t>
  </si>
  <si>
    <t>Has four mouthpieces</t>
  </si>
  <si>
    <t>Zimmerman, MN</t>
  </si>
  <si>
    <t>ontario canada</t>
  </si>
  <si>
    <t>mich</t>
  </si>
  <si>
    <t>This instrument is a slide trombone</t>
  </si>
  <si>
    <t>all original horn with very minimal wear and original case...9 out of 10 in my opinion</t>
  </si>
  <si>
    <t>Boston, MA</t>
  </si>
  <si>
    <t>Not sure on the year it was made in</t>
  </si>
  <si>
    <t>Case, instrument and mouth pieces all appear to be different years.</t>
  </si>
  <si>
    <t>Belonged to my Grandfather, an LA area Mariachi orig. from Mexico.  Given to me as a gift when I was a teen.</t>
  </si>
  <si>
    <t>N.C</t>
  </si>
  <si>
    <t>west virginia</t>
  </si>
  <si>
    <t>not sure if Lacquered finish or gold plated. it does have areas of nickel plated</t>
  </si>
  <si>
    <t>Herald trumpet</t>
  </si>
  <si>
    <t>most of bell and some parts of some slides are silver in color, others laquer, bell itself bronze-colored</t>
  </si>
  <si>
    <t>bought for band class in early 70's</t>
  </si>
  <si>
    <t>Daily player.</t>
  </si>
  <si>
    <t>Bought summer 1969 on rent to own plan.  appeared new, don't know if it had been out before, from Menchey Music, Hanover PA</t>
  </si>
  <si>
    <t xml:space="preserve">Badly damaged leadpipe...replaced from donor horn and instrument is back in service. </t>
  </si>
  <si>
    <t>Montreal, Quebec, Canada</t>
  </si>
  <si>
    <t>1trombone style water key on main slide.mop on slide pulls.adj. nickel 3rd valve ring.</t>
  </si>
  <si>
    <t>As of October 17, 2010,  appears all original with no dents and no signs of repairs.  Plays beautifully.</t>
  </si>
  <si>
    <t>Purchased used in 1972_x000D_
Fully refurbished in 2002</t>
  </si>
  <si>
    <t>thumb actuated slide</t>
  </si>
  <si>
    <t>1st slide saddle/thumb throw,1st slide stop rod,1st Slide Trigger,3rd Slide Trigger</t>
  </si>
  <si>
    <t>Nickel-Silver Bell</t>
  </si>
  <si>
    <t>Chehalis wa</t>
  </si>
  <si>
    <t>Has original case,was found at a pawn shop is in perfect condition.Would like to know its worth before letting go on ebay.</t>
  </si>
  <si>
    <t>Found in Antique Store in Myrtle Beach, South Carolina. I am looking for History of this trumpet. Any information is apprecia</t>
  </si>
  <si>
    <t>I am not familiar with the parts of the instrument so not sure of features</t>
  </si>
  <si>
    <t>Warrensburg, MO</t>
  </si>
  <si>
    <t>LOVE this trumpet.  I used it to play many field solos in HS &amp; College marching band.</t>
  </si>
  <si>
    <t>Franklin TN</t>
  </si>
  <si>
    <t>1966?</t>
  </si>
  <si>
    <t>One owner. Instrument was played for eight years only. Can be purchased.</t>
  </si>
  <si>
    <t xml:space="preserve">Please feel free to contact me._x000D_
I would be very interested to learn the year of manufacture of my cornet._x000D_
</t>
  </si>
  <si>
    <t>Fairbanks, ak</t>
  </si>
  <si>
    <t>1966/67</t>
  </si>
  <si>
    <t>Purchased  in New Orleans October 2001, w/o case</t>
  </si>
  <si>
    <t>purchased second hand in 1973 for high school band.</t>
  </si>
  <si>
    <t>Sold on Ebay 1/30/2012</t>
  </si>
  <si>
    <t>School owned horn. Beat up but  quite playable. Just  did some needed repairs 9/2/10</t>
  </si>
  <si>
    <t>Montana USA</t>
  </si>
  <si>
    <t>DU PAGE COUNTY, ILLINOIS</t>
  </si>
  <si>
    <t>Bought it at a Las Vegas pawn shop in 1991</t>
  </si>
  <si>
    <t>Placerville CA</t>
  </si>
  <si>
    <t>Has a 3rd slide ring.</t>
  </si>
  <si>
    <t>New hampshire</t>
  </si>
  <si>
    <t>Prchased jan 1968</t>
  </si>
  <si>
    <t>Manchester, England, UK</t>
  </si>
  <si>
    <t>I bought this horn via ebay from a music store in Minnesota for $99 in 2007.</t>
  </si>
  <si>
    <t xml:space="preserve">Ebay sale on 1/18/2012_x000D_
very nice shape... </t>
  </si>
  <si>
    <t>That's all I know about it</t>
  </si>
  <si>
    <t>US</t>
  </si>
  <si>
    <t>tweed case / burgundy velour_x000D_
Old #3 M. PIECE</t>
  </si>
  <si>
    <t>Topeka, ks</t>
  </si>
  <si>
    <t>L-12, rose bell, bought 2nd hand from Vegas musician.</t>
  </si>
  <si>
    <t xml:space="preserve">Bought in a used music instrument store for $55 and reworked for $160. Works great! First time owning a cornet. </t>
  </si>
  <si>
    <t>Nickel silver tubing on second valve slide</t>
  </si>
  <si>
    <t xml:space="preserve">Not sure of features, etc.. I played this thing 36 years ago. </t>
  </si>
  <si>
    <t>I purchased it used around 1973 in Junction City, Ks.</t>
  </si>
  <si>
    <t>argentina</t>
  </si>
  <si>
    <t>mo</t>
  </si>
  <si>
    <t>mid 1967</t>
  </si>
  <si>
    <t>Restored by Bachshop - silver plated with gold plating on slides, caps and keys.</t>
  </si>
  <si>
    <t>Bought off Ebay in extra fine original condition including original wire music stand in 2007</t>
  </si>
  <si>
    <t>Model #4200 and Lot#9995</t>
  </si>
  <si>
    <t>631 Main St., Oley, Pa. 19547</t>
  </si>
  <si>
    <t>NE</t>
  </si>
  <si>
    <t>early 70s</t>
  </si>
  <si>
    <t>bought cornet on craigs list for $100 on 5/17 2011, nice shape</t>
  </si>
  <si>
    <t>Purchased through an ad on Craigslist 2009 for $85. Came with a J. Marcinkiewicz Model No. 4*W mouthpiece. Nice horn.</t>
  </si>
  <si>
    <t>San Antonio, Tx</t>
  </si>
  <si>
    <t>I used this for Middle and high school band (marching and concert) from 82-89</t>
  </si>
  <si>
    <t>Georgia/Usa</t>
  </si>
  <si>
    <t>on the lead pipe where the mouthpiece goes in it has a nut" square appearance."</t>
  </si>
  <si>
    <t>Seligman, MO</t>
  </si>
  <si>
    <t>Originally purchased in Los Angeles, CA.</t>
  </si>
  <si>
    <t>Whitewater, MO</t>
  </si>
  <si>
    <t>Charlotte, NC</t>
  </si>
  <si>
    <t>My father purchased it used in 1976 in Chattanooga, TN.</t>
  </si>
  <si>
    <t>Buying this as gift for grandson... do not have horn in possession yet.</t>
  </si>
  <si>
    <t>Go ahead and drink your wine and email me at 2am with an offer to purchase:)</t>
  </si>
  <si>
    <t>oklahoma city</t>
  </si>
  <si>
    <t>Original owner, still love to play it.  Best all around trumpet I've ever played. Will never sell!</t>
  </si>
  <si>
    <t>Orig case, Mendez 2 MP</t>
  </si>
  <si>
    <t>Stamford, CT</t>
  </si>
  <si>
    <t>chaplin ky 40012</t>
  </si>
  <si>
    <t>Restored, silver (not nickel) plate, rebuilt valves, new leadpipe.  Beautiful warm sound</t>
  </si>
  <si>
    <t>Nw York</t>
  </si>
  <si>
    <t>purchased January 4, 1970</t>
  </si>
  <si>
    <t>Bought for me in 4th grade, 1970.  My son now playing since 3rd grade (since 2004)... good original condition</t>
  </si>
  <si>
    <t>purchased in early 70's in New Jersey</t>
  </si>
  <si>
    <t>Seymour, Indiana</t>
  </si>
  <si>
    <t xml:space="preserve">Tennessee U.S.A </t>
  </si>
  <si>
    <t>Adjustable Gap Reciever</t>
  </si>
  <si>
    <t>Minnesota , United States</t>
  </si>
  <si>
    <t>Ga.,U.S.A.</t>
  </si>
  <si>
    <t>Decatur, Ga</t>
  </si>
  <si>
    <t>Springfield Ohio</t>
  </si>
  <si>
    <t>purchased from original owner, a school music teacher in New Carlisle, Ohio</t>
  </si>
  <si>
    <t>Bought horn used in 1978. Used it for over 25 years (close to 30) until got new horn. Needs minor repair, still plays well.</t>
  </si>
  <si>
    <t>Used this in band when I was fourteen then my daughter used it. It has held up well.</t>
  </si>
  <si>
    <t>Platte City, MO</t>
  </si>
  <si>
    <t>Boise,  Idaho</t>
  </si>
  <si>
    <t>Ontonagon, Michigan</t>
  </si>
  <si>
    <t>obtained for parts....too good to scrap, so it was refinished without doing  major dent work (minor dents removed)</t>
  </si>
  <si>
    <t>Someone painted it black prior to my purchase so it's hard to read bell or sn markings.</t>
  </si>
  <si>
    <t xml:space="preserve">Missouri </t>
  </si>
  <si>
    <t xml:space="preserve">I am trying to figure out what I have, I'm not a horn player, it might be for sale, it plays well (friend played it) </t>
  </si>
  <si>
    <t>Deltona, FL</t>
  </si>
  <si>
    <t>Perry, FL</t>
  </si>
  <si>
    <t>Nice shape, less round tone than the older models</t>
  </si>
  <si>
    <t>Massachusets</t>
  </si>
  <si>
    <t>bought used   12/16/1974 in royal oak mi.</t>
  </si>
  <si>
    <t>Columbus, OH</t>
  </si>
  <si>
    <t>Toronto ON</t>
  </si>
  <si>
    <t>L-12 with GR/Melk leadpipe</t>
  </si>
  <si>
    <t>No model name indicated; Model L-12; Re-O-Loy bell &amp; 1st branch; correct Olds case</t>
  </si>
  <si>
    <t>Netherlands (City: Hengelo)</t>
  </si>
  <si>
    <t>Tullahoma, TN</t>
  </si>
  <si>
    <t>Kerrville, TX</t>
  </si>
  <si>
    <t>Rescued from band closet after over 20 years (2011). Bent bell straightened, no pinkie hook- replaced. Fine original cond.</t>
  </si>
  <si>
    <t>Ely,Minnesota</t>
  </si>
  <si>
    <t>Model # 4120;When built? Recently inherited. Silver on upper 3rd of valve tubes. Pearl on valve tops &amp; on 1st &amp; 2nd pulls.</t>
  </si>
  <si>
    <t xml:space="preserve">UK </t>
  </si>
  <si>
    <t>Origional Owner</t>
  </si>
  <si>
    <t>silver upper valve case</t>
  </si>
  <si>
    <t>Refurbished in copper lacquer</t>
  </si>
  <si>
    <t>Bought for $40 at a habitat for humanity re-store.</t>
  </si>
  <si>
    <t>Listed on Craigslist 2/5/2012</t>
  </si>
  <si>
    <t>Melmourne Vic Australia</t>
  </si>
  <si>
    <t>czech republic</t>
  </si>
  <si>
    <t>Nickel</t>
  </si>
  <si>
    <t xml:space="preserve">Michigan </t>
  </si>
  <si>
    <t>KS, USA</t>
  </si>
  <si>
    <t>Purchased, I believe, in 1970 in Rockford, Illinois</t>
  </si>
  <si>
    <t>ebay</t>
  </si>
  <si>
    <t>Cornet complete de-laquered ,it was in bad conditions.All valves in good conditions._x000D_
Many dells and ditches.Good playable .</t>
  </si>
  <si>
    <t xml:space="preserve">Mobile, AL </t>
  </si>
  <si>
    <t>i dont know anything about this, i found it in a old house . can you please help me?</t>
  </si>
  <si>
    <t>Mouthpiece:  Olds 3C</t>
  </si>
  <si>
    <t>Kempton, Illinois</t>
  </si>
  <si>
    <t>Chattanooga, Tennessee USA</t>
  </si>
  <si>
    <t>Manitoba Canada</t>
  </si>
  <si>
    <t>CO</t>
  </si>
  <si>
    <t>scotland, UK</t>
  </si>
  <si>
    <t>georgia,usa</t>
  </si>
  <si>
    <t>Has third slide trigger.</t>
  </si>
  <si>
    <t>Lot number 257 - Instrument finish = 1</t>
  </si>
  <si>
    <t>Basket Case</t>
  </si>
  <si>
    <t>Elyria,Ohio</t>
  </si>
  <si>
    <t>kenya</t>
  </si>
  <si>
    <t xml:space="preserve"> michigan</t>
  </si>
  <si>
    <t>lacquered nickel.</t>
  </si>
  <si>
    <t>This was the trumpet used by Dick Dale, The King of the Surf Guitar"."</t>
  </si>
  <si>
    <t>Raw brass has been scratched with a brillo pad.</t>
  </si>
  <si>
    <t>Very nice sounding trumpet!_x000D_
Ultra smooth valve action</t>
  </si>
  <si>
    <t>cyprus</t>
  </si>
  <si>
    <t>Great playing trumpet, well used.</t>
  </si>
  <si>
    <t>Purchased on e-bay 2-7-11.  Appears to have been stored for most of its life. Cleaned up well. Plays fantastic.  A real gem</t>
  </si>
  <si>
    <t>mint condition, original</t>
  </si>
  <si>
    <t>I found this trumpet in a shed in Cornucopia WI. The case has a Montreal Music Festival Sticker on it. Any Idea on Value?</t>
  </si>
  <si>
    <t xml:space="preserve">Rose/copper bell. </t>
  </si>
  <si>
    <t>Features: 3rd slide trigger, main tuning slide brace.  Leadpipe is nickel. Other than lacquer wear, condition is very good</t>
  </si>
  <si>
    <t>Virginia Beach</t>
  </si>
  <si>
    <t>offset middle valve</t>
  </si>
  <si>
    <t>co</t>
  </si>
  <si>
    <t>Wa. USA</t>
  </si>
  <si>
    <t>C trumpet</t>
  </si>
  <si>
    <t>68/69</t>
  </si>
  <si>
    <t>McDonough, GA</t>
  </si>
  <si>
    <t>was bought in late 60s/early 70s. I have it up for sale.</t>
  </si>
  <si>
    <t>columbus, ohio</t>
  </si>
  <si>
    <t>1972 ish</t>
  </si>
  <si>
    <t>Dorset, England</t>
  </si>
  <si>
    <t xml:space="preserve"> Tx.  USA</t>
  </si>
  <si>
    <t>My father bought it used as my first trumpet</t>
  </si>
  <si>
    <t>Original owner - purchased prior to starting 8th grade.  Played regularly since.</t>
  </si>
  <si>
    <t>silver plated</t>
  </si>
  <si>
    <t>springfield missouri</t>
  </si>
  <si>
    <t>Baudette, MN</t>
  </si>
  <si>
    <t>1970 or 1971</t>
  </si>
  <si>
    <t>Purchased new 1970 @ Carlson Music Alexandria MN. Want to sell. 2186341486_x000D_
Value?  Asking price?  Thanks.</t>
  </si>
  <si>
    <t>Purchased at an auction in October of  2006. Great Condition.  1950's or 1960's?</t>
  </si>
  <si>
    <t>Also has a a rotar on the 1st valve for easier tuning and notes.</t>
  </si>
  <si>
    <t>circa 1953</t>
  </si>
  <si>
    <t>Model No. 10 Lot no. 223</t>
  </si>
  <si>
    <t>trying to find infomation on this horn.On the bell it is stamped  F.E.OLDS&amp;SON FULLERTON CALIE</t>
  </si>
  <si>
    <t>The lacqer is later removed and the horn is silver plated</t>
  </si>
  <si>
    <t>PA.</t>
  </si>
  <si>
    <t>Belgium</t>
  </si>
  <si>
    <t>i bought it in the USA. The trumpet locate in Brussels/Belgium/Europe.</t>
  </si>
  <si>
    <t>I acquired this horn used in 1972 through a rent to own program in Hendersonville, TN.</t>
  </si>
  <si>
    <t xml:space="preserve"> it is a trombone</t>
  </si>
  <si>
    <t>dickson tn</t>
  </si>
  <si>
    <t>Puebla, México</t>
  </si>
  <si>
    <t>Restored, Lacquered, Beautiful Sound</t>
  </si>
  <si>
    <t>IOWA,U.S.A.</t>
  </si>
  <si>
    <t>cinci ohio</t>
  </si>
  <si>
    <t>apprx. 68</t>
  </si>
  <si>
    <t>Owner since about 1972 when purchased in New Orleans, Louisiana.</t>
  </si>
  <si>
    <t>early 70's</t>
  </si>
  <si>
    <t>TEXAS</t>
  </si>
  <si>
    <t>Vincent Bach mouthpiece.  Horn is tarnished and I don't know if I should polish or leave it.</t>
  </si>
  <si>
    <t>original owner</t>
  </si>
  <si>
    <t xml:space="preserve">Queensland, Australia </t>
  </si>
  <si>
    <t>$50 from trumpet teacher who planned to destroy it and use it for spare parts. Should be a beautiful horn when done!</t>
  </si>
  <si>
    <t>gb</t>
  </si>
  <si>
    <t>Sparta, TN</t>
  </si>
  <si>
    <t>Model S10_x000D_
Lot Number 224</t>
  </si>
  <si>
    <t>Lakeland, FL</t>
  </si>
  <si>
    <t>Hamilton, Ohio</t>
  </si>
  <si>
    <t>I am looking for production date.  Thanks!</t>
  </si>
  <si>
    <t xml:space="preserve">Purchased from Centex Brass in Austin, Tx </t>
  </si>
  <si>
    <t>Gilded bell interior</t>
  </si>
  <si>
    <t>Alto trumpet in F, with no accompanying E-flat slide</t>
  </si>
  <si>
    <t>dallas, tx</t>
  </si>
  <si>
    <t>Orange County, CA</t>
  </si>
  <si>
    <t>Model Number A10, Lot Number 225</t>
  </si>
  <si>
    <t>Sequim Washington</t>
  </si>
  <si>
    <t>used for 1 semester and stored ever since, until I purchased it over 40 years later.</t>
  </si>
  <si>
    <t>Defiantly a standard ambassador horn</t>
  </si>
  <si>
    <t>L-12    Rose brass bell</t>
  </si>
  <si>
    <t>L12 flugel, rose brass except valve casings and and slides and leadpipe.</t>
  </si>
  <si>
    <t>Need to know more about this. Some Q.s not answered.</t>
  </si>
  <si>
    <t xml:space="preserve">Original owner.  Purchased by my father in about 1972 or 1973 in Leavenworth, KS. </t>
  </si>
  <si>
    <t>Missouri, U.S.A.</t>
  </si>
  <si>
    <t>Mexico, MO.</t>
  </si>
  <si>
    <t>I bought this instrument 1973 from it´s first owner, who played it only 2 months.</t>
  </si>
  <si>
    <t>Model L10_x000D_
Lot Number 0960</t>
  </si>
  <si>
    <t>glendora ca</t>
  </si>
  <si>
    <t>Shepherd's crook!</t>
  </si>
  <si>
    <t>Finish is nickle plate</t>
  </si>
  <si>
    <t>Main tuning slide stop rod,Main tuning slide brace,1st slide saddle/thumb throw,3rd slide stop rod,1st Slide Trigger</t>
  </si>
  <si>
    <t>3C on original mouth piece_x000D_
Nickle plated (replated in 1998)_x000D_
perfect condition, beautiful sound_x000D_
No idea what year</t>
  </si>
  <si>
    <t>MckINNEY, tx</t>
  </si>
  <si>
    <t xml:space="preserve">can you tell me what year with the serial #705304 </t>
  </si>
  <si>
    <t>Pekin, Indiana</t>
  </si>
  <si>
    <t>Bought for my 5th grade band student</t>
  </si>
  <si>
    <t>St. Louis,  Missouri</t>
  </si>
  <si>
    <t>Very good condition, normal dings and scratches from regular wear and tear...</t>
  </si>
  <si>
    <t>north carolina USA</t>
  </si>
  <si>
    <t>I purchased it in Mass.in the early 1980's Ive got the case and little card with SN model no.  S 10 and batch 3140</t>
  </si>
  <si>
    <t>mo.</t>
  </si>
  <si>
    <t>Hilo, HI</t>
  </si>
  <si>
    <t>Trumpet Cornet</t>
  </si>
  <si>
    <t>lot 680</t>
  </si>
  <si>
    <t xml:space="preserve">w/ 7S Giardinelli New York mouthpiece </t>
  </si>
  <si>
    <t>Great condition, complete w/original case/mouthpiece.  Original owner, purchased from J.H.Troup in Harrisburg, PA</t>
  </si>
  <si>
    <t>very nice condition</t>
  </si>
  <si>
    <t>Norfolk County, NA.</t>
  </si>
  <si>
    <t>Cincinnati , Ohio</t>
  </si>
  <si>
    <t>have original hard case for this which has olds  tag on it.</t>
  </si>
  <si>
    <t>1st slide saddle/thumb throw,1st slide stop rod,3rd slide stop rod,1st Slide Trigger,3rd Slide Trigger</t>
  </si>
  <si>
    <t>This is an Eb/D trumpet - the D tuning slide is missing.  Seeking (aaprox) date of manufacture</t>
  </si>
  <si>
    <t>E-flat trumpet</t>
  </si>
  <si>
    <t>Yazoo City, Mississippi</t>
  </si>
  <si>
    <t>original owner.</t>
  </si>
  <si>
    <t>Purchased at auction.</t>
  </si>
  <si>
    <t>Austin, TX</t>
  </si>
  <si>
    <t>Has USN stamped on the bell</t>
  </si>
  <si>
    <t>Kejser, Saeby, Denmark</t>
  </si>
  <si>
    <t>7/15/71 purchase</t>
  </si>
  <si>
    <t>Rose-brass bell</t>
  </si>
  <si>
    <t>factory silver indicated by original warranty card, original case</t>
  </si>
  <si>
    <t>Nashville</t>
  </si>
  <si>
    <t>This instrument was given to me a few years ago, in bad condition. It is currently in the process of being restored.</t>
  </si>
  <si>
    <t xml:space="preserve">an old model weve had in our family since about 1999. unsure of the condition when purchased but  poor as of now.still plays </t>
  </si>
  <si>
    <t>Los Alamos, NM</t>
  </si>
  <si>
    <t>Brass worn in places, original box and most original gear, Working order- For sale</t>
  </si>
  <si>
    <t>Bought from a thrift store in June 2009</t>
  </si>
  <si>
    <t>Bournemouth, United Kingdom</t>
  </si>
  <si>
    <t>Stamped 37117 on Lead pipe.  Believed to indicate Olds Mendez Bell, direct copy 0.17 thickness.</t>
  </si>
  <si>
    <t>Absolutely fabulous horn."</t>
  </si>
  <si>
    <t>Freeland, PA</t>
  </si>
  <si>
    <t>Bell reads: Olds Custom Crafted 37117</t>
  </si>
  <si>
    <t>The number 726864 stamped on second valve casing, but 37117 is stamped on bell within signature, as well as on the receiver.</t>
  </si>
  <si>
    <t xml:space="preserve">New York </t>
  </si>
  <si>
    <t>new hampshire</t>
  </si>
  <si>
    <t>Sold on Ebay 1/21/2012_x000D_
beautiful shape!</t>
  </si>
  <si>
    <t>river ridge, ka</t>
  </si>
  <si>
    <t>Orlando, Florida</t>
  </si>
  <si>
    <t>Nickle Plated</t>
  </si>
  <si>
    <t>Rose brass bell</t>
  </si>
  <si>
    <t>Bought this on ebay.  really good condition</t>
  </si>
  <si>
    <t>hexagonal mouthpiece ring on the lead tube</t>
  </si>
  <si>
    <t>utah</t>
  </si>
  <si>
    <t>Restored including silver plating</t>
  </si>
  <si>
    <t>Originally was given to Uncle in late 1980s by a neighbor. Uncle gave it to niece as a student instrument in July 2011.</t>
  </si>
  <si>
    <t>mexico,ny</t>
  </si>
  <si>
    <t>wondering how old and approximate value</t>
  </si>
  <si>
    <t>Original condition, came with no case and was already in Washington State when I purchased off Ebay.</t>
  </si>
  <si>
    <t>Winston-Salem, NC</t>
  </si>
  <si>
    <t>Original Owner - Nov. 1971. Restoration: Vintage Trumpets by gary, Westminster, CO - silver with full dress gold.</t>
  </si>
  <si>
    <t>Italy - Bari</t>
  </si>
  <si>
    <t>st louis, mo</t>
  </si>
  <si>
    <t>Wales  U.K.</t>
  </si>
  <si>
    <t>Laquered Brass and silver Plate, pearl insets on valves and slide buttons. Inscription on Bell end. tune ring fits in lyre ho</t>
  </si>
  <si>
    <t>modified: Amado water key on leader ipe</t>
  </si>
  <si>
    <t>Nickel-plated finish</t>
  </si>
  <si>
    <t xml:space="preserve">Texas </t>
  </si>
  <si>
    <t>custom #37117 6y on bell</t>
  </si>
  <si>
    <t>Code 37117 (Mendez copy, .017 brass)"</t>
  </si>
  <si>
    <t>massachusetts</t>
  </si>
  <si>
    <t>san diego, ca</t>
  </si>
  <si>
    <t>wondered if this was worth fixing up</t>
  </si>
  <si>
    <t>Mi,USA</t>
  </si>
  <si>
    <t>virginia beach va</t>
  </si>
  <si>
    <t>Great Barrington, MA</t>
  </si>
  <si>
    <t>This trumpet was damaged in a car accident - bent tubing - and I want to find out its replacement value or repair cost</t>
  </si>
  <si>
    <t>Trinidad and Tobago</t>
  </si>
  <si>
    <t>This trumpet has an adjustable ring on the third slide and an adjustable thumb saddle on the first slide</t>
  </si>
  <si>
    <t>Kentucky, USA</t>
  </si>
  <si>
    <t>NSW Australia</t>
  </si>
  <si>
    <t>1971..maybe?</t>
  </si>
  <si>
    <t xml:space="preserve"> 37117 engraved on bell within the logo and stamped next to the ultra sonic inscription at mouthpiece tube</t>
  </si>
  <si>
    <t>like to know more about the history of my horn</t>
  </si>
  <si>
    <t>Seattk</t>
  </si>
  <si>
    <t>Converted to pocket trumpet by N. DeCarlis. 8.5 bell length. 3rd valve trigger moved to mouthpipe."</t>
  </si>
  <si>
    <t>Czech Republic</t>
  </si>
  <si>
    <t>Purchased in 1987.  New old stock in music store. Excellent  original condition -  The best horn I ever owned</t>
  </si>
  <si>
    <t>indian</t>
  </si>
  <si>
    <t>manufactured fullerton california</t>
  </si>
  <si>
    <t>TEXAS VANZANDT</t>
  </si>
  <si>
    <t>OLDS STUDIO MODEL NUMBER T10</t>
  </si>
  <si>
    <t>Purchased 4/2011 from a guy who found it at a flea market!</t>
  </si>
  <si>
    <t xml:space="preserve">Kent Great Britian </t>
  </si>
  <si>
    <t>md</t>
  </si>
  <si>
    <t>My mom bought this for me in a pawn shop in Pensacola, FL in 1988, for around $200</t>
  </si>
  <si>
    <t xml:space="preserve">The finish is of unlaquered brass </t>
  </si>
  <si>
    <t>Main tuning slide stop rod,3rd Slide Trigger</t>
  </si>
  <si>
    <t>Original case and care instructions. Purchased from Whitesel Music, Harrisonburg, Virginia in 1973 as a new horn.</t>
  </si>
  <si>
    <t>i would like to know more bout my horn if possible</t>
  </si>
  <si>
    <t>Purchased on eBay 4/24/10. Original Case.  Bach 17C &amp; 10 1/2C mouthpieces.</t>
  </si>
  <si>
    <t>Prescott, AZ</t>
  </si>
  <si>
    <t>Signed by Chuck Mangione</t>
  </si>
  <si>
    <t>ms</t>
  </si>
  <si>
    <t>FLORIDA</t>
  </si>
  <si>
    <t>atlanta ga</t>
  </si>
  <si>
    <t>Nashua, NH</t>
  </si>
  <si>
    <t>Oklahoma - found in Indiana</t>
  </si>
  <si>
    <t>Vincent Bach mouthpiece (3C), small dent near bell. bore octagonal in shape.  Does need valve caps</t>
  </si>
  <si>
    <t>F trumpet</t>
  </si>
  <si>
    <t>Toronto Canada</t>
  </si>
  <si>
    <t xml:space="preserve">Original hard case in excellent condition.  </t>
  </si>
  <si>
    <t>Punta Gorda, FL</t>
  </si>
  <si>
    <t>My Dad somehow acquired this trumpet from his VFW Post closet.  I had it refurbished for my 9 year old son.</t>
  </si>
  <si>
    <t>MI, USA</t>
  </si>
  <si>
    <t>Got it about 40 years ago. It´s in perfect condition.</t>
  </si>
  <si>
    <t>wytheville, va</t>
  </si>
  <si>
    <t>3rd slide adjustable ring and stop rod.</t>
  </si>
  <si>
    <t>Eb/D. Bought from ebay. Excellent condition.</t>
  </si>
  <si>
    <t>Custom crafted C trumpet, perfect condition</t>
  </si>
  <si>
    <t>Kenny Wellington_x000D_
bands: Light of the World/Beggar &amp; Co_x000D_
Recording Artist and session player</t>
  </si>
  <si>
    <t>Tn</t>
  </si>
  <si>
    <t>Purchased on ebay from an abandoned storage facility.</t>
  </si>
  <si>
    <t>austin, tx</t>
  </si>
  <si>
    <t>Karlstad Sweden</t>
  </si>
  <si>
    <t>1973?</t>
  </si>
  <si>
    <t>Mendez, Trumpet, F E Olds &amp; Sons,  Fullerton  Calif.(exactly) in script on bell._x000D_
Ultra Sonic on receiver. Nylon valve stems.</t>
  </si>
  <si>
    <t>Cumbria, United Kingdom</t>
  </si>
  <si>
    <t xml:space="preserve">Bought the trumpet off the well known UK jazz trumpeter David Savill a couple of years ago. Excellent tone, easy blowing. </t>
  </si>
  <si>
    <t>olds superstar</t>
  </si>
  <si>
    <t>OLDS Superstar Fullerton, Calif</t>
  </si>
  <si>
    <t>Belgium / Liège</t>
  </si>
  <si>
    <t xml:space="preserve">Super Star Ultrasonic_x000D_
</t>
  </si>
  <si>
    <t xml:space="preserve">Superstar Model </t>
  </si>
  <si>
    <t>Great condition...original case. Would like to sell</t>
  </si>
  <si>
    <t>This was my Grandfathers horn and was passed onto me in the late 90's after he passed away</t>
  </si>
  <si>
    <t>south carolina</t>
  </si>
  <si>
    <t>ca usa</t>
  </si>
  <si>
    <t>Purchased in Charlottesville, Va.  I got it in 3rd grade, now my son plays it.</t>
  </si>
  <si>
    <t>Superstar model</t>
  </si>
  <si>
    <t>Only one tiny dent.  It was donated to our school and I was wondering the value and year it was made.</t>
  </si>
  <si>
    <t>yorkshire, england, great britain</t>
  </si>
  <si>
    <t>sma</t>
  </si>
  <si>
    <t>this is a small bore trombone olds super made by t.e.olds fullerton california</t>
  </si>
  <si>
    <t>Pinto</t>
  </si>
  <si>
    <t>fort myer, florida</t>
  </si>
  <si>
    <t>wondering year</t>
  </si>
  <si>
    <t>The valve casings are encased in what looks like plastic and the tuning slide goes were the 3rd valve slide should be</t>
  </si>
  <si>
    <t>Western Australia</t>
  </si>
  <si>
    <t>any idea when this was manufactored</t>
  </si>
  <si>
    <t>Scotland</t>
  </si>
  <si>
    <t>Clearwater FL USA</t>
  </si>
  <si>
    <t>3rd valve slide finger ring is brass, looks like add-on or after market, attaches with a set screw etc.</t>
  </si>
  <si>
    <t>Detroit, MI</t>
  </si>
  <si>
    <t>2nd Owner.  1st owner played 1 year.  Great shape.</t>
  </si>
  <si>
    <t>This trumpet is in very good shape. With original lacquer 95%.</t>
  </si>
  <si>
    <t>Wisconsin, USA</t>
  </si>
  <si>
    <t>Warren Michigan U.S.A.</t>
  </si>
  <si>
    <t>currently in mint condition</t>
  </si>
  <si>
    <t>purchased 01/76</t>
  </si>
  <si>
    <t>wondering the value. Found in attic after mom passed.All original w/case. played from 1972-76. plays great.I played scale!</t>
  </si>
  <si>
    <t>buenos aires - argentina</t>
  </si>
  <si>
    <t>finish is mostly gone.  sounds excellent good according to band director, who is a trumpet player himself</t>
  </si>
  <si>
    <t>Penticton, British Columbia</t>
  </si>
  <si>
    <t>edinburgh Scotland</t>
  </si>
  <si>
    <t>ultrasonic bell</t>
  </si>
  <si>
    <t>Ultra Sonic" stamped on receiver."</t>
  </si>
  <si>
    <t xml:space="preserve">OLDS 'Super' trumpets are really 'SUPER'!!! </t>
  </si>
  <si>
    <t>Purchased c.1975</t>
  </si>
  <si>
    <t>Purchased circa 1975 from what was thought to be old" stock (no pun intended)."</t>
  </si>
  <si>
    <t>No dings or dents; appears to be original lacquer at 99%.  Amazing!  I'm a former high school band director.  Selling horn.</t>
  </si>
  <si>
    <t>Model: SuperStar Ultra Sonic. Plastic guides. Original case.</t>
  </si>
  <si>
    <t>peru</t>
  </si>
  <si>
    <t>quisiera saber si siempre fue plateada o fue dorada y en que año fue construida y quien fue el 1er dueño,gracias.</t>
  </si>
  <si>
    <t>First owner. Dad bought for my 10th grade band 1976. retail $575, we paid $475. Still have it and play it a little.</t>
  </si>
  <si>
    <t>Vero Beach Florida</t>
  </si>
  <si>
    <t>germany</t>
  </si>
  <si>
    <t>NY,USA</t>
  </si>
  <si>
    <t>1972-1973</t>
  </si>
  <si>
    <t>Virginia, Albemarle County</t>
  </si>
  <si>
    <t>Madison, Indiana</t>
  </si>
  <si>
    <t>Has what appears to be original case. Estimated style to be circa 50s or 60s. Belongs to Salvation Army</t>
  </si>
  <si>
    <t>Super Star</t>
  </si>
  <si>
    <t>Wales, UK</t>
  </si>
  <si>
    <t>? probably 1940</t>
  </si>
  <si>
    <t>Reluctantly about to enter this on an E-bay auction._x000D_
The e-mail address quoted should read:_x000D_
robert.jackson41@btinternet.com</t>
  </si>
  <si>
    <t>At a university in Georgia.</t>
  </si>
  <si>
    <t>doverfoxcroft maine</t>
  </si>
  <si>
    <t>PA USA</t>
  </si>
  <si>
    <t>Kalamazoo, Mi</t>
  </si>
  <si>
    <t>Used and abused, bought it off a music teacher for $40. Has Party horn" scratched into it on top of the "Ambassador"... Ebay"</t>
  </si>
  <si>
    <t>Found at a Goodwill for $39 with the original case.</t>
  </si>
  <si>
    <t>New York , USA</t>
  </si>
  <si>
    <t>tuneable bell. CHR engraved on mp receiver. Very abrupt bell curve. 3rd slide finger ring soldered on.</t>
  </si>
  <si>
    <t>Last 2 digits of S/N are on removable bell. Custom CHR. Plastic guides. Orig case, key, MP &amp; docs. In-bell tuning.</t>
  </si>
  <si>
    <t>tuneable bell, bell can be removed.CHR with ultrasonic bell, with very abrupt bell curve.3rd slide finger ring soldered on.</t>
  </si>
  <si>
    <t>Detachable bellpipe (stamped with 83 [last digits of serial #]) acting as main tuning slide.</t>
  </si>
  <si>
    <t>Large L" bore"</t>
  </si>
  <si>
    <t xml:space="preserve">Wyoming </t>
  </si>
  <si>
    <t>April 1973 Manufactured/ purchase '74</t>
  </si>
  <si>
    <t>5  'Ultra Sonic' Bell  Model P12-L (large bore) Factory Perfect Condition.</t>
  </si>
  <si>
    <t>Can be heard Ringing though the Blk Hills."</t>
  </si>
  <si>
    <t>Super Star Model in silver</t>
  </si>
  <si>
    <t xml:space="preserve">uk staines england </t>
  </si>
  <si>
    <t>olds super star ultra sonic flutron marking on trumpet</t>
  </si>
  <si>
    <t>scotland</t>
  </si>
  <si>
    <t>Olds super star_x000D_
3rd slide stop rod_x000D_
1st slide saddle/thumb throw</t>
  </si>
  <si>
    <t>Purchased at auction 10/2011 and put into service for 7th grade band</t>
  </si>
  <si>
    <t>Model A10_x000D_
Lot Number 2643</t>
  </si>
  <si>
    <t>Bremerton, Washington</t>
  </si>
  <si>
    <t>Purchased second hand in 1978 in Fallbrook California, used at Fallbrook Union High School.</t>
  </si>
  <si>
    <t>FRANCE</t>
  </si>
  <si>
    <t xml:space="preserve">10 bucks at a yard sale, has the original case. Looks like hell but sounds like heaven. </t>
  </si>
  <si>
    <t>Roedovre. Denmark</t>
  </si>
  <si>
    <t>2. hand buy.  Very nice. Plays great.</t>
  </si>
  <si>
    <t>England, UK</t>
  </si>
  <si>
    <t>Sydney, NSW Australia</t>
  </si>
  <si>
    <t>Orig purch Tasmania. Copper gold plate bell. Upper valve casing,stays,lead pipe and outer valve slide casing in silver plate</t>
  </si>
  <si>
    <t>Is a super trumpet!!!!</t>
  </si>
  <si>
    <t>Illinois, USA</t>
  </si>
  <si>
    <t>Purchased 1975 Werlein's Music New Orleans, LA</t>
  </si>
  <si>
    <t>Reinished in Nickel in 1989.  Excellent condition</t>
  </si>
  <si>
    <t>Converted to C, satin finish</t>
  </si>
  <si>
    <t>Nickel finish_x000D_
Good physical condition 6/2/10</t>
  </si>
  <si>
    <t>In beautiful condition</t>
  </si>
  <si>
    <t>youngstown,ohio</t>
  </si>
  <si>
    <t>1970's</t>
  </si>
  <si>
    <t>Unplayed for thirty-years. In wonderful, unmarked condition</t>
  </si>
  <si>
    <t>1972 ?</t>
  </si>
  <si>
    <t>This trumpet has the clearest sweet sound for the 37 years I've had it - still playing and wouldn't trade it for any other!</t>
  </si>
  <si>
    <t xml:space="preserve">Cary, NC </t>
  </si>
  <si>
    <t>UK Somerset</t>
  </si>
  <si>
    <t>Olds Superstar Ultra Sonic</t>
  </si>
  <si>
    <t>Superstar model in silver</t>
  </si>
  <si>
    <t>Olds Superstar Ultrasonic. Bell is stamped '2' in the engraving</t>
  </si>
  <si>
    <t>Superstar 2 purchased new in Nebraska</t>
  </si>
  <si>
    <t>Manchester,</t>
  </si>
  <si>
    <t>horn and case in mint condition</t>
  </si>
  <si>
    <t>Middlefield CT.</t>
  </si>
  <si>
    <t>My high school horn from the late 70s pulled it out 2010 for a Memorial Day services to play TAPS</t>
  </si>
  <si>
    <t>Chicago</t>
  </si>
  <si>
    <t>Purchased 6-09, in excellent shape</t>
  </si>
  <si>
    <t>Super Star Model. Previously in Scotlaand. Very good condition</t>
  </si>
  <si>
    <t>Ultra Sonic. Plastic guides. O/H. Original case.</t>
  </si>
  <si>
    <t>purchased 1976</t>
  </si>
  <si>
    <t xml:space="preserve">Says Ultra Sonic </t>
  </si>
  <si>
    <t>Ebay Sale on 12/29/2011</t>
  </si>
  <si>
    <t>C Trumpet</t>
  </si>
  <si>
    <t>MA, USA</t>
  </si>
  <si>
    <t>Crosby MN 56441</t>
  </si>
  <si>
    <t>Lake Mary, FL</t>
  </si>
  <si>
    <t>UltraSonic" engraved on leadpipe.</t>
  </si>
  <si>
    <t>Trying to find out more info on this horn which is in excellent condition and donated..."</t>
  </si>
  <si>
    <t>c.1966 purchase</t>
  </si>
  <si>
    <t>Ultra Sonic" on leadpipe"</t>
  </si>
  <si>
    <t>Owned by the late Ronnie Hunt. UK</t>
  </si>
  <si>
    <t>was told it is an olds superstar 66 trumpet silver horn</t>
  </si>
  <si>
    <t>Main tuning slide brace,1st slide saddle/thumb throw,3rd Slide Trigger</t>
  </si>
  <si>
    <t xml:space="preserve"> FE Olds Custom Crafted Ultra Sonic with Custom Crafted by FE Olds &amp; Son</t>
  </si>
  <si>
    <t xml:space="preserve"> Fullerton</t>
  </si>
  <si>
    <t xml:space="preserve"> Calif." on bell. Good cond; plays well."</t>
  </si>
  <si>
    <t>tunes from bell</t>
  </si>
  <si>
    <t>Oak Flats NSW, Australia.</t>
  </si>
  <si>
    <t>Super Star Model</t>
  </si>
  <si>
    <t>This a Super Star</t>
  </si>
  <si>
    <t>The model for this instrument is actually Super Star""</t>
  </si>
  <si>
    <t>~1973</t>
  </si>
  <si>
    <t>Super Star 2 with Ultra Sonic leadpipe</t>
  </si>
  <si>
    <t>ultra sonic, super star.</t>
  </si>
  <si>
    <t>both silver and lacquer</t>
  </si>
  <si>
    <t>This is a superstat 2 model and I am the original owner</t>
  </si>
  <si>
    <t xml:space="preserve"> Missouri</t>
  </si>
  <si>
    <t>Super Star 2, metal valve stems, missing original finger buttons and 3rd slide stop rod</t>
  </si>
  <si>
    <t>very nice horn no issues</t>
  </si>
  <si>
    <t>Sold on Ebay 1/12/2012</t>
  </si>
  <si>
    <t>traverse city, mi</t>
  </si>
  <si>
    <t>Mobile, Al</t>
  </si>
  <si>
    <t>Came w/green leather case, Bach 10.5C &amp; Holton MPs. Was in a pile of luggage at a Salvation Army store in San Antonio Tx</t>
  </si>
  <si>
    <t>Professional Restoration in S. Silver with no lacquer.  Valves reworked.</t>
  </si>
  <si>
    <t>D/Eb Trumpet</t>
  </si>
  <si>
    <t>U.K.</t>
  </si>
  <si>
    <t>Olds Custom C trumpet</t>
  </si>
  <si>
    <t>Utah, USA</t>
  </si>
  <si>
    <t>Bought this from a charity shop in Long Beach in 1991.</t>
  </si>
  <si>
    <t>The finish is lacquered nickel</t>
  </si>
  <si>
    <t>16/12/76</t>
  </si>
  <si>
    <t>Aida Herald trumpet</t>
  </si>
  <si>
    <t>Minnetonka, MN</t>
  </si>
  <si>
    <t>Believed to have have lacquered brass finish originally, now removed to nickel plate</t>
  </si>
  <si>
    <t>1970's??</t>
  </si>
  <si>
    <t>Elizabethton, TN</t>
  </si>
  <si>
    <t>Leigh Lancashire England</t>
  </si>
  <si>
    <t>L M</t>
  </si>
  <si>
    <t>Pos. Laqured Brass Initially.</t>
  </si>
  <si>
    <t>just purchased uk is in playable good condition.</t>
  </si>
  <si>
    <t>Hertfordshire, UK</t>
  </si>
  <si>
    <t>tri colour -. copper bell, solid german silver lead pipe, tuning pipes, top valve jacket with brass bends</t>
  </si>
  <si>
    <t>Lacquer in very good condition; minimal internal corrosion. Overall very good shape.  Purchased 2nd hand Feb 6, 2011.</t>
  </si>
  <si>
    <t>ENGLAND, ST HELENS</t>
  </si>
  <si>
    <t>Dover Kent England</t>
  </si>
  <si>
    <t>Purchased  in 2005 from Pete Rose Music in Canterbury England</t>
  </si>
  <si>
    <t>Olds Superstar with #2 size Ultrasonic bell.Has straight-through airflow design.  A favorite horn.</t>
  </si>
  <si>
    <t>super star fullerton calif_x000D_
ultra sonuc</t>
  </si>
  <si>
    <t>C" trumpet"</t>
  </si>
  <si>
    <t>Eb/D.</t>
  </si>
  <si>
    <t xml:space="preserve">Custom CHF(Custom High Range) </t>
  </si>
  <si>
    <t>Removable bell</t>
  </si>
  <si>
    <t>Model P12H, Lot #3224, plus 3rd slide throw, and tuning slide is the bell tubing where it enters into valve 1. Horn is new.</t>
  </si>
  <si>
    <t>san diego ca</t>
  </si>
  <si>
    <t>dont know bore size or year made??</t>
  </si>
  <si>
    <t>NH</t>
  </si>
  <si>
    <t>Superstar Model</t>
  </si>
  <si>
    <t>Original Owner. Purchased NOS from Whittaker Music, Long Beach, CA. Approx 8-years in inventory. Nickel plate.</t>
  </si>
  <si>
    <t>allentown pa</t>
  </si>
  <si>
    <t>Portugal</t>
  </si>
  <si>
    <t>Bought for 6th grade band, Chelmsford, MA</t>
  </si>
  <si>
    <t>Pasco, WA</t>
  </si>
  <si>
    <t>toronto, canada</t>
  </si>
  <si>
    <t>says ultrasonic by mouthpiece and engraved is custom by F olds and son fullerton california</t>
  </si>
  <si>
    <t>5 BELL"</t>
  </si>
  <si>
    <t>Cleveland</t>
  </si>
  <si>
    <t>Ultrasonic leadpipe</t>
  </si>
  <si>
    <t>Clark Terry</t>
  </si>
  <si>
    <t>bell size dia 53/4</t>
  </si>
  <si>
    <t xml:space="preserve"> color "red" copper.</t>
  </si>
  <si>
    <t>B engraved at tuning pipe tip</t>
  </si>
  <si>
    <t>Ultra Sonic" stamped on receiver"</t>
  </si>
  <si>
    <t>LARGE BORE, SILVER, 5 BELL"</t>
  </si>
  <si>
    <t>bought used in 1988</t>
  </si>
  <si>
    <t>Bought on E-Bay</t>
  </si>
  <si>
    <t>Mdison Wisconsin</t>
  </si>
  <si>
    <t>mint condition, removed lacquer. Paid $35.00.Last repaired :1997.</t>
  </si>
  <si>
    <t>Purchased new in  England.Still in excellent condition.</t>
  </si>
  <si>
    <t>Purchased new from Ted Hebert's Music Center in Manchester, NH around 1975</t>
  </si>
  <si>
    <t>Superstar 2 model</t>
  </si>
  <si>
    <t>Middleton, wisconsin53562</t>
  </si>
  <si>
    <t>2nd valve stick caused  by 3rd slide valve pressure. Switched valves. OK</t>
  </si>
  <si>
    <t>Hampshire - UK</t>
  </si>
  <si>
    <t>Giardinelli 7C Mouthpiece</t>
  </si>
  <si>
    <t>Savannah, GA</t>
  </si>
  <si>
    <t>Purchased on ebay 06/09 - basket case, in process of restoration</t>
  </si>
  <si>
    <t>Custom with ultrasonic bell</t>
  </si>
  <si>
    <t>OLDS  AMBASSADOR BARITONE marked OLDS"   (No AND SONS)"</t>
  </si>
  <si>
    <t>eBay purchase Feb. 2010</t>
  </si>
  <si>
    <t>purchased 1982 in Las Vegas from Mike Paulson. screamin' horn</t>
  </si>
  <si>
    <t>Toronto, Canada</t>
  </si>
  <si>
    <t>france</t>
  </si>
  <si>
    <t>Stamped on right side of mouthpiece receiver:  US PAT 3835748</t>
  </si>
  <si>
    <t>Served in the US Army, Nickel/Brass</t>
  </si>
  <si>
    <t>1974-1976</t>
  </si>
  <si>
    <t>super star 2 Bought on e-bay as N.O.S. Horn is like new</t>
  </si>
  <si>
    <t>bought 1976 or 1977</t>
  </si>
  <si>
    <t>Was bought in Massachusetts in 1976 or 1977 now resides in Yorktown VA</t>
  </si>
  <si>
    <t>Richmond VA</t>
  </si>
  <si>
    <t>Anthony J. Agostinelli, Portsmouth, RI</t>
  </si>
  <si>
    <t>Ultra Sonic" stamped on receiver. Plastic valve stems. "</t>
  </si>
  <si>
    <t>model number A5_x000D_
_x000D_
lot number 0915</t>
  </si>
  <si>
    <t>ky</t>
  </si>
  <si>
    <t>has original case</t>
  </si>
  <si>
    <t xml:space="preserve">eBay 4/18/10. Mismatched finger buttons. No mouthpiece, 3rd slide finger ring, or main tuning slide water key. </t>
  </si>
  <si>
    <t>CLARKSVILLE TN 37042</t>
  </si>
  <si>
    <t>PA - USA</t>
  </si>
  <si>
    <t>switzerland</t>
  </si>
  <si>
    <t>I bought this horn in 1977 from my music/trumpet teacher, Ed LaFranchie.  He bought it a year or so before that.</t>
  </si>
  <si>
    <t>Vancouver, BC</t>
  </si>
  <si>
    <t>Purchased new in 1975.</t>
  </si>
  <si>
    <t>Horn has been abused more than used apparently.</t>
  </si>
  <si>
    <t>My father bought this for me when i was 15. 32 years ago. Still plays fantastic</t>
  </si>
  <si>
    <t xml:space="preserve">2 Stars on bell one a 2 in it. Superstar". </t>
  </si>
  <si>
    <t xml:space="preserve"> Ultrasoniic engraved on lead pipe. "</t>
  </si>
  <si>
    <t>Super Star V102 circa 1953. 1st and 3rd valves slide.</t>
  </si>
  <si>
    <t>.</t>
  </si>
  <si>
    <t>mid 70's, new</t>
  </si>
  <si>
    <t>Just took this down from the attic to see if it was able to be restored for our son - it was my husband's -</t>
  </si>
  <si>
    <t>I'm afraid I just don't know enough about trumpets to answer any of these questions.</t>
  </si>
  <si>
    <t>Virginia, USA</t>
  </si>
  <si>
    <t>Main tuning slide stop rod,1st slide saddle/thumb throw,1st Slide Trigger,3rd Slide Trigger</t>
  </si>
  <si>
    <t>Giardinelli 7c is noted on mouthpiece</t>
  </si>
  <si>
    <t>Used it in high school marching band in the 1990s</t>
  </si>
  <si>
    <t>Purchased new in 1978 in Houston, TX.</t>
  </si>
  <si>
    <t>olds ambassador fullerton calif.</t>
  </si>
  <si>
    <t>Purchased new in 1978</t>
  </si>
  <si>
    <t>orange conty, ca</t>
  </si>
  <si>
    <t>Ebay sale 1/25/2012</t>
  </si>
  <si>
    <t>sold on ebay 1/10/2012_x000D_
missing valve stems and tops</t>
  </si>
  <si>
    <t>Almost mint original condition</t>
  </si>
  <si>
    <t>third valve trigger, silver and gold finis not just gold, offset valves</t>
  </si>
  <si>
    <t>I can't say anything about the year of construction at the moment._x000D_
_x000D_
I bought it know here by German Ebay.</t>
  </si>
  <si>
    <t>Netherlands/Oldenzaal (city)</t>
  </si>
  <si>
    <t>cleveland tennessee</t>
  </si>
  <si>
    <t>mint condition</t>
  </si>
  <si>
    <t>Columbus, Mississippi</t>
  </si>
  <si>
    <t>Weddington, NC</t>
  </si>
  <si>
    <t>Eb/D</t>
  </si>
  <si>
    <t>1st and 3rd valve triggers, 'ultra sonic' engraved on leadpipe</t>
  </si>
  <si>
    <t>Rifle, CO</t>
  </si>
  <si>
    <t>I don't know anything about Trumpets. So, I could not answer many of the questions.</t>
  </si>
  <si>
    <t>St. Louis Mo</t>
  </si>
  <si>
    <t>Bought the Trumpet in Kaiserslautern Germany a present from my Grandfather,would never sell it .Love it's clear sound</t>
  </si>
  <si>
    <t>South Australia</t>
  </si>
  <si>
    <t>Med</t>
  </si>
  <si>
    <t>1975?</t>
  </si>
  <si>
    <t>In fairly good condition. Plating has only a couple of wear spots. No dents or scratches.</t>
  </si>
  <si>
    <t>eBay auction.  Item #180581866345, November 2010</t>
  </si>
  <si>
    <t>BC</t>
  </si>
  <si>
    <t>lENEXA kS.</t>
  </si>
  <si>
    <t>Bought used from Centex Brass on August 25th,2011</t>
  </si>
  <si>
    <t>Purchased 09/1978</t>
  </si>
  <si>
    <t>Bought this used in 1979.  It was about a year old at the time, I think.</t>
  </si>
  <si>
    <t>I got the trumpet in 1984 and i believe it was already a couple of years old then.What year was this made?</t>
  </si>
  <si>
    <t>Russellville, AL</t>
  </si>
  <si>
    <t xml:space="preserve">Bicentennial Model, </t>
  </si>
  <si>
    <t>'Long' cornet</t>
  </si>
  <si>
    <t>Purchased in 2011 from a Craigs List add.  Original owner bought it new in 1979 or thereabouts.</t>
  </si>
  <si>
    <t>Very limited knowledge.  Band director said check.  Excellent condition.</t>
  </si>
  <si>
    <t>bought it in a pawn shop don't know much about it</t>
  </si>
  <si>
    <t xml:space="preserve">Bought this horn brand new from a guy that decided that it was too hard to play a trumpet. It was a gift from his wife._x000D_
</t>
  </si>
  <si>
    <t>LINDENHURST, NY</t>
  </si>
  <si>
    <t>PLEASE EMAIL ME THE YEAR. I JUST WON IT ON EBAY AND HAVEN'T RECEIVED IT YET</t>
  </si>
  <si>
    <t>NL10 Custom BiCentennial Model Engraved with image of Liberty Bell 1776 -1976</t>
  </si>
  <si>
    <t>Clinton, NJ</t>
  </si>
  <si>
    <t>Red Lion, PA  17356</t>
  </si>
  <si>
    <t>SuperStar Flugel</t>
  </si>
  <si>
    <t>Craigslist listing 2/1/2012</t>
  </si>
  <si>
    <t>Valve Bore: 10 . 270 mm_x000D_
Bell: 146 mm_x000D_
The model is L-12</t>
  </si>
  <si>
    <t>Mouthpiece receiver marked B.</t>
  </si>
  <si>
    <t xml:space="preserve">Massaussatts </t>
  </si>
  <si>
    <t>70's</t>
  </si>
  <si>
    <t xml:space="preserve">Time capsuled, unplayed horn, all factory paper work, case, Giardinelli-type 7C mpc., Norlin tag and box, plastic bag.. </t>
  </si>
  <si>
    <t>1 st slide trigger as Studio model</t>
  </si>
  <si>
    <t>mississippi</t>
  </si>
  <si>
    <t>Valve Caps (upper),Valve Caps (lower),Slide Tubes (full serial)</t>
  </si>
  <si>
    <t>model no. L-12</t>
  </si>
  <si>
    <t>Vancouver,Canada</t>
  </si>
  <si>
    <t>This is an Eb Soprano Cornet</t>
  </si>
  <si>
    <t>Stolen by Lawn Care service from the back of my car in 2005, Lakewood, California. I still have the paperwork. Reward.</t>
  </si>
  <si>
    <t>Leicester, UK</t>
  </si>
  <si>
    <t>Bought late 70s un the UK</t>
  </si>
  <si>
    <t>1st and 3rd stop slide, purchased new in NJ from distribution warehouse sometime in 70's. I am original owner.</t>
  </si>
  <si>
    <t>Northern Ireland</t>
  </si>
  <si>
    <t>Ambassador Eb trumpet</t>
  </si>
  <si>
    <t>Original owner. Sounds better than my mint Benge 3MLP, but looks worse for wear. Valves smooth as silk.</t>
  </si>
  <si>
    <t xml:space="preserve"> california,  U. S. A.</t>
  </si>
  <si>
    <t>The trumpet does not have 1st valve tuning. I like the trumpet. Is it a profisional horn? Can you give me some history .</t>
  </si>
  <si>
    <t>The trumpet is Nickel plated</t>
  </si>
  <si>
    <t>californa</t>
  </si>
  <si>
    <t xml:space="preserve">just pick it up from a friend have no know falue of trumpit  a lettal redrot  do.s not hert the playing of trumpit </t>
  </si>
  <si>
    <t>Dont really know what I have and dont know if  I read the serial # backwards.</t>
  </si>
  <si>
    <t>Plan to have it silver-plated soon.</t>
  </si>
  <si>
    <t xml:space="preserve">The lead pipe has ultrasonic engraved on it. </t>
  </si>
  <si>
    <t>wilmington,de</t>
  </si>
  <si>
    <t xml:space="preserve">I don't know if it's lacquered brass or gold plated.  It's got a lot of wear and tear, but I bought it for $30 on Labor Day. </t>
  </si>
  <si>
    <t>Ebay Sale 1/19/2012_x000D_
almost mint condition</t>
  </si>
  <si>
    <t>MS</t>
  </si>
  <si>
    <t>albany, ny</t>
  </si>
  <si>
    <t>Super Star" engraved on bell with signature.  model no. V-12."</t>
  </si>
  <si>
    <t>Ultra Sonic lead pipe</t>
  </si>
  <si>
    <t>Engalnd</t>
  </si>
  <si>
    <t>Bought in approx 1979 in UK</t>
  </si>
  <si>
    <t>Portland Oregon</t>
  </si>
  <si>
    <t>kidderminster,England</t>
  </si>
  <si>
    <t>peter weavers owner</t>
  </si>
  <si>
    <t>Lancashire, England</t>
  </si>
  <si>
    <t>Played regularly from purchase until 1984. Shows the wear from all that playing, but still a great horn.</t>
  </si>
  <si>
    <t>Main tuning slide brace,1st slide saddle/thumb throw,1st slide stop rod,3rd slide stop rod</t>
  </si>
  <si>
    <t>St Louis Missouri</t>
  </si>
  <si>
    <t>My horn has a 6.5 bell"</t>
  </si>
  <si>
    <t>beaver falls penna.</t>
  </si>
  <si>
    <t xml:space="preserve">bought horn 1978 still use it today in big band setting 6 1/2 bell plays great </t>
  </si>
  <si>
    <t>A00837</t>
  </si>
  <si>
    <t>Ambassador A6ST model</t>
  </si>
  <si>
    <t>A00912</t>
  </si>
  <si>
    <t>A00965</t>
  </si>
  <si>
    <t>A00966</t>
  </si>
  <si>
    <t>A01108</t>
  </si>
  <si>
    <t>uSA</t>
  </si>
  <si>
    <t>A01228</t>
  </si>
  <si>
    <t>A01292</t>
  </si>
  <si>
    <t>A02020</t>
  </si>
  <si>
    <t>A02279</t>
  </si>
  <si>
    <t>Nova Scotia</t>
  </si>
  <si>
    <t>A02360</t>
  </si>
  <si>
    <t>A02584</t>
  </si>
  <si>
    <t>Missouri, USA</t>
  </si>
  <si>
    <t>A02620</t>
  </si>
  <si>
    <t>Ithaca, NY</t>
  </si>
  <si>
    <t>A03370</t>
  </si>
  <si>
    <t>A04196</t>
  </si>
  <si>
    <t>Bought used on Aug. 11, 2009 for $135.</t>
  </si>
  <si>
    <t>A04294</t>
  </si>
  <si>
    <t>A04438</t>
  </si>
  <si>
    <t>Pennsylvania USA</t>
  </si>
  <si>
    <t>A05220</t>
  </si>
  <si>
    <t>A05272</t>
  </si>
  <si>
    <t>A05297</t>
  </si>
  <si>
    <t>A05585</t>
  </si>
  <si>
    <t>A07447</t>
  </si>
  <si>
    <t>Winona Lake, IN</t>
  </si>
  <si>
    <t>A07910</t>
  </si>
  <si>
    <t>A07919</t>
  </si>
  <si>
    <t xml:space="preserve">Purchased on eBay </t>
  </si>
  <si>
    <t>A07984</t>
  </si>
  <si>
    <t>A08752</t>
  </si>
  <si>
    <t>Nice condition, plays well, Original case, Brought on eBay 22/09/2005.</t>
  </si>
  <si>
    <t>A10799</t>
  </si>
  <si>
    <t>A10952</t>
  </si>
  <si>
    <t>A11144</t>
  </si>
  <si>
    <t>Atlanta GA</t>
  </si>
  <si>
    <t>A11676</t>
  </si>
  <si>
    <t>Feb. 1978</t>
  </si>
  <si>
    <t xml:space="preserve"> Lacquer in remarkable condition.  Missing 3rd valve finger ring.</t>
  </si>
  <si>
    <t>A11730</t>
  </si>
  <si>
    <t>A11918</t>
  </si>
  <si>
    <t>A11931</t>
  </si>
  <si>
    <t>A11941</t>
  </si>
  <si>
    <t>El Salvador</t>
  </si>
  <si>
    <t>A11954</t>
  </si>
  <si>
    <t>A12948</t>
  </si>
  <si>
    <t>A13493</t>
  </si>
  <si>
    <t>Sudbury, Canada</t>
  </si>
  <si>
    <t>A13670</t>
  </si>
  <si>
    <t>A13773</t>
  </si>
  <si>
    <t>Used as a marching horn. Valves/slides well oiled and cleaned. Outside needs cleaning.</t>
  </si>
  <si>
    <t>A13801</t>
  </si>
  <si>
    <t>Micigan, USA</t>
  </si>
  <si>
    <t>A13946</t>
  </si>
  <si>
    <t>A14230</t>
  </si>
  <si>
    <t>A14726</t>
  </si>
  <si>
    <t>Ultra Sonic" on receiver; "Custom Crafted" on bell; orig case</t>
  </si>
  <si>
    <t xml:space="preserve"> Olds 7C MP"</t>
  </si>
  <si>
    <t>A15146</t>
  </si>
  <si>
    <t>Gold or copper colored brass? from exit of valve case out to and including bell. One original owner.</t>
  </si>
  <si>
    <t>A15182</t>
  </si>
  <si>
    <t>San Diego Calif</t>
  </si>
  <si>
    <t>What does the A mean in A15182</t>
  </si>
  <si>
    <t>A15188</t>
  </si>
  <si>
    <t>Marked F.E.Olds &amp; Son Fullerton,Calif.</t>
  </si>
  <si>
    <t>A16646</t>
  </si>
  <si>
    <t>Eb Trumpet</t>
  </si>
  <si>
    <t>A17192</t>
  </si>
  <si>
    <t>A17213</t>
  </si>
  <si>
    <t>A18111</t>
  </si>
  <si>
    <t>Herald Trumpet</t>
  </si>
  <si>
    <t>A18866</t>
  </si>
  <si>
    <t>A19155</t>
  </si>
  <si>
    <t>A19287</t>
  </si>
  <si>
    <t>A19421</t>
  </si>
  <si>
    <t>Sarasota, FL</t>
  </si>
  <si>
    <t>This horn was given to me by Carmine Tancredi in West Warwick, RI</t>
  </si>
  <si>
    <t xml:space="preserve"> A19496</t>
  </si>
  <si>
    <t>A19780</t>
  </si>
  <si>
    <t>A19855</t>
  </si>
  <si>
    <t>Germany (I'm English)</t>
  </si>
  <si>
    <t>A19857</t>
  </si>
  <si>
    <t>A19887</t>
  </si>
  <si>
    <t>A19913</t>
  </si>
  <si>
    <t>A21857</t>
  </si>
  <si>
    <t>A6ST</t>
  </si>
  <si>
    <t>A21887</t>
  </si>
  <si>
    <t>A6S Model w/ 1st &amp; 3rd triggers</t>
  </si>
  <si>
    <t>A21975</t>
  </si>
  <si>
    <t>A21986</t>
  </si>
  <si>
    <t>Shoreline, Wa 98133</t>
  </si>
  <si>
    <t>Also 3rd Slide Trigger</t>
  </si>
  <si>
    <t>A22406</t>
  </si>
  <si>
    <t>Queensland Australia</t>
  </si>
  <si>
    <t>A22483</t>
  </si>
  <si>
    <t>late 1970s</t>
  </si>
  <si>
    <t>Bought in late 1970s from R. E. McKiski Music Co. in Big Spring, Texas  _x000D_
Original owner</t>
  </si>
  <si>
    <t>A22791</t>
  </si>
  <si>
    <t>Janesville WI</t>
  </si>
  <si>
    <t>A22927</t>
  </si>
  <si>
    <t>Fayetteville, Arkansas</t>
  </si>
  <si>
    <t>A22945</t>
  </si>
  <si>
    <t>A23057</t>
  </si>
  <si>
    <t>A23107</t>
  </si>
  <si>
    <t>Rose brass, silver and gold lacquer</t>
  </si>
  <si>
    <t>A23586</t>
  </si>
  <si>
    <t>A23590</t>
  </si>
  <si>
    <t>I am interested to know how many CT trumpets were made</t>
  </si>
  <si>
    <t>A24997</t>
  </si>
  <si>
    <t>A25740</t>
  </si>
  <si>
    <t>Bought the trumpet in 1978 in the Netherlands.</t>
  </si>
  <si>
    <t>A25853</t>
  </si>
  <si>
    <t>New york</t>
  </si>
  <si>
    <t>A26705</t>
  </si>
  <si>
    <t>A26728</t>
  </si>
  <si>
    <t>1978?</t>
  </si>
  <si>
    <t>A26763</t>
  </si>
  <si>
    <t>Sheridan, Orego n</t>
  </si>
  <si>
    <t>I bought this horn off Ebay for $68.00 and a friend of mine who does horn repair restored it. I PLAYS GREAT11</t>
  </si>
  <si>
    <t>A26798</t>
  </si>
  <si>
    <t>A27296</t>
  </si>
  <si>
    <t>Medford, Ore.</t>
  </si>
  <si>
    <t>Tunable High register bell</t>
  </si>
  <si>
    <t>A27320</t>
  </si>
  <si>
    <t>A27398</t>
  </si>
  <si>
    <t>Engraved Big Irv"</t>
  </si>
  <si>
    <t xml:space="preserve"> Prototype made for Irving Bush."</t>
  </si>
  <si>
    <t>A27931</t>
  </si>
  <si>
    <t>A28422</t>
  </si>
  <si>
    <t>A28669</t>
  </si>
  <si>
    <t>A28857</t>
  </si>
  <si>
    <t>A29455</t>
  </si>
  <si>
    <t>A29826</t>
  </si>
  <si>
    <t>A30107</t>
  </si>
  <si>
    <t>Ultra Sonic Super; near-mint cond; has 3rd slide stop rod; orig case; Olds 3 MP</t>
  </si>
  <si>
    <t>A30130</t>
  </si>
  <si>
    <t>Murrumbateman, Australia</t>
  </si>
  <si>
    <t>Model number R10/Serial Number A30130/Lot number 2758</t>
  </si>
  <si>
    <t>A30144</t>
  </si>
  <si>
    <t>A31768</t>
  </si>
  <si>
    <t>Basel Switzerland</t>
  </si>
  <si>
    <t>A31886</t>
  </si>
  <si>
    <t>A32186</t>
  </si>
  <si>
    <t>Okds  /ambassador_x000D_
Fullerton Calif           on Bell</t>
  </si>
  <si>
    <t>A32409</t>
  </si>
  <si>
    <t>A32559</t>
  </si>
  <si>
    <t>A32789</t>
  </si>
  <si>
    <t>A33574</t>
  </si>
  <si>
    <t>A33687</t>
  </si>
  <si>
    <t>A33705</t>
  </si>
  <si>
    <t>A33822</t>
  </si>
  <si>
    <t>HAS CT LOGO</t>
  </si>
  <si>
    <t>A33851</t>
  </si>
  <si>
    <t>everything on this horn is intact and works perfect. no dents with only normal wear</t>
  </si>
  <si>
    <t>A35152</t>
  </si>
  <si>
    <t>A35167</t>
  </si>
  <si>
    <t>A6ST cornet, 1st &amp; 3rd triggers</t>
  </si>
  <si>
    <t>A35343</t>
  </si>
  <si>
    <t>A35487</t>
  </si>
  <si>
    <t>A35718</t>
  </si>
  <si>
    <t>A36015</t>
  </si>
  <si>
    <t>Bought at Maytan Music in Reno, Nevada, in the the aerly 1990's.</t>
  </si>
  <si>
    <t>A36036</t>
  </si>
  <si>
    <t>A36273</t>
  </si>
  <si>
    <t>A38054</t>
  </si>
  <si>
    <t>Shepherd's crook bell</t>
  </si>
  <si>
    <t>A38057</t>
  </si>
  <si>
    <t>Wales model; 3rd slide ring throw</t>
  </si>
  <si>
    <t>A38235</t>
  </si>
  <si>
    <t>Purchased when I joined the elementary school band in 5th grade. Played for 2 years. Haven't played since. Needs mouthpiece.</t>
  </si>
  <si>
    <t>A38699</t>
  </si>
  <si>
    <t>A38822</t>
  </si>
  <si>
    <t>Original owner, purchased new in Sept. '79.</t>
  </si>
  <si>
    <t>A39102</t>
  </si>
  <si>
    <t>A39300</t>
  </si>
  <si>
    <t>puchased 1978</t>
  </si>
  <si>
    <t>A39382</t>
  </si>
  <si>
    <t>A39436</t>
  </si>
  <si>
    <t>Believe it was very late production, but not sure.</t>
  </si>
  <si>
    <t>Recently purchased, seller said it was relacquered by Charlie Melk.   Looks almost literally brand new.</t>
  </si>
  <si>
    <t>A40377</t>
  </si>
  <si>
    <t>A41282</t>
  </si>
  <si>
    <t>Ambassador A6S</t>
  </si>
  <si>
    <t>A41299</t>
  </si>
  <si>
    <t>A6 cornet, 1st &amp; 3rd triggers</t>
  </si>
  <si>
    <t>A41310</t>
  </si>
  <si>
    <t>A6ST; NOT the usual Ambassador""</t>
  </si>
  <si>
    <t>A41531</t>
  </si>
  <si>
    <t>A41600</t>
  </si>
  <si>
    <t>A41643</t>
  </si>
  <si>
    <t>A41943</t>
  </si>
  <si>
    <t>A41959</t>
  </si>
  <si>
    <t>A42116</t>
  </si>
  <si>
    <t>A42469</t>
  </si>
  <si>
    <t>A42584</t>
  </si>
  <si>
    <t>A42843</t>
  </si>
  <si>
    <t>Custom C</t>
  </si>
  <si>
    <t>A43457</t>
  </si>
  <si>
    <t>A44452</t>
  </si>
  <si>
    <t>A44891</t>
  </si>
  <si>
    <t>A45149</t>
  </si>
  <si>
    <t>Bristol England</t>
  </si>
  <si>
    <t>slight wear on laquer</t>
  </si>
  <si>
    <t>A45155</t>
  </si>
  <si>
    <t>A45272</t>
  </si>
  <si>
    <t>Refurbished by Tucks Music Store in Glen Falls, NY - gorgeous restoration, nice horn</t>
  </si>
  <si>
    <t>A45725</t>
  </si>
  <si>
    <t>Brasil - São Paulo</t>
  </si>
  <si>
    <t>A45961</t>
  </si>
  <si>
    <t>A46212</t>
  </si>
  <si>
    <t>A46277</t>
  </si>
  <si>
    <t>A46287</t>
  </si>
  <si>
    <t>A46668</t>
  </si>
  <si>
    <t>A83345</t>
  </si>
  <si>
    <t>Haaksbergen,Holland</t>
  </si>
  <si>
    <t>Bought 1980/1981 in Amsterdam, Holland</t>
  </si>
  <si>
    <t>SS19</t>
  </si>
  <si>
    <t>This is a salemans sample horn, the valve section is made of clear plastic with brass sleeves</t>
  </si>
  <si>
    <t>a13952</t>
  </si>
  <si>
    <t>a33404</t>
  </si>
  <si>
    <t>Purchased used from eBay.came with olds 7c mouthpiece and Norlin Music care guide dated1978.</t>
  </si>
  <si>
    <t>x413962</t>
  </si>
  <si>
    <t>massachusettes</t>
  </si>
  <si>
    <t>Standard trumpet</t>
  </si>
  <si>
    <t>Military trumpet</t>
  </si>
  <si>
    <t>Symphony trumpet</t>
  </si>
  <si>
    <t>Standard cornet</t>
  </si>
  <si>
    <t>X</t>
  </si>
  <si>
    <t>Military cornet</t>
  </si>
  <si>
    <t>French trumpet</t>
  </si>
  <si>
    <t>Super trumpet</t>
  </si>
  <si>
    <t>Super cornet</t>
  </si>
  <si>
    <t>Radio cornet</t>
  </si>
  <si>
    <t>Special trumpet</t>
  </si>
  <si>
    <t>Special cornet</t>
  </si>
  <si>
    <t>Super Recording trumpet</t>
  </si>
  <si>
    <t>Super Recording cornet</t>
  </si>
  <si>
    <t>Serial number range:</t>
  </si>
  <si>
    <t xml:space="preserve">Symphony Trumpet  </t>
  </si>
  <si>
    <t xml:space="preserve">Military Trumpet  </t>
  </si>
  <si>
    <t xml:space="preserve">Military cornet  </t>
  </si>
  <si>
    <t>French Trumpet</t>
  </si>
  <si>
    <t>Radio Cornet</t>
  </si>
  <si>
    <t>Super Trumpet</t>
  </si>
  <si>
    <t>Super Cornet</t>
  </si>
  <si>
    <t>Special Trumpet</t>
  </si>
  <si>
    <t>Special Cornet</t>
  </si>
  <si>
    <t>Super Recording Trumpet</t>
  </si>
  <si>
    <t>Super Recording Cornet</t>
  </si>
  <si>
    <t>Source</t>
  </si>
  <si>
    <t>Olds Register</t>
  </si>
  <si>
    <t>The first trumpet was produced on February 5. It’s referred to as “The Olds.”</t>
  </si>
  <si>
    <t>[Olds Central]</t>
  </si>
  <si>
    <t>produced on August 29 [saved; Olds Central]</t>
  </si>
  <si>
    <t>[HUC]</t>
  </si>
  <si>
    <t>Trombone models are Standard, Self-Balancing, Military, or Radio.</t>
  </si>
  <si>
    <t>Trumpet models are Standard, Military, or Symphony. Cornets are Standard or Military.</t>
  </si>
  <si>
    <t>These models are from an undated catalog said to be early 1930s.</t>
  </si>
  <si>
    <t>Olds &amp; Son; “LM” [T. Meacham]</t>
  </si>
  <si>
    <t>“M”</t>
  </si>
  <si>
    <t>“M”; hammered bell</t>
  </si>
  <si>
    <t>“Olds”</t>
  </si>
  <si>
    <t>hammered bell [National Music Museum]</t>
  </si>
  <si>
    <t>hammered bell [T. Meacham]</t>
  </si>
  <si>
    <t>“M SYM”</t>
  </si>
  <si>
    <t>hammered bell [saved, sold for $1,276 in 2023]</t>
  </si>
  <si>
    <t>[T. Meacham]</t>
  </si>
  <si>
    <t>“LM”; hammered bell</t>
  </si>
  <si>
    <t>“M” [T. Meacham]</t>
  </si>
  <si>
    <t>“LM”; hammered bell [T. Meacham]</t>
  </si>
  <si>
    <t>“LM”</t>
  </si>
  <si>
    <t>[saved]</t>
  </si>
  <si>
    <t>“LLM”</t>
  </si>
  <si>
    <t>“M/SYM” [T. Meacham]</t>
  </si>
  <si>
    <t>“SYM”; hammered bell [T. Meacham]</t>
  </si>
  <si>
    <t>[NMM]</t>
  </si>
  <si>
    <t>“SYM”</t>
  </si>
  <si>
    <t>Olds catalog lists Standard, Military &amp; new French model trumpets and Standard &amp; Military cornets.</t>
  </si>
  <si>
    <t>early offset valves [National Music Museum]</t>
  </si>
  <si>
    <t>earliest example of a Super</t>
  </si>
  <si>
    <t>earliest cornet of this model</t>
  </si>
  <si>
    <t>not marked</t>
  </si>
  <si>
    <r>
      <t>tuning slide enters valves behind 3</t>
    </r>
    <r>
      <rPr>
        <vertAlign val="superscript"/>
        <sz val="12"/>
        <color theme="1"/>
        <rFont val="Bahnschrift"/>
        <family val="2"/>
      </rPr>
      <t>rd</t>
    </r>
    <r>
      <rPr>
        <sz val="12"/>
        <color theme="1"/>
        <rFont val="Bahnschrift"/>
        <family val="2"/>
      </rPr>
      <t xml:space="preserve"> slide [saved]</t>
    </r>
  </si>
  <si>
    <t>“LM” [HUC]</t>
  </si>
  <si>
    <t>Tenor</t>
  </si>
  <si>
    <t>bear playing trombone on bell; Pat. 4-2-1912</t>
  </si>
  <si>
    <t>The Super model trumpet and cornet are now in the Olds catalog.</t>
  </si>
  <si>
    <t>Trombone models are Standard, Military, or Bass.</t>
  </si>
  <si>
    <t>Trumpet models are Standard, Super, French, or Military.</t>
  </si>
  <si>
    <t>Cornet models are Standard, Super, or Military.</t>
  </si>
  <si>
    <t>Olds catalog has Standard and Super model trumpets and Standard and Radio model cornets.</t>
  </si>
  <si>
    <t>Trombones are Standard (original or Self-Balancing), Super, Featherweight, or Bass.</t>
  </si>
  <si>
    <t>made for Harold Mitchell; 0.462” bore</t>
  </si>
  <si>
    <t>made for Harold Mitchell</t>
  </si>
  <si>
    <t>0.460” bore [Centex Brass]</t>
  </si>
  <si>
    <t>first example of SR</t>
  </si>
  <si>
    <t>The Olds Standard</t>
  </si>
  <si>
    <t>“Tempered Bell”</t>
  </si>
  <si>
    <t>Olds catalog has Special, Standard, Super, and Recording models for trumpet &amp; cornet.</t>
  </si>
  <si>
    <t>[Woodruff]</t>
  </si>
  <si>
    <t>French Horn</t>
  </si>
  <si>
    <t>3 vlv</t>
  </si>
  <si>
    <t>Olds converts to military production for WWII.</t>
  </si>
  <si>
    <t>silver plated; very worn [Reverb]</t>
  </si>
  <si>
    <t>Olds catalog has Special, Standard, Super, &amp; Super Recording trumpets &amp; Special, Super, and Recording cornets.</t>
  </si>
  <si>
    <t>This is the last year for the Super Recording model. Trombones are Special, Super, or Recording.</t>
  </si>
  <si>
    <t>First found for this model.</t>
  </si>
  <si>
    <t>first example found for trombone</t>
  </si>
  <si>
    <t>CMI buys a majority of stock in Olds and the Ambassador line is started. A prototype for the newly designed</t>
  </si>
  <si>
    <t>Recording cornet is dated 1/27/1948 (Robb Stewart).</t>
  </si>
  <si>
    <t>[K. Scott]</t>
  </si>
  <si>
    <t>earliest trumpet found for this model</t>
  </si>
  <si>
    <t>Smbassador</t>
  </si>
  <si>
    <t>first example of this model</t>
  </si>
  <si>
    <t>Trumpet &amp; Cornet models are Ambassador, Special, Studio, Super, &amp; Recording. The new Recording</t>
  </si>
  <si>
    <t>design uses the Re-O-Loy bell with higher copper content.</t>
  </si>
  <si>
    <t>[Gamon Brass]</t>
  </si>
  <si>
    <t>Diplomat Custom</t>
  </si>
  <si>
    <t>Olds stencil [Woodruff]</t>
  </si>
  <si>
    <t>Olds stencil</t>
  </si>
  <si>
    <t>Carl Fischer Artist</t>
  </si>
  <si>
    <t>first use of this model name</t>
  </si>
  <si>
    <t>T. Meacham]</t>
  </si>
  <si>
    <t>Centex Brass</t>
  </si>
  <si>
    <t>"Olds"</t>
  </si>
  <si>
    <t>National Music Museum</t>
  </si>
  <si>
    <t>M/SYM</t>
  </si>
  <si>
    <t>Brass History</t>
  </si>
  <si>
    <t>Gold brass bell; 3rd slide stop rod</t>
  </si>
  <si>
    <t>3rd slide stop rod; gold brass bell</t>
  </si>
  <si>
    <t>Main tuning slide stop rod; 3rd slide stop rod</t>
  </si>
  <si>
    <t xml:space="preserve">Super Recording </t>
  </si>
  <si>
    <t>silver</t>
  </si>
  <si>
    <t>Series</t>
  </si>
  <si>
    <t>Total</t>
  </si>
  <si>
    <t>Entries</t>
  </si>
  <si>
    <t>Trumpets</t>
  </si>
  <si>
    <t>%</t>
  </si>
  <si>
    <t>of total</t>
  </si>
  <si>
    <t>Cornets</t>
  </si>
  <si>
    <t xml:space="preserve">% of </t>
  </si>
  <si>
    <t>entries</t>
  </si>
  <si>
    <t>% of</t>
  </si>
  <si>
    <t>trumpet</t>
  </si>
  <si>
    <t>or Standard</t>
  </si>
  <si>
    <t xml:space="preserve">The Olds Register contains 5,945 total entries.   Assuming that the first trumpet/cornet serial number was 1 and the last serial number was A83345, </t>
  </si>
  <si>
    <t xml:space="preserve">the total number of trumpets and cornets are a subset of these 1,083,345 instruments.   This complicates the analysis a bit, but at least for the main period of </t>
  </si>
  <si>
    <t xml:space="preserve">my review (1929-1948ish) this will not signficantly impact the analysis.  </t>
  </si>
  <si>
    <t>then there were a total of 1,083,345 serial numbers between 1929 and 1979, but when the serial numbers ranges were combined for trumpets and trombones,</t>
  </si>
  <si>
    <t xml:space="preserve">Recognizing that the 1,083,345 number includes some instruments other than trumpets and cornets, the 5,945 entries in the Olds Register represents a little over 1/2 of 1 percent </t>
  </si>
  <si>
    <t>of the instruments that Olds produced.  However, since the interest in the Olds Register appealed more to collectors and players of older and more collectible instruments, the</t>
  </si>
  <si>
    <t>% of instruments included in the Register is much higher in earlier years.</t>
  </si>
  <si>
    <t>RECORDING engraved running down the bell.  Dual leaderpipe</t>
  </si>
  <si>
    <t>Super Recording "cross" style bell engraveing; dual leaderpipe</t>
  </si>
  <si>
    <t>Serial number on top caps, spring barrels and valve stems</t>
  </si>
  <si>
    <t>Now silver, but originally lacquered brass</t>
  </si>
  <si>
    <t>Lacquered brass</t>
  </si>
  <si>
    <t>1st slide saddle</t>
  </si>
  <si>
    <t>Tone ring does not include "Recording" although this is clearly a Super Recording model- later style engraving</t>
  </si>
  <si>
    <t>Brass tone ring; RECORDING engraved running down the bell</t>
  </si>
  <si>
    <t>2nd valve case, top caps, valve spring barrels and valve stems</t>
  </si>
  <si>
    <t>1st slide saddle/thumb throw, tuning slide rod</t>
  </si>
  <si>
    <t>2nd valve case, spring barrels, top caps and valve stems</t>
  </si>
  <si>
    <t>Serial numbers on top caps, spring barrels, and valve stems</t>
  </si>
  <si>
    <t>M Bore</t>
  </si>
  <si>
    <t>Silver, wide</t>
  </si>
  <si>
    <t>Has "S" stamped on the receiver</t>
  </si>
  <si>
    <t>3rd slide stop rod; tuning slide brace</t>
  </si>
  <si>
    <t>has angled knurling on finger buttons, top caps and bottom caps</t>
  </si>
  <si>
    <t xml:space="preserve">silver plated  </t>
  </si>
  <si>
    <t>Silver, new style</t>
  </si>
  <si>
    <t>1st slide saddle/thumb throw; tuning slide stop rod</t>
  </si>
  <si>
    <t>L SYM</t>
  </si>
  <si>
    <t>Bell was replaced at the factory during the Fullerton era</t>
  </si>
  <si>
    <t>Mouthpiece receiver built into leadpipe</t>
  </si>
  <si>
    <t>wide tone ring</t>
  </si>
  <si>
    <t>Satin silver</t>
  </si>
  <si>
    <t>Transition tone ring engraving</t>
  </si>
  <si>
    <t>Main tuning slide brace,3rd slide stop rod,1st Slide saddle</t>
  </si>
  <si>
    <t>Aluminum top caps, valve stems, finger buttons, valve guides and bottom caps</t>
  </si>
  <si>
    <t>new style engraving</t>
  </si>
  <si>
    <t>stop rod on tuning slide</t>
  </si>
  <si>
    <t>Main tuning slide brace,1st slide saddle/thumb throw; forward facing 2nd slide</t>
  </si>
  <si>
    <t>1st slide saddle; 3rd slide stop rod</t>
  </si>
  <si>
    <t>Silver- old script engraving</t>
  </si>
  <si>
    <t>gold wash bell</t>
  </si>
  <si>
    <t>3rd slide stop rod,1st Slide saddle</t>
  </si>
  <si>
    <t>Aluminum valve guides</t>
  </si>
  <si>
    <t>3rd slide stop rod and first slide saddle</t>
  </si>
  <si>
    <t>1st slide trigger added</t>
  </si>
  <si>
    <t>Lacqured brass</t>
  </si>
  <si>
    <t>2nd valve</t>
  </si>
  <si>
    <t>no first slide saddle or 3rd slide stop rod</t>
  </si>
  <si>
    <t>serial number on spring barrels</t>
  </si>
  <si>
    <t>2nd valve case,Valve spring barrel</t>
  </si>
  <si>
    <t>2nd valve case, valve spring barrels</t>
  </si>
  <si>
    <t>Mouthpiece receiver built into leadpipe; inexpensive slide braces; very little nickel silver trim</t>
  </si>
  <si>
    <t>1st slide saddle; tuning slide stop rod</t>
  </si>
  <si>
    <t>warranty card has hand written purchase date by owner of 10-6-1945</t>
  </si>
  <si>
    <t>2nd valve case; top caps, valve spring barrels, valve stems</t>
  </si>
  <si>
    <t>new style tone ring engraving with RECORDING added under SUPER OLDS</t>
  </si>
  <si>
    <t>gold brass bell</t>
  </si>
  <si>
    <t>dual leaderpipe; third slide stop</t>
  </si>
  <si>
    <t>Has "Super Olds Recording modle" engraved on bell, but does not have offset valves.</t>
  </si>
  <si>
    <t>Model is mispelled</t>
  </si>
  <si>
    <t>3rd slide stop rod; SUPER OLDS RECORDING MODEL engraved on tone ring</t>
  </si>
  <si>
    <t>Olds</t>
  </si>
  <si>
    <t>1st slide saddle; third slide stop; tuning slide stop rod</t>
  </si>
  <si>
    <t>Forward facing 2nd valve crook</t>
  </si>
  <si>
    <t>Has "L" stamped on the receiveer</t>
  </si>
  <si>
    <t>1st slide saddle; Main tuning slide brace,3rd slide stop rod</t>
  </si>
  <si>
    <t>1st slide saddle; no brace on tuning slide; aluminum valve guides</t>
  </si>
  <si>
    <t>2nd valve case; valve spring barrels</t>
  </si>
  <si>
    <t>Tuning slide brace; 1st slide saddle</t>
  </si>
  <si>
    <t>2nd valve; spring barrels</t>
  </si>
  <si>
    <t>Main tuning slide brace, 1st slide saddle; 3rd slide stop rod</t>
  </si>
  <si>
    <t>Main tuning slide brace; 1st slide saddle; 3rd slide stop rod</t>
  </si>
  <si>
    <t>No tuning slide brace; 1st slide saddle; 3rd slide stop rod</t>
  </si>
  <si>
    <r>
      <t>tuning slide enters valves behind 3</t>
    </r>
    <r>
      <rPr>
        <vertAlign val="superscript"/>
        <sz val="11"/>
        <color theme="1"/>
        <rFont val="Calibri"/>
        <family val="2"/>
        <scheme val="minor"/>
      </rPr>
      <t>rd</t>
    </r>
    <r>
      <rPr>
        <sz val="11"/>
        <color theme="1"/>
        <rFont val="Calibri"/>
        <family val="2"/>
        <scheme val="minor"/>
      </rPr>
      <t xml:space="preserve"> slide [saved]</t>
    </r>
  </si>
  <si>
    <t>1st slide saddle; no 3rd slide stop rod</t>
  </si>
  <si>
    <t>No first slide saddle or 3rd slide stop rod</t>
  </si>
  <si>
    <t>1st slide saddle; main tuning slide stop rod</t>
  </si>
  <si>
    <t>Dual leaderpipe</t>
  </si>
  <si>
    <t>Script engraving on tone ring "Super Olds Recording Model"</t>
  </si>
  <si>
    <t>Main tuning slide brace and 3rd slide stop rod</t>
  </si>
  <si>
    <t>Main tuning slide brace; dual leaderpipe; no 3rd slide stop rod</t>
  </si>
  <si>
    <t>Scroll bell engraving; normal style waterkeys; 3rd slide stop rod</t>
  </si>
  <si>
    <t>Silver looks original; Possibly made for the Military?</t>
  </si>
  <si>
    <t>No 3rd slide adjustment</t>
  </si>
  <si>
    <t>Script engraving on bell flare; all brass balusters; N-S slides; solid top caps-no felts</t>
  </si>
  <si>
    <t>2nd valve case and spring barrel; last two digits on top cap and valve stem</t>
  </si>
  <si>
    <t>Bear playing trombone engraved on bell; Old english FE OLDS &amp; Son engraved on casings</t>
  </si>
  <si>
    <t>Main tuning slide brace,1st slide saddle/thumb throw,1st slide stop rod; aluminum valve guides</t>
  </si>
  <si>
    <t>Older style script engraving on tone ring</t>
  </si>
  <si>
    <t xml:space="preserve">Super </t>
  </si>
  <si>
    <t>Main tuning slide brace,1st slide saddle; 3rd slide stop rod</t>
  </si>
  <si>
    <t>Restored in satin silver</t>
  </si>
  <si>
    <t>No brace on main tuning slide; first slide saddle; third slide stop rod; likely replated</t>
  </si>
  <si>
    <t>s1st slide saddle and 3rd slide stop rod</t>
  </si>
  <si>
    <t>1st slide saddle, no 3rd slide stop rod</t>
  </si>
  <si>
    <t>Main tuning slide brace,3rd slide stop rod; dual leaderpipe</t>
  </si>
  <si>
    <t>Main tuning slide brace; no third slide stop rod</t>
  </si>
  <si>
    <t>Super Recording "cross" style bell engraving; dual leaderpipe</t>
  </si>
  <si>
    <t>Main tuning slide stop rod; 1st slide saddle</t>
  </si>
  <si>
    <t>Engraved the full length of the bell; Initials C C C engraved on casing</t>
  </si>
  <si>
    <t>1st slide saddle/thumb throw; 3rd slide stop rod</t>
  </si>
  <si>
    <t>Bell engraving is RECORDING running down the bell, no scroll engraving; dual leaderpipe</t>
  </si>
  <si>
    <t>RECORDING engraved running down the bell</t>
  </si>
  <si>
    <t>3rd slide stop rod; RECORDING engraved running down the bell, no scroll engraving</t>
  </si>
  <si>
    <t>Restored in Satin silver</t>
  </si>
  <si>
    <t>Transition tone ring engraving; gold wash bell</t>
  </si>
  <si>
    <t>modified into a C trumpet</t>
  </si>
  <si>
    <t>brass</t>
  </si>
  <si>
    <t>Factory silver; new engraving style</t>
  </si>
  <si>
    <t>3rd slide stop rod; satin silver with gold wash bell</t>
  </si>
  <si>
    <t>BRASS</t>
  </si>
  <si>
    <t>Finger buttons and bottom caps are aluminum</t>
  </si>
  <si>
    <t>No 1st slide saddle, no 3rd slide stop rod</t>
  </si>
  <si>
    <t>Year/Date</t>
  </si>
  <si>
    <t>monthly</t>
  </si>
  <si>
    <t>Number</t>
  </si>
  <si>
    <t>production</t>
  </si>
  <si>
    <t>Revised</t>
  </si>
  <si>
    <t>-</t>
  </si>
  <si>
    <t xml:space="preserve">       -</t>
  </si>
  <si>
    <t>Aug 29,1929</t>
  </si>
  <si>
    <t>Jan 4, 1932</t>
  </si>
  <si>
    <t>Jan 1, 1934</t>
  </si>
  <si>
    <t>April 20, 1935</t>
  </si>
  <si>
    <t>Sept 30, 1941</t>
  </si>
  <si>
    <t>Jan 1946</t>
  </si>
  <si>
    <t>July 1946</t>
  </si>
  <si>
    <t>Jan 1947</t>
  </si>
  <si>
    <t>Aug 14,1947</t>
  </si>
  <si>
    <t>March 1952</t>
  </si>
  <si>
    <t>July 1952</t>
  </si>
  <si>
    <t>Feb 1953</t>
  </si>
  <si>
    <t>Jan 1942</t>
  </si>
  <si>
    <t>May 1942</t>
  </si>
  <si>
    <t xml:space="preserve">Serial </t>
  </si>
  <si>
    <t>Oct 1953</t>
  </si>
  <si>
    <t>Aug 1955</t>
  </si>
  <si>
    <t>Nov 1956</t>
  </si>
  <si>
    <t>A00001</t>
  </si>
  <si>
    <t>A05265</t>
  </si>
  <si>
    <t>A10066</t>
  </si>
  <si>
    <t>A12537</t>
  </si>
  <si>
    <t>July 1958</t>
  </si>
  <si>
    <t>Sept 1959</t>
  </si>
  <si>
    <t>June 1960</t>
  </si>
  <si>
    <t>March 1962</t>
  </si>
  <si>
    <t>Feb 1964</t>
  </si>
  <si>
    <t>Feb 1965</t>
  </si>
  <si>
    <t>June 1966</t>
  </si>
  <si>
    <t>June 1967</t>
  </si>
  <si>
    <t>comments</t>
  </si>
  <si>
    <t>Ambassador line begins</t>
  </si>
  <si>
    <t>Super trumpet in catalog</t>
  </si>
  <si>
    <t>French model appears in catalog</t>
  </si>
  <si>
    <t xml:space="preserve">   </t>
  </si>
  <si>
    <t xml:space="preserve">steady production increases </t>
  </si>
  <si>
    <t xml:space="preserve">  are shown to transition to </t>
  </si>
  <si>
    <t xml:space="preserve">  the Allied list beginning in 3-52</t>
  </si>
  <si>
    <t>No changes to existing list</t>
  </si>
  <si>
    <t xml:space="preserve"> but production numbers </t>
  </si>
  <si>
    <t xml:space="preserve"> have been added for context</t>
  </si>
  <si>
    <t>Studio introduced</t>
  </si>
  <si>
    <t>Full line of band instruments</t>
  </si>
  <si>
    <t xml:space="preserve">  added after move to Fullerton</t>
  </si>
  <si>
    <t xml:space="preserve">     WWII - mostly silver plated</t>
  </si>
  <si>
    <t>Trumpet and trombone lists are combined</t>
  </si>
  <si>
    <t>Radio cornet in catalog</t>
  </si>
  <si>
    <t>Super Recording and Special in catalog</t>
  </si>
  <si>
    <t># months</t>
  </si>
  <si>
    <t>Allied Supply list begins</t>
  </si>
  <si>
    <t>June 1968</t>
  </si>
  <si>
    <t>June 1969</t>
  </si>
  <si>
    <t>June 1971</t>
  </si>
  <si>
    <t>October 1973</t>
  </si>
  <si>
    <t>June 1972</t>
  </si>
  <si>
    <t>November 1974</t>
  </si>
  <si>
    <t>April 1976</t>
  </si>
  <si>
    <t>September 1976</t>
  </si>
  <si>
    <t>March 1977</t>
  </si>
  <si>
    <t>September 1977</t>
  </si>
  <si>
    <t>October 1977</t>
  </si>
  <si>
    <t>December 1977</t>
  </si>
  <si>
    <t>January 1978</t>
  </si>
  <si>
    <t>February 1978</t>
  </si>
  <si>
    <t>March 1978</t>
  </si>
  <si>
    <t>A06741</t>
  </si>
  <si>
    <t>x</t>
  </si>
  <si>
    <t xml:space="preserve">Leadpipe has been replaced with a Pilczuk leadpipe
</t>
  </si>
  <si>
    <t>Jan 7, 1932 is date in log</t>
  </si>
  <si>
    <t xml:space="preserve">Mfg or purchase date </t>
  </si>
  <si>
    <t>Super tone ring</t>
  </si>
  <si>
    <t>Other features</t>
  </si>
  <si>
    <t>Reported of facebook that the horn has been parted out</t>
  </si>
  <si>
    <t>Information from Trumpet Herald marketplace ad</t>
  </si>
  <si>
    <t>NS</t>
  </si>
  <si>
    <t>3rd slide waterkey style</t>
  </si>
  <si>
    <t>None</t>
  </si>
  <si>
    <t>T</t>
  </si>
  <si>
    <t>C</t>
  </si>
  <si>
    <t>LB</t>
  </si>
  <si>
    <t>G</t>
  </si>
  <si>
    <t>GP</t>
  </si>
  <si>
    <t>Bore</t>
  </si>
  <si>
    <t>2nd Model</t>
  </si>
  <si>
    <t>Y</t>
  </si>
  <si>
    <t>floral engraving</t>
  </si>
  <si>
    <t>Script engraving on bell flare; N-S slides; solid top caps-no felts</t>
  </si>
  <si>
    <t>1st slide saddle or trigger?</t>
  </si>
  <si>
    <t>3rd slide stop rod?</t>
  </si>
  <si>
    <t>N</t>
  </si>
  <si>
    <t>Main tuning slide stop rod?</t>
  </si>
  <si>
    <t>LA</t>
  </si>
  <si>
    <t xml:space="preserve">Origianl case, </t>
  </si>
  <si>
    <t>T?</t>
  </si>
  <si>
    <t>IT SAYS MADE BY F.E. OLDS LA CAL PAT. APR-2-1912</t>
  </si>
  <si>
    <t>LA Califoria (ON BELL)</t>
  </si>
  <si>
    <t>LA, CA</t>
  </si>
  <si>
    <t>LA, California</t>
  </si>
  <si>
    <t>LA, ca</t>
  </si>
  <si>
    <t>made in LA, Cali.</t>
  </si>
  <si>
    <t>Bell inscription reads; RECORDING  Made by F.E. Olds and Son, LA, Calif.</t>
  </si>
  <si>
    <t>LA engraving</t>
  </si>
  <si>
    <t>LA bell</t>
  </si>
  <si>
    <t>LA tone ring</t>
  </si>
  <si>
    <t>LA Tone Ring</t>
  </si>
  <si>
    <t>LA bell engraving</t>
  </si>
  <si>
    <t>LA Tone Ring. Stone Case Co. case._x000D_
Exc + condition.</t>
  </si>
  <si>
    <t>Originally purchased in LA, CA.</t>
  </si>
  <si>
    <t>F</t>
  </si>
  <si>
    <t>This horn has a replaced F Special" bell on it."</t>
  </si>
  <si>
    <t>1st slide trigger added at Olds F plant in 1975</t>
  </si>
  <si>
    <t>apparently made from LA Amb. valve section, F Amb. A6 bell; short shepherd's crook design, 13 1/4 inches long</t>
  </si>
  <si>
    <t>L.A. Ambassador w/F bell; original bell had a 1/2 split and was deteriorating; expert repair by Don Ott (PA 19064)"</t>
  </si>
  <si>
    <t>F warranty card</t>
  </si>
  <si>
    <t>F engraving</t>
  </si>
  <si>
    <t>F horn!</t>
  </si>
  <si>
    <t>F horn</t>
  </si>
  <si>
    <t>F horn, original owner 1954</t>
  </si>
  <si>
    <t>F horn, orig. owner '53!!</t>
  </si>
  <si>
    <t>F bell, large shank receiver.  Very early F?</t>
  </si>
  <si>
    <t>F Tone Ring</t>
  </si>
  <si>
    <t>F Horn</t>
  </si>
  <si>
    <t>I can't make out all of the letters that appear_x000D_
under the word F.</t>
  </si>
  <si>
    <t>Original finish was brass, refinished silver at f.e. holds factory in F in 1972.</t>
  </si>
  <si>
    <t>on silver-colored bell is engraved The OLDS Studio   F.E. Olds and Son  F Calif</t>
  </si>
  <si>
    <t xml:space="preserve">Ist Slide Trigger. Original case. Bell Reads:_x000D_
Mendez_x000D_
Trumpet_x000D_
by_x000D_
F. E. Olds &amp; Son_x000D_
F_x000D_
Calif._x000D_
</t>
  </si>
  <si>
    <t>My trumpet says on the bell  Mendez trumpet by F.E Olds &amp; Son F Calif. " thats pretty much it but not the year make"</t>
  </si>
  <si>
    <t>Unlike other Olds horns this one was manufactured in Elkhart, Indiana other than F, California.</t>
  </si>
  <si>
    <t>trying to find infomation on this horn.On the bell it is stamped  F.E.OLDS&amp;SON F CALIE</t>
  </si>
  <si>
    <t>manufactured F california</t>
  </si>
  <si>
    <t>Mendez, Trumpet, F E Olds &amp; Sons,  F  Calif.(exactly) in script on bell._x000D_
Ultra Sonic on receiver. Nylon valve stems.</t>
  </si>
  <si>
    <t>OLDS Superstar F, Calif</t>
  </si>
  <si>
    <t>this is a small bore trombone olds super made by t.e.olds F california</t>
  </si>
  <si>
    <t>super star F calif_x000D_
ultra sonuc</t>
  </si>
  <si>
    <t>says ultrasonic by mouthpiece and engraved is custom by F olds and son F california</t>
  </si>
  <si>
    <t>olds ambassador F calif.</t>
  </si>
  <si>
    <t>Marked F.E.Olds &amp; Son F,Calif.</t>
  </si>
  <si>
    <t>Okds  /ambassador_x000D_
F Calif           on Bell</t>
  </si>
  <si>
    <t>y</t>
  </si>
  <si>
    <t>nickel silver slide ferrules, braces, valve casings</t>
  </si>
  <si>
    <t>serial is on Y and valve pistons.</t>
  </si>
  <si>
    <t>Gold brass bell</t>
  </si>
  <si>
    <t>Mfg location</t>
  </si>
  <si>
    <t>Spring Barrels</t>
  </si>
  <si>
    <t>Top caps</t>
  </si>
  <si>
    <t>Bottom caps</t>
  </si>
  <si>
    <t>Slide tubes</t>
  </si>
  <si>
    <t>OLDS REGISTER DATABASE</t>
  </si>
  <si>
    <t>--- Serial   number  stamping   locations ---</t>
  </si>
  <si>
    <t>N-S</t>
  </si>
  <si>
    <t>Don't know how old it is...1930's?</t>
  </si>
  <si>
    <t>Main Tuning slide brace?</t>
  </si>
  <si>
    <t>NS Tone Ring</t>
  </si>
  <si>
    <t>NS tone ring</t>
  </si>
  <si>
    <t>Hand-engraved lettering and leaves on NS tone ring on bell</t>
  </si>
  <si>
    <t xml:space="preserve"> originally bought in indiana</t>
  </si>
  <si>
    <t>very nice condition , pearl inlay on slides,</t>
  </si>
  <si>
    <t>Serial #</t>
  </si>
  <si>
    <t>Listed in Mfg log 1/1932</t>
  </si>
  <si>
    <t>Est Year of Mfg</t>
  </si>
  <si>
    <t>Listed in Mfg log as 1/7/32; Originally sold to Volkwein Music</t>
  </si>
  <si>
    <t xml:space="preserve">full bell engraving includes name Phillip Peltz; 1931 engraved on bell flare but not factory engraved </t>
  </si>
  <si>
    <t xml:space="preserve">Mr. kelly is 100 yrs. old. played with artie shaw, jan garber and others. Learned to play on this horn </t>
  </si>
  <si>
    <t>My dad bought this in Denver in 1950 used.</t>
  </si>
  <si>
    <t xml:space="preserve"> bell 4 3/16 in; n-s slides, braces &amp; trim; restored by Rich Ita.</t>
  </si>
  <si>
    <t>unrestored, may have been relacquered long ago. old style case where the horn stands up.</t>
  </si>
  <si>
    <t xml:space="preserve">Currently raw brass, so the orginal plating may have been stripped </t>
  </si>
  <si>
    <t xml:space="preserve">wear in the finish in the usual spots  small dings, wear on main slide. </t>
  </si>
  <si>
    <t>n-s upper valve casings, slide ferrules, braces, water keys;original lyre, case</t>
  </si>
  <si>
    <t>N-S - upper valve casing, slides &amp; bracing. Bell engraved w art deco floral and leaf pattern.</t>
  </si>
  <si>
    <t>Excellent condition;Back in California where it belongs.</t>
  </si>
  <si>
    <t>No 3rd valve ring or holder. Spit valve handle lines with bottom 3rd tube.  Only marking 1,2,3 &amp; serial #.</t>
  </si>
  <si>
    <t>Case &amp; lacquer original; bottom caps are not. 3rd throw is missing.</t>
  </si>
  <si>
    <t>Factory Silver plate</t>
  </si>
  <si>
    <t>Side</t>
  </si>
  <si>
    <t>Previous owner had the valves rebuilt and slide tubes replaced because they were loose.</t>
  </si>
  <si>
    <t>New OR</t>
  </si>
  <si>
    <t>top</t>
  </si>
  <si>
    <t>Y-L</t>
  </si>
  <si>
    <t>B</t>
  </si>
  <si>
    <t>S-F</t>
  </si>
  <si>
    <t>Custom Crafted with 37117 bell and Leadpipe indicating Olds/Mendez/Exact/17 brass</t>
  </si>
  <si>
    <t>Top</t>
  </si>
  <si>
    <t>Ultra Sonic on receiver</t>
  </si>
  <si>
    <t>Y-R</t>
  </si>
  <si>
    <t>Original Lacquer 98%;near-mint condition;original Bulwin case/lyre, NY Bach 7C mouthpiece</t>
  </si>
  <si>
    <t xml:space="preserve"> purchased for $75 in 1981. Fastest valves I have ever played!</t>
  </si>
  <si>
    <t>My father bought when I was a freshman,said it was a short trumpet.</t>
  </si>
  <si>
    <t xml:space="preserve">N-S tone ring  </t>
  </si>
  <si>
    <t>N-S tone ring</t>
  </si>
  <si>
    <t>N-S Tone ring</t>
  </si>
  <si>
    <t>N-S tone ring- very wide</t>
  </si>
  <si>
    <t>N-S Tone Ring</t>
  </si>
  <si>
    <t>Prob relac.  Bell brass looks a little brighter than the rest. Tri-tone?</t>
  </si>
  <si>
    <t>bell  reads Superior First Class WG Pepper Maker Philadelphia and Chicago No.6096</t>
  </si>
  <si>
    <t xml:space="preserve">played around 1952 in school band;it was a 2nd hand; might be a long cornet saw one on line </t>
  </si>
  <si>
    <t>Curious about the history. Someone threw this jewel out! A shame!</t>
  </si>
  <si>
    <t>First Special trumpet recorded</t>
  </si>
  <si>
    <t xml:space="preserve">Owned continuously since about 1940.  In excellent playing condition after several reconditionings. </t>
  </si>
  <si>
    <t>(Super Olds) on bell belonged to my dad, 
ing-it is in very bad condition</t>
  </si>
  <si>
    <t>hand-engraved letters, leaves on bell N-S tone ring; original mouthpiece, original case</t>
  </si>
  <si>
    <t>My dad,Ross Hay,was student of Herbert L.Clark;played this trumpet w Herbie Kay &amp; others.</t>
  </si>
  <si>
    <t>Father played Swing in college (1947 Graduate). Hopefully more provenance to follow.</t>
  </si>
  <si>
    <t>This was my fathers' horn in high school/college. I started on it in 65, my son played it 96</t>
  </si>
  <si>
    <t>Gold brass bell"Model" is mispelled as "Modle" on Tone ring</t>
  </si>
  <si>
    <t xml:space="preserve"> SUPER OLDS RECORDING MODEL engraved on N-S tone ring; dual leaderpipe</t>
  </si>
  <si>
    <t xml:space="preserve">sold to me with original case and mpc. minor dents. very tight with wounderful response </t>
  </si>
  <si>
    <t>Ebay 185975042011  on 7/10/23 w starting price of $699 and no bids</t>
  </si>
  <si>
    <t>Bell Information</t>
  </si>
  <si>
    <t>very wide N-S Tone ring</t>
  </si>
  <si>
    <t>Wide N-S tone Ring</t>
  </si>
  <si>
    <t>All original great player; well cared for.</t>
  </si>
  <si>
    <t xml:space="preserve">Side mount thumb saddle </t>
  </si>
  <si>
    <t xml:space="preserve"> gold brass bell; 1st slide saddle mounted on the side - Reverb listing</t>
  </si>
  <si>
    <t>wide N-S tone ring</t>
  </si>
  <si>
    <t>side mounted 1st slide saddle</t>
  </si>
  <si>
    <t>Wide N-S tone ring</t>
  </si>
  <si>
    <t>N-S tone ring 9/16" wide</t>
  </si>
  <si>
    <t>side mounted 1st slide saddle; original lacquer</t>
  </si>
  <si>
    <t>scroll bell engraving</t>
  </si>
  <si>
    <t>normal(not trombone style)waterkeys also on tuning slide;silver looks original;perhaps US Military</t>
  </si>
  <si>
    <t>First owner was my great-uncle Merwyn Bogue(played w Kay Kyser as Ish Kabibble)He gave it to dad who gave to me.</t>
  </si>
  <si>
    <t>First Super Recording</t>
  </si>
  <si>
    <t>made for Harold Mitchell;</t>
  </si>
  <si>
    <t>Original owner played in US Army Band,while stationed in Italy during WWII.</t>
  </si>
  <si>
    <t xml:space="preserve">Center of leadpipe to bell braces wider than later braces. restored by Dr. Valve. </t>
  </si>
  <si>
    <t>tone ring engraved Super Olds Recording Model" in one line (no "Recording" subscript)"</t>
  </si>
  <si>
    <t xml:space="preserve"> SUPER OLDS RECORDING MODEL engraved on tone ring; Dual leaderpipe</t>
  </si>
  <si>
    <t>This trumpet was my father's trumpet.  no clue how old it is or where it was purchaesd.</t>
  </si>
  <si>
    <t xml:space="preserve"> original finish;only minor dings on bell bow.Complete w original Lifton case w/mpc.</t>
  </si>
  <si>
    <t>Have case.purchased 2nd hand in 1952 from a graduating classmate-La Jolla High School.</t>
  </si>
  <si>
    <t xml:space="preserve">Was bought in 1948 as my school band instrument for 5 years.  </t>
  </si>
  <si>
    <t>My Mother played this trumpet in an allgirl band during WW2 -her stage name SlideMcCoy.</t>
  </si>
  <si>
    <t>side</t>
  </si>
  <si>
    <t>The case seems original and has the name Don Troglia on it.</t>
  </si>
  <si>
    <t>Yes</t>
  </si>
  <si>
    <t>Wide N-S Tone Ring</t>
  </si>
  <si>
    <t>Best player of all my Supers</t>
  </si>
  <si>
    <t>Completely restored in 60's at the Olds Factory.</t>
  </si>
  <si>
    <t>had for 40 years, found in moms attic  ,wondering value</t>
  </si>
  <si>
    <t xml:space="preserve">Nice appearance. Laquer 85/90%. Valves lightly used. Slides pop nicely. </t>
  </si>
  <si>
    <t>angled knurling on finger buttons, top caps and bottom caps</t>
  </si>
  <si>
    <t>forgot to insert second location of serial number in last e mail!</t>
  </si>
  <si>
    <t>Pinky ring satin silver w/gold in bell. Military horn; US" + serial on bell. Based on Special."</t>
  </si>
  <si>
    <t>Pinky ring, satin silver w/gold in bell. Military horn; US" + serial on bell. Based on Special."</t>
  </si>
  <si>
    <t>aluminum valve guides</t>
  </si>
  <si>
    <t xml:space="preserve">Was satin-silver when bought in 2002. Refinished in silver w/gold highlights </t>
  </si>
  <si>
    <t>Satin silver w burnished silver slides, trim; gold-wash bell; Olds 3 mouthpiece; original case</t>
  </si>
  <si>
    <t>Brass Tone ring</t>
  </si>
  <si>
    <t>Brass Tone rrnB</t>
  </si>
  <si>
    <t>Brass Cone ring</t>
  </si>
  <si>
    <t>Bought as back-up for SN13041. Second-best horn I've ever played.</t>
  </si>
  <si>
    <t>Belonged to my FIL, James E. AustinShawneeOk Played in BigBand after serving Army during WWII.</t>
  </si>
  <si>
    <t>Satin silver; aluminum valve guides; new style tone ring engraving</t>
  </si>
  <si>
    <t>plated</t>
  </si>
  <si>
    <t>Satin silver - new style tone ring engraving</t>
  </si>
  <si>
    <t>Bore   mark</t>
  </si>
  <si>
    <t>Balu-sters</t>
  </si>
  <si>
    <t>T. Meacham</t>
  </si>
  <si>
    <t>HUC</t>
  </si>
  <si>
    <t>Full bell engraving</t>
  </si>
  <si>
    <t>Initials C C C engraved on casing</t>
  </si>
  <si>
    <t>Straight balusters</t>
  </si>
  <si>
    <t>Trigger</t>
  </si>
  <si>
    <t>"OLDS RECORDING" in block style engraving</t>
  </si>
  <si>
    <t>N-S tone ring- new style</t>
  </si>
  <si>
    <t>Silver, new style Tone ring</t>
  </si>
  <si>
    <t>modified into C trumpet; satin silver plated with polished accents</t>
  </si>
  <si>
    <t>Aluminum top caps</t>
  </si>
  <si>
    <t>satin silver with burnished silver details; restored by Robb Stewart</t>
  </si>
  <si>
    <t>This is to update error in database.My horn is not Laquered Brass;it is satin finish Silver</t>
  </si>
  <si>
    <t>Factory satin silver with gold wash bell</t>
  </si>
  <si>
    <t>Factory satin silver with polished accents and gold wash bell</t>
  </si>
  <si>
    <t xml:space="preserve">Recently purchased from original owner,purchased in Winnipeg 1946, before moving to LA </t>
  </si>
  <si>
    <t>Tone ring does not include "Recording" but clearly a SR model- later style engraving</t>
  </si>
  <si>
    <t xml:space="preserve">I puchased  used in '65 Anaheim CA from young man who worked at Olds </t>
  </si>
  <si>
    <t>Bought 2nd hand from  classmate around 1985 for $25 and rebuilt 1999 for $750. Olds 3 mpc</t>
  </si>
  <si>
    <t>My father played in a big band I inherited  trumpe,case,mutes,plungers&amp;mouthpieces.</t>
  </si>
  <si>
    <t>John Irvine</t>
  </si>
  <si>
    <t>Raw brass - has original owner's name in small engraving Charles Richard Peek</t>
  </si>
  <si>
    <t>no separate mouthpiece receiver (integrated into leadpipe)</t>
  </si>
  <si>
    <t>Re-O-loy</t>
  </si>
  <si>
    <t>trigger</t>
  </si>
  <si>
    <t>Fixed</t>
  </si>
  <si>
    <t>Brass 4 3/4"</t>
  </si>
  <si>
    <t>1st and 3rd slide stop screws; fixed 1st slide saddle; fixed 3rd ring</t>
  </si>
  <si>
    <t>Has Olds guarantee cert w/handwritten SN; inspected by M Manell; purchased on Reverb</t>
  </si>
  <si>
    <t>Bottom</t>
  </si>
  <si>
    <t>old ebay listing; did not show tone ring</t>
  </si>
  <si>
    <t>Laquer mostly gone,polishes up nicely.favorite B-flat trumpet,use mostly in orchestras.</t>
  </si>
  <si>
    <t>Well worn lacquer. Recently restored.</t>
  </si>
  <si>
    <t>I bought this horn new in Jan. 1947.  I played 1st trumpet in many bands and orch's</t>
  </si>
  <si>
    <t xml:space="preserve">Silver plated </t>
  </si>
  <si>
    <t>No brace on main tuning slide; ; likely replated</t>
  </si>
  <si>
    <t>Main tuning slide brace,1st slide saddle/thumb throw,3rd slide stop rod; redone in polished silver</t>
  </si>
  <si>
    <t>RECORDING engraved running down bell. No addiitonal bell engraving. Dual leaderpipe</t>
  </si>
  <si>
    <t>No tuning slide brace;</t>
  </si>
  <si>
    <t>push rod</t>
  </si>
  <si>
    <t>full</t>
  </si>
  <si>
    <t>RECORDING engraved running down the bell, no scroll engraving; $3449 4/08</t>
  </si>
  <si>
    <t>N-S "Dual" leaderpipe</t>
  </si>
  <si>
    <t>Push rod</t>
  </si>
  <si>
    <t>N-S with Bronze flare</t>
  </si>
  <si>
    <t>ebay listing</t>
  </si>
  <si>
    <t>Y-2</t>
  </si>
  <si>
    <t xml:space="preserve">Trumpet is actively played.  It has been re-lacqued.  </t>
  </si>
  <si>
    <t>Modified byBrianMorgan@BIROakland Bell/leadpipe replaced1st 3rd slide modified. Bel Canto 43/43ish</t>
  </si>
  <si>
    <t>RECORDING engraved running down the bell; no 3rd slide stop rod</t>
  </si>
  <si>
    <t xml:space="preserve"> dual leaderpipe</t>
  </si>
  <si>
    <t>Receiver mounted inside dble. tapered lead pipe. all brass colored valve assembly</t>
  </si>
  <si>
    <t xml:space="preserve"> no 3rd slide stop rod</t>
  </si>
  <si>
    <t xml:space="preserve">purchased second hand in 1951/52 for $85 </t>
  </si>
  <si>
    <t>no third slide stop rod</t>
  </si>
  <si>
    <t>RECORDING engraved running down the bell.  Dual leaderpipe; ebay $3411 4/08</t>
  </si>
  <si>
    <t>RECORDING engraved running down the bell.  Dual leaderpipe; relacquered 4/2007</t>
  </si>
  <si>
    <t>Belonged to Police Detective &amp;excellent jazz player Buffalo passed away a decade ago.</t>
  </si>
  <si>
    <t>Played jazz settings,inc lead book in winning big band at 1st CharlesMingusNatBigBand Compt.</t>
  </si>
  <si>
    <t xml:space="preserve"> only one brace on either side of the valve block;higher copper content bell; weighs 33.8 oz</t>
  </si>
  <si>
    <t>Y-full</t>
  </si>
  <si>
    <t xml:space="preserve">Owned by SamuelMartinique PassaicNJ-taught AlecFila (1st TptGlennMillerBennyGoodmanBobChester) </t>
  </si>
  <si>
    <t xml:space="preserve">made in the 1940's. My father played in the US Navy.  </t>
  </si>
  <si>
    <t xml:space="preserve">This horn is in excellent condition with no dents and nickel trim. </t>
  </si>
  <si>
    <t>Ebay listing</t>
  </si>
  <si>
    <t>N-S tone ring (LA)</t>
  </si>
  <si>
    <t>$125 w orig case from thrift store. No dings scratches or worn lacquer.plays like a dream!</t>
  </si>
  <si>
    <t>side mounted 1st slide saddle; gold brass bell</t>
  </si>
  <si>
    <t xml:space="preserve">Personal  horn of Mr. Bobby Kemp -Big Band vocalist, leader and aspiring trumpet player </t>
  </si>
  <si>
    <t>I bought this used horn in 1980 in SeattleWA and not play in an oldtime jazz band
an play it now in a oldtime-jazz-band</t>
  </si>
  <si>
    <t>Horn was underwater duringHurricaneKatrinaRestored silverplated by Ian Indorf of bustedhorn.com</t>
  </si>
  <si>
    <t>Trigger?</t>
  </si>
  <si>
    <t>Purchased new, for me by my grandfather when in High-school</t>
  </si>
  <si>
    <t>Purchased in what seems to be truly excellent condition.too bad daughter only wanted a trumpet :(</t>
  </si>
  <si>
    <t>Bell is brass&amp;silver says super olds made by f e olds &amp; sons" LA california. finish is brass &amp; silver mix."</t>
  </si>
  <si>
    <t>Dads horn bought in Oregon 1948/1949.</t>
  </si>
  <si>
    <t>no mpc receiver</t>
  </si>
  <si>
    <t>Brass tone ring?</t>
  </si>
  <si>
    <t xml:space="preserve">My grandpa bought this trumpet new as a teenager, around 1947. </t>
  </si>
  <si>
    <t xml:space="preserve">bought this horn about 1960. not pretty but sounded good. I kept it to play now and again.
</t>
  </si>
  <si>
    <t xml:space="preserve">I bought this horn May 1949 for $312 after 9th grade w Olds Standard trade-in and hard earned savings. </t>
  </si>
  <si>
    <t>1rst generation Ambassador..... what a horn! Nothing compares!</t>
  </si>
  <si>
    <t>Restored and silver plated</t>
  </si>
  <si>
    <t>Horn fully restored and is played and located in Melbourne.</t>
  </si>
  <si>
    <t>Nickel silver bell flare</t>
  </si>
  <si>
    <t>owned since ~1960original case&amp;guarantee booklet good cond</t>
  </si>
  <si>
    <t>Brass with silver bell.  Purchased 1952-1954 approx.</t>
  </si>
  <si>
    <t>It says super olds LA california on a silver ring.</t>
  </si>
  <si>
    <t>Spit valve on Main slide looks like an Ambassador trumpet part.  Came with Olds 5s mpc</t>
  </si>
  <si>
    <t xml:space="preserve">  It was my dad's trumpet and now my son is going to play it.</t>
  </si>
  <si>
    <t xml:space="preserve">Purchased from original owner.  </t>
  </si>
  <si>
    <t xml:space="preserve">nickel plated, good condition, nickel worn off from holding instrument, </t>
  </si>
  <si>
    <t>trigger?</t>
  </si>
  <si>
    <t xml:space="preserve"> first band class in 1969 (5th grade) that afternoon, my Mom gave it to me during lunch.</t>
  </si>
  <si>
    <t xml:space="preserve">Recently purchased on eBay.   I Stripped, polished, and lacquered.  </t>
  </si>
  <si>
    <t>Refurbished by Borodi Music in 2005.  Finish changed silver w/ gold trim</t>
  </si>
  <si>
    <t>s</t>
  </si>
  <si>
    <t>pinky ring (not hook)</t>
  </si>
  <si>
    <t>Ebay Sale 1/29/2012
only about 20% lacquer left</t>
  </si>
  <si>
    <t xml:space="preserve">Original Case,Guarantee Card QC checklist w initials of employee. </t>
  </si>
  <si>
    <t>sold on ebay 1/3/2012</t>
  </si>
  <si>
    <t>listed for sale on Facebook marketplace</t>
  </si>
  <si>
    <t xml:space="preserve">purchased at an antique store:  </t>
  </si>
  <si>
    <t>Purchased from orig owner Delawaresold from brackneyPA toOHIO, raw brass missing 3rd trigger</t>
  </si>
  <si>
    <t>Bought horn in 1990 London,played and recorded with it til 1996.</t>
  </si>
  <si>
    <t>3,000 instruments produced during</t>
  </si>
  <si>
    <t>Year</t>
  </si>
  <si>
    <t>(on January 1)</t>
  </si>
  <si>
    <t>Annual</t>
  </si>
  <si>
    <t>N-S  tone ring</t>
  </si>
  <si>
    <t xml:space="preserve">Appears to be all original except second valve slide which was replaced by non OLDS slide. </t>
  </si>
  <si>
    <t>2nd owner,off set valves,pearl inset on 1st and 2nd slide,silver upper valve case</t>
  </si>
  <si>
    <t xml:space="preserve"> its missing the first valve- is it replaceable</t>
  </si>
  <si>
    <t xml:space="preserve">this was my fathers in high school It was found in my grandfathers atic when he passed. </t>
  </si>
  <si>
    <t>N-S Bell flare</t>
  </si>
  <si>
    <t>N-S bell flare</t>
  </si>
  <si>
    <t>Nickel tuning slide. F. E. Olds &amp; Son engraved in an Old English font.trombone water keys. .020 tubing thickness</t>
  </si>
  <si>
    <t xml:space="preserve">Looks like factory Silver. U.S. Stamped on Bell. Appears original. Maybe U.S. Military order. </t>
  </si>
  <si>
    <t>2010 tag sale find with Lifton case, Olds lyre and no. 3 mouthpiece.</t>
  </si>
  <si>
    <t xml:space="preserve">Found this beauty abandoned at my high school.  </t>
  </si>
  <si>
    <t xml:space="preserve">What a great cornet-top-quality craftsmanship! </t>
  </si>
  <si>
    <t xml:space="preserve">Recently completely refurbished.  Engraved, silver&amp;gold, with custom heavy bracing, </t>
  </si>
  <si>
    <t xml:space="preserve">original laquer,silver bell ring reads made by f.e. olds &amp;son,LA ca. </t>
  </si>
  <si>
    <t xml:space="preserve">recently purchased would like more info, </t>
  </si>
  <si>
    <t>Super Recording "crossed" engraving on bell</t>
  </si>
  <si>
    <t>New style tone ring engraving; Aluminum valve guides, top &amp; bottom caps, finger buttons and stems</t>
  </si>
  <si>
    <t>Acquired in LA in '54 from a family friend who originally bought it for $250. Has silver slides.</t>
  </si>
  <si>
    <t>bottom</t>
  </si>
  <si>
    <t>purchased new 5/5/72 for $275.</t>
  </si>
  <si>
    <t>Saddle</t>
  </si>
  <si>
    <t xml:space="preserve">B  </t>
  </si>
  <si>
    <t>Original owner bought in 1950. Factory refurbished 3/5/76, recently purchased 8/21/2023.</t>
  </si>
  <si>
    <t>Converted to Pocket Cornet by N. DeCarlis, 9 inch length.  Upper balusters are brass</t>
  </si>
  <si>
    <t>Valves have double notches and valve casings have double slots.</t>
  </si>
  <si>
    <t xml:space="preserve">I am original owner. When we bought it, the store said something about the bell having gold.   </t>
  </si>
  <si>
    <t>purchased new in 1951 or '52; mouthpiece marked Olds 3</t>
  </si>
  <si>
    <t>Same features as my 229xxx F.down to tint of aged lacquer Both are wildly diff than my late60's model</t>
  </si>
  <si>
    <t xml:space="preserve">Rose brass bell and leadpipe.  Reconditioned in 90s by  Kanstanul </t>
  </si>
  <si>
    <t xml:space="preserve">
Raw Brass - Pinky Ring instead of hook</t>
  </si>
  <si>
    <t>i only used it for 6 months in 5th or 6th grade. after that it has sat in its case-</t>
  </si>
  <si>
    <t xml:space="preserve">
very nice condition -  no dents just scratching</t>
  </si>
  <si>
    <t>It was my father's horn in high school ~ 50 yrs ago;mine thru grade school- college ~ 80-93</t>
  </si>
  <si>
    <t>My parents bought my Recording Model in the Fall of 1952 and I received it for Christmas at age 11</t>
  </si>
  <si>
    <t>Olds 3 mouthpiece, case/lining good condition, right-hand finger ring on main tube.</t>
  </si>
  <si>
    <t xml:space="preserve">My parents purchased it new for me when I was in 10th grade.  </t>
  </si>
  <si>
    <t>Used by my father Candido Luis Rubio with famous cuban orchestra Orchestra Casino De La Playa"</t>
  </si>
  <si>
    <t>Bought horn used in 1965.  I played lead trumpet for Buddy Rich, Frank Sinatra &amp; 4 Broadway shows.</t>
  </si>
  <si>
    <t xml:space="preserve"> GREAT player, good compression, SOME lacquer loss</t>
  </si>
  <si>
    <t xml:space="preserve">  </t>
  </si>
  <si>
    <t xml:space="preserve"> 70% Lacquer remaining, seems to be original,including mouthpiece. Year estimated '51-'53. </t>
  </si>
  <si>
    <t xml:space="preserve">
Pinky ring instead of hook
maybe 50% lacquer remaining</t>
  </si>
  <si>
    <t>modified...takes large shank moutpiece.  Original lacquer, roughly 50%.</t>
  </si>
  <si>
    <t>Mine was refinished by Bill Shultz long before he became CEO of Fender Musical instrument Co.</t>
  </si>
  <si>
    <t>Found in an antique store for $50!  Has been re-laquered at some point, but in great playing shape.</t>
  </si>
  <si>
    <t>saddle</t>
  </si>
  <si>
    <t>Satin Brushed SilverPlate withGold Plate inside of bell. The horn is diamond mint.</t>
  </si>
  <si>
    <t xml:space="preserve">Purchased from private party in Florida.   </t>
  </si>
  <si>
    <t xml:space="preserve"> .  Olds #3 mouthpiece. SN also on Y. Above does not allow multiple location entry."</t>
  </si>
  <si>
    <t xml:space="preserve">Received from family member in the 70's in bad shape-flood damage.Sent to Schilke for restoration. </t>
  </si>
  <si>
    <t>Bought on Reverb from a pawn shop in Sioux Falls, South Dakota in 8/23.</t>
  </si>
  <si>
    <t>Bell is engraved "THE OLDS STANDARD"</t>
  </si>
  <si>
    <t>RECORDING engraved running down bell Dual leaderpipe.orig lacquer, owned by composer Don Davis</t>
  </si>
  <si>
    <t>Reverb listing 8/2023</t>
  </si>
  <si>
    <t>Sold on Reverb 8/2023</t>
  </si>
  <si>
    <t>listed for sale on Reverb 8/2023</t>
  </si>
  <si>
    <t>later style Super Recording "crossed" bell engraving</t>
  </si>
  <si>
    <t>N-S standard leadpipe</t>
  </si>
  <si>
    <t>purchased from grandson of original owner in Long Island; has original Olds case</t>
  </si>
  <si>
    <t>restored by Charlie Melk with replated valves in 2019</t>
  </si>
  <si>
    <t>Push Rod</t>
  </si>
  <si>
    <t>parts horn</t>
  </si>
  <si>
    <t>brass bell</t>
  </si>
  <si>
    <t>bell is crumbled; parts horn</t>
  </si>
  <si>
    <t>different slide braces</t>
  </si>
  <si>
    <t xml:space="preserve">Tops of valve cases, slides and ring around bell (engraved) are silver.  </t>
  </si>
  <si>
    <t xml:space="preserve">My dad bought this horn for me in the lat 60s eirly 70s It is still in pretty good shape </t>
  </si>
  <si>
    <t xml:space="preserve">Today, I got 2nd handed Ambassador trumpet. </t>
  </si>
  <si>
    <t xml:space="preserve">Played by Verne L. Smith in US Air Force Band (late 1940s) Played by many students, son and grandson. </t>
  </si>
  <si>
    <t>Bought 03/22/2011 in an antique shop for $39 (42.60 otd). Per cashier, was brought in this a.m. Meant to be mine?</t>
  </si>
  <si>
    <t>Nickel silver ferrules and braces</t>
  </si>
  <si>
    <t>N-S ferrules and braces</t>
  </si>
  <si>
    <t>https://olds-central.com/150-2/</t>
  </si>
  <si>
    <t>Photo link</t>
  </si>
  <si>
    <t>N-S tone ring - LA</t>
  </si>
  <si>
    <t>I have had it for at least 50 years. seems to be in good shape...My dad bought it in a pawn shop</t>
  </si>
  <si>
    <t xml:space="preserve"> order #1, February 5, 1929.</t>
  </si>
  <si>
    <t>Gold plated, not sure if it was originally gold plated or not</t>
  </si>
  <si>
    <t>https://centexbrass.com/oldsmendez</t>
  </si>
  <si>
    <t>https://centexbrass.com/oldsstudio35182</t>
  </si>
  <si>
    <t>https://centexbrass.com/superrecording10580</t>
  </si>
  <si>
    <t>A33690</t>
  </si>
  <si>
    <t>Fixed saddle</t>
  </si>
  <si>
    <t>https://centexbrass.com/1978oldsclarkterry</t>
  </si>
  <si>
    <t>original gold plating</t>
  </si>
  <si>
    <t>N-S Bell</t>
  </si>
  <si>
    <t>N-S leadpipe</t>
  </si>
  <si>
    <t>https://centexbrass.com/1968oldsopera</t>
  </si>
  <si>
    <t>https://olds-central.com/144-2/</t>
  </si>
  <si>
    <t>https://olds-central.com/145-2/</t>
  </si>
  <si>
    <t>N-S bell</t>
  </si>
  <si>
    <t>Purchased used in 5th grade, 1970. In Ne, giving to great nephew,back to 5th grade.</t>
  </si>
  <si>
    <t xml:space="preserve">the bell only says opera" in script </t>
  </si>
  <si>
    <t>Has Super style trim; Does not have octagonal finger buttons/top &amp; bottom caps of later models</t>
  </si>
  <si>
    <t xml:space="preserve">olds ambassador trumpet, made in F, CA
</t>
  </si>
  <si>
    <t>used in '60 for $75.00 in Spencer, IA. It may be a '56. No dents, raw brass, fast valves, equals ANY pro model bar none.</t>
  </si>
  <si>
    <t>r</t>
  </si>
  <si>
    <t>small patch on bell taper; original case; pawn shop purchase 2023</t>
  </si>
  <si>
    <t>Owned by Mike Vax</t>
  </si>
  <si>
    <t>Originally owned by Mike Vax- purchased new in 3-26-52</t>
  </si>
  <si>
    <t>Machine engraved</t>
  </si>
  <si>
    <t>Centex brass</t>
  </si>
  <si>
    <t>triger</t>
  </si>
  <si>
    <t xml:space="preserve"> its in it's original case and comes with music page holder, straight mute </t>
  </si>
  <si>
    <t xml:space="preserve"> been restored and is in perfect condition.  </t>
  </si>
  <si>
    <t>3 tone Brass. Bought it from my music teacher Bob Hoffman in 1983</t>
  </si>
  <si>
    <t>Rey-O-loy bell</t>
  </si>
  <si>
    <t>- Third Slide info -</t>
  </si>
  <si>
    <t>Push-rod,  trigger, or fixed ring?</t>
  </si>
  <si>
    <t>Fixed ring</t>
  </si>
  <si>
    <t>CT brace</t>
  </si>
  <si>
    <t>Ultrasonic</t>
  </si>
  <si>
    <t>Ultrasonic stamped on leadpipe</t>
  </si>
  <si>
    <t>A13952</t>
  </si>
  <si>
    <t>A33404</t>
  </si>
  <si>
    <t>Engraved Big Irv"   Prototype made for Irving Bush</t>
  </si>
  <si>
    <t>1st Slide Trigger,3rd Slide Trigger  Bought in approx 1979 in UK</t>
  </si>
  <si>
    <t>The trumpet does not have 1st valve tuning. I like the trumpet. Is it a profisional horn</t>
  </si>
  <si>
    <t>Elaborate traditional Recording bell engraving</t>
  </si>
  <si>
    <t xml:space="preserve"> Other than lacquer wear, condition is very good</t>
  </si>
  <si>
    <t>Flugelhorn</t>
  </si>
  <si>
    <t xml:space="preserve">IS IN ORIGINAL CASE, LATCHES ARE MISSING BUT OTHERWISE GOOD </t>
  </si>
  <si>
    <t>Valve Stems also have serial #s, all match. Great shape, plays well.</t>
  </si>
  <si>
    <t xml:space="preserve">I purchased my Olds, in 1986, for $10 used from a minister.  </t>
  </si>
  <si>
    <t>Olds Recording in block raised lettering</t>
  </si>
  <si>
    <t xml:space="preserve"> DOM was estimated at about christmas-time 1959.</t>
  </si>
  <si>
    <t xml:space="preserve">Bought used @ Rockley Music in Lakewood Colo. in 1975.  </t>
  </si>
  <si>
    <t>Rescued from pile of scrap instruments to be dumped by local school Isle of Wight UK</t>
  </si>
  <si>
    <t xml:space="preserve"> its  my Husbands and his parents bought it used in late 1950's or Early 1960's</t>
  </si>
  <si>
    <t>N-S LA tone ring</t>
  </si>
  <si>
    <t xml:space="preserve">Original owner, condition is Ex/Good, purchased in LA. Inspected by Olson
</t>
  </si>
  <si>
    <t>My Grandfather gave me this Cornet as a present. Plays well, but not much is known of its past.</t>
  </si>
  <si>
    <t xml:space="preserve">Picked up this horn on Craigslist ($50). Lacquer rough, but horn good. Valves great. </t>
  </si>
  <si>
    <t>US and Serial number stamped on bell - no model name - made for US military; 3rd slide cannot be adjusted with finger ring</t>
  </si>
  <si>
    <t>One owner purchased new in 1947 for William Ketola in Newcastle, PA. Rarely used after 1950. </t>
  </si>
  <si>
    <t>Re-O-Loy</t>
  </si>
  <si>
    <t>horn appears to have been relacquered</t>
  </si>
  <si>
    <t>Brass bell</t>
  </si>
  <si>
    <t>Y-3</t>
  </si>
  <si>
    <t>Brass bell; Outer tuning slide tubes have tubular braces to valve block. Bell engraving is OLDS with “hammered” interior of block letters</t>
  </si>
  <si>
    <t>silver plated with gold wash bell</t>
  </si>
  <si>
    <t>"F.E. Olds &amp; Son" stamped vertically on middle valve casing; owner's name "Robert E. Lee" engraved on bell</t>
  </si>
  <si>
    <t>Geometric engraving on the bell and past the first valve casing</t>
  </si>
  <si>
    <t>Burnished silver plated finish with gold plated tone ring and gold wash bell</t>
  </si>
  <si>
    <t>Burnished silver finish</t>
  </si>
  <si>
    <t>A-6ST</t>
  </si>
  <si>
    <t>5756x</t>
  </si>
  <si>
    <t>US stamped on the bell</t>
  </si>
  <si>
    <t>top waterkeys</t>
  </si>
  <si>
    <t>US on bell and case.  Military issue</t>
  </si>
  <si>
    <t>from auction listing</t>
  </si>
  <si>
    <t xml:space="preserve">We are actually looking for information on this horn. </t>
  </si>
  <si>
    <t xml:space="preserve">Purchased by us on 14 June 2012.  We believe it was made around 1961.  </t>
  </si>
  <si>
    <t>fixed ring</t>
  </si>
  <si>
    <t>from ebay listing</t>
  </si>
  <si>
    <t>angled knurling on top caps and bottom caps</t>
  </si>
  <si>
    <t>"Made by F.E Olds and Son Los Angeles Calif LM" engraved on the bell</t>
  </si>
  <si>
    <t>third slide dump end</t>
  </si>
  <si>
    <t>for sale on Reverb</t>
  </si>
  <si>
    <t>Has straight balusters similar in appearance to a NY Bach</t>
  </si>
  <si>
    <t xml:space="preserve">parts horn.restorable, but missing water key and one bell brace, and 1st valve finger button. </t>
  </si>
  <si>
    <t>Nickel Silver</t>
  </si>
  <si>
    <t>Purchased in lightly used condition in 1972, played frequently until 1990,Always a great horn!</t>
  </si>
  <si>
    <t>Found it at a yard sale for $10.00. Had Charlie Melk refurbish it and rebuild/align the valves, left it raw brass.</t>
  </si>
  <si>
    <t>A42850</t>
  </si>
  <si>
    <t>Fixed Saddle</t>
  </si>
  <si>
    <t>Brass Balusters and trombone style waterkey on 3rd slide</t>
  </si>
  <si>
    <t>Listed for sale on Reverb 11/2023</t>
  </si>
  <si>
    <t>Model # R10, Lot # 6598, Instr. finish: 1</t>
  </si>
  <si>
    <t>Amb</t>
  </si>
  <si>
    <t>rec</t>
  </si>
  <si>
    <t>spec</t>
  </si>
  <si>
    <t>studio</t>
  </si>
  <si>
    <t>super</t>
  </si>
  <si>
    <t>SR</t>
  </si>
  <si>
    <t>amb</t>
  </si>
  <si>
    <t>stud</t>
  </si>
  <si>
    <t>Sup</t>
  </si>
  <si>
    <t>Mend</t>
  </si>
  <si>
    <t>sup</t>
  </si>
  <si>
    <t>total production</t>
  </si>
  <si>
    <t>173 entries</t>
  </si>
  <si>
    <t>cornet</t>
  </si>
  <si>
    <t>listed for sale on ebay 11/2023</t>
  </si>
  <si>
    <t>on ebay 11/2023</t>
  </si>
  <si>
    <t>In the UK bought from player in London; it’s in great shape, Good compression;super slick valves!</t>
  </si>
  <si>
    <t>Re-O-loy bell</t>
  </si>
  <si>
    <t>Found it in Berlin (Germany) at an estate sale</t>
  </si>
  <si>
    <t>none</t>
  </si>
  <si>
    <t>Bought in Berlin (Germany) on a flea market</t>
  </si>
  <si>
    <t>has top caps that use felts</t>
  </si>
  <si>
    <t>Sold on ebay 11/2023</t>
  </si>
  <si>
    <t>botttom</t>
  </si>
  <si>
    <t>.460</t>
  </si>
  <si>
    <t> Silver nickel outer slide tubes and ferrules. Three water keys- one on the skinny tuning slide, one on the lead pipe crook and one on the 3rd valve slide. All are side dumpers. Case is brown alligator skin style in remarkable condition if original.</t>
  </si>
  <si>
    <t>.468</t>
  </si>
  <si>
    <t xml:space="preserve">Brass </t>
  </si>
  <si>
    <t>Converted it to key of C.</t>
  </si>
  <si>
    <t xml:space="preserve">Now has a trumpet lead pipe and tuning slide. 460 lead pipe and tuning slide. </t>
  </si>
  <si>
    <t>The brackets to hold the main tuning slide are still in place, but the actual stop rod is missing.</t>
  </si>
  <si>
    <t>N-S Bell Flare</t>
  </si>
  <si>
    <t>Factory silver; top mounted waterkeys on both slides; U.S. Engraved on the bell. Once owned by J. Geils</t>
  </si>
  <si>
    <t>Has original case,was found at a pawn shop is in perfect condition.</t>
  </si>
  <si>
    <t xml:space="preserve">Found in Antique Store in Myrtle Beach, South Carolina. </t>
  </si>
  <si>
    <t>One owner. Instrument was played for eight years only.</t>
  </si>
  <si>
    <t xml:space="preserve">Bought for me in 4th grade, 1970.  My son now playing since 3rd grade (since 2004)... </t>
  </si>
  <si>
    <t>nickel silver leadpipe</t>
  </si>
  <si>
    <t>L-12 Flugelhorn.  Standard waterkey on 1st valve slide</t>
  </si>
  <si>
    <t>Bell engraving has a "crest" that is perpinducular to the bell.</t>
  </si>
  <si>
    <t>3rd slide trigger added</t>
  </si>
  <si>
    <t>A6</t>
  </si>
  <si>
    <t>oiginally lacquered, but restored in silver plate</t>
  </si>
  <si>
    <t>Nickel-Silver bell flare</t>
  </si>
  <si>
    <t>Found it in a garage sale, let it overhauled and matte lacquered by "Van Laar" in the Netherlands early this year</t>
  </si>
  <si>
    <t>Eb</t>
  </si>
  <si>
    <t>fixed saddle</t>
  </si>
  <si>
    <t>fixed 1st slide saddle and third ring; screw stops on 1st and 3rd slides</t>
  </si>
  <si>
    <t>LS</t>
  </si>
  <si>
    <t>Bell replaced with a Kanstul bell</t>
  </si>
  <si>
    <t>N-S tube with bronze flare</t>
  </si>
  <si>
    <t>It belonged to my grandfather who was a professional player</t>
  </si>
  <si>
    <t>N-S tuning slide</t>
  </si>
  <si>
    <t>on Reverb</t>
  </si>
  <si>
    <t xml:space="preserve">No mouthpiece receiver- mouthpiece inserts directly into leadpipe. </t>
  </si>
  <si>
    <t xml:space="preserve">LB </t>
  </si>
  <si>
    <t>Heavy engraved bell</t>
  </si>
  <si>
    <t xml:space="preserve"> Ultra Sonic </t>
  </si>
  <si>
    <t>CHR</t>
  </si>
  <si>
    <t>Silver plated with gold wash on the inside of the bell flare</t>
  </si>
  <si>
    <t>A28414</t>
  </si>
  <si>
    <t>Nickel plated model</t>
  </si>
  <si>
    <t xml:space="preserve">top  </t>
  </si>
  <si>
    <t>no first slide saddle or 3rd slide push rod bracket.</t>
  </si>
  <si>
    <t>Nickel plated</t>
  </si>
  <si>
    <t>Nickel plated instrument</t>
  </si>
  <si>
    <t>Solid top caps</t>
  </si>
  <si>
    <t>"New" style valve guides, top caps and finger buttons</t>
  </si>
  <si>
    <t xml:space="preserve">Olds </t>
  </si>
  <si>
    <t>Register</t>
  </si>
  <si>
    <t>3rd valve slide has "dump" end</t>
  </si>
  <si>
    <t>Factory silver plated</t>
  </si>
  <si>
    <t>N-S ferrules and third slide outer tubing is N-S</t>
  </si>
  <si>
    <t>N-S ferrules and N-S outer tubes on 3rd slide</t>
  </si>
  <si>
    <t xml:space="preserve">Custom C </t>
  </si>
  <si>
    <t xml:space="preserve">Custom </t>
  </si>
  <si>
    <t>Bartitone</t>
  </si>
  <si>
    <t>Custom Eb/D</t>
  </si>
  <si>
    <t>Studio-Herald</t>
  </si>
  <si>
    <t>Super Star Flugel</t>
  </si>
  <si>
    <t>ebay listing January 2024</t>
  </si>
  <si>
    <t>possibly gold brass</t>
  </si>
  <si>
    <t>from Reverb listing January 2024</t>
  </si>
  <si>
    <t>ebay listing 12/23</t>
  </si>
  <si>
    <t>Serial number is stamped on the left (bell side)</t>
  </si>
  <si>
    <t xml:space="preserve">Bell is stamped "Tempered Bell"  "THE OLDS"  </t>
  </si>
  <si>
    <t>Bell does not have "Tempered Bell" stamped on it.</t>
  </si>
  <si>
    <t>does not include "Tempered bell" stamping</t>
  </si>
  <si>
    <t>has older flat style bracing but has 4 braces to valve block as found on later horns</t>
  </si>
  <si>
    <t>The trumpet came w burgandy case curved top/bottom &amp; set of 45 records of Rafael Mendez. Purchased new at Amro Music Memphis 1961</t>
  </si>
  <si>
    <t>Baritone</t>
  </si>
  <si>
    <t>Adjustable bell</t>
  </si>
  <si>
    <t>Baritone horn</t>
  </si>
  <si>
    <t>under</t>
  </si>
  <si>
    <t>Ferrules all brass except where the leadpipe and bell attach which are NS</t>
  </si>
  <si>
    <t>wide shank mouthpiece</t>
  </si>
  <si>
    <t>Standard trombone</t>
  </si>
  <si>
    <t>dual bore slide</t>
  </si>
  <si>
    <t>N-S tube w/Bronze flare</t>
  </si>
  <si>
    <t>third slide trigger was added</t>
  </si>
  <si>
    <t>3rd slide stop rod added and leadpipe changed to Bach 43 pipe</t>
  </si>
  <si>
    <t>bought from Quebec city music store</t>
  </si>
  <si>
    <t>spring loaded trigger added on third slide</t>
  </si>
  <si>
    <t>Original guarantee booklet</t>
  </si>
  <si>
    <t>for sale on craigslist</t>
  </si>
  <si>
    <t>previously used for decoration in a flower shop; repaired and put back in service</t>
  </si>
  <si>
    <t>Re-O-loy bell and leadpipe</t>
  </si>
  <si>
    <t>Purchased in Vienna in 2022.</t>
  </si>
  <si>
    <t>Floral engraving on bell</t>
  </si>
  <si>
    <t>Script engraving on bell flare</t>
  </si>
  <si>
    <t>script engraving on bell flare LM on both valve block and bell flare</t>
  </si>
  <si>
    <t>"S" stamped on the receiver</t>
  </si>
  <si>
    <t xml:space="preserve"> purchased new by a school board in Southern Ontarioin  1978 and used by only a couple of students in the 15 years it was "in service". </t>
  </si>
  <si>
    <t xml:space="preserve">Belonged to my father, Herb Johnson who played with Marimba Symphony Orchestra in 1935 </t>
  </si>
  <si>
    <t>"receiverless"</t>
  </si>
  <si>
    <t>One piece leadpipe with integral receiver</t>
  </si>
  <si>
    <t>mouthpiece receiver</t>
  </si>
  <si>
    <t>cheaper "sheet metal" style slide braces</t>
  </si>
  <si>
    <t>pin style valve braces</t>
  </si>
  <si>
    <t>Ultra Sonic</t>
  </si>
  <si>
    <t>Mouthpiece inserts directly into "intregral" leadpipe</t>
  </si>
  <si>
    <t>mouthpiece inserts direclty into "receiverless" leadpipe</t>
  </si>
  <si>
    <t>sheet metal slide braces</t>
  </si>
  <si>
    <t>purchased new in 1973 from Volkwein Brothers in Pittsburg</t>
  </si>
  <si>
    <t>Brass  bell</t>
  </si>
  <si>
    <t>Bell is engraved "The Olds"  "Standard"</t>
  </si>
  <si>
    <t>"S" Stamped on the receiver</t>
  </si>
  <si>
    <t>A19496</t>
  </si>
  <si>
    <t>purchased new in 1963</t>
  </si>
  <si>
    <t>purchased new in 1959-60</t>
  </si>
  <si>
    <t>Heavily engraved</t>
  </si>
  <si>
    <t>fancy engraving on bell and inside of bell flare</t>
  </si>
  <si>
    <t>on ebay 2-17-24</t>
  </si>
  <si>
    <t>N-S bell tube with Bronze flare</t>
  </si>
  <si>
    <t xml:space="preserve">Nickel Silver </t>
  </si>
  <si>
    <t>Nickel silver bell</t>
  </si>
  <si>
    <t>"Opera by F.E. Olds and Son Fullerton Calif" engraved on bell flare</t>
  </si>
  <si>
    <t>"Opera by F.E. Olds and Son Fullerton Calif" engraved on bell tube</t>
  </si>
  <si>
    <t>N-S bell tube with bronze flare</t>
  </si>
  <si>
    <t>on Reverb 2-24</t>
  </si>
  <si>
    <t>sold on ebay 1-24</t>
  </si>
  <si>
    <t>sold on ebay 2-12-24</t>
  </si>
  <si>
    <t>older style flat slide braces</t>
  </si>
  <si>
    <t>N-S bell tube and bronze flare</t>
  </si>
  <si>
    <t>A01031</t>
  </si>
  <si>
    <t>On Reverb 2/24</t>
  </si>
  <si>
    <t>No</t>
  </si>
  <si>
    <t>on ebay 3/24</t>
  </si>
  <si>
    <t>Nickel silver leadpipe</t>
  </si>
  <si>
    <t>trigger on tuning slide instead of 3rd valve slide</t>
  </si>
  <si>
    <t xml:space="preserve">Nickel plated </t>
  </si>
  <si>
    <t>originally lacquered over nickel plating</t>
  </si>
  <si>
    <t>Medium</t>
  </si>
  <si>
    <t>Has SUPER RECORDING engraved in cross style</t>
  </si>
  <si>
    <t>Professional D</t>
  </si>
  <si>
    <t>yes</t>
  </si>
  <si>
    <t>Mendez style pinky ring</t>
  </si>
  <si>
    <t>Bell engraving "F.E.Olds &amp; Son  Fullerton Calif.   D</t>
  </si>
  <si>
    <t>On ebay 3/2024</t>
  </si>
  <si>
    <t>A27377</t>
  </si>
  <si>
    <t>fixed</t>
  </si>
  <si>
    <t>1st and 3rd stop screw</t>
  </si>
  <si>
    <t>Ultrasonic engraved on receiver</t>
  </si>
  <si>
    <t>.456 at top of tuning slide and .466 at bottom of tuning slide</t>
  </si>
  <si>
    <t>never had 1st slide saddl</t>
  </si>
  <si>
    <t>LM on the bell in cursive</t>
  </si>
  <si>
    <t>My dad, Charles Baldwin used this in his band- Buddy Baldwin band</t>
  </si>
  <si>
    <t>leadpipe not original</t>
  </si>
  <si>
    <t>Bell flare is engraved "Opera" by F.E. Olds and Son Fullerton Calif.</t>
  </si>
  <si>
    <t>purchased new in 1963; I'm the original owner</t>
  </si>
  <si>
    <t>Dual Leaderpipe</t>
  </si>
  <si>
    <t>2 pin valve guides</t>
  </si>
  <si>
    <t>Has a mouthpiece receiver (not intregral)</t>
  </si>
  <si>
    <t>No receiver, mouthpiece inserts directly into leadpipe</t>
  </si>
  <si>
    <t>Re-O-Loy bell</t>
  </si>
  <si>
    <t>Straight sided balusters</t>
  </si>
  <si>
    <t>Nickel Silver bell flare</t>
  </si>
  <si>
    <t>Avg "gap"</t>
  </si>
  <si>
    <t>Chart</t>
  </si>
  <si>
    <t>has replacement 3rd slide with Ambassador waterkey</t>
  </si>
  <si>
    <t>2 pin valve guides; amado waterkey added on 3rd slide</t>
  </si>
  <si>
    <t>Re-O-loy leadpipe</t>
  </si>
  <si>
    <t>on Reverb 3/24</t>
  </si>
  <si>
    <t>Factory silver plating</t>
  </si>
  <si>
    <t>Owner's name Brad Clay engraved on side of bell tube</t>
  </si>
  <si>
    <t>US Engraved on the bell</t>
  </si>
  <si>
    <t>has two traditional waterkeys</t>
  </si>
  <si>
    <t>Owner reports that is it nickel plated</t>
  </si>
  <si>
    <t>4 valve to bell/leadpipe braces;older style finger buttons w/ groove &amp; newer style post slide braces</t>
  </si>
  <si>
    <t>2 pin valve guides; finger buttons are older style with horizontal groove</t>
  </si>
  <si>
    <t>2 valve block braces each side</t>
  </si>
  <si>
    <t>has older style finger buttons with single horizontal groove</t>
  </si>
  <si>
    <t>push rod does not allow for tuning of third slide</t>
  </si>
  <si>
    <t>3rd slide push rod modified to allow for tuning of end of third slide</t>
  </si>
  <si>
    <t>Straight sided balusters; dual trombone waterkeys</t>
  </si>
  <si>
    <t>Brass (not Re-O-loy)</t>
  </si>
  <si>
    <t>older style finger buttons and two pin valve guides; engraving looks to be transitional to new style</t>
  </si>
  <si>
    <t>O-25</t>
  </si>
  <si>
    <t>Large bore with F attachment; purchased new in Dallas in 1975</t>
  </si>
  <si>
    <t>stumbled across in a 2nd hand store in Central Illinois</t>
  </si>
  <si>
    <t>original lacquer, only slightly diminished</t>
  </si>
  <si>
    <t xml:space="preserve">1st slide saddle bracket on side of slide. </t>
  </si>
  <si>
    <t>A48679</t>
  </si>
  <si>
    <t>on ebay</t>
  </si>
  <si>
    <t>F attachment</t>
  </si>
  <si>
    <t>Purchased used in 1951 in Palo Alto, CA. This horn has been in my possession since.</t>
  </si>
  <si>
    <t>purchased in Freiburg Germany in 1973</t>
  </si>
  <si>
    <t>US and serial number</t>
  </si>
  <si>
    <t>"Olds"  "F.E. Olds" "Fullerton, Calif." on bell</t>
  </si>
  <si>
    <t>bell is all brass</t>
  </si>
  <si>
    <t xml:space="preserve">Model not marked </t>
  </si>
  <si>
    <t xml:space="preserve">Olds&amp; US engraved on bell with serial number, simiar to Special
</t>
  </si>
  <si>
    <t>My dad purchased it new and I played it in high school in the early 70's</t>
  </si>
  <si>
    <t xml:space="preserve">Re-O-loy </t>
  </si>
  <si>
    <t>bell engraved "Tempered Bell French Model The Olds"</t>
  </si>
  <si>
    <t>serial number on both slide and bell at connection point</t>
  </si>
  <si>
    <t>serial number on both the bell and slide at connection point</t>
  </si>
  <si>
    <t>A11946</t>
  </si>
  <si>
    <t>first slide saddle has a hollow tube</t>
  </si>
  <si>
    <t>N-S bell Flare</t>
  </si>
  <si>
    <t>on ebay 5/24</t>
  </si>
  <si>
    <t>listed for sale by J Landress Brass 5/24</t>
  </si>
  <si>
    <t>ebay ad says "Fullerton" but photo shows Los Angeles</t>
  </si>
  <si>
    <t>Re-O-loy bell &amp; leadpipe</t>
  </si>
  <si>
    <t>on ebay 5-24</t>
  </si>
  <si>
    <t>Has the wrap of a Special cornet, but bell is engraved "The Olds"</t>
  </si>
  <si>
    <t>Really nice example of this horn. Might have had a precision valve alignment</t>
  </si>
  <si>
    <t>A</t>
  </si>
  <si>
    <t xml:space="preserve">Re-O-loy bell </t>
  </si>
  <si>
    <t>trigger operates the tuning slide</t>
  </si>
  <si>
    <t>Tone ring engraved LA; has 3rd slide "dump" end</t>
  </si>
  <si>
    <t>original case and cover</t>
  </si>
  <si>
    <t>trigger operates 3rd slide</t>
  </si>
  <si>
    <t>on craigslist in NY 5/2024</t>
  </si>
  <si>
    <t>In the original case with original mouthpiece.</t>
  </si>
  <si>
    <t>with original case and mouthpiece</t>
  </si>
  <si>
    <t>in original case with original mouthpiece</t>
  </si>
  <si>
    <t>This Olds Super was purchased by my grandfather for my father when he was accepted into the Navy band in 1942. Because of WW2 he never got to play in the band and served on a radar destroyer.. I had this horn completely restored by Tom Green in 2018 for my Dad who got to play it for a bunch of vets on an honor flight that year..</t>
  </si>
  <si>
    <t>It was bought in 1960, second-hand, recommended by music teacher to replace a cornet, in a Denver Colorado music store. Great tone and used thru high school and after.</t>
  </si>
  <si>
    <t>I purchased it from a pawn shop in 1962-I was 12</t>
  </si>
  <si>
    <t>Re-O-Loy leadpipe also</t>
  </si>
  <si>
    <t>1st slide saddle mounted on side of slide</t>
  </si>
  <si>
    <t>1st slide saddle bracket mounted on side of slide</t>
  </si>
  <si>
    <t>third valve slide is on the right of the tuning slide like a Military model</t>
  </si>
  <si>
    <t xml:space="preserve">Tempered Bell </t>
  </si>
  <si>
    <t>double pin valve guides</t>
  </si>
  <si>
    <t>"Benge Model" engraved on leadpipe</t>
  </si>
  <si>
    <t>bracket for saddle</t>
  </si>
  <si>
    <t>N-S bell, leadpipe; original case</t>
  </si>
  <si>
    <t>Replated in Silver; original finish unknown; 2 pin valve guides</t>
  </si>
  <si>
    <t>French horn</t>
  </si>
  <si>
    <t>Purchased used in Regina Saskatchewan around 1962.</t>
  </si>
  <si>
    <t>Purchased used in Regina Saskatchewan around 1962. Previously owned by Gene Dlouhy., Canadian bandleader. His band was the opening act for Roy Orbison in the early 60's He told me it was better than the one he replaced it with</t>
  </si>
  <si>
    <t>custom model</t>
  </si>
  <si>
    <t>modeled after Uan Rasey's horn- Super  body with Recording bell</t>
  </si>
  <si>
    <t>https://www.robbstewart.com/olds-recording-manny-stevens</t>
  </si>
  <si>
    <t>no</t>
  </si>
  <si>
    <t>Re-O-Loy Bell</t>
  </si>
  <si>
    <t>special order</t>
  </si>
  <si>
    <t>For Manny Stevens- Super body with Recording bell</t>
  </si>
  <si>
    <t>I do not remember where purchased but this was for e when I was in band in junior high school</t>
  </si>
  <si>
    <t>RE-O-loy bell</t>
  </si>
  <si>
    <t>Custom made for Uan Rasey- Super body and Recording bell</t>
  </si>
  <si>
    <t>https://www.robbstewart.com/olds-rasey-recording-trumpet</t>
  </si>
  <si>
    <t>bass</t>
  </si>
  <si>
    <t>M_SYM</t>
  </si>
  <si>
    <t>SYMPHONY is engraved on the bell</t>
  </si>
  <si>
    <t>screw</t>
  </si>
  <si>
    <t>Prototype made for Irving Bush, purchased from Marilyn Bush after Irv's death.</t>
  </si>
  <si>
    <t>https://www.robbstewart.com/olds-irving-bush-superstar-flugelhorn</t>
  </si>
  <si>
    <t>Alto horn</t>
  </si>
  <si>
    <t>Key of F</t>
  </si>
  <si>
    <t>Prototype alto horn; retained by Bernie Marston</t>
  </si>
  <si>
    <t xml:space="preserve">This listing is inaccurate: the Studio was not introduced until 1949, so it is either not a Studio or the serial number is wrong </t>
  </si>
  <si>
    <t>not hammered bell</t>
  </si>
  <si>
    <t>NP</t>
  </si>
  <si>
    <t>Listed for sale on Reverb</t>
  </si>
  <si>
    <t>https://centexbrass.com/1963oldsoperacornet428678</t>
  </si>
  <si>
    <t>pursh rod</t>
  </si>
  <si>
    <t>Ambassador Eb trumpet with D slide</t>
  </si>
  <si>
    <t>Proported to the the "prototype" Mendez cornet</t>
  </si>
  <si>
    <t>https://www.facebook.com/groups/oldsloyalists/permalink/1696767007741660/</t>
  </si>
  <si>
    <t>Side saddle</t>
  </si>
  <si>
    <t>https://www.ebay.com/itm/335498135925</t>
  </si>
  <si>
    <t>Wide nickel hand engraved</t>
  </si>
  <si>
    <t>https://www.ebay.com/itm/335531222035</t>
  </si>
  <si>
    <t>https://www.ebay.com/itm/116087583717</t>
  </si>
  <si>
    <t>Brass ring</t>
  </si>
  <si>
    <t>https://reverb.com/item/84019726-olds-sons-super-trumpet-1946-lacquered</t>
  </si>
  <si>
    <t>https://www.ebay.com/itm/305613930408</t>
  </si>
  <si>
    <t>https://www.ebay.com/itm/256617218628</t>
  </si>
  <si>
    <t>https://www.ebay.com/itm/176338026165</t>
  </si>
  <si>
    <t>https://www.ebay.com/itm/166889936860</t>
  </si>
  <si>
    <t>https://shopgoodwill.com/item/208146097</t>
  </si>
  <si>
    <t>https://www.ebay.com/itm/156338090183</t>
  </si>
  <si>
    <t>https://www.ebay.com/itm/186630068360</t>
  </si>
  <si>
    <t>https://www.ebay.com/itm/144548281362</t>
  </si>
  <si>
    <t>https://www.ebay.com/itm/276359896705</t>
  </si>
  <si>
    <t>https://www.ebay.com/itm/274850810272</t>
  </si>
  <si>
    <t>https://www.ebay.com/itm/126640562021</t>
  </si>
  <si>
    <t>https://www.ebay.com/itm/387251129016</t>
  </si>
  <si>
    <t>https://www.ebay.com/itm/305705430882</t>
  </si>
  <si>
    <t>https://www.facebook.com/groups/trumpetmarketplace/permalink/2796315760543075/?sale_post_id=2796315760543075</t>
  </si>
  <si>
    <t>https://www.ebay.com/itm/326219366501</t>
  </si>
  <si>
    <t>https://www.ebay.com/itm/126640561994</t>
  </si>
  <si>
    <t>https://www.ebay.com/itm/126635709593</t>
  </si>
  <si>
    <t>https://www.ebay.com/itm/166924497754</t>
  </si>
  <si>
    <t>https://www.ebay.com/itm/145923242795</t>
  </si>
  <si>
    <t>https://www.ebay.com/itm/126640561964</t>
  </si>
  <si>
    <t>https://www.ebay.com/itm/365068879969</t>
  </si>
  <si>
    <t>Bell is from a Special</t>
  </si>
  <si>
    <t>https://www.ebay.com/itm/276605293397</t>
  </si>
  <si>
    <t>https://denver.craigslist.org/msg/d/arvada-1952-olds-ambassador-cornet-la/7772773562.html</t>
  </si>
  <si>
    <t>https://www.ebay.com/itm/126632179603</t>
  </si>
  <si>
    <t>https://www.facebook.com/marketplace/item/1933626400420944/</t>
  </si>
  <si>
    <t>https://www.ebay.com/itm/256611249242</t>
  </si>
  <si>
    <t>https://www.ebay.com/itm/115685973951</t>
  </si>
  <si>
    <t>https://www.ebay.com/itm/387314874122</t>
  </si>
  <si>
    <t>https://www.ebay.com/itm/365072540020</t>
  </si>
  <si>
    <t>https://www.ebay.com/itm/276605408272</t>
  </si>
  <si>
    <t>https://www.ebay.com/itm/305621270661</t>
  </si>
  <si>
    <t>https://www.ebay.com/itm/226252040948</t>
  </si>
  <si>
    <t>https://www.ebay.com/itm/204913993139</t>
  </si>
  <si>
    <t>https://www.ebay.com/itm/364833602003</t>
  </si>
  <si>
    <t>https://www.ebay.com/itm/315649064396</t>
  </si>
  <si>
    <t>https://www.ebay.com/itm/276614464745</t>
  </si>
  <si>
    <t>https://www.ebay.com/itm/266930091066</t>
  </si>
  <si>
    <t>https://www.ebay.com/itm/315683249902</t>
  </si>
  <si>
    <t>https://www.ebay.com/itm/335532842242</t>
  </si>
  <si>
    <t>https://www.ebay.com/itm/375619713676</t>
  </si>
  <si>
    <t>https://www.ebay.com/itm/326235678465</t>
  </si>
  <si>
    <t>https://www.ebay.com/itm/363417011929</t>
  </si>
  <si>
    <t>https://www.ebay.com/itm/183761506272</t>
  </si>
  <si>
    <t>https://reverb.com/item/81991468-f-e-olds-opera-trumpet-1950s-silver</t>
  </si>
  <si>
    <t>https://www.ebay.com/itm/134612568877</t>
  </si>
  <si>
    <t>https://www.ebay.com/itm/144969929342</t>
  </si>
  <si>
    <t>https://www.ebay.com/itm/176523712322</t>
  </si>
  <si>
    <t>https://www.ebay.com/itm/235387444885</t>
  </si>
  <si>
    <t>https://www.ebay.com/itm/266527653956</t>
  </si>
  <si>
    <t>https://www.liveauctioneers.com/item/183207346_olds-trumpet</t>
  </si>
  <si>
    <t>https://www.ebay.com/itm/375564191384</t>
  </si>
  <si>
    <t>https://www.ebay.com/itm/204499788604</t>
  </si>
  <si>
    <t>https://www.ebay.com/itm/275584585121</t>
  </si>
  <si>
    <t>https://www.ebay.com/itm/145756963760</t>
  </si>
  <si>
    <t>https://www.ebay.com/itm/275915109395</t>
  </si>
  <si>
    <t>https://www.ebay.com/itm/276526003453</t>
  </si>
  <si>
    <t>https://www.ebay.com/itm/256418290098</t>
  </si>
  <si>
    <t>https://sfbay.craigslist.org/sfc/msg/d/san-francisco-vintage-trumpet-fe-olds/7778929740.html</t>
  </si>
  <si>
    <t>https://www.ebay.com/itm/365079926197</t>
  </si>
  <si>
    <t>https://www.ebay.com/itm/335548891205</t>
  </si>
  <si>
    <t>https://www.ebay.com/itm/166943427375</t>
  </si>
  <si>
    <t>https://www.ebay.com/itm/296655904968</t>
  </si>
  <si>
    <t>https://www.ebay.com/itm/387333042028</t>
  </si>
  <si>
    <t>https://www.ebay.com/itm/315671871205</t>
  </si>
  <si>
    <t>https://www.ebay.com/itm/135159141205</t>
  </si>
  <si>
    <t>https://shopgoodwill.com/item/208573822</t>
  </si>
  <si>
    <t>https://www.ebay.com/itm/116248423775</t>
  </si>
  <si>
    <t>https://www.ebay.com/itm/126640510383</t>
  </si>
  <si>
    <t>https://www.ebay.com/itm/166921294678</t>
  </si>
  <si>
    <t>https://www.ebay.com/itm/365042193677</t>
  </si>
  <si>
    <t>https://www.facebook.com/marketplace/item/1942392266271840</t>
  </si>
  <si>
    <t>https://www.ebay.com/itm/226251981154</t>
  </si>
  <si>
    <t>https://www.ebay.com/itm/155488613273</t>
  </si>
  <si>
    <t>https://www.ebay.com/itm/276530557967</t>
  </si>
  <si>
    <t>https://www.ebay.com/itm/176489237854</t>
  </si>
  <si>
    <t>https://www.ebay.com/itm/256613608757</t>
  </si>
  <si>
    <t>https://reverb.com/item/81306393-f-e-olds-opera-0-468-large-bore-trumpet-mouthpiece-gamonbrass</t>
  </si>
  <si>
    <t>Full nickel finish -redone</t>
  </si>
  <si>
    <t>https://www.ebay.com/itm/256602948955</t>
  </si>
  <si>
    <t>https://www.ebay.com/itm/235699187802</t>
  </si>
  <si>
    <t>https://www.ebay.com/itm/166657403544</t>
  </si>
  <si>
    <t>https://www.ebay.com/itm/176531754581</t>
  </si>
  <si>
    <t>https://www.ebay.com/itm/296564131868</t>
  </si>
  <si>
    <t>https://www.ebay.com/itm/145967690463</t>
  </si>
  <si>
    <t>https://www.ebay.com/itm/175729951596</t>
  </si>
  <si>
    <t>https://www.ebay.com/itm/404744480784</t>
  </si>
  <si>
    <t>https://shopgoodwill.com/item/208032749</t>
  </si>
  <si>
    <t>https://www.ebay.com/itm/226194455670</t>
  </si>
  <si>
    <t>https://www.ebay.com/itm/325631754648</t>
  </si>
  <si>
    <t>https://www.ebay.com/itm/226310517570</t>
  </si>
  <si>
    <t>https://www.ebay.com/itm/226303507534</t>
  </si>
  <si>
    <t>https://www.ebay.com/itm/126640561983</t>
  </si>
  <si>
    <t>https://www.ebay.com/itm/116248423876</t>
  </si>
  <si>
    <t>https://www.ebay.com/itm/225348258475</t>
  </si>
  <si>
    <t>https://www.ebay.com/itm/387288155302</t>
  </si>
  <si>
    <t>https://www.ebay.com/itm/256557034161</t>
  </si>
  <si>
    <t>https://www.facebook.com/groups/TrumpetsForSale/permalink/2824139054417583/?sale_post_id=2824139054417583</t>
  </si>
  <si>
    <t>https://www.ebay.com/itm/266967196520</t>
  </si>
  <si>
    <t>https://www.ebay.com/itm/296175026137</t>
  </si>
  <si>
    <t>https://www.ebay.com/itm/256602894354</t>
  </si>
  <si>
    <t>https://www.ebay.com/itm/156380384801</t>
  </si>
  <si>
    <t>https://www.ebay.com/itm/335551294914</t>
  </si>
  <si>
    <t>https://www.ebay.com/itm/195730114270</t>
  </si>
  <si>
    <t>Silver or nickel plated</t>
  </si>
  <si>
    <t>https://www.ebay.com/itm/226004729737</t>
  </si>
  <si>
    <t>https://www.ebay.com/itm/405196326356</t>
  </si>
  <si>
    <t>https://shopgoodwill.com/item/208017606</t>
  </si>
  <si>
    <t>https://www.ebay.com/itm/365053741755</t>
  </si>
  <si>
    <t>https://www.ebay.com/itm/325859914517</t>
  </si>
  <si>
    <t>https://www.ebay.com/itm/134568161570</t>
  </si>
  <si>
    <t>Professional Eb</t>
  </si>
  <si>
    <t>n</t>
  </si>
  <si>
    <t>https://www.ebay.com/itm/305703554151</t>
  </si>
  <si>
    <t>https://www.ebay.com/itm/286014967952</t>
  </si>
  <si>
    <t>https://www.ebay.com/itm/315688489231</t>
  </si>
  <si>
    <t>https://www.ebay.com/itm/226292361769</t>
  </si>
  <si>
    <t>https://www.auctionninja.com/clearinghouseestatesales/product/vintage-olds-ambassador-brass-trumpet-serial-no-866557-1931552.html</t>
  </si>
  <si>
    <t>https://www.ebay.com/itm/275915097143</t>
  </si>
  <si>
    <t>https://www.ebay.com/itm/266951637797</t>
  </si>
  <si>
    <t>https://www.facebook.com/marketplace/item/2161638234209988</t>
  </si>
  <si>
    <t>https://www.ebay.com/itm/256586650737</t>
  </si>
  <si>
    <t>https://www.ebay.com/itm/276605247089</t>
  </si>
  <si>
    <t>https://www.facebook.com/marketplace/item/1198540147938145</t>
  </si>
  <si>
    <t>https://www.ebay.com/itm/295941422921</t>
  </si>
  <si>
    <t>https://reverb.com/item/84019654-olds-sons-ambassador-trumpet-1974-lacquered</t>
  </si>
  <si>
    <t>https://www.ebay.com/itm/126640550758</t>
  </si>
  <si>
    <t>https://www.facebook.com/marketplace/item/509626791431050</t>
  </si>
  <si>
    <t>https://www.ebay.com/itm/326163465943</t>
  </si>
  <si>
    <t>https://www.ebay.com/itm/387042803186</t>
  </si>
  <si>
    <t>2826x</t>
  </si>
  <si>
    <t>https://www.facebook.com/groups/oldsloyalists/permalink/1696778124407215</t>
  </si>
  <si>
    <t>456?</t>
  </si>
  <si>
    <t>https://www.ebay.com/itm/335546160473</t>
  </si>
  <si>
    <t>https://reverb.com/item/84019546-olds-sons-super-cornet-1946-lacquered</t>
  </si>
  <si>
    <t>A19014</t>
  </si>
  <si>
    <t>https://www.ebay.com/itm/387011309884</t>
  </si>
  <si>
    <t>A23154</t>
  </si>
  <si>
    <t>https://www.ebay.com/itm/266265665647</t>
  </si>
  <si>
    <t>Includes original case</t>
  </si>
  <si>
    <t>Replacement Fullerton bell</t>
  </si>
  <si>
    <t>A46259</t>
  </si>
  <si>
    <t>purchased from A&amp;G music in Oakland in 2018</t>
  </si>
  <si>
    <t>Ultra Sonic engraved on receiver</t>
  </si>
  <si>
    <t xml:space="preserve">brass  </t>
  </si>
  <si>
    <t>1,2,3</t>
  </si>
  <si>
    <t>Stolen in 1975 when owner was in high school</t>
  </si>
  <si>
    <t>N-S tube and Bronze flare</t>
  </si>
  <si>
    <t>mouthpiece receiver changed to allow regular cornet mouthpieces</t>
  </si>
  <si>
    <t>Nickel plated bell</t>
  </si>
  <si>
    <t>Photos provided</t>
  </si>
  <si>
    <t>N-S trim on slide tubes; brass leadpipe; N-S receiver</t>
  </si>
  <si>
    <t>Appears all original with lyre and original case. Pearl inlay finger buttons and knobs on 1st &amp; 2nd slides.</t>
  </si>
  <si>
    <t>This horn is original 99.9% original lacquer still intact all original felts this horn sat in its original case most of its life</t>
  </si>
  <si>
    <t>Entire trumpet is nickel plated</t>
  </si>
  <si>
    <t>Octagonal finger buttons, top and bottom caps</t>
  </si>
  <si>
    <t>A07356</t>
  </si>
  <si>
    <t>Brass with N-S Flare</t>
  </si>
  <si>
    <t>straight sided upper valve balusters.</t>
  </si>
  <si>
    <t>no brace on tuning slide</t>
  </si>
  <si>
    <t>no stop rod</t>
  </si>
  <si>
    <t>no bracket for 3rd slide stop rod; finger buttons are replacements</t>
  </si>
  <si>
    <t>side saddle</t>
  </si>
  <si>
    <t>Wide ring</t>
  </si>
  <si>
    <t>https://reverb.com/item/84520628-f-e-olds-super-cornet-la-ca-51xx-3-mutes-2mp-s-hardcase</t>
  </si>
  <si>
    <t>Side 1st saddle, old braces</t>
  </si>
  <si>
    <t>https://www.ebay.com/itm/335557451600</t>
  </si>
  <si>
    <t>Saddle- top</t>
  </si>
  <si>
    <t>https://denver.craigslist.org/msd/d/denver-olds-super-bb-trumpet/7786262199.html</t>
  </si>
  <si>
    <t>Engraved bell, hollow 1st saddle rod</t>
  </si>
  <si>
    <t>https://shopgoodwill.com/item/209279784</t>
  </si>
  <si>
    <t>https://www.ebay.com/itm/156391398214</t>
  </si>
  <si>
    <t>https://www.ebay.com/itm/126676086998</t>
  </si>
  <si>
    <t>https://www.ebay.com/itm/375645877711</t>
  </si>
  <si>
    <t>https://www.ebay.com/itm/305797078975</t>
  </si>
  <si>
    <t>https://www.facebook.com/marketplace/item/1537199240560237</t>
  </si>
  <si>
    <t>https://www.ebay.com/itm/276637964234</t>
  </si>
  <si>
    <t>https://www.ebay.com/itm/286043285186</t>
  </si>
  <si>
    <t>https://www.ebay.com/itm/335585738954</t>
  </si>
  <si>
    <t>https://www.facebook.com/marketplace/item/805941118372554/</t>
  </si>
  <si>
    <t>https://www.ebay.com/itm/186673927528</t>
  </si>
  <si>
    <t>https://www.ebay.com/itm/156382305550</t>
  </si>
  <si>
    <t>https://www.ebay.com/itm/256653126754</t>
  </si>
  <si>
    <t>https://www.facebook.com/marketplace/item/1515201802695371</t>
  </si>
  <si>
    <t>https://www.ebay.com/itm/387370118649</t>
  </si>
  <si>
    <t>https://shopgoodwill.com/item/210009629</t>
  </si>
  <si>
    <t>https://www.ebay.com/itm/276633958810</t>
  </si>
  <si>
    <t>https://www.ebay.com/itm/256650799504</t>
  </si>
  <si>
    <t>https://www.ebay.com/itm/276620490568</t>
  </si>
  <si>
    <t>https://www.ebay.com/itm/305787287380</t>
  </si>
  <si>
    <t>https://www.ebay.com/itm/126677021471</t>
  </si>
  <si>
    <t>https://www.ebay.com/itm/296669139207</t>
  </si>
  <si>
    <t>https://www.ebay.com/itm/395685656380</t>
  </si>
  <si>
    <t>https://www.ebay.com/itm/146033408823</t>
  </si>
  <si>
    <t>https://www.ebay.com/itm/276633886604</t>
  </si>
  <si>
    <t>https://www.ebay.com/itm/116337501710</t>
  </si>
  <si>
    <t>https://www.ebay.com/itm/204975892860</t>
  </si>
  <si>
    <t>https://www.ebay.com/itm/315783496311</t>
  </si>
  <si>
    <t>https://www.ebay.com/itm/276620521717</t>
  </si>
  <si>
    <t>https://www.ebay.com/itm/166975816150</t>
  </si>
  <si>
    <t>https://reverb.com/item/84477277-f-e-olds-recording-trumpet-1967-lacquer</t>
  </si>
  <si>
    <t>https://www.ebay.com/itm/226364540858</t>
  </si>
  <si>
    <t>https://musicgoround.com/locations/roseville-mn/product/S000179890/Olds-Super-Vintage-Trumpet</t>
  </si>
  <si>
    <t>https://www.ebay.com/itm/405232048582</t>
  </si>
  <si>
    <t>https://www.ebay.com/itm/186681812977</t>
  </si>
  <si>
    <t>https://www.facebook.com/marketplace/item/541244051663999</t>
  </si>
  <si>
    <t>https://www.facebook.com/marketplace/item/1054949796229836</t>
  </si>
  <si>
    <t>https://hibid.com/lot/212150758/olds-ambassador-trumpet-w--case?ref=lot-list</t>
  </si>
  <si>
    <t>https://www.ebay.com/itm/266988975875</t>
  </si>
  <si>
    <t>https://www.ebay.com/itm/335580018828</t>
  </si>
  <si>
    <t>https://shopgoodwill.com/item/209396439</t>
  </si>
  <si>
    <t>https://www.ebay.com/itm/256644353978</t>
  </si>
  <si>
    <t>https://www.ebay.com/itm/276623471342</t>
  </si>
  <si>
    <t>https://www.ebay.com/itm/356020770258</t>
  </si>
  <si>
    <t>https://www.ebay.com/itm/335581449345</t>
  </si>
  <si>
    <t>https://www.ebay.com/itm/235757738268</t>
  </si>
  <si>
    <t>https://bricksantiquesandauctions.hibid.com/lot/211824108/solds-ambassador--fullerton-calif-trumpet?ref=catalog</t>
  </si>
  <si>
    <t>https://www.ebay.com/itm/296710708494</t>
  </si>
  <si>
    <t>https://www.facebook.com/marketplace/item/906117068016517</t>
  </si>
  <si>
    <t>https://www.trumpetherald.com/forum/viewtopic.php?p=1713058#1713058</t>
  </si>
  <si>
    <t>https://harrisburg.craigslist.org/msg/d/carlisle-olds-special-cornet-tri-color/7778475846.html</t>
  </si>
  <si>
    <t>https://www.ebay.com/itm/365128059337</t>
  </si>
  <si>
    <t>https://www.facebook.com/marketplace/item/1029834218590072/?ref=search&amp;referral_code=null&amp;referral_story_type=post&amp;tracking=browse_serp%3A6da81bca-d7a2-4bfc-81bc-fc5fab88a230</t>
  </si>
  <si>
    <t>https://www.ebay.com/itm/276654268314</t>
  </si>
  <si>
    <t>https://www.ebay.com/itm/204989027138</t>
  </si>
  <si>
    <t>https://www.facebook.com/marketplace/item/498746662900591</t>
  </si>
  <si>
    <t>https://www.ebay.com/itm/296690290522</t>
  </si>
  <si>
    <t>https://www.ebay.com/itm/166970874060</t>
  </si>
  <si>
    <t>https://phoenix.craigslist.org/evl/msg/d/san-tan-valley-olds-studio-trumpet-10/7783266082.html</t>
  </si>
  <si>
    <t>Eb professional</t>
  </si>
  <si>
    <t>Super style braces, Mendez style pinky ring</t>
  </si>
  <si>
    <t>https://www.ebay.com/itm/296679085998</t>
  </si>
  <si>
    <t>https://shopgoodwill.com/item/210026385</t>
  </si>
  <si>
    <t>https://www.ebay.com/itm/256636411379</t>
  </si>
  <si>
    <t>https://reverb.com/item/84497270-1971-olds-ambassador-cornet-with-belwin-hard-case</t>
  </si>
  <si>
    <t>https://www.ebay.com/itm/175663584005</t>
  </si>
  <si>
    <t>https://www.ebay.com/itm/365127904886</t>
  </si>
  <si>
    <t>https://www.ebay.com/itm/186668811765</t>
  </si>
  <si>
    <t>https://www.ebay.com/itm/305760871883</t>
  </si>
  <si>
    <t>https://minneapolis.craigslist.org/hnp/msg/d/minneapolis-trumpet/7784785083.html</t>
  </si>
  <si>
    <t>https://www.trumpetherald.com/marketplace.php?task=detail&amp;id=150232</t>
  </si>
  <si>
    <t>https://www.ebay.com/itm/256641748117</t>
  </si>
  <si>
    <t>https://www.ebay.com/itm/387413009815</t>
  </si>
  <si>
    <t>https://www.facebook.com/marketplace/item/1033933124992154</t>
  </si>
  <si>
    <t>https://reverb.com/item/84413951-olds-special-nl-10-bb-trumpet-1974-sn-906279</t>
  </si>
  <si>
    <t>https://www.ebay.com/itm/276623091902</t>
  </si>
  <si>
    <t>https://shopgoodwill.com/item/208965084</t>
  </si>
  <si>
    <t>https://www.ebay.com/itm/395648709415</t>
  </si>
  <si>
    <t>https://www.ebay.com/itm/365103845890</t>
  </si>
  <si>
    <t>Ambassador A6</t>
  </si>
  <si>
    <t>Silver plated, both triggers</t>
  </si>
  <si>
    <t>https://www.ebay.co.uk/itm/286029045190</t>
  </si>
  <si>
    <t>A07428</t>
  </si>
  <si>
    <t>https://www.ebay.com/itm/315746222879</t>
  </si>
  <si>
    <t>A11429</t>
  </si>
  <si>
    <t>https://www.ebay.com/itm/335567252675</t>
  </si>
  <si>
    <t>3rd slide is not adjustable- push rod does not operate slide</t>
  </si>
  <si>
    <t>integral receiver/leadpipe</t>
  </si>
  <si>
    <t>N-S tuning slide crook</t>
  </si>
  <si>
    <t>Br</t>
  </si>
  <si>
    <t>These entries do not have the full serial number or fit within the serial number sequence but are retained in the database</t>
  </si>
  <si>
    <t>https://www.ebay.com/itm/256628770821</t>
  </si>
  <si>
    <t xml:space="preserve">N-S bell tube with Bronze flare </t>
  </si>
  <si>
    <t>Satin silver plated finish</t>
  </si>
  <si>
    <t>Tone ring engraving is "wiggle" style, not "push" style</t>
  </si>
  <si>
    <t>valox spring barrels and valve guides</t>
  </si>
  <si>
    <t>Nickel Plated</t>
  </si>
  <si>
    <t>https://www.robbstewart.com/olds-mendez-trumpet</t>
  </si>
  <si>
    <t>L-12</t>
  </si>
  <si>
    <t>A15172</t>
  </si>
  <si>
    <t>https://reverb.com/item/84146287-f-e-olds-super-olds-1938-brass-silver?show_sold=true</t>
  </si>
  <si>
    <t>https://reverb.com/item/75722700-f-e-olds-sons-super-1941-2-tone?show_sold=true</t>
  </si>
  <si>
    <t>restored by Charlie Melk in 2012</t>
  </si>
  <si>
    <t>https://www.horntrader.com/product/olds-super-sn-9702-large-bore-462/</t>
  </si>
  <si>
    <t>https://reverb.com/item/85608109-vintage-olds-recording-bb-cornet-1951</t>
  </si>
  <si>
    <t>My father purchased it new in 1951 when he was 21 years old</t>
  </si>
  <si>
    <t>N-S tube with Bronze flare</t>
  </si>
  <si>
    <t>Just bought it on Mercari for $97!</t>
  </si>
  <si>
    <t xml:space="preserve">Was purchased as a graduation present for my grandpa in ‘69. </t>
  </si>
  <si>
    <t>Alto Sax</t>
  </si>
  <si>
    <t>purchased 9/30/73 -Christian Music Center - Grand Rapids MI</t>
  </si>
  <si>
    <t>Ultra sonic on receiver</t>
  </si>
  <si>
    <t>stop screw</t>
  </si>
  <si>
    <t>Integral receiver/leadpipe</t>
  </si>
  <si>
    <t>purchased in London</t>
  </si>
  <si>
    <t>A27339</t>
  </si>
  <si>
    <t>https://reverb.com/item/86014903-olds-custom-p-13t-clark-terry-trumpet-case-mouthpiece</t>
  </si>
  <si>
    <t>rod</t>
  </si>
  <si>
    <t>"The Olds"</t>
  </si>
  <si>
    <t>https://www.ebay.com/itm/226468071289</t>
  </si>
  <si>
    <t>Wide nickel krantz</t>
  </si>
  <si>
    <t>Early style bracing</t>
  </si>
  <si>
    <t>https://reverb.com/item/85031932-olds-super-1938</t>
  </si>
  <si>
    <t>Listed as being "large bore, .462"</t>
  </si>
  <si>
    <t>https://www.ebay.com/itm/126779506598</t>
  </si>
  <si>
    <t>https://reverb.com/item/85465239-olds-recording-trumpet</t>
  </si>
  <si>
    <t>Recieverless</t>
  </si>
  <si>
    <t>https://reverb.com/item/85700665-olds-special-trumpet</t>
  </si>
  <si>
    <t>https://reverb.com/item/85882942-late-40-s-olds-special-trumpet-rare-design-case-mouthpiece-gamonbrass</t>
  </si>
  <si>
    <t>https://www.ebay.com/itm/365210463942</t>
  </si>
  <si>
    <t>https://www.ebay.com/itm/126798520959</t>
  </si>
  <si>
    <t>Nickel ring</t>
  </si>
  <si>
    <t>https://minneapolis.craigslist.org/dak/msg/d/savage-trumpet-la-super-olds-excellent/7788941306.html</t>
  </si>
  <si>
    <t>https://www.ebay.com/itm/167093060622</t>
  </si>
  <si>
    <t>https://www.facebook.com/photo/?fbid=3933584753586384</t>
  </si>
  <si>
    <t>https://www.ebay.com/itm/276717836399</t>
  </si>
  <si>
    <t>https://www.ebay.com/itm/226389092167</t>
  </si>
  <si>
    <t>Recieverless, Silver plated</t>
  </si>
  <si>
    <t>https://www.ebay.com/itm/256677994088</t>
  </si>
  <si>
    <t>https://www.ebay.com/itm/267044887975</t>
  </si>
  <si>
    <t>https://www.ebay.com/itm/146217136533</t>
  </si>
  <si>
    <t>https://www.creamerbid.com/auctions/78/lot/17407-olds-and-son-studio-trumpet</t>
  </si>
  <si>
    <t>https://www.liveauctioneers.com/item/191421779_olds-ambassador-trumpet</t>
  </si>
  <si>
    <t>https://www.ebay.com/itm/176663815576</t>
  </si>
  <si>
    <t>https://www.ebay.com/itm/267077176575</t>
  </si>
  <si>
    <t>https://www.facebook.com/marketplace/item/854247010241423/</t>
  </si>
  <si>
    <t>All brass</t>
  </si>
  <si>
    <t>Reciever (not receiverless)</t>
  </si>
  <si>
    <t>https://www.ebay.com/itm/365237650479</t>
  </si>
  <si>
    <t>https://www.ebay.com/itm/296721580694</t>
  </si>
  <si>
    <t>https://www.ebay.com/itm/365212184737</t>
  </si>
  <si>
    <t>https://reverb.com/item/84179683-olds-recording-1953-los-angeles-raw-brass</t>
  </si>
  <si>
    <t>https://www.ebay.com/itm/356292461125</t>
  </si>
  <si>
    <t>https://www.ebay.com/itm/205031907210</t>
  </si>
  <si>
    <t>https://reverb.com/item/85838429-olds-ambassador-1954-los-angeles</t>
  </si>
  <si>
    <t>https://www.ebay.com/itm/365228154420</t>
  </si>
  <si>
    <t>https://www.ebay.com/itm/186750390422</t>
  </si>
  <si>
    <t>Trigger adjusts 3rd slide</t>
  </si>
  <si>
    <t>https://www.ebay.com/itm/326319632961</t>
  </si>
  <si>
    <t>https://www.facebook.com/marketplace/item/1168382281372366/</t>
  </si>
  <si>
    <t>https://www.ebay.com/itm/256672843578</t>
  </si>
  <si>
    <t>https://www.facebook.com/marketplace/item/1231709061439880/</t>
  </si>
  <si>
    <t>https://www.ebay.com/itm/365205036270</t>
  </si>
  <si>
    <t>SN card says "1955"</t>
  </si>
  <si>
    <t>https://www.ebay.com/itm/186755005893</t>
  </si>
  <si>
    <t>https://www.ebay.com/itm/326337360154</t>
  </si>
  <si>
    <t>https://shopgoodwill.com/item/215162452</t>
  </si>
  <si>
    <t>https://www.ebay.com/itm/387436577525</t>
  </si>
  <si>
    <t>https://www.ebay.com/itm/176606255315</t>
  </si>
  <si>
    <t>https://www.ebay.com/itm/256699898080</t>
  </si>
  <si>
    <t>https://reverb.com/item/85687521-vintage-f-e-olds-trumpet-1958</t>
  </si>
  <si>
    <t>Non-factory silver plated</t>
  </si>
  <si>
    <t>https://www.facebook.com/groups/538402222945515/permalink/8314916065294053/?sale_post_id=8314916065294053</t>
  </si>
  <si>
    <t>Trigger adjusts main slide</t>
  </si>
  <si>
    <t>https://www.ebay.com/itm/365171082380</t>
  </si>
  <si>
    <t>https://hibid.com/lot/216350106/olds-ambassador-cornet</t>
  </si>
  <si>
    <t>https://reverb.com/item/84025240-olds-ambassador-bb-trumpet-w-case-made-in-usa</t>
  </si>
  <si>
    <t>Deluxe model with stop rod</t>
  </si>
  <si>
    <t>https://reverb.com/item/84821973-olds-ambassador-1959-trumpet</t>
  </si>
  <si>
    <t>https://www.ebay.com/itm/176618090550</t>
  </si>
  <si>
    <t>https://www.ebay.com/itm/365212185129</t>
  </si>
  <si>
    <t>https://www.ebay.com/itm/296825106359</t>
  </si>
  <si>
    <t>https://www.ebay.com/itm/405373512507</t>
  </si>
  <si>
    <t>https://www.ebay.com/itm/226394657800</t>
  </si>
  <si>
    <t>https://www.ebay.com/itm/395922292141</t>
  </si>
  <si>
    <t>https://www.ebay.com/itm/196767451902</t>
  </si>
  <si>
    <t>https://www.ebay.com/itm/276666223040</t>
  </si>
  <si>
    <t>https://www.facebook.com/groups/trumpetmarketplace/permalink/2893625180812132/?sale_post_id=2893625180812132</t>
  </si>
  <si>
    <t>https://www.ebay.com/itm/135397141908</t>
  </si>
  <si>
    <t>rey-o-loy leadpipe, brass guides</t>
  </si>
  <si>
    <t>https://www.ebay.com/itm/126718603595</t>
  </si>
  <si>
    <t>https://www.ebay.com/itm/176599256103</t>
  </si>
  <si>
    <t>https://shopgoodwill.com/item/212506289</t>
  </si>
  <si>
    <t>https://shopgoodwill.com/item/215529516</t>
  </si>
  <si>
    <t>https://www.facebook.com/groups/trumpetmarketplace/permalink/2891223097719007?sale_post_id=2891223097719007</t>
  </si>
  <si>
    <t>https://www.ebay.com/itm/305834691938</t>
  </si>
  <si>
    <t>https://shopgoodwill.com/item/214050384</t>
  </si>
  <si>
    <t>https://www.ebay.com/itm/356109548761</t>
  </si>
  <si>
    <t>https://www.ebay.com/itm/126706675841</t>
  </si>
  <si>
    <t>https://www.ebay.com/itm/315849483946</t>
  </si>
  <si>
    <t>https://www.ebay.com/itm/176675091949</t>
  </si>
  <si>
    <t>Nickel leadpipe</t>
  </si>
  <si>
    <t>https://www.ebay.com/itm/326300177251</t>
  </si>
  <si>
    <t>https://www.ebay.com/itm/146159101417</t>
  </si>
  <si>
    <t>https://www.ebay.com/itm/126748968146</t>
  </si>
  <si>
    <t>https://shopgoodwill.com/item/212134353</t>
  </si>
  <si>
    <t>https://www.ebay.com/itm/335687697266</t>
  </si>
  <si>
    <t>https://www.facebook.com/marketplace/item/864036169180182</t>
  </si>
  <si>
    <t>https://www.ebay.com/itm/286104552914</t>
  </si>
  <si>
    <t>https://www.ebay.com/itm/335597494108</t>
  </si>
  <si>
    <t>https://www.ebay.com/itm/126798519646</t>
  </si>
  <si>
    <t>https://www.ebay.com/itm/365168967867</t>
  </si>
  <si>
    <t>Ultra sonic</t>
  </si>
  <si>
    <t>https://www.ebay.com/itm/365166153698</t>
  </si>
  <si>
    <t>https://www.ebay.com/itm/395835712130</t>
  </si>
  <si>
    <t>https://www.ebay.com/itm/146224446674</t>
  </si>
  <si>
    <t>Not Mendez clone</t>
  </si>
  <si>
    <t>https://www.ebay.com/itm/126801460507</t>
  </si>
  <si>
    <t>https://www.ebay.com/itm/387662814266</t>
  </si>
  <si>
    <t>https://www.ebay.com/itm/405271995174</t>
  </si>
  <si>
    <t>https://shopgoodwill.com/item/215078716</t>
  </si>
  <si>
    <t>L12</t>
  </si>
  <si>
    <t>1st slide saddle is mounted on the side of the slide</t>
  </si>
  <si>
    <t xml:space="preserve">Purchased in the early 1930's by my father </t>
  </si>
  <si>
    <t>LN</t>
  </si>
  <si>
    <t>1st, 2nd and tuning slides have horixontal discoidal pull knobs</t>
  </si>
  <si>
    <t>Horizontal discoid pulls on first and second slides</t>
  </si>
  <si>
    <t>It was my grandfather’s trumpet that I got when I started playing at 9 years old in 2011</t>
  </si>
  <si>
    <t>vertical RECORDING engraving. N-S Leadpipe sleeve.thicker tubing (not lighweight)Weighs 36.2 oz.</t>
  </si>
  <si>
    <t>https://www.ebay.com/itm/167151436751</t>
  </si>
  <si>
    <t>https://losangeles.craigslist.org/lgb/msg/d/bellflower-olds-military-model-hand/7804200560.html</t>
  </si>
  <si>
    <t>3rd in front of main slide</t>
  </si>
  <si>
    <t>http://gamonbrass.com/en/offer/trumpet/Bb/1905</t>
  </si>
  <si>
    <t>French Model</t>
  </si>
  <si>
    <t>http://gamonbrass.com/en/offer/trumpet/Bb/2012</t>
  </si>
  <si>
    <t>https://www.ebay.com/itm/305971313435</t>
  </si>
  <si>
    <t>https://www.ebay.com/itm/356323028273</t>
  </si>
  <si>
    <t>https://www.ebay.com/itm/276794916985</t>
  </si>
  <si>
    <t>https://www.ebay.com/itm/356423882491</t>
  </si>
  <si>
    <t>https://ctbids.com/estate-sale/32807/item/3652200/Conn-Trumpet-Serial-Number-18248-And-Case</t>
  </si>
  <si>
    <t>brass ring</t>
  </si>
  <si>
    <t>https://reverb.com/item/86312796-olds-super-1947-raw-brass</t>
  </si>
  <si>
    <t>https://www.ebay.com/itm/116416094756</t>
  </si>
  <si>
    <t>https://www.ebay.com/itm/156559549593</t>
  </si>
  <si>
    <t>https://www.facebook.com/groups/trumpetmarketplace/permalink/2907368352771148?sale_post_id=2907368352771148</t>
  </si>
  <si>
    <t>https://hibid.com/lot/226908175/f-e--olds-and-bros--ambassador-trumpet-in-case?ref=lot-list</t>
  </si>
  <si>
    <t>https://reverb.com/item/86220199-olds-ambassador-1948-raw-brass</t>
  </si>
  <si>
    <t>https://www.facebook.com/groups/trumpetmarketplace/permalink/2922308984610418?sale_post_id=2922308984610418</t>
  </si>
  <si>
    <t>https://www.ebay.com/itm/146309569259</t>
  </si>
  <si>
    <t>https://www.ebay.com/itm/135446754725</t>
  </si>
  <si>
    <t>https://www.ebay.com/itm/276795931225</t>
  </si>
  <si>
    <t>http://gamonbrass.com/en/offer/trumpet/Bb/1687</t>
  </si>
  <si>
    <t>LA nickel ring</t>
  </si>
  <si>
    <t>https://www.ebay.com/itm/296879036604</t>
  </si>
  <si>
    <t>Early engraving style</t>
  </si>
  <si>
    <t>https://www.ebay.com/itm/365269016553</t>
  </si>
  <si>
    <t>https://www.ebay.com/itm/316047813841</t>
  </si>
  <si>
    <t>https://www.ebay.com/itm/167228491956</t>
  </si>
  <si>
    <t>https://grandrapids.craigslist.org/msg/d/grand-rapids-olds-super-cornet-los/7809782731.html</t>
  </si>
  <si>
    <t>http://gamonbrass.com/en/offer/trumpet/Bb/1566</t>
  </si>
  <si>
    <t>https://www.ebay.com/itm/167228741619</t>
  </si>
  <si>
    <t>https://www.ebay.com/itm/326390884260</t>
  </si>
  <si>
    <t>https://www.ebay.com/itm/135459125602</t>
  </si>
  <si>
    <t>https://www.facebook.com/groups/oldsloyalists/permalink/1781107925974234/</t>
  </si>
  <si>
    <t>https://www.facebook.com/marketplace/item/1100579805062201/</t>
  </si>
  <si>
    <t>http://gamonbrass.com/en/offer/trumpet/Bb/1812</t>
  </si>
  <si>
    <t>https://www.ebay.com/itm/226480999097</t>
  </si>
  <si>
    <t>https://www.ebay.com/itm/196899785478</t>
  </si>
  <si>
    <t>http://gamonbrass.com/en/offer/trumpet/Bb/1971</t>
  </si>
  <si>
    <t>https://www.ebay.com/itm/226524699222</t>
  </si>
  <si>
    <t>https://www.ebay.com/itm/335732452578</t>
  </si>
  <si>
    <t>https://www.ebay.com/itm/176669235759</t>
  </si>
  <si>
    <t>http://gamonbrass.com/en/offer/trumpet/Bb/1895</t>
  </si>
  <si>
    <t>https://www.facebook.com/groups/trumpetmarketplace/permalink/2905360456305271/?sale_post_id=2905360456305271</t>
  </si>
  <si>
    <t>https://shopgoodwill.com/item/217066945</t>
  </si>
  <si>
    <t>https://www.ebay.com/itm/176722636841</t>
  </si>
  <si>
    <t>https://www.ebay.com/itm/276785505539</t>
  </si>
  <si>
    <t>https://shopgoodwill.com/item/216926583</t>
  </si>
  <si>
    <t>https://reverb.com/item/86416136-olds-ambassador-a-5-bb-1959-cornet-sn-317518</t>
  </si>
  <si>
    <t>https://reverb.com/item/86327311-olds-super-cornet-1970-brass</t>
  </si>
  <si>
    <t>https://www.ebay.com/itm/205163774270</t>
  </si>
  <si>
    <t>https://www.ebay.com/itm/286198062199</t>
  </si>
  <si>
    <t>https://www.ebay.com/itm/316039163937</t>
  </si>
  <si>
    <t>https://syracuse.craigslist.org/msg/d/syracuse-fe-olds-mendez-trumpet/7806716842.html</t>
  </si>
  <si>
    <t>https://www.ebay.com/itm/276793428557</t>
  </si>
  <si>
    <t>https://www.ebay.com/itm/196903203573</t>
  </si>
  <si>
    <t>https://reverb.com/item/86256676-gorgeous-vintage-olds-ambassador-cornet</t>
  </si>
  <si>
    <t>https://www.ebay.com/itm/296885071387</t>
  </si>
  <si>
    <t>Ambassador replacement bell</t>
  </si>
  <si>
    <t>https://shopgoodwill.com/item/218899871</t>
  </si>
  <si>
    <t>https://reverb.com/item/86069501-f-e-olds-l12-flugelhorn-re-o-loy-17-mouthpiece-case-gamonbrass</t>
  </si>
  <si>
    <t>https://www.ebay.com/itm/405391610958</t>
  </si>
  <si>
    <t>https://www.ebay.com/itm/356418457272</t>
  </si>
  <si>
    <t>http://gamonbrass.com/en/offer/trumpet/Bb/1298</t>
  </si>
  <si>
    <t>https://shopgoodwill.com/item/217221563</t>
  </si>
  <si>
    <t>https://www.facebook.com/marketplace/item/3945535509009423/</t>
  </si>
  <si>
    <t>https://reverb.com/item/86054845-olds-recording-trumpet-1965-brass-silver</t>
  </si>
  <si>
    <t>https://www.ebay.com/itm/135459122311</t>
  </si>
  <si>
    <t>https://shopgoodwill.com/item/219300541</t>
  </si>
  <si>
    <t>https://www.ebay.com/itm/196882933193</t>
  </si>
  <si>
    <t>https://shopgoodwill.com/item/218458903</t>
  </si>
  <si>
    <t>https://shopgoodwill.com/item/217868743</t>
  </si>
  <si>
    <t>Heavily modified by current owner</t>
  </si>
  <si>
    <t>https://www.facebook.com/groups/123797554312659/permalink/28785540527711646</t>
  </si>
  <si>
    <t>https://www.facebook.com/marketplace/item/1124726376029743/</t>
  </si>
  <si>
    <t>https://shopgoodwill.com/item/219278110</t>
  </si>
  <si>
    <t>https://www.auctionzip.com/auction-lot/lot_5874E11B80</t>
  </si>
  <si>
    <t>https://www.facebook.com/marketplace/item/8872236966168213</t>
  </si>
  <si>
    <t>https://www.ebay.com/itm/286238645194</t>
  </si>
  <si>
    <t>https://www.ebay.com/itm/146299167112</t>
  </si>
  <si>
    <t>https://www.facebook.com/marketplace/item/985373703621195/</t>
  </si>
  <si>
    <t>https://www.ebay.com/itm/276781618746</t>
  </si>
  <si>
    <t>https://www.ebay.com/itm/375869752153</t>
  </si>
  <si>
    <t>"Tempered "Bell"</t>
  </si>
  <si>
    <t>https://reverb.com/item/86142082-olds-recording-1972</t>
  </si>
  <si>
    <t>https://www.ebay.com/itm/335746658679</t>
  </si>
  <si>
    <t>https://www.ebay.com/itm/356393182703</t>
  </si>
  <si>
    <t>http://gamonbrass.com/en/offer/trumpet/Bb/1848</t>
  </si>
  <si>
    <t>https://www.ebay.com/itm/276793453413</t>
  </si>
  <si>
    <t>https://www.ebay.com/itm/126864808658</t>
  </si>
  <si>
    <t>https://www.ebay.com/itm/196907639989</t>
  </si>
  <si>
    <t>https://www.ebay.com/itm/276784346372</t>
  </si>
  <si>
    <t>Ambassador Eb</t>
  </si>
  <si>
    <t>https://www.ebay.com/itm/326372819145</t>
  </si>
  <si>
    <t>https://www.ebay.com/itm/296879230145</t>
  </si>
  <si>
    <t>https://www.estatesales.net/MO/Springfield/65804/4313376?picture=183062273</t>
  </si>
  <si>
    <t>A14039</t>
  </si>
  <si>
    <t>https://shopgoodwill.com/item/218887519</t>
  </si>
  <si>
    <t>A14735</t>
  </si>
  <si>
    <t>https://www.ebay.com/itm/176719266240</t>
  </si>
  <si>
    <t>amado</t>
  </si>
  <si>
    <t>leadpipe has been modified to reversed and amado waterkeys added</t>
  </si>
  <si>
    <t>no receiver, mouthpiece inserts directly into leadpipe</t>
  </si>
  <si>
    <t>Receiver added to accommodate standard cornet mouthpieces</t>
  </si>
  <si>
    <t>Converted to a C trumpet with reversed leadpipe and amado waterkeys</t>
  </si>
  <si>
    <t>No balusters; bottom sprung valves, no 3rd slide waterkey</t>
  </si>
  <si>
    <t>Original case, lyre and mouthpiece.</t>
  </si>
  <si>
    <t>A26747</t>
  </si>
  <si>
    <t>Very plain block letters used for "OLDS RECORDING FULLERTON CALIF". Flower engraving not as intricate as earlier models.</t>
  </si>
  <si>
    <t>LA is on the tone ring. I think that’s common with early Fullerton supers</t>
  </si>
  <si>
    <t>Professional F</t>
  </si>
  <si>
    <t>F Alto trumpet</t>
  </si>
  <si>
    <t>"Tempered bell"</t>
  </si>
  <si>
    <t>Non-offset valves</t>
  </si>
  <si>
    <t>offset valves</t>
  </si>
  <si>
    <t>https://shopgoodwill.com/item/220202716</t>
  </si>
  <si>
    <t xml:space="preserve">Trumpet </t>
  </si>
  <si>
    <t>https://reverb.com/item/85997678-olds-super-cornet-made-in-1952-in-good-shape-vintage-pro-horn</t>
  </si>
  <si>
    <t>3rd valve slide and tuning slide NOT inverted as they are on most Military models</t>
  </si>
  <si>
    <t>Purchased used in Western Pennsylvania around 1975.</t>
  </si>
  <si>
    <t>Includes Olds 7C mpc</t>
  </si>
  <si>
    <t>My father in-law Gerard Purcell bought the trumpet in Birmingham in 1964. The label on the case says it was bought from "Musical Instrument Repairs and Sales, Halesowen. Tel 021 550 9707". He played and owned the dance band. When my father-in-law passed away, he left the trumpet to his son Gerard Andrew Purcell. I married Gerard in 2015 and began playing his trumpet in May 2024. I now play this trumpet in 3 bands. Nene Valley Community Wind Band, Just Jazz and Shoe Town Big Band - all of them in and around Northampton UK.</t>
  </si>
  <si>
    <t>My father in-law Gerard Purcell bought the trumpet in Birmingham in 1964.</t>
  </si>
  <si>
    <t>Tenor Trombone, no F attachment</t>
  </si>
  <si>
    <t>Data provided by owners and some not verified.  Highlighted data is questionable</t>
  </si>
  <si>
    <t>I got te horn in May 2002</t>
  </si>
  <si>
    <t>Originally belonged to my dad who picked it up from a pawn shop in 1974.</t>
  </si>
  <si>
    <t>https://reverb.com/item/65689727-olds-super-recording-pre-war-restored-by-charlie-melk?show_sold=true</t>
  </si>
  <si>
    <t>https://reverb.com/item/85465239-olds-super-trumpet</t>
  </si>
  <si>
    <t>Silver Plated</t>
  </si>
  <si>
    <t>I purchased the Cornet at an antique store in Clarksville, TN November, 2023.</t>
  </si>
  <si>
    <t>My GM purchased it for $200 in 1993. I'm just curious when it was made and its value.</t>
  </si>
  <si>
    <t>PR#3100 hand engraved on lower main slide receiver</t>
  </si>
  <si>
    <t>Warranty card has Fullerton address listed</t>
  </si>
  <si>
    <t>older style finger buttons with horizontal groove</t>
  </si>
  <si>
    <t>Has thinner gauge brass tubing on slides</t>
  </si>
  <si>
    <t>lightweight body and slide tubes;</t>
  </si>
  <si>
    <t>N-S Bell tube Bronze flare</t>
  </si>
  <si>
    <t>Last three digits of SN on the top of pistons</t>
  </si>
  <si>
    <t>A35166</t>
  </si>
  <si>
    <t>https://www.brassinstrumentworkshop.com/product-page/olds-super-recording-model-trumpet</t>
  </si>
  <si>
    <t>I purchased it in July 2024 from the son of the original owner, who purchased it new. So apparently I am the 2nd owner. The horn is said to have mostly been used in the 1950s, so may have sat for some time unused. The seller had the trumpet serviced before selling, and the shop estimated 70-80% lacquer remaining. The shop determined a full cleaning (ultrasonic?) wasn’t necessary. All parts original except corks and felts</t>
  </si>
  <si>
    <t>https://reverb.com/item/84223511-olds-super-recording-1948-lacquer-brass?show_sold=true</t>
  </si>
  <si>
    <t>https://www.facebook.com/marketplace/item/945767333766364/</t>
  </si>
  <si>
    <t>https://www.ebay.com/itm/316138836749</t>
  </si>
  <si>
    <t>https://www.ebay.com/itm/365329565145</t>
  </si>
  <si>
    <t>https://www.facebook.com/groups/123797554312659/permalink/29052879084311121/</t>
  </si>
  <si>
    <t>https://www.ebay.com/itm/186901798925</t>
  </si>
  <si>
    <t>https://www.ebay.com/itm/235930271960</t>
  </si>
  <si>
    <t>https://www.ebay.com/itm/296949975846</t>
  </si>
  <si>
    <t>https://shopgoodwill.com/item/220394117</t>
  </si>
  <si>
    <t>https://sarasota.craigslist.org/msg/d/sarasota-trumpet/7815833737.html</t>
  </si>
  <si>
    <t>https://www.ebay.com/itm/306059901411</t>
  </si>
  <si>
    <t>https://www.ebay.com/itm/276830515454</t>
  </si>
  <si>
    <t>https://reverb.com/item/86817608-olds-super-recording-bb-cornet-1950-sn-45844-100-new-gold-lacquer-very-rare-collectible-los-angeles</t>
  </si>
  <si>
    <t>https://www.liveauctioneers.com/item/197224607_king-charles-weathersby-circus-band-trumpet</t>
  </si>
  <si>
    <t>https://www.ebay.com/itm/267058394295</t>
  </si>
  <si>
    <t>https://www.ebay.com/itm/235916080134</t>
  </si>
  <si>
    <t>https://reverb.com/item/86543718-vintage-olds-mendez-los-angeles-bb-trumpet-with-original-case-just-serviced-1952</t>
  </si>
  <si>
    <t>https://www.ebay.com/itm/326403237055</t>
  </si>
  <si>
    <t>https://reverb.com/item/86513629-olds-ambassador-trumpet-los-angeles</t>
  </si>
  <si>
    <t>https://www.facebook.com/marketplace/item/1106250010966996/</t>
  </si>
  <si>
    <t>https://www.ebay.com/itm/196949333912</t>
  </si>
  <si>
    <t>https://www.ebay.com/itm/146314035082</t>
  </si>
  <si>
    <t>https://shopgoodwill.com/item/221697675</t>
  </si>
  <si>
    <t>https://www.ebay.com/itm/256796370177</t>
  </si>
  <si>
    <t>https://shopgoodwill.com/item/219804276</t>
  </si>
  <si>
    <t>https://www.ebay.com/itm/296960100659</t>
  </si>
  <si>
    <t>https://shopgoodwill.com/item/220377190</t>
  </si>
  <si>
    <t>https://www.ebay.com/itm/365365367859</t>
  </si>
  <si>
    <t>https://www.ebay.com/itm/146355650819</t>
  </si>
  <si>
    <t>https://www.ebay.com/itm/256777997788</t>
  </si>
  <si>
    <t>https://www.ebay.com/itm/375919435825</t>
  </si>
  <si>
    <t>https://www.ebay.com/itm/126744076583</t>
  </si>
  <si>
    <t>https://www.ebay.com/itm/286292464586</t>
  </si>
  <si>
    <t>trigger operates main slide</t>
  </si>
  <si>
    <t>https://reverb.com/item/85942873-f-e-olds-son-recording-cornet-original-case-and-2-mouthpieces-1960-1961-clear-lacquer</t>
  </si>
  <si>
    <t>https://www.ebay.com/itm/276817687007</t>
  </si>
  <si>
    <t>Converted to C, and silver plated</t>
  </si>
  <si>
    <t>https://reverb.com/item/86464457-olds-ambassador-c-conversion-fullerton-ca-1960-silver-plate-trumpet</t>
  </si>
  <si>
    <t>https://www.ebay.com/itm/135525241179</t>
  </si>
  <si>
    <t>https://reverb.com/item/86530796-olds-ambassador-cornet-1980s-brass</t>
  </si>
  <si>
    <t>https://www.trumpetherald.com/forum/viewtopic.php?p=1722988#1722988</t>
  </si>
  <si>
    <t>https://www.facebook.com/groups/trumpetmarketplace/permalink/2931834706991179/?sale_post_id=2931834706991179</t>
  </si>
  <si>
    <t>https://shopgoodwill.com/item/221476983</t>
  </si>
  <si>
    <t>https://www.ebay.com/itm/276826354681</t>
  </si>
  <si>
    <t>https://www.ebay.com/itm/146353255560</t>
  </si>
  <si>
    <t>https://shopgoodwill.com/item/219699677</t>
  </si>
  <si>
    <t>https://www.ebay.com/itm/365368982593</t>
  </si>
  <si>
    <t>https://www.ebay.com/itm/296969343817</t>
  </si>
  <si>
    <t>https://www.ebay.com/itm/146319900771</t>
  </si>
  <si>
    <t>https://www.ebay.com/itm/335773352692</t>
  </si>
  <si>
    <t>https://hibid.com/lot/229674813/olds-special-599524-trumpet-?ref=lot-list</t>
  </si>
  <si>
    <t>https://shopgoodwill.com/item/221604594</t>
  </si>
  <si>
    <t>https://hibid.com/lot/228324905/trumpets-musical-instruments-lot-collection?ref=lot-list</t>
  </si>
  <si>
    <t>https://www.ebay.com/itm/375923518120</t>
  </si>
  <si>
    <t>https://www.trumpetherald.com/forum/viewtopic.php?p=1722007#1722007</t>
  </si>
  <si>
    <t>https://www.ebay.com/itm/196930603320</t>
  </si>
  <si>
    <t>https://www.ebay.com/itm/146344243628</t>
  </si>
  <si>
    <t>https://shopgoodwill.com/item/219825079</t>
  </si>
  <si>
    <t>https://hibid.com/lot/228801651/olds-pinto-trumpet-in-case--for-parts--repair?ref=lot-list</t>
  </si>
  <si>
    <t>https://shopgoodwill.com/item/220915444</t>
  </si>
  <si>
    <t>https://www.ebay.com/itm/135480667461</t>
  </si>
  <si>
    <t>https://www.ebay.com/itm/167251018123</t>
  </si>
  <si>
    <t>https://www.ebay.com/itm/276836095386</t>
  </si>
  <si>
    <t>https://www.ebay.com/itm/146358872769</t>
  </si>
  <si>
    <t>https://www.ebay.com/itm/205250579583</t>
  </si>
  <si>
    <t>A26707</t>
  </si>
  <si>
    <t>https://www.ebay.com/itm/116455326289</t>
  </si>
  <si>
    <t>Aluminum finger buttons, top caps and valve stems</t>
  </si>
  <si>
    <t>transitional tone ring</t>
  </si>
  <si>
    <t>RECORDING engraved down the bell.</t>
  </si>
  <si>
    <t>https://www.horntrader.com/product/olds-super-s-n-16317-los-angeles/</t>
  </si>
  <si>
    <t>https://www.horntrader.com/product/olds-studio-sn-35224/</t>
  </si>
  <si>
    <t>My grandfather bought this cornet new when he was in Los Angeles for trade school.</t>
  </si>
  <si>
    <t>Antique store find</t>
  </si>
  <si>
    <t>This trumpet has been heavily modified, so unsure what is original</t>
  </si>
  <si>
    <t>https://reverb.com/item/83124729-olds-super-1942-gold-plated?show_sold=true</t>
  </si>
  <si>
    <t xml:space="preserve">Y </t>
  </si>
  <si>
    <t xml:space="preserve">dealer's kit for Custom model. 3 removable bells, 5 lead pipes, 2 mouthpieces in a custom-made case. </t>
  </si>
  <si>
    <t>Purchased in 2011 from CL ad.  Original owner bought it new in 1979 or thereabouts.</t>
  </si>
  <si>
    <t>there is a number of 70 where you screw pieces together on horn side. serial number is on slide side.</t>
  </si>
  <si>
    <t>Brass - Tempered bell</t>
  </si>
  <si>
    <t>brass tube with N-S flare</t>
  </si>
  <si>
    <t>Comments</t>
  </si>
  <si>
    <t>Belonged to my father, Gordorn Bowyer, pro singer and player</t>
  </si>
  <si>
    <t>He was a professional singer/trumpet player. He recorded a 'double A side single' ( 'MARTA' / 'SAVE ME' (The latter, his own composition) ) at Abbey Road Studios, London, 1969. The producer was 'Norman Smith' (AKA 'Hurricane Smith) who was also 'The Beatles' engineer, alongside 'George Martin', producer.</t>
  </si>
  <si>
    <t>https://www.ebay.com/itm/256826235469</t>
  </si>
  <si>
    <t>Nickel ring, hand engraved</t>
  </si>
  <si>
    <t>https://www.ebay.com/itm/126916559672</t>
  </si>
  <si>
    <t>https://www.ebay.com/itm/256838800656</t>
  </si>
  <si>
    <t>https://www.ebay.com/itm/326433654027</t>
  </si>
  <si>
    <t>https://www.facebook.com/groups/123797554312659/permalink/29267923176140043</t>
  </si>
  <si>
    <t>US Army Contract</t>
  </si>
  <si>
    <t>https://www.ebay.com/itm/126970826435</t>
  </si>
  <si>
    <t>https://www.ebay.com/itm/146420746769</t>
  </si>
  <si>
    <t>https://www.ebay.com/itm/167354680051</t>
  </si>
  <si>
    <t>https://shopgoodwill.com/item/222800062</t>
  </si>
  <si>
    <t>https://www.ebay.com/itm/286380013741</t>
  </si>
  <si>
    <t>receiverless</t>
  </si>
  <si>
    <t>https://www.ebay.com/itm/226628204555</t>
  </si>
  <si>
    <t>Receiverless</t>
  </si>
  <si>
    <t>https://hibid.com/lot/237363760/vintage-f--e--olds-ambassador-trumpet</t>
  </si>
  <si>
    <t>https://www.ebay.com/itm/316311359538</t>
  </si>
  <si>
    <t>https://www.ebay.com/itm/135528650859</t>
  </si>
  <si>
    <t>https://www.ebay.com/itm/197077140991</t>
  </si>
  <si>
    <t>https://www.ebay.com/itm/196989843317</t>
  </si>
  <si>
    <t>Early bell inscription</t>
  </si>
  <si>
    <t>https://www.ebay.com/itm/126934132609</t>
  </si>
  <si>
    <t>U.S. stamped on bell</t>
  </si>
  <si>
    <t>https://www.facebook.com/groups/123797554312659/permalink/29462915343307491</t>
  </si>
  <si>
    <t>https://www.facebook.com/groups/trumpetmarketplace/permalink/2897185427122774/?sale_post_id=2897185427122774</t>
  </si>
  <si>
    <t>https://www.ebay.com/itm/167298892370</t>
  </si>
  <si>
    <t>https://www.ebay.com/itm/306189533486</t>
  </si>
  <si>
    <t>https://reverb.com/item/86816690-olds-recording-1952-silver-serial-number-77522</t>
  </si>
  <si>
    <t>https://reverb.com/item/86983391-f-e-olds-son-los-angeles-calif-79669-mid-50-s-ambassador-1955-1960-brass-lacquer</t>
  </si>
  <si>
    <t>https://www.ebay.com/itm/146464857552</t>
  </si>
  <si>
    <t>https://www.ebay.com/itm/326472975220</t>
  </si>
  <si>
    <t>https://www.ebay.com/itm/306189533097</t>
  </si>
  <si>
    <t>https://www.ebay.com/itm/167321270886</t>
  </si>
  <si>
    <t>https://www.ebay.com/itm/387899069311</t>
  </si>
  <si>
    <t>https://www.facebook.com/photo/?fbid=1131312631821732</t>
  </si>
  <si>
    <t>https://reverb.com/item/87846121-f-e-olds-son-super-cornet-1950s</t>
  </si>
  <si>
    <t>https://www.ebay.com/itm/388008349980</t>
  </si>
  <si>
    <t>https://www.ebay.com/itm/376072139478</t>
  </si>
  <si>
    <t>https://www.ebay.com/itm/197077130266</t>
  </si>
  <si>
    <t>https://www.ebay.com/itm/396323143567</t>
  </si>
  <si>
    <t>https://www.ebay.com/itm/186930578323</t>
  </si>
  <si>
    <t>https://www.ebay.com/itm/316374226100</t>
  </si>
  <si>
    <t>https://www.ebay.com/itm/297037199570</t>
  </si>
  <si>
    <t>https://reverb.com/item/88131873-olds-ambassador-cornet-1950s-o-shank-mouthpieces-included</t>
  </si>
  <si>
    <t>https://www.ebay.com/itm/197006601969</t>
  </si>
  <si>
    <t>https://www.ebay.com/itm/365441545135</t>
  </si>
  <si>
    <t>https://www.ebay.com/itm/405602620906</t>
  </si>
  <si>
    <t>https://www.ebay.com/itm/405513190986</t>
  </si>
  <si>
    <t>https://www.ebay.com/itm/276852819706</t>
  </si>
  <si>
    <t>https://hibid.com/lot/236457307/herald-trumpet-in-case?ref=lot-list</t>
  </si>
  <si>
    <t>https://www.ebay.com/itm/276926048096</t>
  </si>
  <si>
    <t>https://www.ebay.com/itm/296978073434</t>
  </si>
  <si>
    <t>https://www.ebay.com/itm/356551302975</t>
  </si>
  <si>
    <t>https://www.ebay.com/itm/197006673006</t>
  </si>
  <si>
    <t>https://www.ebay.com/itm/326495269961</t>
  </si>
  <si>
    <t>https://shopgoodwill.com/item/223254035</t>
  </si>
  <si>
    <t>https://www.ebay.com/itm/286385321835</t>
  </si>
  <si>
    <t>https://www.ebay.com/itm/306183773809</t>
  </si>
  <si>
    <t>https://www.ebay.com/itm/167337526200</t>
  </si>
  <si>
    <t>https://www.ebay.com/itm/176859553189</t>
  </si>
  <si>
    <t>https://reverb.com/item/87421345-olds-opera-trumpet-1958-silver</t>
  </si>
  <si>
    <t>https://www.ebay.com/itm/256821600894</t>
  </si>
  <si>
    <t>https://www.ebay.com/itm/267144639750</t>
  </si>
  <si>
    <t>https://www.proxibid.com/Olds-Ambassador-Cornet-with-Mouthpiece-and-Case/lotInformation/91360532</t>
  </si>
  <si>
    <t>https://www.ebay.com/itm/156680747630</t>
  </si>
  <si>
    <t>https://www.ebay.com/itm/176922620560</t>
  </si>
  <si>
    <t>https://www.ebay.com/itm/167323329087</t>
  </si>
  <si>
    <t>https://www.ebay.com/itm/167342328156</t>
  </si>
  <si>
    <t>https://www.ebay.com/itm/356534220562</t>
  </si>
  <si>
    <t>https://www.ebay.com/itm/276896674186</t>
  </si>
  <si>
    <t>https://www.ebay.com/itm/197077234991</t>
  </si>
  <si>
    <t>https://www.ebay.com/itm/405602610750</t>
  </si>
  <si>
    <t>https://www.ebay.com/itm/197116252209</t>
  </si>
  <si>
    <t>https://www.ebay.com/itm/226646729129</t>
  </si>
  <si>
    <t>https://www.ebay.com/itm/167363656996</t>
  </si>
  <si>
    <t>https://www.ebay.com/itm/365392640265</t>
  </si>
  <si>
    <t>https://www.ebay.com/itm/306117069404</t>
  </si>
  <si>
    <t>https://www.ebay.com/itm/276933930441</t>
  </si>
  <si>
    <t>https://www.ebay.com/itm/405588950784</t>
  </si>
  <si>
    <t>https://www.ebay.com/itm/197006552878</t>
  </si>
  <si>
    <t>https://www.auctionninja.com/abc-estate-services-hoarder-specialists/product/olds-ambassador-trumpet-2798513.html#lg=1&amp;slide=3</t>
  </si>
  <si>
    <t>https://shopgoodwill.com/item/223354099</t>
  </si>
  <si>
    <t>https://www.ebay.com/itm/286391263120</t>
  </si>
  <si>
    <t>https://www.ebay.com/itm/197077307319</t>
  </si>
  <si>
    <t>https://reverb.com/item/88079414-olds-ambassador-trumpet-vintage</t>
  </si>
  <si>
    <t>https://www.ebay.com/itm/335799004169</t>
  </si>
  <si>
    <t>https://reverb.com/item/86951512-olds-trumpet-ambassador</t>
  </si>
  <si>
    <t>https://www.ebay.com/itm/176880248227</t>
  </si>
  <si>
    <t>https://www.ebay.com/itm/286301618596</t>
  </si>
  <si>
    <t>https://www.ebay.com/itm/146395963346</t>
  </si>
  <si>
    <t>https://www.facebook.com/marketplace/item/1284342485947884/</t>
  </si>
  <si>
    <t>https://reverb.com/item/87719110-olds-opera-1967-based-on-my-research-the-serial-number-indicates-1967-nickel-silver-brass-two-tone-recently-refinished-and-looks-fantastic</t>
  </si>
  <si>
    <t>https://www.ebay.com/itm/197077207645</t>
  </si>
  <si>
    <t>https://www.ebay.com/itm/197077264465</t>
  </si>
  <si>
    <t>https://www.auctionzip.com/auction-lot/lot_06146DDA01?utm_source=azemail&amp;utm_medium=email&amp;utm_campaign=alerts</t>
  </si>
  <si>
    <t>https://www.ebay.com/itm/276842397890</t>
  </si>
  <si>
    <t>https://www.ebay.com/itm/276878243675</t>
  </si>
  <si>
    <t>https://www.ebay.com/itm/387984223055</t>
  </si>
  <si>
    <t>https://www.ebay.com/itm/197006633489</t>
  </si>
  <si>
    <t>https://www.ebay.com/itm/286418900271</t>
  </si>
  <si>
    <t>https://www.ebay.com/itm/256857757799</t>
  </si>
  <si>
    <t>https://www.ebay.com/itm/167293106768</t>
  </si>
  <si>
    <t>https://www.ebay.com/itm/226603935627</t>
  </si>
  <si>
    <t>https://www.ebay.com/itm/267163675233</t>
  </si>
  <si>
    <t>saddle- fixed</t>
  </si>
  <si>
    <t>https://www.ebay.com/itm/335792143480</t>
  </si>
  <si>
    <t>https://www.ebay.com/itm/365414836461</t>
  </si>
  <si>
    <t>https://shopgoodwill.com/item/224138409</t>
  </si>
  <si>
    <t>https://www.ebay.com/itm/146444981914</t>
  </si>
  <si>
    <t>https://www.ebay.com/itm/267188023876</t>
  </si>
  <si>
    <t>https://shopgoodwill.com/item/222158972</t>
  </si>
  <si>
    <t>https://www.ebay.com/itm/316520867677</t>
  </si>
  <si>
    <t>https://www.ebay.com/itm/176829096388</t>
  </si>
  <si>
    <t>https://www.ebay.com/itm/176823911380</t>
  </si>
  <si>
    <t>https://www.ebay.com/itm/306159849448</t>
  </si>
  <si>
    <t>https://www.ebay.com/itm/356523142992</t>
  </si>
  <si>
    <t>https://www.ebay.com/itm/256811246739</t>
  </si>
  <si>
    <t>https://www.ebay.com/itm/197077107014</t>
  </si>
  <si>
    <t>https://www.ebay.com/itm/306154743648</t>
  </si>
  <si>
    <t>https://www.ebay.com/itm/197006320761</t>
  </si>
  <si>
    <t>https://www.ebay.com/itm/126916418048</t>
  </si>
  <si>
    <t>https://www.ebay.com/itm/396221086468</t>
  </si>
  <si>
    <t>https://shopgoodwill.com/item/224137549</t>
  </si>
  <si>
    <t>https://www.ebay.com/itm/205241784075</t>
  </si>
  <si>
    <t>https://www.ebay.com/itm/156651746453</t>
  </si>
  <si>
    <t>https://www.ebay.com/itm/197077178316</t>
  </si>
  <si>
    <t>https://www.ebay.com/itm/156670899433</t>
  </si>
  <si>
    <t>A07938</t>
  </si>
  <si>
    <t>https://www.ebay.com/itm/316184846020</t>
  </si>
  <si>
    <t>A11157</t>
  </si>
  <si>
    <t>https://www.ebay.com/itm/126916296507</t>
  </si>
  <si>
    <t>https://www.facebook.com/groups/TTTonline/permalink/9706860282671936/</t>
  </si>
  <si>
    <t>A17112</t>
  </si>
  <si>
    <t>https://shopgoodwill.com/item/221987265</t>
  </si>
  <si>
    <t>https://www.ebay.com/itm/126930035544</t>
  </si>
  <si>
    <t>A26816</t>
  </si>
  <si>
    <t>https://www.ebay.com/itm/396172160208</t>
  </si>
  <si>
    <t>A22566</t>
  </si>
  <si>
    <t>N-S bottom caps</t>
  </si>
  <si>
    <t>N-S tubing between valve casings</t>
  </si>
  <si>
    <t>SP</t>
  </si>
  <si>
    <t>appears to be Gold Plated</t>
  </si>
  <si>
    <t>A36024</t>
  </si>
  <si>
    <t>A30087</t>
  </si>
  <si>
    <t>stock Ambassador cut down to key of C</t>
  </si>
  <si>
    <t>aisw</t>
  </si>
  <si>
    <t>Hammered bell version of "The Olds"</t>
  </si>
  <si>
    <t>Aida (Herald)</t>
  </si>
  <si>
    <t>My mom  bought this for me in 1986, right during my 6th-grade year! I got to choose an instrument to play, and I happily picked the trombone. I've cherished it ever since!</t>
  </si>
  <si>
    <t>It was a prized player by my grandfather Albert Brogan. 1900-1998. Cinti, Oh</t>
  </si>
  <si>
    <t>N-S tube and Bronze Flare</t>
  </si>
  <si>
    <t>37117 engraved on the ball</t>
  </si>
  <si>
    <t>Previous model last SN</t>
  </si>
  <si>
    <t>First SR trumpet SN</t>
  </si>
  <si>
    <t>Last SR trumpet SN</t>
  </si>
  <si>
    <t>First other model SN</t>
  </si>
  <si>
    <t xml:space="preserve">Batch </t>
  </si>
  <si>
    <t>smallest possible size of batch</t>
  </si>
  <si>
    <t>largest possible size of batch</t>
  </si>
  <si>
    <t>number recorded in this batch</t>
  </si>
  <si>
    <t>two pin valve guides and finger buttons with horizontal groove (old sytle)</t>
  </si>
  <si>
    <t>Satin silver finish; gold wash bell; tone ring engraving has block LA</t>
  </si>
  <si>
    <t>Includes optional D slide</t>
  </si>
  <si>
    <t>Custom Eb</t>
  </si>
  <si>
    <t xml:space="preserve">This is an Eb/D trumpet - the D tuning slide is missing.  </t>
  </si>
  <si>
    <t xml:space="preserve">Unlacquered </t>
  </si>
  <si>
    <t>last 3 of SN on main slide</t>
  </si>
  <si>
    <t>Leadpipe is Re-O-loy</t>
  </si>
  <si>
    <t>The entire bell from the first valve is nickel silver</t>
  </si>
  <si>
    <t>purchased new for me when I was in 8th grade in 1969</t>
  </si>
  <si>
    <t>Played by Maurice Harris on the Tonight show.</t>
  </si>
  <si>
    <t>N-S Bell and leadpipe</t>
  </si>
  <si>
    <t>Opera Premiere</t>
  </si>
  <si>
    <t>This is the Irving Bush prototype flugelhorn presented to Bob DiVall, with his name engraved on the bell.</t>
  </si>
  <si>
    <t>A27397</t>
  </si>
  <si>
    <t>ultrasonic engraved on the receiver</t>
  </si>
  <si>
    <t>Likely originally lacquered and silver plated later</t>
  </si>
  <si>
    <t>https://www.ebay.com/itm/177029069581</t>
  </si>
  <si>
    <t>N-S lead sleeve</t>
  </si>
  <si>
    <t>https://reverb.com/item/89665933-olds-sons-super-recording-1940-s-la-lacquered</t>
  </si>
  <si>
    <t>https://www.ebay.com/itm/177053834516</t>
  </si>
  <si>
    <t>https://www.ebay.com/itm/277086930798</t>
  </si>
  <si>
    <t>https://musicgoround.com/locations/columbus-oh/product/S000295186/Olds-SPECIAL-1946-LA-TRUMPET?searchid=0</t>
  </si>
  <si>
    <t>https://www.ebay.com/itm/156918919670</t>
  </si>
  <si>
    <t>https://www.ebay.com/itm/167418676193</t>
  </si>
  <si>
    <t>https://shopgoodwill.com/item/226327626</t>
  </si>
  <si>
    <t>https://www.ebay.com/itm/365563059962</t>
  </si>
  <si>
    <t>https://www.musicalinstrumentcity.com/product/olds-special-trumpet-ser26203/</t>
  </si>
  <si>
    <t>https://www.ebay.com/itm/177026340912</t>
  </si>
  <si>
    <t>https://www.facebook.com/groups/oldsloyalists/permalink/1878307082920984</t>
  </si>
  <si>
    <t>https://www.ebay.com/itm/226734015942</t>
  </si>
  <si>
    <t>https://reverb.com/item/89185692-1949-olds-ambassador-cornet-los-angeles</t>
  </si>
  <si>
    <t>https://www.ebay.com/itm/177066269570</t>
  </si>
  <si>
    <t>https://www.alsmusicshopny.com/usa-made-cornet-used-ambassador-45989/</t>
  </si>
  <si>
    <t>Has had a Recording pipe and bell added at some point.</t>
  </si>
  <si>
    <t>https://www.auctionzip.com/auction-lot/lot_75F4EF7A50?utm_source=azemail</t>
  </si>
  <si>
    <t>https://www.ebay.com/itm/127029746360</t>
  </si>
  <si>
    <t>https://www.ebay.com/itm/365570952678</t>
  </si>
  <si>
    <t>https://www.ebay.com/itm/277072432408</t>
  </si>
  <si>
    <t>https://www.ebay.com/itm/156845382198</t>
  </si>
  <si>
    <t>https://reverb.com/item/89666189-old-s-sons-recording-la-lacquered</t>
  </si>
  <si>
    <t>https://www.ebay.com/itm/226718265704</t>
  </si>
  <si>
    <t>https://www.ebay.com/itm/376093032473</t>
  </si>
  <si>
    <t>https://www.ebay.com/itm/277063736309</t>
  </si>
  <si>
    <t>https://www.ebay.com/itm/176956632265</t>
  </si>
  <si>
    <t>https://www.ebay.com/itm/127062419857</t>
  </si>
  <si>
    <t>https://www.ebay.com/itm/146482829205</t>
  </si>
  <si>
    <t>https://reverb.com/item/89170021-olds-recording-trumpet</t>
  </si>
  <si>
    <t>https://www.ebay.com/itm/267231543270</t>
  </si>
  <si>
    <t>https://www.trumpetherald.com/marketplace.php?task=detail&amp;id=153630&amp;s=1954-Olds-Recording</t>
  </si>
  <si>
    <t>https://www.musicalinstrumentcity.com/product/olds-recording-trumpet-ser147813/</t>
  </si>
  <si>
    <t>https://www.musicalinstrumentcity.com/product/olds-trumpet-w-silver-bell-ser149616/</t>
  </si>
  <si>
    <t>https://www.brassinstrumentworkshop.com/shop/Bb-Trumpets/Used/p/Super-Olds-x89097771.htm</t>
  </si>
  <si>
    <t>https://www.ebay.com/itm/187180453456</t>
  </si>
  <si>
    <t>https://reverb.com/item/89538219-olds-ambassador-1955-raw-brass</t>
  </si>
  <si>
    <t>https://www.ebay.com/itm/335924345573</t>
  </si>
  <si>
    <t>https://www.horntrader.com/product/olds-ambassador-sn-191071-los-angeles/</t>
  </si>
  <si>
    <t>https://www.ebay.com/itm/167416585118</t>
  </si>
  <si>
    <t>https://www.ebay.com/itm/146541579743</t>
  </si>
  <si>
    <t>https://www.ebay.com/itm/135701246528</t>
  </si>
  <si>
    <t>https://www.ebay.com/itm/236048985801</t>
  </si>
  <si>
    <t>Aida</t>
  </si>
  <si>
    <t>https://www.musicalinstrumentcity.com/product/olds-studio-model-herald-trumpet-ser231463-plays-great-very-cool-instrument/</t>
  </si>
  <si>
    <t>https://www.sweetwater.com/used/listings/152351-used-olds-ambassador-a-5-bb-cornet-1956-sn-237214?sort=published_desc</t>
  </si>
  <si>
    <t>https://www.ebay.com/itm/177017819894</t>
  </si>
  <si>
    <t>https://www.ebay.com/itm/256907998216</t>
  </si>
  <si>
    <t>Pinky hook</t>
  </si>
  <si>
    <t>https://www.ebay.com/itm/326564564133</t>
  </si>
  <si>
    <t>https://www.ebay.com/itm/267198167909</t>
  </si>
  <si>
    <t>https://shopgoodwill.com/item/226108036</t>
  </si>
  <si>
    <t>https://musicgoround.com/locations/louisville-ky/product/S000280975/Olds-Mendez-Trumpet-1959?searchid=0</t>
  </si>
  <si>
    <t>https://www.ebay.com/itm/167461052651</t>
  </si>
  <si>
    <t>https://reverb.com/item/89005274-1959-f-e-olds-ambassador-cornet</t>
  </si>
  <si>
    <t>https://www.ebay.com/itm/326550396355</t>
  </si>
  <si>
    <t>https://shopgoodwill.com/item/228820859</t>
  </si>
  <si>
    <t>Converted to C</t>
  </si>
  <si>
    <t>https://www.ebay.com/itm/226660114516</t>
  </si>
  <si>
    <t>https://www.facebook.com/marketplace/item/1329077015066844</t>
  </si>
  <si>
    <t>https://www.ebay.com/itm/316554738061</t>
  </si>
  <si>
    <t>https://www.ebay.com/itm/127091480908</t>
  </si>
  <si>
    <t>https://www.ebay.com/itm/335876463638</t>
  </si>
  <si>
    <t>https://shopgoodwill.com/item/228098249</t>
  </si>
  <si>
    <t>https://www.facebook.com/marketplace/item/537523632485375</t>
  </si>
  <si>
    <t>https://shopgoodwill.com/item/226640055</t>
  </si>
  <si>
    <t>https://www.facebook.com/marketplace/item/1732606930972152/</t>
  </si>
  <si>
    <t>https://www.sweetwater.com/used/listings/278939-used-olds-super-olds-cornet-or-best-offer?sort=published_desc</t>
  </si>
  <si>
    <t>https://www.ebay.com/itm/297174629929</t>
  </si>
  <si>
    <t>https://www.ebay.com/itm/167444824311</t>
  </si>
  <si>
    <t>https://reverb.com/item/88513557-olds-ambassador-bb-trumpet-1962-sn-415337</t>
  </si>
  <si>
    <t>https://www.ebay.com/itm/388288591634</t>
  </si>
  <si>
    <t>https://www.ebay.com/itm/306266137143</t>
  </si>
  <si>
    <t>https://www.ebay.com/itm/335935210911</t>
  </si>
  <si>
    <t>https://www.ebay.com/itm/267236675721</t>
  </si>
  <si>
    <t>https://www.ebay.com/itm/396543937117</t>
  </si>
  <si>
    <t>https://www.musicalinstrumentcity.com/product/olds-mendez-model-trumpet-ser458922/</t>
  </si>
  <si>
    <t>https://www.ebay.com/itm/146482843044</t>
  </si>
  <si>
    <t>https://www.ebay.com/itm/256874487400</t>
  </si>
  <si>
    <t>https://www.ebay.com/itm/156892646172</t>
  </si>
  <si>
    <t>https://www.ebay.com/itm/316744505267</t>
  </si>
  <si>
    <t>https://www.ebay.com/itm/127037441367</t>
  </si>
  <si>
    <t>https://www.ebay.com/itm/267237845365</t>
  </si>
  <si>
    <t>https://www.ebay.com/itm/286531957044</t>
  </si>
  <si>
    <t>https://www.musicalinstrumentcity.com/product/olds-studio-model-two-tone-herald-trumpet-1966-serial-561882/</t>
  </si>
  <si>
    <t>https://www.ebay.com/itm/326553372381</t>
  </si>
  <si>
    <t>https://monterey.craigslist.org/msg/d/monterey-olds-recording-trumpet/7839674622.html</t>
  </si>
  <si>
    <t>https://www.ebay.com/itm/326507290409</t>
  </si>
  <si>
    <t>https://www.ebay.com/itm/116589794317</t>
  </si>
  <si>
    <t>https://shopgoodwill.com/item/228502485</t>
  </si>
  <si>
    <t>https://www.ebay.com/itm/306254256212</t>
  </si>
  <si>
    <t>https://www.ebay.com/itm/177000377273</t>
  </si>
  <si>
    <t>https://www.musicalinstrumentcity.com/product/olds-special-tri-tone-trumpet-1967-serial-612177/</t>
  </si>
  <si>
    <t>https://www.ebay.com/itm/127062395871</t>
  </si>
  <si>
    <t>https://www.ebay.com/itm/187177262704</t>
  </si>
  <si>
    <t>https://westernmass.craigslist.org/msg/d/northampton-1967-olds-ambassador/7845943879.html</t>
  </si>
  <si>
    <t>https://www.facebook.com/photo/?fbid=650220674667561</t>
  </si>
  <si>
    <t>https://shopgoodwill.com/item/225965373</t>
  </si>
  <si>
    <t>https://www.ebay.com/itm/376197158588</t>
  </si>
  <si>
    <t>https://www.ebay.com/itm/236076271554</t>
  </si>
  <si>
    <t>Hex valve caps</t>
  </si>
  <si>
    <t>https://www.ebay.com/itm/177026163819</t>
  </si>
  <si>
    <t>https://www.ebay.com/itm/335935206737</t>
  </si>
  <si>
    <t>https://www.ebay.com/itm/156893047728</t>
  </si>
  <si>
    <t>https://shopgoodwill.com/item/225700315</t>
  </si>
  <si>
    <t>https://www.ebay.com/itm/405825242535</t>
  </si>
  <si>
    <t>https://www.sweetwater.com/used/listings/273617-used-olds-1953-ambassador-cornet-in-silver?sort=published_desc</t>
  </si>
  <si>
    <t>https://www.ebay.com/itm/177062051057</t>
  </si>
  <si>
    <t>https://www.ebay.com/itm/127091448705</t>
  </si>
  <si>
    <t>https://www.ebay.com/itm/116588656170</t>
  </si>
  <si>
    <t>https://www.facebook.com/marketplace/item/1240015471082075/</t>
  </si>
  <si>
    <t>https://www.ebay.com/itm/146523836333</t>
  </si>
  <si>
    <t>https://www.ebay.com/itm/277079391875</t>
  </si>
  <si>
    <t>https://www.horntrader.com/product/olds-ultra-sonic-superstar-s-n-808641/</t>
  </si>
  <si>
    <t>https://www.auctionzip.com/auction-lot/lot_D9E4D0C8B2</t>
  </si>
  <si>
    <t>https://www.auctionzip.com/auction-lot/lot_C0D4C5A831</t>
  </si>
  <si>
    <t>https://www.auctionzip.com/auction-lot/lot_BF44C4D87E</t>
  </si>
  <si>
    <t>https://www.ebay.com/itm/277079047025</t>
  </si>
  <si>
    <t>https://www.ebay.com/itm/127075858875</t>
  </si>
  <si>
    <t>https://reverb.com/item/89570226-olds-ambassador-cornet-mouthpiece-case</t>
  </si>
  <si>
    <t>https://www.ebay.com/itm/177067922912</t>
  </si>
  <si>
    <t>https://www.ebay.com/itm/167402256050</t>
  </si>
  <si>
    <t>https://www.ebay.com/itm/267233571072</t>
  </si>
  <si>
    <t>https://www.facebook.com/groups/1832732033670227/permalink/4000497776893631/?sale_post_id=4000497776893631</t>
  </si>
  <si>
    <t>https://www.ebay.com/itm/405526014581</t>
  </si>
  <si>
    <t>https://www.ebay.com/itm/236025661618</t>
  </si>
  <si>
    <t>https://shopgoodwill.com/item/226640524</t>
  </si>
  <si>
    <t>https://www.ebay.com/itm/176947767504</t>
  </si>
  <si>
    <t>https://www.sarlettesmusic.com/p-942-ambtpt-olds-ambassador-trumpet-used.aspx</t>
  </si>
  <si>
    <t>Both keys top mounted</t>
  </si>
  <si>
    <t>https://reverb.com/item/89197953-olds-special-bb-trumpet</t>
  </si>
  <si>
    <t>https://www.ebay.com/itm/256916080133</t>
  </si>
  <si>
    <t>https://www.ebay.com/itm/167459642273</t>
  </si>
  <si>
    <t>A19628</t>
  </si>
  <si>
    <t>A6 Ambassador</t>
  </si>
  <si>
    <t>A33252</t>
  </si>
  <si>
    <t>https://www.facebook.com/groups/123797554312659/permalink/29969961592602861/</t>
  </si>
  <si>
    <t xml:space="preserve">Purchased in 1966 for $150 in Huntington, WV from a Marshall University student. I have owned it since that time. </t>
  </si>
  <si>
    <t>Purchased for under $50 on eBay in 2010 from a non-musician.</t>
  </si>
  <si>
    <t>Silver plated with gold wash inside of the bell</t>
  </si>
  <si>
    <t>Silver plated; gold wash bell</t>
  </si>
  <si>
    <t>Purchased from eBay in 2010. I wanted an Olds case for my 1955 Recording, and the photo of the case indicated it was in excellent condition. The photos of the horn were blurry. I paid $90 plus shipping. To my surprise, the horn was immaculate! Still in the case were the original receipt and the young student's practice record (which showed he only played it a short time.) This is probably one of the most original and well-preserved 50-year-old Ambassadors around. It literally plays like new.</t>
  </si>
  <si>
    <t>This is probably one of the most original and well-preserved 50-year-old Ambassadors around. It literally plays like new.</t>
  </si>
  <si>
    <t>Purchased used from Facebook Marketplace, July 2018.</t>
  </si>
  <si>
    <t>This Recording was made in 1955 in Los Angeles, and my parents bought it for me used in 1957</t>
  </si>
  <si>
    <t>https://centexbrass.com/1948oldsuper22102</t>
  </si>
  <si>
    <t>A23043</t>
  </si>
  <si>
    <t>I have had this horn since grade school</t>
  </si>
  <si>
    <t>Ring for pinky (not hook)</t>
  </si>
  <si>
    <t>My Grandfather's trumpet when he played the Trumpet in school.</t>
  </si>
  <si>
    <t>RECORDING engraved in block lettering below "Super Olds"</t>
  </si>
  <si>
    <t>Appears to be newer silver plating but tone ring is not plated</t>
  </si>
  <si>
    <t>appears to have an Ambassador third slide and receiver</t>
  </si>
  <si>
    <t>original purchase receipt dated Nov 11 1953 - $169.50 same as price in 1952 catalog</t>
  </si>
  <si>
    <t>2 pin valve guides; older style finger buttons with horizontal groove</t>
  </si>
  <si>
    <t>https://worldofbrass.altervista.org/shop/en/home/203-fe-olds-the-olds-sn-3228-1930s-trumpet.html?fbclid=IwY2xjawKMZFBleHRuA2FlbQIxMABicmlkETFlNXFzNmlCa3lrZ05sRXJKAR5iS_ZvceSAneVJIKF6LpE6AB_03IWG7h7zfx7OHbanVhKlXx6ZQIHfIwhUxQ_aem_MNMDecWg_inseYpIfOP_Qw</t>
  </si>
  <si>
    <t>single pin valve guides</t>
  </si>
  <si>
    <t>appears to have an Ambassador third slide</t>
  </si>
  <si>
    <t>Basket weave style case with cover</t>
  </si>
  <si>
    <t>pinky ring</t>
  </si>
  <si>
    <t>pinky hook</t>
  </si>
  <si>
    <t>sold for parts on ebay</t>
  </si>
  <si>
    <t>https://www.ebay.com/itm/256936261585</t>
  </si>
  <si>
    <t>silver plated at Anderson's when restored</t>
  </si>
  <si>
    <t>restored with silver plating</t>
  </si>
  <si>
    <t>Bell in engraved "Studio Model"</t>
  </si>
  <si>
    <t>N-S bell tube w/bronze flare</t>
  </si>
  <si>
    <t>NO</t>
  </si>
  <si>
    <t>No evidence of brackets for 3rd slide stop rod</t>
  </si>
  <si>
    <t>Listing indicates there is an "x" in front of the serial number</t>
  </si>
  <si>
    <t xml:space="preserve">Brass  </t>
  </si>
  <si>
    <t>https://www.ebay.com/itm/356885283145?itmmeta=01JW9V0DP48F778A2WYZD2HKZB&amp;hash=item5318054149:g:WkoAAeSwww5oITcX</t>
  </si>
  <si>
    <t>https://www.ebay.com/itm/356864376363</t>
  </si>
  <si>
    <t>Restored by Charlie Melk in 2010</t>
  </si>
  <si>
    <t>I have inherited this instrument from an Uncle of mine, who's 2 older brothers used it for high school band</t>
  </si>
  <si>
    <t>Trumpet is Nickel plated</t>
  </si>
  <si>
    <t>both waterkeys topmounted</t>
  </si>
  <si>
    <t xml:space="preserve">N </t>
  </si>
  <si>
    <t>both waterkeys are top mounted</t>
  </si>
  <si>
    <t>Plastic</t>
  </si>
  <si>
    <t>modified with heavy bottom caps and custom finger buttons</t>
  </si>
  <si>
    <t>plastic</t>
  </si>
  <si>
    <t>Integral receiver</t>
  </si>
  <si>
    <t>Mouthpiece inserts directly into the leadpipe</t>
  </si>
  <si>
    <t>It was purchased around December, 1952 by my parents from the Mook Music Store across Gibbs St. from the Eastman School of Music, where I was a student. I received it for Christmas at age 11 in December 1952. It was so wonderful to play, I just couldn't stop. What a great sound!! I am now 84 and still play but never played professionally.</t>
  </si>
  <si>
    <t>I acquired this STUNNINGLY all original horn that looks like the day it was purchased. Case is also pristine. It was obtained in New Orleans. It now resides in Prairieville, Louisiana.</t>
  </si>
  <si>
    <t>no receiver</t>
  </si>
  <si>
    <t>mouthpiece inserts directly into leadpipe</t>
  </si>
  <si>
    <t>early "strut- style" bell to leadpipe braces</t>
  </si>
  <si>
    <t># Entries in</t>
  </si>
  <si>
    <t>Estimated</t>
  </si>
  <si>
    <t>% of production</t>
  </si>
  <si>
    <t>entered in Olds Register</t>
  </si>
  <si>
    <t>warranty card indicates 12/24/55 purchase date</t>
  </si>
  <si>
    <t>6//27/25</t>
  </si>
  <si>
    <t>https://reverb.com/item/91172296-olds-super-trumpet-vintage-intermediate-model-brass-sn-6212-1952-original-case</t>
  </si>
  <si>
    <t>https://www.ebay.com/itm/167606191796</t>
  </si>
  <si>
    <t>https://www.ebay.com/itm/388623930528</t>
  </si>
  <si>
    <t>https://www.ebay.com/itm/357171660020</t>
  </si>
  <si>
    <t>https://www.ebay.com/itm/376310059862</t>
  </si>
  <si>
    <t>Streamlined braces</t>
  </si>
  <si>
    <t>https://www.ebay.com/itm/376376036619</t>
  </si>
  <si>
    <t>https://www.sweetwater.com/used/listings/274271-used-olds-super-trumpet-or-best-offer?sort=published_desc</t>
  </si>
  <si>
    <t>https://www.ebay.com/itm/226846963720</t>
  </si>
  <si>
    <t>https://www.kijiji.ca/v-brass-instrument-horn/ottawa/la-olds-super-trumpet-1947/1714359484</t>
  </si>
  <si>
    <t>https://shopgoodwill.com/item/234512660?fbclid=IwY2xjawLLmWRleHRuA2FlbQIxMABicmlkETFtSm5BUHNVTjQwcUdid2N1AR7Z97ybJWX0biGaW46TC7N1BRMuns_nLAJA2yCeVF5Mmtyw5YnZtlSb_F5yXA_aem_mOlQPBBMiPe-qR8piub7fQ</t>
  </si>
  <si>
    <t>https://reverb.com/item/90842094-ambassador-trumpet-32140-made-in-1949-original-finish</t>
  </si>
  <si>
    <t>https://www.musicalinstrumentcity.com/product/olds-studio-model-trumpet-ser35016/</t>
  </si>
  <si>
    <t>https://shopgoodwill.com/item/232822416</t>
  </si>
  <si>
    <t>https://www.ebay.com/itm/197456811184</t>
  </si>
  <si>
    <t>https://www.ebay.com/itm/277183209936</t>
  </si>
  <si>
    <t>"SUPER RECORDING" on bell</t>
  </si>
  <si>
    <t>Non-sleeved leadpipe</t>
  </si>
  <si>
    <t>https://www.ebay.com/itm/316943837992</t>
  </si>
  <si>
    <t>https://www.ebay.com/itm/236168860071</t>
  </si>
  <si>
    <t>https://www.ebay.com/itm/197465240746</t>
  </si>
  <si>
    <t>https://www.ebay.com/itm/277174630854</t>
  </si>
  <si>
    <t>https://www.ebay.com/itm/316932566304</t>
  </si>
  <si>
    <t>https://www.ebay.com/itm/116648965884</t>
  </si>
  <si>
    <t>https://www.ebay.com/itm/336034538063</t>
  </si>
  <si>
    <t>https://reverb.com/item/91226008-f-e-olds-sons-super-olds-trumpet-original-case-in-super-condition-w-xtras</t>
  </si>
  <si>
    <t>https://shopgoodwill.com/item/234153631</t>
  </si>
  <si>
    <t>https://www.ebay.com/itm/127195616613</t>
  </si>
  <si>
    <t>https://www.ebay.com/itm/267202068516</t>
  </si>
  <si>
    <t>https://www.ebay.com/itm/157124314106</t>
  </si>
  <si>
    <t>https://www.ebay.com/itm/157100100324</t>
  </si>
  <si>
    <t>https://www.facebook.com/marketplace/item/1733297870912971/</t>
  </si>
  <si>
    <t>https://www.ebay.com/itm/127210113992</t>
  </si>
  <si>
    <t>Pinky ring</t>
  </si>
  <si>
    <t>https://hibid.com/lot/250788393/trumpet?ref=lot-list</t>
  </si>
  <si>
    <t>https://www.ebay.com/itm/116655868058</t>
  </si>
  <si>
    <t>https://www.ebay.com/itm/286670979607</t>
  </si>
  <si>
    <t>https://www.ebay.com/itm/297432170713</t>
  </si>
  <si>
    <t>https://reverb.com/item/91189172-olds-recording-trumpet-1956-original-lacquer</t>
  </si>
  <si>
    <t>https://www.ebay.com/itm/127208915912</t>
  </si>
  <si>
    <t>https://hibid.com/lot/250463403/ambassador-f-e-olds-and-co-trumpet-cornet?ref=lot-list</t>
  </si>
  <si>
    <t>Aida Studio</t>
  </si>
  <si>
    <t>https://www.ebay.com/itm/135987966534</t>
  </si>
  <si>
    <t>https://www.ebay.com/itm/365662762031</t>
  </si>
  <si>
    <t>https://www.ebay.com/itm/267304072211</t>
  </si>
  <si>
    <t>https://www.ebay.com/itm/317040995874</t>
  </si>
  <si>
    <t>https://shopgoodwill.com/item/234936493</t>
  </si>
  <si>
    <t>Trigger operates 3rd</t>
  </si>
  <si>
    <t>https://www.facebook.com/marketplace/item/1061742285897385/</t>
  </si>
  <si>
    <t>https://www.ebay.com/itm/405948118703</t>
  </si>
  <si>
    <t>https://reverb.com/item/91180346-f-e-olds-mendez-bb-silver</t>
  </si>
  <si>
    <t>https://www.ebay.com/itm/388655389080</t>
  </si>
  <si>
    <t>https://tomhallauctions.hibid.com/lot/242586172/fe-olds-and-son-trumpet-with-accessories?ref=catalog</t>
  </si>
  <si>
    <t>https://www.ebay.com/itm/177203856412</t>
  </si>
  <si>
    <t>https://shopgoodwill.com/item/235008110</t>
  </si>
  <si>
    <t>https://shopgoodwill.com/item/234938626</t>
  </si>
  <si>
    <t>https://www.ebay.com/itm/157116057247</t>
  </si>
  <si>
    <t>https://www.ebay.com/itm/116639430032</t>
  </si>
  <si>
    <t>https://www.facebook.com/groups/TrumpetsForSale/permalink/3151973024967516/?sale_post_id=3151973024967516</t>
  </si>
  <si>
    <t>https://www.ebay.com/itm/187362874211</t>
  </si>
  <si>
    <t>https://www.ebay.com/itm/336032441146</t>
  </si>
  <si>
    <t>https://www.ebay.com/itm/256966578817</t>
  </si>
  <si>
    <t>https://www.ebay.com/itm/157125512512</t>
  </si>
  <si>
    <t>https://www.ebay.com/itm/388549365624</t>
  </si>
  <si>
    <t>https://www.ebay.com/itm/277245734628</t>
  </si>
  <si>
    <t>https://www.ebay.com/itm/157138888511</t>
  </si>
  <si>
    <t>https://www.ebay.com/itm/157097898289</t>
  </si>
  <si>
    <t>https://shopgoodwill.com/item/232498785</t>
  </si>
  <si>
    <t>https://www.ebay.com/itm/277174865953</t>
  </si>
  <si>
    <t>https://www.ebay.com/itm/277232343461</t>
  </si>
  <si>
    <t>https://shopgoodwill.com/item/234175571</t>
  </si>
  <si>
    <t>https://shopgoodwill.com/item/232816527</t>
  </si>
  <si>
    <t>https://www.ebay.com/itm/396748572903</t>
  </si>
  <si>
    <t>https://shopgoodwill.com/item/234599992</t>
  </si>
  <si>
    <t>https://www.ebay.com/itm/167469030289</t>
  </si>
  <si>
    <t>https://www.ebay.com/itm/236165203933</t>
  </si>
  <si>
    <t>https://www.ebay.com/itm/127170797009</t>
  </si>
  <si>
    <t>https://www.ebay.com/itm/297384148688</t>
  </si>
  <si>
    <t>https://www.ebay.com/itm/127198182886</t>
  </si>
  <si>
    <t>https://www.ebay.com/itm/256962846369</t>
  </si>
  <si>
    <t>https://shopgoodwill.com/item/234803892</t>
  </si>
  <si>
    <t>https://www.liveauctioneers.com/item/208869653_olds-studio-trumpet-featuring-a-silver-plated-finish-and-engraved-logo-includes-original-hard/?utm_source=EstateSales.NET&amp;utm_medium=referral&amp;utm_campaign=ATGXlink_ESNLA</t>
  </si>
  <si>
    <t>https://www.ebay.com/itm/396748754940</t>
  </si>
  <si>
    <t>https://www.ebay.com/itm/146629511348</t>
  </si>
  <si>
    <t>https://www.auctionzip.com/auction-lot/lot_EC94D22A28?utm_source=azemail&amp;utm_medium=email&amp;utm_campaign=alerts</t>
  </si>
  <si>
    <t>https://www.ebay.com/itm/127200007151</t>
  </si>
  <si>
    <t>https://shopgoodwill.com/item/232707569</t>
  </si>
  <si>
    <t>https://www.ebay.com/itm/267303276962</t>
  </si>
  <si>
    <t>https://www.ebay.com/itm/205587454205</t>
  </si>
  <si>
    <t>https://www.ebay.com/itm/405950838696</t>
  </si>
  <si>
    <t>https://www.auctionzip.com/auction-lot/lot_34F4A24839</t>
  </si>
  <si>
    <t>https://www.ebay.com/itm/116636299892</t>
  </si>
  <si>
    <t>https://shopgoodwill.com/item/233265639</t>
  </si>
  <si>
    <t>https://shopgoodwill.com/item/234003498</t>
  </si>
  <si>
    <t>https://www.ebay.com/itm/127183270046</t>
  </si>
  <si>
    <t>A38460</t>
  </si>
  <si>
    <t>https://www.ebay.com/itm/357097155296</t>
  </si>
  <si>
    <t>A46273</t>
  </si>
  <si>
    <t>https://reverb.com/item/91183549-olds-ambassador-cornet-brass</t>
  </si>
  <si>
    <t>Tempered Bell - brass</t>
  </si>
  <si>
    <t>N-S script tone ring</t>
  </si>
  <si>
    <t>SN</t>
  </si>
  <si>
    <t>US on Bell</t>
  </si>
  <si>
    <t>US on bell</t>
  </si>
  <si>
    <t>on Reverb- has N-S new style tone band</t>
  </si>
  <si>
    <t>521x9</t>
  </si>
  <si>
    <t>Bass trombone</t>
  </si>
  <si>
    <t>on Reverb- has older script engraving on tone band</t>
  </si>
  <si>
    <t xml:space="preserve">based on </t>
  </si>
  <si>
    <t xml:space="preserve">trumpet </t>
  </si>
  <si>
    <t>sn list</t>
  </si>
  <si>
    <t xml:space="preserve">other </t>
  </si>
  <si>
    <t>data</t>
  </si>
  <si>
    <t>pros/cons for being part of a combined list with trumpets</t>
  </si>
  <si>
    <t>Super Recording trumpet with the same serial number in a batch of SR trumpets  6 consecutive entries from 18596 to 18665</t>
  </si>
  <si>
    <t xml:space="preserve">US  </t>
  </si>
  <si>
    <t>555xx</t>
  </si>
  <si>
    <t>146xx</t>
  </si>
  <si>
    <t>Ambassador w/F</t>
  </si>
  <si>
    <t>Would be in a gap of 655 horns between a batch of Ambassador trumpets and Recording trumpets</t>
  </si>
  <si>
    <t>Fits well</t>
  </si>
  <si>
    <t>In a batch of Super trumpets - 6 consecutive entries from 17799 to 17884; trumpets did not return to N-S tone bands until sn 22000</t>
  </si>
  <si>
    <t>YES</t>
  </si>
  <si>
    <t>https://www.ebay.com/itm/177223537726</t>
  </si>
  <si>
    <t>https://reverb.com/item/88253470</t>
  </si>
  <si>
    <t>https://www.ebay.com/itm/326618866767</t>
  </si>
  <si>
    <t>has older script engraving on tone band</t>
  </si>
  <si>
    <t>would be in a batch of Super Recordings; trumpet tone rings changed by sn 13200</t>
  </si>
  <si>
    <t>Would be in a batch of Super trumpets; trumpet tone rings changed by sn 13200</t>
  </si>
  <si>
    <t>There is a batch of Super trumpets from 14601 to 14719; 6 consecutive entries</t>
  </si>
  <si>
    <t>In the middle of a large batch of Super trumpets - 18 consectutive entries from 16161 to 16493, it is possible that they made a few trombones in the middle of the batch, but would seem they would not go back to making Super trumpets right after that; however there is a gap of 71 entries, so it is possible.</t>
  </si>
  <si>
    <t>in the middle of a large batch of Super trumpets - 24 consectutive entries from 15708 to 16134, but there is a gap of 76 entries, so it is possible</t>
  </si>
  <si>
    <t>in the middle of a large batch of Super trumpets - 24 consectutive entries from 15708 to 16134; same batch as above, but this time there is only a gap of 8 instruments where a trombone batch would fit in, very unlikely</t>
  </si>
  <si>
    <t>US would be made in the war; also in the middle of a large batch of Super trumpets - 24 consectutive entries from 15708 to 16134 but in a gap of 79 entries between Supers, so possible</t>
  </si>
  <si>
    <t>There are 11 Super trumpets listed consectutively in the Olds Register from SN 15411 to 15640, it would be unlikely to have one trombone in the middle of that batch buut there is a gap of 76 between Super trumpets where this one would fit in</t>
  </si>
  <si>
    <t>There are 11 Super trumpets listed consectutively in the Olds Register from SN 15411 to 15640, it would be unlikely to have one trombone in the middle of that batch but there is a gap of 80  between Super trumpets where this one would fit in</t>
  </si>
  <si>
    <t>There are 11 Super trumpets listed consectutively in the Olds Register from SN 15411 to 15640, it would be unlikely to have one trombone in the middle of that batch.  There is only a gap of 16 where this one would fit in.</t>
  </si>
  <si>
    <t>Maybe</t>
  </si>
  <si>
    <t>Same serial number as Super Trumpet 20981 (and I have photos of this trumpet so I know that number is correct).  Also in a batch of 20 consecutive Super trumpets from 20934 to 21109</t>
  </si>
  <si>
    <t>in between a Super Recording cornet and a Super trumpet (gap of 36 numbers between the two, but likely that more than one SR Cornet was made so that would cut into this gap)</t>
  </si>
  <si>
    <t>The first Ambassador in the Olds Register is a cornet SN 20758, but it is an old entry and I suspect is is not correct.  It is one SN after a Super trumpet and in the middle of a large batch of Super trumpets with only 17 numbers on the other side of it.  I have it highlighted as questionable.  There is another lone Ambassador cornet at 22995 that is similarly in the middle of a batch of Special trumpets that is also questionable.  The ambassadors seem to start in earnest at 26774.  23696 is in the middle of a large batch of Special trumpets</t>
  </si>
  <si>
    <t>https://reverb.com/item/86101030</t>
  </si>
  <si>
    <t>I question the validity of this entry.  "The Olds" did not appear on the Standard model that this serial number would suggest.</t>
  </si>
  <si>
    <t>https://reverb.com/item/81058955</t>
  </si>
  <si>
    <t>https://reverb.com/item/25928693</t>
  </si>
  <si>
    <t>List</t>
  </si>
  <si>
    <t>The Last Standard Trumpet in the Olds Register is 34277.  The first Studio Trumpet is 35016.  There is no overlap between these two models in the Olds Register.  The Standard models last appear in the 1947 catalog.  The Studio models first appear in the 1949 catalog.  Based on this, this Standard trombone was made no later than 1947 and this suggests that the Trumpet serial number list had surpassed the Trombone list but the lists were still separate.  This serial number in the Olds Register is in a batch of Special trumpets with 26240 on one side and 26250 on the other side.</t>
  </si>
  <si>
    <t>The Last Standard Trumpet in the Olds Register is 34277.  The first Studio Trumpet is 35016.  There is no overlap between these two models in the Olds Register.  The Standard models last appear in the 1947 catalog.  The Studio models first appear in the 1949 catalog.  Based on this, this Studio  trombone was made no later earlier than 1949 and this suggests that the Trumpet serial number list had surpassed the Trombone list but the lists were still separate.  This serial number in the Olds Register is the middle of the first large batch of Ambassador trumpets.  The Ambassador trumpet serial numbers on either side of 26946 are 26934 and 26951</t>
  </si>
  <si>
    <t>Same information as  above regarding start of Studio model This serial number in the Olds Register is between f Ambassador trumpets. SN  27212 and 27235.</t>
  </si>
  <si>
    <t xml:space="preserve">Ambassador trumpet in the Olds Register with the same serial number.  </t>
  </si>
  <si>
    <t>This serial number is in the middle of what appears to be the first batch of Studio cornets beginning with SN 35726 and ending with SN 35988.  There is however a large gap of 115 serial numbers from 35726 to 35841 and it is possible that a batch of trombones was fit in there</t>
  </si>
  <si>
    <t>There is a Super cornet in the Olds Register just before this.  But there is only a 12 horn gap between the Super Cornet 37571 and the start of an Ambassador batch at 36552.</t>
  </si>
  <si>
    <t>There are 7 consective Ambassador cornets beginning with 37498 and ending with 37752.  One of the entries is 37573.  There is a gap of 46 numbers before the previous Ambassador cornet, so it is possible that a batch of Special Trombones was made in this gap</t>
  </si>
  <si>
    <t>This serial number is in a large gap between an Ambassador Cornet and trumpet</t>
  </si>
  <si>
    <t xml:space="preserve">This is the same serial number for a Special trumpet listed in the Olds Register.  It is an old entry and also indicates "gold plated" so the entry is at least a little questionable, but there are three other Special trumpets listed sequentially after it. </t>
  </si>
  <si>
    <t>There are four Special trumpets listed sequentially in the Olds Register from 42203 to 42220.  42206 is the adjacent number below this Super Trombone and 42220 is the number above it, so this is a very small gap to think that a batch of Super Trombones might have been made since there are other Special trumpets adjacent.</t>
  </si>
  <si>
    <t>There is a batch of Ambassador cornets on either side of this number.  There are six listed from 42815 to 43080.  The closest two serial numbers are 42849 and 42906, so it is possible that a batch of Super trombones were made in between, but not likely since Ambassador trumpets are on either side.</t>
  </si>
  <si>
    <t>MAYBE</t>
  </si>
  <si>
    <t xml:space="preserve">with the </t>
  </si>
  <si>
    <t>combined</t>
  </si>
  <si>
    <t xml:space="preserve">Is in a gap of 421  horns in between a Batch of Recording  trumpets andAmbassador cornets.  </t>
  </si>
  <si>
    <t>https://reverb.com/item/84467267</t>
  </si>
  <si>
    <t>https://reverb.com/item/86079589</t>
  </si>
  <si>
    <t>https://reverb.com/item/77049059</t>
  </si>
  <si>
    <t>https://reverb.com/item/69943443</t>
  </si>
  <si>
    <t>The lowest Recording trumpet SN is 49552;  A serial number this low would put this horn a year or more earlier; however in the 1949 catalog, it appears that the Recording trombone had the new Re-O-loy bell while the trumpets and cornets were still the Super Recording style.  This serial number does appear in a break between a batch of Ambassador cornets and Ambassador trumpets</t>
  </si>
  <si>
    <t xml:space="preserve">The lowest Recording trumpet SN is 49552;  A serial number this low would put this horn a year or more earlier; however in the 1949 catalog, it appears that the Recording trombone had the new Re-O-loy bell while the trumpets and cornets were still the Super Recording style.  This serial number does appear in a break of 101 serial numbers between an Ambassador cornet and a Baritone which was recently added to the Olds Register. </t>
  </si>
  <si>
    <t>This serial number is in a group of seven Ambassador cornets beginning with 50200 and ending with 50544.  There is a gap of 86 numbers where this Super Trombone would fit in.</t>
  </si>
  <si>
    <t>https://reverb.com/item/85368544</t>
  </si>
  <si>
    <t>https://reverb.com/item/90895513</t>
  </si>
  <si>
    <t>https://www.ebay.com/itm/226856217314</t>
  </si>
  <si>
    <t>In a large "gap" of 341 serial numbers between Ambassador trumpet 54355 and Special trumpet 54696</t>
  </si>
  <si>
    <t>There are 6 consecutive Ambassador trumpets from SN 55500 to 55696, but there is a large gap of 124 serial numbers after 55531</t>
  </si>
  <si>
    <t>There is a large gap of 186 serial numbers between Ambassador cornet 55242 and Special trumpet 55428.</t>
  </si>
  <si>
    <t>Would be in batch of 6 consecutive Recording trumpets from SN 74334 to 74419, but there is a gap of 50 serial numbers where this Bass trombone would fit in.</t>
  </si>
  <si>
    <t>There are four Ambassador cornets listed in sequence in the Register from SN 65394 to SN 65749, but there is a gap of 174 number where this Special trombone would fit in</t>
  </si>
  <si>
    <t>This is one that slipped through and is in the original Olds Register.  It is between a Special cornet and a Recording cornet with a gap of more than 50 numbers on either side.</t>
  </si>
  <si>
    <t>This is between a large batch of Special trumpets and Ambassador trumpets with a large gap on eithe side.</t>
  </si>
  <si>
    <t>https://www.ebay.com/itm/326617688012</t>
  </si>
  <si>
    <t>https://www.ebay.com/itm/305418101523</t>
  </si>
  <si>
    <t>https://www.ebay.com/itm/356016580633</t>
  </si>
  <si>
    <t>https://www.ebay.com/itm/167375097391</t>
  </si>
  <si>
    <t>https://www.ebay.com/itm/306214820823</t>
  </si>
  <si>
    <t>https://www.ebay.com/itm/132847576827</t>
  </si>
  <si>
    <t>4195x</t>
  </si>
  <si>
    <t>https://www.ebay.com/itm/285948282176</t>
  </si>
  <si>
    <t>https://www.ebay.com/itm/225815290895</t>
  </si>
  <si>
    <t>https://www.ebay.com/itm/187396229191</t>
  </si>
  <si>
    <t>https://www.ebay.com/itm/167350038005</t>
  </si>
  <si>
    <t>https://shopgoodwill.com/item/235316539</t>
  </si>
  <si>
    <t>new style engraving with RECORDING added below Super Olds</t>
  </si>
  <si>
    <t>case and warranty card</t>
  </si>
  <si>
    <t>https://www.ebay.com/itm/267315325309</t>
  </si>
  <si>
    <t>purchase receipt date of 3/7/1947</t>
  </si>
  <si>
    <t>34321`</t>
  </si>
  <si>
    <t>Leadpipe was swapped to a Pilczuk R47X</t>
  </si>
  <si>
    <t>A27351</t>
  </si>
  <si>
    <t>Damaged/incomplete parts horn</t>
  </si>
  <si>
    <t>originally lacquered, it has been silver plated</t>
  </si>
  <si>
    <t>bronze flare</t>
  </si>
  <si>
    <t>push ros</t>
  </si>
  <si>
    <t>N-S tube w bronze flare</t>
  </si>
  <si>
    <t>https://www.ebay.com/itm/267339061392</t>
  </si>
  <si>
    <t>Special trumpet with the same serial number.</t>
  </si>
  <si>
    <t>Found at an antique store (Denmark), 2025. Seller had no information about it</t>
  </si>
  <si>
    <t xml:space="preserve">The horn was restored by Zig Kanstul at his shop in Anaheim in 2008/9 and was plated in silver </t>
  </si>
  <si>
    <t>Vertical "Recording" on bell</t>
  </si>
  <si>
    <t xml:space="preserve">N-S leadpipe, not sleeved. </t>
  </si>
  <si>
    <t xml:space="preserve">N-S tuning slide </t>
  </si>
  <si>
    <t>has a mouthpiece receiver</t>
  </si>
  <si>
    <t>Lyre holder on front brace</t>
  </si>
  <si>
    <t>has older style finger buttons with a horizontal groove</t>
  </si>
  <si>
    <t>Fullerton bell engraving</t>
  </si>
  <si>
    <t>trigger operates the third valve slide</t>
  </si>
  <si>
    <t>likely replated</t>
  </si>
  <si>
    <t>Nickel plated with hexagon trim</t>
  </si>
  <si>
    <t>Just took this down from the attic</t>
  </si>
  <si>
    <t>to see if it was able to be restored for our son - it was my husband's -</t>
  </si>
  <si>
    <t>Oct</t>
  </si>
  <si>
    <t>Nov</t>
  </si>
  <si>
    <t>Dec</t>
  </si>
  <si>
    <t>Jan</t>
  </si>
  <si>
    <t>feb</t>
  </si>
  <si>
    <t>August</t>
  </si>
  <si>
    <t>Sept</t>
  </si>
  <si>
    <t>months</t>
  </si>
  <si>
    <t>avg monthly</t>
  </si>
  <si>
    <t>March</t>
  </si>
  <si>
    <t>April</t>
  </si>
  <si>
    <t>May</t>
  </si>
  <si>
    <t>June</t>
  </si>
  <si>
    <t>July</t>
  </si>
  <si>
    <t xml:space="preserve">Feb </t>
  </si>
  <si>
    <t>Same comment as 15591 above</t>
  </si>
  <si>
    <t>The first Ambassador in the Olds Register is a cornet SN 20758, but it is an old entry and I suspect is is not correct.  It is one SN after a Super trumpet and in the middle of a large batch of Super trumpets with only 17 numbers on the other side of it.  I have it highlighted as questionable.  There is another lone Ambassador cornet at 22995 that is similarly in the middle of a batch of Special trumpets that is also questionable.  The ambassadors seem to start in earnest at 26774.  22273 is in the middle of a large batch of Super trumpets.  There is a gap in the middle of this batch that could have been for a batch of Ambassador trombones, but another trombone from this batch would help confirm this.</t>
  </si>
  <si>
    <t>I've owned this instrument since it was bought in the 70's.</t>
  </si>
  <si>
    <t>The case still has a tag inside that says it was bought from the City Music Center in Newark, NJ. I grew up in Monmouth County, NJ, so makes sense.</t>
  </si>
  <si>
    <t>trumpet belonged to my uncle who was in the navy uring worldwar ii s was bombed and trumpet was damaged</t>
  </si>
  <si>
    <t>Olds Central chart</t>
  </si>
  <si>
    <t>Allied chart</t>
  </si>
  <si>
    <t>I found store receipt from Music and Arts Center. Sold 1 Swal for 50.00 dated 5/12/1964 in store near DC.</t>
  </si>
  <si>
    <t>Fr horn</t>
  </si>
  <si>
    <t>Mellophone</t>
  </si>
  <si>
    <t>S-22</t>
  </si>
  <si>
    <t>Bass Trombone</t>
  </si>
  <si>
    <t>In a batch of Super Recording trumpets</t>
  </si>
  <si>
    <t>submitted to Olds Register - brass tone ring</t>
  </si>
  <si>
    <t>receiver also stamped LLM</t>
  </si>
  <si>
    <t>https://www.ebay.com/itm/356885315664</t>
  </si>
  <si>
    <t>Y full</t>
  </si>
  <si>
    <t>Bore marking is on the right side of the 2nd valve under the serial number</t>
  </si>
  <si>
    <t>https://reverb.com/item/78676165</t>
  </si>
  <si>
    <t>Silver plated with gold trim</t>
  </si>
  <si>
    <t>Most likely replated in the past</t>
  </si>
  <si>
    <t>https://www.ebay.com/itm/127305253321</t>
  </si>
  <si>
    <t>https://www.ebay.de/itm/286748397665</t>
  </si>
  <si>
    <t>https://www.ebay.com/itm/127293197124</t>
  </si>
  <si>
    <t>https://www.ebay.com/itm/336094032338</t>
  </si>
  <si>
    <t>SR engraving, nickel ring</t>
  </si>
  <si>
    <t>sleeved leadpipe</t>
  </si>
  <si>
    <t>https://www.facebook.com/groups/123797554312659/permalink/31433989099533429</t>
  </si>
  <si>
    <t>https://www.ebay.com/itm/388757745567</t>
  </si>
  <si>
    <t>https://reverb.com/item/91587151-olds-super-trumpet-1947-flat-brass</t>
  </si>
  <si>
    <t>https://www.ebay.com/itm/365778643458</t>
  </si>
  <si>
    <t>https://reverb.com/item/91583300-f-e-olds-special-bb-trumpet-w-case</t>
  </si>
  <si>
    <t>"Super Recording" crossing on bell</t>
  </si>
  <si>
    <t>non-sleeved lead pipe</t>
  </si>
  <si>
    <t>https://reverb.com/item/91345497-olds-1948-super-recording-bb-trumpet-lacquered</t>
  </si>
  <si>
    <t>https://shopgoodwill.com/item/238440383</t>
  </si>
  <si>
    <t>https://www.trumpetherald.com/forum/viewtopic.php?p=1733131#1733131</t>
  </si>
  <si>
    <t>https://www.ebay.com/itm/396887652464</t>
  </si>
  <si>
    <t>https://www.ebay.com/itm/277285001985</t>
  </si>
  <si>
    <t>https://www.ebay.com/itm/376419688873</t>
  </si>
  <si>
    <t>https://www.ebay.com/itm/197574297653</t>
  </si>
  <si>
    <t>https://www.ebay.com/itm/388681841867</t>
  </si>
  <si>
    <t>https://shopgoodwill.com/item/235603791</t>
  </si>
  <si>
    <t>https://www.ebay.com/itm/236225124605</t>
  </si>
  <si>
    <t>https://www.ebay.com/itm/257014058856</t>
  </si>
  <si>
    <t>https://www.ebay.com/itm/187420855028</t>
  </si>
  <si>
    <t>https://www.ebay.com/itm/197535757443</t>
  </si>
  <si>
    <t>https://www.ebay.com/itm/317058498181</t>
  </si>
  <si>
    <t>all brass</t>
  </si>
  <si>
    <t>https://www.facebook.com/marketplace/item/1697337874093085</t>
  </si>
  <si>
    <t>https://shopgoodwill.com/item/238876781</t>
  </si>
  <si>
    <t>https://www.ebay.com/itm/136198775982</t>
  </si>
  <si>
    <t>https://www.ebay.com/itm/326679322904</t>
  </si>
  <si>
    <t>https://www.ebay.com/itm/277312036670</t>
  </si>
  <si>
    <t>https://www.ebay.com/itm/297492575356</t>
  </si>
  <si>
    <t>https://www.ebay.com/itm/286710692317</t>
  </si>
  <si>
    <t>https://gerrylopezmusic.com/shop/ols/products/olds-ambassador-los-angeles-trumpet</t>
  </si>
  <si>
    <t>https://www.brassrescue.com/single-post/1954-f-e-olds-special-los-angeles</t>
  </si>
  <si>
    <t>https://www.ebay.com/itm/406038850838</t>
  </si>
  <si>
    <t>https://www.ebay.com/itm/187468823454</t>
  </si>
  <si>
    <t>https://www.ebay.com/itm/406078604698</t>
  </si>
  <si>
    <t>https://www.ebay.com/itm/177260595631</t>
  </si>
  <si>
    <t>https://www.ebay.com/itm/388686500246</t>
  </si>
  <si>
    <t>https://www.ebay.com/itm/146728726396</t>
  </si>
  <si>
    <t>https://www.ebay.com/itm/136108370633</t>
  </si>
  <si>
    <t>https://www.ebay.com/itm/187460885802</t>
  </si>
  <si>
    <t>Studio Herald</t>
  </si>
  <si>
    <t>https://www.ebay.com/itm/277264434785</t>
  </si>
  <si>
    <t>https://www.ebay.com/itm/365784450360</t>
  </si>
  <si>
    <t>https://reverb.com/item/91268542-1955-olds-fe-super-trumpet-made-in-los-angeles</t>
  </si>
  <si>
    <t>https://shopgoodwill.com/item/237753740</t>
  </si>
  <si>
    <t>https://www.proxibid.com/Olds-Super-Model-Cornet/lotInformation/94746160</t>
  </si>
  <si>
    <t>https://www.ebay.com/itm/326690815836</t>
  </si>
  <si>
    <t>https://www.ebay.com/itm/136308684116</t>
  </si>
  <si>
    <t>https://shopgoodwill.com/item/235725144</t>
  </si>
  <si>
    <t>https://www.ebay.com/itm/326670467143</t>
  </si>
  <si>
    <t>https://www.ebay.com/itm/177270623787</t>
  </si>
  <si>
    <t>https://www.ebay.com/itm/388681802208</t>
  </si>
  <si>
    <t>https://www.facebook.com/marketplace/item/1092944969408607/</t>
  </si>
  <si>
    <t>https://reverb.com/item/91743150-olds-ambassador-cornet-1950s-brass</t>
  </si>
  <si>
    <t>https://www.ebay.com/itm/257039876180</t>
  </si>
  <si>
    <t>https://www.ebay.com/itm/116681731043</t>
  </si>
  <si>
    <t>https://www.ebay.com/itm/177326283266</t>
  </si>
  <si>
    <t>https://www.facebook.com/groups/trumpetmarketplace/permalink/3114437848730863/</t>
  </si>
  <si>
    <t>Deluxe style water keys, but no 3rd stop rod.</t>
  </si>
  <si>
    <t>https://www.ebay.com/itm/127263720048</t>
  </si>
  <si>
    <t>https://www.ebay.com/itm/197568209817</t>
  </si>
  <si>
    <t>https://shopgoodwill.com/item/236810673</t>
  </si>
  <si>
    <t>https://www.facebook.com/marketplace/item/1150724083749337/</t>
  </si>
  <si>
    <t>https://shopgoodwill.com/item/236350596</t>
  </si>
  <si>
    <t>https://www.ebay.com/itm/197544789339</t>
  </si>
  <si>
    <t>https://www.ebay.com/itm/388792827170</t>
  </si>
  <si>
    <t>https://shopgoodwill.com/item/238125852</t>
  </si>
  <si>
    <t>https://www.ebay.com/itm/326672841643</t>
  </si>
  <si>
    <t>https://www.ebay.com/itm/146699087066</t>
  </si>
  <si>
    <t>https://www.ebay.com/itm/157165303444</t>
  </si>
  <si>
    <t>https://reverb.com/item/91777150-olds-mendez-bb-trumpet-fullerton</t>
  </si>
  <si>
    <t>https://reverb.com/item/91751853-olds-recording-bb-trumpet-1959-1960</t>
  </si>
  <si>
    <t>https://www.ebay.com/itm/146691449693</t>
  </si>
  <si>
    <t>https://www.ebay.com/itm/396887568848</t>
  </si>
  <si>
    <t>https://www.facebook.com/marketplace/item/706442575599250/</t>
  </si>
  <si>
    <t>https://www.ebay.com/itm/336065173434</t>
  </si>
  <si>
    <t>https://reverb.com/item/91603281-other-brands-wind-instruments-and-brass-instruments-used-used-olds-ambassador-370-9-bb-cornet</t>
  </si>
  <si>
    <t>https://www.ebay.com/itm/277294042739</t>
  </si>
  <si>
    <t>https://www.horntrader.com/product/olds-special-cornet-sn-381670/</t>
  </si>
  <si>
    <t>https://fresno.craigslist.org/msg/d/fresno-olds-super-trumpet-1961/7869367858.html</t>
  </si>
  <si>
    <t>https://www.proxibid.com/F-E-Olds-Super-Model-Trumpet-w-Gig-Bag/lotInformation/94746176#topoflot</t>
  </si>
  <si>
    <t>https://www.ebay.com/itm/357333870415</t>
  </si>
  <si>
    <t>https://www.ebay.com/itm/406072189024</t>
  </si>
  <si>
    <t>https://www.ebay.com/itm/127285846274</t>
  </si>
  <si>
    <t>https://shopgoodwill.com/item/237852101</t>
  </si>
  <si>
    <t>https://www.ebay.com/itm/257038666128</t>
  </si>
  <si>
    <t>https://www.ebay.com/itm/146736718816</t>
  </si>
  <si>
    <t>https://www.ebay.com/itm/388689451332</t>
  </si>
  <si>
    <t>https://shopgoodwill.com/item/238002841</t>
  </si>
  <si>
    <t>https://shopgoodwill.com/item/237762840</t>
  </si>
  <si>
    <t>https://shopgoodwill.com/item/236377636</t>
  </si>
  <si>
    <t>https://www.ebay.com/itm/357354982469</t>
  </si>
  <si>
    <t>https://www.ebay.com/itm/226900199289</t>
  </si>
  <si>
    <t>https://www.ebay.com/itm/257031184872</t>
  </si>
  <si>
    <t>https://www.ebay.com/itm/336084148153</t>
  </si>
  <si>
    <t>https://www.ebay.com/itm/197606780300</t>
  </si>
  <si>
    <t>https://www.ebay.com/itm/306441032055</t>
  </si>
  <si>
    <t>https://www.ebay.com/itm/257011031527</t>
  </si>
  <si>
    <t>https://www.ebay.com/itm/388681773938</t>
  </si>
  <si>
    <t>https://shopgoodwill.com/item/237752964</t>
  </si>
  <si>
    <t>https://www.ebay.com/itm/127261612384</t>
  </si>
  <si>
    <t>https://www.ebay.com/itm/157150699632</t>
  </si>
  <si>
    <t>https://www.ebay.com/itm/357323030061</t>
  </si>
  <si>
    <t>https://shopgoodwill.com/item/235912298</t>
  </si>
  <si>
    <t>https://www.ebay.com/itm/127216503113</t>
  </si>
  <si>
    <t>https://www.ebay.com/itm/396857421000</t>
  </si>
  <si>
    <t>https://www.ebay.com/itm/326703011215</t>
  </si>
  <si>
    <t>https://reverb.com/item/91711490-fe-olds-sons-studio-model-cornet-la-california-rare</t>
  </si>
  <si>
    <t>https://www.ebay.com/itm/326719419965</t>
  </si>
  <si>
    <t>https://www.ebay.com/itm/357400365264</t>
  </si>
  <si>
    <t>King Master-style wrap.</t>
  </si>
  <si>
    <t>https://www.ebay.com/itm/297457795503</t>
  </si>
  <si>
    <t>https://www.ebay.com/itm/177319785129</t>
  </si>
  <si>
    <t>https://shopgoodwill.com/item/238239387</t>
  </si>
  <si>
    <t>Nickel silver</t>
  </si>
  <si>
    <t>USN engraved on bell</t>
  </si>
  <si>
    <t>https://www.ebay.com/itm/297485653165</t>
  </si>
  <si>
    <t>https://www.ebay.com/itm/257012440897</t>
  </si>
  <si>
    <t>https://shopgoodwill.com/item/235695364</t>
  </si>
  <si>
    <t>https://www.ebay.com/itm/357218866068</t>
  </si>
  <si>
    <t>https://www.ebay.com/itm/267354149594</t>
  </si>
  <si>
    <t>https://www.ebay.com/itm/336079521685</t>
  </si>
  <si>
    <t>https://www.ebay.com/itm/326706124833</t>
  </si>
  <si>
    <t>https://www.ebay.com/itm/257005637056</t>
  </si>
  <si>
    <t>https://shopgoodwill.com/item/237381330</t>
  </si>
  <si>
    <t>https://www.trumpetherald.com/forum/viewtopic.php?p=1734343#1734343</t>
  </si>
  <si>
    <t>https://www.ebay.com/itm/226857767738</t>
  </si>
  <si>
    <t>https://www.ebay.com/itm/177280076393</t>
  </si>
  <si>
    <t>https://www.ebay.com/itm/205668647429</t>
  </si>
  <si>
    <t>https://www.ebay.com/itm/396852705769</t>
  </si>
  <si>
    <t>Professional Eb/D</t>
  </si>
  <si>
    <t>https://reverb.com/item/91319406-olds-eb-d-trumpet-1970s-silver-finish</t>
  </si>
  <si>
    <t>https://www.ebay.com/itm/257016801502</t>
  </si>
  <si>
    <t>https://www.ebay.com/itm/136310080623</t>
  </si>
  <si>
    <t>https://www.facebook.com/marketplace/item/760236176469949/</t>
  </si>
  <si>
    <t>https://www.facebook.com/marketplace/item/24018132907809036/</t>
  </si>
  <si>
    <t>https://shopgoodwill.com/item/237477856</t>
  </si>
  <si>
    <t>Eb Custom</t>
  </si>
  <si>
    <t>https://reverb.com/item/91752537-olds-custom-crafted-eb-d-trumpet-1973-model</t>
  </si>
  <si>
    <t>https://www.ebay.com/itm/187465198338</t>
  </si>
  <si>
    <t>https://shopgoodwill.com/item/236538526</t>
  </si>
  <si>
    <t>https://shopgoodwill.com/item/238895997</t>
  </si>
  <si>
    <t>https://www.ebay.com/itm/167654829719</t>
  </si>
  <si>
    <t>https://www.ebay.com/itm/365769549239</t>
  </si>
  <si>
    <t>https://reverb.com/item/91472069-olds-ambassador-trumpet-1971-brass</t>
  </si>
  <si>
    <t>https://shopgoodwill.com/item/238073013</t>
  </si>
  <si>
    <t>https://www.ebay.com/itm/326680499202</t>
  </si>
  <si>
    <t>https://www.ebay.com/itm/326710676670</t>
  </si>
  <si>
    <t>https://shopgoodwill.com/item/237643899</t>
  </si>
  <si>
    <t>https://www.facebook.com/Gamonbrass/posts/f-e-olds-l-13t-custom-clark-terry-flugelhornholy-grail-of-flugelhorn-original-la/1262672543915018/</t>
  </si>
  <si>
    <t>A08643</t>
  </si>
  <si>
    <t>https://www.ebay.com/itm/127274459480</t>
  </si>
  <si>
    <t>A13099</t>
  </si>
  <si>
    <t>https://www.ebay.com/itm/388752226362</t>
  </si>
  <si>
    <t>A19486</t>
  </si>
  <si>
    <t>https://www.facebook.com/marketplace/item/726512876694000/</t>
  </si>
  <si>
    <t>A32248</t>
  </si>
  <si>
    <t>https://www.ebay.com/itm/167643379333</t>
  </si>
  <si>
    <t>A46511</t>
  </si>
  <si>
    <t>https://www.ebay.com/itm/336056191435</t>
  </si>
  <si>
    <t>Bell appears to replaced with a later era "crossed" SUPER RECORDING bell</t>
  </si>
  <si>
    <t>Replated in silver with gold trim by John Cyphers</t>
  </si>
  <si>
    <t>finger buttons appear to have been replaced with the later smooth style</t>
  </si>
  <si>
    <t xml:space="preserve">monthly </t>
  </si>
  <si>
    <t xml:space="preserve">   A0</t>
  </si>
  <si>
    <t xml:space="preserve">     A    </t>
  </si>
  <si>
    <t>Receiverless leadpipe, lightweight slide braces</t>
  </si>
  <si>
    <t>post style slide braces</t>
  </si>
  <si>
    <t>https://youtu.be/vMf5qqHo-U0</t>
  </si>
  <si>
    <t>Appears to be factory silver plating with a gold wash bell</t>
  </si>
  <si>
    <t>Brass with N-S flare</t>
  </si>
  <si>
    <t>has older style flat-beam braces on the slide tubing</t>
  </si>
  <si>
    <t>on ebay- has brass  tone band</t>
  </si>
  <si>
    <t>In a batch of Super trumpets - 6 consecutive entries from 17799 to 17884; including a Super Trumpet with adjacent sn 17852</t>
  </si>
  <si>
    <t>has older style two pin valve guides and finger buttons w horizontal groove</t>
  </si>
  <si>
    <t>https://reverb.com/item/91337023</t>
  </si>
  <si>
    <t>refinshed with a brush finish</t>
  </si>
  <si>
    <t>appears to have a 3rd slide dump end.</t>
  </si>
  <si>
    <t>Re-O-loy lead pipe</t>
  </si>
  <si>
    <t>wrap around saddle added to first valve slide</t>
  </si>
  <si>
    <t>no evidence of a 3rd slide stop rod</t>
  </si>
  <si>
    <t>N-S bell tube w bronze flare</t>
  </si>
  <si>
    <t>first and third slides have been modified for saddle and fixed ring</t>
  </si>
  <si>
    <t>appears to have 3rd slide "dump" end</t>
  </si>
  <si>
    <t>body only for parts</t>
  </si>
  <si>
    <t>Re-O-loy leadpipe; 3rd slide trigger has been removed</t>
  </si>
  <si>
    <t>No 3rd slide trigger or brace; factory looking 1st slide trigger</t>
  </si>
  <si>
    <t>https://www.ebay.com/itm/297597282798</t>
  </si>
  <si>
    <t>saddle-fixed</t>
  </si>
  <si>
    <t>includes D and Eb slides</t>
  </si>
  <si>
    <t>screw stops for 1st and 3rd slides</t>
  </si>
  <si>
    <t>valox valve guides</t>
  </si>
  <si>
    <t>screw stop</t>
  </si>
  <si>
    <t>https://shopgoodwill.com/item/241322078</t>
  </si>
  <si>
    <t>There is a Super Trumpet in the Olds Register listed as 36507 and this would also be in the middle of a batch of 6 consecutive Super trumpets from 36400 to 36507</t>
  </si>
  <si>
    <t>This serial number would be in the middle of what appears to be the initial batch of Studio trumpets.  There are 20 consecutive Studio trumpets listed in the Olds Register from 35018 to 35534</t>
  </si>
  <si>
    <t>There is a Star with a "2" located inside the star in the bell engraving</t>
  </si>
  <si>
    <t>P-12</t>
  </si>
  <si>
    <t>New style engraving</t>
  </si>
  <si>
    <t>appears to have been painted silver</t>
  </si>
  <si>
    <t>newer style engraving</t>
  </si>
  <si>
    <t xml:space="preserve">This Special was purchased recently from the original (as I understand) owner living in Newcastle, New South Wales, Australia. I am in Melbourne, Victoria, Australia. </t>
  </si>
  <si>
    <t>https://reverb.com/item/92079491-olds-special-1943-lacquer</t>
  </si>
  <si>
    <t>https://www.facebook.com/marketplace/item/700623426364081/?ref=search&amp;referral_code=null&amp;referral_story_type=post&amp;tracking=browse_serp%3A497a70c4-dcdb-4969-a4ca-86df6ead9c76</t>
  </si>
  <si>
    <t>Wide N-S</t>
  </si>
  <si>
    <t>https://www.ebay.com/itm/157297554509</t>
  </si>
  <si>
    <t>https://www.ebay.com/itm/167730970662</t>
  </si>
  <si>
    <t>https://www.ebay.com/itm/197622832270</t>
  </si>
  <si>
    <t>https://www.ebay.com/itm/236326706398</t>
  </si>
  <si>
    <t>https://www.ebay.com/itm/127371453313</t>
  </si>
  <si>
    <t>two trombone water keys on main</t>
  </si>
  <si>
    <t>https://www.trumpetherald.com/forum/viewtopic.php?t=153505&amp;sid=89e80c8825102f3b8a2a54be6272dccb</t>
  </si>
  <si>
    <t>https://www.reddit.com/r/trumpet/comments/z9q9mx/birthday_present_to_myself_1948_la_olds_studio/</t>
  </si>
  <si>
    <t>https://www.ebay.com/itm/406162589460</t>
  </si>
  <si>
    <t>https://www.ebay.com/itm/127328778623</t>
  </si>
  <si>
    <t>https://www.ebay.com/itm/257090307485</t>
  </si>
  <si>
    <t>https://www.horn-u-copia.net/show.php?selby=+where+instrument%3D%22Cornet%22+and+maker%3D%22Olds%22</t>
  </si>
  <si>
    <t>https://www.trumpetherald.com/forum/viewtopic.php?p=1734725#1734725</t>
  </si>
  <si>
    <t>https://www.ebay.com/itm/326743944827</t>
  </si>
  <si>
    <t>https://www.horn-u-copia.net/show.php?selby=+where+instrument%3D%22Cornet%22+and+maker%3D%22Olds%27</t>
  </si>
  <si>
    <t>https://www.ebay.com/itm/277353045020</t>
  </si>
  <si>
    <t>Has receiver</t>
  </si>
  <si>
    <t>https://www.ebay.com/itm/236308883692</t>
  </si>
  <si>
    <t>https://reverb.com/item/91934341-olds-special-bb-trumpet-c-1939</t>
  </si>
  <si>
    <t>https://www.ebay.com/itm/317241978039</t>
  </si>
  <si>
    <t>https://www.horn-u-copia.net/show.php?selby=+where+instrument%3D%22Cornet%22+and+maker%3D%22Olds%29</t>
  </si>
  <si>
    <t>https://www.ebay.com/itm/277353923658</t>
  </si>
  <si>
    <t>https://www.horn-u-copia.net/show.php?selby=+where+instrument%3D%22Cornet%22+and+maker%3D%22Olds%23</t>
  </si>
  <si>
    <t>https://www.ebay.com/itm/397041748098</t>
  </si>
  <si>
    <t>https://reverb.com/item/91902691-vintage-olds-special-los-angeles-bb-trumpet-with-original-case-just-serviced-1954</t>
  </si>
  <si>
    <t>https://www.ebay.com/itm/317199717918</t>
  </si>
  <si>
    <t>https://www.horn-u-copia.net/show.php?selby=+where+instrument%3D%22Cornet%22+and+maker%3D%22Olds%31</t>
  </si>
  <si>
    <t>https://www.horn-u-copia.net/show.php?selby=+where+instrument%3D%22Cornet%22+and+maker%3D%22Olds%25</t>
  </si>
  <si>
    <t>https://www.ebay.com/itm/187558018258</t>
  </si>
  <si>
    <t>https://www.ebay.com/itm/376552188364</t>
  </si>
  <si>
    <t>Trigger tunes 3rd slide</t>
  </si>
  <si>
    <t>https://www.ebay.com/itm/397050556859</t>
  </si>
  <si>
    <t>Trigger tunes bell</t>
  </si>
  <si>
    <t>https://www.horn-u-copia.net/show.php?selby=+where+instrument%3D%22Cornet%22+and+maker%3D%22Olds%33</t>
  </si>
  <si>
    <t>https://www.ebay.com/itm/226938270733</t>
  </si>
  <si>
    <t>https://www.ebay.com/itm/388861540845</t>
  </si>
  <si>
    <t>https://www.trumpetherald.com/marketplace.php?task=detail&amp;id=155445&amp;s=1957-Olds-Special</t>
  </si>
  <si>
    <t>https://www.horn-u-copia.net/show.php?selby=+where+instrument%3D%22Cornet%22+and+maker%3D%22Olds%26</t>
  </si>
  <si>
    <t>https://www.ebay.com/itm/187520831217</t>
  </si>
  <si>
    <t>https://www.ebay.com/itm/277348178906</t>
  </si>
  <si>
    <t>https://reverb.com/item/91948712-olds-ambassador-bb-trumpet-1958-sn-256497-original-lacquer</t>
  </si>
  <si>
    <t>https://www.ebay.com/itm/197656525005</t>
  </si>
  <si>
    <t>https://www.ebay.com/itm/116781191680</t>
  </si>
  <si>
    <t>https://www.facebook.com/marketplace/item/1690639584973759/?ref=search&amp;referral_code=null&amp;referral_story_type=post&amp;tracking=browse_serp%3A11e7afdf-e27c-4edd-9d1d-4c49dd64261e</t>
  </si>
  <si>
    <t>https://www.ebay.com/itm/177386639806</t>
  </si>
  <si>
    <t>https://www.ebay.com/itm/257074033845</t>
  </si>
  <si>
    <t>https://www.ebay.com/itm/127314953434</t>
  </si>
  <si>
    <t>https://www.ebay.com/itm/388835358067</t>
  </si>
  <si>
    <t>https://reverb.com/item/91826353-olds-special-1960-raw-unfinished</t>
  </si>
  <si>
    <t>https://www.ebay.com/itm/388870121748</t>
  </si>
  <si>
    <t>https://www.ebay.com/itm/317280732912</t>
  </si>
  <si>
    <t>https://shopgoodwill.com/item/240531299</t>
  </si>
  <si>
    <t>https://reverb.com/item/92132739-olds-ambassador</t>
  </si>
  <si>
    <t>https://www.ebay.com/itm/277359711770</t>
  </si>
  <si>
    <t>https://shopgoodwill.com/item/240940711</t>
  </si>
  <si>
    <t>https://www.ebay.com/itm/157289166349</t>
  </si>
  <si>
    <t>https://www.horn-u-copia.net/show.php?selby=+where+instrument%3D%22Cornet%22+and+maker%3D%22Olds%30</t>
  </si>
  <si>
    <t>https://www.ebay.com/itm/116746420706</t>
  </si>
  <si>
    <t>https://reverb.com/item/91316135-olds-tri-color-special-1962</t>
  </si>
  <si>
    <t>https://hibid.com/lot/263998853/solds-ambassador-vintage-trumpet?ref=lot-list</t>
  </si>
  <si>
    <t>https://www.ebay.com/itm/357554171541</t>
  </si>
  <si>
    <t>https://www.liveauctioneers.com/item/214737266_olds-studio-model-herald-trumpet-hatfield-pa</t>
  </si>
  <si>
    <t>https://www.ebay.com/itm/226942735722</t>
  </si>
  <si>
    <t>https://shopgoodwill.com/item/241556529</t>
  </si>
  <si>
    <t>https://www.ebay.com/itm/357573174818</t>
  </si>
  <si>
    <t>https://www.ebay.com/itm/136383940083</t>
  </si>
  <si>
    <t>https://www.ebay.com/itm/317214072779</t>
  </si>
  <si>
    <t>https://www.ebay.com/itm/365798942692</t>
  </si>
  <si>
    <t>https://www.facebook.com/marketplace/item/1334057211689194/</t>
  </si>
  <si>
    <t>https://www.ebay.com/itm/205703459900</t>
  </si>
  <si>
    <t>https://shopgoodwill.com/item/239183281</t>
  </si>
  <si>
    <t>https://www.ebay.com/itm/277350051342</t>
  </si>
  <si>
    <t>https://www.ebay.com/itm/277356370803</t>
  </si>
  <si>
    <t>https://www.ebay.com/itm/365808823149</t>
  </si>
  <si>
    <t>https://www.ebay.com/itm/167748657506</t>
  </si>
  <si>
    <t>https://hibid.com/lot/261091297/vintage-trumpet?ref=lot-list</t>
  </si>
  <si>
    <t>https://www.ebay.com/itm/226934789720</t>
  </si>
  <si>
    <t>https://reverb.com/item/91888603-olds-l-12-flugelhorn</t>
  </si>
  <si>
    <t>https://www.horn-u-copia.net/show.php?selby=+where+instrument%3D%22Cornet%22+and+maker%3D%22Olds%32</t>
  </si>
  <si>
    <t>https://shopgoodwill.com/item/239392818</t>
  </si>
  <si>
    <t>https://www.liveauctioneers.com/item/214737268_olds-super-cornet-and-unlabeled-bb-clarinet-hatfield-pa</t>
  </si>
  <si>
    <t>https://www.ebay.com/itm/306448141340</t>
  </si>
  <si>
    <t>https://www.ebay.com/itm/336145275851</t>
  </si>
  <si>
    <t>https://www.ebay.com/itm/167764235584</t>
  </si>
  <si>
    <t>https://shopgoodwill.com/item/240087585</t>
  </si>
  <si>
    <t>https://www.ebay.com/itm/157323437872</t>
  </si>
  <si>
    <t>https://www.ebay.com/itm/326749616834</t>
  </si>
  <si>
    <t>https://www.ebay.com/itm/277358239347</t>
  </si>
  <si>
    <t>https://reverb.com/item/92021459-olds-recording-1968-brass-nickel-silver-gold-brass</t>
  </si>
  <si>
    <t>https://www.horn-u-copia.net/show.php?selby=+where+instrument%3D%22Cornet%22+and+maker%3D%22Olds%24</t>
  </si>
  <si>
    <t>https://www.ebay.com/itm/157273882647</t>
  </si>
  <si>
    <t>https://www.ebay.com/itm/226911402474</t>
  </si>
  <si>
    <t>https://hibid.com/lot/263585923/olds-ambassador-trumpet-w--case?ref=lot-list</t>
  </si>
  <si>
    <t>https://www.ebay.com/itm/277358185935</t>
  </si>
  <si>
    <t>https://www.ebay.com/itm/116762347583</t>
  </si>
  <si>
    <t>https://www.ebay.com/itm/257072699988</t>
  </si>
  <si>
    <t>Eb Professional</t>
  </si>
  <si>
    <t>https://www.facebook.com/marketplace/item/591575693514841/</t>
  </si>
  <si>
    <t>https://reverb.com/item/60582923-fe-olds-silver-trumpet-1970-s-circa-with-d-slide</t>
  </si>
  <si>
    <t>https://www.ebay.com/itm/326767509029</t>
  </si>
  <si>
    <t>https://www.facebook.com/groups/123797554312659/permalink/31834294156169586</t>
  </si>
  <si>
    <t>https://www.ebay.com/itm/136406838414</t>
  </si>
  <si>
    <t>Underslung wrap</t>
  </si>
  <si>
    <t>https://www.horn-u-copia.net/show.php?selby=+where+instrument%3D%22Cornet%22+and+maker%3D%22Olds%28</t>
  </si>
  <si>
    <t>https://shopgoodwill.com/item/239632049</t>
  </si>
  <si>
    <t>https://www.ebay.com/itm/146784124024</t>
  </si>
  <si>
    <t>https://www.ebay.com/itm/286812492379</t>
  </si>
  <si>
    <t>https://shopgoodwill.com/item/240189929</t>
  </si>
  <si>
    <t>https://www.ebay.com/itm/397027680665</t>
  </si>
  <si>
    <t>https://reverb.com/item/92085621-olds-ambassador-a-5-bb-cornet-1972-sn-880051</t>
  </si>
  <si>
    <t>https://reverb.com/item/91854384-olds-special-trumpet</t>
  </si>
  <si>
    <t>https://www.ebay.com/itm/226937834269</t>
  </si>
  <si>
    <t>https://www.ebay.com/itm/177365800540</t>
  </si>
  <si>
    <t>https://www.ebay.com/itm/177386646227</t>
  </si>
  <si>
    <t>https://www.ebay.com/itm/167785321443</t>
  </si>
  <si>
    <t>https://trumpetboards.com/topic/625/olds-ambassador-eb-trumpet</t>
  </si>
  <si>
    <t>A19220</t>
  </si>
  <si>
    <t>https://www.ebay.com/itm/116768238033</t>
  </si>
  <si>
    <t>A19833</t>
  </si>
  <si>
    <t>https://www.ebay.com/itm/127348589419</t>
  </si>
  <si>
    <t>I bought this horn more than forty years ago from in Music Repair Store in south Miami</t>
  </si>
  <si>
    <t>A45670</t>
  </si>
  <si>
    <t>no mouthpiece receiver</t>
  </si>
  <si>
    <t>A29864</t>
  </si>
  <si>
    <t xml:space="preserve">French </t>
  </si>
  <si>
    <t>Purchased by my father in mid-50's for high school band.</t>
  </si>
  <si>
    <t>The main tuning slide was modified by the previous owner. The brace was removed from the tuning slide</t>
  </si>
  <si>
    <t>Appears to have been silver plated, but much of the silver is missing</t>
  </si>
  <si>
    <t>Y -full</t>
  </si>
  <si>
    <t>N-S tube w/bronze flare</t>
  </si>
  <si>
    <t>does not have threaded opening on front brace for a lyre</t>
  </si>
  <si>
    <t>99564x</t>
  </si>
  <si>
    <t>Gold wash bell</t>
  </si>
  <si>
    <t>Silver plating appears factory</t>
  </si>
  <si>
    <t>estimated</t>
  </si>
  <si>
    <t>annual</t>
  </si>
  <si>
    <t>% of annual</t>
  </si>
  <si>
    <t>recorded</t>
  </si>
  <si>
    <t>tp</t>
  </si>
  <si>
    <t>https://reverb.com/item/92200357</t>
  </si>
  <si>
    <t>no 3rd slide stop rod</t>
  </si>
  <si>
    <t>3rd slide "dump" end</t>
  </si>
  <si>
    <t>no third slides stop rod; first Ambassador recorded with left side SN</t>
  </si>
  <si>
    <t>parts horn - missing bell</t>
  </si>
  <si>
    <t>3rd valve slide does not have a "dump"end</t>
  </si>
  <si>
    <t>A42823</t>
  </si>
  <si>
    <t>has larger size bottom caps</t>
  </si>
  <si>
    <t>https://www.ebay.com/itm/267436339852</t>
  </si>
  <si>
    <t>has third slide "dump" end</t>
  </si>
  <si>
    <t>first slide trigger is the same style as a Mendez trigger</t>
  </si>
  <si>
    <t>valox spring barrels and valve guides - traditional bell engraving</t>
  </si>
  <si>
    <t>later engraving style</t>
  </si>
  <si>
    <t>new style bell engraving</t>
  </si>
  <si>
    <t>oto</t>
  </si>
  <si>
    <t>https://www.ebay.com/itm/326808868475</t>
  </si>
  <si>
    <t>https://www.ebay.com/itm/127394261519</t>
  </si>
  <si>
    <t>https://www.facebook.com/marketplace/item/3175368915944408/</t>
  </si>
  <si>
    <t>https://www.facebook.com/groups/TTTonline/permalink/25190515450546502</t>
  </si>
  <si>
    <t>"Tempered"</t>
  </si>
  <si>
    <t>https://www.ebay.com/itm/187594410544</t>
  </si>
  <si>
    <t>https://www.ebay.com/itm/376566496486</t>
  </si>
  <si>
    <t>https://www.ebay.com/itm/167805163685</t>
  </si>
  <si>
    <t>SR+floral engraving</t>
  </si>
  <si>
    <t>https://ctbids.com/estate-sale/39806/item/4530685/Lot-346-Vintage-Holton-Collegiate-Trumpet-with-Case-Accessories</t>
  </si>
  <si>
    <t>https://www.ebay.com/itm/356885306816</t>
  </si>
  <si>
    <t>https://www.ebay.com/itm/136579454172</t>
  </si>
  <si>
    <t>https://reverb.com/item/92527724-olds-super-recording-trumpet</t>
  </si>
  <si>
    <t>recieverless</t>
  </si>
  <si>
    <t>https://www.ebay.com/itm/136578702825</t>
  </si>
  <si>
    <t>https://www.ebay.com/itm/167811972125</t>
  </si>
  <si>
    <t>https://www.facebook.com/groups/123797554312659/permalink/32236121732653491/</t>
  </si>
  <si>
    <t>https://www.ebay.com/itm/136518206622</t>
  </si>
  <si>
    <t>https://reverb.com/item/92227226-olds-ambassador-bb-trumpet-1941-82349-la-ca-rare-find</t>
  </si>
  <si>
    <t>https://www.ebay.com/itm/336212307115</t>
  </si>
  <si>
    <t>https://www.ebay.com/itm/389064272563</t>
  </si>
  <si>
    <t>https://www.ebay.com/itm/236337312523</t>
  </si>
  <si>
    <t>has reciever</t>
  </si>
  <si>
    <t>https://www.ebay.com/itm/326799456407</t>
  </si>
  <si>
    <t>https://www.ebay.com/itm/205730355985</t>
  </si>
  <si>
    <t>https://www.ebay.com/itm/317329083877</t>
  </si>
  <si>
    <t>https://reverb.com/item/92527916-olds-ambassador-super</t>
  </si>
  <si>
    <t>https://shopgoodwill.com/item/244227005</t>
  </si>
  <si>
    <t>https://www.ebay.com/itm/267435217272</t>
  </si>
  <si>
    <t>https://www.ebay.com/itm/277407428167</t>
  </si>
  <si>
    <t>trigger tunes 3rd slide</t>
  </si>
  <si>
    <t>https://www.trumpetherald.com/marketplace.php?task=detail&amp;id=155930&amp;s=Olds-Recording-Cornet-SN--170181--Circa-1956</t>
  </si>
  <si>
    <t>https://www.ebay.com/itm/297616337517</t>
  </si>
  <si>
    <t>https://shopgoodwill.com/item/242855311</t>
  </si>
  <si>
    <t>https://www.ebay.com/itm/257122369194</t>
  </si>
  <si>
    <t>https://www.ebay.com/itm/365886057649</t>
  </si>
  <si>
    <t>https://shopgoodwill.com/item/243068276</t>
  </si>
  <si>
    <t>https://www.ebay.com/itm/365884193662</t>
  </si>
  <si>
    <t>https://reverb.com/item/92242441-olds-ambassador-1954-bb-trumpet-sn-202752-100-new-clear-lacquered-brass</t>
  </si>
  <si>
    <t>https://reverb.com/item/92555610-f-e-olds-special-bb-trumpet-1954-1957-tri-color-with-original-case</t>
  </si>
  <si>
    <t>https://shopgoodwill.com/item/244499635</t>
  </si>
  <si>
    <t>https://www.ebay.com/itm/136517193927</t>
  </si>
  <si>
    <t>N-S, LA</t>
  </si>
  <si>
    <t>https://www.ebay.com/itm/306525755898</t>
  </si>
  <si>
    <t>https://www.ebay.com/itm/187596990422</t>
  </si>
  <si>
    <t>https://www.ebay.com/itm/167813696398</t>
  </si>
  <si>
    <t>https://www.ebay.com/itm/326804972087</t>
  </si>
  <si>
    <t>replated to silver</t>
  </si>
  <si>
    <t>https://www.facebook.com/groups/trumpetmarketplace/permalink/3196680987173215/?sale_post_id=3196680987173215</t>
  </si>
  <si>
    <t>https://www.ebay.com/itm/306510275574</t>
  </si>
  <si>
    <t>https://shopgoodwill.com/item/242237917</t>
  </si>
  <si>
    <t>https://www.ebay.com/itm/297651446315</t>
  </si>
  <si>
    <t>https://www.ebay.com/itm/127426198073</t>
  </si>
  <si>
    <t>https://www.facebook.com/marketplace/item/1286704222652479/</t>
  </si>
  <si>
    <t>https://www.ebay.com/itm/306528097806</t>
  </si>
  <si>
    <t>Octagonal caps</t>
  </si>
  <si>
    <t>https://www.ebay.com/itm/146844913255</t>
  </si>
  <si>
    <t>https://shopgoodwill.com/item/242632049</t>
  </si>
  <si>
    <t>https://www.ebay.com/itm/257147079945</t>
  </si>
  <si>
    <t>https://www.ebay.com/itm/116784633795</t>
  </si>
  <si>
    <t>https://www.facebook.com/groups/trumpetmarketplace/permalink/3178448912329756/?sale_post_id=3178448912329756</t>
  </si>
  <si>
    <t>https://www.facebook.com/groups/trumpetmarketplace/permalink/3185334138307900?sale_post_id=3185334138307900</t>
  </si>
  <si>
    <t>https://www.ebay.com/itm/306530430627</t>
  </si>
  <si>
    <t>https://www.ebay.com/itm/267428372962</t>
  </si>
  <si>
    <t>https://www.ebay.com/itm/389039528512</t>
  </si>
  <si>
    <t>https://www.ebay.com/itm/297644466326</t>
  </si>
  <si>
    <t>https://www.ebay.com/itm/127387956084</t>
  </si>
  <si>
    <t>https://www.ebay.com/itm/397115606690</t>
  </si>
  <si>
    <t>https://www.ebay.com/itm/376604514842</t>
  </si>
  <si>
    <t>https://www.sweetwater.com/used/listings/350085-used-olds-ambassador-vintage-trumpet-with-case-mouthpiece-and-mute?sort=published_desc</t>
  </si>
  <si>
    <t>https://www.ebay.com/itm/406281626645</t>
  </si>
  <si>
    <t>https://www.ebay.com/itm/167803720338</t>
  </si>
  <si>
    <t>https://www.ebay.com/itm/205750548991</t>
  </si>
  <si>
    <t>https://www.ebay.com/itm/157373496335</t>
  </si>
  <si>
    <t>https://www.ebay.com/itm/167841875489</t>
  </si>
  <si>
    <t>https://reverb.com/item/92443457-f-e-olds-special-replica-2025-lacquer-brand-new-for-beginner</t>
  </si>
  <si>
    <t>https://www.ebay.com/itm/257112927998</t>
  </si>
  <si>
    <t>https://www.ebay.com/itm/306516514278</t>
  </si>
  <si>
    <t>https://www.ebay.com/itm/257127923683</t>
  </si>
  <si>
    <t>N-S leadpipe, Trigger tunes the bell</t>
  </si>
  <si>
    <t>https://www.ebay.com/itm/167837856462</t>
  </si>
  <si>
    <t>https://www.ebay.com/itm/365912580902</t>
  </si>
  <si>
    <t>https://longisland.craigslist.org/msg/d/east-northport-olds-ambassador-trumpet/7874705277.html</t>
  </si>
  <si>
    <t>https://shopgoodwill.com/item/243552782</t>
  </si>
  <si>
    <t>https://www.facebook.com/groups/TrumpetsForSale/permalink/3214972352000916/?sale_post_id=3214972352000916&amp;__tn__=*F</t>
  </si>
  <si>
    <t>https://www.ebay.com/itm/389044107368</t>
  </si>
  <si>
    <t>https://reverb.com/item/92399428-olds-ambassador-1940s-with-original-olds-case-must-go-make-offer</t>
  </si>
  <si>
    <t>https://www.ebay.com/itm/406240044802</t>
  </si>
  <si>
    <t>https://www.ebay.com/itm/227024049254</t>
  </si>
  <si>
    <t>https://www.ebay.com/itm/336211988054</t>
  </si>
  <si>
    <t>https://www.ebay.com/itm/227010193651</t>
  </si>
  <si>
    <t>https://reverb.com/item/92388956-vintage-mid-70-s-old-special-trumpet-silver-plated-case</t>
  </si>
  <si>
    <t>Main water key also top</t>
  </si>
  <si>
    <t>https://www.ebay.com/itm/146879651683</t>
  </si>
  <si>
    <t>https://shopgoodwill.com/item/243516928</t>
  </si>
  <si>
    <t>Superstar</t>
  </si>
  <si>
    <t>3rd slide front of main, main water key also top</t>
  </si>
  <si>
    <t>https://www.ebay.com/itm/184622896853</t>
  </si>
  <si>
    <t>https://minneapolis.craigslist.org/hnp/msg/d/minneapolis-trumpet-ultra-sonic-super/7879908469.html</t>
  </si>
  <si>
    <t>https://www.facebook.com/marketplace/item/1024981682974471/</t>
  </si>
  <si>
    <t>https://www.ebay.com/itm/127379899501</t>
  </si>
  <si>
    <t>https://www.ebay.com/itm/277406144206</t>
  </si>
  <si>
    <t>https://www.auctionninja.com/the-pickers-alley/product/vintage-olds-ambassador-trumpet-with-case-mouthpiece-and-music-sheets-4212855.html#lg=1&amp;slide=4</t>
  </si>
  <si>
    <t>https://www.ebay.com/itm/286853634613</t>
  </si>
  <si>
    <t>https://hibid.com/lot/268490320/lot-of-2-trumpets---buescher-and-old-ambassador-?ref=lot-list</t>
  </si>
  <si>
    <t>https://www.ebay.com/itm/365914288042</t>
  </si>
  <si>
    <t>main water key also top</t>
  </si>
  <si>
    <t>https://www.ebay.com/itm/256082523500</t>
  </si>
  <si>
    <t>https://www.ebay.com/itm/297634997224</t>
  </si>
  <si>
    <t>A10641</t>
  </si>
  <si>
    <t>https://www.ebay.com/itm/286851988506</t>
  </si>
  <si>
    <t>A13221</t>
  </si>
  <si>
    <t>https://shopgoodwill.com/item/243950226</t>
  </si>
  <si>
    <t>A17232</t>
  </si>
  <si>
    <t>https://www.ebay.com/itm/267423924618</t>
  </si>
  <si>
    <t>This instrument was bought for me in 1970 for the high school marching band. I believe it was purchased in West Chester PA at a store owned by the Buglio family.</t>
  </si>
  <si>
    <t>Replated in silver with gold trim</t>
  </si>
  <si>
    <t>two baluster braces on each side</t>
  </si>
  <si>
    <t/>
  </si>
  <si>
    <t>non-hammered</t>
  </si>
  <si>
    <t>https://www.trumpetherald.com/forum/viewtopic.php?p=408688&amp;sid=5e80f2f1f169a1ef109e8ce6d60be925</t>
  </si>
  <si>
    <t>https://hibid.com/lot/268726845/vintage-olds-special-1946-la-trumpet-field-and-sons</t>
  </si>
  <si>
    <t>https://reverb.com/item/92913822-f-e-olds-sons-super-model-four-digit-trumpet-gamonbrass</t>
  </si>
  <si>
    <t>https://www.ebay.com/itm/167892990775</t>
  </si>
  <si>
    <t>N-S, hand engraved</t>
  </si>
  <si>
    <t>https://reverb.com/item/93025232-vintage-olds-super-los-angeles-bb-trumpet-with-original-case-just-serviced-1943</t>
  </si>
  <si>
    <t>https://reverb.com/item/92950945-olds-standard-trumpet-vintage</t>
  </si>
  <si>
    <t>https://www.ebay.com/itm/177561825721</t>
  </si>
  <si>
    <t>RECORDING vertical</t>
  </si>
  <si>
    <t>Sleeved leadpipe</t>
  </si>
  <si>
    <t>https://www.ebay.com/itm/127481000556</t>
  </si>
  <si>
    <t>https://www.ebay.com/itm/116869385154</t>
  </si>
  <si>
    <t>https://www.ebay.com/itm/267452110788</t>
  </si>
  <si>
    <t>Recieverless, lightweight slide braces</t>
  </si>
  <si>
    <t>https://www.ebay.com/itm/267444587507</t>
  </si>
  <si>
    <t>https://shopgoodwill.com/item/245073484</t>
  </si>
  <si>
    <t>https://www.ebay.com/itm/157443780997</t>
  </si>
  <si>
    <t>https://www.ebay.com/itm/197819013325</t>
  </si>
  <si>
    <t>https://www.ebay.com/itm/146938569689</t>
  </si>
  <si>
    <t>https://www.ebay.com/itm/365924613815</t>
  </si>
  <si>
    <t>https://www.ebay.com/itm/136651951120</t>
  </si>
  <si>
    <t>https://www.ebay.com/itm/227055966200</t>
  </si>
  <si>
    <t>https://nh.craigslist.org/msg/d/suncook-1950-fe-olds-ambassador-model/7880024840.html</t>
  </si>
  <si>
    <t>https://bids.moyerauction.com/auctions/44484/lot/7003440-olds-ambassador-trumpet-with-case?utm_source=www.moyerauction.com</t>
  </si>
  <si>
    <t>https://www.hornhospital.com/main/product/olds-recording-trumpet-56232/</t>
  </si>
  <si>
    <t>https://www.facebook.com/groups/123797554312659</t>
  </si>
  <si>
    <t>https://www.ebay.com/itm/257168580119</t>
  </si>
  <si>
    <t>https://www.ebay.com/itm/317447568451</t>
  </si>
  <si>
    <t>https://reverb.com/item/92757465-f-e-olds-super-1953-brass</t>
  </si>
  <si>
    <t>https://www.facebook.com/marketplace/item/1363140155324832/</t>
  </si>
  <si>
    <t>https://www.ebay.com/itm/376645522998</t>
  </si>
  <si>
    <t>https://www.ebay.com/itm/146915521582</t>
  </si>
  <si>
    <t>https://www.ebay.com/itm/267438421127</t>
  </si>
  <si>
    <t>https://reverb.com/item/93038581-1954-olds-recording</t>
  </si>
  <si>
    <t>https://reverb.com/item/92656858-l-a-olds-special-1953-rare</t>
  </si>
  <si>
    <t>https://www.ebay.com/itm/267452122010</t>
  </si>
  <si>
    <t>https://www.ebay.com/itm/286881116419</t>
  </si>
  <si>
    <t>https://shopgoodwill.com/item/246942092</t>
  </si>
  <si>
    <t>https://www.trumpetherald.com/marketplace.php?task=detail&amp;id=156367&amp;s=Olds-Recording-Cornet-SN--179181--Circa-1956</t>
  </si>
  <si>
    <t>https://www.ebay.com/itm/365977359022</t>
  </si>
  <si>
    <t>https://shopgoodwill.com/item/245272776</t>
  </si>
  <si>
    <t>https://www.ebay.com/itm/197810622978</t>
  </si>
  <si>
    <t>https://www.ebay.com/itm/146933627101</t>
  </si>
  <si>
    <t>https://www.ebay.com/itm/205785831320</t>
  </si>
  <si>
    <t>https://shopgoodwill.com/item/245429760</t>
  </si>
  <si>
    <t>https://www.ebay.com/itm/187680154098</t>
  </si>
  <si>
    <t>https://www.ebay.com/itm/157407663198</t>
  </si>
  <si>
    <t>https://www.facebook.com/marketplace/item/2546457239068818</t>
  </si>
  <si>
    <t>https://shopgoodwill.com/item/244868171</t>
  </si>
  <si>
    <t>https://shopgoodwill.com/item/246632033</t>
  </si>
  <si>
    <t>https://www.ebay.com/itm/389218756327</t>
  </si>
  <si>
    <t>https://www.ebay.com/itm/146924085513</t>
  </si>
  <si>
    <t>https://www.ebay.com/itm/157411808179</t>
  </si>
  <si>
    <t>https://www.ebay.com/itm/205826148206</t>
  </si>
  <si>
    <t>https://www.ebay.com/itm/167891054370</t>
  </si>
  <si>
    <t>https://shopgoodwill.com/item/245969971</t>
  </si>
  <si>
    <t>https://www.facebook.com/marketplace/item/1907729586449009</t>
  </si>
  <si>
    <t>https://www.ebay.com/itm/357888152734</t>
  </si>
  <si>
    <t>https://www.facebook.com/share/p/1CgTTdjU3L/</t>
  </si>
  <si>
    <t>https://www.dawkes.co.uk/olds-mendez-bb-trumpet-458887-trumpet/29575</t>
  </si>
  <si>
    <t>https://www.ebay.com/itm/397201338137</t>
  </si>
  <si>
    <t>https://www.ebay.com/itm/297698933709</t>
  </si>
  <si>
    <t>https://www.ebay.com/itm/257170563610</t>
  </si>
  <si>
    <t>https://shopgoodwill.com/item/247300811</t>
  </si>
  <si>
    <t>https://shopgoodwill.com/item/245827794</t>
  </si>
  <si>
    <t>https://www.ebay.com/itm/187653519788</t>
  </si>
  <si>
    <t>https://hibid.com/lot/271939396/vintage-trumpet-and-case?ref=lot-list</t>
  </si>
  <si>
    <t>https://www.ebay.com/itm/406290880584</t>
  </si>
  <si>
    <t>https://www.ebay.com/itm/389218745960</t>
  </si>
  <si>
    <t>https://shopgoodwill.com/item/244782409</t>
  </si>
  <si>
    <t>https://www.ebay.com/itm/326820878338</t>
  </si>
  <si>
    <t>https://www.ebay.com/itm/197846556115</t>
  </si>
  <si>
    <t>https://www.ebay.com/itm/326839504889</t>
  </si>
  <si>
    <t>https://shopgoodwill.com/item/245627055</t>
  </si>
  <si>
    <t>https://www.ebay.com/itm/365953816586</t>
  </si>
  <si>
    <t>https://shopgoodwill.com/item/246616367</t>
  </si>
  <si>
    <t>https://www.ebay.com/itm/389209742095</t>
  </si>
  <si>
    <t>https://www.ebay.com/itm/227049480223</t>
  </si>
  <si>
    <t>https://reverb.com/item/92781065-olds-recording-r5-cornet-with-two-mutes-1950s-1970s-silver-pewter</t>
  </si>
  <si>
    <t>https://shopgoodwill.com/item/246621587</t>
  </si>
  <si>
    <t>https://www.ebay.com/itm/267452108236</t>
  </si>
  <si>
    <t>https://minneapolis.craigslist.org/hnp/msg/d/minneapolis-olds-brass-ambassador/7889711524.html</t>
  </si>
  <si>
    <t>https://hibid.com/lot/269729573/vtg-olds-ambassador-cornet-original-case?ref=lot-list</t>
  </si>
  <si>
    <t>https://www.ebay.com/itm/326840487695</t>
  </si>
  <si>
    <t>https://www.ebay.com/itm/267440018228</t>
  </si>
  <si>
    <t>https://www.ebay.com/itm/297721992655</t>
  </si>
  <si>
    <t>https://hibid.com/lot/271285159/olds-ambassador-fullerton-trumpet-serial--737659?ref=lot-list</t>
  </si>
  <si>
    <t>https://reverb.com/item/92734116-olds-ambassador-1971</t>
  </si>
  <si>
    <t>https://www.ebay.com/itm/187714297109</t>
  </si>
  <si>
    <t>https://www.ebay.com/itm/357842729732</t>
  </si>
  <si>
    <t>https://www.brassmavens.com/shop/p/olds-flugel?</t>
  </si>
  <si>
    <t>both water keys top</t>
  </si>
  <si>
    <t>https://reverb.com/item/92670687-olds-studio-trumpet</t>
  </si>
  <si>
    <t>https://www.ebay.com/itm/317524616546</t>
  </si>
  <si>
    <t>https://shopgoodwill.com/item/244976776</t>
  </si>
  <si>
    <t>https://www.ebay.com/itm/389195224938</t>
  </si>
  <si>
    <t>https://www.ebay.com/itm/397162270873</t>
  </si>
  <si>
    <t>https://www.facebook.com/groups/123797554312659/permalink/33085936947671961/</t>
  </si>
  <si>
    <t>https://shopgoodwill.com/item/245271269</t>
  </si>
  <si>
    <t>https://www.ebay.com/itm/127454234609</t>
  </si>
  <si>
    <t>https://www.ebay.com/itm/267459024830</t>
  </si>
  <si>
    <t>https://www.ebay.com/itm/167894961141</t>
  </si>
  <si>
    <t>https://hibid.com/lot/270957029/trumpet-w--case?ref=lot-list</t>
  </si>
  <si>
    <t>https://reverb.com/item/92949450-olds-ambassador-bb-trumpet-w-case</t>
  </si>
  <si>
    <t>https://www.ebay.com/itm/406306631335</t>
  </si>
  <si>
    <t>https://www.ebay.com/itm/187686606732</t>
  </si>
  <si>
    <t>https://shopgoodwill.com/item/247367605</t>
  </si>
  <si>
    <t>https://www.ebay.com/itm/317480207807</t>
  </si>
  <si>
    <t>https://shopgoodwill.com/item/244834887</t>
  </si>
  <si>
    <t>https://shopgoodwill.com/item/246169918</t>
  </si>
  <si>
    <t>A02663</t>
  </si>
  <si>
    <t>https://bids.moyerauction.com/auctions/44484/lot/7003439-fe-olds-and-son-ambassador-trumpet-with-case?utm_source=www.moyerauction.com</t>
  </si>
  <si>
    <t>A17196</t>
  </si>
  <si>
    <t>https://www.ebay.com/itm/389218697980</t>
  </si>
  <si>
    <t>A17481</t>
  </si>
  <si>
    <t>https://www.ebay.com/itm/389218727563</t>
  </si>
  <si>
    <t>A27328</t>
  </si>
  <si>
    <t>https://www.facebook.com/groups/123797554312659/permalink/32759298317002494/</t>
  </si>
  <si>
    <t>https://www.ebay.com/itm/116838036899</t>
  </si>
  <si>
    <t>https://reverb.com/item/93078594-1959-f-e-olds-flugelhorn-fully-restored-fullerton-ca-era</t>
  </si>
  <si>
    <t>small</t>
  </si>
  <si>
    <t>large</t>
  </si>
  <si>
    <t>71xxx</t>
  </si>
  <si>
    <t>Large(?)</t>
  </si>
  <si>
    <t>Large</t>
  </si>
  <si>
    <t>https://reverb.com/item/92726781-1948-f-e-olds-sons-standard-brass-trumpet?show_sold=true</t>
  </si>
  <si>
    <t>Replacement Fullerton bell and 3rd slide</t>
  </si>
  <si>
    <t>has angled knurling on top and bottom caps, but not finger buttons</t>
  </si>
  <si>
    <t>bell is not engraved as Tempered</t>
  </si>
  <si>
    <t>"later" style wrap</t>
  </si>
  <si>
    <t>brass with N-S flare</t>
  </si>
  <si>
    <t xml:space="preserve">trigger </t>
  </si>
  <si>
    <t>has older flat style slide braces</t>
  </si>
  <si>
    <t>newer post style slide braces</t>
  </si>
  <si>
    <t>Made into cornet  hybrid with pre-war Super bell/slides</t>
  </si>
  <si>
    <t>N-S with bronze flare</t>
  </si>
  <si>
    <t>trigger tunes 3rd valve slide</t>
  </si>
  <si>
    <t>trigger tunes main tuning slide</t>
  </si>
  <si>
    <t>relacquered with brush finish</t>
  </si>
  <si>
    <t>N-S Fullerton tone ring</t>
  </si>
  <si>
    <t>L-L</t>
  </si>
  <si>
    <t>trigger tunes main slide</t>
  </si>
  <si>
    <t>bell flare has been cut off</t>
  </si>
  <si>
    <t>silver plating appears to be original</t>
  </si>
  <si>
    <t>valox spring barrels</t>
  </si>
  <si>
    <t>ultra sonic</t>
  </si>
  <si>
    <t xml:space="preserve">Fixed </t>
  </si>
  <si>
    <t>"Bicentennial" edition with liberty bell engraving on bell</t>
  </si>
  <si>
    <t>includes D slide</t>
  </si>
  <si>
    <t>stop screws on 1st and 3rd slides</t>
  </si>
  <si>
    <t>Lifton case marked "FIN-DER'S Music Store"</t>
  </si>
  <si>
    <t>Factory silver plat with gold wash inside bell.</t>
  </si>
  <si>
    <t>Brass  The Olds</t>
  </si>
  <si>
    <t>sold new at Fife &amp; Nichols Music Store in Los Angeles, CA. Fife &amp; Nichols was located at the corner of Sunset and Vine inside the famous Wallach’s Music.</t>
  </si>
  <si>
    <t>This 1951 Olds Ambassador Bb trumpet was sold new at Fife &amp; Nichols Music Store in Los Angeles, CA. Fife &amp; Nichols was located at the corner of Sunset and Vine inside the famous Wallach’s Music. It’s in the original case which is rectangular in shape and just a little longer than the trumpet itself. It flares out on both sides at one end to accompany the bell. I’ve never seen another case like it so I presume that it was a custom made case for the trumpets sold by Fife &amp; Nichols.</t>
  </si>
  <si>
    <t>appears to be factory silver plated</t>
  </si>
  <si>
    <t>Was purchased by my great grandfather for my great uncle in school. Given to me by my other great uncle to keep in the family.</t>
  </si>
  <si>
    <t>does not have "trumpet" engraved on the bell after Mendez</t>
  </si>
  <si>
    <t>https://www.ebay.com/itm/336315025070</t>
  </si>
  <si>
    <t>https://www.ebay.com/itm/397360215286</t>
  </si>
  <si>
    <t>https://www.ebay.com/itm/357983862587</t>
  </si>
  <si>
    <t>https://www.ebay.com/itm/205863010791</t>
  </si>
  <si>
    <t>https://www.ebay.com/itm/376742847429</t>
  </si>
  <si>
    <t>https://www.ebay.com/itm/257237600557</t>
  </si>
  <si>
    <t>https://www.ebay.com/itm/157504873669</t>
  </si>
  <si>
    <t>https://www.ebay.com/itm/326899370135</t>
  </si>
  <si>
    <t>https://www.ebay.com/itm/376751341721</t>
  </si>
  <si>
    <t>https://www.ebay.com/itm/267478234530</t>
  </si>
  <si>
    <t>https://www.ebay.com/itm/357991684967</t>
  </si>
  <si>
    <t>https://www.ebay.com/itm/357991664371</t>
  </si>
  <si>
    <t>https://www.ebay.com/itm/127496990423</t>
  </si>
  <si>
    <t>https://www.ebay.com/itm/116890490258</t>
  </si>
  <si>
    <t>Reciever</t>
  </si>
  <si>
    <t>https://www.ebay.com/itm/389259548533</t>
  </si>
  <si>
    <t>https://www.ebay.com/itm/157526410772</t>
  </si>
  <si>
    <t>https://www.ebay.com/itm/357950913337</t>
  </si>
  <si>
    <t>https://www.ebay.com/itm/389227925675</t>
  </si>
  <si>
    <t>https://www.ebay.com/itm/227110172468</t>
  </si>
  <si>
    <t>https://www.ebay.com/itm/357991669857</t>
  </si>
  <si>
    <t>https://www.ebay.com/itm/267503584690</t>
  </si>
  <si>
    <t>https://www.ebay.com/itm/267485269821</t>
  </si>
  <si>
    <t>https://www.facebook.com/marketplace/item/25011605198532658/</t>
  </si>
  <si>
    <t>https://www.ebay.com/itm/146957304427</t>
  </si>
  <si>
    <t>https://www.ebay.com/itm/177610498721</t>
  </si>
  <si>
    <t>https://www.ebay.com/itm/357991686435</t>
  </si>
  <si>
    <t>https://www.ebay.com/itm/306609104668</t>
  </si>
  <si>
    <t>https://www.ebay.com/itm/257240537849</t>
  </si>
  <si>
    <t>https://www.ebay.com/itm/257221795077</t>
  </si>
  <si>
    <t>https://reverb.com/item/93331251-olds-cornet-1958-1959</t>
  </si>
  <si>
    <t>https://www.ebay.com/itm/286976888197</t>
  </si>
  <si>
    <t>https://www.facebook.com/groups/oldsloyalists/permalink/2045223349562689/</t>
  </si>
  <si>
    <t>https://www.ebay.com/itm/116899025159</t>
  </si>
  <si>
    <t>https://www.liveauctioneers.com/item/219296726_olds-recording-trumpet-hatfield-pa</t>
  </si>
  <si>
    <t>https://shopgoodwill.com/item/248848169</t>
  </si>
  <si>
    <t>https://www.ebay.com/itm/127490471354</t>
  </si>
  <si>
    <t xml:space="preserve"> Trigger tunes the bell</t>
  </si>
  <si>
    <t>https://www.ebay.com/itm/116888042744</t>
  </si>
  <si>
    <t>https://www.ebay.com/itm/317561051779</t>
  </si>
  <si>
    <t>Cut down to C-trumpet</t>
  </si>
  <si>
    <t>https://reverb.com/item/93334599-olds-ambassador-refurbished-and-upgraded-intonation-control-key-of-c-1962-raw-brass-finish</t>
  </si>
  <si>
    <t>https://www.ebay.com/itm/286968477353</t>
  </si>
  <si>
    <t>https://shopgoodwill.com/item/249424760</t>
  </si>
  <si>
    <t>https://www.ebay.com/itm/336312873801</t>
  </si>
  <si>
    <t>https://www.ebay.com/itm/397307354861</t>
  </si>
  <si>
    <t>https://www.ebay.com/itm/257213774262</t>
  </si>
  <si>
    <t>https://www.ebay.com/itm/376745456303</t>
  </si>
  <si>
    <t>https://www.ebay.com/itm/267473196736</t>
  </si>
  <si>
    <t>https://www.ebay.com/itm/406453930480</t>
  </si>
  <si>
    <t>https://www.ebay.com/itm/177613321647</t>
  </si>
  <si>
    <t>https://www.ebay.com/itm/317543186766</t>
  </si>
  <si>
    <t>https://www.facebook.com/marketplace/item/2047953449335834/</t>
  </si>
  <si>
    <t>https://reverb.com/item/93334638-olds-ambassador-refurbished-and-upgraded-intonation-control-key-of-c-1962-raw-brass-finish</t>
  </si>
  <si>
    <t>https://www.ebay.com/itm/306636196302</t>
  </si>
  <si>
    <t>https://reverb.com/item/93327263-f-e-olds-son-recording-trumpet-fullerton-era-c-1964-66-excellent-condition-protec-case-3-custom-mouthpieces</t>
  </si>
  <si>
    <t>https://shopgoodwill.com/item/247926481</t>
  </si>
  <si>
    <t>https://www.ebay.com/itm/406380623653</t>
  </si>
  <si>
    <t>https://www.ebay.com/itm/197906650685</t>
  </si>
  <si>
    <t>https://www.ebay.com/itm/336312845593</t>
  </si>
  <si>
    <t>https://shopgoodwill.com/item/249445547</t>
  </si>
  <si>
    <t>https://www.ebay.com/itm/147008150146</t>
  </si>
  <si>
    <t>https://www.ebay.com/itm/177574114486</t>
  </si>
  <si>
    <t>https://www.facebook.com/groups/123797554312659/permalink/33335954236003563</t>
  </si>
  <si>
    <t>https://www.ebay.com/itm/116897369467</t>
  </si>
  <si>
    <t>https://www.ebay.com/itm/326898809826</t>
  </si>
  <si>
    <t>https://shopgoodwill.com/item/248244228</t>
  </si>
  <si>
    <t>https://www.ebay.com/itm/357903415763</t>
  </si>
  <si>
    <t>https://www.ebay.com/itm/406412091668</t>
  </si>
  <si>
    <t>https://www.ebay.com/itm/205869807284</t>
  </si>
  <si>
    <t>https://www.ebay.com/itm/227097167225</t>
  </si>
  <si>
    <t>https://www.facebook.com/marketplace/item/835338429232518/</t>
  </si>
  <si>
    <t>https://shopgoodwill.com/item/248990833</t>
  </si>
  <si>
    <t>https://www.ebay.com/itm/167939867311</t>
  </si>
  <si>
    <t>https://www.ebay.com/itm/205863085966</t>
  </si>
  <si>
    <t>https://www.ebay.com/itm/336283265347</t>
  </si>
  <si>
    <t>https://www.ebay.com/itm/136733951393</t>
  </si>
  <si>
    <t>https://www.ebay.com/itm/177587499605</t>
  </si>
  <si>
    <t>https://shopgoodwill.com/item/248397196</t>
  </si>
  <si>
    <t>https://www.ebay.com/itm/146999370291</t>
  </si>
  <si>
    <t>https://shopgoodwill.com/item/248694632</t>
  </si>
  <si>
    <t>https://offerup.com/item/detail/1ac59ed5-680d-36cc-8936-de97ec1390a9</t>
  </si>
  <si>
    <t>https://www.ebay.com/itm/366024541805</t>
  </si>
  <si>
    <t>https://www.ebay.com/itm/389336607450</t>
  </si>
  <si>
    <t>https://www.ebay.com/itm/397238995558</t>
  </si>
  <si>
    <t>https://reverb.com/item/93367908-olds-ambassador-cornet-vintage-1980s-brass</t>
  </si>
  <si>
    <t>https://www.ebay.com/itm/306645485895</t>
  </si>
  <si>
    <t>https://www.ebay.com/itm/286985035804</t>
  </si>
  <si>
    <t>https://shopgoodwill.com/item/249213810</t>
  </si>
  <si>
    <t>https://shopgoodwill.com/item/249369157</t>
  </si>
  <si>
    <t>https://shopgoodwill.com/item/249211092</t>
  </si>
  <si>
    <t>https://www.ebay.com/itm/177610809094</t>
  </si>
  <si>
    <t>https://www.ebay.com/itm/157460381644</t>
  </si>
  <si>
    <t>https://www.ebay.com/itm/277532126575</t>
  </si>
  <si>
    <t>https://reverb.com/item/93172708-olds-ambassador-trumpet</t>
  </si>
  <si>
    <t>https://www.ebay.com/itm/357937365884</t>
  </si>
  <si>
    <t>476x5</t>
  </si>
  <si>
    <t>https://www.ebay.com/itm/306609015864</t>
  </si>
  <si>
    <t>N-S leadpipe - no sleeve</t>
  </si>
  <si>
    <t>higher copper content</t>
  </si>
  <si>
    <t>Super Recording "cross style" engraving</t>
  </si>
  <si>
    <t>later style single pin valve guides; earlier finger buttons with groove</t>
  </si>
  <si>
    <t>replated in silver with gold plated accents</t>
  </si>
  <si>
    <t>N-S w/bronze flare</t>
  </si>
  <si>
    <t>finger hook</t>
  </si>
  <si>
    <t>YL</t>
  </si>
  <si>
    <t>set screws for 1st and 3rd slides; valox spring barrels &amp; valve guides</t>
  </si>
  <si>
    <t>older style engraving</t>
  </si>
  <si>
    <t>later basic style bell egraving</t>
  </si>
  <si>
    <t>later basic style bell engraving</t>
  </si>
  <si>
    <t xml:space="preserve">Purchased on eBay in July 2010 from party in Washington state. </t>
  </si>
  <si>
    <t>given to Uncle in late 1980s by a neighbor. Uncle gave it to niece as a student instrument in July 2011.</t>
  </si>
  <si>
    <t xml:space="preserve">Super Star 2, metal valve stems, missing original finger buttons </t>
  </si>
  <si>
    <t>N-S Leadpipe</t>
  </si>
  <si>
    <t>Olds Superstar with #2 size Ultrasonic bell.</t>
  </si>
  <si>
    <t>tuning bell</t>
  </si>
  <si>
    <t>Model P12H, Lot #3224</t>
  </si>
  <si>
    <t xml:space="preserve">Original Owner. Purchased NOS from Whittaker Music, Long Beach, CA. </t>
  </si>
  <si>
    <t xml:space="preserve">sold on ebay 1/10/2012
</t>
  </si>
  <si>
    <t>missing valve stems and tops</t>
  </si>
  <si>
    <t xml:space="preserve">
I bought it know here by German Ebay.</t>
  </si>
  <si>
    <t xml:space="preserve">Bought the Trumpet in Kaiserslautern Germany </t>
  </si>
  <si>
    <t xml:space="preserve">In fairly good condition. Plating has only a couple of wear spots. </t>
  </si>
  <si>
    <t>NL10 Custom BiCentennial Model Engraved image of Liberty Bell 1776 -1976</t>
  </si>
  <si>
    <t>Valve Bore: 10 . 270 mm</t>
  </si>
  <si>
    <t xml:space="preserve">
The model is L-12</t>
  </si>
  <si>
    <t>Bell: 146 mm</t>
  </si>
  <si>
    <t>purchased new in NJ from distribution warehouse sometime in 70's. I am original owner.</t>
  </si>
  <si>
    <t>played by my grandpa in High school</t>
  </si>
  <si>
    <t>Full double horn (F/B♭), Kruspe-wrap, detachable bell, pro/Opera model</t>
  </si>
  <si>
    <t>A47170</t>
  </si>
  <si>
    <t>Marching Baritone/Euphonium</t>
  </si>
  <si>
    <t>Serial number on the valve casing is 53420 but valves are 52420</t>
  </si>
  <si>
    <t>Fluglelhorn</t>
  </si>
  <si>
    <t>https://centexbrass.com/1940oldssrcornet</t>
  </si>
  <si>
    <t xml:space="preserve">Custom CHR (Custom High Range) </t>
  </si>
  <si>
    <t>Re-O-loy trombones were produced a year or so before Re-O-loy trumpets</t>
  </si>
  <si>
    <t>F trigger</t>
  </si>
  <si>
    <t>N-S stem w/broze flare</t>
  </si>
  <si>
    <t>It's a beautiful tricolor trombone, with a rose brass bell, silver nickel stem, and brass slide</t>
  </si>
  <si>
    <t>Recording trumpet</t>
  </si>
  <si>
    <t>Recording cornet</t>
  </si>
  <si>
    <t>https://reverb.com/item/93739133-olds-the-olds-bb-trumpet-1944-lacquer</t>
  </si>
  <si>
    <t>3rd valve slide missing</t>
  </si>
  <si>
    <t>purchased at antique store in Jefferson TX for $69</t>
  </si>
  <si>
    <t>purchased in 1961</t>
  </si>
  <si>
    <t>This serial number is in between two Ambassador trumpets  35384 and 35431 so it is possible that a batch of trombones could have been made in between them, but more likely that there were more Ambassador trumpets as part of a larger batch</t>
  </si>
  <si>
    <t xml:space="preserve">no mouthpiece receiver - </t>
  </si>
  <si>
    <t>half moon bracing</t>
  </si>
  <si>
    <t>Purchased circa 1967 in Memphis,Tn for me as I entered 10th grade band. Owned it since then</t>
  </si>
  <si>
    <t>A30081</t>
  </si>
  <si>
    <t>Imported directly from Olds to the UK; Silver is worn to reveal balusters</t>
  </si>
  <si>
    <t>purchased in 1968</t>
  </si>
  <si>
    <t>https://reverb.com/item/50485278-olds-ambassador-trumpet-1958</t>
  </si>
  <si>
    <t>Does not have valox spring barrels</t>
  </si>
  <si>
    <t>valve trombone</t>
  </si>
  <si>
    <t>ValveTrbn</t>
  </si>
  <si>
    <t>Custom Flower motif engraving along full length of the bell</t>
  </si>
  <si>
    <t>There is not a trigger.  There is  stud on the slide for the trigger but that is all</t>
  </si>
  <si>
    <t>side mounted saddle</t>
  </si>
  <si>
    <t>bell appears to be a replacement with the post war engraving style</t>
  </si>
  <si>
    <t>https://www.facebook.com/commerce/listing/658707299246364</t>
  </si>
  <si>
    <t>Purchased with paper route and lawn job money at Maytan Music Reno, NV in 1976 for $700</t>
  </si>
  <si>
    <t>A14736</t>
  </si>
  <si>
    <t>Purchased new in 1960 from Hewgley's in Nashville.</t>
  </si>
  <si>
    <t>purchased in Nov 2024 from musician in Bremerton WA</t>
  </si>
  <si>
    <t>Model R-15; located in the UK</t>
  </si>
  <si>
    <t>Has original guarantee card for S-15 super trombone. Has Los Angeles stamped tone ring and original case</t>
  </si>
  <si>
    <t>B marked on mouthpiece receiver; Super Star Flugelhorn</t>
  </si>
  <si>
    <t>brass tube w/N-S flare</t>
  </si>
  <si>
    <t>Purchased 2nd hand in Sweden 1982.</t>
  </si>
  <si>
    <t>https://shopgoodwill.com/item/249454095</t>
  </si>
  <si>
    <t>https://www.ebay.com/itm/267505433065</t>
  </si>
  <si>
    <t>https://shopgoodwill.com/item/249843468</t>
  </si>
  <si>
    <t>https://reverb.com/item/93477639-f-e-olds-son-opera-1962</t>
  </si>
  <si>
    <t>https://www.ebay.com/itm/177662057674</t>
  </si>
  <si>
    <t>https://www.ebay.com/itm/127555064009</t>
  </si>
  <si>
    <t>trigger operates 3rd</t>
  </si>
  <si>
    <t>https://www.facebook.com/photo/?fbid=25000558602956508&amp;set=pcb.4233914273551979</t>
  </si>
  <si>
    <t>https://www.ebay.com/itm/287002436075</t>
  </si>
  <si>
    <t>https://www.ebay.com/itm/205917018470</t>
  </si>
  <si>
    <t>https://shopgoodwill.com/item/250261375</t>
  </si>
  <si>
    <t>King Master style wrap</t>
  </si>
  <si>
    <t>https://www.ebay.com/itm/326911353149</t>
  </si>
  <si>
    <t>https://www.ebay.com/itm/358012790939</t>
  </si>
  <si>
    <t>https://www.ebay.com/itm/358012775490</t>
  </si>
  <si>
    <t>https://www.ebay.com/itm/358012768749</t>
  </si>
  <si>
    <t>https://www.ebay.com/itm/358012767948</t>
  </si>
  <si>
    <t>https://www.ebay.com/itm/358012765846</t>
  </si>
  <si>
    <t>https://www.ebay.com/itm/406474711070</t>
  </si>
  <si>
    <t>https://www.ebay.com/itm/336341087910</t>
  </si>
  <si>
    <t>https://www.ebay.com/itm/187830393594</t>
  </si>
  <si>
    <t>Receiver</t>
  </si>
  <si>
    <t>https://reverb.com/item/93545809-olds-special-trumpet-1950s-serial-no-98870-vintage-jazz-horn?bk=eyJhbGciOiJIUzI1NiJ9.eyJqdGkiOiIwZDE4ZWU1YS03YzgzLTQ2NGItYTAzNC0zNDA3NGMwNjI1NTEiLCJpYXQiOjE3NjU2Njg3NzEsInVzZXJfaWQiOiIzNjUwNzk5Iiwic2Vzc2lvbl9pZCI6IjdmMGVmY2FkLTU4MzktNDU3Yi1hNWEzLTlhMjNlMjYzY2YzYSIsImNvb2tpZV9pZCI6IjA4ZGU0NWE0LThhOGYtNDdkMi05ODk4LTI5NDUwNDhlNDQ2MCIsInByb2R1Y3RfaWQiOiI5MzU0NTgwOSIsInNvdXJjZSI6Ik5PTkUifQ.gMsaciQAkr5VA3pKdqyus-bGHgCEuVfgBWiD-coSyu8</t>
  </si>
  <si>
    <t>https://www.ebay.com/itm/277575868861</t>
  </si>
  <si>
    <t>https://www.ebay.com/itm/397391236155</t>
  </si>
  <si>
    <t>A26712</t>
  </si>
  <si>
    <t>https://www.ebay.com/itm/366060028440</t>
  </si>
  <si>
    <t>https://www.ebay.com/itm/187844049777</t>
  </si>
  <si>
    <t>https://www.ebay.com/itm/147033140906</t>
  </si>
  <si>
    <t>https://www.facebook.com/share/p/1ChSnrQ6VH/</t>
  </si>
  <si>
    <t>https://www.ebay.com/itm/267513213041</t>
  </si>
  <si>
    <t>https://www.ebay.com/itm/277579372046</t>
  </si>
  <si>
    <t>https://www.ebay.com/itm/236527640049</t>
  </si>
  <si>
    <t>https://reverb.com/item/93575118-olds-opera-bb-cornet-1960s-nickel-plating-with-lacquered-brass-w-original-case</t>
  </si>
  <si>
    <t>https://shopgoodwill.com/item/250493865</t>
  </si>
  <si>
    <t>https://www.ebay.com/itm/236528159589</t>
  </si>
  <si>
    <t>https://www.ebay.com/itm/236528140958</t>
  </si>
  <si>
    <t>https://www.ebay.com/itm/168008277018</t>
  </si>
  <si>
    <t>https://www.ebay.com/itm/317666188706</t>
  </si>
  <si>
    <t>https://shopgoodwill.com/item/250713803</t>
  </si>
  <si>
    <t>https://shopgoodwill.com/item/250711341</t>
  </si>
  <si>
    <t>https://www.ebay.com/itm/227136218408</t>
  </si>
  <si>
    <t>https://www.ebay.com/itm/227136216030</t>
  </si>
  <si>
    <t>https://www.trumpetherald.com/marketplace.php?task=detail&amp;id=156923&amp;s=Olds-Studio</t>
  </si>
  <si>
    <t>https://www.ebay.com/itm/389386106337</t>
  </si>
  <si>
    <t>https://www.ebay.com/itm/406494566552</t>
  </si>
  <si>
    <t>A19927</t>
  </si>
  <si>
    <t>https://shopgoodwill.com/item/250929566</t>
  </si>
  <si>
    <t>https://www.ebay.com/itm/116936985797</t>
  </si>
  <si>
    <t>https://www.facebook.com/marketplace/item/874251285115433/?ref=search&amp;referral_code=null&amp;referral_story_type=post&amp;tracking=browse_serp%3Aeb61512f-1c24-482b-9ab9-074ff5588a3e</t>
  </si>
  <si>
    <t>https://reverb.com/item/93645107-olds-recording-trumpet-379xxx</t>
  </si>
  <si>
    <t>https://www.ebay.com/itm/406503264315</t>
  </si>
  <si>
    <t>https://reverb.com/item/93656315-1964-olds-recording-trumpet-fullerton-sn-452425-w-king-7m-mouthpiece-video-demo</t>
  </si>
  <si>
    <t>https://www.ebay.com/itm/177697126373</t>
  </si>
  <si>
    <t>https://reverb.com/item/93665479-a-old-s-ambassador-cornet-in-a-hard-case-ready-to-play-1-t</t>
  </si>
  <si>
    <t>https://www.ebay.com/itm/136871870676</t>
  </si>
  <si>
    <t>https://www.facebook.com/groups/TrumpetsForSale/permalink/3333203126844504?sale_post_id=3333203126844504</t>
  </si>
  <si>
    <t>https://www.ebay.com/itm/257274170024</t>
  </si>
  <si>
    <t>https://www.ebay.com/itm/366076876691</t>
  </si>
  <si>
    <t>https://www.ebay.com/itm/236543518242</t>
  </si>
  <si>
    <t>https://www.ebay.com/itm/227144053774</t>
  </si>
  <si>
    <t>https://www.ebay.com/itm/297873795522</t>
  </si>
  <si>
    <t>https://www.ebay.com/itm/157565979452</t>
  </si>
  <si>
    <t>A05429</t>
  </si>
  <si>
    <t>https://www.ebay.com/itm/168027926894</t>
  </si>
  <si>
    <t>https://www.facebook.com/groups/oldsloyalists/permalink/2078399562911734</t>
  </si>
  <si>
    <t>https://www.ebay.com/itm/187876005503</t>
  </si>
  <si>
    <t>https://www.ebay.com/itm/116946112894</t>
  </si>
  <si>
    <t>https://www.ebay.com/itm/336361883133</t>
  </si>
  <si>
    <t>https://shopgoodwill.com/item/251485466</t>
  </si>
  <si>
    <t>https://shopgoodwill.com/item/251480991</t>
  </si>
  <si>
    <t>https://www.ebay.com/itm/297880174594</t>
  </si>
  <si>
    <t>https://www.ebay.com/itm/277608875368</t>
  </si>
  <si>
    <t>https://www.ebay.com/itm/287037688947</t>
  </si>
  <si>
    <t>https://www.ebay.com/itm/227149354346</t>
  </si>
  <si>
    <t>https://www.ebay.com/itm/267526943593</t>
  </si>
  <si>
    <t>https://www.ebay.com/itm/147061719417</t>
  </si>
  <si>
    <t>https://www.ebay.com/itm/306683295313</t>
  </si>
  <si>
    <t>https://www.ebay.com/itm/406537764142</t>
  </si>
  <si>
    <t>https://www.ebay.com/itm/147063352189</t>
  </si>
  <si>
    <t>3rd slide in front of main.</t>
  </si>
  <si>
    <t>https://reverb.com/item/93771884-f-e-olds-sons-ultra-sonic-super-star-bb-trumpet-early-70s-maybe-1972-silver</t>
  </si>
  <si>
    <t>https://www.ebay.com/itm/257289823049</t>
  </si>
  <si>
    <t>https://www.ebay.com/itm/227158721950</t>
  </si>
  <si>
    <t>https://www.ebay.com/itm/168054569225</t>
  </si>
  <si>
    <t>https://www.ebay.com/itm/267532959624</t>
  </si>
  <si>
    <t>https://reverb.com/item/93840821-vintage-olds-mendez-bb-trumpet</t>
  </si>
  <si>
    <t>https://reverb.com/item/93833933-olds-custom-utra-73-silver</t>
  </si>
  <si>
    <t>https://reverb.com/item/93843936-olds-ultra-sonic-super-star</t>
  </si>
  <si>
    <t>https://shopgoodwill.com/item/252243275</t>
  </si>
  <si>
    <t>https://www.facebook.com/groups/flugelhornlovers/posts/10162205757651139</t>
  </si>
  <si>
    <t>https://www.ebay.com/itm/317734932472</t>
  </si>
  <si>
    <t>https://www.ebay.com/itm/277630243964</t>
  </si>
  <si>
    <t>https://thanetrumpets.com/store-2/olds-special-duel-material-bell-bb</t>
  </si>
  <si>
    <t>https://thanetrumpets.com/store-2/olds-special-la-model</t>
  </si>
  <si>
    <t>https://www.ebay.com/itm/257297240944</t>
  </si>
  <si>
    <t>https://www.ebay.com/itm/389464153514</t>
  </si>
  <si>
    <t>https://www.auctionzip.com/Listings/4104993.html?kwd=trumpet&amp;utm_source=azemail&amp;utm_medium=email&amp;utm_campaign=alerts</t>
  </si>
  <si>
    <t>https://www.ebay.com/itm/366109064511</t>
  </si>
  <si>
    <t>https://www.ebay.com/itm/157598942375</t>
  </si>
  <si>
    <t>https://www.ebay.com/itm/267537262973</t>
  </si>
  <si>
    <t>https://www.ebay.com/itm/168070546997</t>
  </si>
  <si>
    <t>https://www.ebay.com/itm/366112772379</t>
  </si>
  <si>
    <t>https://www.ebay.com/itm/157605274938</t>
  </si>
  <si>
    <t>https://www.ebay.com/itm/366112758026</t>
  </si>
  <si>
    <t>https://www.ebay.com/itm/227168992992</t>
  </si>
  <si>
    <t>https://www.ebay.com/itm/397485242596</t>
  </si>
  <si>
    <t>https://www.ebay.com/itm/397485172782</t>
  </si>
  <si>
    <t>https://www.ebay.com/itm/127617296195</t>
  </si>
  <si>
    <t>straight sided balusters</t>
  </si>
  <si>
    <t xml:space="preserve">N-S </t>
  </si>
  <si>
    <t>Appears to have non-original later style finger buttons</t>
  </si>
  <si>
    <t>Wrap appears to be a Special model, but engraving says "Olds" model</t>
  </si>
  <si>
    <t>https://www.facebook.com/photo?fbid=10234422635640489&amp;set=pcb.34116730401259272</t>
  </si>
  <si>
    <t>RECORDING engraved down the bell</t>
  </si>
  <si>
    <t>Lightweight slide braces</t>
  </si>
  <si>
    <t>2-pin valve guides; finger buttons are earlier style with horizontal groove</t>
  </si>
  <si>
    <t>finger buttons are earlier style with a single horizontal groove</t>
  </si>
  <si>
    <t> My parents purchased this trumpet around 1972 for my older brother</t>
  </si>
  <si>
    <t>My parents purchased this trumpet around 1972 for my older brother. He performed in Marching band, stage band concert band, pep band and qualified for districts. Their highschool band also made a record album</t>
  </si>
  <si>
    <t>Appears to have been poorly silver plated in the past</t>
  </si>
  <si>
    <t>https://www.ebay.com/itm/187956034507</t>
  </si>
  <si>
    <t>https://centexbrass.com/1974oldschr-1</t>
  </si>
  <si>
    <t>https://centexbrass.com/1974oldschr-884153</t>
  </si>
  <si>
    <t>https://shopgoodwill.com/item/253182214</t>
  </si>
  <si>
    <t>There are Ambassador cornets on either side of this number  32382 and 32413 so not much space for a batch of trombones in the middle of an Ambassador cornet batch</t>
  </si>
  <si>
    <t>There is an ambassador trumpet SN 42629 and a Super trumpet sn 42658, so this is only a gap of 29 numbers.  This is a pretty small gap to have a batch of trombones in the middle of.</t>
  </si>
  <si>
    <t>There is a gap of 74 instruments between Super trumpet 42658 and Super Recording trumpet 42732, so a batch of Ambassador trombones could have been made in between them.</t>
  </si>
  <si>
    <t xml:space="preserve">LA is on the tone ring </t>
  </si>
  <si>
    <t>found it discarded by a dumpster close to the Yale University School of Music in New Haven CT</t>
  </si>
  <si>
    <t>N-S throat with bronze flare</t>
  </si>
  <si>
    <t>Brass throat w/ N-S flare</t>
  </si>
  <si>
    <t>brass throat with N-S flare</t>
  </si>
  <si>
    <t>brass throat w/N-S flare</t>
  </si>
  <si>
    <t>brass throat and N-S Flare</t>
  </si>
  <si>
    <t>Brass throat with N-S flare</t>
  </si>
  <si>
    <t>N-S throat w/Bronze flare</t>
  </si>
  <si>
    <t>N-S throat w/ bronze flare</t>
  </si>
  <si>
    <t>N-S throat w Bronze flare</t>
  </si>
  <si>
    <t>Brass throat w/ N-S bell flare</t>
  </si>
  <si>
    <t>N-S throat w bronze flare</t>
  </si>
  <si>
    <t>N-S throat w/bronze flare</t>
  </si>
  <si>
    <t>1st slide saddle added</t>
  </si>
  <si>
    <t>third slide "dump" end</t>
  </si>
  <si>
    <t>https://www.facebook.com/commerce/listing/1377963154072900</t>
  </si>
  <si>
    <t>https://reverb.com/item/93221673</t>
  </si>
  <si>
    <t>body only; all parts removed</t>
  </si>
  <si>
    <t>Studio Model engraved on the bell</t>
  </si>
  <si>
    <t>Studio Aida</t>
  </si>
  <si>
    <t>1st slide "wrap around" saddle has been added.  Unkn if plating is factory</t>
  </si>
  <si>
    <t>modified with a saddle on the tuning slide and a trigger on the 3rd slide</t>
  </si>
  <si>
    <t>37117</t>
  </si>
  <si>
    <t>appears to have been replated</t>
  </si>
  <si>
    <t>Later style engraving</t>
  </si>
  <si>
    <t>I bought this Bb Olds Super Star trumpet new, from Pontiac Music in Pontiac, Illinois on October 13, 1973</t>
  </si>
  <si>
    <t>Converted to a custom built C trumpet by Robb Stewart</t>
  </si>
  <si>
    <t>Olds Super Star Parlor/Pocket Bb Cornet is a Nick DeCarlos and Robb Stewert custom built parlor/pocket Cornet</t>
  </si>
  <si>
    <t>"Olds" all that is on the bell, no "made by" or location. There are small engraved triangles around the perimeter of the bell.</t>
  </si>
  <si>
    <t>Converted to Aida Herald trumpet by Robb Stewart</t>
  </si>
  <si>
    <t>set screw</t>
  </si>
  <si>
    <t>The bell on this Olds Super Star has had all of the engraving, silver plating, and bell ring removed. The bell does not appear to have been replaced. The 2 inch sized letters JC are engraved on the top side of the rounded expanded portion of the bell, with the top of the letters ending where the inside of the bell ring would have been.</t>
  </si>
  <si>
    <t xml:space="preserve"> engraving, silver plating removed from the bell. 2 inch sized letters JC are engraved on the top side of  bell</t>
  </si>
  <si>
    <t>my dad's, who was a teacher/musician. bought it while he was in college in 1953. He was the only owner.</t>
  </si>
  <si>
    <t>has 2 pin valve guides and finger buttons with a single horizontal groove</t>
  </si>
  <si>
    <t>https://www.facebook.com/commerce/listing/2086860158781178</t>
  </si>
  <si>
    <t>https://reverb.com/item/91566111</t>
  </si>
  <si>
    <t>not a hammered bell</t>
  </si>
  <si>
    <t>https://www.youtube.com/watch?v=RH2Mm7FUEBg</t>
  </si>
  <si>
    <t>A47858</t>
  </si>
  <si>
    <t>https://www.facebook.com/marketplace/item/2403749313377079</t>
  </si>
  <si>
    <t>Start</t>
  </si>
  <si>
    <t>End</t>
  </si>
  <si>
    <t>A06740</t>
  </si>
  <si>
    <t>https://shopgoodwill.com/item/256607588</t>
  </si>
  <si>
    <t>I purchased this trumpet new in 1970</t>
  </si>
  <si>
    <t>https://www.ebay.com/itm/117063423180</t>
  </si>
  <si>
    <t>mpc receiver not original; bell brass has higher copper content.</t>
  </si>
  <si>
    <t>https://reverb.com/item/94898629-olds-super-trombone-la-los-angeles-california</t>
  </si>
  <si>
    <t>Was a single owner horn before I purchased it from a friend. It was purchased new in 1963</t>
  </si>
  <si>
    <t>Was a single owner horn before I purchased it from a friend. It was purchased new in 1963, played for a few years my the original owner and then eventually it got locked in the case and stored away for roughly 50 years. It was opened up and taken out of the case for the first time in decades in 2025 and it's in remarkably good condition. Valves look barely broken in and everything is in excellent shape aside from from very minor superficial laquer wear from age.</t>
  </si>
  <si>
    <t>I purchased it in 1970 from a dealer, it was used. Traded in a Super.</t>
  </si>
  <si>
    <t>It was bequeathed to a community band by a former member of the who played in the 1950s--60s</t>
  </si>
  <si>
    <t>Standard Opera Premiere</t>
  </si>
  <si>
    <t>I am missing the first valve trigger, the trigger stem broke and was lost during a parade in the 70’s and have have been unable to replace.</t>
  </si>
  <si>
    <t>Single bass  In slide tuning</t>
  </si>
  <si>
    <t>https://www.ebay.com/itm/406617739785</t>
  </si>
  <si>
    <t>https://www.ebay.com/itm/376881451604</t>
  </si>
  <si>
    <t>https://www.ebay.com/itm/177793660703</t>
  </si>
  <si>
    <t>https://www.ebay.com/itm/358061967761</t>
  </si>
  <si>
    <t>https://www.ebay.com/itm/267506548660</t>
  </si>
  <si>
    <t>https://shopgoodwill.com/item/253679982</t>
  </si>
  <si>
    <t>https://shopgoodwill.com/item/253784800</t>
  </si>
  <si>
    <t>https://www.ebay.com/itm/127637682477</t>
  </si>
  <si>
    <t>https://www.ebay.com/itm/297959421688</t>
  </si>
  <si>
    <t>https://shopgoodwill.com/item/253811212</t>
  </si>
  <si>
    <t>https://www.ebay.com/itm/287095852920</t>
  </si>
  <si>
    <t>https://www.ebay.com/itm/127643389211?</t>
  </si>
  <si>
    <t>https://www.ebay.com/itm/127643388862</t>
  </si>
  <si>
    <t>https://www.ebay.com/itm/147115909006</t>
  </si>
  <si>
    <t>https://www.ebay.com/itm/297968285064</t>
  </si>
  <si>
    <t>https://www.ebay.com/itm/366152093370</t>
  </si>
  <si>
    <t>https://shopgoodwill.com/item/254052552</t>
  </si>
  <si>
    <t>https://www.ebay.com/itm/147118552637</t>
  </si>
  <si>
    <t>https://www.ebay.com/itm/287101698293</t>
  </si>
  <si>
    <t>https://www.ebay.com/itm/317810152432</t>
  </si>
  <si>
    <t>https://www.ebay.com/itm/366155575998</t>
  </si>
  <si>
    <t>https://www.ebay.com/itm/326975024383</t>
  </si>
  <si>
    <t>https://www.ebay.com/itm/336410840318</t>
  </si>
  <si>
    <t>A22415</t>
  </si>
  <si>
    <t>https://www.ebay.com/itm/277682347271</t>
  </si>
  <si>
    <t>https://www.ebay.com/itm/127652784887</t>
  </si>
  <si>
    <t>https://www.ebay.com/itm/267561408298</t>
  </si>
  <si>
    <t>https://www.ebay.com/itm/326976559641</t>
  </si>
  <si>
    <t>https://www.trumpetherald.com/marketplace.php?task=detail&amp;id=157644&amp;s=Various-Vintage-Bb-Trumpets</t>
  </si>
  <si>
    <t>A41528</t>
  </si>
  <si>
    <t>https://www.ebay.com/itm/287110538312</t>
  </si>
  <si>
    <t>https://www.ebay.com/itm/267561908799</t>
  </si>
  <si>
    <t>https://www.ebay.com/itm/277689994233</t>
  </si>
  <si>
    <t>A35544</t>
  </si>
  <si>
    <t>https://www.ebay.com/itm/137003251221</t>
  </si>
  <si>
    <t>https://www.ebay.com/itm/297991706879</t>
  </si>
  <si>
    <t>https://www.ebay.com/itm/376923086555</t>
  </si>
  <si>
    <t>https://shopgoodwill.com/item/254664743</t>
  </si>
  <si>
    <t>https://www.ebay.com/itm/366170602205</t>
  </si>
  <si>
    <t>https://www.ebay.com/itm/366175991120</t>
  </si>
  <si>
    <t>https://shopgoodwill.com/item/254905720</t>
  </si>
  <si>
    <t>https://reverb.com/item/94377914-olds-los-angeles-1938-military-model-cornet-in-very-nice-shape?bk=</t>
  </si>
  <si>
    <t>https://www.ebay.com/itm/277704337699</t>
  </si>
  <si>
    <t>https://www.ebay.com/itm/257347125161</t>
  </si>
  <si>
    <t>https://reverb.com/item/94307189-f-e-olds-son-super-olds-trumpet-w-case</t>
  </si>
  <si>
    <t>https://www.ebay.com/itm/358195008947</t>
  </si>
  <si>
    <t>https://www.trumpetherald.com/marketplace.php?task=detail&amp;id=157806&amp;s=Olds-Mendez-S-n-279490-Beauty-</t>
  </si>
  <si>
    <t>https://www.ebay.com/itm/206056061345</t>
  </si>
  <si>
    <t>https://www.ebay.com/itm/277709150286</t>
  </si>
  <si>
    <t>https://www.facebook.com/groups/123797554312659/permalink/34581231034809204/?__cft__[0]=AZZWNdq6_Qu7bExNelchWBojNERg6lbXiACe1XGDAxVagltQhADcJAd4vMXK6E3_C2lRinWIY68mmqEiCJ97HydtlXyQS4C8RmjiGD0MpWhHHvjZbi6Xiym8nK0hp2AlrSv-cZppt0qE39l7RxUHuori8MSPXDKBJDtGfGg1HE6a8ppmMuhi14yHLksxaVP5p8STWvm4dli23vclFCMZnZo7&amp;__tn__=*F</t>
  </si>
  <si>
    <t>https://www.ebay.com/itm/147141630303</t>
  </si>
  <si>
    <t>https://www.ebay.com/itm/227208735873</t>
  </si>
  <si>
    <t>https://www.ebay.com/itm/376943527101</t>
  </si>
  <si>
    <t>https://www.ebay.com/itm/406682229717</t>
  </si>
  <si>
    <t>https://www.ebay.com/itm/168146106624</t>
  </si>
  <si>
    <t>https://www.ebay.com/itm/336317752340</t>
  </si>
  <si>
    <t>https://www.ebay.com/itm/147145781389</t>
  </si>
  <si>
    <t>https://www.ebay.com/itm/358204411658</t>
  </si>
  <si>
    <t>https://www.ebay.com/itm/389600374753</t>
  </si>
  <si>
    <t>https://www.ebay.com/itm/389603075784</t>
  </si>
  <si>
    <t>https://www.ebay.com/itm/287134671250</t>
  </si>
  <si>
    <t>https://www.ebay.com/itm/306764274635</t>
  </si>
  <si>
    <t>https://www.ebay.com/itm/227213448933</t>
  </si>
  <si>
    <t>https://www.ebay.com/itm/227213123537</t>
  </si>
  <si>
    <t>https://shopgoodwill.com/item/255622390</t>
  </si>
  <si>
    <t>https://www.ebay.com/itm/317873711876</t>
  </si>
  <si>
    <t>A44759</t>
  </si>
  <si>
    <t>https://www.ebay.com/itm/177859913253</t>
  </si>
  <si>
    <t>https://www.ebay.com/itm/227216038598</t>
  </si>
  <si>
    <t>https://www.ebay.com/itm/326999493556</t>
  </si>
  <si>
    <t>https://www.ebay.com/itm/397612934994</t>
  </si>
  <si>
    <t>https://www.ebay.com/itm/227217443907</t>
  </si>
  <si>
    <t>https://www.ebay.com/itm/227217642798</t>
  </si>
  <si>
    <t>https://www.ebay.com/itm/147154185059</t>
  </si>
  <si>
    <t>https://www.ebay.com/itm/336436886606</t>
  </si>
  <si>
    <t>https://www.ebay.com/itm/168165586465</t>
  </si>
  <si>
    <t>https://shopgoodwill.com/item/255941570</t>
  </si>
  <si>
    <t>https://shopgoodwill.com/item/255927890</t>
  </si>
  <si>
    <t>https://shopgoodwill.com/item/256026879</t>
  </si>
  <si>
    <t>https://www.ebay.com/itm/188072919178</t>
  </si>
  <si>
    <t>https://www.ebay.com/itm/227225672622</t>
  </si>
  <si>
    <t>https://www.ebay.com/itm/336445882266</t>
  </si>
  <si>
    <t>https://www.ebay.com/itm/236650308037</t>
  </si>
  <si>
    <t>King Master-style wrap</t>
  </si>
  <si>
    <t>https://shopgoodwill.com/item/256540566</t>
  </si>
  <si>
    <t>https://www.ebay.com/itm/277744835850</t>
  </si>
  <si>
    <t>https://www.ebay.com/itm/127699534136</t>
  </si>
  <si>
    <t>https://www.ebay.com/itm/358248931117</t>
  </si>
  <si>
    <t>https://www.ebay.com/itm/177891632580</t>
  </si>
  <si>
    <t>Recoding</t>
  </si>
  <si>
    <t>https://www.ebay.com/itm/267585675975</t>
  </si>
  <si>
    <t>https://www.ebay.com/itm/366226078959</t>
  </si>
  <si>
    <t>https://www.ebay.com/itm/127703170813</t>
  </si>
  <si>
    <t>shopgoodwill.com/item/256811825</t>
  </si>
  <si>
    <t>https://reverb.com/item/94695145-vintage-olds-ambassador-brass-cornet?bk=eyJhbGciOiJIUzI1NiJ9.eyJqdGkiOiIwZDJmZjJiYy1iZmJhLTQ3N2QtOGFkYi0wMDRiMGZlMzVjZjYiLCJpYXQiOjE3NzIyMDg1MzgsInVzZXJfaWQiOiIzNjUwNzk5Iiwic2Vzc2lvbl9pZCI6IjRhNTNmOTE1LWY2M2UtNGRlMi1iMmJlLTAzYjQwNjZjMjU0YiIsImNvb2tpZV9pZCI6IjA4ZGU0NWE0LThhOGYtNDdkMi05ODk4LTI5NDUwNDhlNDQ2MCIsInByb2R1Y3RfaWQiOiI5NDY5NTE0NSIsInNvdXJjZSI6Ik5PTkUifQ.HXsgKM6OnZYlBfqWEUM3u5E0HoMK0FizMeZ4hw7x_A4</t>
  </si>
  <si>
    <t>https://www.ebay.com/itm/327021312620</t>
  </si>
  <si>
    <t>https://www.ebay.com/itm/147177587092</t>
  </si>
  <si>
    <t>https://www.ebay.com/itm/366238004097</t>
  </si>
  <si>
    <t>https://www.ebay.com/itm/336459155357</t>
  </si>
  <si>
    <t>https://www.ebay.com/itm/366241198722</t>
  </si>
  <si>
    <t>https://www.ebay.com/itm/267593277207</t>
  </si>
  <si>
    <t>https://www.ebay.com/itm/277771453676</t>
  </si>
  <si>
    <t>https://reverb.com/item/94776632-a-old-s-ambassador-bb-trumpet-in-a-soft-type-hard-case-as-is-13-t</t>
  </si>
  <si>
    <t>https://www.ebay.com/itm/317949818099</t>
  </si>
  <si>
    <t>https://www.ebay.com/itm/358283536951</t>
  </si>
  <si>
    <t>https://hibid.com/lot/289141410/f-e--olds-ambassador-cornet?ref=lot-list</t>
  </si>
  <si>
    <t>https://www.ebay.com/itm/227243917428</t>
  </si>
  <si>
    <t>https://www.ebay.com/itm/257394835284</t>
  </si>
  <si>
    <t>https://www.ebay.com/itm/397646379275</t>
  </si>
  <si>
    <t>https://reverb.com/item/94874708-olds-recording-trumpet-w-case</t>
  </si>
  <si>
    <t>https://www.ebay.com/itm/267597610502</t>
  </si>
  <si>
    <t>https://reverb.com/item/94913538-1957-olds-ambassador-bb-trumpet-beautiful-vintage-patina?bk=eyJhbGciOiJIUzI1NiJ9.eyJqdGkiOiI4MmJhNDJiOC05NzJkLTRmYTQtOWVkMC0wM2NkZjdmNzVlN2YiLCJpYXQiOjE3NzMwMTY4ODMsInVzZXJfaWQiOiIzNjUwNzk5Iiwic2Vzc2lvbl9pZCI6IjMyMzUxM2VlLWY1ZTAtNGFhYi05NmVlLWRhYzBkODQ5MzNlZCIsImNvb2tpZV9pZCI6IjA4ZGU0NWE0LThhOGYtNDdkMi05ODk4LTI5NDUwNDhlNDQ2MCIsInByb2R1Y3RfaWQiOiI5NDkxMzUzOCIsInNvdXJjZSI6Ik5PTkUifQ.1iFiAisK89eN9EzDEBxh7r7_hO1kf5ZEA-iyYfurcBw</t>
  </si>
  <si>
    <t>1972 school rental agreement</t>
  </si>
  <si>
    <t>https://www.ebay.com/itm/317978520189</t>
  </si>
  <si>
    <t>https://www.ebay.com/itm/406751267064</t>
  </si>
  <si>
    <t>https://reverb.com/item/94940900-f-e-olds-son-olds-super-1947</t>
  </si>
  <si>
    <t>https://www.ebay.com/itm/147196300068</t>
  </si>
  <si>
    <t>Studio model - Herald trumpet</t>
  </si>
  <si>
    <t>https://www.ebay.com/itm/147196044483</t>
  </si>
  <si>
    <t>Pushrod</t>
  </si>
  <si>
    <t>NS Tone ring</t>
  </si>
  <si>
    <t>Bought eBay 3/2026 for $1200. Also has tuning slide stop rod</t>
  </si>
  <si>
    <t>https://reverb.com/item/95528874</t>
  </si>
  <si>
    <t>The mounts for the 3rd-slide stop rod are present, but the rod is long gone, as are the slide-key &amp; screw.</t>
  </si>
  <si>
    <t xml:space="preserve">sold on ebay 1/6/2012
</t>
  </si>
  <si>
    <t>3 toned in color; still has original guarantee card</t>
  </si>
  <si>
    <t>Third slide does not have a "dump" end</t>
  </si>
  <si>
    <t>https://www.facebook.com/groups/trumpetmarketplace/permalink/3362662093908436/?sale_post_id=3362662093908436</t>
  </si>
  <si>
    <t>https://reverb.com/item/94981907-f-e-olds-mendez-60-s-lacquer</t>
  </si>
  <si>
    <t>https://www.ebay.com/itm/358316490126</t>
  </si>
  <si>
    <t>https://www.ebay.com/itm/127727591009</t>
  </si>
  <si>
    <t>https://www.ebay.com/itm/317887825609</t>
  </si>
  <si>
    <t>https://www.ebay.com/itm/356892008502</t>
  </si>
  <si>
    <t>https://www.ebay.com/itm/317993218901</t>
  </si>
  <si>
    <t>https://www.ebay.com/itm/177952843925</t>
  </si>
  <si>
    <t>https://shopgoodwill.com/item/258219345</t>
  </si>
  <si>
    <t>Trigger operates 3rd slide</t>
  </si>
  <si>
    <t>https://www.ebay.com/itm/358327557034</t>
  </si>
  <si>
    <t>https://www.ebay.com/itm/358327511787</t>
  </si>
  <si>
    <t>https://reverb.com/item/95024806-excellent-olds-special-cornet</t>
  </si>
  <si>
    <t>https://www.ebay.com/itm/236687999085</t>
  </si>
  <si>
    <t>https://reverb.com/item/95049147-olds-recording-cornet-1967-with-video-review</t>
  </si>
  <si>
    <t>https://www.ebay.com/itm/397714726964</t>
  </si>
  <si>
    <t>https://www.ebay.com/itm/358332041220</t>
  </si>
  <si>
    <t>side (non-original?)</t>
  </si>
  <si>
    <t>https://www.ebay.com/itm/358332032155</t>
  </si>
  <si>
    <t>https://www.ebay.com/itm/137136154025</t>
  </si>
  <si>
    <t>A16672</t>
  </si>
  <si>
    <t>https://www.ebay.com/itm/287218272354</t>
  </si>
  <si>
    <t>https://www.ebay.com/itm/177974562679</t>
  </si>
  <si>
    <t>https://www.ebay.com/itm/327057417234</t>
  </si>
  <si>
    <t>https://www.ebay.com/itm/358348631023</t>
  </si>
  <si>
    <t>https://www.ebay.com/itm/147211128486</t>
  </si>
  <si>
    <t>https://www.ebay.com/itm/188176131657</t>
  </si>
  <si>
    <t>https://www.ebay.com/itm/177970071653</t>
  </si>
  <si>
    <t>https://www.ebay.com/itm/267611631236</t>
  </si>
  <si>
    <t>https://www.ebay.com/itm/168242016221</t>
  </si>
  <si>
    <t>https://www.ebay.com/itm/358340271783</t>
  </si>
  <si>
    <t>https://shopgoodwill.com/item/258880178</t>
  </si>
  <si>
    <t>https://www.facebook.com/marketplace/item/966652585967570/</t>
  </si>
  <si>
    <t>https://www.ebay.com/itm/168252177270</t>
  </si>
  <si>
    <t>https://www.ebay.com/itm/377052822730</t>
  </si>
  <si>
    <t>https://www.facebook.com/groups/369151593524449/permalink/2429068114199443?sale_post_id=2429068114199443</t>
  </si>
  <si>
    <t>https://reverb.com/item/95324143-olds-ambassador-bb-cornet-sn-368525-100-new-clear-lacquer?bk=eyJhbGciOiJIUzI1NiJ9.eyJqdGkiOiJhZDdlODk3Zi02NmZiLTRkZDAtYWNlZC1hMzQwNDgyOWMxNmQiLCJpYXQiOjE3NzQyNjk5OTgsInVzZXJfaWQiOiIzNjUwNzk5Iiwic2Vzc2lvbl9pZCI6IjFiM2I1NmFlLTQ2MjItNDM5Ni1iZWM0LTIzMDExZjk1OTBiZCIsImNvb2tpZV9pZCI6IjA4ZGU0NWE0LThhOGYtNDdkMi05ODk4LTI5NDUwNDhlNDQ2MCIsInByb2R1Y3RfaWQiOiI5NTMyNDE0MyIsInNvdXJjZSI6Ik5PTkUifQ.6ElllVv46WtnCBjRX_hVg2s9Lb8bYEUlKAMbO1u3eJk</t>
  </si>
  <si>
    <t>https://www.ebay.com/itm/147219419314</t>
  </si>
  <si>
    <t>https://allenmarshallauctions.hibid.com/lot/291865782/two-olds-cornets--includes-reunion-blues-softcase?ref=catalog</t>
  </si>
  <si>
    <t>https://www.ebay.com/itm/327066265316</t>
  </si>
  <si>
    <t>https://www.ebay.com/itm/117106625422</t>
  </si>
  <si>
    <t>https://www.ebay.com/itm/127770717046</t>
  </si>
  <si>
    <t>https://www.ebay.com/itm/157785048110</t>
  </si>
  <si>
    <t>https://www.ebay.com/itm/177995360051</t>
  </si>
  <si>
    <t>https://www.ebay.com/itm/227274178426</t>
  </si>
  <si>
    <t>https://www.ebay.com/itm/117109535123</t>
  </si>
  <si>
    <t>https://reverb.com/item/95417811-1960-f-e-olds-son-super-trumpet-model-s-10</t>
  </si>
  <si>
    <t>https://www.ebay.com/itm/147225289728</t>
  </si>
  <si>
    <t>https://www.ebay.com/itm/188214910293</t>
  </si>
  <si>
    <t>https://www.ebay.com/itm/406810281463</t>
  </si>
  <si>
    <t>https://www.ebay.com/itm/406809840838</t>
  </si>
  <si>
    <t>https://www.ebay.com/itm/168269721067</t>
  </si>
  <si>
    <t>https://www.ebay.com/itm/287241438672</t>
  </si>
  <si>
    <t>https://www.ebay.com/itm/306850990851</t>
  </si>
  <si>
    <t>https://www.ebay.com/itm/277849978162</t>
  </si>
  <si>
    <t>https://www.ebay.com/itm/366317710451</t>
  </si>
  <si>
    <t>https://www.ebay.com/itm/287244801940</t>
  </si>
  <si>
    <t>https://www.ebay.com/itm/318087471441</t>
  </si>
  <si>
    <t>https://www.ebay.com/itm/227281649799</t>
  </si>
  <si>
    <t>https://www.ebay.com/itm/117118739211</t>
  </si>
  <si>
    <t>https://www.ebay.com/itm/406821874848</t>
  </si>
  <si>
    <t>https://www.ebay.com/itm/178014255567</t>
  </si>
  <si>
    <t>https://www.ebay.com/itm/168279304096</t>
  </si>
  <si>
    <t>https://shopgoodwill.com/item/260103773</t>
  </si>
  <si>
    <t>saddle - side mount</t>
  </si>
  <si>
    <t>Aircraft braces, N-S tubes between valves</t>
  </si>
  <si>
    <t>https://reverb.com/item/95615626-f-e-olds-son-super-olds-1930s-1970s</t>
  </si>
  <si>
    <t>https://shopgoodwill.com/item/260172928</t>
  </si>
  <si>
    <t>https://www.ebay.com/itm/389840868733</t>
  </si>
  <si>
    <t>https://reverb.com/item/95652019-olds-ambassador-cornet-1950s-brass?bk=eyJhbGciOiJIUzI1NiJ9.eyJqdGkiOiJmZGQ2MWNlMC1iMzZiLTQxOTMtOGFiZi0yNzg0MDg0OTAwOTYiLCJpYXQiOjE3NzUzMTg3NjUsInVzZXJfaWQiOiIzNjUwNzk5Iiwic2Vzc2lvbl9pZCI6ImU2ZjliNWFhLTM0NDAtNDAxMC1hNWE4LTRiOTEwYjcxMzk0MiIsImNvb2tpZV9pZCI6IjA4ZGU0NWE0LThhOGYtNDdkMi05ODk4LTI5NDUwNDhlNDQ2MCIsInByb2R1Y3RfaWQiOiI5NTY1MjAxOSIsInNvdXJjZSI6Ik5PTkUifQ.P_OWPBCCl_MaI4kuJLo5tU60X12glw4C0A5xZ-JW6d4</t>
  </si>
  <si>
    <t>https://www.auctionzip.com/auction-lot/lot_96AF5BDB9F?utm_source=azemail&amp;utm_medium=email&amp;utm_campaign=alerts</t>
  </si>
  <si>
    <t>https://reverb.com/item/95709065-olds-ambassador-a-5-bb-cornet-1954-sn-110601-100-new-clear-lacquer</t>
  </si>
  <si>
    <t>https://www.ebay.com/itm/306865601439</t>
  </si>
  <si>
    <t>https://www.ebay.com/itm/306865613128</t>
  </si>
  <si>
    <t>https://shopgoodwill.com/item/260633924</t>
  </si>
  <si>
    <t>https://www.ebay.com/itm/267632440177</t>
  </si>
  <si>
    <t>https://www.ebay.com/itm/327088974224</t>
  </si>
  <si>
    <t>https://www.ebay.com/itm/306867228115</t>
  </si>
  <si>
    <t>https://www.ebay.com/itm/127798493353</t>
  </si>
  <si>
    <t>https://www.ebay.com/itm/257448360433</t>
  </si>
  <si>
    <t>https://www.ebay.com/itm/157820276107</t>
  </si>
  <si>
    <t>https://www.ebay.com/itm/377098407504</t>
  </si>
  <si>
    <t>https://www.ebay.com/itm/178033909628</t>
  </si>
  <si>
    <t>https://reverb.com/item/95774849-1964-65-olds-studio-trumpet-fullerton-california-t10-trigger-professional-model-nickel-silver-trumpet?bk=eyJhbGciOiJIUzI1NiJ9.eyJqdGkiOiJhZDdmZGY1Yi1lMWJiLTQwMGUtOWQ4OS04NjlmOWQ4ZGY3MzUiLCJpYXQiOjE3NzU2OTgwODgsInVzZXJfaWQiOiIzNjUwNzk5Iiwic2Vzc2lvbl9pZCI6IjY2NjYxNTRiLWE1MzAtNDhkNi05YjIzLTNkNTIyMDEyYTYwOSIsImNvb2tpZV9pZCI6IjA4ZGU0NWE0LThhOGYtNDdkMi05ODk4LTI5NDUwNDhlNDQ2MCIsInByb2R1Y3RfaWQiOiI5NTc3NDg0OSIsInNvdXJjZSI6Ik5PTkUifQ.hfaihFUoCHnyUAwJuBpGi_cchJKgzROURxVMr1QuCu4</t>
  </si>
  <si>
    <t>https://www.ebay.com/itm/127799991300</t>
  </si>
  <si>
    <t>Floral SR engrving</t>
  </si>
  <si>
    <t>No sleeve on pipe</t>
  </si>
  <si>
    <t>https://www.reddit.com/r/trumpet/comments/1sgbjik/olds_super_recording/#lightbox</t>
  </si>
  <si>
    <t>https://www.ebay.com/itm/206200041231</t>
  </si>
  <si>
    <t>https://www.ebay.com/itm/397822151914</t>
  </si>
  <si>
    <t>https://www.ebay.com/itm/127801468164</t>
  </si>
  <si>
    <t>https://www.facebook.com/marketplace/item/955401513525870/</t>
  </si>
  <si>
    <t>https://www.ebay.com/itm/298213664255</t>
  </si>
  <si>
    <t>A08159</t>
  </si>
  <si>
    <t>https://www.ebay.com/itm/358433253405</t>
  </si>
  <si>
    <t>https://www.ebay.com/itm/377106125346</t>
  </si>
  <si>
    <t>https://shopgoodwill.com/item/261004899</t>
  </si>
  <si>
    <t>https://www.ebay.com/itm/157828671404</t>
  </si>
  <si>
    <t>A41504</t>
  </si>
  <si>
    <t>https://www.ebay.com/itm/389882419420</t>
  </si>
  <si>
    <t>https://www.ebay.com/itm/267637187947</t>
  </si>
  <si>
    <t>https://www.ebay.com/itm/127808053076</t>
  </si>
  <si>
    <t>https://www.ebay.com/itm/327097466036</t>
  </si>
  <si>
    <t>https://www.ebay.com/itm/277891931837</t>
  </si>
  <si>
    <t>A08364</t>
  </si>
  <si>
    <t>https://www.ebay.com/itm/406854551065</t>
  </si>
  <si>
    <t>purchased new in 1965 at music store in Newark NJ</t>
  </si>
  <si>
    <t>Appears to be all original condition, good compression, extremely smooth valves. Little to no repairs or dents.</t>
  </si>
  <si>
    <t>N-S throat and bronze flare</t>
  </si>
  <si>
    <t>rear facing 2nd slide</t>
  </si>
  <si>
    <t>brushed finish</t>
  </si>
  <si>
    <t>This horn was purchased brand new on December 7, 1971 and belonged to my brother, Robert Dryer.</t>
  </si>
  <si>
    <t>Finger ring located on the bottom of the secondary tuning slide.</t>
  </si>
  <si>
    <t>silver plated; gold wash bell</t>
  </si>
  <si>
    <t>Aluminum valve guides, top &amp; bottom caps, finger buttons and stems</t>
  </si>
  <si>
    <t>bell appears to have higher copper content</t>
  </si>
  <si>
    <t>replaced Fullerton bell</t>
  </si>
  <si>
    <t>https://reverb.com/item/94934552</t>
  </si>
  <si>
    <t>has later style "post" valve braces</t>
  </si>
  <si>
    <t>non-original third slide with side mounted waterkey; replated silver</t>
  </si>
  <si>
    <t>https://www.facebook.com/photo?fbid=2370885136764279&amp;set=pcb.3457907761040706</t>
  </si>
  <si>
    <t>Replated silver</t>
  </si>
  <si>
    <t>silver plated; likely replated</t>
  </si>
  <si>
    <t xml:space="preserve">     Super cornet</t>
  </si>
  <si>
    <t>3rd slide music older bracket has been relocated with an extra long finder rod so 3rd slide can be extended</t>
  </si>
  <si>
    <t>bell is not original</t>
  </si>
  <si>
    <t>https://centexbrass.com/oldsspecial1939</t>
  </si>
  <si>
    <t>tone ring engraved Super Olds Recording Model" in one line (no "Recording" subscript)"  originallly lacquered brass - replated silver</t>
  </si>
  <si>
    <t>https://centexbrass.com/oldssuper4788</t>
  </si>
  <si>
    <t>https://centexbrass.com/1937oldsfrenchmodel</t>
  </si>
  <si>
    <t>owned since new by well known Santa Barbara musican, Robert L Foxen. I was a student of his in my junior high years. Bought it from his widow years later</t>
  </si>
  <si>
    <t>https://reverb.com/item/95056562-rare-olds-super-recording-1949-los-angeles</t>
  </si>
  <si>
    <t>https://reverb.com/item/91829807</t>
  </si>
  <si>
    <t>https://photos.google.com/share/AF1QipOYm_ehI1zMqACbTTgavRldlgR9qeL87nrv-cSwf1oqK9m9iaLG7YF2ZVEjogTNbQ?pli=1&amp;key=UUpzQTVPQW5fVVZVaHlqZ0p0dThVYktwWTZtNDNB</t>
  </si>
  <si>
    <t>https://reverb.com/item/96780811-olds-recording-bb-trumpet</t>
  </si>
  <si>
    <t>Purchased on ebay 05/09 - basket case - dented and bent - restored , bare brass finish; great player,</t>
  </si>
  <si>
    <t>Studio-Aida</t>
  </si>
  <si>
    <t>push rrod</t>
  </si>
  <si>
    <t>lyre screws on brace</t>
  </si>
  <si>
    <t>2nd owner; purchased for my 12th birthday in 1954</t>
  </si>
  <si>
    <t>Horn was silver-plated at some point</t>
  </si>
  <si>
    <t>I live in Fullerton a few miles from the Fullerton plant. I was happy to bring the instrument “home” to Fullerton.</t>
  </si>
  <si>
    <t>L-R</t>
  </si>
  <si>
    <t>Won in an auction from Salem-Keizer Public Schools, Salem, Oregon</t>
  </si>
  <si>
    <t>purchased in Scotland around 1975</t>
  </si>
  <si>
    <t xml:space="preserve">LA </t>
  </si>
  <si>
    <t>Y-s</t>
  </si>
  <si>
    <t>Bb trumpet converted to C</t>
  </si>
  <si>
    <t>Y-lower</t>
  </si>
  <si>
    <t>Third slide has a static ring mounted on the outer non-moving slide. This is thought to be an historic, period-correct player modification,</t>
  </si>
  <si>
    <t>The cornet is rigged LEFT HANDED with tubing on the left hand side of the horn</t>
  </si>
  <si>
    <t>A11463</t>
  </si>
  <si>
    <t>later plain engraving style</t>
  </si>
  <si>
    <t>Trigger operates main tuning slide</t>
  </si>
  <si>
    <t>https://musicgoround.com/locations/north-olmsted-oh/product/S000012563/Olds-SUPER-OLDS</t>
  </si>
  <si>
    <t>Olds Opera</t>
  </si>
  <si>
    <t>E-12D Custom</t>
  </si>
  <si>
    <t>Baritone Horn</t>
  </si>
  <si>
    <t xml:space="preserve">F </t>
  </si>
  <si>
    <t>Manufactured in 1953-54. Purchased new for use in High School marching band.</t>
  </si>
  <si>
    <t>https://www.ebay.com/itm/227300562439</t>
  </si>
  <si>
    <t>https://www.ebay.com/itm/287270794683</t>
  </si>
  <si>
    <t>https://www.ebay.com/itm/168308888590</t>
  </si>
  <si>
    <t>https://www.ebay.com/itm/188278589595</t>
  </si>
  <si>
    <t>https://www.ebay.com/itm/198284652316</t>
  </si>
  <si>
    <t>https://www.ebay.com/itm/366350578155</t>
  </si>
  <si>
    <t>Customized (?) with reverse slide, fixed saddle, etc.</t>
  </si>
  <si>
    <t>https://www.facebook.com/groups/123797554312659/permalink/35860332973565664</t>
  </si>
  <si>
    <t>A04134</t>
  </si>
  <si>
    <t>https://www.ebay.com/itm/147262717048</t>
  </si>
  <si>
    <t>https://www.ebay.com/itm/168315364228</t>
  </si>
  <si>
    <t>https://www.ebay.com/itm/406862358362</t>
  </si>
  <si>
    <t>https://www.ebay.com/itm/198294154387</t>
  </si>
  <si>
    <t>https://www.ebay.com/itm/306890910482</t>
  </si>
  <si>
    <t>https://www.ebay.com/itm/206222529119</t>
  </si>
  <si>
    <t>https://www.ebay.com/itm/358472462448</t>
  </si>
  <si>
    <t>https://www.ebay.com/itm/198301379189</t>
  </si>
  <si>
    <t>https://www.ebay.com/itm/198301381424</t>
  </si>
  <si>
    <t>https://www.ebay.com/itm/198301375082</t>
  </si>
  <si>
    <t>https://www.ebay.com/itm/137249307150</t>
  </si>
  <si>
    <t>https://www.ebay.com/itm/397869721743</t>
  </si>
  <si>
    <t>https://reverb.com/item/96312449-olds-bb-cornet-1938-lacquered-brass-w-nickel-plating-w-original-case</t>
  </si>
  <si>
    <t>https://www.ebay.com/itm/277932552069</t>
  </si>
  <si>
    <t>https://www.ebay.com/itm/198313328754</t>
  </si>
  <si>
    <t>https://www.ebay.com/itm/227318090902</t>
  </si>
  <si>
    <t>https://www.ebay.com/itm/267649682193</t>
  </si>
  <si>
    <t>https://www.ebay.com/itm/397886576022</t>
  </si>
  <si>
    <t>https://www.ebay.com/itm/277935119158</t>
  </si>
  <si>
    <t>Trigger tunes the bell</t>
  </si>
  <si>
    <t>https://www.ebay.com/itm/178084232939</t>
  </si>
  <si>
    <t>https://www.ebay.com/itm/287290344879</t>
  </si>
  <si>
    <t>https://www.ebay.com/itm/298267325757</t>
  </si>
  <si>
    <t>3rd slide in front of main</t>
  </si>
  <si>
    <t>https://www.ebay.com/itm/277831884529</t>
  </si>
  <si>
    <t>https://www.ebay.com/itm/198239989487</t>
  </si>
  <si>
    <t>https://www.ebay.com/itm/366379553985</t>
  </si>
  <si>
    <t>https://www.ebay.com/itm/366379571839</t>
  </si>
  <si>
    <t>https://www.ebay.com/itm/366377238656</t>
  </si>
  <si>
    <t>https://www.ebay.com/itm/377153833002</t>
  </si>
  <si>
    <t>https://www.ebay.com/itm/336561588126</t>
  </si>
  <si>
    <t>https://www.ebay.com/itm/257485481491</t>
  </si>
  <si>
    <t>https://www.ebay.com/itm/127842368111</t>
  </si>
  <si>
    <t>https://www.ebay.com/itm/257487574130</t>
  </si>
  <si>
    <t>https://www.facebook.com/marketplace/item/1548235276817264/?rdid=MtJMKa9UCcwys5fX&amp;share_url=https%3A%2F%2Fwww.facebook.com%2Fshare%2F1BJM6CBK5G</t>
  </si>
  <si>
    <t>https://www.ebay.com/itm/366389808176</t>
  </si>
  <si>
    <t>Aida Herald</t>
  </si>
  <si>
    <t>https://www.ebay.com/itm/318256019906</t>
  </si>
  <si>
    <t>https://www.ebay.com/itm/318255709900</t>
  </si>
  <si>
    <t>https://auctionet.com/en/4760756-f-e-olds-special-trumpet/images#image_6</t>
  </si>
  <si>
    <t>https://www.ebay.com/itm/298294862889</t>
  </si>
  <si>
    <t>https://www.ebay.com/itm/188354892446</t>
  </si>
  <si>
    <t>https://www.ebay.com/itm/147299181909</t>
  </si>
  <si>
    <t>https://www.ebay.com/itm/298298031344</t>
  </si>
  <si>
    <t>https://www.ebay.com/itm/178114140959</t>
  </si>
  <si>
    <t>https://www.ebay.com/itm/267663857468</t>
  </si>
  <si>
    <t>https://www.ebay.com/itm/147301092086</t>
  </si>
  <si>
    <t>1st saddle side mounted, early braces</t>
  </si>
  <si>
    <t>https://www.hornstash.com/used-olds-super-bb-trumpet-62xx.html</t>
  </si>
  <si>
    <t>https://www.austinwinds.com/product-page/olds-recording-bb-trumpet</t>
  </si>
  <si>
    <t>https://www.horntrader.com/product/olds-studio-cornet-sn-127526/</t>
  </si>
  <si>
    <t>https://www.ebay.com/itm/277973444394</t>
  </si>
  <si>
    <t>https://www.ebay.com/itm/377174105423</t>
  </si>
  <si>
    <t>https://www.ebay.com/itm/206265700056</t>
  </si>
  <si>
    <t>https://www.ebay.com/itm/366404630975</t>
  </si>
  <si>
    <t>https://www.ebay.com/itm/257504762933</t>
  </si>
  <si>
    <t>A25124</t>
  </si>
  <si>
    <t>https://www.ebay.com/itm/147309266649</t>
  </si>
  <si>
    <t>https://www.ebay.com/itm/366406583918</t>
  </si>
  <si>
    <t>https://www.ebay.com/itm/366406439722</t>
  </si>
  <si>
    <t>https://www.ebay.com/itm/178131940367</t>
  </si>
  <si>
    <t>https://www.ebay.com/itm/147311365011</t>
  </si>
  <si>
    <t>https://www.ebay.com/itm/206275153675</t>
  </si>
  <si>
    <t>https://www.auctionninja.com/fairlight-estate-sales/product/vintage-f-e-olds-son-trumpet-4293212.html#lg=1&amp;slide=0</t>
  </si>
  <si>
    <t>https://www.ebay.com/itm/188386619947</t>
  </si>
  <si>
    <t>https://www.ebay.com/itm/206274748542</t>
  </si>
  <si>
    <t>https://www.ebay.com/itm/358563196945</t>
  </si>
  <si>
    <t>https://www.ebay.com/itm/800029161037</t>
  </si>
  <si>
    <t>https://www.ebay.com/itm/127869760452</t>
  </si>
  <si>
    <t>https://www.ebay.com/itm/206281661117</t>
  </si>
  <si>
    <t>3/7/36 sales receipt</t>
  </si>
  <si>
    <t>https://www.facebook.com/marketplace/item/954126020843285/</t>
  </si>
  <si>
    <t>https://www.ebay.com/itm/406935573785</t>
  </si>
  <si>
    <t>https://www.trumpetherald.com/marketplace.php?task=detail&amp;id=159383&amp;s=Olds-Super</t>
  </si>
  <si>
    <t>https://www.ebay.com/itm/377195743815</t>
  </si>
  <si>
    <t>A29457</t>
  </si>
  <si>
    <t>https://www.ebay.com/itm/336591451463</t>
  </si>
  <si>
    <t>https://www.facebook.com/groups/oldsloyalists/permalink/2200825307335825</t>
  </si>
  <si>
    <t>https://www.ebay.com/itm/278009537554</t>
  </si>
  <si>
    <t>Bell replaced with Fullerton N-S ring bell</t>
  </si>
  <si>
    <t>https://www.ebay.com/itm/198371281568</t>
  </si>
  <si>
    <t>https://www.ebay.com/itm/377201297107</t>
  </si>
  <si>
    <t>https://www.ebay.com/itm/278005692371</t>
  </si>
  <si>
    <t>https://www.ebay.com/itm/287347550163</t>
  </si>
  <si>
    <t>https://www.ebay.com/itm/267677634660</t>
  </si>
  <si>
    <t>https://www.ebay.com/itm/278013091293</t>
  </si>
  <si>
    <t>https://www.ebay.com/itm/298358309124</t>
  </si>
  <si>
    <t>https://www.ebay.com/itm/306964199269</t>
  </si>
  <si>
    <t>https://www.ebay.com/itm/327180271541</t>
  </si>
  <si>
    <t>https://www.ebay.com/itm/406951438400</t>
  </si>
  <si>
    <t>https://www.ebay.com/itm/397989062627</t>
  </si>
  <si>
    <t>https://www.ebay.com/itm/127889159895</t>
  </si>
  <si>
    <t>https://www.ebay.com/itm/127890330364</t>
  </si>
  <si>
    <t>https://www.ebay.com/itm/406960634410</t>
  </si>
  <si>
    <t>https://www.ebay.com/itm/236845617719</t>
  </si>
  <si>
    <t>https://www.ebay.com/itm/168413749452</t>
  </si>
  <si>
    <t>https://www.ebay.com/itm/377220112320</t>
  </si>
  <si>
    <t>https://www.ebay.com/itm/278035638785</t>
  </si>
  <si>
    <t>https://www.ebay.com/itm/227364913749</t>
  </si>
  <si>
    <t>https://www.ebay.com/itm/267684730765</t>
  </si>
  <si>
    <t>https://www.ebay.com/itm/227364782218</t>
  </si>
  <si>
    <t>A26018</t>
  </si>
  <si>
    <t>https://www.ebay.com/itm/127893620301</t>
  </si>
  <si>
    <t>saddle - side mounted</t>
  </si>
  <si>
    <t>N-S tubing between valves</t>
  </si>
  <si>
    <t>N-S, wide</t>
  </si>
  <si>
    <t>https://www.ebay.com/itm/147341057619</t>
  </si>
  <si>
    <t>A18119</t>
  </si>
  <si>
    <t>https://www.ebay.com/itm/206309909078</t>
  </si>
  <si>
    <t>https://www.ebay.com/itm/336611166703</t>
  </si>
  <si>
    <t>https://www.ebay.com/itm/306973884513</t>
  </si>
  <si>
    <t>https://www.ebay.com/itm/117225226801</t>
  </si>
  <si>
    <t>https://reverb.com/item/97776094-1953-f-e-olds-son-studio-bb-trumpet-la-era-tension-free-rebuild?bk=eyJhbGciOiJIUzI1NiJ9.eyJqdGkiOiJlZjcxZDViMi1hZjkzLTRlYTctYTEyMy1lZWNmNWZmMTBlZDkiLCJpYXQiOjE3ODAzNjEwNDUsInVzZXJfaWQiOiIzNjUwNzk5Iiwic2Vzc2lvbl9pZCI6IjM2MTg4NjNkLTQwZTMtNDM4Mi04MjcwLTRkN2I4ODUwZDY0ZiIsImNvb2tpZV9pZCI6IjA4ZGU0NWE0LThhOGYtNDdkMi05ODk4LTI5NDUwNDhlNDQ2MCIsInByb2R1Y3RfaWQiOiI5Nzc3NjA5NCIsInNvdXJjZSI6Ik5PTkUifQ.Ky2BD9xLmYEU4ZPQdvQ61RRc0Y0jVV0UqDcX84pfXjw</t>
  </si>
  <si>
    <t>https://www.ebay.com/itm/318390700519</t>
  </si>
  <si>
    <t>Has reciever</t>
  </si>
  <si>
    <t>https://www.ebay.com/itm/358625992014</t>
  </si>
  <si>
    <t>https://shopthesalvationarmy.com/Listing/Details/552102430/Olds-Ambassador-Trumpet-with-Case-and-Mute-Untested-J76</t>
  </si>
  <si>
    <t>https://www.ebay.com/itm/278048812540</t>
  </si>
  <si>
    <t>https://www.ebay.com/itm/398022926000</t>
  </si>
  <si>
    <t>https://www.facebook.com/share/p/18fcsY8PkD/</t>
  </si>
  <si>
    <t>https://www.ebay.com/itm/318411145780</t>
  </si>
  <si>
    <t>https://www.ebay.com/itm/306984826292</t>
  </si>
  <si>
    <t>https://www.ebay.com/itm/358644029010</t>
  </si>
  <si>
    <t>https://www.ebay.com/itm/147360260196</t>
  </si>
  <si>
    <t>https://www.ebay.com/itm/366465026367</t>
  </si>
  <si>
    <t>https://www.ebay.com/itm/178206842291</t>
  </si>
  <si>
    <t>https://www.ebay.com/itm/168441531144</t>
  </si>
  <si>
    <t>https://www.ebay.com/itm/327204904150</t>
  </si>
  <si>
    <t>trigger adjusts 3rd slide</t>
  </si>
  <si>
    <t>https://www.ebay.com/itm/306992505070</t>
  </si>
  <si>
    <t>https://www.ebay.com/itm/137401666079</t>
  </si>
  <si>
    <t>https://www.ebay.com/itm/366469268966</t>
  </si>
  <si>
    <t>https://www.ebay.com/itm/336617938949</t>
  </si>
  <si>
    <t>https://ebay.io/m/euomrK</t>
  </si>
  <si>
    <t>https://shopgoodwill.com/item/266934764</t>
  </si>
  <si>
    <t>https://www.ebay.com/itm/267698297809</t>
  </si>
  <si>
    <t>https://www.reddit.com/r/Vintage_Trumpets/comments/1u563jl/olds_guarantee_card_a10_ambassdor_sn_793480/#lightbox</t>
  </si>
  <si>
    <t>https://shopgoodwill.com/item/267231398</t>
  </si>
  <si>
    <t>https://www.ebay.com/itm/117249254598</t>
  </si>
  <si>
    <t>https://www.ebay.com/itm/800106346256</t>
  </si>
  <si>
    <t>https://www.ebay.com/itm/117250598118</t>
  </si>
  <si>
    <t>https://www.ebay.com/itm/298422912447</t>
  </si>
  <si>
    <t>https://www.ebay.com/itm/127918626291</t>
  </si>
  <si>
    <t>https://www.ebay.com/itm/178216148885</t>
  </si>
  <si>
    <t>https://www.ebay.com/itm/147381235770</t>
  </si>
  <si>
    <t>https://www.ebay.com/itm/800197413905</t>
  </si>
  <si>
    <t>https://www.ebay.com/itm/800197439102</t>
  </si>
  <si>
    <t>https://www.ebay.com/itm/398075229319</t>
  </si>
  <si>
    <t>https://www.ebay.com/itm/298428903993</t>
  </si>
  <si>
    <t>John Irvine aution didn't win</t>
  </si>
  <si>
    <t>https://www.ebay.com/itm/307012751003</t>
  </si>
  <si>
    <t>https://www.ebay.com/itm/158012512466</t>
  </si>
  <si>
    <t>https://www.ebay.com/itm/366494491777</t>
  </si>
  <si>
    <t>A46332</t>
  </si>
  <si>
    <t>https://www.ebay.com/itm/800208784781</t>
  </si>
  <si>
    <t>https://www.ebay.com/itm/298442232261</t>
  </si>
  <si>
    <t>https://www.ebay.com/itm/158017159512</t>
  </si>
  <si>
    <t>Ultra-sonic</t>
  </si>
  <si>
    <t>https://www.ebay.com/itm/267706927770</t>
  </si>
  <si>
    <t>https://www.ebay.com/itm/358710766391</t>
  </si>
  <si>
    <t>https://www.ebay.com/itm/298444050231</t>
  </si>
  <si>
    <t>https://www.ebay.com/itm/398103318469</t>
  </si>
  <si>
    <t>https://www.ebay.com/itm/407025298492</t>
  </si>
  <si>
    <t>https://www.ebay.com/itm/398103142386</t>
  </si>
  <si>
    <t>https://www.ebay.com/itm/366503239583</t>
  </si>
  <si>
    <t>https://www.ebay.com/itm/398107312146</t>
  </si>
  <si>
    <t>https://shopgoodwill.com/item/268546935</t>
  </si>
  <si>
    <t>https://www.ebay.com/itm/407028736688</t>
  </si>
  <si>
    <t>https://www.ebay.com/itm/178255283352</t>
  </si>
  <si>
    <t>https://www.ebay.com/itm/188566445304</t>
  </si>
  <si>
    <t>https://www.ebay.com/itm/377300544400</t>
  </si>
  <si>
    <t>https://www.ebay.com/itm/117269038919</t>
  </si>
  <si>
    <t>https://www.ebay.com/itm/178258940236</t>
  </si>
  <si>
    <t>https://www.ebay.com/itm/298458461334</t>
  </si>
  <si>
    <t>https://www.ebay.com/itm/127945119995</t>
  </si>
  <si>
    <t>https://www.ebay.com/itm/298463669000</t>
  </si>
  <si>
    <t>https://www.ebay.com/itm/236905448781</t>
  </si>
  <si>
    <t>https://www.ebay.com/itm/398124971473</t>
  </si>
  <si>
    <t>https://www.ebay.com/itm/188583328661</t>
  </si>
  <si>
    <t>https://www.ebay.com/itm/147409873135</t>
  </si>
  <si>
    <t>https://www.ebay.com/itm/366515828056</t>
  </si>
  <si>
    <t>https://www.ebay.com/itm/227412433644</t>
  </si>
  <si>
    <t>https://www.ebay.com/itm/236910977500</t>
  </si>
  <si>
    <t>https://www.ebay.com/itm/147412314705</t>
  </si>
  <si>
    <t>https://www.ebay.com/itm/188591157752</t>
  </si>
  <si>
    <t>https://www.ebay.com/itm/800279874055</t>
  </si>
  <si>
    <t>https://www.ebay.com/itm/398137245003</t>
  </si>
  <si>
    <t>lyre bracket on bottom of 3rd slide - might be useable with an underslung rod?</t>
  </si>
  <si>
    <t>stop rod</t>
  </si>
  <si>
    <r>
      <t>tuning slide enters valves behind 3</t>
    </r>
    <r>
      <rPr>
        <vertAlign val="superscript"/>
        <sz val="11"/>
        <color theme="1"/>
        <rFont val="Calibri"/>
        <family val="2"/>
        <scheme val="minor"/>
      </rPr>
      <t>rd</t>
    </r>
    <r>
      <rPr>
        <sz val="11"/>
        <color theme="1"/>
        <rFont val="Calibri"/>
        <family val="2"/>
        <scheme val="minor"/>
      </rPr>
      <t xml:space="preserve"> slide </t>
    </r>
  </si>
  <si>
    <r>
      <t>This Olds Super Star Aida Herald</t>
    </r>
    <r>
      <rPr>
        <sz val="12"/>
        <color theme="1"/>
        <rFont val="Calibri"/>
        <family val="2"/>
        <scheme val="minor"/>
      </rPr>
      <t>Bb Trumpet is a Robb Stewart custom built Trumpet, commisioned December 15, 2017 by me, Mark Robinson.At the time of the request for the Super Star herald build, Robb reasoned "if Olds would have offered a herald option for the Super Star model, because of the financial struggles Olds was having at the time, it likely would have been the Aida style because the Olds Studio Aida herald tooling and cases would have been available without a large investment by Olds. I agreed with his reasoning and chose the Aida style.Robb custom made, due to only having some of the NOS parts available, a holding ring as well as the bell and lead pipe threaded fittings to match the original Olds Studio Aida Herald style. The valves were replated and refitted too. I provided the original Bb Olds Super Star trumpet.</t>
    </r>
  </si>
  <si>
    <t>Studio trumpet</t>
  </si>
  <si>
    <t>https://www.ebay.com/itm/296564582906</t>
  </si>
  <si>
    <t>ultra-sonic   has a "2" in the right star on the bell engraving</t>
  </si>
  <si>
    <t xml:space="preserve">Super  </t>
  </si>
  <si>
    <t>https://www.facebook.com/marketplace/item/2063012461181364</t>
  </si>
  <si>
    <t>Straight sided balusters; has later "post-style" slide braces</t>
  </si>
  <si>
    <t>Early bell braces, N-S tubing between valves; side mounted saddle</t>
  </si>
  <si>
    <t>nickel silver knuckles between valves</t>
  </si>
  <si>
    <t>Purchased when i was 15 in Vancouver BC Canada.</t>
  </si>
  <si>
    <t>Purchased from Tim at Bach 'N Rock Music in Astoria Oregon in June 2026.</t>
  </si>
  <si>
    <t>Flugel - L-12</t>
  </si>
  <si>
    <t>Yellow Brass bell</t>
  </si>
  <si>
    <t>comes with original case and all paperwork</t>
  </si>
  <si>
    <t>Brass throat with N/S flare</t>
  </si>
  <si>
    <t>My mother was the original owner, she probably got it when she was 13 or 14, when she started high school</t>
  </si>
  <si>
    <t>It was purchased in Arizona in the 70s/80s by the previous owner. It is still in the original case.</t>
  </si>
  <si>
    <t>Purchased at a garage sale in Santa Barbara</t>
  </si>
  <si>
    <t>Brass throat w N-S vlare</t>
  </si>
  <si>
    <t>Purchased new as a gift to my father. It was given to me in 1974.</t>
  </si>
  <si>
    <t>brass throat w N-S Flare</t>
  </si>
  <si>
    <t xml:space="preserve">I purchased this in 1993 from a fellow I worked with. He had found it at a garage sale. I paid him $25. </t>
  </si>
  <si>
    <t>has newer style "post" braces on slides</t>
  </si>
  <si>
    <t>has flat metal triangular braces on slides</t>
  </si>
  <si>
    <t>push</t>
  </si>
  <si>
    <t xml:space="preserve"> parts horn</t>
  </si>
  <si>
    <t>valve casing - parts only</t>
  </si>
  <si>
    <t>3rd slide front of main</t>
  </si>
  <si>
    <t>Eb trumpet</t>
  </si>
  <si>
    <t>https://www.ebay.com/itm/236916865009</t>
  </si>
  <si>
    <t>https://www.ebay.com/itm/318547156792</t>
  </si>
  <si>
    <t>Wide</t>
  </si>
  <si>
    <t>https://www.facebook.com/share/p/1EqcNYsohx/</t>
  </si>
  <si>
    <t>https://www.ebay.com/itm/158059297764</t>
  </si>
  <si>
    <t>https://www.ebay.com/itm/278160170674</t>
  </si>
  <si>
    <t>https://www.ebay.com/itm/278160124765</t>
  </si>
  <si>
    <t>https://www.ebay.com/itm/298485118399</t>
  </si>
  <si>
    <t>https://www.ebay.com/itm/198483353143</t>
  </si>
  <si>
    <t>https://www.ebay.com/itm/168523226500</t>
  </si>
  <si>
    <t>https://www.ebay.com/itm/168523731129</t>
  </si>
  <si>
    <t>https://www.ebay.com/itm/178294785494</t>
  </si>
  <si>
    <t>https://www.ebay.com/itm/298494617934</t>
  </si>
  <si>
    <t>https://www.ebay.com/itm/198488114997</t>
  </si>
  <si>
    <t>https://www.ebay.com/itm/287452921258</t>
  </si>
  <si>
    <t>https://www.ebay.com/itm/278174608611</t>
  </si>
  <si>
    <t>https://www.ebay.com/itm/398165478578</t>
  </si>
  <si>
    <t>https://www.ebay.com/itm/287451218322</t>
  </si>
  <si>
    <t>https://www.ebay.com/itm/188630093428</t>
  </si>
  <si>
    <t>https://www.ebay.com/itm/168531459507</t>
  </si>
  <si>
    <t>https://www.ebay.com/itm/366538559863</t>
  </si>
  <si>
    <t>https://www.ebay.com/itm/800330480255</t>
  </si>
  <si>
    <t>https://www.ebay.com/itm/287459405147</t>
  </si>
  <si>
    <t>https://www.ebay.com/itm/127973833570</t>
  </si>
  <si>
    <t>https://www.facebook.com/commerce/listing/2180883179371230/?ref=share_attachment</t>
  </si>
  <si>
    <t>https://www.ebay.com/itm/377345059627</t>
  </si>
  <si>
    <t>https://www.ebay.com/itm/287464080153</t>
  </si>
  <si>
    <t>https://www.ebay.com/itm/178313778198</t>
  </si>
  <si>
    <t>https://www.ebay.com/itm/206418021191</t>
  </si>
  <si>
    <t>3rd slide in front, Ultra Sonic</t>
  </si>
  <si>
    <t>https://www.ebay.com/itm/137518531753</t>
  </si>
  <si>
    <t>https://www.ebay.com/itm/377348539579</t>
  </si>
  <si>
    <t>https://www.ebay.com/itm/278191381422</t>
  </si>
  <si>
    <t>https://www.ebay.com/itm/227435556534</t>
  </si>
  <si>
    <t>https://www.facebook.com/marketplace/item/1312843717679271/</t>
  </si>
  <si>
    <t>Receiver replaced with Ultra Sonic</t>
  </si>
  <si>
    <t>https://www.ebay.com/itm/198509224317</t>
  </si>
  <si>
    <t>https://www.ebay.com/itm/127983293252</t>
  </si>
  <si>
    <t>https://www.ebay.com/itm/188673397878</t>
  </si>
  <si>
    <t>https://www.ebay.com/itm/278204320007</t>
  </si>
  <si>
    <t>https://www.ebay.com/itm/158105536852</t>
  </si>
  <si>
    <t>https://www.ebay.com/itm/147454466585</t>
  </si>
  <si>
    <t>https://www.ebay.com/itm/236956420167</t>
  </si>
  <si>
    <t>https://www.ebay.com/itm/307081772728</t>
  </si>
  <si>
    <t>https://www.ebay.com/itm/398205705935</t>
  </si>
  <si>
    <t>https://www.ebay.com/itm/298530255131</t>
  </si>
  <si>
    <t>https://www.ebay.com/itm/188691692524</t>
  </si>
  <si>
    <t>https://www.ebay.com/itm/178341527257</t>
  </si>
  <si>
    <t>https://www.ebay.com/itm/307086331199</t>
  </si>
  <si>
    <t>https://www.ebay.com/itm/117323509692</t>
  </si>
  <si>
    <t>C-Conversion</t>
  </si>
  <si>
    <t>https://www.ebay.com/itm/336709553221</t>
  </si>
  <si>
    <t>https://www.ebay.com/itm/336709700545</t>
  </si>
  <si>
    <t>https://www.ebay.com/itm/227449379143</t>
  </si>
  <si>
    <t>New style</t>
  </si>
  <si>
    <t>https://www.ebay.com/itm/227449256389</t>
  </si>
  <si>
    <t>https://www.ebay.com/itm/287487793433</t>
  </si>
  <si>
    <t>https://www.ebay.com/itm/307090408210</t>
  </si>
  <si>
    <t>https://www.ebay.com/itm/117327157438</t>
  </si>
  <si>
    <t>https://www.ebay.com/itm/158129030713</t>
  </si>
  <si>
    <t>https://www.craigslist.org/view/d/midlothian-olds-son-super-trumpet-in/j2npgKh57upVgUoTMUKcys</t>
  </si>
  <si>
    <t>https://www.ebay.com/itm/168583487337</t>
  </si>
  <si>
    <t>https://www.ebay.com/itm/278241033010</t>
  </si>
  <si>
    <t>https://www.ebay.com/itm/307102264672</t>
  </si>
  <si>
    <t>https://www.ebay.com/itm/307102244783</t>
  </si>
  <si>
    <t>https://www.ebay.com/itm/358876321273</t>
  </si>
  <si>
    <t>https://www.ebay.com/itm/267745870598</t>
  </si>
  <si>
    <t>https://www.ebay.com/itm/257659370551</t>
  </si>
  <si>
    <t>https://www.ebay.com/itm/278244219217</t>
  </si>
  <si>
    <t>https://www.ebay.com/itm/336723950167</t>
  </si>
  <si>
    <t>https://www.ebay.com/itm/267746609727</t>
  </si>
  <si>
    <t>https://www.ebay.com/itm/128009100477</t>
  </si>
  <si>
    <t>https://www.ebay.com/itm/377397548396</t>
  </si>
  <si>
    <t>https://www.ebay.com/itm/147486964032</t>
  </si>
  <si>
    <t>https://www.ebay.com/itm/267749770488</t>
  </si>
  <si>
    <t>https://www.ebay.com/itm/188762002611</t>
  </si>
  <si>
    <t>https://www.ebay.com/itm/366592311168</t>
  </si>
  <si>
    <t>https://www.ebay.com/itm/128017186698</t>
  </si>
  <si>
    <t>https://www.ebay.com/itm/336738930306</t>
  </si>
  <si>
    <t>https://www.ebay.com/itm/206486138840</t>
  </si>
  <si>
    <t>https://www.ebay.com/itm/307122811898</t>
  </si>
  <si>
    <t>https://www.ebay.com/itm/206485803999</t>
  </si>
  <si>
    <t>https://www.ebay.com/itm/178404457281</t>
  </si>
  <si>
    <t>https://www.facebook.com/photo?fbid=10164855131676147</t>
  </si>
  <si>
    <t>https://www.ebay.com/itm/307126966789</t>
  </si>
  <si>
    <t>non sleeved, N-S leadpipe</t>
  </si>
  <si>
    <t>original owner Donald Moss toured with Clyde McCoy.</t>
  </si>
  <si>
    <t>https://www.facebook.com/groups/123797554312659/permalink/38674762898789310</t>
  </si>
  <si>
    <t>Receiverless, lightweight slide braces</t>
  </si>
  <si>
    <t>https://www.ebay.com/itm/327316579803</t>
  </si>
  <si>
    <t>https://www.ebay.com/itm/327313895425</t>
  </si>
  <si>
    <t>https://www.ebay.com/itm/407154399512</t>
  </si>
  <si>
    <t>https://www.horntrader.com/product/olds-super-cornet-s-n-571244-circa-1967/</t>
  </si>
  <si>
    <t>https://www.brassinstrumentworkshop.com/shop/Bb-Trumpets/Used/p/Olds-Studio-Bb-Trumpet-x101389638.htm</t>
  </si>
  <si>
    <t>Super Recording "cross" style bell engraving</t>
  </si>
  <si>
    <t>Entries through 8/31/26</t>
  </si>
  <si>
    <t>has later style longer valve pistons</t>
  </si>
  <si>
    <t>Given to me in early 60's by Grandfather a musician &amp; in entertainment business. Said, was owne by Hirt and was passed around before It got to him, possibly a trade.</t>
  </si>
  <si>
    <t>Tuning bell</t>
  </si>
  <si>
    <t>CHR engraved on Receiver; valox spring barrels</t>
  </si>
  <si>
    <t>https://www.facebook.com/marketplace/item/2237660990343256/</t>
  </si>
  <si>
    <t>appears to have been replated; replacement finger buttons</t>
  </si>
  <si>
    <t>has threaded lyre that screws in front bell brace</t>
  </si>
  <si>
    <t>brass throat w N-S flare</t>
  </si>
  <si>
    <t>aluminum top/bottom caps</t>
  </si>
  <si>
    <t>Has older style script engraving but slightly different style</t>
  </si>
  <si>
    <t>includes original paperwork</t>
  </si>
  <si>
    <t>N-S throat w/ Bronze flare</t>
  </si>
  <si>
    <t>third valve slide does not have a "dump" end</t>
  </si>
  <si>
    <t>Original Guarantee registration card shows lot# 6595</t>
  </si>
  <si>
    <t>has slanted knurling on top caps, bottom caps, &amp;  finger buttons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</si>
</sst>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5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Bahnschrift"/>
      <family val="2"/>
    </font>
    <font>
      <vertAlign val="superscript"/>
      <sz val="12"/>
      <color theme="1"/>
      <name val="Bahnschrift"/>
      <family val="2"/>
    </font>
    <font>
      <vertAlign val="superscript"/>
      <sz val="11"/>
      <color theme="1"/>
      <name val="Calibri"/>
      <family val="2"/>
      <scheme val="minor"/>
    </font>
    <font>
      <sz val="10"/>
      <color theme="1"/>
      <name val="Calibri"/>
      <family val="2"/>
      <scheme val="minor"/>
    </font>
    <font>
      <sz val="10"/>
      <color theme="1"/>
      <name val="Bahnschrift"/>
      <family val="2"/>
    </font>
    <font>
      <b/>
      <sz val="14"/>
      <color theme="1"/>
      <name val="Calibri"/>
      <family val="2"/>
      <scheme val="minor"/>
    </font>
    <font>
      <sz val="9"/>
      <color theme="1"/>
      <name val="Calibri"/>
      <family val="2"/>
      <scheme val="minor"/>
    </font>
    <font>
      <u/>
      <sz val="11"/>
      <color theme="10"/>
      <name val="Calibri"/>
      <family val="2"/>
      <scheme val="minor"/>
    </font>
    <font>
      <sz val="8"/>
      <color theme="1"/>
      <name val="Calibri"/>
      <family val="2"/>
      <scheme val="minor"/>
    </font>
    <font>
      <i/>
      <sz val="11"/>
      <color theme="1"/>
      <name val="Calibri"/>
      <family val="2"/>
      <scheme val="minor"/>
    </font>
    <font>
      <sz val="11"/>
      <name val="Calibri"/>
      <family val="2"/>
      <scheme val="minor"/>
    </font>
    <font>
      <sz val="9"/>
      <name val="Calibri"/>
      <family val="2"/>
      <scheme val="minor"/>
    </font>
    <font>
      <sz val="10"/>
      <name val="Calibri"/>
      <family val="2"/>
      <scheme val="minor"/>
    </font>
    <font>
      <sz val="15"/>
      <color rgb="FF040C28"/>
      <name val="Roboto"/>
    </font>
    <font>
      <sz val="11"/>
      <color rgb="FF050505"/>
      <name val="Calibri"/>
      <family val="2"/>
      <scheme val="minor"/>
    </font>
    <font>
      <sz val="10"/>
      <color rgb="FF333333"/>
      <name val="Calibri"/>
      <family val="2"/>
      <scheme val="minor"/>
    </font>
    <font>
      <sz val="8"/>
      <color rgb="FF333333"/>
      <name val="Calibri"/>
      <family val="2"/>
      <scheme val="minor"/>
    </font>
    <font>
      <sz val="8"/>
      <name val="Calibri"/>
      <family val="2"/>
      <scheme val="minor"/>
    </font>
    <font>
      <sz val="12"/>
      <name val="Calibri"/>
      <family val="2"/>
      <scheme val="minor"/>
    </font>
    <font>
      <sz val="9"/>
      <color rgb="FF333333"/>
      <name val="Calibri"/>
      <family val="2"/>
      <scheme val="minor"/>
    </font>
    <font>
      <sz val="12"/>
      <color theme="1"/>
      <name val="Calibri"/>
      <family val="2"/>
      <scheme val="minor"/>
    </font>
    <font>
      <sz val="11"/>
      <color rgb="FF000000"/>
      <name val="Calibri"/>
      <family val="2"/>
      <scheme val="minor"/>
    </font>
    <font>
      <sz val="7"/>
      <color theme="1"/>
      <name val="Calibri"/>
      <family val="2"/>
      <scheme val="minor"/>
    </font>
    <font>
      <u/>
      <sz val="10"/>
      <color theme="10"/>
      <name val="Calibri"/>
      <family val="2"/>
      <scheme val="minor"/>
    </font>
    <font>
      <sz val="11"/>
      <color rgb="FF333333"/>
      <name val="Calibri"/>
      <family val="2"/>
      <scheme val="minor"/>
    </font>
    <font>
      <sz val="7"/>
      <color rgb="FF333333"/>
      <name val="Calibri"/>
      <family val="2"/>
      <scheme val="minor"/>
    </font>
    <font>
      <sz val="11"/>
      <color rgb="FF555555"/>
      <name val="Calibri"/>
      <family val="2"/>
      <scheme val="minor"/>
    </font>
    <font>
      <sz val="7"/>
      <color rgb="FF242424"/>
      <name val="Calibri"/>
      <family val="2"/>
      <scheme val="minor"/>
    </font>
    <font>
      <sz val="10.5"/>
      <color rgb="FF333333"/>
      <name val="Calibri"/>
      <family val="2"/>
      <scheme val="minor"/>
    </font>
    <font>
      <sz val="6.5"/>
      <color rgb="FF333333"/>
      <name val="Calibri"/>
      <family val="2"/>
      <scheme val="minor"/>
    </font>
    <font>
      <sz val="11"/>
      <color rgb="FF1F1F1F"/>
      <name val="Calibri"/>
      <family val="2"/>
      <scheme val="minor"/>
    </font>
    <font>
      <sz val="10"/>
      <color rgb="FF333333"/>
      <name val="Segoe UI"/>
      <family val="2"/>
    </font>
    <font>
      <sz val="7"/>
      <color rgb="FF333333"/>
      <name val="Segoe U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00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top/>
      <bottom style="thick">
        <color auto="1"/>
      </bottom>
      <diagonal/>
    </border>
    <border>
      <left/>
      <right/>
      <top style="thick">
        <color auto="1"/>
      </top>
      <bottom/>
      <diagonal/>
    </border>
    <border>
      <left style="medium">
        <color rgb="FFCCCCCC"/>
      </left>
      <right style="medium">
        <color rgb="FFCCCCCC"/>
      </right>
      <top/>
      <bottom/>
      <diagonal/>
    </border>
    <border>
      <left style="medium">
        <color rgb="FFCCCCCC"/>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applyNumberFormat="0" applyFill="0" applyBorder="0" applyAlignment="0" applyProtection="0"/>
    <xf numFmtId="0" fontId="38" fillId="0" borderId="0"/>
  </cellStyleXfs>
  <cellXfs count="269">
    <xf numFmtId="0" fontId="0" fillId="0" borderId="0" xfId="0"/>
    <xf numFmtId="22" fontId="0" fillId="0" borderId="0" xfId="0" applyNumberFormat="1"/>
    <xf numFmtId="14" fontId="0" fillId="0" borderId="0" xfId="0" applyNumberFormat="1"/>
    <xf numFmtId="0" fontId="0" fillId="0" borderId="0" xfId="0" applyAlignment="1">
      <alignment wrapText="1"/>
    </xf>
    <xf numFmtId="17" fontId="0" fillId="0" borderId="0" xfId="0" applyNumberFormat="1"/>
    <xf numFmtId="3" fontId="0" fillId="0" borderId="0" xfId="0" applyNumberFormat="1"/>
    <xf numFmtId="16" fontId="0" fillId="0" borderId="0" xfId="0" applyNumberFormat="1"/>
    <xf numFmtId="15" fontId="0" fillId="0" borderId="0" xfId="0" applyNumberFormat="1"/>
    <xf numFmtId="0" fontId="0" fillId="0" borderId="0" xfId="0" applyAlignment="1">
      <alignment horizontal="center" vertical="center"/>
    </xf>
    <xf numFmtId="0" fontId="0" fillId="0" borderId="0" xfId="0" applyAlignment="1">
      <alignment horizontal="center"/>
    </xf>
    <xf numFmtId="0" fontId="18" fillId="0" borderId="0" xfId="0" applyFont="1" applyAlignment="1">
      <alignment vertical="center"/>
    </xf>
    <xf numFmtId="17" fontId="18" fillId="0" borderId="0" xfId="0" applyNumberFormat="1" applyFont="1" applyAlignment="1">
      <alignment vertical="center"/>
    </xf>
    <xf numFmtId="164" fontId="0" fillId="0" borderId="0" xfId="0" applyNumberFormat="1"/>
    <xf numFmtId="10" fontId="0" fillId="0" borderId="0" xfId="0" applyNumberFormat="1"/>
    <xf numFmtId="0" fontId="0" fillId="0" borderId="0" xfId="0" applyAlignment="1">
      <alignment vertical="center"/>
    </xf>
    <xf numFmtId="0" fontId="0" fillId="33" borderId="0" xfId="0" applyFill="1"/>
    <xf numFmtId="0" fontId="0" fillId="34" borderId="0" xfId="0" applyFill="1"/>
    <xf numFmtId="166" fontId="0" fillId="0" borderId="0" xfId="0" applyNumberFormat="1"/>
    <xf numFmtId="0" fontId="21" fillId="0" borderId="0" xfId="0" applyFont="1" applyAlignment="1">
      <alignment horizontal="center"/>
    </xf>
    <xf numFmtId="0" fontId="0" fillId="0" borderId="10" xfId="0" applyBorder="1" applyAlignment="1">
      <alignment horizontal="left"/>
    </xf>
    <xf numFmtId="0" fontId="0" fillId="0" borderId="10" xfId="0" applyBorder="1"/>
    <xf numFmtId="0" fontId="0" fillId="0" borderId="10" xfId="0" quotePrefix="1" applyBorder="1"/>
    <xf numFmtId="15" fontId="0" fillId="0" borderId="10" xfId="0" quotePrefix="1" applyNumberFormat="1" applyBorder="1" applyAlignment="1">
      <alignment horizontal="left"/>
    </xf>
    <xf numFmtId="165" fontId="0" fillId="0" borderId="10" xfId="0" applyNumberFormat="1" applyBorder="1"/>
    <xf numFmtId="0" fontId="0" fillId="0" borderId="10" xfId="0" quotePrefix="1" applyBorder="1" applyAlignment="1">
      <alignment horizontal="left"/>
    </xf>
    <xf numFmtId="166" fontId="0" fillId="0" borderId="10" xfId="0" applyNumberFormat="1" applyBorder="1"/>
    <xf numFmtId="17" fontId="0" fillId="0" borderId="10" xfId="0" quotePrefix="1" applyNumberFormat="1" applyBorder="1" applyAlignment="1">
      <alignment horizontal="left"/>
    </xf>
    <xf numFmtId="0" fontId="21" fillId="0" borderId="10" xfId="0" applyFont="1" applyBorder="1"/>
    <xf numFmtId="0" fontId="22" fillId="0" borderId="10" xfId="0" applyFont="1" applyBorder="1" applyAlignment="1">
      <alignment vertical="center"/>
    </xf>
    <xf numFmtId="17" fontId="0" fillId="0" borderId="10" xfId="0" quotePrefix="1" applyNumberFormat="1" applyBorder="1"/>
    <xf numFmtId="165" fontId="0" fillId="0" borderId="10" xfId="0" quotePrefix="1" applyNumberFormat="1" applyBorder="1"/>
    <xf numFmtId="0" fontId="0" fillId="0" borderId="0" xfId="0" applyAlignment="1">
      <alignment vertical="center" wrapText="1"/>
    </xf>
    <xf numFmtId="0" fontId="23" fillId="0" borderId="0" xfId="0" applyFont="1"/>
    <xf numFmtId="0" fontId="24" fillId="0" borderId="0" xfId="0" applyFont="1" applyAlignment="1">
      <alignment wrapText="1"/>
    </xf>
    <xf numFmtId="0" fontId="24" fillId="34" borderId="0" xfId="0" applyFont="1" applyFill="1" applyAlignment="1">
      <alignment wrapText="1"/>
    </xf>
    <xf numFmtId="0" fontId="24" fillId="0" borderId="0" xfId="0" applyFont="1" applyAlignment="1">
      <alignment horizontal="center"/>
    </xf>
    <xf numFmtId="0" fontId="25" fillId="0" borderId="0" xfId="42"/>
    <xf numFmtId="0" fontId="21" fillId="0" borderId="0" xfId="0" applyFont="1" applyAlignment="1">
      <alignment wrapText="1"/>
    </xf>
    <xf numFmtId="0" fontId="21" fillId="0" borderId="0" xfId="0" applyFont="1"/>
    <xf numFmtId="0" fontId="0" fillId="0" borderId="0" xfId="0" applyAlignment="1">
      <alignment vertical="top" wrapText="1"/>
    </xf>
    <xf numFmtId="0" fontId="0" fillId="0" borderId="0" xfId="0" applyAlignment="1">
      <alignment horizontal="center" wrapText="1"/>
    </xf>
    <xf numFmtId="0" fontId="0" fillId="0" borderId="0" xfId="0" applyAlignment="1">
      <alignment horizontal="left" vertical="top" wrapText="1"/>
    </xf>
    <xf numFmtId="0" fontId="26" fillId="0" borderId="0" xfId="0" applyFont="1" applyAlignment="1">
      <alignment horizontal="left" vertical="top"/>
    </xf>
    <xf numFmtId="0" fontId="0" fillId="0" borderId="0" xfId="0" applyAlignment="1">
      <alignment horizontal="left"/>
    </xf>
    <xf numFmtId="0" fontId="0" fillId="33" borderId="10" xfId="0" applyFill="1" applyBorder="1"/>
    <xf numFmtId="0" fontId="0" fillId="33" borderId="0" xfId="0" applyFill="1" applyAlignment="1">
      <alignment horizontal="center"/>
    </xf>
    <xf numFmtId="0" fontId="16" fillId="0" borderId="0" xfId="0" applyFont="1"/>
    <xf numFmtId="0" fontId="30" fillId="0" borderId="0" xfId="0" applyFont="1"/>
    <xf numFmtId="0" fontId="30" fillId="0" borderId="0" xfId="0" applyFont="1" applyAlignment="1">
      <alignment wrapText="1"/>
    </xf>
    <xf numFmtId="0" fontId="31" fillId="0" borderId="0" xfId="0" applyFont="1"/>
    <xf numFmtId="0" fontId="21" fillId="0" borderId="0" xfId="0" applyFont="1" applyAlignment="1">
      <alignment horizontal="center" vertical="top" wrapText="1"/>
    </xf>
    <xf numFmtId="0" fontId="21" fillId="0" borderId="0" xfId="0" applyFont="1" applyAlignment="1">
      <alignment horizontal="center" wrapText="1"/>
    </xf>
    <xf numFmtId="0" fontId="21" fillId="0" borderId="0" xfId="0" applyFont="1" applyAlignment="1">
      <alignment horizontal="left" vertical="top" wrapText="1"/>
    </xf>
    <xf numFmtId="0" fontId="26" fillId="0" borderId="0" xfId="0" applyFont="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wrapText="1"/>
    </xf>
    <xf numFmtId="0" fontId="24" fillId="0" borderId="0" xfId="0" applyFont="1" applyAlignment="1">
      <alignment horizontal="center" wrapText="1"/>
    </xf>
    <xf numFmtId="0" fontId="27" fillId="33" borderId="0" xfId="0" applyFont="1" applyFill="1" applyAlignment="1">
      <alignment horizontal="left" wrapText="1"/>
    </xf>
    <xf numFmtId="0" fontId="29" fillId="0" borderId="0" xfId="0" applyFont="1" applyAlignment="1">
      <alignment wrapText="1"/>
    </xf>
    <xf numFmtId="0" fontId="24" fillId="0" borderId="0" xfId="0" applyFont="1" applyAlignment="1">
      <alignment horizontal="left" vertical="top"/>
    </xf>
    <xf numFmtId="0" fontId="32" fillId="0" borderId="0" xfId="0" applyFont="1"/>
    <xf numFmtId="0" fontId="21" fillId="0" borderId="0" xfId="0" applyFont="1" applyAlignment="1">
      <alignment horizontal="center" vertical="top"/>
    </xf>
    <xf numFmtId="0" fontId="0" fillId="0" borderId="0" xfId="0" applyAlignment="1">
      <alignment horizontal="left" vertical="center"/>
    </xf>
    <xf numFmtId="0" fontId="29" fillId="0" borderId="0" xfId="0" applyFont="1"/>
    <xf numFmtId="0" fontId="21" fillId="0" borderId="0" xfId="0" applyFont="1" applyAlignment="1">
      <alignment horizontal="left"/>
    </xf>
    <xf numFmtId="0" fontId="0" fillId="36" borderId="0" xfId="0" applyFill="1"/>
    <xf numFmtId="0" fontId="0" fillId="33" borderId="0" xfId="0" applyFill="1" applyAlignment="1">
      <alignment horizontal="left"/>
    </xf>
    <xf numFmtId="0" fontId="0" fillId="36" borderId="0" xfId="0" applyFill="1" applyAlignment="1">
      <alignment horizontal="left"/>
    </xf>
    <xf numFmtId="0" fontId="21" fillId="0" borderId="0" xfId="0" applyFont="1" applyAlignment="1">
      <alignment horizontal="left" vertical="top"/>
    </xf>
    <xf numFmtId="0" fontId="27" fillId="33" borderId="0" xfId="0" applyFont="1" applyFill="1" applyAlignment="1">
      <alignment horizontal="left"/>
    </xf>
    <xf numFmtId="0" fontId="28" fillId="0" borderId="0" xfId="0" applyFont="1"/>
    <xf numFmtId="0" fontId="26" fillId="0" borderId="0" xfId="0" applyFont="1"/>
    <xf numFmtId="0" fontId="33" fillId="0" borderId="0" xfId="0" applyFont="1"/>
    <xf numFmtId="0" fontId="21" fillId="34" borderId="0" xfId="0" applyFont="1" applyFill="1" applyAlignment="1">
      <alignment horizontal="left"/>
    </xf>
    <xf numFmtId="0" fontId="21" fillId="34" borderId="0" xfId="0" applyFont="1" applyFill="1" applyAlignment="1">
      <alignment horizontal="center" wrapText="1"/>
    </xf>
    <xf numFmtId="0" fontId="25" fillId="0" borderId="0" xfId="42" applyAlignment="1">
      <alignment vertical="center"/>
    </xf>
    <xf numFmtId="0" fontId="25" fillId="0" borderId="11" xfId="42" applyBorder="1" applyAlignment="1">
      <alignment vertical="center"/>
    </xf>
    <xf numFmtId="0" fontId="34" fillId="0" borderId="0" xfId="0" applyFont="1"/>
    <xf numFmtId="0" fontId="35" fillId="0" borderId="0" xfId="0" applyFont="1"/>
    <xf numFmtId="0" fontId="36" fillId="0" borderId="0" xfId="0" applyFont="1"/>
    <xf numFmtId="0" fontId="24" fillId="0" borderId="0" xfId="0" applyFont="1"/>
    <xf numFmtId="0" fontId="25" fillId="0" borderId="0" xfId="42" applyAlignment="1">
      <alignment wrapText="1"/>
    </xf>
    <xf numFmtId="0" fontId="23" fillId="34" borderId="0" xfId="0" applyFont="1" applyFill="1"/>
    <xf numFmtId="0" fontId="23" fillId="34" borderId="11" xfId="0" applyFont="1" applyFill="1" applyBorder="1"/>
    <xf numFmtId="0" fontId="21" fillId="0" borderId="11" xfId="0" applyFont="1" applyBorder="1" applyAlignment="1">
      <alignment vertical="top" wrapText="1"/>
    </xf>
    <xf numFmtId="0" fontId="24" fillId="0" borderId="0" xfId="0" applyFont="1" applyAlignment="1">
      <alignment vertical="top" wrapText="1"/>
    </xf>
    <xf numFmtId="0" fontId="16" fillId="0" borderId="0" xfId="0" applyFont="1" applyAlignment="1">
      <alignment horizontal="center"/>
    </xf>
    <xf numFmtId="3" fontId="0" fillId="33" borderId="0" xfId="0" applyNumberFormat="1" applyFill="1"/>
    <xf numFmtId="10" fontId="0" fillId="33" borderId="0" xfId="0" applyNumberFormat="1" applyFill="1"/>
    <xf numFmtId="0" fontId="38" fillId="0" borderId="11" xfId="0" applyFont="1" applyBorder="1" applyAlignment="1">
      <alignment wrapText="1"/>
    </xf>
    <xf numFmtId="0" fontId="38" fillId="0" borderId="11" xfId="0" applyFont="1" applyBorder="1" applyAlignment="1">
      <alignment vertical="center"/>
    </xf>
    <xf numFmtId="14" fontId="38" fillId="0" borderId="11" xfId="0" applyNumberFormat="1" applyFont="1" applyBorder="1" applyAlignment="1">
      <alignment wrapText="1"/>
    </xf>
    <xf numFmtId="0" fontId="16" fillId="0" borderId="0" xfId="0" applyFont="1" applyAlignment="1">
      <alignment horizontal="center" vertical="center"/>
    </xf>
    <xf numFmtId="0" fontId="0" fillId="0" borderId="12" xfId="0" applyBorder="1" applyAlignment="1">
      <alignment horizontal="center" vertical="center"/>
    </xf>
    <xf numFmtId="0" fontId="0" fillId="0" borderId="12" xfId="0" applyBorder="1"/>
    <xf numFmtId="0" fontId="0" fillId="0" borderId="13" xfId="0" applyBorder="1" applyAlignment="1">
      <alignment wrapText="1"/>
    </xf>
    <xf numFmtId="0" fontId="16" fillId="0" borderId="12" xfId="0" applyFont="1" applyBorder="1" applyAlignment="1">
      <alignment horizontal="center"/>
    </xf>
    <xf numFmtId="0" fontId="0" fillId="33" borderId="0" xfId="0" applyFill="1" applyAlignment="1">
      <alignment vertical="center"/>
    </xf>
    <xf numFmtId="0" fontId="25" fillId="0" borderId="0" xfId="42" applyAlignment="1">
      <alignment horizontal="left" vertical="center"/>
    </xf>
    <xf numFmtId="0" fontId="0" fillId="0" borderId="0" xfId="0" applyAlignment="1">
      <alignment horizontal="right" vertical="center"/>
    </xf>
    <xf numFmtId="0" fontId="0" fillId="34" borderId="0" xfId="0" applyFill="1" applyAlignment="1">
      <alignment horizontal="center" wrapText="1"/>
    </xf>
    <xf numFmtId="0" fontId="38" fillId="0" borderId="0" xfId="0" applyFont="1" applyAlignment="1">
      <alignment wrapText="1"/>
    </xf>
    <xf numFmtId="0" fontId="38" fillId="0" borderId="0" xfId="0" applyFont="1" applyAlignment="1">
      <alignment vertical="center"/>
    </xf>
    <xf numFmtId="14" fontId="38" fillId="0" borderId="0" xfId="0" applyNumberFormat="1" applyFont="1" applyAlignment="1">
      <alignment wrapText="1"/>
    </xf>
    <xf numFmtId="1" fontId="0" fillId="0" borderId="0" xfId="0" applyNumberFormat="1"/>
    <xf numFmtId="1" fontId="0" fillId="33" borderId="0" xfId="0" applyNumberFormat="1" applyFill="1"/>
    <xf numFmtId="1" fontId="0" fillId="36" borderId="0" xfId="0" applyNumberFormat="1" applyFill="1"/>
    <xf numFmtId="3" fontId="0" fillId="37" borderId="0" xfId="0" applyNumberFormat="1" applyFill="1"/>
    <xf numFmtId="3" fontId="0" fillId="34" borderId="0" xfId="0" applyNumberFormat="1" applyFill="1"/>
    <xf numFmtId="0" fontId="0" fillId="38" borderId="0" xfId="0" applyFill="1"/>
    <xf numFmtId="1" fontId="0" fillId="0" borderId="0" xfId="0" applyNumberFormat="1" applyAlignment="1">
      <alignment horizontal="left"/>
    </xf>
    <xf numFmtId="1" fontId="0" fillId="37" borderId="0" xfId="0" applyNumberFormat="1" applyFill="1"/>
    <xf numFmtId="3" fontId="0" fillId="36" borderId="0" xfId="0" applyNumberFormat="1" applyFill="1"/>
    <xf numFmtId="0" fontId="0" fillId="37" borderId="0" xfId="0" applyFill="1"/>
    <xf numFmtId="3" fontId="0" fillId="33" borderId="0" xfId="0" applyNumberFormat="1" applyFill="1" applyAlignment="1">
      <alignment horizontal="left"/>
    </xf>
    <xf numFmtId="0" fontId="39" fillId="0" borderId="0" xfId="0" applyFont="1"/>
    <xf numFmtId="0" fontId="39" fillId="0" borderId="0" xfId="43" applyFont="1"/>
    <xf numFmtId="0" fontId="28" fillId="0" borderId="0" xfId="43" applyFont="1"/>
    <xf numFmtId="0" fontId="28" fillId="34" borderId="0" xfId="43" applyFont="1" applyFill="1"/>
    <xf numFmtId="0" fontId="39" fillId="0" borderId="11" xfId="0" applyFont="1" applyBorder="1"/>
    <xf numFmtId="0" fontId="39" fillId="0" borderId="11" xfId="43" applyFont="1" applyBorder="1"/>
    <xf numFmtId="0" fontId="28" fillId="0" borderId="11" xfId="0" applyFont="1" applyBorder="1"/>
    <xf numFmtId="0" fontId="28" fillId="0" borderId="11" xfId="43" applyFont="1" applyBorder="1"/>
    <xf numFmtId="0" fontId="24" fillId="0" borderId="11" xfId="0" applyFont="1" applyBorder="1"/>
    <xf numFmtId="0" fontId="26" fillId="0" borderId="0" xfId="0" applyFont="1" applyAlignment="1">
      <alignment wrapText="1"/>
    </xf>
    <xf numFmtId="0" fontId="21" fillId="0" borderId="11" xfId="0" applyFont="1" applyBorder="1" applyAlignment="1">
      <alignment horizontal="left" wrapText="1"/>
    </xf>
    <xf numFmtId="0" fontId="21" fillId="0" borderId="11" xfId="0" applyFont="1" applyBorder="1"/>
    <xf numFmtId="0" fontId="37" fillId="0" borderId="11" xfId="0" applyFont="1" applyBorder="1"/>
    <xf numFmtId="167" fontId="38" fillId="0" borderId="0" xfId="0" applyNumberFormat="1" applyFont="1" applyAlignment="1">
      <alignment wrapText="1"/>
    </xf>
    <xf numFmtId="167" fontId="38" fillId="0" borderId="11" xfId="0" applyNumberFormat="1" applyFont="1" applyBorder="1" applyAlignment="1">
      <alignment wrapText="1"/>
    </xf>
    <xf numFmtId="0" fontId="38" fillId="0" borderId="0" xfId="0" applyFont="1" applyAlignment="1">
      <alignment horizontal="left" wrapText="1"/>
    </xf>
    <xf numFmtId="0" fontId="26" fillId="0" borderId="0" xfId="0" applyFont="1" applyAlignment="1">
      <alignment vertical="top" wrapText="1"/>
    </xf>
    <xf numFmtId="0" fontId="40" fillId="0" borderId="0" xfId="0" applyFont="1" applyAlignment="1">
      <alignment vertical="center" wrapText="1"/>
    </xf>
    <xf numFmtId="0" fontId="0" fillId="34" borderId="0" xfId="0" applyFill="1" applyAlignment="1">
      <alignment horizontal="center" vertical="top" wrapText="1"/>
    </xf>
    <xf numFmtId="164" fontId="0" fillId="34" borderId="0" xfId="0" applyNumberFormat="1" applyFill="1"/>
    <xf numFmtId="0" fontId="21" fillId="0" borderId="11" xfId="0" applyFont="1" applyBorder="1" applyAlignment="1">
      <alignment wrapText="1"/>
    </xf>
    <xf numFmtId="0" fontId="21" fillId="34" borderId="11" xfId="0" applyFont="1" applyFill="1" applyBorder="1"/>
    <xf numFmtId="0" fontId="41" fillId="0" borderId="11" xfId="42" applyFont="1" applyBorder="1" applyAlignment="1">
      <alignment vertical="center"/>
    </xf>
    <xf numFmtId="0" fontId="40" fillId="0" borderId="0" xfId="0" applyFont="1" applyAlignment="1">
      <alignment horizontal="left" vertical="top" wrapText="1"/>
    </xf>
    <xf numFmtId="0" fontId="16" fillId="0" borderId="0" xfId="0" quotePrefix="1" applyFont="1" applyAlignment="1">
      <alignment horizontal="left"/>
    </xf>
    <xf numFmtId="0" fontId="38" fillId="0" borderId="11" xfId="0" applyFont="1" applyBorder="1" applyAlignment="1">
      <alignment horizontal="left" wrapText="1"/>
    </xf>
    <xf numFmtId="0" fontId="23" fillId="34" borderId="0" xfId="0" applyFont="1" applyFill="1" applyAlignment="1">
      <alignment vertical="center"/>
    </xf>
    <xf numFmtId="0" fontId="24" fillId="0" borderId="0" xfId="0" applyFont="1" applyAlignment="1">
      <alignment horizontal="left"/>
    </xf>
    <xf numFmtId="0" fontId="0" fillId="0" borderId="0" xfId="0" applyAlignment="1">
      <alignment horizontal="left" wrapText="1"/>
    </xf>
    <xf numFmtId="0" fontId="0" fillId="0" borderId="0" xfId="0" applyAlignment="1">
      <alignment horizontal="left" vertical="center" wrapText="1"/>
    </xf>
    <xf numFmtId="0" fontId="0" fillId="33" borderId="0" xfId="0" applyFill="1" applyAlignment="1">
      <alignment wrapText="1"/>
    </xf>
    <xf numFmtId="0" fontId="0" fillId="34" borderId="0" xfId="0" applyFill="1" applyAlignment="1">
      <alignment wrapText="1"/>
    </xf>
    <xf numFmtId="0" fontId="25" fillId="0" borderId="0" xfId="42" applyBorder="1" applyAlignment="1">
      <alignment wrapText="1"/>
    </xf>
    <xf numFmtId="167" fontId="0" fillId="0" borderId="0" xfId="0" applyNumberFormat="1"/>
    <xf numFmtId="166" fontId="0" fillId="0" borderId="0" xfId="0" applyNumberFormat="1" applyAlignment="1">
      <alignment wrapText="1"/>
    </xf>
    <xf numFmtId="3" fontId="0" fillId="0" borderId="0" xfId="0" applyNumberFormat="1" applyAlignment="1">
      <alignment wrapText="1"/>
    </xf>
    <xf numFmtId="0" fontId="0" fillId="0" borderId="0" xfId="0" applyAlignment="1">
      <alignment wrapText="1" readingOrder="1"/>
    </xf>
    <xf numFmtId="167" fontId="0" fillId="0" borderId="0" xfId="0" applyNumberFormat="1" applyAlignment="1">
      <alignment wrapText="1"/>
    </xf>
    <xf numFmtId="14" fontId="0" fillId="0" borderId="0" xfId="0" applyNumberFormat="1" applyAlignment="1">
      <alignment wrapText="1"/>
    </xf>
    <xf numFmtId="0" fontId="42" fillId="0" borderId="0" xfId="0" applyFont="1"/>
    <xf numFmtId="0" fontId="43" fillId="0" borderId="0" xfId="0" applyFont="1"/>
    <xf numFmtId="17" fontId="0" fillId="0" borderId="0" xfId="0" applyNumberFormat="1" applyAlignment="1">
      <alignment wrapText="1"/>
    </xf>
    <xf numFmtId="0" fontId="44" fillId="0" borderId="0" xfId="0" applyFont="1"/>
    <xf numFmtId="14" fontId="0" fillId="0" borderId="0" xfId="0" applyNumberFormat="1" applyAlignment="1">
      <alignment horizontal="right" wrapText="1"/>
    </xf>
    <xf numFmtId="0" fontId="0" fillId="0" borderId="11" xfId="0" applyBorder="1" applyAlignment="1">
      <alignment wrapText="1"/>
    </xf>
    <xf numFmtId="0" fontId="0" fillId="0" borderId="11" xfId="0" applyBorder="1" applyAlignment="1">
      <alignment horizontal="right" wrapText="1"/>
    </xf>
    <xf numFmtId="0" fontId="0" fillId="0" borderId="11" xfId="0" applyBorder="1" applyAlignment="1">
      <alignment horizontal="left" wrapText="1"/>
    </xf>
    <xf numFmtId="0" fontId="0" fillId="0" borderId="11" xfId="0" applyBorder="1"/>
    <xf numFmtId="14" fontId="0" fillId="0" borderId="11" xfId="0" applyNumberFormat="1" applyBorder="1"/>
    <xf numFmtId="0" fontId="0" fillId="0" borderId="0" xfId="0" applyAlignment="1">
      <alignment horizontal="left" vertical="top"/>
    </xf>
    <xf numFmtId="0" fontId="0" fillId="0" borderId="0" xfId="0" applyAlignment="1">
      <alignment horizontal="right" wrapText="1"/>
    </xf>
    <xf numFmtId="0" fontId="25" fillId="0" borderId="0" xfId="42" applyBorder="1" applyAlignment="1">
      <alignment vertical="center"/>
    </xf>
    <xf numFmtId="0" fontId="0" fillId="0" borderId="11" xfId="0" applyBorder="1" applyAlignment="1">
      <alignment vertical="center"/>
    </xf>
    <xf numFmtId="0" fontId="0" fillId="0" borderId="11" xfId="0" applyBorder="1" applyAlignment="1">
      <alignment vertical="center" wrapText="1"/>
    </xf>
    <xf numFmtId="0" fontId="0" fillId="0" borderId="11" xfId="0" applyBorder="1" applyAlignment="1">
      <alignment horizontal="right" vertical="center" wrapText="1"/>
    </xf>
    <xf numFmtId="0" fontId="0" fillId="0" borderId="11" xfId="0" applyBorder="1" applyAlignment="1">
      <alignment horizontal="left" vertical="center" wrapText="1"/>
    </xf>
    <xf numFmtId="14" fontId="0" fillId="0" borderId="11" xfId="0" applyNumberFormat="1" applyBorder="1" applyAlignment="1">
      <alignment vertical="center"/>
    </xf>
    <xf numFmtId="0" fontId="38" fillId="0" borderId="0" xfId="43"/>
    <xf numFmtId="167" fontId="38" fillId="0" borderId="0" xfId="43" applyNumberFormat="1"/>
    <xf numFmtId="0" fontId="38" fillId="0" borderId="0" xfId="43" applyAlignment="1">
      <alignment horizontal="left"/>
    </xf>
    <xf numFmtId="14" fontId="38" fillId="0" borderId="0" xfId="43" applyNumberFormat="1"/>
    <xf numFmtId="14" fontId="0" fillId="0" borderId="11" xfId="0" applyNumberFormat="1" applyBorder="1" applyAlignment="1">
      <alignment wrapText="1"/>
    </xf>
    <xf numFmtId="167" fontId="0" fillId="0" borderId="0" xfId="0" applyNumberFormat="1" applyAlignment="1">
      <alignment vertical="center"/>
    </xf>
    <xf numFmtId="0" fontId="0" fillId="34" borderId="0" xfId="0" applyFill="1" applyAlignment="1">
      <alignment horizontal="left"/>
    </xf>
    <xf numFmtId="167" fontId="0" fillId="0" borderId="0" xfId="0" quotePrefix="1" applyNumberFormat="1"/>
    <xf numFmtId="166" fontId="0" fillId="0" borderId="11" xfId="0" applyNumberFormat="1" applyBorder="1"/>
    <xf numFmtId="167" fontId="0" fillId="0" borderId="11" xfId="0" applyNumberFormat="1" applyBorder="1"/>
    <xf numFmtId="0" fontId="0" fillId="0" borderId="11" xfId="0" applyBorder="1" applyAlignment="1">
      <alignment horizontal="left"/>
    </xf>
    <xf numFmtId="0" fontId="0" fillId="34" borderId="0" xfId="0" applyFill="1" applyAlignment="1">
      <alignment vertical="center"/>
    </xf>
    <xf numFmtId="0" fontId="0" fillId="33" borderId="0" xfId="0" applyFill="1" applyAlignment="1">
      <alignment horizontal="left" wrapText="1"/>
    </xf>
    <xf numFmtId="0" fontId="0" fillId="36" borderId="0" xfId="0" applyFill="1" applyAlignment="1">
      <alignment wrapText="1"/>
    </xf>
    <xf numFmtId="167" fontId="0" fillId="34" borderId="0" xfId="0" applyNumberFormat="1" applyFill="1"/>
    <xf numFmtId="0" fontId="0" fillId="36" borderId="0" xfId="0" applyFill="1" applyAlignment="1">
      <alignment horizontal="left" wrapText="1"/>
    </xf>
    <xf numFmtId="166" fontId="0" fillId="34" borderId="0" xfId="0" applyNumberFormat="1" applyFill="1"/>
    <xf numFmtId="0" fontId="0" fillId="34" borderId="0" xfId="0" applyFill="1" applyAlignment="1">
      <alignment horizontal="left" wrapText="1"/>
    </xf>
    <xf numFmtId="0" fontId="0" fillId="34" borderId="0" xfId="0" applyFill="1" applyAlignment="1">
      <alignment horizontal="left" vertical="top" wrapText="1"/>
    </xf>
    <xf numFmtId="0" fontId="0" fillId="34" borderId="0" xfId="0" applyFill="1" applyAlignment="1">
      <alignment vertical="top" wrapText="1"/>
    </xf>
    <xf numFmtId="0" fontId="25" fillId="0" borderId="0" xfId="42" applyBorder="1"/>
    <xf numFmtId="0" fontId="0" fillId="34" borderId="0" xfId="0" applyFill="1" applyAlignment="1">
      <alignment horizontal="left" vertical="top"/>
    </xf>
    <xf numFmtId="0" fontId="0" fillId="0" borderId="0" xfId="0" applyAlignment="1">
      <alignment horizontal="center" vertical="top"/>
    </xf>
    <xf numFmtId="0" fontId="0" fillId="0" borderId="0" xfId="0" applyAlignment="1">
      <alignment horizontal="center" vertical="top" wrapText="1"/>
    </xf>
    <xf numFmtId="0" fontId="38" fillId="0" borderId="11" xfId="43" applyBorder="1"/>
    <xf numFmtId="0" fontId="37" fillId="0" borderId="0" xfId="0" applyFont="1"/>
    <xf numFmtId="0" fontId="25" fillId="0" borderId="11" xfId="42" applyBorder="1"/>
    <xf numFmtId="0" fontId="0" fillId="34" borderId="11" xfId="0" applyFill="1" applyBorder="1"/>
    <xf numFmtId="0" fontId="0" fillId="34" borderId="11" xfId="0" applyFill="1" applyBorder="1" applyAlignment="1">
      <alignment vertical="center"/>
    </xf>
    <xf numFmtId="167" fontId="0" fillId="33" borderId="0" xfId="0" applyNumberFormat="1" applyFill="1"/>
    <xf numFmtId="0" fontId="0" fillId="34" borderId="11" xfId="0" applyFill="1" applyBorder="1" applyAlignment="1">
      <alignment wrapText="1"/>
    </xf>
    <xf numFmtId="167" fontId="0" fillId="0" borderId="11" xfId="0" applyNumberFormat="1" applyBorder="1" applyAlignment="1">
      <alignment wrapText="1"/>
    </xf>
    <xf numFmtId="167" fontId="38" fillId="0" borderId="11" xfId="43" applyNumberFormat="1" applyBorder="1"/>
    <xf numFmtId="0" fontId="38" fillId="0" borderId="11" xfId="43" applyBorder="1" applyAlignment="1">
      <alignment horizontal="left"/>
    </xf>
    <xf numFmtId="14" fontId="38" fillId="0" borderId="11" xfId="43" applyNumberFormat="1" applyBorder="1"/>
    <xf numFmtId="16" fontId="0" fillId="0" borderId="0" xfId="0" applyNumberFormat="1" applyAlignment="1">
      <alignment horizontal="left"/>
    </xf>
    <xf numFmtId="16" fontId="0" fillId="0" borderId="0" xfId="0" applyNumberFormat="1" applyAlignment="1">
      <alignment wrapText="1"/>
    </xf>
    <xf numFmtId="15" fontId="0" fillId="0" borderId="0" xfId="0" applyNumberFormat="1" applyAlignment="1">
      <alignment wrapText="1"/>
    </xf>
    <xf numFmtId="0" fontId="45" fillId="0" borderId="0" xfId="0" applyFont="1"/>
    <xf numFmtId="0" fontId="0" fillId="34" borderId="0" xfId="0" applyFill="1" applyAlignment="1">
      <alignment horizontal="right" wrapText="1"/>
    </xf>
    <xf numFmtId="17" fontId="0" fillId="0" borderId="11" xfId="0" applyNumberFormat="1" applyBorder="1" applyAlignment="1">
      <alignment wrapText="1"/>
    </xf>
    <xf numFmtId="0" fontId="33" fillId="0" borderId="11" xfId="0" applyFont="1" applyBorder="1"/>
    <xf numFmtId="0" fontId="46" fillId="0" borderId="0" xfId="0" applyFont="1" applyAlignment="1">
      <alignment vertical="center"/>
    </xf>
    <xf numFmtId="0" fontId="0" fillId="0" borderId="11" xfId="0" quotePrefix="1" applyBorder="1" applyAlignment="1">
      <alignment horizontal="left" wrapText="1"/>
    </xf>
    <xf numFmtId="0" fontId="21" fillId="0" borderId="11" xfId="0" applyFont="1" applyBorder="1" applyAlignment="1">
      <alignment horizontal="right" wrapText="1"/>
    </xf>
    <xf numFmtId="14" fontId="21" fillId="0" borderId="11" xfId="0" applyNumberFormat="1" applyFont="1" applyBorder="1" applyAlignment="1">
      <alignment wrapText="1"/>
    </xf>
    <xf numFmtId="0" fontId="47" fillId="0" borderId="0" xfId="0" applyFont="1"/>
    <xf numFmtId="0" fontId="0" fillId="0" borderId="14" xfId="0" applyBorder="1"/>
    <xf numFmtId="0" fontId="0" fillId="0" borderId="11" xfId="0" applyBorder="1" applyAlignment="1">
      <alignment horizontal="left" vertical="top" wrapText="1"/>
    </xf>
    <xf numFmtId="0" fontId="0" fillId="0" borderId="0" xfId="0" applyAlignment="1">
      <alignment vertical="top"/>
    </xf>
    <xf numFmtId="0" fontId="34" fillId="0" borderId="0" xfId="0" applyFont="1" applyAlignment="1">
      <alignment wrapText="1"/>
    </xf>
    <xf numFmtId="0" fontId="0" fillId="35" borderId="0" xfId="0" applyFill="1"/>
    <xf numFmtId="167" fontId="0" fillId="35" borderId="0" xfId="0" applyNumberFormat="1" applyFill="1"/>
    <xf numFmtId="0" fontId="0" fillId="35" borderId="0" xfId="0" applyFill="1" applyAlignment="1">
      <alignment horizontal="left"/>
    </xf>
    <xf numFmtId="0" fontId="0" fillId="35" borderId="0" xfId="0" applyFill="1" applyAlignment="1">
      <alignment wrapText="1"/>
    </xf>
    <xf numFmtId="14" fontId="0" fillId="35" borderId="0" xfId="0" applyNumberFormat="1" applyFill="1"/>
    <xf numFmtId="3" fontId="0" fillId="0" borderId="11" xfId="0" applyNumberFormat="1" applyBorder="1" applyAlignment="1">
      <alignment wrapText="1"/>
    </xf>
    <xf numFmtId="0" fontId="0" fillId="34" borderId="11" xfId="0" applyFill="1" applyBorder="1" applyAlignment="1">
      <alignment horizontal="right" wrapText="1"/>
    </xf>
    <xf numFmtId="0" fontId="0" fillId="0" borderId="14" xfId="0" applyBorder="1" applyAlignment="1">
      <alignment wrapText="1"/>
    </xf>
    <xf numFmtId="0" fontId="0" fillId="0" borderId="11" xfId="0" applyBorder="1" applyAlignment="1">
      <alignment horizontal="center" wrapText="1"/>
    </xf>
    <xf numFmtId="0" fontId="21" fillId="0" borderId="11" xfId="0" applyFont="1" applyBorder="1" applyAlignment="1">
      <alignment horizontal="left" vertical="top" wrapText="1"/>
    </xf>
    <xf numFmtId="0" fontId="48" fillId="0" borderId="11" xfId="0" applyFont="1" applyBorder="1" applyAlignment="1">
      <alignment horizontal="right" wrapText="1"/>
    </xf>
    <xf numFmtId="0" fontId="0" fillId="39" borderId="0" xfId="0" applyFill="1"/>
    <xf numFmtId="0" fontId="49" fillId="0" borderId="0" xfId="0" applyFont="1"/>
    <xf numFmtId="0" fontId="50" fillId="0" borderId="0" xfId="0" applyFont="1"/>
    <xf numFmtId="0" fontId="16" fillId="34" borderId="11" xfId="0" applyFont="1" applyFill="1" applyBorder="1"/>
    <xf numFmtId="0" fontId="24" fillId="0" borderId="11" xfId="0" applyFont="1" applyBorder="1" applyAlignment="1">
      <alignment wrapText="1"/>
    </xf>
    <xf numFmtId="0" fontId="0" fillId="33" borderId="11" xfId="0" applyFill="1" applyBorder="1" applyAlignment="1">
      <alignment wrapText="1"/>
    </xf>
    <xf numFmtId="0" fontId="0" fillId="33" borderId="11" xfId="0" applyFill="1" applyBorder="1"/>
    <xf numFmtId="0" fontId="16" fillId="0" borderId="0" xfId="0" quotePrefix="1" applyFont="1" applyAlignment="1">
      <alignment horizontal="center"/>
    </xf>
    <xf numFmtId="0" fontId="16" fillId="0" borderId="0" xfId="0" applyFont="1" applyAlignment="1">
      <alignment horizontal="center"/>
    </xf>
    <xf numFmtId="0" fontId="0" fillId="0" borderId="0" xfId="0" applyAlignment="1">
      <alignment horizontal="left" wrapText="1"/>
    </xf>
    <xf numFmtId="0" fontId="0" fillId="0" borderId="0" xfId="0" applyAlignment="1">
      <alignment horizontal="center" vertical="top" wrapText="1"/>
    </xf>
    <xf numFmtId="0" fontId="0" fillId="0" borderId="15" xfId="0" applyBorder="1" applyAlignment="1">
      <alignment horizontal="center" wrapText="1"/>
    </xf>
    <xf numFmtId="0" fontId="0" fillId="0" borderId="0" xfId="0" applyAlignment="1">
      <alignment horizontal="center" wrapText="1"/>
    </xf>
    <xf numFmtId="0" fontId="0" fillId="0" borderId="0" xfId="0" applyAlignment="1">
      <alignment wrapText="1"/>
    </xf>
    <xf numFmtId="0" fontId="0" fillId="0" borderId="0" xfId="0" applyAlignment="1">
      <alignment horizontal="left" vertical="center" wrapText="1"/>
    </xf>
    <xf numFmtId="0" fontId="0" fillId="34" borderId="0" xfId="0" applyFill="1" applyAlignment="1">
      <alignment horizontal="center" vertical="top" wrapText="1"/>
    </xf>
    <xf numFmtId="0" fontId="0" fillId="0" borderId="0" xfId="0" applyAlignment="1">
      <alignment horizontal="center" vertical="center" wrapText="1"/>
    </xf>
    <xf numFmtId="0" fontId="0" fillId="33" borderId="0" xfId="0" applyFill="1" applyAlignment="1">
      <alignment wrapText="1"/>
    </xf>
    <xf numFmtId="0" fontId="0" fillId="34" borderId="0" xfId="0" applyFill="1" applyAlignment="1">
      <alignment wrapText="1"/>
    </xf>
    <xf numFmtId="0" fontId="0" fillId="33" borderId="0" xfId="0" applyFill="1" applyAlignment="1">
      <alignment horizontal="center" wrapText="1"/>
    </xf>
    <xf numFmtId="0" fontId="25" fillId="0" borderId="0" xfId="42" applyAlignment="1">
      <alignment wrapText="1"/>
    </xf>
    <xf numFmtId="0" fontId="0" fillId="0" borderId="0" xfId="0"/>
    <xf numFmtId="0" fontId="0" fillId="0" borderId="0" xfId="0" applyAlignment="1">
      <alignment horizontal="left" vertical="top" wrapText="1"/>
    </xf>
    <xf numFmtId="0" fontId="25" fillId="0" borderId="0" xfId="42" applyBorder="1" applyAlignment="1">
      <alignment wrapText="1"/>
    </xf>
    <xf numFmtId="0" fontId="0" fillId="0" borderId="13" xfId="0" applyBorder="1" applyAlignment="1">
      <alignment wrapText="1"/>
    </xf>
    <xf numFmtId="0" fontId="0" fillId="0" borderId="0" xfId="0" applyAlignment="1">
      <alignment vertical="top" wrapText="1"/>
    </xf>
    <xf numFmtId="0" fontId="0" fillId="0" borderId="0" xfId="0" applyAlignment="1">
      <alignment vertical="center" wrapText="1"/>
    </xf>
    <xf numFmtId="0" fontId="0" fillId="33" borderId="0" xfId="0" applyFill="1" applyAlignment="1">
      <alignment horizontal="left" vertical="center" wrapText="1"/>
    </xf>
    <xf numFmtId="0" fontId="0" fillId="33" borderId="0" xfId="0" applyFill="1" applyAlignment="1">
      <alignment horizontal="center" vertical="center" wrapText="1"/>
    </xf>
    <xf numFmtId="0" fontId="0" fillId="34" borderId="0" xfId="0" applyFill="1" applyAlignment="1">
      <alignment horizontal="center" vertical="center" wrapText="1"/>
    </xf>
    <xf numFmtId="0" fontId="0" fillId="0" borderId="0" xfId="0" applyBorder="1" applyAlignment="1">
      <alignment wrapText="1"/>
    </xf>
    <xf numFmtId="0" fontId="0" fillId="0" borderId="0" xfId="0" applyBorder="1" applyAlignment="1">
      <alignment horizontal="right" wrapText="1"/>
    </xf>
    <xf numFmtId="0" fontId="0" fillId="0" borderId="0" xfId="0" applyBorder="1" applyAlignment="1">
      <alignment horizontal="left" wrapText="1"/>
    </xf>
    <xf numFmtId="14" fontId="0" fillId="0" borderId="0" xfId="0" applyNumberFormat="1" applyBorder="1" applyAlignment="1">
      <alignment wrapText="1"/>
    </xf>
    <xf numFmtId="166" fontId="0" fillId="0" borderId="0" xfId="0" applyNumberFormat="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7D15DAE4-EDD1-4C81-988B-3F9C316A78B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trumpet/cornet production recorded in the Olds Register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 by year'!$C$5:$C$55</c:f>
              <c:numCache>
                <c:formatCode>General</c:formatCode>
                <c:ptCount val="51"/>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pt idx="27">
                  <c:v>1956</c:v>
                </c:pt>
                <c:pt idx="28">
                  <c:v>1957</c:v>
                </c:pt>
                <c:pt idx="29">
                  <c:v>1958</c:v>
                </c:pt>
                <c:pt idx="30">
                  <c:v>1959</c:v>
                </c:pt>
                <c:pt idx="31">
                  <c:v>1960</c:v>
                </c:pt>
                <c:pt idx="32">
                  <c:v>1961</c:v>
                </c:pt>
                <c:pt idx="33">
                  <c:v>1962</c:v>
                </c:pt>
                <c:pt idx="34">
                  <c:v>1963</c:v>
                </c:pt>
                <c:pt idx="35">
                  <c:v>1964</c:v>
                </c:pt>
                <c:pt idx="36">
                  <c:v>1965</c:v>
                </c:pt>
                <c:pt idx="37">
                  <c:v>1966</c:v>
                </c:pt>
                <c:pt idx="38">
                  <c:v>1967</c:v>
                </c:pt>
                <c:pt idx="39">
                  <c:v>1968</c:v>
                </c:pt>
                <c:pt idx="40">
                  <c:v>1969</c:v>
                </c:pt>
                <c:pt idx="41">
                  <c:v>1970</c:v>
                </c:pt>
                <c:pt idx="42">
                  <c:v>1971</c:v>
                </c:pt>
                <c:pt idx="43">
                  <c:v>1972</c:v>
                </c:pt>
                <c:pt idx="44">
                  <c:v>1973</c:v>
                </c:pt>
                <c:pt idx="45">
                  <c:v>1974</c:v>
                </c:pt>
                <c:pt idx="46">
                  <c:v>1975</c:v>
                </c:pt>
                <c:pt idx="47">
                  <c:v>1976</c:v>
                </c:pt>
                <c:pt idx="48">
                  <c:v>1977</c:v>
                </c:pt>
                <c:pt idx="49">
                  <c:v>1978</c:v>
                </c:pt>
                <c:pt idx="50">
                  <c:v>1979</c:v>
                </c:pt>
              </c:numCache>
            </c:numRef>
          </c:cat>
          <c:val>
            <c:numRef>
              <c:f>'% by year'!$J$5:$J$55</c:f>
              <c:numCache>
                <c:formatCode>0.0%</c:formatCode>
                <c:ptCount val="51"/>
                <c:pt idx="0">
                  <c:v>6.8965517241379309E-2</c:v>
                </c:pt>
                <c:pt idx="1">
                  <c:v>0.11818181818181818</c:v>
                </c:pt>
                <c:pt idx="2">
                  <c:v>0.10810810810810811</c:v>
                </c:pt>
                <c:pt idx="3">
                  <c:v>6.4971751412429377E-2</c:v>
                </c:pt>
                <c:pt idx="4">
                  <c:v>0.10878661087866109</c:v>
                </c:pt>
                <c:pt idx="5">
                  <c:v>8.5227272727272721E-2</c:v>
                </c:pt>
                <c:pt idx="6">
                  <c:v>8.050847457627118E-2</c:v>
                </c:pt>
                <c:pt idx="7">
                  <c:v>7.4444444444444438E-2</c:v>
                </c:pt>
                <c:pt idx="8">
                  <c:v>7.0000000000000007E-2</c:v>
                </c:pt>
                <c:pt idx="9">
                  <c:v>7.1818181818181823E-2</c:v>
                </c:pt>
                <c:pt idx="10">
                  <c:v>7.0833333333333331E-2</c:v>
                </c:pt>
                <c:pt idx="11">
                  <c:v>5.9166666666666666E-2</c:v>
                </c:pt>
                <c:pt idx="12">
                  <c:v>7.0344827586206901E-2</c:v>
                </c:pt>
                <c:pt idx="13">
                  <c:v>5.8518518518518518E-2</c:v>
                </c:pt>
                <c:pt idx="14">
                  <c:v>4.1428571428571426E-2</c:v>
                </c:pt>
                <c:pt idx="15">
                  <c:v>0.04</c:v>
                </c:pt>
                <c:pt idx="16">
                  <c:v>3.0833333333333334E-2</c:v>
                </c:pt>
                <c:pt idx="17">
                  <c:v>0.05</c:v>
                </c:pt>
                <c:pt idx="18">
                  <c:v>5.2749999999999998E-2</c:v>
                </c:pt>
                <c:pt idx="19">
                  <c:v>3.6222222222222225E-2</c:v>
                </c:pt>
                <c:pt idx="20">
                  <c:v>2.3916666666666666E-2</c:v>
                </c:pt>
                <c:pt idx="21">
                  <c:v>2.0500000000000001E-2</c:v>
                </c:pt>
                <c:pt idx="22">
                  <c:v>1.9933333333333334E-2</c:v>
                </c:pt>
                <c:pt idx="23">
                  <c:v>1.7657142857142857E-2</c:v>
                </c:pt>
                <c:pt idx="24">
                  <c:v>1.3829605600136588E-2</c:v>
                </c:pt>
                <c:pt idx="25">
                  <c:v>1.6112237628103251E-2</c:v>
                </c:pt>
                <c:pt idx="26">
                  <c:v>1.2576540901257654E-2</c:v>
                </c:pt>
                <c:pt idx="27">
                  <c:v>7.5208742632612968E-3</c:v>
                </c:pt>
                <c:pt idx="28">
                  <c:v>5.791354707432239E-3</c:v>
                </c:pt>
                <c:pt idx="29">
                  <c:v>8.0999999999999996E-3</c:v>
                </c:pt>
                <c:pt idx="30">
                  <c:v>1.0156743254000932E-2</c:v>
                </c:pt>
                <c:pt idx="31">
                  <c:v>9.1939992912548722E-3</c:v>
                </c:pt>
                <c:pt idx="32">
                  <c:v>2.5875258752587524E-3</c:v>
                </c:pt>
                <c:pt idx="33">
                  <c:v>7.980119701795527E-3</c:v>
                </c:pt>
                <c:pt idx="34">
                  <c:v>6.1129768687974038E-3</c:v>
                </c:pt>
                <c:pt idx="35">
                  <c:v>9.8516502472495871E-3</c:v>
                </c:pt>
                <c:pt idx="36">
                  <c:v>4.6243256191805361E-3</c:v>
                </c:pt>
                <c:pt idx="37">
                  <c:v>6.0788608981380068E-3</c:v>
                </c:pt>
                <c:pt idx="38">
                  <c:v>7.4799643811219946E-3</c:v>
                </c:pt>
                <c:pt idx="39">
                  <c:v>5.4726943384591671E-3</c:v>
                </c:pt>
                <c:pt idx="40">
                  <c:v>5.2599999999999999E-3</c:v>
                </c:pt>
                <c:pt idx="41">
                  <c:v>4.150549171301917E-3</c:v>
                </c:pt>
                <c:pt idx="42">
                  <c:v>9.5200000000000007E-3</c:v>
                </c:pt>
                <c:pt idx="43">
                  <c:v>6.3663694010054825E-3</c:v>
                </c:pt>
                <c:pt idx="44">
                  <c:v>5.7366301395523085E-3</c:v>
                </c:pt>
                <c:pt idx="45">
                  <c:v>6.6308650379446835E-3</c:v>
                </c:pt>
                <c:pt idx="46">
                  <c:v>4.3974382103554033E-3</c:v>
                </c:pt>
                <c:pt idx="47">
                  <c:v>3.7966793222644077E-3</c:v>
                </c:pt>
                <c:pt idx="48">
                  <c:v>3.2260360082548567E-3</c:v>
                </c:pt>
                <c:pt idx="49">
                  <c:v>4.9555707450444292E-3</c:v>
                </c:pt>
                <c:pt idx="50">
                  <c:v>3.3965346747495593E-3</c:v>
                </c:pt>
              </c:numCache>
            </c:numRef>
          </c:val>
          <c:smooth val="0"/>
          <c:extLst xmlns:c15="http://schemas.microsoft.com/office/drawing/2012/chart">
            <c:ext xmlns:c16="http://schemas.microsoft.com/office/drawing/2014/chart" uri="{C3380CC4-5D6E-409C-BE32-E72D297353CC}">
              <c16:uniqueId val="{00000000-6494-4E90-AA60-BF185DF6FE4E}"/>
            </c:ext>
          </c:extLst>
        </c:ser>
        <c:dLbls>
          <c:showLegendKey val="0"/>
          <c:showVal val="0"/>
          <c:showCatName val="0"/>
          <c:showSerName val="0"/>
          <c:showPercent val="0"/>
          <c:showBubbleSize val="0"/>
        </c:dLbls>
        <c:smooth val="0"/>
        <c:axId val="1537283440"/>
        <c:axId val="1537277680"/>
        <c:extLst/>
      </c:lineChart>
      <c:catAx>
        <c:axId val="1537283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7277680"/>
        <c:crosses val="autoZero"/>
        <c:auto val="1"/>
        <c:lblAlgn val="ctr"/>
        <c:lblOffset val="100"/>
        <c:noMultiLvlLbl val="0"/>
      </c:catAx>
      <c:valAx>
        <c:axId val="1537277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72834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 entries</c:v>
          </c:tx>
          <c:spPr>
            <a:ln w="28575" cap="rnd">
              <a:solidFill>
                <a:schemeClr val="accent1"/>
              </a:solidFill>
              <a:round/>
            </a:ln>
            <a:effectLst/>
          </c:spPr>
          <c:marker>
            <c:symbol val="none"/>
          </c:marker>
          <c:cat>
            <c:numRef>
              <c:f>'Serial number by year'!$V$6:$V$32</c:f>
              <c:numCache>
                <c:formatCode>General</c:formatCode>
                <c:ptCount val="27"/>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numCache>
            </c:numRef>
          </c:cat>
          <c:val>
            <c:numRef>
              <c:f>'Serial number by year'!$AC$6:$AC$32</c:f>
              <c:numCache>
                <c:formatCode>0.0%</c:formatCode>
                <c:ptCount val="27"/>
                <c:pt idx="0">
                  <c:v>6.3218390804597707E-2</c:v>
                </c:pt>
                <c:pt idx="1">
                  <c:v>0.10909090909090909</c:v>
                </c:pt>
                <c:pt idx="2">
                  <c:v>9.90990990990991E-2</c:v>
                </c:pt>
                <c:pt idx="3">
                  <c:v>5.9322033898305086E-2</c:v>
                </c:pt>
                <c:pt idx="4">
                  <c:v>9.832635983263599E-2</c:v>
                </c:pt>
                <c:pt idx="5">
                  <c:v>0.10227272727272728</c:v>
                </c:pt>
                <c:pt idx="6">
                  <c:v>5.8262711864406777E-2</c:v>
                </c:pt>
                <c:pt idx="7">
                  <c:v>5.5454545454545458E-2</c:v>
                </c:pt>
                <c:pt idx="8">
                  <c:v>7.4999999999999997E-2</c:v>
                </c:pt>
                <c:pt idx="9">
                  <c:v>6.3076923076923072E-2</c:v>
                </c:pt>
                <c:pt idx="10">
                  <c:v>5.7500000000000002E-2</c:v>
                </c:pt>
                <c:pt idx="11">
                  <c:v>6.1578947368421053E-2</c:v>
                </c:pt>
                <c:pt idx="12">
                  <c:v>4.818181818181818E-2</c:v>
                </c:pt>
                <c:pt idx="13">
                  <c:v>-1.3333333333333333E-3</c:v>
                </c:pt>
                <c:pt idx="14">
                  <c:v>3.3333333333333333E-2</c:v>
                </c:pt>
                <c:pt idx="15">
                  <c:v>2.5333333333333333E-2</c:v>
                </c:pt>
                <c:pt idx="16">
                  <c:v>2.8000000000000001E-2</c:v>
                </c:pt>
                <c:pt idx="17">
                  <c:v>4.9500000000000002E-2</c:v>
                </c:pt>
                <c:pt idx="18">
                  <c:v>3.8857142857142854E-2</c:v>
                </c:pt>
                <c:pt idx="19">
                  <c:v>2.2666666666666668E-2</c:v>
                </c:pt>
                <c:pt idx="20">
                  <c:v>1.6899999999999998E-2</c:v>
                </c:pt>
                <c:pt idx="21">
                  <c:v>1.7454545454545455E-2</c:v>
                </c:pt>
                <c:pt idx="22">
                  <c:v>1.7399999999999999E-2</c:v>
                </c:pt>
                <c:pt idx="23">
                  <c:v>1.52E-2</c:v>
                </c:pt>
                <c:pt idx="24">
                  <c:v>9.4871794871794878E-3</c:v>
                </c:pt>
                <c:pt idx="25">
                  <c:v>1.0316108271815257E-2</c:v>
                </c:pt>
                <c:pt idx="26">
                  <c:v>8.8728942388235661E-3</c:v>
                </c:pt>
              </c:numCache>
            </c:numRef>
          </c:val>
          <c:smooth val="0"/>
          <c:extLst>
            <c:ext xmlns:c16="http://schemas.microsoft.com/office/drawing/2014/chart" uri="{C3380CC4-5D6E-409C-BE32-E72D297353CC}">
              <c16:uniqueId val="{00000000-D9F4-434B-B6B9-B1365C5E8D9A}"/>
            </c:ext>
          </c:extLst>
        </c:ser>
        <c:dLbls>
          <c:showLegendKey val="0"/>
          <c:showVal val="0"/>
          <c:showCatName val="0"/>
          <c:showSerName val="0"/>
          <c:showPercent val="0"/>
          <c:showBubbleSize val="0"/>
        </c:dLbls>
        <c:smooth val="0"/>
        <c:axId val="643098991"/>
        <c:axId val="670289295"/>
      </c:lineChart>
      <c:catAx>
        <c:axId val="6430989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0289295"/>
        <c:crosses val="autoZero"/>
        <c:auto val="1"/>
        <c:lblAlgn val="ctr"/>
        <c:lblOffset val="100"/>
        <c:tickLblSkip val="1"/>
        <c:noMultiLvlLbl val="0"/>
      </c:catAx>
      <c:valAx>
        <c:axId val="67028929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098991"/>
        <c:crossesAt val="29"/>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Avg "gap"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none"/>
          </c:marker>
          <c:cat>
            <c:numRef>
              <c:f>'Serial number by year'!$V$6:$V$32</c:f>
              <c:numCache>
                <c:formatCode>General</c:formatCode>
                <c:ptCount val="27"/>
                <c:pt idx="0">
                  <c:v>1929</c:v>
                </c:pt>
                <c:pt idx="1">
                  <c:v>1930</c:v>
                </c:pt>
                <c:pt idx="2">
                  <c:v>1931</c:v>
                </c:pt>
                <c:pt idx="3">
                  <c:v>1932</c:v>
                </c:pt>
                <c:pt idx="4">
                  <c:v>1933</c:v>
                </c:pt>
                <c:pt idx="5">
                  <c:v>1934</c:v>
                </c:pt>
                <c:pt idx="6">
                  <c:v>1935</c:v>
                </c:pt>
                <c:pt idx="7">
                  <c:v>1936</c:v>
                </c:pt>
                <c:pt idx="8">
                  <c:v>1937</c:v>
                </c:pt>
                <c:pt idx="9">
                  <c:v>1938</c:v>
                </c:pt>
                <c:pt idx="10">
                  <c:v>1939</c:v>
                </c:pt>
                <c:pt idx="11">
                  <c:v>1940</c:v>
                </c:pt>
                <c:pt idx="12">
                  <c:v>1941</c:v>
                </c:pt>
                <c:pt idx="13">
                  <c:v>1942</c:v>
                </c:pt>
                <c:pt idx="14">
                  <c:v>1943</c:v>
                </c:pt>
                <c:pt idx="15">
                  <c:v>1944</c:v>
                </c:pt>
                <c:pt idx="16">
                  <c:v>1945</c:v>
                </c:pt>
                <c:pt idx="17">
                  <c:v>1946</c:v>
                </c:pt>
                <c:pt idx="18">
                  <c:v>1947</c:v>
                </c:pt>
                <c:pt idx="19">
                  <c:v>1948</c:v>
                </c:pt>
                <c:pt idx="20">
                  <c:v>1949</c:v>
                </c:pt>
                <c:pt idx="21">
                  <c:v>1950</c:v>
                </c:pt>
                <c:pt idx="22">
                  <c:v>1951</c:v>
                </c:pt>
                <c:pt idx="23">
                  <c:v>1952</c:v>
                </c:pt>
                <c:pt idx="24">
                  <c:v>1953</c:v>
                </c:pt>
                <c:pt idx="25">
                  <c:v>1954</c:v>
                </c:pt>
                <c:pt idx="26">
                  <c:v>1955</c:v>
                </c:pt>
              </c:numCache>
            </c:numRef>
          </c:cat>
          <c:val>
            <c:numRef>
              <c:f>'Serial number by year'!$AE$6:$AE$32</c:f>
              <c:numCache>
                <c:formatCode>0.0</c:formatCode>
                <c:ptCount val="27"/>
                <c:pt idx="0">
                  <c:v>0</c:v>
                </c:pt>
                <c:pt idx="1">
                  <c:v>0</c:v>
                </c:pt>
                <c:pt idx="2">
                  <c:v>0</c:v>
                </c:pt>
                <c:pt idx="3">
                  <c:v>0</c:v>
                </c:pt>
                <c:pt idx="4">
                  <c:v>0</c:v>
                </c:pt>
                <c:pt idx="5">
                  <c:v>13.326530612244898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smooth val="0"/>
          <c:extLst>
            <c:ext xmlns:c16="http://schemas.microsoft.com/office/drawing/2014/chart" uri="{C3380CC4-5D6E-409C-BE32-E72D297353CC}">
              <c16:uniqueId val="{00000001-CB02-464A-85AB-DB4D831EEE33}"/>
            </c:ext>
          </c:extLst>
        </c:ser>
        <c:dLbls>
          <c:showLegendKey val="0"/>
          <c:showVal val="0"/>
          <c:showCatName val="0"/>
          <c:showSerName val="0"/>
          <c:showPercent val="0"/>
          <c:showBubbleSize val="0"/>
        </c:dLbls>
        <c:smooth val="0"/>
        <c:axId val="643098991"/>
        <c:axId val="670289295"/>
      </c:lineChart>
      <c:catAx>
        <c:axId val="6430989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0289295"/>
        <c:crosses val="autoZero"/>
        <c:auto val="1"/>
        <c:lblAlgn val="ctr"/>
        <c:lblOffset val="100"/>
        <c:tickLblSkip val="1"/>
        <c:noMultiLvlLbl val="0"/>
      </c:catAx>
      <c:valAx>
        <c:axId val="67028929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098991"/>
        <c:crossesAt val="29"/>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536575</xdr:colOff>
      <xdr:row>3</xdr:row>
      <xdr:rowOff>146050</xdr:rowOff>
    </xdr:from>
    <xdr:to>
      <xdr:col>13</xdr:col>
      <xdr:colOff>231775</xdr:colOff>
      <xdr:row>18</xdr:row>
      <xdr:rowOff>127000</xdr:rowOff>
    </xdr:to>
    <xdr:graphicFrame macro="">
      <xdr:nvGraphicFramePr>
        <xdr:cNvPr id="2" name="Chart 1">
          <a:extLst>
            <a:ext uri="{FF2B5EF4-FFF2-40B4-BE49-F238E27FC236}">
              <a16:creationId xmlns:a16="http://schemas.microsoft.com/office/drawing/2014/main" id="{0090AABD-7508-946F-DCED-A3EAE55E91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533400</xdr:colOff>
      <xdr:row>22</xdr:row>
      <xdr:rowOff>171450</xdr:rowOff>
    </xdr:from>
    <xdr:to>
      <xdr:col>4</xdr:col>
      <xdr:colOff>181266</xdr:colOff>
      <xdr:row>56</xdr:row>
      <xdr:rowOff>54832</xdr:rowOff>
    </xdr:to>
    <xdr:pic>
      <xdr:nvPicPr>
        <xdr:cNvPr id="2" name="Picture 1">
          <a:extLst>
            <a:ext uri="{FF2B5EF4-FFF2-40B4-BE49-F238E27FC236}">
              <a16:creationId xmlns:a16="http://schemas.microsoft.com/office/drawing/2014/main" id="{7344CEF7-224F-5FCB-87F5-216987554F90}"/>
            </a:ext>
          </a:extLst>
        </xdr:cNvPr>
        <xdr:cNvPicPr>
          <a:picLocks noChangeAspect="1"/>
        </xdr:cNvPicPr>
      </xdr:nvPicPr>
      <xdr:blipFill>
        <a:blip xmlns:r="http://schemas.openxmlformats.org/officeDocument/2006/relationships" r:embed="rId1"/>
        <a:stretch>
          <a:fillRect/>
        </a:stretch>
      </xdr:blipFill>
      <xdr:spPr>
        <a:xfrm>
          <a:off x="533400" y="2749550"/>
          <a:ext cx="2086266" cy="6144482"/>
        </a:xfrm>
        <a:prstGeom prst="rect">
          <a:avLst/>
        </a:prstGeom>
      </xdr:spPr>
    </xdr:pic>
    <xdr:clientData/>
  </xdr:twoCellAnchor>
  <xdr:twoCellAnchor editAs="oneCell">
    <xdr:from>
      <xdr:col>1</xdr:col>
      <xdr:colOff>0</xdr:colOff>
      <xdr:row>260</xdr:row>
      <xdr:rowOff>0</xdr:rowOff>
    </xdr:from>
    <xdr:to>
      <xdr:col>4</xdr:col>
      <xdr:colOff>257466</xdr:colOff>
      <xdr:row>293</xdr:row>
      <xdr:rowOff>67532</xdr:rowOff>
    </xdr:to>
    <xdr:pic>
      <xdr:nvPicPr>
        <xdr:cNvPr id="3" name="Picture 2">
          <a:extLst>
            <a:ext uri="{FF2B5EF4-FFF2-40B4-BE49-F238E27FC236}">
              <a16:creationId xmlns:a16="http://schemas.microsoft.com/office/drawing/2014/main" id="{F0034326-A4E5-4BBA-81F7-4206F81A42B3}"/>
            </a:ext>
          </a:extLst>
        </xdr:cNvPr>
        <xdr:cNvPicPr>
          <a:picLocks noChangeAspect="1"/>
        </xdr:cNvPicPr>
      </xdr:nvPicPr>
      <xdr:blipFill>
        <a:blip xmlns:r="http://schemas.openxmlformats.org/officeDocument/2006/relationships" r:embed="rId1"/>
        <a:stretch>
          <a:fillRect/>
        </a:stretch>
      </xdr:blipFill>
      <xdr:spPr>
        <a:xfrm>
          <a:off x="609600" y="47879000"/>
          <a:ext cx="2086266" cy="61444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133350</xdr:colOff>
      <xdr:row>5</xdr:row>
      <xdr:rowOff>42862</xdr:rowOff>
    </xdr:from>
    <xdr:to>
      <xdr:col>39</xdr:col>
      <xdr:colOff>438150</xdr:colOff>
      <xdr:row>19</xdr:row>
      <xdr:rowOff>119062</xdr:rowOff>
    </xdr:to>
    <xdr:graphicFrame macro="">
      <xdr:nvGraphicFramePr>
        <xdr:cNvPr id="3" name="Chart 2">
          <a:extLst>
            <a:ext uri="{FF2B5EF4-FFF2-40B4-BE49-F238E27FC236}">
              <a16:creationId xmlns:a16="http://schemas.microsoft.com/office/drawing/2014/main" id="{00290876-DC6B-0E55-314B-9553455DEB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142875</xdr:colOff>
      <xdr:row>21</xdr:row>
      <xdr:rowOff>95250</xdr:rowOff>
    </xdr:from>
    <xdr:to>
      <xdr:col>39</xdr:col>
      <xdr:colOff>447675</xdr:colOff>
      <xdr:row>35</xdr:row>
      <xdr:rowOff>171450</xdr:rowOff>
    </xdr:to>
    <xdr:graphicFrame macro="">
      <xdr:nvGraphicFramePr>
        <xdr:cNvPr id="4" name="Chart 3">
          <a:extLst>
            <a:ext uri="{FF2B5EF4-FFF2-40B4-BE49-F238E27FC236}">
              <a16:creationId xmlns:a16="http://schemas.microsoft.com/office/drawing/2014/main" id="{07AE66DC-E5D9-46E1-933B-DB2E337F00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1" Type="http://schemas.openxmlformats.org/officeDocument/2006/relationships/hyperlink" Target="https://www.ebay.com/itm/305621270661" TargetMode="External"/><Relationship Id="rId170" Type="http://schemas.openxmlformats.org/officeDocument/2006/relationships/hyperlink" Target="https://www.sarlettesmusic.com/p-942-ambtpt-olds-ambassador-trumpet-used.aspx" TargetMode="External"/><Relationship Id="rId268" Type="http://schemas.openxmlformats.org/officeDocument/2006/relationships/hyperlink" Target="https://tomhallauctions.hibid.com/lot/242586172/fe-olds-and-son-trumpet-with-accessories?ref=catalog" TargetMode="External"/><Relationship Id="rId475" Type="http://schemas.openxmlformats.org/officeDocument/2006/relationships/hyperlink" Target="https://www.trumpetherald.com/forum/viewtopic.php?p=1734725" TargetMode="External"/><Relationship Id="rId682" Type="http://schemas.openxmlformats.org/officeDocument/2006/relationships/hyperlink" Target="https://www.ebay.com/itm/297698933709" TargetMode="External"/><Relationship Id="rId128" Type="http://schemas.openxmlformats.org/officeDocument/2006/relationships/hyperlink" Target="https://www.ebay.com/itm/146541579743" TargetMode="External"/><Relationship Id="rId335" Type="http://schemas.openxmlformats.org/officeDocument/2006/relationships/hyperlink" Target="https://www.ebay.com/itm/286670979607" TargetMode="External"/><Relationship Id="rId542" Type="http://schemas.openxmlformats.org/officeDocument/2006/relationships/hyperlink" Target="https://www.ebay.com/itm/226911402474" TargetMode="External"/><Relationship Id="rId987" Type="http://schemas.openxmlformats.org/officeDocument/2006/relationships/hyperlink" Target="https://www.ebay.com/itm/127637682477" TargetMode="External"/><Relationship Id="rId1172" Type="http://schemas.openxmlformats.org/officeDocument/2006/relationships/hyperlink" Target="https://www.facebook.com/marketplace/item/955401513525870/" TargetMode="External"/><Relationship Id="rId402" Type="http://schemas.openxmlformats.org/officeDocument/2006/relationships/hyperlink" Target="https://www.ebay.com/itm/177319785129" TargetMode="External"/><Relationship Id="rId847" Type="http://schemas.openxmlformats.org/officeDocument/2006/relationships/hyperlink" Target="https://www.ebay.com/itm/205863085966" TargetMode="External"/><Relationship Id="rId1032" Type="http://schemas.openxmlformats.org/officeDocument/2006/relationships/hyperlink" Target="https://www.ebay.com/itm/336317752340" TargetMode="External"/><Relationship Id="rId707" Type="http://schemas.openxmlformats.org/officeDocument/2006/relationships/hyperlink" Target="https://www.ebay.com/itm/389209742095" TargetMode="External"/><Relationship Id="rId914" Type="http://schemas.openxmlformats.org/officeDocument/2006/relationships/hyperlink" Target="https://reverb.com/item/93665479-a-old-s-ambassador-cornet-in-a-hard-case-ready-to-play-1-t" TargetMode="External"/><Relationship Id="rId1337" Type="http://schemas.openxmlformats.org/officeDocument/2006/relationships/hyperlink" Target="https://www.ebay.com/itm/407025298492" TargetMode="External"/><Relationship Id="rId43" Type="http://schemas.openxmlformats.org/officeDocument/2006/relationships/hyperlink" Target="https://www.trumpetherald.com/marketplace.php?task=detail&amp;id=150232" TargetMode="External"/><Relationship Id="rId1404" Type="http://schemas.openxmlformats.org/officeDocument/2006/relationships/hyperlink" Target="https://www.facebook.com/marketplace/item/1312843717679271/" TargetMode="External"/><Relationship Id="rId192" Type="http://schemas.openxmlformats.org/officeDocument/2006/relationships/hyperlink" Target="https://www.ebay.com/itm/127091448705" TargetMode="External"/><Relationship Id="rId497" Type="http://schemas.openxmlformats.org/officeDocument/2006/relationships/hyperlink" Target="https://www.ebay.com/itm/317199717918" TargetMode="External"/><Relationship Id="rId357" Type="http://schemas.openxmlformats.org/officeDocument/2006/relationships/hyperlink" Target="https://www.ebay.com/itm/146699087066" TargetMode="External"/><Relationship Id="rId1194" Type="http://schemas.openxmlformats.org/officeDocument/2006/relationships/hyperlink" Target="https://www.ebay.com/itm/188278589595" TargetMode="External"/><Relationship Id="rId217" Type="http://schemas.openxmlformats.org/officeDocument/2006/relationships/hyperlink" Target="https://www.facebook.com/photo/?fbid=650220674667561" TargetMode="External"/><Relationship Id="rId564" Type="http://schemas.openxmlformats.org/officeDocument/2006/relationships/hyperlink" Target="https://www.ebay.com/itm/127348589419" TargetMode="External"/><Relationship Id="rId771" Type="http://schemas.openxmlformats.org/officeDocument/2006/relationships/hyperlink" Target="https://www.facebook.com/groups/123797554312659/permalink/32759298317002494/" TargetMode="External"/><Relationship Id="rId869" Type="http://schemas.openxmlformats.org/officeDocument/2006/relationships/hyperlink" Target="https://www.ebay.com/itm/306609015864" TargetMode="External"/><Relationship Id="rId424" Type="http://schemas.openxmlformats.org/officeDocument/2006/relationships/hyperlink" Target="https://shopgoodwill.com/item/237477856" TargetMode="External"/><Relationship Id="rId631" Type="http://schemas.openxmlformats.org/officeDocument/2006/relationships/hyperlink" Target="https://www.ebay.com/itm/365886057649" TargetMode="External"/><Relationship Id="rId729" Type="http://schemas.openxmlformats.org/officeDocument/2006/relationships/hyperlink" Target="https://www.brassmavens.com/shop/p/olds-flugel?" TargetMode="External"/><Relationship Id="rId1054" Type="http://schemas.openxmlformats.org/officeDocument/2006/relationships/hyperlink" Target="https://www.ebay.com/itm/188072919178" TargetMode="External"/><Relationship Id="rId1261" Type="http://schemas.openxmlformats.org/officeDocument/2006/relationships/hyperlink" Target="https://www.ebay.com/itm/406935573785" TargetMode="External"/><Relationship Id="rId1359" Type="http://schemas.openxmlformats.org/officeDocument/2006/relationships/hyperlink" Target="https://www.ebay.com/itm/188591157752" TargetMode="External"/><Relationship Id="rId936" Type="http://schemas.openxmlformats.org/officeDocument/2006/relationships/hyperlink" Target="https://shopgoodwill.com/item/250711341" TargetMode="External"/><Relationship Id="rId1121" Type="http://schemas.openxmlformats.org/officeDocument/2006/relationships/hyperlink" Target="https://reverb.com/item/95324143-olds-ambassador-bb-cornet-sn-368525-100-new-clear-lacquer?bk=eyJhbGciOiJIUzI1NiJ9.eyJqdGkiOiJhZDdlODk3Zi02NmZiLTRkZDAtYWNlZC1hMzQwNDgyOWMxNmQiLCJpYXQiOjE3NzQyNjk5OTgsInVzZXJfaWQiOiIzNjUwNzk5Iiwic2Vzc2lvbl9pZCI6IjFiM2I1NmFlLTQ2MjItNDM5Ni1iZWM0LTIzMDExZjk1OTBiZCIsImNvb2tpZV9pZCI6IjA4ZGU0NWE0LThhOGYtNDdkMi05ODk4LTI5NDUwNDhlNDQ2MCIsInByb2R1Y3RfaWQiOiI5NTMyNDE0MyIsInNvdXJjZSI6Ik5PTkUifQ.6ElllVv46WtnCBjRX_hVg2s9Lb8bYEUlKAMbO1u3eJk" TargetMode="External"/><Relationship Id="rId1219" Type="http://schemas.openxmlformats.org/officeDocument/2006/relationships/hyperlink" Target="https://www.ebay.com/itm/298267325757" TargetMode="External"/><Relationship Id="rId65" Type="http://schemas.openxmlformats.org/officeDocument/2006/relationships/hyperlink" Target="https://www.ebay.com/itm/226524699222" TargetMode="External"/><Relationship Id="rId1426" Type="http://schemas.openxmlformats.org/officeDocument/2006/relationships/hyperlink" Target="https://www.ebay.com/itm/158129030713" TargetMode="External"/><Relationship Id="rId281" Type="http://schemas.openxmlformats.org/officeDocument/2006/relationships/hyperlink" Target="https://minneapolis.craigslist.org/dak/msg/d/savage-trumpet-la-super-olds-excellent/7788941306.html" TargetMode="External"/><Relationship Id="rId141" Type="http://schemas.openxmlformats.org/officeDocument/2006/relationships/hyperlink" Target="https://www.ebay.com/itm/127091480908" TargetMode="External"/><Relationship Id="rId379" Type="http://schemas.openxmlformats.org/officeDocument/2006/relationships/hyperlink" Target="https://shopgoodwill.com/item/237762840" TargetMode="External"/><Relationship Id="rId586" Type="http://schemas.openxmlformats.org/officeDocument/2006/relationships/hyperlink" Target="https://reverb.com/item/92527724-olds-super-recording-trumpet" TargetMode="External"/><Relationship Id="rId793" Type="http://schemas.openxmlformats.org/officeDocument/2006/relationships/hyperlink" Target="https://www.ebay.com/itm/357991669857" TargetMode="External"/><Relationship Id="rId7" Type="http://schemas.openxmlformats.org/officeDocument/2006/relationships/hyperlink" Target="https://www.ebay.com/itm/305797078975" TargetMode="External"/><Relationship Id="rId239" Type="http://schemas.openxmlformats.org/officeDocument/2006/relationships/hyperlink" Target="https://reverb.com/item/90842094-ambassador-trumpet-32140-made-in-1949-original-finish" TargetMode="External"/><Relationship Id="rId446" Type="http://schemas.openxmlformats.org/officeDocument/2006/relationships/hyperlink" Target="https://www.ebay.com/itm/335546160473" TargetMode="External"/><Relationship Id="rId653" Type="http://schemas.openxmlformats.org/officeDocument/2006/relationships/hyperlink" Target="https://shopgoodwill.com/item/244868171" TargetMode="External"/><Relationship Id="rId1076" Type="http://schemas.openxmlformats.org/officeDocument/2006/relationships/hyperlink" Target="https://www.ebay.com/itm/358283536951" TargetMode="External"/><Relationship Id="rId1283" Type="http://schemas.openxmlformats.org/officeDocument/2006/relationships/hyperlink" Target="https://www.ebay.com/itm/377220112320" TargetMode="External"/><Relationship Id="rId306" Type="http://schemas.openxmlformats.org/officeDocument/2006/relationships/hyperlink" Target="https://www.ebay.com/itm/197535757443" TargetMode="External"/><Relationship Id="rId860" Type="http://schemas.openxmlformats.org/officeDocument/2006/relationships/hyperlink" Target="https://www.ebay.com/itm/286985035804" TargetMode="External"/><Relationship Id="rId958" Type="http://schemas.openxmlformats.org/officeDocument/2006/relationships/hyperlink" Target="https://shopgoodwill.com/item/252243275" TargetMode="External"/><Relationship Id="rId1143" Type="http://schemas.openxmlformats.org/officeDocument/2006/relationships/hyperlink" Target="https://www.ebay.com/itm/227281649799" TargetMode="External"/><Relationship Id="rId87" Type="http://schemas.openxmlformats.org/officeDocument/2006/relationships/hyperlink" Target="https://www.trumpetherald.com/forum/viewtopic.php?p=1722007" TargetMode="External"/><Relationship Id="rId513" Type="http://schemas.openxmlformats.org/officeDocument/2006/relationships/hyperlink" Target="https://www.ebay.com/itm/136383940083" TargetMode="External"/><Relationship Id="rId720" Type="http://schemas.openxmlformats.org/officeDocument/2006/relationships/hyperlink" Target="https://www.facebook.com/groups/TrumpetsForSale/permalink/3214972352000916/?sale_post_id=3214972352000916&amp;__tn__=*F" TargetMode="External"/><Relationship Id="rId818" Type="http://schemas.openxmlformats.org/officeDocument/2006/relationships/hyperlink" Target="https://www.ebay.com/itm/257213774262" TargetMode="External"/><Relationship Id="rId1350" Type="http://schemas.openxmlformats.org/officeDocument/2006/relationships/hyperlink" Target="https://www.ebay.com/itm/298463669000" TargetMode="External"/><Relationship Id="rId1448" Type="http://schemas.openxmlformats.org/officeDocument/2006/relationships/hyperlink" Target="https://www.ebay.com/itm/178404457281" TargetMode="External"/><Relationship Id="rId1003" Type="http://schemas.openxmlformats.org/officeDocument/2006/relationships/hyperlink" Target="https://www.ebay.com/itm/277682347271" TargetMode="External"/><Relationship Id="rId1210" Type="http://schemas.openxmlformats.org/officeDocument/2006/relationships/hyperlink" Target="https://reverb.com/item/96312449-olds-bb-cornet-1938-lacquered-brass-w-nickel-plating-w-original-case" TargetMode="External"/><Relationship Id="rId1308" Type="http://schemas.openxmlformats.org/officeDocument/2006/relationships/hyperlink" Target="https://www.ebay.com/itm/327204904150" TargetMode="External"/><Relationship Id="rId14" Type="http://schemas.openxmlformats.org/officeDocument/2006/relationships/hyperlink" Target="https://www.facebook.com/groups/trumpetmarketplace/permalink/2796315760543075/?sale_post_id=2796315760543075" TargetMode="External"/><Relationship Id="rId163" Type="http://schemas.openxmlformats.org/officeDocument/2006/relationships/hyperlink" Target="https://www.musicalinstrumentcity.com/product/olds-mendez-model-trumpet-ser458922/" TargetMode="External"/><Relationship Id="rId370" Type="http://schemas.openxmlformats.org/officeDocument/2006/relationships/hyperlink" Target="https://www.ebay.com/itm/406072189024" TargetMode="External"/><Relationship Id="rId230" Type="http://schemas.openxmlformats.org/officeDocument/2006/relationships/hyperlink" Target="https://www.sweetwater.com/used/listings/274271-used-olds-super-trumpet-or-best-offer?sort=published_desc" TargetMode="External"/><Relationship Id="rId468" Type="http://schemas.openxmlformats.org/officeDocument/2006/relationships/hyperlink" Target="https://www.ebay.com/itm/316932566304" TargetMode="External"/><Relationship Id="rId675" Type="http://schemas.openxmlformats.org/officeDocument/2006/relationships/hyperlink" Target="https://www.ebay.com/itm/127387956084" TargetMode="External"/><Relationship Id="rId882" Type="http://schemas.openxmlformats.org/officeDocument/2006/relationships/hyperlink" Target="https://www.facebook.com/photo/?fbid=25000558602956508&amp;set=pcb.4233914273551979" TargetMode="External"/><Relationship Id="rId1098" Type="http://schemas.openxmlformats.org/officeDocument/2006/relationships/hyperlink" Target="https://www.ebay.com/itm/358327511787" TargetMode="External"/><Relationship Id="rId328" Type="http://schemas.openxmlformats.org/officeDocument/2006/relationships/hyperlink" Target="https://www.ebay.com/itm/277264434785" TargetMode="External"/><Relationship Id="rId535" Type="http://schemas.openxmlformats.org/officeDocument/2006/relationships/hyperlink" Target="https://www.ebay.com/itm/326749616834" TargetMode="External"/><Relationship Id="rId742" Type="http://schemas.openxmlformats.org/officeDocument/2006/relationships/hyperlink" Target="https://www.facebook.com/groups/123797554312659/permalink/33085936947671961/" TargetMode="External"/><Relationship Id="rId1165" Type="http://schemas.openxmlformats.org/officeDocument/2006/relationships/hyperlink" Target="https://www.ebay.com/itm/178033909628" TargetMode="External"/><Relationship Id="rId1372" Type="http://schemas.openxmlformats.org/officeDocument/2006/relationships/hyperlink" Target="https://reverb.com/item/85687521-vintage-f-e-olds-trumpet-1958" TargetMode="External"/><Relationship Id="rId602" Type="http://schemas.openxmlformats.org/officeDocument/2006/relationships/hyperlink" Target="https://www.ebay.com/itm/257168580119" TargetMode="External"/><Relationship Id="rId1025" Type="http://schemas.openxmlformats.org/officeDocument/2006/relationships/hyperlink" Target="https://www.ebay.com/itm/277709150286" TargetMode="External"/><Relationship Id="rId1232" Type="http://schemas.openxmlformats.org/officeDocument/2006/relationships/hyperlink" Target="https://www.ebay.com/itm/298294862889" TargetMode="External"/><Relationship Id="rId907" Type="http://schemas.openxmlformats.org/officeDocument/2006/relationships/hyperlink" Target="https://www.ebay.com/itm/167813696398" TargetMode="External"/><Relationship Id="rId36" Type="http://schemas.openxmlformats.org/officeDocument/2006/relationships/hyperlink" Target="https://www.ebay.com/itm/296175026137" TargetMode="External"/><Relationship Id="rId185" Type="http://schemas.openxmlformats.org/officeDocument/2006/relationships/hyperlink" Target="https://www.auctionzip.com/auction-lot/lot_C0D4C5A831" TargetMode="External"/><Relationship Id="rId392" Type="http://schemas.openxmlformats.org/officeDocument/2006/relationships/hyperlink" Target="https://shopgoodwill.com/item/235912298" TargetMode="External"/><Relationship Id="rId697" Type="http://schemas.openxmlformats.org/officeDocument/2006/relationships/hyperlink" Target="https://www.ebay.com/itm/197846556115" TargetMode="External"/><Relationship Id="rId252" Type="http://schemas.openxmlformats.org/officeDocument/2006/relationships/hyperlink" Target="https://reverb.com/item/91226008-f-e-olds-sons-super-olds-trumpet-original-case-in-super-condition-w-xtras" TargetMode="External"/><Relationship Id="rId1187" Type="http://schemas.openxmlformats.org/officeDocument/2006/relationships/hyperlink" Target="https://www.ebay.com/itm/317873711876" TargetMode="External"/><Relationship Id="rId112" Type="http://schemas.openxmlformats.org/officeDocument/2006/relationships/hyperlink" Target="https://www.ebay.com/itm/277063736309" TargetMode="External"/><Relationship Id="rId557" Type="http://schemas.openxmlformats.org/officeDocument/2006/relationships/hyperlink" Target="https://reverb.com/item/92085621-olds-ambassador-a-5-bb-cornet-1972-sn-880051" TargetMode="External"/><Relationship Id="rId764" Type="http://schemas.openxmlformats.org/officeDocument/2006/relationships/hyperlink" Target="https://shopgoodwill.com/item/246169918" TargetMode="External"/><Relationship Id="rId971" Type="http://schemas.openxmlformats.org/officeDocument/2006/relationships/hyperlink" Target="https://reverb.com/item/93843936-olds-ultra-sonic-super-star" TargetMode="External"/><Relationship Id="rId1394" Type="http://schemas.openxmlformats.org/officeDocument/2006/relationships/hyperlink" Target="https://www.ebay.com/itm/287459405147" TargetMode="External"/><Relationship Id="rId417" Type="http://schemas.openxmlformats.org/officeDocument/2006/relationships/hyperlink" Target="https://www.ebay.com/itm/205668647429" TargetMode="External"/><Relationship Id="rId624" Type="http://schemas.openxmlformats.org/officeDocument/2006/relationships/hyperlink" Target="https://www.trumpetherald.com/marketplace.php?task=detail&amp;id=155930&amp;s=Olds-Recording-Cornet-SN--170181--Circa-1956" TargetMode="External"/><Relationship Id="rId831" Type="http://schemas.openxmlformats.org/officeDocument/2006/relationships/hyperlink" Target="https://www.ebay.com/itm/197906650685" TargetMode="External"/><Relationship Id="rId1047" Type="http://schemas.openxmlformats.org/officeDocument/2006/relationships/hyperlink" Target="https://www.ebay.com/itm/227217642798" TargetMode="External"/><Relationship Id="rId1254" Type="http://schemas.openxmlformats.org/officeDocument/2006/relationships/hyperlink" Target="https://www.ebay.com/itm/188386619947" TargetMode="External"/><Relationship Id="rId929" Type="http://schemas.openxmlformats.org/officeDocument/2006/relationships/hyperlink" Target="https://reverb.com/item/93656315-1964-olds-recording-trumpet-fullerton-sn-452425-w-king-7m-mouthpiece-video-demo" TargetMode="External"/><Relationship Id="rId1114" Type="http://schemas.openxmlformats.org/officeDocument/2006/relationships/hyperlink" Target="https://www.ebay.com/itm/168242016221" TargetMode="External"/><Relationship Id="rId1321" Type="http://schemas.openxmlformats.org/officeDocument/2006/relationships/hyperlink" Target="https://www.ebay.com/itm/127918626291" TargetMode="External"/><Relationship Id="rId58" Type="http://schemas.openxmlformats.org/officeDocument/2006/relationships/hyperlink" Target="https://reverb.com/item/86014903-olds-custom-p-13t-clark-terry-trumpet-case-mouthpiece" TargetMode="External"/><Relationship Id="rId1419" Type="http://schemas.openxmlformats.org/officeDocument/2006/relationships/hyperlink" Target="https://www.ebay.com/itm/336709553221" TargetMode="External"/><Relationship Id="rId274" Type="http://schemas.openxmlformats.org/officeDocument/2006/relationships/hyperlink" Target="https://www.ebay.com/itm/167469030289" TargetMode="External"/><Relationship Id="rId481" Type="http://schemas.openxmlformats.org/officeDocument/2006/relationships/hyperlink" Target="https://www.ebay.com/itm/116781191680" TargetMode="External"/><Relationship Id="rId134" Type="http://schemas.openxmlformats.org/officeDocument/2006/relationships/hyperlink" Target="https://shopgoodwill.com/item/226108036" TargetMode="External"/><Relationship Id="rId579" Type="http://schemas.openxmlformats.org/officeDocument/2006/relationships/hyperlink" Target="https://www.ebay.com/itm/267452110788" TargetMode="External"/><Relationship Id="rId786" Type="http://schemas.openxmlformats.org/officeDocument/2006/relationships/hyperlink" Target="https://www.ebay.com/itm/127496990423" TargetMode="External"/><Relationship Id="rId993" Type="http://schemas.openxmlformats.org/officeDocument/2006/relationships/hyperlink" Target="https://www.ebay.com/itm/147115909006" TargetMode="External"/><Relationship Id="rId341" Type="http://schemas.openxmlformats.org/officeDocument/2006/relationships/hyperlink" Target="https://www.ebay.com/itm/257039876180" TargetMode="External"/><Relationship Id="rId439" Type="http://schemas.openxmlformats.org/officeDocument/2006/relationships/hyperlink" Target="https://www.ebay.com/itm/388752226362" TargetMode="External"/><Relationship Id="rId646" Type="http://schemas.openxmlformats.org/officeDocument/2006/relationships/hyperlink" Target="https://www.facebook.com/groups/trumpetmarketplace/permalink/3196680987173215/?sale_post_id=3196680987173215" TargetMode="External"/><Relationship Id="rId1069" Type="http://schemas.openxmlformats.org/officeDocument/2006/relationships/hyperlink" Target="https://www.ebay.com/itm/366238004097" TargetMode="External"/><Relationship Id="rId1276" Type="http://schemas.openxmlformats.org/officeDocument/2006/relationships/hyperlink" Target="https://www.ebay.com/itm/406951438400" TargetMode="External"/><Relationship Id="rId201" Type="http://schemas.openxmlformats.org/officeDocument/2006/relationships/hyperlink" Target="https://www.ebay.com/itm/267237845365" TargetMode="External"/><Relationship Id="rId506" Type="http://schemas.openxmlformats.org/officeDocument/2006/relationships/hyperlink" Target="https://reverb.com/item/91316135-olds-tri-color-special-1962" TargetMode="External"/><Relationship Id="rId853" Type="http://schemas.openxmlformats.org/officeDocument/2006/relationships/hyperlink" Target="https://shopgoodwill.com/item/248694632" TargetMode="External"/><Relationship Id="rId1136" Type="http://schemas.openxmlformats.org/officeDocument/2006/relationships/hyperlink" Target="https://www.ebay.com/itm/168269721067" TargetMode="External"/><Relationship Id="rId713" Type="http://schemas.openxmlformats.org/officeDocument/2006/relationships/hyperlink" Target="https://minneapolis.craigslist.org/hnp/msg/d/minneapolis-olds-brass-ambassador/7889711524.html" TargetMode="External"/><Relationship Id="rId920" Type="http://schemas.openxmlformats.org/officeDocument/2006/relationships/hyperlink" Target="https://www.facebook.com/groups/TrumpetsForSale/permalink/3333203126844504?sale_post_id=3333203126844504" TargetMode="External"/><Relationship Id="rId1343" Type="http://schemas.openxmlformats.org/officeDocument/2006/relationships/hyperlink" Target="https://www.ebay.com/itm/178255283352" TargetMode="External"/><Relationship Id="rId1203" Type="http://schemas.openxmlformats.org/officeDocument/2006/relationships/hyperlink" Target="https://www.ebay.com/itm/206222529119" TargetMode="External"/><Relationship Id="rId1410" Type="http://schemas.openxmlformats.org/officeDocument/2006/relationships/hyperlink" Target="https://www.ebay.com/itm/147454466585" TargetMode="External"/><Relationship Id="rId296" Type="http://schemas.openxmlformats.org/officeDocument/2006/relationships/hyperlink" Target="https://www.ebay.com/itm/396887652464" TargetMode="External"/><Relationship Id="rId156" Type="http://schemas.openxmlformats.org/officeDocument/2006/relationships/hyperlink" Target="https://www.trumpetherald.com/forum/viewtopic.php?p=1722988" TargetMode="External"/><Relationship Id="rId363" Type="http://schemas.openxmlformats.org/officeDocument/2006/relationships/hyperlink" Target="https://www.facebook.com/marketplace/item/706442575599250/" TargetMode="External"/><Relationship Id="rId570" Type="http://schemas.openxmlformats.org/officeDocument/2006/relationships/hyperlink" Target="https://hibid.com/lot/268726845/vintage-olds-special-1946-la-trumpet-field-and-sons" TargetMode="External"/><Relationship Id="rId223" Type="http://schemas.openxmlformats.org/officeDocument/2006/relationships/hyperlink" Target="https://www.ebay.com/itm/167606191796" TargetMode="External"/><Relationship Id="rId430" Type="http://schemas.openxmlformats.org/officeDocument/2006/relationships/hyperlink" Target="https://www.ebay.com/itm/167654829719" TargetMode="External"/><Relationship Id="rId668" Type="http://schemas.openxmlformats.org/officeDocument/2006/relationships/hyperlink" Target="https://www.ebay.com/itm/306530430627" TargetMode="External"/><Relationship Id="rId875" Type="http://schemas.openxmlformats.org/officeDocument/2006/relationships/hyperlink" Target="https://www.ebay.com/itm/389464153514" TargetMode="External"/><Relationship Id="rId1060" Type="http://schemas.openxmlformats.org/officeDocument/2006/relationships/hyperlink" Target="https://www.ebay.com/itm/127699534136" TargetMode="External"/><Relationship Id="rId1298" Type="http://schemas.openxmlformats.org/officeDocument/2006/relationships/hyperlink" Target="https://www.ebay.com/itm/278048812540" TargetMode="External"/><Relationship Id="rId528" Type="http://schemas.openxmlformats.org/officeDocument/2006/relationships/hyperlink" Target="https://shopgoodwill.com/item/239392818" TargetMode="External"/><Relationship Id="rId735" Type="http://schemas.openxmlformats.org/officeDocument/2006/relationships/hyperlink" Target="https://www.ebay.com/itm/317524616546" TargetMode="External"/><Relationship Id="rId942" Type="http://schemas.openxmlformats.org/officeDocument/2006/relationships/hyperlink" Target="https://www.ebay.com/itm/326911353149" TargetMode="External"/><Relationship Id="rId1158" Type="http://schemas.openxmlformats.org/officeDocument/2006/relationships/hyperlink" Target="https://www.ebay.com/itm/267632440177" TargetMode="External"/><Relationship Id="rId1365" Type="http://schemas.openxmlformats.org/officeDocument/2006/relationships/hyperlink" Target="https://www.ebay.com/itm/398103318469" TargetMode="External"/><Relationship Id="rId1018" Type="http://schemas.openxmlformats.org/officeDocument/2006/relationships/hyperlink" Target="https://reverb.com/item/94377914-olds-los-angeles-1938-military-model-cornet-in-very-nice-shape?bk=" TargetMode="External"/><Relationship Id="rId1225" Type="http://schemas.openxmlformats.org/officeDocument/2006/relationships/hyperlink" Target="https://www.ebay.com/itm/336561588126" TargetMode="External"/><Relationship Id="rId1432" Type="http://schemas.openxmlformats.org/officeDocument/2006/relationships/hyperlink" Target="https://www.ebay.com/itm/358876321273" TargetMode="External"/><Relationship Id="rId71" Type="http://schemas.openxmlformats.org/officeDocument/2006/relationships/hyperlink" Target="https://reverb.com/item/85942873-f-e-olds-son-recording-cornet-original-case-and-2-mouthpieces-1960-1961-clear-lacquer" TargetMode="External"/><Relationship Id="rId802" Type="http://schemas.openxmlformats.org/officeDocument/2006/relationships/hyperlink" Target="https://www.ebay.com/itm/257221795077" TargetMode="External"/><Relationship Id="rId29" Type="http://schemas.openxmlformats.org/officeDocument/2006/relationships/hyperlink" Target="https://www.ebay.com/itm/256644353978" TargetMode="External"/><Relationship Id="rId178" Type="http://schemas.openxmlformats.org/officeDocument/2006/relationships/hyperlink" Target="https://www.ebay.com/itm/267233571072" TargetMode="External"/><Relationship Id="rId385" Type="http://schemas.openxmlformats.org/officeDocument/2006/relationships/hyperlink" Target="https://shopgoodwill.com/item/219699677" TargetMode="External"/><Relationship Id="rId592" Type="http://schemas.openxmlformats.org/officeDocument/2006/relationships/hyperlink" Target="https://www.ebay.com/itm/146938569689" TargetMode="External"/><Relationship Id="rId245" Type="http://schemas.openxmlformats.org/officeDocument/2006/relationships/hyperlink" Target="https://www.ebay.com/itm/316943837992" TargetMode="External"/><Relationship Id="rId452" Type="http://schemas.openxmlformats.org/officeDocument/2006/relationships/hyperlink" Target="https://reverb.com/item/86983391-f-e-olds-son-los-angeles-calif-79669-mid-50-s-ambassador-1955-1960-brass-lacquer" TargetMode="External"/><Relationship Id="rId897" Type="http://schemas.openxmlformats.org/officeDocument/2006/relationships/hyperlink" Target="https://shopgoodwill.com/item/250493865" TargetMode="External"/><Relationship Id="rId1082" Type="http://schemas.openxmlformats.org/officeDocument/2006/relationships/hyperlink" Target="https://www.ebay.com/itm/267597610502" TargetMode="External"/><Relationship Id="rId105" Type="http://schemas.openxmlformats.org/officeDocument/2006/relationships/hyperlink" Target="https://www.ebay.com/itm/277072432408" TargetMode="External"/><Relationship Id="rId312" Type="http://schemas.openxmlformats.org/officeDocument/2006/relationships/hyperlink" Target="https://www.ebay.com/itm/326679322904" TargetMode="External"/><Relationship Id="rId757" Type="http://schemas.openxmlformats.org/officeDocument/2006/relationships/hyperlink" Target="https://www.ebay.com/itm/286853634613" TargetMode="External"/><Relationship Id="rId964" Type="http://schemas.openxmlformats.org/officeDocument/2006/relationships/hyperlink" Target="https://www.ebay.com/itm/236543518242" TargetMode="External"/><Relationship Id="rId1387" Type="http://schemas.openxmlformats.org/officeDocument/2006/relationships/hyperlink" Target="https://www.ebay.com/itm/278174608611" TargetMode="External"/><Relationship Id="rId93" Type="http://schemas.openxmlformats.org/officeDocument/2006/relationships/hyperlink" Target="https://www.ebay.com/itm/277086930798" TargetMode="External"/><Relationship Id="rId617" Type="http://schemas.openxmlformats.org/officeDocument/2006/relationships/hyperlink" Target="https://www.ebay.com/itm/317329083877" TargetMode="External"/><Relationship Id="rId824" Type="http://schemas.openxmlformats.org/officeDocument/2006/relationships/hyperlink" Target="https://www.facebook.com/marketplace/item/2047953449335834/" TargetMode="External"/><Relationship Id="rId1247" Type="http://schemas.openxmlformats.org/officeDocument/2006/relationships/hyperlink" Target="https://www.ebay.com/itm/147309266649" TargetMode="External"/><Relationship Id="rId1454" Type="http://schemas.openxmlformats.org/officeDocument/2006/relationships/hyperlink" Target="https://www.ebay.com/itm/407154399512" TargetMode="External"/><Relationship Id="rId1107" Type="http://schemas.openxmlformats.org/officeDocument/2006/relationships/hyperlink" Target="https://www.ebay.com/itm/177974562679" TargetMode="External"/><Relationship Id="rId1314" Type="http://schemas.openxmlformats.org/officeDocument/2006/relationships/hyperlink" Target="https://shopgoodwill.com/item/266934764" TargetMode="External"/><Relationship Id="rId20" Type="http://schemas.openxmlformats.org/officeDocument/2006/relationships/hyperlink" Target="https://www.ebay.com/itm/276605408272" TargetMode="External"/><Relationship Id="rId267" Type="http://schemas.openxmlformats.org/officeDocument/2006/relationships/hyperlink" Target="https://www.ebay.com/itm/388655389080" TargetMode="External"/><Relationship Id="rId474" Type="http://schemas.openxmlformats.org/officeDocument/2006/relationships/hyperlink" Target="https://www.trumpetherald.com/marketplace.php?task=detail&amp;id=155445&amp;s=1957-Olds-Special" TargetMode="External"/><Relationship Id="rId127" Type="http://schemas.openxmlformats.org/officeDocument/2006/relationships/hyperlink" Target="https://www.ebay.com/itm/167416585118" TargetMode="External"/><Relationship Id="rId681" Type="http://schemas.openxmlformats.org/officeDocument/2006/relationships/hyperlink" Target="https://www.ebay.com/itm/397201338137" TargetMode="External"/><Relationship Id="rId779" Type="http://schemas.openxmlformats.org/officeDocument/2006/relationships/hyperlink" Target="https://www.ebay.com/itm/257237600557" TargetMode="External"/><Relationship Id="rId986" Type="http://schemas.openxmlformats.org/officeDocument/2006/relationships/hyperlink" Target="https://shopgoodwill.com/item/253784800" TargetMode="External"/><Relationship Id="rId334" Type="http://schemas.openxmlformats.org/officeDocument/2006/relationships/hyperlink" Target="https://www.ebay.com/itm/136308684116" TargetMode="External"/><Relationship Id="rId541" Type="http://schemas.openxmlformats.org/officeDocument/2006/relationships/hyperlink" Target="https://www.ebay.com/itm/236165203933" TargetMode="External"/><Relationship Id="rId639" Type="http://schemas.openxmlformats.org/officeDocument/2006/relationships/hyperlink" Target="https://www.ebay.com/itm/136517193927" TargetMode="External"/><Relationship Id="rId1171" Type="http://schemas.openxmlformats.org/officeDocument/2006/relationships/hyperlink" Target="https://www.ebay.com/itm/127801468164" TargetMode="External"/><Relationship Id="rId1269" Type="http://schemas.openxmlformats.org/officeDocument/2006/relationships/hyperlink" Target="https://www.ebay.com/itm/278005692371" TargetMode="External"/><Relationship Id="rId401" Type="http://schemas.openxmlformats.org/officeDocument/2006/relationships/hyperlink" Target="https://www.ebay.com/itm/336084148153" TargetMode="External"/><Relationship Id="rId846" Type="http://schemas.openxmlformats.org/officeDocument/2006/relationships/hyperlink" Target="https://www.ebay.com/itm/167939867311" TargetMode="External"/><Relationship Id="rId1031" Type="http://schemas.openxmlformats.org/officeDocument/2006/relationships/hyperlink" Target="https://www.ebay.com/itm/168146106624" TargetMode="External"/><Relationship Id="rId1129" Type="http://schemas.openxmlformats.org/officeDocument/2006/relationships/hyperlink" Target="https://www.ebay.com/itm/227274178426" TargetMode="External"/><Relationship Id="rId706" Type="http://schemas.openxmlformats.org/officeDocument/2006/relationships/hyperlink" Target="https://shopgoodwill.com/item/246616367" TargetMode="External"/><Relationship Id="rId913" Type="http://schemas.openxmlformats.org/officeDocument/2006/relationships/hyperlink" Target="https://www.ebay.com/itm/336361883133" TargetMode="External"/><Relationship Id="rId1336" Type="http://schemas.openxmlformats.org/officeDocument/2006/relationships/hyperlink" Target="https://www.ebay.com/itm/298444050231" TargetMode="External"/><Relationship Id="rId42" Type="http://schemas.openxmlformats.org/officeDocument/2006/relationships/hyperlink" Target="https://www.ebay.com/itm/305760871883" TargetMode="External"/><Relationship Id="rId1403" Type="http://schemas.openxmlformats.org/officeDocument/2006/relationships/hyperlink" Target="https://www.ebay.com/itm/227435556534" TargetMode="External"/><Relationship Id="rId191" Type="http://schemas.openxmlformats.org/officeDocument/2006/relationships/hyperlink" Target="https://www.ebay.com/itm/116588656170" TargetMode="External"/><Relationship Id="rId289" Type="http://schemas.openxmlformats.org/officeDocument/2006/relationships/hyperlink" Target="https://reverb.com/item/91587151-olds-super-trumpet-1947-flat-brass" TargetMode="External"/><Relationship Id="rId496" Type="http://schemas.openxmlformats.org/officeDocument/2006/relationships/hyperlink" Target="https://reverb.com/item/91902691-vintage-olds-special-los-angeles-bb-trumpet-with-original-case-just-serviced-1954" TargetMode="External"/><Relationship Id="rId149" Type="http://schemas.openxmlformats.org/officeDocument/2006/relationships/hyperlink" Target="https://shopgoodwill.com/item/226640055" TargetMode="External"/><Relationship Id="rId356" Type="http://schemas.openxmlformats.org/officeDocument/2006/relationships/hyperlink" Target="https://www.proxibid.com/Olds-Ambassador-Cornet-with-Mouthpiece-and-Case/lotInformation/91360532" TargetMode="External"/><Relationship Id="rId563" Type="http://schemas.openxmlformats.org/officeDocument/2006/relationships/hyperlink" Target="https://www.ebay.com/itm/116768238033" TargetMode="External"/><Relationship Id="rId770" Type="http://schemas.openxmlformats.org/officeDocument/2006/relationships/hyperlink" Target="https://www.ebay.com/itm/389218727563" TargetMode="External"/><Relationship Id="rId1193" Type="http://schemas.openxmlformats.org/officeDocument/2006/relationships/hyperlink" Target="https://www.ebay.com/itm/168308888590" TargetMode="External"/><Relationship Id="rId216" Type="http://schemas.openxmlformats.org/officeDocument/2006/relationships/hyperlink" Target="https://westernmass.craigslist.org/msg/d/northampton-1967-olds-ambassador/7845943879.html" TargetMode="External"/><Relationship Id="rId423" Type="http://schemas.openxmlformats.org/officeDocument/2006/relationships/hyperlink" Target="https://www.facebook.com/marketplace/item/24018132907809036/" TargetMode="External"/><Relationship Id="rId868" Type="http://schemas.openxmlformats.org/officeDocument/2006/relationships/hyperlink" Target="https://www.ebay.com/itm/357937365884" TargetMode="External"/><Relationship Id="rId1053" Type="http://schemas.openxmlformats.org/officeDocument/2006/relationships/hyperlink" Target="https://shopgoodwill.com/item/256026879" TargetMode="External"/><Relationship Id="rId1260" Type="http://schemas.openxmlformats.org/officeDocument/2006/relationships/hyperlink" Target="https://www.facebook.com/marketplace/item/954126020843285/" TargetMode="External"/><Relationship Id="rId630" Type="http://schemas.openxmlformats.org/officeDocument/2006/relationships/hyperlink" Target="https://www.ebay.com/itm/365977359022" TargetMode="External"/><Relationship Id="rId728" Type="http://schemas.openxmlformats.org/officeDocument/2006/relationships/hyperlink" Target="https://www.ebay.com/itm/357842729732" TargetMode="External"/><Relationship Id="rId935" Type="http://schemas.openxmlformats.org/officeDocument/2006/relationships/hyperlink" Target="https://www.ebay.com/itm/236528140958" TargetMode="External"/><Relationship Id="rId1358" Type="http://schemas.openxmlformats.org/officeDocument/2006/relationships/hyperlink" Target="https://www.ebay.com/itm/147412314705" TargetMode="External"/><Relationship Id="rId64" Type="http://schemas.openxmlformats.org/officeDocument/2006/relationships/hyperlink" Target="https://www.ebay.com/itm/144969929342" TargetMode="External"/><Relationship Id="rId1120" Type="http://schemas.openxmlformats.org/officeDocument/2006/relationships/hyperlink" Target="https://www.facebook.com/groups/369151593524449/permalink/2429068114199443?sale_post_id=2429068114199443" TargetMode="External"/><Relationship Id="rId1218" Type="http://schemas.openxmlformats.org/officeDocument/2006/relationships/hyperlink" Target="https://www.ebay.com/itm/287290344879" TargetMode="External"/><Relationship Id="rId1425" Type="http://schemas.openxmlformats.org/officeDocument/2006/relationships/hyperlink" Target="https://www.ebay.com/itm/117327157438" TargetMode="External"/><Relationship Id="rId280" Type="http://schemas.openxmlformats.org/officeDocument/2006/relationships/hyperlink" Target="https://www.ebay.com/itm/356885315664" TargetMode="External"/><Relationship Id="rId140" Type="http://schemas.openxmlformats.org/officeDocument/2006/relationships/hyperlink" Target="https://www.facebook.com/marketplace/item/1329077015066844" TargetMode="External"/><Relationship Id="rId378" Type="http://schemas.openxmlformats.org/officeDocument/2006/relationships/hyperlink" Target="https://shopgoodwill.com/item/238002841" TargetMode="External"/><Relationship Id="rId585" Type="http://schemas.openxmlformats.org/officeDocument/2006/relationships/hyperlink" Target="https://www.ebay.com/itm/136579454172" TargetMode="External"/><Relationship Id="rId792" Type="http://schemas.openxmlformats.org/officeDocument/2006/relationships/hyperlink" Target="https://www.ebay.com/itm/227110172468" TargetMode="External"/><Relationship Id="rId6" Type="http://schemas.openxmlformats.org/officeDocument/2006/relationships/hyperlink" Target="https://www.ebay.com/itm/375645877711" TargetMode="External"/><Relationship Id="rId238" Type="http://schemas.openxmlformats.org/officeDocument/2006/relationships/hyperlink" Target="https://www.ebay.com/itm/177026340912" TargetMode="External"/><Relationship Id="rId445" Type="http://schemas.openxmlformats.org/officeDocument/2006/relationships/hyperlink" Target="https://www.facebook.com/marketplace/item/700623426364081/?ref=search&amp;referral_code=null&amp;referral_story_type=post&amp;tracking=browse_serp%3A497a70c4-dcdb-4969-a4ca-86df6ead9c76" TargetMode="External"/><Relationship Id="rId652" Type="http://schemas.openxmlformats.org/officeDocument/2006/relationships/hyperlink" Target="https://www.ebay.com/itm/297651446315" TargetMode="External"/><Relationship Id="rId1075" Type="http://schemas.openxmlformats.org/officeDocument/2006/relationships/hyperlink" Target="https://www.ebay.com/itm/317949818099" TargetMode="External"/><Relationship Id="rId1282" Type="http://schemas.openxmlformats.org/officeDocument/2006/relationships/hyperlink" Target="https://www.ebay.com/itm/168413749452" TargetMode="External"/><Relationship Id="rId305" Type="http://schemas.openxmlformats.org/officeDocument/2006/relationships/hyperlink" Target="https://www.ebay.com/itm/187420855028" TargetMode="External"/><Relationship Id="rId512" Type="http://schemas.openxmlformats.org/officeDocument/2006/relationships/hyperlink" Target="https://www.ebay.com/itm/357573174818" TargetMode="External"/><Relationship Id="rId957" Type="http://schemas.openxmlformats.org/officeDocument/2006/relationships/hyperlink" Target="https://www.ebay.com/itm/127555064009" TargetMode="External"/><Relationship Id="rId1142" Type="http://schemas.openxmlformats.org/officeDocument/2006/relationships/hyperlink" Target="https://www.ebay.com/itm/318087471441" TargetMode="External"/><Relationship Id="rId86" Type="http://schemas.openxmlformats.org/officeDocument/2006/relationships/hyperlink" Target="https://www.ebay.com/itm/316374226100" TargetMode="External"/><Relationship Id="rId817" Type="http://schemas.openxmlformats.org/officeDocument/2006/relationships/hyperlink" Target="https://www.ebay.com/itm/397307354861" TargetMode="External"/><Relationship Id="rId1002" Type="http://schemas.openxmlformats.org/officeDocument/2006/relationships/hyperlink" Target="https://www.ebay.com/itm/336410840318" TargetMode="External"/><Relationship Id="rId1447" Type="http://schemas.openxmlformats.org/officeDocument/2006/relationships/hyperlink" Target="https://www.ebay.com/itm/206485803999" TargetMode="External"/><Relationship Id="rId1307" Type="http://schemas.openxmlformats.org/officeDocument/2006/relationships/hyperlink" Target="https://www.ebay.com/itm/168441531144" TargetMode="External"/><Relationship Id="rId13" Type="http://schemas.openxmlformats.org/officeDocument/2006/relationships/hyperlink" Target="https://www.ebay.com/itm/274850810272" TargetMode="External"/><Relationship Id="rId162" Type="http://schemas.openxmlformats.org/officeDocument/2006/relationships/hyperlink" Target="https://www.ebay.com/itm/396543937117" TargetMode="External"/><Relationship Id="rId467" Type="http://schemas.openxmlformats.org/officeDocument/2006/relationships/hyperlink" Target="https://www.ebay.com/itm/277174630854" TargetMode="External"/><Relationship Id="rId1097" Type="http://schemas.openxmlformats.org/officeDocument/2006/relationships/hyperlink" Target="https://www.ebay.com/itm/358327557034" TargetMode="External"/><Relationship Id="rId674" Type="http://schemas.openxmlformats.org/officeDocument/2006/relationships/hyperlink" Target="https://www.facebook.com/marketplace/item/1907729586449009" TargetMode="External"/><Relationship Id="rId881" Type="http://schemas.openxmlformats.org/officeDocument/2006/relationships/hyperlink" Target="https://www.ebay.com/itm/358012790939" TargetMode="External"/><Relationship Id="rId979" Type="http://schemas.openxmlformats.org/officeDocument/2006/relationships/hyperlink" Target="https://reverb.com/item/86816690-olds-recording-1952-silver-serial-number-77522" TargetMode="External"/><Relationship Id="rId327" Type="http://schemas.openxmlformats.org/officeDocument/2006/relationships/hyperlink" Target="https://www.ebay.com/itm/187460885802" TargetMode="External"/><Relationship Id="rId534" Type="http://schemas.openxmlformats.org/officeDocument/2006/relationships/hyperlink" Target="https://www.ebay.com/itm/157323437872" TargetMode="External"/><Relationship Id="rId741" Type="http://schemas.openxmlformats.org/officeDocument/2006/relationships/hyperlink" Target="https://www.ebay.com/itm/184622896853" TargetMode="External"/><Relationship Id="rId839" Type="http://schemas.openxmlformats.org/officeDocument/2006/relationships/hyperlink" Target="https://shopgoodwill.com/item/248244228" TargetMode="External"/><Relationship Id="rId1164" Type="http://schemas.openxmlformats.org/officeDocument/2006/relationships/hyperlink" Target="https://www.ebay.com/itm/377098407504" TargetMode="External"/><Relationship Id="rId1371" Type="http://schemas.openxmlformats.org/officeDocument/2006/relationships/hyperlink" Target="https://reverb.com/item/85687521-vintage-f-e-olds-trumpet-1958" TargetMode="External"/><Relationship Id="rId601" Type="http://schemas.openxmlformats.org/officeDocument/2006/relationships/hyperlink" Target="https://www.facebook.com/groups/123797554312659" TargetMode="External"/><Relationship Id="rId1024" Type="http://schemas.openxmlformats.org/officeDocument/2006/relationships/hyperlink" Target="https://www.ebay.com/itm/206056061345" TargetMode="External"/><Relationship Id="rId1231" Type="http://schemas.openxmlformats.org/officeDocument/2006/relationships/hyperlink" Target="https://auctionet.com/en/4760756-f-e-olds-special-trumpet/images" TargetMode="External"/><Relationship Id="rId906" Type="http://schemas.openxmlformats.org/officeDocument/2006/relationships/hyperlink" Target="https://www.ebay.com/itm/297880174594" TargetMode="External"/><Relationship Id="rId1329" Type="http://schemas.openxmlformats.org/officeDocument/2006/relationships/hyperlink" Target="https://www.ebay.com/itm/158012512466" TargetMode="External"/><Relationship Id="rId35" Type="http://schemas.openxmlformats.org/officeDocument/2006/relationships/hyperlink" Target="https://www.ebay.com/itm/266967196520" TargetMode="External"/><Relationship Id="rId184" Type="http://schemas.openxmlformats.org/officeDocument/2006/relationships/hyperlink" Target="https://www.auctionzip.com/auction-lot/lot_BF44C4D87E" TargetMode="External"/><Relationship Id="rId391" Type="http://schemas.openxmlformats.org/officeDocument/2006/relationships/hyperlink" Target="https://www.ebay.com/itm/357323030061" TargetMode="External"/><Relationship Id="rId251" Type="http://schemas.openxmlformats.org/officeDocument/2006/relationships/hyperlink" Target="https://www.ebay.com/itm/176956632265" TargetMode="External"/><Relationship Id="rId489" Type="http://schemas.openxmlformats.org/officeDocument/2006/relationships/hyperlink" Target="https://www.ebay.com/itm/388870121748" TargetMode="External"/><Relationship Id="rId696" Type="http://schemas.openxmlformats.org/officeDocument/2006/relationships/hyperlink" Target="https://www.ebay.com/itm/326820878338" TargetMode="External"/><Relationship Id="rId349" Type="http://schemas.openxmlformats.org/officeDocument/2006/relationships/hyperlink" Target="https://reverb.com/item/91743150-olds-ambassador-cornet-1950s-brass" TargetMode="External"/><Relationship Id="rId556" Type="http://schemas.openxmlformats.org/officeDocument/2006/relationships/hyperlink" Target="https://www.auctionzip.com/auction-lot/lot_34F4A24839" TargetMode="External"/><Relationship Id="rId763" Type="http://schemas.openxmlformats.org/officeDocument/2006/relationships/hyperlink" Target="https://www.ebay.com/itm/297634997224" TargetMode="External"/><Relationship Id="rId1186" Type="http://schemas.openxmlformats.org/officeDocument/2006/relationships/hyperlink" Target="https://www.ebay.com/itm/167228491956" TargetMode="External"/><Relationship Id="rId1393" Type="http://schemas.openxmlformats.org/officeDocument/2006/relationships/hyperlink" Target="https://www.ebay.com/itm/800330480255" TargetMode="External"/><Relationship Id="rId111" Type="http://schemas.openxmlformats.org/officeDocument/2006/relationships/hyperlink" Target="https://www.ebay.com/itm/146464857552" TargetMode="External"/><Relationship Id="rId209" Type="http://schemas.openxmlformats.org/officeDocument/2006/relationships/hyperlink" Target="https://reverb.com/item/86951512-olds-trumpet-ambassador" TargetMode="External"/><Relationship Id="rId416" Type="http://schemas.openxmlformats.org/officeDocument/2006/relationships/hyperlink" Target="https://www.ebay.com/itm/177280076393" TargetMode="External"/><Relationship Id="rId970" Type="http://schemas.openxmlformats.org/officeDocument/2006/relationships/hyperlink" Target="https://www.ebay.com/itm/257289823049" TargetMode="External"/><Relationship Id="rId1046" Type="http://schemas.openxmlformats.org/officeDocument/2006/relationships/hyperlink" Target="https://www.ebay.com/itm/227217443907" TargetMode="External"/><Relationship Id="rId1253" Type="http://schemas.openxmlformats.org/officeDocument/2006/relationships/hyperlink" Target="https://www.auctionninja.com/fairlight-estate-sales/product/vintage-f-e-olds-son-trumpet-4293212.html" TargetMode="External"/><Relationship Id="rId623" Type="http://schemas.openxmlformats.org/officeDocument/2006/relationships/hyperlink" Target="https://www.ebay.com/itm/286881116419" TargetMode="External"/><Relationship Id="rId830" Type="http://schemas.openxmlformats.org/officeDocument/2006/relationships/hyperlink" Target="https://www.ebay.com/itm/406380623653" TargetMode="External"/><Relationship Id="rId928" Type="http://schemas.openxmlformats.org/officeDocument/2006/relationships/hyperlink" Target="https://www.ebay.com/itm/389386106337" TargetMode="External"/><Relationship Id="rId57" Type="http://schemas.openxmlformats.org/officeDocument/2006/relationships/hyperlink" Target="https://www.robbstewart.com/olds-irving-bush-superstar-flugelhorn" TargetMode="External"/><Relationship Id="rId1113" Type="http://schemas.openxmlformats.org/officeDocument/2006/relationships/hyperlink" Target="https://www.ebay.com/itm/267611631236" TargetMode="External"/><Relationship Id="rId1320" Type="http://schemas.openxmlformats.org/officeDocument/2006/relationships/hyperlink" Target="https://www.ebay.com/itm/298422912447" TargetMode="External"/><Relationship Id="rId1418" Type="http://schemas.openxmlformats.org/officeDocument/2006/relationships/hyperlink" Target="https://www.ebay.com/itm/117323509692" TargetMode="External"/><Relationship Id="rId273" Type="http://schemas.openxmlformats.org/officeDocument/2006/relationships/hyperlink" Target="https://www.ebay.com/itm/277232343461" TargetMode="External"/><Relationship Id="rId480" Type="http://schemas.openxmlformats.org/officeDocument/2006/relationships/hyperlink" Target="https://www.ebay.com/itm/197656525005" TargetMode="External"/><Relationship Id="rId133" Type="http://schemas.openxmlformats.org/officeDocument/2006/relationships/hyperlink" Target="https://www.ebay.com/itm/256907998216" TargetMode="External"/><Relationship Id="rId340" Type="http://schemas.openxmlformats.org/officeDocument/2006/relationships/hyperlink" Target="https://www.facebook.com/marketplace/item/1092944969408607/" TargetMode="External"/><Relationship Id="rId578" Type="http://schemas.openxmlformats.org/officeDocument/2006/relationships/hyperlink" Target="https://www.ebay.com/itm/116869385154" TargetMode="External"/><Relationship Id="rId785" Type="http://schemas.openxmlformats.org/officeDocument/2006/relationships/hyperlink" Target="https://www.ebay.com/itm/357991664371" TargetMode="External"/><Relationship Id="rId992" Type="http://schemas.openxmlformats.org/officeDocument/2006/relationships/hyperlink" Target="https://www.ebay.com/itm/127643388862" TargetMode="External"/><Relationship Id="rId200" Type="http://schemas.openxmlformats.org/officeDocument/2006/relationships/hyperlink" Target="https://www.ebay.com/itm/177017819894" TargetMode="External"/><Relationship Id="rId438" Type="http://schemas.openxmlformats.org/officeDocument/2006/relationships/hyperlink" Target="https://www.ebay.com/itm/127274459480" TargetMode="External"/><Relationship Id="rId645" Type="http://schemas.openxmlformats.org/officeDocument/2006/relationships/hyperlink" Target="https://www.ebay.com/itm/326804972087" TargetMode="External"/><Relationship Id="rId852" Type="http://schemas.openxmlformats.org/officeDocument/2006/relationships/hyperlink" Target="https://www.ebay.com/itm/146999370291" TargetMode="External"/><Relationship Id="rId1068" Type="http://schemas.openxmlformats.org/officeDocument/2006/relationships/hyperlink" Target="https://www.ebay.com/itm/327021312620" TargetMode="External"/><Relationship Id="rId1275" Type="http://schemas.openxmlformats.org/officeDocument/2006/relationships/hyperlink" Target="https://www.ebay.com/itm/327180271541" TargetMode="External"/><Relationship Id="rId505" Type="http://schemas.openxmlformats.org/officeDocument/2006/relationships/hyperlink" Target="https://www.ebay.com/itm/306189533486" TargetMode="External"/><Relationship Id="rId712" Type="http://schemas.openxmlformats.org/officeDocument/2006/relationships/hyperlink" Target="https://www.ebay.com/itm/267452108236" TargetMode="External"/><Relationship Id="rId1135" Type="http://schemas.openxmlformats.org/officeDocument/2006/relationships/hyperlink" Target="https://www.ebay.com/itm/406809840838" TargetMode="External"/><Relationship Id="rId1342" Type="http://schemas.openxmlformats.org/officeDocument/2006/relationships/hyperlink" Target="https://www.ebay.com/itm/407028736688" TargetMode="External"/><Relationship Id="rId79" Type="http://schemas.openxmlformats.org/officeDocument/2006/relationships/hyperlink" Target="https://www.facebook.com/groups/123797554312659/permalink/29052879084311121/" TargetMode="External"/><Relationship Id="rId1202" Type="http://schemas.openxmlformats.org/officeDocument/2006/relationships/hyperlink" Target="https://www.ebay.com/itm/306890910482" TargetMode="External"/><Relationship Id="rId295" Type="http://schemas.openxmlformats.org/officeDocument/2006/relationships/hyperlink" Target="https://youtu.be/vMf5qqHo-U0" TargetMode="External"/><Relationship Id="rId155" Type="http://schemas.openxmlformats.org/officeDocument/2006/relationships/hyperlink" Target="https://reverb.com/item/88513557-olds-ambassador-bb-trumpet-1962-sn-415337" TargetMode="External"/><Relationship Id="rId362" Type="http://schemas.openxmlformats.org/officeDocument/2006/relationships/hyperlink" Target="https://www.ebay.com/itm/396887568848" TargetMode="External"/><Relationship Id="rId1297" Type="http://schemas.openxmlformats.org/officeDocument/2006/relationships/hyperlink" Target="https://shopthesalvationarmy.com/Listing/Details/552102430/Olds-Ambassador-Trumpet-with-Case-and-Mute-Untested-J76" TargetMode="External"/><Relationship Id="rId222" Type="http://schemas.openxmlformats.org/officeDocument/2006/relationships/hyperlink" Target="https://www.ebay.com/itm/177029069581" TargetMode="External"/><Relationship Id="rId667" Type="http://schemas.openxmlformats.org/officeDocument/2006/relationships/hyperlink" Target="https://www.facebook.com/groups/trumpetmarketplace/permalink/3185334138307900?sale_post_id=3185334138307900" TargetMode="External"/><Relationship Id="rId874" Type="http://schemas.openxmlformats.org/officeDocument/2006/relationships/hyperlink" Target="https://www.ebay.com/itm/205917018470" TargetMode="External"/><Relationship Id="rId527" Type="http://schemas.openxmlformats.org/officeDocument/2006/relationships/hyperlink" Target="https://reverb.com/item/91888603-olds-l-12-flugelhorn" TargetMode="External"/><Relationship Id="rId734" Type="http://schemas.openxmlformats.org/officeDocument/2006/relationships/hyperlink" Target="https://reverb.com/item/92388956-vintage-mid-70-s-old-special-trumpet-silver-plated-case" TargetMode="External"/><Relationship Id="rId941" Type="http://schemas.openxmlformats.org/officeDocument/2006/relationships/hyperlink" Target="https://www.ebay.com/itm/336341087910" TargetMode="External"/><Relationship Id="rId1157" Type="http://schemas.openxmlformats.org/officeDocument/2006/relationships/hyperlink" Target="https://shopgoodwill.com/item/260633924" TargetMode="External"/><Relationship Id="rId1364" Type="http://schemas.openxmlformats.org/officeDocument/2006/relationships/hyperlink" Target="https://musicgoround.com/locations/north-olmsted-oh/product/S000012563/Olds-SUPER-OLDS" TargetMode="External"/><Relationship Id="rId70" Type="http://schemas.openxmlformats.org/officeDocument/2006/relationships/hyperlink" Target="https://shopgoodwill.com/item/212134353" TargetMode="External"/><Relationship Id="rId801" Type="http://schemas.openxmlformats.org/officeDocument/2006/relationships/hyperlink" Target="https://www.ebay.com/itm/257240537849" TargetMode="External"/><Relationship Id="rId1017" Type="http://schemas.openxmlformats.org/officeDocument/2006/relationships/hyperlink" Target="https://shopgoodwill.com/item/254905720" TargetMode="External"/><Relationship Id="rId1224" Type="http://schemas.openxmlformats.org/officeDocument/2006/relationships/hyperlink" Target="https://www.ebay.com/itm/366377238656" TargetMode="External"/><Relationship Id="rId1431" Type="http://schemas.openxmlformats.org/officeDocument/2006/relationships/hyperlink" Target="https://www.ebay.com/itm/307102244783" TargetMode="External"/><Relationship Id="rId28" Type="http://schemas.openxmlformats.org/officeDocument/2006/relationships/hyperlink" Target="https://www.ebay.com/itm/155488613273" TargetMode="External"/><Relationship Id="rId300" Type="http://schemas.openxmlformats.org/officeDocument/2006/relationships/hyperlink" Target="https://www.ebay.com/itm/236168860071" TargetMode="External"/><Relationship Id="rId538" Type="http://schemas.openxmlformats.org/officeDocument/2006/relationships/hyperlink" Target="https://www.horn-u-copia.net/show.php?selby=+where+instrument%3D%22Cornet%22+and+maker%3D%22Olds%24" TargetMode="External"/><Relationship Id="rId745" Type="http://schemas.openxmlformats.org/officeDocument/2006/relationships/hyperlink" Target="https://www.ebay.com/itm/267459024830" TargetMode="External"/><Relationship Id="rId952" Type="http://schemas.openxmlformats.org/officeDocument/2006/relationships/hyperlink" Target="https://www.ebay.com/itm/136871870676" TargetMode="External"/><Relationship Id="rId1168" Type="http://schemas.openxmlformats.org/officeDocument/2006/relationships/hyperlink" Target="https://www.reddit.com/r/trumpet/comments/1sgbjik/olds_super_recording/" TargetMode="External"/><Relationship Id="rId1375" Type="http://schemas.openxmlformats.org/officeDocument/2006/relationships/hyperlink" Target="https://www.facebook.com/share/p/1EqcNYsohx/" TargetMode="External"/><Relationship Id="rId81" Type="http://schemas.openxmlformats.org/officeDocument/2006/relationships/hyperlink" Target="https://shopgoodwill.com/item/220202716" TargetMode="External"/><Relationship Id="rId177" Type="http://schemas.openxmlformats.org/officeDocument/2006/relationships/hyperlink" Target="https://www.facebook.com/groups/1832732033670227/permalink/4000497776893631/?sale_post_id=4000497776893631" TargetMode="External"/><Relationship Id="rId384" Type="http://schemas.openxmlformats.org/officeDocument/2006/relationships/hyperlink" Target="https://www.ebay.com/itm/197606780300" TargetMode="External"/><Relationship Id="rId591" Type="http://schemas.openxmlformats.org/officeDocument/2006/relationships/hyperlink" Target="https://www.ebay.com/itm/197819013325" TargetMode="External"/><Relationship Id="rId605" Type="http://schemas.openxmlformats.org/officeDocument/2006/relationships/hyperlink" Target="https://reverb.com/item/92757465-f-e-olds-super-1953-brass" TargetMode="External"/><Relationship Id="rId812" Type="http://schemas.openxmlformats.org/officeDocument/2006/relationships/hyperlink" Target="https://www.ebay.com/itm/317561051779" TargetMode="External"/><Relationship Id="rId1028" Type="http://schemas.openxmlformats.org/officeDocument/2006/relationships/hyperlink" Target="https://www.ebay.com/itm/227208735873" TargetMode="External"/><Relationship Id="rId1235" Type="http://schemas.openxmlformats.org/officeDocument/2006/relationships/hyperlink" Target="https://www.ebay.com/itm/298298031344" TargetMode="External"/><Relationship Id="rId1442" Type="http://schemas.openxmlformats.org/officeDocument/2006/relationships/hyperlink" Target="https://www.ebay.com/itm/366592311168" TargetMode="External"/><Relationship Id="rId244" Type="http://schemas.openxmlformats.org/officeDocument/2006/relationships/hyperlink" Target="https://www.ebay.com/itm/277183209936" TargetMode="External"/><Relationship Id="rId689" Type="http://schemas.openxmlformats.org/officeDocument/2006/relationships/hyperlink" Target="https://www.ebay.com/itm/187653519788" TargetMode="External"/><Relationship Id="rId896" Type="http://schemas.openxmlformats.org/officeDocument/2006/relationships/hyperlink" Target="https://www.ebay.com/itm/277608875368" TargetMode="External"/><Relationship Id="rId1081" Type="http://schemas.openxmlformats.org/officeDocument/2006/relationships/hyperlink" Target="https://reverb.com/item/94874708-olds-recording-trumpet-w-case" TargetMode="External"/><Relationship Id="rId1302" Type="http://schemas.openxmlformats.org/officeDocument/2006/relationships/hyperlink" Target="https://www.ebay.com/itm/306984826292" TargetMode="External"/><Relationship Id="rId39" Type="http://schemas.openxmlformats.org/officeDocument/2006/relationships/hyperlink" Target="https://www.ebay.com/itm/296679085998" TargetMode="External"/><Relationship Id="rId451" Type="http://schemas.openxmlformats.org/officeDocument/2006/relationships/hyperlink" Target="https://www.horn-u-copia.net/show.php?selby=+where+instrument%3D%22Cornet%22+and+maker%3D%22Olds%23" TargetMode="External"/><Relationship Id="rId549" Type="http://schemas.openxmlformats.org/officeDocument/2006/relationships/hyperlink" Target="https://www.ebay.com/itm/326767509029" TargetMode="External"/><Relationship Id="rId756" Type="http://schemas.openxmlformats.org/officeDocument/2006/relationships/hyperlink" Target="https://shopgoodwill.com/item/247367605" TargetMode="External"/><Relationship Id="rId1179" Type="http://schemas.openxmlformats.org/officeDocument/2006/relationships/hyperlink" Target="https://www.ebay.com/itm/267637187947" TargetMode="External"/><Relationship Id="rId1386" Type="http://schemas.openxmlformats.org/officeDocument/2006/relationships/hyperlink" Target="https://www.ebay.com/itm/287452921258" TargetMode="External"/><Relationship Id="rId104" Type="http://schemas.openxmlformats.org/officeDocument/2006/relationships/hyperlink" Target="https://www.ebay.com/itm/365570952678" TargetMode="External"/><Relationship Id="rId188" Type="http://schemas.openxmlformats.org/officeDocument/2006/relationships/hyperlink" Target="https://www.ebay.com/itm/146523836333" TargetMode="External"/><Relationship Id="rId311" Type="http://schemas.openxmlformats.org/officeDocument/2006/relationships/hyperlink" Target="https://www.ebay.com/itm/136198775982" TargetMode="External"/><Relationship Id="rId395" Type="http://schemas.openxmlformats.org/officeDocument/2006/relationships/hyperlink" Target="https://www.ebay.com/itm/326703011215" TargetMode="External"/><Relationship Id="rId409" Type="http://schemas.openxmlformats.org/officeDocument/2006/relationships/hyperlink" Target="https://www.ebay.com/itm/267354149594" TargetMode="External"/><Relationship Id="rId963" Type="http://schemas.openxmlformats.org/officeDocument/2006/relationships/hyperlink" Target="https://www.ebay.com/itm/157565979452" TargetMode="External"/><Relationship Id="rId1039" Type="http://schemas.openxmlformats.org/officeDocument/2006/relationships/hyperlink" Target="https://www.ebay.com/itm/227213448933" TargetMode="External"/><Relationship Id="rId1246" Type="http://schemas.openxmlformats.org/officeDocument/2006/relationships/hyperlink" Target="https://www.ebay.com/itm/257504762933" TargetMode="External"/><Relationship Id="rId92" Type="http://schemas.openxmlformats.org/officeDocument/2006/relationships/hyperlink" Target="https://www.ebay.com/itm/177053834516" TargetMode="External"/><Relationship Id="rId616" Type="http://schemas.openxmlformats.org/officeDocument/2006/relationships/hyperlink" Target="https://reverb.com/item/92656858-l-a-olds-special-1953-rare" TargetMode="External"/><Relationship Id="rId823" Type="http://schemas.openxmlformats.org/officeDocument/2006/relationships/hyperlink" Target="https://www.ebay.com/itm/317543186766" TargetMode="External"/><Relationship Id="rId1453" Type="http://schemas.openxmlformats.org/officeDocument/2006/relationships/hyperlink" Target="https://www.ebay.com/itm/327313895425" TargetMode="External"/><Relationship Id="rId255" Type="http://schemas.openxmlformats.org/officeDocument/2006/relationships/hyperlink" Target="https://www.facebook.com/marketplace/item/1733297870912971/" TargetMode="External"/><Relationship Id="rId462" Type="http://schemas.openxmlformats.org/officeDocument/2006/relationships/hyperlink" Target="https://www.ebay.com/itm/297597282798" TargetMode="External"/><Relationship Id="rId1092" Type="http://schemas.openxmlformats.org/officeDocument/2006/relationships/hyperlink" Target="https://www.ebay.com/itm/317887825609" TargetMode="External"/><Relationship Id="rId1106" Type="http://schemas.openxmlformats.org/officeDocument/2006/relationships/hyperlink" Target="https://www.ebay.com/itm/287218272354" TargetMode="External"/><Relationship Id="rId1313" Type="http://schemas.openxmlformats.org/officeDocument/2006/relationships/hyperlink" Target="https://ebay.io/m/euomrK" TargetMode="External"/><Relationship Id="rId1397" Type="http://schemas.openxmlformats.org/officeDocument/2006/relationships/hyperlink" Target="https://www.ebay.com/itm/377345059627" TargetMode="External"/><Relationship Id="rId115" Type="http://schemas.openxmlformats.org/officeDocument/2006/relationships/hyperlink" Target="https://grandrapids.craigslist.org/msg/d/grand-rapids-olds-super-cornet-los/7809782731.html" TargetMode="External"/><Relationship Id="rId322" Type="http://schemas.openxmlformats.org/officeDocument/2006/relationships/hyperlink" Target="https://www.ebay.com/itm/406078604698" TargetMode="External"/><Relationship Id="rId767" Type="http://schemas.openxmlformats.org/officeDocument/2006/relationships/hyperlink" Target="https://shopgoodwill.com/item/243950226" TargetMode="External"/><Relationship Id="rId974" Type="http://schemas.openxmlformats.org/officeDocument/2006/relationships/hyperlink" Target="https://www.ebay.com/itm/358012775490" TargetMode="External"/><Relationship Id="rId199" Type="http://schemas.openxmlformats.org/officeDocument/2006/relationships/hyperlink" Target="https://www.ebay.com/itm/236076271554" TargetMode="External"/><Relationship Id="rId627" Type="http://schemas.openxmlformats.org/officeDocument/2006/relationships/hyperlink" Target="https://shopgoodwill.com/item/242855311" TargetMode="External"/><Relationship Id="rId834" Type="http://schemas.openxmlformats.org/officeDocument/2006/relationships/hyperlink" Target="https://www.ebay.com/itm/147008150146" TargetMode="External"/><Relationship Id="rId1257" Type="http://schemas.openxmlformats.org/officeDocument/2006/relationships/hyperlink" Target="https://www.ebay.com/itm/800029161037" TargetMode="External"/><Relationship Id="rId266" Type="http://schemas.openxmlformats.org/officeDocument/2006/relationships/hyperlink" Target="https://www.ebay.com/itm/316554738061" TargetMode="External"/><Relationship Id="rId473" Type="http://schemas.openxmlformats.org/officeDocument/2006/relationships/hyperlink" Target="https://www.ebay.com/itm/388861540845" TargetMode="External"/><Relationship Id="rId680" Type="http://schemas.openxmlformats.org/officeDocument/2006/relationships/hyperlink" Target="https://www.dawkes.co.uk/olds-mendez-bb-trumpet-458887-trumpet/29575" TargetMode="External"/><Relationship Id="rId901" Type="http://schemas.openxmlformats.org/officeDocument/2006/relationships/hyperlink" Target="https://www.ebay.com/itm/157598942375" TargetMode="External"/><Relationship Id="rId1117" Type="http://schemas.openxmlformats.org/officeDocument/2006/relationships/hyperlink" Target="https://www.facebook.com/marketplace/item/966652585967570/" TargetMode="External"/><Relationship Id="rId1324" Type="http://schemas.openxmlformats.org/officeDocument/2006/relationships/hyperlink" Target="https://www.ebay.com/itm/800197413905" TargetMode="External"/><Relationship Id="rId30" Type="http://schemas.openxmlformats.org/officeDocument/2006/relationships/hyperlink" Target="https://reverb.com/item/81306393-f-e-olds-opera-0-468-large-bore-trumpet-mouthpiece-gamonbrass" TargetMode="External"/><Relationship Id="rId126" Type="http://schemas.openxmlformats.org/officeDocument/2006/relationships/hyperlink" Target="https://www.ebay.com/itm/146482829205" TargetMode="External"/><Relationship Id="rId333" Type="http://schemas.openxmlformats.org/officeDocument/2006/relationships/hyperlink" Target="https://www.ebay.com/itm/326690815836" TargetMode="External"/><Relationship Id="rId540" Type="http://schemas.openxmlformats.org/officeDocument/2006/relationships/hyperlink" Target="https://www.ebay.com/itm/157273882647" TargetMode="External"/><Relationship Id="rId778" Type="http://schemas.openxmlformats.org/officeDocument/2006/relationships/hyperlink" Target="https://www.ebay.com/itm/376742847429" TargetMode="External"/><Relationship Id="rId985" Type="http://schemas.openxmlformats.org/officeDocument/2006/relationships/hyperlink" Target="https://shopgoodwill.com/item/253679982" TargetMode="External"/><Relationship Id="rId1170" Type="http://schemas.openxmlformats.org/officeDocument/2006/relationships/hyperlink" Target="https://www.ebay.com/itm/397822151914" TargetMode="External"/><Relationship Id="rId638" Type="http://schemas.openxmlformats.org/officeDocument/2006/relationships/hyperlink" Target="https://www.ebay.com/itm/197810622978" TargetMode="External"/><Relationship Id="rId845" Type="http://schemas.openxmlformats.org/officeDocument/2006/relationships/hyperlink" Target="https://shopgoodwill.com/item/248990833" TargetMode="External"/><Relationship Id="rId1030" Type="http://schemas.openxmlformats.org/officeDocument/2006/relationships/hyperlink" Target="https://www.ebay.com/itm/406682229717" TargetMode="External"/><Relationship Id="rId1268" Type="http://schemas.openxmlformats.org/officeDocument/2006/relationships/hyperlink" Target="https://www.ebay.com/itm/377201297107" TargetMode="External"/><Relationship Id="rId277" Type="http://schemas.openxmlformats.org/officeDocument/2006/relationships/hyperlink" Target="https://www.ebay.com/itm/127062419857" TargetMode="External"/><Relationship Id="rId400" Type="http://schemas.openxmlformats.org/officeDocument/2006/relationships/hyperlink" Target="https://www.ebay.com/itm/297457795503" TargetMode="External"/><Relationship Id="rId484" Type="http://schemas.openxmlformats.org/officeDocument/2006/relationships/hyperlink" Target="https://shopgoodwill.com/item/216926583" TargetMode="External"/><Relationship Id="rId705" Type="http://schemas.openxmlformats.org/officeDocument/2006/relationships/hyperlink" Target="https://www.ebay.com/itm/257127923683" TargetMode="External"/><Relationship Id="rId1128" Type="http://schemas.openxmlformats.org/officeDocument/2006/relationships/hyperlink" Target="https://www.ebay.com/itm/177995360051" TargetMode="External"/><Relationship Id="rId1335" Type="http://schemas.openxmlformats.org/officeDocument/2006/relationships/hyperlink" Target="https://www.ebay.com/itm/358710766391" TargetMode="External"/><Relationship Id="rId137" Type="http://schemas.openxmlformats.org/officeDocument/2006/relationships/hyperlink" Target="https://www.ebay.com/itm/326550396355" TargetMode="External"/><Relationship Id="rId344" Type="http://schemas.openxmlformats.org/officeDocument/2006/relationships/hyperlink" Target="https://www.facebook.com/groups/trumpetmarketplace/permalink/3114437848730863/" TargetMode="External"/><Relationship Id="rId691" Type="http://schemas.openxmlformats.org/officeDocument/2006/relationships/hyperlink" Target="https://hibid.com/lot/271939396/vintage-trumpet-and-case?ref=lot-list" TargetMode="External"/><Relationship Id="rId789" Type="http://schemas.openxmlformats.org/officeDocument/2006/relationships/hyperlink" Target="https://www.ebay.com/itm/157526410772" TargetMode="External"/><Relationship Id="rId912" Type="http://schemas.openxmlformats.org/officeDocument/2006/relationships/hyperlink" Target="https://www.auctionzip.com/Listings/4104993.html?kwd=trumpet&amp;utm_source=azemail&amp;utm_medium=email&amp;utm_campaign=alerts" TargetMode="External"/><Relationship Id="rId996" Type="http://schemas.openxmlformats.org/officeDocument/2006/relationships/hyperlink" Target="https://shopgoodwill.com/item/254052552" TargetMode="External"/><Relationship Id="rId41" Type="http://schemas.openxmlformats.org/officeDocument/2006/relationships/hyperlink" Target="https://www.ebay.com/itm/365127904886" TargetMode="External"/><Relationship Id="rId551" Type="http://schemas.openxmlformats.org/officeDocument/2006/relationships/hyperlink" Target="https://shopgoodwill.com/item/239632049" TargetMode="External"/><Relationship Id="rId649" Type="http://schemas.openxmlformats.org/officeDocument/2006/relationships/hyperlink" Target="https://shopgoodwill.com/item/242237917" TargetMode="External"/><Relationship Id="rId856" Type="http://schemas.openxmlformats.org/officeDocument/2006/relationships/hyperlink" Target="https://www.ebay.com/itm/389336607450" TargetMode="External"/><Relationship Id="rId1181" Type="http://schemas.openxmlformats.org/officeDocument/2006/relationships/hyperlink" Target="https://www.ebay.com/itm/327097466036" TargetMode="External"/><Relationship Id="rId1279" Type="http://schemas.openxmlformats.org/officeDocument/2006/relationships/hyperlink" Target="https://www.ebay.com/itm/127890330364" TargetMode="External"/><Relationship Id="rId1402" Type="http://schemas.openxmlformats.org/officeDocument/2006/relationships/hyperlink" Target="https://www.ebay.com/itm/278191381422" TargetMode="External"/><Relationship Id="rId190" Type="http://schemas.openxmlformats.org/officeDocument/2006/relationships/hyperlink" Target="https://shopgoodwill.com/item/208017606" TargetMode="External"/><Relationship Id="rId204" Type="http://schemas.openxmlformats.org/officeDocument/2006/relationships/hyperlink" Target="https://www.ebay.com/itm/326553372381" TargetMode="External"/><Relationship Id="rId288" Type="http://schemas.openxmlformats.org/officeDocument/2006/relationships/hyperlink" Target="https://www.ebay.com/itm/388757745567" TargetMode="External"/><Relationship Id="rId411" Type="http://schemas.openxmlformats.org/officeDocument/2006/relationships/hyperlink" Target="https://www.ebay.com/itm/326706124833" TargetMode="External"/><Relationship Id="rId509" Type="http://schemas.openxmlformats.org/officeDocument/2006/relationships/hyperlink" Target="https://www.liveauctioneers.com/item/214737266_olds-studio-model-herald-trumpet-hatfield-pa" TargetMode="External"/><Relationship Id="rId1041" Type="http://schemas.openxmlformats.org/officeDocument/2006/relationships/hyperlink" Target="https://shopgoodwill.com/item/255622390" TargetMode="External"/><Relationship Id="rId1139" Type="http://schemas.openxmlformats.org/officeDocument/2006/relationships/hyperlink" Target="https://www.ebay.com/itm/277849978162" TargetMode="External"/><Relationship Id="rId1346" Type="http://schemas.openxmlformats.org/officeDocument/2006/relationships/hyperlink" Target="https://www.ebay.com/itm/117269038919" TargetMode="External"/><Relationship Id="rId495" Type="http://schemas.openxmlformats.org/officeDocument/2006/relationships/hyperlink" Target="https://www.ebay.com/itm/157289166349" TargetMode="External"/><Relationship Id="rId716" Type="http://schemas.openxmlformats.org/officeDocument/2006/relationships/hyperlink" Target="https://hibid.com/lot/269729573/vtg-olds-ambassador-cornet-original-case?ref=lot-list" TargetMode="External"/><Relationship Id="rId923" Type="http://schemas.openxmlformats.org/officeDocument/2006/relationships/hyperlink" Target="https://thanetrumpets.com/store-2/olds-special-duel-material-bell-bb" TargetMode="External"/><Relationship Id="rId52" Type="http://schemas.openxmlformats.org/officeDocument/2006/relationships/hyperlink" Target="https://reverb.com/item/84146287-f-e-olds-super-olds-1938-brass-silver?show_sold=true" TargetMode="External"/><Relationship Id="rId148" Type="http://schemas.openxmlformats.org/officeDocument/2006/relationships/hyperlink" Target="https://www.facebook.com/marketplace/item/537523632485375" TargetMode="External"/><Relationship Id="rId355" Type="http://schemas.openxmlformats.org/officeDocument/2006/relationships/hyperlink" Target="https://www.ebay.com/itm/326672841643" TargetMode="External"/><Relationship Id="rId562" Type="http://schemas.openxmlformats.org/officeDocument/2006/relationships/hyperlink" Target="https://www.ebay.com/itm/167785321443" TargetMode="External"/><Relationship Id="rId1192" Type="http://schemas.openxmlformats.org/officeDocument/2006/relationships/hyperlink" Target="https://www.ebay.com/itm/287270794683" TargetMode="External"/><Relationship Id="rId1206" Type="http://schemas.openxmlformats.org/officeDocument/2006/relationships/hyperlink" Target="https://www.ebay.com/itm/198301381424" TargetMode="External"/><Relationship Id="rId1413" Type="http://schemas.openxmlformats.org/officeDocument/2006/relationships/hyperlink" Target="https://www.ebay.com/itm/398205705935" TargetMode="External"/><Relationship Id="rId215" Type="http://schemas.openxmlformats.org/officeDocument/2006/relationships/hyperlink" Target="https://www.ebay.com/itm/187177262704" TargetMode="External"/><Relationship Id="rId422" Type="http://schemas.openxmlformats.org/officeDocument/2006/relationships/hyperlink" Target="https://www.facebook.com/marketplace/item/760236176469949/" TargetMode="External"/><Relationship Id="rId867" Type="http://schemas.openxmlformats.org/officeDocument/2006/relationships/hyperlink" Target="https://reverb.com/item/93172708-olds-ambassador-trumpet" TargetMode="External"/><Relationship Id="rId1052" Type="http://schemas.openxmlformats.org/officeDocument/2006/relationships/hyperlink" Target="https://shopgoodwill.com/item/255927890" TargetMode="External"/><Relationship Id="rId299" Type="http://schemas.openxmlformats.org/officeDocument/2006/relationships/hyperlink" Target="https://www.ebay.com/itm/197574297653" TargetMode="External"/><Relationship Id="rId727" Type="http://schemas.openxmlformats.org/officeDocument/2006/relationships/hyperlink" Target="https://www.ebay.com/itm/406240044802" TargetMode="External"/><Relationship Id="rId934" Type="http://schemas.openxmlformats.org/officeDocument/2006/relationships/hyperlink" Target="https://www.ebay.com/itm/227158721950" TargetMode="External"/><Relationship Id="rId1357" Type="http://schemas.openxmlformats.org/officeDocument/2006/relationships/hyperlink" Target="https://www.ebay.com/itm/236910977500" TargetMode="External"/><Relationship Id="rId63" Type="http://schemas.openxmlformats.org/officeDocument/2006/relationships/hyperlink" Target="https://www.liveauctioneers.com/item/191421779_olds-ambassador-trumpet" TargetMode="External"/><Relationship Id="rId159" Type="http://schemas.openxmlformats.org/officeDocument/2006/relationships/hyperlink" Target="https://www.ebay.com/itm/306266137143" TargetMode="External"/><Relationship Id="rId366" Type="http://schemas.openxmlformats.org/officeDocument/2006/relationships/hyperlink" Target="https://reverb.com/item/91603281-other-brands-wind-instruments-and-brass-instruments-used-used-olds-ambassador-370-9-bb-cornet" TargetMode="External"/><Relationship Id="rId573" Type="http://schemas.openxmlformats.org/officeDocument/2006/relationships/hyperlink" Target="https://www.ebay.com/itm/167892990775" TargetMode="External"/><Relationship Id="rId780" Type="http://schemas.openxmlformats.org/officeDocument/2006/relationships/hyperlink" Target="https://www.ebay.com/itm/157504873669" TargetMode="External"/><Relationship Id="rId1217" Type="http://schemas.openxmlformats.org/officeDocument/2006/relationships/hyperlink" Target="https://www.ebay.com/itm/178084232939" TargetMode="External"/><Relationship Id="rId1424" Type="http://schemas.openxmlformats.org/officeDocument/2006/relationships/hyperlink" Target="https://www.ebay.com/itm/307090408210" TargetMode="External"/><Relationship Id="rId226" Type="http://schemas.openxmlformats.org/officeDocument/2006/relationships/hyperlink" Target="https://www.ebay.com/itm/376310059862" TargetMode="External"/><Relationship Id="rId433" Type="http://schemas.openxmlformats.org/officeDocument/2006/relationships/hyperlink" Target="https://shopgoodwill.com/item/238073013" TargetMode="External"/><Relationship Id="rId878" Type="http://schemas.openxmlformats.org/officeDocument/2006/relationships/hyperlink" Target="https://www.ebay.com/itm/227149354346" TargetMode="External"/><Relationship Id="rId1063" Type="http://schemas.openxmlformats.org/officeDocument/2006/relationships/hyperlink" Target="https://www.ebay.com/itm/267585675975" TargetMode="External"/><Relationship Id="rId1270" Type="http://schemas.openxmlformats.org/officeDocument/2006/relationships/hyperlink" Target="https://www.ebay.com/itm/287347550163" TargetMode="External"/><Relationship Id="rId640" Type="http://schemas.openxmlformats.org/officeDocument/2006/relationships/hyperlink" Target="https://www.ebay.com/itm/306525755898" TargetMode="External"/><Relationship Id="rId738" Type="http://schemas.openxmlformats.org/officeDocument/2006/relationships/hyperlink" Target="https://www.ebay.com/itm/146879651683" TargetMode="External"/><Relationship Id="rId945" Type="http://schemas.openxmlformats.org/officeDocument/2006/relationships/hyperlink" Target="https://www.ebay.com/itm/317666188706" TargetMode="External"/><Relationship Id="rId1368" Type="http://schemas.openxmlformats.org/officeDocument/2006/relationships/hyperlink" Target="https://www.ebay.com/itm/257485481491" TargetMode="External"/><Relationship Id="rId74" Type="http://schemas.openxmlformats.org/officeDocument/2006/relationships/hyperlink" Target="https://www.ebay.com/itm/256826235469" TargetMode="External"/><Relationship Id="rId377" Type="http://schemas.openxmlformats.org/officeDocument/2006/relationships/hyperlink" Target="https://www.ebay.com/itm/388689451332" TargetMode="External"/><Relationship Id="rId500" Type="http://schemas.openxmlformats.org/officeDocument/2006/relationships/hyperlink" Target="https://www.ebay.com/itm/376552188364" TargetMode="External"/><Relationship Id="rId584" Type="http://schemas.openxmlformats.org/officeDocument/2006/relationships/hyperlink" Target="https://www.ebay.com/itm/356885306816" TargetMode="External"/><Relationship Id="rId805" Type="http://schemas.openxmlformats.org/officeDocument/2006/relationships/hyperlink" Target="https://www.facebook.com/groups/oldsloyalists/permalink/2045223349562689/" TargetMode="External"/><Relationship Id="rId1130" Type="http://schemas.openxmlformats.org/officeDocument/2006/relationships/hyperlink" Target="https://www.ebay.com/itm/117109535123" TargetMode="External"/><Relationship Id="rId1228" Type="http://schemas.openxmlformats.org/officeDocument/2006/relationships/hyperlink" Target="https://www.facebook.com/marketplace/item/1548235276817264/?rdid=MtJMKa9UCcwys5fX&amp;share_url=https%3A%2F%2Fwww.facebook.com%2Fshare%2F1BJM6CBK5G" TargetMode="External"/><Relationship Id="rId1435" Type="http://schemas.openxmlformats.org/officeDocument/2006/relationships/hyperlink" Target="https://www.ebay.com/itm/278244219217" TargetMode="External"/><Relationship Id="rId5" Type="http://schemas.openxmlformats.org/officeDocument/2006/relationships/hyperlink" Target="https://denver.craigslist.org/msd/d/denver-olds-super-bb-trumpet/7786262199.html" TargetMode="External"/><Relationship Id="rId237" Type="http://schemas.openxmlformats.org/officeDocument/2006/relationships/hyperlink" Target="https://shopgoodwill.com/item/234512660?fbclid=IwY2xjawLLmWRleHRuA2FlbQIxMABicmlkETFtSm5BUHNVTjQwcUdid2N1AR7Z97ybJWX0biGaW46TC7N1BRMuns_nLAJA2yCeVF5Mmtyw5YnZtlSb_F5yXA_aem_mOlQPBBMiPe-qR8piub7fQ" TargetMode="External"/><Relationship Id="rId791" Type="http://schemas.openxmlformats.org/officeDocument/2006/relationships/hyperlink" Target="https://www.ebay.com/itm/389227925675" TargetMode="External"/><Relationship Id="rId889" Type="http://schemas.openxmlformats.org/officeDocument/2006/relationships/hyperlink" Target="https://www.ebay.com/itm/227168992992" TargetMode="External"/><Relationship Id="rId1074" Type="http://schemas.openxmlformats.org/officeDocument/2006/relationships/hyperlink" Target="https://reverb.com/item/94776632-a-old-s-ambassador-bb-trumpet-in-a-soft-type-hard-case-as-is-13-t" TargetMode="External"/><Relationship Id="rId444" Type="http://schemas.openxmlformats.org/officeDocument/2006/relationships/hyperlink" Target="https://reverb.com/item/92079491-olds-special-1943-lacquer" TargetMode="External"/><Relationship Id="rId651" Type="http://schemas.openxmlformats.org/officeDocument/2006/relationships/hyperlink" Target="https://www.facebook.com/marketplace/item/2546457239068818" TargetMode="External"/><Relationship Id="rId749" Type="http://schemas.openxmlformats.org/officeDocument/2006/relationships/hyperlink" Target="https://reverb.com/item/92949450-olds-ambassador-bb-trumpet-w-case" TargetMode="External"/><Relationship Id="rId1281" Type="http://schemas.openxmlformats.org/officeDocument/2006/relationships/hyperlink" Target="https://www.ebay.com/itm/236845617719" TargetMode="External"/><Relationship Id="rId1379" Type="http://schemas.openxmlformats.org/officeDocument/2006/relationships/hyperlink" Target="https://www.ebay.com/itm/298485118399" TargetMode="External"/><Relationship Id="rId290" Type="http://schemas.openxmlformats.org/officeDocument/2006/relationships/hyperlink" Target="https://www.ebay.com/itm/365778643458" TargetMode="External"/><Relationship Id="rId304" Type="http://schemas.openxmlformats.org/officeDocument/2006/relationships/hyperlink" Target="https://www.ebay.com/itm/257014058856" TargetMode="External"/><Relationship Id="rId388" Type="http://schemas.openxmlformats.org/officeDocument/2006/relationships/hyperlink" Target="https://shopgoodwill.com/item/237752964" TargetMode="External"/><Relationship Id="rId511" Type="http://schemas.openxmlformats.org/officeDocument/2006/relationships/hyperlink" Target="https://shopgoodwill.com/item/241556529" TargetMode="External"/><Relationship Id="rId609" Type="http://schemas.openxmlformats.org/officeDocument/2006/relationships/hyperlink" Target="https://www.ebay.com/itm/146915521582" TargetMode="External"/><Relationship Id="rId956" Type="http://schemas.openxmlformats.org/officeDocument/2006/relationships/hyperlink" Target="https://www.ebay.com/itm/227136218408" TargetMode="External"/><Relationship Id="rId1141" Type="http://schemas.openxmlformats.org/officeDocument/2006/relationships/hyperlink" Target="https://www.ebay.com/itm/287244801940" TargetMode="External"/><Relationship Id="rId1239" Type="http://schemas.openxmlformats.org/officeDocument/2006/relationships/hyperlink" Target="https://www.hornstash.com/used-olds-super-bb-trumpet-62xx.html" TargetMode="External"/><Relationship Id="rId85" Type="http://schemas.openxmlformats.org/officeDocument/2006/relationships/hyperlink" Target="https://www.facebook.com/groups/trumpetmarketplace/permalink/2897185427122774/?sale_post_id=2897185427122774" TargetMode="External"/><Relationship Id="rId150" Type="http://schemas.openxmlformats.org/officeDocument/2006/relationships/hyperlink" Target="https://reverb.com/item/86530796-olds-ambassador-cornet-1980s-brass" TargetMode="External"/><Relationship Id="rId595" Type="http://schemas.openxmlformats.org/officeDocument/2006/relationships/hyperlink" Target="https://www.ebay.com/itm/227055966200" TargetMode="External"/><Relationship Id="rId816" Type="http://schemas.openxmlformats.org/officeDocument/2006/relationships/hyperlink" Target="https://www.ebay.com/itm/336312873801" TargetMode="External"/><Relationship Id="rId1001" Type="http://schemas.openxmlformats.org/officeDocument/2006/relationships/hyperlink" Target="https://www.ebay.com/itm/326975024383" TargetMode="External"/><Relationship Id="rId1446" Type="http://schemas.openxmlformats.org/officeDocument/2006/relationships/hyperlink" Target="https://www.ebay.com/itm/307122811898" TargetMode="External"/><Relationship Id="rId248" Type="http://schemas.openxmlformats.org/officeDocument/2006/relationships/hyperlink" Target="https://www.ebay.com/itm/156845382198" TargetMode="External"/><Relationship Id="rId455" Type="http://schemas.openxmlformats.org/officeDocument/2006/relationships/hyperlink" Target="https://www.ebay.com/itm/236326706398" TargetMode="External"/><Relationship Id="rId662" Type="http://schemas.openxmlformats.org/officeDocument/2006/relationships/hyperlink" Target="https://www.ebay.com/itm/146924085513" TargetMode="External"/><Relationship Id="rId1085" Type="http://schemas.openxmlformats.org/officeDocument/2006/relationships/hyperlink" Target="https://www.ebay.com/itm/406751267064" TargetMode="External"/><Relationship Id="rId1292" Type="http://schemas.openxmlformats.org/officeDocument/2006/relationships/hyperlink" Target="https://www.ebay.com/itm/306973884513" TargetMode="External"/><Relationship Id="rId1306" Type="http://schemas.openxmlformats.org/officeDocument/2006/relationships/hyperlink" Target="https://www.ebay.com/itm/178206842291" TargetMode="External"/><Relationship Id="rId12" Type="http://schemas.openxmlformats.org/officeDocument/2006/relationships/hyperlink" Target="https://www.ebay.com/itm/276359896705" TargetMode="External"/><Relationship Id="rId108" Type="http://schemas.openxmlformats.org/officeDocument/2006/relationships/hyperlink" Target="https://www.ebay.com/itm/226718265704" TargetMode="External"/><Relationship Id="rId315" Type="http://schemas.openxmlformats.org/officeDocument/2006/relationships/hyperlink" Target="https://reverb.com/item/91337023" TargetMode="External"/><Relationship Id="rId522" Type="http://schemas.openxmlformats.org/officeDocument/2006/relationships/hyperlink" Target="https://www.ebay.com/itm/277356370803" TargetMode="External"/><Relationship Id="rId967" Type="http://schemas.openxmlformats.org/officeDocument/2006/relationships/hyperlink" Target="https://reverb.com/item/93771884-f-e-olds-sons-ultra-sonic-super-star-bb-trumpet-early-70s-maybe-1972-silver" TargetMode="External"/><Relationship Id="rId1152" Type="http://schemas.openxmlformats.org/officeDocument/2006/relationships/hyperlink" Target="https://reverb.com/item/95652019-olds-ambassador-cornet-1950s-brass?bk=eyJhbGciOiJIUzI1NiJ9.eyJqdGkiOiJmZGQ2MWNlMC1iMzZiLTQxOTMtOGFiZi0yNzg0MDg0OTAwOTYiLCJpYXQiOjE3NzUzMTg3NjUsInVzZXJfaWQiOiIzNjUwNzk5Iiwic2Vzc2lvbl9pZCI6ImU2ZjliNWFhLTM0NDAtNDAxMC1hNWE4LTRiOTEwYjcxMzk0MiIsImNvb2tpZV9pZCI6IjA4ZGU0NWE0LThhOGYtNDdkMi05ODk4LTI5NDUwNDhlNDQ2MCIsInByb2R1Y3RfaWQiOiI5NTY1MjAxOSIsInNvdXJjZSI6Ik5PTkUifQ.P_OWPBCCl_MaI4kuJLo5tU60X12glw4C0A5xZ-JW6d4" TargetMode="External"/><Relationship Id="rId96" Type="http://schemas.openxmlformats.org/officeDocument/2006/relationships/hyperlink" Target="https://www.ebay.com/itm/365563059962" TargetMode="External"/><Relationship Id="rId161" Type="http://schemas.openxmlformats.org/officeDocument/2006/relationships/hyperlink" Target="https://www.ebay.com/itm/267236675721" TargetMode="External"/><Relationship Id="rId399" Type="http://schemas.openxmlformats.org/officeDocument/2006/relationships/hyperlink" Target="https://www.ebay.com/itm/357400365264" TargetMode="External"/><Relationship Id="rId827" Type="http://schemas.openxmlformats.org/officeDocument/2006/relationships/hyperlink" Target="https://www.ebay.com/itm/306636196302" TargetMode="External"/><Relationship Id="rId1012" Type="http://schemas.openxmlformats.org/officeDocument/2006/relationships/hyperlink" Target="https://www.ebay.com/itm/297991706879" TargetMode="External"/><Relationship Id="rId1457" Type="http://schemas.openxmlformats.org/officeDocument/2006/relationships/hyperlink" Target="https://www.ebay.com/itm/267202068516" TargetMode="External"/><Relationship Id="rId259" Type="http://schemas.openxmlformats.org/officeDocument/2006/relationships/hyperlink" Target="https://www.ebay.com/itm/335924345573" TargetMode="External"/><Relationship Id="rId466" Type="http://schemas.openxmlformats.org/officeDocument/2006/relationships/hyperlink" Target="https://www.ebay.com/itm/277353045020" TargetMode="External"/><Relationship Id="rId673" Type="http://schemas.openxmlformats.org/officeDocument/2006/relationships/hyperlink" Target="https://www.ebay.com/itm/297644466326" TargetMode="External"/><Relationship Id="rId880" Type="http://schemas.openxmlformats.org/officeDocument/2006/relationships/hyperlink" Target="https://thanetrumpets.com/store-2/olds-special-la-model" TargetMode="External"/><Relationship Id="rId1096" Type="http://schemas.openxmlformats.org/officeDocument/2006/relationships/hyperlink" Target="https://shopgoodwill.com/item/258219345" TargetMode="External"/><Relationship Id="rId1317" Type="http://schemas.openxmlformats.org/officeDocument/2006/relationships/hyperlink" Target="https://shopgoodwill.com/item/267231398" TargetMode="External"/><Relationship Id="rId23" Type="http://schemas.openxmlformats.org/officeDocument/2006/relationships/hyperlink" Target="https://www.ebay.com/itm/395685656380" TargetMode="External"/><Relationship Id="rId119" Type="http://schemas.openxmlformats.org/officeDocument/2006/relationships/hyperlink" Target="https://www.ebay.com/itm/267231543270" TargetMode="External"/><Relationship Id="rId326" Type="http://schemas.openxmlformats.org/officeDocument/2006/relationships/hyperlink" Target="https://www.ebay.com/itm/136108370633" TargetMode="External"/><Relationship Id="rId533" Type="http://schemas.openxmlformats.org/officeDocument/2006/relationships/hyperlink" Target="https://shopgoodwill.com/item/240087585" TargetMode="External"/><Relationship Id="rId978" Type="http://schemas.openxmlformats.org/officeDocument/2006/relationships/hyperlink" Target="https://www.facebook.com/commerce/listing/2086860158781178" TargetMode="External"/><Relationship Id="rId1163" Type="http://schemas.openxmlformats.org/officeDocument/2006/relationships/hyperlink" Target="https://www.ebay.com/itm/157820276107" TargetMode="External"/><Relationship Id="rId1370" Type="http://schemas.openxmlformats.org/officeDocument/2006/relationships/hyperlink" Target="https://www.ebay.com/itm/318255709900" TargetMode="External"/><Relationship Id="rId740" Type="http://schemas.openxmlformats.org/officeDocument/2006/relationships/hyperlink" Target="https://shopgoodwill.com/item/243516928" TargetMode="External"/><Relationship Id="rId838" Type="http://schemas.openxmlformats.org/officeDocument/2006/relationships/hyperlink" Target="https://www.ebay.com/itm/326898809826" TargetMode="External"/><Relationship Id="rId1023" Type="http://schemas.openxmlformats.org/officeDocument/2006/relationships/hyperlink" Target="https://www.trumpetherald.com/marketplace.php?task=detail&amp;id=157806&amp;s=Olds-Mendez-S-n-279490-Beauty-" TargetMode="External"/><Relationship Id="rId172" Type="http://schemas.openxmlformats.org/officeDocument/2006/relationships/hyperlink" Target="https://www.ebay.com/itm/236025661618" TargetMode="External"/><Relationship Id="rId477" Type="http://schemas.openxmlformats.org/officeDocument/2006/relationships/hyperlink" Target="https://shopgoodwill.com/item/219804276" TargetMode="External"/><Relationship Id="rId600" Type="http://schemas.openxmlformats.org/officeDocument/2006/relationships/hyperlink" Target="https://www.ebay.com/itm/136518206622" TargetMode="External"/><Relationship Id="rId684" Type="http://schemas.openxmlformats.org/officeDocument/2006/relationships/hyperlink" Target="https://shopgoodwill.com/item/247300811" TargetMode="External"/><Relationship Id="rId1230" Type="http://schemas.openxmlformats.org/officeDocument/2006/relationships/hyperlink" Target="https://www.ebay.com/itm/318256019906" TargetMode="External"/><Relationship Id="rId1328" Type="http://schemas.openxmlformats.org/officeDocument/2006/relationships/hyperlink" Target="https://www.ebay.com/itm/307012751003" TargetMode="External"/><Relationship Id="rId337" Type="http://schemas.openxmlformats.org/officeDocument/2006/relationships/hyperlink" Target="https://www.ebay.com/itm/326670467143" TargetMode="External"/><Relationship Id="rId891" Type="http://schemas.openxmlformats.org/officeDocument/2006/relationships/hyperlink" Target="https://www.ebay.com/itm/236527640049" TargetMode="External"/><Relationship Id="rId905" Type="http://schemas.openxmlformats.org/officeDocument/2006/relationships/hyperlink" Target="https://www.ebay.com/itm/406537764142" TargetMode="External"/><Relationship Id="rId989" Type="http://schemas.openxmlformats.org/officeDocument/2006/relationships/hyperlink" Target="https://shopgoodwill.com/item/253811212" TargetMode="External"/><Relationship Id="rId34" Type="http://schemas.openxmlformats.org/officeDocument/2006/relationships/hyperlink" Target="https://www.ebay.com/itm/204989027138" TargetMode="External"/><Relationship Id="rId544" Type="http://schemas.openxmlformats.org/officeDocument/2006/relationships/hyperlink" Target="https://www.ebay.com/itm/277358185935" TargetMode="External"/><Relationship Id="rId751" Type="http://schemas.openxmlformats.org/officeDocument/2006/relationships/hyperlink" Target="https://www.ebay.com/itm/127379899501" TargetMode="External"/><Relationship Id="rId849" Type="http://schemas.openxmlformats.org/officeDocument/2006/relationships/hyperlink" Target="https://www.ebay.com/itm/136733951393" TargetMode="External"/><Relationship Id="rId1174" Type="http://schemas.openxmlformats.org/officeDocument/2006/relationships/hyperlink" Target="https://www.ebay.com/itm/358433253405" TargetMode="External"/><Relationship Id="rId1381" Type="http://schemas.openxmlformats.org/officeDocument/2006/relationships/hyperlink" Target="https://www.ebay.com/itm/168523226500" TargetMode="External"/><Relationship Id="rId183" Type="http://schemas.openxmlformats.org/officeDocument/2006/relationships/hyperlink" Target="https://www.ebay.com/itm/277079047025" TargetMode="External"/><Relationship Id="rId390" Type="http://schemas.openxmlformats.org/officeDocument/2006/relationships/hyperlink" Target="https://www.ebay.com/itm/157150699632" TargetMode="External"/><Relationship Id="rId404" Type="http://schemas.openxmlformats.org/officeDocument/2006/relationships/hyperlink" Target="https://www.ebay.com/itm/297485653165" TargetMode="External"/><Relationship Id="rId611" Type="http://schemas.openxmlformats.org/officeDocument/2006/relationships/hyperlink" Target="https://reverb.com/item/93038581-1954-olds-recording" TargetMode="External"/><Relationship Id="rId1034" Type="http://schemas.openxmlformats.org/officeDocument/2006/relationships/hyperlink" Target="https://www.ebay.com/itm/358204411658" TargetMode="External"/><Relationship Id="rId1241" Type="http://schemas.openxmlformats.org/officeDocument/2006/relationships/hyperlink" Target="https://www.horntrader.com/product/olds-studio-cornet-sn-127526/" TargetMode="External"/><Relationship Id="rId1339" Type="http://schemas.openxmlformats.org/officeDocument/2006/relationships/hyperlink" Target="https://www.ebay.com/itm/366503239583" TargetMode="External"/><Relationship Id="rId250" Type="http://schemas.openxmlformats.org/officeDocument/2006/relationships/hyperlink" Target="https://www.ebay.com/itm/116648965884" TargetMode="External"/><Relationship Id="rId488" Type="http://schemas.openxmlformats.org/officeDocument/2006/relationships/hyperlink" Target="https://reverb.com/item/91826353-olds-special-1960-raw-unfinished" TargetMode="External"/><Relationship Id="rId695" Type="http://schemas.openxmlformats.org/officeDocument/2006/relationships/hyperlink" Target="https://shopgoodwill.com/item/244782409" TargetMode="External"/><Relationship Id="rId709" Type="http://schemas.openxmlformats.org/officeDocument/2006/relationships/hyperlink" Target="https://reverb.com/item/92781065-olds-recording-r5-cornet-with-two-mutes-1950s-1970s-silver-pewter" TargetMode="External"/><Relationship Id="rId916" Type="http://schemas.openxmlformats.org/officeDocument/2006/relationships/hyperlink" Target="https://reverb.com/item/93645107-olds-recording-trumpet-379xxx" TargetMode="External"/><Relationship Id="rId1101" Type="http://schemas.openxmlformats.org/officeDocument/2006/relationships/hyperlink" Target="https://reverb.com/item/95049147-olds-recording-cornet-1967-with-video-review" TargetMode="External"/><Relationship Id="rId45" Type="http://schemas.openxmlformats.org/officeDocument/2006/relationships/hyperlink" Target="https://reverb.com/item/84413951-olds-special-nl-10-bb-trumpet-1974-sn-906279" TargetMode="External"/><Relationship Id="rId110" Type="http://schemas.openxmlformats.org/officeDocument/2006/relationships/hyperlink" Target="https://reverb.com/item/86543718-vintage-olds-mendez-los-angeles-bb-trumpet-with-original-case-just-serviced-1952" TargetMode="External"/><Relationship Id="rId348" Type="http://schemas.openxmlformats.org/officeDocument/2006/relationships/hyperlink" Target="https://www.facebook.com/marketplace/item/1150724083749337/" TargetMode="External"/><Relationship Id="rId555" Type="http://schemas.openxmlformats.org/officeDocument/2006/relationships/hyperlink" Target="https://www.ebay.com/itm/397027680665" TargetMode="External"/><Relationship Id="rId762" Type="http://schemas.openxmlformats.org/officeDocument/2006/relationships/hyperlink" Target="https://shopgoodwill.com/item/244834887" TargetMode="External"/><Relationship Id="rId1185" Type="http://schemas.openxmlformats.org/officeDocument/2006/relationships/hyperlink" Target="https://www.ebay.com/itm/147177587092" TargetMode="External"/><Relationship Id="rId1392" Type="http://schemas.openxmlformats.org/officeDocument/2006/relationships/hyperlink" Target="https://www.ebay.com/itm/366538559863" TargetMode="External"/><Relationship Id="rId1406" Type="http://schemas.openxmlformats.org/officeDocument/2006/relationships/hyperlink" Target="https://www.ebay.com/itm/127983293252" TargetMode="External"/><Relationship Id="rId194" Type="http://schemas.openxmlformats.org/officeDocument/2006/relationships/hyperlink" Target="https://www.sweetwater.com/used/listings/273617-used-olds-1953-ambassador-cornet-in-silver?sort=published_desc" TargetMode="External"/><Relationship Id="rId208" Type="http://schemas.openxmlformats.org/officeDocument/2006/relationships/hyperlink" Target="https://shopgoodwill.com/item/228502485" TargetMode="External"/><Relationship Id="rId415" Type="http://schemas.openxmlformats.org/officeDocument/2006/relationships/hyperlink" Target="https://www.ebay.com/itm/226857767738" TargetMode="External"/><Relationship Id="rId622" Type="http://schemas.openxmlformats.org/officeDocument/2006/relationships/hyperlink" Target="https://www.ebay.com/itm/277407428167" TargetMode="External"/><Relationship Id="rId1045" Type="http://schemas.openxmlformats.org/officeDocument/2006/relationships/hyperlink" Target="https://www.ebay.com/itm/397612934994" TargetMode="External"/><Relationship Id="rId1252" Type="http://schemas.openxmlformats.org/officeDocument/2006/relationships/hyperlink" Target="https://www.ebay.com/itm/206275153675" TargetMode="External"/><Relationship Id="rId261" Type="http://schemas.openxmlformats.org/officeDocument/2006/relationships/hyperlink" Target="https://www.musicalinstrumentcity.com/product/olds-studio-model-herald-trumpet-ser231463-plays-great-very-cool-instrument/" TargetMode="External"/><Relationship Id="rId499" Type="http://schemas.openxmlformats.org/officeDocument/2006/relationships/hyperlink" Target="https://www.ebay.com/itm/187558018258" TargetMode="External"/><Relationship Id="rId927" Type="http://schemas.openxmlformats.org/officeDocument/2006/relationships/hyperlink" Target="https://www.ebay.com/itm/287002436075" TargetMode="External"/><Relationship Id="rId1112" Type="http://schemas.openxmlformats.org/officeDocument/2006/relationships/hyperlink" Target="https://www.ebay.com/itm/177970071653" TargetMode="External"/><Relationship Id="rId56" Type="http://schemas.openxmlformats.org/officeDocument/2006/relationships/hyperlink" Target="https://www.ebay.com/itm/126640561964" TargetMode="External"/><Relationship Id="rId359" Type="http://schemas.openxmlformats.org/officeDocument/2006/relationships/hyperlink" Target="https://reverb.com/item/91777150-olds-mendez-bb-trumpet-fullerton" TargetMode="External"/><Relationship Id="rId566" Type="http://schemas.openxmlformats.org/officeDocument/2006/relationships/hyperlink" Target="https://www.ebay.com/itm/127394261519" TargetMode="External"/><Relationship Id="rId773" Type="http://schemas.openxmlformats.org/officeDocument/2006/relationships/hyperlink" Target="https://www.ebay.com/itm/336315025070" TargetMode="External"/><Relationship Id="rId1196" Type="http://schemas.openxmlformats.org/officeDocument/2006/relationships/hyperlink" Target="https://www.ebay.com/itm/366350578155" TargetMode="External"/><Relationship Id="rId1417" Type="http://schemas.openxmlformats.org/officeDocument/2006/relationships/hyperlink" Target="https://www.ebay.com/itm/307086331199" TargetMode="External"/><Relationship Id="rId121" Type="http://schemas.openxmlformats.org/officeDocument/2006/relationships/hyperlink" Target="https://www.ebay.com/itm/196949333912" TargetMode="External"/><Relationship Id="rId219" Type="http://schemas.openxmlformats.org/officeDocument/2006/relationships/hyperlink" Target="https://www.facebook.com/marketplace/item/1029834218590072/?ref=search&amp;referral_code=null&amp;referral_story_type=post&amp;tracking=browse_serp%3A6da81bca-d7a2-4bfc-81bc-fc5fab88a230" TargetMode="External"/><Relationship Id="rId426" Type="http://schemas.openxmlformats.org/officeDocument/2006/relationships/hyperlink" Target="https://shopgoodwill.com/item/234803892" TargetMode="External"/><Relationship Id="rId633" Type="http://schemas.openxmlformats.org/officeDocument/2006/relationships/hyperlink" Target="https://shopgoodwill.com/item/245272776" TargetMode="External"/><Relationship Id="rId980" Type="http://schemas.openxmlformats.org/officeDocument/2006/relationships/hyperlink" Target="https://www.ebay.com/itm/406617739785" TargetMode="External"/><Relationship Id="rId1056" Type="http://schemas.openxmlformats.org/officeDocument/2006/relationships/hyperlink" Target="https://www.ebay.com/itm/336445882266" TargetMode="External"/><Relationship Id="rId1263" Type="http://schemas.openxmlformats.org/officeDocument/2006/relationships/hyperlink" Target="https://www.ebay.com/itm/377195743815" TargetMode="External"/><Relationship Id="rId840" Type="http://schemas.openxmlformats.org/officeDocument/2006/relationships/hyperlink" Target="https://www.ebay.com/itm/357903415763" TargetMode="External"/><Relationship Id="rId938" Type="http://schemas.openxmlformats.org/officeDocument/2006/relationships/hyperlink" Target="https://www.ebay.com/itm/257297240944" TargetMode="External"/><Relationship Id="rId67" Type="http://schemas.openxmlformats.org/officeDocument/2006/relationships/hyperlink" Target="https://www.ebay.com/itm/375923518120" TargetMode="External"/><Relationship Id="rId272" Type="http://schemas.openxmlformats.org/officeDocument/2006/relationships/hyperlink" Target="https://www.ebay.com/itm/157097898289" TargetMode="External"/><Relationship Id="rId577" Type="http://schemas.openxmlformats.org/officeDocument/2006/relationships/hyperlink" Target="https://www.ebay.com/itm/127481000556" TargetMode="External"/><Relationship Id="rId700" Type="http://schemas.openxmlformats.org/officeDocument/2006/relationships/hyperlink" Target="https://reverb.com/item/92443457-f-e-olds-special-replica-2025-lacquer-brand-new-for-beginner" TargetMode="External"/><Relationship Id="rId1123" Type="http://schemas.openxmlformats.org/officeDocument/2006/relationships/hyperlink" Target="https://allenmarshallauctions.hibid.com/lot/291865782/two-olds-cornets--includes-reunion-blues-softcase?ref=catalog" TargetMode="External"/><Relationship Id="rId1330" Type="http://schemas.openxmlformats.org/officeDocument/2006/relationships/hyperlink" Target="https://www.ebay.com/itm/366494491777" TargetMode="External"/><Relationship Id="rId1428" Type="http://schemas.openxmlformats.org/officeDocument/2006/relationships/hyperlink" Target="https://www.ebay.com/itm/168583487337" TargetMode="External"/><Relationship Id="rId132" Type="http://schemas.openxmlformats.org/officeDocument/2006/relationships/hyperlink" Target="https://www.ebay.com/itm/236048985801" TargetMode="External"/><Relationship Id="rId784" Type="http://schemas.openxmlformats.org/officeDocument/2006/relationships/hyperlink" Target="https://www.ebay.com/itm/357991684967" TargetMode="External"/><Relationship Id="rId991" Type="http://schemas.openxmlformats.org/officeDocument/2006/relationships/hyperlink" Target="https://www.ebay.com/itm/127643389211?" TargetMode="External"/><Relationship Id="rId1067" Type="http://schemas.openxmlformats.org/officeDocument/2006/relationships/hyperlink" Target="https://reverb.com/item/94695145-vintage-olds-ambassador-brass-cornet?bk=eyJhbGciOiJIUzI1NiJ9.eyJqdGkiOiIwZDJmZjJiYy1iZmJhLTQ3N2QtOGFkYi0wMDRiMGZlMzVjZjYiLCJpYXQiOjE3NzIyMDg1MzgsInVzZXJfaWQiOiIzNjUwNzk5Iiwic2Vzc2lvbl9pZCI6IjRhNTNmOTE1LWY2M2UtNGRlMi1iMmJlLTAzYjQwNjZjMjU0YiIsImNvb2tpZV9pZCI6IjA4ZGU0NWE0LThhOGYtNDdkMi05ODk4LTI5NDUwNDhlNDQ2MCIsInByb2R1Y3RfaWQiOiI5NDY5NTE0NSIsInNvdXJjZSI6Ik5PTkUifQ.HXsgKM6OnZYlBfqWEUM3u5E0HoMK0FizMeZ4hw7x_A4" TargetMode="External"/><Relationship Id="rId437" Type="http://schemas.openxmlformats.org/officeDocument/2006/relationships/hyperlink" Target="https://www.facebook.com/Gamonbrass/posts/f-e-olds-l-13t-custom-clark-terry-flugelhornholy-grail-of-flugelhorn-original-la/1262672543915018/" TargetMode="External"/><Relationship Id="rId644" Type="http://schemas.openxmlformats.org/officeDocument/2006/relationships/hyperlink" Target="https://shopgoodwill.com/item/245429760" TargetMode="External"/><Relationship Id="rId851" Type="http://schemas.openxmlformats.org/officeDocument/2006/relationships/hyperlink" Target="https://shopgoodwill.com/item/248397196" TargetMode="External"/><Relationship Id="rId1274" Type="http://schemas.openxmlformats.org/officeDocument/2006/relationships/hyperlink" Target="https://www.ebay.com/itm/306964199269" TargetMode="External"/><Relationship Id="rId283" Type="http://schemas.openxmlformats.org/officeDocument/2006/relationships/hyperlink" Target="https://www.ebay.com/itm/127305253321" TargetMode="External"/><Relationship Id="rId490" Type="http://schemas.openxmlformats.org/officeDocument/2006/relationships/hyperlink" Target="https://www.ebay.com/itm/317280732912" TargetMode="External"/><Relationship Id="rId504" Type="http://schemas.openxmlformats.org/officeDocument/2006/relationships/hyperlink" Target="https://www.facebook.com/marketplace/item/854247010241423/" TargetMode="External"/><Relationship Id="rId711" Type="http://schemas.openxmlformats.org/officeDocument/2006/relationships/hyperlink" Target="https://shopgoodwill.com/item/246621587" TargetMode="External"/><Relationship Id="rId949" Type="http://schemas.openxmlformats.org/officeDocument/2006/relationships/hyperlink" Target="https://www.ebay.com/itm/187876005503" TargetMode="External"/><Relationship Id="rId1134" Type="http://schemas.openxmlformats.org/officeDocument/2006/relationships/hyperlink" Target="https://www.ebay.com/itm/406810281463" TargetMode="External"/><Relationship Id="rId1341" Type="http://schemas.openxmlformats.org/officeDocument/2006/relationships/hyperlink" Target="https://shopgoodwill.com/item/268546935" TargetMode="External"/><Relationship Id="rId78" Type="http://schemas.openxmlformats.org/officeDocument/2006/relationships/hyperlink" Target="https://www.ebay.com/itm/365329565145" TargetMode="External"/><Relationship Id="rId143" Type="http://schemas.openxmlformats.org/officeDocument/2006/relationships/hyperlink" Target="https://www.ebay.com/itm/256936261585" TargetMode="External"/><Relationship Id="rId350" Type="http://schemas.openxmlformats.org/officeDocument/2006/relationships/hyperlink" Target="https://www.ebay.com/itm/306441032055" TargetMode="External"/><Relationship Id="rId588" Type="http://schemas.openxmlformats.org/officeDocument/2006/relationships/hyperlink" Target="https://www.ebay.com/itm/136578702825" TargetMode="External"/><Relationship Id="rId795" Type="http://schemas.openxmlformats.org/officeDocument/2006/relationships/hyperlink" Target="https://www.ebay.com/itm/267485269821" TargetMode="External"/><Relationship Id="rId809" Type="http://schemas.openxmlformats.org/officeDocument/2006/relationships/hyperlink" Target="https://www.ebay.com/itm/127490471354" TargetMode="External"/><Relationship Id="rId1201" Type="http://schemas.openxmlformats.org/officeDocument/2006/relationships/hyperlink" Target="https://www.ebay.com/itm/198294154387" TargetMode="External"/><Relationship Id="rId1439" Type="http://schemas.openxmlformats.org/officeDocument/2006/relationships/hyperlink" Target="https://www.ebay.com/itm/377397548396" TargetMode="External"/><Relationship Id="rId9" Type="http://schemas.openxmlformats.org/officeDocument/2006/relationships/hyperlink" Target="https://centexbrass.com/oldsstudio35182" TargetMode="External"/><Relationship Id="rId210" Type="http://schemas.openxmlformats.org/officeDocument/2006/relationships/hyperlink" Target="https://www.ebay.com/itm/306254256212" TargetMode="External"/><Relationship Id="rId448" Type="http://schemas.openxmlformats.org/officeDocument/2006/relationships/hyperlink" Target="https://www.ebay.com/itm/157297554509" TargetMode="External"/><Relationship Id="rId655" Type="http://schemas.openxmlformats.org/officeDocument/2006/relationships/hyperlink" Target="https://shopgoodwill.com/item/246632033" TargetMode="External"/><Relationship Id="rId862" Type="http://schemas.openxmlformats.org/officeDocument/2006/relationships/hyperlink" Target="https://shopgoodwill.com/item/249369157" TargetMode="External"/><Relationship Id="rId1078" Type="http://schemas.openxmlformats.org/officeDocument/2006/relationships/hyperlink" Target="https://www.ebay.com/itm/227243917428" TargetMode="External"/><Relationship Id="rId1285" Type="http://schemas.openxmlformats.org/officeDocument/2006/relationships/hyperlink" Target="https://www.ebay.com/itm/227364913749" TargetMode="External"/><Relationship Id="rId294" Type="http://schemas.openxmlformats.org/officeDocument/2006/relationships/hyperlink" Target="https://www.trumpetherald.com/forum/viewtopic.php?p=1733131" TargetMode="External"/><Relationship Id="rId308" Type="http://schemas.openxmlformats.org/officeDocument/2006/relationships/hyperlink" Target="https://www.ebay.com/itm/145923242795" TargetMode="External"/><Relationship Id="rId515" Type="http://schemas.openxmlformats.org/officeDocument/2006/relationships/hyperlink" Target="https://www.ebay.com/itm/365798942692" TargetMode="External"/><Relationship Id="rId722" Type="http://schemas.openxmlformats.org/officeDocument/2006/relationships/hyperlink" Target="https://reverb.com/item/92399428-olds-ambassador-1940s-with-original-olds-case-must-go-make-offer" TargetMode="External"/><Relationship Id="rId1145" Type="http://schemas.openxmlformats.org/officeDocument/2006/relationships/hyperlink" Target="https://www.ebay.com/itm/406821874848" TargetMode="External"/><Relationship Id="rId1352" Type="http://schemas.openxmlformats.org/officeDocument/2006/relationships/hyperlink" Target="https://www.ebay.com/itm/398124971473" TargetMode="External"/><Relationship Id="rId89" Type="http://schemas.openxmlformats.org/officeDocument/2006/relationships/hyperlink" Target="https://www.ebay.com/itm/126970826435" TargetMode="External"/><Relationship Id="rId154" Type="http://schemas.openxmlformats.org/officeDocument/2006/relationships/hyperlink" Target="https://www.ebay.com/itm/167444824311" TargetMode="External"/><Relationship Id="rId361" Type="http://schemas.openxmlformats.org/officeDocument/2006/relationships/hyperlink" Target="https://www.ebay.com/itm/146691449693" TargetMode="External"/><Relationship Id="rId599" Type="http://schemas.openxmlformats.org/officeDocument/2006/relationships/hyperlink" Target="https://www.facebook.com/groups/123797554312659/permalink/32236121732653491/" TargetMode="External"/><Relationship Id="rId1005" Type="http://schemas.openxmlformats.org/officeDocument/2006/relationships/hyperlink" Target="https://www.ebay.com/itm/267561408298" TargetMode="External"/><Relationship Id="rId1212" Type="http://schemas.openxmlformats.org/officeDocument/2006/relationships/hyperlink" Target="https://www.ebay.com/itm/198313328754" TargetMode="External"/><Relationship Id="rId459" Type="http://schemas.openxmlformats.org/officeDocument/2006/relationships/hyperlink" Target="https://www.ebay.com/itm/406162589460" TargetMode="External"/><Relationship Id="rId666" Type="http://schemas.openxmlformats.org/officeDocument/2006/relationships/hyperlink" Target="https://www.facebook.com/groups/trumpetmarketplace/permalink/3178448912329756/?sale_post_id=3178448912329756" TargetMode="External"/><Relationship Id="rId873" Type="http://schemas.openxmlformats.org/officeDocument/2006/relationships/hyperlink" Target="https://www.ebay.com/itm/227136216030" TargetMode="External"/><Relationship Id="rId1089" Type="http://schemas.openxmlformats.org/officeDocument/2006/relationships/hyperlink" Target="https://reverb.com/item/94981907-f-e-olds-mendez-60-s-lacquer" TargetMode="External"/><Relationship Id="rId1296" Type="http://schemas.openxmlformats.org/officeDocument/2006/relationships/hyperlink" Target="https://www.ebay.com/itm/358625992014" TargetMode="External"/><Relationship Id="rId16" Type="http://schemas.openxmlformats.org/officeDocument/2006/relationships/hyperlink" Target="https://www.ebay.com/itm/126635709593" TargetMode="External"/><Relationship Id="rId221" Type="http://schemas.openxmlformats.org/officeDocument/2006/relationships/hyperlink" Target="https://reverb.com/item/88534452-olds-ambassador-bb-trumpet-used" TargetMode="External"/><Relationship Id="rId319" Type="http://schemas.openxmlformats.org/officeDocument/2006/relationships/hyperlink" Target="https://www.ebay.com/itm/406038850838" TargetMode="External"/><Relationship Id="rId526" Type="http://schemas.openxmlformats.org/officeDocument/2006/relationships/hyperlink" Target="https://www.ebay.com/itm/226934789720" TargetMode="External"/><Relationship Id="rId1156" Type="http://schemas.openxmlformats.org/officeDocument/2006/relationships/hyperlink" Target="https://www.ebay.com/itm/306865613128" TargetMode="External"/><Relationship Id="rId1363" Type="http://schemas.openxmlformats.org/officeDocument/2006/relationships/hyperlink" Target="https://reverb.com/item/95056562-rare-olds-super-recording-1949-los-angeles" TargetMode="External"/><Relationship Id="rId733" Type="http://schemas.openxmlformats.org/officeDocument/2006/relationships/hyperlink" Target="https://www.ebay.com/itm/227010193651" TargetMode="External"/><Relationship Id="rId940" Type="http://schemas.openxmlformats.org/officeDocument/2006/relationships/hyperlink" Target="https://www.ebay.com/itm/277630243964" TargetMode="External"/><Relationship Id="rId1016" Type="http://schemas.openxmlformats.org/officeDocument/2006/relationships/hyperlink" Target="https://www.ebay.com/itm/366175991120" TargetMode="External"/><Relationship Id="rId165" Type="http://schemas.openxmlformats.org/officeDocument/2006/relationships/hyperlink" Target="https://www.ebay.com/itm/256874487400" TargetMode="External"/><Relationship Id="rId372" Type="http://schemas.openxmlformats.org/officeDocument/2006/relationships/hyperlink" Target="https://www.horntrader.com/product/olds-special-cornet-sn-381670/" TargetMode="External"/><Relationship Id="rId677" Type="http://schemas.openxmlformats.org/officeDocument/2006/relationships/hyperlink" Target="https://www.facebook.com/share/p/1CgTTdjU3L/" TargetMode="External"/><Relationship Id="rId800" Type="http://schemas.openxmlformats.org/officeDocument/2006/relationships/hyperlink" Target="https://www.ebay.com/itm/306609104668" TargetMode="External"/><Relationship Id="rId1223" Type="http://schemas.openxmlformats.org/officeDocument/2006/relationships/hyperlink" Target="https://www.ebay.com/itm/366379571839" TargetMode="External"/><Relationship Id="rId1430" Type="http://schemas.openxmlformats.org/officeDocument/2006/relationships/hyperlink" Target="https://www.ebay.com/itm/307102264672" TargetMode="External"/><Relationship Id="rId232" Type="http://schemas.openxmlformats.org/officeDocument/2006/relationships/hyperlink" Target="https://www.ebay.com/itm/267315325309" TargetMode="External"/><Relationship Id="rId884" Type="http://schemas.openxmlformats.org/officeDocument/2006/relationships/hyperlink" Target="https://www.ebay.com/itm/177662057674" TargetMode="External"/><Relationship Id="rId27" Type="http://schemas.openxmlformats.org/officeDocument/2006/relationships/hyperlink" Target="https://www.ebay.com/itm/226364540858" TargetMode="External"/><Relationship Id="rId537" Type="http://schemas.openxmlformats.org/officeDocument/2006/relationships/hyperlink" Target="https://reverb.com/item/92021459-olds-recording-1968-brass-nickel-silver-gold-brass" TargetMode="External"/><Relationship Id="rId744" Type="http://schemas.openxmlformats.org/officeDocument/2006/relationships/hyperlink" Target="https://www.ebay.com/itm/127454234609" TargetMode="External"/><Relationship Id="rId951" Type="http://schemas.openxmlformats.org/officeDocument/2006/relationships/hyperlink" Target="https://www.ebay.com/itm/157605274938" TargetMode="External"/><Relationship Id="rId1167" Type="http://schemas.openxmlformats.org/officeDocument/2006/relationships/hyperlink" Target="https://www.ebay.com/itm/127799991300" TargetMode="External"/><Relationship Id="rId1374" Type="http://schemas.openxmlformats.org/officeDocument/2006/relationships/hyperlink" Target="https://www.ebay.com/itm/318547156792" TargetMode="External"/><Relationship Id="rId80" Type="http://schemas.openxmlformats.org/officeDocument/2006/relationships/hyperlink" Target="https://www.facebook.com/groups/123797554312659/permalink/29462915343307491" TargetMode="External"/><Relationship Id="rId176" Type="http://schemas.openxmlformats.org/officeDocument/2006/relationships/hyperlink" Target="https://www.ebay.com/itm/405526014581" TargetMode="External"/><Relationship Id="rId383" Type="http://schemas.openxmlformats.org/officeDocument/2006/relationships/hyperlink" Target="https://www.ebay.com/itm/405602610750" TargetMode="External"/><Relationship Id="rId590" Type="http://schemas.openxmlformats.org/officeDocument/2006/relationships/hyperlink" Target="https://www.ebay.com/itm/157443780997" TargetMode="External"/><Relationship Id="rId604" Type="http://schemas.openxmlformats.org/officeDocument/2006/relationships/hyperlink" Target="https://www.ebay.com/itm/317447568451" TargetMode="External"/><Relationship Id="rId811" Type="http://schemas.openxmlformats.org/officeDocument/2006/relationships/hyperlink" Target="https://www.ebay.com/itm/116888042744" TargetMode="External"/><Relationship Id="rId1027" Type="http://schemas.openxmlformats.org/officeDocument/2006/relationships/hyperlink" Target="https://www.ebay.com/itm/147141630303" TargetMode="External"/><Relationship Id="rId1234" Type="http://schemas.openxmlformats.org/officeDocument/2006/relationships/hyperlink" Target="https://www.ebay.com/itm/147299181909" TargetMode="External"/><Relationship Id="rId1441" Type="http://schemas.openxmlformats.org/officeDocument/2006/relationships/hyperlink" Target="https://www.ebay.com/itm/267749770488" TargetMode="External"/><Relationship Id="rId243" Type="http://schemas.openxmlformats.org/officeDocument/2006/relationships/hyperlink" Target="https://reverb.com/item/89185692-1949-olds-ambassador-cornet-los-angeles" TargetMode="External"/><Relationship Id="rId450" Type="http://schemas.openxmlformats.org/officeDocument/2006/relationships/hyperlink" Target="https://www.horn-u-copia.net/show.php?selby=+where+instrument%3D%22Cornet%22+and+maker%3D%22Olds%29" TargetMode="External"/><Relationship Id="rId688" Type="http://schemas.openxmlformats.org/officeDocument/2006/relationships/hyperlink" Target="https://www.ebay.com/itm/167803720338" TargetMode="External"/><Relationship Id="rId895" Type="http://schemas.openxmlformats.org/officeDocument/2006/relationships/hyperlink" Target="https://www.facebook.com/marketplace/item/874251285115433/?ref=search&amp;referral_code=null&amp;referral_story_type=post&amp;tracking=browse_serp%3Aeb61512f-1c24-482b-9ab9-074ff5588a3e" TargetMode="External"/><Relationship Id="rId909" Type="http://schemas.openxmlformats.org/officeDocument/2006/relationships/hyperlink" Target="https://www.ebay.com/itm/297873795522" TargetMode="External"/><Relationship Id="rId1080" Type="http://schemas.openxmlformats.org/officeDocument/2006/relationships/hyperlink" Target="https://www.ebay.com/itm/397646379275" TargetMode="External"/><Relationship Id="rId1301" Type="http://schemas.openxmlformats.org/officeDocument/2006/relationships/hyperlink" Target="https://www.ebay.com/itm/318411145780" TargetMode="External"/><Relationship Id="rId38" Type="http://schemas.openxmlformats.org/officeDocument/2006/relationships/hyperlink" Target="https://phoenix.craigslist.org/evl/msg/d/san-tan-valley-olds-studio-trumpet-10/7783266082.html" TargetMode="External"/><Relationship Id="rId103" Type="http://schemas.openxmlformats.org/officeDocument/2006/relationships/hyperlink" Target="https://www.auctionzip.com/auction-lot/lot_75F4EF7A50?utm_source=azemail" TargetMode="External"/><Relationship Id="rId310" Type="http://schemas.openxmlformats.org/officeDocument/2006/relationships/hyperlink" Target="https://shopgoodwill.com/item/238876781" TargetMode="External"/><Relationship Id="rId548" Type="http://schemas.openxmlformats.org/officeDocument/2006/relationships/hyperlink" Target="https://reverb.com/item/60582923-fe-olds-silver-trumpet-1970-s-circa-with-d-slide" TargetMode="External"/><Relationship Id="rId755" Type="http://schemas.openxmlformats.org/officeDocument/2006/relationships/hyperlink" Target="https://www.auctionninja.com/the-pickers-alley/product/vintage-olds-ambassador-trumpet-with-case-mouthpiece-and-music-sheets-4212855.html" TargetMode="External"/><Relationship Id="rId962" Type="http://schemas.openxmlformats.org/officeDocument/2006/relationships/hyperlink" Target="https://www.ebay.com/itm/147033140906" TargetMode="External"/><Relationship Id="rId1178" Type="http://schemas.openxmlformats.org/officeDocument/2006/relationships/hyperlink" Target="https://www.ebay.com/itm/389882419420" TargetMode="External"/><Relationship Id="rId1385" Type="http://schemas.openxmlformats.org/officeDocument/2006/relationships/hyperlink" Target="https://www.ebay.com/itm/198488114997" TargetMode="External"/><Relationship Id="rId91" Type="http://schemas.openxmlformats.org/officeDocument/2006/relationships/hyperlink" Target="https://reverb.com/item/89665933-olds-sons-super-recording-1940-s-la-lacquered" TargetMode="External"/><Relationship Id="rId187" Type="http://schemas.openxmlformats.org/officeDocument/2006/relationships/hyperlink" Target="https://www.ebay.com/itm/277079391875" TargetMode="External"/><Relationship Id="rId394" Type="http://schemas.openxmlformats.org/officeDocument/2006/relationships/hyperlink" Target="https://www.ebay.com/itm/396857421000" TargetMode="External"/><Relationship Id="rId408" Type="http://schemas.openxmlformats.org/officeDocument/2006/relationships/hyperlink" Target="https://www.ebay.com/itm/297384148688" TargetMode="External"/><Relationship Id="rId615" Type="http://schemas.openxmlformats.org/officeDocument/2006/relationships/hyperlink" Target="https://www.ebay.com/itm/205730355985" TargetMode="External"/><Relationship Id="rId822" Type="http://schemas.openxmlformats.org/officeDocument/2006/relationships/hyperlink" Target="https://www.ebay.com/itm/177613321647" TargetMode="External"/><Relationship Id="rId1038" Type="http://schemas.openxmlformats.org/officeDocument/2006/relationships/hyperlink" Target="https://www.ebay.com/itm/306764274635" TargetMode="External"/><Relationship Id="rId1245" Type="http://schemas.openxmlformats.org/officeDocument/2006/relationships/hyperlink" Target="https://www.ebay.com/itm/366404630975" TargetMode="External"/><Relationship Id="rId1452" Type="http://schemas.openxmlformats.org/officeDocument/2006/relationships/hyperlink" Target="https://www.ebay.com/itm/327316579803" TargetMode="External"/><Relationship Id="rId254" Type="http://schemas.openxmlformats.org/officeDocument/2006/relationships/hyperlink" Target="https://www.musicalinstrumentcity.com/product/olds-recording-trumpet-ser147813/" TargetMode="External"/><Relationship Id="rId699" Type="http://schemas.openxmlformats.org/officeDocument/2006/relationships/hyperlink" Target="https://www.ebay.com/itm/167841875489" TargetMode="External"/><Relationship Id="rId1091" Type="http://schemas.openxmlformats.org/officeDocument/2006/relationships/hyperlink" Target="https://www.ebay.com/itm/127727591009" TargetMode="External"/><Relationship Id="rId1105" Type="http://schemas.openxmlformats.org/officeDocument/2006/relationships/hyperlink" Target="https://www.ebay.com/itm/137136154025" TargetMode="External"/><Relationship Id="rId1312" Type="http://schemas.openxmlformats.org/officeDocument/2006/relationships/hyperlink" Target="https://www.ebay.com/itm/336617938949" TargetMode="External"/><Relationship Id="rId49" Type="http://schemas.openxmlformats.org/officeDocument/2006/relationships/hyperlink" Target="https://www.facebook.com/marketplace/item/509626791431050" TargetMode="External"/><Relationship Id="rId114" Type="http://schemas.openxmlformats.org/officeDocument/2006/relationships/hyperlink" Target="https://www.facebook.com/marketplace/item/1933626400420944/" TargetMode="External"/><Relationship Id="rId461" Type="http://schemas.openxmlformats.org/officeDocument/2006/relationships/hyperlink" Target="https://www.ebay.com/itm/257090307485" TargetMode="External"/><Relationship Id="rId559" Type="http://schemas.openxmlformats.org/officeDocument/2006/relationships/hyperlink" Target="https://www.ebay.com/itm/226937834269" TargetMode="External"/><Relationship Id="rId766" Type="http://schemas.openxmlformats.org/officeDocument/2006/relationships/hyperlink" Target="https://www.ebay.com/itm/286851988506" TargetMode="External"/><Relationship Id="rId1189" Type="http://schemas.openxmlformats.org/officeDocument/2006/relationships/hyperlink" Target="https://reverb.com/item/91829807" TargetMode="External"/><Relationship Id="rId1396" Type="http://schemas.openxmlformats.org/officeDocument/2006/relationships/hyperlink" Target="https://www.facebook.com/commerce/listing/2180883179371230/?ref=share_attachment" TargetMode="External"/><Relationship Id="rId198" Type="http://schemas.openxmlformats.org/officeDocument/2006/relationships/hyperlink" Target="https://www.ebay.com/itm/177026163819" TargetMode="External"/><Relationship Id="rId321" Type="http://schemas.openxmlformats.org/officeDocument/2006/relationships/hyperlink" Target="https://www.ebay.com/itm/157124314106" TargetMode="External"/><Relationship Id="rId419" Type="http://schemas.openxmlformats.org/officeDocument/2006/relationships/hyperlink" Target="https://reverb.com/item/91319406-olds-eb-d-trumpet-1970s-silver-finish" TargetMode="External"/><Relationship Id="rId626" Type="http://schemas.openxmlformats.org/officeDocument/2006/relationships/hyperlink" Target="https://shopgoodwill.com/item/246942092" TargetMode="External"/><Relationship Id="rId973" Type="http://schemas.openxmlformats.org/officeDocument/2006/relationships/hyperlink" Target="https://shopgoodwill.com/item/249454095" TargetMode="External"/><Relationship Id="rId1049" Type="http://schemas.openxmlformats.org/officeDocument/2006/relationships/hyperlink" Target="https://www.ebay.com/itm/336436886606" TargetMode="External"/><Relationship Id="rId1256" Type="http://schemas.openxmlformats.org/officeDocument/2006/relationships/hyperlink" Target="https://www.ebay.com/itm/358563196945" TargetMode="External"/><Relationship Id="rId833" Type="http://schemas.openxmlformats.org/officeDocument/2006/relationships/hyperlink" Target="https://shopgoodwill.com/item/249445547" TargetMode="External"/><Relationship Id="rId1116" Type="http://schemas.openxmlformats.org/officeDocument/2006/relationships/hyperlink" Target="https://shopgoodwill.com/item/258880178" TargetMode="External"/><Relationship Id="rId265" Type="http://schemas.openxmlformats.org/officeDocument/2006/relationships/hyperlink" Target="https://reverb.com/item/91180346-f-e-olds-mendez-bb-silver" TargetMode="External"/><Relationship Id="rId472" Type="http://schemas.openxmlformats.org/officeDocument/2006/relationships/hyperlink" Target="https://www.ebay.com/itm/397041748098" TargetMode="External"/><Relationship Id="rId900" Type="http://schemas.openxmlformats.org/officeDocument/2006/relationships/hyperlink" Target="https://shopgoodwill.com/item/249843468" TargetMode="External"/><Relationship Id="rId1323" Type="http://schemas.openxmlformats.org/officeDocument/2006/relationships/hyperlink" Target="https://www.ebay.com/itm/147381235770" TargetMode="External"/><Relationship Id="rId125" Type="http://schemas.openxmlformats.org/officeDocument/2006/relationships/hyperlink" Target="https://www.horntrader.com/product/olds-ambassador-sn-191071-los-angeles/" TargetMode="External"/><Relationship Id="rId332" Type="http://schemas.openxmlformats.org/officeDocument/2006/relationships/hyperlink" Target="https://www.proxibid.com/Olds-Super-Model-Cornet/lotInformation/94746160" TargetMode="External"/><Relationship Id="rId777" Type="http://schemas.openxmlformats.org/officeDocument/2006/relationships/hyperlink" Target="https://www.ebay.com/itm/205863010791" TargetMode="External"/><Relationship Id="rId984" Type="http://schemas.openxmlformats.org/officeDocument/2006/relationships/hyperlink" Target="https://www.ebay.com/itm/267506548660" TargetMode="External"/><Relationship Id="rId637" Type="http://schemas.openxmlformats.org/officeDocument/2006/relationships/hyperlink" Target="https://shopgoodwill.com/item/244499635" TargetMode="External"/><Relationship Id="rId844" Type="http://schemas.openxmlformats.org/officeDocument/2006/relationships/hyperlink" Target="https://www.facebook.com/marketplace/item/835338429232518/" TargetMode="External"/><Relationship Id="rId1267" Type="http://schemas.openxmlformats.org/officeDocument/2006/relationships/hyperlink" Target="https://www.ebay.com/itm/198371281568" TargetMode="External"/><Relationship Id="rId276" Type="http://schemas.openxmlformats.org/officeDocument/2006/relationships/hyperlink" Target="https://www.liveauctioneers.com/item/208869653_olds-studio-trumpet-featuring-a-silver-plated-finish-and-engraved-logo-includes-original-hard/?utm_source=EstateSales.NET&amp;utm_medium=referral&amp;utm_campaign=ATGXlink_ESNLA" TargetMode="External"/><Relationship Id="rId483" Type="http://schemas.openxmlformats.org/officeDocument/2006/relationships/hyperlink" Target="https://www.ebay.com/itm/177386639806" TargetMode="External"/><Relationship Id="rId690" Type="http://schemas.openxmlformats.org/officeDocument/2006/relationships/hyperlink" Target="https://www.ebay.com/itm/205750548991" TargetMode="External"/><Relationship Id="rId704" Type="http://schemas.openxmlformats.org/officeDocument/2006/relationships/hyperlink" Target="https://www.ebay.com/itm/306516514278" TargetMode="External"/><Relationship Id="rId911" Type="http://schemas.openxmlformats.org/officeDocument/2006/relationships/hyperlink" Target="https://www.ebay.com/itm/306683295313" TargetMode="External"/><Relationship Id="rId1127" Type="http://schemas.openxmlformats.org/officeDocument/2006/relationships/hyperlink" Target="https://www.ebay.com/itm/157785048110" TargetMode="External"/><Relationship Id="rId1334" Type="http://schemas.openxmlformats.org/officeDocument/2006/relationships/hyperlink" Target="https://www.ebay.com/itm/267706927770" TargetMode="External"/><Relationship Id="rId40" Type="http://schemas.openxmlformats.org/officeDocument/2006/relationships/hyperlink" Target="https://www.ebay.com/itm/195730114270" TargetMode="External"/><Relationship Id="rId136" Type="http://schemas.openxmlformats.org/officeDocument/2006/relationships/hyperlink" Target="https://reverb.com/item/89005274-1959-f-e-olds-ambassador-cornet" TargetMode="External"/><Relationship Id="rId343" Type="http://schemas.openxmlformats.org/officeDocument/2006/relationships/hyperlink" Target="https://www.ebay.com/itm/177326283266" TargetMode="External"/><Relationship Id="rId550" Type="http://schemas.openxmlformats.org/officeDocument/2006/relationships/hyperlink" Target="https://www.ebay.com/itm/136406838414" TargetMode="External"/><Relationship Id="rId788" Type="http://schemas.openxmlformats.org/officeDocument/2006/relationships/hyperlink" Target="https://www.ebay.com/itm/389259548533" TargetMode="External"/><Relationship Id="rId995" Type="http://schemas.openxmlformats.org/officeDocument/2006/relationships/hyperlink" Target="https://www.ebay.com/itm/366152093370" TargetMode="External"/><Relationship Id="rId1180" Type="http://schemas.openxmlformats.org/officeDocument/2006/relationships/hyperlink" Target="https://www.ebay.com/itm/127808053076" TargetMode="External"/><Relationship Id="rId1401" Type="http://schemas.openxmlformats.org/officeDocument/2006/relationships/hyperlink" Target="https://www.ebay.com/itm/377348539579" TargetMode="External"/><Relationship Id="rId203" Type="http://schemas.openxmlformats.org/officeDocument/2006/relationships/hyperlink" Target="https://www.ebay.com/itm/286531957044" TargetMode="External"/><Relationship Id="rId648" Type="http://schemas.openxmlformats.org/officeDocument/2006/relationships/hyperlink" Target="https://www.ebay.com/itm/306510275574" TargetMode="External"/><Relationship Id="rId855" Type="http://schemas.openxmlformats.org/officeDocument/2006/relationships/hyperlink" Target="https://www.ebay.com/itm/366024541805" TargetMode="External"/><Relationship Id="rId1040" Type="http://schemas.openxmlformats.org/officeDocument/2006/relationships/hyperlink" Target="https://www.ebay.com/itm/227213123537" TargetMode="External"/><Relationship Id="rId1278" Type="http://schemas.openxmlformats.org/officeDocument/2006/relationships/hyperlink" Target="https://www.ebay.com/itm/127889159895" TargetMode="External"/><Relationship Id="rId287" Type="http://schemas.openxmlformats.org/officeDocument/2006/relationships/hyperlink" Target="https://www.facebook.com/groups/123797554312659/permalink/31433989099533429" TargetMode="External"/><Relationship Id="rId410" Type="http://schemas.openxmlformats.org/officeDocument/2006/relationships/hyperlink" Target="https://www.ebay.com/itm/336079521685" TargetMode="External"/><Relationship Id="rId494" Type="http://schemas.openxmlformats.org/officeDocument/2006/relationships/hyperlink" Target="https://shopgoodwill.com/item/240940711" TargetMode="External"/><Relationship Id="rId508" Type="http://schemas.openxmlformats.org/officeDocument/2006/relationships/hyperlink" Target="https://www.ebay.com/itm/357554171541" TargetMode="External"/><Relationship Id="rId715" Type="http://schemas.openxmlformats.org/officeDocument/2006/relationships/hyperlink" Target="https://longisland.craigslist.org/msg/d/east-northport-olds-ambassador-trumpet/7874705277.html" TargetMode="External"/><Relationship Id="rId922" Type="http://schemas.openxmlformats.org/officeDocument/2006/relationships/hyperlink" Target="https://shopgoodwill.com/item/250929566" TargetMode="External"/><Relationship Id="rId1138" Type="http://schemas.openxmlformats.org/officeDocument/2006/relationships/hyperlink" Target="https://www.ebay.com/itm/306850990851" TargetMode="External"/><Relationship Id="rId1345" Type="http://schemas.openxmlformats.org/officeDocument/2006/relationships/hyperlink" Target="https://www.ebay.com/itm/377300544400" TargetMode="External"/><Relationship Id="rId147" Type="http://schemas.openxmlformats.org/officeDocument/2006/relationships/hyperlink" Target="https://shopgoodwill.com/item/228098249" TargetMode="External"/><Relationship Id="rId354" Type="http://schemas.openxmlformats.org/officeDocument/2006/relationships/hyperlink" Target="https://shopgoodwill.com/item/238125852" TargetMode="External"/><Relationship Id="rId799" Type="http://schemas.openxmlformats.org/officeDocument/2006/relationships/hyperlink" Target="https://www.ebay.com/itm/357991686435" TargetMode="External"/><Relationship Id="rId1191" Type="http://schemas.openxmlformats.org/officeDocument/2006/relationships/hyperlink" Target="https://www.ebay.com/itm/227300562439" TargetMode="External"/><Relationship Id="rId1205" Type="http://schemas.openxmlformats.org/officeDocument/2006/relationships/hyperlink" Target="https://www.ebay.com/itm/198301379189" TargetMode="External"/><Relationship Id="rId51" Type="http://schemas.openxmlformats.org/officeDocument/2006/relationships/hyperlink" Target="https://www.robbstewart.com/olds-mendez-trumpet" TargetMode="External"/><Relationship Id="rId561" Type="http://schemas.openxmlformats.org/officeDocument/2006/relationships/hyperlink" Target="https://www.ebay.com/itm/177386646227" TargetMode="External"/><Relationship Id="rId659" Type="http://schemas.openxmlformats.org/officeDocument/2006/relationships/hyperlink" Target="https://shopgoodwill.com/item/242632049" TargetMode="External"/><Relationship Id="rId866" Type="http://schemas.openxmlformats.org/officeDocument/2006/relationships/hyperlink" Target="https://www.ebay.com/itm/277532126575" TargetMode="External"/><Relationship Id="rId1289" Type="http://schemas.openxmlformats.org/officeDocument/2006/relationships/hyperlink" Target="https://www.ebay.com/itm/147341057619" TargetMode="External"/><Relationship Id="rId1412" Type="http://schemas.openxmlformats.org/officeDocument/2006/relationships/hyperlink" Target="https://www.ebay.com/itm/307081772728" TargetMode="External"/><Relationship Id="rId214" Type="http://schemas.openxmlformats.org/officeDocument/2006/relationships/hyperlink" Target="https://www.ebay.com/itm/127062395871" TargetMode="External"/><Relationship Id="rId298" Type="http://schemas.openxmlformats.org/officeDocument/2006/relationships/hyperlink" Target="https://www.ebay.com/itm/376419688873" TargetMode="External"/><Relationship Id="rId421" Type="http://schemas.openxmlformats.org/officeDocument/2006/relationships/hyperlink" Target="https://www.ebay.com/itm/136310080623" TargetMode="External"/><Relationship Id="rId519" Type="http://schemas.openxmlformats.org/officeDocument/2006/relationships/hyperlink" Target="https://shopgoodwill.com/item/239183281" TargetMode="External"/><Relationship Id="rId1051" Type="http://schemas.openxmlformats.org/officeDocument/2006/relationships/hyperlink" Target="https://shopgoodwill.com/item/255941570" TargetMode="External"/><Relationship Id="rId1149" Type="http://schemas.openxmlformats.org/officeDocument/2006/relationships/hyperlink" Target="https://reverb.com/item/95615626-f-e-olds-son-super-olds-1930s-1970s" TargetMode="External"/><Relationship Id="rId1356" Type="http://schemas.openxmlformats.org/officeDocument/2006/relationships/hyperlink" Target="https://www.ebay.com/itm/227412433644" TargetMode="External"/><Relationship Id="rId158" Type="http://schemas.openxmlformats.org/officeDocument/2006/relationships/hyperlink" Target="https://reverb.com/item/84223511-olds-super-recording-1948-lacquer-brass?show_sold=true" TargetMode="External"/><Relationship Id="rId726" Type="http://schemas.openxmlformats.org/officeDocument/2006/relationships/hyperlink" Target="https://www.ebay.com/itm/187714297109" TargetMode="External"/><Relationship Id="rId933" Type="http://schemas.openxmlformats.org/officeDocument/2006/relationships/hyperlink" Target="https://www.ebay.com/itm/127617296195" TargetMode="External"/><Relationship Id="rId1009" Type="http://schemas.openxmlformats.org/officeDocument/2006/relationships/hyperlink" Target="https://www.ebay.com/itm/267561908799" TargetMode="External"/><Relationship Id="rId62" Type="http://schemas.openxmlformats.org/officeDocument/2006/relationships/hyperlink" Target="https://www.ebay.com/itm/356323028273" TargetMode="External"/><Relationship Id="rId365" Type="http://schemas.openxmlformats.org/officeDocument/2006/relationships/hyperlink" Target="https://www.ebay.com/itm/167342328156" TargetMode="External"/><Relationship Id="rId572" Type="http://schemas.openxmlformats.org/officeDocument/2006/relationships/hyperlink" Target="https://reverb.com/item/92913822-f-e-olds-sons-super-model-four-digit-trumpet-gamonbrass" TargetMode="External"/><Relationship Id="rId1216" Type="http://schemas.openxmlformats.org/officeDocument/2006/relationships/hyperlink" Target="https://www.ebay.com/itm/277935119158" TargetMode="External"/><Relationship Id="rId1423" Type="http://schemas.openxmlformats.org/officeDocument/2006/relationships/hyperlink" Target="https://www.ebay.com/itm/287487793433" TargetMode="External"/><Relationship Id="rId225" Type="http://schemas.openxmlformats.org/officeDocument/2006/relationships/hyperlink" Target="https://www.ebay.com/itm/357171660020" TargetMode="External"/><Relationship Id="rId432" Type="http://schemas.openxmlformats.org/officeDocument/2006/relationships/hyperlink" Target="https://reverb.com/item/91472069-olds-ambassador-trumpet-1971-brass" TargetMode="External"/><Relationship Id="rId877" Type="http://schemas.openxmlformats.org/officeDocument/2006/relationships/hyperlink" Target="https://shopgoodwill.com/item/251480991" TargetMode="External"/><Relationship Id="rId1062" Type="http://schemas.openxmlformats.org/officeDocument/2006/relationships/hyperlink" Target="https://www.ebay.com/itm/177891632580" TargetMode="External"/><Relationship Id="rId737" Type="http://schemas.openxmlformats.org/officeDocument/2006/relationships/hyperlink" Target="https://www.ebay.com/itm/389195224938" TargetMode="External"/><Relationship Id="rId944" Type="http://schemas.openxmlformats.org/officeDocument/2006/relationships/hyperlink" Target="https://www.ebay.com/itm/236528159589" TargetMode="External"/><Relationship Id="rId1367" Type="http://schemas.openxmlformats.org/officeDocument/2006/relationships/hyperlink" Target="https://www.ebay.com/itm/117249254598" TargetMode="External"/><Relationship Id="rId73" Type="http://schemas.openxmlformats.org/officeDocument/2006/relationships/hyperlink" Target="https://www.ebay.com/itm/396172160208" TargetMode="External"/><Relationship Id="rId169" Type="http://schemas.openxmlformats.org/officeDocument/2006/relationships/hyperlink" Target="https://reverb.com/item/89197953-olds-special-bb-trumpet" TargetMode="External"/><Relationship Id="rId376" Type="http://schemas.openxmlformats.org/officeDocument/2006/relationships/hyperlink" Target="https://www.ebay.com/itm/146736718816" TargetMode="External"/><Relationship Id="rId583" Type="http://schemas.openxmlformats.org/officeDocument/2006/relationships/hyperlink" Target="https://ctbids.com/estate-sale/39806/item/4530685/Lot-346-Vintage-Holton-Collegiate-Trumpet-with-Case-Accessories" TargetMode="External"/><Relationship Id="rId790" Type="http://schemas.openxmlformats.org/officeDocument/2006/relationships/hyperlink" Target="https://www.ebay.com/itm/357950913337" TargetMode="External"/><Relationship Id="rId804" Type="http://schemas.openxmlformats.org/officeDocument/2006/relationships/hyperlink" Target="https://www.ebay.com/itm/286976888197" TargetMode="External"/><Relationship Id="rId1227" Type="http://schemas.openxmlformats.org/officeDocument/2006/relationships/hyperlink" Target="https://www.ebay.com/itm/257487574130" TargetMode="External"/><Relationship Id="rId1434" Type="http://schemas.openxmlformats.org/officeDocument/2006/relationships/hyperlink" Target="https://www.ebay.com/itm/257659370551" TargetMode="External"/><Relationship Id="rId4" Type="http://schemas.openxmlformats.org/officeDocument/2006/relationships/hyperlink" Target="https://www.ebay.com/itm/305703554151" TargetMode="External"/><Relationship Id="rId236" Type="http://schemas.openxmlformats.org/officeDocument/2006/relationships/hyperlink" Target="https://www.kijiji.ca/v-brass-instrument-horn/ottawa/la-olds-super-trumpet-1947/1714359484" TargetMode="External"/><Relationship Id="rId443" Type="http://schemas.openxmlformats.org/officeDocument/2006/relationships/hyperlink" Target="https://reverb.com/item/84019546-olds-sons-super-cornet-1946-lacquered" TargetMode="External"/><Relationship Id="rId650" Type="http://schemas.openxmlformats.org/officeDocument/2006/relationships/hyperlink" Target="https://www.ebay.com/itm/157407663198" TargetMode="External"/><Relationship Id="rId888" Type="http://schemas.openxmlformats.org/officeDocument/2006/relationships/hyperlink" Target="https://reverb.com/item/93545809-olds-special-trumpet-1950s-serial-no-98870-vintage-jazz-horn?bk=eyJhbGciOiJIUzI1NiJ9.eyJqdGkiOiIwZDE4ZWU1YS03YzgzLTQ2NGItYTAzNC0zNDA3NGMwNjI1NTEiLCJpYXQiOjE3NjU2Njg3NzEsInVzZXJfaWQiOiIzNjUwNzk5Iiwic2Vzc2lvbl9pZCI6IjdmMGVmY2FkLTU4MzktNDU3Yi1hNWEzLTlhMjNlMjYzY2YzYSIsImNvb2tpZV9pZCI6IjA4ZGU0NWE0LThhOGYtNDdkMi05ODk4LTI5NDUwNDhlNDQ2MCIsInByb2R1Y3RfaWQiOiI5MzU0NTgwOSIsInNvdXJjZSI6Ik5PTkUifQ.gMsaciQAkr5VA3pKdqyus-bGHgCEuVfgBWiD-coSyu8" TargetMode="External"/><Relationship Id="rId1073" Type="http://schemas.openxmlformats.org/officeDocument/2006/relationships/hyperlink" Target="https://www.ebay.com/itm/277771453676" TargetMode="External"/><Relationship Id="rId1280" Type="http://schemas.openxmlformats.org/officeDocument/2006/relationships/hyperlink" Target="https://www.ebay.com/itm/406960634410" TargetMode="External"/><Relationship Id="rId303" Type="http://schemas.openxmlformats.org/officeDocument/2006/relationships/hyperlink" Target="https://www.ebay.com/itm/236225124605" TargetMode="External"/><Relationship Id="rId748" Type="http://schemas.openxmlformats.org/officeDocument/2006/relationships/hyperlink" Target="https://hibid.com/lot/270957029/trumpet-w--case?ref=lot-list" TargetMode="External"/><Relationship Id="rId955" Type="http://schemas.openxmlformats.org/officeDocument/2006/relationships/hyperlink" Target="https://www.trumpetherald.com/marketplace.php?task=detail&amp;id=156923&amp;s=Olds-Studio" TargetMode="External"/><Relationship Id="rId1140" Type="http://schemas.openxmlformats.org/officeDocument/2006/relationships/hyperlink" Target="https://www.ebay.com/itm/366317710451" TargetMode="External"/><Relationship Id="rId1378" Type="http://schemas.openxmlformats.org/officeDocument/2006/relationships/hyperlink" Target="https://www.ebay.com/itm/278160124765" TargetMode="External"/><Relationship Id="rId84" Type="http://schemas.openxmlformats.org/officeDocument/2006/relationships/hyperlink" Target="https://www.ebay.com/itm/267058394295" TargetMode="External"/><Relationship Id="rId387" Type="http://schemas.openxmlformats.org/officeDocument/2006/relationships/hyperlink" Target="https://www.ebay.com/itm/388681773938" TargetMode="External"/><Relationship Id="rId510" Type="http://schemas.openxmlformats.org/officeDocument/2006/relationships/hyperlink" Target="https://www.ebay.com/itm/226942735722" TargetMode="External"/><Relationship Id="rId594" Type="http://schemas.openxmlformats.org/officeDocument/2006/relationships/hyperlink" Target="https://www.ebay.com/itm/136651951120" TargetMode="External"/><Relationship Id="rId608" Type="http://schemas.openxmlformats.org/officeDocument/2006/relationships/hyperlink" Target="https://www.ebay.com/itm/376645522998" TargetMode="External"/><Relationship Id="rId815" Type="http://schemas.openxmlformats.org/officeDocument/2006/relationships/hyperlink" Target="https://shopgoodwill.com/item/249424760" TargetMode="External"/><Relationship Id="rId1238" Type="http://schemas.openxmlformats.org/officeDocument/2006/relationships/hyperlink" Target="https://www.ebay.com/itm/147301092086" TargetMode="External"/><Relationship Id="rId1445" Type="http://schemas.openxmlformats.org/officeDocument/2006/relationships/hyperlink" Target="https://www.ebay.com/itm/206486138840" TargetMode="External"/><Relationship Id="rId247" Type="http://schemas.openxmlformats.org/officeDocument/2006/relationships/hyperlink" Target="https://www.ebay.com/itm/197465240746" TargetMode="External"/><Relationship Id="rId899" Type="http://schemas.openxmlformats.org/officeDocument/2006/relationships/hyperlink" Target="https://www.ebay.com/itm/267505433065" TargetMode="External"/><Relationship Id="rId1000" Type="http://schemas.openxmlformats.org/officeDocument/2006/relationships/hyperlink" Target="https://www.ebay.com/itm/366155575998" TargetMode="External"/><Relationship Id="rId1084" Type="http://schemas.openxmlformats.org/officeDocument/2006/relationships/hyperlink" Target="https://www.ebay.com/itm/317978520189" TargetMode="External"/><Relationship Id="rId1305" Type="http://schemas.openxmlformats.org/officeDocument/2006/relationships/hyperlink" Target="https://www.ebay.com/itm/366465026367" TargetMode="External"/><Relationship Id="rId107" Type="http://schemas.openxmlformats.org/officeDocument/2006/relationships/hyperlink" Target="https://reverb.com/item/89666189-old-s-sons-recording-la-lacquered" TargetMode="External"/><Relationship Id="rId454" Type="http://schemas.openxmlformats.org/officeDocument/2006/relationships/hyperlink" Target="https://www.ebay.com/itm/197622832270" TargetMode="External"/><Relationship Id="rId661" Type="http://schemas.openxmlformats.org/officeDocument/2006/relationships/hyperlink" Target="https://www.ebay.com/itm/389218756327" TargetMode="External"/><Relationship Id="rId759" Type="http://schemas.openxmlformats.org/officeDocument/2006/relationships/hyperlink" Target="https://hibid.com/lot/268490320/lot-of-2-trumpets---buescher-and-old-ambassador-?ref=lot-list" TargetMode="External"/><Relationship Id="rId966" Type="http://schemas.openxmlformats.org/officeDocument/2006/relationships/hyperlink" Target="https://www.ebay.com/itm/406494566552" TargetMode="External"/><Relationship Id="rId1291" Type="http://schemas.openxmlformats.org/officeDocument/2006/relationships/hyperlink" Target="https://www.ebay.com/itm/336611166703" TargetMode="External"/><Relationship Id="rId1389" Type="http://schemas.openxmlformats.org/officeDocument/2006/relationships/hyperlink" Target="https://www.ebay.com/itm/287451218322" TargetMode="External"/><Relationship Id="rId11" Type="http://schemas.openxmlformats.org/officeDocument/2006/relationships/hyperlink" Target="https://www.ebay.com/itm/144548281362" TargetMode="External"/><Relationship Id="rId314" Type="http://schemas.openxmlformats.org/officeDocument/2006/relationships/hyperlink" Target="https://www.ebay.com/itm/297492575356" TargetMode="External"/><Relationship Id="rId398" Type="http://schemas.openxmlformats.org/officeDocument/2006/relationships/hyperlink" Target="https://www.ebay.com/itm/326719419965" TargetMode="External"/><Relationship Id="rId521" Type="http://schemas.openxmlformats.org/officeDocument/2006/relationships/hyperlink" Target="https://www.ebay.com/itm/277350051342" TargetMode="External"/><Relationship Id="rId619" Type="http://schemas.openxmlformats.org/officeDocument/2006/relationships/hyperlink" Target="https://reverb.com/item/92527916-olds-ambassador-super" TargetMode="External"/><Relationship Id="rId1151" Type="http://schemas.openxmlformats.org/officeDocument/2006/relationships/hyperlink" Target="https://www.ebay.com/itm/389840868733" TargetMode="External"/><Relationship Id="rId1249" Type="http://schemas.openxmlformats.org/officeDocument/2006/relationships/hyperlink" Target="https://www.ebay.com/itm/366406439722" TargetMode="External"/><Relationship Id="rId95" Type="http://schemas.openxmlformats.org/officeDocument/2006/relationships/hyperlink" Target="https://www.ebay.com/itm/167418676193" TargetMode="External"/><Relationship Id="rId160" Type="http://schemas.openxmlformats.org/officeDocument/2006/relationships/hyperlink" Target="https://www.ebay.com/itm/335935210911" TargetMode="External"/><Relationship Id="rId826" Type="http://schemas.openxmlformats.org/officeDocument/2006/relationships/hyperlink" Target="https://reverb.com/item/93334638-olds-ambassador-refurbished-and-upgraded-intonation-control-key-of-c-1962-raw-brass-finish" TargetMode="External"/><Relationship Id="rId1011" Type="http://schemas.openxmlformats.org/officeDocument/2006/relationships/hyperlink" Target="https://www.ebay.com/itm/137003251221" TargetMode="External"/><Relationship Id="rId1109" Type="http://schemas.openxmlformats.org/officeDocument/2006/relationships/hyperlink" Target="https://www.ebay.com/itm/358348631023" TargetMode="External"/><Relationship Id="rId1456" Type="http://schemas.openxmlformats.org/officeDocument/2006/relationships/hyperlink" Target="https://www.brassinstrumentworkshop.com/shop/Bb-Trumpets/Used/p/Olds-Studio-Bb-Trumpet-x101389638.htm" TargetMode="External"/><Relationship Id="rId258" Type="http://schemas.openxmlformats.org/officeDocument/2006/relationships/hyperlink" Target="https://www.ebay.com/itm/116655868058" TargetMode="External"/><Relationship Id="rId465" Type="http://schemas.openxmlformats.org/officeDocument/2006/relationships/hyperlink" Target="https://www.trumpetherald.com/forum/viewtopic.php?p=1734725" TargetMode="External"/><Relationship Id="rId672" Type="http://schemas.openxmlformats.org/officeDocument/2006/relationships/hyperlink" Target="https://www.ebay.com/itm/389039528512" TargetMode="External"/><Relationship Id="rId1095" Type="http://schemas.openxmlformats.org/officeDocument/2006/relationships/hyperlink" Target="https://www.ebay.com/itm/177952843925" TargetMode="External"/><Relationship Id="rId1316" Type="http://schemas.openxmlformats.org/officeDocument/2006/relationships/hyperlink" Target="https://www.reddit.com/r/Vintage_Trumpets/comments/1u563jl/olds_guarantee_card_a10_ambassdor_sn_793480/" TargetMode="External"/><Relationship Id="rId22" Type="http://schemas.openxmlformats.org/officeDocument/2006/relationships/hyperlink" Target="https://www.ebay.com/itm/296669139207" TargetMode="External"/><Relationship Id="rId118" Type="http://schemas.openxmlformats.org/officeDocument/2006/relationships/hyperlink" Target="https://reverb.com/item/89170021-olds-recording-trumpet" TargetMode="External"/><Relationship Id="rId325" Type="http://schemas.openxmlformats.org/officeDocument/2006/relationships/hyperlink" Target="https://www.ebay.com/itm/146728726396" TargetMode="External"/><Relationship Id="rId532" Type="http://schemas.openxmlformats.org/officeDocument/2006/relationships/hyperlink" Target="https://www.ebay.com/itm/167764235584" TargetMode="External"/><Relationship Id="rId977" Type="http://schemas.openxmlformats.org/officeDocument/2006/relationships/hyperlink" Target="https://www.ebay.com/itm/366060028440" TargetMode="External"/><Relationship Id="rId1162" Type="http://schemas.openxmlformats.org/officeDocument/2006/relationships/hyperlink" Target="https://www.ebay.com/itm/257448360433" TargetMode="External"/><Relationship Id="rId171" Type="http://schemas.openxmlformats.org/officeDocument/2006/relationships/hyperlink" Target="https://www.ebay.com/itm/176947767504" TargetMode="External"/><Relationship Id="rId837" Type="http://schemas.openxmlformats.org/officeDocument/2006/relationships/hyperlink" Target="https://www.ebay.com/itm/116897369467" TargetMode="External"/><Relationship Id="rId1022" Type="http://schemas.openxmlformats.org/officeDocument/2006/relationships/hyperlink" Target="https://www.ebay.com/itm/358195008947" TargetMode="External"/><Relationship Id="rId269" Type="http://schemas.openxmlformats.org/officeDocument/2006/relationships/hyperlink" Target="https://www.ebay.com/itm/157116057247" TargetMode="External"/><Relationship Id="rId476" Type="http://schemas.openxmlformats.org/officeDocument/2006/relationships/hyperlink" Target="https://www.ebay.com/itm/187520831217" TargetMode="External"/><Relationship Id="rId683" Type="http://schemas.openxmlformats.org/officeDocument/2006/relationships/hyperlink" Target="https://www.ebay.com/itm/257170563610" TargetMode="External"/><Relationship Id="rId890" Type="http://schemas.openxmlformats.org/officeDocument/2006/relationships/hyperlink" Target="https://www.ebay.com/itm/366109064511" TargetMode="External"/><Relationship Id="rId904" Type="http://schemas.openxmlformats.org/officeDocument/2006/relationships/hyperlink" Target="https://reverb.com/item/83124729-olds-super-1942-gold-plated?show_sold=true" TargetMode="External"/><Relationship Id="rId1327" Type="http://schemas.openxmlformats.org/officeDocument/2006/relationships/hyperlink" Target="https://www.ebay.com/itm/298428903993" TargetMode="External"/><Relationship Id="rId33" Type="http://schemas.openxmlformats.org/officeDocument/2006/relationships/hyperlink" Target="https://www.trumpetherald.com/forum/viewtopic.php?p=1713058" TargetMode="External"/><Relationship Id="rId129" Type="http://schemas.openxmlformats.org/officeDocument/2006/relationships/hyperlink" Target="https://www.ebay.com/itm/296978073434" TargetMode="External"/><Relationship Id="rId336" Type="http://schemas.openxmlformats.org/officeDocument/2006/relationships/hyperlink" Target="https://shopgoodwill.com/item/235725144" TargetMode="External"/><Relationship Id="rId543" Type="http://schemas.openxmlformats.org/officeDocument/2006/relationships/hyperlink" Target="https://hibid.com/lot/263585923/olds-ambassador-trumpet-w--case?ref=lot-list" TargetMode="External"/><Relationship Id="rId988" Type="http://schemas.openxmlformats.org/officeDocument/2006/relationships/hyperlink" Target="https://www.ebay.com/itm/297959421688" TargetMode="External"/><Relationship Id="rId1173" Type="http://schemas.openxmlformats.org/officeDocument/2006/relationships/hyperlink" Target="https://www.ebay.com/itm/298213664255" TargetMode="External"/><Relationship Id="rId1380" Type="http://schemas.openxmlformats.org/officeDocument/2006/relationships/hyperlink" Target="https://www.ebay.com/itm/198483353143" TargetMode="External"/><Relationship Id="rId182" Type="http://schemas.openxmlformats.org/officeDocument/2006/relationships/hyperlink" Target="https://www.ebay.com/itm/127075858875" TargetMode="External"/><Relationship Id="rId403" Type="http://schemas.openxmlformats.org/officeDocument/2006/relationships/hyperlink" Target="https://shopgoodwill.com/item/238239387" TargetMode="External"/><Relationship Id="rId750" Type="http://schemas.openxmlformats.org/officeDocument/2006/relationships/hyperlink" Target="https://www.facebook.com/marketplace/item/1024981682974471/" TargetMode="External"/><Relationship Id="rId848" Type="http://schemas.openxmlformats.org/officeDocument/2006/relationships/hyperlink" Target="https://www.ebay.com/itm/336283265347" TargetMode="External"/><Relationship Id="rId1033" Type="http://schemas.openxmlformats.org/officeDocument/2006/relationships/hyperlink" Target="https://www.ebay.com/itm/147145781389" TargetMode="External"/><Relationship Id="rId487" Type="http://schemas.openxmlformats.org/officeDocument/2006/relationships/hyperlink" Target="https://www.ebay.com/itm/388835358067" TargetMode="External"/><Relationship Id="rId610" Type="http://schemas.openxmlformats.org/officeDocument/2006/relationships/hyperlink" Target="https://www.ebay.com/itm/267438421127" TargetMode="External"/><Relationship Id="rId694" Type="http://schemas.openxmlformats.org/officeDocument/2006/relationships/hyperlink" Target="https://www.ebay.com/itm/389218745960" TargetMode="External"/><Relationship Id="rId708" Type="http://schemas.openxmlformats.org/officeDocument/2006/relationships/hyperlink" Target="https://www.ebay.com/itm/227049480223" TargetMode="External"/><Relationship Id="rId915" Type="http://schemas.openxmlformats.org/officeDocument/2006/relationships/hyperlink" Target="https://shopgoodwill.com/item/251485466" TargetMode="External"/><Relationship Id="rId1240" Type="http://schemas.openxmlformats.org/officeDocument/2006/relationships/hyperlink" Target="https://www.austinwinds.com/product-page/olds-recording-bb-trumpet" TargetMode="External"/><Relationship Id="rId1338" Type="http://schemas.openxmlformats.org/officeDocument/2006/relationships/hyperlink" Target="https://www.ebay.com/itm/398103142386" TargetMode="External"/><Relationship Id="rId347" Type="http://schemas.openxmlformats.org/officeDocument/2006/relationships/hyperlink" Target="https://shopgoodwill.com/item/236810673" TargetMode="External"/><Relationship Id="rId999" Type="http://schemas.openxmlformats.org/officeDocument/2006/relationships/hyperlink" Target="https://www.ebay.com/itm/317810152432" TargetMode="External"/><Relationship Id="rId1100" Type="http://schemas.openxmlformats.org/officeDocument/2006/relationships/hyperlink" Target="https://www.ebay.com/itm/236687999085" TargetMode="External"/><Relationship Id="rId1184" Type="http://schemas.openxmlformats.org/officeDocument/2006/relationships/hyperlink" Target="https://reverb.com/item/94934552" TargetMode="External"/><Relationship Id="rId1405" Type="http://schemas.openxmlformats.org/officeDocument/2006/relationships/hyperlink" Target="https://www.ebay.com/itm/198509224317" TargetMode="External"/><Relationship Id="rId44" Type="http://schemas.openxmlformats.org/officeDocument/2006/relationships/hyperlink" Target="https://www.facebook.com/marketplace/item/2161638234209988" TargetMode="External"/><Relationship Id="rId554" Type="http://schemas.openxmlformats.org/officeDocument/2006/relationships/hyperlink" Target="https://shopgoodwill.com/item/240189929" TargetMode="External"/><Relationship Id="rId761" Type="http://schemas.openxmlformats.org/officeDocument/2006/relationships/hyperlink" Target="https://www.ebay.com/itm/256082523500" TargetMode="External"/><Relationship Id="rId859" Type="http://schemas.openxmlformats.org/officeDocument/2006/relationships/hyperlink" Target="https://www.ebay.com/itm/306645485895" TargetMode="External"/><Relationship Id="rId1391" Type="http://schemas.openxmlformats.org/officeDocument/2006/relationships/hyperlink" Target="https://www.ebay.com/itm/168531459507" TargetMode="External"/><Relationship Id="rId193" Type="http://schemas.openxmlformats.org/officeDocument/2006/relationships/hyperlink" Target="https://www.ebay.com/itm/177062051057" TargetMode="External"/><Relationship Id="rId207" Type="http://schemas.openxmlformats.org/officeDocument/2006/relationships/hyperlink" Target="https://reverb.com/item/86054845-olds-recording-trumpet-1965-brass-silver" TargetMode="External"/><Relationship Id="rId414" Type="http://schemas.openxmlformats.org/officeDocument/2006/relationships/hyperlink" Target="https://www.trumpetherald.com/forum/viewtopic.php?p=1734343" TargetMode="External"/><Relationship Id="rId498" Type="http://schemas.openxmlformats.org/officeDocument/2006/relationships/hyperlink" Target="https://reverb.com/item/92200357" TargetMode="External"/><Relationship Id="rId621" Type="http://schemas.openxmlformats.org/officeDocument/2006/relationships/hyperlink" Target="https://www.ebay.com/itm/267435217272" TargetMode="External"/><Relationship Id="rId1044" Type="http://schemas.openxmlformats.org/officeDocument/2006/relationships/hyperlink" Target="https://www.ebay.com/itm/326999493556" TargetMode="External"/><Relationship Id="rId1251" Type="http://schemas.openxmlformats.org/officeDocument/2006/relationships/hyperlink" Target="https://www.ebay.com/itm/147311365011" TargetMode="External"/><Relationship Id="rId1349" Type="http://schemas.openxmlformats.org/officeDocument/2006/relationships/hyperlink" Target="https://www.ebay.com/itm/127945119995" TargetMode="External"/><Relationship Id="rId260" Type="http://schemas.openxmlformats.org/officeDocument/2006/relationships/hyperlink" Target="https://www.ebay.com/itm/135701246528" TargetMode="External"/><Relationship Id="rId719" Type="http://schemas.openxmlformats.org/officeDocument/2006/relationships/hyperlink" Target="https://www.ebay.com/itm/267440018228" TargetMode="External"/><Relationship Id="rId926" Type="http://schemas.openxmlformats.org/officeDocument/2006/relationships/hyperlink" Target="https://www.ebay.com/itm/277575868861" TargetMode="External"/><Relationship Id="rId1111" Type="http://schemas.openxmlformats.org/officeDocument/2006/relationships/hyperlink" Target="https://www.ebay.com/itm/188176131657" TargetMode="External"/><Relationship Id="rId55" Type="http://schemas.openxmlformats.org/officeDocument/2006/relationships/hyperlink" Target="https://reverb.com/item/85608109-vintage-olds-recording-bb-cornet-1951" TargetMode="External"/><Relationship Id="rId120" Type="http://schemas.openxmlformats.org/officeDocument/2006/relationships/hyperlink" Target="https://www.trumpetherald.com/marketplace.php?task=detail&amp;id=153630&amp;s=1954-Olds-Recording" TargetMode="External"/><Relationship Id="rId358" Type="http://schemas.openxmlformats.org/officeDocument/2006/relationships/hyperlink" Target="https://www.ebay.com/itm/157165303444" TargetMode="External"/><Relationship Id="rId565" Type="http://schemas.openxmlformats.org/officeDocument/2006/relationships/hyperlink" Target="https://www.ebay.com/itm/326808868475" TargetMode="External"/><Relationship Id="rId772" Type="http://schemas.openxmlformats.org/officeDocument/2006/relationships/hyperlink" Target="https://www.ebay.com/itm/116838036899" TargetMode="External"/><Relationship Id="rId1195" Type="http://schemas.openxmlformats.org/officeDocument/2006/relationships/hyperlink" Target="https://www.ebay.com/itm/198284652316" TargetMode="External"/><Relationship Id="rId1209" Type="http://schemas.openxmlformats.org/officeDocument/2006/relationships/hyperlink" Target="https://www.ebay.com/itm/397869721743" TargetMode="External"/><Relationship Id="rId1416" Type="http://schemas.openxmlformats.org/officeDocument/2006/relationships/hyperlink" Target="https://www.ebay.com/itm/178341527257" TargetMode="External"/><Relationship Id="rId218" Type="http://schemas.openxmlformats.org/officeDocument/2006/relationships/hyperlink" Target="https://shopgoodwill.com/item/225965373" TargetMode="External"/><Relationship Id="rId425" Type="http://schemas.openxmlformats.org/officeDocument/2006/relationships/hyperlink" Target="https://reverb.com/item/91752537-olds-custom-crafted-eb-d-trumpet-1973-model" TargetMode="External"/><Relationship Id="rId632" Type="http://schemas.openxmlformats.org/officeDocument/2006/relationships/hyperlink" Target="https://shopgoodwill.com/item/243068276" TargetMode="External"/><Relationship Id="rId1055" Type="http://schemas.openxmlformats.org/officeDocument/2006/relationships/hyperlink" Target="https://www.ebay.com/itm/227225672622" TargetMode="External"/><Relationship Id="rId1262" Type="http://schemas.openxmlformats.org/officeDocument/2006/relationships/hyperlink" Target="https://www.trumpetherald.com/marketplace.php?task=detail&amp;id=159383&amp;s=Olds-Super" TargetMode="External"/><Relationship Id="rId271" Type="http://schemas.openxmlformats.org/officeDocument/2006/relationships/hyperlink" Target="https://www.facebook.com/groups/TrumpetsForSale/permalink/3151973024967516/?sale_post_id=3151973024967516" TargetMode="External"/><Relationship Id="rId937" Type="http://schemas.openxmlformats.org/officeDocument/2006/relationships/hyperlink" Target="https://reverb.com/item/93840821-vintage-olds-mendez-bb-trumpet" TargetMode="External"/><Relationship Id="rId1122" Type="http://schemas.openxmlformats.org/officeDocument/2006/relationships/hyperlink" Target="https://www.ebay.com/itm/147219419314" TargetMode="External"/><Relationship Id="rId66" Type="http://schemas.openxmlformats.org/officeDocument/2006/relationships/hyperlink" Target="https://www.brassinstrumentworkshop.com/product-page/olds-super-recording-model-trumpet" TargetMode="External"/><Relationship Id="rId131" Type="http://schemas.openxmlformats.org/officeDocument/2006/relationships/hyperlink" Target="https://www.sweetwater.com/used/listings/152351-used-olds-ambassador-a-5-bb-cornet-1956-sn-237214?sort=published_desc" TargetMode="External"/><Relationship Id="rId369" Type="http://schemas.openxmlformats.org/officeDocument/2006/relationships/hyperlink" Target="https://www.ebay.com/itm/127285846274" TargetMode="External"/><Relationship Id="rId576" Type="http://schemas.openxmlformats.org/officeDocument/2006/relationships/hyperlink" Target="https://www.ebay.com/itm/177561825721" TargetMode="External"/><Relationship Id="rId783" Type="http://schemas.openxmlformats.org/officeDocument/2006/relationships/hyperlink" Target="https://www.ebay.com/itm/267478234530" TargetMode="External"/><Relationship Id="rId990" Type="http://schemas.openxmlformats.org/officeDocument/2006/relationships/hyperlink" Target="https://www.ebay.com/itm/287095852920" TargetMode="External"/><Relationship Id="rId1427" Type="http://schemas.openxmlformats.org/officeDocument/2006/relationships/hyperlink" Target="https://www.craigslist.org/view/d/midlothian-olds-son-super-trumpet-in/j2npgKh57upVgUoTMUKcys" TargetMode="External"/><Relationship Id="rId229" Type="http://schemas.openxmlformats.org/officeDocument/2006/relationships/hyperlink" Target="https://shopgoodwill.com/item/235316539" TargetMode="External"/><Relationship Id="rId436" Type="http://schemas.openxmlformats.org/officeDocument/2006/relationships/hyperlink" Target="https://shopgoodwill.com/item/237643899" TargetMode="External"/><Relationship Id="rId643" Type="http://schemas.openxmlformats.org/officeDocument/2006/relationships/hyperlink" Target="https://www.ebay.com/itm/205785831320" TargetMode="External"/><Relationship Id="rId1066" Type="http://schemas.openxmlformats.org/officeDocument/2006/relationships/hyperlink" Target="http://shopgoodwill.com/item/256811825" TargetMode="External"/><Relationship Id="rId1273" Type="http://schemas.openxmlformats.org/officeDocument/2006/relationships/hyperlink" Target="https://www.ebay.com/itm/298358309124" TargetMode="External"/><Relationship Id="rId850" Type="http://schemas.openxmlformats.org/officeDocument/2006/relationships/hyperlink" Target="https://www.ebay.com/itm/177587499605" TargetMode="External"/><Relationship Id="rId948" Type="http://schemas.openxmlformats.org/officeDocument/2006/relationships/hyperlink" Target="https://www.ebay.com/itm/366112772379" TargetMode="External"/><Relationship Id="rId1133" Type="http://schemas.openxmlformats.org/officeDocument/2006/relationships/hyperlink" Target="https://www.ebay.com/itm/188214910293" TargetMode="External"/><Relationship Id="rId77" Type="http://schemas.openxmlformats.org/officeDocument/2006/relationships/hyperlink" Target="https://www.ebay.com/itm/276794916985" TargetMode="External"/><Relationship Id="rId282" Type="http://schemas.openxmlformats.org/officeDocument/2006/relationships/hyperlink" Target="https://reverb.com/item/78676165" TargetMode="External"/><Relationship Id="rId503" Type="http://schemas.openxmlformats.org/officeDocument/2006/relationships/hyperlink" Target="https://www.ebay.com/itm/116746420706" TargetMode="External"/><Relationship Id="rId587" Type="http://schemas.openxmlformats.org/officeDocument/2006/relationships/hyperlink" Target="https://shopgoodwill.com/item/245073484" TargetMode="External"/><Relationship Id="rId710" Type="http://schemas.openxmlformats.org/officeDocument/2006/relationships/hyperlink" Target="https://www.ebay.com/itm/167837856462" TargetMode="External"/><Relationship Id="rId808" Type="http://schemas.openxmlformats.org/officeDocument/2006/relationships/hyperlink" Target="https://shopgoodwill.com/item/248848169" TargetMode="External"/><Relationship Id="rId1340" Type="http://schemas.openxmlformats.org/officeDocument/2006/relationships/hyperlink" Target="https://www.ebay.com/itm/398107312146" TargetMode="External"/><Relationship Id="rId1438" Type="http://schemas.openxmlformats.org/officeDocument/2006/relationships/hyperlink" Target="https://www.ebay.com/itm/128009100477" TargetMode="External"/><Relationship Id="rId8" Type="http://schemas.openxmlformats.org/officeDocument/2006/relationships/hyperlink" Target="https://www.ebay.com/itm/156338090183" TargetMode="External"/><Relationship Id="rId142" Type="http://schemas.openxmlformats.org/officeDocument/2006/relationships/hyperlink" Target="https://www.ebay.com/itm/335876463638" TargetMode="External"/><Relationship Id="rId447" Type="http://schemas.openxmlformats.org/officeDocument/2006/relationships/hyperlink" Target="https://www.facebook.com/groups/123797554312659/permalink/31834294156169586" TargetMode="External"/><Relationship Id="rId794" Type="http://schemas.openxmlformats.org/officeDocument/2006/relationships/hyperlink" Target="https://www.ebay.com/itm/267503584690" TargetMode="External"/><Relationship Id="rId1077" Type="http://schemas.openxmlformats.org/officeDocument/2006/relationships/hyperlink" Target="https://hibid.com/lot/289141410/f-e--olds-ambassador-cornet?ref=lot-list" TargetMode="External"/><Relationship Id="rId1200" Type="http://schemas.openxmlformats.org/officeDocument/2006/relationships/hyperlink" Target="https://www.ebay.com/itm/406862358362" TargetMode="External"/><Relationship Id="rId654" Type="http://schemas.openxmlformats.org/officeDocument/2006/relationships/hyperlink" Target="https://www.ebay.com/itm/127426198073" TargetMode="External"/><Relationship Id="rId861" Type="http://schemas.openxmlformats.org/officeDocument/2006/relationships/hyperlink" Target="https://shopgoodwill.com/item/249213810" TargetMode="External"/><Relationship Id="rId959" Type="http://schemas.openxmlformats.org/officeDocument/2006/relationships/hyperlink" Target="https://www.ebay.com/itm/366112758026" TargetMode="External"/><Relationship Id="rId1284" Type="http://schemas.openxmlformats.org/officeDocument/2006/relationships/hyperlink" Target="https://www.ebay.com/itm/278035638785" TargetMode="External"/><Relationship Id="rId293" Type="http://schemas.openxmlformats.org/officeDocument/2006/relationships/hyperlink" Target="https://shopgoodwill.com/item/238440383" TargetMode="External"/><Relationship Id="rId307" Type="http://schemas.openxmlformats.org/officeDocument/2006/relationships/hyperlink" Target="https://www.ebay.com/itm/317058498181" TargetMode="External"/><Relationship Id="rId514" Type="http://schemas.openxmlformats.org/officeDocument/2006/relationships/hyperlink" Target="https://www.ebay.com/itm/317214072779" TargetMode="External"/><Relationship Id="rId721" Type="http://schemas.openxmlformats.org/officeDocument/2006/relationships/hyperlink" Target="https://www.ebay.com/itm/389044107368" TargetMode="External"/><Relationship Id="rId1144" Type="http://schemas.openxmlformats.org/officeDocument/2006/relationships/hyperlink" Target="https://www.ebay.com/itm/117118739211" TargetMode="External"/><Relationship Id="rId1351" Type="http://schemas.openxmlformats.org/officeDocument/2006/relationships/hyperlink" Target="https://www.ebay.com/itm/236905448781" TargetMode="External"/><Relationship Id="rId1449" Type="http://schemas.openxmlformats.org/officeDocument/2006/relationships/hyperlink" Target="https://www.facebook.com/photo?fbid=10164855131676147" TargetMode="External"/><Relationship Id="rId88" Type="http://schemas.openxmlformats.org/officeDocument/2006/relationships/hyperlink" Target="https://reverb.com/item/87421345-olds-opera-trumpet-1958-silver" TargetMode="External"/><Relationship Id="rId153" Type="http://schemas.openxmlformats.org/officeDocument/2006/relationships/hyperlink" Target="https://www.ebay.com/itm/297174629929" TargetMode="External"/><Relationship Id="rId360" Type="http://schemas.openxmlformats.org/officeDocument/2006/relationships/hyperlink" Target="https://reverb.com/item/91751853-olds-recording-bb-trumpet-1959-1960" TargetMode="External"/><Relationship Id="rId598" Type="http://schemas.openxmlformats.org/officeDocument/2006/relationships/hyperlink" Target="https://www.hornhospital.com/main/product/olds-recording-trumpet-56232/" TargetMode="External"/><Relationship Id="rId819" Type="http://schemas.openxmlformats.org/officeDocument/2006/relationships/hyperlink" Target="https://www.ebay.com/itm/376745456303" TargetMode="External"/><Relationship Id="rId1004" Type="http://schemas.openxmlformats.org/officeDocument/2006/relationships/hyperlink" Target="https://www.ebay.com/itm/127652784887" TargetMode="External"/><Relationship Id="rId1211" Type="http://schemas.openxmlformats.org/officeDocument/2006/relationships/hyperlink" Target="https://www.ebay.com/itm/277932552069" TargetMode="External"/><Relationship Id="rId220" Type="http://schemas.openxmlformats.org/officeDocument/2006/relationships/hyperlink" Target="https://www.musicalinstrumentcity.com/product/olds-studio-model-two-tone-herald-trumpet-1966-serial-561882/" TargetMode="External"/><Relationship Id="rId458" Type="http://schemas.openxmlformats.org/officeDocument/2006/relationships/hyperlink" Target="https://www.reddit.com/r/trumpet/comments/z9q9mx/birthday_present_to_myself_1948_la_olds_studio/" TargetMode="External"/><Relationship Id="rId665" Type="http://schemas.openxmlformats.org/officeDocument/2006/relationships/hyperlink" Target="https://www.ebay.com/itm/116784633795" TargetMode="External"/><Relationship Id="rId872" Type="http://schemas.openxmlformats.org/officeDocument/2006/relationships/hyperlink" Target="https://www.ebay.com/itm/168054569225" TargetMode="External"/><Relationship Id="rId1088" Type="http://schemas.openxmlformats.org/officeDocument/2006/relationships/hyperlink" Target="https://www.facebook.com/groups/trumpetmarketplace/permalink/3362662093908436/?sale_post_id=3362662093908436" TargetMode="External"/><Relationship Id="rId1295" Type="http://schemas.openxmlformats.org/officeDocument/2006/relationships/hyperlink" Target="https://www.ebay.com/itm/318390700519" TargetMode="External"/><Relationship Id="rId1309" Type="http://schemas.openxmlformats.org/officeDocument/2006/relationships/hyperlink" Target="https://www.ebay.com/itm/306992505070" TargetMode="External"/><Relationship Id="rId15" Type="http://schemas.openxmlformats.org/officeDocument/2006/relationships/hyperlink" Target="https://www.ebay.com/itm/326219366501" TargetMode="External"/><Relationship Id="rId318" Type="http://schemas.openxmlformats.org/officeDocument/2006/relationships/hyperlink" Target="https://www.brassrescue.com/single-post/1954-f-e-olds-special-los-angeles" TargetMode="External"/><Relationship Id="rId525" Type="http://schemas.openxmlformats.org/officeDocument/2006/relationships/hyperlink" Target="https://hibid.com/lot/261091297/vintage-trumpet?ref=lot-list" TargetMode="External"/><Relationship Id="rId732" Type="http://schemas.openxmlformats.org/officeDocument/2006/relationships/hyperlink" Target="https://reverb.com/item/92670687-olds-studio-trumpet" TargetMode="External"/><Relationship Id="rId1155" Type="http://schemas.openxmlformats.org/officeDocument/2006/relationships/hyperlink" Target="https://www.ebay.com/itm/306865601439" TargetMode="External"/><Relationship Id="rId1362" Type="http://schemas.openxmlformats.org/officeDocument/2006/relationships/hyperlink" Target="https://www.ebay.com/itm/117106625422" TargetMode="External"/><Relationship Id="rId99" Type="http://schemas.openxmlformats.org/officeDocument/2006/relationships/hyperlink" Target="https://www.facebook.com/groups/oldsloyalists/permalink/1878307082920984" TargetMode="External"/><Relationship Id="rId164" Type="http://schemas.openxmlformats.org/officeDocument/2006/relationships/hyperlink" Target="https://www.ebay.com/itm/146482843044" TargetMode="External"/><Relationship Id="rId371" Type="http://schemas.openxmlformats.org/officeDocument/2006/relationships/hyperlink" Target="https://www.ebay.com/itm/357333870415" TargetMode="External"/><Relationship Id="rId1015" Type="http://schemas.openxmlformats.org/officeDocument/2006/relationships/hyperlink" Target="https://www.ebay.com/itm/366170602205" TargetMode="External"/><Relationship Id="rId1222" Type="http://schemas.openxmlformats.org/officeDocument/2006/relationships/hyperlink" Target="https://www.ebay.com/itm/366379553985" TargetMode="External"/><Relationship Id="rId469" Type="http://schemas.openxmlformats.org/officeDocument/2006/relationships/hyperlink" Target="https://www.ebay.com/itm/236308883692" TargetMode="External"/><Relationship Id="rId676" Type="http://schemas.openxmlformats.org/officeDocument/2006/relationships/hyperlink" Target="https://www.ebay.com/itm/357888152734" TargetMode="External"/><Relationship Id="rId883" Type="http://schemas.openxmlformats.org/officeDocument/2006/relationships/hyperlink" Target="https://www.ebay.com/itm/257274170024" TargetMode="External"/><Relationship Id="rId1099" Type="http://schemas.openxmlformats.org/officeDocument/2006/relationships/hyperlink" Target="https://reverb.com/item/95024806-excellent-olds-special-cornet" TargetMode="External"/><Relationship Id="rId26" Type="http://schemas.openxmlformats.org/officeDocument/2006/relationships/hyperlink" Target="https://www.liveauctioneers.com/item/183207346_olds-trumpet" TargetMode="External"/><Relationship Id="rId231" Type="http://schemas.openxmlformats.org/officeDocument/2006/relationships/hyperlink" Target="https://www.ebay.com/itm/226846963720" TargetMode="External"/><Relationship Id="rId329" Type="http://schemas.openxmlformats.org/officeDocument/2006/relationships/hyperlink" Target="https://www.ebay.com/itm/365784450360" TargetMode="External"/><Relationship Id="rId536" Type="http://schemas.openxmlformats.org/officeDocument/2006/relationships/hyperlink" Target="https://www.ebay.com/itm/277358239347" TargetMode="External"/><Relationship Id="rId1166" Type="http://schemas.openxmlformats.org/officeDocument/2006/relationships/hyperlink" Target="https://reverb.com/item/95774849-1964-65-olds-studio-trumpet-fullerton-california-t10-trigger-professional-model-nickel-silver-trumpet?bk=eyJhbGciOiJIUzI1NiJ9.eyJqdGkiOiJhZDdmZGY1Yi1lMWJiLTQwMGUtOWQ4OS04NjlmOWQ4ZGY3MzUiLCJpYXQiOjE3NzU2OTgwODgsInVzZXJfaWQiOiIzNjUwNzk5Iiwic2Vzc2lvbl9pZCI6IjY2NjYxNTRiLWE1MzAtNDhkNi05YjIzLTNkNTIyMDEyYTYwOSIsImNvb2tpZV9pZCI6IjA4ZGU0NWE0LThhOGYtNDdkMi05ODk4LTI5NDUwNDhlNDQ2MCIsInByb2R1Y3RfaWQiOiI5NTc3NDg0OSIsInNvdXJjZSI6Ik5PTkUifQ.hfaihFUoCHnyUAwJuBpGi_cchJKgzROURxVMr1QuCu4" TargetMode="External"/><Relationship Id="rId1373" Type="http://schemas.openxmlformats.org/officeDocument/2006/relationships/hyperlink" Target="https://www.ebay.com/itm/236916865009" TargetMode="External"/><Relationship Id="rId175" Type="http://schemas.openxmlformats.org/officeDocument/2006/relationships/hyperlink" Target="https://shopgoodwill.com/item/220915444" TargetMode="External"/><Relationship Id="rId743" Type="http://schemas.openxmlformats.org/officeDocument/2006/relationships/hyperlink" Target="https://shopgoodwill.com/item/245271269" TargetMode="External"/><Relationship Id="rId950" Type="http://schemas.openxmlformats.org/officeDocument/2006/relationships/hyperlink" Target="https://www.ebay.com/itm/168070546997" TargetMode="External"/><Relationship Id="rId1026" Type="http://schemas.openxmlformats.org/officeDocument/2006/relationships/hyperlink" Target="https://www.facebook.com/groups/123797554312659/permalink/34581231034809204/?__cft__%5b0%5d=AZZWNdq6_Qu7bExNelchWBojNERg6lbXiACe1XGDAxVagltQhADcJAd4vMXK6E3_C2lRinWIY68mmqEiCJ97HydtlXyQS4C8RmjiGD0MpWhHHvjZbi6Xiym8nK0hp2AlrSv-cZppt0qE39l7RxUHuori8MSPXDKBJDtGfGg1HE6a8ppmMuhi14yHLksxaVP5p8STWvm4dli23vclFCMZnZo7&amp;__tn__=*F" TargetMode="External"/><Relationship Id="rId382" Type="http://schemas.openxmlformats.org/officeDocument/2006/relationships/hyperlink" Target="https://www.ebay.com/itm/226900199289" TargetMode="External"/><Relationship Id="rId603" Type="http://schemas.openxmlformats.org/officeDocument/2006/relationships/hyperlink" Target="https://reverb.com/item/92227226-olds-ambassador-bb-trumpet-1941-82349-la-ca-rare-find" TargetMode="External"/><Relationship Id="rId687" Type="http://schemas.openxmlformats.org/officeDocument/2006/relationships/hyperlink" Target="https://shopgoodwill.com/item/245827794" TargetMode="External"/><Relationship Id="rId810" Type="http://schemas.openxmlformats.org/officeDocument/2006/relationships/hyperlink" Target="https://www.ebay.com/itm/357983862587" TargetMode="External"/><Relationship Id="rId908" Type="http://schemas.openxmlformats.org/officeDocument/2006/relationships/hyperlink" Target="https://www.ebay.com/itm/358012768749" TargetMode="External"/><Relationship Id="rId1233" Type="http://schemas.openxmlformats.org/officeDocument/2006/relationships/hyperlink" Target="https://www.ebay.com/itm/188354892446" TargetMode="External"/><Relationship Id="rId1440" Type="http://schemas.openxmlformats.org/officeDocument/2006/relationships/hyperlink" Target="https://www.ebay.com/itm/147486964032" TargetMode="External"/><Relationship Id="rId242" Type="http://schemas.openxmlformats.org/officeDocument/2006/relationships/hyperlink" Target="https://www.ebay.com/itm/197456811184" TargetMode="External"/><Relationship Id="rId894" Type="http://schemas.openxmlformats.org/officeDocument/2006/relationships/hyperlink" Target="https://www.ebay.com/itm/168008277018" TargetMode="External"/><Relationship Id="rId1177" Type="http://schemas.openxmlformats.org/officeDocument/2006/relationships/hyperlink" Target="https://www.ebay.com/itm/157828671404" TargetMode="External"/><Relationship Id="rId1300" Type="http://schemas.openxmlformats.org/officeDocument/2006/relationships/hyperlink" Target="https://www.facebook.com/share/p/18fcsY8PkD/" TargetMode="External"/><Relationship Id="rId37" Type="http://schemas.openxmlformats.org/officeDocument/2006/relationships/hyperlink" Target="https://www.ebay.com/itm/166970874060" TargetMode="External"/><Relationship Id="rId102" Type="http://schemas.openxmlformats.org/officeDocument/2006/relationships/hyperlink" Target="https://www.alsmusicshopny.com/usa-made-cornet-used-ambassador-45989/" TargetMode="External"/><Relationship Id="rId547" Type="http://schemas.openxmlformats.org/officeDocument/2006/relationships/hyperlink" Target="https://www.facebook.com/marketplace/item/591575693514841/" TargetMode="External"/><Relationship Id="rId754" Type="http://schemas.openxmlformats.org/officeDocument/2006/relationships/hyperlink" Target="https://www.ebay.com/itm/187686606732" TargetMode="External"/><Relationship Id="rId961" Type="http://schemas.openxmlformats.org/officeDocument/2006/relationships/hyperlink" Target="https://www.ebay.com/itm/358012767948" TargetMode="External"/><Relationship Id="rId1384" Type="http://schemas.openxmlformats.org/officeDocument/2006/relationships/hyperlink" Target="https://www.ebay.com/itm/298494617934" TargetMode="External"/><Relationship Id="rId90" Type="http://schemas.openxmlformats.org/officeDocument/2006/relationships/hyperlink" Target="https://www.ebay.com/itm/205241784075" TargetMode="External"/><Relationship Id="rId186" Type="http://schemas.openxmlformats.org/officeDocument/2006/relationships/hyperlink" Target="https://www.horntrader.com/product/olds-ultra-sonic-superstar-s-n-808641/" TargetMode="External"/><Relationship Id="rId393" Type="http://schemas.openxmlformats.org/officeDocument/2006/relationships/hyperlink" Target="https://www.ebay.com/itm/127216503113" TargetMode="External"/><Relationship Id="rId407" Type="http://schemas.openxmlformats.org/officeDocument/2006/relationships/hyperlink" Target="https://www.ebay.com/itm/357218866068" TargetMode="External"/><Relationship Id="rId614" Type="http://schemas.openxmlformats.org/officeDocument/2006/relationships/hyperlink" Target="https://www.ebay.com/itm/326799456407" TargetMode="External"/><Relationship Id="rId821" Type="http://schemas.openxmlformats.org/officeDocument/2006/relationships/hyperlink" Target="https://www.ebay.com/itm/406453930480" TargetMode="External"/><Relationship Id="rId1037" Type="http://schemas.openxmlformats.org/officeDocument/2006/relationships/hyperlink" Target="https://www.ebay.com/itm/287134671250" TargetMode="External"/><Relationship Id="rId1244" Type="http://schemas.openxmlformats.org/officeDocument/2006/relationships/hyperlink" Target="https://www.ebay.com/itm/206265700056" TargetMode="External"/><Relationship Id="rId1451" Type="http://schemas.openxmlformats.org/officeDocument/2006/relationships/hyperlink" Target="https://www.facebook.com/groups/123797554312659/permalink/38674762898789310" TargetMode="External"/><Relationship Id="rId253" Type="http://schemas.openxmlformats.org/officeDocument/2006/relationships/hyperlink" Target="https://www.ebay.com/itm/157100100324" TargetMode="External"/><Relationship Id="rId460" Type="http://schemas.openxmlformats.org/officeDocument/2006/relationships/hyperlink" Target="https://www.ebay.com/itm/127328778623" TargetMode="External"/><Relationship Id="rId698" Type="http://schemas.openxmlformats.org/officeDocument/2006/relationships/hyperlink" Target="https://www.ebay.com/itm/326839504889" TargetMode="External"/><Relationship Id="rId919" Type="http://schemas.openxmlformats.org/officeDocument/2006/relationships/hyperlink" Target="https://www.facebook.com/groups/oldsloyalists/permalink/2078399562911734" TargetMode="External"/><Relationship Id="rId1090" Type="http://schemas.openxmlformats.org/officeDocument/2006/relationships/hyperlink" Target="https://www.ebay.com/itm/358316490126" TargetMode="External"/><Relationship Id="rId1104" Type="http://schemas.openxmlformats.org/officeDocument/2006/relationships/hyperlink" Target="https://www.ebay.com/itm/358332032155" TargetMode="External"/><Relationship Id="rId1311" Type="http://schemas.openxmlformats.org/officeDocument/2006/relationships/hyperlink" Target="https://www.ebay.com/itm/366469268966" TargetMode="External"/><Relationship Id="rId48" Type="http://schemas.openxmlformats.org/officeDocument/2006/relationships/hyperlink" Target="https://www.ebay.com/itm/365103845890" TargetMode="External"/><Relationship Id="rId113" Type="http://schemas.openxmlformats.org/officeDocument/2006/relationships/hyperlink" Target="https://worldofbrass.altervista.org/shop/en/home/203-fe-olds-the-olds-sn-3228-1930s-trumpet.html?fbclid=IwY2xjawKMZFBleHRuA2FlbQIxMABicmlkETFlNXFzNmlCa3lrZ05sRXJKAR5iS_ZvceSAneVJIKF6LpE6AB_03IWG7h7zfx7OHbanVhKlXx6ZQIHfIwhUxQ_aem_MNMDecWg_inseYpIfOP_Qw" TargetMode="External"/><Relationship Id="rId320" Type="http://schemas.openxmlformats.org/officeDocument/2006/relationships/hyperlink" Target="https://www.ebay.com/itm/187468823454" TargetMode="External"/><Relationship Id="rId558" Type="http://schemas.openxmlformats.org/officeDocument/2006/relationships/hyperlink" Target="https://reverb.com/item/91854384-olds-special-trumpet" TargetMode="External"/><Relationship Id="rId765" Type="http://schemas.openxmlformats.org/officeDocument/2006/relationships/hyperlink" Target="https://bids.moyerauction.com/auctions/44484/lot/7003439-fe-olds-and-son-ambassador-trumpet-with-case?utm_source=www.moyerauction.com" TargetMode="External"/><Relationship Id="rId972" Type="http://schemas.openxmlformats.org/officeDocument/2006/relationships/hyperlink" Target="https://www.ebay.com/itm/317734932472" TargetMode="External"/><Relationship Id="rId1188" Type="http://schemas.openxmlformats.org/officeDocument/2006/relationships/hyperlink" Target="https://reverb.com/item/84520628-f-e-olds-super-cornet-la-ca-51xx-3-mutes-2mp-s-hardcase" TargetMode="External"/><Relationship Id="rId1395" Type="http://schemas.openxmlformats.org/officeDocument/2006/relationships/hyperlink" Target="https://www.ebay.com/itm/127973833570" TargetMode="External"/><Relationship Id="rId1409" Type="http://schemas.openxmlformats.org/officeDocument/2006/relationships/hyperlink" Target="https://www.ebay.com/itm/158105536852" TargetMode="External"/><Relationship Id="rId197" Type="http://schemas.openxmlformats.org/officeDocument/2006/relationships/hyperlink" Target="https://www.ebay.com/itm/335935206737" TargetMode="External"/><Relationship Id="rId418" Type="http://schemas.openxmlformats.org/officeDocument/2006/relationships/hyperlink" Target="https://www.ebay.com/itm/396852705769" TargetMode="External"/><Relationship Id="rId625" Type="http://schemas.openxmlformats.org/officeDocument/2006/relationships/hyperlink" Target="https://www.ebay.com/itm/297616337517" TargetMode="External"/><Relationship Id="rId832" Type="http://schemas.openxmlformats.org/officeDocument/2006/relationships/hyperlink" Target="https://www.ebay.com/itm/336312845593" TargetMode="External"/><Relationship Id="rId1048" Type="http://schemas.openxmlformats.org/officeDocument/2006/relationships/hyperlink" Target="https://www.ebay.com/itm/147154185059" TargetMode="External"/><Relationship Id="rId1255" Type="http://schemas.openxmlformats.org/officeDocument/2006/relationships/hyperlink" Target="https://www.ebay.com/itm/206274748542" TargetMode="External"/><Relationship Id="rId264" Type="http://schemas.openxmlformats.org/officeDocument/2006/relationships/hyperlink" Target="https://www.facebook.com/marketplace/item/1061742285897385/" TargetMode="External"/><Relationship Id="rId471" Type="http://schemas.openxmlformats.org/officeDocument/2006/relationships/hyperlink" Target="https://www.ebay.com/itm/277353923658" TargetMode="External"/><Relationship Id="rId1115" Type="http://schemas.openxmlformats.org/officeDocument/2006/relationships/hyperlink" Target="https://www.ebay.com/itm/358340271783" TargetMode="External"/><Relationship Id="rId1322" Type="http://schemas.openxmlformats.org/officeDocument/2006/relationships/hyperlink" Target="https://www.ebay.com/itm/178216148885" TargetMode="External"/><Relationship Id="rId59" Type="http://schemas.openxmlformats.org/officeDocument/2006/relationships/hyperlink" Target="https://www.ebay.com/itm/305971313435" TargetMode="External"/><Relationship Id="rId124" Type="http://schemas.openxmlformats.org/officeDocument/2006/relationships/hyperlink" Target="https://reverb.com/item/89538219-olds-ambassador-1955-raw-brass" TargetMode="External"/><Relationship Id="rId569" Type="http://schemas.openxmlformats.org/officeDocument/2006/relationships/hyperlink" Target="https://www.facebook.com/groups/TTTonline/permalink/25190515450546502" TargetMode="External"/><Relationship Id="rId776" Type="http://schemas.openxmlformats.org/officeDocument/2006/relationships/hyperlink" Target="https://www.ebay.com/itm/357983862587" TargetMode="External"/><Relationship Id="rId983" Type="http://schemas.openxmlformats.org/officeDocument/2006/relationships/hyperlink" Target="https://www.ebay.com/itm/358061967761" TargetMode="External"/><Relationship Id="rId1199" Type="http://schemas.openxmlformats.org/officeDocument/2006/relationships/hyperlink" Target="https://www.ebay.com/itm/168315364228" TargetMode="External"/><Relationship Id="rId331" Type="http://schemas.openxmlformats.org/officeDocument/2006/relationships/hyperlink" Target="https://shopgoodwill.com/item/237753740" TargetMode="External"/><Relationship Id="rId429" Type="http://schemas.openxmlformats.org/officeDocument/2006/relationships/hyperlink" Target="https://shopgoodwill.com/item/238895997" TargetMode="External"/><Relationship Id="rId636" Type="http://schemas.openxmlformats.org/officeDocument/2006/relationships/hyperlink" Target="https://reverb.com/item/92555610-f-e-olds-special-bb-trumpet-1954-1957-tri-color-with-original-case" TargetMode="External"/><Relationship Id="rId1059" Type="http://schemas.openxmlformats.org/officeDocument/2006/relationships/hyperlink" Target="https://www.ebay.com/itm/277744835850" TargetMode="External"/><Relationship Id="rId1266" Type="http://schemas.openxmlformats.org/officeDocument/2006/relationships/hyperlink" Target="https://www.ebay.com/itm/278009537554" TargetMode="External"/><Relationship Id="rId843" Type="http://schemas.openxmlformats.org/officeDocument/2006/relationships/hyperlink" Target="https://www.ebay.com/itm/227097167225" TargetMode="External"/><Relationship Id="rId1126" Type="http://schemas.openxmlformats.org/officeDocument/2006/relationships/hyperlink" Target="https://www.ebay.com/itm/127770717046" TargetMode="External"/><Relationship Id="rId275" Type="http://schemas.openxmlformats.org/officeDocument/2006/relationships/hyperlink" Target="https://www.ebay.com/itm/127170797009" TargetMode="External"/><Relationship Id="rId482" Type="http://schemas.openxmlformats.org/officeDocument/2006/relationships/hyperlink" Target="https://www.facebook.com/marketplace/item/1690639584973759/?ref=search&amp;referral_code=null&amp;referral_story_type=post&amp;tracking=browse_serp%3A11e7afdf-e27c-4edd-9d1d-4c49dd64261e" TargetMode="External"/><Relationship Id="rId703" Type="http://schemas.openxmlformats.org/officeDocument/2006/relationships/hyperlink" Target="https://www.ebay.com/itm/365953816586" TargetMode="External"/><Relationship Id="rId910" Type="http://schemas.openxmlformats.org/officeDocument/2006/relationships/hyperlink" Target="https://www.ebay.com/itm/267532959624" TargetMode="External"/><Relationship Id="rId1333" Type="http://schemas.openxmlformats.org/officeDocument/2006/relationships/hyperlink" Target="https://www.ebay.com/itm/158017159512" TargetMode="External"/><Relationship Id="rId135" Type="http://schemas.openxmlformats.org/officeDocument/2006/relationships/hyperlink" Target="https://www.ebay.com/itm/167461052651" TargetMode="External"/><Relationship Id="rId342" Type="http://schemas.openxmlformats.org/officeDocument/2006/relationships/hyperlink" Target="https://www.ebay.com/itm/116681731043" TargetMode="External"/><Relationship Id="rId787" Type="http://schemas.openxmlformats.org/officeDocument/2006/relationships/hyperlink" Target="https://www.ebay.com/itm/116890490258" TargetMode="External"/><Relationship Id="rId994" Type="http://schemas.openxmlformats.org/officeDocument/2006/relationships/hyperlink" Target="https://www.ebay.com/itm/297968285064" TargetMode="External"/><Relationship Id="rId1400" Type="http://schemas.openxmlformats.org/officeDocument/2006/relationships/hyperlink" Target="https://www.ebay.com/itm/137518531753" TargetMode="External"/><Relationship Id="rId202" Type="http://schemas.openxmlformats.org/officeDocument/2006/relationships/hyperlink" Target="https://shopgoodwill.com/item/215529516" TargetMode="External"/><Relationship Id="rId647" Type="http://schemas.openxmlformats.org/officeDocument/2006/relationships/hyperlink" Target="https://www.ebay.com/itm/187680154098" TargetMode="External"/><Relationship Id="rId854" Type="http://schemas.openxmlformats.org/officeDocument/2006/relationships/hyperlink" Target="https://offerup.com/item/detail/1ac59ed5-680d-36cc-8936-de97ec1390a9" TargetMode="External"/><Relationship Id="rId1277" Type="http://schemas.openxmlformats.org/officeDocument/2006/relationships/hyperlink" Target="https://www.ebay.com/itm/397989062627" TargetMode="External"/><Relationship Id="rId286" Type="http://schemas.openxmlformats.org/officeDocument/2006/relationships/hyperlink" Target="https://www.ebay.com/itm/336094032338" TargetMode="External"/><Relationship Id="rId493" Type="http://schemas.openxmlformats.org/officeDocument/2006/relationships/hyperlink" Target="https://www.ebay.com/itm/277359711770" TargetMode="External"/><Relationship Id="rId507" Type="http://schemas.openxmlformats.org/officeDocument/2006/relationships/hyperlink" Target="https://hibid.com/lot/263998853/solds-ambassador-vintage-trumpet?ref=lot-list" TargetMode="External"/><Relationship Id="rId714" Type="http://schemas.openxmlformats.org/officeDocument/2006/relationships/hyperlink" Target="https://www.ebay.com/itm/365912580902" TargetMode="External"/><Relationship Id="rId921" Type="http://schemas.openxmlformats.org/officeDocument/2006/relationships/hyperlink" Target="https://reverb.com/item/93477639-f-e-olds-son-opera-1962" TargetMode="External"/><Relationship Id="rId1137" Type="http://schemas.openxmlformats.org/officeDocument/2006/relationships/hyperlink" Target="https://www.ebay.com/itm/287241438672" TargetMode="External"/><Relationship Id="rId1344" Type="http://schemas.openxmlformats.org/officeDocument/2006/relationships/hyperlink" Target="https://www.ebay.com/itm/188566445304" TargetMode="External"/><Relationship Id="rId50" Type="http://schemas.openxmlformats.org/officeDocument/2006/relationships/hyperlink" Target="https://www.ebay.co.uk/itm/286029045190" TargetMode="External"/><Relationship Id="rId146" Type="http://schemas.openxmlformats.org/officeDocument/2006/relationships/hyperlink" Target="https://www.ebay.com/itm/267198167909" TargetMode="External"/><Relationship Id="rId353" Type="http://schemas.openxmlformats.org/officeDocument/2006/relationships/hyperlink" Target="https://www.ebay.com/itm/388792827170" TargetMode="External"/><Relationship Id="rId560" Type="http://schemas.openxmlformats.org/officeDocument/2006/relationships/hyperlink" Target="https://www.ebay.com/itm/177365800540" TargetMode="External"/><Relationship Id="rId798" Type="http://schemas.openxmlformats.org/officeDocument/2006/relationships/hyperlink" Target="https://www.ebay.com/itm/177610498721" TargetMode="External"/><Relationship Id="rId1190" Type="http://schemas.openxmlformats.org/officeDocument/2006/relationships/hyperlink" Target="https://photos.google.com/share/AF1QipOYm_ehI1zMqACbTTgavRldlgR9qeL87nrv-cSwf1oqK9m9iaLG7YF2ZVEjogTNbQ?pli=1&amp;key=UUpzQTVPQW5fVVZVaHlqZ0p0dThVYktwWTZtNDNB" TargetMode="External"/><Relationship Id="rId1204" Type="http://schemas.openxmlformats.org/officeDocument/2006/relationships/hyperlink" Target="https://www.ebay.com/itm/358472462448" TargetMode="External"/><Relationship Id="rId1411" Type="http://schemas.openxmlformats.org/officeDocument/2006/relationships/hyperlink" Target="https://www.ebay.com/itm/236956420167" TargetMode="External"/><Relationship Id="rId213" Type="http://schemas.openxmlformats.org/officeDocument/2006/relationships/hyperlink" Target="https://www.musicalinstrumentcity.com/product/olds-special-tri-tone-trumpet-1967-serial-612177/" TargetMode="External"/><Relationship Id="rId420" Type="http://schemas.openxmlformats.org/officeDocument/2006/relationships/hyperlink" Target="https://www.ebay.com/itm/257016801502" TargetMode="External"/><Relationship Id="rId658" Type="http://schemas.openxmlformats.org/officeDocument/2006/relationships/hyperlink" Target="https://www.ebay.com/itm/146844913255" TargetMode="External"/><Relationship Id="rId865" Type="http://schemas.openxmlformats.org/officeDocument/2006/relationships/hyperlink" Target="https://www.ebay.com/itm/157460381644" TargetMode="External"/><Relationship Id="rId1050" Type="http://schemas.openxmlformats.org/officeDocument/2006/relationships/hyperlink" Target="https://www.ebay.com/itm/168165586465" TargetMode="External"/><Relationship Id="rId1288" Type="http://schemas.openxmlformats.org/officeDocument/2006/relationships/hyperlink" Target="https://www.ebay.com/itm/127893620301" TargetMode="External"/><Relationship Id="rId297" Type="http://schemas.openxmlformats.org/officeDocument/2006/relationships/hyperlink" Target="https://www.ebay.com/itm/277285001985" TargetMode="External"/><Relationship Id="rId518" Type="http://schemas.openxmlformats.org/officeDocument/2006/relationships/hyperlink" Target="https://www.ebay.com/itm/205703459900" TargetMode="External"/><Relationship Id="rId725" Type="http://schemas.openxmlformats.org/officeDocument/2006/relationships/hyperlink" Target="https://reverb.com/item/92734116-olds-ambassador-1971" TargetMode="External"/><Relationship Id="rId932" Type="http://schemas.openxmlformats.org/officeDocument/2006/relationships/hyperlink" Target="https://www.facebook.com/commerce/listing/1377963154072900" TargetMode="External"/><Relationship Id="rId1148" Type="http://schemas.openxmlformats.org/officeDocument/2006/relationships/hyperlink" Target="https://shopgoodwill.com/item/260103773" TargetMode="External"/><Relationship Id="rId1355" Type="http://schemas.openxmlformats.org/officeDocument/2006/relationships/hyperlink" Target="https://www.ebay.com/itm/366515828056" TargetMode="External"/><Relationship Id="rId157" Type="http://schemas.openxmlformats.org/officeDocument/2006/relationships/hyperlink" Target="https://www.ebay.com/itm/356864376363" TargetMode="External"/><Relationship Id="rId364" Type="http://schemas.openxmlformats.org/officeDocument/2006/relationships/hyperlink" Target="https://www.ebay.com/itm/336065173434" TargetMode="External"/><Relationship Id="rId1008" Type="http://schemas.openxmlformats.org/officeDocument/2006/relationships/hyperlink" Target="https://www.ebay.com/itm/287110538312" TargetMode="External"/><Relationship Id="rId1215" Type="http://schemas.openxmlformats.org/officeDocument/2006/relationships/hyperlink" Target="https://www.ebay.com/itm/397886576022" TargetMode="External"/><Relationship Id="rId1422" Type="http://schemas.openxmlformats.org/officeDocument/2006/relationships/hyperlink" Target="https://www.ebay.com/itm/227449256389" TargetMode="External"/><Relationship Id="rId61" Type="http://schemas.openxmlformats.org/officeDocument/2006/relationships/hyperlink" Target="https://reverb.com/item/85031932-olds-super-1938" TargetMode="External"/><Relationship Id="rId571" Type="http://schemas.openxmlformats.org/officeDocument/2006/relationships/hyperlink" Target="https://www.ebay.com/itm/187594410544" TargetMode="External"/><Relationship Id="rId669" Type="http://schemas.openxmlformats.org/officeDocument/2006/relationships/hyperlink" Target="https://www.ebay.com/itm/167891054370" TargetMode="External"/><Relationship Id="rId876" Type="http://schemas.openxmlformats.org/officeDocument/2006/relationships/hyperlink" Target="https://www.ebay.com/itm/177697126373" TargetMode="External"/><Relationship Id="rId1299" Type="http://schemas.openxmlformats.org/officeDocument/2006/relationships/hyperlink" Target="https://www.ebay.com/itm/398022926000" TargetMode="External"/><Relationship Id="rId19" Type="http://schemas.openxmlformats.org/officeDocument/2006/relationships/hyperlink" Target="https://www.facebook.com/marketplace/item/1515201802695371" TargetMode="External"/><Relationship Id="rId224" Type="http://schemas.openxmlformats.org/officeDocument/2006/relationships/hyperlink" Target="https://www.ebay.com/itm/388623930528" TargetMode="External"/><Relationship Id="rId431" Type="http://schemas.openxmlformats.org/officeDocument/2006/relationships/hyperlink" Target="https://www.ebay.com/itm/365769549239" TargetMode="External"/><Relationship Id="rId529" Type="http://schemas.openxmlformats.org/officeDocument/2006/relationships/hyperlink" Target="https://www.liveauctioneers.com/item/214737268_olds-super-cornet-and-unlabeled-bb-clarinet-hatfield-pa" TargetMode="External"/><Relationship Id="rId736" Type="http://schemas.openxmlformats.org/officeDocument/2006/relationships/hyperlink" Target="https://shopgoodwill.com/item/244976776" TargetMode="External"/><Relationship Id="rId1061" Type="http://schemas.openxmlformats.org/officeDocument/2006/relationships/hyperlink" Target="https://www.ebay.com/itm/358248931117" TargetMode="External"/><Relationship Id="rId1159" Type="http://schemas.openxmlformats.org/officeDocument/2006/relationships/hyperlink" Target="https://www.ebay.com/itm/327088974224" TargetMode="External"/><Relationship Id="rId1366" Type="http://schemas.openxmlformats.org/officeDocument/2006/relationships/hyperlink" Target="https://www.ebay.com/itm/377153833002" TargetMode="External"/><Relationship Id="rId168" Type="http://schemas.openxmlformats.org/officeDocument/2006/relationships/hyperlink" Target="https://www.ebay.com/itm/127037441367" TargetMode="External"/><Relationship Id="rId943" Type="http://schemas.openxmlformats.org/officeDocument/2006/relationships/hyperlink" Target="https://reverb.com/item/86069501-f-e-olds-l12-flugelhorn-re-o-loy-17-mouthpiece-case-gamonbrass" TargetMode="External"/><Relationship Id="rId1019" Type="http://schemas.openxmlformats.org/officeDocument/2006/relationships/hyperlink" Target="https://www.ebay.com/itm/277704337699" TargetMode="External"/><Relationship Id="rId72" Type="http://schemas.openxmlformats.org/officeDocument/2006/relationships/hyperlink" Target="https://www.ebay.com/itm/126930035544" TargetMode="External"/><Relationship Id="rId375" Type="http://schemas.openxmlformats.org/officeDocument/2006/relationships/hyperlink" Target="https://www.ebay.com/itm/257038666128" TargetMode="External"/><Relationship Id="rId582" Type="http://schemas.openxmlformats.org/officeDocument/2006/relationships/hyperlink" Target="https://www.ebay.com/itm/267444587507" TargetMode="External"/><Relationship Id="rId803" Type="http://schemas.openxmlformats.org/officeDocument/2006/relationships/hyperlink" Target="https://reverb.com/item/93331251-olds-cornet-1958-1959" TargetMode="External"/><Relationship Id="rId1226" Type="http://schemas.openxmlformats.org/officeDocument/2006/relationships/hyperlink" Target="https://www.ebay.com/itm/127842368111" TargetMode="External"/><Relationship Id="rId1433" Type="http://schemas.openxmlformats.org/officeDocument/2006/relationships/hyperlink" Target="https://www.ebay.com/itm/267745870598" TargetMode="External"/><Relationship Id="rId3" Type="http://schemas.openxmlformats.org/officeDocument/2006/relationships/hyperlink" Target="https://www.ebay.com/itm/365053741755" TargetMode="External"/><Relationship Id="rId235" Type="http://schemas.openxmlformats.org/officeDocument/2006/relationships/hyperlink" Target="https://reverb.com/item/84019726-olds-sons-super-trumpet-1946-lacquered" TargetMode="External"/><Relationship Id="rId442" Type="http://schemas.openxmlformats.org/officeDocument/2006/relationships/hyperlink" Target="https://www.ebay.com/itm/336056191435" TargetMode="External"/><Relationship Id="rId887" Type="http://schemas.openxmlformats.org/officeDocument/2006/relationships/hyperlink" Target="https://www.ebay.com/itm/397485242596" TargetMode="External"/><Relationship Id="rId1072" Type="http://schemas.openxmlformats.org/officeDocument/2006/relationships/hyperlink" Target="https://www.ebay.com/itm/267593277207" TargetMode="External"/><Relationship Id="rId302" Type="http://schemas.openxmlformats.org/officeDocument/2006/relationships/hyperlink" Target="https://shopgoodwill.com/item/235603791" TargetMode="External"/><Relationship Id="rId747" Type="http://schemas.openxmlformats.org/officeDocument/2006/relationships/hyperlink" Target="https://minneapolis.craigslist.org/hnp/msg/d/minneapolis-trumpet-ultra-sonic-super/7879908469.html" TargetMode="External"/><Relationship Id="rId954" Type="http://schemas.openxmlformats.org/officeDocument/2006/relationships/hyperlink" Target="https://www.ebay.com/itm/147061719417" TargetMode="External"/><Relationship Id="rId1377" Type="http://schemas.openxmlformats.org/officeDocument/2006/relationships/hyperlink" Target="https://www.ebay.com/itm/278160170674" TargetMode="External"/><Relationship Id="rId83" Type="http://schemas.openxmlformats.org/officeDocument/2006/relationships/hyperlink" Target="https://www.ebay.com/itm/135446754725" TargetMode="External"/><Relationship Id="rId179" Type="http://schemas.openxmlformats.org/officeDocument/2006/relationships/hyperlink" Target="https://www.ebay.com/itm/167402256050" TargetMode="External"/><Relationship Id="rId386" Type="http://schemas.openxmlformats.org/officeDocument/2006/relationships/hyperlink" Target="https://www.ebay.com/itm/257011031527" TargetMode="External"/><Relationship Id="rId593" Type="http://schemas.openxmlformats.org/officeDocument/2006/relationships/hyperlink" Target="https://www.ebay.com/itm/365924613815" TargetMode="External"/><Relationship Id="rId607" Type="http://schemas.openxmlformats.org/officeDocument/2006/relationships/hyperlink" Target="https://www.facebook.com/marketplace/item/1363140155324832/" TargetMode="External"/><Relationship Id="rId814" Type="http://schemas.openxmlformats.org/officeDocument/2006/relationships/hyperlink" Target="https://www.ebay.com/itm/286968477353" TargetMode="External"/><Relationship Id="rId1237" Type="http://schemas.openxmlformats.org/officeDocument/2006/relationships/hyperlink" Target="https://www.ebay.com/itm/267663857468" TargetMode="External"/><Relationship Id="rId1444" Type="http://schemas.openxmlformats.org/officeDocument/2006/relationships/hyperlink" Target="https://www.ebay.com/itm/336738930306" TargetMode="External"/><Relationship Id="rId246" Type="http://schemas.openxmlformats.org/officeDocument/2006/relationships/hyperlink" Target="https://www.ebay.com/itm/127029746360" TargetMode="External"/><Relationship Id="rId453" Type="http://schemas.openxmlformats.org/officeDocument/2006/relationships/hyperlink" Target="https://www.ebay.com/itm/167730970662" TargetMode="External"/><Relationship Id="rId660" Type="http://schemas.openxmlformats.org/officeDocument/2006/relationships/hyperlink" Target="https://www.ebay.com/itm/257147079945" TargetMode="External"/><Relationship Id="rId898" Type="http://schemas.openxmlformats.org/officeDocument/2006/relationships/hyperlink" Target="https://www.ebay.com/itm/227144053774" TargetMode="External"/><Relationship Id="rId1083" Type="http://schemas.openxmlformats.org/officeDocument/2006/relationships/hyperlink" Target="https://reverb.com/item/94913538-1957-olds-ambassador-bb-trumpet-beautiful-vintage-patina?bk=eyJhbGciOiJIUzI1NiJ9.eyJqdGkiOiI4MmJhNDJiOC05NzJkLTRmYTQtOWVkMC0wM2NkZjdmNzVlN2YiLCJpYXQiOjE3NzMwMTY4ODMsInVzZXJfaWQiOiIzNjUwNzk5Iiwic2Vzc2lvbl9pZCI6IjMyMzUxM2VlLWY1ZTAtNGFhYi05NmVlLWRhYzBkODQ5MzNlZCIsImNvb2tpZV9pZCI6IjA4ZGU0NWE0LThhOGYtNDdkMi05ODk4LTI5NDUwNDhlNDQ2MCIsInByb2R1Y3RfaWQiOiI5NDkxMzUzOCIsInNvdXJjZSI6Ik5PTkUifQ.1iFiAisK89eN9EzDEBxh7r7_hO1kf5ZEA-iyYfurcBw" TargetMode="External"/><Relationship Id="rId1290" Type="http://schemas.openxmlformats.org/officeDocument/2006/relationships/hyperlink" Target="https://www.ebay.com/itm/206309909078" TargetMode="External"/><Relationship Id="rId1304" Type="http://schemas.openxmlformats.org/officeDocument/2006/relationships/hyperlink" Target="https://www.ebay.com/itm/147360260196" TargetMode="External"/><Relationship Id="rId106" Type="http://schemas.openxmlformats.org/officeDocument/2006/relationships/hyperlink" Target="https://www.ebay.com/itm/365269016553" TargetMode="External"/><Relationship Id="rId313" Type="http://schemas.openxmlformats.org/officeDocument/2006/relationships/hyperlink" Target="https://www.ebay.com/itm/277312036670" TargetMode="External"/><Relationship Id="rId758" Type="http://schemas.openxmlformats.org/officeDocument/2006/relationships/hyperlink" Target="https://www.ebay.com/itm/317480207807" TargetMode="External"/><Relationship Id="rId965" Type="http://schemas.openxmlformats.org/officeDocument/2006/relationships/hyperlink" Target="https://reverb.com/item/93833933-olds-custom-utra-73-silver" TargetMode="External"/><Relationship Id="rId1150" Type="http://schemas.openxmlformats.org/officeDocument/2006/relationships/hyperlink" Target="https://shopgoodwill.com/item/260172928" TargetMode="External"/><Relationship Id="rId1388" Type="http://schemas.openxmlformats.org/officeDocument/2006/relationships/hyperlink" Target="https://www.ebay.com/itm/398165478578" TargetMode="External"/><Relationship Id="rId10" Type="http://schemas.openxmlformats.org/officeDocument/2006/relationships/hyperlink" Target="https://www.ebay.com/itm/186630068360" TargetMode="External"/><Relationship Id="rId94" Type="http://schemas.openxmlformats.org/officeDocument/2006/relationships/hyperlink" Target="https://www.ebay.com/itm/156918919670" TargetMode="External"/><Relationship Id="rId397" Type="http://schemas.openxmlformats.org/officeDocument/2006/relationships/hyperlink" Target="https://reverb.com/item/91711490-fe-olds-sons-studio-model-cornet-la-california-rare" TargetMode="External"/><Relationship Id="rId520" Type="http://schemas.openxmlformats.org/officeDocument/2006/relationships/hyperlink" Target="https://www.ebay.com/itm/197456811184" TargetMode="External"/><Relationship Id="rId618" Type="http://schemas.openxmlformats.org/officeDocument/2006/relationships/hyperlink" Target="https://www.ebay.com/itm/267452122010" TargetMode="External"/><Relationship Id="rId825" Type="http://schemas.openxmlformats.org/officeDocument/2006/relationships/hyperlink" Target="https://www.ebay.com/itm/357983862587" TargetMode="External"/><Relationship Id="rId1248" Type="http://schemas.openxmlformats.org/officeDocument/2006/relationships/hyperlink" Target="https://www.ebay.com/itm/366406583918" TargetMode="External"/><Relationship Id="rId1455" Type="http://schemas.openxmlformats.org/officeDocument/2006/relationships/hyperlink" Target="https://www.horntrader.com/product/olds-super-cornet-s-n-571244-circa-1967/" TargetMode="External"/><Relationship Id="rId257" Type="http://schemas.openxmlformats.org/officeDocument/2006/relationships/hyperlink" Target="https://www.ebay.com/itm/127210113992" TargetMode="External"/><Relationship Id="rId464" Type="http://schemas.openxmlformats.org/officeDocument/2006/relationships/hyperlink" Target="https://www.ebay.com/itm/326743944827" TargetMode="External"/><Relationship Id="rId1010" Type="http://schemas.openxmlformats.org/officeDocument/2006/relationships/hyperlink" Target="https://www.ebay.com/itm/277689994233" TargetMode="External"/><Relationship Id="rId1094" Type="http://schemas.openxmlformats.org/officeDocument/2006/relationships/hyperlink" Target="https://www.ebay.com/itm/317993218901" TargetMode="External"/><Relationship Id="rId1108" Type="http://schemas.openxmlformats.org/officeDocument/2006/relationships/hyperlink" Target="https://www.ebay.com/itm/327057417234" TargetMode="External"/><Relationship Id="rId1315" Type="http://schemas.openxmlformats.org/officeDocument/2006/relationships/hyperlink" Target="https://www.ebay.com/itm/267698297809" TargetMode="External"/><Relationship Id="rId117" Type="http://schemas.openxmlformats.org/officeDocument/2006/relationships/hyperlink" Target="https://www.facebook.com/marketplace/item/1100579805062201/" TargetMode="External"/><Relationship Id="rId671" Type="http://schemas.openxmlformats.org/officeDocument/2006/relationships/hyperlink" Target="https://www.ebay.com/itm/267428372962" TargetMode="External"/><Relationship Id="rId769" Type="http://schemas.openxmlformats.org/officeDocument/2006/relationships/hyperlink" Target="https://www.ebay.com/itm/267423924618" TargetMode="External"/><Relationship Id="rId976" Type="http://schemas.openxmlformats.org/officeDocument/2006/relationships/hyperlink" Target="https://www.ebay.com/itm/168027926894" TargetMode="External"/><Relationship Id="rId1399" Type="http://schemas.openxmlformats.org/officeDocument/2006/relationships/hyperlink" Target="https://www.ebay.com/itm/206418021191" TargetMode="External"/><Relationship Id="rId324" Type="http://schemas.openxmlformats.org/officeDocument/2006/relationships/hyperlink" Target="https://www.ebay.com/itm/388686500246" TargetMode="External"/><Relationship Id="rId531" Type="http://schemas.openxmlformats.org/officeDocument/2006/relationships/hyperlink" Target="https://www.ebay.com/itm/336145275851" TargetMode="External"/><Relationship Id="rId629" Type="http://schemas.openxmlformats.org/officeDocument/2006/relationships/hyperlink" Target="https://www.trumpetherald.com/marketplace.php?task=detail&amp;id=156367&amp;s=Olds-Recording-Cornet-SN--179181--Circa-1956" TargetMode="External"/><Relationship Id="rId1161" Type="http://schemas.openxmlformats.org/officeDocument/2006/relationships/hyperlink" Target="https://www.ebay.com/itm/127798493353" TargetMode="External"/><Relationship Id="rId1259" Type="http://schemas.openxmlformats.org/officeDocument/2006/relationships/hyperlink" Target="https://www.ebay.com/itm/206281661117" TargetMode="External"/><Relationship Id="rId836" Type="http://schemas.openxmlformats.org/officeDocument/2006/relationships/hyperlink" Target="https://www.facebook.com/groups/123797554312659/permalink/33335954236003563" TargetMode="External"/><Relationship Id="rId1021" Type="http://schemas.openxmlformats.org/officeDocument/2006/relationships/hyperlink" Target="https://reverb.com/item/94307189-f-e-olds-son-super-olds-trumpet-w-case" TargetMode="External"/><Relationship Id="rId1119" Type="http://schemas.openxmlformats.org/officeDocument/2006/relationships/hyperlink" Target="https://www.ebay.com/itm/377052822730" TargetMode="External"/><Relationship Id="rId903" Type="http://schemas.openxmlformats.org/officeDocument/2006/relationships/hyperlink" Target="https://www.ebay.com/itm/187956034507" TargetMode="External"/><Relationship Id="rId1326" Type="http://schemas.openxmlformats.org/officeDocument/2006/relationships/hyperlink" Target="https://www.ebay.com/itm/398075229319" TargetMode="External"/><Relationship Id="rId32" Type="http://schemas.openxmlformats.org/officeDocument/2006/relationships/hyperlink" Target="https://harrisburg.craigslist.org/msg/d/carlisle-olds-special-cornet-tri-color/7778475846.html" TargetMode="External"/><Relationship Id="rId181" Type="http://schemas.openxmlformats.org/officeDocument/2006/relationships/hyperlink" Target="https://reverb.com/item/89570226-olds-ambassador-cornet-mouthpiece-case" TargetMode="External"/><Relationship Id="rId279" Type="http://schemas.openxmlformats.org/officeDocument/2006/relationships/hyperlink" Target="https://www.ebay.com/itm/167459642273" TargetMode="External"/><Relationship Id="rId486" Type="http://schemas.openxmlformats.org/officeDocument/2006/relationships/hyperlink" Target="https://www.ebay.com/itm/127314953434" TargetMode="External"/><Relationship Id="rId693" Type="http://schemas.openxmlformats.org/officeDocument/2006/relationships/hyperlink" Target="https://www.ebay.com/itm/406290880584" TargetMode="External"/><Relationship Id="rId139" Type="http://schemas.openxmlformats.org/officeDocument/2006/relationships/hyperlink" Target="https://www.ebay.com/itm/226660114516" TargetMode="External"/><Relationship Id="rId346" Type="http://schemas.openxmlformats.org/officeDocument/2006/relationships/hyperlink" Target="https://www.ebay.com/itm/197568209817" TargetMode="External"/><Relationship Id="rId553" Type="http://schemas.openxmlformats.org/officeDocument/2006/relationships/hyperlink" Target="https://www.ebay.com/itm/286812492379" TargetMode="External"/><Relationship Id="rId760" Type="http://schemas.openxmlformats.org/officeDocument/2006/relationships/hyperlink" Target="https://www.ebay.com/itm/365914288042" TargetMode="External"/><Relationship Id="rId998" Type="http://schemas.openxmlformats.org/officeDocument/2006/relationships/hyperlink" Target="https://www.ebay.com/itm/287101698293" TargetMode="External"/><Relationship Id="rId1183" Type="http://schemas.openxmlformats.org/officeDocument/2006/relationships/hyperlink" Target="https://www.ebay.com/itm/406854551065" TargetMode="External"/><Relationship Id="rId1390" Type="http://schemas.openxmlformats.org/officeDocument/2006/relationships/hyperlink" Target="https://www.ebay.com/itm/188630093428" TargetMode="External"/><Relationship Id="rId206" Type="http://schemas.openxmlformats.org/officeDocument/2006/relationships/hyperlink" Target="https://www.ebay.com/itm/116589794317" TargetMode="External"/><Relationship Id="rId413" Type="http://schemas.openxmlformats.org/officeDocument/2006/relationships/hyperlink" Target="https://shopgoodwill.com/item/237381330" TargetMode="External"/><Relationship Id="rId858" Type="http://schemas.openxmlformats.org/officeDocument/2006/relationships/hyperlink" Target="https://reverb.com/item/93367908-olds-ambassador-cornet-vintage-1980s-brass" TargetMode="External"/><Relationship Id="rId1043" Type="http://schemas.openxmlformats.org/officeDocument/2006/relationships/hyperlink" Target="https://www.ebay.com/itm/227216038598" TargetMode="External"/><Relationship Id="rId620" Type="http://schemas.openxmlformats.org/officeDocument/2006/relationships/hyperlink" Target="https://shopgoodwill.com/item/244227005" TargetMode="External"/><Relationship Id="rId718" Type="http://schemas.openxmlformats.org/officeDocument/2006/relationships/hyperlink" Target="https://shopgoodwill.com/item/243552782" TargetMode="External"/><Relationship Id="rId925" Type="http://schemas.openxmlformats.org/officeDocument/2006/relationships/hyperlink" Target="https://www.ebay.com/itm/287037688947" TargetMode="External"/><Relationship Id="rId1250" Type="http://schemas.openxmlformats.org/officeDocument/2006/relationships/hyperlink" Target="https://www.ebay.com/itm/178131940367" TargetMode="External"/><Relationship Id="rId1348" Type="http://schemas.openxmlformats.org/officeDocument/2006/relationships/hyperlink" Target="https://www.ebay.com/itm/298458461334" TargetMode="External"/><Relationship Id="rId1110" Type="http://schemas.openxmlformats.org/officeDocument/2006/relationships/hyperlink" Target="https://www.ebay.com/itm/147211128486" TargetMode="External"/><Relationship Id="rId1208" Type="http://schemas.openxmlformats.org/officeDocument/2006/relationships/hyperlink" Target="https://www.ebay.com/itm/137249307150" TargetMode="External"/><Relationship Id="rId1415" Type="http://schemas.openxmlformats.org/officeDocument/2006/relationships/hyperlink" Target="https://www.ebay.com/itm/188691692524" TargetMode="External"/><Relationship Id="rId54" Type="http://schemas.openxmlformats.org/officeDocument/2006/relationships/hyperlink" Target="https://www.horntrader.com/product/olds-super-sn-9702-large-bore-462/" TargetMode="External"/><Relationship Id="rId270" Type="http://schemas.openxmlformats.org/officeDocument/2006/relationships/hyperlink" Target="https://www.sweetwater.com/used/listings/278939-used-olds-super-olds-cornet-or-best-offer?sort=published_desc" TargetMode="External"/><Relationship Id="rId130" Type="http://schemas.openxmlformats.org/officeDocument/2006/relationships/hyperlink" Target="https://www.ebay.com/itm/236048985801" TargetMode="External"/><Relationship Id="rId368" Type="http://schemas.openxmlformats.org/officeDocument/2006/relationships/hyperlink" Target="https://shopgoodwill.com/item/237852101" TargetMode="External"/><Relationship Id="rId575" Type="http://schemas.openxmlformats.org/officeDocument/2006/relationships/hyperlink" Target="https://reverb.com/item/92950945-olds-standard-trumpet-vintage" TargetMode="External"/><Relationship Id="rId782" Type="http://schemas.openxmlformats.org/officeDocument/2006/relationships/hyperlink" Target="https://www.ebay.com/itm/376751341721" TargetMode="External"/><Relationship Id="rId228" Type="http://schemas.openxmlformats.org/officeDocument/2006/relationships/hyperlink" Target="https://shopgoodwill.com/item/226327626" TargetMode="External"/><Relationship Id="rId435" Type="http://schemas.openxmlformats.org/officeDocument/2006/relationships/hyperlink" Target="https://www.ebay.com/itm/326710676670" TargetMode="External"/><Relationship Id="rId642" Type="http://schemas.openxmlformats.org/officeDocument/2006/relationships/hyperlink" Target="https://www.ebay.com/itm/146933627101" TargetMode="External"/><Relationship Id="rId1065" Type="http://schemas.openxmlformats.org/officeDocument/2006/relationships/hyperlink" Target="https://www.ebay.com/itm/127703170813" TargetMode="External"/><Relationship Id="rId1272" Type="http://schemas.openxmlformats.org/officeDocument/2006/relationships/hyperlink" Target="https://www.ebay.com/itm/278013091293" TargetMode="External"/><Relationship Id="rId502" Type="http://schemas.openxmlformats.org/officeDocument/2006/relationships/hyperlink" Target="https://www.ebay.com/itm/226938270733" TargetMode="External"/><Relationship Id="rId947" Type="http://schemas.openxmlformats.org/officeDocument/2006/relationships/hyperlink" Target="https://www.ebay.com/itm/267513213041" TargetMode="External"/><Relationship Id="rId1132" Type="http://schemas.openxmlformats.org/officeDocument/2006/relationships/hyperlink" Target="https://www.ebay.com/itm/147225289728" TargetMode="External"/><Relationship Id="rId76" Type="http://schemas.openxmlformats.org/officeDocument/2006/relationships/hyperlink" Target="https://www.ebay.com/itm/146420746769" TargetMode="External"/><Relationship Id="rId807" Type="http://schemas.openxmlformats.org/officeDocument/2006/relationships/hyperlink" Target="https://www.liveauctioneers.com/item/219296726_olds-recording-trumpet-hatfield-pa" TargetMode="External"/><Relationship Id="rId1437" Type="http://schemas.openxmlformats.org/officeDocument/2006/relationships/hyperlink" Target="https://www.ebay.com/itm/267746609727" TargetMode="External"/><Relationship Id="rId292" Type="http://schemas.openxmlformats.org/officeDocument/2006/relationships/hyperlink" Target="https://reverb.com/item/91345497-olds-1948-super-recording-bb-trumpet-lacquered" TargetMode="External"/><Relationship Id="rId597" Type="http://schemas.openxmlformats.org/officeDocument/2006/relationships/hyperlink" Target="https://bids.moyerauction.com/auctions/44484/lot/7003440-olds-ambassador-trumpet-with-case?utm_source=www.moyerauction.com" TargetMode="External"/><Relationship Id="rId152" Type="http://schemas.openxmlformats.org/officeDocument/2006/relationships/hyperlink" Target="https://www.facebook.com/marketplace/item/1732606930972152/" TargetMode="External"/><Relationship Id="rId457" Type="http://schemas.openxmlformats.org/officeDocument/2006/relationships/hyperlink" Target="https://www.trumpetherald.com/forum/viewtopic.php?t=153505&amp;sid=89e80c8825102f3b8a2a54be6272dccb" TargetMode="External"/><Relationship Id="rId1087" Type="http://schemas.openxmlformats.org/officeDocument/2006/relationships/hyperlink" Target="https://www.ebay.com/itm/147196300068" TargetMode="External"/><Relationship Id="rId1294" Type="http://schemas.openxmlformats.org/officeDocument/2006/relationships/hyperlink" Target="https://reverb.com/item/97776094-1953-f-e-olds-son-studio-bb-trumpet-la-era-tension-free-rebuild?bk=eyJhbGciOiJIUzI1NiJ9.eyJqdGkiOiJlZjcxZDViMi1hZjkzLTRlYTctYTEyMy1lZWNmNWZmMTBlZDkiLCJpYXQiOjE3ODAzNjEwNDUsInVzZXJfaWQiOiIzNjUwNzk5Iiwic2Vzc2lvbl9pZCI6IjM2MTg4NjNkLTQwZTMtNDM4Mi04MjcwLTRkN2I4ODUwZDY0ZiIsImNvb2tpZV9pZCI6IjA4ZGU0NWE0LThhOGYtNDdkMi05ODk4LTI5NDUwNDhlNDQ2MCIsInByb2R1Y3RfaWQiOiI5Nzc3NjA5NCIsInNvdXJjZSI6Ik5PTkUifQ.Ky2BD9xLmYEU4ZPQdvQ61RRc0Y0jVV0UqDcX84pfXjw" TargetMode="External"/><Relationship Id="rId664" Type="http://schemas.openxmlformats.org/officeDocument/2006/relationships/hyperlink" Target="https://www.ebay.com/itm/205826148206" TargetMode="External"/><Relationship Id="rId871" Type="http://schemas.openxmlformats.org/officeDocument/2006/relationships/hyperlink" Target="https://www.facebook.com/commerce/listing/658707299246364" TargetMode="External"/><Relationship Id="rId969" Type="http://schemas.openxmlformats.org/officeDocument/2006/relationships/hyperlink" Target="https://www.ebay.com/itm/406474711070" TargetMode="External"/><Relationship Id="rId317" Type="http://schemas.openxmlformats.org/officeDocument/2006/relationships/hyperlink" Target="https://gerrylopezmusic.com/shop/ols/products/olds-ambassador-los-angeles-trumpet" TargetMode="External"/><Relationship Id="rId524" Type="http://schemas.openxmlformats.org/officeDocument/2006/relationships/hyperlink" Target="https://www.ebay.com/itm/167748657506" TargetMode="External"/><Relationship Id="rId731" Type="http://schemas.openxmlformats.org/officeDocument/2006/relationships/hyperlink" Target="https://www.ebay.com/itm/336211988054" TargetMode="External"/><Relationship Id="rId1154" Type="http://schemas.openxmlformats.org/officeDocument/2006/relationships/hyperlink" Target="https://reverb.com/item/95709065-olds-ambassador-a-5-bb-cornet-1954-sn-110601-100-new-clear-lacquer" TargetMode="External"/><Relationship Id="rId1361" Type="http://schemas.openxmlformats.org/officeDocument/2006/relationships/hyperlink" Target="https://www.ebay.com/itm/398137245003" TargetMode="External"/><Relationship Id="rId1459" Type="http://schemas.openxmlformats.org/officeDocument/2006/relationships/printerSettings" Target="../printerSettings/printerSettings1.bin"/><Relationship Id="rId98" Type="http://schemas.openxmlformats.org/officeDocument/2006/relationships/hyperlink" Target="https://www.ebay.com/itm/186901798925" TargetMode="External"/><Relationship Id="rId829" Type="http://schemas.openxmlformats.org/officeDocument/2006/relationships/hyperlink" Target="https://shopgoodwill.com/item/247926481" TargetMode="External"/><Relationship Id="rId1014" Type="http://schemas.openxmlformats.org/officeDocument/2006/relationships/hyperlink" Target="https://shopgoodwill.com/item/254664743" TargetMode="External"/><Relationship Id="rId1221" Type="http://schemas.openxmlformats.org/officeDocument/2006/relationships/hyperlink" Target="https://www.ebay.com/itm/198239989487" TargetMode="External"/><Relationship Id="rId1319" Type="http://schemas.openxmlformats.org/officeDocument/2006/relationships/hyperlink" Target="https://www.ebay.com/itm/117250598118" TargetMode="External"/><Relationship Id="rId25" Type="http://schemas.openxmlformats.org/officeDocument/2006/relationships/hyperlink" Target="https://www.ebay.com/itm/266527653956" TargetMode="External"/><Relationship Id="rId174" Type="http://schemas.openxmlformats.org/officeDocument/2006/relationships/hyperlink" Target="https://www.ebay.com/itm/116588656170" TargetMode="External"/><Relationship Id="rId381" Type="http://schemas.openxmlformats.org/officeDocument/2006/relationships/hyperlink" Target="https://www.ebay.com/itm/357354982469" TargetMode="External"/><Relationship Id="rId241" Type="http://schemas.openxmlformats.org/officeDocument/2006/relationships/hyperlink" Target="https://shopgoodwill.com/item/232822416" TargetMode="External"/><Relationship Id="rId479" Type="http://schemas.openxmlformats.org/officeDocument/2006/relationships/hyperlink" Target="https://reverb.com/item/91948712-olds-ambassador-bb-trumpet-1958-sn-256497-original-lacquer" TargetMode="External"/><Relationship Id="rId686" Type="http://schemas.openxmlformats.org/officeDocument/2006/relationships/hyperlink" Target="https://www.ebay.com/itm/406281626645" TargetMode="External"/><Relationship Id="rId893" Type="http://schemas.openxmlformats.org/officeDocument/2006/relationships/hyperlink" Target="https://www.ebay.com/itm/267526943593" TargetMode="External"/><Relationship Id="rId339" Type="http://schemas.openxmlformats.org/officeDocument/2006/relationships/hyperlink" Target="https://www.ebay.com/itm/388681802208" TargetMode="External"/><Relationship Id="rId546" Type="http://schemas.openxmlformats.org/officeDocument/2006/relationships/hyperlink" Target="https://www.ebay.com/itm/257072699988" TargetMode="External"/><Relationship Id="rId753" Type="http://schemas.openxmlformats.org/officeDocument/2006/relationships/hyperlink" Target="https://www.ebay.com/itm/406306631335" TargetMode="External"/><Relationship Id="rId1176" Type="http://schemas.openxmlformats.org/officeDocument/2006/relationships/hyperlink" Target="https://shopgoodwill.com/item/261004899" TargetMode="External"/><Relationship Id="rId1383" Type="http://schemas.openxmlformats.org/officeDocument/2006/relationships/hyperlink" Target="https://www.ebay.com/itm/178294785494" TargetMode="External"/><Relationship Id="rId101" Type="http://schemas.openxmlformats.org/officeDocument/2006/relationships/hyperlink" Target="https://www.ebay.com/itm/177066269570" TargetMode="External"/><Relationship Id="rId406" Type="http://schemas.openxmlformats.org/officeDocument/2006/relationships/hyperlink" Target="https://shopgoodwill.com/item/235695364" TargetMode="External"/><Relationship Id="rId960" Type="http://schemas.openxmlformats.org/officeDocument/2006/relationships/hyperlink" Target="https://www.ebay.com/itm/406503264315" TargetMode="External"/><Relationship Id="rId1036" Type="http://schemas.openxmlformats.org/officeDocument/2006/relationships/hyperlink" Target="https://www.ebay.com/itm/389603075784" TargetMode="External"/><Relationship Id="rId1243" Type="http://schemas.openxmlformats.org/officeDocument/2006/relationships/hyperlink" Target="https://www.ebay.com/itm/377174105423" TargetMode="External"/><Relationship Id="rId613" Type="http://schemas.openxmlformats.org/officeDocument/2006/relationships/hyperlink" Target="https://www.ebay.com/itm/236337312523" TargetMode="External"/><Relationship Id="rId820" Type="http://schemas.openxmlformats.org/officeDocument/2006/relationships/hyperlink" Target="https://www.ebay.com/itm/267473196736" TargetMode="External"/><Relationship Id="rId918" Type="http://schemas.openxmlformats.org/officeDocument/2006/relationships/hyperlink" Target="https://www.ebay.com/itm/187844049777" TargetMode="External"/><Relationship Id="rId1450" Type="http://schemas.openxmlformats.org/officeDocument/2006/relationships/hyperlink" Target="https://www.ebay.com/itm/307126966789" TargetMode="External"/><Relationship Id="rId1103" Type="http://schemas.openxmlformats.org/officeDocument/2006/relationships/hyperlink" Target="https://www.ebay.com/itm/358332041220" TargetMode="External"/><Relationship Id="rId1310" Type="http://schemas.openxmlformats.org/officeDocument/2006/relationships/hyperlink" Target="https://www.ebay.com/itm/137401666079" TargetMode="External"/><Relationship Id="rId1408" Type="http://schemas.openxmlformats.org/officeDocument/2006/relationships/hyperlink" Target="https://www.ebay.com/itm/278204320007" TargetMode="External"/><Relationship Id="rId47" Type="http://schemas.openxmlformats.org/officeDocument/2006/relationships/hyperlink" Target="https://www.ebay.com/itm/395648709415" TargetMode="External"/><Relationship Id="rId196" Type="http://schemas.openxmlformats.org/officeDocument/2006/relationships/hyperlink" Target="https://www.ebay.com/itm/156893047728" TargetMode="External"/><Relationship Id="rId263" Type="http://schemas.openxmlformats.org/officeDocument/2006/relationships/hyperlink" Target="https://musicgoround.com/locations/louisville-ky/product/S000280975/Olds-Mendez-Trumpet-1959?searchid=0" TargetMode="External"/><Relationship Id="rId470" Type="http://schemas.openxmlformats.org/officeDocument/2006/relationships/hyperlink" Target="https://www.ebay.com/itm/317241978039" TargetMode="External"/><Relationship Id="rId123" Type="http://schemas.openxmlformats.org/officeDocument/2006/relationships/hyperlink" Target="https://www.ebay.com/itm/187180453456" TargetMode="External"/><Relationship Id="rId330" Type="http://schemas.openxmlformats.org/officeDocument/2006/relationships/hyperlink" Target="https://reverb.com/item/91268542-1955-olds-fe-super-trumpet-made-in-los-angeles" TargetMode="External"/><Relationship Id="rId568" Type="http://schemas.openxmlformats.org/officeDocument/2006/relationships/hyperlink" Target="https://www.trumpetherald.com/forum/viewtopic.php?p=408688&amp;sid=5e80f2f1f169a1ef109e8ce6d60be925" TargetMode="External"/><Relationship Id="rId775" Type="http://schemas.openxmlformats.org/officeDocument/2006/relationships/hyperlink" Target="https://reverb.com/item/93221673" TargetMode="External"/><Relationship Id="rId982" Type="http://schemas.openxmlformats.org/officeDocument/2006/relationships/hyperlink" Target="https://www.ebay.com/itm/177793660703" TargetMode="External"/><Relationship Id="rId1198" Type="http://schemas.openxmlformats.org/officeDocument/2006/relationships/hyperlink" Target="https://www.ebay.com/itm/147262717048" TargetMode="External"/><Relationship Id="rId428" Type="http://schemas.openxmlformats.org/officeDocument/2006/relationships/hyperlink" Target="https://shopgoodwill.com/item/236538526" TargetMode="External"/><Relationship Id="rId635" Type="http://schemas.openxmlformats.org/officeDocument/2006/relationships/hyperlink" Target="https://reverb.com/item/92242441-olds-ambassador-1954-bb-trumpet-sn-202752-100-new-clear-lacquered-brass" TargetMode="External"/><Relationship Id="rId842" Type="http://schemas.openxmlformats.org/officeDocument/2006/relationships/hyperlink" Target="https://www.ebay.com/itm/205869807284" TargetMode="External"/><Relationship Id="rId1058" Type="http://schemas.openxmlformats.org/officeDocument/2006/relationships/hyperlink" Target="https://shopgoodwill.com/item/256540566" TargetMode="External"/><Relationship Id="rId1265" Type="http://schemas.openxmlformats.org/officeDocument/2006/relationships/hyperlink" Target="https://www.facebook.com/groups/oldsloyalists/permalink/2200825307335825" TargetMode="External"/><Relationship Id="rId702" Type="http://schemas.openxmlformats.org/officeDocument/2006/relationships/hyperlink" Target="https://www.ebay.com/itm/257112927998" TargetMode="External"/><Relationship Id="rId1125" Type="http://schemas.openxmlformats.org/officeDocument/2006/relationships/hyperlink" Target="https://www.ebay.com/itm/327066265316" TargetMode="External"/><Relationship Id="rId1332" Type="http://schemas.openxmlformats.org/officeDocument/2006/relationships/hyperlink" Target="https://www.ebay.com/itm/298442232261" TargetMode="External"/><Relationship Id="rId69" Type="http://schemas.openxmlformats.org/officeDocument/2006/relationships/hyperlink" Target="https://www.ebay.com/itm/176722636841" TargetMode="External"/><Relationship Id="rId285" Type="http://schemas.openxmlformats.org/officeDocument/2006/relationships/hyperlink" Target="https://www.ebay.com/itm/127293197124" TargetMode="External"/><Relationship Id="rId492" Type="http://schemas.openxmlformats.org/officeDocument/2006/relationships/hyperlink" Target="https://reverb.com/item/92132739-olds-ambassador" TargetMode="External"/><Relationship Id="rId797" Type="http://schemas.openxmlformats.org/officeDocument/2006/relationships/hyperlink" Target="https://www.ebay.com/itm/146957304427" TargetMode="External"/><Relationship Id="rId145" Type="http://schemas.openxmlformats.org/officeDocument/2006/relationships/hyperlink" Target="https://www.ebay.com/itm/326564564133" TargetMode="External"/><Relationship Id="rId352" Type="http://schemas.openxmlformats.org/officeDocument/2006/relationships/hyperlink" Target="https://www.ebay.com/itm/197544789339" TargetMode="External"/><Relationship Id="rId1287" Type="http://schemas.openxmlformats.org/officeDocument/2006/relationships/hyperlink" Target="https://www.ebay.com/itm/227364782218" TargetMode="External"/><Relationship Id="rId212" Type="http://schemas.openxmlformats.org/officeDocument/2006/relationships/hyperlink" Target="https://www.ebay.com/itm/177000377273" TargetMode="External"/><Relationship Id="rId657" Type="http://schemas.openxmlformats.org/officeDocument/2006/relationships/hyperlink" Target="https://www.ebay.com/itm/306528097806" TargetMode="External"/><Relationship Id="rId864" Type="http://schemas.openxmlformats.org/officeDocument/2006/relationships/hyperlink" Target="https://www.ebay.com/itm/177610809094" TargetMode="External"/><Relationship Id="rId517" Type="http://schemas.openxmlformats.org/officeDocument/2006/relationships/hyperlink" Target="https://www.facebook.com/marketplace/item/1334057211689194/" TargetMode="External"/><Relationship Id="rId724" Type="http://schemas.openxmlformats.org/officeDocument/2006/relationships/hyperlink" Target="https://hibid.com/lot/271285159/olds-ambassador-fullerton-trumpet-serial--737659?ref=lot-list" TargetMode="External"/><Relationship Id="rId931" Type="http://schemas.openxmlformats.org/officeDocument/2006/relationships/hyperlink" Target="https://www.ebay.com/itm/397485172782" TargetMode="External"/><Relationship Id="rId1147" Type="http://schemas.openxmlformats.org/officeDocument/2006/relationships/hyperlink" Target="https://www.ebay.com/itm/168279304096" TargetMode="External"/><Relationship Id="rId1354" Type="http://schemas.openxmlformats.org/officeDocument/2006/relationships/hyperlink" Target="https://www.ebay.com/itm/147409873135" TargetMode="External"/><Relationship Id="rId60" Type="http://schemas.openxmlformats.org/officeDocument/2006/relationships/hyperlink" Target="https://www.ebay.com/itm/167151436751" TargetMode="External"/><Relationship Id="rId1007" Type="http://schemas.openxmlformats.org/officeDocument/2006/relationships/hyperlink" Target="https://www.trumpetherald.com/marketplace.php?task=detail&amp;id=157644&amp;s=Various-Vintage-Bb-Trumpets" TargetMode="External"/><Relationship Id="rId1214" Type="http://schemas.openxmlformats.org/officeDocument/2006/relationships/hyperlink" Target="https://www.ebay.com/itm/267649682193" TargetMode="External"/><Relationship Id="rId1421" Type="http://schemas.openxmlformats.org/officeDocument/2006/relationships/hyperlink" Target="https://www.ebay.com/itm/227449379143" TargetMode="External"/><Relationship Id="rId18" Type="http://schemas.openxmlformats.org/officeDocument/2006/relationships/hyperlink" Target="https://www.ebay.com/itm/156382305550" TargetMode="External"/><Relationship Id="rId167" Type="http://schemas.openxmlformats.org/officeDocument/2006/relationships/hyperlink" Target="https://www.ebay.com/itm/316744505267" TargetMode="External"/><Relationship Id="rId374" Type="http://schemas.openxmlformats.org/officeDocument/2006/relationships/hyperlink" Target="https://www.proxibid.com/F-E-Olds-Super-Model-Trumpet-w-Gig-Bag/lotInformation/94746176" TargetMode="External"/><Relationship Id="rId581" Type="http://schemas.openxmlformats.org/officeDocument/2006/relationships/hyperlink" Target="https://www.ebay.com/itm/167805163685" TargetMode="External"/><Relationship Id="rId234" Type="http://schemas.openxmlformats.org/officeDocument/2006/relationships/hyperlink" Target="https://www.ebay.com/itm/167418676193" TargetMode="External"/><Relationship Id="rId679" Type="http://schemas.openxmlformats.org/officeDocument/2006/relationships/hyperlink" Target="https://www.ebay.com/itm/376604514842" TargetMode="External"/><Relationship Id="rId886" Type="http://schemas.openxmlformats.org/officeDocument/2006/relationships/hyperlink" Target="https://www.facebook.com/groups/oldsloyalists/permalink/2078399562911734" TargetMode="External"/><Relationship Id="rId2" Type="http://schemas.openxmlformats.org/officeDocument/2006/relationships/hyperlink" Target="https://www.ebay.com/itm/364833602003" TargetMode="External"/><Relationship Id="rId441" Type="http://schemas.openxmlformats.org/officeDocument/2006/relationships/hyperlink" Target="https://www.ebay.com/itm/167643379333" TargetMode="External"/><Relationship Id="rId539" Type="http://schemas.openxmlformats.org/officeDocument/2006/relationships/hyperlink" Target="https://shopgoodwill.com/item/225700315" TargetMode="External"/><Relationship Id="rId746" Type="http://schemas.openxmlformats.org/officeDocument/2006/relationships/hyperlink" Target="https://www.ebay.com/itm/167894961141" TargetMode="External"/><Relationship Id="rId1071" Type="http://schemas.openxmlformats.org/officeDocument/2006/relationships/hyperlink" Target="https://www.ebay.com/itm/366241198722" TargetMode="External"/><Relationship Id="rId1169" Type="http://schemas.openxmlformats.org/officeDocument/2006/relationships/hyperlink" Target="https://www.ebay.com/itm/206200041231" TargetMode="External"/><Relationship Id="rId1376" Type="http://schemas.openxmlformats.org/officeDocument/2006/relationships/hyperlink" Target="https://www.ebay.com/itm/158059297764" TargetMode="External"/><Relationship Id="rId301" Type="http://schemas.openxmlformats.org/officeDocument/2006/relationships/hyperlink" Target="https://www.ebay.com/itm/388681841867" TargetMode="External"/><Relationship Id="rId953" Type="http://schemas.openxmlformats.org/officeDocument/2006/relationships/hyperlink" Target="https://www.ebay.com/itm/187830393594" TargetMode="External"/><Relationship Id="rId1029" Type="http://schemas.openxmlformats.org/officeDocument/2006/relationships/hyperlink" Target="https://www.ebay.com/itm/376943527101" TargetMode="External"/><Relationship Id="rId1236" Type="http://schemas.openxmlformats.org/officeDocument/2006/relationships/hyperlink" Target="https://www.ebay.com/itm/178114140959" TargetMode="External"/><Relationship Id="rId82" Type="http://schemas.openxmlformats.org/officeDocument/2006/relationships/hyperlink" Target="https://www.ebay.com/itm/276830515454" TargetMode="External"/><Relationship Id="rId606" Type="http://schemas.openxmlformats.org/officeDocument/2006/relationships/hyperlink" Target="https://www.ebay.com/itm/336212307115" TargetMode="External"/><Relationship Id="rId813" Type="http://schemas.openxmlformats.org/officeDocument/2006/relationships/hyperlink" Target="https://reverb.com/item/93334599-olds-ambassador-refurbished-and-upgraded-intonation-control-key-of-c-1962-raw-brass-finish" TargetMode="External"/><Relationship Id="rId1443" Type="http://schemas.openxmlformats.org/officeDocument/2006/relationships/hyperlink" Target="https://www.ebay.com/itm/128017186698" TargetMode="External"/><Relationship Id="rId1303" Type="http://schemas.openxmlformats.org/officeDocument/2006/relationships/hyperlink" Target="https://www.ebay.com/itm/358644029010" TargetMode="External"/><Relationship Id="rId189" Type="http://schemas.openxmlformats.org/officeDocument/2006/relationships/hyperlink" Target="https://www.facebook.com/marketplace/item/1240015471082075/" TargetMode="External"/><Relationship Id="rId396" Type="http://schemas.openxmlformats.org/officeDocument/2006/relationships/hyperlink" Target="https://shopgoodwill.com/item/234599992" TargetMode="External"/><Relationship Id="rId256" Type="http://schemas.openxmlformats.org/officeDocument/2006/relationships/hyperlink" Target="https://www.musicalinstrumentcity.com/product/olds-trumpet-w-silver-bell-ser149616/" TargetMode="External"/><Relationship Id="rId463" Type="http://schemas.openxmlformats.org/officeDocument/2006/relationships/hyperlink" Target="https://www.trumpetherald.com/forum/viewtopic.php?p=1734725" TargetMode="External"/><Relationship Id="rId670" Type="http://schemas.openxmlformats.org/officeDocument/2006/relationships/hyperlink" Target="https://shopgoodwill.com/item/245969971" TargetMode="External"/><Relationship Id="rId1093" Type="http://schemas.openxmlformats.org/officeDocument/2006/relationships/hyperlink" Target="https://www.ebay.com/itm/356892008502" TargetMode="External"/><Relationship Id="rId116" Type="http://schemas.openxmlformats.org/officeDocument/2006/relationships/hyperlink" Target="https://www.ebay.com/itm/146482829205" TargetMode="External"/><Relationship Id="rId323" Type="http://schemas.openxmlformats.org/officeDocument/2006/relationships/hyperlink" Target="https://www.ebay.com/itm/177260595631" TargetMode="External"/><Relationship Id="rId530" Type="http://schemas.openxmlformats.org/officeDocument/2006/relationships/hyperlink" Target="https://www.ebay.com/itm/306448141340" TargetMode="External"/><Relationship Id="rId768" Type="http://schemas.openxmlformats.org/officeDocument/2006/relationships/hyperlink" Target="https://www.ebay.com/itm/389218697980" TargetMode="External"/><Relationship Id="rId975" Type="http://schemas.openxmlformats.org/officeDocument/2006/relationships/hyperlink" Target="https://www.ebay.com/itm/358012765846" TargetMode="External"/><Relationship Id="rId1160" Type="http://schemas.openxmlformats.org/officeDocument/2006/relationships/hyperlink" Target="https://www.ebay.com/itm/306867228115" TargetMode="External"/><Relationship Id="rId1398" Type="http://schemas.openxmlformats.org/officeDocument/2006/relationships/hyperlink" Target="https://www.ebay.com/itm/178313778198" TargetMode="External"/><Relationship Id="rId628" Type="http://schemas.openxmlformats.org/officeDocument/2006/relationships/hyperlink" Target="https://www.ebay.com/itm/257122369194" TargetMode="External"/><Relationship Id="rId835" Type="http://schemas.openxmlformats.org/officeDocument/2006/relationships/hyperlink" Target="https://www.ebay.com/itm/177574114486" TargetMode="External"/><Relationship Id="rId1258" Type="http://schemas.openxmlformats.org/officeDocument/2006/relationships/hyperlink" Target="https://www.ebay.com/itm/127869760452" TargetMode="External"/><Relationship Id="rId1020" Type="http://schemas.openxmlformats.org/officeDocument/2006/relationships/hyperlink" Target="https://www.ebay.com/itm/257347125161" TargetMode="External"/><Relationship Id="rId1118" Type="http://schemas.openxmlformats.org/officeDocument/2006/relationships/hyperlink" Target="https://www.ebay.com/itm/168252177270" TargetMode="External"/><Relationship Id="rId1325" Type="http://schemas.openxmlformats.org/officeDocument/2006/relationships/hyperlink" Target="https://www.ebay.com/itm/800197439102" TargetMode="External"/><Relationship Id="rId902" Type="http://schemas.openxmlformats.org/officeDocument/2006/relationships/hyperlink" Target="https://shopgoodwill.com/item/250261375" TargetMode="External"/><Relationship Id="rId31" Type="http://schemas.openxmlformats.org/officeDocument/2006/relationships/hyperlink" Target="https://www.ebay.com/itm/176531754581" TargetMode="External"/><Relationship Id="rId180" Type="http://schemas.openxmlformats.org/officeDocument/2006/relationships/hyperlink" Target="https://www.ebay.com/itm/177067922912" TargetMode="External"/><Relationship Id="rId278" Type="http://schemas.openxmlformats.org/officeDocument/2006/relationships/hyperlink" Target="https://reverb.com/item/88079414-olds-ambassador-trumpet-vintage" TargetMode="External"/><Relationship Id="rId485" Type="http://schemas.openxmlformats.org/officeDocument/2006/relationships/hyperlink" Target="https://www.ebay.com/itm/257074033845" TargetMode="External"/><Relationship Id="rId692" Type="http://schemas.openxmlformats.org/officeDocument/2006/relationships/hyperlink" Target="https://www.ebay.com/itm/157373496335" TargetMode="External"/><Relationship Id="rId138" Type="http://schemas.openxmlformats.org/officeDocument/2006/relationships/hyperlink" Target="https://shopgoodwill.com/item/228820859" TargetMode="External"/><Relationship Id="rId345" Type="http://schemas.openxmlformats.org/officeDocument/2006/relationships/hyperlink" Target="https://www.ebay.com/itm/127263720048" TargetMode="External"/><Relationship Id="rId552" Type="http://schemas.openxmlformats.org/officeDocument/2006/relationships/hyperlink" Target="https://www.ebay.com/itm/146784124024" TargetMode="External"/><Relationship Id="rId997" Type="http://schemas.openxmlformats.org/officeDocument/2006/relationships/hyperlink" Target="https://www.ebay.com/itm/147118552637" TargetMode="External"/><Relationship Id="rId1182" Type="http://schemas.openxmlformats.org/officeDocument/2006/relationships/hyperlink" Target="https://www.ebay.com/itm/277891931837" TargetMode="External"/><Relationship Id="rId205" Type="http://schemas.openxmlformats.org/officeDocument/2006/relationships/hyperlink" Target="https://www.ebay.com/itm/326507290409" TargetMode="External"/><Relationship Id="rId412" Type="http://schemas.openxmlformats.org/officeDocument/2006/relationships/hyperlink" Target="https://www.ebay.com/itm/257005637056" TargetMode="External"/><Relationship Id="rId857" Type="http://schemas.openxmlformats.org/officeDocument/2006/relationships/hyperlink" Target="https://www.ebay.com/itm/397238995558" TargetMode="External"/><Relationship Id="rId1042" Type="http://schemas.openxmlformats.org/officeDocument/2006/relationships/hyperlink" Target="https://www.ebay.com/itm/177859913253" TargetMode="External"/><Relationship Id="rId717" Type="http://schemas.openxmlformats.org/officeDocument/2006/relationships/hyperlink" Target="https://www.ebay.com/itm/326840487695" TargetMode="External"/><Relationship Id="rId924" Type="http://schemas.openxmlformats.org/officeDocument/2006/relationships/hyperlink" Target="https://www.ebay.com/itm/116936985797" TargetMode="External"/><Relationship Id="rId1347" Type="http://schemas.openxmlformats.org/officeDocument/2006/relationships/hyperlink" Target="https://www.ebay.com/itm/178258940236" TargetMode="External"/><Relationship Id="rId53" Type="http://schemas.openxmlformats.org/officeDocument/2006/relationships/hyperlink" Target="https://www.ebay.com/itm/176338026165" TargetMode="External"/><Relationship Id="rId1207" Type="http://schemas.openxmlformats.org/officeDocument/2006/relationships/hyperlink" Target="https://www.ebay.com/itm/198301375082" TargetMode="External"/><Relationship Id="rId1414" Type="http://schemas.openxmlformats.org/officeDocument/2006/relationships/hyperlink" Target="https://www.ebay.com/itm/298530255131" TargetMode="External"/><Relationship Id="rId367" Type="http://schemas.openxmlformats.org/officeDocument/2006/relationships/hyperlink" Target="https://www.ebay.com/itm/277294042739" TargetMode="External"/><Relationship Id="rId574" Type="http://schemas.openxmlformats.org/officeDocument/2006/relationships/hyperlink" Target="https://reverb.com/item/93025232-vintage-olds-super-los-angeles-bb-trumpet-with-original-case-just-serviced-1943" TargetMode="External"/><Relationship Id="rId227" Type="http://schemas.openxmlformats.org/officeDocument/2006/relationships/hyperlink" Target="https://www.ebay.com/itm/376376036619" TargetMode="External"/><Relationship Id="rId781" Type="http://schemas.openxmlformats.org/officeDocument/2006/relationships/hyperlink" Target="https://www.ebay.com/itm/326899370135" TargetMode="External"/><Relationship Id="rId879" Type="http://schemas.openxmlformats.org/officeDocument/2006/relationships/hyperlink" Target="https://www.facebook.com/share/p/1ChSnrQ6VH/" TargetMode="External"/><Relationship Id="rId434" Type="http://schemas.openxmlformats.org/officeDocument/2006/relationships/hyperlink" Target="https://www.ebay.com/itm/326680499202" TargetMode="External"/><Relationship Id="rId641" Type="http://schemas.openxmlformats.org/officeDocument/2006/relationships/hyperlink" Target="https://www.ebay.com/itm/187596990422" TargetMode="External"/><Relationship Id="rId739" Type="http://schemas.openxmlformats.org/officeDocument/2006/relationships/hyperlink" Target="https://www.ebay.com/itm/397162270873" TargetMode="External"/><Relationship Id="rId1064" Type="http://schemas.openxmlformats.org/officeDocument/2006/relationships/hyperlink" Target="https://www.ebay.com/itm/366226078959" TargetMode="External"/><Relationship Id="rId1271" Type="http://schemas.openxmlformats.org/officeDocument/2006/relationships/hyperlink" Target="https://www.ebay.com/itm/267677634660" TargetMode="External"/><Relationship Id="rId1369" Type="http://schemas.openxmlformats.org/officeDocument/2006/relationships/hyperlink" Target="http://gamonbrass.com/en/offer/trumpet/Bb/1298" TargetMode="External"/><Relationship Id="rId501" Type="http://schemas.openxmlformats.org/officeDocument/2006/relationships/hyperlink" Target="https://www.ebay.com/itm/397050556859" TargetMode="External"/><Relationship Id="rId946" Type="http://schemas.openxmlformats.org/officeDocument/2006/relationships/hyperlink" Target="https://reverb.com/item/93575118-olds-opera-bb-cornet-1960s-nickel-plating-with-lacquered-brass-w-original-case" TargetMode="External"/><Relationship Id="rId1131" Type="http://schemas.openxmlformats.org/officeDocument/2006/relationships/hyperlink" Target="https://reverb.com/item/95417811-1960-f-e-olds-son-super-trumpet-model-s-10" TargetMode="External"/><Relationship Id="rId1229" Type="http://schemas.openxmlformats.org/officeDocument/2006/relationships/hyperlink" Target="https://www.ebay.com/itm/366389808176" TargetMode="External"/><Relationship Id="rId75" Type="http://schemas.openxmlformats.org/officeDocument/2006/relationships/hyperlink" Target="https://www.facebook.com/groups/123797554312659/permalink/29267923176140043" TargetMode="External"/><Relationship Id="rId806" Type="http://schemas.openxmlformats.org/officeDocument/2006/relationships/hyperlink" Target="https://www.ebay.com/itm/116899025159" TargetMode="External"/><Relationship Id="rId1436" Type="http://schemas.openxmlformats.org/officeDocument/2006/relationships/hyperlink" Target="https://www.ebay.com/itm/336723950167" TargetMode="External"/><Relationship Id="rId291" Type="http://schemas.openxmlformats.org/officeDocument/2006/relationships/hyperlink" Target="https://reverb.com/item/91583300-f-e-olds-special-bb-trumpet-w-case" TargetMode="External"/><Relationship Id="rId151" Type="http://schemas.openxmlformats.org/officeDocument/2006/relationships/hyperlink" Target="https://www.ebay.com/itm/405373512507" TargetMode="External"/><Relationship Id="rId389" Type="http://schemas.openxmlformats.org/officeDocument/2006/relationships/hyperlink" Target="https://www.ebay.com/itm/127261612384" TargetMode="External"/><Relationship Id="rId596" Type="http://schemas.openxmlformats.org/officeDocument/2006/relationships/hyperlink" Target="https://nh.craigslist.org/msg/d/suncook-1950-fe-olds-ambassador-model/7880024840.html" TargetMode="External"/><Relationship Id="rId249" Type="http://schemas.openxmlformats.org/officeDocument/2006/relationships/hyperlink" Target="https://reverb.com/item/85997678-olds-super-cornet-made-in-1952-in-good-shape-vintage-pro-horn" TargetMode="External"/><Relationship Id="rId456" Type="http://schemas.openxmlformats.org/officeDocument/2006/relationships/hyperlink" Target="https://www.ebay.com/itm/127371453313" TargetMode="External"/><Relationship Id="rId663" Type="http://schemas.openxmlformats.org/officeDocument/2006/relationships/hyperlink" Target="https://www.ebay.com/itm/157411808179" TargetMode="External"/><Relationship Id="rId870" Type="http://schemas.openxmlformats.org/officeDocument/2006/relationships/hyperlink" Target="https://reverb.com/item/50485278-olds-ambassador-trumpet-1958" TargetMode="External"/><Relationship Id="rId1086" Type="http://schemas.openxmlformats.org/officeDocument/2006/relationships/hyperlink" Target="https://reverb.com/item/94940900-f-e-olds-son-olds-super-1947" TargetMode="External"/><Relationship Id="rId1293" Type="http://schemas.openxmlformats.org/officeDocument/2006/relationships/hyperlink" Target="https://www.ebay.com/itm/117225226801" TargetMode="External"/><Relationship Id="rId109" Type="http://schemas.openxmlformats.org/officeDocument/2006/relationships/hyperlink" Target="https://www.ebay.com/itm/376093032473" TargetMode="External"/><Relationship Id="rId316" Type="http://schemas.openxmlformats.org/officeDocument/2006/relationships/hyperlink" Target="https://www.ebay.com/itm/286710692317" TargetMode="External"/><Relationship Id="rId523" Type="http://schemas.openxmlformats.org/officeDocument/2006/relationships/hyperlink" Target="https://www.ebay.com/itm/365808823149" TargetMode="External"/><Relationship Id="rId968" Type="http://schemas.openxmlformats.org/officeDocument/2006/relationships/hyperlink" Target="https://www.ebay.com/itm/277579372046" TargetMode="External"/><Relationship Id="rId1153" Type="http://schemas.openxmlformats.org/officeDocument/2006/relationships/hyperlink" Target="https://www.auctionzip.com/auction-lot/lot_96AF5BDB9F?utm_source=azemail&amp;utm_medium=email&amp;utm_campaign=alerts" TargetMode="External"/><Relationship Id="rId97" Type="http://schemas.openxmlformats.org/officeDocument/2006/relationships/hyperlink" Target="https://www.musicalinstrumentcity.com/product/olds-special-trumpet-ser26203/" TargetMode="External"/><Relationship Id="rId730" Type="http://schemas.openxmlformats.org/officeDocument/2006/relationships/hyperlink" Target="https://www.ebay.com/itm/227024049254" TargetMode="External"/><Relationship Id="rId828" Type="http://schemas.openxmlformats.org/officeDocument/2006/relationships/hyperlink" Target="https://reverb.com/item/93327263-f-e-olds-son-recording-trumpet-fullerton-era-c-1964-66-excellent-condition-protec-case-3-custom-mouthpieces" TargetMode="External"/><Relationship Id="rId1013" Type="http://schemas.openxmlformats.org/officeDocument/2006/relationships/hyperlink" Target="https://www.ebay.com/itm/376923086555" TargetMode="External"/><Relationship Id="rId1360" Type="http://schemas.openxmlformats.org/officeDocument/2006/relationships/hyperlink" Target="https://www.ebay.com/itm/800279874055" TargetMode="External"/><Relationship Id="rId1458" Type="http://schemas.openxmlformats.org/officeDocument/2006/relationships/hyperlink" Target="https://centexbrass.com/1963oldsoperacornet428678" TargetMode="External"/><Relationship Id="rId1220" Type="http://schemas.openxmlformats.org/officeDocument/2006/relationships/hyperlink" Target="https://www.ebay.com/itm/277831884529" TargetMode="External"/><Relationship Id="rId1318" Type="http://schemas.openxmlformats.org/officeDocument/2006/relationships/hyperlink" Target="https://www.ebay.com/itm/800106346256" TargetMode="External"/><Relationship Id="rId24" Type="http://schemas.openxmlformats.org/officeDocument/2006/relationships/hyperlink" Target="https://reverb.com/item/81991468-f-e-olds-opera-trumpet-1950s-silver" TargetMode="External"/><Relationship Id="rId173" Type="http://schemas.openxmlformats.org/officeDocument/2006/relationships/hyperlink" Target="https://shopgoodwill.com/item/226640524" TargetMode="External"/><Relationship Id="rId380" Type="http://schemas.openxmlformats.org/officeDocument/2006/relationships/hyperlink" Target="https://shopgoodwill.com/item/236377636" TargetMode="External"/><Relationship Id="rId240" Type="http://schemas.openxmlformats.org/officeDocument/2006/relationships/hyperlink" Target="https://www.horntrader.com/product/olds-studio-sn-35224/" TargetMode="External"/><Relationship Id="rId478" Type="http://schemas.openxmlformats.org/officeDocument/2006/relationships/hyperlink" Target="https://www.ebay.com/itm/277348178906" TargetMode="External"/><Relationship Id="rId685" Type="http://schemas.openxmlformats.org/officeDocument/2006/relationships/hyperlink" Target="https://www.sweetwater.com/used/listings/350085-used-olds-ambassador-vintage-trumpet-with-case-mouthpiece-and-mute?sort=published_desc" TargetMode="External"/><Relationship Id="rId892" Type="http://schemas.openxmlformats.org/officeDocument/2006/relationships/hyperlink" Target="https://www.ebay.com/itm/267537262973" TargetMode="External"/><Relationship Id="rId100" Type="http://schemas.openxmlformats.org/officeDocument/2006/relationships/hyperlink" Target="https://www.ebay.com/itm/226734015942" TargetMode="External"/><Relationship Id="rId338" Type="http://schemas.openxmlformats.org/officeDocument/2006/relationships/hyperlink" Target="https://www.ebay.com/itm/177270623787" TargetMode="External"/><Relationship Id="rId545" Type="http://schemas.openxmlformats.org/officeDocument/2006/relationships/hyperlink" Target="https://www.ebay.com/itm/116762347583" TargetMode="External"/><Relationship Id="rId752" Type="http://schemas.openxmlformats.org/officeDocument/2006/relationships/hyperlink" Target="https://www.ebay.com/itm/277406144206" TargetMode="External"/><Relationship Id="rId1175" Type="http://schemas.openxmlformats.org/officeDocument/2006/relationships/hyperlink" Target="https://www.ebay.com/itm/377106125346" TargetMode="External"/><Relationship Id="rId1382" Type="http://schemas.openxmlformats.org/officeDocument/2006/relationships/hyperlink" Target="https://www.ebay.com/itm/168523731129" TargetMode="External"/><Relationship Id="rId405" Type="http://schemas.openxmlformats.org/officeDocument/2006/relationships/hyperlink" Target="https://www.ebay.com/itm/257012440897" TargetMode="External"/><Relationship Id="rId612" Type="http://schemas.openxmlformats.org/officeDocument/2006/relationships/hyperlink" Target="https://www.ebay.com/itm/389064272563" TargetMode="External"/><Relationship Id="rId1035" Type="http://schemas.openxmlformats.org/officeDocument/2006/relationships/hyperlink" Target="https://www.ebay.com/itm/389600374753" TargetMode="External"/><Relationship Id="rId1242" Type="http://schemas.openxmlformats.org/officeDocument/2006/relationships/hyperlink" Target="https://www.ebay.com/itm/277973444394" TargetMode="External"/><Relationship Id="rId917" Type="http://schemas.openxmlformats.org/officeDocument/2006/relationships/hyperlink" Target="https://www.ebay.com/itm/116946112894" TargetMode="External"/><Relationship Id="rId1102" Type="http://schemas.openxmlformats.org/officeDocument/2006/relationships/hyperlink" Target="https://www.ebay.com/itm/397714726964" TargetMode="External"/><Relationship Id="rId46" Type="http://schemas.openxmlformats.org/officeDocument/2006/relationships/hyperlink" Target="https://www.facebook.com/marketplace/item/1198540147938145" TargetMode="External"/><Relationship Id="rId1407" Type="http://schemas.openxmlformats.org/officeDocument/2006/relationships/hyperlink" Target="https://www.ebay.com/itm/188673397878" TargetMode="External"/><Relationship Id="rId195" Type="http://schemas.openxmlformats.org/officeDocument/2006/relationships/hyperlink" Target="https://www.ebay.com/itm/405825242535" TargetMode="External"/><Relationship Id="rId262" Type="http://schemas.openxmlformats.org/officeDocument/2006/relationships/hyperlink" Target="https://www.ebay.com/itm/365662762031" TargetMode="External"/><Relationship Id="rId567" Type="http://schemas.openxmlformats.org/officeDocument/2006/relationships/hyperlink" Target="https://www.facebook.com/marketplace/item/3175368915944408/" TargetMode="External"/><Relationship Id="rId1197" Type="http://schemas.openxmlformats.org/officeDocument/2006/relationships/hyperlink" Target="https://www.facebook.com/groups/123797554312659/permalink/35860332973565664" TargetMode="External"/><Relationship Id="rId122" Type="http://schemas.openxmlformats.org/officeDocument/2006/relationships/hyperlink" Target="https://www.brassinstrumentworkshop.com/shop/Bb-Trumpets/Used/p/Super-Olds-x89097771.htm" TargetMode="External"/><Relationship Id="rId774" Type="http://schemas.openxmlformats.org/officeDocument/2006/relationships/hyperlink" Target="https://www.ebay.com/itm/397360215286" TargetMode="External"/><Relationship Id="rId981" Type="http://schemas.openxmlformats.org/officeDocument/2006/relationships/hyperlink" Target="https://www.ebay.com/itm/376881451604" TargetMode="External"/><Relationship Id="rId1057" Type="http://schemas.openxmlformats.org/officeDocument/2006/relationships/hyperlink" Target="https://www.ebay.com/itm/236650308037" TargetMode="External"/><Relationship Id="rId427" Type="http://schemas.openxmlformats.org/officeDocument/2006/relationships/hyperlink" Target="https://www.ebay.com/itm/187465198338" TargetMode="External"/><Relationship Id="rId634" Type="http://schemas.openxmlformats.org/officeDocument/2006/relationships/hyperlink" Target="https://www.ebay.com/itm/365884193662" TargetMode="External"/><Relationship Id="rId841" Type="http://schemas.openxmlformats.org/officeDocument/2006/relationships/hyperlink" Target="https://www.ebay.com/itm/406412091668" TargetMode="External"/><Relationship Id="rId1264" Type="http://schemas.openxmlformats.org/officeDocument/2006/relationships/hyperlink" Target="https://www.ebay.com/itm/336591451463" TargetMode="External"/><Relationship Id="rId701" Type="http://schemas.openxmlformats.org/officeDocument/2006/relationships/hyperlink" Target="https://shopgoodwill.com/item/245627055" TargetMode="External"/><Relationship Id="rId939" Type="http://schemas.openxmlformats.org/officeDocument/2006/relationships/hyperlink" Target="https://shopgoodwill.com/item/250713803" TargetMode="External"/><Relationship Id="rId1124" Type="http://schemas.openxmlformats.org/officeDocument/2006/relationships/hyperlink" Target="https://allenmarshallauctions.hibid.com/lot/291865782/two-olds-cornets--includes-reunion-blues-softcase?ref=catalog" TargetMode="External"/><Relationship Id="rId1331" Type="http://schemas.openxmlformats.org/officeDocument/2006/relationships/hyperlink" Target="https://www.ebay.com/itm/800208784781" TargetMode="External"/><Relationship Id="rId68" Type="http://schemas.openxmlformats.org/officeDocument/2006/relationships/hyperlink" Target="https://www.ebay.com/itm/116416094756" TargetMode="External"/><Relationship Id="rId1429" Type="http://schemas.openxmlformats.org/officeDocument/2006/relationships/hyperlink" Target="https://www.ebay.com/itm/278241033010" TargetMode="External"/><Relationship Id="rId284" Type="http://schemas.openxmlformats.org/officeDocument/2006/relationships/hyperlink" Target="https://www.ebay.de/itm/286748397665" TargetMode="External"/><Relationship Id="rId491" Type="http://schemas.openxmlformats.org/officeDocument/2006/relationships/hyperlink" Target="https://shopgoodwill.com/item/240531299" TargetMode="External"/><Relationship Id="rId144" Type="http://schemas.openxmlformats.org/officeDocument/2006/relationships/hyperlink" Target="https://www.musicalinstrumentcity.com/product/olds-studio-model-herald-trumpet-ser231463-plays-great-very-cool-instrument/" TargetMode="External"/><Relationship Id="rId589" Type="http://schemas.openxmlformats.org/officeDocument/2006/relationships/hyperlink" Target="https://www.ebay.com/itm/167811972125" TargetMode="External"/><Relationship Id="rId796" Type="http://schemas.openxmlformats.org/officeDocument/2006/relationships/hyperlink" Target="https://www.facebook.com/marketplace/item/25011605198532658/" TargetMode="External"/><Relationship Id="rId351" Type="http://schemas.openxmlformats.org/officeDocument/2006/relationships/hyperlink" Target="https://shopgoodwill.com/item/236350596" TargetMode="External"/><Relationship Id="rId449" Type="http://schemas.openxmlformats.org/officeDocument/2006/relationships/hyperlink" Target="https://reverb.com/item/91934341-olds-special-bb-trumpet-c-1939" TargetMode="External"/><Relationship Id="rId656" Type="http://schemas.openxmlformats.org/officeDocument/2006/relationships/hyperlink" Target="https://www.facebook.com/marketplace/item/1286704222652479/" TargetMode="External"/><Relationship Id="rId863" Type="http://schemas.openxmlformats.org/officeDocument/2006/relationships/hyperlink" Target="https://shopgoodwill.com/item/249211092" TargetMode="External"/><Relationship Id="rId1079" Type="http://schemas.openxmlformats.org/officeDocument/2006/relationships/hyperlink" Target="https://www.ebay.com/itm/257394835284" TargetMode="External"/><Relationship Id="rId1286" Type="http://schemas.openxmlformats.org/officeDocument/2006/relationships/hyperlink" Target="https://www.ebay.com/itm/267684730765" TargetMode="External"/><Relationship Id="rId211" Type="http://schemas.openxmlformats.org/officeDocument/2006/relationships/hyperlink" Target="https://hibid.com/lot/229674813/olds-special-599524-trumpet-?ref=lot-list" TargetMode="External"/><Relationship Id="rId309" Type="http://schemas.openxmlformats.org/officeDocument/2006/relationships/hyperlink" Target="https://www.facebook.com/marketplace/item/1697337874093085" TargetMode="External"/><Relationship Id="rId516" Type="http://schemas.openxmlformats.org/officeDocument/2006/relationships/hyperlink" Target="https://www.ebay.com/itm/388288591634" TargetMode="External"/><Relationship Id="rId1146" Type="http://schemas.openxmlformats.org/officeDocument/2006/relationships/hyperlink" Target="https://www.ebay.com/itm/178014255567" TargetMode="External"/><Relationship Id="rId723" Type="http://schemas.openxmlformats.org/officeDocument/2006/relationships/hyperlink" Target="https://www.ebay.com/itm/297721992655" TargetMode="External"/><Relationship Id="rId930" Type="http://schemas.openxmlformats.org/officeDocument/2006/relationships/hyperlink" Target="https://www.facebook.com/groups/flugelhornlovers/posts/10162205757651139" TargetMode="External"/><Relationship Id="rId1006" Type="http://schemas.openxmlformats.org/officeDocument/2006/relationships/hyperlink" Target="https://www.ebay.com/itm/326976559641" TargetMode="External"/><Relationship Id="rId1353" Type="http://schemas.openxmlformats.org/officeDocument/2006/relationships/hyperlink" Target="https://www.ebay.com/itm/188583328661" TargetMode="External"/><Relationship Id="rId1213" Type="http://schemas.openxmlformats.org/officeDocument/2006/relationships/hyperlink" Target="https://www.ebay.com/itm/227318090902" TargetMode="External"/><Relationship Id="rId1420" Type="http://schemas.openxmlformats.org/officeDocument/2006/relationships/hyperlink" Target="https://www.ebay.com/itm/336709700545" TargetMode="External"/><Relationship Id="rId17" Type="http://schemas.openxmlformats.org/officeDocument/2006/relationships/hyperlink" Target="https://www.ebay.com/itm/126632179603" TargetMode="External"/><Relationship Id="rId166" Type="http://schemas.openxmlformats.org/officeDocument/2006/relationships/hyperlink" Target="https://www.ebay.com/itm/156892646172" TargetMode="External"/><Relationship Id="rId373" Type="http://schemas.openxmlformats.org/officeDocument/2006/relationships/hyperlink" Target="https://fresno.craigslist.org/msg/d/fresno-olds-super-trumpet-1961/7869367858.html" TargetMode="External"/><Relationship Id="rId580" Type="http://schemas.openxmlformats.org/officeDocument/2006/relationships/hyperlink" Target="https://www.ebay.com/itm/376566496486" TargetMode="External"/><Relationship Id="rId1" Type="http://schemas.openxmlformats.org/officeDocument/2006/relationships/hyperlink" Target="https://www.ebay.com/itm/335498135925" TargetMode="External"/><Relationship Id="rId233" Type="http://schemas.openxmlformats.org/officeDocument/2006/relationships/hyperlink" Target="https://musicgoround.com/locations/columbus-oh/product/S000295186/Olds-SPECIAL-1946-LA-TRUMPET?searchid=0" TargetMode="External"/><Relationship Id="rId440" Type="http://schemas.openxmlformats.org/officeDocument/2006/relationships/hyperlink" Target="https://www.facebook.com/marketplace/item/726512876694000/" TargetMode="External"/><Relationship Id="rId678" Type="http://schemas.openxmlformats.org/officeDocument/2006/relationships/hyperlink" Target="https://www.ebay.com/itm/397115606690" TargetMode="External"/><Relationship Id="rId885" Type="http://schemas.openxmlformats.org/officeDocument/2006/relationships/hyperlink" Target="https://www.ebay.com/itm/366076876691" TargetMode="External"/><Relationship Id="rId1070" Type="http://schemas.openxmlformats.org/officeDocument/2006/relationships/hyperlink" Target="https://www.ebay.com/itm/336459155357"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s://reverb.com/item/86079589" TargetMode="External"/><Relationship Id="rId13" Type="http://schemas.openxmlformats.org/officeDocument/2006/relationships/hyperlink" Target="https://www.ebay.com/itm/226856217314" TargetMode="External"/><Relationship Id="rId18" Type="http://schemas.openxmlformats.org/officeDocument/2006/relationships/hyperlink" Target="https://www.ebay.com/itm/306214820823" TargetMode="External"/><Relationship Id="rId26" Type="http://schemas.openxmlformats.org/officeDocument/2006/relationships/printerSettings" Target="../printerSettings/printerSettings2.bin"/><Relationship Id="rId3" Type="http://schemas.openxmlformats.org/officeDocument/2006/relationships/hyperlink" Target="https://www.ebay.com/itm/326618866767" TargetMode="External"/><Relationship Id="rId21" Type="http://schemas.openxmlformats.org/officeDocument/2006/relationships/hyperlink" Target="https://www.ebay.com/itm/225815290895" TargetMode="External"/><Relationship Id="rId7" Type="http://schemas.openxmlformats.org/officeDocument/2006/relationships/hyperlink" Target="https://reverb.com/item/84467267" TargetMode="External"/><Relationship Id="rId12" Type="http://schemas.openxmlformats.org/officeDocument/2006/relationships/hyperlink" Target="https://reverb.com/item/90895513" TargetMode="External"/><Relationship Id="rId17" Type="http://schemas.openxmlformats.org/officeDocument/2006/relationships/hyperlink" Target="https://www.ebay.com/itm/167375097391" TargetMode="External"/><Relationship Id="rId25" Type="http://schemas.openxmlformats.org/officeDocument/2006/relationships/hyperlink" Target="https://reverb.com/item/94898629-olds-super-trombone-la-los-angeles-california" TargetMode="External"/><Relationship Id="rId2" Type="http://schemas.openxmlformats.org/officeDocument/2006/relationships/hyperlink" Target="https://reverb.com/item/88253470" TargetMode="External"/><Relationship Id="rId16" Type="http://schemas.openxmlformats.org/officeDocument/2006/relationships/hyperlink" Target="https://www.ebay.com/itm/356016580633" TargetMode="External"/><Relationship Id="rId20" Type="http://schemas.openxmlformats.org/officeDocument/2006/relationships/hyperlink" Target="https://www.ebay.com/itm/285948282176" TargetMode="External"/><Relationship Id="rId1" Type="http://schemas.openxmlformats.org/officeDocument/2006/relationships/hyperlink" Target="https://www.ebay.com/itm/177223537726" TargetMode="External"/><Relationship Id="rId6" Type="http://schemas.openxmlformats.org/officeDocument/2006/relationships/hyperlink" Target="https://reverb.com/item/25928693" TargetMode="External"/><Relationship Id="rId11" Type="http://schemas.openxmlformats.org/officeDocument/2006/relationships/hyperlink" Target="https://reverb.com/item/85368544" TargetMode="External"/><Relationship Id="rId24" Type="http://schemas.openxmlformats.org/officeDocument/2006/relationships/hyperlink" Target="https://reverb.com/item/91566111" TargetMode="External"/><Relationship Id="rId5" Type="http://schemas.openxmlformats.org/officeDocument/2006/relationships/hyperlink" Target="https://reverb.com/item/81058955" TargetMode="External"/><Relationship Id="rId15" Type="http://schemas.openxmlformats.org/officeDocument/2006/relationships/hyperlink" Target="https://www.ebay.com/itm/305418101523" TargetMode="External"/><Relationship Id="rId23" Type="http://schemas.openxmlformats.org/officeDocument/2006/relationships/hyperlink" Target="https://www.ebay.com/itm/167350038005" TargetMode="External"/><Relationship Id="rId10" Type="http://schemas.openxmlformats.org/officeDocument/2006/relationships/hyperlink" Target="https://reverb.com/item/69943443" TargetMode="External"/><Relationship Id="rId19" Type="http://schemas.openxmlformats.org/officeDocument/2006/relationships/hyperlink" Target="https://www.ebay.com/itm/132847576827" TargetMode="External"/><Relationship Id="rId4" Type="http://schemas.openxmlformats.org/officeDocument/2006/relationships/hyperlink" Target="https://reverb.com/item/86101030" TargetMode="External"/><Relationship Id="rId9" Type="http://schemas.openxmlformats.org/officeDocument/2006/relationships/hyperlink" Target="https://reverb.com/item/77049059" TargetMode="External"/><Relationship Id="rId14" Type="http://schemas.openxmlformats.org/officeDocument/2006/relationships/hyperlink" Target="https://www.ebay.com/itm/326617688012" TargetMode="External"/><Relationship Id="rId22" Type="http://schemas.openxmlformats.org/officeDocument/2006/relationships/hyperlink" Target="https://www.ebay.com/itm/187396229191"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5946"/>
  <sheetViews>
    <sheetView topLeftCell="A5926" workbookViewId="0">
      <selection activeCell="C5952" sqref="C5952"/>
    </sheetView>
  </sheetViews>
  <sheetFormatPr defaultRowHeight="14.5" x14ac:dyDescent="0.35"/>
  <cols>
    <col min="15" max="15" width="15.81640625" customWidth="1"/>
    <col min="16" max="16" width="18" customWidth="1"/>
  </cols>
  <sheetData>
    <row r="1" spans="1:15" x14ac:dyDescent="0.35">
      <c r="A1" t="s">
        <v>0</v>
      </c>
      <c r="B1" t="s">
        <v>1</v>
      </c>
      <c r="C1" t="s">
        <v>2</v>
      </c>
      <c r="D1" t="s">
        <v>3</v>
      </c>
      <c r="E1" t="s">
        <v>4</v>
      </c>
      <c r="F1" t="s">
        <v>5</v>
      </c>
      <c r="G1" t="s">
        <v>6</v>
      </c>
      <c r="H1" t="s">
        <v>7</v>
      </c>
      <c r="I1" t="s">
        <v>8</v>
      </c>
      <c r="J1" t="s">
        <v>9</v>
      </c>
      <c r="K1" t="s">
        <v>10</v>
      </c>
      <c r="L1" t="s">
        <v>11</v>
      </c>
      <c r="M1" t="s">
        <v>12</v>
      </c>
      <c r="N1" t="s">
        <v>13</v>
      </c>
      <c r="O1" t="s">
        <v>14</v>
      </c>
    </row>
    <row r="2" spans="1:15" x14ac:dyDescent="0.35">
      <c r="A2" t="s">
        <v>221</v>
      </c>
      <c r="B2" t="s">
        <v>25</v>
      </c>
      <c r="C2">
        <v>17344</v>
      </c>
      <c r="D2" t="s">
        <v>17</v>
      </c>
      <c r="E2" t="s">
        <v>18</v>
      </c>
      <c r="F2" t="s">
        <v>38</v>
      </c>
      <c r="H2" t="s">
        <v>27</v>
      </c>
      <c r="I2" t="s">
        <v>22</v>
      </c>
      <c r="N2" t="s">
        <v>167</v>
      </c>
      <c r="O2" s="1">
        <v>39644.518587962964</v>
      </c>
    </row>
    <row r="3" spans="1:15" x14ac:dyDescent="0.35">
      <c r="A3" t="s">
        <v>314</v>
      </c>
      <c r="B3" t="s">
        <v>16</v>
      </c>
      <c r="C3">
        <v>25432</v>
      </c>
      <c r="D3" t="s">
        <v>17</v>
      </c>
      <c r="E3" t="s">
        <v>18</v>
      </c>
      <c r="F3" t="s">
        <v>38</v>
      </c>
      <c r="H3" t="s">
        <v>27</v>
      </c>
      <c r="I3" t="s">
        <v>86</v>
      </c>
      <c r="N3" t="s">
        <v>34</v>
      </c>
      <c r="O3" s="1">
        <v>39644.519074074073</v>
      </c>
    </row>
    <row r="4" spans="1:15" x14ac:dyDescent="0.35">
      <c r="A4" t="s">
        <v>314</v>
      </c>
      <c r="B4" t="s">
        <v>25</v>
      </c>
      <c r="C4">
        <v>32757</v>
      </c>
      <c r="D4" t="s">
        <v>17</v>
      </c>
      <c r="E4" t="s">
        <v>18</v>
      </c>
      <c r="F4" t="s">
        <v>38</v>
      </c>
      <c r="H4" t="s">
        <v>27</v>
      </c>
      <c r="I4" t="s">
        <v>22</v>
      </c>
      <c r="N4" t="s">
        <v>34</v>
      </c>
      <c r="O4" s="1">
        <v>39644.519872685189</v>
      </c>
    </row>
    <row r="5" spans="1:15" x14ac:dyDescent="0.35">
      <c r="A5" t="s">
        <v>327</v>
      </c>
      <c r="B5" t="s">
        <v>25</v>
      </c>
      <c r="C5">
        <v>25915</v>
      </c>
      <c r="D5" t="s">
        <v>17</v>
      </c>
      <c r="E5" t="s">
        <v>18</v>
      </c>
      <c r="F5" t="s">
        <v>38</v>
      </c>
      <c r="H5" t="s">
        <v>27</v>
      </c>
      <c r="I5" t="s">
        <v>22</v>
      </c>
      <c r="N5" t="s">
        <v>24</v>
      </c>
      <c r="O5" s="1">
        <v>39644.52076388889</v>
      </c>
    </row>
    <row r="6" spans="1:15" x14ac:dyDescent="0.35">
      <c r="A6" t="s">
        <v>221</v>
      </c>
      <c r="B6" t="s">
        <v>25</v>
      </c>
      <c r="C6">
        <v>3724</v>
      </c>
      <c r="D6" t="s">
        <v>17</v>
      </c>
      <c r="E6" t="s">
        <v>18</v>
      </c>
      <c r="F6" t="s">
        <v>38</v>
      </c>
      <c r="G6" t="s">
        <v>27</v>
      </c>
      <c r="H6" t="s">
        <v>50</v>
      </c>
      <c r="I6" t="s">
        <v>86</v>
      </c>
      <c r="K6" t="s">
        <v>222</v>
      </c>
      <c r="M6" t="s">
        <v>223</v>
      </c>
      <c r="N6" t="s">
        <v>34</v>
      </c>
      <c r="O6" s="1">
        <v>39644.645254629628</v>
      </c>
    </row>
    <row r="7" spans="1:15" x14ac:dyDescent="0.35">
      <c r="A7" t="s">
        <v>1381</v>
      </c>
      <c r="B7" t="s">
        <v>25</v>
      </c>
      <c r="C7">
        <v>343534</v>
      </c>
      <c r="D7" t="s">
        <v>17</v>
      </c>
      <c r="E7" t="s">
        <v>18</v>
      </c>
      <c r="F7" t="s">
        <v>38</v>
      </c>
      <c r="G7" t="s">
        <v>20</v>
      </c>
      <c r="H7" t="s">
        <v>37</v>
      </c>
      <c r="I7" t="s">
        <v>22</v>
      </c>
      <c r="M7" t="s">
        <v>1672</v>
      </c>
      <c r="N7" t="s">
        <v>24</v>
      </c>
      <c r="O7" s="1">
        <v>39645.391342592593</v>
      </c>
    </row>
    <row r="8" spans="1:15" x14ac:dyDescent="0.35">
      <c r="A8" t="s">
        <v>146</v>
      </c>
      <c r="B8" t="s">
        <v>25</v>
      </c>
      <c r="C8">
        <v>3368</v>
      </c>
      <c r="D8" t="s">
        <v>17</v>
      </c>
      <c r="E8" t="s">
        <v>18</v>
      </c>
      <c r="F8" t="s">
        <v>38</v>
      </c>
      <c r="G8" t="s">
        <v>27</v>
      </c>
      <c r="H8" t="s">
        <v>37</v>
      </c>
      <c r="I8" t="s">
        <v>22</v>
      </c>
      <c r="K8" t="s">
        <v>168</v>
      </c>
      <c r="N8" t="s">
        <v>24</v>
      </c>
      <c r="O8" s="1">
        <v>39650.435555555552</v>
      </c>
    </row>
    <row r="9" spans="1:15" x14ac:dyDescent="0.35">
      <c r="A9" t="s">
        <v>560</v>
      </c>
      <c r="B9" t="s">
        <v>25</v>
      </c>
      <c r="C9">
        <v>56202</v>
      </c>
      <c r="D9" t="s">
        <v>17</v>
      </c>
      <c r="E9" t="s">
        <v>18</v>
      </c>
      <c r="F9" t="s">
        <v>38</v>
      </c>
      <c r="G9" t="s">
        <v>27</v>
      </c>
      <c r="H9" t="s">
        <v>37</v>
      </c>
      <c r="I9" t="s">
        <v>22</v>
      </c>
      <c r="N9" t="s">
        <v>24</v>
      </c>
      <c r="O9" s="1">
        <v>39650.445752314816</v>
      </c>
    </row>
    <row r="10" spans="1:15" x14ac:dyDescent="0.35">
      <c r="A10" t="s">
        <v>15</v>
      </c>
      <c r="B10" t="s">
        <v>25</v>
      </c>
      <c r="C10">
        <v>48057</v>
      </c>
      <c r="D10" t="s">
        <v>17</v>
      </c>
      <c r="E10" t="s">
        <v>18</v>
      </c>
      <c r="F10" t="s">
        <v>38</v>
      </c>
      <c r="G10" t="s">
        <v>27</v>
      </c>
      <c r="H10" t="s">
        <v>37</v>
      </c>
      <c r="I10" t="s">
        <v>22</v>
      </c>
      <c r="N10" t="s">
        <v>24</v>
      </c>
      <c r="O10" s="1">
        <v>39650.581331018519</v>
      </c>
    </row>
    <row r="11" spans="1:15" x14ac:dyDescent="0.35">
      <c r="A11" t="s">
        <v>15</v>
      </c>
      <c r="B11" t="s">
        <v>16</v>
      </c>
      <c r="C11">
        <v>150336</v>
      </c>
      <c r="D11" t="s">
        <v>17</v>
      </c>
      <c r="E11" t="s">
        <v>18</v>
      </c>
      <c r="F11" t="s">
        <v>38</v>
      </c>
      <c r="G11" t="s">
        <v>20</v>
      </c>
      <c r="H11" t="s">
        <v>37</v>
      </c>
      <c r="I11" t="s">
        <v>22</v>
      </c>
      <c r="M11" t="s">
        <v>1217</v>
      </c>
      <c r="N11" t="s">
        <v>24</v>
      </c>
      <c r="O11" s="1">
        <v>39650.581921296296</v>
      </c>
    </row>
    <row r="12" spans="1:15" x14ac:dyDescent="0.35">
      <c r="A12" t="s">
        <v>146</v>
      </c>
      <c r="B12" t="s">
        <v>25</v>
      </c>
      <c r="C12">
        <v>2921</v>
      </c>
      <c r="D12" t="s">
        <v>17</v>
      </c>
      <c r="E12" t="s">
        <v>18</v>
      </c>
      <c r="F12" t="s">
        <v>38</v>
      </c>
      <c r="G12" t="s">
        <v>27</v>
      </c>
      <c r="H12" t="s">
        <v>162</v>
      </c>
      <c r="I12" t="s">
        <v>86</v>
      </c>
      <c r="K12" t="s">
        <v>168</v>
      </c>
      <c r="N12" t="s">
        <v>24</v>
      </c>
      <c r="O12" s="1">
        <v>39651.577719907407</v>
      </c>
    </row>
    <row r="13" spans="1:15" x14ac:dyDescent="0.35">
      <c r="A13" t="s">
        <v>221</v>
      </c>
      <c r="B13" t="s">
        <v>16</v>
      </c>
      <c r="C13">
        <v>5452</v>
      </c>
      <c r="D13" t="s">
        <v>17</v>
      </c>
      <c r="E13" t="s">
        <v>18</v>
      </c>
      <c r="F13" t="s">
        <v>38</v>
      </c>
      <c r="G13" t="s">
        <v>27</v>
      </c>
      <c r="H13" t="s">
        <v>37</v>
      </c>
      <c r="I13" t="s">
        <v>144</v>
      </c>
      <c r="K13" t="s">
        <v>84</v>
      </c>
      <c r="M13" t="s">
        <v>257</v>
      </c>
      <c r="N13" t="s">
        <v>34</v>
      </c>
      <c r="O13" s="1">
        <v>39657.358680555553</v>
      </c>
    </row>
    <row r="14" spans="1:15" x14ac:dyDescent="0.35">
      <c r="A14" t="s">
        <v>15</v>
      </c>
      <c r="B14" t="s">
        <v>25</v>
      </c>
      <c r="C14">
        <v>137113</v>
      </c>
      <c r="D14" t="s">
        <v>17</v>
      </c>
      <c r="E14" t="s">
        <v>18</v>
      </c>
      <c r="F14" t="s">
        <v>38</v>
      </c>
      <c r="G14" t="s">
        <v>27</v>
      </c>
      <c r="H14" t="s">
        <v>37</v>
      </c>
      <c r="I14" t="s">
        <v>144</v>
      </c>
      <c r="N14" t="s">
        <v>24</v>
      </c>
      <c r="O14" s="1">
        <v>39657.560787037037</v>
      </c>
    </row>
    <row r="15" spans="1:15" x14ac:dyDescent="0.35">
      <c r="A15" t="s">
        <v>59</v>
      </c>
      <c r="B15" t="s">
        <v>16</v>
      </c>
      <c r="C15">
        <v>2283</v>
      </c>
      <c r="D15" t="s">
        <v>17</v>
      </c>
      <c r="E15" t="s">
        <v>36</v>
      </c>
      <c r="F15" t="s">
        <v>34</v>
      </c>
      <c r="G15" t="s">
        <v>27</v>
      </c>
      <c r="H15" t="s">
        <v>74</v>
      </c>
      <c r="I15" t="s">
        <v>22</v>
      </c>
      <c r="K15" t="s">
        <v>139</v>
      </c>
      <c r="M15" t="s">
        <v>169</v>
      </c>
      <c r="N15" t="s">
        <v>24</v>
      </c>
      <c r="O15" s="1">
        <v>39658.79650462963</v>
      </c>
    </row>
    <row r="16" spans="1:15" x14ac:dyDescent="0.35">
      <c r="A16" t="s">
        <v>221</v>
      </c>
      <c r="B16" t="s">
        <v>25</v>
      </c>
      <c r="C16">
        <v>4767</v>
      </c>
      <c r="D16" t="s">
        <v>17</v>
      </c>
      <c r="E16" t="s">
        <v>18</v>
      </c>
      <c r="F16" t="s">
        <v>38</v>
      </c>
      <c r="G16" t="s">
        <v>27</v>
      </c>
      <c r="H16" t="s">
        <v>74</v>
      </c>
      <c r="I16" t="s">
        <v>22</v>
      </c>
      <c r="K16" t="s">
        <v>139</v>
      </c>
      <c r="M16" t="s">
        <v>274</v>
      </c>
      <c r="N16" t="s">
        <v>34</v>
      </c>
      <c r="O16" s="1">
        <v>39658.799062500002</v>
      </c>
    </row>
    <row r="17" spans="1:15" x14ac:dyDescent="0.35">
      <c r="A17" t="s">
        <v>1381</v>
      </c>
      <c r="B17" t="s">
        <v>25</v>
      </c>
      <c r="C17">
        <v>410123</v>
      </c>
      <c r="D17" t="s">
        <v>17</v>
      </c>
      <c r="E17" t="s">
        <v>18</v>
      </c>
      <c r="F17" t="s">
        <v>38</v>
      </c>
      <c r="G17" t="s">
        <v>20</v>
      </c>
      <c r="H17" t="s">
        <v>74</v>
      </c>
      <c r="I17" t="s">
        <v>22</v>
      </c>
      <c r="L17" s="4">
        <v>23712</v>
      </c>
      <c r="M17" t="s">
        <v>1827</v>
      </c>
      <c r="N17" t="s">
        <v>24</v>
      </c>
      <c r="O17" s="1">
        <v>39658.801064814812</v>
      </c>
    </row>
    <row r="18" spans="1:15" x14ac:dyDescent="0.35">
      <c r="A18" t="s">
        <v>560</v>
      </c>
      <c r="B18" t="s">
        <v>25</v>
      </c>
      <c r="C18">
        <v>124059</v>
      </c>
      <c r="D18" t="s">
        <v>17</v>
      </c>
      <c r="E18" t="s">
        <v>18</v>
      </c>
      <c r="F18" t="s">
        <v>38</v>
      </c>
      <c r="G18" t="s">
        <v>27</v>
      </c>
      <c r="H18" t="s">
        <v>37</v>
      </c>
      <c r="I18" t="s">
        <v>144</v>
      </c>
      <c r="N18" t="s">
        <v>24</v>
      </c>
      <c r="O18" s="1">
        <v>39659.485879629632</v>
      </c>
    </row>
    <row r="19" spans="1:15" x14ac:dyDescent="0.35">
      <c r="A19" t="s">
        <v>15</v>
      </c>
      <c r="B19" t="s">
        <v>25</v>
      </c>
      <c r="C19">
        <v>29615</v>
      </c>
      <c r="D19" t="s">
        <v>17</v>
      </c>
      <c r="E19" t="s">
        <v>18</v>
      </c>
      <c r="F19" t="s">
        <v>38</v>
      </c>
      <c r="G19" t="s">
        <v>27</v>
      </c>
      <c r="H19" t="s">
        <v>42</v>
      </c>
      <c r="I19" t="s">
        <v>144</v>
      </c>
      <c r="N19" t="s">
        <v>24</v>
      </c>
      <c r="O19" s="1">
        <v>39659.786736111113</v>
      </c>
    </row>
    <row r="20" spans="1:15" x14ac:dyDescent="0.35">
      <c r="A20" t="s">
        <v>15</v>
      </c>
      <c r="B20" t="s">
        <v>25</v>
      </c>
      <c r="C20">
        <v>42442</v>
      </c>
      <c r="D20" t="s">
        <v>17</v>
      </c>
      <c r="E20" t="s">
        <v>18</v>
      </c>
      <c r="F20" t="s">
        <v>38</v>
      </c>
      <c r="G20" t="s">
        <v>27</v>
      </c>
      <c r="H20" t="s">
        <v>42</v>
      </c>
      <c r="I20" t="s">
        <v>144</v>
      </c>
      <c r="N20" t="s">
        <v>24</v>
      </c>
      <c r="O20" s="1">
        <v>39659.78769675926</v>
      </c>
    </row>
    <row r="21" spans="1:15" x14ac:dyDescent="0.35">
      <c r="A21" t="s">
        <v>59</v>
      </c>
      <c r="B21" t="s">
        <v>16</v>
      </c>
      <c r="C21">
        <v>2978</v>
      </c>
      <c r="D21" t="s">
        <v>17</v>
      </c>
      <c r="E21" t="s">
        <v>36</v>
      </c>
      <c r="F21" t="s">
        <v>38</v>
      </c>
      <c r="G21" t="s">
        <v>27</v>
      </c>
      <c r="H21" t="s">
        <v>42</v>
      </c>
      <c r="I21" t="s">
        <v>86</v>
      </c>
      <c r="K21" t="s">
        <v>139</v>
      </c>
      <c r="N21" t="s">
        <v>24</v>
      </c>
      <c r="O21" s="1">
        <v>39659.790127314816</v>
      </c>
    </row>
    <row r="22" spans="1:15" x14ac:dyDescent="0.35">
      <c r="A22" t="s">
        <v>221</v>
      </c>
      <c r="B22" t="s">
        <v>16</v>
      </c>
      <c r="C22">
        <v>6018</v>
      </c>
      <c r="D22" t="s">
        <v>17</v>
      </c>
      <c r="E22" t="s">
        <v>36</v>
      </c>
      <c r="F22" t="s">
        <v>38</v>
      </c>
      <c r="G22" t="s">
        <v>27</v>
      </c>
      <c r="H22" t="s">
        <v>42</v>
      </c>
      <c r="I22" t="s">
        <v>86</v>
      </c>
      <c r="K22" t="s">
        <v>139</v>
      </c>
      <c r="N22" t="s">
        <v>34</v>
      </c>
      <c r="O22" s="1">
        <v>39659.792500000003</v>
      </c>
    </row>
    <row r="23" spans="1:15" x14ac:dyDescent="0.35">
      <c r="A23" t="s">
        <v>15</v>
      </c>
      <c r="B23" t="s">
        <v>16</v>
      </c>
      <c r="C23">
        <v>54169</v>
      </c>
      <c r="D23" t="s">
        <v>17</v>
      </c>
      <c r="E23" t="s">
        <v>18</v>
      </c>
      <c r="F23" t="s">
        <v>38</v>
      </c>
      <c r="G23" t="s">
        <v>27</v>
      </c>
      <c r="H23" t="s">
        <v>42</v>
      </c>
      <c r="I23" t="s">
        <v>144</v>
      </c>
      <c r="N23" t="s">
        <v>24</v>
      </c>
      <c r="O23" s="1">
        <v>39659.793541666666</v>
      </c>
    </row>
    <row r="24" spans="1:15" x14ac:dyDescent="0.35">
      <c r="A24" t="s">
        <v>327</v>
      </c>
      <c r="B24" t="s">
        <v>16</v>
      </c>
      <c r="C24">
        <v>151773</v>
      </c>
      <c r="D24" t="s">
        <v>17</v>
      </c>
      <c r="E24" t="s">
        <v>18</v>
      </c>
      <c r="F24" t="s">
        <v>38</v>
      </c>
      <c r="G24" t="s">
        <v>20</v>
      </c>
      <c r="H24" t="s">
        <v>42</v>
      </c>
      <c r="I24" t="s">
        <v>144</v>
      </c>
      <c r="N24" t="s">
        <v>24</v>
      </c>
      <c r="O24" s="1">
        <v>39659.79414351852</v>
      </c>
    </row>
    <row r="25" spans="1:15" x14ac:dyDescent="0.35">
      <c r="A25" t="s">
        <v>500</v>
      </c>
      <c r="B25" t="s">
        <v>25</v>
      </c>
      <c r="C25">
        <v>54794</v>
      </c>
      <c r="D25" t="s">
        <v>17</v>
      </c>
      <c r="E25" t="s">
        <v>18</v>
      </c>
      <c r="F25" t="s">
        <v>38</v>
      </c>
      <c r="G25" t="s">
        <v>27</v>
      </c>
      <c r="H25" t="s">
        <v>42</v>
      </c>
      <c r="I25" t="s">
        <v>144</v>
      </c>
      <c r="N25" t="s">
        <v>24</v>
      </c>
      <c r="O25" s="1">
        <v>39659.794942129629</v>
      </c>
    </row>
    <row r="26" spans="1:15" x14ac:dyDescent="0.35">
      <c r="A26" t="s">
        <v>221</v>
      </c>
      <c r="B26" t="s">
        <v>25</v>
      </c>
      <c r="C26">
        <v>56118</v>
      </c>
      <c r="D26" t="s">
        <v>17</v>
      </c>
      <c r="E26" t="s">
        <v>18</v>
      </c>
      <c r="F26" t="s">
        <v>38</v>
      </c>
      <c r="G26" t="s">
        <v>27</v>
      </c>
      <c r="H26" t="s">
        <v>42</v>
      </c>
      <c r="I26" t="s">
        <v>144</v>
      </c>
      <c r="N26" t="s">
        <v>34</v>
      </c>
      <c r="O26" s="1">
        <v>39659.795648148145</v>
      </c>
    </row>
    <row r="27" spans="1:15" x14ac:dyDescent="0.35">
      <c r="A27" t="s">
        <v>146</v>
      </c>
      <c r="B27" t="s">
        <v>25</v>
      </c>
      <c r="C27">
        <v>3835</v>
      </c>
      <c r="D27" t="s">
        <v>17</v>
      </c>
      <c r="E27" t="s">
        <v>18</v>
      </c>
      <c r="F27" t="s">
        <v>38</v>
      </c>
      <c r="G27" t="s">
        <v>27</v>
      </c>
      <c r="H27" t="s">
        <v>42</v>
      </c>
      <c r="I27" t="s">
        <v>86</v>
      </c>
      <c r="K27" t="s">
        <v>168</v>
      </c>
      <c r="N27" t="s">
        <v>24</v>
      </c>
      <c r="O27" s="1">
        <v>39659.799212962964</v>
      </c>
    </row>
    <row r="28" spans="1:15" x14ac:dyDescent="0.35">
      <c r="A28" t="s">
        <v>59</v>
      </c>
      <c r="B28" t="s">
        <v>25</v>
      </c>
      <c r="C28">
        <v>2023</v>
      </c>
      <c r="D28" t="s">
        <v>17</v>
      </c>
      <c r="E28" t="s">
        <v>26</v>
      </c>
      <c r="F28" t="s">
        <v>38</v>
      </c>
      <c r="G28" t="s">
        <v>27</v>
      </c>
      <c r="H28" t="s">
        <v>42</v>
      </c>
      <c r="I28" t="s">
        <v>86</v>
      </c>
      <c r="K28" t="s">
        <v>94</v>
      </c>
      <c r="N28" t="s">
        <v>24</v>
      </c>
      <c r="O28" s="1">
        <v>39659.801979166667</v>
      </c>
    </row>
    <row r="29" spans="1:15" x14ac:dyDescent="0.35">
      <c r="A29" t="s">
        <v>15</v>
      </c>
      <c r="B29" t="s">
        <v>16</v>
      </c>
      <c r="C29">
        <v>397155</v>
      </c>
      <c r="D29" t="s">
        <v>17</v>
      </c>
      <c r="E29" t="s">
        <v>18</v>
      </c>
      <c r="F29" t="s">
        <v>38</v>
      </c>
      <c r="G29" t="s">
        <v>20</v>
      </c>
      <c r="H29" t="s">
        <v>42</v>
      </c>
      <c r="I29" t="s">
        <v>144</v>
      </c>
      <c r="N29" t="s">
        <v>24</v>
      </c>
      <c r="O29" s="1">
        <v>39659.802685185183</v>
      </c>
    </row>
    <row r="30" spans="1:15" x14ac:dyDescent="0.35">
      <c r="A30" t="s">
        <v>972</v>
      </c>
      <c r="B30" t="s">
        <v>25</v>
      </c>
      <c r="C30">
        <v>330937</v>
      </c>
      <c r="D30" t="s">
        <v>17</v>
      </c>
      <c r="E30" t="s">
        <v>18</v>
      </c>
      <c r="F30" t="s">
        <v>34</v>
      </c>
      <c r="G30" t="s">
        <v>20</v>
      </c>
      <c r="H30" t="s">
        <v>42</v>
      </c>
      <c r="I30" t="s">
        <v>22</v>
      </c>
      <c r="M30" t="s">
        <v>1608</v>
      </c>
      <c r="N30" t="s">
        <v>24</v>
      </c>
      <c r="O30" s="1">
        <v>39659.804236111115</v>
      </c>
    </row>
    <row r="31" spans="1:15" x14ac:dyDescent="0.35">
      <c r="B31" t="s">
        <v>25</v>
      </c>
      <c r="C31">
        <v>150</v>
      </c>
      <c r="D31" t="s">
        <v>17</v>
      </c>
      <c r="E31" t="s">
        <v>36</v>
      </c>
      <c r="F31" t="s">
        <v>41</v>
      </c>
      <c r="G31" t="s">
        <v>27</v>
      </c>
      <c r="H31" t="s">
        <v>42</v>
      </c>
      <c r="I31" t="s">
        <v>43</v>
      </c>
      <c r="M31" t="s">
        <v>44</v>
      </c>
      <c r="N31" t="s">
        <v>24</v>
      </c>
      <c r="O31" s="1">
        <v>39660.366203703707</v>
      </c>
    </row>
    <row r="32" spans="1:15" x14ac:dyDescent="0.35">
      <c r="A32" t="s">
        <v>15</v>
      </c>
      <c r="B32" t="s">
        <v>25</v>
      </c>
      <c r="C32">
        <v>734651</v>
      </c>
      <c r="D32" t="s">
        <v>17</v>
      </c>
      <c r="E32" t="s">
        <v>18</v>
      </c>
      <c r="F32" t="s">
        <v>41</v>
      </c>
      <c r="G32" t="s">
        <v>20</v>
      </c>
      <c r="H32" t="s">
        <v>56</v>
      </c>
      <c r="I32" t="s">
        <v>22</v>
      </c>
      <c r="N32" t="s">
        <v>24</v>
      </c>
      <c r="O32" s="1">
        <v>39661.865335648145</v>
      </c>
    </row>
    <row r="33" spans="1:15" x14ac:dyDescent="0.35">
      <c r="A33" t="s">
        <v>972</v>
      </c>
      <c r="B33" t="s">
        <v>25</v>
      </c>
      <c r="C33">
        <v>395925</v>
      </c>
      <c r="D33" t="s">
        <v>17</v>
      </c>
      <c r="E33" t="s">
        <v>18</v>
      </c>
      <c r="F33" t="s">
        <v>38</v>
      </c>
      <c r="G33" t="s">
        <v>20</v>
      </c>
      <c r="H33" t="s">
        <v>54</v>
      </c>
      <c r="I33" t="s">
        <v>22</v>
      </c>
      <c r="N33" t="s">
        <v>24</v>
      </c>
      <c r="O33" s="1">
        <v>39661.92083333333</v>
      </c>
    </row>
    <row r="34" spans="1:15" x14ac:dyDescent="0.35">
      <c r="A34" t="s">
        <v>15</v>
      </c>
      <c r="B34" t="s">
        <v>16</v>
      </c>
      <c r="C34">
        <v>316262</v>
      </c>
      <c r="D34" t="s">
        <v>17</v>
      </c>
      <c r="E34" t="s">
        <v>18</v>
      </c>
      <c r="F34" t="s">
        <v>38</v>
      </c>
      <c r="G34" t="s">
        <v>20</v>
      </c>
      <c r="H34" t="s">
        <v>277</v>
      </c>
      <c r="I34" t="s">
        <v>22</v>
      </c>
      <c r="K34" t="s">
        <v>81</v>
      </c>
      <c r="N34" t="s">
        <v>24</v>
      </c>
      <c r="O34" s="1">
        <v>39662.562337962961</v>
      </c>
    </row>
    <row r="35" spans="1:15" x14ac:dyDescent="0.35">
      <c r="A35" t="s">
        <v>15</v>
      </c>
      <c r="B35" t="s">
        <v>16</v>
      </c>
      <c r="C35">
        <v>319386</v>
      </c>
      <c r="D35" t="s">
        <v>17</v>
      </c>
      <c r="E35" t="s">
        <v>18</v>
      </c>
      <c r="F35" t="s">
        <v>38</v>
      </c>
      <c r="G35" t="s">
        <v>20</v>
      </c>
      <c r="H35" t="s">
        <v>277</v>
      </c>
      <c r="I35" t="s">
        <v>22</v>
      </c>
      <c r="K35" t="s">
        <v>81</v>
      </c>
      <c r="N35" t="s">
        <v>24</v>
      </c>
      <c r="O35" s="1">
        <v>39662.562592592592</v>
      </c>
    </row>
    <row r="36" spans="1:15" x14ac:dyDescent="0.35">
      <c r="A36" t="s">
        <v>59</v>
      </c>
      <c r="B36" t="s">
        <v>16</v>
      </c>
      <c r="C36">
        <v>2314</v>
      </c>
      <c r="D36" t="s">
        <v>17</v>
      </c>
      <c r="E36" t="s">
        <v>36</v>
      </c>
      <c r="F36" t="s">
        <v>38</v>
      </c>
      <c r="G36" t="s">
        <v>27</v>
      </c>
      <c r="H36" t="s">
        <v>172</v>
      </c>
      <c r="I36" t="s">
        <v>22</v>
      </c>
      <c r="L36">
        <v>1930</v>
      </c>
      <c r="M36" t="s">
        <v>173</v>
      </c>
      <c r="N36" t="s">
        <v>24</v>
      </c>
      <c r="O36" s="1">
        <v>39662.622870370367</v>
      </c>
    </row>
    <row r="37" spans="1:15" x14ac:dyDescent="0.35">
      <c r="A37" t="s">
        <v>560</v>
      </c>
      <c r="B37" t="s">
        <v>25</v>
      </c>
      <c r="C37">
        <v>89133</v>
      </c>
      <c r="D37" t="s">
        <v>17</v>
      </c>
      <c r="E37" t="s">
        <v>18</v>
      </c>
      <c r="F37" t="s">
        <v>38</v>
      </c>
      <c r="G37" t="s">
        <v>27</v>
      </c>
      <c r="H37" t="s">
        <v>392</v>
      </c>
      <c r="I37" t="s">
        <v>144</v>
      </c>
      <c r="L37" t="s">
        <v>1036</v>
      </c>
      <c r="N37" t="s">
        <v>24</v>
      </c>
      <c r="O37" s="1">
        <v>39662.625844907408</v>
      </c>
    </row>
    <row r="38" spans="1:15" x14ac:dyDescent="0.35">
      <c r="A38" t="s">
        <v>15</v>
      </c>
      <c r="B38" t="s">
        <v>16</v>
      </c>
      <c r="C38">
        <v>89536</v>
      </c>
      <c r="D38" t="s">
        <v>17</v>
      </c>
      <c r="E38" t="s">
        <v>18</v>
      </c>
      <c r="F38" t="s">
        <v>38</v>
      </c>
      <c r="G38" t="s">
        <v>27</v>
      </c>
      <c r="H38" t="s">
        <v>1038</v>
      </c>
      <c r="I38" t="s">
        <v>144</v>
      </c>
      <c r="N38" t="s">
        <v>24</v>
      </c>
      <c r="O38" s="1">
        <v>39662.628055555557</v>
      </c>
    </row>
    <row r="39" spans="1:15" x14ac:dyDescent="0.35">
      <c r="A39" t="s">
        <v>221</v>
      </c>
      <c r="B39" t="s">
        <v>25</v>
      </c>
      <c r="C39">
        <v>15418</v>
      </c>
      <c r="D39" t="s">
        <v>17</v>
      </c>
      <c r="E39" t="s">
        <v>18</v>
      </c>
      <c r="F39" t="s">
        <v>38</v>
      </c>
      <c r="G39" t="s">
        <v>27</v>
      </c>
      <c r="H39" t="s">
        <v>46</v>
      </c>
      <c r="I39" t="s">
        <v>304</v>
      </c>
      <c r="K39" t="s">
        <v>230</v>
      </c>
      <c r="M39" t="s">
        <v>504</v>
      </c>
      <c r="N39" t="s">
        <v>167</v>
      </c>
      <c r="O39" s="1">
        <v>39662.75037037037</v>
      </c>
    </row>
    <row r="40" spans="1:15" x14ac:dyDescent="0.35">
      <c r="A40" t="s">
        <v>221</v>
      </c>
      <c r="B40" t="s">
        <v>25</v>
      </c>
      <c r="C40">
        <v>11900</v>
      </c>
      <c r="D40" t="s">
        <v>17</v>
      </c>
      <c r="E40" t="s">
        <v>18</v>
      </c>
      <c r="F40" t="s">
        <v>38</v>
      </c>
      <c r="G40" t="s">
        <v>27</v>
      </c>
      <c r="H40" t="s">
        <v>88</v>
      </c>
      <c r="I40" t="s">
        <v>22</v>
      </c>
      <c r="M40" t="s">
        <v>453</v>
      </c>
      <c r="N40" t="s">
        <v>24</v>
      </c>
      <c r="O40" s="1">
        <v>39662.759826388887</v>
      </c>
    </row>
    <row r="41" spans="1:15" x14ac:dyDescent="0.35">
      <c r="A41" t="s">
        <v>95</v>
      </c>
      <c r="B41" t="s">
        <v>16</v>
      </c>
      <c r="C41">
        <v>4196</v>
      </c>
      <c r="D41" t="s">
        <v>17</v>
      </c>
      <c r="E41" t="s">
        <v>36</v>
      </c>
      <c r="F41" t="s">
        <v>38</v>
      </c>
      <c r="G41" t="s">
        <v>27</v>
      </c>
      <c r="H41" t="s">
        <v>172</v>
      </c>
      <c r="I41" t="s">
        <v>22</v>
      </c>
      <c r="M41" t="s">
        <v>246</v>
      </c>
      <c r="N41" t="s">
        <v>24</v>
      </c>
      <c r="O41" s="1">
        <v>39662.790925925925</v>
      </c>
    </row>
    <row r="42" spans="1:15" x14ac:dyDescent="0.35">
      <c r="A42" t="s">
        <v>95</v>
      </c>
      <c r="B42" t="s">
        <v>25</v>
      </c>
      <c r="C42">
        <v>1417</v>
      </c>
      <c r="D42" t="s">
        <v>73</v>
      </c>
      <c r="E42" t="s">
        <v>26</v>
      </c>
      <c r="F42" t="s">
        <v>38</v>
      </c>
      <c r="G42" t="s">
        <v>27</v>
      </c>
      <c r="H42" t="s">
        <v>130</v>
      </c>
      <c r="I42" t="s">
        <v>22</v>
      </c>
      <c r="K42" t="s">
        <v>81</v>
      </c>
      <c r="N42" t="s">
        <v>24</v>
      </c>
      <c r="O42" s="1">
        <v>39663.131724537037</v>
      </c>
    </row>
    <row r="43" spans="1:15" x14ac:dyDescent="0.35">
      <c r="A43" t="s">
        <v>15</v>
      </c>
      <c r="B43" t="s">
        <v>16</v>
      </c>
      <c r="C43">
        <v>752949</v>
      </c>
      <c r="D43" t="s">
        <v>17</v>
      </c>
      <c r="E43" t="s">
        <v>18</v>
      </c>
      <c r="F43" t="s">
        <v>38</v>
      </c>
      <c r="G43" t="s">
        <v>20</v>
      </c>
      <c r="H43" t="s">
        <v>135</v>
      </c>
      <c r="I43" t="s">
        <v>22</v>
      </c>
      <c r="N43" t="s">
        <v>24</v>
      </c>
      <c r="O43" s="1">
        <v>39663.620185185187</v>
      </c>
    </row>
    <row r="44" spans="1:15" x14ac:dyDescent="0.35">
      <c r="A44" t="s">
        <v>15</v>
      </c>
      <c r="B44" t="s">
        <v>16</v>
      </c>
      <c r="C44">
        <v>641802</v>
      </c>
      <c r="D44" t="s">
        <v>17</v>
      </c>
      <c r="E44" t="s">
        <v>18</v>
      </c>
      <c r="F44" t="s">
        <v>38</v>
      </c>
      <c r="G44" t="s">
        <v>20</v>
      </c>
      <c r="H44" t="s">
        <v>786</v>
      </c>
      <c r="I44" t="s">
        <v>22</v>
      </c>
      <c r="M44" t="s">
        <v>2232</v>
      </c>
      <c r="N44" t="s">
        <v>24</v>
      </c>
      <c r="O44" s="1">
        <v>39663.649525462963</v>
      </c>
    </row>
    <row r="45" spans="1:15" x14ac:dyDescent="0.35">
      <c r="A45" t="s">
        <v>500</v>
      </c>
      <c r="B45" t="s">
        <v>25</v>
      </c>
      <c r="C45">
        <v>59131</v>
      </c>
      <c r="D45" t="s">
        <v>17</v>
      </c>
      <c r="E45" t="s">
        <v>18</v>
      </c>
      <c r="F45" t="s">
        <v>38</v>
      </c>
      <c r="G45" t="s">
        <v>27</v>
      </c>
      <c r="H45" t="s">
        <v>37</v>
      </c>
      <c r="I45" t="s">
        <v>22</v>
      </c>
      <c r="L45">
        <v>1952</v>
      </c>
      <c r="M45" t="s">
        <v>895</v>
      </c>
      <c r="N45" t="s">
        <v>24</v>
      </c>
      <c r="O45" s="1">
        <v>39663.68236111111</v>
      </c>
    </row>
    <row r="46" spans="1:15" x14ac:dyDescent="0.35">
      <c r="A46" t="s">
        <v>560</v>
      </c>
      <c r="B46" t="s">
        <v>25</v>
      </c>
      <c r="C46">
        <v>409996</v>
      </c>
      <c r="D46" t="s">
        <v>17</v>
      </c>
      <c r="E46" t="s">
        <v>18</v>
      </c>
      <c r="F46" t="s">
        <v>38</v>
      </c>
      <c r="G46" t="s">
        <v>20</v>
      </c>
      <c r="H46" t="s">
        <v>1826</v>
      </c>
      <c r="I46" t="s">
        <v>22</v>
      </c>
      <c r="N46" t="s">
        <v>24</v>
      </c>
      <c r="O46" s="1">
        <v>39664.348506944443</v>
      </c>
    </row>
    <row r="47" spans="1:15" x14ac:dyDescent="0.35">
      <c r="A47" t="s">
        <v>1381</v>
      </c>
      <c r="B47" t="s">
        <v>16</v>
      </c>
      <c r="C47">
        <v>400874</v>
      </c>
      <c r="D47" t="s">
        <v>17</v>
      </c>
      <c r="E47" t="s">
        <v>18</v>
      </c>
      <c r="F47" t="s">
        <v>38</v>
      </c>
      <c r="G47" t="s">
        <v>20</v>
      </c>
      <c r="H47" t="s">
        <v>88</v>
      </c>
      <c r="I47" t="s">
        <v>22</v>
      </c>
      <c r="L47">
        <v>1962</v>
      </c>
      <c r="N47" t="s">
        <v>24</v>
      </c>
      <c r="O47" s="1">
        <v>39664.372627314813</v>
      </c>
    </row>
    <row r="48" spans="1:15" x14ac:dyDescent="0.35">
      <c r="A48" t="s">
        <v>972</v>
      </c>
      <c r="B48" t="s">
        <v>25</v>
      </c>
      <c r="C48">
        <v>523809</v>
      </c>
      <c r="D48" t="s">
        <v>17</v>
      </c>
      <c r="E48" t="s">
        <v>18</v>
      </c>
      <c r="F48" t="s">
        <v>38</v>
      </c>
      <c r="G48" t="s">
        <v>20</v>
      </c>
      <c r="H48" t="s">
        <v>88</v>
      </c>
      <c r="I48" t="s">
        <v>22</v>
      </c>
      <c r="L48">
        <v>1965</v>
      </c>
      <c r="N48" t="s">
        <v>24</v>
      </c>
      <c r="O48" s="1">
        <v>39664.374861111108</v>
      </c>
    </row>
    <row r="49" spans="1:15" x14ac:dyDescent="0.35">
      <c r="A49" t="s">
        <v>560</v>
      </c>
      <c r="B49" t="s">
        <v>25</v>
      </c>
      <c r="C49">
        <v>382322</v>
      </c>
      <c r="D49" t="s">
        <v>17</v>
      </c>
      <c r="E49" t="s">
        <v>18</v>
      </c>
      <c r="F49" t="s">
        <v>38</v>
      </c>
      <c r="G49" t="s">
        <v>20</v>
      </c>
      <c r="H49" t="s">
        <v>88</v>
      </c>
      <c r="I49" t="s">
        <v>22</v>
      </c>
      <c r="L49">
        <v>1961</v>
      </c>
      <c r="N49" t="s">
        <v>24</v>
      </c>
      <c r="O49" s="1">
        <v>39664.375752314816</v>
      </c>
    </row>
    <row r="50" spans="1:15" x14ac:dyDescent="0.35">
      <c r="A50" t="s">
        <v>327</v>
      </c>
      <c r="B50" t="s">
        <v>25</v>
      </c>
      <c r="C50">
        <v>530432</v>
      </c>
      <c r="D50" t="s">
        <v>17</v>
      </c>
      <c r="E50" t="s">
        <v>18</v>
      </c>
      <c r="F50" t="s">
        <v>38</v>
      </c>
      <c r="G50" t="s">
        <v>20</v>
      </c>
      <c r="H50" t="s">
        <v>88</v>
      </c>
      <c r="I50" t="s">
        <v>22</v>
      </c>
      <c r="L50">
        <v>1965</v>
      </c>
      <c r="N50" t="s">
        <v>24</v>
      </c>
      <c r="O50" s="1">
        <v>39664.376203703701</v>
      </c>
    </row>
    <row r="51" spans="1:15" x14ac:dyDescent="0.35">
      <c r="A51" t="s">
        <v>972</v>
      </c>
      <c r="B51" t="s">
        <v>25</v>
      </c>
      <c r="C51">
        <v>86875</v>
      </c>
      <c r="D51" t="s">
        <v>17</v>
      </c>
      <c r="E51" t="s">
        <v>18</v>
      </c>
      <c r="F51" t="s">
        <v>38</v>
      </c>
      <c r="G51" t="s">
        <v>27</v>
      </c>
      <c r="H51" t="s">
        <v>1029</v>
      </c>
      <c r="I51" t="s">
        <v>22</v>
      </c>
      <c r="N51" t="s">
        <v>24</v>
      </c>
      <c r="O51" s="1">
        <v>39664.384791666664</v>
      </c>
    </row>
    <row r="52" spans="1:15" x14ac:dyDescent="0.35">
      <c r="A52" t="s">
        <v>15</v>
      </c>
      <c r="B52" t="s">
        <v>25</v>
      </c>
      <c r="C52">
        <v>120929</v>
      </c>
      <c r="D52" t="s">
        <v>17</v>
      </c>
      <c r="E52" t="s">
        <v>18</v>
      </c>
      <c r="F52" t="s">
        <v>34</v>
      </c>
      <c r="G52" t="s">
        <v>27</v>
      </c>
      <c r="H52" t="s">
        <v>42</v>
      </c>
      <c r="I52" t="s">
        <v>22</v>
      </c>
      <c r="N52" t="s">
        <v>24</v>
      </c>
      <c r="O52" s="1">
        <v>39664.385115740741</v>
      </c>
    </row>
    <row r="53" spans="1:15" x14ac:dyDescent="0.35">
      <c r="A53" t="s">
        <v>221</v>
      </c>
      <c r="B53" t="s">
        <v>25</v>
      </c>
      <c r="C53">
        <v>530507</v>
      </c>
      <c r="D53" t="s">
        <v>17</v>
      </c>
      <c r="E53" t="s">
        <v>18</v>
      </c>
      <c r="F53" t="s">
        <v>38</v>
      </c>
      <c r="G53" t="s">
        <v>20</v>
      </c>
      <c r="H53" t="s">
        <v>793</v>
      </c>
      <c r="I53" t="s">
        <v>22</v>
      </c>
      <c r="N53" t="s">
        <v>34</v>
      </c>
      <c r="O53" s="1">
        <v>39664.385405092595</v>
      </c>
    </row>
    <row r="54" spans="1:15" x14ac:dyDescent="0.35">
      <c r="A54" t="s">
        <v>95</v>
      </c>
      <c r="B54" t="s">
        <v>25</v>
      </c>
      <c r="C54">
        <v>6431</v>
      </c>
      <c r="D54" t="s">
        <v>17</v>
      </c>
      <c r="E54" t="s">
        <v>18</v>
      </c>
      <c r="F54" t="s">
        <v>38</v>
      </c>
      <c r="G54" t="s">
        <v>27</v>
      </c>
      <c r="H54" t="s">
        <v>42</v>
      </c>
      <c r="I54" t="s">
        <v>144</v>
      </c>
      <c r="K54" t="s">
        <v>94</v>
      </c>
      <c r="M54" t="s">
        <v>335</v>
      </c>
      <c r="N54" t="s">
        <v>24</v>
      </c>
      <c r="O54" s="1">
        <v>39664.395405092589</v>
      </c>
    </row>
    <row r="55" spans="1:15" x14ac:dyDescent="0.35">
      <c r="A55" t="s">
        <v>221</v>
      </c>
      <c r="B55" t="s">
        <v>16</v>
      </c>
      <c r="C55">
        <v>7355</v>
      </c>
      <c r="D55" t="s">
        <v>17</v>
      </c>
      <c r="E55" t="s">
        <v>18</v>
      </c>
      <c r="F55" t="s">
        <v>38</v>
      </c>
      <c r="G55" t="s">
        <v>27</v>
      </c>
      <c r="H55" t="s">
        <v>46</v>
      </c>
      <c r="I55" t="s">
        <v>22</v>
      </c>
      <c r="N55" t="s">
        <v>34</v>
      </c>
      <c r="O55" s="1">
        <v>39664.396331018521</v>
      </c>
    </row>
    <row r="56" spans="1:15" x14ac:dyDescent="0.35">
      <c r="A56" t="s">
        <v>221</v>
      </c>
      <c r="B56" t="s">
        <v>25</v>
      </c>
      <c r="C56">
        <v>8275</v>
      </c>
      <c r="D56" t="s">
        <v>17</v>
      </c>
      <c r="E56" t="s">
        <v>18</v>
      </c>
      <c r="F56" t="s">
        <v>34</v>
      </c>
      <c r="G56" t="s">
        <v>27</v>
      </c>
      <c r="H56" t="s">
        <v>46</v>
      </c>
      <c r="I56" t="s">
        <v>304</v>
      </c>
      <c r="K56" t="s">
        <v>376</v>
      </c>
      <c r="N56" t="s">
        <v>34</v>
      </c>
      <c r="O56" s="1">
        <v>39664.396944444445</v>
      </c>
    </row>
    <row r="57" spans="1:15" x14ac:dyDescent="0.35">
      <c r="A57" t="s">
        <v>221</v>
      </c>
      <c r="B57" t="s">
        <v>25</v>
      </c>
      <c r="C57">
        <v>18513</v>
      </c>
      <c r="D57" t="s">
        <v>17</v>
      </c>
      <c r="E57" t="s">
        <v>18</v>
      </c>
      <c r="F57" t="s">
        <v>38</v>
      </c>
      <c r="G57" t="s">
        <v>27</v>
      </c>
      <c r="H57" t="s">
        <v>46</v>
      </c>
      <c r="I57" t="s">
        <v>304</v>
      </c>
      <c r="K57" t="s">
        <v>348</v>
      </c>
      <c r="N57" t="s">
        <v>34</v>
      </c>
      <c r="O57" s="1">
        <v>39664.397453703707</v>
      </c>
    </row>
    <row r="58" spans="1:15" x14ac:dyDescent="0.35">
      <c r="A58" t="s">
        <v>221</v>
      </c>
      <c r="B58" t="s">
        <v>25</v>
      </c>
      <c r="C58">
        <v>307653</v>
      </c>
      <c r="D58" t="s">
        <v>17</v>
      </c>
      <c r="E58" t="s">
        <v>18</v>
      </c>
      <c r="F58" t="s">
        <v>38</v>
      </c>
      <c r="G58" t="s">
        <v>20</v>
      </c>
      <c r="H58" t="s">
        <v>234</v>
      </c>
      <c r="I58" t="s">
        <v>22</v>
      </c>
      <c r="N58" t="s">
        <v>34</v>
      </c>
      <c r="O58" s="1">
        <v>39664.399722222224</v>
      </c>
    </row>
    <row r="59" spans="1:15" x14ac:dyDescent="0.35">
      <c r="A59" t="s">
        <v>15</v>
      </c>
      <c r="B59" t="s">
        <v>16</v>
      </c>
      <c r="C59">
        <v>460095</v>
      </c>
      <c r="D59" t="s">
        <v>17</v>
      </c>
      <c r="E59" t="s">
        <v>18</v>
      </c>
      <c r="F59" t="s">
        <v>34</v>
      </c>
      <c r="G59" t="s">
        <v>20</v>
      </c>
      <c r="H59" t="s">
        <v>37</v>
      </c>
      <c r="I59" t="s">
        <v>22</v>
      </c>
      <c r="N59" t="s">
        <v>24</v>
      </c>
      <c r="O59" s="1">
        <v>39664.409259259257</v>
      </c>
    </row>
    <row r="60" spans="1:15" x14ac:dyDescent="0.35">
      <c r="A60" t="s">
        <v>500</v>
      </c>
      <c r="B60" t="s">
        <v>25</v>
      </c>
      <c r="C60">
        <v>571770</v>
      </c>
      <c r="D60" t="s">
        <v>836</v>
      </c>
      <c r="E60" t="s">
        <v>18</v>
      </c>
      <c r="F60" t="s">
        <v>38</v>
      </c>
      <c r="G60" t="s">
        <v>20</v>
      </c>
      <c r="H60" t="s">
        <v>35</v>
      </c>
      <c r="I60" t="s">
        <v>22</v>
      </c>
      <c r="N60" t="s">
        <v>24</v>
      </c>
      <c r="O60" s="1">
        <v>39664.422719907408</v>
      </c>
    </row>
    <row r="61" spans="1:15" x14ac:dyDescent="0.35">
      <c r="A61" t="s">
        <v>15</v>
      </c>
      <c r="B61" t="s">
        <v>25</v>
      </c>
      <c r="C61">
        <v>56848</v>
      </c>
      <c r="D61" t="s">
        <v>17</v>
      </c>
      <c r="E61" t="s">
        <v>18</v>
      </c>
      <c r="F61" t="s">
        <v>38</v>
      </c>
      <c r="G61" t="s">
        <v>27</v>
      </c>
      <c r="H61" t="s">
        <v>292</v>
      </c>
      <c r="I61" t="s">
        <v>22</v>
      </c>
      <c r="N61" t="s">
        <v>24</v>
      </c>
      <c r="O61" s="1">
        <v>39664.495034722226</v>
      </c>
    </row>
    <row r="62" spans="1:15" x14ac:dyDescent="0.35">
      <c r="A62" t="s">
        <v>221</v>
      </c>
      <c r="B62" t="s">
        <v>25</v>
      </c>
      <c r="C62">
        <v>90563</v>
      </c>
      <c r="D62" t="s">
        <v>17</v>
      </c>
      <c r="E62" t="s">
        <v>18</v>
      </c>
      <c r="F62" t="s">
        <v>38</v>
      </c>
      <c r="G62" t="s">
        <v>27</v>
      </c>
      <c r="H62" t="s">
        <v>65</v>
      </c>
      <c r="I62" t="s">
        <v>144</v>
      </c>
      <c r="J62">
        <v>460</v>
      </c>
      <c r="N62" t="s">
        <v>34</v>
      </c>
      <c r="O62" s="1">
        <v>39664.502986111111</v>
      </c>
    </row>
    <row r="63" spans="1:15" x14ac:dyDescent="0.35">
      <c r="A63" t="s">
        <v>15</v>
      </c>
      <c r="B63" t="s">
        <v>25</v>
      </c>
      <c r="C63">
        <v>149009</v>
      </c>
      <c r="D63" t="s">
        <v>17</v>
      </c>
      <c r="E63" t="s">
        <v>18</v>
      </c>
      <c r="F63" t="s">
        <v>38</v>
      </c>
      <c r="G63" t="s">
        <v>20</v>
      </c>
      <c r="H63" t="s">
        <v>37</v>
      </c>
      <c r="I63" t="s">
        <v>22</v>
      </c>
      <c r="N63" t="s">
        <v>24</v>
      </c>
      <c r="O63" s="1">
        <v>39664.590208333335</v>
      </c>
    </row>
    <row r="64" spans="1:15" x14ac:dyDescent="0.35">
      <c r="A64" t="s">
        <v>759</v>
      </c>
      <c r="B64" t="s">
        <v>25</v>
      </c>
      <c r="C64">
        <v>871227</v>
      </c>
      <c r="D64" t="s">
        <v>17</v>
      </c>
      <c r="E64" t="s">
        <v>18</v>
      </c>
      <c r="F64" t="s">
        <v>34</v>
      </c>
      <c r="G64" t="s">
        <v>20</v>
      </c>
      <c r="H64" t="s">
        <v>398</v>
      </c>
      <c r="I64" t="s">
        <v>22</v>
      </c>
      <c r="K64" t="s">
        <v>139</v>
      </c>
      <c r="M64" t="s">
        <v>2619</v>
      </c>
      <c r="N64" t="s">
        <v>24</v>
      </c>
      <c r="O64" s="1">
        <v>39665.59951388889</v>
      </c>
    </row>
    <row r="65" spans="1:15" x14ac:dyDescent="0.35">
      <c r="A65" t="s">
        <v>759</v>
      </c>
      <c r="B65" t="s">
        <v>25</v>
      </c>
      <c r="C65">
        <v>903750</v>
      </c>
      <c r="D65" t="s">
        <v>17</v>
      </c>
      <c r="E65" t="s">
        <v>18</v>
      </c>
      <c r="F65" t="s">
        <v>34</v>
      </c>
      <c r="G65" t="s">
        <v>20</v>
      </c>
      <c r="H65" t="s">
        <v>88</v>
      </c>
      <c r="I65" t="s">
        <v>22</v>
      </c>
      <c r="M65" t="s">
        <v>2679</v>
      </c>
      <c r="N65" t="s">
        <v>24</v>
      </c>
      <c r="O65" s="1">
        <v>39665.600092592591</v>
      </c>
    </row>
    <row r="66" spans="1:15" x14ac:dyDescent="0.35">
      <c r="A66" t="s">
        <v>2660</v>
      </c>
      <c r="B66" t="s">
        <v>25</v>
      </c>
      <c r="C66" t="s">
        <v>2958</v>
      </c>
      <c r="D66" t="s">
        <v>17</v>
      </c>
      <c r="E66" t="s">
        <v>18</v>
      </c>
      <c r="F66" t="s">
        <v>38</v>
      </c>
      <c r="G66" t="s">
        <v>20</v>
      </c>
      <c r="H66" t="s">
        <v>42</v>
      </c>
      <c r="I66" t="s">
        <v>22</v>
      </c>
      <c r="K66" t="s">
        <v>139</v>
      </c>
      <c r="M66" t="s">
        <v>2659</v>
      </c>
      <c r="N66" t="s">
        <v>24</v>
      </c>
      <c r="O66" s="1">
        <v>39665.601956018516</v>
      </c>
    </row>
    <row r="67" spans="1:15" x14ac:dyDescent="0.35">
      <c r="A67" t="s">
        <v>15</v>
      </c>
      <c r="B67" t="s">
        <v>16</v>
      </c>
      <c r="C67" t="s">
        <v>2993</v>
      </c>
      <c r="D67" t="s">
        <v>17</v>
      </c>
      <c r="E67" t="s">
        <v>18</v>
      </c>
      <c r="F67" t="s">
        <v>41</v>
      </c>
      <c r="G67" t="s">
        <v>20</v>
      </c>
      <c r="H67" t="s">
        <v>576</v>
      </c>
      <c r="I67" t="s">
        <v>22</v>
      </c>
      <c r="L67">
        <v>1979</v>
      </c>
      <c r="M67" t="s">
        <v>2994</v>
      </c>
      <c r="N67" t="s">
        <v>24</v>
      </c>
      <c r="O67" s="1">
        <v>39665.640567129631</v>
      </c>
    </row>
    <row r="68" spans="1:15" x14ac:dyDescent="0.35">
      <c r="A68" t="s">
        <v>759</v>
      </c>
      <c r="B68" t="s">
        <v>25</v>
      </c>
      <c r="C68" t="s">
        <v>3005</v>
      </c>
      <c r="D68" t="s">
        <v>17</v>
      </c>
      <c r="E68" t="s">
        <v>18</v>
      </c>
      <c r="F68" t="s">
        <v>34</v>
      </c>
      <c r="G68" t="s">
        <v>20</v>
      </c>
      <c r="H68" t="s">
        <v>576</v>
      </c>
      <c r="I68" t="s">
        <v>22</v>
      </c>
      <c r="L68">
        <v>1979</v>
      </c>
      <c r="M68" t="s">
        <v>3006</v>
      </c>
      <c r="N68" t="s">
        <v>24</v>
      </c>
      <c r="O68" s="1">
        <v>39665.641446759262</v>
      </c>
    </row>
    <row r="69" spans="1:15" x14ac:dyDescent="0.35">
      <c r="A69" t="s">
        <v>15</v>
      </c>
      <c r="B69" t="s">
        <v>25</v>
      </c>
      <c r="C69">
        <v>878402</v>
      </c>
      <c r="D69" t="s">
        <v>17</v>
      </c>
      <c r="E69" t="s">
        <v>18</v>
      </c>
      <c r="F69" t="s">
        <v>38</v>
      </c>
      <c r="G69" t="s">
        <v>20</v>
      </c>
      <c r="H69" t="s">
        <v>576</v>
      </c>
      <c r="I69" t="s">
        <v>22</v>
      </c>
      <c r="N69" t="s">
        <v>24</v>
      </c>
      <c r="O69" s="1">
        <v>39665.688831018517</v>
      </c>
    </row>
    <row r="70" spans="1:15" x14ac:dyDescent="0.35">
      <c r="A70" t="s">
        <v>15</v>
      </c>
      <c r="B70" t="s">
        <v>16</v>
      </c>
      <c r="C70" t="s">
        <v>2965</v>
      </c>
      <c r="D70" t="s">
        <v>17</v>
      </c>
      <c r="E70" t="s">
        <v>18</v>
      </c>
      <c r="F70" t="s">
        <v>34</v>
      </c>
      <c r="G70" t="s">
        <v>20</v>
      </c>
      <c r="H70" t="s">
        <v>576</v>
      </c>
      <c r="I70" t="s">
        <v>22</v>
      </c>
      <c r="M70" t="s">
        <v>2966</v>
      </c>
      <c r="N70" t="s">
        <v>24</v>
      </c>
      <c r="O70" s="1">
        <v>39665.691134259258</v>
      </c>
    </row>
    <row r="71" spans="1:15" x14ac:dyDescent="0.35">
      <c r="A71" t="s">
        <v>15</v>
      </c>
      <c r="B71" t="s">
        <v>25</v>
      </c>
      <c r="C71">
        <v>587980</v>
      </c>
      <c r="D71" t="s">
        <v>17</v>
      </c>
      <c r="E71" t="s">
        <v>18</v>
      </c>
      <c r="F71" t="s">
        <v>38</v>
      </c>
      <c r="G71" t="s">
        <v>20</v>
      </c>
      <c r="H71" t="s">
        <v>37</v>
      </c>
      <c r="I71" t="s">
        <v>22</v>
      </c>
      <c r="N71" t="s">
        <v>24</v>
      </c>
      <c r="O71" s="1">
        <v>39665.993715277778</v>
      </c>
    </row>
    <row r="72" spans="1:15" x14ac:dyDescent="0.35">
      <c r="A72" t="s">
        <v>560</v>
      </c>
      <c r="B72" t="s">
        <v>25</v>
      </c>
      <c r="C72">
        <v>278110</v>
      </c>
      <c r="D72" t="s">
        <v>17</v>
      </c>
      <c r="E72" t="s">
        <v>18</v>
      </c>
      <c r="G72" t="s">
        <v>20</v>
      </c>
      <c r="H72" t="s">
        <v>964</v>
      </c>
      <c r="I72" t="s">
        <v>22</v>
      </c>
      <c r="N72" t="s">
        <v>24</v>
      </c>
      <c r="O72" s="1">
        <v>39666.219108796293</v>
      </c>
    </row>
    <row r="73" spans="1:15" x14ac:dyDescent="0.35">
      <c r="A73" t="s">
        <v>560</v>
      </c>
      <c r="B73" t="s">
        <v>25</v>
      </c>
      <c r="C73">
        <v>493726</v>
      </c>
      <c r="D73" t="s">
        <v>17</v>
      </c>
      <c r="E73" t="s">
        <v>18</v>
      </c>
      <c r="F73" t="s">
        <v>38</v>
      </c>
      <c r="G73" t="s">
        <v>20</v>
      </c>
      <c r="H73" t="s">
        <v>37</v>
      </c>
      <c r="I73" t="s">
        <v>144</v>
      </c>
      <c r="N73" t="s">
        <v>24</v>
      </c>
      <c r="O73" s="1">
        <v>39666.399409722224</v>
      </c>
    </row>
    <row r="74" spans="1:15" x14ac:dyDescent="0.35">
      <c r="A74" t="s">
        <v>221</v>
      </c>
      <c r="B74" t="s">
        <v>16</v>
      </c>
      <c r="C74">
        <v>6670</v>
      </c>
      <c r="D74" t="s">
        <v>17</v>
      </c>
      <c r="E74" t="s">
        <v>36</v>
      </c>
      <c r="F74" t="s">
        <v>38</v>
      </c>
      <c r="G74" t="s">
        <v>27</v>
      </c>
      <c r="H74" t="s">
        <v>35</v>
      </c>
      <c r="I74" t="s">
        <v>86</v>
      </c>
      <c r="K74" t="s">
        <v>84</v>
      </c>
      <c r="M74" t="s">
        <v>339</v>
      </c>
      <c r="N74" t="s">
        <v>34</v>
      </c>
      <c r="O74" s="1">
        <v>39666.400439814817</v>
      </c>
    </row>
    <row r="75" spans="1:15" x14ac:dyDescent="0.35">
      <c r="A75" t="s">
        <v>221</v>
      </c>
      <c r="B75" t="s">
        <v>16</v>
      </c>
      <c r="C75">
        <v>24631</v>
      </c>
      <c r="D75" t="s">
        <v>17</v>
      </c>
      <c r="E75" t="s">
        <v>18</v>
      </c>
      <c r="F75" t="s">
        <v>38</v>
      </c>
      <c r="G75" t="s">
        <v>27</v>
      </c>
      <c r="H75" t="s">
        <v>602</v>
      </c>
      <c r="I75" t="s">
        <v>426</v>
      </c>
      <c r="K75" t="s">
        <v>139</v>
      </c>
      <c r="N75" t="s">
        <v>34</v>
      </c>
      <c r="O75" s="1">
        <v>39666.618032407408</v>
      </c>
    </row>
    <row r="76" spans="1:15" x14ac:dyDescent="0.35">
      <c r="A76" t="s">
        <v>327</v>
      </c>
      <c r="B76" t="s">
        <v>25</v>
      </c>
      <c r="C76">
        <v>979212</v>
      </c>
      <c r="D76" t="s">
        <v>17</v>
      </c>
      <c r="E76" t="s">
        <v>18</v>
      </c>
      <c r="F76" t="s">
        <v>34</v>
      </c>
      <c r="G76" t="s">
        <v>20</v>
      </c>
      <c r="H76" t="s">
        <v>602</v>
      </c>
      <c r="I76" t="s">
        <v>22</v>
      </c>
      <c r="J76">
        <v>468</v>
      </c>
      <c r="L76">
        <v>1976</v>
      </c>
      <c r="M76" t="s">
        <v>2767</v>
      </c>
      <c r="N76" t="s">
        <v>24</v>
      </c>
      <c r="O76" s="1">
        <v>39666.622256944444</v>
      </c>
    </row>
    <row r="77" spans="1:15" x14ac:dyDescent="0.35">
      <c r="A77" t="s">
        <v>59</v>
      </c>
      <c r="B77" t="s">
        <v>16</v>
      </c>
      <c r="C77">
        <v>4912</v>
      </c>
      <c r="D77" t="s">
        <v>17</v>
      </c>
      <c r="E77" t="s">
        <v>18</v>
      </c>
      <c r="F77" t="s">
        <v>38</v>
      </c>
      <c r="G77" t="s">
        <v>27</v>
      </c>
      <c r="H77" t="s">
        <v>279</v>
      </c>
      <c r="I77" t="s">
        <v>22</v>
      </c>
      <c r="K77" t="s">
        <v>31</v>
      </c>
      <c r="N77" t="s">
        <v>24</v>
      </c>
      <c r="O77" s="1">
        <v>39666.652962962966</v>
      </c>
    </row>
    <row r="78" spans="1:15" x14ac:dyDescent="0.35">
      <c r="A78" t="s">
        <v>15</v>
      </c>
      <c r="B78" t="s">
        <v>25</v>
      </c>
      <c r="C78" t="s">
        <v>2898</v>
      </c>
      <c r="D78" t="s">
        <v>17</v>
      </c>
      <c r="E78" t="s">
        <v>18</v>
      </c>
      <c r="F78" t="s">
        <v>38</v>
      </c>
      <c r="G78" t="s">
        <v>20</v>
      </c>
      <c r="H78" t="s">
        <v>265</v>
      </c>
      <c r="I78" t="s">
        <v>22</v>
      </c>
      <c r="N78" t="s">
        <v>24</v>
      </c>
      <c r="O78" s="1">
        <v>39667.301064814812</v>
      </c>
    </row>
    <row r="79" spans="1:15" x14ac:dyDescent="0.35">
      <c r="A79" t="s">
        <v>15</v>
      </c>
      <c r="B79" t="s">
        <v>25</v>
      </c>
      <c r="C79">
        <v>772075</v>
      </c>
      <c r="D79" t="s">
        <v>17</v>
      </c>
      <c r="E79" t="s">
        <v>18</v>
      </c>
      <c r="F79" t="s">
        <v>38</v>
      </c>
      <c r="G79" t="s">
        <v>20</v>
      </c>
      <c r="H79" t="s">
        <v>37</v>
      </c>
      <c r="I79" t="s">
        <v>22</v>
      </c>
      <c r="N79" t="s">
        <v>24</v>
      </c>
      <c r="O79" s="1">
        <v>39667.542997685188</v>
      </c>
    </row>
    <row r="80" spans="1:15" x14ac:dyDescent="0.35">
      <c r="A80" t="s">
        <v>15</v>
      </c>
      <c r="B80" t="s">
        <v>25</v>
      </c>
      <c r="C80">
        <v>32353</v>
      </c>
      <c r="D80" t="s">
        <v>17</v>
      </c>
      <c r="E80" t="s">
        <v>18</v>
      </c>
      <c r="F80" t="s">
        <v>38</v>
      </c>
      <c r="G80" t="s">
        <v>27</v>
      </c>
      <c r="H80" t="s">
        <v>37</v>
      </c>
      <c r="I80" t="s">
        <v>22</v>
      </c>
      <c r="N80" t="s">
        <v>24</v>
      </c>
      <c r="O80" s="1">
        <v>39667.683819444443</v>
      </c>
    </row>
    <row r="81" spans="1:15" x14ac:dyDescent="0.35">
      <c r="A81" t="s">
        <v>15</v>
      </c>
      <c r="B81" t="s">
        <v>25</v>
      </c>
      <c r="C81">
        <v>386322</v>
      </c>
      <c r="D81" t="s">
        <v>17</v>
      </c>
      <c r="E81" t="s">
        <v>18</v>
      </c>
      <c r="F81" t="s">
        <v>34</v>
      </c>
      <c r="G81" t="s">
        <v>20</v>
      </c>
      <c r="H81" t="s">
        <v>37</v>
      </c>
      <c r="I81" t="s">
        <v>22</v>
      </c>
      <c r="N81" t="s">
        <v>24</v>
      </c>
      <c r="O81" s="1">
        <v>39667.977500000001</v>
      </c>
    </row>
    <row r="82" spans="1:15" x14ac:dyDescent="0.35">
      <c r="A82" t="s">
        <v>560</v>
      </c>
      <c r="B82" t="s">
        <v>25</v>
      </c>
      <c r="C82">
        <v>937698</v>
      </c>
      <c r="D82" t="s">
        <v>17</v>
      </c>
      <c r="E82" t="s">
        <v>18</v>
      </c>
      <c r="F82" t="s">
        <v>38</v>
      </c>
      <c r="G82" t="s">
        <v>20</v>
      </c>
      <c r="H82" t="s">
        <v>131</v>
      </c>
      <c r="I82" t="s">
        <v>22</v>
      </c>
      <c r="K82" t="s">
        <v>132</v>
      </c>
      <c r="M82" t="s">
        <v>2723</v>
      </c>
      <c r="N82" t="s">
        <v>24</v>
      </c>
      <c r="O82" s="1">
        <v>39668.198483796295</v>
      </c>
    </row>
    <row r="83" spans="1:15" x14ac:dyDescent="0.35">
      <c r="A83" t="s">
        <v>500</v>
      </c>
      <c r="B83" t="s">
        <v>16</v>
      </c>
      <c r="C83">
        <v>87360</v>
      </c>
      <c r="D83" t="s">
        <v>17</v>
      </c>
      <c r="E83" t="s">
        <v>18</v>
      </c>
      <c r="F83" t="s">
        <v>38</v>
      </c>
      <c r="G83" t="s">
        <v>27</v>
      </c>
      <c r="H83" t="s">
        <v>37</v>
      </c>
      <c r="I83" t="s">
        <v>144</v>
      </c>
      <c r="N83" t="s">
        <v>24</v>
      </c>
      <c r="O83" s="1">
        <v>39668.40315972222</v>
      </c>
    </row>
    <row r="84" spans="1:15" x14ac:dyDescent="0.35">
      <c r="A84" t="s">
        <v>221</v>
      </c>
      <c r="B84" t="s">
        <v>25</v>
      </c>
      <c r="C84">
        <v>119875</v>
      </c>
      <c r="D84" t="s">
        <v>17</v>
      </c>
      <c r="E84" t="s">
        <v>18</v>
      </c>
      <c r="F84" t="s">
        <v>38</v>
      </c>
      <c r="G84" t="s">
        <v>27</v>
      </c>
      <c r="H84" t="s">
        <v>37</v>
      </c>
      <c r="I84" t="s">
        <v>22</v>
      </c>
      <c r="N84" t="s">
        <v>34</v>
      </c>
      <c r="O84" s="1">
        <v>39671.410127314812</v>
      </c>
    </row>
    <row r="85" spans="1:15" x14ac:dyDescent="0.35">
      <c r="A85" t="s">
        <v>327</v>
      </c>
      <c r="B85" t="s">
        <v>16</v>
      </c>
      <c r="C85">
        <v>72641</v>
      </c>
      <c r="D85" t="s">
        <v>17</v>
      </c>
      <c r="E85" t="s">
        <v>18</v>
      </c>
      <c r="F85" t="s">
        <v>38</v>
      </c>
      <c r="G85" t="s">
        <v>27</v>
      </c>
      <c r="H85" t="s">
        <v>37</v>
      </c>
      <c r="I85" t="s">
        <v>22</v>
      </c>
      <c r="N85" t="s">
        <v>24</v>
      </c>
      <c r="O85" s="1">
        <v>39671.412812499999</v>
      </c>
    </row>
    <row r="86" spans="1:15" x14ac:dyDescent="0.35">
      <c r="A86" t="s">
        <v>15</v>
      </c>
      <c r="B86" t="s">
        <v>25</v>
      </c>
      <c r="C86">
        <v>357551</v>
      </c>
      <c r="D86" t="s">
        <v>17</v>
      </c>
      <c r="E86" t="s">
        <v>18</v>
      </c>
      <c r="F86" t="s">
        <v>38</v>
      </c>
      <c r="G86" t="s">
        <v>20</v>
      </c>
      <c r="H86" t="s">
        <v>281</v>
      </c>
      <c r="I86" t="s">
        <v>22</v>
      </c>
      <c r="N86" t="s">
        <v>24</v>
      </c>
      <c r="O86" s="1">
        <v>39671.558888888889</v>
      </c>
    </row>
    <row r="87" spans="1:15" x14ac:dyDescent="0.35">
      <c r="A87" t="s">
        <v>500</v>
      </c>
      <c r="B87" t="s">
        <v>25</v>
      </c>
      <c r="C87">
        <v>379123</v>
      </c>
      <c r="D87" t="s">
        <v>17</v>
      </c>
      <c r="E87" t="s">
        <v>18</v>
      </c>
      <c r="F87" t="s">
        <v>38</v>
      </c>
      <c r="G87" t="s">
        <v>20</v>
      </c>
      <c r="H87" t="s">
        <v>281</v>
      </c>
      <c r="I87" t="s">
        <v>22</v>
      </c>
      <c r="N87" t="s">
        <v>24</v>
      </c>
      <c r="O87" s="1">
        <v>39671.559641203705</v>
      </c>
    </row>
    <row r="88" spans="1:15" x14ac:dyDescent="0.35">
      <c r="A88" t="s">
        <v>500</v>
      </c>
      <c r="B88" t="s">
        <v>16</v>
      </c>
      <c r="C88">
        <v>115004</v>
      </c>
      <c r="D88" t="s">
        <v>17</v>
      </c>
      <c r="E88" t="s">
        <v>18</v>
      </c>
      <c r="F88" t="s">
        <v>38</v>
      </c>
      <c r="G88" t="s">
        <v>27</v>
      </c>
      <c r="H88" t="s">
        <v>281</v>
      </c>
      <c r="I88" t="s">
        <v>22</v>
      </c>
      <c r="N88" t="s">
        <v>24</v>
      </c>
      <c r="O88" s="1">
        <v>39671.560416666667</v>
      </c>
    </row>
    <row r="89" spans="1:15" x14ac:dyDescent="0.35">
      <c r="A89" t="s">
        <v>15</v>
      </c>
      <c r="B89" t="s">
        <v>25</v>
      </c>
      <c r="C89">
        <v>310542</v>
      </c>
      <c r="D89" t="s">
        <v>17</v>
      </c>
      <c r="E89" t="s">
        <v>18</v>
      </c>
      <c r="F89" t="s">
        <v>38</v>
      </c>
      <c r="G89" t="s">
        <v>20</v>
      </c>
      <c r="H89" t="s">
        <v>630</v>
      </c>
      <c r="I89" t="s">
        <v>22</v>
      </c>
      <c r="J89">
        <v>460</v>
      </c>
      <c r="K89" t="s">
        <v>81</v>
      </c>
      <c r="N89" t="s">
        <v>24</v>
      </c>
      <c r="O89" s="1">
        <v>39671.635335648149</v>
      </c>
    </row>
    <row r="90" spans="1:15" x14ac:dyDescent="0.35">
      <c r="A90" t="s">
        <v>327</v>
      </c>
      <c r="B90" t="s">
        <v>16</v>
      </c>
      <c r="C90">
        <v>274086</v>
      </c>
      <c r="D90" t="s">
        <v>17</v>
      </c>
      <c r="E90" t="s">
        <v>18</v>
      </c>
      <c r="F90" t="s">
        <v>38</v>
      </c>
      <c r="G90" t="s">
        <v>20</v>
      </c>
      <c r="H90" t="s">
        <v>442</v>
      </c>
      <c r="I90" t="s">
        <v>22</v>
      </c>
      <c r="K90" t="s">
        <v>132</v>
      </c>
      <c r="N90" t="s">
        <v>24</v>
      </c>
      <c r="O90" s="1">
        <v>39671.784768518519</v>
      </c>
    </row>
    <row r="91" spans="1:15" x14ac:dyDescent="0.35">
      <c r="A91" t="s">
        <v>221</v>
      </c>
      <c r="B91" t="s">
        <v>25</v>
      </c>
      <c r="C91">
        <v>56138</v>
      </c>
      <c r="D91" t="s">
        <v>17</v>
      </c>
      <c r="E91" t="s">
        <v>18</v>
      </c>
      <c r="F91" t="s">
        <v>38</v>
      </c>
      <c r="G91" t="s">
        <v>27</v>
      </c>
      <c r="H91" t="s">
        <v>37</v>
      </c>
      <c r="I91" t="s">
        <v>144</v>
      </c>
      <c r="M91" t="s">
        <v>873</v>
      </c>
      <c r="N91" t="s">
        <v>34</v>
      </c>
      <c r="O91" s="1">
        <v>39672.337905092594</v>
      </c>
    </row>
    <row r="92" spans="1:15" x14ac:dyDescent="0.35">
      <c r="A92" t="s">
        <v>327</v>
      </c>
      <c r="B92" t="s">
        <v>16</v>
      </c>
      <c r="C92">
        <v>297005</v>
      </c>
      <c r="D92" t="s">
        <v>17</v>
      </c>
      <c r="E92" t="s">
        <v>18</v>
      </c>
      <c r="F92" t="s">
        <v>38</v>
      </c>
      <c r="G92" t="s">
        <v>20</v>
      </c>
      <c r="H92" t="s">
        <v>211</v>
      </c>
      <c r="I92" t="s">
        <v>22</v>
      </c>
      <c r="N92" t="s">
        <v>24</v>
      </c>
      <c r="O92" s="1">
        <v>39672.45349537037</v>
      </c>
    </row>
    <row r="93" spans="1:15" x14ac:dyDescent="0.35">
      <c r="A93" t="s">
        <v>15</v>
      </c>
      <c r="B93" t="s">
        <v>16</v>
      </c>
      <c r="C93">
        <v>553545</v>
      </c>
      <c r="D93" t="s">
        <v>17</v>
      </c>
      <c r="E93" t="s">
        <v>18</v>
      </c>
      <c r="F93" t="s">
        <v>38</v>
      </c>
      <c r="G93" t="s">
        <v>20</v>
      </c>
      <c r="H93" t="s">
        <v>37</v>
      </c>
      <c r="I93" t="s">
        <v>22</v>
      </c>
      <c r="N93" t="s">
        <v>24</v>
      </c>
      <c r="O93" s="1">
        <v>39672.462280092594</v>
      </c>
    </row>
    <row r="94" spans="1:15" x14ac:dyDescent="0.35">
      <c r="A94" t="s">
        <v>221</v>
      </c>
      <c r="B94" t="s">
        <v>16</v>
      </c>
      <c r="C94">
        <v>46696</v>
      </c>
      <c r="D94" t="s">
        <v>17</v>
      </c>
      <c r="E94" t="s">
        <v>18</v>
      </c>
      <c r="F94" t="s">
        <v>38</v>
      </c>
      <c r="G94" t="s">
        <v>27</v>
      </c>
      <c r="H94" t="s">
        <v>806</v>
      </c>
      <c r="I94" t="s">
        <v>22</v>
      </c>
      <c r="K94" t="s">
        <v>807</v>
      </c>
      <c r="N94" t="s">
        <v>34</v>
      </c>
      <c r="O94" s="1">
        <v>39672.678969907407</v>
      </c>
    </row>
    <row r="95" spans="1:15" x14ac:dyDescent="0.35">
      <c r="A95" t="s">
        <v>972</v>
      </c>
      <c r="B95" t="s">
        <v>25</v>
      </c>
      <c r="C95">
        <v>262585</v>
      </c>
      <c r="D95" t="s">
        <v>17</v>
      </c>
      <c r="E95" t="s">
        <v>18</v>
      </c>
      <c r="F95" t="s">
        <v>38</v>
      </c>
      <c r="G95" t="s">
        <v>20</v>
      </c>
      <c r="H95" t="s">
        <v>279</v>
      </c>
      <c r="I95" t="s">
        <v>144</v>
      </c>
      <c r="L95">
        <v>1959</v>
      </c>
      <c r="N95" t="s">
        <v>24</v>
      </c>
      <c r="O95" s="1">
        <v>39672.682083333333</v>
      </c>
    </row>
    <row r="96" spans="1:15" x14ac:dyDescent="0.35">
      <c r="A96" t="s">
        <v>15</v>
      </c>
      <c r="B96" t="s">
        <v>16</v>
      </c>
      <c r="C96">
        <v>391966</v>
      </c>
      <c r="D96" t="s">
        <v>17</v>
      </c>
      <c r="E96" t="s">
        <v>18</v>
      </c>
      <c r="F96" t="s">
        <v>38</v>
      </c>
      <c r="G96" t="s">
        <v>20</v>
      </c>
      <c r="H96" t="s">
        <v>316</v>
      </c>
      <c r="I96" t="s">
        <v>22</v>
      </c>
      <c r="N96" t="s">
        <v>24</v>
      </c>
      <c r="O96" s="1">
        <v>39673.059953703705</v>
      </c>
    </row>
    <row r="97" spans="1:15" x14ac:dyDescent="0.35">
      <c r="A97" t="s">
        <v>15</v>
      </c>
      <c r="B97" t="s">
        <v>25</v>
      </c>
      <c r="C97">
        <v>26774</v>
      </c>
      <c r="D97" t="s">
        <v>17</v>
      </c>
      <c r="E97" t="s">
        <v>18</v>
      </c>
      <c r="F97" t="s">
        <v>38</v>
      </c>
      <c r="G97" t="s">
        <v>27</v>
      </c>
      <c r="H97" t="s">
        <v>88</v>
      </c>
      <c r="I97" t="s">
        <v>144</v>
      </c>
      <c r="J97">
        <v>460</v>
      </c>
      <c r="N97" t="s">
        <v>24</v>
      </c>
      <c r="O97" s="1">
        <v>39673.367534722223</v>
      </c>
    </row>
    <row r="98" spans="1:15" x14ac:dyDescent="0.35">
      <c r="A98" t="s">
        <v>59</v>
      </c>
      <c r="B98" t="s">
        <v>25</v>
      </c>
      <c r="C98">
        <v>2088</v>
      </c>
      <c r="D98" t="s">
        <v>17</v>
      </c>
      <c r="E98" t="s">
        <v>26</v>
      </c>
      <c r="F98" t="s">
        <v>38</v>
      </c>
      <c r="G98" t="s">
        <v>27</v>
      </c>
      <c r="H98" t="s">
        <v>162</v>
      </c>
      <c r="I98" t="s">
        <v>22</v>
      </c>
      <c r="K98" t="s">
        <v>137</v>
      </c>
      <c r="N98" t="s">
        <v>24</v>
      </c>
      <c r="O98" s="1">
        <v>39673.394594907404</v>
      </c>
    </row>
    <row r="99" spans="1:15" x14ac:dyDescent="0.35">
      <c r="A99" t="s">
        <v>314</v>
      </c>
      <c r="B99" t="s">
        <v>25</v>
      </c>
      <c r="C99">
        <v>19707</v>
      </c>
      <c r="D99" t="s">
        <v>17</v>
      </c>
      <c r="E99" t="s">
        <v>18</v>
      </c>
      <c r="F99" t="s">
        <v>38</v>
      </c>
      <c r="G99" t="s">
        <v>27</v>
      </c>
      <c r="H99" t="s">
        <v>28</v>
      </c>
      <c r="I99" t="s">
        <v>22</v>
      </c>
      <c r="K99" t="s">
        <v>31</v>
      </c>
      <c r="L99">
        <v>1946</v>
      </c>
      <c r="M99" t="s">
        <v>578</v>
      </c>
      <c r="N99" t="s">
        <v>34</v>
      </c>
      <c r="O99" s="1">
        <v>39673.545555555553</v>
      </c>
    </row>
    <row r="100" spans="1:15" x14ac:dyDescent="0.35">
      <c r="A100" t="s">
        <v>560</v>
      </c>
      <c r="B100" t="s">
        <v>25</v>
      </c>
      <c r="C100">
        <v>559784</v>
      </c>
      <c r="D100" t="s">
        <v>17</v>
      </c>
      <c r="E100" t="s">
        <v>18</v>
      </c>
      <c r="G100" t="s">
        <v>20</v>
      </c>
      <c r="H100" t="s">
        <v>28</v>
      </c>
      <c r="I100" t="s">
        <v>22</v>
      </c>
      <c r="L100">
        <v>1966</v>
      </c>
      <c r="N100" t="s">
        <v>24</v>
      </c>
      <c r="O100" s="1">
        <v>39673.546331018515</v>
      </c>
    </row>
    <row r="101" spans="1:15" x14ac:dyDescent="0.35">
      <c r="A101" t="s">
        <v>500</v>
      </c>
      <c r="B101" t="s">
        <v>25</v>
      </c>
      <c r="C101">
        <v>751096</v>
      </c>
      <c r="D101" t="s">
        <v>17</v>
      </c>
      <c r="E101" t="s">
        <v>18</v>
      </c>
      <c r="F101" t="s">
        <v>34</v>
      </c>
      <c r="G101" t="s">
        <v>20</v>
      </c>
      <c r="H101" t="s">
        <v>28</v>
      </c>
      <c r="I101" t="s">
        <v>22</v>
      </c>
      <c r="L101">
        <v>1971</v>
      </c>
      <c r="N101" t="s">
        <v>24</v>
      </c>
      <c r="O101" s="1">
        <v>39673.552569444444</v>
      </c>
    </row>
    <row r="102" spans="1:15" x14ac:dyDescent="0.35">
      <c r="A102" t="s">
        <v>15</v>
      </c>
      <c r="B102" t="s">
        <v>25</v>
      </c>
      <c r="C102">
        <v>364924</v>
      </c>
      <c r="D102" t="s">
        <v>17</v>
      </c>
      <c r="E102" t="s">
        <v>18</v>
      </c>
      <c r="F102" t="s">
        <v>34</v>
      </c>
      <c r="G102" t="s">
        <v>20</v>
      </c>
      <c r="H102" t="s">
        <v>28</v>
      </c>
      <c r="I102" t="s">
        <v>22</v>
      </c>
      <c r="L102">
        <v>1960</v>
      </c>
      <c r="N102" t="s">
        <v>24</v>
      </c>
      <c r="O102" s="1">
        <v>39673.556168981479</v>
      </c>
    </row>
    <row r="103" spans="1:15" x14ac:dyDescent="0.35">
      <c r="A103" t="s">
        <v>327</v>
      </c>
      <c r="B103" t="s">
        <v>25</v>
      </c>
      <c r="C103">
        <v>385228</v>
      </c>
      <c r="D103" t="s">
        <v>17</v>
      </c>
      <c r="E103" t="s">
        <v>18</v>
      </c>
      <c r="F103" t="s">
        <v>38</v>
      </c>
      <c r="G103" t="s">
        <v>20</v>
      </c>
      <c r="H103" t="s">
        <v>28</v>
      </c>
      <c r="I103" t="s">
        <v>22</v>
      </c>
      <c r="L103">
        <v>1960</v>
      </c>
      <c r="N103" t="s">
        <v>24</v>
      </c>
      <c r="O103" s="1">
        <v>39673.556585648148</v>
      </c>
    </row>
    <row r="104" spans="1:15" x14ac:dyDescent="0.35">
      <c r="A104" t="s">
        <v>2482</v>
      </c>
      <c r="B104" t="s">
        <v>25</v>
      </c>
      <c r="C104">
        <v>854081</v>
      </c>
      <c r="D104" t="s">
        <v>17</v>
      </c>
      <c r="E104" t="s">
        <v>18</v>
      </c>
      <c r="F104" t="s">
        <v>38</v>
      </c>
      <c r="G104" t="s">
        <v>20</v>
      </c>
      <c r="H104" t="s">
        <v>28</v>
      </c>
      <c r="I104" t="s">
        <v>22</v>
      </c>
      <c r="L104">
        <v>1974</v>
      </c>
      <c r="N104" t="s">
        <v>24</v>
      </c>
      <c r="O104" s="1">
        <v>39673.557789351849</v>
      </c>
    </row>
    <row r="105" spans="1:15" x14ac:dyDescent="0.35">
      <c r="A105" t="s">
        <v>560</v>
      </c>
      <c r="B105" t="s">
        <v>16</v>
      </c>
      <c r="C105">
        <v>58753</v>
      </c>
      <c r="D105" t="s">
        <v>17</v>
      </c>
      <c r="E105" t="s">
        <v>18</v>
      </c>
      <c r="F105" t="s">
        <v>38</v>
      </c>
      <c r="G105" t="s">
        <v>27</v>
      </c>
      <c r="H105" t="s">
        <v>28</v>
      </c>
      <c r="I105" t="s">
        <v>22</v>
      </c>
      <c r="L105">
        <v>1951</v>
      </c>
      <c r="N105" t="s">
        <v>24</v>
      </c>
      <c r="O105" s="1">
        <v>39673.558391203704</v>
      </c>
    </row>
    <row r="106" spans="1:15" x14ac:dyDescent="0.35">
      <c r="A106" t="s">
        <v>221</v>
      </c>
      <c r="B106" t="s">
        <v>16</v>
      </c>
      <c r="C106">
        <v>98606</v>
      </c>
      <c r="D106" t="s">
        <v>17</v>
      </c>
      <c r="E106" t="s">
        <v>18</v>
      </c>
      <c r="F106" t="s">
        <v>38</v>
      </c>
      <c r="G106" t="s">
        <v>27</v>
      </c>
      <c r="H106" t="s">
        <v>28</v>
      </c>
      <c r="I106" t="s">
        <v>22</v>
      </c>
      <c r="N106" t="s">
        <v>24</v>
      </c>
      <c r="O106" s="1">
        <v>39673.558877314812</v>
      </c>
    </row>
    <row r="107" spans="1:15" x14ac:dyDescent="0.35">
      <c r="A107" t="s">
        <v>327</v>
      </c>
      <c r="B107" t="s">
        <v>16</v>
      </c>
      <c r="C107">
        <v>77350</v>
      </c>
      <c r="D107" t="s">
        <v>17</v>
      </c>
      <c r="E107" t="s">
        <v>18</v>
      </c>
      <c r="F107" t="s">
        <v>38</v>
      </c>
      <c r="G107" t="s">
        <v>27</v>
      </c>
      <c r="H107" t="s">
        <v>28</v>
      </c>
      <c r="I107" t="s">
        <v>22</v>
      </c>
      <c r="L107">
        <v>1952</v>
      </c>
      <c r="N107" t="s">
        <v>24</v>
      </c>
      <c r="O107" s="1">
        <v>39673.559548611112</v>
      </c>
    </row>
    <row r="108" spans="1:15" x14ac:dyDescent="0.35">
      <c r="A108" t="s">
        <v>15</v>
      </c>
      <c r="B108" t="s">
        <v>16</v>
      </c>
      <c r="C108">
        <v>747336</v>
      </c>
      <c r="D108" t="s">
        <v>17</v>
      </c>
      <c r="E108" t="s">
        <v>18</v>
      </c>
      <c r="F108" t="s">
        <v>34</v>
      </c>
      <c r="G108" t="s">
        <v>20</v>
      </c>
      <c r="H108" t="s">
        <v>28</v>
      </c>
      <c r="I108" t="s">
        <v>22</v>
      </c>
      <c r="L108">
        <v>747336</v>
      </c>
      <c r="N108" t="s">
        <v>24</v>
      </c>
      <c r="O108" s="1">
        <v>39673.560196759259</v>
      </c>
    </row>
    <row r="109" spans="1:15" x14ac:dyDescent="0.35">
      <c r="A109" t="s">
        <v>1381</v>
      </c>
      <c r="B109" t="s">
        <v>25</v>
      </c>
      <c r="C109">
        <v>226070</v>
      </c>
      <c r="D109" t="s">
        <v>17</v>
      </c>
      <c r="E109" t="s">
        <v>18</v>
      </c>
      <c r="F109" t="s">
        <v>38</v>
      </c>
      <c r="G109" t="s">
        <v>20</v>
      </c>
      <c r="H109" t="s">
        <v>28</v>
      </c>
      <c r="I109" t="s">
        <v>22</v>
      </c>
      <c r="N109" t="s">
        <v>24</v>
      </c>
      <c r="O109" s="1">
        <v>39673.603946759256</v>
      </c>
    </row>
    <row r="110" spans="1:15" x14ac:dyDescent="0.35">
      <c r="A110" t="s">
        <v>221</v>
      </c>
      <c r="B110" t="s">
        <v>25</v>
      </c>
      <c r="C110">
        <v>282825</v>
      </c>
      <c r="D110" t="s">
        <v>17</v>
      </c>
      <c r="E110" t="s">
        <v>18</v>
      </c>
      <c r="F110" t="s">
        <v>38</v>
      </c>
      <c r="G110" t="s">
        <v>20</v>
      </c>
      <c r="H110" t="s">
        <v>28</v>
      </c>
      <c r="I110" t="s">
        <v>22</v>
      </c>
      <c r="N110" t="s">
        <v>34</v>
      </c>
      <c r="O110" s="1">
        <v>39673.604375000003</v>
      </c>
    </row>
    <row r="111" spans="1:15" x14ac:dyDescent="0.35">
      <c r="A111" t="s">
        <v>15</v>
      </c>
      <c r="B111" t="s">
        <v>16</v>
      </c>
      <c r="C111">
        <v>535086</v>
      </c>
      <c r="D111" t="s">
        <v>17</v>
      </c>
      <c r="E111" t="s">
        <v>18</v>
      </c>
      <c r="G111" t="s">
        <v>20</v>
      </c>
      <c r="H111" t="s">
        <v>28</v>
      </c>
      <c r="I111" t="s">
        <v>22</v>
      </c>
      <c r="N111" t="s">
        <v>24</v>
      </c>
      <c r="O111" s="1">
        <v>39673.604780092595</v>
      </c>
    </row>
    <row r="112" spans="1:15" x14ac:dyDescent="0.35">
      <c r="A112" t="s">
        <v>972</v>
      </c>
      <c r="B112" t="s">
        <v>25</v>
      </c>
      <c r="C112">
        <v>144331</v>
      </c>
      <c r="D112" t="s">
        <v>17</v>
      </c>
      <c r="E112" t="s">
        <v>18</v>
      </c>
      <c r="F112" t="s">
        <v>38</v>
      </c>
      <c r="G112" t="s">
        <v>20</v>
      </c>
      <c r="H112" t="s">
        <v>28</v>
      </c>
      <c r="I112" t="s">
        <v>22</v>
      </c>
      <c r="M112" t="s">
        <v>1215</v>
      </c>
      <c r="N112" t="s">
        <v>24</v>
      </c>
      <c r="O112" s="1">
        <v>39673.606747685182</v>
      </c>
    </row>
    <row r="113" spans="1:15" x14ac:dyDescent="0.35">
      <c r="A113" t="s">
        <v>327</v>
      </c>
      <c r="B113" t="s">
        <v>25</v>
      </c>
      <c r="C113">
        <v>843585</v>
      </c>
      <c r="D113" t="s">
        <v>17</v>
      </c>
      <c r="E113" t="s">
        <v>18</v>
      </c>
      <c r="F113" t="s">
        <v>34</v>
      </c>
      <c r="G113" t="s">
        <v>20</v>
      </c>
      <c r="H113" t="s">
        <v>88</v>
      </c>
      <c r="I113" t="s">
        <v>22</v>
      </c>
      <c r="K113" t="s">
        <v>81</v>
      </c>
      <c r="M113" t="s">
        <v>2562</v>
      </c>
      <c r="N113" t="s">
        <v>34</v>
      </c>
      <c r="O113" s="1">
        <v>39673.860682870371</v>
      </c>
    </row>
    <row r="114" spans="1:15" x14ac:dyDescent="0.35">
      <c r="A114" t="s">
        <v>327</v>
      </c>
      <c r="B114" t="s">
        <v>25</v>
      </c>
      <c r="C114">
        <v>9207</v>
      </c>
      <c r="D114" t="s">
        <v>17</v>
      </c>
      <c r="E114" t="s">
        <v>18</v>
      </c>
      <c r="F114" t="s">
        <v>38</v>
      </c>
      <c r="G114" t="s">
        <v>27</v>
      </c>
      <c r="H114" t="s">
        <v>98</v>
      </c>
      <c r="I114" t="s">
        <v>22</v>
      </c>
      <c r="K114" t="s">
        <v>94</v>
      </c>
      <c r="M114" t="s">
        <v>401</v>
      </c>
      <c r="N114" t="s">
        <v>24</v>
      </c>
      <c r="O114" s="1">
        <v>39674.358518518522</v>
      </c>
    </row>
    <row r="115" spans="1:15" x14ac:dyDescent="0.35">
      <c r="A115" t="s">
        <v>560</v>
      </c>
      <c r="B115" t="s">
        <v>25</v>
      </c>
      <c r="C115">
        <v>550328</v>
      </c>
      <c r="D115" t="s">
        <v>17</v>
      </c>
      <c r="E115" t="s">
        <v>18</v>
      </c>
      <c r="F115" t="s">
        <v>38</v>
      </c>
      <c r="G115" t="s">
        <v>20</v>
      </c>
      <c r="H115" t="s">
        <v>2077</v>
      </c>
      <c r="I115" t="s">
        <v>22</v>
      </c>
      <c r="L115">
        <v>1966</v>
      </c>
      <c r="N115" t="s">
        <v>24</v>
      </c>
      <c r="O115" s="1">
        <v>39674.552523148152</v>
      </c>
    </row>
    <row r="116" spans="1:15" x14ac:dyDescent="0.35">
      <c r="A116" t="s">
        <v>59</v>
      </c>
      <c r="B116" t="s">
        <v>16</v>
      </c>
      <c r="C116">
        <v>2143</v>
      </c>
      <c r="D116" t="s">
        <v>73</v>
      </c>
      <c r="E116" t="s">
        <v>36</v>
      </c>
      <c r="F116" t="s">
        <v>38</v>
      </c>
      <c r="G116" t="s">
        <v>27</v>
      </c>
      <c r="H116" t="s">
        <v>74</v>
      </c>
      <c r="I116" t="s">
        <v>22</v>
      </c>
      <c r="K116" t="s">
        <v>139</v>
      </c>
      <c r="M116" t="s">
        <v>76</v>
      </c>
      <c r="N116" t="s">
        <v>24</v>
      </c>
      <c r="O116" s="1">
        <v>39674.55572916667</v>
      </c>
    </row>
    <row r="117" spans="1:15" x14ac:dyDescent="0.35">
      <c r="A117" t="s">
        <v>15</v>
      </c>
      <c r="B117" t="s">
        <v>25</v>
      </c>
      <c r="C117">
        <v>940550</v>
      </c>
      <c r="D117" t="s">
        <v>17</v>
      </c>
      <c r="E117" t="s">
        <v>18</v>
      </c>
      <c r="F117" t="s">
        <v>41</v>
      </c>
      <c r="G117" t="s">
        <v>20</v>
      </c>
      <c r="H117" t="s">
        <v>2727</v>
      </c>
      <c r="I117" t="s">
        <v>180</v>
      </c>
      <c r="M117" t="s">
        <v>2728</v>
      </c>
      <c r="N117" t="s">
        <v>24</v>
      </c>
      <c r="O117" s="1">
        <v>39674.846168981479</v>
      </c>
    </row>
    <row r="118" spans="1:15" x14ac:dyDescent="0.35">
      <c r="A118" t="s">
        <v>15</v>
      </c>
      <c r="B118" t="s">
        <v>25</v>
      </c>
      <c r="C118">
        <v>238157</v>
      </c>
      <c r="D118" t="s">
        <v>17</v>
      </c>
      <c r="E118" t="s">
        <v>18</v>
      </c>
      <c r="F118" t="s">
        <v>34</v>
      </c>
      <c r="G118" t="s">
        <v>20</v>
      </c>
      <c r="H118" t="s">
        <v>442</v>
      </c>
      <c r="I118" t="s">
        <v>22</v>
      </c>
      <c r="M118" t="s">
        <v>1426</v>
      </c>
      <c r="N118" t="s">
        <v>24</v>
      </c>
      <c r="O118" s="1">
        <v>39675.542326388888</v>
      </c>
    </row>
    <row r="119" spans="1:15" x14ac:dyDescent="0.35">
      <c r="A119" t="s">
        <v>15</v>
      </c>
      <c r="B119" t="s">
        <v>25</v>
      </c>
      <c r="C119">
        <v>744411</v>
      </c>
      <c r="D119" t="s">
        <v>17</v>
      </c>
      <c r="E119" t="s">
        <v>18</v>
      </c>
      <c r="F119" t="s">
        <v>38</v>
      </c>
      <c r="G119" t="s">
        <v>20</v>
      </c>
      <c r="H119" t="s">
        <v>2062</v>
      </c>
      <c r="I119" t="s">
        <v>22</v>
      </c>
      <c r="N119" t="s">
        <v>24</v>
      </c>
      <c r="O119" s="1">
        <v>39676.562881944446</v>
      </c>
    </row>
    <row r="120" spans="1:15" x14ac:dyDescent="0.35">
      <c r="A120" t="s">
        <v>759</v>
      </c>
      <c r="B120" t="s">
        <v>25</v>
      </c>
      <c r="C120">
        <v>726900</v>
      </c>
      <c r="D120" t="s">
        <v>17</v>
      </c>
      <c r="E120" t="s">
        <v>18</v>
      </c>
      <c r="F120" t="s">
        <v>38</v>
      </c>
      <c r="G120" t="s">
        <v>20</v>
      </c>
      <c r="I120" t="s">
        <v>22</v>
      </c>
      <c r="J120">
        <v>460</v>
      </c>
      <c r="L120">
        <v>1969</v>
      </c>
      <c r="N120" t="s">
        <v>24</v>
      </c>
      <c r="O120" s="1">
        <v>39678.14875</v>
      </c>
    </row>
    <row r="121" spans="1:15" x14ac:dyDescent="0.35">
      <c r="A121" t="s">
        <v>15</v>
      </c>
      <c r="B121" t="s">
        <v>25</v>
      </c>
      <c r="C121">
        <v>120826</v>
      </c>
      <c r="D121" t="s">
        <v>17</v>
      </c>
      <c r="E121" t="s">
        <v>18</v>
      </c>
      <c r="F121" t="s">
        <v>38</v>
      </c>
      <c r="G121" t="s">
        <v>27</v>
      </c>
      <c r="H121" t="s">
        <v>37</v>
      </c>
      <c r="I121" t="s">
        <v>22</v>
      </c>
      <c r="N121" t="s">
        <v>24</v>
      </c>
      <c r="O121" s="1">
        <v>39678.361805555556</v>
      </c>
    </row>
    <row r="122" spans="1:15" x14ac:dyDescent="0.35">
      <c r="A122" t="s">
        <v>15</v>
      </c>
      <c r="B122" t="s">
        <v>25</v>
      </c>
      <c r="C122">
        <v>220708</v>
      </c>
      <c r="D122" t="s">
        <v>17</v>
      </c>
      <c r="E122" t="s">
        <v>18</v>
      </c>
      <c r="F122" t="s">
        <v>38</v>
      </c>
      <c r="G122" t="s">
        <v>20</v>
      </c>
      <c r="H122" t="s">
        <v>538</v>
      </c>
      <c r="I122" t="s">
        <v>22</v>
      </c>
      <c r="N122" t="s">
        <v>24</v>
      </c>
      <c r="O122" s="1">
        <v>39678.36215277778</v>
      </c>
    </row>
    <row r="123" spans="1:15" x14ac:dyDescent="0.35">
      <c r="A123" t="s">
        <v>314</v>
      </c>
      <c r="B123" t="s">
        <v>25</v>
      </c>
      <c r="C123">
        <v>25633</v>
      </c>
      <c r="D123" t="s">
        <v>17</v>
      </c>
      <c r="E123" t="s">
        <v>18</v>
      </c>
      <c r="F123" t="s">
        <v>38</v>
      </c>
      <c r="G123" t="s">
        <v>27</v>
      </c>
      <c r="H123" t="s">
        <v>71</v>
      </c>
      <c r="I123" t="s">
        <v>22</v>
      </c>
      <c r="N123" t="s">
        <v>34</v>
      </c>
      <c r="O123" s="1">
        <v>39678.363344907404</v>
      </c>
    </row>
    <row r="124" spans="1:15" x14ac:dyDescent="0.35">
      <c r="A124" t="s">
        <v>221</v>
      </c>
      <c r="B124" t="s">
        <v>25</v>
      </c>
      <c r="C124">
        <v>17038</v>
      </c>
      <c r="D124" t="s">
        <v>17</v>
      </c>
      <c r="E124" t="s">
        <v>18</v>
      </c>
      <c r="F124" t="s">
        <v>38</v>
      </c>
      <c r="G124" t="s">
        <v>27</v>
      </c>
      <c r="H124" t="s">
        <v>37</v>
      </c>
      <c r="I124" t="s">
        <v>22</v>
      </c>
      <c r="K124" t="s">
        <v>230</v>
      </c>
      <c r="N124" t="s">
        <v>167</v>
      </c>
      <c r="O124" s="1">
        <v>39678.367199074077</v>
      </c>
    </row>
    <row r="125" spans="1:15" x14ac:dyDescent="0.35">
      <c r="A125" t="s">
        <v>327</v>
      </c>
      <c r="B125" t="s">
        <v>16</v>
      </c>
      <c r="C125">
        <v>139117</v>
      </c>
      <c r="D125" t="s">
        <v>17</v>
      </c>
      <c r="E125" t="s">
        <v>18</v>
      </c>
      <c r="F125" t="s">
        <v>38</v>
      </c>
      <c r="G125" t="s">
        <v>27</v>
      </c>
      <c r="H125" t="s">
        <v>37</v>
      </c>
      <c r="I125" t="s">
        <v>22</v>
      </c>
      <c r="N125" t="s">
        <v>24</v>
      </c>
      <c r="O125" s="1">
        <v>39678.367523148147</v>
      </c>
    </row>
    <row r="126" spans="1:15" x14ac:dyDescent="0.35">
      <c r="A126" t="s">
        <v>314</v>
      </c>
      <c r="B126" t="s">
        <v>25</v>
      </c>
      <c r="C126">
        <v>19406</v>
      </c>
      <c r="D126" t="s">
        <v>17</v>
      </c>
      <c r="E126" t="s">
        <v>18</v>
      </c>
      <c r="F126" t="s">
        <v>38</v>
      </c>
      <c r="G126" t="s">
        <v>27</v>
      </c>
      <c r="H126" t="s">
        <v>35</v>
      </c>
      <c r="I126" t="s">
        <v>304</v>
      </c>
      <c r="J126">
        <v>460</v>
      </c>
      <c r="K126" t="s">
        <v>132</v>
      </c>
      <c r="N126" t="s">
        <v>34</v>
      </c>
      <c r="O126" s="1">
        <v>39678.491076388891</v>
      </c>
    </row>
    <row r="127" spans="1:15" x14ac:dyDescent="0.35">
      <c r="A127" t="s">
        <v>314</v>
      </c>
      <c r="B127" t="s">
        <v>16</v>
      </c>
      <c r="C127">
        <v>9616</v>
      </c>
      <c r="D127" t="s">
        <v>17</v>
      </c>
      <c r="E127" t="s">
        <v>18</v>
      </c>
      <c r="F127" t="s">
        <v>38</v>
      </c>
      <c r="G127" t="s">
        <v>27</v>
      </c>
      <c r="H127" t="s">
        <v>35</v>
      </c>
      <c r="I127" t="s">
        <v>217</v>
      </c>
      <c r="K127" t="s">
        <v>139</v>
      </c>
      <c r="M127" t="s">
        <v>343</v>
      </c>
      <c r="N127" t="s">
        <v>34</v>
      </c>
      <c r="O127" s="1">
        <v>39678.492442129631</v>
      </c>
    </row>
    <row r="128" spans="1:15" x14ac:dyDescent="0.35">
      <c r="A128" t="s">
        <v>59</v>
      </c>
      <c r="B128" t="s">
        <v>25</v>
      </c>
      <c r="C128">
        <v>1013</v>
      </c>
      <c r="D128" t="s">
        <v>73</v>
      </c>
      <c r="E128" t="s">
        <v>26</v>
      </c>
      <c r="F128" t="s">
        <v>38</v>
      </c>
      <c r="G128" t="s">
        <v>27</v>
      </c>
      <c r="H128" t="s">
        <v>35</v>
      </c>
      <c r="I128" t="s">
        <v>86</v>
      </c>
      <c r="J128">
        <v>453</v>
      </c>
      <c r="K128" t="s">
        <v>31</v>
      </c>
      <c r="N128" t="s">
        <v>24</v>
      </c>
      <c r="O128" s="1">
        <v>39678.494733796295</v>
      </c>
    </row>
    <row r="129" spans="1:15" x14ac:dyDescent="0.35">
      <c r="A129" t="s">
        <v>972</v>
      </c>
      <c r="B129" t="s">
        <v>25</v>
      </c>
      <c r="C129">
        <v>79490</v>
      </c>
      <c r="D129" t="s">
        <v>17</v>
      </c>
      <c r="E129" t="s">
        <v>18</v>
      </c>
      <c r="F129" t="s">
        <v>38</v>
      </c>
      <c r="G129" t="s">
        <v>27</v>
      </c>
      <c r="H129" t="s">
        <v>35</v>
      </c>
      <c r="I129" t="s">
        <v>22</v>
      </c>
      <c r="J129">
        <v>460</v>
      </c>
      <c r="M129" t="s">
        <v>982</v>
      </c>
      <c r="N129" t="s">
        <v>24</v>
      </c>
      <c r="O129" s="1">
        <v>39678.498518518521</v>
      </c>
    </row>
    <row r="130" spans="1:15" x14ac:dyDescent="0.35">
      <c r="A130" t="s">
        <v>560</v>
      </c>
      <c r="B130" t="s">
        <v>25</v>
      </c>
      <c r="C130">
        <v>52409</v>
      </c>
      <c r="D130" t="s">
        <v>17</v>
      </c>
      <c r="E130" t="s">
        <v>18</v>
      </c>
      <c r="F130" t="s">
        <v>34</v>
      </c>
      <c r="G130" t="s">
        <v>27</v>
      </c>
      <c r="H130" t="s">
        <v>35</v>
      </c>
      <c r="I130" t="s">
        <v>22</v>
      </c>
      <c r="J130">
        <v>460</v>
      </c>
      <c r="L130">
        <v>1949</v>
      </c>
      <c r="M130" t="s">
        <v>851</v>
      </c>
      <c r="N130" t="s">
        <v>24</v>
      </c>
      <c r="O130" s="1">
        <v>39678.500173611108</v>
      </c>
    </row>
    <row r="131" spans="1:15" x14ac:dyDescent="0.35">
      <c r="A131" t="s">
        <v>1381</v>
      </c>
      <c r="B131" t="s">
        <v>25</v>
      </c>
      <c r="C131">
        <v>225958</v>
      </c>
      <c r="D131" t="s">
        <v>17</v>
      </c>
      <c r="E131" t="s">
        <v>18</v>
      </c>
      <c r="F131" t="s">
        <v>38</v>
      </c>
      <c r="G131" t="s">
        <v>20</v>
      </c>
      <c r="H131" t="s">
        <v>35</v>
      </c>
      <c r="I131" t="s">
        <v>22</v>
      </c>
      <c r="J131">
        <v>468</v>
      </c>
      <c r="N131" t="s">
        <v>24</v>
      </c>
      <c r="O131" s="1">
        <v>39678.500925925924</v>
      </c>
    </row>
    <row r="132" spans="1:15" x14ac:dyDescent="0.35">
      <c r="A132" t="s">
        <v>95</v>
      </c>
      <c r="B132" t="s">
        <v>16</v>
      </c>
      <c r="C132">
        <v>1853</v>
      </c>
      <c r="D132" t="s">
        <v>17</v>
      </c>
      <c r="E132" t="s">
        <v>36</v>
      </c>
      <c r="F132" t="s">
        <v>38</v>
      </c>
      <c r="G132" t="s">
        <v>27</v>
      </c>
      <c r="H132" t="s">
        <v>35</v>
      </c>
      <c r="I132" t="s">
        <v>86</v>
      </c>
      <c r="J132">
        <v>453</v>
      </c>
      <c r="N132" t="s">
        <v>24</v>
      </c>
      <c r="O132" s="1">
        <v>39678.501782407409</v>
      </c>
    </row>
    <row r="133" spans="1:15" x14ac:dyDescent="0.35">
      <c r="A133" t="s">
        <v>314</v>
      </c>
      <c r="B133" t="s">
        <v>16</v>
      </c>
      <c r="C133">
        <v>14097</v>
      </c>
      <c r="D133" t="s">
        <v>17</v>
      </c>
      <c r="E133" t="s">
        <v>18</v>
      </c>
      <c r="F133" t="s">
        <v>34</v>
      </c>
      <c r="G133" t="s">
        <v>27</v>
      </c>
      <c r="H133" t="s">
        <v>35</v>
      </c>
      <c r="I133" t="s">
        <v>86</v>
      </c>
      <c r="J133">
        <v>468</v>
      </c>
      <c r="M133" t="s">
        <v>494</v>
      </c>
      <c r="N133" t="s">
        <v>167</v>
      </c>
      <c r="O133" s="1">
        <v>39678.505729166667</v>
      </c>
    </row>
    <row r="134" spans="1:15" x14ac:dyDescent="0.35">
      <c r="A134" t="s">
        <v>221</v>
      </c>
      <c r="B134" t="s">
        <v>16</v>
      </c>
      <c r="C134">
        <v>11181</v>
      </c>
      <c r="D134" t="s">
        <v>17</v>
      </c>
      <c r="E134" t="s">
        <v>18</v>
      </c>
      <c r="F134" t="s">
        <v>38</v>
      </c>
      <c r="G134" t="s">
        <v>27</v>
      </c>
      <c r="H134" t="s">
        <v>35</v>
      </c>
      <c r="I134" t="s">
        <v>217</v>
      </c>
      <c r="J134">
        <v>468</v>
      </c>
      <c r="K134" t="s">
        <v>139</v>
      </c>
      <c r="N134" t="s">
        <v>34</v>
      </c>
      <c r="O134" s="1">
        <v>39678.508923611109</v>
      </c>
    </row>
    <row r="135" spans="1:15" x14ac:dyDescent="0.35">
      <c r="A135" t="s">
        <v>972</v>
      </c>
      <c r="B135" t="s">
        <v>25</v>
      </c>
      <c r="C135">
        <v>86170</v>
      </c>
      <c r="D135" t="s">
        <v>17</v>
      </c>
      <c r="E135" t="s">
        <v>18</v>
      </c>
      <c r="F135" t="s">
        <v>38</v>
      </c>
      <c r="G135" t="s">
        <v>27</v>
      </c>
      <c r="H135" t="s">
        <v>35</v>
      </c>
      <c r="I135" t="s">
        <v>22</v>
      </c>
      <c r="J135">
        <v>460</v>
      </c>
      <c r="N135" t="s">
        <v>24</v>
      </c>
      <c r="O135" s="1">
        <v>39678.73646990741</v>
      </c>
    </row>
    <row r="136" spans="1:15" x14ac:dyDescent="0.35">
      <c r="B136" t="s">
        <v>25</v>
      </c>
      <c r="C136">
        <v>396</v>
      </c>
      <c r="D136" t="s">
        <v>17</v>
      </c>
      <c r="E136" t="s">
        <v>26</v>
      </c>
      <c r="F136" t="s">
        <v>34</v>
      </c>
      <c r="G136" t="s">
        <v>27</v>
      </c>
      <c r="H136" t="s">
        <v>35</v>
      </c>
      <c r="I136" t="s">
        <v>43</v>
      </c>
      <c r="J136">
        <v>453</v>
      </c>
      <c r="K136" t="s">
        <v>31</v>
      </c>
      <c r="N136" t="s">
        <v>24</v>
      </c>
      <c r="O136" s="1">
        <v>39679.35423611111</v>
      </c>
    </row>
    <row r="137" spans="1:15" x14ac:dyDescent="0.35">
      <c r="A137" t="s">
        <v>59</v>
      </c>
      <c r="B137" t="s">
        <v>25</v>
      </c>
      <c r="C137">
        <v>9692</v>
      </c>
      <c r="D137" t="s">
        <v>17</v>
      </c>
      <c r="E137" t="s">
        <v>18</v>
      </c>
      <c r="F137" t="s">
        <v>38</v>
      </c>
      <c r="G137" t="s">
        <v>27</v>
      </c>
      <c r="H137" t="s">
        <v>35</v>
      </c>
      <c r="I137" t="s">
        <v>86</v>
      </c>
      <c r="J137">
        <v>460</v>
      </c>
      <c r="M137" t="s">
        <v>414</v>
      </c>
      <c r="N137" t="s">
        <v>24</v>
      </c>
      <c r="O137" s="1">
        <v>39679.358842592592</v>
      </c>
    </row>
    <row r="138" spans="1:15" x14ac:dyDescent="0.35">
      <c r="A138" t="s">
        <v>15</v>
      </c>
      <c r="B138" t="s">
        <v>25</v>
      </c>
      <c r="C138">
        <v>426830</v>
      </c>
      <c r="D138" t="s">
        <v>17</v>
      </c>
      <c r="E138" t="s">
        <v>18</v>
      </c>
      <c r="F138" t="s">
        <v>38</v>
      </c>
      <c r="G138" t="s">
        <v>20</v>
      </c>
      <c r="H138" t="s">
        <v>1867</v>
      </c>
      <c r="I138" t="s">
        <v>22</v>
      </c>
      <c r="N138" t="s">
        <v>24</v>
      </c>
      <c r="O138" s="1">
        <v>39679.366550925923</v>
      </c>
    </row>
    <row r="139" spans="1:15" x14ac:dyDescent="0.35">
      <c r="B139" t="s">
        <v>16</v>
      </c>
      <c r="C139">
        <v>746</v>
      </c>
      <c r="D139" t="s">
        <v>17</v>
      </c>
      <c r="E139" t="s">
        <v>18</v>
      </c>
      <c r="F139" t="s">
        <v>38</v>
      </c>
      <c r="G139" t="s">
        <v>27</v>
      </c>
      <c r="H139" t="s">
        <v>35</v>
      </c>
      <c r="I139" t="s">
        <v>43</v>
      </c>
      <c r="J139">
        <v>468</v>
      </c>
      <c r="N139" t="s">
        <v>24</v>
      </c>
      <c r="O139" s="1">
        <v>39679.381620370368</v>
      </c>
    </row>
    <row r="140" spans="1:15" x14ac:dyDescent="0.35">
      <c r="A140" t="s">
        <v>146</v>
      </c>
      <c r="B140" t="s">
        <v>25</v>
      </c>
      <c r="C140">
        <v>3927</v>
      </c>
      <c r="D140" t="s">
        <v>73</v>
      </c>
      <c r="E140" t="s">
        <v>18</v>
      </c>
      <c r="F140" t="s">
        <v>38</v>
      </c>
      <c r="G140" t="s">
        <v>27</v>
      </c>
      <c r="H140" t="s">
        <v>35</v>
      </c>
      <c r="I140" t="s">
        <v>86</v>
      </c>
      <c r="J140">
        <v>460</v>
      </c>
      <c r="K140" t="s">
        <v>168</v>
      </c>
      <c r="M140" t="s">
        <v>229</v>
      </c>
      <c r="N140" t="s">
        <v>24</v>
      </c>
      <c r="O140" s="1">
        <v>39679.382997685185</v>
      </c>
    </row>
    <row r="141" spans="1:15" x14ac:dyDescent="0.35">
      <c r="A141" t="s">
        <v>560</v>
      </c>
      <c r="B141" t="s">
        <v>25</v>
      </c>
      <c r="C141">
        <v>659598</v>
      </c>
      <c r="D141" t="s">
        <v>17</v>
      </c>
      <c r="E141" t="s">
        <v>18</v>
      </c>
      <c r="F141" t="s">
        <v>38</v>
      </c>
      <c r="G141" t="s">
        <v>20</v>
      </c>
      <c r="H141" t="s">
        <v>37</v>
      </c>
      <c r="I141" t="s">
        <v>22</v>
      </c>
      <c r="N141" t="s">
        <v>24</v>
      </c>
      <c r="O141" s="1">
        <v>39679.488564814812</v>
      </c>
    </row>
    <row r="142" spans="1:15" x14ac:dyDescent="0.35">
      <c r="A142" t="s">
        <v>221</v>
      </c>
      <c r="B142" t="s">
        <v>25</v>
      </c>
      <c r="C142">
        <v>6696</v>
      </c>
      <c r="D142" t="s">
        <v>17</v>
      </c>
      <c r="E142" t="s">
        <v>18</v>
      </c>
      <c r="F142" t="s">
        <v>38</v>
      </c>
      <c r="G142" t="s">
        <v>27</v>
      </c>
      <c r="H142" t="s">
        <v>35</v>
      </c>
      <c r="I142" t="s">
        <v>86</v>
      </c>
      <c r="J142">
        <v>460</v>
      </c>
      <c r="K142" t="s">
        <v>81</v>
      </c>
      <c r="M142" t="s">
        <v>343</v>
      </c>
      <c r="N142" t="s">
        <v>34</v>
      </c>
      <c r="O142" s="1">
        <v>39680.369895833333</v>
      </c>
    </row>
    <row r="143" spans="1:15" x14ac:dyDescent="0.35">
      <c r="A143" t="s">
        <v>15</v>
      </c>
      <c r="B143" t="s">
        <v>25</v>
      </c>
      <c r="C143" t="s">
        <v>2844</v>
      </c>
      <c r="D143" t="s">
        <v>17</v>
      </c>
      <c r="E143" t="s">
        <v>18</v>
      </c>
      <c r="F143" t="s">
        <v>38</v>
      </c>
      <c r="G143" t="s">
        <v>20</v>
      </c>
      <c r="H143" t="s">
        <v>2845</v>
      </c>
      <c r="I143" t="s">
        <v>22</v>
      </c>
      <c r="N143" t="s">
        <v>24</v>
      </c>
      <c r="O143" s="1">
        <v>39680.414201388892</v>
      </c>
    </row>
    <row r="144" spans="1:15" x14ac:dyDescent="0.35">
      <c r="A144" t="s">
        <v>15</v>
      </c>
      <c r="B144" t="s">
        <v>16</v>
      </c>
      <c r="C144">
        <v>997435</v>
      </c>
      <c r="D144" t="s">
        <v>17</v>
      </c>
      <c r="E144" t="s">
        <v>18</v>
      </c>
      <c r="F144" t="s">
        <v>38</v>
      </c>
      <c r="G144" t="s">
        <v>20</v>
      </c>
      <c r="H144" t="s">
        <v>37</v>
      </c>
      <c r="I144" t="s">
        <v>22</v>
      </c>
      <c r="N144" t="s">
        <v>24</v>
      </c>
      <c r="O144" s="1">
        <v>39680.669583333336</v>
      </c>
    </row>
    <row r="145" spans="1:15" x14ac:dyDescent="0.35">
      <c r="A145" t="s">
        <v>15</v>
      </c>
      <c r="B145" t="s">
        <v>25</v>
      </c>
      <c r="C145">
        <v>417066</v>
      </c>
      <c r="D145" t="s">
        <v>17</v>
      </c>
      <c r="E145" t="s">
        <v>18</v>
      </c>
      <c r="F145" t="s">
        <v>38</v>
      </c>
      <c r="I145" t="s">
        <v>22</v>
      </c>
      <c r="N145" t="s">
        <v>24</v>
      </c>
      <c r="O145" s="1">
        <v>39680.936990740738</v>
      </c>
    </row>
    <row r="146" spans="1:15" x14ac:dyDescent="0.35">
      <c r="A146" t="s">
        <v>15</v>
      </c>
      <c r="B146" t="s">
        <v>25</v>
      </c>
      <c r="C146">
        <v>370185</v>
      </c>
      <c r="D146" t="s">
        <v>17</v>
      </c>
      <c r="E146" t="s">
        <v>18</v>
      </c>
      <c r="G146" t="s">
        <v>20</v>
      </c>
      <c r="H146" t="s">
        <v>1723</v>
      </c>
      <c r="I146" t="s">
        <v>264</v>
      </c>
      <c r="N146" t="s">
        <v>24</v>
      </c>
      <c r="O146" s="1">
        <v>39681.091099537036</v>
      </c>
    </row>
    <row r="147" spans="1:15" x14ac:dyDescent="0.35">
      <c r="A147" t="s">
        <v>327</v>
      </c>
      <c r="B147" t="s">
        <v>25</v>
      </c>
      <c r="C147">
        <v>940270</v>
      </c>
      <c r="D147" t="s">
        <v>17</v>
      </c>
      <c r="E147" t="s">
        <v>18</v>
      </c>
      <c r="F147" t="s">
        <v>34</v>
      </c>
      <c r="G147" t="s">
        <v>20</v>
      </c>
      <c r="I147" t="s">
        <v>22</v>
      </c>
      <c r="K147" t="s">
        <v>230</v>
      </c>
      <c r="N147" t="s">
        <v>24</v>
      </c>
      <c r="O147" s="1">
        <v>39681.355324074073</v>
      </c>
    </row>
    <row r="148" spans="1:15" x14ac:dyDescent="0.35">
      <c r="A148" t="s">
        <v>186</v>
      </c>
      <c r="B148" t="s">
        <v>25</v>
      </c>
      <c r="C148">
        <v>20320</v>
      </c>
      <c r="D148" t="s">
        <v>17</v>
      </c>
      <c r="E148" t="s">
        <v>18</v>
      </c>
      <c r="F148" t="s">
        <v>38</v>
      </c>
      <c r="G148" t="s">
        <v>27</v>
      </c>
      <c r="H148" t="s">
        <v>88</v>
      </c>
      <c r="I148" t="s">
        <v>421</v>
      </c>
      <c r="M148" t="s">
        <v>586</v>
      </c>
      <c r="N148" t="s">
        <v>24</v>
      </c>
      <c r="O148" s="1">
        <v>39681.380833333336</v>
      </c>
    </row>
    <row r="149" spans="1:15" x14ac:dyDescent="0.35">
      <c r="A149" t="s">
        <v>221</v>
      </c>
      <c r="B149" t="s">
        <v>25</v>
      </c>
      <c r="C149">
        <v>169829</v>
      </c>
      <c r="D149" t="s">
        <v>17</v>
      </c>
      <c r="E149" t="s">
        <v>18</v>
      </c>
      <c r="F149" t="s">
        <v>38</v>
      </c>
      <c r="G149" t="s">
        <v>20</v>
      </c>
      <c r="H149" t="s">
        <v>37</v>
      </c>
      <c r="I149" t="s">
        <v>22</v>
      </c>
      <c r="M149" t="s">
        <v>1295</v>
      </c>
      <c r="N149" t="s">
        <v>34</v>
      </c>
      <c r="O149" s="1">
        <v>39681.465636574074</v>
      </c>
    </row>
    <row r="150" spans="1:15" x14ac:dyDescent="0.35">
      <c r="A150" t="s">
        <v>146</v>
      </c>
      <c r="B150" t="s">
        <v>25</v>
      </c>
      <c r="C150">
        <v>3073</v>
      </c>
      <c r="D150" t="s">
        <v>17</v>
      </c>
      <c r="E150" t="s">
        <v>18</v>
      </c>
      <c r="F150" t="s">
        <v>41</v>
      </c>
      <c r="G150" t="s">
        <v>27</v>
      </c>
      <c r="H150" t="s">
        <v>198</v>
      </c>
      <c r="I150" t="s">
        <v>22</v>
      </c>
      <c r="K150" t="s">
        <v>168</v>
      </c>
      <c r="N150" t="s">
        <v>24</v>
      </c>
      <c r="O150" s="1">
        <v>39681.668622685182</v>
      </c>
    </row>
    <row r="151" spans="1:15" x14ac:dyDescent="0.35">
      <c r="A151" t="s">
        <v>15</v>
      </c>
      <c r="B151" t="s">
        <v>25</v>
      </c>
      <c r="C151">
        <v>978146</v>
      </c>
      <c r="D151" t="s">
        <v>17</v>
      </c>
      <c r="E151" t="s">
        <v>18</v>
      </c>
      <c r="F151" t="s">
        <v>38</v>
      </c>
      <c r="G151" t="s">
        <v>20</v>
      </c>
      <c r="I151" t="s">
        <v>22</v>
      </c>
      <c r="N151" t="s">
        <v>24</v>
      </c>
      <c r="O151" s="1">
        <v>39682.368888888886</v>
      </c>
    </row>
    <row r="152" spans="1:15" x14ac:dyDescent="0.35">
      <c r="A152" t="s">
        <v>327</v>
      </c>
      <c r="B152" t="s">
        <v>16</v>
      </c>
      <c r="C152">
        <v>498314</v>
      </c>
      <c r="D152" t="s">
        <v>17</v>
      </c>
      <c r="E152" t="s">
        <v>18</v>
      </c>
      <c r="F152" t="s">
        <v>38</v>
      </c>
      <c r="G152" t="s">
        <v>20</v>
      </c>
      <c r="I152" t="s">
        <v>22</v>
      </c>
      <c r="N152" t="s">
        <v>24</v>
      </c>
      <c r="O152" s="1">
        <v>39682.437986111108</v>
      </c>
    </row>
    <row r="153" spans="1:15" x14ac:dyDescent="0.35">
      <c r="A153" t="s">
        <v>15</v>
      </c>
      <c r="B153" t="s">
        <v>25</v>
      </c>
      <c r="C153">
        <v>926045</v>
      </c>
      <c r="D153" t="s">
        <v>17</v>
      </c>
      <c r="E153" t="s">
        <v>18</v>
      </c>
      <c r="I153" t="s">
        <v>22</v>
      </c>
      <c r="N153" t="s">
        <v>24</v>
      </c>
      <c r="O153" s="1">
        <v>39683.560057870367</v>
      </c>
    </row>
    <row r="154" spans="1:15" x14ac:dyDescent="0.35">
      <c r="A154" t="s">
        <v>186</v>
      </c>
      <c r="B154" t="s">
        <v>25</v>
      </c>
      <c r="C154">
        <v>17568</v>
      </c>
      <c r="D154" t="s">
        <v>17</v>
      </c>
      <c r="E154" t="s">
        <v>18</v>
      </c>
      <c r="F154" t="s">
        <v>38</v>
      </c>
      <c r="G154" t="s">
        <v>27</v>
      </c>
      <c r="I154" t="s">
        <v>22</v>
      </c>
      <c r="N154" t="s">
        <v>24</v>
      </c>
      <c r="O154" s="1">
        <v>39683.689525462964</v>
      </c>
    </row>
    <row r="155" spans="1:15" x14ac:dyDescent="0.35">
      <c r="A155" t="s">
        <v>15</v>
      </c>
      <c r="B155" t="s">
        <v>25</v>
      </c>
      <c r="C155">
        <v>601900</v>
      </c>
      <c r="D155" t="s">
        <v>17</v>
      </c>
      <c r="E155" t="s">
        <v>18</v>
      </c>
      <c r="F155" t="s">
        <v>34</v>
      </c>
      <c r="G155" t="s">
        <v>20</v>
      </c>
      <c r="H155" t="s">
        <v>576</v>
      </c>
      <c r="I155" t="s">
        <v>22</v>
      </c>
      <c r="L155" t="s">
        <v>2167</v>
      </c>
      <c r="N155" t="s">
        <v>24</v>
      </c>
      <c r="O155" s="1">
        <v>39683.717511574076</v>
      </c>
    </row>
    <row r="156" spans="1:15" x14ac:dyDescent="0.35">
      <c r="A156" t="s">
        <v>15</v>
      </c>
      <c r="B156" t="s">
        <v>16</v>
      </c>
      <c r="C156">
        <v>87034</v>
      </c>
      <c r="D156" t="s">
        <v>17</v>
      </c>
      <c r="E156" t="s">
        <v>18</v>
      </c>
      <c r="F156" t="s">
        <v>38</v>
      </c>
      <c r="G156" t="s">
        <v>27</v>
      </c>
      <c r="H156" t="s">
        <v>1031</v>
      </c>
      <c r="I156" t="s">
        <v>264</v>
      </c>
      <c r="L156" s="4">
        <v>19176</v>
      </c>
      <c r="N156" t="s">
        <v>24</v>
      </c>
      <c r="O156" s="1">
        <v>39684.905925925923</v>
      </c>
    </row>
    <row r="157" spans="1:15" x14ac:dyDescent="0.35">
      <c r="A157" t="s">
        <v>327</v>
      </c>
      <c r="B157" t="s">
        <v>16</v>
      </c>
      <c r="C157">
        <v>8916</v>
      </c>
      <c r="D157" t="s">
        <v>17</v>
      </c>
      <c r="E157" t="s">
        <v>18</v>
      </c>
      <c r="F157" t="s">
        <v>38</v>
      </c>
      <c r="G157" t="s">
        <v>27</v>
      </c>
      <c r="H157" t="s">
        <v>316</v>
      </c>
      <c r="I157" t="s">
        <v>22</v>
      </c>
      <c r="K157" t="s">
        <v>139</v>
      </c>
      <c r="N157" t="s">
        <v>24</v>
      </c>
      <c r="O157" s="1">
        <v>39685.61891203704</v>
      </c>
    </row>
    <row r="158" spans="1:15" x14ac:dyDescent="0.35">
      <c r="A158" t="s">
        <v>327</v>
      </c>
      <c r="B158" t="s">
        <v>16</v>
      </c>
      <c r="C158">
        <v>10663</v>
      </c>
      <c r="D158" t="s">
        <v>17</v>
      </c>
      <c r="E158" t="s">
        <v>18</v>
      </c>
      <c r="F158" t="s">
        <v>38</v>
      </c>
      <c r="G158" t="s">
        <v>27</v>
      </c>
      <c r="H158" t="s">
        <v>329</v>
      </c>
      <c r="I158" t="s">
        <v>144</v>
      </c>
      <c r="K158" t="s">
        <v>84</v>
      </c>
      <c r="N158" t="s">
        <v>24</v>
      </c>
      <c r="O158" s="1">
        <v>39685.620023148149</v>
      </c>
    </row>
    <row r="159" spans="1:15" x14ac:dyDescent="0.35">
      <c r="A159" t="s">
        <v>560</v>
      </c>
      <c r="B159" t="s">
        <v>25</v>
      </c>
      <c r="C159">
        <v>819712</v>
      </c>
      <c r="D159" t="s">
        <v>17</v>
      </c>
      <c r="E159" t="s">
        <v>18</v>
      </c>
      <c r="F159" t="s">
        <v>38</v>
      </c>
      <c r="G159" t="s">
        <v>20</v>
      </c>
      <c r="H159" t="s">
        <v>37</v>
      </c>
      <c r="I159" t="s">
        <v>22</v>
      </c>
      <c r="K159" t="s">
        <v>132</v>
      </c>
      <c r="N159" t="s">
        <v>24</v>
      </c>
      <c r="O159" s="1">
        <v>39685.694872685184</v>
      </c>
    </row>
    <row r="160" spans="1:15" x14ac:dyDescent="0.35">
      <c r="A160" t="s">
        <v>15</v>
      </c>
      <c r="B160" t="s">
        <v>25</v>
      </c>
      <c r="C160">
        <v>362648</v>
      </c>
      <c r="D160" t="s">
        <v>17</v>
      </c>
      <c r="E160" t="s">
        <v>18</v>
      </c>
      <c r="F160" t="s">
        <v>38</v>
      </c>
      <c r="G160" t="s">
        <v>20</v>
      </c>
      <c r="H160" t="s">
        <v>28</v>
      </c>
      <c r="I160" t="s">
        <v>22</v>
      </c>
      <c r="N160" t="s">
        <v>24</v>
      </c>
      <c r="O160" s="1">
        <v>39685.785590277781</v>
      </c>
    </row>
    <row r="161" spans="1:15" x14ac:dyDescent="0.35">
      <c r="A161" t="s">
        <v>15</v>
      </c>
      <c r="B161" t="s">
        <v>25</v>
      </c>
      <c r="C161">
        <v>72299</v>
      </c>
      <c r="D161" t="s">
        <v>17</v>
      </c>
      <c r="E161" t="s">
        <v>18</v>
      </c>
      <c r="F161" t="s">
        <v>38</v>
      </c>
      <c r="G161" t="s">
        <v>27</v>
      </c>
      <c r="H161" t="s">
        <v>388</v>
      </c>
      <c r="I161" t="s">
        <v>144</v>
      </c>
      <c r="N161" t="s">
        <v>24</v>
      </c>
      <c r="O161" s="1">
        <v>39685.852476851855</v>
      </c>
    </row>
    <row r="162" spans="1:15" x14ac:dyDescent="0.35">
      <c r="A162" t="s">
        <v>759</v>
      </c>
      <c r="B162" t="s">
        <v>25</v>
      </c>
      <c r="C162">
        <v>863455</v>
      </c>
      <c r="D162" t="s">
        <v>17</v>
      </c>
      <c r="E162" t="s">
        <v>18</v>
      </c>
      <c r="F162" t="s">
        <v>34</v>
      </c>
      <c r="G162" t="s">
        <v>20</v>
      </c>
      <c r="H162" t="s">
        <v>446</v>
      </c>
      <c r="I162" t="s">
        <v>22</v>
      </c>
      <c r="K162" t="s">
        <v>81</v>
      </c>
      <c r="N162" t="s">
        <v>24</v>
      </c>
      <c r="O162" s="1">
        <v>39685.883217592593</v>
      </c>
    </row>
    <row r="163" spans="1:15" x14ac:dyDescent="0.35">
      <c r="A163" t="s">
        <v>560</v>
      </c>
      <c r="B163" t="s">
        <v>25</v>
      </c>
      <c r="C163">
        <v>979552</v>
      </c>
      <c r="D163" t="s">
        <v>17</v>
      </c>
      <c r="E163" t="s">
        <v>18</v>
      </c>
      <c r="F163" t="s">
        <v>38</v>
      </c>
      <c r="G163" t="s">
        <v>20</v>
      </c>
      <c r="H163" t="s">
        <v>265</v>
      </c>
      <c r="I163" t="s">
        <v>22</v>
      </c>
      <c r="K163" t="s">
        <v>132</v>
      </c>
      <c r="N163" t="s">
        <v>24</v>
      </c>
      <c r="O163" s="1">
        <v>39686.288321759261</v>
      </c>
    </row>
    <row r="164" spans="1:15" x14ac:dyDescent="0.35">
      <c r="A164" t="s">
        <v>560</v>
      </c>
      <c r="B164" t="s">
        <v>25</v>
      </c>
      <c r="C164">
        <v>969699</v>
      </c>
      <c r="D164" t="s">
        <v>17</v>
      </c>
      <c r="E164" t="s">
        <v>18</v>
      </c>
      <c r="F164" t="s">
        <v>38</v>
      </c>
      <c r="G164" t="s">
        <v>20</v>
      </c>
      <c r="H164" t="s">
        <v>265</v>
      </c>
      <c r="I164" t="s">
        <v>22</v>
      </c>
      <c r="K164" t="s">
        <v>132</v>
      </c>
      <c r="N164" t="s">
        <v>24</v>
      </c>
      <c r="O164" s="1">
        <v>39686.290625000001</v>
      </c>
    </row>
    <row r="165" spans="1:15" x14ac:dyDescent="0.35">
      <c r="A165" t="s">
        <v>314</v>
      </c>
      <c r="B165" t="s">
        <v>16</v>
      </c>
      <c r="C165">
        <v>14007</v>
      </c>
      <c r="D165" t="s">
        <v>17</v>
      </c>
      <c r="E165" t="s">
        <v>18</v>
      </c>
      <c r="F165" t="s">
        <v>34</v>
      </c>
      <c r="G165" t="s">
        <v>27</v>
      </c>
      <c r="I165" t="s">
        <v>22</v>
      </c>
      <c r="M165" t="s">
        <v>490</v>
      </c>
      <c r="N165" t="s">
        <v>34</v>
      </c>
      <c r="O165" s="1">
        <v>39686.435277777775</v>
      </c>
    </row>
    <row r="166" spans="1:15" x14ac:dyDescent="0.35">
      <c r="A166" t="s">
        <v>314</v>
      </c>
      <c r="B166" t="s">
        <v>25</v>
      </c>
      <c r="C166">
        <v>24824</v>
      </c>
      <c r="D166" t="s">
        <v>17</v>
      </c>
      <c r="E166" t="s">
        <v>18</v>
      </c>
      <c r="F166" t="s">
        <v>38</v>
      </c>
      <c r="G166" t="s">
        <v>27</v>
      </c>
      <c r="H166" t="s">
        <v>37</v>
      </c>
      <c r="I166" t="s">
        <v>22</v>
      </c>
      <c r="N166" t="s">
        <v>34</v>
      </c>
      <c r="O166" s="1">
        <v>39686.558796296296</v>
      </c>
    </row>
    <row r="167" spans="1:15" x14ac:dyDescent="0.35">
      <c r="A167" t="s">
        <v>15</v>
      </c>
      <c r="B167" t="s">
        <v>25</v>
      </c>
      <c r="C167">
        <v>188094</v>
      </c>
      <c r="D167" t="s">
        <v>17</v>
      </c>
      <c r="E167" t="s">
        <v>18</v>
      </c>
      <c r="F167" t="s">
        <v>38</v>
      </c>
      <c r="G167" t="s">
        <v>20</v>
      </c>
      <c r="H167" t="s">
        <v>28</v>
      </c>
      <c r="I167" t="s">
        <v>22</v>
      </c>
      <c r="M167" t="s">
        <v>1324</v>
      </c>
      <c r="N167" t="s">
        <v>24</v>
      </c>
      <c r="O167" s="1">
        <v>39686.643113425926</v>
      </c>
    </row>
    <row r="168" spans="1:15" x14ac:dyDescent="0.35">
      <c r="A168" t="s">
        <v>1381</v>
      </c>
      <c r="B168" t="s">
        <v>25</v>
      </c>
      <c r="C168">
        <v>401503</v>
      </c>
      <c r="D168" t="s">
        <v>17</v>
      </c>
      <c r="E168" t="s">
        <v>18</v>
      </c>
      <c r="F168" t="s">
        <v>38</v>
      </c>
      <c r="G168" t="s">
        <v>20</v>
      </c>
      <c r="H168" t="s">
        <v>135</v>
      </c>
      <c r="I168" t="s">
        <v>22</v>
      </c>
      <c r="M168" t="s">
        <v>1808</v>
      </c>
      <c r="N168" t="s">
        <v>24</v>
      </c>
      <c r="O168" s="1">
        <v>39686.643773148149</v>
      </c>
    </row>
    <row r="169" spans="1:15" x14ac:dyDescent="0.35">
      <c r="A169" t="s">
        <v>500</v>
      </c>
      <c r="B169" t="s">
        <v>16</v>
      </c>
      <c r="C169">
        <v>115009</v>
      </c>
      <c r="D169" t="s">
        <v>17</v>
      </c>
      <c r="E169" t="s">
        <v>18</v>
      </c>
      <c r="F169" t="s">
        <v>38</v>
      </c>
      <c r="G169" t="s">
        <v>27</v>
      </c>
      <c r="H169" t="s">
        <v>112</v>
      </c>
      <c r="I169" t="s">
        <v>22</v>
      </c>
      <c r="N169" t="s">
        <v>24</v>
      </c>
      <c r="O169" s="1">
        <v>39687.371087962965</v>
      </c>
    </row>
    <row r="170" spans="1:15" x14ac:dyDescent="0.35">
      <c r="A170" t="s">
        <v>972</v>
      </c>
      <c r="B170" t="s">
        <v>25</v>
      </c>
      <c r="C170">
        <v>132634</v>
      </c>
      <c r="D170" t="s">
        <v>17</v>
      </c>
      <c r="E170" t="s">
        <v>18</v>
      </c>
      <c r="F170" t="s">
        <v>38</v>
      </c>
      <c r="G170" t="s">
        <v>27</v>
      </c>
      <c r="H170" t="s">
        <v>256</v>
      </c>
      <c r="I170" t="s">
        <v>144</v>
      </c>
      <c r="N170" t="s">
        <v>24</v>
      </c>
      <c r="O170" s="1">
        <v>39687.389768518522</v>
      </c>
    </row>
    <row r="171" spans="1:15" x14ac:dyDescent="0.35">
      <c r="A171" t="s">
        <v>327</v>
      </c>
      <c r="B171" t="s">
        <v>16</v>
      </c>
      <c r="C171">
        <v>144860</v>
      </c>
      <c r="D171" t="s">
        <v>17</v>
      </c>
      <c r="E171" t="s">
        <v>18</v>
      </c>
      <c r="F171" t="s">
        <v>19</v>
      </c>
      <c r="G171" t="s">
        <v>27</v>
      </c>
      <c r="H171" t="s">
        <v>258</v>
      </c>
      <c r="I171" t="s">
        <v>22</v>
      </c>
      <c r="M171" t="s">
        <v>1227</v>
      </c>
      <c r="N171" t="s">
        <v>24</v>
      </c>
      <c r="O171" s="1">
        <v>39687.475370370368</v>
      </c>
    </row>
    <row r="172" spans="1:15" x14ac:dyDescent="0.35">
      <c r="A172" t="s">
        <v>500</v>
      </c>
      <c r="B172" t="s">
        <v>25</v>
      </c>
      <c r="C172">
        <v>48551</v>
      </c>
      <c r="D172" t="s">
        <v>17</v>
      </c>
      <c r="E172" t="s">
        <v>18</v>
      </c>
      <c r="F172" t="s">
        <v>19</v>
      </c>
      <c r="G172" t="s">
        <v>27</v>
      </c>
      <c r="I172" t="s">
        <v>22</v>
      </c>
      <c r="N172" t="s">
        <v>24</v>
      </c>
      <c r="O172" s="1">
        <v>39687.613738425927</v>
      </c>
    </row>
    <row r="173" spans="1:15" x14ac:dyDescent="0.35">
      <c r="A173" t="s">
        <v>327</v>
      </c>
      <c r="B173" t="s">
        <v>25</v>
      </c>
      <c r="C173">
        <v>25156</v>
      </c>
      <c r="D173" t="s">
        <v>17</v>
      </c>
      <c r="E173" t="s">
        <v>18</v>
      </c>
      <c r="F173" t="s">
        <v>19</v>
      </c>
      <c r="G173" t="s">
        <v>27</v>
      </c>
      <c r="H173" t="s">
        <v>649</v>
      </c>
      <c r="I173" t="s">
        <v>22</v>
      </c>
      <c r="N173" t="s">
        <v>24</v>
      </c>
      <c r="O173" s="1">
        <v>39688.583437499998</v>
      </c>
    </row>
    <row r="174" spans="1:15" x14ac:dyDescent="0.35">
      <c r="A174" t="s">
        <v>15</v>
      </c>
      <c r="B174" t="s">
        <v>25</v>
      </c>
      <c r="C174">
        <v>705708</v>
      </c>
      <c r="D174" t="s">
        <v>17</v>
      </c>
      <c r="E174" t="s">
        <v>18</v>
      </c>
      <c r="F174" t="s">
        <v>19</v>
      </c>
      <c r="G174" t="s">
        <v>20</v>
      </c>
      <c r="H174" t="s">
        <v>2342</v>
      </c>
      <c r="I174" t="s">
        <v>22</v>
      </c>
      <c r="M174" t="s">
        <v>2343</v>
      </c>
      <c r="N174" t="s">
        <v>24</v>
      </c>
      <c r="O174" s="1">
        <v>39688.621620370373</v>
      </c>
    </row>
    <row r="175" spans="1:15" x14ac:dyDescent="0.35">
      <c r="A175" t="s">
        <v>15</v>
      </c>
      <c r="B175" t="s">
        <v>16</v>
      </c>
      <c r="C175">
        <v>551071</v>
      </c>
      <c r="D175" t="s">
        <v>17</v>
      </c>
      <c r="E175" t="s">
        <v>18</v>
      </c>
      <c r="G175" t="s">
        <v>20</v>
      </c>
      <c r="H175" t="s">
        <v>56</v>
      </c>
      <c r="I175" t="s">
        <v>22</v>
      </c>
      <c r="L175" s="4">
        <v>24259</v>
      </c>
      <c r="N175" t="s">
        <v>24</v>
      </c>
      <c r="O175" s="1">
        <v>39688.953599537039</v>
      </c>
    </row>
    <row r="176" spans="1:15" x14ac:dyDescent="0.35">
      <c r="A176" t="s">
        <v>221</v>
      </c>
      <c r="B176" t="s">
        <v>25</v>
      </c>
      <c r="C176">
        <v>91062</v>
      </c>
      <c r="D176" t="s">
        <v>17</v>
      </c>
      <c r="E176" t="s">
        <v>18</v>
      </c>
      <c r="F176" t="s">
        <v>19</v>
      </c>
      <c r="G176" t="s">
        <v>27</v>
      </c>
      <c r="H176" t="s">
        <v>1050</v>
      </c>
      <c r="I176" t="s">
        <v>22</v>
      </c>
      <c r="N176" t="s">
        <v>34</v>
      </c>
      <c r="O176" s="1">
        <v>39689.372696759259</v>
      </c>
    </row>
    <row r="177" spans="1:15" x14ac:dyDescent="0.35">
      <c r="A177" t="s">
        <v>15</v>
      </c>
      <c r="B177" t="s">
        <v>25</v>
      </c>
      <c r="C177">
        <v>194174</v>
      </c>
      <c r="D177" t="s">
        <v>17</v>
      </c>
      <c r="E177" t="s">
        <v>18</v>
      </c>
      <c r="F177" t="s">
        <v>19</v>
      </c>
      <c r="G177" t="s">
        <v>20</v>
      </c>
      <c r="H177" t="s">
        <v>1332</v>
      </c>
      <c r="I177" t="s">
        <v>144</v>
      </c>
      <c r="K177" t="s">
        <v>139</v>
      </c>
      <c r="M177" t="s">
        <v>1333</v>
      </c>
      <c r="N177" t="s">
        <v>24</v>
      </c>
      <c r="O177" s="1">
        <v>39689.880381944444</v>
      </c>
    </row>
    <row r="178" spans="1:15" x14ac:dyDescent="0.35">
      <c r="A178" t="s">
        <v>327</v>
      </c>
      <c r="B178" t="s">
        <v>25</v>
      </c>
      <c r="C178">
        <v>77559</v>
      </c>
      <c r="D178" t="s">
        <v>17</v>
      </c>
      <c r="E178" t="s">
        <v>18</v>
      </c>
      <c r="F178" t="s">
        <v>19</v>
      </c>
      <c r="G178" t="s">
        <v>27</v>
      </c>
      <c r="H178" t="s">
        <v>37</v>
      </c>
      <c r="I178" t="s">
        <v>22</v>
      </c>
      <c r="N178" t="s">
        <v>24</v>
      </c>
      <c r="O178" s="1">
        <v>39690.568495370368</v>
      </c>
    </row>
    <row r="179" spans="1:15" x14ac:dyDescent="0.35">
      <c r="A179" t="s">
        <v>221</v>
      </c>
      <c r="B179" t="s">
        <v>25</v>
      </c>
      <c r="C179">
        <v>75876</v>
      </c>
      <c r="D179" t="s">
        <v>17</v>
      </c>
      <c r="E179" t="s">
        <v>18</v>
      </c>
      <c r="F179" t="s">
        <v>19</v>
      </c>
      <c r="G179" t="s">
        <v>27</v>
      </c>
      <c r="H179" t="s">
        <v>37</v>
      </c>
      <c r="I179" t="s">
        <v>22</v>
      </c>
      <c r="N179" t="s">
        <v>34</v>
      </c>
      <c r="O179" s="1">
        <v>39690.569039351853</v>
      </c>
    </row>
    <row r="180" spans="1:15" x14ac:dyDescent="0.35">
      <c r="A180" t="s">
        <v>15</v>
      </c>
      <c r="B180" t="s">
        <v>16</v>
      </c>
      <c r="C180" t="s">
        <v>2892</v>
      </c>
      <c r="D180" t="s">
        <v>17</v>
      </c>
      <c r="E180" t="s">
        <v>18</v>
      </c>
      <c r="F180" t="s">
        <v>19</v>
      </c>
      <c r="G180" t="s">
        <v>20</v>
      </c>
      <c r="H180" t="s">
        <v>37</v>
      </c>
      <c r="I180" t="s">
        <v>22</v>
      </c>
      <c r="N180" t="s">
        <v>24</v>
      </c>
      <c r="O180" s="1">
        <v>39690.569305555553</v>
      </c>
    </row>
    <row r="181" spans="1:15" x14ac:dyDescent="0.35">
      <c r="A181" t="s">
        <v>314</v>
      </c>
      <c r="B181" t="s">
        <v>16</v>
      </c>
      <c r="C181">
        <v>7954</v>
      </c>
      <c r="D181" t="s">
        <v>17</v>
      </c>
      <c r="E181" t="s">
        <v>18</v>
      </c>
      <c r="G181" t="s">
        <v>27</v>
      </c>
      <c r="H181" t="s">
        <v>256</v>
      </c>
      <c r="I181" t="s">
        <v>43</v>
      </c>
      <c r="K181" t="s">
        <v>168</v>
      </c>
      <c r="N181" t="s">
        <v>34</v>
      </c>
      <c r="O181" s="1">
        <v>39691.403541666667</v>
      </c>
    </row>
    <row r="182" spans="1:15" x14ac:dyDescent="0.35">
      <c r="A182" t="s">
        <v>1381</v>
      </c>
      <c r="B182" t="s">
        <v>25</v>
      </c>
      <c r="C182">
        <v>215331</v>
      </c>
      <c r="D182" t="s">
        <v>17</v>
      </c>
      <c r="E182" t="s">
        <v>18</v>
      </c>
      <c r="G182" t="s">
        <v>20</v>
      </c>
      <c r="I182" t="s">
        <v>22</v>
      </c>
      <c r="K182" t="s">
        <v>139</v>
      </c>
      <c r="M182" t="s">
        <v>1382</v>
      </c>
      <c r="N182" t="s">
        <v>24</v>
      </c>
      <c r="O182" s="1">
        <v>39692.460011574076</v>
      </c>
    </row>
    <row r="183" spans="1:15" x14ac:dyDescent="0.35">
      <c r="A183" t="s">
        <v>560</v>
      </c>
      <c r="B183" t="s">
        <v>25</v>
      </c>
      <c r="C183">
        <v>68435</v>
      </c>
      <c r="D183" t="s">
        <v>17</v>
      </c>
      <c r="E183" t="s">
        <v>18</v>
      </c>
      <c r="F183" t="s">
        <v>19</v>
      </c>
      <c r="G183" t="s">
        <v>27</v>
      </c>
      <c r="H183" t="s">
        <v>936</v>
      </c>
      <c r="I183" t="s">
        <v>22</v>
      </c>
      <c r="K183" t="s">
        <v>132</v>
      </c>
      <c r="M183" t="s">
        <v>937</v>
      </c>
      <c r="N183" t="s">
        <v>24</v>
      </c>
      <c r="O183" s="1">
        <v>39692.960798611108</v>
      </c>
    </row>
    <row r="184" spans="1:15" x14ac:dyDescent="0.35">
      <c r="A184" t="s">
        <v>221</v>
      </c>
      <c r="B184" t="s">
        <v>25</v>
      </c>
      <c r="C184">
        <v>504712</v>
      </c>
      <c r="D184" t="s">
        <v>17</v>
      </c>
      <c r="E184" t="s">
        <v>18</v>
      </c>
      <c r="F184" t="s">
        <v>19</v>
      </c>
      <c r="G184" t="s">
        <v>20</v>
      </c>
      <c r="H184" t="s">
        <v>902</v>
      </c>
      <c r="I184" t="s">
        <v>22</v>
      </c>
      <c r="N184" t="s">
        <v>34</v>
      </c>
      <c r="O184" s="1">
        <v>39692.961458333331</v>
      </c>
    </row>
    <row r="185" spans="1:15" x14ac:dyDescent="0.35">
      <c r="A185" t="s">
        <v>327</v>
      </c>
      <c r="B185" t="s">
        <v>25</v>
      </c>
      <c r="C185">
        <v>45390</v>
      </c>
      <c r="D185" t="s">
        <v>17</v>
      </c>
      <c r="E185" t="s">
        <v>18</v>
      </c>
      <c r="F185" t="s">
        <v>19</v>
      </c>
      <c r="G185" t="s">
        <v>27</v>
      </c>
      <c r="H185" t="s">
        <v>35</v>
      </c>
      <c r="I185" t="s">
        <v>22</v>
      </c>
      <c r="N185" t="s">
        <v>24</v>
      </c>
      <c r="O185" s="1">
        <v>39692.965011574073</v>
      </c>
    </row>
    <row r="186" spans="1:15" x14ac:dyDescent="0.35">
      <c r="A186" t="s">
        <v>560</v>
      </c>
      <c r="B186" t="s">
        <v>25</v>
      </c>
      <c r="C186">
        <v>137512</v>
      </c>
      <c r="D186" t="s">
        <v>17</v>
      </c>
      <c r="E186" t="s">
        <v>18</v>
      </c>
      <c r="F186" t="s">
        <v>19</v>
      </c>
      <c r="G186" t="s">
        <v>27</v>
      </c>
      <c r="H186" t="s">
        <v>37</v>
      </c>
      <c r="I186" t="s">
        <v>22</v>
      </c>
      <c r="K186" t="s">
        <v>139</v>
      </c>
      <c r="M186" t="s">
        <v>1191</v>
      </c>
      <c r="N186" t="s">
        <v>24</v>
      </c>
      <c r="O186" s="1">
        <v>39693.394317129627</v>
      </c>
    </row>
    <row r="187" spans="1:15" x14ac:dyDescent="0.35">
      <c r="A187" t="s">
        <v>15</v>
      </c>
      <c r="B187" t="s">
        <v>16</v>
      </c>
      <c r="C187">
        <v>71783</v>
      </c>
      <c r="D187" t="s">
        <v>17</v>
      </c>
      <c r="E187" t="s">
        <v>18</v>
      </c>
      <c r="F187" t="s">
        <v>19</v>
      </c>
      <c r="H187" t="s">
        <v>256</v>
      </c>
      <c r="I187" t="s">
        <v>22</v>
      </c>
      <c r="N187" t="s">
        <v>24</v>
      </c>
      <c r="O187" s="1">
        <v>39693.517743055556</v>
      </c>
    </row>
    <row r="188" spans="1:15" x14ac:dyDescent="0.35">
      <c r="A188" t="s">
        <v>15</v>
      </c>
      <c r="B188" t="s">
        <v>25</v>
      </c>
      <c r="C188">
        <v>85632</v>
      </c>
      <c r="D188" t="s">
        <v>17</v>
      </c>
      <c r="E188" t="s">
        <v>18</v>
      </c>
      <c r="F188" t="s">
        <v>19</v>
      </c>
      <c r="G188" t="s">
        <v>27</v>
      </c>
      <c r="H188" t="s">
        <v>172</v>
      </c>
      <c r="I188" t="s">
        <v>22</v>
      </c>
      <c r="N188" t="s">
        <v>24</v>
      </c>
      <c r="O188" s="1">
        <v>39693.524872685186</v>
      </c>
    </row>
    <row r="189" spans="1:15" x14ac:dyDescent="0.35">
      <c r="A189" t="s">
        <v>15</v>
      </c>
      <c r="B189" t="s">
        <v>16</v>
      </c>
      <c r="C189">
        <v>117924</v>
      </c>
      <c r="D189" t="s">
        <v>17</v>
      </c>
      <c r="E189" t="s">
        <v>18</v>
      </c>
      <c r="F189" t="s">
        <v>34</v>
      </c>
      <c r="G189" t="s">
        <v>27</v>
      </c>
      <c r="H189" t="s">
        <v>402</v>
      </c>
      <c r="I189" t="s">
        <v>22</v>
      </c>
      <c r="N189" t="s">
        <v>24</v>
      </c>
      <c r="O189" s="1">
        <v>39693.852175925924</v>
      </c>
    </row>
    <row r="190" spans="1:15" x14ac:dyDescent="0.35">
      <c r="A190" t="s">
        <v>560</v>
      </c>
      <c r="B190" t="s">
        <v>25</v>
      </c>
      <c r="C190">
        <v>68468</v>
      </c>
      <c r="D190" t="s">
        <v>17</v>
      </c>
      <c r="E190" t="s">
        <v>18</v>
      </c>
      <c r="F190" t="s">
        <v>19</v>
      </c>
      <c r="G190" t="s">
        <v>27</v>
      </c>
      <c r="H190" t="s">
        <v>761</v>
      </c>
      <c r="I190" t="s">
        <v>22</v>
      </c>
      <c r="K190" t="s">
        <v>31</v>
      </c>
      <c r="N190" t="s">
        <v>24</v>
      </c>
      <c r="O190" s="1">
        <v>39693.854884259257</v>
      </c>
    </row>
    <row r="191" spans="1:15" x14ac:dyDescent="0.35">
      <c r="A191" t="s">
        <v>327</v>
      </c>
      <c r="B191" t="s">
        <v>25</v>
      </c>
      <c r="C191">
        <v>818978</v>
      </c>
      <c r="D191" t="s">
        <v>17</v>
      </c>
      <c r="E191" t="s">
        <v>18</v>
      </c>
      <c r="F191" t="s">
        <v>34</v>
      </c>
      <c r="G191" t="s">
        <v>20</v>
      </c>
      <c r="H191" t="s">
        <v>52</v>
      </c>
      <c r="I191" t="s">
        <v>22</v>
      </c>
      <c r="N191" t="s">
        <v>24</v>
      </c>
      <c r="O191" s="1">
        <v>39694.371018518519</v>
      </c>
    </row>
    <row r="192" spans="1:15" x14ac:dyDescent="0.35">
      <c r="A192" t="s">
        <v>972</v>
      </c>
      <c r="B192" t="s">
        <v>25</v>
      </c>
      <c r="C192">
        <v>132620</v>
      </c>
      <c r="D192" t="s">
        <v>17</v>
      </c>
      <c r="E192" t="s">
        <v>18</v>
      </c>
      <c r="F192" t="s">
        <v>19</v>
      </c>
      <c r="G192" t="s">
        <v>20</v>
      </c>
      <c r="H192" t="s">
        <v>37</v>
      </c>
      <c r="I192" t="s">
        <v>22</v>
      </c>
      <c r="K192" t="s">
        <v>139</v>
      </c>
      <c r="M192" t="s">
        <v>1175</v>
      </c>
      <c r="N192" t="s">
        <v>24</v>
      </c>
      <c r="O192" s="1">
        <v>39694.384247685186</v>
      </c>
    </row>
    <row r="193" spans="1:15" x14ac:dyDescent="0.35">
      <c r="A193" t="s">
        <v>500</v>
      </c>
      <c r="B193" t="s">
        <v>16</v>
      </c>
      <c r="C193">
        <v>333824</v>
      </c>
      <c r="D193" t="s">
        <v>17</v>
      </c>
      <c r="E193" t="s">
        <v>18</v>
      </c>
      <c r="F193" t="s">
        <v>19</v>
      </c>
      <c r="G193" t="s">
        <v>20</v>
      </c>
      <c r="I193" t="s">
        <v>22</v>
      </c>
      <c r="N193" t="s">
        <v>24</v>
      </c>
      <c r="O193" s="1">
        <v>39694.604641203703</v>
      </c>
    </row>
    <row r="194" spans="1:15" x14ac:dyDescent="0.35">
      <c r="A194" t="s">
        <v>500</v>
      </c>
      <c r="B194" t="s">
        <v>25</v>
      </c>
      <c r="C194">
        <v>414018</v>
      </c>
      <c r="D194" t="s">
        <v>17</v>
      </c>
      <c r="E194" t="s">
        <v>18</v>
      </c>
      <c r="F194" t="s">
        <v>19</v>
      </c>
      <c r="G194" t="s">
        <v>20</v>
      </c>
      <c r="H194" t="s">
        <v>71</v>
      </c>
      <c r="I194" t="s">
        <v>22</v>
      </c>
      <c r="N194" t="s">
        <v>24</v>
      </c>
      <c r="O194" s="1">
        <v>39694.736597222225</v>
      </c>
    </row>
    <row r="195" spans="1:15" x14ac:dyDescent="0.35">
      <c r="A195" t="s">
        <v>1381</v>
      </c>
      <c r="B195" t="s">
        <v>25</v>
      </c>
      <c r="C195">
        <v>265701</v>
      </c>
      <c r="D195" t="s">
        <v>17</v>
      </c>
      <c r="E195" t="s">
        <v>18</v>
      </c>
      <c r="G195" t="s">
        <v>20</v>
      </c>
      <c r="H195" t="s">
        <v>437</v>
      </c>
      <c r="I195" t="s">
        <v>22</v>
      </c>
      <c r="K195" t="s">
        <v>139</v>
      </c>
      <c r="N195" t="s">
        <v>24</v>
      </c>
      <c r="O195" s="1">
        <v>39695.372187499997</v>
      </c>
    </row>
    <row r="196" spans="1:15" x14ac:dyDescent="0.35">
      <c r="A196" t="s">
        <v>221</v>
      </c>
      <c r="B196" t="s">
        <v>25</v>
      </c>
      <c r="C196">
        <v>679464</v>
      </c>
      <c r="D196" t="s">
        <v>17</v>
      </c>
      <c r="E196" t="s">
        <v>18</v>
      </c>
      <c r="F196" t="s">
        <v>19</v>
      </c>
      <c r="G196" t="s">
        <v>20</v>
      </c>
      <c r="H196" t="s">
        <v>388</v>
      </c>
      <c r="I196" t="s">
        <v>22</v>
      </c>
      <c r="N196" t="s">
        <v>34</v>
      </c>
      <c r="O196" s="1">
        <v>39695.372731481482</v>
      </c>
    </row>
    <row r="197" spans="1:15" x14ac:dyDescent="0.35">
      <c r="A197" t="s">
        <v>327</v>
      </c>
      <c r="B197" t="s">
        <v>25</v>
      </c>
      <c r="C197">
        <v>987862</v>
      </c>
      <c r="D197" t="s">
        <v>17</v>
      </c>
      <c r="E197" t="s">
        <v>18</v>
      </c>
      <c r="F197" t="s">
        <v>34</v>
      </c>
      <c r="G197" t="s">
        <v>20</v>
      </c>
      <c r="H197" t="s">
        <v>135</v>
      </c>
      <c r="I197" t="s">
        <v>22</v>
      </c>
      <c r="N197" t="s">
        <v>24</v>
      </c>
      <c r="O197" s="1">
        <v>39695.373310185183</v>
      </c>
    </row>
    <row r="198" spans="1:15" x14ac:dyDescent="0.35">
      <c r="A198" t="s">
        <v>186</v>
      </c>
      <c r="B198" t="s">
        <v>25</v>
      </c>
      <c r="C198">
        <v>38953</v>
      </c>
      <c r="D198" t="s">
        <v>17</v>
      </c>
      <c r="E198" t="s">
        <v>18</v>
      </c>
      <c r="F198" t="s">
        <v>19</v>
      </c>
      <c r="G198" t="s">
        <v>27</v>
      </c>
      <c r="H198" t="s">
        <v>37</v>
      </c>
      <c r="I198" t="s">
        <v>22</v>
      </c>
      <c r="N198" t="s">
        <v>24</v>
      </c>
      <c r="O198" s="1">
        <v>39695.476574074077</v>
      </c>
    </row>
    <row r="199" spans="1:15" x14ac:dyDescent="0.35">
      <c r="A199" t="s">
        <v>327</v>
      </c>
      <c r="B199" t="s">
        <v>25</v>
      </c>
      <c r="C199">
        <v>695466</v>
      </c>
      <c r="D199" t="s">
        <v>17</v>
      </c>
      <c r="E199" t="s">
        <v>18</v>
      </c>
      <c r="F199" t="s">
        <v>19</v>
      </c>
      <c r="G199" t="s">
        <v>20</v>
      </c>
      <c r="H199" t="s">
        <v>21</v>
      </c>
      <c r="I199" t="s">
        <v>22</v>
      </c>
      <c r="N199" t="s">
        <v>24</v>
      </c>
      <c r="O199" s="1">
        <v>39695.657546296294</v>
      </c>
    </row>
    <row r="200" spans="1:15" x14ac:dyDescent="0.35">
      <c r="A200" t="s">
        <v>15</v>
      </c>
      <c r="B200" t="s">
        <v>25</v>
      </c>
      <c r="C200" t="s">
        <v>2940</v>
      </c>
      <c r="D200" t="s">
        <v>17</v>
      </c>
      <c r="E200" t="s">
        <v>18</v>
      </c>
      <c r="F200" t="s">
        <v>19</v>
      </c>
      <c r="G200" t="s">
        <v>20</v>
      </c>
      <c r="H200" t="s">
        <v>37</v>
      </c>
      <c r="I200" t="s">
        <v>22</v>
      </c>
      <c r="N200" t="s">
        <v>24</v>
      </c>
      <c r="O200" s="1">
        <v>39695.960115740738</v>
      </c>
    </row>
    <row r="201" spans="1:15" x14ac:dyDescent="0.35">
      <c r="A201" t="s">
        <v>327</v>
      </c>
      <c r="B201" t="s">
        <v>25</v>
      </c>
      <c r="C201">
        <v>468298</v>
      </c>
      <c r="D201" t="s">
        <v>17</v>
      </c>
      <c r="E201" t="s">
        <v>18</v>
      </c>
      <c r="F201" t="s">
        <v>19</v>
      </c>
      <c r="G201" t="s">
        <v>20</v>
      </c>
      <c r="H201" t="s">
        <v>377</v>
      </c>
      <c r="I201" t="s">
        <v>22</v>
      </c>
      <c r="N201" t="s">
        <v>24</v>
      </c>
      <c r="O201" s="1">
        <v>39696.655173611114</v>
      </c>
    </row>
    <row r="202" spans="1:15" x14ac:dyDescent="0.35">
      <c r="A202" t="s">
        <v>15</v>
      </c>
      <c r="B202" t="s">
        <v>25</v>
      </c>
      <c r="C202">
        <v>722167</v>
      </c>
      <c r="D202" t="s">
        <v>17</v>
      </c>
      <c r="E202" t="s">
        <v>18</v>
      </c>
      <c r="F202" t="s">
        <v>19</v>
      </c>
      <c r="G202" t="s">
        <v>20</v>
      </c>
      <c r="H202" t="s">
        <v>1650</v>
      </c>
      <c r="I202" t="s">
        <v>22</v>
      </c>
      <c r="K202" t="s">
        <v>81</v>
      </c>
      <c r="N202" t="s">
        <v>24</v>
      </c>
      <c r="O202" s="1">
        <v>39696.902430555558</v>
      </c>
    </row>
    <row r="203" spans="1:15" x14ac:dyDescent="0.35">
      <c r="A203" t="s">
        <v>560</v>
      </c>
      <c r="B203" t="s">
        <v>25</v>
      </c>
      <c r="C203">
        <v>456775</v>
      </c>
      <c r="D203" t="s">
        <v>17</v>
      </c>
      <c r="E203" t="s">
        <v>18</v>
      </c>
      <c r="F203" t="s">
        <v>19</v>
      </c>
      <c r="G203" t="s">
        <v>20</v>
      </c>
      <c r="H203" t="s">
        <v>172</v>
      </c>
      <c r="I203" t="s">
        <v>22</v>
      </c>
      <c r="N203" t="s">
        <v>24</v>
      </c>
      <c r="O203" s="1">
        <v>39696.964467592596</v>
      </c>
    </row>
    <row r="204" spans="1:15" x14ac:dyDescent="0.35">
      <c r="A204" t="s">
        <v>500</v>
      </c>
      <c r="B204" t="s">
        <v>16</v>
      </c>
      <c r="C204">
        <v>57647</v>
      </c>
      <c r="D204" t="s">
        <v>17</v>
      </c>
      <c r="E204" t="s">
        <v>18</v>
      </c>
      <c r="F204" t="s">
        <v>19</v>
      </c>
      <c r="G204" t="s">
        <v>27</v>
      </c>
      <c r="H204" t="s">
        <v>98</v>
      </c>
      <c r="I204" t="s">
        <v>22</v>
      </c>
      <c r="N204" t="s">
        <v>24</v>
      </c>
      <c r="O204" s="1">
        <v>39697.436030092591</v>
      </c>
    </row>
    <row r="205" spans="1:15" x14ac:dyDescent="0.35">
      <c r="A205" t="s">
        <v>15</v>
      </c>
      <c r="B205" t="s">
        <v>25</v>
      </c>
      <c r="C205">
        <v>655702</v>
      </c>
      <c r="D205" t="s">
        <v>17</v>
      </c>
      <c r="E205" t="s">
        <v>18</v>
      </c>
      <c r="F205" t="s">
        <v>19</v>
      </c>
      <c r="G205" t="s">
        <v>20</v>
      </c>
      <c r="H205" t="s">
        <v>351</v>
      </c>
      <c r="I205" t="s">
        <v>22</v>
      </c>
      <c r="N205" t="s">
        <v>24</v>
      </c>
      <c r="O205" s="1">
        <v>39697.554224537038</v>
      </c>
    </row>
    <row r="206" spans="1:15" x14ac:dyDescent="0.35">
      <c r="A206" t="s">
        <v>15</v>
      </c>
      <c r="B206" t="s">
        <v>25</v>
      </c>
      <c r="C206">
        <v>42849</v>
      </c>
      <c r="D206" t="s">
        <v>17</v>
      </c>
      <c r="E206" t="s">
        <v>18</v>
      </c>
      <c r="F206" t="s">
        <v>19</v>
      </c>
      <c r="G206" t="s">
        <v>27</v>
      </c>
      <c r="H206" t="s">
        <v>62</v>
      </c>
      <c r="I206" t="s">
        <v>22</v>
      </c>
      <c r="J206">
        <v>459</v>
      </c>
      <c r="N206" t="s">
        <v>24</v>
      </c>
      <c r="O206" s="1">
        <v>39697.865682870368</v>
      </c>
    </row>
    <row r="207" spans="1:15" x14ac:dyDescent="0.35">
      <c r="A207" t="s">
        <v>15</v>
      </c>
      <c r="B207" t="s">
        <v>25</v>
      </c>
      <c r="C207">
        <v>295512</v>
      </c>
      <c r="D207" t="s">
        <v>17</v>
      </c>
      <c r="E207" t="s">
        <v>18</v>
      </c>
      <c r="H207" t="s">
        <v>102</v>
      </c>
      <c r="I207" t="s">
        <v>22</v>
      </c>
      <c r="N207" t="s">
        <v>24</v>
      </c>
      <c r="O207" s="1">
        <v>39697.892141203702</v>
      </c>
    </row>
    <row r="208" spans="1:15" x14ac:dyDescent="0.35">
      <c r="A208" t="s">
        <v>15</v>
      </c>
      <c r="B208" t="s">
        <v>16</v>
      </c>
      <c r="C208">
        <v>438742</v>
      </c>
      <c r="D208" t="s">
        <v>17</v>
      </c>
      <c r="E208" t="s">
        <v>18</v>
      </c>
      <c r="F208" t="s">
        <v>19</v>
      </c>
      <c r="G208" t="s">
        <v>20</v>
      </c>
      <c r="I208" t="s">
        <v>22</v>
      </c>
      <c r="N208" t="s">
        <v>24</v>
      </c>
      <c r="O208" s="1">
        <v>39698.854328703703</v>
      </c>
    </row>
    <row r="209" spans="1:15" x14ac:dyDescent="0.35">
      <c r="A209" t="s">
        <v>327</v>
      </c>
      <c r="B209" t="s">
        <v>16</v>
      </c>
      <c r="C209">
        <v>76241</v>
      </c>
      <c r="D209" t="s">
        <v>17</v>
      </c>
      <c r="E209" t="s">
        <v>18</v>
      </c>
      <c r="F209" t="s">
        <v>19</v>
      </c>
      <c r="G209" t="s">
        <v>27</v>
      </c>
      <c r="H209" t="s">
        <v>37</v>
      </c>
      <c r="I209" t="s">
        <v>22</v>
      </c>
      <c r="N209" t="s">
        <v>24</v>
      </c>
      <c r="O209" s="1">
        <v>39699.371215277781</v>
      </c>
    </row>
    <row r="210" spans="1:15" x14ac:dyDescent="0.35">
      <c r="A210" t="s">
        <v>221</v>
      </c>
      <c r="B210" t="s">
        <v>25</v>
      </c>
      <c r="C210">
        <v>18837</v>
      </c>
      <c r="D210" t="s">
        <v>17</v>
      </c>
      <c r="E210" t="s">
        <v>18</v>
      </c>
      <c r="F210" t="s">
        <v>19</v>
      </c>
      <c r="G210" t="s">
        <v>27</v>
      </c>
      <c r="I210" t="s">
        <v>22</v>
      </c>
      <c r="J210">
        <v>459</v>
      </c>
      <c r="N210" t="s">
        <v>167</v>
      </c>
      <c r="O210" s="1">
        <v>39699.613437499997</v>
      </c>
    </row>
    <row r="211" spans="1:15" x14ac:dyDescent="0.35">
      <c r="A211" t="s">
        <v>15</v>
      </c>
      <c r="B211" t="s">
        <v>16</v>
      </c>
      <c r="C211">
        <v>67357</v>
      </c>
      <c r="D211" t="s">
        <v>17</v>
      </c>
      <c r="E211" t="s">
        <v>18</v>
      </c>
      <c r="F211" t="s">
        <v>19</v>
      </c>
      <c r="G211" t="s">
        <v>27</v>
      </c>
      <c r="H211" t="s">
        <v>277</v>
      </c>
      <c r="I211" t="s">
        <v>22</v>
      </c>
      <c r="N211" t="s">
        <v>24</v>
      </c>
      <c r="O211" s="1">
        <v>39699.881504629629</v>
      </c>
    </row>
    <row r="212" spans="1:15" x14ac:dyDescent="0.35">
      <c r="A212" t="s">
        <v>15</v>
      </c>
      <c r="B212" t="s">
        <v>16</v>
      </c>
      <c r="C212">
        <v>266914</v>
      </c>
      <c r="D212" t="s">
        <v>17</v>
      </c>
      <c r="E212" t="s">
        <v>18</v>
      </c>
      <c r="F212" t="s">
        <v>19</v>
      </c>
      <c r="G212" t="s">
        <v>20</v>
      </c>
      <c r="H212" t="s">
        <v>277</v>
      </c>
      <c r="I212" t="s">
        <v>22</v>
      </c>
      <c r="N212" t="s">
        <v>24</v>
      </c>
      <c r="O212" s="1">
        <v>39699.882164351853</v>
      </c>
    </row>
    <row r="213" spans="1:15" x14ac:dyDescent="0.35">
      <c r="A213" t="s">
        <v>15</v>
      </c>
      <c r="B213" t="s">
        <v>16</v>
      </c>
      <c r="C213">
        <v>321976</v>
      </c>
      <c r="D213" t="s">
        <v>17</v>
      </c>
      <c r="E213" t="s">
        <v>18</v>
      </c>
      <c r="F213" t="s">
        <v>19</v>
      </c>
      <c r="G213" t="s">
        <v>20</v>
      </c>
      <c r="H213" t="s">
        <v>277</v>
      </c>
      <c r="I213" t="s">
        <v>22</v>
      </c>
      <c r="N213" t="s">
        <v>24</v>
      </c>
      <c r="O213" s="1">
        <v>39699.8828587963</v>
      </c>
    </row>
    <row r="214" spans="1:15" x14ac:dyDescent="0.35">
      <c r="A214" t="s">
        <v>15</v>
      </c>
      <c r="B214" t="s">
        <v>25</v>
      </c>
      <c r="C214">
        <v>751234</v>
      </c>
      <c r="D214" t="s">
        <v>17</v>
      </c>
      <c r="E214" t="s">
        <v>18</v>
      </c>
      <c r="F214" t="s">
        <v>19</v>
      </c>
      <c r="G214" t="s">
        <v>20</v>
      </c>
      <c r="H214" t="s">
        <v>2397</v>
      </c>
      <c r="I214" t="s">
        <v>22</v>
      </c>
      <c r="N214" t="s">
        <v>24</v>
      </c>
      <c r="O214" s="1">
        <v>39699.935972222222</v>
      </c>
    </row>
    <row r="215" spans="1:15" x14ac:dyDescent="0.35">
      <c r="A215" t="s">
        <v>186</v>
      </c>
      <c r="B215" t="s">
        <v>25</v>
      </c>
      <c r="C215">
        <v>12656</v>
      </c>
      <c r="D215" t="s">
        <v>17</v>
      </c>
      <c r="E215" t="s">
        <v>18</v>
      </c>
      <c r="F215" t="s">
        <v>19</v>
      </c>
      <c r="G215" t="s">
        <v>27</v>
      </c>
      <c r="H215" t="s">
        <v>187</v>
      </c>
      <c r="I215" t="s">
        <v>217</v>
      </c>
      <c r="K215" t="s">
        <v>397</v>
      </c>
      <c r="N215" t="s">
        <v>24</v>
      </c>
      <c r="O215" s="1">
        <v>39700.784780092596</v>
      </c>
    </row>
    <row r="216" spans="1:15" x14ac:dyDescent="0.35">
      <c r="A216" t="s">
        <v>327</v>
      </c>
      <c r="B216" t="s">
        <v>25</v>
      </c>
      <c r="C216">
        <v>23674</v>
      </c>
      <c r="D216" t="s">
        <v>17</v>
      </c>
      <c r="E216" t="s">
        <v>18</v>
      </c>
      <c r="F216" t="s">
        <v>19</v>
      </c>
      <c r="G216" t="s">
        <v>27</v>
      </c>
      <c r="H216" t="s">
        <v>174</v>
      </c>
      <c r="I216" t="s">
        <v>22</v>
      </c>
      <c r="N216" t="s">
        <v>24</v>
      </c>
      <c r="O216" s="1">
        <v>39701.375243055554</v>
      </c>
    </row>
    <row r="217" spans="1:15" x14ac:dyDescent="0.35">
      <c r="A217" t="s">
        <v>15</v>
      </c>
      <c r="B217" t="s">
        <v>16</v>
      </c>
      <c r="C217">
        <v>439730</v>
      </c>
      <c r="D217" t="s">
        <v>17</v>
      </c>
      <c r="E217" t="s">
        <v>18</v>
      </c>
      <c r="F217" t="s">
        <v>19</v>
      </c>
      <c r="H217" t="s">
        <v>46</v>
      </c>
      <c r="I217" t="s">
        <v>22</v>
      </c>
      <c r="N217" t="s">
        <v>24</v>
      </c>
      <c r="O217" s="1">
        <v>39702.381261574075</v>
      </c>
    </row>
    <row r="218" spans="1:15" x14ac:dyDescent="0.35">
      <c r="A218" t="s">
        <v>15</v>
      </c>
      <c r="B218" t="s">
        <v>25</v>
      </c>
      <c r="C218">
        <v>312353</v>
      </c>
      <c r="D218" t="s">
        <v>17</v>
      </c>
      <c r="E218" t="s">
        <v>18</v>
      </c>
      <c r="F218" t="s">
        <v>19</v>
      </c>
      <c r="H218" t="s">
        <v>1579</v>
      </c>
      <c r="I218" t="s">
        <v>22</v>
      </c>
      <c r="N218" t="s">
        <v>24</v>
      </c>
      <c r="O218" s="1">
        <v>39702.709756944445</v>
      </c>
    </row>
    <row r="219" spans="1:15" x14ac:dyDescent="0.35">
      <c r="A219" t="s">
        <v>15</v>
      </c>
      <c r="B219" t="s">
        <v>25</v>
      </c>
      <c r="C219">
        <v>310400</v>
      </c>
      <c r="D219" t="s">
        <v>17</v>
      </c>
      <c r="E219" t="s">
        <v>18</v>
      </c>
      <c r="F219" t="s">
        <v>19</v>
      </c>
      <c r="I219" t="s">
        <v>144</v>
      </c>
      <c r="K219" t="s">
        <v>81</v>
      </c>
      <c r="N219" t="s">
        <v>24</v>
      </c>
      <c r="O219" s="1">
        <v>39703.872847222221</v>
      </c>
    </row>
    <row r="220" spans="1:15" x14ac:dyDescent="0.35">
      <c r="A220" t="s">
        <v>221</v>
      </c>
      <c r="B220" t="s">
        <v>25</v>
      </c>
      <c r="C220">
        <v>15904</v>
      </c>
      <c r="D220" t="s">
        <v>17</v>
      </c>
      <c r="E220" t="s">
        <v>18</v>
      </c>
      <c r="F220" t="s">
        <v>19</v>
      </c>
      <c r="G220" t="s">
        <v>27</v>
      </c>
      <c r="I220" t="s">
        <v>22</v>
      </c>
      <c r="N220" t="s">
        <v>167</v>
      </c>
      <c r="O220" s="1">
        <v>39705.029340277775</v>
      </c>
    </row>
    <row r="221" spans="1:15" x14ac:dyDescent="0.35">
      <c r="A221" t="s">
        <v>15</v>
      </c>
      <c r="B221" t="s">
        <v>25</v>
      </c>
      <c r="C221">
        <v>620263</v>
      </c>
      <c r="D221" t="s">
        <v>17</v>
      </c>
      <c r="E221" t="s">
        <v>18</v>
      </c>
      <c r="G221" t="s">
        <v>20</v>
      </c>
      <c r="H221" t="s">
        <v>469</v>
      </c>
      <c r="I221" t="s">
        <v>22</v>
      </c>
      <c r="N221" t="s">
        <v>24</v>
      </c>
      <c r="O221" s="1">
        <v>39705.356828703705</v>
      </c>
    </row>
    <row r="222" spans="1:15" x14ac:dyDescent="0.35">
      <c r="A222" t="s">
        <v>15</v>
      </c>
      <c r="B222" t="s">
        <v>25</v>
      </c>
      <c r="C222">
        <v>699414</v>
      </c>
      <c r="D222" t="s">
        <v>17</v>
      </c>
      <c r="E222" t="s">
        <v>18</v>
      </c>
      <c r="G222" t="s">
        <v>20</v>
      </c>
      <c r="H222" t="s">
        <v>2322</v>
      </c>
      <c r="I222" t="s">
        <v>22</v>
      </c>
      <c r="K222" t="s">
        <v>81</v>
      </c>
      <c r="M222" t="s">
        <v>2323</v>
      </c>
      <c r="N222" t="s">
        <v>24</v>
      </c>
      <c r="O222" s="1">
        <v>39705.621979166666</v>
      </c>
    </row>
    <row r="223" spans="1:15" x14ac:dyDescent="0.35">
      <c r="A223" t="s">
        <v>15</v>
      </c>
      <c r="B223" t="s">
        <v>16</v>
      </c>
      <c r="C223">
        <v>56548</v>
      </c>
      <c r="D223" t="s">
        <v>17</v>
      </c>
      <c r="E223" t="s">
        <v>18</v>
      </c>
      <c r="F223" t="s">
        <v>19</v>
      </c>
      <c r="G223" t="s">
        <v>27</v>
      </c>
      <c r="H223" t="s">
        <v>174</v>
      </c>
      <c r="I223" t="s">
        <v>22</v>
      </c>
      <c r="N223" t="s">
        <v>24</v>
      </c>
      <c r="O223" s="1">
        <v>39706.367662037039</v>
      </c>
    </row>
    <row r="224" spans="1:15" x14ac:dyDescent="0.35">
      <c r="A224" t="s">
        <v>2482</v>
      </c>
      <c r="B224" t="s">
        <v>25</v>
      </c>
      <c r="C224">
        <v>845927</v>
      </c>
      <c r="D224" t="s">
        <v>17</v>
      </c>
      <c r="E224" t="s">
        <v>18</v>
      </c>
      <c r="F224" t="s">
        <v>19</v>
      </c>
      <c r="G224" t="s">
        <v>20</v>
      </c>
      <c r="H224" t="s">
        <v>592</v>
      </c>
      <c r="I224" t="s">
        <v>22</v>
      </c>
      <c r="N224" t="s">
        <v>24</v>
      </c>
      <c r="O224" s="1">
        <v>39707.393252314818</v>
      </c>
    </row>
    <row r="225" spans="1:15" x14ac:dyDescent="0.35">
      <c r="A225" t="s">
        <v>15</v>
      </c>
      <c r="B225" t="s">
        <v>25</v>
      </c>
      <c r="C225">
        <v>67641</v>
      </c>
      <c r="D225" t="s">
        <v>17</v>
      </c>
      <c r="E225" t="s">
        <v>18</v>
      </c>
      <c r="F225" t="s">
        <v>19</v>
      </c>
      <c r="G225" t="s">
        <v>27</v>
      </c>
      <c r="H225" t="s">
        <v>329</v>
      </c>
      <c r="I225" t="s">
        <v>22</v>
      </c>
      <c r="N225" t="s">
        <v>24</v>
      </c>
      <c r="O225" s="1">
        <v>39707.688657407409</v>
      </c>
    </row>
    <row r="226" spans="1:15" x14ac:dyDescent="0.35">
      <c r="A226" t="s">
        <v>327</v>
      </c>
      <c r="B226" t="s">
        <v>25</v>
      </c>
      <c r="C226">
        <v>104126</v>
      </c>
      <c r="D226" t="s">
        <v>17</v>
      </c>
      <c r="E226" t="s">
        <v>18</v>
      </c>
      <c r="F226" t="s">
        <v>19</v>
      </c>
      <c r="G226" t="s">
        <v>27</v>
      </c>
      <c r="H226" t="s">
        <v>703</v>
      </c>
      <c r="I226" t="s">
        <v>22</v>
      </c>
      <c r="N226" t="s">
        <v>24</v>
      </c>
      <c r="O226" s="1">
        <v>39707.688993055555</v>
      </c>
    </row>
    <row r="227" spans="1:15" x14ac:dyDescent="0.35">
      <c r="A227" t="s">
        <v>15</v>
      </c>
      <c r="B227" t="s">
        <v>25</v>
      </c>
      <c r="C227">
        <v>159362</v>
      </c>
      <c r="D227" t="s">
        <v>17</v>
      </c>
      <c r="E227" t="s">
        <v>18</v>
      </c>
      <c r="F227" t="s">
        <v>19</v>
      </c>
      <c r="G227" t="s">
        <v>20</v>
      </c>
      <c r="I227" t="s">
        <v>22</v>
      </c>
      <c r="N227" t="s">
        <v>24</v>
      </c>
      <c r="O227" s="1">
        <v>39707.689282407409</v>
      </c>
    </row>
    <row r="228" spans="1:15" x14ac:dyDescent="0.35">
      <c r="A228" t="s">
        <v>327</v>
      </c>
      <c r="B228" t="s">
        <v>25</v>
      </c>
      <c r="C228">
        <v>9217</v>
      </c>
      <c r="D228" t="s">
        <v>17</v>
      </c>
      <c r="E228" t="s">
        <v>18</v>
      </c>
      <c r="F228" t="s">
        <v>19</v>
      </c>
      <c r="G228" t="s">
        <v>27</v>
      </c>
      <c r="H228" t="s">
        <v>402</v>
      </c>
      <c r="I228" t="s">
        <v>22</v>
      </c>
      <c r="N228" t="s">
        <v>24</v>
      </c>
      <c r="O228" s="1">
        <v>39708.356365740743</v>
      </c>
    </row>
    <row r="229" spans="1:15" x14ac:dyDescent="0.35">
      <c r="A229" t="s">
        <v>15</v>
      </c>
      <c r="B229" t="s">
        <v>16</v>
      </c>
      <c r="C229">
        <v>81964</v>
      </c>
      <c r="D229" t="s">
        <v>17</v>
      </c>
      <c r="E229" t="s">
        <v>18</v>
      </c>
      <c r="F229" t="s">
        <v>19</v>
      </c>
      <c r="G229" t="s">
        <v>27</v>
      </c>
      <c r="H229" t="s">
        <v>27</v>
      </c>
      <c r="I229" t="s">
        <v>22</v>
      </c>
      <c r="N229" t="s">
        <v>24</v>
      </c>
      <c r="O229" s="1">
        <v>39708.35664351852</v>
      </c>
    </row>
    <row r="230" spans="1:15" x14ac:dyDescent="0.35">
      <c r="A230" t="s">
        <v>15</v>
      </c>
      <c r="B230" t="s">
        <v>25</v>
      </c>
      <c r="C230" t="s">
        <v>2981</v>
      </c>
      <c r="D230" t="s">
        <v>17</v>
      </c>
      <c r="E230" t="s">
        <v>18</v>
      </c>
      <c r="F230" t="s">
        <v>19</v>
      </c>
      <c r="G230" t="s">
        <v>20</v>
      </c>
      <c r="H230" t="s">
        <v>172</v>
      </c>
      <c r="I230" t="s">
        <v>22</v>
      </c>
      <c r="M230" t="s">
        <v>2982</v>
      </c>
      <c r="N230" t="s">
        <v>24</v>
      </c>
      <c r="O230" s="1">
        <v>39708.435196759259</v>
      </c>
    </row>
    <row r="231" spans="1:15" x14ac:dyDescent="0.35">
      <c r="A231" t="s">
        <v>221</v>
      </c>
      <c r="B231" t="s">
        <v>16</v>
      </c>
      <c r="C231">
        <v>424985</v>
      </c>
      <c r="D231" t="s">
        <v>17</v>
      </c>
      <c r="E231" t="s">
        <v>18</v>
      </c>
      <c r="F231" t="s">
        <v>19</v>
      </c>
      <c r="G231" t="s">
        <v>20</v>
      </c>
      <c r="H231" t="s">
        <v>143</v>
      </c>
      <c r="I231" t="s">
        <v>22</v>
      </c>
      <c r="N231" t="s">
        <v>24</v>
      </c>
      <c r="O231" s="1">
        <v>39708.544849537036</v>
      </c>
    </row>
    <row r="232" spans="1:15" x14ac:dyDescent="0.35">
      <c r="A232" t="s">
        <v>972</v>
      </c>
      <c r="B232" t="s">
        <v>25</v>
      </c>
      <c r="C232">
        <v>401278</v>
      </c>
      <c r="D232" t="s">
        <v>17</v>
      </c>
      <c r="E232" t="s">
        <v>18</v>
      </c>
      <c r="F232" t="s">
        <v>19</v>
      </c>
      <c r="G232" t="s">
        <v>20</v>
      </c>
      <c r="H232" t="s">
        <v>914</v>
      </c>
      <c r="I232" t="s">
        <v>22</v>
      </c>
      <c r="K232" t="s">
        <v>139</v>
      </c>
      <c r="N232" t="s">
        <v>24</v>
      </c>
      <c r="O232" s="1">
        <v>39709.376944444448</v>
      </c>
    </row>
    <row r="233" spans="1:15" x14ac:dyDescent="0.35">
      <c r="A233" t="s">
        <v>972</v>
      </c>
      <c r="B233" t="s">
        <v>25</v>
      </c>
      <c r="C233">
        <v>523723</v>
      </c>
      <c r="D233" t="s">
        <v>17</v>
      </c>
      <c r="E233" t="s">
        <v>18</v>
      </c>
      <c r="F233" t="s">
        <v>19</v>
      </c>
      <c r="H233" t="s">
        <v>2026</v>
      </c>
      <c r="I233" t="s">
        <v>22</v>
      </c>
      <c r="K233" t="s">
        <v>139</v>
      </c>
      <c r="N233" t="s">
        <v>24</v>
      </c>
      <c r="O233" s="1">
        <v>39709.391226851854</v>
      </c>
    </row>
    <row r="234" spans="1:15" x14ac:dyDescent="0.35">
      <c r="A234" t="s">
        <v>15</v>
      </c>
      <c r="B234" t="s">
        <v>16</v>
      </c>
      <c r="C234">
        <v>938295</v>
      </c>
      <c r="D234" t="s">
        <v>17</v>
      </c>
      <c r="E234" t="s">
        <v>18</v>
      </c>
      <c r="F234" t="s">
        <v>19</v>
      </c>
      <c r="I234" t="s">
        <v>22</v>
      </c>
      <c r="N234" t="s">
        <v>24</v>
      </c>
      <c r="O234" s="1">
        <v>39709.860162037039</v>
      </c>
    </row>
    <row r="235" spans="1:15" x14ac:dyDescent="0.35">
      <c r="A235" t="s">
        <v>2482</v>
      </c>
      <c r="B235" t="s">
        <v>25</v>
      </c>
      <c r="C235">
        <v>854324</v>
      </c>
      <c r="D235" t="s">
        <v>17</v>
      </c>
      <c r="E235" t="s">
        <v>18</v>
      </c>
      <c r="F235" t="s">
        <v>19</v>
      </c>
      <c r="I235" t="s">
        <v>22</v>
      </c>
      <c r="N235" t="s">
        <v>24</v>
      </c>
      <c r="O235" s="1">
        <v>39709.94090277778</v>
      </c>
    </row>
    <row r="236" spans="1:15" x14ac:dyDescent="0.35">
      <c r="A236" t="s">
        <v>314</v>
      </c>
      <c r="B236" t="s">
        <v>25</v>
      </c>
      <c r="C236">
        <v>19393</v>
      </c>
      <c r="D236" t="s">
        <v>17</v>
      </c>
      <c r="E236" t="s">
        <v>18</v>
      </c>
      <c r="F236" t="s">
        <v>19</v>
      </c>
      <c r="H236" t="s">
        <v>88</v>
      </c>
      <c r="I236" t="s">
        <v>22</v>
      </c>
      <c r="N236" t="s">
        <v>34</v>
      </c>
      <c r="O236" s="1">
        <v>39710.378958333335</v>
      </c>
    </row>
    <row r="237" spans="1:15" x14ac:dyDescent="0.35">
      <c r="A237" t="s">
        <v>972</v>
      </c>
      <c r="B237" t="s">
        <v>25</v>
      </c>
      <c r="C237">
        <v>430980</v>
      </c>
      <c r="D237" t="s">
        <v>17</v>
      </c>
      <c r="E237" t="s">
        <v>18</v>
      </c>
      <c r="F237" t="s">
        <v>41</v>
      </c>
      <c r="G237" t="s">
        <v>20</v>
      </c>
      <c r="H237" t="s">
        <v>914</v>
      </c>
      <c r="I237" t="s">
        <v>472</v>
      </c>
      <c r="K237" t="s">
        <v>139</v>
      </c>
      <c r="M237" t="s">
        <v>1873</v>
      </c>
      <c r="N237" t="s">
        <v>24</v>
      </c>
      <c r="O237" s="1">
        <v>39710.658877314818</v>
      </c>
    </row>
    <row r="238" spans="1:15" x14ac:dyDescent="0.35">
      <c r="A238" t="s">
        <v>59</v>
      </c>
      <c r="B238" t="s">
        <v>16</v>
      </c>
      <c r="C238">
        <v>3535</v>
      </c>
      <c r="D238" t="s">
        <v>17</v>
      </c>
      <c r="E238" t="s">
        <v>36</v>
      </c>
      <c r="F238" t="s">
        <v>19</v>
      </c>
      <c r="G238" t="s">
        <v>27</v>
      </c>
      <c r="H238" t="s">
        <v>88</v>
      </c>
      <c r="I238" t="s">
        <v>217</v>
      </c>
      <c r="K238" t="s">
        <v>139</v>
      </c>
      <c r="N238" t="s">
        <v>24</v>
      </c>
      <c r="O238" s="1">
        <v>39710.836944444447</v>
      </c>
    </row>
    <row r="239" spans="1:15" x14ac:dyDescent="0.35">
      <c r="A239" t="s">
        <v>221</v>
      </c>
      <c r="B239" t="s">
        <v>16</v>
      </c>
      <c r="C239">
        <v>10417</v>
      </c>
      <c r="D239" t="s">
        <v>17</v>
      </c>
      <c r="E239" t="s">
        <v>18</v>
      </c>
      <c r="F239" t="s">
        <v>19</v>
      </c>
      <c r="G239" t="s">
        <v>27</v>
      </c>
      <c r="H239" t="s">
        <v>88</v>
      </c>
      <c r="I239" t="s">
        <v>217</v>
      </c>
      <c r="K239" t="s">
        <v>84</v>
      </c>
      <c r="N239" t="s">
        <v>34</v>
      </c>
      <c r="O239" s="1">
        <v>39710.840104166666</v>
      </c>
    </row>
    <row r="240" spans="1:15" x14ac:dyDescent="0.35">
      <c r="A240" t="s">
        <v>221</v>
      </c>
      <c r="B240" t="s">
        <v>25</v>
      </c>
      <c r="C240">
        <v>11080</v>
      </c>
      <c r="D240" t="s">
        <v>17</v>
      </c>
      <c r="E240" t="s">
        <v>18</v>
      </c>
      <c r="F240" t="s">
        <v>19</v>
      </c>
      <c r="G240" t="s">
        <v>27</v>
      </c>
      <c r="H240" t="s">
        <v>88</v>
      </c>
      <c r="I240" t="s">
        <v>217</v>
      </c>
      <c r="K240" t="s">
        <v>230</v>
      </c>
      <c r="N240" t="s">
        <v>34</v>
      </c>
      <c r="O240" s="1">
        <v>39710.842731481483</v>
      </c>
    </row>
    <row r="241" spans="1:15" x14ac:dyDescent="0.35">
      <c r="A241" t="s">
        <v>15</v>
      </c>
      <c r="B241" t="s">
        <v>25</v>
      </c>
      <c r="C241">
        <v>766678</v>
      </c>
      <c r="D241" t="s">
        <v>17</v>
      </c>
      <c r="E241" t="s">
        <v>18</v>
      </c>
      <c r="F241" t="s">
        <v>19</v>
      </c>
      <c r="G241" t="s">
        <v>20</v>
      </c>
      <c r="H241" t="s">
        <v>102</v>
      </c>
      <c r="I241" t="s">
        <v>22</v>
      </c>
      <c r="N241" t="s">
        <v>24</v>
      </c>
      <c r="O241" s="1">
        <v>39710.866215277776</v>
      </c>
    </row>
    <row r="242" spans="1:15" x14ac:dyDescent="0.35">
      <c r="A242" t="s">
        <v>560</v>
      </c>
      <c r="B242" t="s">
        <v>25</v>
      </c>
      <c r="C242">
        <v>130311</v>
      </c>
      <c r="D242" t="s">
        <v>17</v>
      </c>
      <c r="E242" t="s">
        <v>18</v>
      </c>
      <c r="F242" t="s">
        <v>41</v>
      </c>
      <c r="G242" t="s">
        <v>27</v>
      </c>
      <c r="I242" t="s">
        <v>22</v>
      </c>
      <c r="K242" t="s">
        <v>132</v>
      </c>
      <c r="N242" t="s">
        <v>24</v>
      </c>
      <c r="O242" s="1">
        <v>39710.914120370369</v>
      </c>
    </row>
    <row r="243" spans="1:15" x14ac:dyDescent="0.35">
      <c r="A243" t="s">
        <v>327</v>
      </c>
      <c r="B243" t="s">
        <v>25</v>
      </c>
      <c r="C243">
        <v>92802</v>
      </c>
      <c r="D243" t="s">
        <v>17</v>
      </c>
      <c r="E243" t="s">
        <v>18</v>
      </c>
      <c r="F243" t="s">
        <v>19</v>
      </c>
      <c r="G243" t="s">
        <v>27</v>
      </c>
      <c r="H243" t="s">
        <v>1059</v>
      </c>
      <c r="I243" t="s">
        <v>22</v>
      </c>
      <c r="J243">
        <v>454</v>
      </c>
      <c r="N243" t="s">
        <v>24</v>
      </c>
      <c r="O243" s="1">
        <v>39711.58625</v>
      </c>
    </row>
    <row r="244" spans="1:15" x14ac:dyDescent="0.35">
      <c r="A244" t="s">
        <v>327</v>
      </c>
      <c r="B244" t="s">
        <v>25</v>
      </c>
      <c r="C244">
        <v>760029</v>
      </c>
      <c r="D244" t="s">
        <v>17</v>
      </c>
      <c r="E244" t="s">
        <v>18</v>
      </c>
      <c r="F244" t="s">
        <v>34</v>
      </c>
      <c r="G244" t="s">
        <v>20</v>
      </c>
      <c r="H244" t="s">
        <v>102</v>
      </c>
      <c r="I244" t="s">
        <v>22</v>
      </c>
      <c r="N244" t="s">
        <v>24</v>
      </c>
      <c r="O244" s="1">
        <v>39713.36923611111</v>
      </c>
    </row>
    <row r="245" spans="1:15" x14ac:dyDescent="0.35">
      <c r="A245" t="s">
        <v>500</v>
      </c>
      <c r="B245" t="s">
        <v>25</v>
      </c>
      <c r="C245">
        <v>513258</v>
      </c>
      <c r="D245" t="s">
        <v>17</v>
      </c>
      <c r="E245" t="s">
        <v>18</v>
      </c>
      <c r="F245" t="s">
        <v>34</v>
      </c>
      <c r="G245" t="s">
        <v>20</v>
      </c>
      <c r="H245" t="s">
        <v>351</v>
      </c>
      <c r="I245" t="s">
        <v>144</v>
      </c>
      <c r="K245" t="s">
        <v>807</v>
      </c>
      <c r="N245" t="s">
        <v>24</v>
      </c>
      <c r="O245" s="1">
        <v>39713.379374999997</v>
      </c>
    </row>
    <row r="246" spans="1:15" x14ac:dyDescent="0.35">
      <c r="A246" t="s">
        <v>15</v>
      </c>
      <c r="B246" t="s">
        <v>25</v>
      </c>
      <c r="C246">
        <v>940661</v>
      </c>
      <c r="D246" t="s">
        <v>17</v>
      </c>
      <c r="E246" t="s">
        <v>18</v>
      </c>
      <c r="F246" t="s">
        <v>19</v>
      </c>
      <c r="G246" t="s">
        <v>20</v>
      </c>
      <c r="I246" t="s">
        <v>22</v>
      </c>
      <c r="N246" t="s">
        <v>24</v>
      </c>
      <c r="O246" s="1">
        <v>39713.37976851852</v>
      </c>
    </row>
    <row r="247" spans="1:15" x14ac:dyDescent="0.35">
      <c r="A247" t="s">
        <v>314</v>
      </c>
      <c r="B247" t="s">
        <v>25</v>
      </c>
      <c r="C247">
        <v>24957</v>
      </c>
      <c r="D247" t="s">
        <v>17</v>
      </c>
      <c r="E247" t="s">
        <v>18</v>
      </c>
      <c r="F247" t="s">
        <v>19</v>
      </c>
      <c r="H247" t="s">
        <v>37</v>
      </c>
      <c r="I247" t="s">
        <v>22</v>
      </c>
      <c r="K247" t="s">
        <v>132</v>
      </c>
      <c r="N247" t="s">
        <v>34</v>
      </c>
      <c r="O247" s="1">
        <v>39713.380486111113</v>
      </c>
    </row>
    <row r="248" spans="1:15" x14ac:dyDescent="0.35">
      <c r="A248" t="s">
        <v>759</v>
      </c>
      <c r="B248" t="s">
        <v>25</v>
      </c>
      <c r="C248">
        <v>871203</v>
      </c>
      <c r="D248" t="s">
        <v>17</v>
      </c>
      <c r="E248" t="s">
        <v>18</v>
      </c>
      <c r="F248" t="s">
        <v>34</v>
      </c>
      <c r="G248" t="s">
        <v>20</v>
      </c>
      <c r="H248" t="s">
        <v>510</v>
      </c>
      <c r="I248" t="s">
        <v>22</v>
      </c>
      <c r="K248" t="s">
        <v>139</v>
      </c>
      <c r="M248" t="s">
        <v>2617</v>
      </c>
      <c r="N248" t="s">
        <v>24</v>
      </c>
      <c r="O248" s="1">
        <v>39713.419108796297</v>
      </c>
    </row>
    <row r="249" spans="1:15" x14ac:dyDescent="0.35">
      <c r="A249" t="s">
        <v>15</v>
      </c>
      <c r="B249" t="s">
        <v>16</v>
      </c>
      <c r="C249" t="s">
        <v>2991</v>
      </c>
      <c r="D249" t="s">
        <v>17</v>
      </c>
      <c r="E249" t="s">
        <v>18</v>
      </c>
      <c r="F249" t="s">
        <v>34</v>
      </c>
      <c r="H249" t="s">
        <v>65</v>
      </c>
      <c r="I249" t="s">
        <v>22</v>
      </c>
      <c r="M249" t="s">
        <v>2992</v>
      </c>
      <c r="N249" t="s">
        <v>24</v>
      </c>
      <c r="O249" s="1">
        <v>39713.806192129632</v>
      </c>
    </row>
    <row r="250" spans="1:15" x14ac:dyDescent="0.35">
      <c r="A250" t="s">
        <v>59</v>
      </c>
      <c r="B250" t="s">
        <v>25</v>
      </c>
      <c r="C250">
        <v>1138</v>
      </c>
      <c r="D250" t="s">
        <v>17</v>
      </c>
      <c r="E250" t="s">
        <v>18</v>
      </c>
      <c r="F250" t="s">
        <v>19</v>
      </c>
      <c r="G250" t="s">
        <v>27</v>
      </c>
      <c r="H250" t="s">
        <v>65</v>
      </c>
      <c r="I250" t="s">
        <v>22</v>
      </c>
      <c r="K250" t="s">
        <v>94</v>
      </c>
      <c r="N250" t="s">
        <v>24</v>
      </c>
      <c r="O250" s="1">
        <v>39714.378622685188</v>
      </c>
    </row>
    <row r="251" spans="1:15" x14ac:dyDescent="0.35">
      <c r="A251" t="s">
        <v>15</v>
      </c>
      <c r="B251" t="s">
        <v>25</v>
      </c>
      <c r="C251">
        <v>574584</v>
      </c>
      <c r="D251" t="s">
        <v>17</v>
      </c>
      <c r="E251" t="s">
        <v>18</v>
      </c>
      <c r="F251" t="s">
        <v>19</v>
      </c>
      <c r="G251" t="s">
        <v>20</v>
      </c>
      <c r="H251" t="s">
        <v>316</v>
      </c>
      <c r="I251" t="s">
        <v>22</v>
      </c>
      <c r="N251" t="s">
        <v>24</v>
      </c>
      <c r="O251" s="1">
        <v>39714.418229166666</v>
      </c>
    </row>
    <row r="252" spans="1:15" x14ac:dyDescent="0.35">
      <c r="A252" t="s">
        <v>314</v>
      </c>
      <c r="B252" t="s">
        <v>25</v>
      </c>
      <c r="C252">
        <v>24802</v>
      </c>
      <c r="D252" t="s">
        <v>17</v>
      </c>
      <c r="E252" t="s">
        <v>18</v>
      </c>
      <c r="F252" t="s">
        <v>19</v>
      </c>
      <c r="G252" t="s">
        <v>27</v>
      </c>
      <c r="H252" t="s">
        <v>88</v>
      </c>
      <c r="I252" t="s">
        <v>421</v>
      </c>
      <c r="K252" t="s">
        <v>31</v>
      </c>
      <c r="M252" t="s">
        <v>640</v>
      </c>
      <c r="N252" t="s">
        <v>34</v>
      </c>
      <c r="O252" s="1">
        <v>39714.422777777778</v>
      </c>
    </row>
    <row r="253" spans="1:15" x14ac:dyDescent="0.35">
      <c r="A253" t="s">
        <v>15</v>
      </c>
      <c r="B253" t="s">
        <v>25</v>
      </c>
      <c r="C253">
        <v>793457</v>
      </c>
      <c r="D253" t="s">
        <v>17</v>
      </c>
      <c r="E253" t="s">
        <v>18</v>
      </c>
      <c r="F253" t="s">
        <v>19</v>
      </c>
      <c r="G253" t="s">
        <v>20</v>
      </c>
      <c r="I253" t="s">
        <v>22</v>
      </c>
      <c r="N253" t="s">
        <v>24</v>
      </c>
      <c r="O253" s="1">
        <v>39714.819791666669</v>
      </c>
    </row>
    <row r="254" spans="1:15" x14ac:dyDescent="0.35">
      <c r="A254" t="s">
        <v>15</v>
      </c>
      <c r="B254" t="s">
        <v>25</v>
      </c>
      <c r="C254">
        <v>712550</v>
      </c>
      <c r="D254" t="s">
        <v>17</v>
      </c>
      <c r="E254" t="s">
        <v>18</v>
      </c>
      <c r="F254" t="s">
        <v>19</v>
      </c>
      <c r="G254" t="s">
        <v>20</v>
      </c>
      <c r="H254" t="s">
        <v>234</v>
      </c>
      <c r="I254" t="s">
        <v>114</v>
      </c>
      <c r="N254" t="s">
        <v>24</v>
      </c>
      <c r="O254" s="1">
        <v>39715.009143518517</v>
      </c>
    </row>
    <row r="255" spans="1:15" x14ac:dyDescent="0.35">
      <c r="A255" t="s">
        <v>221</v>
      </c>
      <c r="B255" t="s">
        <v>25</v>
      </c>
      <c r="C255">
        <v>31109</v>
      </c>
      <c r="D255" t="s">
        <v>17</v>
      </c>
      <c r="E255" t="s">
        <v>18</v>
      </c>
      <c r="F255" t="s">
        <v>19</v>
      </c>
      <c r="G255" t="s">
        <v>27</v>
      </c>
      <c r="H255" t="s">
        <v>692</v>
      </c>
      <c r="I255" t="s">
        <v>144</v>
      </c>
      <c r="N255" t="s">
        <v>34</v>
      </c>
      <c r="O255" s="1">
        <v>39715.343530092592</v>
      </c>
    </row>
    <row r="256" spans="1:15" x14ac:dyDescent="0.35">
      <c r="A256" t="s">
        <v>15</v>
      </c>
      <c r="B256" t="s">
        <v>25</v>
      </c>
      <c r="C256">
        <v>32236</v>
      </c>
      <c r="D256" t="s">
        <v>17</v>
      </c>
      <c r="E256" t="s">
        <v>18</v>
      </c>
      <c r="F256" t="s">
        <v>19</v>
      </c>
      <c r="G256" t="s">
        <v>27</v>
      </c>
      <c r="H256" t="s">
        <v>706</v>
      </c>
      <c r="I256" t="s">
        <v>22</v>
      </c>
      <c r="N256" t="s">
        <v>24</v>
      </c>
      <c r="O256" s="1">
        <v>39715.8280787037</v>
      </c>
    </row>
    <row r="257" spans="1:15" x14ac:dyDescent="0.35">
      <c r="A257" t="s">
        <v>221</v>
      </c>
      <c r="B257" t="s">
        <v>25</v>
      </c>
      <c r="C257">
        <v>59433</v>
      </c>
      <c r="D257" t="s">
        <v>17</v>
      </c>
      <c r="E257" t="s">
        <v>18</v>
      </c>
      <c r="F257" t="s">
        <v>19</v>
      </c>
      <c r="G257" t="s">
        <v>27</v>
      </c>
      <c r="H257" t="s">
        <v>292</v>
      </c>
      <c r="I257" t="s">
        <v>22</v>
      </c>
      <c r="N257" t="s">
        <v>34</v>
      </c>
      <c r="O257" s="1">
        <v>39716.381701388891</v>
      </c>
    </row>
    <row r="258" spans="1:15" x14ac:dyDescent="0.35">
      <c r="A258" t="s">
        <v>59</v>
      </c>
      <c r="B258" t="s">
        <v>16</v>
      </c>
      <c r="C258">
        <v>5437</v>
      </c>
      <c r="D258" t="s">
        <v>17</v>
      </c>
      <c r="E258" t="s">
        <v>18</v>
      </c>
      <c r="F258" t="s">
        <v>19</v>
      </c>
      <c r="G258" t="s">
        <v>27</v>
      </c>
      <c r="H258" t="s">
        <v>292</v>
      </c>
      <c r="I258" t="s">
        <v>22</v>
      </c>
      <c r="K258" t="s">
        <v>139</v>
      </c>
      <c r="M258" t="s">
        <v>293</v>
      </c>
      <c r="N258" t="s">
        <v>24</v>
      </c>
      <c r="O258" s="1">
        <v>39716.666238425925</v>
      </c>
    </row>
    <row r="259" spans="1:15" x14ac:dyDescent="0.35">
      <c r="A259" t="s">
        <v>327</v>
      </c>
      <c r="B259" t="s">
        <v>16</v>
      </c>
      <c r="C259">
        <v>63638</v>
      </c>
      <c r="D259" t="s">
        <v>17</v>
      </c>
      <c r="E259" t="s">
        <v>18</v>
      </c>
      <c r="F259" t="s">
        <v>19</v>
      </c>
      <c r="G259" t="s">
        <v>27</v>
      </c>
      <c r="H259" t="s">
        <v>916</v>
      </c>
      <c r="I259" t="s">
        <v>22</v>
      </c>
      <c r="N259" t="s">
        <v>24</v>
      </c>
      <c r="O259" s="1">
        <v>39719.525081018517</v>
      </c>
    </row>
    <row r="260" spans="1:15" x14ac:dyDescent="0.35">
      <c r="A260" t="s">
        <v>15</v>
      </c>
      <c r="B260" t="s">
        <v>25</v>
      </c>
      <c r="C260">
        <v>387782</v>
      </c>
      <c r="D260" t="s">
        <v>17</v>
      </c>
      <c r="E260" t="s">
        <v>18</v>
      </c>
      <c r="F260" t="s">
        <v>19</v>
      </c>
      <c r="G260" t="s">
        <v>20</v>
      </c>
      <c r="H260" t="s">
        <v>56</v>
      </c>
      <c r="I260" t="s">
        <v>114</v>
      </c>
      <c r="J260">
        <v>46</v>
      </c>
      <c r="K260" t="s">
        <v>81</v>
      </c>
      <c r="N260" t="s">
        <v>24</v>
      </c>
      <c r="O260" s="1">
        <v>39719.849745370368</v>
      </c>
    </row>
    <row r="261" spans="1:15" x14ac:dyDescent="0.35">
      <c r="A261" t="s">
        <v>15</v>
      </c>
      <c r="B261" t="s">
        <v>25</v>
      </c>
      <c r="C261">
        <v>356954</v>
      </c>
      <c r="D261" t="s">
        <v>17</v>
      </c>
      <c r="E261" t="s">
        <v>18</v>
      </c>
      <c r="I261" t="s">
        <v>22</v>
      </c>
      <c r="N261" t="s">
        <v>24</v>
      </c>
      <c r="O261" s="1">
        <v>39719.961724537039</v>
      </c>
    </row>
    <row r="262" spans="1:15" x14ac:dyDescent="0.35">
      <c r="A262" t="s">
        <v>972</v>
      </c>
      <c r="B262" t="s">
        <v>25</v>
      </c>
      <c r="C262">
        <v>583680</v>
      </c>
      <c r="D262" t="s">
        <v>17</v>
      </c>
      <c r="E262" t="s">
        <v>18</v>
      </c>
      <c r="F262" t="s">
        <v>19</v>
      </c>
      <c r="G262" t="s">
        <v>20</v>
      </c>
      <c r="H262" t="s">
        <v>501</v>
      </c>
      <c r="I262" t="s">
        <v>22</v>
      </c>
      <c r="L262">
        <v>1967</v>
      </c>
      <c r="N262" t="s">
        <v>24</v>
      </c>
      <c r="O262" s="1">
        <v>39719.989236111112</v>
      </c>
    </row>
    <row r="263" spans="1:15" x14ac:dyDescent="0.35">
      <c r="A263" t="s">
        <v>221</v>
      </c>
      <c r="B263" t="s">
        <v>25</v>
      </c>
      <c r="C263">
        <v>19696</v>
      </c>
      <c r="D263" t="s">
        <v>17</v>
      </c>
      <c r="E263" t="s">
        <v>18</v>
      </c>
      <c r="F263" t="s">
        <v>19</v>
      </c>
      <c r="G263" t="s">
        <v>27</v>
      </c>
      <c r="H263" t="s">
        <v>156</v>
      </c>
      <c r="I263" t="s">
        <v>22</v>
      </c>
      <c r="N263" t="s">
        <v>34</v>
      </c>
      <c r="O263" s="1">
        <v>39720.386018518519</v>
      </c>
    </row>
    <row r="264" spans="1:15" x14ac:dyDescent="0.35">
      <c r="A264" t="s">
        <v>560</v>
      </c>
      <c r="B264" t="s">
        <v>25</v>
      </c>
      <c r="C264">
        <v>568036</v>
      </c>
      <c r="D264" t="s">
        <v>17</v>
      </c>
      <c r="E264" t="s">
        <v>18</v>
      </c>
      <c r="F264" t="s">
        <v>19</v>
      </c>
      <c r="G264" t="s">
        <v>20</v>
      </c>
      <c r="H264" t="s">
        <v>2110</v>
      </c>
      <c r="I264" t="s">
        <v>22</v>
      </c>
      <c r="K264" t="s">
        <v>132</v>
      </c>
      <c r="N264" t="s">
        <v>24</v>
      </c>
      <c r="O264" s="1">
        <v>39720.387349537035</v>
      </c>
    </row>
    <row r="265" spans="1:15" x14ac:dyDescent="0.35">
      <c r="B265" t="s">
        <v>25</v>
      </c>
      <c r="C265">
        <v>699</v>
      </c>
      <c r="D265" t="s">
        <v>17</v>
      </c>
      <c r="E265" t="s">
        <v>26</v>
      </c>
      <c r="F265" t="s">
        <v>19</v>
      </c>
      <c r="G265" t="s">
        <v>27</v>
      </c>
      <c r="H265" t="s">
        <v>85</v>
      </c>
      <c r="I265" t="s">
        <v>86</v>
      </c>
      <c r="N265" t="s">
        <v>24</v>
      </c>
      <c r="O265" s="1">
        <v>39720.388090277775</v>
      </c>
    </row>
    <row r="266" spans="1:15" x14ac:dyDescent="0.35">
      <c r="A266" t="s">
        <v>15</v>
      </c>
      <c r="B266" t="s">
        <v>25</v>
      </c>
      <c r="C266">
        <v>113681</v>
      </c>
      <c r="D266" t="s">
        <v>17</v>
      </c>
      <c r="E266" t="s">
        <v>18</v>
      </c>
      <c r="F266" t="s">
        <v>19</v>
      </c>
      <c r="G266" t="s">
        <v>27</v>
      </c>
      <c r="H266" t="s">
        <v>1130</v>
      </c>
      <c r="I266" t="s">
        <v>22</v>
      </c>
      <c r="N266" t="s">
        <v>24</v>
      </c>
      <c r="O266" s="1">
        <v>39720.923703703702</v>
      </c>
    </row>
    <row r="267" spans="1:15" x14ac:dyDescent="0.35">
      <c r="A267" t="s">
        <v>15</v>
      </c>
      <c r="B267" t="s">
        <v>25</v>
      </c>
      <c r="C267">
        <v>108848</v>
      </c>
      <c r="D267" t="s">
        <v>17</v>
      </c>
      <c r="E267" t="s">
        <v>18</v>
      </c>
      <c r="G267" t="s">
        <v>27</v>
      </c>
      <c r="H267" t="s">
        <v>616</v>
      </c>
      <c r="I267" t="s">
        <v>22</v>
      </c>
      <c r="N267" t="s">
        <v>24</v>
      </c>
      <c r="O267" s="1">
        <v>39721.749907407408</v>
      </c>
    </row>
    <row r="268" spans="1:15" x14ac:dyDescent="0.35">
      <c r="A268" t="s">
        <v>327</v>
      </c>
      <c r="B268" t="s">
        <v>25</v>
      </c>
      <c r="C268">
        <v>790848</v>
      </c>
      <c r="D268" t="s">
        <v>17</v>
      </c>
      <c r="E268" t="s">
        <v>18</v>
      </c>
      <c r="F268" t="s">
        <v>19</v>
      </c>
      <c r="G268" t="s">
        <v>20</v>
      </c>
      <c r="H268" t="s">
        <v>1152</v>
      </c>
      <c r="I268" t="s">
        <v>22</v>
      </c>
      <c r="L268">
        <v>1952</v>
      </c>
      <c r="M268" t="s">
        <v>2447</v>
      </c>
      <c r="N268" t="s">
        <v>24</v>
      </c>
      <c r="O268" s="1">
        <v>39721.798888888887</v>
      </c>
    </row>
    <row r="269" spans="1:15" x14ac:dyDescent="0.35">
      <c r="A269" t="s">
        <v>15</v>
      </c>
      <c r="B269" t="s">
        <v>16</v>
      </c>
      <c r="C269">
        <v>783227</v>
      </c>
      <c r="D269" t="s">
        <v>17</v>
      </c>
      <c r="E269" t="s">
        <v>18</v>
      </c>
      <c r="F269" t="s">
        <v>19</v>
      </c>
      <c r="G269" t="s">
        <v>20</v>
      </c>
      <c r="I269" t="s">
        <v>22</v>
      </c>
      <c r="L269">
        <v>1972</v>
      </c>
      <c r="N269" t="s">
        <v>24</v>
      </c>
      <c r="O269" s="1">
        <v>39722.182326388887</v>
      </c>
    </row>
    <row r="270" spans="1:15" x14ac:dyDescent="0.35">
      <c r="A270" t="s">
        <v>146</v>
      </c>
      <c r="B270" t="s">
        <v>25</v>
      </c>
      <c r="C270">
        <v>5217</v>
      </c>
      <c r="D270" t="s">
        <v>17</v>
      </c>
      <c r="E270" t="s">
        <v>18</v>
      </c>
      <c r="F270" t="s">
        <v>19</v>
      </c>
      <c r="G270" t="s">
        <v>27</v>
      </c>
      <c r="H270" t="s">
        <v>35</v>
      </c>
      <c r="I270" t="s">
        <v>22</v>
      </c>
      <c r="M270" t="s">
        <v>201</v>
      </c>
      <c r="N270" t="s">
        <v>24</v>
      </c>
      <c r="O270" s="1">
        <v>39722.390115740738</v>
      </c>
    </row>
    <row r="271" spans="1:15" x14ac:dyDescent="0.35">
      <c r="A271" t="s">
        <v>314</v>
      </c>
      <c r="B271" t="s">
        <v>25</v>
      </c>
      <c r="C271">
        <v>8385</v>
      </c>
      <c r="D271" t="s">
        <v>17</v>
      </c>
      <c r="E271" t="s">
        <v>18</v>
      </c>
      <c r="F271" t="s">
        <v>19</v>
      </c>
      <c r="G271" t="s">
        <v>27</v>
      </c>
      <c r="H271" t="s">
        <v>35</v>
      </c>
      <c r="I271" t="s">
        <v>22</v>
      </c>
      <c r="K271" t="s">
        <v>81</v>
      </c>
      <c r="N271" t="s">
        <v>34</v>
      </c>
      <c r="O271" s="1">
        <v>39722.390439814815</v>
      </c>
    </row>
    <row r="272" spans="1:15" x14ac:dyDescent="0.35">
      <c r="A272" t="s">
        <v>59</v>
      </c>
      <c r="B272" t="s">
        <v>25</v>
      </c>
      <c r="C272">
        <v>1296</v>
      </c>
      <c r="D272" t="s">
        <v>17</v>
      </c>
      <c r="E272" t="s">
        <v>125</v>
      </c>
      <c r="F272" t="s">
        <v>19</v>
      </c>
      <c r="G272" t="s">
        <v>27</v>
      </c>
      <c r="H272" t="s">
        <v>35</v>
      </c>
      <c r="I272" t="s">
        <v>22</v>
      </c>
      <c r="M272" t="s">
        <v>126</v>
      </c>
      <c r="N272" t="s">
        <v>24</v>
      </c>
      <c r="O272" s="1">
        <v>39722.397349537037</v>
      </c>
    </row>
    <row r="273" spans="1:15" x14ac:dyDescent="0.35">
      <c r="A273" t="s">
        <v>314</v>
      </c>
      <c r="B273" t="s">
        <v>16</v>
      </c>
      <c r="C273">
        <v>8298</v>
      </c>
      <c r="D273" t="s">
        <v>17</v>
      </c>
      <c r="E273" t="s">
        <v>18</v>
      </c>
      <c r="F273" t="s">
        <v>19</v>
      </c>
      <c r="G273" t="s">
        <v>27</v>
      </c>
      <c r="H273" t="s">
        <v>138</v>
      </c>
      <c r="I273" t="s">
        <v>217</v>
      </c>
      <c r="J273">
        <v>468</v>
      </c>
      <c r="K273" t="s">
        <v>84</v>
      </c>
      <c r="M273" t="s">
        <v>378</v>
      </c>
      <c r="N273" t="s">
        <v>34</v>
      </c>
      <c r="O273" s="1">
        <v>39722.82104166667</v>
      </c>
    </row>
    <row r="274" spans="1:15" x14ac:dyDescent="0.35">
      <c r="A274" t="s">
        <v>95</v>
      </c>
      <c r="B274" t="s">
        <v>25</v>
      </c>
      <c r="C274">
        <v>3125</v>
      </c>
      <c r="D274" t="s">
        <v>73</v>
      </c>
      <c r="E274" t="s">
        <v>26</v>
      </c>
      <c r="F274" t="s">
        <v>19</v>
      </c>
      <c r="G274" t="s">
        <v>27</v>
      </c>
      <c r="H274" t="s">
        <v>138</v>
      </c>
      <c r="I274" t="s">
        <v>86</v>
      </c>
      <c r="J274">
        <v>453</v>
      </c>
      <c r="K274" t="s">
        <v>139</v>
      </c>
      <c r="M274" t="s">
        <v>199</v>
      </c>
      <c r="N274" t="s">
        <v>24</v>
      </c>
      <c r="O274" s="1">
        <v>39722.827106481483</v>
      </c>
    </row>
    <row r="275" spans="1:15" x14ac:dyDescent="0.35">
      <c r="A275" t="s">
        <v>15</v>
      </c>
      <c r="B275" t="s">
        <v>16</v>
      </c>
      <c r="C275">
        <v>229524</v>
      </c>
      <c r="D275" t="s">
        <v>17</v>
      </c>
      <c r="E275" t="s">
        <v>18</v>
      </c>
      <c r="F275" t="s">
        <v>19</v>
      </c>
      <c r="G275" t="s">
        <v>20</v>
      </c>
      <c r="I275" t="s">
        <v>264</v>
      </c>
      <c r="N275" t="s">
        <v>24</v>
      </c>
      <c r="O275" s="1">
        <v>39723.44017361111</v>
      </c>
    </row>
    <row r="276" spans="1:15" x14ac:dyDescent="0.35">
      <c r="A276" t="s">
        <v>2482</v>
      </c>
      <c r="B276" t="s">
        <v>25</v>
      </c>
      <c r="C276">
        <v>910617</v>
      </c>
      <c r="D276" t="s">
        <v>17</v>
      </c>
      <c r="E276" t="s">
        <v>18</v>
      </c>
      <c r="F276" t="s">
        <v>19</v>
      </c>
      <c r="H276" t="s">
        <v>89</v>
      </c>
      <c r="I276" t="s">
        <v>22</v>
      </c>
      <c r="N276" t="s">
        <v>24</v>
      </c>
      <c r="O276" s="1">
        <v>39723.592175925929</v>
      </c>
    </row>
    <row r="277" spans="1:15" x14ac:dyDescent="0.35">
      <c r="A277" t="s">
        <v>560</v>
      </c>
      <c r="B277" t="s">
        <v>25</v>
      </c>
      <c r="C277">
        <v>617966</v>
      </c>
      <c r="D277" t="s">
        <v>17</v>
      </c>
      <c r="E277" t="s">
        <v>18</v>
      </c>
      <c r="F277" t="s">
        <v>19</v>
      </c>
      <c r="I277" t="s">
        <v>22</v>
      </c>
      <c r="N277" t="s">
        <v>24</v>
      </c>
      <c r="O277" s="1">
        <v>39723.684236111112</v>
      </c>
    </row>
    <row r="278" spans="1:15" x14ac:dyDescent="0.35">
      <c r="A278" t="s">
        <v>15</v>
      </c>
      <c r="B278" t="s">
        <v>25</v>
      </c>
      <c r="C278">
        <v>29808</v>
      </c>
      <c r="D278" t="s">
        <v>17</v>
      </c>
      <c r="E278" t="s">
        <v>18</v>
      </c>
      <c r="F278" t="s">
        <v>19</v>
      </c>
      <c r="I278" t="s">
        <v>22</v>
      </c>
      <c r="N278" t="s">
        <v>24</v>
      </c>
      <c r="O278" s="1">
        <v>39723.687071759261</v>
      </c>
    </row>
    <row r="279" spans="1:15" x14ac:dyDescent="0.35">
      <c r="A279" t="s">
        <v>972</v>
      </c>
      <c r="B279" t="s">
        <v>25</v>
      </c>
      <c r="C279">
        <v>149305</v>
      </c>
      <c r="D279" t="s">
        <v>17</v>
      </c>
      <c r="E279" t="s">
        <v>18</v>
      </c>
      <c r="F279" t="s">
        <v>19</v>
      </c>
      <c r="G279" t="s">
        <v>20</v>
      </c>
      <c r="H279" t="s">
        <v>1238</v>
      </c>
      <c r="I279" t="s">
        <v>22</v>
      </c>
      <c r="N279" t="s">
        <v>24</v>
      </c>
      <c r="O279" s="1">
        <v>39724.393576388888</v>
      </c>
    </row>
    <row r="280" spans="1:15" x14ac:dyDescent="0.35">
      <c r="A280" t="s">
        <v>15</v>
      </c>
      <c r="B280" t="s">
        <v>16</v>
      </c>
      <c r="C280">
        <v>740226</v>
      </c>
      <c r="D280" t="s">
        <v>17</v>
      </c>
      <c r="E280" t="s">
        <v>18</v>
      </c>
      <c r="F280" t="s">
        <v>19</v>
      </c>
      <c r="I280" t="s">
        <v>22</v>
      </c>
      <c r="N280" t="s">
        <v>24</v>
      </c>
      <c r="O280" s="1">
        <v>39724.464953703704</v>
      </c>
    </row>
    <row r="281" spans="1:15" x14ac:dyDescent="0.35">
      <c r="A281" t="s">
        <v>15</v>
      </c>
      <c r="B281" t="s">
        <v>25</v>
      </c>
      <c r="C281">
        <v>29257</v>
      </c>
      <c r="D281" t="s">
        <v>17</v>
      </c>
      <c r="E281" t="s">
        <v>18</v>
      </c>
      <c r="F281" t="s">
        <v>19</v>
      </c>
      <c r="G281" t="s">
        <v>27</v>
      </c>
      <c r="H281" t="s">
        <v>37</v>
      </c>
      <c r="I281" t="s">
        <v>22</v>
      </c>
      <c r="N281" t="s">
        <v>24</v>
      </c>
      <c r="O281" s="1">
        <v>39724.699687499997</v>
      </c>
    </row>
    <row r="282" spans="1:15" x14ac:dyDescent="0.35">
      <c r="A282" t="s">
        <v>92</v>
      </c>
      <c r="B282" t="s">
        <v>25</v>
      </c>
      <c r="C282">
        <v>790</v>
      </c>
      <c r="D282" t="s">
        <v>17</v>
      </c>
      <c r="E282" t="s">
        <v>93</v>
      </c>
      <c r="F282" t="s">
        <v>19</v>
      </c>
      <c r="G282" t="s">
        <v>27</v>
      </c>
      <c r="H282" t="s">
        <v>50</v>
      </c>
      <c r="I282" t="s">
        <v>22</v>
      </c>
      <c r="K282" t="s">
        <v>94</v>
      </c>
      <c r="N282" t="s">
        <v>24</v>
      </c>
      <c r="O282" s="1">
        <v>39724.906018518515</v>
      </c>
    </row>
    <row r="283" spans="1:15" x14ac:dyDescent="0.35">
      <c r="A283" t="s">
        <v>327</v>
      </c>
      <c r="B283" t="s">
        <v>25</v>
      </c>
      <c r="C283">
        <v>10629</v>
      </c>
      <c r="D283" t="s">
        <v>17</v>
      </c>
      <c r="E283" t="s">
        <v>18</v>
      </c>
      <c r="F283" t="s">
        <v>34</v>
      </c>
      <c r="G283" t="s">
        <v>27</v>
      </c>
      <c r="H283" t="s">
        <v>37</v>
      </c>
      <c r="I283" t="s">
        <v>22</v>
      </c>
      <c r="K283" t="s">
        <v>81</v>
      </c>
      <c r="N283" t="s">
        <v>24</v>
      </c>
      <c r="O283" s="1">
        <v>39724.906550925924</v>
      </c>
    </row>
    <row r="284" spans="1:15" x14ac:dyDescent="0.35">
      <c r="A284" t="s">
        <v>15</v>
      </c>
      <c r="B284" t="s">
        <v>16</v>
      </c>
      <c r="C284">
        <v>850389</v>
      </c>
      <c r="D284" t="s">
        <v>17</v>
      </c>
      <c r="E284" t="s">
        <v>18</v>
      </c>
      <c r="F284" t="s">
        <v>19</v>
      </c>
      <c r="G284" t="s">
        <v>20</v>
      </c>
      <c r="H284" t="s">
        <v>156</v>
      </c>
      <c r="I284" t="s">
        <v>22</v>
      </c>
      <c r="N284" t="s">
        <v>24</v>
      </c>
      <c r="O284" s="1">
        <v>39724.907905092594</v>
      </c>
    </row>
    <row r="285" spans="1:15" x14ac:dyDescent="0.35">
      <c r="A285" t="s">
        <v>15</v>
      </c>
      <c r="B285" t="s">
        <v>25</v>
      </c>
      <c r="C285">
        <v>594040</v>
      </c>
      <c r="D285" t="s">
        <v>17</v>
      </c>
      <c r="E285" t="s">
        <v>18</v>
      </c>
      <c r="F285" t="s">
        <v>19</v>
      </c>
      <c r="G285" t="s">
        <v>20</v>
      </c>
      <c r="H285" t="s">
        <v>156</v>
      </c>
      <c r="I285" t="s">
        <v>22</v>
      </c>
      <c r="N285" t="s">
        <v>24</v>
      </c>
      <c r="O285" s="1">
        <v>39724.908263888887</v>
      </c>
    </row>
    <row r="286" spans="1:15" x14ac:dyDescent="0.35">
      <c r="A286" t="s">
        <v>59</v>
      </c>
      <c r="B286" t="s">
        <v>16</v>
      </c>
      <c r="C286">
        <v>5290</v>
      </c>
      <c r="D286" t="s">
        <v>17</v>
      </c>
      <c r="E286" t="s">
        <v>36</v>
      </c>
      <c r="F286" t="s">
        <v>19</v>
      </c>
      <c r="G286" t="s">
        <v>27</v>
      </c>
      <c r="H286" t="s">
        <v>50</v>
      </c>
      <c r="I286" t="s">
        <v>86</v>
      </c>
      <c r="K286" t="s">
        <v>139</v>
      </c>
      <c r="M286" t="s">
        <v>288</v>
      </c>
      <c r="N286" t="s">
        <v>24</v>
      </c>
      <c r="O286" s="1">
        <v>39724.911597222221</v>
      </c>
    </row>
    <row r="287" spans="1:15" x14ac:dyDescent="0.35">
      <c r="A287" t="s">
        <v>221</v>
      </c>
      <c r="B287" t="s">
        <v>25</v>
      </c>
      <c r="C287">
        <v>132885</v>
      </c>
      <c r="D287" t="s">
        <v>17</v>
      </c>
      <c r="E287" t="s">
        <v>18</v>
      </c>
      <c r="F287" t="s">
        <v>19</v>
      </c>
      <c r="G287" t="s">
        <v>27</v>
      </c>
      <c r="H287" t="s">
        <v>28</v>
      </c>
      <c r="I287" t="s">
        <v>22</v>
      </c>
      <c r="K287" t="s">
        <v>81</v>
      </c>
      <c r="N287" t="s">
        <v>34</v>
      </c>
      <c r="O287" s="1">
        <v>39725.547962962963</v>
      </c>
    </row>
    <row r="288" spans="1:15" x14ac:dyDescent="0.35">
      <c r="A288" t="s">
        <v>221</v>
      </c>
      <c r="B288" t="s">
        <v>16</v>
      </c>
      <c r="C288">
        <v>23501</v>
      </c>
      <c r="D288" t="s">
        <v>17</v>
      </c>
      <c r="E288" t="s">
        <v>18</v>
      </c>
      <c r="F288" t="s">
        <v>19</v>
      </c>
      <c r="G288" t="s">
        <v>27</v>
      </c>
      <c r="H288" t="s">
        <v>143</v>
      </c>
      <c r="I288" t="s">
        <v>144</v>
      </c>
      <c r="K288" t="s">
        <v>139</v>
      </c>
      <c r="M288" t="s">
        <v>626</v>
      </c>
      <c r="N288" t="s">
        <v>34</v>
      </c>
      <c r="O288" s="1">
        <v>39725.83084490741</v>
      </c>
    </row>
    <row r="289" spans="1:15" x14ac:dyDescent="0.35">
      <c r="A289" t="s">
        <v>15</v>
      </c>
      <c r="B289" t="s">
        <v>25</v>
      </c>
      <c r="C289">
        <v>27688</v>
      </c>
      <c r="D289" t="s">
        <v>17</v>
      </c>
      <c r="E289" t="s">
        <v>18</v>
      </c>
      <c r="F289" t="s">
        <v>19</v>
      </c>
      <c r="G289" t="s">
        <v>27</v>
      </c>
      <c r="H289" t="s">
        <v>669</v>
      </c>
      <c r="I289" t="s">
        <v>22</v>
      </c>
      <c r="N289" t="s">
        <v>24</v>
      </c>
      <c r="O289" s="1">
        <v>39725.84851851852</v>
      </c>
    </row>
    <row r="290" spans="1:15" x14ac:dyDescent="0.35">
      <c r="A290" t="s">
        <v>15</v>
      </c>
      <c r="B290" t="s">
        <v>16</v>
      </c>
      <c r="C290">
        <v>62838</v>
      </c>
      <c r="D290" t="s">
        <v>17</v>
      </c>
      <c r="E290" t="s">
        <v>18</v>
      </c>
      <c r="F290" t="s">
        <v>19</v>
      </c>
      <c r="G290" t="s">
        <v>27</v>
      </c>
      <c r="H290" t="s">
        <v>913</v>
      </c>
      <c r="I290" t="s">
        <v>22</v>
      </c>
      <c r="N290" t="s">
        <v>24</v>
      </c>
      <c r="O290" s="1">
        <v>39726.221817129626</v>
      </c>
    </row>
    <row r="291" spans="1:15" x14ac:dyDescent="0.35">
      <c r="A291" t="s">
        <v>15</v>
      </c>
      <c r="B291" t="s">
        <v>25</v>
      </c>
      <c r="C291">
        <v>364211</v>
      </c>
      <c r="D291" t="s">
        <v>17</v>
      </c>
      <c r="E291" t="s">
        <v>18</v>
      </c>
      <c r="F291" t="s">
        <v>19</v>
      </c>
      <c r="G291" t="s">
        <v>20</v>
      </c>
      <c r="H291" t="s">
        <v>481</v>
      </c>
      <c r="I291" t="s">
        <v>22</v>
      </c>
      <c r="K291" t="s">
        <v>81</v>
      </c>
      <c r="N291" t="s">
        <v>24</v>
      </c>
      <c r="O291" s="1">
        <v>39726.550879629627</v>
      </c>
    </row>
    <row r="292" spans="1:15" x14ac:dyDescent="0.35">
      <c r="A292" t="s">
        <v>15</v>
      </c>
      <c r="B292" t="s">
        <v>25</v>
      </c>
      <c r="C292">
        <v>38375</v>
      </c>
      <c r="D292" t="s">
        <v>17</v>
      </c>
      <c r="E292" t="s">
        <v>18</v>
      </c>
      <c r="F292" t="s">
        <v>19</v>
      </c>
      <c r="G292" t="s">
        <v>27</v>
      </c>
      <c r="H292" t="s">
        <v>28</v>
      </c>
      <c r="I292" t="s">
        <v>22</v>
      </c>
      <c r="N292" t="s">
        <v>24</v>
      </c>
      <c r="O292" s="1">
        <v>39726.866585648146</v>
      </c>
    </row>
    <row r="293" spans="1:15" x14ac:dyDescent="0.35">
      <c r="A293" t="s">
        <v>15</v>
      </c>
      <c r="B293" t="s">
        <v>25</v>
      </c>
      <c r="C293">
        <v>269218</v>
      </c>
      <c r="D293" t="s">
        <v>17</v>
      </c>
      <c r="E293" t="s">
        <v>18</v>
      </c>
      <c r="F293" t="s">
        <v>19</v>
      </c>
      <c r="G293" t="s">
        <v>20</v>
      </c>
      <c r="H293" t="s">
        <v>28</v>
      </c>
      <c r="I293" t="s">
        <v>22</v>
      </c>
      <c r="N293" t="s">
        <v>24</v>
      </c>
      <c r="O293" s="1">
        <v>39726.866956018515</v>
      </c>
    </row>
    <row r="294" spans="1:15" x14ac:dyDescent="0.35">
      <c r="A294" t="s">
        <v>327</v>
      </c>
      <c r="B294" t="s">
        <v>25</v>
      </c>
      <c r="C294">
        <v>30977</v>
      </c>
      <c r="D294" t="s">
        <v>17</v>
      </c>
      <c r="E294" t="s">
        <v>18</v>
      </c>
      <c r="F294" t="s">
        <v>19</v>
      </c>
      <c r="G294" t="s">
        <v>20</v>
      </c>
      <c r="H294" t="s">
        <v>690</v>
      </c>
      <c r="I294" t="s">
        <v>144</v>
      </c>
      <c r="J294">
        <v>460</v>
      </c>
      <c r="L294">
        <v>1947</v>
      </c>
      <c r="M294" t="s">
        <v>691</v>
      </c>
      <c r="N294" t="s">
        <v>24</v>
      </c>
      <c r="O294" s="1">
        <v>39727.590104166666</v>
      </c>
    </row>
    <row r="295" spans="1:15" x14ac:dyDescent="0.35">
      <c r="A295" t="s">
        <v>15</v>
      </c>
      <c r="B295" t="s">
        <v>25</v>
      </c>
      <c r="C295">
        <v>202489</v>
      </c>
      <c r="D295" t="s">
        <v>17</v>
      </c>
      <c r="E295" t="s">
        <v>18</v>
      </c>
      <c r="F295" t="s">
        <v>19</v>
      </c>
      <c r="G295" t="s">
        <v>20</v>
      </c>
      <c r="H295" t="s">
        <v>258</v>
      </c>
      <c r="I295" t="s">
        <v>144</v>
      </c>
      <c r="M295" t="s">
        <v>1350</v>
      </c>
      <c r="N295" t="s">
        <v>24</v>
      </c>
      <c r="O295" s="1">
        <v>39727.590821759259</v>
      </c>
    </row>
    <row r="296" spans="1:15" x14ac:dyDescent="0.35">
      <c r="A296" t="s">
        <v>221</v>
      </c>
      <c r="B296" t="s">
        <v>25</v>
      </c>
      <c r="C296">
        <v>22544</v>
      </c>
      <c r="D296" t="s">
        <v>17</v>
      </c>
      <c r="E296" t="s">
        <v>18</v>
      </c>
      <c r="F296" t="s">
        <v>19</v>
      </c>
      <c r="G296" t="s">
        <v>27</v>
      </c>
      <c r="H296" t="s">
        <v>27</v>
      </c>
      <c r="I296" t="s">
        <v>144</v>
      </c>
      <c r="M296" t="s">
        <v>612</v>
      </c>
      <c r="N296" t="s">
        <v>34</v>
      </c>
      <c r="O296" s="1">
        <v>39727.603020833332</v>
      </c>
    </row>
    <row r="297" spans="1:15" x14ac:dyDescent="0.35">
      <c r="A297" t="s">
        <v>972</v>
      </c>
      <c r="B297" t="s">
        <v>25</v>
      </c>
      <c r="C297">
        <v>395961</v>
      </c>
      <c r="D297" t="s">
        <v>17</v>
      </c>
      <c r="E297" t="s">
        <v>18</v>
      </c>
      <c r="F297" t="s">
        <v>19</v>
      </c>
      <c r="G297" t="s">
        <v>20</v>
      </c>
      <c r="H297" t="s">
        <v>1793</v>
      </c>
      <c r="I297" t="s">
        <v>144</v>
      </c>
      <c r="N297" t="s">
        <v>24</v>
      </c>
      <c r="O297" s="1">
        <v>39728.354826388888</v>
      </c>
    </row>
    <row r="298" spans="1:15" x14ac:dyDescent="0.35">
      <c r="A298" t="s">
        <v>15</v>
      </c>
      <c r="B298" t="s">
        <v>25</v>
      </c>
      <c r="C298">
        <v>42376</v>
      </c>
      <c r="D298" t="s">
        <v>17</v>
      </c>
      <c r="E298" t="s">
        <v>18</v>
      </c>
      <c r="F298" t="s">
        <v>19</v>
      </c>
      <c r="G298" t="s">
        <v>27</v>
      </c>
      <c r="H298" t="s">
        <v>28</v>
      </c>
      <c r="I298" t="s">
        <v>22</v>
      </c>
      <c r="J298" t="s">
        <v>580</v>
      </c>
      <c r="N298" t="s">
        <v>24</v>
      </c>
      <c r="O298" s="1">
        <v>39728.609467592592</v>
      </c>
    </row>
    <row r="299" spans="1:15" x14ac:dyDescent="0.35">
      <c r="A299" t="s">
        <v>15</v>
      </c>
      <c r="B299" t="s">
        <v>25</v>
      </c>
      <c r="C299">
        <v>284281</v>
      </c>
      <c r="D299" t="s">
        <v>17</v>
      </c>
      <c r="E299" t="s">
        <v>18</v>
      </c>
      <c r="F299" t="s">
        <v>19</v>
      </c>
      <c r="G299" t="s">
        <v>20</v>
      </c>
      <c r="H299" t="s">
        <v>28</v>
      </c>
      <c r="I299" t="s">
        <v>22</v>
      </c>
      <c r="J299" t="s">
        <v>580</v>
      </c>
      <c r="K299" t="s">
        <v>81</v>
      </c>
      <c r="N299" t="s">
        <v>24</v>
      </c>
      <c r="O299" s="1">
        <v>39728.611261574071</v>
      </c>
    </row>
    <row r="300" spans="1:15" x14ac:dyDescent="0.35">
      <c r="A300" t="s">
        <v>15</v>
      </c>
      <c r="B300" t="s">
        <v>25</v>
      </c>
      <c r="C300">
        <v>479543</v>
      </c>
      <c r="D300" t="s">
        <v>17</v>
      </c>
      <c r="E300" t="s">
        <v>18</v>
      </c>
      <c r="F300" t="s">
        <v>19</v>
      </c>
      <c r="I300" t="s">
        <v>22</v>
      </c>
      <c r="N300" t="s">
        <v>24</v>
      </c>
      <c r="O300" s="1">
        <v>39728.927835648145</v>
      </c>
    </row>
    <row r="301" spans="1:15" x14ac:dyDescent="0.35">
      <c r="A301" t="s">
        <v>15</v>
      </c>
      <c r="B301" t="s">
        <v>16</v>
      </c>
      <c r="C301">
        <v>216240</v>
      </c>
      <c r="D301" t="s">
        <v>17</v>
      </c>
      <c r="E301" t="s">
        <v>18</v>
      </c>
      <c r="F301" t="s">
        <v>19</v>
      </c>
      <c r="G301" t="s">
        <v>20</v>
      </c>
      <c r="H301" t="s">
        <v>28</v>
      </c>
      <c r="I301" t="s">
        <v>22</v>
      </c>
      <c r="M301" t="s">
        <v>1386</v>
      </c>
      <c r="N301" t="s">
        <v>24</v>
      </c>
      <c r="O301" s="1">
        <v>39729.361296296294</v>
      </c>
    </row>
    <row r="302" spans="1:15" x14ac:dyDescent="0.35">
      <c r="A302" t="s">
        <v>15</v>
      </c>
      <c r="B302" t="s">
        <v>25</v>
      </c>
      <c r="C302">
        <v>564774</v>
      </c>
      <c r="D302" t="s">
        <v>17</v>
      </c>
      <c r="E302" t="s">
        <v>18</v>
      </c>
      <c r="F302" t="s">
        <v>19</v>
      </c>
      <c r="G302" t="s">
        <v>20</v>
      </c>
      <c r="H302" t="s">
        <v>914</v>
      </c>
      <c r="I302" t="s">
        <v>22</v>
      </c>
      <c r="N302" t="s">
        <v>24</v>
      </c>
      <c r="O302" s="1">
        <v>39729.370798611111</v>
      </c>
    </row>
    <row r="303" spans="1:15" x14ac:dyDescent="0.35">
      <c r="A303" t="s">
        <v>15</v>
      </c>
      <c r="B303" t="s">
        <v>25</v>
      </c>
      <c r="C303">
        <v>955752</v>
      </c>
      <c r="D303" t="s">
        <v>17</v>
      </c>
      <c r="E303" t="s">
        <v>18</v>
      </c>
      <c r="F303" t="s">
        <v>19</v>
      </c>
      <c r="G303" t="s">
        <v>20</v>
      </c>
      <c r="H303" t="s">
        <v>329</v>
      </c>
      <c r="I303" t="s">
        <v>22</v>
      </c>
      <c r="N303" t="s">
        <v>24</v>
      </c>
      <c r="O303" s="1">
        <v>39729.371018518519</v>
      </c>
    </row>
    <row r="304" spans="1:15" x14ac:dyDescent="0.35">
      <c r="A304" t="s">
        <v>15</v>
      </c>
      <c r="B304" t="s">
        <v>25</v>
      </c>
      <c r="C304">
        <v>785284</v>
      </c>
      <c r="D304" t="s">
        <v>17</v>
      </c>
      <c r="E304" t="s">
        <v>18</v>
      </c>
      <c r="F304" t="s">
        <v>19</v>
      </c>
      <c r="G304" t="s">
        <v>20</v>
      </c>
      <c r="H304" t="s">
        <v>35</v>
      </c>
      <c r="I304" t="s">
        <v>22</v>
      </c>
      <c r="M304" t="s">
        <v>2440</v>
      </c>
      <c r="N304" t="s">
        <v>24</v>
      </c>
      <c r="O304" s="1">
        <v>39729.371388888889</v>
      </c>
    </row>
    <row r="305" spans="1:15" x14ac:dyDescent="0.35">
      <c r="A305" t="s">
        <v>221</v>
      </c>
      <c r="B305" t="s">
        <v>25</v>
      </c>
      <c r="C305">
        <v>31079</v>
      </c>
      <c r="D305" t="s">
        <v>17</v>
      </c>
      <c r="E305" t="s">
        <v>18</v>
      </c>
      <c r="F305" t="s">
        <v>19</v>
      </c>
      <c r="G305" t="s">
        <v>27</v>
      </c>
      <c r="H305" t="s">
        <v>37</v>
      </c>
      <c r="I305" t="s">
        <v>22</v>
      </c>
      <c r="N305" t="s">
        <v>34</v>
      </c>
      <c r="O305" s="1">
        <v>39729.628275462965</v>
      </c>
    </row>
    <row r="306" spans="1:15" x14ac:dyDescent="0.35">
      <c r="A306" t="s">
        <v>15</v>
      </c>
      <c r="B306" t="s">
        <v>25</v>
      </c>
      <c r="C306">
        <v>613455</v>
      </c>
      <c r="D306" t="s">
        <v>17</v>
      </c>
      <c r="E306" t="s">
        <v>18</v>
      </c>
      <c r="F306" t="s">
        <v>19</v>
      </c>
      <c r="G306" t="s">
        <v>20</v>
      </c>
      <c r="H306" t="s">
        <v>857</v>
      </c>
      <c r="I306" t="s">
        <v>22</v>
      </c>
      <c r="J306">
        <v>460</v>
      </c>
      <c r="K306" t="s">
        <v>81</v>
      </c>
      <c r="M306" t="s">
        <v>2181</v>
      </c>
      <c r="N306" t="s">
        <v>24</v>
      </c>
      <c r="O306" s="1">
        <v>39730.03733796296</v>
      </c>
    </row>
    <row r="307" spans="1:15" x14ac:dyDescent="0.35">
      <c r="A307" t="s">
        <v>221</v>
      </c>
      <c r="B307" t="s">
        <v>16</v>
      </c>
      <c r="C307">
        <v>26531</v>
      </c>
      <c r="D307" t="s">
        <v>17</v>
      </c>
      <c r="E307" t="s">
        <v>18</v>
      </c>
      <c r="F307" t="s">
        <v>19</v>
      </c>
      <c r="G307" t="s">
        <v>27</v>
      </c>
      <c r="H307" t="s">
        <v>659</v>
      </c>
      <c r="I307" t="s">
        <v>22</v>
      </c>
      <c r="N307" t="s">
        <v>34</v>
      </c>
      <c r="O307" s="1">
        <v>39730.363796296297</v>
      </c>
    </row>
    <row r="308" spans="1:15" x14ac:dyDescent="0.35">
      <c r="A308" t="s">
        <v>221</v>
      </c>
      <c r="B308" t="s">
        <v>25</v>
      </c>
      <c r="C308">
        <v>530143</v>
      </c>
      <c r="D308" t="s">
        <v>17</v>
      </c>
      <c r="E308" t="s">
        <v>18</v>
      </c>
      <c r="F308" t="s">
        <v>19</v>
      </c>
      <c r="G308" t="s">
        <v>20</v>
      </c>
      <c r="I308" t="s">
        <v>22</v>
      </c>
      <c r="N308" t="s">
        <v>34</v>
      </c>
      <c r="O308" s="1">
        <v>39731.377210648148</v>
      </c>
    </row>
    <row r="309" spans="1:15" x14ac:dyDescent="0.35">
      <c r="A309" t="s">
        <v>146</v>
      </c>
      <c r="B309" t="s">
        <v>25</v>
      </c>
      <c r="C309">
        <v>2210</v>
      </c>
      <c r="D309" t="s">
        <v>17</v>
      </c>
      <c r="E309" t="s">
        <v>18</v>
      </c>
      <c r="F309" t="s">
        <v>19</v>
      </c>
      <c r="G309" t="s">
        <v>27</v>
      </c>
      <c r="H309" t="s">
        <v>37</v>
      </c>
      <c r="I309" t="s">
        <v>22</v>
      </c>
      <c r="K309" t="s">
        <v>168</v>
      </c>
      <c r="N309" t="s">
        <v>24</v>
      </c>
      <c r="O309" s="1">
        <v>39731.401365740741</v>
      </c>
    </row>
    <row r="310" spans="1:15" x14ac:dyDescent="0.35">
      <c r="A310" t="s">
        <v>221</v>
      </c>
      <c r="B310" t="s">
        <v>25</v>
      </c>
      <c r="C310">
        <v>857869</v>
      </c>
      <c r="D310" t="s">
        <v>17</v>
      </c>
      <c r="E310" t="s">
        <v>18</v>
      </c>
      <c r="F310" t="s">
        <v>19</v>
      </c>
      <c r="G310" t="s">
        <v>20</v>
      </c>
      <c r="H310" t="s">
        <v>37</v>
      </c>
      <c r="I310" t="s">
        <v>22</v>
      </c>
      <c r="K310" t="s">
        <v>139</v>
      </c>
      <c r="N310" t="s">
        <v>34</v>
      </c>
      <c r="O310" s="1">
        <v>39731.401666666665</v>
      </c>
    </row>
    <row r="311" spans="1:15" x14ac:dyDescent="0.35">
      <c r="A311" t="s">
        <v>221</v>
      </c>
      <c r="B311" t="s">
        <v>25</v>
      </c>
      <c r="C311">
        <v>28961</v>
      </c>
      <c r="D311" t="s">
        <v>17</v>
      </c>
      <c r="E311" t="s">
        <v>18</v>
      </c>
      <c r="F311" t="s">
        <v>19</v>
      </c>
      <c r="G311" t="s">
        <v>27</v>
      </c>
      <c r="H311" t="s">
        <v>88</v>
      </c>
      <c r="I311" t="s">
        <v>22</v>
      </c>
      <c r="M311" t="s">
        <v>682</v>
      </c>
      <c r="N311" t="s">
        <v>34</v>
      </c>
      <c r="O311" s="1">
        <v>39731.402141203704</v>
      </c>
    </row>
    <row r="312" spans="1:15" x14ac:dyDescent="0.35">
      <c r="A312" t="s">
        <v>500</v>
      </c>
      <c r="B312" t="s">
        <v>25</v>
      </c>
      <c r="C312">
        <v>149651</v>
      </c>
      <c r="D312" t="s">
        <v>17</v>
      </c>
      <c r="E312" t="s">
        <v>18</v>
      </c>
      <c r="F312" t="s">
        <v>19</v>
      </c>
      <c r="G312" t="s">
        <v>20</v>
      </c>
      <c r="H312" t="s">
        <v>37</v>
      </c>
      <c r="I312" t="s">
        <v>22</v>
      </c>
      <c r="M312" t="s">
        <v>1217</v>
      </c>
      <c r="N312" t="s">
        <v>24</v>
      </c>
      <c r="O312" s="1">
        <v>39731.402511574073</v>
      </c>
    </row>
    <row r="313" spans="1:15" x14ac:dyDescent="0.35">
      <c r="A313" t="s">
        <v>327</v>
      </c>
      <c r="B313" t="s">
        <v>25</v>
      </c>
      <c r="C313">
        <v>896450</v>
      </c>
      <c r="D313" t="s">
        <v>17</v>
      </c>
      <c r="E313" t="s">
        <v>18</v>
      </c>
      <c r="G313" t="s">
        <v>27</v>
      </c>
      <c r="H313" t="s">
        <v>56</v>
      </c>
      <c r="I313" t="s">
        <v>22</v>
      </c>
      <c r="N313" t="s">
        <v>24</v>
      </c>
      <c r="O313" s="1">
        <v>39732.39570601852</v>
      </c>
    </row>
    <row r="314" spans="1:15" x14ac:dyDescent="0.35">
      <c r="A314" t="s">
        <v>15</v>
      </c>
      <c r="B314" t="s">
        <v>16</v>
      </c>
      <c r="C314">
        <v>992611</v>
      </c>
      <c r="D314" t="s">
        <v>17</v>
      </c>
      <c r="E314" t="s">
        <v>18</v>
      </c>
      <c r="F314" t="s">
        <v>19</v>
      </c>
      <c r="G314" t="s">
        <v>20</v>
      </c>
      <c r="H314" t="s">
        <v>224</v>
      </c>
      <c r="I314" t="s">
        <v>22</v>
      </c>
      <c r="N314" t="s">
        <v>24</v>
      </c>
      <c r="O314" s="1">
        <v>39732.557916666665</v>
      </c>
    </row>
    <row r="315" spans="1:15" x14ac:dyDescent="0.35">
      <c r="A315" t="s">
        <v>15</v>
      </c>
      <c r="B315" t="s">
        <v>16</v>
      </c>
      <c r="C315">
        <v>115147</v>
      </c>
      <c r="D315" t="s">
        <v>17</v>
      </c>
      <c r="E315" t="s">
        <v>18</v>
      </c>
      <c r="F315" t="s">
        <v>19</v>
      </c>
      <c r="G315" t="s">
        <v>27</v>
      </c>
      <c r="H315" t="s">
        <v>481</v>
      </c>
      <c r="I315" t="s">
        <v>144</v>
      </c>
      <c r="N315" t="s">
        <v>24</v>
      </c>
      <c r="O315" s="1">
        <v>39733.477337962962</v>
      </c>
    </row>
    <row r="316" spans="1:15" x14ac:dyDescent="0.35">
      <c r="A316" t="s">
        <v>327</v>
      </c>
      <c r="B316" t="s">
        <v>16</v>
      </c>
      <c r="C316">
        <v>424820</v>
      </c>
      <c r="D316" t="s">
        <v>17</v>
      </c>
      <c r="E316" t="s">
        <v>18</v>
      </c>
      <c r="F316" t="s">
        <v>19</v>
      </c>
      <c r="G316" t="s">
        <v>20</v>
      </c>
      <c r="H316" t="s">
        <v>481</v>
      </c>
      <c r="I316" t="s">
        <v>144</v>
      </c>
      <c r="N316" t="s">
        <v>24</v>
      </c>
      <c r="O316" s="1">
        <v>39733.478761574072</v>
      </c>
    </row>
    <row r="317" spans="1:15" x14ac:dyDescent="0.35">
      <c r="A317" t="s">
        <v>15</v>
      </c>
      <c r="B317" t="s">
        <v>25</v>
      </c>
      <c r="C317">
        <v>249472</v>
      </c>
      <c r="D317" t="s">
        <v>17</v>
      </c>
      <c r="E317" t="s">
        <v>18</v>
      </c>
      <c r="F317" t="s">
        <v>19</v>
      </c>
      <c r="G317" t="s">
        <v>20</v>
      </c>
      <c r="H317" t="s">
        <v>481</v>
      </c>
      <c r="I317" t="s">
        <v>144</v>
      </c>
      <c r="N317" t="s">
        <v>24</v>
      </c>
      <c r="O317" s="1">
        <v>39733.480532407404</v>
      </c>
    </row>
    <row r="318" spans="1:15" x14ac:dyDescent="0.35">
      <c r="A318" t="s">
        <v>15</v>
      </c>
      <c r="B318" t="s">
        <v>25</v>
      </c>
      <c r="C318">
        <v>40367</v>
      </c>
      <c r="D318" t="s">
        <v>17</v>
      </c>
      <c r="E318" t="s">
        <v>18</v>
      </c>
      <c r="F318" t="s">
        <v>19</v>
      </c>
      <c r="H318" t="s">
        <v>234</v>
      </c>
      <c r="I318" t="s">
        <v>22</v>
      </c>
      <c r="N318" t="s">
        <v>24</v>
      </c>
      <c r="O318" s="1">
        <v>39733.728344907409</v>
      </c>
    </row>
    <row r="319" spans="1:15" x14ac:dyDescent="0.35">
      <c r="A319" t="s">
        <v>15</v>
      </c>
      <c r="B319" t="s">
        <v>25</v>
      </c>
      <c r="C319" t="s">
        <v>2919</v>
      </c>
      <c r="D319" t="s">
        <v>17</v>
      </c>
      <c r="E319" t="s">
        <v>18</v>
      </c>
      <c r="F319" t="s">
        <v>19</v>
      </c>
      <c r="G319" t="s">
        <v>20</v>
      </c>
      <c r="H319" t="s">
        <v>52</v>
      </c>
      <c r="I319" t="s">
        <v>22</v>
      </c>
      <c r="K319" t="s">
        <v>81</v>
      </c>
      <c r="L319">
        <v>1978</v>
      </c>
      <c r="M319" t="s">
        <v>2920</v>
      </c>
      <c r="N319" t="s">
        <v>24</v>
      </c>
      <c r="O319" s="1">
        <v>39733.851342592592</v>
      </c>
    </row>
    <row r="320" spans="1:15" x14ac:dyDescent="0.35">
      <c r="A320" t="s">
        <v>15</v>
      </c>
      <c r="B320" t="s">
        <v>25</v>
      </c>
      <c r="C320">
        <v>29166</v>
      </c>
      <c r="D320" t="s">
        <v>17</v>
      </c>
      <c r="E320" t="s">
        <v>18</v>
      </c>
      <c r="F320" t="s">
        <v>19</v>
      </c>
      <c r="G320" t="s">
        <v>27</v>
      </c>
      <c r="H320" t="s">
        <v>316</v>
      </c>
      <c r="I320" t="s">
        <v>22</v>
      </c>
      <c r="K320" t="s">
        <v>31</v>
      </c>
      <c r="M320" t="s">
        <v>683</v>
      </c>
      <c r="N320" t="s">
        <v>24</v>
      </c>
      <c r="O320" s="1">
        <v>39735.003229166665</v>
      </c>
    </row>
    <row r="321" spans="1:15" x14ac:dyDescent="0.35">
      <c r="A321" t="s">
        <v>15</v>
      </c>
      <c r="B321" t="s">
        <v>25</v>
      </c>
      <c r="C321">
        <v>356711</v>
      </c>
      <c r="D321" t="s">
        <v>17</v>
      </c>
      <c r="E321" t="s">
        <v>18</v>
      </c>
      <c r="F321" t="s">
        <v>19</v>
      </c>
      <c r="G321" t="s">
        <v>20</v>
      </c>
      <c r="H321" t="s">
        <v>102</v>
      </c>
      <c r="I321" t="s">
        <v>22</v>
      </c>
      <c r="N321" t="s">
        <v>24</v>
      </c>
      <c r="O321" s="1">
        <v>39735.495879629627</v>
      </c>
    </row>
    <row r="322" spans="1:15" x14ac:dyDescent="0.35">
      <c r="A322" t="s">
        <v>15</v>
      </c>
      <c r="B322" t="s">
        <v>16</v>
      </c>
      <c r="C322">
        <v>74991</v>
      </c>
      <c r="D322" t="s">
        <v>17</v>
      </c>
      <c r="E322" t="s">
        <v>18</v>
      </c>
      <c r="F322" t="s">
        <v>19</v>
      </c>
      <c r="G322" t="s">
        <v>27</v>
      </c>
      <c r="H322" t="s">
        <v>965</v>
      </c>
      <c r="I322" t="s">
        <v>22</v>
      </c>
      <c r="N322" t="s">
        <v>24</v>
      </c>
      <c r="O322" s="1">
        <v>39735.704421296294</v>
      </c>
    </row>
    <row r="323" spans="1:15" x14ac:dyDescent="0.35">
      <c r="A323" t="s">
        <v>15</v>
      </c>
      <c r="B323" t="s">
        <v>16</v>
      </c>
      <c r="C323">
        <v>73113</v>
      </c>
      <c r="D323" t="s">
        <v>17</v>
      </c>
      <c r="E323" t="s">
        <v>18</v>
      </c>
      <c r="F323" t="s">
        <v>19</v>
      </c>
      <c r="G323" t="s">
        <v>27</v>
      </c>
      <c r="H323" t="s">
        <v>71</v>
      </c>
      <c r="I323" t="s">
        <v>22</v>
      </c>
      <c r="N323" t="s">
        <v>24</v>
      </c>
      <c r="O323" s="1">
        <v>39735.706296296295</v>
      </c>
    </row>
    <row r="324" spans="1:15" x14ac:dyDescent="0.35">
      <c r="A324" t="s">
        <v>15</v>
      </c>
      <c r="B324" t="s">
        <v>25</v>
      </c>
      <c r="C324">
        <v>27671</v>
      </c>
      <c r="D324" t="s">
        <v>17</v>
      </c>
      <c r="E324" t="s">
        <v>18</v>
      </c>
      <c r="F324" t="s">
        <v>19</v>
      </c>
      <c r="G324" t="s">
        <v>27</v>
      </c>
      <c r="H324" t="s">
        <v>35</v>
      </c>
      <c r="I324" t="s">
        <v>22</v>
      </c>
      <c r="N324" t="s">
        <v>24</v>
      </c>
      <c r="O324" s="1">
        <v>39736.369733796295</v>
      </c>
    </row>
    <row r="325" spans="1:15" x14ac:dyDescent="0.35">
      <c r="A325" t="s">
        <v>15</v>
      </c>
      <c r="B325" t="s">
        <v>25</v>
      </c>
      <c r="C325">
        <v>685787</v>
      </c>
      <c r="D325" t="s">
        <v>17</v>
      </c>
      <c r="E325" t="s">
        <v>18</v>
      </c>
      <c r="F325" t="s">
        <v>19</v>
      </c>
      <c r="G325" t="s">
        <v>20</v>
      </c>
      <c r="H325" t="s">
        <v>918</v>
      </c>
      <c r="I325" t="s">
        <v>22</v>
      </c>
      <c r="N325" t="s">
        <v>24</v>
      </c>
      <c r="O325" s="1">
        <v>39736.734502314815</v>
      </c>
    </row>
    <row r="326" spans="1:15" x14ac:dyDescent="0.35">
      <c r="A326" t="s">
        <v>15</v>
      </c>
      <c r="B326" t="s">
        <v>25</v>
      </c>
      <c r="C326">
        <v>175685</v>
      </c>
      <c r="D326" t="s">
        <v>17</v>
      </c>
      <c r="E326" t="s">
        <v>18</v>
      </c>
      <c r="F326" t="s">
        <v>19</v>
      </c>
      <c r="I326" t="s">
        <v>22</v>
      </c>
      <c r="N326" t="s">
        <v>24</v>
      </c>
      <c r="O326" s="1">
        <v>39737.538171296299</v>
      </c>
    </row>
    <row r="327" spans="1:15" x14ac:dyDescent="0.35">
      <c r="A327" t="s">
        <v>221</v>
      </c>
      <c r="B327" t="s">
        <v>16</v>
      </c>
      <c r="C327">
        <v>65125</v>
      </c>
      <c r="D327" t="s">
        <v>17</v>
      </c>
      <c r="E327" t="s">
        <v>18</v>
      </c>
      <c r="F327" t="s">
        <v>19</v>
      </c>
      <c r="H327" t="s">
        <v>143</v>
      </c>
      <c r="I327" t="s">
        <v>22</v>
      </c>
      <c r="N327" t="s">
        <v>24</v>
      </c>
      <c r="O327" s="1">
        <v>39737.734664351854</v>
      </c>
    </row>
    <row r="328" spans="1:15" x14ac:dyDescent="0.35">
      <c r="A328" t="s">
        <v>186</v>
      </c>
      <c r="B328" t="s">
        <v>25</v>
      </c>
      <c r="C328">
        <v>24734</v>
      </c>
      <c r="D328" t="s">
        <v>17</v>
      </c>
      <c r="E328" t="s">
        <v>18</v>
      </c>
      <c r="F328" t="s">
        <v>19</v>
      </c>
      <c r="G328" t="s">
        <v>27</v>
      </c>
      <c r="H328" t="s">
        <v>88</v>
      </c>
      <c r="I328" t="s">
        <v>421</v>
      </c>
      <c r="N328" t="s">
        <v>24</v>
      </c>
      <c r="O328" s="1">
        <v>39738.95003472222</v>
      </c>
    </row>
    <row r="329" spans="1:15" x14ac:dyDescent="0.35">
      <c r="A329" t="s">
        <v>327</v>
      </c>
      <c r="B329" t="s">
        <v>25</v>
      </c>
      <c r="C329">
        <v>331922</v>
      </c>
      <c r="D329" t="s">
        <v>17</v>
      </c>
      <c r="E329" t="s">
        <v>18</v>
      </c>
      <c r="I329" t="s">
        <v>22</v>
      </c>
      <c r="N329" t="s">
        <v>24</v>
      </c>
      <c r="O329" s="1">
        <v>39739.402824074074</v>
      </c>
    </row>
    <row r="330" spans="1:15" x14ac:dyDescent="0.35">
      <c r="A330" t="s">
        <v>500</v>
      </c>
      <c r="B330" t="s">
        <v>25</v>
      </c>
      <c r="C330">
        <v>55984</v>
      </c>
      <c r="D330" t="s">
        <v>17</v>
      </c>
      <c r="E330" t="s">
        <v>18</v>
      </c>
      <c r="F330" t="s">
        <v>19</v>
      </c>
      <c r="G330" t="s">
        <v>27</v>
      </c>
      <c r="H330" t="s">
        <v>281</v>
      </c>
      <c r="I330" t="s">
        <v>22</v>
      </c>
      <c r="N330" t="s">
        <v>24</v>
      </c>
      <c r="O330" s="1">
        <v>39739.440879629627</v>
      </c>
    </row>
    <row r="331" spans="1:15" x14ac:dyDescent="0.35">
      <c r="A331" t="s">
        <v>15</v>
      </c>
      <c r="B331" t="s">
        <v>25</v>
      </c>
      <c r="C331">
        <v>789073</v>
      </c>
      <c r="D331" t="s">
        <v>17</v>
      </c>
      <c r="E331" t="s">
        <v>18</v>
      </c>
      <c r="F331" t="s">
        <v>19</v>
      </c>
      <c r="I331" t="s">
        <v>22</v>
      </c>
      <c r="N331" t="s">
        <v>24</v>
      </c>
      <c r="O331" s="1">
        <v>39739.579571759263</v>
      </c>
    </row>
    <row r="332" spans="1:15" x14ac:dyDescent="0.35">
      <c r="A332" t="s">
        <v>221</v>
      </c>
      <c r="B332" t="s">
        <v>25</v>
      </c>
      <c r="C332">
        <v>15640</v>
      </c>
      <c r="D332" t="s">
        <v>17</v>
      </c>
      <c r="E332" t="s">
        <v>18</v>
      </c>
      <c r="F332" t="s">
        <v>19</v>
      </c>
      <c r="G332" t="s">
        <v>27</v>
      </c>
      <c r="H332" t="s">
        <v>88</v>
      </c>
      <c r="I332" t="s">
        <v>304</v>
      </c>
      <c r="K332" t="s">
        <v>230</v>
      </c>
      <c r="N332" t="s">
        <v>167</v>
      </c>
      <c r="O332" s="1">
        <v>39739.738125000003</v>
      </c>
    </row>
    <row r="333" spans="1:15" x14ac:dyDescent="0.35">
      <c r="A333" t="s">
        <v>15</v>
      </c>
      <c r="B333" t="s">
        <v>25</v>
      </c>
      <c r="C333">
        <v>165593</v>
      </c>
      <c r="D333" t="s">
        <v>17</v>
      </c>
      <c r="E333" t="s">
        <v>18</v>
      </c>
      <c r="F333" t="s">
        <v>19</v>
      </c>
      <c r="G333" t="s">
        <v>20</v>
      </c>
      <c r="H333" t="s">
        <v>88</v>
      </c>
      <c r="I333" t="s">
        <v>144</v>
      </c>
      <c r="N333" t="s">
        <v>24</v>
      </c>
      <c r="O333" s="1">
        <v>39739.738437499997</v>
      </c>
    </row>
    <row r="334" spans="1:15" x14ac:dyDescent="0.35">
      <c r="A334" t="s">
        <v>560</v>
      </c>
      <c r="B334" t="s">
        <v>25</v>
      </c>
      <c r="C334">
        <v>421368</v>
      </c>
      <c r="D334" t="s">
        <v>17</v>
      </c>
      <c r="E334" t="s">
        <v>18</v>
      </c>
      <c r="I334" t="s">
        <v>22</v>
      </c>
      <c r="N334" t="s">
        <v>24</v>
      </c>
      <c r="O334" s="1">
        <v>39740.303749999999</v>
      </c>
    </row>
    <row r="335" spans="1:15" x14ac:dyDescent="0.35">
      <c r="A335" t="s">
        <v>15</v>
      </c>
      <c r="B335" t="s">
        <v>25</v>
      </c>
      <c r="C335">
        <v>655273</v>
      </c>
      <c r="D335" t="s">
        <v>17</v>
      </c>
      <c r="E335" t="s">
        <v>18</v>
      </c>
      <c r="F335" t="s">
        <v>19</v>
      </c>
      <c r="G335" t="s">
        <v>20</v>
      </c>
      <c r="I335" t="s">
        <v>22</v>
      </c>
      <c r="N335" t="s">
        <v>24</v>
      </c>
      <c r="O335" s="1">
        <v>39740.704224537039</v>
      </c>
    </row>
    <row r="336" spans="1:15" x14ac:dyDescent="0.35">
      <c r="A336" t="s">
        <v>15</v>
      </c>
      <c r="B336" t="s">
        <v>25</v>
      </c>
      <c r="C336">
        <v>766585</v>
      </c>
      <c r="D336" t="s">
        <v>17</v>
      </c>
      <c r="E336" t="s">
        <v>18</v>
      </c>
      <c r="F336" t="s">
        <v>19</v>
      </c>
      <c r="I336" t="s">
        <v>22</v>
      </c>
      <c r="N336" t="s">
        <v>24</v>
      </c>
      <c r="O336" s="1">
        <v>39740.734143518515</v>
      </c>
    </row>
    <row r="337" spans="1:15" x14ac:dyDescent="0.35">
      <c r="A337" t="s">
        <v>15</v>
      </c>
      <c r="B337" t="s">
        <v>16</v>
      </c>
      <c r="C337">
        <v>117724</v>
      </c>
      <c r="D337" t="s">
        <v>17</v>
      </c>
      <c r="E337" t="s">
        <v>18</v>
      </c>
      <c r="F337" t="s">
        <v>19</v>
      </c>
      <c r="G337" t="s">
        <v>27</v>
      </c>
      <c r="H337" t="s">
        <v>234</v>
      </c>
      <c r="I337" t="s">
        <v>22</v>
      </c>
      <c r="N337" t="s">
        <v>24</v>
      </c>
      <c r="O337" s="1">
        <v>39741.367986111109</v>
      </c>
    </row>
    <row r="338" spans="1:15" x14ac:dyDescent="0.35">
      <c r="A338" t="s">
        <v>972</v>
      </c>
      <c r="B338" t="s">
        <v>25</v>
      </c>
      <c r="C338">
        <v>179300</v>
      </c>
      <c r="D338" t="s">
        <v>17</v>
      </c>
      <c r="E338" t="s">
        <v>18</v>
      </c>
      <c r="F338" t="s">
        <v>19</v>
      </c>
      <c r="G338" t="s">
        <v>20</v>
      </c>
      <c r="H338" t="s">
        <v>277</v>
      </c>
      <c r="I338" t="s">
        <v>144</v>
      </c>
      <c r="K338" t="s">
        <v>139</v>
      </c>
      <c r="M338" t="s">
        <v>1308</v>
      </c>
      <c r="N338" t="s">
        <v>24</v>
      </c>
      <c r="O338" s="1">
        <v>39741.369016203702</v>
      </c>
    </row>
    <row r="339" spans="1:15" x14ac:dyDescent="0.35">
      <c r="A339" t="s">
        <v>560</v>
      </c>
      <c r="B339" t="s">
        <v>25</v>
      </c>
      <c r="C339">
        <v>819717</v>
      </c>
      <c r="D339" t="s">
        <v>17</v>
      </c>
      <c r="E339" t="s">
        <v>18</v>
      </c>
      <c r="F339" t="s">
        <v>34</v>
      </c>
      <c r="G339" t="s">
        <v>20</v>
      </c>
      <c r="H339" t="s">
        <v>2495</v>
      </c>
      <c r="I339" t="s">
        <v>22</v>
      </c>
      <c r="K339" t="s">
        <v>132</v>
      </c>
      <c r="N339" t="s">
        <v>34</v>
      </c>
      <c r="O339" s="1">
        <v>39741.805347222224</v>
      </c>
    </row>
    <row r="340" spans="1:15" x14ac:dyDescent="0.35">
      <c r="A340" t="s">
        <v>759</v>
      </c>
      <c r="B340" t="s">
        <v>25</v>
      </c>
      <c r="C340">
        <v>871229</v>
      </c>
      <c r="D340" t="s">
        <v>17</v>
      </c>
      <c r="E340" t="s">
        <v>18</v>
      </c>
      <c r="F340" t="s">
        <v>34</v>
      </c>
      <c r="G340" t="s">
        <v>20</v>
      </c>
      <c r="H340" t="s">
        <v>2620</v>
      </c>
      <c r="I340" t="s">
        <v>22</v>
      </c>
      <c r="K340" t="s">
        <v>139</v>
      </c>
      <c r="N340" t="s">
        <v>34</v>
      </c>
      <c r="O340" s="1">
        <v>39741.872442129628</v>
      </c>
    </row>
    <row r="341" spans="1:15" x14ac:dyDescent="0.35">
      <c r="A341" t="s">
        <v>972</v>
      </c>
      <c r="B341" t="s">
        <v>25</v>
      </c>
      <c r="C341">
        <v>893470</v>
      </c>
      <c r="D341" t="s">
        <v>17</v>
      </c>
      <c r="E341" t="s">
        <v>18</v>
      </c>
      <c r="F341" t="s">
        <v>19</v>
      </c>
      <c r="G341" t="s">
        <v>20</v>
      </c>
      <c r="H341" t="s">
        <v>375</v>
      </c>
      <c r="I341" t="s">
        <v>22</v>
      </c>
      <c r="K341" t="s">
        <v>139</v>
      </c>
      <c r="N341" t="s">
        <v>24</v>
      </c>
      <c r="O341" s="1">
        <v>39742.355752314812</v>
      </c>
    </row>
    <row r="342" spans="1:15" x14ac:dyDescent="0.35">
      <c r="A342" t="s">
        <v>15</v>
      </c>
      <c r="B342" t="s">
        <v>16</v>
      </c>
      <c r="C342">
        <v>80626</v>
      </c>
      <c r="D342" t="s">
        <v>17</v>
      </c>
      <c r="E342" t="s">
        <v>18</v>
      </c>
      <c r="F342" t="s">
        <v>19</v>
      </c>
      <c r="G342" t="s">
        <v>27</v>
      </c>
      <c r="H342" t="s">
        <v>349</v>
      </c>
      <c r="I342" t="s">
        <v>22</v>
      </c>
      <c r="N342" t="s">
        <v>24</v>
      </c>
      <c r="O342" s="1">
        <v>39742.582974537036</v>
      </c>
    </row>
    <row r="343" spans="1:15" x14ac:dyDescent="0.35">
      <c r="A343" t="s">
        <v>221</v>
      </c>
      <c r="B343" t="s">
        <v>25</v>
      </c>
      <c r="C343">
        <v>552281</v>
      </c>
      <c r="D343" t="s">
        <v>17</v>
      </c>
      <c r="E343" t="s">
        <v>18</v>
      </c>
      <c r="F343" t="s">
        <v>19</v>
      </c>
      <c r="G343" t="s">
        <v>20</v>
      </c>
      <c r="H343" t="s">
        <v>369</v>
      </c>
      <c r="I343" t="s">
        <v>22</v>
      </c>
      <c r="N343" t="s">
        <v>34</v>
      </c>
      <c r="O343" s="1">
        <v>39742.904351851852</v>
      </c>
    </row>
    <row r="344" spans="1:15" x14ac:dyDescent="0.35">
      <c r="A344" t="s">
        <v>1381</v>
      </c>
      <c r="B344" t="s">
        <v>25</v>
      </c>
      <c r="C344">
        <v>343492</v>
      </c>
      <c r="D344" t="s">
        <v>17</v>
      </c>
      <c r="E344" t="s">
        <v>18</v>
      </c>
      <c r="F344" t="s">
        <v>34</v>
      </c>
      <c r="G344" t="s">
        <v>20</v>
      </c>
      <c r="H344" t="s">
        <v>369</v>
      </c>
      <c r="I344" t="s">
        <v>22</v>
      </c>
      <c r="K344" t="s">
        <v>139</v>
      </c>
      <c r="N344" t="s">
        <v>24</v>
      </c>
      <c r="O344" s="1">
        <v>39743.348726851851</v>
      </c>
    </row>
    <row r="345" spans="1:15" x14ac:dyDescent="0.35">
      <c r="A345" t="s">
        <v>972</v>
      </c>
      <c r="B345" t="s">
        <v>25</v>
      </c>
      <c r="C345">
        <v>489950</v>
      </c>
      <c r="D345" t="s">
        <v>17</v>
      </c>
      <c r="E345" t="s">
        <v>18</v>
      </c>
      <c r="F345" t="s">
        <v>34</v>
      </c>
      <c r="I345" t="s">
        <v>22</v>
      </c>
      <c r="N345" t="s">
        <v>24</v>
      </c>
      <c r="O345" s="1">
        <v>39743.396851851852</v>
      </c>
    </row>
    <row r="346" spans="1:15" x14ac:dyDescent="0.35">
      <c r="A346" t="s">
        <v>186</v>
      </c>
      <c r="B346" t="s">
        <v>25</v>
      </c>
      <c r="C346">
        <v>34216</v>
      </c>
      <c r="D346" t="s">
        <v>17</v>
      </c>
      <c r="E346" t="s">
        <v>18</v>
      </c>
      <c r="F346" t="s">
        <v>19</v>
      </c>
      <c r="H346" t="s">
        <v>28</v>
      </c>
      <c r="I346" t="s">
        <v>22</v>
      </c>
      <c r="J346" t="s">
        <v>580</v>
      </c>
      <c r="N346" t="s">
        <v>24</v>
      </c>
      <c r="O346" s="1">
        <v>39743.712094907409</v>
      </c>
    </row>
    <row r="347" spans="1:15" x14ac:dyDescent="0.35">
      <c r="A347" t="s">
        <v>15</v>
      </c>
      <c r="B347" t="s">
        <v>16</v>
      </c>
      <c r="C347">
        <v>731726</v>
      </c>
      <c r="D347" t="s">
        <v>17</v>
      </c>
      <c r="E347" t="s">
        <v>18</v>
      </c>
      <c r="F347" t="s">
        <v>19</v>
      </c>
      <c r="G347" t="s">
        <v>20</v>
      </c>
      <c r="H347" t="s">
        <v>156</v>
      </c>
      <c r="I347" t="s">
        <v>180</v>
      </c>
      <c r="N347" t="s">
        <v>24</v>
      </c>
      <c r="O347" s="1">
        <v>39743.845196759263</v>
      </c>
    </row>
    <row r="348" spans="1:15" x14ac:dyDescent="0.35">
      <c r="A348" t="s">
        <v>15</v>
      </c>
      <c r="B348" t="s">
        <v>16</v>
      </c>
      <c r="C348">
        <v>839266</v>
      </c>
      <c r="D348" t="s">
        <v>17</v>
      </c>
      <c r="E348" t="s">
        <v>18</v>
      </c>
      <c r="F348" t="s">
        <v>19</v>
      </c>
      <c r="G348" t="s">
        <v>20</v>
      </c>
      <c r="H348" t="s">
        <v>156</v>
      </c>
      <c r="I348" t="s">
        <v>180</v>
      </c>
      <c r="N348" t="s">
        <v>24</v>
      </c>
      <c r="O348" s="1">
        <v>39743.846701388888</v>
      </c>
    </row>
    <row r="349" spans="1:15" x14ac:dyDescent="0.35">
      <c r="A349" t="s">
        <v>15</v>
      </c>
      <c r="B349" t="s">
        <v>16</v>
      </c>
      <c r="C349">
        <v>52768</v>
      </c>
      <c r="D349" t="s">
        <v>17</v>
      </c>
      <c r="E349" t="s">
        <v>18</v>
      </c>
      <c r="F349" t="s">
        <v>19</v>
      </c>
      <c r="G349" t="s">
        <v>27</v>
      </c>
      <c r="H349" t="s">
        <v>156</v>
      </c>
      <c r="I349" t="s">
        <v>22</v>
      </c>
      <c r="N349" t="s">
        <v>24</v>
      </c>
      <c r="O349" s="1">
        <v>39744.356620370374</v>
      </c>
    </row>
    <row r="350" spans="1:15" x14ac:dyDescent="0.35">
      <c r="A350" t="s">
        <v>221</v>
      </c>
      <c r="B350" t="s">
        <v>25</v>
      </c>
      <c r="C350">
        <v>663220</v>
      </c>
      <c r="D350" t="s">
        <v>17</v>
      </c>
      <c r="E350" t="s">
        <v>18</v>
      </c>
      <c r="F350" t="s">
        <v>19</v>
      </c>
      <c r="G350" t="s">
        <v>20</v>
      </c>
      <c r="I350" t="s">
        <v>22</v>
      </c>
      <c r="N350" t="s">
        <v>24</v>
      </c>
      <c r="O350" s="1">
        <v>39744.360185185185</v>
      </c>
    </row>
    <row r="351" spans="1:15" x14ac:dyDescent="0.35">
      <c r="A351" t="s">
        <v>15</v>
      </c>
      <c r="B351" t="s">
        <v>25</v>
      </c>
      <c r="C351">
        <v>67771</v>
      </c>
      <c r="D351" t="s">
        <v>17</v>
      </c>
      <c r="E351" t="s">
        <v>18</v>
      </c>
      <c r="F351" t="s">
        <v>19</v>
      </c>
      <c r="G351" t="s">
        <v>27</v>
      </c>
      <c r="H351" t="s">
        <v>402</v>
      </c>
      <c r="I351" t="s">
        <v>22</v>
      </c>
      <c r="N351" t="s">
        <v>24</v>
      </c>
      <c r="O351" s="1">
        <v>39744.720000000001</v>
      </c>
    </row>
    <row r="352" spans="1:15" x14ac:dyDescent="0.35">
      <c r="A352" t="s">
        <v>15</v>
      </c>
      <c r="B352" t="s">
        <v>25</v>
      </c>
      <c r="C352">
        <v>818548</v>
      </c>
      <c r="D352" t="s">
        <v>17</v>
      </c>
      <c r="E352" t="s">
        <v>18</v>
      </c>
      <c r="F352" t="s">
        <v>19</v>
      </c>
      <c r="G352" t="s">
        <v>20</v>
      </c>
      <c r="H352" t="s">
        <v>2491</v>
      </c>
      <c r="I352" t="s">
        <v>22</v>
      </c>
      <c r="M352" t="s">
        <v>2492</v>
      </c>
      <c r="N352" t="s">
        <v>24</v>
      </c>
      <c r="O352" s="1">
        <v>39746.734826388885</v>
      </c>
    </row>
    <row r="353" spans="1:15" x14ac:dyDescent="0.35">
      <c r="A353" t="s">
        <v>327</v>
      </c>
      <c r="B353" t="s">
        <v>25</v>
      </c>
      <c r="C353">
        <v>234884</v>
      </c>
      <c r="D353" t="s">
        <v>17</v>
      </c>
      <c r="E353" t="s">
        <v>18</v>
      </c>
      <c r="F353" t="s">
        <v>19</v>
      </c>
      <c r="G353" t="s">
        <v>20</v>
      </c>
      <c r="H353" t="s">
        <v>382</v>
      </c>
      <c r="I353" t="s">
        <v>22</v>
      </c>
      <c r="N353" t="s">
        <v>24</v>
      </c>
      <c r="O353" s="1">
        <v>39746.746145833335</v>
      </c>
    </row>
    <row r="354" spans="1:15" x14ac:dyDescent="0.35">
      <c r="A354" t="s">
        <v>15</v>
      </c>
      <c r="B354" t="s">
        <v>16</v>
      </c>
      <c r="C354">
        <v>397172</v>
      </c>
      <c r="D354" t="s">
        <v>17</v>
      </c>
      <c r="E354" t="s">
        <v>18</v>
      </c>
      <c r="F354" t="s">
        <v>19</v>
      </c>
      <c r="G354" t="s">
        <v>20</v>
      </c>
      <c r="I354" t="s">
        <v>22</v>
      </c>
      <c r="N354" t="s">
        <v>24</v>
      </c>
      <c r="O354" s="1">
        <v>39747.34946759259</v>
      </c>
    </row>
    <row r="355" spans="1:15" x14ac:dyDescent="0.35">
      <c r="A355" t="s">
        <v>560</v>
      </c>
      <c r="B355" t="s">
        <v>25</v>
      </c>
      <c r="C355">
        <v>966976</v>
      </c>
      <c r="D355" t="s">
        <v>17</v>
      </c>
      <c r="E355" t="s">
        <v>18</v>
      </c>
      <c r="F355" t="s">
        <v>19</v>
      </c>
      <c r="G355" t="s">
        <v>20</v>
      </c>
      <c r="H355" t="s">
        <v>162</v>
      </c>
      <c r="I355" t="s">
        <v>22</v>
      </c>
      <c r="N355" t="s">
        <v>24</v>
      </c>
      <c r="O355" s="1">
        <v>39747.350034722222</v>
      </c>
    </row>
    <row r="356" spans="1:15" x14ac:dyDescent="0.35">
      <c r="A356" t="s">
        <v>15</v>
      </c>
      <c r="B356" t="s">
        <v>25</v>
      </c>
      <c r="C356">
        <v>56742</v>
      </c>
      <c r="D356" t="s">
        <v>17</v>
      </c>
      <c r="E356" t="s">
        <v>18</v>
      </c>
      <c r="F356" t="s">
        <v>19</v>
      </c>
      <c r="G356" t="s">
        <v>27</v>
      </c>
      <c r="I356" t="s">
        <v>22</v>
      </c>
      <c r="N356" t="s">
        <v>24</v>
      </c>
      <c r="O356" s="1">
        <v>39747.351747685185</v>
      </c>
    </row>
    <row r="357" spans="1:15" x14ac:dyDescent="0.35">
      <c r="A357" t="s">
        <v>15</v>
      </c>
      <c r="B357" t="s">
        <v>16</v>
      </c>
      <c r="C357">
        <v>439399</v>
      </c>
      <c r="D357" t="s">
        <v>17</v>
      </c>
      <c r="E357" t="s">
        <v>18</v>
      </c>
      <c r="F357" t="s">
        <v>19</v>
      </c>
      <c r="G357" t="s">
        <v>20</v>
      </c>
      <c r="H357" t="s">
        <v>369</v>
      </c>
      <c r="I357" t="s">
        <v>22</v>
      </c>
      <c r="N357" t="s">
        <v>24</v>
      </c>
      <c r="O357" s="1">
        <v>39747.700509259259</v>
      </c>
    </row>
    <row r="358" spans="1:15" x14ac:dyDescent="0.35">
      <c r="A358" t="s">
        <v>560</v>
      </c>
      <c r="B358" t="s">
        <v>16</v>
      </c>
      <c r="C358">
        <v>144468</v>
      </c>
      <c r="D358" t="s">
        <v>17</v>
      </c>
      <c r="E358" t="s">
        <v>18</v>
      </c>
      <c r="F358" t="s">
        <v>19</v>
      </c>
      <c r="G358" t="s">
        <v>20</v>
      </c>
      <c r="H358" t="s">
        <v>254</v>
      </c>
      <c r="I358" t="s">
        <v>22</v>
      </c>
      <c r="L358">
        <v>1953</v>
      </c>
      <c r="M358" t="s">
        <v>1224</v>
      </c>
      <c r="N358" t="s">
        <v>24</v>
      </c>
      <c r="O358" s="1">
        <v>39747.703645833331</v>
      </c>
    </row>
    <row r="359" spans="1:15" x14ac:dyDescent="0.35">
      <c r="A359" t="s">
        <v>15</v>
      </c>
      <c r="B359" t="s">
        <v>16</v>
      </c>
      <c r="C359">
        <v>156383</v>
      </c>
      <c r="D359" t="s">
        <v>17</v>
      </c>
      <c r="E359" t="s">
        <v>18</v>
      </c>
      <c r="F359" t="s">
        <v>19</v>
      </c>
      <c r="G359" t="s">
        <v>20</v>
      </c>
      <c r="H359" t="s">
        <v>37</v>
      </c>
      <c r="I359" t="s">
        <v>22</v>
      </c>
      <c r="M359" t="s">
        <v>1217</v>
      </c>
      <c r="N359" t="s">
        <v>24</v>
      </c>
      <c r="O359" s="1">
        <v>39748.389027777775</v>
      </c>
    </row>
    <row r="360" spans="1:15" x14ac:dyDescent="0.35">
      <c r="A360" t="s">
        <v>972</v>
      </c>
      <c r="B360" t="s">
        <v>25</v>
      </c>
      <c r="C360">
        <v>179322</v>
      </c>
      <c r="D360" t="s">
        <v>17</v>
      </c>
      <c r="E360" t="s">
        <v>18</v>
      </c>
      <c r="F360" t="s">
        <v>19</v>
      </c>
      <c r="G360" t="s">
        <v>20</v>
      </c>
      <c r="I360" t="s">
        <v>22</v>
      </c>
      <c r="N360" t="s">
        <v>24</v>
      </c>
      <c r="O360" s="1">
        <v>39748.422372685185</v>
      </c>
    </row>
    <row r="361" spans="1:15" x14ac:dyDescent="0.35">
      <c r="A361" t="s">
        <v>15</v>
      </c>
      <c r="B361" t="s">
        <v>16</v>
      </c>
      <c r="C361">
        <v>43870</v>
      </c>
      <c r="D361" t="s">
        <v>17</v>
      </c>
      <c r="E361" t="s">
        <v>18</v>
      </c>
      <c r="F361" t="s">
        <v>19</v>
      </c>
      <c r="G361" t="s">
        <v>27</v>
      </c>
      <c r="H361" t="s">
        <v>789</v>
      </c>
      <c r="I361" t="s">
        <v>22</v>
      </c>
      <c r="N361" t="s">
        <v>24</v>
      </c>
      <c r="O361" s="1">
        <v>39748.422719907408</v>
      </c>
    </row>
    <row r="362" spans="1:15" x14ac:dyDescent="0.35">
      <c r="A362" t="s">
        <v>327</v>
      </c>
      <c r="B362" t="s">
        <v>25</v>
      </c>
      <c r="C362">
        <v>629150</v>
      </c>
      <c r="D362" t="s">
        <v>17</v>
      </c>
      <c r="E362" t="s">
        <v>18</v>
      </c>
      <c r="F362" t="s">
        <v>19</v>
      </c>
      <c r="I362" t="s">
        <v>22</v>
      </c>
      <c r="N362" t="s">
        <v>24</v>
      </c>
      <c r="O362" s="1">
        <v>39748.430925925924</v>
      </c>
    </row>
    <row r="363" spans="1:15" x14ac:dyDescent="0.35">
      <c r="A363" t="s">
        <v>15</v>
      </c>
      <c r="B363" t="s">
        <v>25</v>
      </c>
      <c r="C363">
        <v>106793</v>
      </c>
      <c r="D363" t="s">
        <v>17</v>
      </c>
      <c r="E363" t="s">
        <v>18</v>
      </c>
      <c r="F363" t="s">
        <v>19</v>
      </c>
      <c r="G363" t="s">
        <v>27</v>
      </c>
      <c r="H363" t="s">
        <v>135</v>
      </c>
      <c r="I363" t="s">
        <v>22</v>
      </c>
      <c r="K363" t="s">
        <v>81</v>
      </c>
      <c r="N363" t="s">
        <v>24</v>
      </c>
      <c r="O363" s="1">
        <v>39749.433159722219</v>
      </c>
    </row>
    <row r="364" spans="1:15" x14ac:dyDescent="0.35">
      <c r="A364" t="s">
        <v>560</v>
      </c>
      <c r="B364" t="s">
        <v>25</v>
      </c>
      <c r="C364">
        <v>124217</v>
      </c>
      <c r="D364" t="s">
        <v>17</v>
      </c>
      <c r="E364" t="s">
        <v>18</v>
      </c>
      <c r="F364" t="s">
        <v>19</v>
      </c>
      <c r="G364" t="s">
        <v>27</v>
      </c>
      <c r="H364" t="s">
        <v>254</v>
      </c>
      <c r="I364" t="s">
        <v>22</v>
      </c>
      <c r="N364" t="s">
        <v>24</v>
      </c>
      <c r="O364" s="1">
        <v>39749.520740740743</v>
      </c>
    </row>
    <row r="365" spans="1:15" x14ac:dyDescent="0.35">
      <c r="A365" t="s">
        <v>15</v>
      </c>
      <c r="B365" t="s">
        <v>25</v>
      </c>
      <c r="C365" t="s">
        <v>2858</v>
      </c>
      <c r="D365" t="s">
        <v>17</v>
      </c>
      <c r="E365" t="s">
        <v>18</v>
      </c>
      <c r="I365" t="s">
        <v>22</v>
      </c>
      <c r="N365" t="s">
        <v>24</v>
      </c>
      <c r="O365" s="1">
        <v>39749.721493055556</v>
      </c>
    </row>
    <row r="366" spans="1:15" x14ac:dyDescent="0.35">
      <c r="A366" t="s">
        <v>15</v>
      </c>
      <c r="B366" t="s">
        <v>25</v>
      </c>
      <c r="C366">
        <v>548460</v>
      </c>
      <c r="D366" t="s">
        <v>17</v>
      </c>
      <c r="E366" t="s">
        <v>18</v>
      </c>
      <c r="I366" t="s">
        <v>22</v>
      </c>
      <c r="N366" t="s">
        <v>24</v>
      </c>
      <c r="O366" s="1">
        <v>39749.722256944442</v>
      </c>
    </row>
    <row r="367" spans="1:15" x14ac:dyDescent="0.35">
      <c r="A367" t="s">
        <v>327</v>
      </c>
      <c r="B367" t="s">
        <v>25</v>
      </c>
      <c r="C367">
        <v>908001</v>
      </c>
      <c r="D367" t="s">
        <v>17</v>
      </c>
      <c r="E367" t="s">
        <v>18</v>
      </c>
      <c r="F367" t="s">
        <v>34</v>
      </c>
      <c r="G367" t="s">
        <v>20</v>
      </c>
      <c r="I367" t="s">
        <v>22</v>
      </c>
      <c r="N367" t="s">
        <v>24</v>
      </c>
      <c r="O367" s="1">
        <v>39750.623287037037</v>
      </c>
    </row>
    <row r="368" spans="1:15" x14ac:dyDescent="0.35">
      <c r="A368" t="s">
        <v>15</v>
      </c>
      <c r="B368" t="s">
        <v>25</v>
      </c>
      <c r="C368">
        <v>85392</v>
      </c>
      <c r="D368" t="s">
        <v>17</v>
      </c>
      <c r="E368" t="s">
        <v>18</v>
      </c>
      <c r="F368" t="s">
        <v>19</v>
      </c>
      <c r="G368" t="s">
        <v>27</v>
      </c>
      <c r="H368" t="s">
        <v>46</v>
      </c>
      <c r="I368" t="s">
        <v>22</v>
      </c>
      <c r="J368">
        <v>459</v>
      </c>
      <c r="N368" t="s">
        <v>24</v>
      </c>
      <c r="O368" s="1">
        <v>39751.493530092594</v>
      </c>
    </row>
    <row r="369" spans="1:15" x14ac:dyDescent="0.35">
      <c r="A369" t="s">
        <v>560</v>
      </c>
      <c r="B369" t="s">
        <v>25</v>
      </c>
      <c r="C369">
        <v>580049</v>
      </c>
      <c r="D369" t="s">
        <v>17</v>
      </c>
      <c r="E369" t="s">
        <v>18</v>
      </c>
      <c r="F369" t="s">
        <v>19</v>
      </c>
      <c r="G369" t="s">
        <v>20</v>
      </c>
      <c r="H369" t="s">
        <v>2123</v>
      </c>
      <c r="I369" t="s">
        <v>144</v>
      </c>
      <c r="K369" t="s">
        <v>132</v>
      </c>
      <c r="N369" t="s">
        <v>24</v>
      </c>
      <c r="O369" s="1">
        <v>39751.778506944444</v>
      </c>
    </row>
    <row r="370" spans="1:15" x14ac:dyDescent="0.35">
      <c r="A370" t="s">
        <v>15</v>
      </c>
      <c r="B370" t="s">
        <v>25</v>
      </c>
      <c r="C370">
        <v>723210</v>
      </c>
      <c r="D370" t="s">
        <v>17</v>
      </c>
      <c r="E370" t="s">
        <v>18</v>
      </c>
      <c r="F370" t="s">
        <v>19</v>
      </c>
      <c r="G370" t="s">
        <v>20</v>
      </c>
      <c r="H370" t="s">
        <v>1152</v>
      </c>
      <c r="I370" t="s">
        <v>22</v>
      </c>
      <c r="N370" t="s">
        <v>24</v>
      </c>
      <c r="O370" s="1">
        <v>39751.891932870371</v>
      </c>
    </row>
    <row r="371" spans="1:15" x14ac:dyDescent="0.35">
      <c r="A371" t="s">
        <v>15</v>
      </c>
      <c r="B371" t="s">
        <v>16</v>
      </c>
      <c r="C371">
        <v>838498</v>
      </c>
      <c r="D371" t="s">
        <v>17</v>
      </c>
      <c r="E371" t="s">
        <v>18</v>
      </c>
      <c r="F371" t="s">
        <v>19</v>
      </c>
      <c r="G371" t="s">
        <v>20</v>
      </c>
      <c r="H371" t="s">
        <v>244</v>
      </c>
      <c r="I371" t="s">
        <v>22</v>
      </c>
      <c r="N371" t="s">
        <v>24</v>
      </c>
      <c r="O371" s="1">
        <v>39752.477800925924</v>
      </c>
    </row>
    <row r="372" spans="1:15" x14ac:dyDescent="0.35">
      <c r="A372" t="s">
        <v>15</v>
      </c>
      <c r="B372" t="s">
        <v>25</v>
      </c>
      <c r="C372">
        <v>504126</v>
      </c>
      <c r="D372" t="s">
        <v>17</v>
      </c>
      <c r="E372" t="s">
        <v>18</v>
      </c>
      <c r="I372" t="s">
        <v>22</v>
      </c>
      <c r="N372" t="s">
        <v>24</v>
      </c>
      <c r="O372" s="1">
        <v>39752.701006944444</v>
      </c>
    </row>
    <row r="373" spans="1:15" x14ac:dyDescent="0.35">
      <c r="A373" t="s">
        <v>972</v>
      </c>
      <c r="B373" t="s">
        <v>25</v>
      </c>
      <c r="C373">
        <v>440679</v>
      </c>
      <c r="D373" t="s">
        <v>17</v>
      </c>
      <c r="E373" t="s">
        <v>18</v>
      </c>
      <c r="F373" t="s">
        <v>19</v>
      </c>
      <c r="G373" t="s">
        <v>20</v>
      </c>
      <c r="H373" t="s">
        <v>298</v>
      </c>
      <c r="I373" t="s">
        <v>114</v>
      </c>
      <c r="K373" t="s">
        <v>139</v>
      </c>
      <c r="N373" t="s">
        <v>24</v>
      </c>
      <c r="O373" s="1">
        <v>39752.750914351855</v>
      </c>
    </row>
    <row r="374" spans="1:15" x14ac:dyDescent="0.35">
      <c r="A374" t="s">
        <v>15</v>
      </c>
      <c r="B374" t="s">
        <v>25</v>
      </c>
      <c r="C374">
        <v>45490</v>
      </c>
      <c r="D374" t="s">
        <v>17</v>
      </c>
      <c r="E374" t="s">
        <v>18</v>
      </c>
      <c r="F374" t="s">
        <v>19</v>
      </c>
      <c r="G374" t="s">
        <v>27</v>
      </c>
      <c r="I374" t="s">
        <v>22</v>
      </c>
      <c r="N374" t="s">
        <v>24</v>
      </c>
      <c r="O374" s="1">
        <v>39753.640138888892</v>
      </c>
    </row>
    <row r="375" spans="1:15" x14ac:dyDescent="0.35">
      <c r="A375" t="s">
        <v>327</v>
      </c>
      <c r="B375" t="s">
        <v>25</v>
      </c>
      <c r="C375">
        <v>31329</v>
      </c>
      <c r="D375" t="s">
        <v>17</v>
      </c>
      <c r="E375" t="s">
        <v>18</v>
      </c>
      <c r="F375" t="s">
        <v>19</v>
      </c>
      <c r="G375" t="s">
        <v>27</v>
      </c>
      <c r="H375" t="s">
        <v>234</v>
      </c>
      <c r="I375" t="s">
        <v>22</v>
      </c>
      <c r="M375" t="s">
        <v>701</v>
      </c>
      <c r="N375" t="s">
        <v>24</v>
      </c>
      <c r="O375" s="1">
        <v>39753.821851851855</v>
      </c>
    </row>
    <row r="376" spans="1:15" x14ac:dyDescent="0.35">
      <c r="A376" t="s">
        <v>500</v>
      </c>
      <c r="B376" t="s">
        <v>25</v>
      </c>
      <c r="C376">
        <v>279668</v>
      </c>
      <c r="D376" t="s">
        <v>17</v>
      </c>
      <c r="E376" t="s">
        <v>18</v>
      </c>
      <c r="F376" t="s">
        <v>34</v>
      </c>
      <c r="I376" t="s">
        <v>22</v>
      </c>
      <c r="N376" t="s">
        <v>24</v>
      </c>
      <c r="O376" s="1">
        <v>39754.591435185182</v>
      </c>
    </row>
    <row r="377" spans="1:15" x14ac:dyDescent="0.35">
      <c r="A377" t="s">
        <v>327</v>
      </c>
      <c r="B377" t="s">
        <v>25</v>
      </c>
      <c r="C377">
        <v>203377</v>
      </c>
      <c r="D377" t="s">
        <v>17</v>
      </c>
      <c r="E377" t="s">
        <v>18</v>
      </c>
      <c r="I377" t="s">
        <v>22</v>
      </c>
      <c r="N377" t="s">
        <v>24</v>
      </c>
      <c r="O377" s="1">
        <v>39754.952199074076</v>
      </c>
    </row>
    <row r="378" spans="1:15" x14ac:dyDescent="0.35">
      <c r="A378" t="s">
        <v>15</v>
      </c>
      <c r="B378" t="s">
        <v>25</v>
      </c>
      <c r="C378">
        <v>120624</v>
      </c>
      <c r="D378" t="s">
        <v>17</v>
      </c>
      <c r="E378" t="s">
        <v>18</v>
      </c>
      <c r="F378" t="s">
        <v>19</v>
      </c>
      <c r="G378" t="s">
        <v>27</v>
      </c>
      <c r="H378" t="s">
        <v>37</v>
      </c>
      <c r="I378" t="s">
        <v>22</v>
      </c>
      <c r="N378" t="s">
        <v>24</v>
      </c>
      <c r="O378" s="1">
        <v>39755.351053240738</v>
      </c>
    </row>
    <row r="379" spans="1:15" x14ac:dyDescent="0.35">
      <c r="A379" t="s">
        <v>15</v>
      </c>
      <c r="B379" t="s">
        <v>16</v>
      </c>
      <c r="C379">
        <v>495594</v>
      </c>
      <c r="D379" t="s">
        <v>17</v>
      </c>
      <c r="E379" t="s">
        <v>18</v>
      </c>
      <c r="F379" t="s">
        <v>19</v>
      </c>
      <c r="G379" t="s">
        <v>20</v>
      </c>
      <c r="H379" t="s">
        <v>113</v>
      </c>
      <c r="I379" t="s">
        <v>22</v>
      </c>
      <c r="N379" t="s">
        <v>24</v>
      </c>
      <c r="O379" s="1">
        <v>39755.465995370374</v>
      </c>
    </row>
    <row r="380" spans="1:15" x14ac:dyDescent="0.35">
      <c r="A380" t="s">
        <v>59</v>
      </c>
      <c r="B380" t="s">
        <v>25</v>
      </c>
      <c r="C380">
        <v>1176</v>
      </c>
      <c r="D380" t="s">
        <v>17</v>
      </c>
      <c r="E380" t="s">
        <v>18</v>
      </c>
      <c r="F380" t="s">
        <v>34</v>
      </c>
      <c r="G380" t="s">
        <v>27</v>
      </c>
      <c r="H380" t="s">
        <v>113</v>
      </c>
      <c r="I380" t="s">
        <v>43</v>
      </c>
      <c r="J380">
        <v>451</v>
      </c>
      <c r="K380" t="s">
        <v>94</v>
      </c>
      <c r="N380" t="s">
        <v>24</v>
      </c>
      <c r="O380" s="1">
        <v>39756.336284722223</v>
      </c>
    </row>
    <row r="381" spans="1:15" x14ac:dyDescent="0.35">
      <c r="A381" t="s">
        <v>15</v>
      </c>
      <c r="B381" t="s">
        <v>16</v>
      </c>
      <c r="C381">
        <v>67313</v>
      </c>
      <c r="D381" t="s">
        <v>17</v>
      </c>
      <c r="E381" t="s">
        <v>18</v>
      </c>
      <c r="F381" t="s">
        <v>19</v>
      </c>
      <c r="G381" t="s">
        <v>27</v>
      </c>
      <c r="H381" t="s">
        <v>37</v>
      </c>
      <c r="I381" t="s">
        <v>22</v>
      </c>
      <c r="N381" t="s">
        <v>24</v>
      </c>
      <c r="O381" s="1">
        <v>39756.516284722224</v>
      </c>
    </row>
    <row r="382" spans="1:15" x14ac:dyDescent="0.35">
      <c r="A382" t="s">
        <v>186</v>
      </c>
      <c r="B382" t="s">
        <v>25</v>
      </c>
      <c r="C382">
        <v>7968</v>
      </c>
      <c r="D382" t="s">
        <v>17</v>
      </c>
      <c r="E382" t="s">
        <v>18</v>
      </c>
      <c r="F382" t="s">
        <v>19</v>
      </c>
      <c r="G382" t="s">
        <v>27</v>
      </c>
      <c r="H382" t="s">
        <v>373</v>
      </c>
      <c r="I382" t="s">
        <v>22</v>
      </c>
      <c r="K382" t="s">
        <v>374</v>
      </c>
      <c r="N382" t="s">
        <v>24</v>
      </c>
      <c r="O382" s="1">
        <v>39756.566134259258</v>
      </c>
    </row>
    <row r="383" spans="1:15" x14ac:dyDescent="0.35">
      <c r="A383" t="s">
        <v>15</v>
      </c>
      <c r="B383" t="s">
        <v>25</v>
      </c>
      <c r="C383">
        <v>696778</v>
      </c>
      <c r="D383" t="s">
        <v>17</v>
      </c>
      <c r="E383" t="s">
        <v>18</v>
      </c>
      <c r="F383" t="s">
        <v>19</v>
      </c>
      <c r="G383" t="s">
        <v>20</v>
      </c>
      <c r="H383" t="s">
        <v>172</v>
      </c>
      <c r="I383" t="s">
        <v>22</v>
      </c>
      <c r="N383" t="s">
        <v>24</v>
      </c>
      <c r="O383" s="1">
        <v>39756.614386574074</v>
      </c>
    </row>
    <row r="384" spans="1:15" x14ac:dyDescent="0.35">
      <c r="A384" t="s">
        <v>221</v>
      </c>
      <c r="B384" t="s">
        <v>25</v>
      </c>
      <c r="C384">
        <v>5831</v>
      </c>
      <c r="D384" t="s">
        <v>17</v>
      </c>
      <c r="E384" t="s">
        <v>36</v>
      </c>
      <c r="F384" t="s">
        <v>19</v>
      </c>
      <c r="G384" t="s">
        <v>27</v>
      </c>
      <c r="H384" t="s">
        <v>35</v>
      </c>
      <c r="I384" t="s">
        <v>43</v>
      </c>
      <c r="K384" t="s">
        <v>222</v>
      </c>
      <c r="M384" t="s">
        <v>307</v>
      </c>
      <c r="N384" t="s">
        <v>34</v>
      </c>
      <c r="O384" s="1">
        <v>39756.665729166663</v>
      </c>
    </row>
    <row r="385" spans="1:15" x14ac:dyDescent="0.35">
      <c r="A385" t="s">
        <v>221</v>
      </c>
      <c r="B385" t="s">
        <v>25</v>
      </c>
      <c r="C385">
        <v>4810</v>
      </c>
      <c r="D385" t="s">
        <v>17</v>
      </c>
      <c r="E385" t="s">
        <v>18</v>
      </c>
      <c r="F385" t="s">
        <v>19</v>
      </c>
      <c r="H385" t="s">
        <v>35</v>
      </c>
      <c r="I385" t="s">
        <v>43</v>
      </c>
      <c r="K385" t="s">
        <v>222</v>
      </c>
      <c r="N385" t="s">
        <v>34</v>
      </c>
      <c r="O385" s="1">
        <v>39756.670590277776</v>
      </c>
    </row>
    <row r="386" spans="1:15" x14ac:dyDescent="0.35">
      <c r="A386" t="s">
        <v>759</v>
      </c>
      <c r="B386" t="s">
        <v>25</v>
      </c>
      <c r="C386">
        <v>915003</v>
      </c>
      <c r="D386" t="s">
        <v>17</v>
      </c>
      <c r="E386" t="s">
        <v>18</v>
      </c>
      <c r="F386" t="s">
        <v>19</v>
      </c>
      <c r="H386" t="s">
        <v>2699</v>
      </c>
      <c r="I386" t="s">
        <v>22</v>
      </c>
      <c r="K386" t="s">
        <v>139</v>
      </c>
      <c r="N386" t="s">
        <v>24</v>
      </c>
      <c r="O386" s="1">
        <v>39757.490844907406</v>
      </c>
    </row>
    <row r="387" spans="1:15" x14ac:dyDescent="0.35">
      <c r="A387" t="s">
        <v>15</v>
      </c>
      <c r="B387" t="s">
        <v>16</v>
      </c>
      <c r="C387">
        <v>590745</v>
      </c>
      <c r="D387" t="s">
        <v>17</v>
      </c>
      <c r="E387" t="s">
        <v>18</v>
      </c>
      <c r="F387" t="s">
        <v>19</v>
      </c>
      <c r="G387" t="s">
        <v>20</v>
      </c>
      <c r="H387" t="s">
        <v>377</v>
      </c>
      <c r="I387" t="s">
        <v>22</v>
      </c>
      <c r="N387" t="s">
        <v>24</v>
      </c>
      <c r="O387" s="1">
        <v>39757.723703703705</v>
      </c>
    </row>
    <row r="388" spans="1:15" x14ac:dyDescent="0.35">
      <c r="A388" t="s">
        <v>500</v>
      </c>
      <c r="B388" t="s">
        <v>16</v>
      </c>
      <c r="C388">
        <v>59421</v>
      </c>
      <c r="D388" t="s">
        <v>17</v>
      </c>
      <c r="E388" t="s">
        <v>18</v>
      </c>
      <c r="F388" t="s">
        <v>19</v>
      </c>
      <c r="G388" t="s">
        <v>27</v>
      </c>
      <c r="H388" t="s">
        <v>234</v>
      </c>
      <c r="I388" t="s">
        <v>22</v>
      </c>
      <c r="N388" t="s">
        <v>24</v>
      </c>
      <c r="O388" s="1">
        <v>39758.339953703704</v>
      </c>
    </row>
    <row r="389" spans="1:15" x14ac:dyDescent="0.35">
      <c r="A389" t="s">
        <v>15</v>
      </c>
      <c r="B389" t="s">
        <v>25</v>
      </c>
      <c r="C389">
        <v>37757</v>
      </c>
      <c r="D389" t="s">
        <v>17</v>
      </c>
      <c r="E389" t="s">
        <v>18</v>
      </c>
      <c r="F389" t="s">
        <v>19</v>
      </c>
      <c r="I389" t="s">
        <v>22</v>
      </c>
      <c r="N389" t="s">
        <v>24</v>
      </c>
      <c r="O389" s="1">
        <v>39758.766828703701</v>
      </c>
    </row>
    <row r="390" spans="1:15" x14ac:dyDescent="0.35">
      <c r="A390" t="s">
        <v>759</v>
      </c>
      <c r="B390" t="s">
        <v>25</v>
      </c>
      <c r="C390">
        <v>895725</v>
      </c>
      <c r="D390" t="s">
        <v>17</v>
      </c>
      <c r="E390" t="s">
        <v>18</v>
      </c>
      <c r="F390" t="s">
        <v>34</v>
      </c>
      <c r="G390" t="s">
        <v>20</v>
      </c>
      <c r="H390" t="s">
        <v>603</v>
      </c>
      <c r="I390" t="s">
        <v>22</v>
      </c>
      <c r="J390">
        <v>464</v>
      </c>
      <c r="M390" t="s">
        <v>2665</v>
      </c>
      <c r="N390" t="s">
        <v>24</v>
      </c>
      <c r="O390" s="1">
        <v>39759.075219907405</v>
      </c>
    </row>
    <row r="391" spans="1:15" x14ac:dyDescent="0.35">
      <c r="A391" t="s">
        <v>759</v>
      </c>
      <c r="B391" t="s">
        <v>25</v>
      </c>
      <c r="C391">
        <v>892613</v>
      </c>
      <c r="D391" t="s">
        <v>17</v>
      </c>
      <c r="E391" t="s">
        <v>18</v>
      </c>
      <c r="F391" t="s">
        <v>19</v>
      </c>
      <c r="G391" t="s">
        <v>20</v>
      </c>
      <c r="H391" t="s">
        <v>603</v>
      </c>
      <c r="I391" t="s">
        <v>22</v>
      </c>
      <c r="J391">
        <v>460</v>
      </c>
      <c r="M391" t="s">
        <v>2657</v>
      </c>
      <c r="N391" t="s">
        <v>24</v>
      </c>
      <c r="O391" s="1">
        <v>39759.076249999998</v>
      </c>
    </row>
    <row r="392" spans="1:15" x14ac:dyDescent="0.35">
      <c r="A392" t="s">
        <v>15</v>
      </c>
      <c r="B392" t="s">
        <v>16</v>
      </c>
      <c r="C392">
        <v>34356</v>
      </c>
      <c r="D392" t="s">
        <v>17</v>
      </c>
      <c r="E392" t="s">
        <v>18</v>
      </c>
      <c r="F392" t="s">
        <v>19</v>
      </c>
      <c r="G392" t="s">
        <v>27</v>
      </c>
      <c r="H392" t="s">
        <v>727</v>
      </c>
      <c r="I392" t="s">
        <v>144</v>
      </c>
      <c r="N392" t="s">
        <v>24</v>
      </c>
      <c r="O392" s="1">
        <v>39759.424097222225</v>
      </c>
    </row>
    <row r="393" spans="1:15" x14ac:dyDescent="0.35">
      <c r="A393" t="s">
        <v>221</v>
      </c>
      <c r="B393" t="s">
        <v>25</v>
      </c>
      <c r="C393">
        <v>11892</v>
      </c>
      <c r="D393" t="s">
        <v>17</v>
      </c>
      <c r="E393" t="s">
        <v>18</v>
      </c>
      <c r="G393" t="s">
        <v>27</v>
      </c>
      <c r="H393" t="s">
        <v>56</v>
      </c>
      <c r="I393" t="s">
        <v>43</v>
      </c>
      <c r="K393" t="s">
        <v>315</v>
      </c>
      <c r="N393" t="s">
        <v>34</v>
      </c>
      <c r="O393" s="1">
        <v>39760.367685185185</v>
      </c>
    </row>
    <row r="394" spans="1:15" x14ac:dyDescent="0.35">
      <c r="A394" t="s">
        <v>327</v>
      </c>
      <c r="B394" t="s">
        <v>25</v>
      </c>
      <c r="C394">
        <v>6919</v>
      </c>
      <c r="D394" t="s">
        <v>17</v>
      </c>
      <c r="E394" t="s">
        <v>18</v>
      </c>
      <c r="F394" t="s">
        <v>19</v>
      </c>
      <c r="G394" t="s">
        <v>27</v>
      </c>
      <c r="I394" t="s">
        <v>22</v>
      </c>
      <c r="N394" t="s">
        <v>24</v>
      </c>
      <c r="O394" s="1">
        <v>39761.459548611114</v>
      </c>
    </row>
    <row r="395" spans="1:15" x14ac:dyDescent="0.35">
      <c r="A395" t="s">
        <v>327</v>
      </c>
      <c r="B395" t="s">
        <v>25</v>
      </c>
      <c r="C395">
        <v>286516</v>
      </c>
      <c r="D395" t="s">
        <v>17</v>
      </c>
      <c r="E395" t="s">
        <v>18</v>
      </c>
      <c r="G395" t="s">
        <v>20</v>
      </c>
      <c r="I395" t="s">
        <v>22</v>
      </c>
      <c r="N395" t="s">
        <v>24</v>
      </c>
      <c r="O395" s="1">
        <v>39761.463796296295</v>
      </c>
    </row>
    <row r="396" spans="1:15" x14ac:dyDescent="0.35">
      <c r="A396" t="s">
        <v>15</v>
      </c>
      <c r="B396" t="s">
        <v>25</v>
      </c>
      <c r="C396">
        <v>897017</v>
      </c>
      <c r="D396" t="s">
        <v>17</v>
      </c>
      <c r="E396" t="s">
        <v>18</v>
      </c>
      <c r="F396" t="s">
        <v>41</v>
      </c>
      <c r="G396" t="s">
        <v>20</v>
      </c>
      <c r="H396" t="s">
        <v>239</v>
      </c>
      <c r="I396" t="s">
        <v>22</v>
      </c>
      <c r="M396" t="s">
        <v>2667</v>
      </c>
      <c r="N396" t="s">
        <v>24</v>
      </c>
      <c r="O396" s="1">
        <v>39761.80265046296</v>
      </c>
    </row>
    <row r="397" spans="1:15" x14ac:dyDescent="0.35">
      <c r="A397" t="s">
        <v>560</v>
      </c>
      <c r="B397" t="s">
        <v>25</v>
      </c>
      <c r="C397">
        <v>385458</v>
      </c>
      <c r="D397" t="s">
        <v>17</v>
      </c>
      <c r="E397" t="s">
        <v>18</v>
      </c>
      <c r="F397" t="s">
        <v>19</v>
      </c>
      <c r="G397" t="s">
        <v>20</v>
      </c>
      <c r="H397" t="s">
        <v>112</v>
      </c>
      <c r="I397" t="s">
        <v>22</v>
      </c>
      <c r="K397" t="s">
        <v>132</v>
      </c>
      <c r="N397" t="s">
        <v>24</v>
      </c>
      <c r="O397" s="1">
        <v>39762.360717592594</v>
      </c>
    </row>
    <row r="398" spans="1:15" x14ac:dyDescent="0.35">
      <c r="A398" t="s">
        <v>500</v>
      </c>
      <c r="B398" t="s">
        <v>16</v>
      </c>
      <c r="C398">
        <v>52510</v>
      </c>
      <c r="D398" t="s">
        <v>17</v>
      </c>
      <c r="E398" t="s">
        <v>18</v>
      </c>
      <c r="F398" t="s">
        <v>19</v>
      </c>
      <c r="G398" t="s">
        <v>27</v>
      </c>
      <c r="H398" t="s">
        <v>37</v>
      </c>
      <c r="I398" t="s">
        <v>22</v>
      </c>
      <c r="N398" t="s">
        <v>24</v>
      </c>
      <c r="O398" s="1">
        <v>39762.361215277779</v>
      </c>
    </row>
    <row r="399" spans="1:15" x14ac:dyDescent="0.35">
      <c r="A399" t="s">
        <v>221</v>
      </c>
      <c r="B399" t="s">
        <v>25</v>
      </c>
      <c r="C399">
        <v>163171</v>
      </c>
      <c r="D399" t="s">
        <v>17</v>
      </c>
      <c r="E399" t="s">
        <v>18</v>
      </c>
      <c r="F399" t="s">
        <v>19</v>
      </c>
      <c r="G399" t="s">
        <v>27</v>
      </c>
      <c r="I399" t="s">
        <v>22</v>
      </c>
      <c r="M399" t="s">
        <v>1272</v>
      </c>
      <c r="N399" t="s">
        <v>34</v>
      </c>
      <c r="O399" s="1">
        <v>39762.361435185187</v>
      </c>
    </row>
    <row r="400" spans="1:15" x14ac:dyDescent="0.35">
      <c r="A400" t="s">
        <v>560</v>
      </c>
      <c r="B400" t="s">
        <v>16</v>
      </c>
      <c r="C400">
        <v>195041</v>
      </c>
      <c r="D400" t="s">
        <v>17</v>
      </c>
      <c r="E400" t="s">
        <v>18</v>
      </c>
      <c r="F400" t="s">
        <v>19</v>
      </c>
      <c r="G400" t="s">
        <v>20</v>
      </c>
      <c r="H400" t="s">
        <v>908</v>
      </c>
      <c r="I400" t="s">
        <v>22</v>
      </c>
      <c r="N400" t="s">
        <v>24</v>
      </c>
      <c r="O400" s="1">
        <v>39762.361666666664</v>
      </c>
    </row>
    <row r="401" spans="1:15" x14ac:dyDescent="0.35">
      <c r="A401" t="s">
        <v>15</v>
      </c>
      <c r="B401" t="s">
        <v>25</v>
      </c>
      <c r="C401">
        <v>159971</v>
      </c>
      <c r="D401" t="s">
        <v>17</v>
      </c>
      <c r="E401" t="s">
        <v>18</v>
      </c>
      <c r="F401" t="s">
        <v>19</v>
      </c>
      <c r="G401" t="s">
        <v>20</v>
      </c>
      <c r="H401" t="s">
        <v>211</v>
      </c>
      <c r="I401" t="s">
        <v>22</v>
      </c>
      <c r="N401" t="s">
        <v>24</v>
      </c>
      <c r="O401" s="1">
        <v>39762.365289351852</v>
      </c>
    </row>
    <row r="402" spans="1:15" x14ac:dyDescent="0.35">
      <c r="A402" t="s">
        <v>221</v>
      </c>
      <c r="B402" t="s">
        <v>25</v>
      </c>
      <c r="C402">
        <v>755364</v>
      </c>
      <c r="D402" t="s">
        <v>17</v>
      </c>
      <c r="E402" t="s">
        <v>18</v>
      </c>
      <c r="F402" t="s">
        <v>19</v>
      </c>
      <c r="G402" t="s">
        <v>20</v>
      </c>
      <c r="H402" t="s">
        <v>258</v>
      </c>
      <c r="I402" t="s">
        <v>22</v>
      </c>
      <c r="N402" t="s">
        <v>34</v>
      </c>
      <c r="O402" s="1">
        <v>39763.32366898148</v>
      </c>
    </row>
    <row r="403" spans="1:15" x14ac:dyDescent="0.35">
      <c r="A403" t="s">
        <v>15</v>
      </c>
      <c r="B403" t="s">
        <v>25</v>
      </c>
      <c r="C403">
        <v>67817</v>
      </c>
      <c r="D403" t="s">
        <v>17</v>
      </c>
      <c r="E403" t="s">
        <v>18</v>
      </c>
      <c r="F403" t="s">
        <v>19</v>
      </c>
      <c r="G403" t="s">
        <v>27</v>
      </c>
      <c r="H403" t="s">
        <v>56</v>
      </c>
      <c r="I403" t="s">
        <v>22</v>
      </c>
      <c r="N403" t="s">
        <v>24</v>
      </c>
      <c r="O403" s="1">
        <v>39763.324999999997</v>
      </c>
    </row>
    <row r="404" spans="1:15" x14ac:dyDescent="0.35">
      <c r="A404" t="s">
        <v>15</v>
      </c>
      <c r="B404" t="s">
        <v>16</v>
      </c>
      <c r="C404">
        <v>28628</v>
      </c>
      <c r="D404" t="s">
        <v>17</v>
      </c>
      <c r="E404" t="s">
        <v>18</v>
      </c>
      <c r="F404" t="s">
        <v>19</v>
      </c>
      <c r="G404" t="s">
        <v>27</v>
      </c>
      <c r="H404" t="s">
        <v>62</v>
      </c>
      <c r="I404" t="s">
        <v>22</v>
      </c>
      <c r="N404" t="s">
        <v>24</v>
      </c>
      <c r="O404" s="1">
        <v>39763.330763888887</v>
      </c>
    </row>
    <row r="405" spans="1:15" x14ac:dyDescent="0.35">
      <c r="A405" t="s">
        <v>327</v>
      </c>
      <c r="B405" t="s">
        <v>16</v>
      </c>
      <c r="C405">
        <v>59697</v>
      </c>
      <c r="D405" t="s">
        <v>17</v>
      </c>
      <c r="E405" t="s">
        <v>18</v>
      </c>
      <c r="F405" t="s">
        <v>19</v>
      </c>
      <c r="G405" t="s">
        <v>27</v>
      </c>
      <c r="H405" t="s">
        <v>156</v>
      </c>
      <c r="I405" t="s">
        <v>22</v>
      </c>
      <c r="N405" t="s">
        <v>24</v>
      </c>
      <c r="O405" s="1">
        <v>39763.331238425926</v>
      </c>
    </row>
    <row r="406" spans="1:15" x14ac:dyDescent="0.35">
      <c r="A406" t="s">
        <v>15</v>
      </c>
      <c r="B406" t="s">
        <v>25</v>
      </c>
      <c r="C406">
        <v>27010</v>
      </c>
      <c r="D406" t="s">
        <v>17</v>
      </c>
      <c r="E406" t="s">
        <v>18</v>
      </c>
      <c r="F406" t="s">
        <v>19</v>
      </c>
      <c r="G406" t="s">
        <v>27</v>
      </c>
      <c r="H406" t="s">
        <v>469</v>
      </c>
      <c r="I406" t="s">
        <v>22</v>
      </c>
      <c r="N406" t="s">
        <v>24</v>
      </c>
      <c r="O406" s="1">
        <v>39763.755879629629</v>
      </c>
    </row>
    <row r="407" spans="1:15" x14ac:dyDescent="0.35">
      <c r="A407" t="s">
        <v>560</v>
      </c>
      <c r="B407" t="s">
        <v>25</v>
      </c>
      <c r="C407">
        <v>137538</v>
      </c>
      <c r="D407" t="s">
        <v>17</v>
      </c>
      <c r="E407" t="s">
        <v>18</v>
      </c>
      <c r="F407" t="s">
        <v>19</v>
      </c>
      <c r="G407" t="s">
        <v>27</v>
      </c>
      <c r="H407" t="s">
        <v>385</v>
      </c>
      <c r="I407" t="s">
        <v>22</v>
      </c>
      <c r="K407" t="s">
        <v>132</v>
      </c>
      <c r="N407" t="s">
        <v>24</v>
      </c>
      <c r="O407" s="1">
        <v>39764.330763888887</v>
      </c>
    </row>
    <row r="408" spans="1:15" x14ac:dyDescent="0.35">
      <c r="A408" t="s">
        <v>560</v>
      </c>
      <c r="B408" t="s">
        <v>25</v>
      </c>
      <c r="C408">
        <v>62577</v>
      </c>
      <c r="D408" t="s">
        <v>17</v>
      </c>
      <c r="E408" t="s">
        <v>18</v>
      </c>
      <c r="F408" t="s">
        <v>34</v>
      </c>
      <c r="G408" t="s">
        <v>27</v>
      </c>
      <c r="H408" t="s">
        <v>224</v>
      </c>
      <c r="I408" t="s">
        <v>114</v>
      </c>
      <c r="N408" t="s">
        <v>24</v>
      </c>
      <c r="O408" s="1">
        <v>39764.499328703707</v>
      </c>
    </row>
    <row r="409" spans="1:15" x14ac:dyDescent="0.35">
      <c r="A409" t="s">
        <v>500</v>
      </c>
      <c r="B409" t="s">
        <v>25</v>
      </c>
      <c r="C409">
        <v>282541</v>
      </c>
      <c r="D409" t="s">
        <v>17</v>
      </c>
      <c r="E409" t="s">
        <v>18</v>
      </c>
      <c r="F409" t="s">
        <v>19</v>
      </c>
      <c r="G409" t="s">
        <v>20</v>
      </c>
      <c r="H409" t="s">
        <v>1526</v>
      </c>
      <c r="I409" t="s">
        <v>22</v>
      </c>
      <c r="N409" t="s">
        <v>24</v>
      </c>
      <c r="O409" s="1">
        <v>39764.614756944444</v>
      </c>
    </row>
    <row r="410" spans="1:15" x14ac:dyDescent="0.35">
      <c r="A410" t="s">
        <v>972</v>
      </c>
      <c r="B410" t="s">
        <v>25</v>
      </c>
      <c r="C410">
        <v>281261</v>
      </c>
      <c r="D410" t="s">
        <v>17</v>
      </c>
      <c r="E410" t="s">
        <v>18</v>
      </c>
      <c r="F410" t="s">
        <v>19</v>
      </c>
      <c r="G410" t="s">
        <v>20</v>
      </c>
      <c r="H410" t="s">
        <v>162</v>
      </c>
      <c r="I410" t="s">
        <v>22</v>
      </c>
      <c r="K410" t="s">
        <v>139</v>
      </c>
      <c r="N410" t="s">
        <v>24</v>
      </c>
      <c r="O410" s="1">
        <v>39765.305717592593</v>
      </c>
    </row>
    <row r="411" spans="1:15" x14ac:dyDescent="0.35">
      <c r="A411" t="s">
        <v>221</v>
      </c>
      <c r="B411" t="s">
        <v>25</v>
      </c>
      <c r="C411">
        <v>307565</v>
      </c>
      <c r="D411" t="s">
        <v>17</v>
      </c>
      <c r="E411" t="s">
        <v>18</v>
      </c>
      <c r="F411" t="s">
        <v>34</v>
      </c>
      <c r="G411" t="s">
        <v>20</v>
      </c>
      <c r="H411" t="s">
        <v>187</v>
      </c>
      <c r="I411" t="s">
        <v>22</v>
      </c>
      <c r="N411" t="s">
        <v>24</v>
      </c>
      <c r="O411" s="1">
        <v>39765.308391203704</v>
      </c>
    </row>
    <row r="412" spans="1:15" x14ac:dyDescent="0.35">
      <c r="A412" t="s">
        <v>560</v>
      </c>
      <c r="B412" t="s">
        <v>16</v>
      </c>
      <c r="C412">
        <v>134285</v>
      </c>
      <c r="D412" t="s">
        <v>17</v>
      </c>
      <c r="E412" t="s">
        <v>18</v>
      </c>
      <c r="F412" t="s">
        <v>19</v>
      </c>
      <c r="G412" t="s">
        <v>27</v>
      </c>
      <c r="H412" t="s">
        <v>329</v>
      </c>
      <c r="I412" t="s">
        <v>22</v>
      </c>
      <c r="N412" t="s">
        <v>24</v>
      </c>
      <c r="O412" s="1">
        <v>39765.312488425923</v>
      </c>
    </row>
    <row r="413" spans="1:15" x14ac:dyDescent="0.35">
      <c r="A413" t="s">
        <v>15</v>
      </c>
      <c r="B413" t="s">
        <v>16</v>
      </c>
      <c r="C413">
        <v>104700</v>
      </c>
      <c r="D413" t="s">
        <v>17</v>
      </c>
      <c r="E413" t="s">
        <v>18</v>
      </c>
      <c r="F413" t="s">
        <v>19</v>
      </c>
      <c r="G413" t="s">
        <v>27</v>
      </c>
      <c r="H413" t="s">
        <v>37</v>
      </c>
      <c r="I413" t="s">
        <v>22</v>
      </c>
      <c r="N413" t="s">
        <v>24</v>
      </c>
      <c r="O413" s="1">
        <v>39765.634375000001</v>
      </c>
    </row>
    <row r="414" spans="1:15" x14ac:dyDescent="0.35">
      <c r="A414" t="s">
        <v>221</v>
      </c>
      <c r="B414" t="s">
        <v>16</v>
      </c>
      <c r="C414">
        <v>231872</v>
      </c>
      <c r="D414" t="s">
        <v>17</v>
      </c>
      <c r="E414" t="s">
        <v>18</v>
      </c>
      <c r="F414" t="s">
        <v>19</v>
      </c>
      <c r="G414" t="s">
        <v>20</v>
      </c>
      <c r="H414" t="s">
        <v>88</v>
      </c>
      <c r="I414" t="s">
        <v>22</v>
      </c>
      <c r="N414" t="s">
        <v>34</v>
      </c>
      <c r="O414" s="1">
        <v>39766.353703703702</v>
      </c>
    </row>
    <row r="415" spans="1:15" x14ac:dyDescent="0.35">
      <c r="A415" t="s">
        <v>327</v>
      </c>
      <c r="B415" t="s">
        <v>25</v>
      </c>
      <c r="C415">
        <v>48805</v>
      </c>
      <c r="D415" t="s">
        <v>17</v>
      </c>
      <c r="E415" t="s">
        <v>18</v>
      </c>
      <c r="F415" t="s">
        <v>19</v>
      </c>
      <c r="G415" t="s">
        <v>27</v>
      </c>
      <c r="H415" t="s">
        <v>28</v>
      </c>
      <c r="I415" t="s">
        <v>22</v>
      </c>
      <c r="N415" t="s">
        <v>24</v>
      </c>
      <c r="O415" s="1">
        <v>39766.353912037041</v>
      </c>
    </row>
    <row r="416" spans="1:15" x14ac:dyDescent="0.35">
      <c r="A416" t="s">
        <v>560</v>
      </c>
      <c r="B416" t="s">
        <v>16</v>
      </c>
      <c r="C416">
        <v>263675</v>
      </c>
      <c r="D416" t="s">
        <v>17</v>
      </c>
      <c r="E416" t="s">
        <v>18</v>
      </c>
      <c r="F416" t="s">
        <v>34</v>
      </c>
      <c r="G416" t="s">
        <v>20</v>
      </c>
      <c r="I416" t="s">
        <v>22</v>
      </c>
      <c r="N416" t="s">
        <v>24</v>
      </c>
      <c r="O416" s="1">
        <v>39766.360625000001</v>
      </c>
    </row>
    <row r="417" spans="1:15" x14ac:dyDescent="0.35">
      <c r="A417" t="s">
        <v>15</v>
      </c>
      <c r="B417" t="s">
        <v>25</v>
      </c>
      <c r="C417">
        <v>125949</v>
      </c>
      <c r="D417" t="s">
        <v>17</v>
      </c>
      <c r="E417" t="s">
        <v>18</v>
      </c>
      <c r="F417" t="s">
        <v>19</v>
      </c>
      <c r="G417" t="s">
        <v>27</v>
      </c>
      <c r="H417" t="s">
        <v>37</v>
      </c>
      <c r="I417" t="s">
        <v>22</v>
      </c>
      <c r="N417" t="s">
        <v>24</v>
      </c>
      <c r="O417" s="1">
        <v>39766.361180555556</v>
      </c>
    </row>
    <row r="418" spans="1:15" x14ac:dyDescent="0.35">
      <c r="A418" t="s">
        <v>221</v>
      </c>
      <c r="B418" t="s">
        <v>25</v>
      </c>
      <c r="C418">
        <v>13825</v>
      </c>
      <c r="D418" t="s">
        <v>17</v>
      </c>
      <c r="E418" t="s">
        <v>18</v>
      </c>
      <c r="F418" t="s">
        <v>19</v>
      </c>
      <c r="G418" t="s">
        <v>27</v>
      </c>
      <c r="H418" t="s">
        <v>349</v>
      </c>
      <c r="I418" t="s">
        <v>22</v>
      </c>
      <c r="K418" t="s">
        <v>230</v>
      </c>
      <c r="N418" t="s">
        <v>167</v>
      </c>
      <c r="O418" s="1">
        <v>39767.662048611113</v>
      </c>
    </row>
    <row r="419" spans="1:15" x14ac:dyDescent="0.35">
      <c r="A419" t="s">
        <v>1381</v>
      </c>
      <c r="B419" t="s">
        <v>25</v>
      </c>
      <c r="C419">
        <v>265753</v>
      </c>
      <c r="D419" t="s">
        <v>17</v>
      </c>
      <c r="E419" t="s">
        <v>18</v>
      </c>
      <c r="F419" t="s">
        <v>34</v>
      </c>
      <c r="G419" t="s">
        <v>20</v>
      </c>
      <c r="H419" t="s">
        <v>254</v>
      </c>
      <c r="I419" t="s">
        <v>22</v>
      </c>
      <c r="K419" t="s">
        <v>139</v>
      </c>
      <c r="L419">
        <v>1957</v>
      </c>
      <c r="M419" t="s">
        <v>1479</v>
      </c>
      <c r="N419" t="s">
        <v>24</v>
      </c>
      <c r="O419" s="1">
        <v>39767.672349537039</v>
      </c>
    </row>
    <row r="420" spans="1:15" x14ac:dyDescent="0.35">
      <c r="A420" t="s">
        <v>186</v>
      </c>
      <c r="B420" t="s">
        <v>25</v>
      </c>
      <c r="C420">
        <v>12561</v>
      </c>
      <c r="D420" t="s">
        <v>17</v>
      </c>
      <c r="E420" t="s">
        <v>18</v>
      </c>
      <c r="F420" t="s">
        <v>19</v>
      </c>
      <c r="G420" t="s">
        <v>27</v>
      </c>
      <c r="H420" t="s">
        <v>37</v>
      </c>
      <c r="I420" t="s">
        <v>22</v>
      </c>
      <c r="K420" t="s">
        <v>81</v>
      </c>
      <c r="N420" t="s">
        <v>24</v>
      </c>
      <c r="O420" s="1">
        <v>39769.345034722224</v>
      </c>
    </row>
    <row r="421" spans="1:15" x14ac:dyDescent="0.35">
      <c r="A421" t="s">
        <v>972</v>
      </c>
      <c r="B421" t="s">
        <v>25</v>
      </c>
      <c r="C421">
        <v>179343</v>
      </c>
      <c r="D421" t="s">
        <v>17</v>
      </c>
      <c r="E421" t="s">
        <v>18</v>
      </c>
      <c r="F421" t="s">
        <v>19</v>
      </c>
      <c r="G421" t="s">
        <v>20</v>
      </c>
      <c r="I421" t="s">
        <v>22</v>
      </c>
      <c r="K421" t="s">
        <v>139</v>
      </c>
      <c r="M421" t="s">
        <v>20</v>
      </c>
      <c r="N421" t="s">
        <v>24</v>
      </c>
      <c r="O421" s="1">
        <v>39769.345347222225</v>
      </c>
    </row>
    <row r="422" spans="1:15" x14ac:dyDescent="0.35">
      <c r="A422" t="s">
        <v>15</v>
      </c>
      <c r="B422" t="s">
        <v>16</v>
      </c>
      <c r="C422">
        <v>824134</v>
      </c>
      <c r="D422" t="s">
        <v>17</v>
      </c>
      <c r="E422" t="s">
        <v>18</v>
      </c>
      <c r="F422" t="s">
        <v>19</v>
      </c>
      <c r="I422" t="s">
        <v>22</v>
      </c>
      <c r="N422" t="s">
        <v>167</v>
      </c>
      <c r="O422" s="1">
        <v>39769.54420138889</v>
      </c>
    </row>
    <row r="423" spans="1:15" x14ac:dyDescent="0.35">
      <c r="A423" t="s">
        <v>15</v>
      </c>
      <c r="B423" t="s">
        <v>16</v>
      </c>
      <c r="C423" t="s">
        <v>2896</v>
      </c>
      <c r="D423" t="s">
        <v>17</v>
      </c>
      <c r="E423" t="s">
        <v>18</v>
      </c>
      <c r="F423" t="s">
        <v>34</v>
      </c>
      <c r="G423" t="s">
        <v>20</v>
      </c>
      <c r="H423" t="s">
        <v>52</v>
      </c>
      <c r="I423" t="s">
        <v>22</v>
      </c>
      <c r="M423" t="s">
        <v>2897</v>
      </c>
      <c r="N423" t="s">
        <v>24</v>
      </c>
      <c r="O423" s="1">
        <v>39770.319224537037</v>
      </c>
    </row>
    <row r="424" spans="1:15" x14ac:dyDescent="0.35">
      <c r="A424" t="s">
        <v>15</v>
      </c>
      <c r="B424" t="s">
        <v>16</v>
      </c>
      <c r="C424">
        <v>84614</v>
      </c>
      <c r="D424" t="s">
        <v>17</v>
      </c>
      <c r="E424" t="s">
        <v>18</v>
      </c>
      <c r="F424" t="s">
        <v>19</v>
      </c>
      <c r="G424" t="s">
        <v>27</v>
      </c>
      <c r="H424" t="s">
        <v>1001</v>
      </c>
      <c r="I424" t="s">
        <v>22</v>
      </c>
      <c r="N424" t="s">
        <v>24</v>
      </c>
      <c r="O424" s="1">
        <v>39770.325949074075</v>
      </c>
    </row>
    <row r="425" spans="1:15" x14ac:dyDescent="0.35">
      <c r="A425" t="s">
        <v>759</v>
      </c>
      <c r="B425" t="s">
        <v>25</v>
      </c>
      <c r="C425">
        <v>820369</v>
      </c>
      <c r="D425" t="s">
        <v>17</v>
      </c>
      <c r="E425" t="s">
        <v>18</v>
      </c>
      <c r="F425" t="s">
        <v>34</v>
      </c>
      <c r="G425" t="s">
        <v>20</v>
      </c>
      <c r="H425" t="s">
        <v>56</v>
      </c>
      <c r="I425" t="s">
        <v>22</v>
      </c>
      <c r="K425" t="s">
        <v>807</v>
      </c>
      <c r="N425" t="s">
        <v>24</v>
      </c>
      <c r="O425" s="1">
        <v>39770.471412037034</v>
      </c>
    </row>
    <row r="426" spans="1:15" x14ac:dyDescent="0.35">
      <c r="A426" t="s">
        <v>1381</v>
      </c>
      <c r="B426" t="s">
        <v>16</v>
      </c>
      <c r="C426">
        <v>340183</v>
      </c>
      <c r="D426" t="s">
        <v>17</v>
      </c>
      <c r="E426" t="s">
        <v>18</v>
      </c>
      <c r="G426" t="s">
        <v>20</v>
      </c>
      <c r="H426" t="s">
        <v>56</v>
      </c>
      <c r="I426" t="s">
        <v>22</v>
      </c>
      <c r="K426" t="s">
        <v>139</v>
      </c>
      <c r="M426" t="s">
        <v>1654</v>
      </c>
      <c r="N426" t="s">
        <v>24</v>
      </c>
      <c r="O426" s="1">
        <v>39770.509166666663</v>
      </c>
    </row>
    <row r="427" spans="1:15" x14ac:dyDescent="0.35">
      <c r="A427" t="s">
        <v>2482</v>
      </c>
      <c r="B427" t="s">
        <v>25</v>
      </c>
      <c r="C427">
        <v>899972</v>
      </c>
      <c r="D427" t="s">
        <v>17</v>
      </c>
      <c r="E427" t="s">
        <v>18</v>
      </c>
      <c r="F427" t="s">
        <v>19</v>
      </c>
      <c r="G427" t="s">
        <v>20</v>
      </c>
      <c r="H427" t="s">
        <v>52</v>
      </c>
      <c r="I427" t="s">
        <v>22</v>
      </c>
      <c r="N427" t="s">
        <v>24</v>
      </c>
      <c r="O427" s="1">
        <v>39770.513090277775</v>
      </c>
    </row>
    <row r="428" spans="1:15" x14ac:dyDescent="0.35">
      <c r="A428" t="s">
        <v>560</v>
      </c>
      <c r="B428" t="s">
        <v>25</v>
      </c>
      <c r="C428" t="s">
        <v>2913</v>
      </c>
      <c r="D428" t="s">
        <v>17</v>
      </c>
      <c r="E428" t="s">
        <v>18</v>
      </c>
      <c r="F428" t="s">
        <v>19</v>
      </c>
      <c r="G428" t="s">
        <v>20</v>
      </c>
      <c r="H428" t="s">
        <v>143</v>
      </c>
      <c r="I428" t="s">
        <v>22</v>
      </c>
      <c r="J428">
        <v>480</v>
      </c>
      <c r="M428" t="s">
        <v>2914</v>
      </c>
      <c r="N428" t="s">
        <v>24</v>
      </c>
      <c r="O428" s="1">
        <v>39770.6175</v>
      </c>
    </row>
    <row r="429" spans="1:15" x14ac:dyDescent="0.35">
      <c r="A429" t="s">
        <v>560</v>
      </c>
      <c r="B429" t="s">
        <v>16</v>
      </c>
      <c r="C429">
        <v>214762</v>
      </c>
      <c r="D429" t="s">
        <v>17</v>
      </c>
      <c r="E429" t="s">
        <v>18</v>
      </c>
      <c r="F429" t="s">
        <v>19</v>
      </c>
      <c r="G429" t="s">
        <v>20</v>
      </c>
      <c r="H429" t="s">
        <v>143</v>
      </c>
      <c r="I429" t="s">
        <v>22</v>
      </c>
      <c r="M429" t="s">
        <v>1378</v>
      </c>
      <c r="N429" t="s">
        <v>24</v>
      </c>
      <c r="O429" s="1">
        <v>39770.619143518517</v>
      </c>
    </row>
    <row r="430" spans="1:15" x14ac:dyDescent="0.35">
      <c r="A430" t="s">
        <v>15</v>
      </c>
      <c r="B430" t="s">
        <v>16</v>
      </c>
      <c r="C430">
        <v>48194</v>
      </c>
      <c r="D430" t="s">
        <v>17</v>
      </c>
      <c r="E430" t="s">
        <v>18</v>
      </c>
      <c r="F430" t="s">
        <v>19</v>
      </c>
      <c r="G430" t="s">
        <v>27</v>
      </c>
      <c r="H430" t="s">
        <v>392</v>
      </c>
      <c r="I430" t="s">
        <v>22</v>
      </c>
      <c r="N430" t="s">
        <v>24</v>
      </c>
      <c r="O430" s="1">
        <v>39770.636655092596</v>
      </c>
    </row>
    <row r="431" spans="1:15" x14ac:dyDescent="0.35">
      <c r="A431" t="s">
        <v>15</v>
      </c>
      <c r="B431" t="s">
        <v>25</v>
      </c>
      <c r="C431">
        <v>183910</v>
      </c>
      <c r="D431" t="s">
        <v>17</v>
      </c>
      <c r="E431" t="s">
        <v>18</v>
      </c>
      <c r="I431" t="s">
        <v>22</v>
      </c>
      <c r="N431" t="s">
        <v>24</v>
      </c>
      <c r="O431" s="1">
        <v>39770.848321759258</v>
      </c>
    </row>
    <row r="432" spans="1:15" x14ac:dyDescent="0.35">
      <c r="A432" t="s">
        <v>560</v>
      </c>
      <c r="B432" t="s">
        <v>25</v>
      </c>
      <c r="C432">
        <v>618008</v>
      </c>
      <c r="D432" t="s">
        <v>17</v>
      </c>
      <c r="E432" t="s">
        <v>18</v>
      </c>
      <c r="F432" t="s">
        <v>19</v>
      </c>
      <c r="G432" t="s">
        <v>20</v>
      </c>
      <c r="H432" t="s">
        <v>28</v>
      </c>
      <c r="I432" t="s">
        <v>22</v>
      </c>
      <c r="K432" t="s">
        <v>168</v>
      </c>
      <c r="N432" t="s">
        <v>24</v>
      </c>
      <c r="O432" s="1">
        <v>39770.994398148148</v>
      </c>
    </row>
    <row r="433" spans="1:15" x14ac:dyDescent="0.35">
      <c r="A433" t="s">
        <v>560</v>
      </c>
      <c r="B433" t="s">
        <v>25</v>
      </c>
      <c r="C433">
        <v>717924</v>
      </c>
      <c r="D433" t="s">
        <v>17</v>
      </c>
      <c r="E433" t="s">
        <v>18</v>
      </c>
      <c r="F433" t="s">
        <v>19</v>
      </c>
      <c r="G433" t="s">
        <v>27</v>
      </c>
      <c r="H433" t="s">
        <v>2364</v>
      </c>
      <c r="I433" t="s">
        <v>22</v>
      </c>
      <c r="K433" t="s">
        <v>139</v>
      </c>
      <c r="M433" t="s">
        <v>2365</v>
      </c>
      <c r="N433" t="s">
        <v>24</v>
      </c>
      <c r="O433" s="1">
        <v>39772.330763888887</v>
      </c>
    </row>
    <row r="434" spans="1:15" x14ac:dyDescent="0.35">
      <c r="A434" t="s">
        <v>15</v>
      </c>
      <c r="B434" t="s">
        <v>16</v>
      </c>
      <c r="C434">
        <v>301390</v>
      </c>
      <c r="D434" t="s">
        <v>17</v>
      </c>
      <c r="E434" t="s">
        <v>18</v>
      </c>
      <c r="F434" t="s">
        <v>19</v>
      </c>
      <c r="G434" t="s">
        <v>20</v>
      </c>
      <c r="H434" t="s">
        <v>368</v>
      </c>
      <c r="I434" t="s">
        <v>22</v>
      </c>
      <c r="J434" t="s">
        <v>636</v>
      </c>
      <c r="N434" t="s">
        <v>24</v>
      </c>
      <c r="O434" s="1">
        <v>39772.61215277778</v>
      </c>
    </row>
    <row r="435" spans="1:15" x14ac:dyDescent="0.35">
      <c r="A435" t="s">
        <v>186</v>
      </c>
      <c r="B435" t="s">
        <v>25</v>
      </c>
      <c r="C435">
        <v>20875</v>
      </c>
      <c r="D435" t="s">
        <v>17</v>
      </c>
      <c r="E435" t="s">
        <v>18</v>
      </c>
      <c r="F435" t="s">
        <v>19</v>
      </c>
      <c r="G435" t="s">
        <v>27</v>
      </c>
      <c r="H435" t="s">
        <v>592</v>
      </c>
      <c r="I435" t="s">
        <v>421</v>
      </c>
      <c r="J435">
        <v>460</v>
      </c>
      <c r="N435" t="s">
        <v>24</v>
      </c>
      <c r="O435" s="1">
        <v>39773.611666666664</v>
      </c>
    </row>
    <row r="436" spans="1:15" x14ac:dyDescent="0.35">
      <c r="A436" t="s">
        <v>15</v>
      </c>
      <c r="B436" t="s">
        <v>25</v>
      </c>
      <c r="C436">
        <v>202990</v>
      </c>
      <c r="D436" t="s">
        <v>17</v>
      </c>
      <c r="E436" t="s">
        <v>18</v>
      </c>
      <c r="F436" t="s">
        <v>19</v>
      </c>
      <c r="H436" t="s">
        <v>977</v>
      </c>
      <c r="I436" t="s">
        <v>22</v>
      </c>
      <c r="N436" t="s">
        <v>24</v>
      </c>
      <c r="O436" s="1">
        <v>39773.967870370368</v>
      </c>
    </row>
    <row r="437" spans="1:15" x14ac:dyDescent="0.35">
      <c r="A437" t="s">
        <v>500</v>
      </c>
      <c r="B437" t="s">
        <v>25</v>
      </c>
      <c r="C437">
        <v>106179</v>
      </c>
      <c r="D437" t="s">
        <v>17</v>
      </c>
      <c r="E437" t="s">
        <v>18</v>
      </c>
      <c r="F437" t="s">
        <v>19</v>
      </c>
      <c r="G437" t="s">
        <v>27</v>
      </c>
      <c r="H437" t="s">
        <v>35</v>
      </c>
      <c r="I437" t="s">
        <v>22</v>
      </c>
      <c r="M437" t="s">
        <v>1107</v>
      </c>
      <c r="N437" t="s">
        <v>24</v>
      </c>
      <c r="O437" s="1">
        <v>39775.701886574076</v>
      </c>
    </row>
    <row r="438" spans="1:15" x14ac:dyDescent="0.35">
      <c r="A438" t="s">
        <v>221</v>
      </c>
      <c r="B438" t="s">
        <v>25</v>
      </c>
      <c r="C438">
        <v>640651</v>
      </c>
      <c r="D438" t="s">
        <v>17</v>
      </c>
      <c r="E438" t="s">
        <v>18</v>
      </c>
      <c r="F438" t="s">
        <v>19</v>
      </c>
      <c r="G438" t="s">
        <v>20</v>
      </c>
      <c r="H438" t="s">
        <v>1152</v>
      </c>
      <c r="I438" t="s">
        <v>22</v>
      </c>
      <c r="L438">
        <v>1967</v>
      </c>
      <c r="M438" t="s">
        <v>2231</v>
      </c>
      <c r="N438" t="s">
        <v>34</v>
      </c>
      <c r="O438" s="1">
        <v>39775.805081018516</v>
      </c>
    </row>
    <row r="439" spans="1:15" x14ac:dyDescent="0.35">
      <c r="A439" t="s">
        <v>186</v>
      </c>
      <c r="B439" t="s">
        <v>25</v>
      </c>
      <c r="C439">
        <v>19848</v>
      </c>
      <c r="D439" t="s">
        <v>17</v>
      </c>
      <c r="E439" t="s">
        <v>18</v>
      </c>
      <c r="F439" t="s">
        <v>19</v>
      </c>
      <c r="G439" t="s">
        <v>27</v>
      </c>
      <c r="H439" t="s">
        <v>56</v>
      </c>
      <c r="I439" t="s">
        <v>22</v>
      </c>
      <c r="N439" t="s">
        <v>24</v>
      </c>
      <c r="O439" s="1">
        <v>39775.874849537038</v>
      </c>
    </row>
    <row r="440" spans="1:15" x14ac:dyDescent="0.35">
      <c r="A440" t="s">
        <v>186</v>
      </c>
      <c r="B440" t="s">
        <v>25</v>
      </c>
      <c r="C440">
        <v>34226</v>
      </c>
      <c r="D440" t="s">
        <v>17</v>
      </c>
      <c r="E440" t="s">
        <v>18</v>
      </c>
      <c r="F440" t="s">
        <v>19</v>
      </c>
      <c r="G440" t="s">
        <v>27</v>
      </c>
      <c r="H440" t="s">
        <v>175</v>
      </c>
      <c r="I440" t="s">
        <v>22</v>
      </c>
      <c r="N440" t="s">
        <v>24</v>
      </c>
      <c r="O440" s="1">
        <v>39775.875555555554</v>
      </c>
    </row>
    <row r="441" spans="1:15" x14ac:dyDescent="0.35">
      <c r="A441" t="s">
        <v>221</v>
      </c>
      <c r="B441" t="s">
        <v>16</v>
      </c>
      <c r="C441">
        <v>31555</v>
      </c>
      <c r="D441" t="s">
        <v>17</v>
      </c>
      <c r="E441" t="s">
        <v>36</v>
      </c>
      <c r="F441" t="s">
        <v>19</v>
      </c>
      <c r="I441" t="s">
        <v>22</v>
      </c>
      <c r="K441" t="s">
        <v>139</v>
      </c>
      <c r="N441" t="s">
        <v>24</v>
      </c>
      <c r="O441" s="1">
        <v>39776.245196759257</v>
      </c>
    </row>
    <row r="442" spans="1:15" x14ac:dyDescent="0.35">
      <c r="A442" t="s">
        <v>15</v>
      </c>
      <c r="B442" t="s">
        <v>25</v>
      </c>
      <c r="C442">
        <v>789080</v>
      </c>
      <c r="D442" t="s">
        <v>17</v>
      </c>
      <c r="E442" t="s">
        <v>18</v>
      </c>
      <c r="F442" t="s">
        <v>19</v>
      </c>
      <c r="G442" t="s">
        <v>20</v>
      </c>
      <c r="H442" t="s">
        <v>292</v>
      </c>
      <c r="I442" t="s">
        <v>22</v>
      </c>
      <c r="N442" t="s">
        <v>24</v>
      </c>
      <c r="O442" s="1">
        <v>39776.348726851851</v>
      </c>
    </row>
    <row r="443" spans="1:15" x14ac:dyDescent="0.35">
      <c r="A443" t="s">
        <v>500</v>
      </c>
      <c r="B443" t="s">
        <v>25</v>
      </c>
      <c r="C443">
        <v>307997</v>
      </c>
      <c r="D443" t="s">
        <v>17</v>
      </c>
      <c r="E443" t="s">
        <v>18</v>
      </c>
      <c r="F443" t="s">
        <v>19</v>
      </c>
      <c r="G443" t="s">
        <v>20</v>
      </c>
      <c r="H443" t="s">
        <v>174</v>
      </c>
      <c r="I443" t="s">
        <v>22</v>
      </c>
      <c r="N443" t="s">
        <v>24</v>
      </c>
      <c r="O443" s="1">
        <v>39776.34952546296</v>
      </c>
    </row>
    <row r="444" spans="1:15" x14ac:dyDescent="0.35">
      <c r="A444" t="s">
        <v>560</v>
      </c>
      <c r="B444" t="s">
        <v>16</v>
      </c>
      <c r="C444">
        <v>214722</v>
      </c>
      <c r="D444" t="s">
        <v>17</v>
      </c>
      <c r="E444" t="s">
        <v>18</v>
      </c>
      <c r="F444" t="s">
        <v>19</v>
      </c>
      <c r="G444" t="s">
        <v>20</v>
      </c>
      <c r="H444" t="s">
        <v>138</v>
      </c>
      <c r="I444" t="s">
        <v>22</v>
      </c>
      <c r="N444" t="s">
        <v>24</v>
      </c>
      <c r="O444" s="1">
        <v>39776.351365740738</v>
      </c>
    </row>
    <row r="445" spans="1:15" x14ac:dyDescent="0.35">
      <c r="A445" t="s">
        <v>59</v>
      </c>
      <c r="B445" t="s">
        <v>25</v>
      </c>
      <c r="C445">
        <v>1780</v>
      </c>
      <c r="D445" t="s">
        <v>17</v>
      </c>
      <c r="E445" t="s">
        <v>93</v>
      </c>
      <c r="I445" t="s">
        <v>43</v>
      </c>
      <c r="K445" t="s">
        <v>31</v>
      </c>
      <c r="N445" t="s">
        <v>24</v>
      </c>
      <c r="O445" s="1">
        <v>39776.530833333331</v>
      </c>
    </row>
    <row r="446" spans="1:15" x14ac:dyDescent="0.35">
      <c r="A446" t="s">
        <v>221</v>
      </c>
      <c r="B446" t="s">
        <v>16</v>
      </c>
      <c r="C446">
        <v>9341</v>
      </c>
      <c r="D446" t="s">
        <v>17</v>
      </c>
      <c r="E446" t="s">
        <v>18</v>
      </c>
      <c r="F446" t="s">
        <v>19</v>
      </c>
      <c r="G446" t="s">
        <v>27</v>
      </c>
      <c r="H446" t="s">
        <v>112</v>
      </c>
      <c r="I446" t="s">
        <v>86</v>
      </c>
      <c r="N446" t="s">
        <v>24</v>
      </c>
      <c r="O446" s="1">
        <v>39776.589143518519</v>
      </c>
    </row>
    <row r="447" spans="1:15" x14ac:dyDescent="0.35">
      <c r="A447" t="s">
        <v>15</v>
      </c>
      <c r="B447" t="s">
        <v>25</v>
      </c>
      <c r="C447">
        <v>390636</v>
      </c>
      <c r="D447" t="s">
        <v>17</v>
      </c>
      <c r="E447" t="s">
        <v>18</v>
      </c>
      <c r="F447" t="s">
        <v>19</v>
      </c>
      <c r="G447" t="s">
        <v>20</v>
      </c>
      <c r="H447" t="s">
        <v>37</v>
      </c>
      <c r="I447" t="s">
        <v>22</v>
      </c>
      <c r="N447" t="s">
        <v>24</v>
      </c>
      <c r="O447" s="1">
        <v>39776.861805555556</v>
      </c>
    </row>
    <row r="448" spans="1:15" x14ac:dyDescent="0.35">
      <c r="A448" t="s">
        <v>560</v>
      </c>
      <c r="B448" t="s">
        <v>25</v>
      </c>
      <c r="C448">
        <v>841768</v>
      </c>
      <c r="D448" t="s">
        <v>17</v>
      </c>
      <c r="E448" t="s">
        <v>18</v>
      </c>
      <c r="F448" t="s">
        <v>19</v>
      </c>
      <c r="G448" t="s">
        <v>20</v>
      </c>
      <c r="H448" t="s">
        <v>510</v>
      </c>
      <c r="I448" t="s">
        <v>22</v>
      </c>
      <c r="N448" t="s">
        <v>24</v>
      </c>
      <c r="O448" s="1">
        <v>39776.874155092592</v>
      </c>
    </row>
    <row r="449" spans="1:15" x14ac:dyDescent="0.35">
      <c r="A449" t="s">
        <v>327</v>
      </c>
      <c r="B449" t="s">
        <v>25</v>
      </c>
      <c r="C449">
        <v>22070</v>
      </c>
      <c r="D449" t="s">
        <v>17</v>
      </c>
      <c r="E449" t="s">
        <v>18</v>
      </c>
      <c r="F449" t="s">
        <v>19</v>
      </c>
      <c r="G449" t="s">
        <v>27</v>
      </c>
      <c r="H449" t="s">
        <v>37</v>
      </c>
      <c r="I449" t="s">
        <v>22</v>
      </c>
      <c r="N449" t="s">
        <v>24</v>
      </c>
      <c r="O449" s="1">
        <v>39777.323530092595</v>
      </c>
    </row>
    <row r="450" spans="1:15" x14ac:dyDescent="0.35">
      <c r="A450" t="s">
        <v>221</v>
      </c>
      <c r="B450" t="s">
        <v>25</v>
      </c>
      <c r="C450">
        <v>11059</v>
      </c>
      <c r="D450" t="s">
        <v>17</v>
      </c>
      <c r="E450" t="s">
        <v>18</v>
      </c>
      <c r="F450" t="s">
        <v>19</v>
      </c>
      <c r="G450" t="s">
        <v>27</v>
      </c>
      <c r="H450" t="s">
        <v>74</v>
      </c>
      <c r="I450" t="s">
        <v>43</v>
      </c>
      <c r="K450" t="s">
        <v>230</v>
      </c>
      <c r="N450" t="s">
        <v>34</v>
      </c>
      <c r="O450" s="1">
        <v>39777.401967592596</v>
      </c>
    </row>
    <row r="451" spans="1:15" x14ac:dyDescent="0.35">
      <c r="A451" t="s">
        <v>186</v>
      </c>
      <c r="B451" t="s">
        <v>25</v>
      </c>
      <c r="C451">
        <v>17555</v>
      </c>
      <c r="D451" t="s">
        <v>17</v>
      </c>
      <c r="E451" t="s">
        <v>18</v>
      </c>
      <c r="F451" t="s">
        <v>19</v>
      </c>
      <c r="G451" t="s">
        <v>27</v>
      </c>
      <c r="H451" t="s">
        <v>46</v>
      </c>
      <c r="I451" t="s">
        <v>144</v>
      </c>
      <c r="K451" t="s">
        <v>139</v>
      </c>
      <c r="N451" t="s">
        <v>24</v>
      </c>
      <c r="O451" s="1">
        <v>39777.476284722223</v>
      </c>
    </row>
    <row r="452" spans="1:15" x14ac:dyDescent="0.35">
      <c r="A452" t="s">
        <v>560</v>
      </c>
      <c r="B452" t="s">
        <v>25</v>
      </c>
      <c r="C452">
        <v>269340</v>
      </c>
      <c r="D452" t="s">
        <v>17</v>
      </c>
      <c r="E452" t="s">
        <v>18</v>
      </c>
      <c r="F452" t="s">
        <v>19</v>
      </c>
      <c r="G452" t="s">
        <v>20</v>
      </c>
      <c r="H452" t="s">
        <v>46</v>
      </c>
      <c r="I452" t="s">
        <v>144</v>
      </c>
      <c r="N452" t="s">
        <v>24</v>
      </c>
      <c r="O452" s="1">
        <v>39777.483194444445</v>
      </c>
    </row>
    <row r="453" spans="1:15" x14ac:dyDescent="0.35">
      <c r="A453" t="s">
        <v>15</v>
      </c>
      <c r="B453" t="s">
        <v>25</v>
      </c>
      <c r="C453">
        <v>298563</v>
      </c>
      <c r="D453" t="s">
        <v>17</v>
      </c>
      <c r="E453" t="s">
        <v>18</v>
      </c>
      <c r="F453" t="s">
        <v>19</v>
      </c>
      <c r="G453" t="s">
        <v>20</v>
      </c>
      <c r="H453" t="s">
        <v>46</v>
      </c>
      <c r="I453" t="s">
        <v>144</v>
      </c>
      <c r="N453" t="s">
        <v>24</v>
      </c>
      <c r="O453" s="1">
        <v>39777.485011574077</v>
      </c>
    </row>
    <row r="454" spans="1:15" x14ac:dyDescent="0.35">
      <c r="A454" t="s">
        <v>560</v>
      </c>
      <c r="B454" t="s">
        <v>25</v>
      </c>
      <c r="C454">
        <v>65268</v>
      </c>
      <c r="D454" t="s">
        <v>17</v>
      </c>
      <c r="E454" t="s">
        <v>18</v>
      </c>
      <c r="F454" t="s">
        <v>19</v>
      </c>
      <c r="G454" t="s">
        <v>27</v>
      </c>
      <c r="H454" t="s">
        <v>433</v>
      </c>
      <c r="I454" t="s">
        <v>22</v>
      </c>
      <c r="N454" t="s">
        <v>24</v>
      </c>
      <c r="O454" s="1">
        <v>39777.575925925928</v>
      </c>
    </row>
    <row r="455" spans="1:15" x14ac:dyDescent="0.35">
      <c r="A455" t="s">
        <v>560</v>
      </c>
      <c r="B455" t="s">
        <v>25</v>
      </c>
      <c r="C455">
        <v>52051</v>
      </c>
      <c r="D455" t="s">
        <v>17</v>
      </c>
      <c r="E455" t="s">
        <v>18</v>
      </c>
      <c r="F455" t="s">
        <v>19</v>
      </c>
      <c r="G455" t="s">
        <v>27</v>
      </c>
      <c r="H455" t="s">
        <v>849</v>
      </c>
      <c r="I455" t="s">
        <v>22</v>
      </c>
      <c r="N455" t="s">
        <v>24</v>
      </c>
      <c r="O455" s="1">
        <v>39777.706122685187</v>
      </c>
    </row>
    <row r="456" spans="1:15" x14ac:dyDescent="0.35">
      <c r="A456" t="s">
        <v>327</v>
      </c>
      <c r="B456" t="s">
        <v>25</v>
      </c>
      <c r="C456">
        <v>286537</v>
      </c>
      <c r="D456" t="s">
        <v>17</v>
      </c>
      <c r="E456" t="s">
        <v>18</v>
      </c>
      <c r="F456" t="s">
        <v>19</v>
      </c>
      <c r="G456" t="s">
        <v>20</v>
      </c>
      <c r="H456" t="s">
        <v>914</v>
      </c>
      <c r="I456" t="s">
        <v>22</v>
      </c>
      <c r="N456" t="s">
        <v>24</v>
      </c>
      <c r="O456" s="1">
        <v>39777.775995370372</v>
      </c>
    </row>
    <row r="457" spans="1:15" x14ac:dyDescent="0.35">
      <c r="A457" t="s">
        <v>221</v>
      </c>
      <c r="B457" t="s">
        <v>25</v>
      </c>
      <c r="C457">
        <v>571332</v>
      </c>
      <c r="D457" t="s">
        <v>17</v>
      </c>
      <c r="E457" t="s">
        <v>18</v>
      </c>
      <c r="F457" t="s">
        <v>19</v>
      </c>
      <c r="G457" t="s">
        <v>20</v>
      </c>
      <c r="H457" t="s">
        <v>398</v>
      </c>
      <c r="I457" t="s">
        <v>22</v>
      </c>
      <c r="N457" t="s">
        <v>34</v>
      </c>
      <c r="O457" s="1">
        <v>39778.318298611113</v>
      </c>
    </row>
    <row r="458" spans="1:15" x14ac:dyDescent="0.35">
      <c r="A458" t="s">
        <v>500</v>
      </c>
      <c r="B458" t="s">
        <v>25</v>
      </c>
      <c r="C458">
        <v>173082</v>
      </c>
      <c r="D458" t="s">
        <v>17</v>
      </c>
      <c r="E458" t="s">
        <v>18</v>
      </c>
      <c r="F458" t="s">
        <v>19</v>
      </c>
      <c r="G458" t="s">
        <v>20</v>
      </c>
      <c r="H458" t="s">
        <v>46</v>
      </c>
      <c r="I458" t="s">
        <v>144</v>
      </c>
      <c r="N458" t="s">
        <v>24</v>
      </c>
      <c r="O458" s="1">
        <v>39779.539050925923</v>
      </c>
    </row>
    <row r="459" spans="1:15" x14ac:dyDescent="0.35">
      <c r="A459" t="s">
        <v>972</v>
      </c>
      <c r="B459" t="s">
        <v>25</v>
      </c>
      <c r="C459">
        <v>292763</v>
      </c>
      <c r="D459" t="s">
        <v>17</v>
      </c>
      <c r="E459" t="s">
        <v>18</v>
      </c>
      <c r="F459" t="s">
        <v>19</v>
      </c>
      <c r="G459" t="s">
        <v>20</v>
      </c>
      <c r="H459" t="s">
        <v>37</v>
      </c>
      <c r="I459" t="s">
        <v>22</v>
      </c>
      <c r="N459" t="s">
        <v>24</v>
      </c>
      <c r="O459" s="1">
        <v>39780.36959490741</v>
      </c>
    </row>
    <row r="460" spans="1:15" x14ac:dyDescent="0.35">
      <c r="A460" t="s">
        <v>15</v>
      </c>
      <c r="B460" t="s">
        <v>16</v>
      </c>
      <c r="C460">
        <v>59786</v>
      </c>
      <c r="D460" t="s">
        <v>17</v>
      </c>
      <c r="E460" t="s">
        <v>18</v>
      </c>
      <c r="F460" t="s">
        <v>19</v>
      </c>
      <c r="G460" t="s">
        <v>27</v>
      </c>
      <c r="H460" t="s">
        <v>224</v>
      </c>
      <c r="I460" t="s">
        <v>144</v>
      </c>
      <c r="K460" t="s">
        <v>139</v>
      </c>
      <c r="N460" t="s">
        <v>24</v>
      </c>
      <c r="O460" s="1">
        <v>39780.617430555554</v>
      </c>
    </row>
    <row r="461" spans="1:15" x14ac:dyDescent="0.35">
      <c r="A461" t="s">
        <v>221</v>
      </c>
      <c r="B461" t="s">
        <v>25</v>
      </c>
      <c r="C461">
        <v>149546</v>
      </c>
      <c r="D461" t="s">
        <v>17</v>
      </c>
      <c r="E461" t="s">
        <v>18</v>
      </c>
      <c r="F461" t="s">
        <v>41</v>
      </c>
      <c r="G461" t="s">
        <v>27</v>
      </c>
      <c r="H461" t="s">
        <v>1240</v>
      </c>
      <c r="I461" t="s">
        <v>22</v>
      </c>
      <c r="K461" t="s">
        <v>132</v>
      </c>
      <c r="N461" t="s">
        <v>34</v>
      </c>
      <c r="O461" s="1">
        <v>39780.87394675926</v>
      </c>
    </row>
    <row r="462" spans="1:15" x14ac:dyDescent="0.35">
      <c r="A462" t="s">
        <v>15</v>
      </c>
      <c r="B462" t="s">
        <v>25</v>
      </c>
      <c r="C462">
        <v>61582</v>
      </c>
      <c r="D462" t="s">
        <v>17</v>
      </c>
      <c r="E462" t="s">
        <v>18</v>
      </c>
      <c r="F462" t="s">
        <v>19</v>
      </c>
      <c r="G462" t="s">
        <v>27</v>
      </c>
      <c r="H462" t="s">
        <v>385</v>
      </c>
      <c r="I462" t="s">
        <v>22</v>
      </c>
      <c r="L462">
        <v>1951</v>
      </c>
      <c r="N462" t="s">
        <v>24</v>
      </c>
      <c r="O462" s="1">
        <v>39781.007199074076</v>
      </c>
    </row>
    <row r="463" spans="1:15" x14ac:dyDescent="0.35">
      <c r="A463" t="s">
        <v>15</v>
      </c>
      <c r="B463" t="s">
        <v>25</v>
      </c>
      <c r="C463">
        <v>210185</v>
      </c>
      <c r="D463" t="s">
        <v>17</v>
      </c>
      <c r="E463" t="s">
        <v>18</v>
      </c>
      <c r="F463" t="s">
        <v>19</v>
      </c>
      <c r="G463" t="s">
        <v>20</v>
      </c>
      <c r="H463" t="s">
        <v>46</v>
      </c>
      <c r="I463" t="s">
        <v>144</v>
      </c>
      <c r="N463" t="s">
        <v>24</v>
      </c>
      <c r="O463" s="1">
        <v>39781.174814814818</v>
      </c>
    </row>
    <row r="464" spans="1:15" x14ac:dyDescent="0.35">
      <c r="A464" t="s">
        <v>186</v>
      </c>
      <c r="B464" t="s">
        <v>25</v>
      </c>
      <c r="C464">
        <v>7157</v>
      </c>
      <c r="D464" t="s">
        <v>17</v>
      </c>
      <c r="E464" t="s">
        <v>18</v>
      </c>
      <c r="F464" t="s">
        <v>19</v>
      </c>
      <c r="G464" t="s">
        <v>27</v>
      </c>
      <c r="H464" t="s">
        <v>356</v>
      </c>
      <c r="I464" t="s">
        <v>22</v>
      </c>
      <c r="K464" t="s">
        <v>168</v>
      </c>
      <c r="N464" t="s">
        <v>24</v>
      </c>
      <c r="O464" s="1">
        <v>39781.388969907406</v>
      </c>
    </row>
    <row r="465" spans="1:15" x14ac:dyDescent="0.35">
      <c r="A465" t="s">
        <v>560</v>
      </c>
      <c r="B465" t="s">
        <v>25</v>
      </c>
      <c r="C465">
        <v>106998</v>
      </c>
      <c r="D465" t="s">
        <v>17</v>
      </c>
      <c r="E465" t="s">
        <v>18</v>
      </c>
      <c r="F465" t="s">
        <v>19</v>
      </c>
      <c r="G465" t="s">
        <v>27</v>
      </c>
      <c r="H465" t="s">
        <v>1108</v>
      </c>
      <c r="I465" t="s">
        <v>114</v>
      </c>
      <c r="N465" t="s">
        <v>24</v>
      </c>
      <c r="O465" s="1">
        <v>39781.681354166663</v>
      </c>
    </row>
    <row r="466" spans="1:15" x14ac:dyDescent="0.35">
      <c r="A466" t="s">
        <v>560</v>
      </c>
      <c r="B466" t="s">
        <v>25</v>
      </c>
      <c r="C466">
        <v>163304</v>
      </c>
      <c r="D466" t="s">
        <v>17</v>
      </c>
      <c r="E466" t="s">
        <v>18</v>
      </c>
      <c r="F466" t="s">
        <v>19</v>
      </c>
      <c r="G466" t="s">
        <v>20</v>
      </c>
      <c r="H466" t="s">
        <v>234</v>
      </c>
      <c r="I466" t="s">
        <v>22</v>
      </c>
      <c r="K466" t="s">
        <v>132</v>
      </c>
      <c r="N466" t="s">
        <v>24</v>
      </c>
      <c r="O466" s="1">
        <v>39781.882222222222</v>
      </c>
    </row>
    <row r="467" spans="1:15" x14ac:dyDescent="0.35">
      <c r="A467" t="s">
        <v>221</v>
      </c>
      <c r="B467" t="s">
        <v>25</v>
      </c>
      <c r="C467">
        <v>446436</v>
      </c>
      <c r="D467" t="s">
        <v>17</v>
      </c>
      <c r="E467" t="s">
        <v>18</v>
      </c>
      <c r="F467" t="s">
        <v>19</v>
      </c>
      <c r="H467" t="s">
        <v>1897</v>
      </c>
      <c r="I467" t="s">
        <v>144</v>
      </c>
      <c r="M467" t="s">
        <v>1898</v>
      </c>
      <c r="N467" t="s">
        <v>34</v>
      </c>
      <c r="O467" s="1">
        <v>39782.660474537035</v>
      </c>
    </row>
    <row r="468" spans="1:15" x14ac:dyDescent="0.35">
      <c r="A468" t="s">
        <v>15</v>
      </c>
      <c r="B468" t="s">
        <v>25</v>
      </c>
      <c r="C468">
        <v>134126</v>
      </c>
      <c r="D468" t="s">
        <v>17</v>
      </c>
      <c r="E468" t="s">
        <v>18</v>
      </c>
      <c r="F468" t="s">
        <v>19</v>
      </c>
      <c r="G468" t="s">
        <v>27</v>
      </c>
      <c r="H468" t="s">
        <v>286</v>
      </c>
      <c r="I468" t="s">
        <v>22</v>
      </c>
      <c r="N468" t="s">
        <v>24</v>
      </c>
      <c r="O468" s="1">
        <v>39782.84679398148</v>
      </c>
    </row>
    <row r="469" spans="1:15" x14ac:dyDescent="0.35">
      <c r="A469" t="s">
        <v>972</v>
      </c>
      <c r="B469" t="s">
        <v>25</v>
      </c>
      <c r="C469">
        <v>893447</v>
      </c>
      <c r="D469" t="s">
        <v>17</v>
      </c>
      <c r="E469" t="s">
        <v>18</v>
      </c>
      <c r="F469" t="s">
        <v>19</v>
      </c>
      <c r="G469" t="s">
        <v>20</v>
      </c>
      <c r="H469" t="s">
        <v>46</v>
      </c>
      <c r="I469" t="s">
        <v>22</v>
      </c>
      <c r="N469" t="s">
        <v>24</v>
      </c>
      <c r="O469" s="1">
        <v>39782.84951388889</v>
      </c>
    </row>
    <row r="470" spans="1:15" x14ac:dyDescent="0.35">
      <c r="A470" t="s">
        <v>560</v>
      </c>
      <c r="B470" t="s">
        <v>25</v>
      </c>
      <c r="C470">
        <v>969685</v>
      </c>
      <c r="D470" t="s">
        <v>17</v>
      </c>
      <c r="E470" t="s">
        <v>18</v>
      </c>
      <c r="F470" t="s">
        <v>19</v>
      </c>
      <c r="G470" t="s">
        <v>20</v>
      </c>
      <c r="H470" t="s">
        <v>46</v>
      </c>
      <c r="I470" t="s">
        <v>22</v>
      </c>
      <c r="N470" t="s">
        <v>24</v>
      </c>
      <c r="O470" s="1">
        <v>39782.850381944445</v>
      </c>
    </row>
    <row r="471" spans="1:15" x14ac:dyDescent="0.35">
      <c r="A471" t="s">
        <v>560</v>
      </c>
      <c r="B471" t="s">
        <v>25</v>
      </c>
      <c r="C471">
        <v>718027</v>
      </c>
      <c r="D471" t="s">
        <v>17</v>
      </c>
      <c r="E471" t="s">
        <v>18</v>
      </c>
      <c r="F471" t="s">
        <v>19</v>
      </c>
      <c r="G471" t="s">
        <v>20</v>
      </c>
      <c r="H471" t="s">
        <v>71</v>
      </c>
      <c r="I471" t="s">
        <v>22</v>
      </c>
      <c r="N471" t="s">
        <v>24</v>
      </c>
      <c r="O471" s="1">
        <v>39782.850821759261</v>
      </c>
    </row>
    <row r="472" spans="1:15" x14ac:dyDescent="0.35">
      <c r="A472" t="s">
        <v>327</v>
      </c>
      <c r="B472" t="s">
        <v>25</v>
      </c>
      <c r="C472">
        <v>455965</v>
      </c>
      <c r="D472" t="s">
        <v>17</v>
      </c>
      <c r="E472" t="s">
        <v>18</v>
      </c>
      <c r="F472" t="s">
        <v>19</v>
      </c>
      <c r="G472" t="s">
        <v>20</v>
      </c>
      <c r="H472" t="s">
        <v>46</v>
      </c>
      <c r="I472" t="s">
        <v>22</v>
      </c>
      <c r="N472" t="s">
        <v>24</v>
      </c>
      <c r="O472" s="1">
        <v>39782.85193287037</v>
      </c>
    </row>
    <row r="473" spans="1:15" x14ac:dyDescent="0.35">
      <c r="A473" t="s">
        <v>15</v>
      </c>
      <c r="B473" t="s">
        <v>16</v>
      </c>
      <c r="C473">
        <v>37498</v>
      </c>
      <c r="D473" t="s">
        <v>17</v>
      </c>
      <c r="E473" t="s">
        <v>18</v>
      </c>
      <c r="F473" t="s">
        <v>34</v>
      </c>
      <c r="G473" t="s">
        <v>27</v>
      </c>
      <c r="H473" t="s">
        <v>761</v>
      </c>
      <c r="I473" t="s">
        <v>22</v>
      </c>
      <c r="M473" t="s">
        <v>762</v>
      </c>
      <c r="N473" t="s">
        <v>24</v>
      </c>
      <c r="O473" s="1">
        <v>39783.365798611114</v>
      </c>
    </row>
    <row r="474" spans="1:15" x14ac:dyDescent="0.35">
      <c r="A474" t="s">
        <v>15</v>
      </c>
      <c r="B474" t="s">
        <v>16</v>
      </c>
      <c r="C474">
        <v>145244</v>
      </c>
      <c r="D474" t="s">
        <v>17</v>
      </c>
      <c r="E474" t="s">
        <v>18</v>
      </c>
      <c r="F474" t="s">
        <v>19</v>
      </c>
      <c r="G474" t="s">
        <v>27</v>
      </c>
      <c r="H474" t="s">
        <v>37</v>
      </c>
      <c r="I474" t="s">
        <v>22</v>
      </c>
      <c r="M474" t="s">
        <v>20</v>
      </c>
      <c r="N474" t="s">
        <v>24</v>
      </c>
      <c r="O474" s="1">
        <v>39783.690821759257</v>
      </c>
    </row>
    <row r="475" spans="1:15" x14ac:dyDescent="0.35">
      <c r="A475" t="s">
        <v>15</v>
      </c>
      <c r="B475" t="s">
        <v>16</v>
      </c>
      <c r="C475">
        <v>631612</v>
      </c>
      <c r="D475" t="s">
        <v>17</v>
      </c>
      <c r="E475" t="s">
        <v>18</v>
      </c>
      <c r="F475" t="s">
        <v>19</v>
      </c>
      <c r="G475" t="s">
        <v>20</v>
      </c>
      <c r="H475" t="s">
        <v>232</v>
      </c>
      <c r="I475" t="s">
        <v>22</v>
      </c>
      <c r="N475" t="s">
        <v>24</v>
      </c>
      <c r="O475" s="1">
        <v>39784.137881944444</v>
      </c>
    </row>
    <row r="476" spans="1:15" x14ac:dyDescent="0.35">
      <c r="A476" t="s">
        <v>15</v>
      </c>
      <c r="B476" t="s">
        <v>16</v>
      </c>
      <c r="C476">
        <v>783494</v>
      </c>
      <c r="D476" t="s">
        <v>17</v>
      </c>
      <c r="E476" t="s">
        <v>18</v>
      </c>
      <c r="F476" t="s">
        <v>19</v>
      </c>
      <c r="G476" t="s">
        <v>20</v>
      </c>
      <c r="H476" t="s">
        <v>232</v>
      </c>
      <c r="I476" t="s">
        <v>22</v>
      </c>
      <c r="N476" t="s">
        <v>24</v>
      </c>
      <c r="O476" s="1">
        <v>39784.140763888892</v>
      </c>
    </row>
    <row r="477" spans="1:15" x14ac:dyDescent="0.35">
      <c r="A477" t="s">
        <v>314</v>
      </c>
      <c r="B477" t="s">
        <v>25</v>
      </c>
      <c r="C477">
        <v>9019</v>
      </c>
      <c r="D477" t="s">
        <v>17</v>
      </c>
      <c r="E477" t="s">
        <v>18</v>
      </c>
      <c r="F477" t="s">
        <v>19</v>
      </c>
      <c r="G477" t="s">
        <v>27</v>
      </c>
      <c r="H477" t="s">
        <v>369</v>
      </c>
      <c r="I477" t="s">
        <v>22</v>
      </c>
      <c r="N477" t="s">
        <v>34</v>
      </c>
      <c r="O477" s="1">
        <v>39784.336608796293</v>
      </c>
    </row>
    <row r="478" spans="1:15" x14ac:dyDescent="0.35">
      <c r="A478" t="s">
        <v>500</v>
      </c>
      <c r="B478" t="s">
        <v>25</v>
      </c>
      <c r="C478">
        <v>341374</v>
      </c>
      <c r="D478" t="s">
        <v>17</v>
      </c>
      <c r="E478" t="s">
        <v>18</v>
      </c>
      <c r="F478" t="s">
        <v>19</v>
      </c>
      <c r="G478" t="s">
        <v>20</v>
      </c>
      <c r="H478" t="s">
        <v>89</v>
      </c>
      <c r="I478" t="s">
        <v>22</v>
      </c>
      <c r="N478" t="s">
        <v>24</v>
      </c>
      <c r="O478" s="1">
        <v>39784.33697916667</v>
      </c>
    </row>
    <row r="479" spans="1:15" x14ac:dyDescent="0.35">
      <c r="A479" t="s">
        <v>15</v>
      </c>
      <c r="B479" t="s">
        <v>25</v>
      </c>
      <c r="C479">
        <v>49019</v>
      </c>
      <c r="D479" t="s">
        <v>17</v>
      </c>
      <c r="E479" t="s">
        <v>18</v>
      </c>
      <c r="F479" t="s">
        <v>19</v>
      </c>
      <c r="G479" t="s">
        <v>27</v>
      </c>
      <c r="H479" t="s">
        <v>37</v>
      </c>
      <c r="I479" t="s">
        <v>22</v>
      </c>
      <c r="M479" t="s">
        <v>828</v>
      </c>
      <c r="N479" t="s">
        <v>24</v>
      </c>
      <c r="O479" s="1">
        <v>39784.489618055559</v>
      </c>
    </row>
    <row r="480" spans="1:15" x14ac:dyDescent="0.35">
      <c r="B480" t="s">
        <v>25</v>
      </c>
      <c r="C480">
        <v>575</v>
      </c>
      <c r="D480" t="s">
        <v>73</v>
      </c>
      <c r="E480" t="s">
        <v>26</v>
      </c>
      <c r="F480" t="s">
        <v>19</v>
      </c>
      <c r="G480" t="s">
        <v>27</v>
      </c>
      <c r="H480" t="s">
        <v>37</v>
      </c>
      <c r="I480" t="s">
        <v>22</v>
      </c>
      <c r="K480" t="s">
        <v>81</v>
      </c>
      <c r="M480" t="s">
        <v>82</v>
      </c>
      <c r="N480" t="s">
        <v>24</v>
      </c>
      <c r="O480" s="1">
        <v>39784.501585648148</v>
      </c>
    </row>
    <row r="481" spans="1:15" x14ac:dyDescent="0.35">
      <c r="A481" t="s">
        <v>560</v>
      </c>
      <c r="B481" t="s">
        <v>25</v>
      </c>
      <c r="C481">
        <v>139110</v>
      </c>
      <c r="D481" t="s">
        <v>17</v>
      </c>
      <c r="E481" t="s">
        <v>18</v>
      </c>
      <c r="F481" t="s">
        <v>19</v>
      </c>
      <c r="G481" t="s">
        <v>27</v>
      </c>
      <c r="H481" t="s">
        <v>37</v>
      </c>
      <c r="I481" t="s">
        <v>22</v>
      </c>
      <c r="N481" t="s">
        <v>24</v>
      </c>
      <c r="O481" s="1">
        <v>39784.557800925926</v>
      </c>
    </row>
    <row r="482" spans="1:15" x14ac:dyDescent="0.35">
      <c r="A482" t="s">
        <v>2660</v>
      </c>
      <c r="B482" t="s">
        <v>25</v>
      </c>
      <c r="C482" t="s">
        <v>2824</v>
      </c>
      <c r="D482" t="s">
        <v>17</v>
      </c>
      <c r="E482" t="s">
        <v>18</v>
      </c>
      <c r="F482" t="s">
        <v>19</v>
      </c>
      <c r="G482" t="s">
        <v>20</v>
      </c>
      <c r="H482" t="s">
        <v>37</v>
      </c>
      <c r="I482" t="s">
        <v>22</v>
      </c>
      <c r="N482" t="s">
        <v>24</v>
      </c>
      <c r="O482" s="1">
        <v>39784.565162037034</v>
      </c>
    </row>
    <row r="483" spans="1:15" x14ac:dyDescent="0.35">
      <c r="A483" t="s">
        <v>972</v>
      </c>
      <c r="B483" t="s">
        <v>25</v>
      </c>
      <c r="C483">
        <v>621318</v>
      </c>
      <c r="D483" t="s">
        <v>17</v>
      </c>
      <c r="E483" t="s">
        <v>18</v>
      </c>
      <c r="F483" t="s">
        <v>19</v>
      </c>
      <c r="G483" t="s">
        <v>20</v>
      </c>
      <c r="H483" t="s">
        <v>37</v>
      </c>
      <c r="I483" t="s">
        <v>22</v>
      </c>
      <c r="N483" t="s">
        <v>24</v>
      </c>
      <c r="O483" s="1">
        <v>39784.565567129626</v>
      </c>
    </row>
    <row r="484" spans="1:15" x14ac:dyDescent="0.35">
      <c r="A484" t="s">
        <v>15</v>
      </c>
      <c r="B484" t="s">
        <v>25</v>
      </c>
      <c r="C484">
        <v>27098</v>
      </c>
      <c r="D484" t="s">
        <v>17</v>
      </c>
      <c r="E484" t="s">
        <v>18</v>
      </c>
      <c r="F484" t="s">
        <v>19</v>
      </c>
      <c r="G484" t="s">
        <v>27</v>
      </c>
      <c r="H484" t="s">
        <v>510</v>
      </c>
      <c r="I484" t="s">
        <v>22</v>
      </c>
      <c r="N484" t="s">
        <v>24</v>
      </c>
      <c r="O484" s="1">
        <v>39784.66065972222</v>
      </c>
    </row>
    <row r="485" spans="1:15" x14ac:dyDescent="0.35">
      <c r="A485" t="s">
        <v>221</v>
      </c>
      <c r="B485" t="s">
        <v>25</v>
      </c>
      <c r="C485">
        <v>14389</v>
      </c>
      <c r="D485" t="s">
        <v>17</v>
      </c>
      <c r="E485" t="s">
        <v>18</v>
      </c>
      <c r="F485" t="s">
        <v>34</v>
      </c>
      <c r="G485" t="s">
        <v>27</v>
      </c>
      <c r="H485" t="s">
        <v>254</v>
      </c>
      <c r="I485" t="s">
        <v>22</v>
      </c>
      <c r="K485" t="s">
        <v>222</v>
      </c>
      <c r="M485" t="s">
        <v>40</v>
      </c>
      <c r="N485" t="s">
        <v>34</v>
      </c>
      <c r="O485" s="1">
        <v>39785.327928240738</v>
      </c>
    </row>
    <row r="486" spans="1:15" x14ac:dyDescent="0.35">
      <c r="A486" t="s">
        <v>15</v>
      </c>
      <c r="B486" t="s">
        <v>25</v>
      </c>
      <c r="C486">
        <v>44649</v>
      </c>
      <c r="D486" t="s">
        <v>17</v>
      </c>
      <c r="E486" t="s">
        <v>18</v>
      </c>
      <c r="F486" t="s">
        <v>19</v>
      </c>
      <c r="G486" t="s">
        <v>27</v>
      </c>
      <c r="H486" t="s">
        <v>793</v>
      </c>
      <c r="I486" t="s">
        <v>22</v>
      </c>
      <c r="N486" t="s">
        <v>24</v>
      </c>
      <c r="O486" s="1">
        <v>39785.328518518516</v>
      </c>
    </row>
    <row r="487" spans="1:15" x14ac:dyDescent="0.35">
      <c r="A487" t="s">
        <v>15</v>
      </c>
      <c r="B487" t="s">
        <v>16</v>
      </c>
      <c r="C487">
        <v>168153</v>
      </c>
      <c r="D487" t="s">
        <v>17</v>
      </c>
      <c r="E487" t="s">
        <v>18</v>
      </c>
      <c r="F487" t="s">
        <v>19</v>
      </c>
      <c r="G487" t="s">
        <v>20</v>
      </c>
      <c r="H487" t="s">
        <v>174</v>
      </c>
      <c r="I487" t="s">
        <v>22</v>
      </c>
      <c r="N487" t="s">
        <v>24</v>
      </c>
      <c r="O487" s="1">
        <v>39785.328796296293</v>
      </c>
    </row>
    <row r="488" spans="1:15" x14ac:dyDescent="0.35">
      <c r="A488" t="s">
        <v>314</v>
      </c>
      <c r="B488" t="s">
        <v>25</v>
      </c>
      <c r="C488">
        <v>26015</v>
      </c>
      <c r="D488" t="s">
        <v>17</v>
      </c>
      <c r="E488" t="s">
        <v>18</v>
      </c>
      <c r="F488" t="s">
        <v>19</v>
      </c>
      <c r="G488" t="s">
        <v>27</v>
      </c>
      <c r="H488" t="s">
        <v>105</v>
      </c>
      <c r="I488" t="s">
        <v>114</v>
      </c>
      <c r="K488" t="s">
        <v>132</v>
      </c>
      <c r="N488" t="s">
        <v>34</v>
      </c>
      <c r="O488" s="1">
        <v>39785.808576388888</v>
      </c>
    </row>
    <row r="489" spans="1:15" x14ac:dyDescent="0.35">
      <c r="A489" t="s">
        <v>560</v>
      </c>
      <c r="B489" t="s">
        <v>25</v>
      </c>
      <c r="C489">
        <v>638384</v>
      </c>
      <c r="D489" t="s">
        <v>17</v>
      </c>
      <c r="E489" t="s">
        <v>18</v>
      </c>
      <c r="F489" t="s">
        <v>19</v>
      </c>
      <c r="G489" t="s">
        <v>20</v>
      </c>
      <c r="H489" t="s">
        <v>349</v>
      </c>
      <c r="I489" t="s">
        <v>22</v>
      </c>
      <c r="K489" t="s">
        <v>132</v>
      </c>
      <c r="N489" t="s">
        <v>24</v>
      </c>
      <c r="O489" s="1">
        <v>39786.339930555558</v>
      </c>
    </row>
    <row r="490" spans="1:15" x14ac:dyDescent="0.35">
      <c r="A490" t="s">
        <v>15</v>
      </c>
      <c r="B490" t="s">
        <v>25</v>
      </c>
      <c r="C490" t="s">
        <v>2888</v>
      </c>
      <c r="D490" t="s">
        <v>17</v>
      </c>
      <c r="E490" t="s">
        <v>18</v>
      </c>
      <c r="F490" t="s">
        <v>19</v>
      </c>
      <c r="G490" t="s">
        <v>20</v>
      </c>
      <c r="H490" t="s">
        <v>37</v>
      </c>
      <c r="I490" t="s">
        <v>22</v>
      </c>
      <c r="N490" t="s">
        <v>24</v>
      </c>
      <c r="O490" s="1">
        <v>39787.333171296297</v>
      </c>
    </row>
    <row r="491" spans="1:15" x14ac:dyDescent="0.35">
      <c r="A491" t="s">
        <v>15</v>
      </c>
      <c r="B491" t="s">
        <v>25</v>
      </c>
      <c r="C491">
        <v>705602</v>
      </c>
      <c r="D491" t="s">
        <v>17</v>
      </c>
      <c r="E491" t="s">
        <v>18</v>
      </c>
      <c r="F491" t="s">
        <v>19</v>
      </c>
      <c r="G491" t="s">
        <v>20</v>
      </c>
      <c r="H491" t="s">
        <v>37</v>
      </c>
      <c r="I491" t="s">
        <v>22</v>
      </c>
      <c r="N491" t="s">
        <v>24</v>
      </c>
      <c r="O491" s="1">
        <v>39787.333356481482</v>
      </c>
    </row>
    <row r="492" spans="1:15" x14ac:dyDescent="0.35">
      <c r="A492" t="s">
        <v>759</v>
      </c>
      <c r="B492" t="s">
        <v>25</v>
      </c>
      <c r="C492">
        <v>942587</v>
      </c>
      <c r="D492" t="s">
        <v>17</v>
      </c>
      <c r="E492" t="s">
        <v>18</v>
      </c>
      <c r="F492" t="s">
        <v>34</v>
      </c>
      <c r="G492" t="s">
        <v>20</v>
      </c>
      <c r="H492" t="s">
        <v>2488</v>
      </c>
      <c r="I492" t="s">
        <v>22</v>
      </c>
      <c r="K492" t="s">
        <v>139</v>
      </c>
      <c r="M492" t="s">
        <v>2731</v>
      </c>
      <c r="N492" t="s">
        <v>24</v>
      </c>
      <c r="O492" s="1">
        <v>39787.33525462963</v>
      </c>
    </row>
    <row r="493" spans="1:15" x14ac:dyDescent="0.35">
      <c r="A493" t="s">
        <v>15</v>
      </c>
      <c r="B493" t="s">
        <v>16</v>
      </c>
      <c r="C493">
        <v>84294</v>
      </c>
      <c r="D493" t="s">
        <v>17</v>
      </c>
      <c r="E493" t="s">
        <v>18</v>
      </c>
      <c r="G493" t="s">
        <v>27</v>
      </c>
      <c r="H493" t="s">
        <v>510</v>
      </c>
      <c r="I493" t="s">
        <v>22</v>
      </c>
      <c r="N493" t="s">
        <v>24</v>
      </c>
      <c r="O493" s="1">
        <v>39787.766238425924</v>
      </c>
    </row>
    <row r="494" spans="1:15" x14ac:dyDescent="0.35">
      <c r="A494" t="s">
        <v>560</v>
      </c>
      <c r="B494" t="s">
        <v>25</v>
      </c>
      <c r="C494">
        <v>49559</v>
      </c>
      <c r="D494" t="s">
        <v>17</v>
      </c>
      <c r="E494" t="s">
        <v>18</v>
      </c>
      <c r="F494" t="s">
        <v>19</v>
      </c>
      <c r="G494" t="s">
        <v>27</v>
      </c>
      <c r="H494" t="s">
        <v>224</v>
      </c>
      <c r="I494" t="s">
        <v>22</v>
      </c>
      <c r="N494" t="s">
        <v>24</v>
      </c>
      <c r="O494" s="1">
        <v>39788.24900462963</v>
      </c>
    </row>
    <row r="495" spans="1:15" x14ac:dyDescent="0.35">
      <c r="A495" t="s">
        <v>500</v>
      </c>
      <c r="B495" t="s">
        <v>25</v>
      </c>
      <c r="C495">
        <v>446362</v>
      </c>
      <c r="D495" t="s">
        <v>17</v>
      </c>
      <c r="E495" t="s">
        <v>18</v>
      </c>
      <c r="F495" t="s">
        <v>19</v>
      </c>
      <c r="G495" t="s">
        <v>20</v>
      </c>
      <c r="H495" t="s">
        <v>254</v>
      </c>
      <c r="I495" t="s">
        <v>22</v>
      </c>
      <c r="N495" t="s">
        <v>34</v>
      </c>
      <c r="O495" s="1">
        <v>39789.692754629628</v>
      </c>
    </row>
    <row r="496" spans="1:15" x14ac:dyDescent="0.35">
      <c r="B496" t="s">
        <v>25</v>
      </c>
      <c r="C496">
        <v>304</v>
      </c>
      <c r="D496" t="s">
        <v>17</v>
      </c>
      <c r="E496" t="s">
        <v>18</v>
      </c>
      <c r="F496" t="s">
        <v>19</v>
      </c>
      <c r="G496" t="s">
        <v>27</v>
      </c>
      <c r="H496" t="s">
        <v>62</v>
      </c>
      <c r="I496" t="s">
        <v>63</v>
      </c>
      <c r="J496">
        <v>470</v>
      </c>
      <c r="K496" t="s">
        <v>31</v>
      </c>
      <c r="M496" t="s">
        <v>64</v>
      </c>
      <c r="N496" t="s">
        <v>24</v>
      </c>
      <c r="O496" s="1">
        <v>39790.334305555552</v>
      </c>
    </row>
    <row r="497" spans="1:15" x14ac:dyDescent="0.35">
      <c r="A497" t="s">
        <v>15</v>
      </c>
      <c r="B497" t="s">
        <v>25</v>
      </c>
      <c r="C497">
        <v>344941</v>
      </c>
      <c r="D497" t="s">
        <v>17</v>
      </c>
      <c r="E497" t="s">
        <v>18</v>
      </c>
      <c r="F497" t="s">
        <v>19</v>
      </c>
      <c r="G497" t="s">
        <v>20</v>
      </c>
      <c r="H497" t="s">
        <v>37</v>
      </c>
      <c r="I497" t="s">
        <v>22</v>
      </c>
      <c r="N497" t="s">
        <v>24</v>
      </c>
      <c r="O497" s="1">
        <v>39790.335543981484</v>
      </c>
    </row>
    <row r="498" spans="1:15" x14ac:dyDescent="0.35">
      <c r="A498" t="s">
        <v>972</v>
      </c>
      <c r="B498" t="s">
        <v>25</v>
      </c>
      <c r="C498">
        <v>437355</v>
      </c>
      <c r="D498" t="s">
        <v>17</v>
      </c>
      <c r="E498" t="s">
        <v>18</v>
      </c>
      <c r="F498" t="s">
        <v>19</v>
      </c>
      <c r="G498" t="s">
        <v>20</v>
      </c>
      <c r="H498" t="s">
        <v>37</v>
      </c>
      <c r="I498" t="s">
        <v>22</v>
      </c>
      <c r="N498" t="s">
        <v>24</v>
      </c>
      <c r="O498" s="1">
        <v>39790.337638888886</v>
      </c>
    </row>
    <row r="499" spans="1:15" x14ac:dyDescent="0.35">
      <c r="A499" t="s">
        <v>221</v>
      </c>
      <c r="B499" t="s">
        <v>25</v>
      </c>
      <c r="C499">
        <v>379725</v>
      </c>
      <c r="D499" t="s">
        <v>17</v>
      </c>
      <c r="E499" t="s">
        <v>18</v>
      </c>
      <c r="F499" t="s">
        <v>19</v>
      </c>
      <c r="G499" t="s">
        <v>20</v>
      </c>
      <c r="H499" t="s">
        <v>1733</v>
      </c>
      <c r="I499" t="s">
        <v>22</v>
      </c>
      <c r="N499" t="s">
        <v>24</v>
      </c>
      <c r="O499" s="1">
        <v>39790.338379629633</v>
      </c>
    </row>
    <row r="500" spans="1:15" x14ac:dyDescent="0.35">
      <c r="A500" t="s">
        <v>221</v>
      </c>
      <c r="B500" t="s">
        <v>25</v>
      </c>
      <c r="C500">
        <v>16173</v>
      </c>
      <c r="D500" t="s">
        <v>17</v>
      </c>
      <c r="E500" t="s">
        <v>18</v>
      </c>
      <c r="F500" t="s">
        <v>41</v>
      </c>
      <c r="G500" t="s">
        <v>27</v>
      </c>
      <c r="H500" t="s">
        <v>491</v>
      </c>
      <c r="I500" t="s">
        <v>86</v>
      </c>
      <c r="K500" t="s">
        <v>222</v>
      </c>
      <c r="M500" t="s">
        <v>520</v>
      </c>
      <c r="N500" t="s">
        <v>24</v>
      </c>
      <c r="O500" s="1">
        <v>39790.33971064815</v>
      </c>
    </row>
    <row r="501" spans="1:15" x14ac:dyDescent="0.35">
      <c r="A501" t="s">
        <v>1381</v>
      </c>
      <c r="B501" t="s">
        <v>25</v>
      </c>
      <c r="C501">
        <v>411075</v>
      </c>
      <c r="D501" t="s">
        <v>17</v>
      </c>
      <c r="E501" t="s">
        <v>18</v>
      </c>
      <c r="F501" t="s">
        <v>34</v>
      </c>
      <c r="G501" t="s">
        <v>20</v>
      </c>
      <c r="H501" t="s">
        <v>1829</v>
      </c>
      <c r="I501" t="s">
        <v>114</v>
      </c>
      <c r="K501" t="s">
        <v>139</v>
      </c>
      <c r="N501" t="s">
        <v>167</v>
      </c>
      <c r="O501" s="1">
        <v>39790.766597222224</v>
      </c>
    </row>
    <row r="502" spans="1:15" x14ac:dyDescent="0.35">
      <c r="A502" t="s">
        <v>560</v>
      </c>
      <c r="B502" t="s">
        <v>25</v>
      </c>
      <c r="C502">
        <v>880786</v>
      </c>
      <c r="D502" t="s">
        <v>17</v>
      </c>
      <c r="E502" t="s">
        <v>18</v>
      </c>
      <c r="F502" t="s">
        <v>34</v>
      </c>
      <c r="G502" t="s">
        <v>20</v>
      </c>
      <c r="H502" t="s">
        <v>162</v>
      </c>
      <c r="I502" t="s">
        <v>22</v>
      </c>
      <c r="K502" t="s">
        <v>132</v>
      </c>
      <c r="N502" t="s">
        <v>24</v>
      </c>
      <c r="O502" s="1">
        <v>39791.28224537037</v>
      </c>
    </row>
    <row r="503" spans="1:15" x14ac:dyDescent="0.35">
      <c r="A503" t="s">
        <v>59</v>
      </c>
      <c r="B503" t="s">
        <v>16</v>
      </c>
      <c r="C503">
        <v>2516</v>
      </c>
      <c r="D503" t="s">
        <v>17</v>
      </c>
      <c r="E503" t="s">
        <v>125</v>
      </c>
      <c r="F503" t="s">
        <v>19</v>
      </c>
      <c r="G503" t="s">
        <v>27</v>
      </c>
      <c r="H503" t="s">
        <v>35</v>
      </c>
      <c r="I503" t="s">
        <v>22</v>
      </c>
      <c r="J503">
        <v>457</v>
      </c>
      <c r="M503" t="s">
        <v>178</v>
      </c>
      <c r="N503" t="s">
        <v>24</v>
      </c>
      <c r="O503" s="1">
        <v>39791.349942129629</v>
      </c>
    </row>
    <row r="504" spans="1:15" x14ac:dyDescent="0.35">
      <c r="A504" t="s">
        <v>15</v>
      </c>
      <c r="B504" t="s">
        <v>25</v>
      </c>
      <c r="C504">
        <v>686403</v>
      </c>
      <c r="D504" t="s">
        <v>17</v>
      </c>
      <c r="E504" t="s">
        <v>18</v>
      </c>
      <c r="F504" t="s">
        <v>19</v>
      </c>
      <c r="G504" t="s">
        <v>20</v>
      </c>
      <c r="H504" t="s">
        <v>2294</v>
      </c>
      <c r="I504" t="s">
        <v>22</v>
      </c>
      <c r="L504">
        <v>1969</v>
      </c>
      <c r="N504" t="s">
        <v>24</v>
      </c>
      <c r="O504" s="1">
        <v>39791.540914351855</v>
      </c>
    </row>
    <row r="505" spans="1:15" x14ac:dyDescent="0.35">
      <c r="A505" t="s">
        <v>560</v>
      </c>
      <c r="B505" t="s">
        <v>25</v>
      </c>
      <c r="C505">
        <v>381419</v>
      </c>
      <c r="D505" t="s">
        <v>17</v>
      </c>
      <c r="E505" t="s">
        <v>18</v>
      </c>
      <c r="F505" t="s">
        <v>19</v>
      </c>
      <c r="G505" t="s">
        <v>20</v>
      </c>
      <c r="H505" t="s">
        <v>1533</v>
      </c>
      <c r="I505" t="s">
        <v>22</v>
      </c>
      <c r="K505" t="s">
        <v>139</v>
      </c>
      <c r="N505" t="s">
        <v>24</v>
      </c>
      <c r="O505" s="1">
        <v>39791.596990740742</v>
      </c>
    </row>
    <row r="506" spans="1:15" x14ac:dyDescent="0.35">
      <c r="A506" t="s">
        <v>327</v>
      </c>
      <c r="B506" t="s">
        <v>25</v>
      </c>
      <c r="C506">
        <v>8678</v>
      </c>
      <c r="D506" t="s">
        <v>17</v>
      </c>
      <c r="E506" t="s">
        <v>18</v>
      </c>
      <c r="F506" t="s">
        <v>19</v>
      </c>
      <c r="G506" t="s">
        <v>27</v>
      </c>
      <c r="H506" t="s">
        <v>388</v>
      </c>
      <c r="I506" t="s">
        <v>22</v>
      </c>
      <c r="K506" t="s">
        <v>31</v>
      </c>
      <c r="N506" t="s">
        <v>24</v>
      </c>
      <c r="O506" s="1">
        <v>39791.626342592594</v>
      </c>
    </row>
    <row r="507" spans="1:15" x14ac:dyDescent="0.35">
      <c r="A507" t="s">
        <v>15</v>
      </c>
      <c r="B507" t="s">
        <v>25</v>
      </c>
      <c r="C507">
        <v>207073</v>
      </c>
      <c r="D507" t="s">
        <v>17</v>
      </c>
      <c r="E507" t="s">
        <v>18</v>
      </c>
      <c r="F507" t="s">
        <v>19</v>
      </c>
      <c r="G507" t="s">
        <v>20</v>
      </c>
      <c r="H507" t="s">
        <v>375</v>
      </c>
      <c r="I507" t="s">
        <v>22</v>
      </c>
      <c r="N507" t="s">
        <v>24</v>
      </c>
      <c r="O507" s="1">
        <v>39792.314108796294</v>
      </c>
    </row>
    <row r="508" spans="1:15" x14ac:dyDescent="0.35">
      <c r="A508" t="s">
        <v>15</v>
      </c>
      <c r="B508" t="s">
        <v>25</v>
      </c>
      <c r="C508">
        <v>32706</v>
      </c>
      <c r="D508" t="s">
        <v>17</v>
      </c>
      <c r="E508" t="s">
        <v>18</v>
      </c>
      <c r="G508" t="s">
        <v>27</v>
      </c>
      <c r="H508" t="s">
        <v>709</v>
      </c>
      <c r="I508" t="s">
        <v>22</v>
      </c>
      <c r="N508" t="s">
        <v>24</v>
      </c>
      <c r="O508" s="1">
        <v>39792.314467592594</v>
      </c>
    </row>
    <row r="509" spans="1:15" x14ac:dyDescent="0.35">
      <c r="A509" t="s">
        <v>15</v>
      </c>
      <c r="B509" t="s">
        <v>16</v>
      </c>
      <c r="C509">
        <v>174475</v>
      </c>
      <c r="D509" t="s">
        <v>17</v>
      </c>
      <c r="E509" t="s">
        <v>18</v>
      </c>
      <c r="F509" t="s">
        <v>19</v>
      </c>
      <c r="G509" t="s">
        <v>20</v>
      </c>
      <c r="I509" t="s">
        <v>22</v>
      </c>
      <c r="M509" t="s">
        <v>1301</v>
      </c>
      <c r="N509" t="s">
        <v>24</v>
      </c>
      <c r="O509" s="1">
        <v>39792.322233796294</v>
      </c>
    </row>
    <row r="510" spans="1:15" x14ac:dyDescent="0.35">
      <c r="A510" t="s">
        <v>221</v>
      </c>
      <c r="B510" t="s">
        <v>25</v>
      </c>
      <c r="C510">
        <v>15960</v>
      </c>
      <c r="D510" t="s">
        <v>17</v>
      </c>
      <c r="E510" t="s">
        <v>18</v>
      </c>
      <c r="F510" t="s">
        <v>19</v>
      </c>
      <c r="G510" t="s">
        <v>27</v>
      </c>
      <c r="H510" t="s">
        <v>56</v>
      </c>
      <c r="I510" t="s">
        <v>22</v>
      </c>
      <c r="K510" t="s">
        <v>222</v>
      </c>
      <c r="N510" t="s">
        <v>167</v>
      </c>
      <c r="O510" s="1">
        <v>39792.322662037041</v>
      </c>
    </row>
    <row r="511" spans="1:15" x14ac:dyDescent="0.35">
      <c r="A511" t="s">
        <v>560</v>
      </c>
      <c r="B511" t="s">
        <v>25</v>
      </c>
      <c r="C511">
        <v>404456</v>
      </c>
      <c r="D511" t="s">
        <v>17</v>
      </c>
      <c r="E511" t="s">
        <v>18</v>
      </c>
      <c r="F511" t="s">
        <v>19</v>
      </c>
      <c r="G511" t="s">
        <v>20</v>
      </c>
      <c r="H511" t="s">
        <v>1816</v>
      </c>
      <c r="I511" t="s">
        <v>22</v>
      </c>
      <c r="K511" t="s">
        <v>132</v>
      </c>
      <c r="N511" t="s">
        <v>24</v>
      </c>
      <c r="O511" s="1">
        <v>39792.32303240741</v>
      </c>
    </row>
    <row r="512" spans="1:15" x14ac:dyDescent="0.35">
      <c r="A512" t="s">
        <v>560</v>
      </c>
      <c r="B512" t="s">
        <v>16</v>
      </c>
      <c r="C512">
        <v>405028</v>
      </c>
      <c r="D512" t="s">
        <v>17</v>
      </c>
      <c r="E512" t="s">
        <v>18</v>
      </c>
      <c r="F512" t="s">
        <v>19</v>
      </c>
      <c r="G512" t="s">
        <v>20</v>
      </c>
      <c r="H512" t="s">
        <v>1816</v>
      </c>
      <c r="I512" t="s">
        <v>22</v>
      </c>
      <c r="N512" t="s">
        <v>24</v>
      </c>
      <c r="O512" s="1">
        <v>39792.323391203703</v>
      </c>
    </row>
    <row r="513" spans="1:15" x14ac:dyDescent="0.35">
      <c r="A513" t="s">
        <v>15</v>
      </c>
      <c r="B513" t="s">
        <v>25</v>
      </c>
      <c r="C513">
        <v>56689</v>
      </c>
      <c r="D513" t="s">
        <v>17</v>
      </c>
      <c r="E513" t="s">
        <v>18</v>
      </c>
      <c r="F513" t="s">
        <v>19</v>
      </c>
      <c r="G513" t="s">
        <v>27</v>
      </c>
      <c r="H513" t="s">
        <v>349</v>
      </c>
      <c r="I513" t="s">
        <v>22</v>
      </c>
      <c r="N513" t="s">
        <v>24</v>
      </c>
      <c r="O513" s="1">
        <v>39792.323680555557</v>
      </c>
    </row>
    <row r="514" spans="1:15" x14ac:dyDescent="0.35">
      <c r="A514" t="s">
        <v>972</v>
      </c>
      <c r="B514" t="s">
        <v>25</v>
      </c>
      <c r="C514">
        <v>414131</v>
      </c>
      <c r="D514" t="s">
        <v>17</v>
      </c>
      <c r="E514" t="s">
        <v>18</v>
      </c>
      <c r="F514" t="s">
        <v>19</v>
      </c>
      <c r="G514" t="s">
        <v>20</v>
      </c>
      <c r="H514" t="s">
        <v>56</v>
      </c>
      <c r="I514" t="s">
        <v>22</v>
      </c>
      <c r="K514" t="s">
        <v>139</v>
      </c>
      <c r="N514" t="s">
        <v>24</v>
      </c>
      <c r="O514" s="1">
        <v>39792.324004629627</v>
      </c>
    </row>
    <row r="515" spans="1:15" x14ac:dyDescent="0.35">
      <c r="A515" t="s">
        <v>221</v>
      </c>
      <c r="B515" t="s">
        <v>25</v>
      </c>
      <c r="C515">
        <v>259181</v>
      </c>
      <c r="D515" t="s">
        <v>17</v>
      </c>
      <c r="E515" t="s">
        <v>18</v>
      </c>
      <c r="F515" t="s">
        <v>19</v>
      </c>
      <c r="G515" t="s">
        <v>27</v>
      </c>
      <c r="H515" t="s">
        <v>433</v>
      </c>
      <c r="I515" t="s">
        <v>22</v>
      </c>
      <c r="N515" t="s">
        <v>34</v>
      </c>
      <c r="O515" s="1">
        <v>39792.612372685187</v>
      </c>
    </row>
    <row r="516" spans="1:15" x14ac:dyDescent="0.35">
      <c r="A516" t="s">
        <v>15</v>
      </c>
      <c r="B516" t="s">
        <v>16</v>
      </c>
      <c r="C516">
        <v>45985</v>
      </c>
      <c r="D516" t="s">
        <v>17</v>
      </c>
      <c r="E516" t="s">
        <v>18</v>
      </c>
      <c r="F516" t="s">
        <v>19</v>
      </c>
      <c r="G516" t="s">
        <v>27</v>
      </c>
      <c r="H516" t="s">
        <v>803</v>
      </c>
      <c r="I516" t="s">
        <v>114</v>
      </c>
      <c r="K516" t="s">
        <v>132</v>
      </c>
      <c r="N516" t="s">
        <v>24</v>
      </c>
      <c r="O516" s="1">
        <v>39792.651539351849</v>
      </c>
    </row>
    <row r="517" spans="1:15" x14ac:dyDescent="0.35">
      <c r="A517" t="s">
        <v>15</v>
      </c>
      <c r="B517" t="s">
        <v>25</v>
      </c>
      <c r="C517">
        <v>310075</v>
      </c>
      <c r="D517" t="s">
        <v>17</v>
      </c>
      <c r="E517" t="s">
        <v>18</v>
      </c>
      <c r="F517" t="s">
        <v>19</v>
      </c>
      <c r="G517" t="s">
        <v>20</v>
      </c>
      <c r="H517" t="s">
        <v>1576</v>
      </c>
      <c r="I517" t="s">
        <v>22</v>
      </c>
      <c r="K517" t="s">
        <v>81</v>
      </c>
      <c r="N517" t="s">
        <v>24</v>
      </c>
      <c r="O517" s="1">
        <v>39792.825983796298</v>
      </c>
    </row>
    <row r="518" spans="1:15" x14ac:dyDescent="0.35">
      <c r="A518" t="s">
        <v>221</v>
      </c>
      <c r="B518" t="s">
        <v>25</v>
      </c>
      <c r="C518">
        <v>92990</v>
      </c>
      <c r="D518" t="s">
        <v>17</v>
      </c>
      <c r="E518" t="s">
        <v>18</v>
      </c>
      <c r="F518" t="s">
        <v>19</v>
      </c>
      <c r="G518" t="s">
        <v>27</v>
      </c>
      <c r="H518" t="s">
        <v>172</v>
      </c>
      <c r="I518" t="s">
        <v>22</v>
      </c>
      <c r="N518" t="s">
        <v>34</v>
      </c>
      <c r="O518" s="1">
        <v>39792.845613425925</v>
      </c>
    </row>
    <row r="519" spans="1:15" x14ac:dyDescent="0.35">
      <c r="A519" t="s">
        <v>15</v>
      </c>
      <c r="B519" t="s">
        <v>25</v>
      </c>
      <c r="C519">
        <v>258377</v>
      </c>
      <c r="D519" t="s">
        <v>17</v>
      </c>
      <c r="E519" t="s">
        <v>18</v>
      </c>
      <c r="F519" t="s">
        <v>19</v>
      </c>
      <c r="G519" t="s">
        <v>20</v>
      </c>
      <c r="I519" t="s">
        <v>144</v>
      </c>
      <c r="N519" t="s">
        <v>24</v>
      </c>
      <c r="O519" s="1">
        <v>39792.894305555557</v>
      </c>
    </row>
    <row r="520" spans="1:15" x14ac:dyDescent="0.35">
      <c r="A520" t="s">
        <v>15</v>
      </c>
      <c r="B520" t="s">
        <v>25</v>
      </c>
      <c r="C520">
        <v>925120</v>
      </c>
      <c r="D520" t="s">
        <v>17</v>
      </c>
      <c r="E520" t="s">
        <v>18</v>
      </c>
      <c r="F520" t="s">
        <v>19</v>
      </c>
      <c r="G520" t="s">
        <v>20</v>
      </c>
      <c r="H520" t="s">
        <v>62</v>
      </c>
      <c r="I520" t="s">
        <v>22</v>
      </c>
      <c r="N520" t="s">
        <v>24</v>
      </c>
      <c r="O520" s="1">
        <v>39793.346296296295</v>
      </c>
    </row>
    <row r="521" spans="1:15" x14ac:dyDescent="0.35">
      <c r="A521" t="s">
        <v>1381</v>
      </c>
      <c r="B521" t="s">
        <v>25</v>
      </c>
      <c r="C521">
        <v>276012</v>
      </c>
      <c r="D521" t="s">
        <v>17</v>
      </c>
      <c r="E521" t="s">
        <v>18</v>
      </c>
      <c r="F521" t="s">
        <v>19</v>
      </c>
      <c r="G521" t="s">
        <v>20</v>
      </c>
      <c r="H521" t="s">
        <v>1507</v>
      </c>
      <c r="I521" t="s">
        <v>22</v>
      </c>
      <c r="K521" t="s">
        <v>139</v>
      </c>
      <c r="N521" t="s">
        <v>24</v>
      </c>
      <c r="O521" s="1">
        <v>39793.347233796296</v>
      </c>
    </row>
    <row r="522" spans="1:15" x14ac:dyDescent="0.35">
      <c r="A522" t="s">
        <v>15</v>
      </c>
      <c r="B522" t="s">
        <v>25</v>
      </c>
      <c r="C522">
        <v>27503</v>
      </c>
      <c r="D522" t="s">
        <v>17</v>
      </c>
      <c r="E522" t="s">
        <v>18</v>
      </c>
      <c r="F522" t="s">
        <v>19</v>
      </c>
      <c r="G522" t="s">
        <v>27</v>
      </c>
      <c r="H522" t="s">
        <v>668</v>
      </c>
      <c r="I522" t="s">
        <v>22</v>
      </c>
      <c r="N522" t="s">
        <v>24</v>
      </c>
      <c r="O522" s="1">
        <v>39793.347939814812</v>
      </c>
    </row>
    <row r="523" spans="1:15" x14ac:dyDescent="0.35">
      <c r="A523" t="s">
        <v>221</v>
      </c>
      <c r="B523" t="s">
        <v>25</v>
      </c>
      <c r="C523">
        <v>19921</v>
      </c>
      <c r="D523" t="s">
        <v>17</v>
      </c>
      <c r="E523" t="s">
        <v>18</v>
      </c>
      <c r="F523" t="s">
        <v>19</v>
      </c>
      <c r="G523" t="s">
        <v>27</v>
      </c>
      <c r="H523" t="s">
        <v>135</v>
      </c>
      <c r="I523" t="s">
        <v>22</v>
      </c>
      <c r="J523">
        <v>460</v>
      </c>
      <c r="L523">
        <v>1956</v>
      </c>
      <c r="M523" t="s">
        <v>583</v>
      </c>
      <c r="N523" t="s">
        <v>34</v>
      </c>
      <c r="O523" s="1">
        <v>39793.503391203703</v>
      </c>
    </row>
    <row r="524" spans="1:15" x14ac:dyDescent="0.35">
      <c r="A524" t="s">
        <v>15</v>
      </c>
      <c r="B524" t="s">
        <v>25</v>
      </c>
      <c r="C524">
        <v>92320</v>
      </c>
      <c r="D524" t="s">
        <v>17</v>
      </c>
      <c r="E524" t="s">
        <v>18</v>
      </c>
      <c r="F524" t="s">
        <v>19</v>
      </c>
      <c r="G524" t="s">
        <v>27</v>
      </c>
      <c r="H524" t="s">
        <v>135</v>
      </c>
      <c r="I524" t="s">
        <v>22</v>
      </c>
      <c r="J524">
        <v>460</v>
      </c>
      <c r="L524">
        <v>1953</v>
      </c>
      <c r="M524" t="s">
        <v>1058</v>
      </c>
      <c r="N524" t="s">
        <v>24</v>
      </c>
      <c r="O524" s="1">
        <v>39793.507928240739</v>
      </c>
    </row>
    <row r="525" spans="1:15" x14ac:dyDescent="0.35">
      <c r="A525" t="s">
        <v>221</v>
      </c>
      <c r="B525" t="s">
        <v>25</v>
      </c>
      <c r="C525">
        <v>18351</v>
      </c>
      <c r="D525" t="s">
        <v>17</v>
      </c>
      <c r="E525" t="s">
        <v>18</v>
      </c>
      <c r="F525" t="s">
        <v>19</v>
      </c>
      <c r="G525" t="s">
        <v>27</v>
      </c>
      <c r="H525" t="s">
        <v>37</v>
      </c>
      <c r="I525" t="s">
        <v>22</v>
      </c>
      <c r="K525" t="s">
        <v>222</v>
      </c>
      <c r="M525" t="s">
        <v>551</v>
      </c>
      <c r="N525" t="s">
        <v>167</v>
      </c>
      <c r="O525" s="1">
        <v>39793.565462962964</v>
      </c>
    </row>
    <row r="526" spans="1:15" x14ac:dyDescent="0.35">
      <c r="A526" t="s">
        <v>15</v>
      </c>
      <c r="B526" t="s">
        <v>25</v>
      </c>
      <c r="C526">
        <v>586819</v>
      </c>
      <c r="D526" t="s">
        <v>17</v>
      </c>
      <c r="E526" t="s">
        <v>18</v>
      </c>
      <c r="F526" t="s">
        <v>19</v>
      </c>
      <c r="I526" t="s">
        <v>22</v>
      </c>
      <c r="N526" t="s">
        <v>24</v>
      </c>
      <c r="O526" s="1">
        <v>39793.585104166668</v>
      </c>
    </row>
    <row r="527" spans="1:15" x14ac:dyDescent="0.35">
      <c r="A527" t="s">
        <v>15</v>
      </c>
      <c r="B527" t="s">
        <v>16</v>
      </c>
      <c r="C527">
        <v>49948</v>
      </c>
      <c r="D527" t="s">
        <v>17</v>
      </c>
      <c r="E527" t="s">
        <v>18</v>
      </c>
      <c r="F527" t="s">
        <v>19</v>
      </c>
      <c r="G527" t="s">
        <v>27</v>
      </c>
      <c r="H527" t="s">
        <v>156</v>
      </c>
      <c r="I527" t="s">
        <v>22</v>
      </c>
      <c r="N527" t="s">
        <v>24</v>
      </c>
      <c r="O527" s="1">
        <v>39793.890081018515</v>
      </c>
    </row>
    <row r="528" spans="1:15" x14ac:dyDescent="0.35">
      <c r="A528" t="s">
        <v>972</v>
      </c>
      <c r="B528" t="s">
        <v>25</v>
      </c>
      <c r="C528">
        <v>989178</v>
      </c>
      <c r="D528" t="s">
        <v>17</v>
      </c>
      <c r="E528" t="s">
        <v>18</v>
      </c>
      <c r="F528" t="s">
        <v>19</v>
      </c>
      <c r="G528" t="s">
        <v>20</v>
      </c>
      <c r="H528" t="s">
        <v>375</v>
      </c>
      <c r="I528" t="s">
        <v>22</v>
      </c>
      <c r="K528" t="s">
        <v>139</v>
      </c>
      <c r="N528" t="s">
        <v>24</v>
      </c>
      <c r="O528" s="1">
        <v>39793.890694444446</v>
      </c>
    </row>
    <row r="529" spans="1:15" x14ac:dyDescent="0.35">
      <c r="A529" t="s">
        <v>221</v>
      </c>
      <c r="B529" t="s">
        <v>25</v>
      </c>
      <c r="C529">
        <v>91033</v>
      </c>
      <c r="D529" t="s">
        <v>17</v>
      </c>
      <c r="E529" t="s">
        <v>18</v>
      </c>
      <c r="F529" t="s">
        <v>19</v>
      </c>
      <c r="G529" t="s">
        <v>27</v>
      </c>
      <c r="H529" t="s">
        <v>1049</v>
      </c>
      <c r="I529" t="s">
        <v>22</v>
      </c>
      <c r="N529" t="s">
        <v>34</v>
      </c>
      <c r="O529" s="1">
        <v>39794.320092592592</v>
      </c>
    </row>
    <row r="530" spans="1:15" x14ac:dyDescent="0.35">
      <c r="A530" t="s">
        <v>15</v>
      </c>
      <c r="B530" t="s">
        <v>16</v>
      </c>
      <c r="C530">
        <v>641689</v>
      </c>
      <c r="D530" t="s">
        <v>17</v>
      </c>
      <c r="E530" t="s">
        <v>18</v>
      </c>
      <c r="F530" t="s">
        <v>19</v>
      </c>
      <c r="G530" t="s">
        <v>20</v>
      </c>
      <c r="H530" t="s">
        <v>156</v>
      </c>
      <c r="I530" t="s">
        <v>22</v>
      </c>
      <c r="N530" t="s">
        <v>24</v>
      </c>
      <c r="O530" s="1">
        <v>39794.488900462966</v>
      </c>
    </row>
    <row r="531" spans="1:15" x14ac:dyDescent="0.35">
      <c r="A531" t="s">
        <v>327</v>
      </c>
      <c r="B531" t="s">
        <v>25</v>
      </c>
      <c r="C531">
        <v>413832</v>
      </c>
      <c r="D531" t="s">
        <v>17</v>
      </c>
      <c r="E531" t="s">
        <v>18</v>
      </c>
      <c r="I531" t="s">
        <v>22</v>
      </c>
      <c r="N531" t="s">
        <v>24</v>
      </c>
      <c r="O531" s="1">
        <v>39794.691018518519</v>
      </c>
    </row>
    <row r="532" spans="1:15" x14ac:dyDescent="0.35">
      <c r="A532" t="s">
        <v>500</v>
      </c>
      <c r="B532" t="s">
        <v>25</v>
      </c>
      <c r="C532">
        <v>777312</v>
      </c>
      <c r="D532" t="s">
        <v>17</v>
      </c>
      <c r="E532" t="s">
        <v>18</v>
      </c>
      <c r="F532" t="s">
        <v>34</v>
      </c>
      <c r="H532" t="s">
        <v>89</v>
      </c>
      <c r="I532" t="s">
        <v>22</v>
      </c>
      <c r="N532" t="s">
        <v>24</v>
      </c>
      <c r="O532" s="1">
        <v>39794.726851851854</v>
      </c>
    </row>
    <row r="533" spans="1:15" x14ac:dyDescent="0.35">
      <c r="A533" t="s">
        <v>15</v>
      </c>
      <c r="B533" t="s">
        <v>16</v>
      </c>
      <c r="C533">
        <v>742860</v>
      </c>
      <c r="D533" t="s">
        <v>17</v>
      </c>
      <c r="E533" t="s">
        <v>18</v>
      </c>
      <c r="F533" t="s">
        <v>19</v>
      </c>
      <c r="H533" t="s">
        <v>65</v>
      </c>
      <c r="I533" t="s">
        <v>22</v>
      </c>
      <c r="N533" t="s">
        <v>24</v>
      </c>
      <c r="O533" s="1">
        <v>39795.329583333332</v>
      </c>
    </row>
    <row r="534" spans="1:15" x14ac:dyDescent="0.35">
      <c r="A534" t="s">
        <v>560</v>
      </c>
      <c r="B534" t="s">
        <v>25</v>
      </c>
      <c r="C534">
        <v>618091</v>
      </c>
      <c r="D534" t="s">
        <v>17</v>
      </c>
      <c r="E534" t="s">
        <v>18</v>
      </c>
      <c r="F534" t="s">
        <v>19</v>
      </c>
      <c r="G534" t="s">
        <v>20</v>
      </c>
      <c r="H534" t="s">
        <v>52</v>
      </c>
      <c r="I534" t="s">
        <v>144</v>
      </c>
      <c r="K534" t="s">
        <v>132</v>
      </c>
      <c r="N534" t="s">
        <v>24</v>
      </c>
      <c r="O534" s="1">
        <v>39795.347025462965</v>
      </c>
    </row>
    <row r="535" spans="1:15" x14ac:dyDescent="0.35">
      <c r="A535" t="s">
        <v>327</v>
      </c>
      <c r="B535" t="s">
        <v>25</v>
      </c>
      <c r="C535">
        <v>10209</v>
      </c>
      <c r="D535" t="s">
        <v>17</v>
      </c>
      <c r="E535" t="s">
        <v>18</v>
      </c>
      <c r="F535" t="s">
        <v>34</v>
      </c>
      <c r="G535" t="s">
        <v>27</v>
      </c>
      <c r="H535" t="s">
        <v>429</v>
      </c>
      <c r="I535" t="s">
        <v>86</v>
      </c>
      <c r="K535" t="s">
        <v>397</v>
      </c>
      <c r="M535" t="s">
        <v>34</v>
      </c>
      <c r="N535" t="s">
        <v>24</v>
      </c>
      <c r="O535" s="1">
        <v>39796.380648148152</v>
      </c>
    </row>
    <row r="536" spans="1:15" x14ac:dyDescent="0.35">
      <c r="A536" t="s">
        <v>221</v>
      </c>
      <c r="B536" t="s">
        <v>25</v>
      </c>
      <c r="C536">
        <v>16072</v>
      </c>
      <c r="D536" t="s">
        <v>17</v>
      </c>
      <c r="E536" t="s">
        <v>18</v>
      </c>
      <c r="F536" t="s">
        <v>19</v>
      </c>
      <c r="G536" t="s">
        <v>27</v>
      </c>
      <c r="H536" t="s">
        <v>516</v>
      </c>
      <c r="I536" t="s">
        <v>22</v>
      </c>
      <c r="M536" t="s">
        <v>517</v>
      </c>
      <c r="N536" t="s">
        <v>34</v>
      </c>
      <c r="O536" s="1">
        <v>39796.381608796299</v>
      </c>
    </row>
    <row r="537" spans="1:15" x14ac:dyDescent="0.35">
      <c r="A537" t="s">
        <v>15</v>
      </c>
      <c r="B537" t="s">
        <v>25</v>
      </c>
      <c r="C537">
        <v>429700</v>
      </c>
      <c r="D537" t="s">
        <v>17</v>
      </c>
      <c r="E537" t="s">
        <v>18</v>
      </c>
      <c r="F537" t="s">
        <v>19</v>
      </c>
      <c r="G537" t="s">
        <v>20</v>
      </c>
      <c r="H537" t="s">
        <v>761</v>
      </c>
      <c r="I537" t="s">
        <v>22</v>
      </c>
      <c r="N537" t="s">
        <v>24</v>
      </c>
      <c r="O537" s="1">
        <v>39796.383506944447</v>
      </c>
    </row>
    <row r="538" spans="1:15" x14ac:dyDescent="0.35">
      <c r="A538" t="s">
        <v>15</v>
      </c>
      <c r="B538" t="s">
        <v>25</v>
      </c>
      <c r="C538">
        <v>356232</v>
      </c>
      <c r="D538" t="s">
        <v>17</v>
      </c>
      <c r="E538" t="s">
        <v>18</v>
      </c>
      <c r="F538" t="s">
        <v>19</v>
      </c>
      <c r="G538" t="s">
        <v>20</v>
      </c>
      <c r="H538" t="s">
        <v>761</v>
      </c>
      <c r="I538" t="s">
        <v>22</v>
      </c>
      <c r="N538" t="s">
        <v>24</v>
      </c>
      <c r="O538" s="1">
        <v>39796.383877314816</v>
      </c>
    </row>
    <row r="539" spans="1:15" x14ac:dyDescent="0.35">
      <c r="A539" t="s">
        <v>15</v>
      </c>
      <c r="B539" t="s">
        <v>16</v>
      </c>
      <c r="C539">
        <v>907164</v>
      </c>
      <c r="D539" t="s">
        <v>17</v>
      </c>
      <c r="E539" t="s">
        <v>18</v>
      </c>
      <c r="G539" t="s">
        <v>20</v>
      </c>
      <c r="H539" t="s">
        <v>153</v>
      </c>
      <c r="I539" t="s">
        <v>22</v>
      </c>
      <c r="N539" t="s">
        <v>24</v>
      </c>
      <c r="O539" s="1">
        <v>39796.384733796294</v>
      </c>
    </row>
    <row r="540" spans="1:15" x14ac:dyDescent="0.35">
      <c r="A540" t="s">
        <v>221</v>
      </c>
      <c r="B540" t="s">
        <v>16</v>
      </c>
      <c r="C540">
        <v>510781</v>
      </c>
      <c r="D540" t="s">
        <v>17</v>
      </c>
      <c r="E540" t="s">
        <v>18</v>
      </c>
      <c r="F540" t="s">
        <v>19</v>
      </c>
      <c r="G540" t="s">
        <v>20</v>
      </c>
      <c r="H540" t="s">
        <v>153</v>
      </c>
      <c r="I540" t="s">
        <v>144</v>
      </c>
      <c r="K540" t="s">
        <v>222</v>
      </c>
      <c r="N540" t="s">
        <v>34</v>
      </c>
      <c r="O540" s="1">
        <v>39796.464942129627</v>
      </c>
    </row>
    <row r="541" spans="1:15" x14ac:dyDescent="0.35">
      <c r="A541" t="s">
        <v>15</v>
      </c>
      <c r="B541" t="s">
        <v>16</v>
      </c>
      <c r="C541">
        <v>749030</v>
      </c>
      <c r="D541" t="s">
        <v>17</v>
      </c>
      <c r="E541" t="s">
        <v>18</v>
      </c>
      <c r="F541" t="s">
        <v>19</v>
      </c>
      <c r="G541" t="s">
        <v>20</v>
      </c>
      <c r="I541" t="s">
        <v>180</v>
      </c>
      <c r="N541" t="s">
        <v>24</v>
      </c>
      <c r="O541" s="1">
        <v>39796.786180555559</v>
      </c>
    </row>
    <row r="542" spans="1:15" x14ac:dyDescent="0.35">
      <c r="A542" t="s">
        <v>15</v>
      </c>
      <c r="B542" t="s">
        <v>16</v>
      </c>
      <c r="C542">
        <v>682620</v>
      </c>
      <c r="D542" t="s">
        <v>17</v>
      </c>
      <c r="E542" t="s">
        <v>18</v>
      </c>
      <c r="F542" t="s">
        <v>19</v>
      </c>
      <c r="H542" t="s">
        <v>89</v>
      </c>
      <c r="I542" t="s">
        <v>22</v>
      </c>
      <c r="N542" t="s">
        <v>24</v>
      </c>
      <c r="O542" s="1">
        <v>39796.869340277779</v>
      </c>
    </row>
    <row r="543" spans="1:15" x14ac:dyDescent="0.35">
      <c r="A543" t="s">
        <v>15</v>
      </c>
      <c r="B543" t="s">
        <v>25</v>
      </c>
      <c r="C543">
        <v>161448</v>
      </c>
      <c r="D543" t="s">
        <v>17</v>
      </c>
      <c r="E543" t="s">
        <v>18</v>
      </c>
      <c r="F543" t="s">
        <v>19</v>
      </c>
      <c r="I543" t="s">
        <v>22</v>
      </c>
      <c r="N543" t="s">
        <v>24</v>
      </c>
      <c r="O543" s="1">
        <v>39797.009976851848</v>
      </c>
    </row>
    <row r="544" spans="1:15" x14ac:dyDescent="0.35">
      <c r="A544" t="s">
        <v>15</v>
      </c>
      <c r="B544" t="s">
        <v>25</v>
      </c>
      <c r="C544">
        <v>596506</v>
      </c>
      <c r="D544" t="s">
        <v>17</v>
      </c>
      <c r="E544" t="s">
        <v>18</v>
      </c>
      <c r="F544" t="s">
        <v>19</v>
      </c>
      <c r="G544" t="s">
        <v>20</v>
      </c>
      <c r="H544" t="s">
        <v>138</v>
      </c>
      <c r="I544" t="s">
        <v>22</v>
      </c>
      <c r="N544" t="s">
        <v>24</v>
      </c>
      <c r="O544" s="1">
        <v>39797.34511574074</v>
      </c>
    </row>
    <row r="545" spans="1:15" x14ac:dyDescent="0.35">
      <c r="A545" t="s">
        <v>15</v>
      </c>
      <c r="B545" t="s">
        <v>25</v>
      </c>
      <c r="C545">
        <v>217250</v>
      </c>
      <c r="D545" t="s">
        <v>17</v>
      </c>
      <c r="E545" t="s">
        <v>18</v>
      </c>
      <c r="F545" t="s">
        <v>19</v>
      </c>
      <c r="G545" t="s">
        <v>20</v>
      </c>
      <c r="H545" t="s">
        <v>349</v>
      </c>
      <c r="I545" t="s">
        <v>22</v>
      </c>
      <c r="N545" t="s">
        <v>24</v>
      </c>
      <c r="O545" s="1">
        <v>39797.345567129632</v>
      </c>
    </row>
    <row r="546" spans="1:15" x14ac:dyDescent="0.35">
      <c r="A546" t="s">
        <v>15</v>
      </c>
      <c r="B546" t="s">
        <v>25</v>
      </c>
      <c r="C546">
        <v>292198</v>
      </c>
      <c r="D546" t="s">
        <v>17</v>
      </c>
      <c r="E546" t="s">
        <v>18</v>
      </c>
      <c r="F546" t="s">
        <v>19</v>
      </c>
      <c r="G546" t="s">
        <v>20</v>
      </c>
      <c r="H546" t="s">
        <v>349</v>
      </c>
      <c r="I546" t="s">
        <v>22</v>
      </c>
      <c r="N546" t="s">
        <v>24</v>
      </c>
      <c r="O546" s="1">
        <v>39797.345937500002</v>
      </c>
    </row>
    <row r="547" spans="1:15" x14ac:dyDescent="0.35">
      <c r="A547" t="s">
        <v>15</v>
      </c>
      <c r="B547" t="s">
        <v>25</v>
      </c>
      <c r="C547">
        <v>430490</v>
      </c>
      <c r="D547" t="s">
        <v>17</v>
      </c>
      <c r="E547" t="s">
        <v>18</v>
      </c>
      <c r="F547" t="s">
        <v>19</v>
      </c>
      <c r="G547" t="s">
        <v>20</v>
      </c>
      <c r="H547" t="s">
        <v>316</v>
      </c>
      <c r="I547" t="s">
        <v>22</v>
      </c>
      <c r="N547" t="s">
        <v>24</v>
      </c>
      <c r="O547" s="1">
        <v>39797.346180555556</v>
      </c>
    </row>
    <row r="548" spans="1:15" x14ac:dyDescent="0.35">
      <c r="A548" t="s">
        <v>15</v>
      </c>
      <c r="B548" t="s">
        <v>25</v>
      </c>
      <c r="C548">
        <v>265798</v>
      </c>
      <c r="D548" t="s">
        <v>17</v>
      </c>
      <c r="E548" t="s">
        <v>18</v>
      </c>
      <c r="F548" t="s">
        <v>19</v>
      </c>
      <c r="G548" t="s">
        <v>20</v>
      </c>
      <c r="H548" t="s">
        <v>385</v>
      </c>
      <c r="I548" t="s">
        <v>22</v>
      </c>
      <c r="N548" t="s">
        <v>24</v>
      </c>
      <c r="O548" s="1">
        <v>39797.346435185187</v>
      </c>
    </row>
    <row r="549" spans="1:15" x14ac:dyDescent="0.35">
      <c r="A549" t="s">
        <v>15</v>
      </c>
      <c r="B549" t="s">
        <v>16</v>
      </c>
      <c r="C549">
        <v>30111</v>
      </c>
      <c r="D549" t="s">
        <v>17</v>
      </c>
      <c r="E549" t="s">
        <v>18</v>
      </c>
      <c r="F549" t="s">
        <v>19</v>
      </c>
      <c r="G549" t="s">
        <v>27</v>
      </c>
      <c r="H549" t="s">
        <v>174</v>
      </c>
      <c r="I549" t="s">
        <v>22</v>
      </c>
      <c r="N549" t="s">
        <v>24</v>
      </c>
      <c r="O549" s="1">
        <v>39797.346655092595</v>
      </c>
    </row>
    <row r="550" spans="1:15" x14ac:dyDescent="0.35">
      <c r="A550" t="s">
        <v>972</v>
      </c>
      <c r="B550" t="s">
        <v>25</v>
      </c>
      <c r="C550">
        <v>285472</v>
      </c>
      <c r="D550" t="s">
        <v>17</v>
      </c>
      <c r="E550" t="s">
        <v>18</v>
      </c>
      <c r="F550" t="s">
        <v>19</v>
      </c>
      <c r="G550" t="s">
        <v>20</v>
      </c>
      <c r="H550" t="s">
        <v>112</v>
      </c>
      <c r="I550" t="s">
        <v>22</v>
      </c>
      <c r="K550" t="s">
        <v>139</v>
      </c>
      <c r="N550" t="s">
        <v>24</v>
      </c>
      <c r="O550" s="1">
        <v>39797.346921296295</v>
      </c>
    </row>
    <row r="551" spans="1:15" x14ac:dyDescent="0.35">
      <c r="A551" t="s">
        <v>15</v>
      </c>
      <c r="B551" t="s">
        <v>25</v>
      </c>
      <c r="C551">
        <v>389731</v>
      </c>
      <c r="D551" t="s">
        <v>17</v>
      </c>
      <c r="E551" t="s">
        <v>18</v>
      </c>
      <c r="F551" t="s">
        <v>19</v>
      </c>
      <c r="G551" t="s">
        <v>20</v>
      </c>
      <c r="H551" t="s">
        <v>385</v>
      </c>
      <c r="I551" t="s">
        <v>22</v>
      </c>
      <c r="N551" t="s">
        <v>24</v>
      </c>
      <c r="O551" s="1">
        <v>39797.491805555554</v>
      </c>
    </row>
    <row r="552" spans="1:15" x14ac:dyDescent="0.35">
      <c r="A552" t="s">
        <v>59</v>
      </c>
      <c r="B552" t="s">
        <v>25</v>
      </c>
      <c r="C552">
        <v>1037</v>
      </c>
      <c r="D552" t="s">
        <v>17</v>
      </c>
      <c r="E552" t="s">
        <v>36</v>
      </c>
      <c r="F552" t="s">
        <v>19</v>
      </c>
      <c r="G552" t="s">
        <v>27</v>
      </c>
      <c r="I552" t="s">
        <v>22</v>
      </c>
      <c r="N552" t="s">
        <v>24</v>
      </c>
      <c r="O552" s="1">
        <v>39797.678090277775</v>
      </c>
    </row>
    <row r="553" spans="1:15" x14ac:dyDescent="0.35">
      <c r="A553" t="s">
        <v>59</v>
      </c>
      <c r="B553" t="s">
        <v>25</v>
      </c>
      <c r="C553">
        <v>1498</v>
      </c>
      <c r="D553" t="s">
        <v>17</v>
      </c>
      <c r="E553" t="s">
        <v>125</v>
      </c>
      <c r="F553" t="s">
        <v>19</v>
      </c>
      <c r="G553" t="s">
        <v>27</v>
      </c>
      <c r="I553" t="s">
        <v>22</v>
      </c>
      <c r="N553" t="s">
        <v>24</v>
      </c>
      <c r="O553" s="1">
        <v>39797.678530092591</v>
      </c>
    </row>
    <row r="554" spans="1:15" x14ac:dyDescent="0.35">
      <c r="A554" t="s">
        <v>95</v>
      </c>
      <c r="B554" t="s">
        <v>25</v>
      </c>
      <c r="C554">
        <v>3122</v>
      </c>
      <c r="D554" t="s">
        <v>73</v>
      </c>
      <c r="E554" t="s">
        <v>18</v>
      </c>
      <c r="F554" t="s">
        <v>19</v>
      </c>
      <c r="I554" t="s">
        <v>22</v>
      </c>
      <c r="N554" t="s">
        <v>24</v>
      </c>
      <c r="O554" s="1">
        <v>39797.680532407408</v>
      </c>
    </row>
    <row r="555" spans="1:15" x14ac:dyDescent="0.35">
      <c r="A555" t="s">
        <v>314</v>
      </c>
      <c r="B555" t="s">
        <v>25</v>
      </c>
      <c r="C555">
        <v>26052</v>
      </c>
      <c r="D555" t="s">
        <v>17</v>
      </c>
      <c r="E555" t="s">
        <v>18</v>
      </c>
      <c r="F555" t="s">
        <v>19</v>
      </c>
      <c r="G555" t="s">
        <v>27</v>
      </c>
      <c r="I555" t="s">
        <v>22</v>
      </c>
      <c r="J555">
        <v>0.46</v>
      </c>
      <c r="N555" t="s">
        <v>34</v>
      </c>
      <c r="O555" s="1">
        <v>39797.681250000001</v>
      </c>
    </row>
    <row r="556" spans="1:15" x14ac:dyDescent="0.35">
      <c r="A556" t="s">
        <v>146</v>
      </c>
      <c r="B556" t="s">
        <v>25</v>
      </c>
      <c r="C556">
        <v>3432</v>
      </c>
      <c r="D556" t="s">
        <v>17</v>
      </c>
      <c r="E556" t="s">
        <v>18</v>
      </c>
      <c r="F556" t="s">
        <v>19</v>
      </c>
      <c r="I556" t="s">
        <v>22</v>
      </c>
      <c r="K556" t="s">
        <v>168</v>
      </c>
      <c r="N556" t="s">
        <v>24</v>
      </c>
      <c r="O556" s="1">
        <v>39797.682858796295</v>
      </c>
    </row>
    <row r="557" spans="1:15" x14ac:dyDescent="0.35">
      <c r="A557" t="s">
        <v>221</v>
      </c>
      <c r="B557" t="s">
        <v>25</v>
      </c>
      <c r="C557">
        <v>22526</v>
      </c>
      <c r="D557" t="s">
        <v>17</v>
      </c>
      <c r="E557" t="s">
        <v>18</v>
      </c>
      <c r="F557" t="s">
        <v>41</v>
      </c>
      <c r="G557" t="s">
        <v>27</v>
      </c>
      <c r="H557" t="s">
        <v>234</v>
      </c>
      <c r="I557" t="s">
        <v>22</v>
      </c>
      <c r="N557" t="s">
        <v>24</v>
      </c>
      <c r="O557" s="1">
        <v>39798.004976851851</v>
      </c>
    </row>
    <row r="558" spans="1:15" x14ac:dyDescent="0.35">
      <c r="A558" t="s">
        <v>560</v>
      </c>
      <c r="B558" t="s">
        <v>25</v>
      </c>
      <c r="C558">
        <v>176222</v>
      </c>
      <c r="D558" t="s">
        <v>17</v>
      </c>
      <c r="E558" t="s">
        <v>18</v>
      </c>
      <c r="F558" t="s">
        <v>19</v>
      </c>
      <c r="G558" t="s">
        <v>20</v>
      </c>
      <c r="H558" t="s">
        <v>162</v>
      </c>
      <c r="I558" t="s">
        <v>144</v>
      </c>
      <c r="N558" t="s">
        <v>24</v>
      </c>
      <c r="O558" s="1">
        <v>39798.112187500003</v>
      </c>
    </row>
    <row r="559" spans="1:15" x14ac:dyDescent="0.35">
      <c r="A559" t="s">
        <v>560</v>
      </c>
      <c r="B559" t="s">
        <v>25</v>
      </c>
      <c r="C559">
        <v>330751</v>
      </c>
      <c r="D559" t="s">
        <v>17</v>
      </c>
      <c r="E559" t="s">
        <v>18</v>
      </c>
      <c r="F559" t="s">
        <v>19</v>
      </c>
      <c r="G559" t="s">
        <v>20</v>
      </c>
      <c r="H559" t="s">
        <v>1605</v>
      </c>
      <c r="I559" t="s">
        <v>144</v>
      </c>
      <c r="M559" t="s">
        <v>1606</v>
      </c>
      <c r="N559" t="s">
        <v>24</v>
      </c>
      <c r="O559" s="1">
        <v>39798.704317129632</v>
      </c>
    </row>
    <row r="560" spans="1:15" x14ac:dyDescent="0.35">
      <c r="A560" t="s">
        <v>15</v>
      </c>
      <c r="B560" t="s">
        <v>16</v>
      </c>
      <c r="C560">
        <v>397407</v>
      </c>
      <c r="D560" t="s">
        <v>17</v>
      </c>
      <c r="E560" t="s">
        <v>18</v>
      </c>
      <c r="F560" t="s">
        <v>19</v>
      </c>
      <c r="G560" t="s">
        <v>20</v>
      </c>
      <c r="H560" t="s">
        <v>135</v>
      </c>
      <c r="I560" t="s">
        <v>22</v>
      </c>
      <c r="K560" t="s">
        <v>81</v>
      </c>
      <c r="N560" t="s">
        <v>24</v>
      </c>
      <c r="O560" s="1">
        <v>39799.928993055553</v>
      </c>
    </row>
    <row r="561" spans="1:15" x14ac:dyDescent="0.35">
      <c r="A561" t="s">
        <v>759</v>
      </c>
      <c r="B561" t="s">
        <v>25</v>
      </c>
      <c r="C561">
        <v>905262</v>
      </c>
      <c r="D561" t="s">
        <v>17</v>
      </c>
      <c r="E561" t="s">
        <v>125</v>
      </c>
      <c r="F561" t="s">
        <v>34</v>
      </c>
      <c r="H561" t="s">
        <v>2683</v>
      </c>
      <c r="I561" t="s">
        <v>22</v>
      </c>
      <c r="J561">
        <v>464</v>
      </c>
      <c r="K561" t="s">
        <v>139</v>
      </c>
      <c r="N561" t="s">
        <v>24</v>
      </c>
      <c r="O561" s="1">
        <v>39800.344953703701</v>
      </c>
    </row>
    <row r="562" spans="1:15" x14ac:dyDescent="0.35">
      <c r="A562" t="s">
        <v>560</v>
      </c>
      <c r="B562" t="s">
        <v>25</v>
      </c>
      <c r="C562">
        <v>862211</v>
      </c>
      <c r="D562" t="s">
        <v>17</v>
      </c>
      <c r="E562" t="s">
        <v>18</v>
      </c>
      <c r="F562" t="s">
        <v>19</v>
      </c>
      <c r="G562" t="s">
        <v>20</v>
      </c>
      <c r="H562" t="s">
        <v>1379</v>
      </c>
      <c r="I562" t="s">
        <v>22</v>
      </c>
      <c r="M562" t="s">
        <v>1436</v>
      </c>
      <c r="N562" t="s">
        <v>24</v>
      </c>
      <c r="O562" s="1">
        <v>39800.437777777777</v>
      </c>
    </row>
    <row r="563" spans="1:15" x14ac:dyDescent="0.35">
      <c r="A563" t="s">
        <v>15</v>
      </c>
      <c r="B563" t="s">
        <v>16</v>
      </c>
      <c r="C563">
        <v>108630</v>
      </c>
      <c r="D563" t="s">
        <v>17</v>
      </c>
      <c r="E563" t="s">
        <v>18</v>
      </c>
      <c r="F563" t="s">
        <v>19</v>
      </c>
      <c r="G563" t="s">
        <v>27</v>
      </c>
      <c r="H563" t="s">
        <v>258</v>
      </c>
      <c r="I563" t="s">
        <v>22</v>
      </c>
      <c r="N563" t="s">
        <v>24</v>
      </c>
      <c r="O563" s="1">
        <v>39800.586585648147</v>
      </c>
    </row>
    <row r="564" spans="1:15" x14ac:dyDescent="0.35">
      <c r="A564" t="s">
        <v>1381</v>
      </c>
      <c r="B564" t="s">
        <v>16</v>
      </c>
      <c r="C564">
        <v>630177</v>
      </c>
      <c r="D564" t="s">
        <v>17</v>
      </c>
      <c r="E564" t="s">
        <v>18</v>
      </c>
      <c r="F564" t="s">
        <v>19</v>
      </c>
      <c r="G564" t="s">
        <v>20</v>
      </c>
      <c r="H564" t="s">
        <v>2215</v>
      </c>
      <c r="I564" t="s">
        <v>22</v>
      </c>
      <c r="N564" t="s">
        <v>24</v>
      </c>
      <c r="O564" s="1">
        <v>39800.640196759261</v>
      </c>
    </row>
    <row r="565" spans="1:15" x14ac:dyDescent="0.35">
      <c r="A565" t="s">
        <v>327</v>
      </c>
      <c r="B565" t="s">
        <v>16</v>
      </c>
      <c r="C565">
        <v>778335</v>
      </c>
      <c r="D565" t="s">
        <v>17</v>
      </c>
      <c r="E565" t="s">
        <v>18</v>
      </c>
      <c r="F565" t="s">
        <v>34</v>
      </c>
      <c r="G565" t="s">
        <v>20</v>
      </c>
      <c r="H565" t="s">
        <v>56</v>
      </c>
      <c r="I565" t="s">
        <v>22</v>
      </c>
      <c r="N565" t="s">
        <v>24</v>
      </c>
      <c r="O565" s="1">
        <v>39800.641597222224</v>
      </c>
    </row>
    <row r="566" spans="1:15" x14ac:dyDescent="0.35">
      <c r="B566" t="s">
        <v>25</v>
      </c>
      <c r="C566">
        <v>243</v>
      </c>
      <c r="D566" t="s">
        <v>17</v>
      </c>
      <c r="E566" t="s">
        <v>18</v>
      </c>
      <c r="F566" t="s">
        <v>34</v>
      </c>
      <c r="G566" t="s">
        <v>27</v>
      </c>
      <c r="H566" t="s">
        <v>52</v>
      </c>
      <c r="I566" t="s">
        <v>22</v>
      </c>
      <c r="M566" t="s">
        <v>53</v>
      </c>
      <c r="N566" t="s">
        <v>24</v>
      </c>
      <c r="O566" s="1">
        <v>39801.452314814815</v>
      </c>
    </row>
    <row r="567" spans="1:15" x14ac:dyDescent="0.35">
      <c r="A567" t="s">
        <v>972</v>
      </c>
      <c r="B567" t="s">
        <v>25</v>
      </c>
      <c r="C567">
        <v>402981</v>
      </c>
      <c r="D567" t="s">
        <v>17</v>
      </c>
      <c r="E567" t="s">
        <v>18</v>
      </c>
      <c r="F567" t="s">
        <v>19</v>
      </c>
      <c r="G567" t="s">
        <v>20</v>
      </c>
      <c r="H567" t="s">
        <v>442</v>
      </c>
      <c r="I567" t="s">
        <v>22</v>
      </c>
      <c r="N567" t="s">
        <v>24</v>
      </c>
      <c r="O567" s="1">
        <v>39801.913402777776</v>
      </c>
    </row>
    <row r="568" spans="1:15" x14ac:dyDescent="0.35">
      <c r="A568" t="s">
        <v>314</v>
      </c>
      <c r="B568" t="s">
        <v>25</v>
      </c>
      <c r="C568">
        <v>9027</v>
      </c>
      <c r="D568" t="s">
        <v>17</v>
      </c>
      <c r="E568" t="s">
        <v>18</v>
      </c>
      <c r="F568" t="s">
        <v>19</v>
      </c>
      <c r="G568" t="s">
        <v>27</v>
      </c>
      <c r="H568" t="s">
        <v>28</v>
      </c>
      <c r="I568" t="s">
        <v>22</v>
      </c>
      <c r="K568" t="s">
        <v>81</v>
      </c>
      <c r="N568" t="s">
        <v>24</v>
      </c>
      <c r="O568" s="1">
        <v>39801.993900462963</v>
      </c>
    </row>
    <row r="569" spans="1:15" x14ac:dyDescent="0.35">
      <c r="A569" t="s">
        <v>15</v>
      </c>
      <c r="B569" t="s">
        <v>25</v>
      </c>
      <c r="C569">
        <v>984954</v>
      </c>
      <c r="D569" t="s">
        <v>17</v>
      </c>
      <c r="E569" t="s">
        <v>18</v>
      </c>
      <c r="G569" t="s">
        <v>20</v>
      </c>
      <c r="H569" t="s">
        <v>89</v>
      </c>
      <c r="I569" t="s">
        <v>22</v>
      </c>
      <c r="N569" t="s">
        <v>24</v>
      </c>
      <c r="O569" s="1">
        <v>39802.515543981484</v>
      </c>
    </row>
    <row r="570" spans="1:15" x14ac:dyDescent="0.35">
      <c r="A570" t="s">
        <v>15</v>
      </c>
      <c r="B570" t="s">
        <v>25</v>
      </c>
      <c r="C570">
        <v>990856</v>
      </c>
      <c r="D570" t="s">
        <v>17</v>
      </c>
      <c r="E570" t="s">
        <v>18</v>
      </c>
      <c r="F570" t="s">
        <v>19</v>
      </c>
      <c r="G570" t="s">
        <v>20</v>
      </c>
      <c r="H570" t="s">
        <v>211</v>
      </c>
      <c r="I570" t="s">
        <v>22</v>
      </c>
      <c r="K570" t="s">
        <v>282</v>
      </c>
      <c r="N570" t="s">
        <v>24</v>
      </c>
      <c r="O570" s="1">
        <v>39802.76284722222</v>
      </c>
    </row>
    <row r="571" spans="1:15" x14ac:dyDescent="0.35">
      <c r="A571" t="s">
        <v>972</v>
      </c>
      <c r="B571" t="s">
        <v>25</v>
      </c>
      <c r="C571">
        <v>977021</v>
      </c>
      <c r="D571" t="s">
        <v>17</v>
      </c>
      <c r="E571" t="s">
        <v>18</v>
      </c>
      <c r="F571" t="s">
        <v>19</v>
      </c>
      <c r="G571" t="s">
        <v>20</v>
      </c>
      <c r="H571" t="s">
        <v>88</v>
      </c>
      <c r="I571" t="s">
        <v>22</v>
      </c>
      <c r="N571" t="s">
        <v>24</v>
      </c>
      <c r="O571" s="1">
        <v>39803.013877314814</v>
      </c>
    </row>
    <row r="572" spans="1:15" x14ac:dyDescent="0.35">
      <c r="A572" t="s">
        <v>500</v>
      </c>
      <c r="B572" t="s">
        <v>25</v>
      </c>
      <c r="C572">
        <v>682248</v>
      </c>
      <c r="D572" t="s">
        <v>17</v>
      </c>
      <c r="E572" t="s">
        <v>18</v>
      </c>
      <c r="G572" t="s">
        <v>20</v>
      </c>
      <c r="H572" t="s">
        <v>65</v>
      </c>
      <c r="I572" t="s">
        <v>22</v>
      </c>
      <c r="N572" t="s">
        <v>24</v>
      </c>
      <c r="O572" s="1">
        <v>39803.488206018519</v>
      </c>
    </row>
    <row r="573" spans="1:15" x14ac:dyDescent="0.35">
      <c r="A573" t="s">
        <v>186</v>
      </c>
      <c r="B573" t="s">
        <v>25</v>
      </c>
      <c r="C573">
        <v>8463</v>
      </c>
      <c r="D573" t="s">
        <v>17</v>
      </c>
      <c r="E573" t="s">
        <v>18</v>
      </c>
      <c r="F573" t="s">
        <v>19</v>
      </c>
      <c r="H573" t="s">
        <v>382</v>
      </c>
      <c r="I573" t="s">
        <v>22</v>
      </c>
      <c r="N573" t="s">
        <v>24</v>
      </c>
      <c r="O573" s="1">
        <v>39803.557673611111</v>
      </c>
    </row>
    <row r="574" spans="1:15" x14ac:dyDescent="0.35">
      <c r="A574" t="s">
        <v>221</v>
      </c>
      <c r="B574" t="s">
        <v>25</v>
      </c>
      <c r="C574">
        <v>913924</v>
      </c>
      <c r="D574" t="s">
        <v>17</v>
      </c>
      <c r="E574" t="s">
        <v>18</v>
      </c>
      <c r="F574" t="s">
        <v>34</v>
      </c>
      <c r="G574" t="s">
        <v>20</v>
      </c>
      <c r="H574" t="s">
        <v>172</v>
      </c>
      <c r="I574" t="s">
        <v>22</v>
      </c>
      <c r="K574" t="s">
        <v>139</v>
      </c>
      <c r="N574" t="s">
        <v>34</v>
      </c>
      <c r="O574" s="1">
        <v>39803.936192129629</v>
      </c>
    </row>
    <row r="575" spans="1:15" x14ac:dyDescent="0.35">
      <c r="A575" t="s">
        <v>15</v>
      </c>
      <c r="B575" t="s">
        <v>25</v>
      </c>
      <c r="C575">
        <v>925073</v>
      </c>
      <c r="D575" t="s">
        <v>17</v>
      </c>
      <c r="E575" t="s">
        <v>18</v>
      </c>
      <c r="F575" t="s">
        <v>19</v>
      </c>
      <c r="G575" t="s">
        <v>20</v>
      </c>
      <c r="H575" t="s">
        <v>224</v>
      </c>
      <c r="I575" t="s">
        <v>22</v>
      </c>
      <c r="N575" t="s">
        <v>24</v>
      </c>
      <c r="O575" s="1">
        <v>39803.950486111113</v>
      </c>
    </row>
    <row r="576" spans="1:15" x14ac:dyDescent="0.35">
      <c r="A576" t="s">
        <v>146</v>
      </c>
      <c r="B576" t="s">
        <v>25</v>
      </c>
      <c r="C576">
        <v>3867</v>
      </c>
      <c r="D576" t="s">
        <v>17</v>
      </c>
      <c r="E576" t="s">
        <v>18</v>
      </c>
      <c r="F576" t="s">
        <v>19</v>
      </c>
      <c r="G576" t="s">
        <v>27</v>
      </c>
      <c r="H576" t="s">
        <v>21</v>
      </c>
      <c r="I576" t="s">
        <v>22</v>
      </c>
      <c r="K576" t="s">
        <v>168</v>
      </c>
      <c r="N576" t="s">
        <v>24</v>
      </c>
      <c r="O576" s="1">
        <v>39804.335324074076</v>
      </c>
    </row>
    <row r="577" spans="1:15" x14ac:dyDescent="0.35">
      <c r="A577" t="s">
        <v>15</v>
      </c>
      <c r="B577" t="s">
        <v>16</v>
      </c>
      <c r="C577">
        <v>534565</v>
      </c>
      <c r="D577" t="s">
        <v>17</v>
      </c>
      <c r="E577" t="s">
        <v>18</v>
      </c>
      <c r="F577" t="s">
        <v>41</v>
      </c>
      <c r="G577" t="s">
        <v>20</v>
      </c>
      <c r="H577" t="s">
        <v>481</v>
      </c>
      <c r="I577" t="s">
        <v>22</v>
      </c>
      <c r="K577" t="s">
        <v>132</v>
      </c>
      <c r="N577" t="s">
        <v>24</v>
      </c>
      <c r="O577" s="1">
        <v>39804.344907407409</v>
      </c>
    </row>
    <row r="578" spans="1:15" x14ac:dyDescent="0.35">
      <c r="A578" t="s">
        <v>15</v>
      </c>
      <c r="B578" t="s">
        <v>25</v>
      </c>
      <c r="C578">
        <v>361268</v>
      </c>
      <c r="D578" t="s">
        <v>17</v>
      </c>
      <c r="E578" t="s">
        <v>18</v>
      </c>
      <c r="F578" t="s">
        <v>19</v>
      </c>
      <c r="G578" t="s">
        <v>20</v>
      </c>
      <c r="I578" t="s">
        <v>22</v>
      </c>
      <c r="K578" t="s">
        <v>81</v>
      </c>
      <c r="N578" t="s">
        <v>24</v>
      </c>
      <c r="O578" s="1">
        <v>39804.37091435185</v>
      </c>
    </row>
    <row r="579" spans="1:15" x14ac:dyDescent="0.35">
      <c r="A579" t="s">
        <v>15</v>
      </c>
      <c r="B579" t="s">
        <v>25</v>
      </c>
      <c r="C579">
        <v>965133</v>
      </c>
      <c r="D579" t="s">
        <v>17</v>
      </c>
      <c r="E579" t="s">
        <v>18</v>
      </c>
      <c r="F579" t="s">
        <v>19</v>
      </c>
      <c r="G579" t="s">
        <v>20</v>
      </c>
      <c r="H579" t="s">
        <v>576</v>
      </c>
      <c r="I579" t="s">
        <v>22</v>
      </c>
      <c r="N579" t="s">
        <v>24</v>
      </c>
      <c r="O579" s="1">
        <v>39804.451944444445</v>
      </c>
    </row>
    <row r="580" spans="1:15" x14ac:dyDescent="0.35">
      <c r="A580" t="s">
        <v>15</v>
      </c>
      <c r="B580" t="s">
        <v>25</v>
      </c>
      <c r="C580">
        <v>312443</v>
      </c>
      <c r="D580" t="s">
        <v>17</v>
      </c>
      <c r="E580" t="s">
        <v>18</v>
      </c>
      <c r="F580" t="s">
        <v>19</v>
      </c>
      <c r="G580" t="s">
        <v>20</v>
      </c>
      <c r="H580" t="s">
        <v>56</v>
      </c>
      <c r="I580" t="s">
        <v>22</v>
      </c>
      <c r="N580" t="s">
        <v>24</v>
      </c>
      <c r="O580" s="1">
        <v>39804.679965277777</v>
      </c>
    </row>
    <row r="581" spans="1:15" x14ac:dyDescent="0.35">
      <c r="A581" t="s">
        <v>186</v>
      </c>
      <c r="B581" t="s">
        <v>25</v>
      </c>
      <c r="C581">
        <v>25035</v>
      </c>
      <c r="D581" t="s">
        <v>17</v>
      </c>
      <c r="E581" t="s">
        <v>18</v>
      </c>
      <c r="F581" t="s">
        <v>19</v>
      </c>
      <c r="G581" t="s">
        <v>27</v>
      </c>
      <c r="H581" t="s">
        <v>112</v>
      </c>
      <c r="I581" t="s">
        <v>22</v>
      </c>
      <c r="N581" t="s">
        <v>24</v>
      </c>
      <c r="O581" s="1">
        <v>39804.710069444445</v>
      </c>
    </row>
    <row r="582" spans="1:15" x14ac:dyDescent="0.35">
      <c r="A582" t="s">
        <v>15</v>
      </c>
      <c r="B582" t="s">
        <v>16</v>
      </c>
      <c r="C582">
        <v>130361</v>
      </c>
      <c r="D582" t="s">
        <v>17</v>
      </c>
      <c r="E582" t="s">
        <v>18</v>
      </c>
      <c r="F582" t="s">
        <v>19</v>
      </c>
      <c r="G582" t="s">
        <v>27</v>
      </c>
      <c r="H582" t="s">
        <v>703</v>
      </c>
      <c r="I582" t="s">
        <v>22</v>
      </c>
      <c r="N582" t="s">
        <v>24</v>
      </c>
      <c r="O582" s="1">
        <v>39804.712245370371</v>
      </c>
    </row>
    <row r="583" spans="1:15" x14ac:dyDescent="0.35">
      <c r="A583" t="s">
        <v>15</v>
      </c>
      <c r="B583" t="s">
        <v>16</v>
      </c>
      <c r="C583">
        <v>289541</v>
      </c>
      <c r="D583" t="s">
        <v>17</v>
      </c>
      <c r="E583" t="s">
        <v>18</v>
      </c>
      <c r="F583" t="s">
        <v>19</v>
      </c>
      <c r="G583" t="s">
        <v>20</v>
      </c>
      <c r="H583" t="s">
        <v>377</v>
      </c>
      <c r="I583" t="s">
        <v>144</v>
      </c>
      <c r="L583" t="s">
        <v>1120</v>
      </c>
      <c r="N583" t="s">
        <v>24</v>
      </c>
      <c r="O583" s="1">
        <v>39804.716967592591</v>
      </c>
    </row>
    <row r="584" spans="1:15" x14ac:dyDescent="0.35">
      <c r="A584" t="s">
        <v>15</v>
      </c>
      <c r="B584" t="s">
        <v>25</v>
      </c>
      <c r="C584">
        <v>198517</v>
      </c>
      <c r="D584" t="s">
        <v>17</v>
      </c>
      <c r="E584" t="s">
        <v>18</v>
      </c>
      <c r="F584" t="s">
        <v>19</v>
      </c>
      <c r="G584" t="s">
        <v>20</v>
      </c>
      <c r="I584" t="s">
        <v>22</v>
      </c>
      <c r="K584" t="s">
        <v>31</v>
      </c>
      <c r="N584" t="s">
        <v>24</v>
      </c>
      <c r="O584" s="1">
        <v>39804.787222222221</v>
      </c>
    </row>
    <row r="585" spans="1:15" x14ac:dyDescent="0.35">
      <c r="A585" t="s">
        <v>15</v>
      </c>
      <c r="B585" t="s">
        <v>25</v>
      </c>
      <c r="C585">
        <v>81800</v>
      </c>
      <c r="D585" t="s">
        <v>17</v>
      </c>
      <c r="E585" t="s">
        <v>18</v>
      </c>
      <c r="F585" t="s">
        <v>19</v>
      </c>
      <c r="G585" t="s">
        <v>27</v>
      </c>
      <c r="H585" t="s">
        <v>638</v>
      </c>
      <c r="I585" t="s">
        <v>114</v>
      </c>
      <c r="N585" t="s">
        <v>24</v>
      </c>
      <c r="O585" s="1">
        <v>39805.738900462966</v>
      </c>
    </row>
    <row r="586" spans="1:15" x14ac:dyDescent="0.35">
      <c r="A586" t="s">
        <v>15</v>
      </c>
      <c r="B586" t="s">
        <v>25</v>
      </c>
      <c r="C586">
        <v>952150</v>
      </c>
      <c r="D586" t="s">
        <v>17</v>
      </c>
      <c r="E586" t="s">
        <v>18</v>
      </c>
      <c r="I586" t="s">
        <v>22</v>
      </c>
      <c r="N586" t="s">
        <v>24</v>
      </c>
      <c r="O586" s="1">
        <v>39805.802557870367</v>
      </c>
    </row>
    <row r="587" spans="1:15" x14ac:dyDescent="0.35">
      <c r="A587" t="s">
        <v>59</v>
      </c>
      <c r="B587" t="s">
        <v>16</v>
      </c>
      <c r="C587">
        <v>2331</v>
      </c>
      <c r="D587" t="s">
        <v>17</v>
      </c>
      <c r="E587" t="s">
        <v>18</v>
      </c>
      <c r="F587" t="s">
        <v>19</v>
      </c>
      <c r="G587" t="s">
        <v>27</v>
      </c>
      <c r="H587" t="s">
        <v>174</v>
      </c>
      <c r="I587" t="s">
        <v>22</v>
      </c>
      <c r="N587" t="s">
        <v>24</v>
      </c>
      <c r="O587" s="1">
        <v>39805.977766203701</v>
      </c>
    </row>
    <row r="588" spans="1:15" x14ac:dyDescent="0.35">
      <c r="A588" t="s">
        <v>2660</v>
      </c>
      <c r="B588" t="s">
        <v>25</v>
      </c>
      <c r="C588" t="s">
        <v>2959</v>
      </c>
      <c r="D588" t="s">
        <v>17</v>
      </c>
      <c r="E588" t="s">
        <v>18</v>
      </c>
      <c r="F588" t="s">
        <v>19</v>
      </c>
      <c r="G588" t="s">
        <v>20</v>
      </c>
      <c r="H588" t="s">
        <v>404</v>
      </c>
      <c r="I588" t="s">
        <v>22</v>
      </c>
      <c r="N588" t="s">
        <v>24</v>
      </c>
      <c r="O588" s="1">
        <v>39805.979953703703</v>
      </c>
    </row>
    <row r="589" spans="1:15" x14ac:dyDescent="0.35">
      <c r="A589" t="s">
        <v>759</v>
      </c>
      <c r="B589" t="s">
        <v>25</v>
      </c>
      <c r="C589">
        <v>863339</v>
      </c>
      <c r="D589" t="s">
        <v>17</v>
      </c>
      <c r="E589" t="s">
        <v>18</v>
      </c>
      <c r="I589" t="s">
        <v>22</v>
      </c>
      <c r="N589" t="s">
        <v>24</v>
      </c>
      <c r="O589" s="1">
        <v>39807.334872685184</v>
      </c>
    </row>
    <row r="590" spans="1:15" x14ac:dyDescent="0.35">
      <c r="A590" t="s">
        <v>221</v>
      </c>
      <c r="B590" t="s">
        <v>25</v>
      </c>
      <c r="C590">
        <v>891639</v>
      </c>
      <c r="D590" t="s">
        <v>17</v>
      </c>
      <c r="E590" t="s">
        <v>18</v>
      </c>
      <c r="F590" t="s">
        <v>34</v>
      </c>
      <c r="I590" t="s">
        <v>22</v>
      </c>
      <c r="N590" t="s">
        <v>167</v>
      </c>
      <c r="O590" s="1">
        <v>39807.82240740741</v>
      </c>
    </row>
    <row r="591" spans="1:15" x14ac:dyDescent="0.35">
      <c r="A591" t="s">
        <v>221</v>
      </c>
      <c r="B591" t="s">
        <v>25</v>
      </c>
      <c r="C591">
        <v>16713</v>
      </c>
      <c r="D591" t="s">
        <v>17</v>
      </c>
      <c r="E591" t="s">
        <v>18</v>
      </c>
      <c r="F591" t="s">
        <v>19</v>
      </c>
      <c r="H591" t="s">
        <v>256</v>
      </c>
      <c r="I591" t="s">
        <v>43</v>
      </c>
      <c r="K591" t="s">
        <v>315</v>
      </c>
      <c r="M591" t="s">
        <v>529</v>
      </c>
      <c r="N591" t="s">
        <v>167</v>
      </c>
      <c r="O591" s="1">
        <v>39809.574745370373</v>
      </c>
    </row>
    <row r="592" spans="1:15" x14ac:dyDescent="0.35">
      <c r="A592" t="s">
        <v>15</v>
      </c>
      <c r="B592" t="s">
        <v>16</v>
      </c>
      <c r="C592">
        <v>130555</v>
      </c>
      <c r="D592" t="s">
        <v>17</v>
      </c>
      <c r="E592" t="s">
        <v>18</v>
      </c>
      <c r="F592" t="s">
        <v>19</v>
      </c>
      <c r="H592" t="s">
        <v>37</v>
      </c>
      <c r="I592" t="s">
        <v>22</v>
      </c>
      <c r="N592" t="s">
        <v>24</v>
      </c>
      <c r="O592" s="1">
        <v>39809.653877314813</v>
      </c>
    </row>
    <row r="593" spans="1:15" x14ac:dyDescent="0.35">
      <c r="A593" t="s">
        <v>327</v>
      </c>
      <c r="B593" t="s">
        <v>25</v>
      </c>
      <c r="C593">
        <v>166040</v>
      </c>
      <c r="D593" t="s">
        <v>17</v>
      </c>
      <c r="E593" t="s">
        <v>18</v>
      </c>
      <c r="F593" t="s">
        <v>19</v>
      </c>
      <c r="G593" t="s">
        <v>20</v>
      </c>
      <c r="H593" t="s">
        <v>224</v>
      </c>
      <c r="I593" t="s">
        <v>22</v>
      </c>
      <c r="N593" t="s">
        <v>24</v>
      </c>
      <c r="O593" s="1">
        <v>39809.85833333333</v>
      </c>
    </row>
    <row r="594" spans="1:15" x14ac:dyDescent="0.35">
      <c r="A594" t="s">
        <v>560</v>
      </c>
      <c r="B594" t="s">
        <v>25</v>
      </c>
      <c r="C594">
        <v>985115</v>
      </c>
      <c r="D594" t="s">
        <v>17</v>
      </c>
      <c r="E594" t="s">
        <v>18</v>
      </c>
      <c r="F594" t="s">
        <v>19</v>
      </c>
      <c r="G594" t="s">
        <v>20</v>
      </c>
      <c r="H594" t="s">
        <v>316</v>
      </c>
      <c r="I594" t="s">
        <v>22</v>
      </c>
      <c r="K594" t="s">
        <v>81</v>
      </c>
      <c r="N594" t="s">
        <v>24</v>
      </c>
      <c r="O594" s="1">
        <v>39809.858854166669</v>
      </c>
    </row>
    <row r="595" spans="1:15" x14ac:dyDescent="0.35">
      <c r="A595" t="s">
        <v>221</v>
      </c>
      <c r="B595" t="s">
        <v>25</v>
      </c>
      <c r="C595">
        <v>188266</v>
      </c>
      <c r="D595" t="s">
        <v>17</v>
      </c>
      <c r="E595" t="s">
        <v>18</v>
      </c>
      <c r="F595" t="s">
        <v>19</v>
      </c>
      <c r="G595" t="s">
        <v>27</v>
      </c>
      <c r="H595" t="s">
        <v>256</v>
      </c>
      <c r="I595" t="s">
        <v>144</v>
      </c>
      <c r="M595" t="s">
        <v>1327</v>
      </c>
      <c r="N595" t="s">
        <v>34</v>
      </c>
      <c r="O595" s="1">
        <v>39809.859722222223</v>
      </c>
    </row>
    <row r="596" spans="1:15" x14ac:dyDescent="0.35">
      <c r="A596" t="s">
        <v>314</v>
      </c>
      <c r="B596" t="s">
        <v>25</v>
      </c>
      <c r="C596">
        <v>26686</v>
      </c>
      <c r="D596" t="s">
        <v>17</v>
      </c>
      <c r="E596" t="s">
        <v>18</v>
      </c>
      <c r="F596" t="s">
        <v>34</v>
      </c>
      <c r="G596" t="s">
        <v>27</v>
      </c>
      <c r="H596" t="s">
        <v>256</v>
      </c>
      <c r="I596" t="s">
        <v>144</v>
      </c>
      <c r="K596" t="s">
        <v>132</v>
      </c>
      <c r="M596" t="s">
        <v>51</v>
      </c>
      <c r="N596" t="s">
        <v>34</v>
      </c>
      <c r="O596" s="1">
        <v>39809.860324074078</v>
      </c>
    </row>
    <row r="597" spans="1:15" x14ac:dyDescent="0.35">
      <c r="A597" t="s">
        <v>221</v>
      </c>
      <c r="B597" t="s">
        <v>25</v>
      </c>
      <c r="C597">
        <v>5891</v>
      </c>
      <c r="D597" t="s">
        <v>17</v>
      </c>
      <c r="E597" t="s">
        <v>134</v>
      </c>
      <c r="F597" t="s">
        <v>19</v>
      </c>
      <c r="G597" t="s">
        <v>27</v>
      </c>
      <c r="H597" t="s">
        <v>256</v>
      </c>
      <c r="I597" t="s">
        <v>43</v>
      </c>
      <c r="K597" t="s">
        <v>222</v>
      </c>
      <c r="M597" t="s">
        <v>310</v>
      </c>
      <c r="N597" t="s">
        <v>34</v>
      </c>
      <c r="O597" s="1">
        <v>39809.861712962964</v>
      </c>
    </row>
    <row r="598" spans="1:15" x14ac:dyDescent="0.35">
      <c r="B598" t="s">
        <v>25</v>
      </c>
      <c r="C598">
        <v>344</v>
      </c>
      <c r="D598" t="s">
        <v>17</v>
      </c>
      <c r="E598" t="s">
        <v>36</v>
      </c>
      <c r="F598" t="s">
        <v>19</v>
      </c>
      <c r="G598" t="s">
        <v>27</v>
      </c>
      <c r="H598" t="s">
        <v>68</v>
      </c>
      <c r="I598" t="s">
        <v>22</v>
      </c>
      <c r="K598" t="s">
        <v>31</v>
      </c>
      <c r="N598" t="s">
        <v>24</v>
      </c>
      <c r="O598" s="1">
        <v>39810.003229166665</v>
      </c>
    </row>
    <row r="599" spans="1:15" x14ac:dyDescent="0.35">
      <c r="A599" t="s">
        <v>59</v>
      </c>
      <c r="B599" t="s">
        <v>25</v>
      </c>
      <c r="C599">
        <v>1021</v>
      </c>
      <c r="D599" t="s">
        <v>73</v>
      </c>
      <c r="E599" t="s">
        <v>36</v>
      </c>
      <c r="F599" t="s">
        <v>19</v>
      </c>
      <c r="G599" t="s">
        <v>27</v>
      </c>
      <c r="H599" t="s">
        <v>105</v>
      </c>
      <c r="I599" t="s">
        <v>43</v>
      </c>
      <c r="K599" t="s">
        <v>94</v>
      </c>
      <c r="M599" t="s">
        <v>76</v>
      </c>
      <c r="N599" t="s">
        <v>24</v>
      </c>
      <c r="O599" s="1">
        <v>39811.348032407404</v>
      </c>
    </row>
    <row r="600" spans="1:15" x14ac:dyDescent="0.35">
      <c r="A600" t="s">
        <v>221</v>
      </c>
      <c r="B600" t="s">
        <v>25</v>
      </c>
      <c r="C600">
        <v>98301</v>
      </c>
      <c r="D600" t="s">
        <v>17</v>
      </c>
      <c r="E600" t="s">
        <v>18</v>
      </c>
      <c r="F600" t="s">
        <v>19</v>
      </c>
      <c r="G600" t="s">
        <v>27</v>
      </c>
      <c r="H600" t="s">
        <v>329</v>
      </c>
      <c r="I600" t="s">
        <v>22</v>
      </c>
      <c r="N600" t="s">
        <v>34</v>
      </c>
      <c r="O600" s="1">
        <v>39811.348344907405</v>
      </c>
    </row>
    <row r="601" spans="1:15" x14ac:dyDescent="0.35">
      <c r="A601" t="s">
        <v>500</v>
      </c>
      <c r="B601" t="s">
        <v>25</v>
      </c>
      <c r="C601">
        <v>341367</v>
      </c>
      <c r="D601" t="s">
        <v>73</v>
      </c>
      <c r="E601" t="s">
        <v>18</v>
      </c>
      <c r="F601" t="s">
        <v>19</v>
      </c>
      <c r="G601" t="s">
        <v>20</v>
      </c>
      <c r="H601" t="s">
        <v>1659</v>
      </c>
      <c r="I601" t="s">
        <v>22</v>
      </c>
      <c r="K601" t="s">
        <v>81</v>
      </c>
      <c r="N601" t="s">
        <v>24</v>
      </c>
      <c r="O601" s="1">
        <v>39813.77921296296</v>
      </c>
    </row>
    <row r="602" spans="1:15" x14ac:dyDescent="0.35">
      <c r="A602" t="s">
        <v>560</v>
      </c>
      <c r="B602" t="s">
        <v>25</v>
      </c>
      <c r="C602">
        <v>684660</v>
      </c>
      <c r="D602" t="s">
        <v>17</v>
      </c>
      <c r="E602" t="s">
        <v>18</v>
      </c>
      <c r="F602" t="s">
        <v>41</v>
      </c>
      <c r="G602" t="s">
        <v>20</v>
      </c>
      <c r="H602" t="s">
        <v>162</v>
      </c>
      <c r="I602" t="s">
        <v>22</v>
      </c>
      <c r="K602" t="s">
        <v>81</v>
      </c>
      <c r="L602" t="s">
        <v>2137</v>
      </c>
      <c r="M602" t="s">
        <v>96</v>
      </c>
      <c r="N602" t="s">
        <v>24</v>
      </c>
      <c r="O602" s="1">
        <v>39814.616585648146</v>
      </c>
    </row>
    <row r="603" spans="1:15" x14ac:dyDescent="0.35">
      <c r="A603" t="s">
        <v>500</v>
      </c>
      <c r="B603" t="s">
        <v>25</v>
      </c>
      <c r="C603">
        <v>48852</v>
      </c>
      <c r="D603" t="s">
        <v>17</v>
      </c>
      <c r="E603" t="s">
        <v>18</v>
      </c>
      <c r="F603" t="s">
        <v>19</v>
      </c>
      <c r="G603" t="s">
        <v>27</v>
      </c>
      <c r="H603" t="s">
        <v>824</v>
      </c>
      <c r="I603" t="s">
        <v>144</v>
      </c>
      <c r="M603" t="s">
        <v>825</v>
      </c>
      <c r="N603" t="s">
        <v>24</v>
      </c>
      <c r="O603" s="1">
        <v>39814.672627314816</v>
      </c>
    </row>
    <row r="604" spans="1:15" x14ac:dyDescent="0.35">
      <c r="A604" t="s">
        <v>15</v>
      </c>
      <c r="B604" t="s">
        <v>25</v>
      </c>
      <c r="C604">
        <v>272146</v>
      </c>
      <c r="D604" t="s">
        <v>73</v>
      </c>
      <c r="E604" t="s">
        <v>18</v>
      </c>
      <c r="F604" t="s">
        <v>19</v>
      </c>
      <c r="G604" t="s">
        <v>20</v>
      </c>
      <c r="H604" t="s">
        <v>35</v>
      </c>
      <c r="I604" t="s">
        <v>264</v>
      </c>
      <c r="K604" t="s">
        <v>31</v>
      </c>
      <c r="N604" t="s">
        <v>24</v>
      </c>
      <c r="O604" s="1">
        <v>39814.906724537039</v>
      </c>
    </row>
    <row r="605" spans="1:15" x14ac:dyDescent="0.35">
      <c r="A605" t="s">
        <v>15</v>
      </c>
      <c r="B605" t="s">
        <v>16</v>
      </c>
      <c r="C605">
        <v>395072</v>
      </c>
      <c r="D605" t="s">
        <v>17</v>
      </c>
      <c r="E605" t="s">
        <v>18</v>
      </c>
      <c r="F605" t="s">
        <v>19</v>
      </c>
      <c r="G605" t="s">
        <v>20</v>
      </c>
      <c r="H605" t="s">
        <v>1787</v>
      </c>
      <c r="I605" t="s">
        <v>22</v>
      </c>
      <c r="N605" t="s">
        <v>24</v>
      </c>
      <c r="O605" s="1">
        <v>39815.847187500003</v>
      </c>
    </row>
    <row r="606" spans="1:15" x14ac:dyDescent="0.35">
      <c r="A606" t="s">
        <v>560</v>
      </c>
      <c r="B606" t="s">
        <v>25</v>
      </c>
      <c r="C606">
        <v>409931</v>
      </c>
      <c r="D606" t="s">
        <v>17</v>
      </c>
      <c r="E606" t="s">
        <v>18</v>
      </c>
      <c r="G606" t="s">
        <v>20</v>
      </c>
      <c r="H606" t="s">
        <v>538</v>
      </c>
      <c r="I606" t="s">
        <v>22</v>
      </c>
      <c r="K606" t="s">
        <v>31</v>
      </c>
      <c r="N606" t="s">
        <v>24</v>
      </c>
      <c r="O606" s="1">
        <v>39816.871851851851</v>
      </c>
    </row>
    <row r="607" spans="1:15" x14ac:dyDescent="0.35">
      <c r="A607" t="s">
        <v>221</v>
      </c>
      <c r="B607" t="s">
        <v>16</v>
      </c>
      <c r="C607">
        <v>47934</v>
      </c>
      <c r="D607" t="s">
        <v>17</v>
      </c>
      <c r="E607" t="s">
        <v>18</v>
      </c>
      <c r="F607" t="s">
        <v>19</v>
      </c>
      <c r="I607" t="s">
        <v>22</v>
      </c>
      <c r="N607" t="s">
        <v>24</v>
      </c>
      <c r="O607" s="1">
        <v>39817.350995370369</v>
      </c>
    </row>
    <row r="608" spans="1:15" x14ac:dyDescent="0.35">
      <c r="A608" t="s">
        <v>221</v>
      </c>
      <c r="B608" t="s">
        <v>16</v>
      </c>
      <c r="C608">
        <v>133097</v>
      </c>
      <c r="D608" t="s">
        <v>17</v>
      </c>
      <c r="E608" t="s">
        <v>18</v>
      </c>
      <c r="H608" t="s">
        <v>271</v>
      </c>
      <c r="I608" t="s">
        <v>22</v>
      </c>
      <c r="N608" t="s">
        <v>24</v>
      </c>
      <c r="O608" s="1">
        <v>39817.360347222224</v>
      </c>
    </row>
    <row r="609" spans="1:15" x14ac:dyDescent="0.35">
      <c r="B609" t="s">
        <v>25</v>
      </c>
      <c r="C609">
        <v>383</v>
      </c>
      <c r="D609" t="s">
        <v>17</v>
      </c>
      <c r="E609" t="s">
        <v>36</v>
      </c>
      <c r="F609" t="s">
        <v>19</v>
      </c>
      <c r="G609" t="s">
        <v>27</v>
      </c>
      <c r="H609" t="s">
        <v>72</v>
      </c>
      <c r="I609" t="s">
        <v>22</v>
      </c>
      <c r="N609" t="s">
        <v>24</v>
      </c>
      <c r="O609" s="1">
        <v>39817.581967592596</v>
      </c>
    </row>
    <row r="610" spans="1:15" x14ac:dyDescent="0.35">
      <c r="A610" t="s">
        <v>221</v>
      </c>
      <c r="B610" t="s">
        <v>25</v>
      </c>
      <c r="C610">
        <v>21084</v>
      </c>
      <c r="D610" t="s">
        <v>17</v>
      </c>
      <c r="E610" t="s">
        <v>18</v>
      </c>
      <c r="F610" t="s">
        <v>19</v>
      </c>
      <c r="G610" t="s">
        <v>27</v>
      </c>
      <c r="H610" t="s">
        <v>598</v>
      </c>
      <c r="I610" t="s">
        <v>22</v>
      </c>
      <c r="M610" t="s">
        <v>512</v>
      </c>
      <c r="N610" t="s">
        <v>167</v>
      </c>
      <c r="O610" s="1">
        <v>39817.611504629633</v>
      </c>
    </row>
    <row r="611" spans="1:15" x14ac:dyDescent="0.35">
      <c r="A611" t="s">
        <v>327</v>
      </c>
      <c r="B611" t="s">
        <v>25</v>
      </c>
      <c r="C611">
        <v>10857</v>
      </c>
      <c r="D611" t="s">
        <v>17</v>
      </c>
      <c r="E611" t="s">
        <v>18</v>
      </c>
      <c r="F611" t="s">
        <v>19</v>
      </c>
      <c r="G611" t="s">
        <v>27</v>
      </c>
      <c r="H611" t="s">
        <v>438</v>
      </c>
      <c r="I611" t="s">
        <v>22</v>
      </c>
      <c r="K611" t="s">
        <v>31</v>
      </c>
      <c r="N611" t="s">
        <v>24</v>
      </c>
      <c r="O611" s="1">
        <v>39817.612997685188</v>
      </c>
    </row>
    <row r="612" spans="1:15" x14ac:dyDescent="0.35">
      <c r="A612" t="s">
        <v>560</v>
      </c>
      <c r="B612" t="s">
        <v>25</v>
      </c>
      <c r="C612">
        <v>760977</v>
      </c>
      <c r="D612" t="s">
        <v>17</v>
      </c>
      <c r="E612" t="s">
        <v>18</v>
      </c>
      <c r="F612" t="s">
        <v>19</v>
      </c>
      <c r="G612" t="s">
        <v>20</v>
      </c>
      <c r="H612" t="s">
        <v>156</v>
      </c>
      <c r="I612" t="s">
        <v>22</v>
      </c>
      <c r="M612" t="s">
        <v>1212</v>
      </c>
      <c r="N612" t="s">
        <v>24</v>
      </c>
      <c r="O612" s="1">
        <v>39818.507650462961</v>
      </c>
    </row>
    <row r="613" spans="1:15" x14ac:dyDescent="0.35">
      <c r="A613" t="s">
        <v>759</v>
      </c>
      <c r="B613" t="s">
        <v>25</v>
      </c>
      <c r="C613">
        <v>929268</v>
      </c>
      <c r="D613" t="s">
        <v>17</v>
      </c>
      <c r="E613" t="s">
        <v>18</v>
      </c>
      <c r="G613" t="s">
        <v>20</v>
      </c>
      <c r="H613" t="s">
        <v>102</v>
      </c>
      <c r="I613" t="s">
        <v>22</v>
      </c>
      <c r="N613" t="s">
        <v>24</v>
      </c>
      <c r="O613" s="1">
        <v>39818.819837962961</v>
      </c>
    </row>
    <row r="614" spans="1:15" x14ac:dyDescent="0.35">
      <c r="A614" t="s">
        <v>560</v>
      </c>
      <c r="B614" t="s">
        <v>25</v>
      </c>
      <c r="C614">
        <v>146467</v>
      </c>
      <c r="D614" t="s">
        <v>17</v>
      </c>
      <c r="E614" t="s">
        <v>18</v>
      </c>
      <c r="F614" t="s">
        <v>19</v>
      </c>
      <c r="G614" t="s">
        <v>20</v>
      </c>
      <c r="H614" t="s">
        <v>37</v>
      </c>
      <c r="I614" t="s">
        <v>22</v>
      </c>
      <c r="M614" t="s">
        <v>1217</v>
      </c>
      <c r="N614" t="s">
        <v>24</v>
      </c>
      <c r="O614" s="1">
        <v>39819.327939814815</v>
      </c>
    </row>
    <row r="615" spans="1:15" x14ac:dyDescent="0.35">
      <c r="A615" t="s">
        <v>15</v>
      </c>
      <c r="B615" t="s">
        <v>25</v>
      </c>
      <c r="C615">
        <v>143211</v>
      </c>
      <c r="D615" t="s">
        <v>17</v>
      </c>
      <c r="E615" t="s">
        <v>18</v>
      </c>
      <c r="F615" t="s">
        <v>19</v>
      </c>
      <c r="H615" t="s">
        <v>162</v>
      </c>
      <c r="I615" t="s">
        <v>22</v>
      </c>
      <c r="N615" t="s">
        <v>24</v>
      </c>
      <c r="O615" s="1">
        <v>39820.332939814813</v>
      </c>
    </row>
    <row r="616" spans="1:15" x14ac:dyDescent="0.35">
      <c r="A616" t="s">
        <v>15</v>
      </c>
      <c r="B616" t="s">
        <v>25</v>
      </c>
      <c r="C616">
        <v>684776</v>
      </c>
      <c r="D616" t="s">
        <v>17</v>
      </c>
      <c r="E616" t="s">
        <v>18</v>
      </c>
      <c r="F616" t="s">
        <v>19</v>
      </c>
      <c r="G616" t="s">
        <v>20</v>
      </c>
      <c r="I616" t="s">
        <v>22</v>
      </c>
      <c r="N616" t="s">
        <v>24</v>
      </c>
      <c r="O616" s="1">
        <v>39820.33388888889</v>
      </c>
    </row>
    <row r="617" spans="1:15" x14ac:dyDescent="0.35">
      <c r="A617" t="s">
        <v>15</v>
      </c>
      <c r="B617" t="s">
        <v>25</v>
      </c>
      <c r="C617">
        <v>926426</v>
      </c>
      <c r="D617" t="s">
        <v>17</v>
      </c>
      <c r="E617" t="s">
        <v>18</v>
      </c>
      <c r="F617" t="s">
        <v>19</v>
      </c>
      <c r="H617" t="s">
        <v>1484</v>
      </c>
      <c r="I617" t="s">
        <v>22</v>
      </c>
      <c r="M617" t="s">
        <v>2718</v>
      </c>
      <c r="N617" t="s">
        <v>24</v>
      </c>
      <c r="O617" s="1">
        <v>39820.508506944447</v>
      </c>
    </row>
    <row r="618" spans="1:15" x14ac:dyDescent="0.35">
      <c r="A618" t="s">
        <v>327</v>
      </c>
      <c r="B618" t="s">
        <v>25</v>
      </c>
      <c r="C618">
        <v>144675</v>
      </c>
      <c r="D618" t="s">
        <v>17</v>
      </c>
      <c r="E618" t="s">
        <v>18</v>
      </c>
      <c r="F618" t="s">
        <v>19</v>
      </c>
      <c r="G618" t="s">
        <v>27</v>
      </c>
      <c r="H618" t="s">
        <v>434</v>
      </c>
      <c r="I618" t="s">
        <v>22</v>
      </c>
      <c r="M618" t="s">
        <v>1174</v>
      </c>
      <c r="N618" t="s">
        <v>24</v>
      </c>
      <c r="O618" s="1">
        <v>39820.583425925928</v>
      </c>
    </row>
    <row r="619" spans="1:15" x14ac:dyDescent="0.35">
      <c r="A619" t="s">
        <v>327</v>
      </c>
      <c r="B619" t="s">
        <v>25</v>
      </c>
      <c r="C619">
        <v>629012</v>
      </c>
      <c r="D619" t="s">
        <v>17</v>
      </c>
      <c r="E619" t="s">
        <v>18</v>
      </c>
      <c r="F619" t="s">
        <v>19</v>
      </c>
      <c r="G619" t="s">
        <v>20</v>
      </c>
      <c r="H619" t="s">
        <v>37</v>
      </c>
      <c r="I619" t="s">
        <v>22</v>
      </c>
      <c r="N619" t="s">
        <v>24</v>
      </c>
      <c r="O619" s="1">
        <v>39821.337939814817</v>
      </c>
    </row>
    <row r="620" spans="1:15" x14ac:dyDescent="0.35">
      <c r="A620" t="s">
        <v>327</v>
      </c>
      <c r="B620" t="s">
        <v>25</v>
      </c>
      <c r="C620">
        <v>695246</v>
      </c>
      <c r="D620" t="s">
        <v>17</v>
      </c>
      <c r="E620" t="s">
        <v>18</v>
      </c>
      <c r="F620" t="s">
        <v>19</v>
      </c>
      <c r="G620" t="s">
        <v>20</v>
      </c>
      <c r="H620" t="s">
        <v>37</v>
      </c>
      <c r="I620" t="s">
        <v>22</v>
      </c>
      <c r="N620" t="s">
        <v>24</v>
      </c>
      <c r="O620" s="1">
        <v>39821.343252314815</v>
      </c>
    </row>
    <row r="621" spans="1:15" x14ac:dyDescent="0.35">
      <c r="A621" t="s">
        <v>972</v>
      </c>
      <c r="B621" t="s">
        <v>25</v>
      </c>
      <c r="C621">
        <v>565503</v>
      </c>
      <c r="D621" t="s">
        <v>17</v>
      </c>
      <c r="E621" t="s">
        <v>18</v>
      </c>
      <c r="F621" t="s">
        <v>19</v>
      </c>
      <c r="G621" t="s">
        <v>20</v>
      </c>
      <c r="H621" t="s">
        <v>21</v>
      </c>
      <c r="I621" t="s">
        <v>22</v>
      </c>
      <c r="N621" t="s">
        <v>24</v>
      </c>
      <c r="O621" s="1">
        <v>39821.343541666669</v>
      </c>
    </row>
    <row r="622" spans="1:15" x14ac:dyDescent="0.35">
      <c r="A622" t="s">
        <v>15</v>
      </c>
      <c r="B622" t="s">
        <v>25</v>
      </c>
      <c r="C622">
        <v>210186</v>
      </c>
      <c r="D622" t="s">
        <v>17</v>
      </c>
      <c r="E622" t="s">
        <v>18</v>
      </c>
      <c r="F622" t="s">
        <v>19</v>
      </c>
      <c r="G622" t="s">
        <v>20</v>
      </c>
      <c r="H622" t="s">
        <v>46</v>
      </c>
      <c r="I622" t="s">
        <v>22</v>
      </c>
      <c r="N622" t="s">
        <v>24</v>
      </c>
      <c r="O622" s="1">
        <v>39821.407395833332</v>
      </c>
    </row>
    <row r="623" spans="1:15" x14ac:dyDescent="0.35">
      <c r="A623" t="s">
        <v>221</v>
      </c>
      <c r="B623" t="s">
        <v>25</v>
      </c>
      <c r="C623">
        <v>282760</v>
      </c>
      <c r="D623" t="s">
        <v>17</v>
      </c>
      <c r="E623" t="s">
        <v>18</v>
      </c>
      <c r="F623" t="s">
        <v>19</v>
      </c>
      <c r="H623" t="s">
        <v>46</v>
      </c>
      <c r="I623" t="s">
        <v>22</v>
      </c>
      <c r="N623" t="s">
        <v>24</v>
      </c>
      <c r="O623" s="1">
        <v>39821.409074074072</v>
      </c>
    </row>
    <row r="624" spans="1:15" x14ac:dyDescent="0.35">
      <c r="A624" t="s">
        <v>327</v>
      </c>
      <c r="B624" t="s">
        <v>25</v>
      </c>
      <c r="C624">
        <v>307632</v>
      </c>
      <c r="D624" t="s">
        <v>17</v>
      </c>
      <c r="E624" t="s">
        <v>18</v>
      </c>
      <c r="F624" t="s">
        <v>19</v>
      </c>
      <c r="H624" t="s">
        <v>46</v>
      </c>
      <c r="I624" t="s">
        <v>22</v>
      </c>
      <c r="N624" t="s">
        <v>24</v>
      </c>
      <c r="O624" s="1">
        <v>39821.411076388889</v>
      </c>
    </row>
    <row r="625" spans="1:15" x14ac:dyDescent="0.35">
      <c r="A625" t="s">
        <v>15</v>
      </c>
      <c r="B625" t="s">
        <v>25</v>
      </c>
      <c r="C625">
        <v>522457</v>
      </c>
      <c r="D625" t="s">
        <v>17</v>
      </c>
      <c r="E625" t="s">
        <v>18</v>
      </c>
      <c r="F625" t="s">
        <v>19</v>
      </c>
      <c r="H625" t="s">
        <v>46</v>
      </c>
      <c r="I625" t="s">
        <v>22</v>
      </c>
      <c r="N625" t="s">
        <v>24</v>
      </c>
      <c r="O625" s="1">
        <v>39821.412037037036</v>
      </c>
    </row>
    <row r="626" spans="1:15" x14ac:dyDescent="0.35">
      <c r="A626" t="s">
        <v>15</v>
      </c>
      <c r="B626" t="s">
        <v>25</v>
      </c>
      <c r="C626">
        <v>534253</v>
      </c>
      <c r="D626" t="s">
        <v>17</v>
      </c>
      <c r="E626" t="s">
        <v>18</v>
      </c>
      <c r="H626" t="s">
        <v>46</v>
      </c>
      <c r="I626" t="s">
        <v>22</v>
      </c>
      <c r="N626" t="s">
        <v>24</v>
      </c>
      <c r="O626" s="1">
        <v>39821.412766203706</v>
      </c>
    </row>
    <row r="627" spans="1:15" x14ac:dyDescent="0.35">
      <c r="A627" t="s">
        <v>15</v>
      </c>
      <c r="B627" t="s">
        <v>16</v>
      </c>
      <c r="C627">
        <v>651765</v>
      </c>
      <c r="D627" t="s">
        <v>17</v>
      </c>
      <c r="E627" t="s">
        <v>18</v>
      </c>
      <c r="F627" t="s">
        <v>19</v>
      </c>
      <c r="H627" t="s">
        <v>46</v>
      </c>
      <c r="I627" t="s">
        <v>22</v>
      </c>
      <c r="N627" t="s">
        <v>24</v>
      </c>
      <c r="O627" s="1">
        <v>39821.413576388892</v>
      </c>
    </row>
    <row r="628" spans="1:15" x14ac:dyDescent="0.35">
      <c r="A628" t="s">
        <v>15</v>
      </c>
      <c r="B628" t="s">
        <v>25</v>
      </c>
      <c r="C628">
        <v>803501</v>
      </c>
      <c r="D628" t="s">
        <v>17</v>
      </c>
      <c r="E628" t="s">
        <v>18</v>
      </c>
      <c r="F628" t="s">
        <v>19</v>
      </c>
      <c r="H628" t="s">
        <v>46</v>
      </c>
      <c r="I628" t="s">
        <v>22</v>
      </c>
      <c r="N628" t="s">
        <v>24</v>
      </c>
      <c r="O628" s="1">
        <v>39821.414398148147</v>
      </c>
    </row>
    <row r="629" spans="1:15" x14ac:dyDescent="0.35">
      <c r="A629" t="s">
        <v>221</v>
      </c>
      <c r="B629" t="s">
        <v>25</v>
      </c>
      <c r="C629">
        <v>4879</v>
      </c>
      <c r="D629" t="s">
        <v>17</v>
      </c>
      <c r="E629" t="s">
        <v>26</v>
      </c>
      <c r="F629" t="s">
        <v>34</v>
      </c>
      <c r="G629" t="s">
        <v>27</v>
      </c>
      <c r="H629" t="s">
        <v>46</v>
      </c>
      <c r="I629" t="s">
        <v>43</v>
      </c>
      <c r="K629" t="s">
        <v>222</v>
      </c>
      <c r="M629" t="s">
        <v>278</v>
      </c>
      <c r="N629" t="s">
        <v>34</v>
      </c>
      <c r="O629" s="1">
        <v>39821.586875000001</v>
      </c>
    </row>
    <row r="630" spans="1:15" x14ac:dyDescent="0.35">
      <c r="A630" t="s">
        <v>500</v>
      </c>
      <c r="B630" t="s">
        <v>25</v>
      </c>
      <c r="C630">
        <v>144765</v>
      </c>
      <c r="D630" t="s">
        <v>17</v>
      </c>
      <c r="E630" t="s">
        <v>18</v>
      </c>
      <c r="F630" t="s">
        <v>19</v>
      </c>
      <c r="G630" t="s">
        <v>20</v>
      </c>
      <c r="H630" t="s">
        <v>65</v>
      </c>
      <c r="I630" t="s">
        <v>22</v>
      </c>
      <c r="M630" t="s">
        <v>1217</v>
      </c>
      <c r="N630" t="s">
        <v>24</v>
      </c>
      <c r="O630" s="1">
        <v>39822.332233796296</v>
      </c>
    </row>
    <row r="631" spans="1:15" x14ac:dyDescent="0.35">
      <c r="A631" t="s">
        <v>15</v>
      </c>
      <c r="B631" t="s">
        <v>16</v>
      </c>
      <c r="C631">
        <v>585986</v>
      </c>
      <c r="D631" t="s">
        <v>17</v>
      </c>
      <c r="E631" t="s">
        <v>18</v>
      </c>
      <c r="F631" t="s">
        <v>19</v>
      </c>
      <c r="G631" t="s">
        <v>20</v>
      </c>
      <c r="H631" t="s">
        <v>47</v>
      </c>
      <c r="I631" t="s">
        <v>22</v>
      </c>
      <c r="N631" t="s">
        <v>24</v>
      </c>
      <c r="O631" s="1">
        <v>39822.332465277781</v>
      </c>
    </row>
    <row r="632" spans="1:15" x14ac:dyDescent="0.35">
      <c r="A632" t="s">
        <v>221</v>
      </c>
      <c r="B632" t="s">
        <v>25</v>
      </c>
      <c r="C632">
        <v>19198</v>
      </c>
      <c r="D632" t="s">
        <v>17</v>
      </c>
      <c r="E632" t="s">
        <v>18</v>
      </c>
      <c r="F632" t="s">
        <v>19</v>
      </c>
      <c r="G632" t="s">
        <v>27</v>
      </c>
      <c r="H632" t="s">
        <v>128</v>
      </c>
      <c r="I632" t="s">
        <v>22</v>
      </c>
      <c r="K632" t="s">
        <v>84</v>
      </c>
      <c r="L632">
        <v>1950</v>
      </c>
      <c r="N632" t="s">
        <v>34</v>
      </c>
      <c r="O632" s="1">
        <v>39822.458472222221</v>
      </c>
    </row>
    <row r="633" spans="1:15" x14ac:dyDescent="0.35">
      <c r="A633" t="s">
        <v>560</v>
      </c>
      <c r="B633" t="s">
        <v>25</v>
      </c>
      <c r="C633">
        <v>74399</v>
      </c>
      <c r="D633" t="s">
        <v>17</v>
      </c>
      <c r="E633" t="s">
        <v>18</v>
      </c>
      <c r="F633" t="s">
        <v>19</v>
      </c>
      <c r="G633" t="s">
        <v>27</v>
      </c>
      <c r="H633" t="s">
        <v>98</v>
      </c>
      <c r="I633" t="s">
        <v>136</v>
      </c>
      <c r="K633" t="s">
        <v>132</v>
      </c>
      <c r="N633" t="s">
        <v>24</v>
      </c>
      <c r="O633" s="1">
        <v>39823.061886574076</v>
      </c>
    </row>
    <row r="634" spans="1:15" x14ac:dyDescent="0.35">
      <c r="A634" t="s">
        <v>15</v>
      </c>
      <c r="B634" t="s">
        <v>25</v>
      </c>
      <c r="C634">
        <v>423732</v>
      </c>
      <c r="D634" t="s">
        <v>17</v>
      </c>
      <c r="E634" t="s">
        <v>18</v>
      </c>
      <c r="F634" t="s">
        <v>19</v>
      </c>
      <c r="I634" t="s">
        <v>22</v>
      </c>
      <c r="N634" t="s">
        <v>24</v>
      </c>
      <c r="O634" s="1">
        <v>39823.322615740741</v>
      </c>
    </row>
    <row r="635" spans="1:15" x14ac:dyDescent="0.35">
      <c r="A635" t="s">
        <v>15</v>
      </c>
      <c r="B635" t="s">
        <v>16</v>
      </c>
      <c r="C635">
        <v>892017</v>
      </c>
      <c r="D635" t="s">
        <v>17</v>
      </c>
      <c r="E635" t="s">
        <v>18</v>
      </c>
      <c r="F635" t="s">
        <v>19</v>
      </c>
      <c r="G635" t="s">
        <v>20</v>
      </c>
      <c r="H635" t="s">
        <v>2654</v>
      </c>
      <c r="I635" t="s">
        <v>22</v>
      </c>
      <c r="N635" t="s">
        <v>24</v>
      </c>
      <c r="O635" s="1">
        <v>39825.32917824074</v>
      </c>
    </row>
    <row r="636" spans="1:15" x14ac:dyDescent="0.35">
      <c r="A636" t="s">
        <v>221</v>
      </c>
      <c r="B636" t="s">
        <v>25</v>
      </c>
      <c r="C636">
        <v>611000</v>
      </c>
      <c r="D636" t="s">
        <v>17</v>
      </c>
      <c r="E636" t="s">
        <v>18</v>
      </c>
      <c r="F636" t="s">
        <v>19</v>
      </c>
      <c r="G636" t="s">
        <v>20</v>
      </c>
      <c r="H636" t="s">
        <v>174</v>
      </c>
      <c r="I636" t="s">
        <v>22</v>
      </c>
      <c r="N636" t="s">
        <v>34</v>
      </c>
      <c r="O636" s="1">
        <v>39825.333831018521</v>
      </c>
    </row>
    <row r="637" spans="1:15" x14ac:dyDescent="0.35">
      <c r="A637" t="s">
        <v>327</v>
      </c>
      <c r="B637" t="s">
        <v>25</v>
      </c>
      <c r="C637">
        <v>199715</v>
      </c>
      <c r="D637" t="s">
        <v>17</v>
      </c>
      <c r="E637" t="s">
        <v>18</v>
      </c>
      <c r="F637" t="s">
        <v>19</v>
      </c>
      <c r="H637" t="s">
        <v>175</v>
      </c>
      <c r="I637" t="s">
        <v>22</v>
      </c>
      <c r="N637" t="s">
        <v>24</v>
      </c>
      <c r="O637" s="1">
        <v>39825.335810185185</v>
      </c>
    </row>
    <row r="638" spans="1:15" x14ac:dyDescent="0.35">
      <c r="A638" t="s">
        <v>759</v>
      </c>
      <c r="B638" t="s">
        <v>25</v>
      </c>
      <c r="C638">
        <v>836172</v>
      </c>
      <c r="D638" t="s">
        <v>17</v>
      </c>
      <c r="E638" t="s">
        <v>18</v>
      </c>
      <c r="F638" t="s">
        <v>19</v>
      </c>
      <c r="G638" t="s">
        <v>20</v>
      </c>
      <c r="H638" t="s">
        <v>156</v>
      </c>
      <c r="I638" t="s">
        <v>22</v>
      </c>
      <c r="M638" t="s">
        <v>2535</v>
      </c>
      <c r="N638" t="s">
        <v>24</v>
      </c>
      <c r="O638" s="1">
        <v>39825.336828703701</v>
      </c>
    </row>
    <row r="639" spans="1:15" x14ac:dyDescent="0.35">
      <c r="A639" t="s">
        <v>972</v>
      </c>
      <c r="B639" t="s">
        <v>25</v>
      </c>
      <c r="C639">
        <v>554839</v>
      </c>
      <c r="D639" t="s">
        <v>17</v>
      </c>
      <c r="E639" t="s">
        <v>18</v>
      </c>
      <c r="F639" t="s">
        <v>19</v>
      </c>
      <c r="G639" t="s">
        <v>20</v>
      </c>
      <c r="H639" t="s">
        <v>1991</v>
      </c>
      <c r="I639" t="s">
        <v>22</v>
      </c>
      <c r="N639" t="s">
        <v>24</v>
      </c>
      <c r="O639" s="1">
        <v>39825.377546296295</v>
      </c>
    </row>
    <row r="640" spans="1:15" x14ac:dyDescent="0.35">
      <c r="A640" t="s">
        <v>15</v>
      </c>
      <c r="B640" t="s">
        <v>16</v>
      </c>
      <c r="C640">
        <v>83144</v>
      </c>
      <c r="D640" t="s">
        <v>17</v>
      </c>
      <c r="E640" t="s">
        <v>18</v>
      </c>
      <c r="F640" t="s">
        <v>19</v>
      </c>
      <c r="G640" t="s">
        <v>27</v>
      </c>
      <c r="H640" t="s">
        <v>991</v>
      </c>
      <c r="I640" t="s">
        <v>22</v>
      </c>
      <c r="M640" t="s">
        <v>992</v>
      </c>
      <c r="N640" t="s">
        <v>24</v>
      </c>
      <c r="O640" s="1">
        <v>39825.425393518519</v>
      </c>
    </row>
    <row r="641" spans="1:15" x14ac:dyDescent="0.35">
      <c r="A641" t="s">
        <v>15</v>
      </c>
      <c r="B641" t="s">
        <v>25</v>
      </c>
      <c r="C641">
        <v>310908</v>
      </c>
      <c r="D641" t="s">
        <v>17</v>
      </c>
      <c r="E641" t="s">
        <v>18</v>
      </c>
      <c r="G641" t="s">
        <v>20</v>
      </c>
      <c r="I641" t="s">
        <v>22</v>
      </c>
      <c r="K641" t="s">
        <v>31</v>
      </c>
      <c r="N641" t="s">
        <v>24</v>
      </c>
      <c r="O641" s="1">
        <v>39826.901400462964</v>
      </c>
    </row>
    <row r="642" spans="1:15" x14ac:dyDescent="0.35">
      <c r="A642" t="s">
        <v>759</v>
      </c>
      <c r="B642" t="s">
        <v>25</v>
      </c>
      <c r="C642">
        <v>884065</v>
      </c>
      <c r="D642" t="s">
        <v>17</v>
      </c>
      <c r="E642" t="s">
        <v>18</v>
      </c>
      <c r="F642" t="s">
        <v>34</v>
      </c>
      <c r="G642" t="s">
        <v>20</v>
      </c>
      <c r="H642" t="s">
        <v>1729</v>
      </c>
      <c r="I642" t="s">
        <v>22</v>
      </c>
      <c r="K642" t="s">
        <v>222</v>
      </c>
      <c r="N642" t="s">
        <v>24</v>
      </c>
      <c r="O642" s="1">
        <v>39826.984733796293</v>
      </c>
    </row>
    <row r="643" spans="1:15" x14ac:dyDescent="0.35">
      <c r="A643" t="s">
        <v>15</v>
      </c>
      <c r="B643" t="s">
        <v>25</v>
      </c>
      <c r="C643">
        <v>574382</v>
      </c>
      <c r="D643" t="s">
        <v>17</v>
      </c>
      <c r="E643" t="s">
        <v>18</v>
      </c>
      <c r="F643" t="s">
        <v>19</v>
      </c>
      <c r="G643" t="s">
        <v>20</v>
      </c>
      <c r="H643" t="s">
        <v>35</v>
      </c>
      <c r="I643" t="s">
        <v>22</v>
      </c>
      <c r="N643" t="s">
        <v>24</v>
      </c>
      <c r="O643" s="1">
        <v>39827.381458333337</v>
      </c>
    </row>
    <row r="644" spans="1:15" x14ac:dyDescent="0.35">
      <c r="B644" t="s">
        <v>25</v>
      </c>
      <c r="C644" t="s">
        <v>2879</v>
      </c>
      <c r="D644" t="s">
        <v>836</v>
      </c>
      <c r="E644" t="s">
        <v>18</v>
      </c>
      <c r="F644" t="s">
        <v>19</v>
      </c>
      <c r="G644" t="s">
        <v>20</v>
      </c>
      <c r="H644" t="s">
        <v>156</v>
      </c>
      <c r="I644" t="s">
        <v>22</v>
      </c>
      <c r="M644" t="s">
        <v>2880</v>
      </c>
      <c r="N644" t="s">
        <v>24</v>
      </c>
      <c r="O644" s="1">
        <v>39827.382824074077</v>
      </c>
    </row>
    <row r="645" spans="1:15" x14ac:dyDescent="0.35">
      <c r="A645" t="s">
        <v>15</v>
      </c>
      <c r="B645" t="s">
        <v>25</v>
      </c>
      <c r="C645">
        <v>359076</v>
      </c>
      <c r="D645" t="s">
        <v>17</v>
      </c>
      <c r="E645" t="s">
        <v>18</v>
      </c>
      <c r="F645" t="s">
        <v>19</v>
      </c>
      <c r="I645" t="s">
        <v>22</v>
      </c>
      <c r="N645" t="s">
        <v>24</v>
      </c>
      <c r="O645" s="1">
        <v>39827.829548611109</v>
      </c>
    </row>
    <row r="646" spans="1:15" x14ac:dyDescent="0.35">
      <c r="A646" t="s">
        <v>221</v>
      </c>
      <c r="B646" t="s">
        <v>25</v>
      </c>
      <c r="C646">
        <v>24729</v>
      </c>
      <c r="D646" t="s">
        <v>17</v>
      </c>
      <c r="E646" t="s">
        <v>18</v>
      </c>
      <c r="F646" t="s">
        <v>19</v>
      </c>
      <c r="G646" t="s">
        <v>27</v>
      </c>
      <c r="H646" t="s">
        <v>576</v>
      </c>
      <c r="I646" t="s">
        <v>22</v>
      </c>
      <c r="M646" t="s">
        <v>517</v>
      </c>
      <c r="N646" t="s">
        <v>34</v>
      </c>
      <c r="O646" s="1">
        <v>39827.857222222221</v>
      </c>
    </row>
    <row r="647" spans="1:15" x14ac:dyDescent="0.35">
      <c r="A647" t="s">
        <v>15</v>
      </c>
      <c r="B647" t="s">
        <v>16</v>
      </c>
      <c r="C647">
        <v>154574</v>
      </c>
      <c r="D647" t="s">
        <v>17</v>
      </c>
      <c r="E647" t="s">
        <v>18</v>
      </c>
      <c r="F647" t="s">
        <v>19</v>
      </c>
      <c r="G647" t="s">
        <v>20</v>
      </c>
      <c r="H647" t="s">
        <v>1217</v>
      </c>
      <c r="I647" t="s">
        <v>22</v>
      </c>
      <c r="N647" t="s">
        <v>24</v>
      </c>
      <c r="O647" s="1">
        <v>39828.321342592593</v>
      </c>
    </row>
    <row r="648" spans="1:15" x14ac:dyDescent="0.35">
      <c r="A648" t="s">
        <v>560</v>
      </c>
      <c r="B648" t="s">
        <v>25</v>
      </c>
      <c r="C648">
        <v>68523</v>
      </c>
      <c r="D648" t="s">
        <v>17</v>
      </c>
      <c r="E648" t="s">
        <v>18</v>
      </c>
      <c r="F648" t="s">
        <v>19</v>
      </c>
      <c r="G648" t="s">
        <v>27</v>
      </c>
      <c r="I648" t="s">
        <v>22</v>
      </c>
      <c r="N648" t="s">
        <v>24</v>
      </c>
      <c r="O648" s="1">
        <v>39828.455995370372</v>
      </c>
    </row>
    <row r="649" spans="1:15" x14ac:dyDescent="0.35">
      <c r="A649" t="s">
        <v>15</v>
      </c>
      <c r="B649" t="s">
        <v>25</v>
      </c>
      <c r="C649">
        <v>897407</v>
      </c>
      <c r="D649" t="s">
        <v>17</v>
      </c>
      <c r="E649" t="s">
        <v>18</v>
      </c>
      <c r="F649" t="s">
        <v>34</v>
      </c>
      <c r="G649" t="s">
        <v>20</v>
      </c>
      <c r="H649" t="s">
        <v>261</v>
      </c>
      <c r="I649" t="s">
        <v>22</v>
      </c>
      <c r="L649">
        <v>1973</v>
      </c>
      <c r="N649" t="s">
        <v>24</v>
      </c>
      <c r="O649" s="1">
        <v>39828.665243055555</v>
      </c>
    </row>
    <row r="650" spans="1:15" x14ac:dyDescent="0.35">
      <c r="A650" t="s">
        <v>221</v>
      </c>
      <c r="B650" t="s">
        <v>25</v>
      </c>
      <c r="C650">
        <v>18792</v>
      </c>
      <c r="D650" t="s">
        <v>17</v>
      </c>
      <c r="E650" t="s">
        <v>18</v>
      </c>
      <c r="F650" t="s">
        <v>19</v>
      </c>
      <c r="G650" t="s">
        <v>27</v>
      </c>
      <c r="H650" t="s">
        <v>369</v>
      </c>
      <c r="I650" t="s">
        <v>535</v>
      </c>
      <c r="K650" t="s">
        <v>139</v>
      </c>
      <c r="L650">
        <v>1946</v>
      </c>
      <c r="N650" t="s">
        <v>24</v>
      </c>
      <c r="O650" s="1">
        <v>39829.442835648151</v>
      </c>
    </row>
    <row r="651" spans="1:15" x14ac:dyDescent="0.35">
      <c r="A651" t="s">
        <v>186</v>
      </c>
      <c r="B651" t="s">
        <v>25</v>
      </c>
      <c r="C651">
        <v>17773</v>
      </c>
      <c r="D651" t="s">
        <v>17</v>
      </c>
      <c r="E651" t="s">
        <v>18</v>
      </c>
      <c r="F651" t="s">
        <v>19</v>
      </c>
      <c r="G651" t="s">
        <v>27</v>
      </c>
      <c r="H651" t="s">
        <v>369</v>
      </c>
      <c r="I651" t="s">
        <v>535</v>
      </c>
      <c r="K651" t="s">
        <v>139</v>
      </c>
      <c r="L651">
        <v>1946</v>
      </c>
      <c r="N651" t="s">
        <v>24</v>
      </c>
      <c r="O651" s="1">
        <v>39829.444467592592</v>
      </c>
    </row>
    <row r="652" spans="1:15" x14ac:dyDescent="0.35">
      <c r="A652" t="s">
        <v>15</v>
      </c>
      <c r="B652" t="s">
        <v>25</v>
      </c>
      <c r="C652">
        <v>58116</v>
      </c>
      <c r="D652" t="s">
        <v>17</v>
      </c>
      <c r="E652" t="s">
        <v>18</v>
      </c>
      <c r="I652" t="s">
        <v>22</v>
      </c>
      <c r="N652" t="s">
        <v>24</v>
      </c>
      <c r="O652" s="1">
        <v>39829.489236111112</v>
      </c>
    </row>
    <row r="653" spans="1:15" x14ac:dyDescent="0.35">
      <c r="A653" t="s">
        <v>15</v>
      </c>
      <c r="B653" t="s">
        <v>25</v>
      </c>
      <c r="C653">
        <v>249841</v>
      </c>
      <c r="D653" t="s">
        <v>17</v>
      </c>
      <c r="E653" t="s">
        <v>18</v>
      </c>
      <c r="F653" t="s">
        <v>19</v>
      </c>
      <c r="I653" t="s">
        <v>22</v>
      </c>
      <c r="N653" t="s">
        <v>24</v>
      </c>
      <c r="O653" s="1">
        <v>39829.491203703707</v>
      </c>
    </row>
    <row r="654" spans="1:15" x14ac:dyDescent="0.35">
      <c r="A654" t="s">
        <v>327</v>
      </c>
      <c r="B654" t="s">
        <v>25</v>
      </c>
      <c r="C654">
        <v>763389</v>
      </c>
      <c r="D654" t="s">
        <v>17</v>
      </c>
      <c r="E654" t="s">
        <v>18</v>
      </c>
      <c r="F654" t="s">
        <v>34</v>
      </c>
      <c r="G654" t="s">
        <v>20</v>
      </c>
      <c r="H654" t="s">
        <v>600</v>
      </c>
      <c r="I654" t="s">
        <v>22</v>
      </c>
      <c r="N654" t="s">
        <v>24</v>
      </c>
      <c r="O654" s="1">
        <v>39829.494189814817</v>
      </c>
    </row>
    <row r="655" spans="1:15" x14ac:dyDescent="0.35">
      <c r="A655" t="s">
        <v>2482</v>
      </c>
      <c r="B655" t="s">
        <v>25</v>
      </c>
      <c r="C655">
        <v>855150</v>
      </c>
      <c r="D655" t="s">
        <v>17</v>
      </c>
      <c r="E655" t="s">
        <v>18</v>
      </c>
      <c r="F655" t="s">
        <v>19</v>
      </c>
      <c r="G655" t="s">
        <v>20</v>
      </c>
      <c r="H655" t="s">
        <v>37</v>
      </c>
      <c r="I655" t="s">
        <v>22</v>
      </c>
      <c r="N655" t="s">
        <v>24</v>
      </c>
      <c r="O655" s="1">
        <v>39829.494502314818</v>
      </c>
    </row>
    <row r="656" spans="1:15" x14ac:dyDescent="0.35">
      <c r="A656" t="s">
        <v>560</v>
      </c>
      <c r="B656" t="s">
        <v>25</v>
      </c>
      <c r="C656">
        <v>66834</v>
      </c>
      <c r="D656" t="s">
        <v>17</v>
      </c>
      <c r="E656" t="s">
        <v>18</v>
      </c>
      <c r="F656" t="s">
        <v>19</v>
      </c>
      <c r="G656" t="s">
        <v>27</v>
      </c>
      <c r="H656" t="s">
        <v>927</v>
      </c>
      <c r="I656" t="s">
        <v>22</v>
      </c>
      <c r="K656" t="s">
        <v>132</v>
      </c>
      <c r="N656" t="s">
        <v>24</v>
      </c>
      <c r="O656" s="1">
        <v>39829.496215277781</v>
      </c>
    </row>
    <row r="657" spans="1:15" x14ac:dyDescent="0.35">
      <c r="A657" t="s">
        <v>15</v>
      </c>
      <c r="B657" t="s">
        <v>16</v>
      </c>
      <c r="C657">
        <v>139316</v>
      </c>
      <c r="D657" t="s">
        <v>17</v>
      </c>
      <c r="E657" t="s">
        <v>18</v>
      </c>
      <c r="F657" t="s">
        <v>34</v>
      </c>
      <c r="G657" t="s">
        <v>27</v>
      </c>
      <c r="H657" t="s">
        <v>174</v>
      </c>
      <c r="I657" t="s">
        <v>22</v>
      </c>
      <c r="M657" t="s">
        <v>1203</v>
      </c>
      <c r="N657" t="s">
        <v>24</v>
      </c>
      <c r="O657" s="1">
        <v>39829.496828703705</v>
      </c>
    </row>
    <row r="658" spans="1:15" x14ac:dyDescent="0.35">
      <c r="A658" t="s">
        <v>560</v>
      </c>
      <c r="B658" t="s">
        <v>25</v>
      </c>
      <c r="C658">
        <v>76093</v>
      </c>
      <c r="D658" t="s">
        <v>17</v>
      </c>
      <c r="E658" t="s">
        <v>18</v>
      </c>
      <c r="F658" t="s">
        <v>19</v>
      </c>
      <c r="G658" t="s">
        <v>20</v>
      </c>
      <c r="I658" t="s">
        <v>22</v>
      </c>
      <c r="J658">
        <v>460</v>
      </c>
      <c r="K658" t="s">
        <v>132</v>
      </c>
      <c r="N658" t="s">
        <v>24</v>
      </c>
      <c r="O658" s="1">
        <v>39830.584594907406</v>
      </c>
    </row>
    <row r="659" spans="1:15" x14ac:dyDescent="0.35">
      <c r="A659" t="s">
        <v>560</v>
      </c>
      <c r="B659" t="s">
        <v>25</v>
      </c>
      <c r="C659">
        <v>937755</v>
      </c>
      <c r="D659" t="s">
        <v>17</v>
      </c>
      <c r="E659" t="s">
        <v>18</v>
      </c>
      <c r="F659" t="s">
        <v>41</v>
      </c>
      <c r="G659" t="s">
        <v>20</v>
      </c>
      <c r="H659" t="s">
        <v>501</v>
      </c>
      <c r="I659" t="s">
        <v>22</v>
      </c>
      <c r="M659" t="s">
        <v>2724</v>
      </c>
      <c r="N659" t="s">
        <v>24</v>
      </c>
      <c r="O659" s="1">
        <v>39830.947858796295</v>
      </c>
    </row>
    <row r="660" spans="1:15" x14ac:dyDescent="0.35">
      <c r="A660" t="s">
        <v>500</v>
      </c>
      <c r="B660" t="s">
        <v>16</v>
      </c>
      <c r="C660">
        <v>98934</v>
      </c>
      <c r="D660" t="s">
        <v>17</v>
      </c>
      <c r="E660" t="s">
        <v>18</v>
      </c>
      <c r="F660" t="s">
        <v>19</v>
      </c>
      <c r="G660" t="s">
        <v>27</v>
      </c>
      <c r="I660" t="s">
        <v>22</v>
      </c>
      <c r="N660" t="s">
        <v>24</v>
      </c>
      <c r="O660" s="1">
        <v>39831.535196759258</v>
      </c>
    </row>
    <row r="661" spans="1:15" x14ac:dyDescent="0.35">
      <c r="A661" t="s">
        <v>327</v>
      </c>
      <c r="B661" t="s">
        <v>25</v>
      </c>
      <c r="C661">
        <v>9231</v>
      </c>
      <c r="D661" t="s">
        <v>17</v>
      </c>
      <c r="E661" t="s">
        <v>18</v>
      </c>
      <c r="F661" t="s">
        <v>19</v>
      </c>
      <c r="G661" t="s">
        <v>27</v>
      </c>
      <c r="H661" t="s">
        <v>28</v>
      </c>
      <c r="I661" t="s">
        <v>22</v>
      </c>
      <c r="L661" s="2">
        <v>22256</v>
      </c>
      <c r="N661" t="s">
        <v>167</v>
      </c>
      <c r="O661" s="1">
        <v>39831.902870370373</v>
      </c>
    </row>
    <row r="662" spans="1:15" x14ac:dyDescent="0.35">
      <c r="A662" t="s">
        <v>15</v>
      </c>
      <c r="B662" t="s">
        <v>25</v>
      </c>
      <c r="C662">
        <v>164566</v>
      </c>
      <c r="D662" t="s">
        <v>17</v>
      </c>
      <c r="E662" t="s">
        <v>18</v>
      </c>
      <c r="F662" t="s">
        <v>19</v>
      </c>
      <c r="G662" t="s">
        <v>20</v>
      </c>
      <c r="I662" t="s">
        <v>22</v>
      </c>
      <c r="M662" t="s">
        <v>1217</v>
      </c>
      <c r="N662" t="s">
        <v>24</v>
      </c>
      <c r="O662" s="1">
        <v>39832.338923611111</v>
      </c>
    </row>
    <row r="663" spans="1:15" x14ac:dyDescent="0.35">
      <c r="A663" t="s">
        <v>560</v>
      </c>
      <c r="B663" t="s">
        <v>25</v>
      </c>
      <c r="C663">
        <v>404336</v>
      </c>
      <c r="D663" t="s">
        <v>17</v>
      </c>
      <c r="E663" t="s">
        <v>18</v>
      </c>
      <c r="F663" t="s">
        <v>19</v>
      </c>
      <c r="G663" t="s">
        <v>20</v>
      </c>
      <c r="H663" t="s">
        <v>471</v>
      </c>
      <c r="I663" t="s">
        <v>144</v>
      </c>
      <c r="L663">
        <v>1963</v>
      </c>
      <c r="N663" t="s">
        <v>24</v>
      </c>
      <c r="O663" s="1">
        <v>39832.346898148149</v>
      </c>
    </row>
    <row r="664" spans="1:15" x14ac:dyDescent="0.35">
      <c r="A664" t="s">
        <v>221</v>
      </c>
      <c r="B664" t="s">
        <v>25</v>
      </c>
      <c r="C664">
        <v>141955</v>
      </c>
      <c r="D664" t="s">
        <v>17</v>
      </c>
      <c r="E664" t="s">
        <v>18</v>
      </c>
      <c r="F664" t="s">
        <v>19</v>
      </c>
      <c r="G664" t="s">
        <v>27</v>
      </c>
      <c r="H664" t="s">
        <v>37</v>
      </c>
      <c r="I664" t="s">
        <v>22</v>
      </c>
      <c r="N664" t="s">
        <v>34</v>
      </c>
      <c r="O664" s="1">
        <v>39832.348495370374</v>
      </c>
    </row>
    <row r="665" spans="1:15" x14ac:dyDescent="0.35">
      <c r="A665" t="s">
        <v>15</v>
      </c>
      <c r="B665" t="s">
        <v>16</v>
      </c>
      <c r="C665">
        <v>208991</v>
      </c>
      <c r="D665" t="s">
        <v>17</v>
      </c>
      <c r="E665" t="s">
        <v>18</v>
      </c>
      <c r="F665" t="s">
        <v>19</v>
      </c>
      <c r="G665" t="s">
        <v>20</v>
      </c>
      <c r="H665" t="s">
        <v>1367</v>
      </c>
      <c r="I665" t="s">
        <v>22</v>
      </c>
      <c r="L665">
        <v>1949</v>
      </c>
      <c r="N665" t="s">
        <v>24</v>
      </c>
      <c r="O665" s="1">
        <v>39832.727395833332</v>
      </c>
    </row>
    <row r="666" spans="1:15" x14ac:dyDescent="0.35">
      <c r="A666" t="s">
        <v>500</v>
      </c>
      <c r="B666" t="s">
        <v>25</v>
      </c>
      <c r="C666">
        <v>57854</v>
      </c>
      <c r="D666" t="s">
        <v>17</v>
      </c>
      <c r="E666" t="s">
        <v>18</v>
      </c>
      <c r="F666" t="s">
        <v>19</v>
      </c>
      <c r="G666" t="s">
        <v>27</v>
      </c>
      <c r="H666" t="s">
        <v>316</v>
      </c>
      <c r="I666" t="s">
        <v>22</v>
      </c>
      <c r="N666" t="s">
        <v>24</v>
      </c>
      <c r="O666" s="1">
        <v>39833.39466435185</v>
      </c>
    </row>
    <row r="667" spans="1:15" x14ac:dyDescent="0.35">
      <c r="A667" t="s">
        <v>15</v>
      </c>
      <c r="B667" t="s">
        <v>25</v>
      </c>
      <c r="C667">
        <v>72325</v>
      </c>
      <c r="D667" t="s">
        <v>17</v>
      </c>
      <c r="E667" t="s">
        <v>18</v>
      </c>
      <c r="F667" t="s">
        <v>19</v>
      </c>
      <c r="G667" t="s">
        <v>27</v>
      </c>
      <c r="H667" t="s">
        <v>950</v>
      </c>
      <c r="I667" t="s">
        <v>22</v>
      </c>
      <c r="N667" t="s">
        <v>24</v>
      </c>
      <c r="O667" s="1">
        <v>39833.459282407406</v>
      </c>
    </row>
    <row r="668" spans="1:15" x14ac:dyDescent="0.35">
      <c r="A668" t="s">
        <v>15</v>
      </c>
      <c r="B668" t="s">
        <v>16</v>
      </c>
      <c r="C668">
        <v>321109</v>
      </c>
      <c r="D668" t="s">
        <v>17</v>
      </c>
      <c r="E668" t="s">
        <v>18</v>
      </c>
      <c r="G668" t="s">
        <v>20</v>
      </c>
      <c r="H668" t="s">
        <v>1599</v>
      </c>
      <c r="I668" t="s">
        <v>22</v>
      </c>
      <c r="L668" t="s">
        <v>1600</v>
      </c>
      <c r="N668" t="s">
        <v>24</v>
      </c>
      <c r="O668" s="1">
        <v>39833.719328703701</v>
      </c>
    </row>
    <row r="669" spans="1:15" x14ac:dyDescent="0.35">
      <c r="A669" t="s">
        <v>15</v>
      </c>
      <c r="B669" t="s">
        <v>16</v>
      </c>
      <c r="C669">
        <v>216031</v>
      </c>
      <c r="D669" t="s">
        <v>17</v>
      </c>
      <c r="E669" t="s">
        <v>18</v>
      </c>
      <c r="F669" t="s">
        <v>19</v>
      </c>
      <c r="G669" t="s">
        <v>20</v>
      </c>
      <c r="H669" t="s">
        <v>45</v>
      </c>
      <c r="I669" t="s">
        <v>22</v>
      </c>
      <c r="L669">
        <v>1948</v>
      </c>
      <c r="N669" t="s">
        <v>24</v>
      </c>
      <c r="O669" s="1">
        <v>39833.723796296297</v>
      </c>
    </row>
    <row r="670" spans="1:15" x14ac:dyDescent="0.35">
      <c r="A670" t="s">
        <v>327</v>
      </c>
      <c r="B670" t="s">
        <v>25</v>
      </c>
      <c r="C670">
        <v>274684</v>
      </c>
      <c r="D670" t="s">
        <v>17</v>
      </c>
      <c r="E670" t="s">
        <v>18</v>
      </c>
      <c r="F670" t="s">
        <v>19</v>
      </c>
      <c r="G670" t="s">
        <v>20</v>
      </c>
      <c r="H670" t="s">
        <v>56</v>
      </c>
      <c r="I670" t="s">
        <v>22</v>
      </c>
      <c r="M670" t="s">
        <v>1506</v>
      </c>
      <c r="N670" t="s">
        <v>24</v>
      </c>
      <c r="O670" s="1">
        <v>39834.333622685182</v>
      </c>
    </row>
    <row r="671" spans="1:15" x14ac:dyDescent="0.35">
      <c r="A671" t="s">
        <v>221</v>
      </c>
      <c r="B671" t="s">
        <v>25</v>
      </c>
      <c r="C671">
        <v>891733</v>
      </c>
      <c r="D671" t="s">
        <v>17</v>
      </c>
      <c r="E671" t="s">
        <v>18</v>
      </c>
      <c r="F671" t="s">
        <v>41</v>
      </c>
      <c r="G671" t="s">
        <v>20</v>
      </c>
      <c r="I671" t="s">
        <v>22</v>
      </c>
      <c r="K671" t="s">
        <v>282</v>
      </c>
      <c r="N671" t="s">
        <v>24</v>
      </c>
      <c r="O671" s="1">
        <v>39834.43346064815</v>
      </c>
    </row>
    <row r="672" spans="1:15" x14ac:dyDescent="0.35">
      <c r="A672" t="s">
        <v>500</v>
      </c>
      <c r="B672" t="s">
        <v>25</v>
      </c>
      <c r="C672">
        <v>723367</v>
      </c>
      <c r="D672" t="s">
        <v>17</v>
      </c>
      <c r="E672" t="s">
        <v>18</v>
      </c>
      <c r="F672" t="s">
        <v>34</v>
      </c>
      <c r="G672" t="s">
        <v>20</v>
      </c>
      <c r="I672" t="s">
        <v>180</v>
      </c>
      <c r="K672" t="s">
        <v>139</v>
      </c>
      <c r="N672" t="s">
        <v>24</v>
      </c>
      <c r="O672" s="1">
        <v>39834.433807870373</v>
      </c>
    </row>
    <row r="673" spans="1:15" x14ac:dyDescent="0.35">
      <c r="A673" t="s">
        <v>15</v>
      </c>
      <c r="B673" t="s">
        <v>25</v>
      </c>
      <c r="C673">
        <v>728576</v>
      </c>
      <c r="D673" t="s">
        <v>17</v>
      </c>
      <c r="E673" t="s">
        <v>18</v>
      </c>
      <c r="F673" t="s">
        <v>19</v>
      </c>
      <c r="G673" t="s">
        <v>20</v>
      </c>
      <c r="H673" t="s">
        <v>791</v>
      </c>
      <c r="I673" t="s">
        <v>22</v>
      </c>
      <c r="N673" t="s">
        <v>24</v>
      </c>
      <c r="O673" s="1">
        <v>39834.480995370373</v>
      </c>
    </row>
    <row r="674" spans="1:15" x14ac:dyDescent="0.35">
      <c r="A674" t="s">
        <v>327</v>
      </c>
      <c r="B674" t="s">
        <v>25</v>
      </c>
      <c r="C674">
        <v>865597</v>
      </c>
      <c r="D674" t="s">
        <v>17</v>
      </c>
      <c r="E674" t="s">
        <v>18</v>
      </c>
      <c r="F674" t="s">
        <v>34</v>
      </c>
      <c r="G674" t="s">
        <v>20</v>
      </c>
      <c r="H674" t="s">
        <v>224</v>
      </c>
      <c r="I674" t="s">
        <v>22</v>
      </c>
      <c r="M674" t="s">
        <v>1983</v>
      </c>
      <c r="N674" t="s">
        <v>24</v>
      </c>
      <c r="O674" s="1">
        <v>39834.638321759259</v>
      </c>
    </row>
    <row r="675" spans="1:15" x14ac:dyDescent="0.35">
      <c r="A675" t="s">
        <v>15</v>
      </c>
      <c r="B675" t="s">
        <v>25</v>
      </c>
      <c r="C675">
        <v>105175</v>
      </c>
      <c r="D675" t="s">
        <v>17</v>
      </c>
      <c r="E675" t="s">
        <v>18</v>
      </c>
      <c r="F675" t="s">
        <v>19</v>
      </c>
      <c r="I675" t="s">
        <v>22</v>
      </c>
      <c r="N675" t="s">
        <v>24</v>
      </c>
      <c r="O675" s="1">
        <v>39834.760787037034</v>
      </c>
    </row>
    <row r="676" spans="1:15" x14ac:dyDescent="0.35">
      <c r="A676" t="s">
        <v>15</v>
      </c>
      <c r="B676" t="s">
        <v>25</v>
      </c>
      <c r="C676">
        <v>330402</v>
      </c>
      <c r="D676" t="s">
        <v>17</v>
      </c>
      <c r="E676" t="s">
        <v>18</v>
      </c>
      <c r="F676" t="s">
        <v>19</v>
      </c>
      <c r="G676" t="s">
        <v>20</v>
      </c>
      <c r="I676" t="s">
        <v>22</v>
      </c>
      <c r="N676" t="s">
        <v>24</v>
      </c>
      <c r="O676" s="1">
        <v>39835.66982638889</v>
      </c>
    </row>
    <row r="677" spans="1:15" x14ac:dyDescent="0.35">
      <c r="A677" t="s">
        <v>221</v>
      </c>
      <c r="B677" t="s">
        <v>25</v>
      </c>
      <c r="C677">
        <v>446508</v>
      </c>
      <c r="D677" t="s">
        <v>17</v>
      </c>
      <c r="E677" t="s">
        <v>18</v>
      </c>
      <c r="F677" t="s">
        <v>19</v>
      </c>
      <c r="G677" t="s">
        <v>20</v>
      </c>
      <c r="H677" t="s">
        <v>28</v>
      </c>
      <c r="I677" t="s">
        <v>22</v>
      </c>
      <c r="L677">
        <v>1963</v>
      </c>
      <c r="N677" t="s">
        <v>34</v>
      </c>
      <c r="O677" s="1">
        <v>39835.98060185185</v>
      </c>
    </row>
    <row r="678" spans="1:15" x14ac:dyDescent="0.35">
      <c r="A678" t="s">
        <v>327</v>
      </c>
      <c r="B678" t="s">
        <v>25</v>
      </c>
      <c r="C678">
        <v>704289</v>
      </c>
      <c r="D678" t="s">
        <v>17</v>
      </c>
      <c r="E678" t="s">
        <v>18</v>
      </c>
      <c r="F678" t="s">
        <v>19</v>
      </c>
      <c r="G678" t="s">
        <v>20</v>
      </c>
      <c r="H678" t="s">
        <v>2335</v>
      </c>
      <c r="I678" t="s">
        <v>22</v>
      </c>
      <c r="N678" t="s">
        <v>24</v>
      </c>
      <c r="O678" s="1">
        <v>39836.3440625</v>
      </c>
    </row>
    <row r="679" spans="1:15" x14ac:dyDescent="0.35">
      <c r="A679" t="s">
        <v>560</v>
      </c>
      <c r="B679" t="s">
        <v>25</v>
      </c>
      <c r="C679">
        <v>52046</v>
      </c>
      <c r="D679" t="s">
        <v>17</v>
      </c>
      <c r="E679" t="s">
        <v>18</v>
      </c>
      <c r="F679" t="s">
        <v>19</v>
      </c>
      <c r="G679" t="s">
        <v>27</v>
      </c>
      <c r="H679" t="s">
        <v>74</v>
      </c>
      <c r="I679" t="s">
        <v>22</v>
      </c>
      <c r="N679" t="s">
        <v>24</v>
      </c>
      <c r="O679" s="1">
        <v>39836.473877314813</v>
      </c>
    </row>
    <row r="680" spans="1:15" x14ac:dyDescent="0.35">
      <c r="A680" t="s">
        <v>15</v>
      </c>
      <c r="B680" t="s">
        <v>16</v>
      </c>
      <c r="C680">
        <v>349027</v>
      </c>
      <c r="D680" t="s">
        <v>17</v>
      </c>
      <c r="E680" t="s">
        <v>18</v>
      </c>
      <c r="F680" t="s">
        <v>19</v>
      </c>
      <c r="G680" t="s">
        <v>20</v>
      </c>
      <c r="H680" t="s">
        <v>1673</v>
      </c>
      <c r="I680" t="s">
        <v>108</v>
      </c>
      <c r="N680" t="s">
        <v>24</v>
      </c>
      <c r="O680" s="1">
        <v>39836.482233796298</v>
      </c>
    </row>
    <row r="681" spans="1:15" x14ac:dyDescent="0.35">
      <c r="A681" t="s">
        <v>327</v>
      </c>
      <c r="B681" t="s">
        <v>16</v>
      </c>
      <c r="C681">
        <v>704765</v>
      </c>
      <c r="D681" t="s">
        <v>17</v>
      </c>
      <c r="E681" t="s">
        <v>18</v>
      </c>
      <c r="F681" t="s">
        <v>34</v>
      </c>
      <c r="G681" t="s">
        <v>20</v>
      </c>
      <c r="H681" t="s">
        <v>277</v>
      </c>
      <c r="I681" t="s">
        <v>22</v>
      </c>
      <c r="M681" t="s">
        <v>2337</v>
      </c>
      <c r="N681" t="s">
        <v>24</v>
      </c>
      <c r="O681" s="1">
        <v>39836.607523148145</v>
      </c>
    </row>
    <row r="682" spans="1:15" x14ac:dyDescent="0.35">
      <c r="A682" t="s">
        <v>972</v>
      </c>
      <c r="B682" t="s">
        <v>25</v>
      </c>
      <c r="C682">
        <v>86093</v>
      </c>
      <c r="D682" t="s">
        <v>17</v>
      </c>
      <c r="E682" t="s">
        <v>18</v>
      </c>
      <c r="F682" t="s">
        <v>19</v>
      </c>
      <c r="H682" t="s">
        <v>369</v>
      </c>
      <c r="I682" t="s">
        <v>22</v>
      </c>
      <c r="M682" t="s">
        <v>1014</v>
      </c>
      <c r="N682" t="s">
        <v>24</v>
      </c>
      <c r="O682" s="1">
        <v>39837.466747685183</v>
      </c>
    </row>
    <row r="683" spans="1:15" x14ac:dyDescent="0.35">
      <c r="A683" t="s">
        <v>15</v>
      </c>
      <c r="B683" t="s">
        <v>16</v>
      </c>
      <c r="C683">
        <v>36266</v>
      </c>
      <c r="D683" t="s">
        <v>17</v>
      </c>
      <c r="E683" t="s">
        <v>18</v>
      </c>
      <c r="F683" t="s">
        <v>19</v>
      </c>
      <c r="I683" t="s">
        <v>22</v>
      </c>
      <c r="L683">
        <v>1955</v>
      </c>
      <c r="N683" t="s">
        <v>24</v>
      </c>
      <c r="O683" s="1">
        <v>39837.786747685182</v>
      </c>
    </row>
    <row r="684" spans="1:15" x14ac:dyDescent="0.35">
      <c r="A684" t="s">
        <v>221</v>
      </c>
      <c r="B684" t="s">
        <v>16</v>
      </c>
      <c r="C684">
        <v>8047</v>
      </c>
      <c r="D684" t="s">
        <v>17</v>
      </c>
      <c r="E684" t="s">
        <v>18</v>
      </c>
      <c r="F684" t="s">
        <v>19</v>
      </c>
      <c r="H684" t="s">
        <v>375</v>
      </c>
      <c r="I684" t="s">
        <v>22</v>
      </c>
      <c r="K684" t="s">
        <v>84</v>
      </c>
      <c r="N684" t="s">
        <v>34</v>
      </c>
      <c r="O684" s="1">
        <v>39838.359467592592</v>
      </c>
    </row>
    <row r="685" spans="1:15" x14ac:dyDescent="0.35">
      <c r="A685" t="s">
        <v>327</v>
      </c>
      <c r="B685" t="s">
        <v>25</v>
      </c>
      <c r="C685">
        <v>896442</v>
      </c>
      <c r="D685" t="s">
        <v>17</v>
      </c>
      <c r="E685" t="s">
        <v>18</v>
      </c>
      <c r="F685" t="s">
        <v>34</v>
      </c>
      <c r="G685" t="s">
        <v>20</v>
      </c>
      <c r="I685" t="s">
        <v>22</v>
      </c>
      <c r="N685" t="s">
        <v>24</v>
      </c>
      <c r="O685" s="1">
        <v>39838.682581018518</v>
      </c>
    </row>
    <row r="686" spans="1:15" x14ac:dyDescent="0.35">
      <c r="A686" t="s">
        <v>972</v>
      </c>
      <c r="B686" t="s">
        <v>25</v>
      </c>
      <c r="C686">
        <v>684216</v>
      </c>
      <c r="D686" t="s">
        <v>17</v>
      </c>
      <c r="E686" t="s">
        <v>18</v>
      </c>
      <c r="F686" t="s">
        <v>19</v>
      </c>
      <c r="G686" t="s">
        <v>20</v>
      </c>
      <c r="H686" t="s">
        <v>224</v>
      </c>
      <c r="I686" t="s">
        <v>22</v>
      </c>
      <c r="K686" t="s">
        <v>139</v>
      </c>
      <c r="N686" t="s">
        <v>24</v>
      </c>
      <c r="O686" s="1">
        <v>39838.848067129627</v>
      </c>
    </row>
    <row r="687" spans="1:15" x14ac:dyDescent="0.35">
      <c r="A687" t="s">
        <v>972</v>
      </c>
      <c r="B687" t="s">
        <v>25</v>
      </c>
      <c r="C687">
        <v>437360</v>
      </c>
      <c r="D687" t="s">
        <v>17</v>
      </c>
      <c r="E687" t="s">
        <v>18</v>
      </c>
      <c r="F687" t="s">
        <v>19</v>
      </c>
      <c r="G687" t="s">
        <v>20</v>
      </c>
      <c r="H687" t="s">
        <v>21</v>
      </c>
      <c r="I687" t="s">
        <v>22</v>
      </c>
      <c r="K687" t="s">
        <v>139</v>
      </c>
      <c r="N687" t="s">
        <v>24</v>
      </c>
      <c r="O687" s="1">
        <v>39839.34957175926</v>
      </c>
    </row>
    <row r="688" spans="1:15" x14ac:dyDescent="0.35">
      <c r="A688" t="s">
        <v>15</v>
      </c>
      <c r="B688" t="s">
        <v>25</v>
      </c>
      <c r="C688">
        <v>67972</v>
      </c>
      <c r="D688" t="s">
        <v>17</v>
      </c>
      <c r="E688" t="s">
        <v>18</v>
      </c>
      <c r="F688" t="s">
        <v>19</v>
      </c>
      <c r="G688" t="s">
        <v>27</v>
      </c>
      <c r="H688" t="s">
        <v>28</v>
      </c>
      <c r="I688" t="s">
        <v>22</v>
      </c>
      <c r="N688" t="s">
        <v>24</v>
      </c>
      <c r="O688" s="1">
        <v>39840.147858796299</v>
      </c>
    </row>
    <row r="689" spans="1:15" x14ac:dyDescent="0.35">
      <c r="A689" t="s">
        <v>972</v>
      </c>
      <c r="B689" t="s">
        <v>25</v>
      </c>
      <c r="C689">
        <v>127351</v>
      </c>
      <c r="D689" t="s">
        <v>17</v>
      </c>
      <c r="E689" t="s">
        <v>18</v>
      </c>
      <c r="F689" t="s">
        <v>19</v>
      </c>
      <c r="G689" t="s">
        <v>27</v>
      </c>
      <c r="H689" t="s">
        <v>239</v>
      </c>
      <c r="I689" t="s">
        <v>22</v>
      </c>
      <c r="N689" t="s">
        <v>24</v>
      </c>
      <c r="O689" s="1">
        <v>39840.337453703702</v>
      </c>
    </row>
    <row r="690" spans="1:15" x14ac:dyDescent="0.35">
      <c r="A690" t="s">
        <v>221</v>
      </c>
      <c r="B690" t="s">
        <v>25</v>
      </c>
      <c r="C690">
        <v>45345</v>
      </c>
      <c r="D690" t="s">
        <v>17</v>
      </c>
      <c r="E690" t="s">
        <v>18</v>
      </c>
      <c r="F690" t="s">
        <v>19</v>
      </c>
      <c r="G690" t="s">
        <v>27</v>
      </c>
      <c r="I690" t="s">
        <v>22</v>
      </c>
      <c r="N690" t="s">
        <v>24</v>
      </c>
      <c r="O690" s="1">
        <v>39840.338368055556</v>
      </c>
    </row>
    <row r="691" spans="1:15" x14ac:dyDescent="0.35">
      <c r="A691" t="s">
        <v>15</v>
      </c>
      <c r="B691" t="s">
        <v>25</v>
      </c>
      <c r="C691">
        <v>81166</v>
      </c>
      <c r="D691" t="s">
        <v>17</v>
      </c>
      <c r="E691" t="s">
        <v>18</v>
      </c>
      <c r="F691" t="s">
        <v>19</v>
      </c>
      <c r="G691" t="s">
        <v>27</v>
      </c>
      <c r="H691" t="s">
        <v>62</v>
      </c>
      <c r="I691" t="s">
        <v>22</v>
      </c>
      <c r="N691" t="s">
        <v>24</v>
      </c>
      <c r="O691" s="1">
        <v>39840.340370370373</v>
      </c>
    </row>
    <row r="692" spans="1:15" x14ac:dyDescent="0.35">
      <c r="A692" t="s">
        <v>221</v>
      </c>
      <c r="B692" t="s">
        <v>25</v>
      </c>
      <c r="C692">
        <v>98362</v>
      </c>
      <c r="D692" t="s">
        <v>17</v>
      </c>
      <c r="E692" t="s">
        <v>18</v>
      </c>
      <c r="F692" t="s">
        <v>19</v>
      </c>
      <c r="G692" t="s">
        <v>27</v>
      </c>
      <c r="H692" t="s">
        <v>224</v>
      </c>
      <c r="I692" t="s">
        <v>22</v>
      </c>
      <c r="N692" t="s">
        <v>24</v>
      </c>
      <c r="O692" s="1">
        <v>39840.341724537036</v>
      </c>
    </row>
    <row r="693" spans="1:15" x14ac:dyDescent="0.35">
      <c r="A693" t="s">
        <v>221</v>
      </c>
      <c r="B693" t="s">
        <v>25</v>
      </c>
      <c r="C693">
        <v>913769</v>
      </c>
      <c r="D693" t="s">
        <v>17</v>
      </c>
      <c r="E693" t="s">
        <v>18</v>
      </c>
      <c r="F693" t="s">
        <v>19</v>
      </c>
      <c r="G693" t="s">
        <v>27</v>
      </c>
      <c r="H693" t="s">
        <v>2249</v>
      </c>
      <c r="I693" t="s">
        <v>22</v>
      </c>
      <c r="K693" t="s">
        <v>139</v>
      </c>
      <c r="N693" t="s">
        <v>34</v>
      </c>
      <c r="O693" s="1">
        <v>39841.346666666665</v>
      </c>
    </row>
    <row r="694" spans="1:15" x14ac:dyDescent="0.35">
      <c r="A694" t="s">
        <v>15</v>
      </c>
      <c r="B694" t="s">
        <v>25</v>
      </c>
      <c r="C694">
        <v>287337</v>
      </c>
      <c r="D694" t="s">
        <v>17</v>
      </c>
      <c r="E694" t="s">
        <v>18</v>
      </c>
      <c r="F694" t="s">
        <v>19</v>
      </c>
      <c r="G694" t="s">
        <v>20</v>
      </c>
      <c r="H694" t="s">
        <v>714</v>
      </c>
      <c r="I694" t="s">
        <v>22</v>
      </c>
      <c r="N694" t="s">
        <v>24</v>
      </c>
      <c r="O694" s="1">
        <v>39841.346921296295</v>
      </c>
    </row>
    <row r="695" spans="1:15" x14ac:dyDescent="0.35">
      <c r="A695" t="s">
        <v>15</v>
      </c>
      <c r="B695" t="s">
        <v>25</v>
      </c>
      <c r="C695">
        <v>388938</v>
      </c>
      <c r="D695" t="s">
        <v>17</v>
      </c>
      <c r="E695" t="s">
        <v>18</v>
      </c>
      <c r="F695" t="s">
        <v>19</v>
      </c>
      <c r="G695" t="s">
        <v>20</v>
      </c>
      <c r="H695" t="s">
        <v>1779</v>
      </c>
      <c r="I695" t="s">
        <v>22</v>
      </c>
      <c r="N695" t="s">
        <v>24</v>
      </c>
      <c r="O695" s="1">
        <v>39841.913900462961</v>
      </c>
    </row>
    <row r="696" spans="1:15" x14ac:dyDescent="0.35">
      <c r="A696" t="s">
        <v>15</v>
      </c>
      <c r="B696" t="s">
        <v>25</v>
      </c>
      <c r="C696">
        <v>581486</v>
      </c>
      <c r="D696" t="s">
        <v>17</v>
      </c>
      <c r="E696" t="s">
        <v>18</v>
      </c>
      <c r="G696" t="s">
        <v>20</v>
      </c>
      <c r="H696" t="s">
        <v>434</v>
      </c>
      <c r="I696" t="s">
        <v>22</v>
      </c>
      <c r="N696" t="s">
        <v>24</v>
      </c>
      <c r="O696" s="1">
        <v>39841.918553240743</v>
      </c>
    </row>
    <row r="697" spans="1:15" x14ac:dyDescent="0.35">
      <c r="A697" t="s">
        <v>15</v>
      </c>
      <c r="B697" t="s">
        <v>25</v>
      </c>
      <c r="C697">
        <v>390910</v>
      </c>
      <c r="D697" t="s">
        <v>17</v>
      </c>
      <c r="E697" t="s">
        <v>18</v>
      </c>
      <c r="F697" t="s">
        <v>19</v>
      </c>
      <c r="G697" t="s">
        <v>20</v>
      </c>
      <c r="H697" t="s">
        <v>28</v>
      </c>
      <c r="I697" t="s">
        <v>22</v>
      </c>
      <c r="N697" t="s">
        <v>24</v>
      </c>
      <c r="O697" s="1">
        <v>39842.348067129627</v>
      </c>
    </row>
    <row r="698" spans="1:15" x14ac:dyDescent="0.35">
      <c r="A698" t="s">
        <v>972</v>
      </c>
      <c r="B698" t="s">
        <v>25</v>
      </c>
      <c r="C698">
        <v>768085</v>
      </c>
      <c r="D698" t="s">
        <v>17</v>
      </c>
      <c r="E698" t="s">
        <v>18</v>
      </c>
      <c r="G698" t="s">
        <v>20</v>
      </c>
      <c r="H698" t="s">
        <v>52</v>
      </c>
      <c r="I698" t="s">
        <v>22</v>
      </c>
      <c r="K698" t="s">
        <v>139</v>
      </c>
      <c r="N698" t="s">
        <v>24</v>
      </c>
      <c r="O698" s="1">
        <v>39842.350115740737</v>
      </c>
    </row>
    <row r="699" spans="1:15" x14ac:dyDescent="0.35">
      <c r="A699" t="s">
        <v>15</v>
      </c>
      <c r="B699" t="s">
        <v>16</v>
      </c>
      <c r="C699">
        <v>164409</v>
      </c>
      <c r="D699" t="s">
        <v>17</v>
      </c>
      <c r="E699" t="s">
        <v>18</v>
      </c>
      <c r="F699" t="s">
        <v>19</v>
      </c>
      <c r="G699" t="s">
        <v>20</v>
      </c>
      <c r="H699" t="s">
        <v>369</v>
      </c>
      <c r="I699" t="s">
        <v>22</v>
      </c>
      <c r="N699" t="s">
        <v>24</v>
      </c>
      <c r="O699" s="1">
        <v>39842.351550925923</v>
      </c>
    </row>
    <row r="700" spans="1:15" x14ac:dyDescent="0.35">
      <c r="A700" t="s">
        <v>15</v>
      </c>
      <c r="B700" t="s">
        <v>16</v>
      </c>
      <c r="C700">
        <v>368955</v>
      </c>
      <c r="D700" t="s">
        <v>17</v>
      </c>
      <c r="E700" t="s">
        <v>18</v>
      </c>
      <c r="F700" t="s">
        <v>19</v>
      </c>
      <c r="G700" t="s">
        <v>20</v>
      </c>
      <c r="H700" t="s">
        <v>1190</v>
      </c>
      <c r="I700" t="s">
        <v>22</v>
      </c>
      <c r="N700" t="s">
        <v>24</v>
      </c>
      <c r="O700" s="1">
        <v>39842.352627314816</v>
      </c>
    </row>
    <row r="701" spans="1:15" x14ac:dyDescent="0.35">
      <c r="A701" t="s">
        <v>59</v>
      </c>
      <c r="B701" t="s">
        <v>16</v>
      </c>
      <c r="C701">
        <v>3311</v>
      </c>
      <c r="D701" t="s">
        <v>17</v>
      </c>
      <c r="E701" t="s">
        <v>18</v>
      </c>
      <c r="F701" t="s">
        <v>19</v>
      </c>
      <c r="G701" t="s">
        <v>27</v>
      </c>
      <c r="H701" t="s">
        <v>46</v>
      </c>
      <c r="I701" t="s">
        <v>86</v>
      </c>
      <c r="K701" t="s">
        <v>139</v>
      </c>
      <c r="M701" t="s">
        <v>210</v>
      </c>
      <c r="N701" t="s">
        <v>24</v>
      </c>
      <c r="O701" s="1">
        <v>39842.38863425926</v>
      </c>
    </row>
    <row r="702" spans="1:15" x14ac:dyDescent="0.35">
      <c r="A702" t="s">
        <v>15</v>
      </c>
      <c r="B702" t="s">
        <v>16</v>
      </c>
      <c r="C702">
        <v>212310</v>
      </c>
      <c r="D702" t="s">
        <v>17</v>
      </c>
      <c r="E702" t="s">
        <v>18</v>
      </c>
      <c r="G702" t="s">
        <v>20</v>
      </c>
      <c r="H702" t="s">
        <v>46</v>
      </c>
      <c r="I702" t="s">
        <v>22</v>
      </c>
      <c r="N702" t="s">
        <v>24</v>
      </c>
      <c r="O702" s="1">
        <v>39842.388993055552</v>
      </c>
    </row>
    <row r="703" spans="1:15" x14ac:dyDescent="0.35">
      <c r="A703" t="s">
        <v>500</v>
      </c>
      <c r="B703" t="s">
        <v>25</v>
      </c>
      <c r="C703">
        <v>36150</v>
      </c>
      <c r="D703" t="s">
        <v>17</v>
      </c>
      <c r="E703" t="s">
        <v>18</v>
      </c>
      <c r="F703" t="s">
        <v>19</v>
      </c>
      <c r="G703" t="s">
        <v>27</v>
      </c>
      <c r="H703" t="s">
        <v>46</v>
      </c>
      <c r="I703" t="s">
        <v>22</v>
      </c>
      <c r="N703" t="s">
        <v>24</v>
      </c>
      <c r="O703" s="1">
        <v>39842.389421296299</v>
      </c>
    </row>
    <row r="704" spans="1:15" x14ac:dyDescent="0.35">
      <c r="A704" t="s">
        <v>560</v>
      </c>
      <c r="B704" t="s">
        <v>25</v>
      </c>
      <c r="C704">
        <v>988417</v>
      </c>
      <c r="D704" t="s">
        <v>17</v>
      </c>
      <c r="E704" t="s">
        <v>18</v>
      </c>
      <c r="F704" t="s">
        <v>19</v>
      </c>
      <c r="G704" t="s">
        <v>20</v>
      </c>
      <c r="H704" t="s">
        <v>46</v>
      </c>
      <c r="I704" t="s">
        <v>22</v>
      </c>
      <c r="N704" t="s">
        <v>24</v>
      </c>
      <c r="O704" s="1">
        <v>39842.390243055554</v>
      </c>
    </row>
    <row r="705" spans="1:15" x14ac:dyDescent="0.35">
      <c r="A705" t="s">
        <v>221</v>
      </c>
      <c r="B705" t="s">
        <v>25</v>
      </c>
      <c r="C705">
        <v>242636</v>
      </c>
      <c r="D705" t="s">
        <v>17</v>
      </c>
      <c r="E705" t="s">
        <v>18</v>
      </c>
      <c r="F705" t="s">
        <v>19</v>
      </c>
      <c r="G705" t="s">
        <v>20</v>
      </c>
      <c r="H705" t="s">
        <v>28</v>
      </c>
      <c r="I705" t="s">
        <v>22</v>
      </c>
      <c r="N705" t="s">
        <v>34</v>
      </c>
      <c r="O705" s="1">
        <v>39842.39534722222</v>
      </c>
    </row>
    <row r="706" spans="1:15" x14ac:dyDescent="0.35">
      <c r="A706" t="s">
        <v>15</v>
      </c>
      <c r="B706" t="s">
        <v>25</v>
      </c>
      <c r="C706">
        <v>66723</v>
      </c>
      <c r="D706" t="s">
        <v>17</v>
      </c>
      <c r="E706" t="s">
        <v>18</v>
      </c>
      <c r="F706" t="s">
        <v>19</v>
      </c>
      <c r="G706" t="s">
        <v>20</v>
      </c>
      <c r="H706" t="s">
        <v>28</v>
      </c>
      <c r="I706" t="s">
        <v>22</v>
      </c>
      <c r="N706" t="s">
        <v>24</v>
      </c>
      <c r="O706" s="1">
        <v>39842.66574074074</v>
      </c>
    </row>
    <row r="707" spans="1:15" x14ac:dyDescent="0.35">
      <c r="A707" t="s">
        <v>15</v>
      </c>
      <c r="B707" t="s">
        <v>16</v>
      </c>
      <c r="C707">
        <v>510436</v>
      </c>
      <c r="D707" t="s">
        <v>17</v>
      </c>
      <c r="E707" t="s">
        <v>18</v>
      </c>
      <c r="F707" t="s">
        <v>19</v>
      </c>
      <c r="I707" t="s">
        <v>22</v>
      </c>
      <c r="N707" t="s">
        <v>24</v>
      </c>
      <c r="O707" s="1">
        <v>39842.768009259256</v>
      </c>
    </row>
    <row r="708" spans="1:15" x14ac:dyDescent="0.35">
      <c r="A708" t="s">
        <v>15</v>
      </c>
      <c r="B708" t="s">
        <v>25</v>
      </c>
      <c r="C708">
        <v>870546</v>
      </c>
      <c r="D708" t="s">
        <v>17</v>
      </c>
      <c r="E708" t="s">
        <v>18</v>
      </c>
      <c r="G708" t="s">
        <v>20</v>
      </c>
      <c r="H708" t="s">
        <v>369</v>
      </c>
      <c r="I708" t="s">
        <v>22</v>
      </c>
      <c r="N708" t="s">
        <v>24</v>
      </c>
      <c r="O708" s="1">
        <v>39842.832083333335</v>
      </c>
    </row>
    <row r="709" spans="1:15" x14ac:dyDescent="0.35">
      <c r="A709" t="s">
        <v>759</v>
      </c>
      <c r="B709" t="s">
        <v>25</v>
      </c>
      <c r="C709">
        <v>832000</v>
      </c>
      <c r="D709" t="s">
        <v>17</v>
      </c>
      <c r="E709" t="s">
        <v>36</v>
      </c>
      <c r="F709" t="s">
        <v>34</v>
      </c>
      <c r="G709" t="s">
        <v>20</v>
      </c>
      <c r="I709" t="s">
        <v>22</v>
      </c>
      <c r="N709" t="s">
        <v>34</v>
      </c>
      <c r="O709" s="1">
        <v>39843.330706018518</v>
      </c>
    </row>
    <row r="710" spans="1:15" x14ac:dyDescent="0.35">
      <c r="A710" t="s">
        <v>1381</v>
      </c>
      <c r="B710" t="s">
        <v>25</v>
      </c>
      <c r="C710">
        <v>276013</v>
      </c>
      <c r="D710" t="s">
        <v>17</v>
      </c>
      <c r="E710" t="s">
        <v>18</v>
      </c>
      <c r="F710" t="s">
        <v>34</v>
      </c>
      <c r="G710" t="s">
        <v>20</v>
      </c>
      <c r="H710" t="s">
        <v>153</v>
      </c>
      <c r="I710" t="s">
        <v>22</v>
      </c>
      <c r="M710" t="s">
        <v>1508</v>
      </c>
      <c r="N710" t="s">
        <v>24</v>
      </c>
      <c r="O710" s="1">
        <v>39843.926817129628</v>
      </c>
    </row>
    <row r="711" spans="1:15" x14ac:dyDescent="0.35">
      <c r="A711" t="s">
        <v>972</v>
      </c>
      <c r="B711" t="s">
        <v>25</v>
      </c>
      <c r="C711">
        <v>489034</v>
      </c>
      <c r="D711" t="s">
        <v>17</v>
      </c>
      <c r="E711" t="s">
        <v>18</v>
      </c>
      <c r="F711" t="s">
        <v>19</v>
      </c>
      <c r="G711" t="s">
        <v>20</v>
      </c>
      <c r="H711" t="s">
        <v>1805</v>
      </c>
      <c r="I711" t="s">
        <v>22</v>
      </c>
      <c r="M711" t="s">
        <v>1982</v>
      </c>
      <c r="N711" t="s">
        <v>24</v>
      </c>
      <c r="O711" s="1">
        <v>39844.684976851851</v>
      </c>
    </row>
    <row r="712" spans="1:15" x14ac:dyDescent="0.35">
      <c r="A712" t="s">
        <v>972</v>
      </c>
      <c r="B712" t="s">
        <v>25</v>
      </c>
      <c r="C712">
        <v>401336</v>
      </c>
      <c r="D712" t="s">
        <v>17</v>
      </c>
      <c r="E712" t="s">
        <v>18</v>
      </c>
      <c r="F712" t="s">
        <v>19</v>
      </c>
      <c r="G712" t="s">
        <v>20</v>
      </c>
      <c r="H712" t="s">
        <v>1805</v>
      </c>
      <c r="I712" t="s">
        <v>22</v>
      </c>
      <c r="K712" t="s">
        <v>188</v>
      </c>
      <c r="N712" t="s">
        <v>24</v>
      </c>
      <c r="O712" s="1">
        <v>39844.68917824074</v>
      </c>
    </row>
    <row r="713" spans="1:15" x14ac:dyDescent="0.35">
      <c r="A713" t="s">
        <v>314</v>
      </c>
      <c r="B713" t="s">
        <v>16</v>
      </c>
      <c r="C713">
        <v>23357</v>
      </c>
      <c r="D713" t="s">
        <v>17</v>
      </c>
      <c r="E713" t="s">
        <v>18</v>
      </c>
      <c r="F713" t="s">
        <v>19</v>
      </c>
      <c r="G713" t="s">
        <v>27</v>
      </c>
      <c r="H713" t="s">
        <v>88</v>
      </c>
      <c r="I713" t="s">
        <v>22</v>
      </c>
      <c r="N713" t="s">
        <v>34</v>
      </c>
      <c r="O713" s="1">
        <v>39844.717511574076</v>
      </c>
    </row>
    <row r="714" spans="1:15" x14ac:dyDescent="0.35">
      <c r="A714" t="s">
        <v>327</v>
      </c>
      <c r="B714" t="s">
        <v>25</v>
      </c>
      <c r="C714">
        <v>835318</v>
      </c>
      <c r="D714" t="s">
        <v>17</v>
      </c>
      <c r="E714" t="s">
        <v>36</v>
      </c>
      <c r="F714" t="s">
        <v>41</v>
      </c>
      <c r="I714" t="s">
        <v>22</v>
      </c>
      <c r="N714" t="s">
        <v>24</v>
      </c>
      <c r="O714" s="1">
        <v>39844.809907407405</v>
      </c>
    </row>
    <row r="715" spans="1:15" x14ac:dyDescent="0.35">
      <c r="A715" t="s">
        <v>560</v>
      </c>
      <c r="B715" t="s">
        <v>16</v>
      </c>
      <c r="C715">
        <v>239119</v>
      </c>
      <c r="D715" t="s">
        <v>17</v>
      </c>
      <c r="E715" t="s">
        <v>18</v>
      </c>
      <c r="F715" t="s">
        <v>19</v>
      </c>
      <c r="G715" t="s">
        <v>20</v>
      </c>
      <c r="H715" t="s">
        <v>1430</v>
      </c>
      <c r="I715" t="s">
        <v>22</v>
      </c>
      <c r="N715" t="s">
        <v>24</v>
      </c>
      <c r="O715" s="1">
        <v>39845.312349537038</v>
      </c>
    </row>
    <row r="716" spans="1:15" x14ac:dyDescent="0.35">
      <c r="A716" t="s">
        <v>327</v>
      </c>
      <c r="B716" t="s">
        <v>25</v>
      </c>
      <c r="C716">
        <v>710049</v>
      </c>
      <c r="D716" t="s">
        <v>17</v>
      </c>
      <c r="E716" t="s">
        <v>18</v>
      </c>
      <c r="F716" t="s">
        <v>19</v>
      </c>
      <c r="G716" t="s">
        <v>20</v>
      </c>
      <c r="H716" t="s">
        <v>2349</v>
      </c>
      <c r="I716" t="s">
        <v>22</v>
      </c>
      <c r="N716" t="s">
        <v>24</v>
      </c>
      <c r="O716" s="1">
        <v>39845.312858796293</v>
      </c>
    </row>
    <row r="717" spans="1:15" x14ac:dyDescent="0.35">
      <c r="A717" t="s">
        <v>15</v>
      </c>
      <c r="B717" t="s">
        <v>16</v>
      </c>
      <c r="C717">
        <v>145311</v>
      </c>
      <c r="D717" t="s">
        <v>17</v>
      </c>
      <c r="E717" t="s">
        <v>18</v>
      </c>
      <c r="F717" t="s">
        <v>19</v>
      </c>
      <c r="G717" t="s">
        <v>20</v>
      </c>
      <c r="H717" t="s">
        <v>369</v>
      </c>
      <c r="I717" t="s">
        <v>22</v>
      </c>
      <c r="M717" t="s">
        <v>1228</v>
      </c>
      <c r="N717" t="s">
        <v>24</v>
      </c>
      <c r="O717" s="1">
        <v>39845.521724537037</v>
      </c>
    </row>
    <row r="718" spans="1:15" x14ac:dyDescent="0.35">
      <c r="A718" t="s">
        <v>15</v>
      </c>
      <c r="B718" t="s">
        <v>25</v>
      </c>
      <c r="C718">
        <v>298717</v>
      </c>
      <c r="D718" t="s">
        <v>17</v>
      </c>
      <c r="E718" t="s">
        <v>18</v>
      </c>
      <c r="F718" t="s">
        <v>19</v>
      </c>
      <c r="G718" t="s">
        <v>20</v>
      </c>
      <c r="I718" t="s">
        <v>22</v>
      </c>
      <c r="N718" t="s">
        <v>24</v>
      </c>
      <c r="O718" s="1">
        <v>39845.669756944444</v>
      </c>
    </row>
    <row r="719" spans="1:15" x14ac:dyDescent="0.35">
      <c r="A719" t="s">
        <v>15</v>
      </c>
      <c r="B719" t="s">
        <v>25</v>
      </c>
      <c r="C719">
        <v>814574</v>
      </c>
      <c r="D719" t="s">
        <v>17</v>
      </c>
      <c r="E719" t="s">
        <v>18</v>
      </c>
      <c r="F719" t="s">
        <v>19</v>
      </c>
      <c r="G719" t="s">
        <v>20</v>
      </c>
      <c r="H719" t="s">
        <v>239</v>
      </c>
      <c r="I719" t="s">
        <v>22</v>
      </c>
      <c r="N719" t="s">
        <v>24</v>
      </c>
      <c r="O719" s="1">
        <v>39846.777708333335</v>
      </c>
    </row>
    <row r="720" spans="1:15" x14ac:dyDescent="0.35">
      <c r="A720" t="s">
        <v>15</v>
      </c>
      <c r="B720" t="s">
        <v>25</v>
      </c>
      <c r="C720">
        <v>140066</v>
      </c>
      <c r="D720" t="s">
        <v>17</v>
      </c>
      <c r="E720" t="s">
        <v>18</v>
      </c>
      <c r="F720" t="s">
        <v>19</v>
      </c>
      <c r="G720" t="s">
        <v>27</v>
      </c>
      <c r="H720" t="s">
        <v>375</v>
      </c>
      <c r="I720" t="s">
        <v>22</v>
      </c>
      <c r="N720" t="s">
        <v>24</v>
      </c>
      <c r="O720" s="1">
        <v>39847.46601851852</v>
      </c>
    </row>
    <row r="721" spans="1:15" x14ac:dyDescent="0.35">
      <c r="A721" t="s">
        <v>221</v>
      </c>
      <c r="B721" t="s">
        <v>16</v>
      </c>
      <c r="C721">
        <v>90657</v>
      </c>
      <c r="D721" t="s">
        <v>17</v>
      </c>
      <c r="E721" t="s">
        <v>18</v>
      </c>
      <c r="I721" t="s">
        <v>22</v>
      </c>
      <c r="N721" t="s">
        <v>24</v>
      </c>
      <c r="O721" s="1">
        <v>39847.539305555554</v>
      </c>
    </row>
    <row r="722" spans="1:15" x14ac:dyDescent="0.35">
      <c r="A722" t="s">
        <v>15</v>
      </c>
      <c r="B722" t="s">
        <v>25</v>
      </c>
      <c r="C722">
        <v>490576</v>
      </c>
      <c r="D722" t="s">
        <v>17</v>
      </c>
      <c r="E722" t="s">
        <v>18</v>
      </c>
      <c r="F722" t="s">
        <v>19</v>
      </c>
      <c r="G722" t="s">
        <v>20</v>
      </c>
      <c r="H722" t="s">
        <v>174</v>
      </c>
      <c r="I722" t="s">
        <v>144</v>
      </c>
      <c r="N722" t="s">
        <v>24</v>
      </c>
      <c r="O722" s="1">
        <v>39847.888055555559</v>
      </c>
    </row>
    <row r="723" spans="1:15" x14ac:dyDescent="0.35">
      <c r="A723" t="s">
        <v>221</v>
      </c>
      <c r="B723" t="s">
        <v>16</v>
      </c>
      <c r="C723">
        <v>90647</v>
      </c>
      <c r="D723" t="s">
        <v>17</v>
      </c>
      <c r="E723" t="s">
        <v>18</v>
      </c>
      <c r="F723" t="s">
        <v>19</v>
      </c>
      <c r="G723" t="s">
        <v>27</v>
      </c>
      <c r="H723" t="s">
        <v>37</v>
      </c>
      <c r="I723" t="s">
        <v>22</v>
      </c>
      <c r="M723" t="s">
        <v>1046</v>
      </c>
      <c r="N723" t="s">
        <v>24</v>
      </c>
      <c r="O723" s="1">
        <v>39848.328460648147</v>
      </c>
    </row>
    <row r="724" spans="1:15" x14ac:dyDescent="0.35">
      <c r="A724" t="s">
        <v>15</v>
      </c>
      <c r="B724" t="s">
        <v>25</v>
      </c>
      <c r="C724">
        <v>937209</v>
      </c>
      <c r="D724" t="s">
        <v>17</v>
      </c>
      <c r="E724" t="s">
        <v>18</v>
      </c>
      <c r="F724" t="s">
        <v>19</v>
      </c>
      <c r="G724" t="s">
        <v>20</v>
      </c>
      <c r="H724" t="s">
        <v>446</v>
      </c>
      <c r="I724" t="s">
        <v>22</v>
      </c>
      <c r="N724" t="s">
        <v>24</v>
      </c>
      <c r="O724" s="1">
        <v>39848.612962962965</v>
      </c>
    </row>
    <row r="725" spans="1:15" x14ac:dyDescent="0.35">
      <c r="A725" t="s">
        <v>221</v>
      </c>
      <c r="B725" t="s">
        <v>16</v>
      </c>
      <c r="C725">
        <v>332668</v>
      </c>
      <c r="D725" t="s">
        <v>17</v>
      </c>
      <c r="E725" t="s">
        <v>18</v>
      </c>
      <c r="F725" t="s">
        <v>19</v>
      </c>
      <c r="G725" t="s">
        <v>20</v>
      </c>
      <c r="H725" t="s">
        <v>600</v>
      </c>
      <c r="I725" t="s">
        <v>22</v>
      </c>
      <c r="N725" t="s">
        <v>24</v>
      </c>
      <c r="O725" s="1">
        <v>39849.335798611108</v>
      </c>
    </row>
    <row r="726" spans="1:15" x14ac:dyDescent="0.35">
      <c r="A726" t="s">
        <v>560</v>
      </c>
      <c r="B726" t="s">
        <v>25</v>
      </c>
      <c r="C726">
        <v>395863</v>
      </c>
      <c r="D726" t="s">
        <v>17</v>
      </c>
      <c r="E726" t="s">
        <v>18</v>
      </c>
      <c r="F726" t="s">
        <v>19</v>
      </c>
      <c r="G726" t="s">
        <v>20</v>
      </c>
      <c r="H726" t="s">
        <v>112</v>
      </c>
      <c r="I726" t="s">
        <v>22</v>
      </c>
      <c r="K726" t="s">
        <v>195</v>
      </c>
      <c r="N726" t="s">
        <v>24</v>
      </c>
      <c r="O726" s="1">
        <v>39849.33761574074</v>
      </c>
    </row>
    <row r="727" spans="1:15" x14ac:dyDescent="0.35">
      <c r="A727" t="s">
        <v>560</v>
      </c>
      <c r="B727" t="s">
        <v>25</v>
      </c>
      <c r="C727">
        <v>416736</v>
      </c>
      <c r="D727" t="s">
        <v>17</v>
      </c>
      <c r="E727" t="s">
        <v>18</v>
      </c>
      <c r="F727" t="s">
        <v>19</v>
      </c>
      <c r="G727" t="s">
        <v>20</v>
      </c>
      <c r="H727" t="s">
        <v>162</v>
      </c>
      <c r="I727" t="s">
        <v>22</v>
      </c>
      <c r="N727" t="s">
        <v>24</v>
      </c>
      <c r="O727" s="1">
        <v>39849.515081018515</v>
      </c>
    </row>
    <row r="728" spans="1:15" x14ac:dyDescent="0.35">
      <c r="A728" t="s">
        <v>560</v>
      </c>
      <c r="B728" t="s">
        <v>25</v>
      </c>
      <c r="C728">
        <v>142061</v>
      </c>
      <c r="D728" t="s">
        <v>17</v>
      </c>
      <c r="E728" t="s">
        <v>18</v>
      </c>
      <c r="F728" t="s">
        <v>19</v>
      </c>
      <c r="G728" t="s">
        <v>20</v>
      </c>
      <c r="H728" t="s">
        <v>592</v>
      </c>
      <c r="I728" t="s">
        <v>22</v>
      </c>
      <c r="K728" t="s">
        <v>195</v>
      </c>
      <c r="M728" t="s">
        <v>1215</v>
      </c>
      <c r="N728" t="s">
        <v>24</v>
      </c>
      <c r="O728" s="1">
        <v>39849.561099537037</v>
      </c>
    </row>
    <row r="729" spans="1:15" x14ac:dyDescent="0.35">
      <c r="A729" t="s">
        <v>15</v>
      </c>
      <c r="B729" t="s">
        <v>25</v>
      </c>
      <c r="C729">
        <v>728958</v>
      </c>
      <c r="D729" t="s">
        <v>17</v>
      </c>
      <c r="E729" t="s">
        <v>18</v>
      </c>
      <c r="F729" t="s">
        <v>19</v>
      </c>
      <c r="G729" t="s">
        <v>20</v>
      </c>
      <c r="H729" t="s">
        <v>2382</v>
      </c>
      <c r="I729" t="s">
        <v>22</v>
      </c>
      <c r="N729" t="s">
        <v>24</v>
      </c>
      <c r="O729" s="1">
        <v>39849.687430555554</v>
      </c>
    </row>
    <row r="730" spans="1:15" x14ac:dyDescent="0.35">
      <c r="A730" t="s">
        <v>560</v>
      </c>
      <c r="B730" t="s">
        <v>16</v>
      </c>
      <c r="C730">
        <v>583843</v>
      </c>
      <c r="D730" t="s">
        <v>836</v>
      </c>
      <c r="E730" t="s">
        <v>18</v>
      </c>
      <c r="F730" t="s">
        <v>19</v>
      </c>
      <c r="G730" t="s">
        <v>20</v>
      </c>
      <c r="H730" t="s">
        <v>2140</v>
      </c>
      <c r="I730" t="s">
        <v>22</v>
      </c>
      <c r="N730" t="s">
        <v>24</v>
      </c>
      <c r="O730" s="1">
        <v>39850.00372685185</v>
      </c>
    </row>
    <row r="731" spans="1:15" x14ac:dyDescent="0.35">
      <c r="A731" t="s">
        <v>59</v>
      </c>
      <c r="B731" t="s">
        <v>16</v>
      </c>
      <c r="C731">
        <v>5140</v>
      </c>
      <c r="D731" t="s">
        <v>17</v>
      </c>
      <c r="E731" t="s">
        <v>18</v>
      </c>
      <c r="F731" t="s">
        <v>19</v>
      </c>
      <c r="G731" t="s">
        <v>27</v>
      </c>
      <c r="H731" t="s">
        <v>135</v>
      </c>
      <c r="I731" t="s">
        <v>22</v>
      </c>
      <c r="K731" t="s">
        <v>139</v>
      </c>
      <c r="N731" t="s">
        <v>24</v>
      </c>
      <c r="O731" s="1">
        <v>39850.345868055556</v>
      </c>
    </row>
    <row r="732" spans="1:15" x14ac:dyDescent="0.35">
      <c r="A732" t="s">
        <v>327</v>
      </c>
      <c r="B732" t="s">
        <v>25</v>
      </c>
      <c r="C732">
        <v>13215</v>
      </c>
      <c r="D732" t="s">
        <v>17</v>
      </c>
      <c r="E732" t="s">
        <v>18</v>
      </c>
      <c r="F732" t="s">
        <v>19</v>
      </c>
      <c r="G732" t="s">
        <v>27</v>
      </c>
      <c r="H732" t="s">
        <v>475</v>
      </c>
      <c r="I732" t="s">
        <v>22</v>
      </c>
      <c r="K732" t="s">
        <v>139</v>
      </c>
      <c r="N732" t="s">
        <v>24</v>
      </c>
      <c r="O732" s="1">
        <v>39850.557268518518</v>
      </c>
    </row>
    <row r="733" spans="1:15" x14ac:dyDescent="0.35">
      <c r="A733" t="s">
        <v>2482</v>
      </c>
      <c r="B733" t="s">
        <v>25</v>
      </c>
      <c r="C733">
        <v>853742</v>
      </c>
      <c r="D733" t="s">
        <v>17</v>
      </c>
      <c r="E733" t="s">
        <v>18</v>
      </c>
      <c r="F733" t="s">
        <v>19</v>
      </c>
      <c r="G733" t="s">
        <v>20</v>
      </c>
      <c r="H733" t="s">
        <v>349</v>
      </c>
      <c r="I733" t="s">
        <v>22</v>
      </c>
      <c r="N733" t="s">
        <v>24</v>
      </c>
      <c r="O733" s="1">
        <v>39850.557534722226</v>
      </c>
    </row>
    <row r="734" spans="1:15" x14ac:dyDescent="0.35">
      <c r="A734" t="s">
        <v>15</v>
      </c>
      <c r="B734" t="s">
        <v>25</v>
      </c>
      <c r="C734">
        <v>67595</v>
      </c>
      <c r="D734" t="s">
        <v>17</v>
      </c>
      <c r="E734" t="s">
        <v>18</v>
      </c>
      <c r="F734" t="s">
        <v>19</v>
      </c>
      <c r="G734" t="s">
        <v>27</v>
      </c>
      <c r="H734" t="s">
        <v>138</v>
      </c>
      <c r="I734" t="s">
        <v>22</v>
      </c>
      <c r="N734" t="s">
        <v>24</v>
      </c>
      <c r="O734" s="1">
        <v>39850.559120370373</v>
      </c>
    </row>
    <row r="735" spans="1:15" x14ac:dyDescent="0.35">
      <c r="A735" t="s">
        <v>15</v>
      </c>
      <c r="B735" t="s">
        <v>25</v>
      </c>
      <c r="C735">
        <v>308261</v>
      </c>
      <c r="D735" t="s">
        <v>17</v>
      </c>
      <c r="E735" t="s">
        <v>18</v>
      </c>
      <c r="F735" t="s">
        <v>19</v>
      </c>
      <c r="G735" t="s">
        <v>20</v>
      </c>
      <c r="H735" t="s">
        <v>918</v>
      </c>
      <c r="I735" t="s">
        <v>22</v>
      </c>
      <c r="K735" t="s">
        <v>81</v>
      </c>
      <c r="L735" t="s">
        <v>1565</v>
      </c>
      <c r="N735" t="s">
        <v>24</v>
      </c>
      <c r="O735" s="1">
        <v>39850.997152777774</v>
      </c>
    </row>
    <row r="736" spans="1:15" x14ac:dyDescent="0.35">
      <c r="A736" t="s">
        <v>15</v>
      </c>
      <c r="B736" t="s">
        <v>25</v>
      </c>
      <c r="C736">
        <v>60789</v>
      </c>
      <c r="D736" t="s">
        <v>17</v>
      </c>
      <c r="E736" t="s">
        <v>18</v>
      </c>
      <c r="F736" t="s">
        <v>19</v>
      </c>
      <c r="G736" t="s">
        <v>27</v>
      </c>
      <c r="H736" t="s">
        <v>47</v>
      </c>
      <c r="I736" t="s">
        <v>144</v>
      </c>
      <c r="M736" t="s">
        <v>906</v>
      </c>
      <c r="N736" t="s">
        <v>24</v>
      </c>
      <c r="O736" s="1">
        <v>39851.744606481479</v>
      </c>
    </row>
    <row r="737" spans="1:15" x14ac:dyDescent="0.35">
      <c r="A737" t="s">
        <v>15</v>
      </c>
      <c r="B737" t="s">
        <v>25</v>
      </c>
      <c r="C737">
        <v>710737</v>
      </c>
      <c r="D737" t="s">
        <v>17</v>
      </c>
      <c r="E737" t="s">
        <v>18</v>
      </c>
      <c r="F737" t="s">
        <v>19</v>
      </c>
      <c r="I737" t="s">
        <v>22</v>
      </c>
      <c r="N737" t="s">
        <v>24</v>
      </c>
      <c r="O737" s="1">
        <v>39852.451990740738</v>
      </c>
    </row>
    <row r="738" spans="1:15" x14ac:dyDescent="0.35">
      <c r="A738" t="s">
        <v>314</v>
      </c>
      <c r="B738" t="s">
        <v>25</v>
      </c>
      <c r="C738">
        <v>32825</v>
      </c>
      <c r="D738" t="s">
        <v>17</v>
      </c>
      <c r="E738" t="s">
        <v>18</v>
      </c>
      <c r="F738" t="s">
        <v>19</v>
      </c>
      <c r="G738" t="s">
        <v>27</v>
      </c>
      <c r="H738" t="s">
        <v>28</v>
      </c>
      <c r="I738" t="s">
        <v>144</v>
      </c>
      <c r="J738">
        <v>460</v>
      </c>
      <c r="K738" t="s">
        <v>132</v>
      </c>
      <c r="N738" t="s">
        <v>34</v>
      </c>
      <c r="O738" s="1">
        <v>39852.568379629629</v>
      </c>
    </row>
    <row r="739" spans="1:15" x14ac:dyDescent="0.35">
      <c r="A739" t="s">
        <v>15</v>
      </c>
      <c r="B739" t="s">
        <v>25</v>
      </c>
      <c r="C739">
        <v>314198</v>
      </c>
      <c r="D739" t="s">
        <v>17</v>
      </c>
      <c r="E739" t="s">
        <v>18</v>
      </c>
      <c r="I739" t="s">
        <v>22</v>
      </c>
      <c r="N739" t="s">
        <v>24</v>
      </c>
      <c r="O739" s="1">
        <v>39852.5858912037</v>
      </c>
    </row>
    <row r="740" spans="1:15" x14ac:dyDescent="0.35">
      <c r="A740" t="s">
        <v>327</v>
      </c>
      <c r="B740" t="s">
        <v>25</v>
      </c>
      <c r="C740">
        <v>77233</v>
      </c>
      <c r="D740" t="s">
        <v>17</v>
      </c>
      <c r="E740" t="s">
        <v>18</v>
      </c>
      <c r="F740" t="s">
        <v>19</v>
      </c>
      <c r="H740" t="s">
        <v>974</v>
      </c>
      <c r="I740" t="s">
        <v>22</v>
      </c>
      <c r="N740" t="s">
        <v>24</v>
      </c>
      <c r="O740" s="1">
        <v>39853.631712962961</v>
      </c>
    </row>
    <row r="741" spans="1:15" x14ac:dyDescent="0.35">
      <c r="A741" t="s">
        <v>221</v>
      </c>
      <c r="B741" t="s">
        <v>16</v>
      </c>
      <c r="C741">
        <v>47882</v>
      </c>
      <c r="D741" t="s">
        <v>17</v>
      </c>
      <c r="E741" t="s">
        <v>18</v>
      </c>
      <c r="F741" t="s">
        <v>19</v>
      </c>
      <c r="G741" t="s">
        <v>27</v>
      </c>
      <c r="H741" t="s">
        <v>813</v>
      </c>
      <c r="I741" t="s">
        <v>22</v>
      </c>
      <c r="K741" t="s">
        <v>139</v>
      </c>
      <c r="N741" t="s">
        <v>34</v>
      </c>
      <c r="O741" s="1">
        <v>39853.638090277775</v>
      </c>
    </row>
    <row r="742" spans="1:15" x14ac:dyDescent="0.35">
      <c r="A742" t="s">
        <v>15</v>
      </c>
      <c r="B742" t="s">
        <v>25</v>
      </c>
      <c r="C742">
        <v>413644</v>
      </c>
      <c r="D742" t="s">
        <v>17</v>
      </c>
      <c r="E742" t="s">
        <v>18</v>
      </c>
      <c r="F742" t="s">
        <v>19</v>
      </c>
      <c r="G742" t="s">
        <v>20</v>
      </c>
      <c r="I742" t="s">
        <v>22</v>
      </c>
      <c r="N742" t="s">
        <v>24</v>
      </c>
      <c r="O742" s="1">
        <v>39853.903622685182</v>
      </c>
    </row>
    <row r="743" spans="1:15" x14ac:dyDescent="0.35">
      <c r="A743" t="s">
        <v>221</v>
      </c>
      <c r="B743" t="s">
        <v>25</v>
      </c>
      <c r="C743">
        <v>37161</v>
      </c>
      <c r="D743" t="s">
        <v>17</v>
      </c>
      <c r="E743" t="s">
        <v>18</v>
      </c>
      <c r="F743" t="s">
        <v>19</v>
      </c>
      <c r="G743" t="s">
        <v>27</v>
      </c>
      <c r="H743" t="s">
        <v>46</v>
      </c>
      <c r="I743" t="s">
        <v>22</v>
      </c>
      <c r="N743" t="s">
        <v>34</v>
      </c>
      <c r="O743" s="1">
        <v>39854.429189814815</v>
      </c>
    </row>
    <row r="744" spans="1:15" x14ac:dyDescent="0.35">
      <c r="A744" t="s">
        <v>2482</v>
      </c>
      <c r="B744" t="s">
        <v>25</v>
      </c>
      <c r="C744">
        <v>909935</v>
      </c>
      <c r="D744" t="s">
        <v>17</v>
      </c>
      <c r="E744" t="s">
        <v>18</v>
      </c>
      <c r="F744" t="s">
        <v>19</v>
      </c>
      <c r="G744" t="s">
        <v>20</v>
      </c>
      <c r="H744" t="s">
        <v>2684</v>
      </c>
      <c r="I744" t="s">
        <v>22</v>
      </c>
      <c r="N744" t="s">
        <v>24</v>
      </c>
      <c r="O744" s="1">
        <v>39855.36142361111</v>
      </c>
    </row>
    <row r="745" spans="1:15" x14ac:dyDescent="0.35">
      <c r="A745" t="s">
        <v>560</v>
      </c>
      <c r="B745" t="s">
        <v>25</v>
      </c>
      <c r="C745">
        <v>531254</v>
      </c>
      <c r="D745" t="s">
        <v>17</v>
      </c>
      <c r="E745" t="s">
        <v>18</v>
      </c>
      <c r="F745" t="s">
        <v>34</v>
      </c>
      <c r="G745" t="s">
        <v>20</v>
      </c>
      <c r="H745" t="s">
        <v>1457</v>
      </c>
      <c r="I745" t="s">
        <v>22</v>
      </c>
      <c r="K745" t="s">
        <v>195</v>
      </c>
      <c r="N745" t="s">
        <v>24</v>
      </c>
      <c r="O745" s="1">
        <v>39855.552974537037</v>
      </c>
    </row>
    <row r="746" spans="1:15" x14ac:dyDescent="0.35">
      <c r="A746" t="s">
        <v>221</v>
      </c>
      <c r="B746" t="s">
        <v>25</v>
      </c>
      <c r="C746">
        <v>561514</v>
      </c>
      <c r="D746" t="s">
        <v>17</v>
      </c>
      <c r="E746" t="s">
        <v>18</v>
      </c>
      <c r="F746" t="s">
        <v>19</v>
      </c>
      <c r="G746" t="s">
        <v>20</v>
      </c>
      <c r="H746" t="s">
        <v>218</v>
      </c>
      <c r="I746" t="s">
        <v>22</v>
      </c>
      <c r="N746" t="s">
        <v>34</v>
      </c>
      <c r="O746" s="1">
        <v>39855.632847222223</v>
      </c>
    </row>
    <row r="747" spans="1:15" x14ac:dyDescent="0.35">
      <c r="A747" t="s">
        <v>759</v>
      </c>
      <c r="B747" t="s">
        <v>25</v>
      </c>
      <c r="C747">
        <v>726842</v>
      </c>
      <c r="D747" t="s">
        <v>17</v>
      </c>
      <c r="E747" t="s">
        <v>18</v>
      </c>
      <c r="F747" t="s">
        <v>19</v>
      </c>
      <c r="G747" t="s">
        <v>20</v>
      </c>
      <c r="H747" t="s">
        <v>2379</v>
      </c>
      <c r="I747" t="s">
        <v>22</v>
      </c>
      <c r="M747" t="s">
        <v>2380</v>
      </c>
      <c r="N747" t="s">
        <v>24</v>
      </c>
      <c r="O747" s="1">
        <v>39855.666493055556</v>
      </c>
    </row>
    <row r="748" spans="1:15" x14ac:dyDescent="0.35">
      <c r="A748" t="s">
        <v>15</v>
      </c>
      <c r="B748" t="s">
        <v>16</v>
      </c>
      <c r="C748">
        <v>615262</v>
      </c>
      <c r="D748" t="s">
        <v>17</v>
      </c>
      <c r="E748" t="s">
        <v>18</v>
      </c>
      <c r="F748" t="s">
        <v>19</v>
      </c>
      <c r="G748" t="s">
        <v>20</v>
      </c>
      <c r="H748" t="s">
        <v>2182</v>
      </c>
      <c r="I748" t="s">
        <v>22</v>
      </c>
      <c r="N748" t="s">
        <v>24</v>
      </c>
      <c r="O748" s="1">
        <v>39855.667025462964</v>
      </c>
    </row>
    <row r="749" spans="1:15" x14ac:dyDescent="0.35">
      <c r="A749" t="s">
        <v>15</v>
      </c>
      <c r="B749" t="s">
        <v>16</v>
      </c>
      <c r="C749">
        <v>147930</v>
      </c>
      <c r="D749" t="s">
        <v>17</v>
      </c>
      <c r="E749" t="s">
        <v>18</v>
      </c>
      <c r="F749" t="s">
        <v>19</v>
      </c>
      <c r="G749" t="s">
        <v>20</v>
      </c>
      <c r="H749" t="s">
        <v>516</v>
      </c>
      <c r="I749" t="s">
        <v>22</v>
      </c>
      <c r="M749" t="s">
        <v>1215</v>
      </c>
      <c r="N749" t="s">
        <v>24</v>
      </c>
      <c r="O749" s="1">
        <v>39855.814664351848</v>
      </c>
    </row>
    <row r="750" spans="1:15" x14ac:dyDescent="0.35">
      <c r="A750" t="s">
        <v>560</v>
      </c>
      <c r="B750" t="s">
        <v>16</v>
      </c>
      <c r="C750">
        <v>103027</v>
      </c>
      <c r="D750" t="s">
        <v>17</v>
      </c>
      <c r="E750" t="s">
        <v>18</v>
      </c>
      <c r="F750" t="s">
        <v>19</v>
      </c>
      <c r="G750" t="s">
        <v>27</v>
      </c>
      <c r="H750" t="s">
        <v>349</v>
      </c>
      <c r="I750" t="s">
        <v>22</v>
      </c>
      <c r="K750" t="s">
        <v>195</v>
      </c>
      <c r="N750" t="s">
        <v>24</v>
      </c>
      <c r="O750" s="1">
        <v>39856.660509259258</v>
      </c>
    </row>
    <row r="751" spans="1:15" x14ac:dyDescent="0.35">
      <c r="A751" t="s">
        <v>500</v>
      </c>
      <c r="B751" t="s">
        <v>25</v>
      </c>
      <c r="C751">
        <v>696188</v>
      </c>
      <c r="D751" t="s">
        <v>17</v>
      </c>
      <c r="E751" t="s">
        <v>18</v>
      </c>
      <c r="F751" t="s">
        <v>34</v>
      </c>
      <c r="G751" t="s">
        <v>20</v>
      </c>
      <c r="I751" t="s">
        <v>22</v>
      </c>
      <c r="N751" t="s">
        <v>24</v>
      </c>
      <c r="O751" s="1">
        <v>39856.773819444446</v>
      </c>
    </row>
    <row r="752" spans="1:15" x14ac:dyDescent="0.35">
      <c r="A752" t="s">
        <v>221</v>
      </c>
      <c r="B752" t="s">
        <v>25</v>
      </c>
      <c r="C752">
        <v>530276</v>
      </c>
      <c r="D752" t="s">
        <v>17</v>
      </c>
      <c r="E752" t="s">
        <v>18</v>
      </c>
      <c r="F752" t="s">
        <v>19</v>
      </c>
      <c r="G752" t="s">
        <v>20</v>
      </c>
      <c r="H752" t="s">
        <v>28</v>
      </c>
      <c r="I752" t="s">
        <v>22</v>
      </c>
      <c r="N752" t="s">
        <v>34</v>
      </c>
      <c r="O752" s="1">
        <v>39856.839907407404</v>
      </c>
    </row>
    <row r="753" spans="1:15" x14ac:dyDescent="0.35">
      <c r="A753" t="s">
        <v>146</v>
      </c>
      <c r="B753" t="s">
        <v>25</v>
      </c>
      <c r="C753">
        <v>4157</v>
      </c>
      <c r="D753" t="s">
        <v>17</v>
      </c>
      <c r="E753" t="s">
        <v>18</v>
      </c>
      <c r="F753" t="s">
        <v>19</v>
      </c>
      <c r="G753" t="s">
        <v>27</v>
      </c>
      <c r="H753" t="s">
        <v>88</v>
      </c>
      <c r="I753" t="s">
        <v>22</v>
      </c>
      <c r="K753" t="s">
        <v>168</v>
      </c>
      <c r="M753" t="s">
        <v>242</v>
      </c>
      <c r="N753" t="s">
        <v>24</v>
      </c>
      <c r="O753" s="1">
        <v>39857.347500000003</v>
      </c>
    </row>
    <row r="754" spans="1:15" x14ac:dyDescent="0.35">
      <c r="A754" t="s">
        <v>327</v>
      </c>
      <c r="B754" t="s">
        <v>16</v>
      </c>
      <c r="C754" t="s">
        <v>2957</v>
      </c>
      <c r="D754" t="s">
        <v>17</v>
      </c>
      <c r="E754" t="s">
        <v>18</v>
      </c>
      <c r="F754" t="s">
        <v>19</v>
      </c>
      <c r="G754" t="s">
        <v>20</v>
      </c>
      <c r="H754" t="s">
        <v>475</v>
      </c>
      <c r="I754" t="s">
        <v>22</v>
      </c>
      <c r="N754" t="s">
        <v>24</v>
      </c>
      <c r="O754" s="1">
        <v>39857.348749999997</v>
      </c>
    </row>
    <row r="755" spans="1:15" x14ac:dyDescent="0.35">
      <c r="A755" t="s">
        <v>15</v>
      </c>
      <c r="B755" t="s">
        <v>25</v>
      </c>
      <c r="C755" t="s">
        <v>2998</v>
      </c>
      <c r="D755" t="s">
        <v>17</v>
      </c>
      <c r="E755" t="s">
        <v>18</v>
      </c>
      <c r="I755" t="s">
        <v>22</v>
      </c>
      <c r="N755" t="s">
        <v>24</v>
      </c>
      <c r="O755" s="1">
        <v>39857.368159722224</v>
      </c>
    </row>
    <row r="756" spans="1:15" x14ac:dyDescent="0.35">
      <c r="A756" t="s">
        <v>972</v>
      </c>
      <c r="B756" t="s">
        <v>25</v>
      </c>
      <c r="C756">
        <v>86080</v>
      </c>
      <c r="D756" t="s">
        <v>17</v>
      </c>
      <c r="E756" t="s">
        <v>18</v>
      </c>
      <c r="F756" t="s">
        <v>19</v>
      </c>
      <c r="G756" t="s">
        <v>27</v>
      </c>
      <c r="H756" t="s">
        <v>1012</v>
      </c>
      <c r="I756" t="s">
        <v>180</v>
      </c>
      <c r="K756" t="s">
        <v>195</v>
      </c>
      <c r="N756" t="s">
        <v>24</v>
      </c>
      <c r="O756" s="1">
        <v>39857.610520833332</v>
      </c>
    </row>
    <row r="757" spans="1:15" x14ac:dyDescent="0.35">
      <c r="B757" t="s">
        <v>1112</v>
      </c>
      <c r="C757">
        <v>739453</v>
      </c>
      <c r="D757" t="s">
        <v>17</v>
      </c>
      <c r="E757" t="s">
        <v>18</v>
      </c>
      <c r="F757" t="s">
        <v>19</v>
      </c>
      <c r="G757" t="s">
        <v>20</v>
      </c>
      <c r="H757" t="s">
        <v>258</v>
      </c>
      <c r="I757" t="s">
        <v>22</v>
      </c>
      <c r="J757">
        <v>432</v>
      </c>
      <c r="M757" t="s">
        <v>2388</v>
      </c>
      <c r="N757" t="s">
        <v>24</v>
      </c>
      <c r="O757" s="1">
        <v>39857.872048611112</v>
      </c>
    </row>
    <row r="758" spans="1:15" x14ac:dyDescent="0.35">
      <c r="A758" t="s">
        <v>972</v>
      </c>
      <c r="B758" t="s">
        <v>16</v>
      </c>
      <c r="C758">
        <v>243055</v>
      </c>
      <c r="D758" t="s">
        <v>17</v>
      </c>
      <c r="E758" t="s">
        <v>18</v>
      </c>
      <c r="F758" t="s">
        <v>34</v>
      </c>
      <c r="G758" t="s">
        <v>20</v>
      </c>
      <c r="H758" t="s">
        <v>398</v>
      </c>
      <c r="I758" t="s">
        <v>22</v>
      </c>
      <c r="K758" t="s">
        <v>250</v>
      </c>
      <c r="M758" t="s">
        <v>55</v>
      </c>
      <c r="N758" t="s">
        <v>24</v>
      </c>
      <c r="O758" s="1">
        <v>39858.346458333333</v>
      </c>
    </row>
    <row r="759" spans="1:15" x14ac:dyDescent="0.35">
      <c r="A759" t="s">
        <v>500</v>
      </c>
      <c r="B759" t="s">
        <v>25</v>
      </c>
      <c r="C759">
        <v>721314</v>
      </c>
      <c r="D759" t="s">
        <v>17</v>
      </c>
      <c r="E759" t="s">
        <v>18</v>
      </c>
      <c r="F759" t="s">
        <v>34</v>
      </c>
      <c r="G759" t="s">
        <v>20</v>
      </c>
      <c r="H759" t="s">
        <v>2370</v>
      </c>
      <c r="I759" t="s">
        <v>22</v>
      </c>
      <c r="K759" t="s">
        <v>197</v>
      </c>
      <c r="M759" t="s">
        <v>1212</v>
      </c>
      <c r="N759" t="s">
        <v>24</v>
      </c>
      <c r="O759" s="1">
        <v>39858.34716435185</v>
      </c>
    </row>
    <row r="760" spans="1:15" x14ac:dyDescent="0.35">
      <c r="A760" t="s">
        <v>15</v>
      </c>
      <c r="B760" t="s">
        <v>16</v>
      </c>
      <c r="C760">
        <v>353134</v>
      </c>
      <c r="D760" t="s">
        <v>17</v>
      </c>
      <c r="E760" t="s">
        <v>18</v>
      </c>
      <c r="F760" t="s">
        <v>41</v>
      </c>
      <c r="G760" t="s">
        <v>20</v>
      </c>
      <c r="H760" t="s">
        <v>130</v>
      </c>
      <c r="I760" t="s">
        <v>22</v>
      </c>
      <c r="K760" t="s">
        <v>195</v>
      </c>
      <c r="N760" t="s">
        <v>24</v>
      </c>
      <c r="O760" s="1">
        <v>39858.545844907407</v>
      </c>
    </row>
    <row r="761" spans="1:15" x14ac:dyDescent="0.35">
      <c r="A761" t="s">
        <v>327</v>
      </c>
      <c r="B761" t="s">
        <v>16</v>
      </c>
      <c r="C761">
        <v>290742</v>
      </c>
      <c r="D761" t="s">
        <v>17</v>
      </c>
      <c r="E761" t="s">
        <v>18</v>
      </c>
      <c r="F761" t="s">
        <v>19</v>
      </c>
      <c r="G761" t="s">
        <v>20</v>
      </c>
      <c r="H761" t="s">
        <v>113</v>
      </c>
      <c r="I761" t="s">
        <v>144</v>
      </c>
      <c r="L761">
        <v>1959</v>
      </c>
      <c r="M761" t="s">
        <v>1539</v>
      </c>
      <c r="N761" t="s">
        <v>24</v>
      </c>
      <c r="O761" s="1">
        <v>39858.69021990741</v>
      </c>
    </row>
    <row r="762" spans="1:15" x14ac:dyDescent="0.35">
      <c r="A762" t="s">
        <v>15</v>
      </c>
      <c r="B762" t="s">
        <v>16</v>
      </c>
      <c r="C762">
        <v>761208</v>
      </c>
      <c r="D762" t="s">
        <v>17</v>
      </c>
      <c r="E762" t="s">
        <v>18</v>
      </c>
      <c r="F762" t="s">
        <v>19</v>
      </c>
      <c r="G762" t="s">
        <v>20</v>
      </c>
      <c r="H762" t="s">
        <v>2409</v>
      </c>
      <c r="I762" t="s">
        <v>114</v>
      </c>
      <c r="M762" t="s">
        <v>2410</v>
      </c>
      <c r="N762" t="s">
        <v>24</v>
      </c>
      <c r="O762" s="1">
        <v>39858.771932870368</v>
      </c>
    </row>
    <row r="763" spans="1:15" x14ac:dyDescent="0.35">
      <c r="A763" t="s">
        <v>15</v>
      </c>
      <c r="B763" t="s">
        <v>25</v>
      </c>
      <c r="C763">
        <v>565422</v>
      </c>
      <c r="D763" t="s">
        <v>17</v>
      </c>
      <c r="E763" t="s">
        <v>18</v>
      </c>
      <c r="F763" t="s">
        <v>19</v>
      </c>
      <c r="G763" t="s">
        <v>20</v>
      </c>
      <c r="H763" t="s">
        <v>46</v>
      </c>
      <c r="I763" t="s">
        <v>144</v>
      </c>
      <c r="N763" t="s">
        <v>24</v>
      </c>
      <c r="O763" s="1">
        <v>39859.318101851852</v>
      </c>
    </row>
    <row r="764" spans="1:15" x14ac:dyDescent="0.35">
      <c r="A764" t="s">
        <v>560</v>
      </c>
      <c r="B764" t="s">
        <v>25</v>
      </c>
      <c r="C764">
        <v>127749</v>
      </c>
      <c r="D764" t="s">
        <v>17</v>
      </c>
      <c r="E764" t="s">
        <v>18</v>
      </c>
      <c r="F764" t="s">
        <v>19</v>
      </c>
      <c r="G764" t="s">
        <v>27</v>
      </c>
      <c r="H764" t="s">
        <v>1161</v>
      </c>
      <c r="I764" t="s">
        <v>114</v>
      </c>
      <c r="K764" t="s">
        <v>195</v>
      </c>
      <c r="N764" t="s">
        <v>24</v>
      </c>
      <c r="O764" s="1">
        <v>39859.78570601852</v>
      </c>
    </row>
    <row r="765" spans="1:15" x14ac:dyDescent="0.35">
      <c r="A765" t="s">
        <v>972</v>
      </c>
      <c r="B765" t="s">
        <v>25</v>
      </c>
      <c r="C765">
        <v>132758</v>
      </c>
      <c r="D765" t="s">
        <v>17</v>
      </c>
      <c r="E765" t="s">
        <v>18</v>
      </c>
      <c r="F765" t="s">
        <v>19</v>
      </c>
      <c r="G765" t="s">
        <v>27</v>
      </c>
      <c r="H765" t="s">
        <v>224</v>
      </c>
      <c r="I765" t="s">
        <v>22</v>
      </c>
      <c r="K765" t="s">
        <v>250</v>
      </c>
      <c r="N765" t="s">
        <v>24</v>
      </c>
      <c r="O765" s="1">
        <v>39860.362071759257</v>
      </c>
    </row>
    <row r="766" spans="1:15" x14ac:dyDescent="0.35">
      <c r="A766" t="s">
        <v>972</v>
      </c>
      <c r="B766" t="s">
        <v>16</v>
      </c>
      <c r="C766">
        <v>225085</v>
      </c>
      <c r="D766" t="s">
        <v>17</v>
      </c>
      <c r="E766" t="s">
        <v>18</v>
      </c>
      <c r="F766" t="s">
        <v>19</v>
      </c>
      <c r="G766" t="s">
        <v>20</v>
      </c>
      <c r="H766" t="s">
        <v>56</v>
      </c>
      <c r="I766" t="s">
        <v>22</v>
      </c>
      <c r="K766" t="s">
        <v>250</v>
      </c>
      <c r="N766" t="s">
        <v>24</v>
      </c>
      <c r="O766" s="1">
        <v>39860.362303240741</v>
      </c>
    </row>
    <row r="767" spans="1:15" x14ac:dyDescent="0.35">
      <c r="A767" t="s">
        <v>15</v>
      </c>
      <c r="B767" t="s">
        <v>16</v>
      </c>
      <c r="C767">
        <v>57496</v>
      </c>
      <c r="D767" t="s">
        <v>17</v>
      </c>
      <c r="E767" t="s">
        <v>18</v>
      </c>
      <c r="F767" t="s">
        <v>19</v>
      </c>
      <c r="G767" t="s">
        <v>27</v>
      </c>
      <c r="H767" t="s">
        <v>254</v>
      </c>
      <c r="I767" t="s">
        <v>22</v>
      </c>
      <c r="J767" t="s">
        <v>878</v>
      </c>
      <c r="M767" t="s">
        <v>879</v>
      </c>
      <c r="N767" t="s">
        <v>24</v>
      </c>
      <c r="O767" s="1">
        <v>39860.810185185182</v>
      </c>
    </row>
    <row r="768" spans="1:15" x14ac:dyDescent="0.35">
      <c r="A768" t="s">
        <v>15</v>
      </c>
      <c r="B768" t="s">
        <v>16</v>
      </c>
      <c r="C768">
        <v>254521</v>
      </c>
      <c r="D768" t="s">
        <v>17</v>
      </c>
      <c r="E768" t="s">
        <v>18</v>
      </c>
      <c r="F768" t="s">
        <v>19</v>
      </c>
      <c r="G768" t="s">
        <v>20</v>
      </c>
      <c r="H768" t="s">
        <v>172</v>
      </c>
      <c r="I768" t="s">
        <v>144</v>
      </c>
      <c r="K768" t="s">
        <v>81</v>
      </c>
      <c r="N768" t="s">
        <v>24</v>
      </c>
      <c r="O768" s="1">
        <v>39860.931261574071</v>
      </c>
    </row>
    <row r="769" spans="1:15" x14ac:dyDescent="0.35">
      <c r="A769" t="s">
        <v>15</v>
      </c>
      <c r="B769" t="s">
        <v>25</v>
      </c>
      <c r="C769" t="s">
        <v>3016</v>
      </c>
      <c r="D769" t="s">
        <v>17</v>
      </c>
      <c r="E769" t="s">
        <v>18</v>
      </c>
      <c r="H769" t="s">
        <v>3017</v>
      </c>
      <c r="I769" t="s">
        <v>22</v>
      </c>
      <c r="N769" t="s">
        <v>24</v>
      </c>
      <c r="O769" s="1">
        <v>39860.93136574074</v>
      </c>
    </row>
    <row r="770" spans="1:15" x14ac:dyDescent="0.35">
      <c r="A770" t="s">
        <v>15</v>
      </c>
      <c r="B770" t="s">
        <v>25</v>
      </c>
      <c r="C770">
        <v>601485</v>
      </c>
      <c r="D770" t="s">
        <v>17</v>
      </c>
      <c r="E770" t="s">
        <v>18</v>
      </c>
      <c r="F770" t="s">
        <v>19</v>
      </c>
      <c r="G770" t="s">
        <v>20</v>
      </c>
      <c r="H770" t="s">
        <v>258</v>
      </c>
      <c r="I770" t="s">
        <v>144</v>
      </c>
      <c r="N770" t="s">
        <v>24</v>
      </c>
      <c r="O770" s="1">
        <v>39861.458460648151</v>
      </c>
    </row>
    <row r="771" spans="1:15" x14ac:dyDescent="0.35">
      <c r="A771" t="s">
        <v>15</v>
      </c>
      <c r="B771" t="s">
        <v>25</v>
      </c>
      <c r="C771">
        <v>900949</v>
      </c>
      <c r="D771" t="s">
        <v>17</v>
      </c>
      <c r="E771" t="s">
        <v>18</v>
      </c>
      <c r="F771" t="s">
        <v>19</v>
      </c>
      <c r="I771" t="s">
        <v>22</v>
      </c>
      <c r="N771" t="s">
        <v>24</v>
      </c>
      <c r="O771" s="1">
        <v>39861.650312500002</v>
      </c>
    </row>
    <row r="772" spans="1:15" x14ac:dyDescent="0.35">
      <c r="A772" t="s">
        <v>15</v>
      </c>
      <c r="B772" t="s">
        <v>25</v>
      </c>
      <c r="C772">
        <v>748061</v>
      </c>
      <c r="D772" t="s">
        <v>17</v>
      </c>
      <c r="E772" t="s">
        <v>18</v>
      </c>
      <c r="F772" t="s">
        <v>19</v>
      </c>
      <c r="I772" t="s">
        <v>22</v>
      </c>
      <c r="N772" t="s">
        <v>24</v>
      </c>
      <c r="O772" s="1">
        <v>39861.784953703704</v>
      </c>
    </row>
    <row r="773" spans="1:15" x14ac:dyDescent="0.35">
      <c r="B773" t="s">
        <v>1112</v>
      </c>
      <c r="C773">
        <v>517618</v>
      </c>
      <c r="D773" t="s">
        <v>17</v>
      </c>
      <c r="E773" t="s">
        <v>18</v>
      </c>
      <c r="F773" t="s">
        <v>19</v>
      </c>
      <c r="H773" t="s">
        <v>162</v>
      </c>
      <c r="I773" t="s">
        <v>22</v>
      </c>
      <c r="M773" t="s">
        <v>2017</v>
      </c>
      <c r="N773" t="s">
        <v>24</v>
      </c>
      <c r="O773" s="1">
        <v>39862.334351851852</v>
      </c>
    </row>
    <row r="774" spans="1:15" x14ac:dyDescent="0.35">
      <c r="A774" t="s">
        <v>2482</v>
      </c>
      <c r="B774" t="s">
        <v>25</v>
      </c>
      <c r="C774">
        <v>853206</v>
      </c>
      <c r="D774" t="s">
        <v>17</v>
      </c>
      <c r="E774" t="s">
        <v>18</v>
      </c>
      <c r="F774" t="s">
        <v>19</v>
      </c>
      <c r="G774" t="s">
        <v>20</v>
      </c>
      <c r="H774" t="s">
        <v>138</v>
      </c>
      <c r="I774" t="s">
        <v>22</v>
      </c>
      <c r="N774" t="s">
        <v>24</v>
      </c>
      <c r="O774" s="1">
        <v>39862.339502314811</v>
      </c>
    </row>
    <row r="775" spans="1:15" x14ac:dyDescent="0.35">
      <c r="A775" t="s">
        <v>972</v>
      </c>
      <c r="B775" t="s">
        <v>25</v>
      </c>
      <c r="C775">
        <v>684225</v>
      </c>
      <c r="D775" t="s">
        <v>17</v>
      </c>
      <c r="E775" t="s">
        <v>18</v>
      </c>
      <c r="F775" t="s">
        <v>19</v>
      </c>
      <c r="G775" t="s">
        <v>20</v>
      </c>
      <c r="H775" t="s">
        <v>138</v>
      </c>
      <c r="I775" t="s">
        <v>22</v>
      </c>
      <c r="N775" t="s">
        <v>24</v>
      </c>
      <c r="O775" s="1">
        <v>39862.339733796296</v>
      </c>
    </row>
    <row r="776" spans="1:15" x14ac:dyDescent="0.35">
      <c r="A776" t="s">
        <v>15</v>
      </c>
      <c r="B776" t="s">
        <v>25</v>
      </c>
      <c r="C776">
        <v>782843</v>
      </c>
      <c r="D776" t="s">
        <v>17</v>
      </c>
      <c r="E776" t="s">
        <v>18</v>
      </c>
      <c r="F776" t="s">
        <v>19</v>
      </c>
      <c r="G776" t="s">
        <v>20</v>
      </c>
      <c r="H776" t="s">
        <v>329</v>
      </c>
      <c r="I776" t="s">
        <v>22</v>
      </c>
      <c r="N776" t="s">
        <v>24</v>
      </c>
      <c r="O776" s="1">
        <v>39862.339942129627</v>
      </c>
    </row>
    <row r="777" spans="1:15" x14ac:dyDescent="0.35">
      <c r="A777" t="s">
        <v>15</v>
      </c>
      <c r="B777" t="s">
        <v>25</v>
      </c>
      <c r="C777">
        <v>140293</v>
      </c>
      <c r="D777" t="s">
        <v>17</v>
      </c>
      <c r="E777" t="s">
        <v>18</v>
      </c>
      <c r="F777" t="s">
        <v>19</v>
      </c>
      <c r="G777" t="s">
        <v>27</v>
      </c>
      <c r="H777" t="s">
        <v>398</v>
      </c>
      <c r="I777" t="s">
        <v>22</v>
      </c>
      <c r="M777" t="s">
        <v>1205</v>
      </c>
      <c r="N777" t="s">
        <v>24</v>
      </c>
      <c r="O777" s="1">
        <v>39862.340185185189</v>
      </c>
    </row>
    <row r="778" spans="1:15" x14ac:dyDescent="0.35">
      <c r="A778" t="s">
        <v>15</v>
      </c>
      <c r="B778" t="s">
        <v>16</v>
      </c>
      <c r="C778">
        <v>79361</v>
      </c>
      <c r="D778" t="s">
        <v>17</v>
      </c>
      <c r="E778" t="s">
        <v>18</v>
      </c>
      <c r="G778" t="s">
        <v>27</v>
      </c>
      <c r="H778" t="s">
        <v>88</v>
      </c>
      <c r="I778" t="s">
        <v>22</v>
      </c>
      <c r="N778" t="s">
        <v>24</v>
      </c>
      <c r="O778" s="1">
        <v>39862.714212962965</v>
      </c>
    </row>
    <row r="779" spans="1:15" x14ac:dyDescent="0.35">
      <c r="A779" t="s">
        <v>560</v>
      </c>
      <c r="B779" t="s">
        <v>25</v>
      </c>
      <c r="C779">
        <v>379894</v>
      </c>
      <c r="D779" t="s">
        <v>17</v>
      </c>
      <c r="E779" t="s">
        <v>18</v>
      </c>
      <c r="G779" t="s">
        <v>20</v>
      </c>
      <c r="H779" t="s">
        <v>382</v>
      </c>
      <c r="I779" t="s">
        <v>22</v>
      </c>
      <c r="K779" t="s">
        <v>195</v>
      </c>
      <c r="M779" t="s">
        <v>1734</v>
      </c>
      <c r="N779" t="s">
        <v>24</v>
      </c>
      <c r="O779" s="1">
        <v>39862.742465277777</v>
      </c>
    </row>
    <row r="780" spans="1:15" x14ac:dyDescent="0.35">
      <c r="A780" t="s">
        <v>59</v>
      </c>
      <c r="B780" t="s">
        <v>16</v>
      </c>
      <c r="C780">
        <v>3444</v>
      </c>
      <c r="D780" t="s">
        <v>17</v>
      </c>
      <c r="E780" t="s">
        <v>18</v>
      </c>
      <c r="F780" t="s">
        <v>19</v>
      </c>
      <c r="H780" t="s">
        <v>28</v>
      </c>
      <c r="I780" t="s">
        <v>22</v>
      </c>
      <c r="K780" t="s">
        <v>139</v>
      </c>
      <c r="N780" t="s">
        <v>24</v>
      </c>
      <c r="O780" s="1">
        <v>39862.798206018517</v>
      </c>
    </row>
    <row r="781" spans="1:15" x14ac:dyDescent="0.35">
      <c r="A781" t="s">
        <v>15</v>
      </c>
      <c r="B781" t="s">
        <v>25</v>
      </c>
      <c r="C781">
        <v>703660</v>
      </c>
      <c r="D781" t="s">
        <v>17</v>
      </c>
      <c r="E781" t="s">
        <v>18</v>
      </c>
      <c r="F781" t="s">
        <v>19</v>
      </c>
      <c r="G781" t="s">
        <v>20</v>
      </c>
      <c r="H781" t="s">
        <v>89</v>
      </c>
      <c r="I781" t="s">
        <v>22</v>
      </c>
      <c r="N781" t="s">
        <v>24</v>
      </c>
      <c r="O781" s="1">
        <v>39863.07435185185</v>
      </c>
    </row>
    <row r="782" spans="1:15" x14ac:dyDescent="0.35">
      <c r="A782" t="s">
        <v>500</v>
      </c>
      <c r="B782" t="s">
        <v>25</v>
      </c>
      <c r="C782">
        <v>256613</v>
      </c>
      <c r="D782" t="s">
        <v>17</v>
      </c>
      <c r="E782" t="s">
        <v>18</v>
      </c>
      <c r="F782" t="s">
        <v>19</v>
      </c>
      <c r="G782" t="s">
        <v>20</v>
      </c>
      <c r="H782" t="s">
        <v>35</v>
      </c>
      <c r="I782" t="s">
        <v>22</v>
      </c>
      <c r="N782" t="s">
        <v>24</v>
      </c>
      <c r="O782" s="1">
        <v>39863.341504629629</v>
      </c>
    </row>
    <row r="783" spans="1:15" x14ac:dyDescent="0.35">
      <c r="A783" t="s">
        <v>972</v>
      </c>
      <c r="B783" t="s">
        <v>25</v>
      </c>
      <c r="C783">
        <v>160357</v>
      </c>
      <c r="D783" t="s">
        <v>17</v>
      </c>
      <c r="E783" t="s">
        <v>18</v>
      </c>
      <c r="F783" t="s">
        <v>19</v>
      </c>
      <c r="G783" t="s">
        <v>20</v>
      </c>
      <c r="H783" t="s">
        <v>914</v>
      </c>
      <c r="I783" t="s">
        <v>144</v>
      </c>
      <c r="N783" t="s">
        <v>24</v>
      </c>
      <c r="O783" s="1">
        <v>39864.646249999998</v>
      </c>
    </row>
    <row r="784" spans="1:15" x14ac:dyDescent="0.35">
      <c r="A784" t="s">
        <v>327</v>
      </c>
      <c r="B784" t="s">
        <v>16</v>
      </c>
      <c r="C784">
        <v>450737</v>
      </c>
      <c r="D784" t="s">
        <v>17</v>
      </c>
      <c r="E784" t="s">
        <v>18</v>
      </c>
      <c r="F784" t="s">
        <v>19</v>
      </c>
      <c r="G784" t="s">
        <v>20</v>
      </c>
      <c r="H784" t="s">
        <v>156</v>
      </c>
      <c r="I784" t="s">
        <v>22</v>
      </c>
      <c r="L784" t="s">
        <v>1908</v>
      </c>
      <c r="N784" t="s">
        <v>24</v>
      </c>
      <c r="O784" s="1">
        <v>39866.612604166665</v>
      </c>
    </row>
    <row r="785" spans="1:15" x14ac:dyDescent="0.35">
      <c r="A785" t="s">
        <v>15</v>
      </c>
      <c r="B785" t="s">
        <v>16</v>
      </c>
      <c r="C785">
        <v>482983</v>
      </c>
      <c r="D785" t="s">
        <v>17</v>
      </c>
      <c r="E785" t="s">
        <v>18</v>
      </c>
      <c r="F785" t="s">
        <v>19</v>
      </c>
      <c r="G785" t="s">
        <v>20</v>
      </c>
      <c r="H785" t="s">
        <v>510</v>
      </c>
      <c r="I785" t="s">
        <v>22</v>
      </c>
      <c r="J785">
        <v>468</v>
      </c>
      <c r="K785" t="s">
        <v>195</v>
      </c>
      <c r="N785" t="s">
        <v>24</v>
      </c>
      <c r="O785" s="1">
        <v>39866.651319444441</v>
      </c>
    </row>
    <row r="786" spans="1:15" x14ac:dyDescent="0.35">
      <c r="A786" t="s">
        <v>15</v>
      </c>
      <c r="B786" t="s">
        <v>16</v>
      </c>
      <c r="C786">
        <v>63903</v>
      </c>
      <c r="D786" t="s">
        <v>17</v>
      </c>
      <c r="E786" t="s">
        <v>18</v>
      </c>
      <c r="F786" t="s">
        <v>34</v>
      </c>
      <c r="G786" t="s">
        <v>27</v>
      </c>
      <c r="H786" t="s">
        <v>814</v>
      </c>
      <c r="I786" t="s">
        <v>144</v>
      </c>
      <c r="N786" t="s">
        <v>24</v>
      </c>
      <c r="O786" s="1">
        <v>39866.786435185182</v>
      </c>
    </row>
    <row r="787" spans="1:15" x14ac:dyDescent="0.35">
      <c r="A787" t="s">
        <v>560</v>
      </c>
      <c r="B787" t="s">
        <v>25</v>
      </c>
      <c r="C787">
        <v>657471</v>
      </c>
      <c r="D787" t="s">
        <v>17</v>
      </c>
      <c r="E787" t="s">
        <v>18</v>
      </c>
      <c r="F787" t="s">
        <v>19</v>
      </c>
      <c r="G787" t="s">
        <v>20</v>
      </c>
      <c r="I787" t="s">
        <v>22</v>
      </c>
      <c r="N787" t="s">
        <v>24</v>
      </c>
      <c r="O787" s="1">
        <v>39867.337002314816</v>
      </c>
    </row>
    <row r="788" spans="1:15" x14ac:dyDescent="0.35">
      <c r="A788" t="s">
        <v>221</v>
      </c>
      <c r="B788" t="s">
        <v>25</v>
      </c>
      <c r="C788">
        <v>446497</v>
      </c>
      <c r="D788" t="s">
        <v>17</v>
      </c>
      <c r="E788" t="s">
        <v>18</v>
      </c>
      <c r="F788" t="s">
        <v>19</v>
      </c>
      <c r="G788" t="s">
        <v>20</v>
      </c>
      <c r="H788" t="s">
        <v>46</v>
      </c>
      <c r="I788" t="s">
        <v>22</v>
      </c>
      <c r="N788" t="s">
        <v>34</v>
      </c>
      <c r="O788" s="1">
        <v>39867.337418981479</v>
      </c>
    </row>
    <row r="789" spans="1:15" x14ac:dyDescent="0.35">
      <c r="A789" t="s">
        <v>15</v>
      </c>
      <c r="B789" t="s">
        <v>16</v>
      </c>
      <c r="C789">
        <v>296701</v>
      </c>
      <c r="D789" t="s">
        <v>17</v>
      </c>
      <c r="E789" t="s">
        <v>18</v>
      </c>
      <c r="F789" t="s">
        <v>19</v>
      </c>
      <c r="G789" t="s">
        <v>20</v>
      </c>
      <c r="H789" t="s">
        <v>46</v>
      </c>
      <c r="I789" t="s">
        <v>22</v>
      </c>
      <c r="N789" t="s">
        <v>24</v>
      </c>
      <c r="O789" s="1">
        <v>39867.33766203704</v>
      </c>
    </row>
    <row r="790" spans="1:15" x14ac:dyDescent="0.35">
      <c r="A790" t="s">
        <v>15</v>
      </c>
      <c r="B790" t="s">
        <v>25</v>
      </c>
      <c r="C790">
        <v>931226</v>
      </c>
      <c r="D790" t="s">
        <v>17</v>
      </c>
      <c r="E790" t="s">
        <v>18</v>
      </c>
      <c r="F790" t="s">
        <v>19</v>
      </c>
      <c r="G790" t="s">
        <v>20</v>
      </c>
      <c r="H790" t="s">
        <v>2720</v>
      </c>
      <c r="I790" t="s">
        <v>22</v>
      </c>
      <c r="N790" t="s">
        <v>24</v>
      </c>
      <c r="O790" s="1">
        <v>39867.789826388886</v>
      </c>
    </row>
    <row r="791" spans="1:15" x14ac:dyDescent="0.35">
      <c r="A791" t="s">
        <v>2660</v>
      </c>
      <c r="B791" t="s">
        <v>1112</v>
      </c>
      <c r="C791">
        <v>997714</v>
      </c>
      <c r="D791" t="s">
        <v>17</v>
      </c>
      <c r="E791" t="s">
        <v>18</v>
      </c>
      <c r="F791" t="s">
        <v>19</v>
      </c>
      <c r="G791" t="s">
        <v>20</v>
      </c>
      <c r="H791" t="s">
        <v>2803</v>
      </c>
      <c r="I791" t="s">
        <v>22</v>
      </c>
      <c r="M791" t="s">
        <v>2804</v>
      </c>
      <c r="N791" t="s">
        <v>24</v>
      </c>
      <c r="O791" s="1">
        <v>39868.255613425928</v>
      </c>
    </row>
    <row r="792" spans="1:15" x14ac:dyDescent="0.35">
      <c r="A792" t="s">
        <v>15</v>
      </c>
      <c r="B792" t="s">
        <v>25</v>
      </c>
      <c r="C792">
        <v>29826</v>
      </c>
      <c r="D792" t="s">
        <v>17</v>
      </c>
      <c r="E792" t="s">
        <v>18</v>
      </c>
      <c r="F792" t="s">
        <v>19</v>
      </c>
      <c r="G792" t="s">
        <v>27</v>
      </c>
      <c r="H792" t="s">
        <v>685</v>
      </c>
      <c r="I792" t="s">
        <v>22</v>
      </c>
      <c r="N792" t="s">
        <v>24</v>
      </c>
      <c r="O792" s="1">
        <v>39868.338958333334</v>
      </c>
    </row>
    <row r="793" spans="1:15" x14ac:dyDescent="0.35">
      <c r="A793" t="s">
        <v>221</v>
      </c>
      <c r="B793" t="s">
        <v>25</v>
      </c>
      <c r="C793">
        <v>149455</v>
      </c>
      <c r="D793" t="s">
        <v>17</v>
      </c>
      <c r="E793" t="s">
        <v>18</v>
      </c>
      <c r="F793" t="s">
        <v>19</v>
      </c>
      <c r="G793" t="s">
        <v>27</v>
      </c>
      <c r="H793" t="s">
        <v>35</v>
      </c>
      <c r="I793" t="s">
        <v>22</v>
      </c>
      <c r="M793" t="s">
        <v>1239</v>
      </c>
      <c r="N793" t="s">
        <v>34</v>
      </c>
      <c r="O793" s="1">
        <v>39868.352627314816</v>
      </c>
    </row>
    <row r="794" spans="1:15" x14ac:dyDescent="0.35">
      <c r="A794" t="s">
        <v>327</v>
      </c>
      <c r="B794" t="s">
        <v>16</v>
      </c>
      <c r="C794">
        <v>21466</v>
      </c>
      <c r="D794" t="s">
        <v>17</v>
      </c>
      <c r="E794" t="s">
        <v>18</v>
      </c>
      <c r="F794" t="s">
        <v>19</v>
      </c>
      <c r="G794" t="s">
        <v>27</v>
      </c>
      <c r="H794" t="s">
        <v>254</v>
      </c>
      <c r="I794" t="s">
        <v>22</v>
      </c>
      <c r="M794" t="s">
        <v>601</v>
      </c>
      <c r="N794" t="s">
        <v>24</v>
      </c>
      <c r="O794" s="1">
        <v>39868.354409722226</v>
      </c>
    </row>
    <row r="795" spans="1:15" x14ac:dyDescent="0.35">
      <c r="A795" t="s">
        <v>221</v>
      </c>
      <c r="B795" t="s">
        <v>25</v>
      </c>
      <c r="C795">
        <v>18851</v>
      </c>
      <c r="D795" t="s">
        <v>17</v>
      </c>
      <c r="E795" t="s">
        <v>18</v>
      </c>
      <c r="I795" t="s">
        <v>22</v>
      </c>
      <c r="N795" t="s">
        <v>24</v>
      </c>
      <c r="O795" s="1">
        <v>39868.628831018519</v>
      </c>
    </row>
    <row r="796" spans="1:15" x14ac:dyDescent="0.35">
      <c r="A796" t="s">
        <v>15</v>
      </c>
      <c r="B796" t="s">
        <v>25</v>
      </c>
      <c r="C796">
        <v>184374</v>
      </c>
      <c r="D796" t="s">
        <v>17</v>
      </c>
      <c r="E796" t="s">
        <v>18</v>
      </c>
      <c r="F796" t="s">
        <v>19</v>
      </c>
      <c r="G796" t="s">
        <v>20</v>
      </c>
      <c r="H796" t="s">
        <v>254</v>
      </c>
      <c r="I796" t="s">
        <v>22</v>
      </c>
      <c r="N796" t="s">
        <v>24</v>
      </c>
      <c r="O796" s="1">
        <v>39869.495474537034</v>
      </c>
    </row>
    <row r="797" spans="1:15" x14ac:dyDescent="0.35">
      <c r="A797" t="s">
        <v>59</v>
      </c>
      <c r="B797" t="s">
        <v>25</v>
      </c>
      <c r="C797">
        <v>13615</v>
      </c>
      <c r="D797" t="s">
        <v>17</v>
      </c>
      <c r="E797" t="s">
        <v>18</v>
      </c>
      <c r="F797" t="s">
        <v>34</v>
      </c>
      <c r="G797" t="s">
        <v>27</v>
      </c>
      <c r="I797" t="s">
        <v>22</v>
      </c>
      <c r="N797" t="s">
        <v>24</v>
      </c>
      <c r="O797" s="1">
        <v>39869.793842592589</v>
      </c>
    </row>
    <row r="798" spans="1:15" x14ac:dyDescent="0.35">
      <c r="B798" t="s">
        <v>1112</v>
      </c>
      <c r="C798">
        <v>451971</v>
      </c>
      <c r="D798" t="s">
        <v>17</v>
      </c>
      <c r="E798" t="s">
        <v>18</v>
      </c>
      <c r="F798" t="s">
        <v>19</v>
      </c>
      <c r="G798" t="s">
        <v>20</v>
      </c>
      <c r="H798" t="s">
        <v>1909</v>
      </c>
      <c r="I798" t="s">
        <v>22</v>
      </c>
      <c r="N798" t="s">
        <v>24</v>
      </c>
      <c r="O798" s="1">
        <v>39870.332407407404</v>
      </c>
    </row>
    <row r="799" spans="1:15" x14ac:dyDescent="0.35">
      <c r="A799" t="s">
        <v>759</v>
      </c>
      <c r="B799" t="s">
        <v>25</v>
      </c>
      <c r="C799">
        <v>892633</v>
      </c>
      <c r="D799" t="s">
        <v>17</v>
      </c>
      <c r="E799" t="s">
        <v>18</v>
      </c>
      <c r="F799" t="s">
        <v>19</v>
      </c>
      <c r="G799" t="s">
        <v>20</v>
      </c>
      <c r="H799" t="s">
        <v>2658</v>
      </c>
      <c r="I799" t="s">
        <v>22</v>
      </c>
      <c r="K799" t="s">
        <v>807</v>
      </c>
      <c r="M799" t="s">
        <v>2659</v>
      </c>
      <c r="N799" t="s">
        <v>24</v>
      </c>
      <c r="O799" s="1">
        <v>39870.333124999997</v>
      </c>
    </row>
    <row r="800" spans="1:15" x14ac:dyDescent="0.35">
      <c r="A800" t="s">
        <v>2482</v>
      </c>
      <c r="B800" t="s">
        <v>25</v>
      </c>
      <c r="C800">
        <v>853203</v>
      </c>
      <c r="D800" t="s">
        <v>17</v>
      </c>
      <c r="E800" t="s">
        <v>18</v>
      </c>
      <c r="F800" t="s">
        <v>19</v>
      </c>
      <c r="G800" t="s">
        <v>20</v>
      </c>
      <c r="H800" t="s">
        <v>714</v>
      </c>
      <c r="I800" t="s">
        <v>22</v>
      </c>
      <c r="N800" t="s">
        <v>24</v>
      </c>
      <c r="O800" s="1">
        <v>39870.335127314815</v>
      </c>
    </row>
    <row r="801" spans="1:15" x14ac:dyDescent="0.35">
      <c r="A801" t="s">
        <v>15</v>
      </c>
      <c r="B801" t="s">
        <v>25</v>
      </c>
      <c r="C801">
        <v>533744</v>
      </c>
      <c r="D801" t="s">
        <v>17</v>
      </c>
      <c r="E801" t="s">
        <v>18</v>
      </c>
      <c r="F801" t="s">
        <v>19</v>
      </c>
      <c r="G801" t="s">
        <v>20</v>
      </c>
      <c r="H801" t="s">
        <v>65</v>
      </c>
      <c r="I801" t="s">
        <v>22</v>
      </c>
      <c r="N801" t="s">
        <v>24</v>
      </c>
      <c r="O801" s="1">
        <v>39870.336168981485</v>
      </c>
    </row>
    <row r="802" spans="1:15" x14ac:dyDescent="0.35">
      <c r="A802" t="s">
        <v>15</v>
      </c>
      <c r="B802" t="s">
        <v>25</v>
      </c>
      <c r="C802">
        <v>912404</v>
      </c>
      <c r="D802" t="s">
        <v>17</v>
      </c>
      <c r="E802" t="s">
        <v>18</v>
      </c>
      <c r="F802" t="s">
        <v>34</v>
      </c>
      <c r="G802" t="s">
        <v>20</v>
      </c>
      <c r="H802" t="s">
        <v>254</v>
      </c>
      <c r="I802" t="s">
        <v>22</v>
      </c>
      <c r="N802" t="s">
        <v>24</v>
      </c>
      <c r="O802" s="1">
        <v>39870.336840277778</v>
      </c>
    </row>
    <row r="803" spans="1:15" x14ac:dyDescent="0.35">
      <c r="A803" t="s">
        <v>327</v>
      </c>
      <c r="B803" t="s">
        <v>16</v>
      </c>
      <c r="C803">
        <v>459334</v>
      </c>
      <c r="D803" t="s">
        <v>17</v>
      </c>
      <c r="E803" t="s">
        <v>18</v>
      </c>
      <c r="F803" t="s">
        <v>19</v>
      </c>
      <c r="G803" t="s">
        <v>20</v>
      </c>
      <c r="H803" t="s">
        <v>56</v>
      </c>
      <c r="I803" t="s">
        <v>22</v>
      </c>
      <c r="N803" t="s">
        <v>24</v>
      </c>
      <c r="O803" s="1">
        <v>39870.338460648149</v>
      </c>
    </row>
    <row r="804" spans="1:15" x14ac:dyDescent="0.35">
      <c r="A804" t="s">
        <v>15</v>
      </c>
      <c r="B804" t="s">
        <v>16</v>
      </c>
      <c r="C804">
        <v>761381</v>
      </c>
      <c r="D804" t="s">
        <v>17</v>
      </c>
      <c r="E804" t="s">
        <v>18</v>
      </c>
      <c r="F804" t="s">
        <v>19</v>
      </c>
      <c r="G804" t="s">
        <v>20</v>
      </c>
      <c r="H804" t="s">
        <v>46</v>
      </c>
      <c r="I804" t="s">
        <v>22</v>
      </c>
      <c r="K804" t="s">
        <v>81</v>
      </c>
      <c r="N804" t="s">
        <v>24</v>
      </c>
      <c r="O804" s="1">
        <v>39870.512199074074</v>
      </c>
    </row>
    <row r="805" spans="1:15" x14ac:dyDescent="0.35">
      <c r="A805" t="s">
        <v>186</v>
      </c>
      <c r="B805" t="s">
        <v>16</v>
      </c>
      <c r="C805">
        <v>7950</v>
      </c>
      <c r="D805" t="s">
        <v>17</v>
      </c>
      <c r="E805" t="s">
        <v>18</v>
      </c>
      <c r="F805" t="s">
        <v>19</v>
      </c>
      <c r="G805" t="s">
        <v>27</v>
      </c>
      <c r="H805" t="s">
        <v>54</v>
      </c>
      <c r="I805" t="s">
        <v>22</v>
      </c>
      <c r="M805" t="s">
        <v>367</v>
      </c>
      <c r="N805" t="s">
        <v>24</v>
      </c>
      <c r="O805" s="1">
        <v>39871.374224537038</v>
      </c>
    </row>
    <row r="806" spans="1:15" x14ac:dyDescent="0.35">
      <c r="A806" t="s">
        <v>15</v>
      </c>
      <c r="B806" t="s">
        <v>25</v>
      </c>
      <c r="C806">
        <v>513739</v>
      </c>
      <c r="D806" t="s">
        <v>17</v>
      </c>
      <c r="E806" t="s">
        <v>18</v>
      </c>
      <c r="F806" t="s">
        <v>19</v>
      </c>
      <c r="G806" t="s">
        <v>20</v>
      </c>
      <c r="H806" t="s">
        <v>1693</v>
      </c>
      <c r="I806" t="s">
        <v>22</v>
      </c>
      <c r="N806" t="s">
        <v>24</v>
      </c>
      <c r="O806" s="1">
        <v>39871.503842592596</v>
      </c>
    </row>
    <row r="807" spans="1:15" x14ac:dyDescent="0.35">
      <c r="A807" t="s">
        <v>221</v>
      </c>
      <c r="B807" t="s">
        <v>16</v>
      </c>
      <c r="C807">
        <v>52462</v>
      </c>
      <c r="D807" t="s">
        <v>17</v>
      </c>
      <c r="E807" t="s">
        <v>18</v>
      </c>
      <c r="F807" t="s">
        <v>19</v>
      </c>
      <c r="G807" t="s">
        <v>27</v>
      </c>
      <c r="H807" t="s">
        <v>853</v>
      </c>
      <c r="I807" t="s">
        <v>22</v>
      </c>
      <c r="K807" t="s">
        <v>139</v>
      </c>
      <c r="N807" t="s">
        <v>34</v>
      </c>
      <c r="O807" s="1">
        <v>39872.351712962962</v>
      </c>
    </row>
    <row r="808" spans="1:15" x14ac:dyDescent="0.35">
      <c r="A808" t="s">
        <v>759</v>
      </c>
      <c r="B808" t="s">
        <v>25</v>
      </c>
      <c r="C808">
        <v>905185</v>
      </c>
      <c r="D808" t="s">
        <v>17</v>
      </c>
      <c r="E808" t="s">
        <v>191</v>
      </c>
      <c r="F808" t="s">
        <v>19</v>
      </c>
      <c r="G808" t="s">
        <v>20</v>
      </c>
      <c r="H808" t="s">
        <v>88</v>
      </c>
      <c r="I808" t="s">
        <v>22</v>
      </c>
      <c r="J808">
        <v>464</v>
      </c>
      <c r="K808" t="s">
        <v>493</v>
      </c>
      <c r="N808" t="s">
        <v>167</v>
      </c>
      <c r="O808" s="1">
        <v>39872.571886574071</v>
      </c>
    </row>
    <row r="809" spans="1:15" x14ac:dyDescent="0.35">
      <c r="A809" t="s">
        <v>186</v>
      </c>
      <c r="B809" t="s">
        <v>25</v>
      </c>
      <c r="C809">
        <v>17303</v>
      </c>
      <c r="D809" t="s">
        <v>17</v>
      </c>
      <c r="E809" t="s">
        <v>18</v>
      </c>
      <c r="F809" t="s">
        <v>19</v>
      </c>
      <c r="G809" t="s">
        <v>27</v>
      </c>
      <c r="H809" t="s">
        <v>28</v>
      </c>
      <c r="I809" t="s">
        <v>22</v>
      </c>
      <c r="N809" t="s">
        <v>24</v>
      </c>
      <c r="O809" s="1">
        <v>39872.835231481484</v>
      </c>
    </row>
    <row r="810" spans="1:15" x14ac:dyDescent="0.35">
      <c r="A810" t="s">
        <v>15</v>
      </c>
      <c r="B810" t="s">
        <v>16</v>
      </c>
      <c r="C810">
        <v>517517</v>
      </c>
      <c r="D810" t="s">
        <v>17</v>
      </c>
      <c r="E810" t="s">
        <v>18</v>
      </c>
      <c r="F810" t="s">
        <v>19</v>
      </c>
      <c r="G810" t="s">
        <v>20</v>
      </c>
      <c r="H810" t="s">
        <v>392</v>
      </c>
      <c r="I810" t="s">
        <v>22</v>
      </c>
      <c r="N810" t="s">
        <v>24</v>
      </c>
      <c r="O810" s="1">
        <v>39872.995868055557</v>
      </c>
    </row>
    <row r="811" spans="1:15" x14ac:dyDescent="0.35">
      <c r="A811" t="s">
        <v>15</v>
      </c>
      <c r="B811" t="s">
        <v>25</v>
      </c>
      <c r="C811">
        <v>175050</v>
      </c>
      <c r="D811" t="s">
        <v>17</v>
      </c>
      <c r="E811" t="s">
        <v>18</v>
      </c>
      <c r="F811" t="s">
        <v>19</v>
      </c>
      <c r="G811" t="s">
        <v>20</v>
      </c>
      <c r="H811" t="s">
        <v>392</v>
      </c>
      <c r="I811" t="s">
        <v>22</v>
      </c>
      <c r="N811" t="s">
        <v>24</v>
      </c>
      <c r="O811" s="1">
        <v>39872.99728009259</v>
      </c>
    </row>
    <row r="812" spans="1:15" x14ac:dyDescent="0.35">
      <c r="A812" t="s">
        <v>15</v>
      </c>
      <c r="B812" t="s">
        <v>25</v>
      </c>
      <c r="C812">
        <v>359283</v>
      </c>
      <c r="D812" t="s">
        <v>17</v>
      </c>
      <c r="E812" t="s">
        <v>18</v>
      </c>
      <c r="F812" t="s">
        <v>19</v>
      </c>
      <c r="G812" t="s">
        <v>20</v>
      </c>
      <c r="H812" t="s">
        <v>392</v>
      </c>
      <c r="I812" t="s">
        <v>22</v>
      </c>
      <c r="N812" t="s">
        <v>24</v>
      </c>
      <c r="O812" s="1">
        <v>39872.997986111113</v>
      </c>
    </row>
    <row r="813" spans="1:15" x14ac:dyDescent="0.35">
      <c r="B813" t="s">
        <v>25</v>
      </c>
      <c r="C813">
        <v>368</v>
      </c>
      <c r="D813" t="s">
        <v>17</v>
      </c>
      <c r="E813" t="s">
        <v>36</v>
      </c>
      <c r="F813" t="s">
        <v>19</v>
      </c>
      <c r="G813" t="s">
        <v>27</v>
      </c>
      <c r="H813" t="s">
        <v>71</v>
      </c>
      <c r="I813" t="s">
        <v>22</v>
      </c>
      <c r="N813" t="s">
        <v>24</v>
      </c>
      <c r="O813" s="1">
        <v>39873.804062499999</v>
      </c>
    </row>
    <row r="814" spans="1:15" x14ac:dyDescent="0.35">
      <c r="A814" t="s">
        <v>327</v>
      </c>
      <c r="B814" t="s">
        <v>25</v>
      </c>
      <c r="C814">
        <v>36828</v>
      </c>
      <c r="D814" t="s">
        <v>17</v>
      </c>
      <c r="E814" t="s">
        <v>18</v>
      </c>
      <c r="F814" t="s">
        <v>19</v>
      </c>
      <c r="H814" t="s">
        <v>135</v>
      </c>
      <c r="I814" t="s">
        <v>22</v>
      </c>
      <c r="N814" t="s">
        <v>24</v>
      </c>
      <c r="O814" s="1">
        <v>39873.888379629629</v>
      </c>
    </row>
    <row r="815" spans="1:15" x14ac:dyDescent="0.35">
      <c r="A815" t="s">
        <v>221</v>
      </c>
      <c r="B815" t="s">
        <v>25</v>
      </c>
      <c r="C815">
        <v>19227</v>
      </c>
      <c r="D815" t="s">
        <v>17</v>
      </c>
      <c r="E815" t="s">
        <v>18</v>
      </c>
      <c r="F815" t="s">
        <v>19</v>
      </c>
      <c r="G815" t="s">
        <v>27</v>
      </c>
      <c r="H815" t="s">
        <v>37</v>
      </c>
      <c r="I815" t="s">
        <v>22</v>
      </c>
      <c r="N815" t="s">
        <v>167</v>
      </c>
      <c r="O815" s="1">
        <v>39874.30945601852</v>
      </c>
    </row>
    <row r="816" spans="1:15" x14ac:dyDescent="0.35">
      <c r="A816" t="s">
        <v>327</v>
      </c>
      <c r="B816" t="s">
        <v>25</v>
      </c>
      <c r="C816">
        <v>42206</v>
      </c>
      <c r="D816" t="s">
        <v>17</v>
      </c>
      <c r="E816" t="s">
        <v>18</v>
      </c>
      <c r="F816" t="s">
        <v>19</v>
      </c>
      <c r="G816" t="s">
        <v>27</v>
      </c>
      <c r="H816" t="s">
        <v>375</v>
      </c>
      <c r="I816" t="s">
        <v>22</v>
      </c>
      <c r="N816" t="s">
        <v>24</v>
      </c>
      <c r="O816" s="1">
        <v>39874.564027777778</v>
      </c>
    </row>
    <row r="817" spans="1:15" x14ac:dyDescent="0.35">
      <c r="A817" t="s">
        <v>221</v>
      </c>
      <c r="B817" t="s">
        <v>16</v>
      </c>
      <c r="C817">
        <v>23496</v>
      </c>
      <c r="D817" t="s">
        <v>17</v>
      </c>
      <c r="E817" t="s">
        <v>18</v>
      </c>
      <c r="F817" t="s">
        <v>19</v>
      </c>
      <c r="G817" t="s">
        <v>27</v>
      </c>
      <c r="H817" t="s">
        <v>71</v>
      </c>
      <c r="I817" t="s">
        <v>22</v>
      </c>
      <c r="K817" t="s">
        <v>139</v>
      </c>
      <c r="M817" t="s">
        <v>517</v>
      </c>
      <c r="N817" t="s">
        <v>34</v>
      </c>
      <c r="O817" s="1">
        <v>39875.316412037035</v>
      </c>
    </row>
    <row r="818" spans="1:15" x14ac:dyDescent="0.35">
      <c r="A818" t="s">
        <v>15</v>
      </c>
      <c r="B818" t="s">
        <v>25</v>
      </c>
      <c r="C818">
        <v>962252</v>
      </c>
      <c r="D818" t="s">
        <v>17</v>
      </c>
      <c r="E818" t="s">
        <v>18</v>
      </c>
      <c r="F818" t="s">
        <v>19</v>
      </c>
      <c r="G818" t="s">
        <v>20</v>
      </c>
      <c r="H818" t="s">
        <v>232</v>
      </c>
      <c r="I818" t="s">
        <v>22</v>
      </c>
      <c r="N818" t="s">
        <v>24</v>
      </c>
      <c r="O818" s="1">
        <v>39875.885462962964</v>
      </c>
    </row>
    <row r="819" spans="1:15" x14ac:dyDescent="0.35">
      <c r="A819" t="s">
        <v>1381</v>
      </c>
      <c r="B819" t="s">
        <v>25</v>
      </c>
      <c r="C819">
        <v>531483</v>
      </c>
      <c r="D819" t="s">
        <v>17</v>
      </c>
      <c r="E819" t="s">
        <v>18</v>
      </c>
      <c r="F819" t="s">
        <v>19</v>
      </c>
      <c r="G819" t="s">
        <v>20</v>
      </c>
      <c r="H819" t="s">
        <v>1128</v>
      </c>
      <c r="I819" t="s">
        <v>22</v>
      </c>
      <c r="K819" t="s">
        <v>139</v>
      </c>
      <c r="N819" t="s">
        <v>24</v>
      </c>
      <c r="O819" s="1">
        <v>39875.923090277778</v>
      </c>
    </row>
    <row r="820" spans="1:15" x14ac:dyDescent="0.35">
      <c r="A820" t="s">
        <v>15</v>
      </c>
      <c r="B820" t="s">
        <v>25</v>
      </c>
      <c r="C820">
        <v>145750</v>
      </c>
      <c r="D820" t="s">
        <v>17</v>
      </c>
      <c r="E820" t="s">
        <v>18</v>
      </c>
      <c r="F820" t="s">
        <v>19</v>
      </c>
      <c r="G820" t="s">
        <v>20</v>
      </c>
      <c r="H820" t="s">
        <v>292</v>
      </c>
      <c r="I820" t="s">
        <v>22</v>
      </c>
      <c r="M820" t="s">
        <v>1217</v>
      </c>
      <c r="N820" t="s">
        <v>24</v>
      </c>
      <c r="O820" s="1">
        <v>39876.334270833337</v>
      </c>
    </row>
    <row r="821" spans="1:15" x14ac:dyDescent="0.35">
      <c r="A821" t="s">
        <v>972</v>
      </c>
      <c r="B821" t="s">
        <v>25</v>
      </c>
      <c r="C821">
        <v>643433</v>
      </c>
      <c r="D821" t="s">
        <v>17</v>
      </c>
      <c r="E821" t="s">
        <v>18</v>
      </c>
      <c r="F821" t="s">
        <v>19</v>
      </c>
      <c r="G821" t="s">
        <v>20</v>
      </c>
      <c r="H821" t="s">
        <v>642</v>
      </c>
      <c r="I821" t="s">
        <v>22</v>
      </c>
      <c r="K821" t="s">
        <v>250</v>
      </c>
      <c r="N821" t="s">
        <v>24</v>
      </c>
      <c r="O821" s="1">
        <v>39876.334583333337</v>
      </c>
    </row>
    <row r="822" spans="1:15" x14ac:dyDescent="0.35">
      <c r="A822" t="s">
        <v>15</v>
      </c>
      <c r="B822" t="s">
        <v>25</v>
      </c>
      <c r="C822">
        <v>782515</v>
      </c>
      <c r="D822" t="s">
        <v>17</v>
      </c>
      <c r="E822" t="s">
        <v>18</v>
      </c>
      <c r="F822" t="s">
        <v>19</v>
      </c>
      <c r="G822" t="s">
        <v>20</v>
      </c>
      <c r="H822" t="s">
        <v>135</v>
      </c>
      <c r="I822" t="s">
        <v>22</v>
      </c>
      <c r="N822" t="s">
        <v>24</v>
      </c>
      <c r="O822" s="1">
        <v>39876.334953703707</v>
      </c>
    </row>
    <row r="823" spans="1:15" x14ac:dyDescent="0.35">
      <c r="A823" t="s">
        <v>15</v>
      </c>
      <c r="B823" t="s">
        <v>25</v>
      </c>
      <c r="C823">
        <v>849099</v>
      </c>
      <c r="D823" t="s">
        <v>17</v>
      </c>
      <c r="E823" t="s">
        <v>18</v>
      </c>
      <c r="F823" t="s">
        <v>19</v>
      </c>
      <c r="G823" t="s">
        <v>20</v>
      </c>
      <c r="H823" t="s">
        <v>56</v>
      </c>
      <c r="I823" t="s">
        <v>22</v>
      </c>
      <c r="N823" t="s">
        <v>24</v>
      </c>
      <c r="O823" s="1">
        <v>39876.335243055553</v>
      </c>
    </row>
    <row r="824" spans="1:15" x14ac:dyDescent="0.35">
      <c r="A824" t="s">
        <v>972</v>
      </c>
      <c r="B824" t="s">
        <v>25</v>
      </c>
      <c r="C824">
        <v>144234</v>
      </c>
      <c r="D824" t="s">
        <v>17</v>
      </c>
      <c r="E824" t="s">
        <v>18</v>
      </c>
      <c r="F824" t="s">
        <v>19</v>
      </c>
      <c r="G824" t="s">
        <v>20</v>
      </c>
      <c r="H824" t="s">
        <v>600</v>
      </c>
      <c r="I824" t="s">
        <v>22</v>
      </c>
      <c r="K824" t="s">
        <v>250</v>
      </c>
      <c r="L824">
        <v>1954</v>
      </c>
      <c r="M824" t="s">
        <v>1219</v>
      </c>
      <c r="N824" t="s">
        <v>24</v>
      </c>
      <c r="O824" s="1">
        <v>39876.339849537035</v>
      </c>
    </row>
    <row r="825" spans="1:15" x14ac:dyDescent="0.35">
      <c r="A825" t="s">
        <v>186</v>
      </c>
      <c r="B825" t="s">
        <v>25</v>
      </c>
      <c r="C825">
        <v>17781</v>
      </c>
      <c r="D825" t="s">
        <v>17</v>
      </c>
      <c r="E825" t="s">
        <v>18</v>
      </c>
      <c r="F825" t="s">
        <v>19</v>
      </c>
      <c r="G825" t="s">
        <v>27</v>
      </c>
      <c r="I825" t="s">
        <v>22</v>
      </c>
      <c r="N825" t="s">
        <v>24</v>
      </c>
      <c r="O825" s="1">
        <v>39876.868634259263</v>
      </c>
    </row>
    <row r="826" spans="1:15" x14ac:dyDescent="0.35">
      <c r="A826" t="s">
        <v>15</v>
      </c>
      <c r="B826" t="s">
        <v>25</v>
      </c>
      <c r="C826">
        <v>224108</v>
      </c>
      <c r="D826" t="s">
        <v>17</v>
      </c>
      <c r="E826" t="s">
        <v>18</v>
      </c>
      <c r="F826" t="s">
        <v>19</v>
      </c>
      <c r="G826" t="s">
        <v>20</v>
      </c>
      <c r="H826" t="s">
        <v>35</v>
      </c>
      <c r="I826" t="s">
        <v>22</v>
      </c>
      <c r="N826" t="s">
        <v>24</v>
      </c>
      <c r="O826" s="1">
        <v>39877.318356481483</v>
      </c>
    </row>
    <row r="827" spans="1:15" x14ac:dyDescent="0.35">
      <c r="A827" t="s">
        <v>15</v>
      </c>
      <c r="B827" t="s">
        <v>25</v>
      </c>
      <c r="C827">
        <v>85147</v>
      </c>
      <c r="D827" t="s">
        <v>17</v>
      </c>
      <c r="E827" t="s">
        <v>18</v>
      </c>
      <c r="F827" t="s">
        <v>19</v>
      </c>
      <c r="G827" t="s">
        <v>27</v>
      </c>
      <c r="H827" t="s">
        <v>475</v>
      </c>
      <c r="I827" t="s">
        <v>22</v>
      </c>
      <c r="N827" t="s">
        <v>24</v>
      </c>
      <c r="O827" s="1">
        <v>39877.541817129626</v>
      </c>
    </row>
    <row r="828" spans="1:15" x14ac:dyDescent="0.35">
      <c r="A828" t="s">
        <v>15</v>
      </c>
      <c r="B828" t="s">
        <v>16</v>
      </c>
      <c r="C828">
        <v>367813</v>
      </c>
      <c r="D828" t="s">
        <v>17</v>
      </c>
      <c r="E828" t="s">
        <v>18</v>
      </c>
      <c r="F828" t="s">
        <v>19</v>
      </c>
      <c r="G828" t="s">
        <v>20</v>
      </c>
      <c r="H828" t="s">
        <v>153</v>
      </c>
      <c r="I828" t="s">
        <v>22</v>
      </c>
      <c r="K828" t="s">
        <v>577</v>
      </c>
      <c r="N828" t="s">
        <v>24</v>
      </c>
      <c r="O828" s="1">
        <v>39877.594189814816</v>
      </c>
    </row>
    <row r="829" spans="1:15" x14ac:dyDescent="0.35">
      <c r="A829" t="s">
        <v>2482</v>
      </c>
      <c r="B829" t="s">
        <v>25</v>
      </c>
      <c r="C829">
        <v>899109</v>
      </c>
      <c r="D829" t="s">
        <v>17</v>
      </c>
      <c r="E829" t="s">
        <v>18</v>
      </c>
      <c r="F829" t="s">
        <v>19</v>
      </c>
      <c r="H829" t="s">
        <v>398</v>
      </c>
      <c r="I829" t="s">
        <v>22</v>
      </c>
      <c r="N829" t="s">
        <v>24</v>
      </c>
      <c r="O829" s="1">
        <v>39877.693460648145</v>
      </c>
    </row>
    <row r="830" spans="1:15" x14ac:dyDescent="0.35">
      <c r="A830" t="s">
        <v>759</v>
      </c>
      <c r="B830" t="s">
        <v>25</v>
      </c>
      <c r="C830">
        <v>820343</v>
      </c>
      <c r="D830" t="s">
        <v>17</v>
      </c>
      <c r="E830" t="s">
        <v>18</v>
      </c>
      <c r="F830" t="s">
        <v>34</v>
      </c>
      <c r="G830" t="s">
        <v>20</v>
      </c>
      <c r="H830" t="s">
        <v>174</v>
      </c>
      <c r="I830" t="s">
        <v>22</v>
      </c>
      <c r="K830" t="s">
        <v>139</v>
      </c>
      <c r="M830" t="s">
        <v>2273</v>
      </c>
      <c r="N830" t="s">
        <v>24</v>
      </c>
      <c r="O830" s="1">
        <v>39878.393611111111</v>
      </c>
    </row>
    <row r="831" spans="1:15" x14ac:dyDescent="0.35">
      <c r="A831" t="s">
        <v>972</v>
      </c>
      <c r="B831" t="s">
        <v>25</v>
      </c>
      <c r="C831">
        <v>351542</v>
      </c>
      <c r="D831" t="s">
        <v>17</v>
      </c>
      <c r="E831" t="s">
        <v>191</v>
      </c>
      <c r="F831" t="s">
        <v>19</v>
      </c>
      <c r="G831" t="s">
        <v>20</v>
      </c>
      <c r="I831" t="s">
        <v>114</v>
      </c>
      <c r="L831">
        <v>1967</v>
      </c>
      <c r="N831" t="s">
        <v>24</v>
      </c>
      <c r="O831" s="1">
        <v>39878.561111111114</v>
      </c>
    </row>
    <row r="832" spans="1:15" x14ac:dyDescent="0.35">
      <c r="A832" t="s">
        <v>560</v>
      </c>
      <c r="B832" t="s">
        <v>16</v>
      </c>
      <c r="C832">
        <v>72894</v>
      </c>
      <c r="D832" t="s">
        <v>17</v>
      </c>
      <c r="E832" t="s">
        <v>18</v>
      </c>
      <c r="F832" t="s">
        <v>19</v>
      </c>
      <c r="G832" t="s">
        <v>27</v>
      </c>
      <c r="H832" t="s">
        <v>254</v>
      </c>
      <c r="I832" t="s">
        <v>22</v>
      </c>
      <c r="K832" t="s">
        <v>195</v>
      </c>
      <c r="N832" t="s">
        <v>24</v>
      </c>
      <c r="O832" s="1">
        <v>39879.698865740742</v>
      </c>
    </row>
    <row r="833" spans="1:15" x14ac:dyDescent="0.35">
      <c r="A833" t="s">
        <v>15</v>
      </c>
      <c r="B833" t="s">
        <v>25</v>
      </c>
      <c r="C833">
        <v>319316</v>
      </c>
      <c r="D833" t="s">
        <v>17</v>
      </c>
      <c r="E833" t="s">
        <v>18</v>
      </c>
      <c r="I833" t="s">
        <v>22</v>
      </c>
      <c r="N833" t="s">
        <v>24</v>
      </c>
      <c r="O833" s="1">
        <v>39879.704375000001</v>
      </c>
    </row>
    <row r="834" spans="1:15" x14ac:dyDescent="0.35">
      <c r="A834" t="s">
        <v>560</v>
      </c>
      <c r="B834" t="s">
        <v>25</v>
      </c>
      <c r="C834">
        <v>550310</v>
      </c>
      <c r="D834" t="s">
        <v>17</v>
      </c>
      <c r="E834" t="s">
        <v>18</v>
      </c>
      <c r="F834" t="s">
        <v>19</v>
      </c>
      <c r="G834" t="s">
        <v>20</v>
      </c>
      <c r="I834" t="s">
        <v>22</v>
      </c>
      <c r="N834" t="s">
        <v>24</v>
      </c>
      <c r="O834" s="1">
        <v>39880.54451388889</v>
      </c>
    </row>
    <row r="835" spans="1:15" x14ac:dyDescent="0.35">
      <c r="A835" t="s">
        <v>221</v>
      </c>
      <c r="B835" t="s">
        <v>25</v>
      </c>
      <c r="C835">
        <v>995600</v>
      </c>
      <c r="D835" t="s">
        <v>17</v>
      </c>
      <c r="E835" t="s">
        <v>18</v>
      </c>
      <c r="F835" t="s">
        <v>19</v>
      </c>
      <c r="G835" t="s">
        <v>20</v>
      </c>
      <c r="H835" t="s">
        <v>2797</v>
      </c>
      <c r="I835" t="s">
        <v>22</v>
      </c>
      <c r="N835" t="s">
        <v>24</v>
      </c>
      <c r="O835" s="1">
        <v>39881.605347222219</v>
      </c>
    </row>
    <row r="836" spans="1:15" x14ac:dyDescent="0.35">
      <c r="A836" t="s">
        <v>500</v>
      </c>
      <c r="B836" t="s">
        <v>25</v>
      </c>
      <c r="C836">
        <v>100371</v>
      </c>
      <c r="D836" t="s">
        <v>17</v>
      </c>
      <c r="E836" t="s">
        <v>18</v>
      </c>
      <c r="F836" t="s">
        <v>19</v>
      </c>
      <c r="G836" t="s">
        <v>27</v>
      </c>
      <c r="H836" t="s">
        <v>254</v>
      </c>
      <c r="I836" t="s">
        <v>22</v>
      </c>
      <c r="L836">
        <v>1953</v>
      </c>
      <c r="N836" t="s">
        <v>24</v>
      </c>
      <c r="O836" s="1">
        <v>39882.327164351853</v>
      </c>
    </row>
    <row r="837" spans="1:15" x14ac:dyDescent="0.35">
      <c r="A837" t="s">
        <v>500</v>
      </c>
      <c r="B837" t="s">
        <v>16</v>
      </c>
      <c r="C837">
        <v>59376</v>
      </c>
      <c r="D837" t="s">
        <v>17</v>
      </c>
      <c r="E837" t="s">
        <v>18</v>
      </c>
      <c r="F837" t="s">
        <v>19</v>
      </c>
      <c r="G837" t="s">
        <v>27</v>
      </c>
      <c r="H837" t="s">
        <v>254</v>
      </c>
      <c r="I837" t="s">
        <v>22</v>
      </c>
      <c r="L837">
        <v>1951</v>
      </c>
      <c r="N837" t="s">
        <v>24</v>
      </c>
      <c r="O837" s="1">
        <v>39882.329375000001</v>
      </c>
    </row>
    <row r="838" spans="1:15" x14ac:dyDescent="0.35">
      <c r="A838" t="s">
        <v>15</v>
      </c>
      <c r="B838" t="s">
        <v>16</v>
      </c>
      <c r="C838">
        <v>682742</v>
      </c>
      <c r="D838" t="s">
        <v>17</v>
      </c>
      <c r="E838" t="s">
        <v>18</v>
      </c>
      <c r="F838" t="s">
        <v>19</v>
      </c>
      <c r="G838" t="s">
        <v>20</v>
      </c>
      <c r="H838" t="s">
        <v>112</v>
      </c>
      <c r="I838" t="s">
        <v>22</v>
      </c>
      <c r="N838" t="s">
        <v>24</v>
      </c>
      <c r="O838" s="1">
        <v>39882.388055555559</v>
      </c>
    </row>
    <row r="839" spans="1:15" x14ac:dyDescent="0.35">
      <c r="A839" t="s">
        <v>500</v>
      </c>
      <c r="B839" t="s">
        <v>25</v>
      </c>
      <c r="C839">
        <v>54802</v>
      </c>
      <c r="D839" t="s">
        <v>17</v>
      </c>
      <c r="E839" t="s">
        <v>18</v>
      </c>
      <c r="F839" t="s">
        <v>19</v>
      </c>
      <c r="G839" t="s">
        <v>27</v>
      </c>
      <c r="H839" t="s">
        <v>866</v>
      </c>
      <c r="I839" t="s">
        <v>22</v>
      </c>
      <c r="N839" t="s">
        <v>24</v>
      </c>
      <c r="O839" s="1">
        <v>39882.388993055552</v>
      </c>
    </row>
    <row r="840" spans="1:15" x14ac:dyDescent="0.35">
      <c r="A840" t="s">
        <v>15</v>
      </c>
      <c r="B840" t="s">
        <v>25</v>
      </c>
      <c r="C840">
        <v>961461</v>
      </c>
      <c r="D840" t="s">
        <v>17</v>
      </c>
      <c r="E840" t="s">
        <v>18</v>
      </c>
      <c r="F840" t="s">
        <v>19</v>
      </c>
      <c r="G840" t="s">
        <v>20</v>
      </c>
      <c r="I840" t="s">
        <v>22</v>
      </c>
      <c r="N840" t="s">
        <v>24</v>
      </c>
      <c r="O840" s="1">
        <v>39882.590196759258</v>
      </c>
    </row>
    <row r="841" spans="1:15" x14ac:dyDescent="0.35">
      <c r="A841" t="s">
        <v>759</v>
      </c>
      <c r="B841" t="s">
        <v>25</v>
      </c>
      <c r="C841">
        <v>850979</v>
      </c>
      <c r="D841" t="s">
        <v>17</v>
      </c>
      <c r="E841" t="s">
        <v>18</v>
      </c>
      <c r="F841" t="s">
        <v>34</v>
      </c>
      <c r="G841" t="s">
        <v>20</v>
      </c>
      <c r="H841" t="s">
        <v>385</v>
      </c>
      <c r="I841" t="s">
        <v>22</v>
      </c>
      <c r="M841" t="s">
        <v>2571</v>
      </c>
      <c r="N841" t="s">
        <v>24</v>
      </c>
      <c r="O841" s="1">
        <v>39882.746018518519</v>
      </c>
    </row>
    <row r="842" spans="1:15" x14ac:dyDescent="0.35">
      <c r="A842" t="s">
        <v>15</v>
      </c>
      <c r="B842" t="s">
        <v>16</v>
      </c>
      <c r="C842">
        <v>606973</v>
      </c>
      <c r="D842" t="s">
        <v>17</v>
      </c>
      <c r="E842" t="s">
        <v>18</v>
      </c>
      <c r="G842" t="s">
        <v>20</v>
      </c>
      <c r="H842" t="s">
        <v>135</v>
      </c>
      <c r="I842" t="s">
        <v>22</v>
      </c>
      <c r="K842" t="s">
        <v>195</v>
      </c>
      <c r="M842" t="s">
        <v>2170</v>
      </c>
      <c r="N842" t="s">
        <v>24</v>
      </c>
      <c r="O842" s="1">
        <v>39882.843599537038</v>
      </c>
    </row>
    <row r="843" spans="1:15" x14ac:dyDescent="0.35">
      <c r="A843" t="s">
        <v>972</v>
      </c>
      <c r="B843" t="s">
        <v>16</v>
      </c>
      <c r="C843">
        <v>630219</v>
      </c>
      <c r="D843" t="s">
        <v>17</v>
      </c>
      <c r="E843" t="s">
        <v>18</v>
      </c>
      <c r="F843" t="s">
        <v>19</v>
      </c>
      <c r="G843" t="s">
        <v>20</v>
      </c>
      <c r="H843" t="s">
        <v>1050</v>
      </c>
      <c r="I843" t="s">
        <v>22</v>
      </c>
      <c r="K843" t="s">
        <v>250</v>
      </c>
      <c r="N843" t="s">
        <v>24</v>
      </c>
      <c r="O843" s="1">
        <v>39883.414768518516</v>
      </c>
    </row>
    <row r="844" spans="1:15" x14ac:dyDescent="0.35">
      <c r="A844" t="s">
        <v>560</v>
      </c>
      <c r="B844" t="s">
        <v>25</v>
      </c>
      <c r="C844">
        <v>401216</v>
      </c>
      <c r="D844" t="s">
        <v>17</v>
      </c>
      <c r="E844" t="s">
        <v>18</v>
      </c>
      <c r="F844" t="s">
        <v>19</v>
      </c>
      <c r="G844" t="s">
        <v>20</v>
      </c>
      <c r="H844" t="s">
        <v>1069</v>
      </c>
      <c r="I844" t="s">
        <v>22</v>
      </c>
      <c r="K844" t="s">
        <v>195</v>
      </c>
      <c r="N844" t="s">
        <v>24</v>
      </c>
      <c r="O844" s="1">
        <v>39883.549872685187</v>
      </c>
    </row>
    <row r="845" spans="1:15" x14ac:dyDescent="0.35">
      <c r="A845" t="s">
        <v>15</v>
      </c>
      <c r="B845" t="s">
        <v>25</v>
      </c>
      <c r="C845">
        <v>600233</v>
      </c>
      <c r="D845" t="s">
        <v>17</v>
      </c>
      <c r="E845" t="s">
        <v>18</v>
      </c>
      <c r="F845" t="s">
        <v>19</v>
      </c>
      <c r="I845" t="s">
        <v>22</v>
      </c>
      <c r="N845" t="s">
        <v>24</v>
      </c>
      <c r="O845" s="1">
        <v>39883.914131944446</v>
      </c>
    </row>
    <row r="846" spans="1:15" x14ac:dyDescent="0.35">
      <c r="A846" t="s">
        <v>15</v>
      </c>
      <c r="B846" t="s">
        <v>16</v>
      </c>
      <c r="C846">
        <v>113219</v>
      </c>
      <c r="D846" t="s">
        <v>17</v>
      </c>
      <c r="E846" t="s">
        <v>18</v>
      </c>
      <c r="F846" t="s">
        <v>19</v>
      </c>
      <c r="G846" t="s">
        <v>27</v>
      </c>
      <c r="H846" t="s">
        <v>239</v>
      </c>
      <c r="I846" t="s">
        <v>22</v>
      </c>
      <c r="M846" t="s">
        <v>1129</v>
      </c>
      <c r="N846" t="s">
        <v>24</v>
      </c>
      <c r="O846" s="1">
        <v>39883.945486111108</v>
      </c>
    </row>
    <row r="847" spans="1:15" x14ac:dyDescent="0.35">
      <c r="A847" t="s">
        <v>221</v>
      </c>
      <c r="B847" t="s">
        <v>25</v>
      </c>
      <c r="C847">
        <v>163162</v>
      </c>
      <c r="D847" t="s">
        <v>17</v>
      </c>
      <c r="E847" t="s">
        <v>18</v>
      </c>
      <c r="F847" t="s">
        <v>19</v>
      </c>
      <c r="G847" t="s">
        <v>27</v>
      </c>
      <c r="H847" t="s">
        <v>368</v>
      </c>
      <c r="I847" t="s">
        <v>22</v>
      </c>
      <c r="N847" t="s">
        <v>24</v>
      </c>
      <c r="O847" s="1">
        <v>39884.673020833332</v>
      </c>
    </row>
    <row r="848" spans="1:15" x14ac:dyDescent="0.35">
      <c r="A848" t="s">
        <v>15</v>
      </c>
      <c r="B848" t="s">
        <v>25</v>
      </c>
      <c r="C848">
        <v>815012</v>
      </c>
      <c r="D848" t="s">
        <v>17</v>
      </c>
      <c r="E848" t="s">
        <v>18</v>
      </c>
      <c r="F848" t="s">
        <v>19</v>
      </c>
      <c r="G848" t="s">
        <v>20</v>
      </c>
      <c r="H848" t="s">
        <v>88</v>
      </c>
      <c r="I848" t="s">
        <v>22</v>
      </c>
      <c r="N848" t="s">
        <v>24</v>
      </c>
      <c r="O848" s="1">
        <v>39884.675798611112</v>
      </c>
    </row>
    <row r="849" spans="1:15" x14ac:dyDescent="0.35">
      <c r="A849" t="s">
        <v>972</v>
      </c>
      <c r="B849" t="s">
        <v>25</v>
      </c>
      <c r="C849">
        <v>385182</v>
      </c>
      <c r="D849" t="s">
        <v>17</v>
      </c>
      <c r="E849" t="s">
        <v>18</v>
      </c>
      <c r="F849" t="s">
        <v>19</v>
      </c>
      <c r="G849" t="s">
        <v>20</v>
      </c>
      <c r="H849" t="s">
        <v>1760</v>
      </c>
      <c r="I849" t="s">
        <v>22</v>
      </c>
      <c r="K849" t="s">
        <v>250</v>
      </c>
      <c r="N849" t="s">
        <v>24</v>
      </c>
      <c r="O849" s="1">
        <v>39885.379108796296</v>
      </c>
    </row>
    <row r="850" spans="1:15" x14ac:dyDescent="0.35">
      <c r="A850" t="s">
        <v>15</v>
      </c>
      <c r="B850" t="s">
        <v>25</v>
      </c>
      <c r="C850">
        <v>281376</v>
      </c>
      <c r="D850" t="s">
        <v>17</v>
      </c>
      <c r="E850" t="s">
        <v>18</v>
      </c>
      <c r="F850" t="s">
        <v>19</v>
      </c>
      <c r="G850" t="s">
        <v>20</v>
      </c>
      <c r="H850" t="s">
        <v>1522</v>
      </c>
      <c r="I850" t="s">
        <v>144</v>
      </c>
      <c r="K850" t="s">
        <v>81</v>
      </c>
      <c r="N850" t="s">
        <v>24</v>
      </c>
      <c r="O850" s="1">
        <v>39885.820787037039</v>
      </c>
    </row>
    <row r="851" spans="1:15" x14ac:dyDescent="0.35">
      <c r="A851" t="s">
        <v>972</v>
      </c>
      <c r="B851" t="s">
        <v>25</v>
      </c>
      <c r="C851">
        <v>401365</v>
      </c>
      <c r="D851" t="s">
        <v>17</v>
      </c>
      <c r="E851" t="s">
        <v>18</v>
      </c>
      <c r="F851" t="s">
        <v>19</v>
      </c>
      <c r="G851" t="s">
        <v>20</v>
      </c>
      <c r="H851" t="s">
        <v>28</v>
      </c>
      <c r="I851" t="s">
        <v>22</v>
      </c>
      <c r="K851" t="s">
        <v>493</v>
      </c>
      <c r="N851" t="s">
        <v>24</v>
      </c>
      <c r="O851" s="1">
        <v>39886.01971064815</v>
      </c>
    </row>
    <row r="852" spans="1:15" x14ac:dyDescent="0.35">
      <c r="A852" t="s">
        <v>972</v>
      </c>
      <c r="B852" t="s">
        <v>25</v>
      </c>
      <c r="C852">
        <v>86396</v>
      </c>
      <c r="D852" t="s">
        <v>17</v>
      </c>
      <c r="E852" t="s">
        <v>18</v>
      </c>
      <c r="F852" t="s">
        <v>19</v>
      </c>
      <c r="G852" t="s">
        <v>27</v>
      </c>
      <c r="H852" t="s">
        <v>28</v>
      </c>
      <c r="I852" t="s">
        <v>22</v>
      </c>
      <c r="K852" t="s">
        <v>493</v>
      </c>
      <c r="M852" t="s">
        <v>1021</v>
      </c>
      <c r="N852" t="s">
        <v>24</v>
      </c>
      <c r="O852" s="1">
        <v>39886.034259259257</v>
      </c>
    </row>
    <row r="853" spans="1:15" x14ac:dyDescent="0.35">
      <c r="A853" t="s">
        <v>15</v>
      </c>
      <c r="B853" t="s">
        <v>25</v>
      </c>
      <c r="C853">
        <v>725064</v>
      </c>
      <c r="D853" t="s">
        <v>17</v>
      </c>
      <c r="E853" t="s">
        <v>18</v>
      </c>
      <c r="F853" t="s">
        <v>19</v>
      </c>
      <c r="G853" t="s">
        <v>20</v>
      </c>
      <c r="I853" t="s">
        <v>22</v>
      </c>
      <c r="N853" t="s">
        <v>24</v>
      </c>
      <c r="O853" s="1">
        <v>39886.345694444448</v>
      </c>
    </row>
    <row r="854" spans="1:15" x14ac:dyDescent="0.35">
      <c r="A854" t="s">
        <v>221</v>
      </c>
      <c r="B854" t="s">
        <v>25</v>
      </c>
      <c r="C854">
        <v>20737</v>
      </c>
      <c r="D854" t="s">
        <v>17</v>
      </c>
      <c r="E854" t="s">
        <v>18</v>
      </c>
      <c r="F854" t="s">
        <v>19</v>
      </c>
      <c r="G854" t="s">
        <v>27</v>
      </c>
      <c r="H854" t="s">
        <v>130</v>
      </c>
      <c r="I854" t="s">
        <v>22</v>
      </c>
      <c r="N854" t="s">
        <v>167</v>
      </c>
      <c r="O854" s="1">
        <v>39886.36923611111</v>
      </c>
    </row>
    <row r="855" spans="1:15" x14ac:dyDescent="0.35">
      <c r="A855" t="s">
        <v>314</v>
      </c>
      <c r="B855" t="s">
        <v>25</v>
      </c>
      <c r="C855">
        <v>22428</v>
      </c>
      <c r="D855" t="s">
        <v>17</v>
      </c>
      <c r="E855" t="s">
        <v>18</v>
      </c>
      <c r="F855" t="s">
        <v>19</v>
      </c>
      <c r="G855" t="s">
        <v>27</v>
      </c>
      <c r="H855" t="s">
        <v>130</v>
      </c>
      <c r="I855" t="s">
        <v>22</v>
      </c>
      <c r="N855" t="s">
        <v>34</v>
      </c>
      <c r="O855" s="1">
        <v>39886.371967592589</v>
      </c>
    </row>
    <row r="856" spans="1:15" x14ac:dyDescent="0.35">
      <c r="A856" t="s">
        <v>500</v>
      </c>
      <c r="B856" t="s">
        <v>25</v>
      </c>
      <c r="C856">
        <v>48547</v>
      </c>
      <c r="D856" t="s">
        <v>17</v>
      </c>
      <c r="E856" t="s">
        <v>18</v>
      </c>
      <c r="F856" t="s">
        <v>19</v>
      </c>
      <c r="G856" t="s">
        <v>27</v>
      </c>
      <c r="H856" t="s">
        <v>130</v>
      </c>
      <c r="I856" t="s">
        <v>22</v>
      </c>
      <c r="N856" t="s">
        <v>24</v>
      </c>
      <c r="O856" s="1">
        <v>39886.373530092591</v>
      </c>
    </row>
    <row r="857" spans="1:15" x14ac:dyDescent="0.35">
      <c r="A857" t="s">
        <v>972</v>
      </c>
      <c r="B857" t="s">
        <v>25</v>
      </c>
      <c r="C857">
        <v>331666</v>
      </c>
      <c r="D857" t="s">
        <v>17</v>
      </c>
      <c r="E857" t="s">
        <v>18</v>
      </c>
      <c r="F857" t="s">
        <v>19</v>
      </c>
      <c r="G857" t="s">
        <v>20</v>
      </c>
      <c r="H857" t="s">
        <v>130</v>
      </c>
      <c r="I857" t="s">
        <v>22</v>
      </c>
      <c r="N857" t="s">
        <v>24</v>
      </c>
      <c r="O857" s="1">
        <v>39886.375173611108</v>
      </c>
    </row>
    <row r="858" spans="1:15" x14ac:dyDescent="0.35">
      <c r="A858" t="s">
        <v>327</v>
      </c>
      <c r="B858" t="s">
        <v>25</v>
      </c>
      <c r="C858">
        <v>382657</v>
      </c>
      <c r="D858" t="s">
        <v>17</v>
      </c>
      <c r="E858" t="s">
        <v>18</v>
      </c>
      <c r="F858" t="s">
        <v>19</v>
      </c>
      <c r="G858" t="s">
        <v>20</v>
      </c>
      <c r="H858" t="s">
        <v>130</v>
      </c>
      <c r="I858" t="s">
        <v>22</v>
      </c>
      <c r="N858" t="s">
        <v>24</v>
      </c>
      <c r="O858" s="1">
        <v>39886.377175925925</v>
      </c>
    </row>
    <row r="859" spans="1:15" x14ac:dyDescent="0.35">
      <c r="A859" t="s">
        <v>221</v>
      </c>
      <c r="B859" t="s">
        <v>25</v>
      </c>
      <c r="C859">
        <v>504260</v>
      </c>
      <c r="D859" t="s">
        <v>17</v>
      </c>
      <c r="E859" t="s">
        <v>18</v>
      </c>
      <c r="F859" t="s">
        <v>19</v>
      </c>
      <c r="G859" t="s">
        <v>20</v>
      </c>
      <c r="H859" t="s">
        <v>130</v>
      </c>
      <c r="I859" t="s">
        <v>22</v>
      </c>
      <c r="N859" t="s">
        <v>34</v>
      </c>
      <c r="O859" s="1">
        <v>39886.378993055558</v>
      </c>
    </row>
    <row r="860" spans="1:15" x14ac:dyDescent="0.35">
      <c r="A860" t="s">
        <v>560</v>
      </c>
      <c r="B860" t="s">
        <v>25</v>
      </c>
      <c r="C860">
        <v>937754</v>
      </c>
      <c r="D860" t="s">
        <v>17</v>
      </c>
      <c r="E860" t="s">
        <v>18</v>
      </c>
      <c r="F860" t="s">
        <v>19</v>
      </c>
      <c r="G860" t="s">
        <v>20</v>
      </c>
      <c r="H860" t="s">
        <v>130</v>
      </c>
      <c r="I860" t="s">
        <v>22</v>
      </c>
      <c r="N860" t="s">
        <v>24</v>
      </c>
      <c r="O860" s="1">
        <v>39886.380173611113</v>
      </c>
    </row>
    <row r="861" spans="1:15" x14ac:dyDescent="0.35">
      <c r="A861" t="s">
        <v>15</v>
      </c>
      <c r="B861" t="s">
        <v>25</v>
      </c>
      <c r="C861" t="s">
        <v>2983</v>
      </c>
      <c r="D861" t="s">
        <v>17</v>
      </c>
      <c r="E861" t="s">
        <v>18</v>
      </c>
      <c r="F861" t="s">
        <v>19</v>
      </c>
      <c r="G861" t="s">
        <v>20</v>
      </c>
      <c r="H861" t="s">
        <v>130</v>
      </c>
      <c r="I861" t="s">
        <v>22</v>
      </c>
      <c r="N861" t="s">
        <v>24</v>
      </c>
      <c r="O861" s="1">
        <v>39886.381562499999</v>
      </c>
    </row>
    <row r="862" spans="1:15" x14ac:dyDescent="0.35">
      <c r="A862" t="s">
        <v>15</v>
      </c>
      <c r="B862" t="s">
        <v>25</v>
      </c>
      <c r="C862">
        <v>661369</v>
      </c>
      <c r="D862" t="s">
        <v>17</v>
      </c>
      <c r="E862" t="s">
        <v>18</v>
      </c>
      <c r="F862" t="s">
        <v>19</v>
      </c>
      <c r="I862" t="s">
        <v>22</v>
      </c>
      <c r="N862" t="s">
        <v>24</v>
      </c>
      <c r="O862" s="1">
        <v>39886.398321759261</v>
      </c>
    </row>
    <row r="863" spans="1:15" x14ac:dyDescent="0.35">
      <c r="A863" t="s">
        <v>560</v>
      </c>
      <c r="B863" t="s">
        <v>25</v>
      </c>
      <c r="C863">
        <v>62590</v>
      </c>
      <c r="D863" t="s">
        <v>17</v>
      </c>
      <c r="E863" t="s">
        <v>18</v>
      </c>
      <c r="I863" t="s">
        <v>22</v>
      </c>
      <c r="N863" t="s">
        <v>24</v>
      </c>
      <c r="O863" s="1">
        <v>39887.635381944441</v>
      </c>
    </row>
    <row r="864" spans="1:15" x14ac:dyDescent="0.35">
      <c r="A864" t="s">
        <v>15</v>
      </c>
      <c r="B864" t="s">
        <v>16</v>
      </c>
      <c r="C864" t="s">
        <v>2929</v>
      </c>
      <c r="D864" t="s">
        <v>17</v>
      </c>
      <c r="E864" t="s">
        <v>18</v>
      </c>
      <c r="F864" t="s">
        <v>19</v>
      </c>
      <c r="G864" t="s">
        <v>20</v>
      </c>
      <c r="H864" t="s">
        <v>791</v>
      </c>
      <c r="I864" t="s">
        <v>22</v>
      </c>
      <c r="N864" t="s">
        <v>24</v>
      </c>
      <c r="O864" s="1">
        <v>39889.364594907405</v>
      </c>
    </row>
    <row r="865" spans="1:15" x14ac:dyDescent="0.35">
      <c r="A865" t="s">
        <v>221</v>
      </c>
      <c r="B865" t="s">
        <v>25</v>
      </c>
      <c r="C865">
        <v>14715</v>
      </c>
      <c r="D865" t="s">
        <v>17</v>
      </c>
      <c r="E865" t="s">
        <v>18</v>
      </c>
      <c r="F865" t="s">
        <v>34</v>
      </c>
      <c r="G865" t="s">
        <v>27</v>
      </c>
      <c r="I865" t="s">
        <v>22</v>
      </c>
      <c r="K865" t="s">
        <v>81</v>
      </c>
      <c r="M865" t="s">
        <v>498</v>
      </c>
      <c r="N865" t="s">
        <v>24</v>
      </c>
      <c r="O865" s="1">
        <v>39889.365752314814</v>
      </c>
    </row>
    <row r="866" spans="1:15" x14ac:dyDescent="0.35">
      <c r="A866" t="s">
        <v>59</v>
      </c>
      <c r="B866" t="s">
        <v>25</v>
      </c>
      <c r="C866">
        <v>8637</v>
      </c>
      <c r="D866" t="s">
        <v>17</v>
      </c>
      <c r="E866" t="s">
        <v>18</v>
      </c>
      <c r="H866" t="s">
        <v>37</v>
      </c>
      <c r="I866" t="s">
        <v>22</v>
      </c>
      <c r="N866" t="s">
        <v>24</v>
      </c>
      <c r="O866" s="1">
        <v>39889.966087962966</v>
      </c>
    </row>
    <row r="867" spans="1:15" x14ac:dyDescent="0.35">
      <c r="A867" t="s">
        <v>15</v>
      </c>
      <c r="B867" t="s">
        <v>25</v>
      </c>
      <c r="C867">
        <v>794980</v>
      </c>
      <c r="D867" t="s">
        <v>17</v>
      </c>
      <c r="E867" t="s">
        <v>18</v>
      </c>
      <c r="F867" t="s">
        <v>19</v>
      </c>
      <c r="G867" t="s">
        <v>20</v>
      </c>
      <c r="I867" t="s">
        <v>22</v>
      </c>
      <c r="N867" t="s">
        <v>24</v>
      </c>
      <c r="O867" s="1">
        <v>39890.82371527778</v>
      </c>
    </row>
    <row r="868" spans="1:15" x14ac:dyDescent="0.35">
      <c r="A868" t="s">
        <v>15</v>
      </c>
      <c r="B868" t="s">
        <v>25</v>
      </c>
      <c r="C868">
        <v>110930</v>
      </c>
      <c r="D868" t="s">
        <v>17</v>
      </c>
      <c r="E868" t="s">
        <v>18</v>
      </c>
      <c r="F868" t="s">
        <v>19</v>
      </c>
      <c r="G868" t="s">
        <v>27</v>
      </c>
      <c r="H868" t="s">
        <v>224</v>
      </c>
      <c r="I868" t="s">
        <v>22</v>
      </c>
      <c r="N868" t="s">
        <v>24</v>
      </c>
      <c r="O868" s="1">
        <v>39891.45449074074</v>
      </c>
    </row>
    <row r="869" spans="1:15" x14ac:dyDescent="0.35">
      <c r="A869" t="s">
        <v>500</v>
      </c>
      <c r="B869" t="s">
        <v>16</v>
      </c>
      <c r="C869">
        <v>231802</v>
      </c>
      <c r="D869" t="s">
        <v>17</v>
      </c>
      <c r="E869" t="s">
        <v>18</v>
      </c>
      <c r="F869" t="s">
        <v>19</v>
      </c>
      <c r="G869" t="s">
        <v>20</v>
      </c>
      <c r="H869" t="s">
        <v>254</v>
      </c>
      <c r="I869" t="s">
        <v>114</v>
      </c>
      <c r="N869" t="s">
        <v>24</v>
      </c>
      <c r="O869" s="1">
        <v>39891.486215277779</v>
      </c>
    </row>
    <row r="870" spans="1:15" x14ac:dyDescent="0.35">
      <c r="A870" t="s">
        <v>15</v>
      </c>
      <c r="B870" t="s">
        <v>25</v>
      </c>
      <c r="C870">
        <v>362262</v>
      </c>
      <c r="D870" t="s">
        <v>17</v>
      </c>
      <c r="E870" t="s">
        <v>18</v>
      </c>
      <c r="F870" t="s">
        <v>19</v>
      </c>
      <c r="G870" t="s">
        <v>20</v>
      </c>
      <c r="H870" t="s">
        <v>1708</v>
      </c>
      <c r="I870" t="s">
        <v>22</v>
      </c>
      <c r="N870" t="s">
        <v>24</v>
      </c>
      <c r="O870" s="1">
        <v>39891.578981481478</v>
      </c>
    </row>
    <row r="871" spans="1:15" x14ac:dyDescent="0.35">
      <c r="A871" t="s">
        <v>221</v>
      </c>
      <c r="B871" t="s">
        <v>16</v>
      </c>
      <c r="C871">
        <v>21151</v>
      </c>
      <c r="D871" t="s">
        <v>17</v>
      </c>
      <c r="E871" t="s">
        <v>18</v>
      </c>
      <c r="F871" t="s">
        <v>19</v>
      </c>
      <c r="G871" t="s">
        <v>27</v>
      </c>
      <c r="H871" t="s">
        <v>211</v>
      </c>
      <c r="I871" t="s">
        <v>22</v>
      </c>
      <c r="K871" t="s">
        <v>132</v>
      </c>
      <c r="N871" t="s">
        <v>167</v>
      </c>
      <c r="O871" s="1">
        <v>39891.701018518521</v>
      </c>
    </row>
    <row r="872" spans="1:15" x14ac:dyDescent="0.35">
      <c r="A872" t="s">
        <v>560</v>
      </c>
      <c r="B872" t="s">
        <v>25</v>
      </c>
      <c r="C872">
        <v>91651</v>
      </c>
      <c r="D872" t="s">
        <v>17</v>
      </c>
      <c r="E872" t="s">
        <v>18</v>
      </c>
      <c r="F872" t="s">
        <v>19</v>
      </c>
      <c r="G872" t="s">
        <v>27</v>
      </c>
      <c r="H872" t="s">
        <v>162</v>
      </c>
      <c r="I872" t="s">
        <v>144</v>
      </c>
      <c r="K872" t="s">
        <v>926</v>
      </c>
      <c r="L872">
        <v>1953</v>
      </c>
      <c r="N872" t="s">
        <v>24</v>
      </c>
      <c r="O872" s="1">
        <v>39891.867372685185</v>
      </c>
    </row>
    <row r="873" spans="1:15" x14ac:dyDescent="0.35">
      <c r="A873" t="s">
        <v>15</v>
      </c>
      <c r="B873" t="s">
        <v>25</v>
      </c>
      <c r="C873">
        <v>27212</v>
      </c>
      <c r="D873" t="s">
        <v>17</v>
      </c>
      <c r="E873" t="s">
        <v>18</v>
      </c>
      <c r="F873" t="s">
        <v>34</v>
      </c>
      <c r="G873" t="s">
        <v>27</v>
      </c>
      <c r="H873" t="s">
        <v>385</v>
      </c>
      <c r="I873" t="s">
        <v>22</v>
      </c>
      <c r="M873" t="s">
        <v>664</v>
      </c>
      <c r="N873" t="s">
        <v>24</v>
      </c>
      <c r="O873" s="1">
        <v>39892.389224537037</v>
      </c>
    </row>
    <row r="874" spans="1:15" x14ac:dyDescent="0.35">
      <c r="A874" t="s">
        <v>15</v>
      </c>
      <c r="B874" t="s">
        <v>16</v>
      </c>
      <c r="C874">
        <v>462635</v>
      </c>
      <c r="D874" t="s">
        <v>17</v>
      </c>
      <c r="E874" t="s">
        <v>18</v>
      </c>
      <c r="F874" t="s">
        <v>19</v>
      </c>
      <c r="G874" t="s">
        <v>20</v>
      </c>
      <c r="H874" t="s">
        <v>52</v>
      </c>
      <c r="I874" t="s">
        <v>22</v>
      </c>
      <c r="N874" t="s">
        <v>24</v>
      </c>
      <c r="O874" s="1">
        <v>39892.908321759256</v>
      </c>
    </row>
    <row r="875" spans="1:15" x14ac:dyDescent="0.35">
      <c r="A875" t="s">
        <v>221</v>
      </c>
      <c r="B875" t="s">
        <v>16</v>
      </c>
      <c r="C875">
        <v>530922</v>
      </c>
      <c r="D875" t="s">
        <v>17</v>
      </c>
      <c r="E875" t="s">
        <v>18</v>
      </c>
      <c r="F875" t="s">
        <v>34</v>
      </c>
      <c r="G875" t="s">
        <v>20</v>
      </c>
      <c r="H875" t="s">
        <v>2049</v>
      </c>
      <c r="I875" t="s">
        <v>22</v>
      </c>
      <c r="N875" t="s">
        <v>24</v>
      </c>
      <c r="O875" s="1">
        <v>39893.718275462961</v>
      </c>
    </row>
    <row r="876" spans="1:15" x14ac:dyDescent="0.35">
      <c r="A876" t="s">
        <v>327</v>
      </c>
      <c r="B876" t="s">
        <v>25</v>
      </c>
      <c r="C876">
        <v>861968</v>
      </c>
      <c r="D876" t="s">
        <v>17</v>
      </c>
      <c r="E876" t="s">
        <v>18</v>
      </c>
      <c r="F876" t="s">
        <v>34</v>
      </c>
      <c r="G876" t="s">
        <v>20</v>
      </c>
      <c r="H876" t="s">
        <v>2588</v>
      </c>
      <c r="I876" t="s">
        <v>22</v>
      </c>
      <c r="N876" t="s">
        <v>24</v>
      </c>
      <c r="O876" s="1">
        <v>39894.337060185186</v>
      </c>
    </row>
    <row r="877" spans="1:15" x14ac:dyDescent="0.35">
      <c r="A877" t="s">
        <v>972</v>
      </c>
      <c r="B877" t="s">
        <v>25</v>
      </c>
      <c r="C877">
        <v>199575</v>
      </c>
      <c r="D877" t="s">
        <v>17</v>
      </c>
      <c r="E877" t="s">
        <v>18</v>
      </c>
      <c r="F877" t="s">
        <v>19</v>
      </c>
      <c r="G877" t="s">
        <v>20</v>
      </c>
      <c r="H877" t="s">
        <v>232</v>
      </c>
      <c r="I877" t="s">
        <v>22</v>
      </c>
      <c r="K877" t="s">
        <v>250</v>
      </c>
      <c r="M877" t="s">
        <v>1344</v>
      </c>
      <c r="N877" t="s">
        <v>24</v>
      </c>
      <c r="O877" s="1">
        <v>39894.548171296294</v>
      </c>
    </row>
    <row r="878" spans="1:15" x14ac:dyDescent="0.35">
      <c r="A878" t="s">
        <v>759</v>
      </c>
      <c r="B878" t="s">
        <v>25</v>
      </c>
      <c r="C878">
        <v>672164</v>
      </c>
      <c r="D878" t="s">
        <v>17</v>
      </c>
      <c r="E878" t="s">
        <v>18</v>
      </c>
      <c r="G878" t="s">
        <v>20</v>
      </c>
      <c r="H878" t="s">
        <v>52</v>
      </c>
      <c r="I878" t="s">
        <v>22</v>
      </c>
      <c r="M878" t="s">
        <v>2273</v>
      </c>
      <c r="N878" t="s">
        <v>24</v>
      </c>
      <c r="O878" s="1">
        <v>39894.548622685186</v>
      </c>
    </row>
    <row r="879" spans="1:15" x14ac:dyDescent="0.35">
      <c r="A879" t="s">
        <v>560</v>
      </c>
      <c r="B879" t="s">
        <v>25</v>
      </c>
      <c r="C879">
        <v>898362</v>
      </c>
      <c r="D879" t="s">
        <v>17</v>
      </c>
      <c r="E879" t="s">
        <v>18</v>
      </c>
      <c r="F879" t="s">
        <v>19</v>
      </c>
      <c r="G879" t="s">
        <v>20</v>
      </c>
      <c r="I879" t="s">
        <v>22</v>
      </c>
      <c r="K879" t="s">
        <v>195</v>
      </c>
      <c r="N879" t="s">
        <v>24</v>
      </c>
      <c r="O879" s="1">
        <v>39894.549120370371</v>
      </c>
    </row>
    <row r="880" spans="1:15" x14ac:dyDescent="0.35">
      <c r="A880" t="s">
        <v>15</v>
      </c>
      <c r="B880" t="s">
        <v>25</v>
      </c>
      <c r="C880">
        <v>966554</v>
      </c>
      <c r="D880" t="s">
        <v>17</v>
      </c>
      <c r="E880" t="s">
        <v>18</v>
      </c>
      <c r="F880" t="s">
        <v>19</v>
      </c>
      <c r="G880" t="s">
        <v>20</v>
      </c>
      <c r="H880" t="s">
        <v>244</v>
      </c>
      <c r="I880" t="s">
        <v>22</v>
      </c>
      <c r="N880" t="s">
        <v>24</v>
      </c>
      <c r="O880" s="1">
        <v>39894.54959490741</v>
      </c>
    </row>
    <row r="881" spans="1:15" x14ac:dyDescent="0.35">
      <c r="A881" t="s">
        <v>327</v>
      </c>
      <c r="B881" t="s">
        <v>16</v>
      </c>
      <c r="C881">
        <v>63662</v>
      </c>
      <c r="D881" t="s">
        <v>17</v>
      </c>
      <c r="E881" t="s">
        <v>18</v>
      </c>
      <c r="F881" t="s">
        <v>19</v>
      </c>
      <c r="G881" t="s">
        <v>27</v>
      </c>
      <c r="H881" t="s">
        <v>377</v>
      </c>
      <c r="I881" t="s">
        <v>22</v>
      </c>
      <c r="N881" t="s">
        <v>24</v>
      </c>
      <c r="O881" s="1">
        <v>39894.740879629629</v>
      </c>
    </row>
    <row r="882" spans="1:15" x14ac:dyDescent="0.35">
      <c r="A882" t="s">
        <v>560</v>
      </c>
      <c r="B882" t="s">
        <v>25</v>
      </c>
      <c r="C882">
        <v>336096</v>
      </c>
      <c r="D882" t="s">
        <v>17</v>
      </c>
      <c r="E882" t="s">
        <v>18</v>
      </c>
      <c r="G882" t="s">
        <v>20</v>
      </c>
      <c r="H882" t="s">
        <v>128</v>
      </c>
      <c r="I882" t="s">
        <v>22</v>
      </c>
      <c r="K882" t="s">
        <v>139</v>
      </c>
      <c r="N882" t="s">
        <v>24</v>
      </c>
      <c r="O882" s="1">
        <v>39894.759074074071</v>
      </c>
    </row>
    <row r="883" spans="1:15" x14ac:dyDescent="0.35">
      <c r="A883" t="s">
        <v>15</v>
      </c>
      <c r="B883" t="s">
        <v>16</v>
      </c>
      <c r="C883">
        <v>229688</v>
      </c>
      <c r="D883" t="s">
        <v>17</v>
      </c>
      <c r="E883" t="s">
        <v>18</v>
      </c>
      <c r="F883" t="s">
        <v>19</v>
      </c>
      <c r="H883" t="s">
        <v>1159</v>
      </c>
      <c r="I883" t="s">
        <v>114</v>
      </c>
      <c r="K883" t="s">
        <v>195</v>
      </c>
      <c r="N883" t="s">
        <v>24</v>
      </c>
      <c r="O883" s="1">
        <v>39894.870115740741</v>
      </c>
    </row>
    <row r="884" spans="1:15" x14ac:dyDescent="0.35">
      <c r="A884" t="s">
        <v>15</v>
      </c>
      <c r="B884" t="s">
        <v>16</v>
      </c>
      <c r="C884">
        <v>71679</v>
      </c>
      <c r="D884" t="s">
        <v>17</v>
      </c>
      <c r="E884" t="s">
        <v>18</v>
      </c>
      <c r="F884" t="s">
        <v>19</v>
      </c>
      <c r="G884" t="s">
        <v>27</v>
      </c>
      <c r="H884" t="s">
        <v>172</v>
      </c>
      <c r="I884" t="s">
        <v>22</v>
      </c>
      <c r="N884" t="s">
        <v>24</v>
      </c>
      <c r="O884" s="1">
        <v>39895.638611111113</v>
      </c>
    </row>
    <row r="885" spans="1:15" x14ac:dyDescent="0.35">
      <c r="A885" t="s">
        <v>221</v>
      </c>
      <c r="B885" t="s">
        <v>25</v>
      </c>
      <c r="C885">
        <v>71234</v>
      </c>
      <c r="D885" t="s">
        <v>17</v>
      </c>
      <c r="E885" t="s">
        <v>18</v>
      </c>
      <c r="F885" t="s">
        <v>19</v>
      </c>
      <c r="G885" t="s">
        <v>27</v>
      </c>
      <c r="H885" t="s">
        <v>224</v>
      </c>
      <c r="I885" t="s">
        <v>22</v>
      </c>
      <c r="N885" t="s">
        <v>34</v>
      </c>
      <c r="O885" s="1">
        <v>39895.692523148151</v>
      </c>
    </row>
    <row r="886" spans="1:15" x14ac:dyDescent="0.35">
      <c r="A886" t="s">
        <v>2660</v>
      </c>
      <c r="B886" t="s">
        <v>25</v>
      </c>
      <c r="C886" t="s">
        <v>2854</v>
      </c>
      <c r="D886" t="s">
        <v>17</v>
      </c>
      <c r="E886" t="s">
        <v>18</v>
      </c>
      <c r="F886" t="s">
        <v>19</v>
      </c>
      <c r="G886" t="s">
        <v>20</v>
      </c>
      <c r="I886" t="s">
        <v>22</v>
      </c>
      <c r="N886" t="s">
        <v>24</v>
      </c>
      <c r="O886" s="1">
        <v>39895.717060185183</v>
      </c>
    </row>
    <row r="887" spans="1:15" x14ac:dyDescent="0.35">
      <c r="A887" t="s">
        <v>560</v>
      </c>
      <c r="B887" t="s">
        <v>25</v>
      </c>
      <c r="C887">
        <v>65200</v>
      </c>
      <c r="D887" t="s">
        <v>17</v>
      </c>
      <c r="E887" t="s">
        <v>18</v>
      </c>
      <c r="G887" t="s">
        <v>27</v>
      </c>
      <c r="H887" t="s">
        <v>28</v>
      </c>
      <c r="I887" t="s">
        <v>22</v>
      </c>
      <c r="N887" t="s">
        <v>24</v>
      </c>
      <c r="O887" s="1">
        <v>39895.754594907405</v>
      </c>
    </row>
    <row r="888" spans="1:15" x14ac:dyDescent="0.35">
      <c r="A888" t="s">
        <v>15</v>
      </c>
      <c r="B888" t="s">
        <v>16</v>
      </c>
      <c r="C888" t="s">
        <v>2974</v>
      </c>
      <c r="D888" t="s">
        <v>17</v>
      </c>
      <c r="E888" t="s">
        <v>18</v>
      </c>
      <c r="F888" t="s">
        <v>34</v>
      </c>
      <c r="G888" t="s">
        <v>20</v>
      </c>
      <c r="H888" t="s">
        <v>174</v>
      </c>
      <c r="I888" t="s">
        <v>22</v>
      </c>
      <c r="M888" t="s">
        <v>2975</v>
      </c>
      <c r="N888" t="s">
        <v>24</v>
      </c>
      <c r="O888" s="1">
        <v>39896.372152777774</v>
      </c>
    </row>
    <row r="889" spans="1:15" x14ac:dyDescent="0.35">
      <c r="A889" t="s">
        <v>15</v>
      </c>
      <c r="B889" t="s">
        <v>25</v>
      </c>
      <c r="C889">
        <v>437257</v>
      </c>
      <c r="D889" t="s">
        <v>17</v>
      </c>
      <c r="E889" t="s">
        <v>18</v>
      </c>
      <c r="I889" t="s">
        <v>22</v>
      </c>
      <c r="N889" t="s">
        <v>24</v>
      </c>
      <c r="O889" s="1">
        <v>39896.672233796293</v>
      </c>
    </row>
    <row r="890" spans="1:15" x14ac:dyDescent="0.35">
      <c r="A890" t="s">
        <v>1381</v>
      </c>
      <c r="B890" t="s">
        <v>16</v>
      </c>
      <c r="C890">
        <v>340176</v>
      </c>
      <c r="D890" t="s">
        <v>17</v>
      </c>
      <c r="E890" t="s">
        <v>18</v>
      </c>
      <c r="F890" t="s">
        <v>19</v>
      </c>
      <c r="G890" t="s">
        <v>20</v>
      </c>
      <c r="H890" t="s">
        <v>254</v>
      </c>
      <c r="I890" t="s">
        <v>144</v>
      </c>
      <c r="K890" t="s">
        <v>197</v>
      </c>
      <c r="L890" s="4">
        <v>23163</v>
      </c>
      <c r="N890" t="s">
        <v>24</v>
      </c>
      <c r="O890" s="1">
        <v>39896.703530092593</v>
      </c>
    </row>
    <row r="891" spans="1:15" x14ac:dyDescent="0.35">
      <c r="A891" t="s">
        <v>221</v>
      </c>
      <c r="B891" t="s">
        <v>25</v>
      </c>
      <c r="C891">
        <v>823601</v>
      </c>
      <c r="D891" t="s">
        <v>17</v>
      </c>
      <c r="E891" t="s">
        <v>18</v>
      </c>
      <c r="F891" t="s">
        <v>19</v>
      </c>
      <c r="G891" t="s">
        <v>20</v>
      </c>
      <c r="H891" t="s">
        <v>52</v>
      </c>
      <c r="I891" t="s">
        <v>22</v>
      </c>
      <c r="K891" t="s">
        <v>168</v>
      </c>
      <c r="L891" t="s">
        <v>2506</v>
      </c>
      <c r="M891" t="s">
        <v>2507</v>
      </c>
      <c r="N891" t="s">
        <v>34</v>
      </c>
      <c r="O891" s="1">
        <v>39898.034918981481</v>
      </c>
    </row>
    <row r="892" spans="1:15" x14ac:dyDescent="0.35">
      <c r="A892" t="s">
        <v>500</v>
      </c>
      <c r="B892" t="s">
        <v>25</v>
      </c>
      <c r="C892">
        <v>147538</v>
      </c>
      <c r="D892" t="s">
        <v>17</v>
      </c>
      <c r="E892" t="s">
        <v>18</v>
      </c>
      <c r="F892" t="s">
        <v>19</v>
      </c>
      <c r="G892" t="s">
        <v>20</v>
      </c>
      <c r="H892" t="s">
        <v>138</v>
      </c>
      <c r="I892" t="s">
        <v>22</v>
      </c>
      <c r="N892" t="s">
        <v>24</v>
      </c>
      <c r="O892" s="1">
        <v>39898.645173611112</v>
      </c>
    </row>
    <row r="893" spans="1:15" x14ac:dyDescent="0.35">
      <c r="A893" t="s">
        <v>221</v>
      </c>
      <c r="B893" t="s">
        <v>25</v>
      </c>
      <c r="C893">
        <v>8277</v>
      </c>
      <c r="D893" t="s">
        <v>17</v>
      </c>
      <c r="E893" t="s">
        <v>18</v>
      </c>
      <c r="F893" t="s">
        <v>34</v>
      </c>
      <c r="I893" t="s">
        <v>22</v>
      </c>
      <c r="K893" t="s">
        <v>81</v>
      </c>
      <c r="N893" t="s">
        <v>24</v>
      </c>
      <c r="O893" s="1">
        <v>39899.439756944441</v>
      </c>
    </row>
    <row r="894" spans="1:15" x14ac:dyDescent="0.35">
      <c r="A894" t="s">
        <v>15</v>
      </c>
      <c r="B894" t="s">
        <v>25</v>
      </c>
      <c r="C894">
        <v>391787</v>
      </c>
      <c r="D894" t="s">
        <v>17</v>
      </c>
      <c r="E894" t="s">
        <v>18</v>
      </c>
      <c r="F894" t="s">
        <v>19</v>
      </c>
      <c r="G894" t="s">
        <v>20</v>
      </c>
      <c r="I894" t="s">
        <v>22</v>
      </c>
      <c r="N894" t="s">
        <v>24</v>
      </c>
      <c r="O894" s="1">
        <v>39900.320567129631</v>
      </c>
    </row>
    <row r="895" spans="1:15" x14ac:dyDescent="0.35">
      <c r="A895" t="s">
        <v>15</v>
      </c>
      <c r="B895" t="s">
        <v>25</v>
      </c>
      <c r="C895">
        <v>492869</v>
      </c>
      <c r="D895" t="s">
        <v>17</v>
      </c>
      <c r="E895" t="s">
        <v>18</v>
      </c>
      <c r="F895" t="s">
        <v>19</v>
      </c>
      <c r="G895" t="s">
        <v>20</v>
      </c>
      <c r="H895" t="s">
        <v>130</v>
      </c>
      <c r="I895" t="s">
        <v>22</v>
      </c>
      <c r="N895" t="s">
        <v>24</v>
      </c>
      <c r="O895" s="1">
        <v>39900.398229166669</v>
      </c>
    </row>
    <row r="896" spans="1:15" x14ac:dyDescent="0.35">
      <c r="A896" t="s">
        <v>221</v>
      </c>
      <c r="B896" t="s">
        <v>16</v>
      </c>
      <c r="C896">
        <v>332688</v>
      </c>
      <c r="D896" t="s">
        <v>17</v>
      </c>
      <c r="E896" t="s">
        <v>18</v>
      </c>
      <c r="F896" t="s">
        <v>19</v>
      </c>
      <c r="G896" t="s">
        <v>27</v>
      </c>
      <c r="H896" t="s">
        <v>88</v>
      </c>
      <c r="I896" t="s">
        <v>22</v>
      </c>
      <c r="K896" t="s">
        <v>139</v>
      </c>
      <c r="M896" t="s">
        <v>1434</v>
      </c>
      <c r="N896" t="s">
        <v>34</v>
      </c>
      <c r="O896" s="1">
        <v>39900.510625000003</v>
      </c>
    </row>
    <row r="897" spans="1:15" x14ac:dyDescent="0.35">
      <c r="A897" t="s">
        <v>15</v>
      </c>
      <c r="B897" t="s">
        <v>25</v>
      </c>
      <c r="C897">
        <v>644993</v>
      </c>
      <c r="D897" t="s">
        <v>17</v>
      </c>
      <c r="E897" t="s">
        <v>18</v>
      </c>
      <c r="I897" t="s">
        <v>22</v>
      </c>
      <c r="N897" t="s">
        <v>24</v>
      </c>
      <c r="O897" s="1">
        <v>39900.580775462964</v>
      </c>
    </row>
    <row r="898" spans="1:15" x14ac:dyDescent="0.35">
      <c r="A898" t="s">
        <v>15</v>
      </c>
      <c r="B898" t="s">
        <v>25</v>
      </c>
      <c r="C898">
        <v>616189</v>
      </c>
      <c r="D898" t="s">
        <v>17</v>
      </c>
      <c r="E898" t="s">
        <v>18</v>
      </c>
      <c r="F898" t="s">
        <v>19</v>
      </c>
      <c r="G898" t="s">
        <v>20</v>
      </c>
      <c r="H898" t="s">
        <v>224</v>
      </c>
      <c r="I898" t="s">
        <v>22</v>
      </c>
      <c r="K898" t="s">
        <v>81</v>
      </c>
      <c r="L898" s="2">
        <v>26938</v>
      </c>
      <c r="N898" t="s">
        <v>24</v>
      </c>
      <c r="O898" s="1">
        <v>39900.625509259262</v>
      </c>
    </row>
    <row r="899" spans="1:15" x14ac:dyDescent="0.35">
      <c r="A899" t="s">
        <v>15</v>
      </c>
      <c r="B899" t="s">
        <v>16</v>
      </c>
      <c r="C899">
        <v>393687</v>
      </c>
      <c r="D899" t="s">
        <v>17</v>
      </c>
      <c r="E899" t="s">
        <v>18</v>
      </c>
      <c r="F899" t="s">
        <v>19</v>
      </c>
      <c r="I899" t="s">
        <v>22</v>
      </c>
      <c r="N899" t="s">
        <v>24</v>
      </c>
      <c r="O899" s="1">
        <v>39900.6875</v>
      </c>
    </row>
    <row r="900" spans="1:15" x14ac:dyDescent="0.35">
      <c r="B900" t="s">
        <v>25</v>
      </c>
      <c r="C900">
        <v>129</v>
      </c>
      <c r="D900" t="s">
        <v>17</v>
      </c>
      <c r="E900" t="s">
        <v>18</v>
      </c>
      <c r="F900" t="s">
        <v>34</v>
      </c>
      <c r="G900" t="s">
        <v>27</v>
      </c>
      <c r="H900" t="s">
        <v>35</v>
      </c>
      <c r="I900" t="s">
        <v>22</v>
      </c>
      <c r="N900" t="s">
        <v>24</v>
      </c>
      <c r="O900" s="1">
        <v>39901.443796296298</v>
      </c>
    </row>
    <row r="901" spans="1:15" x14ac:dyDescent="0.35">
      <c r="A901" t="s">
        <v>15</v>
      </c>
      <c r="B901" t="s">
        <v>25</v>
      </c>
      <c r="C901">
        <v>965776</v>
      </c>
      <c r="D901" t="s">
        <v>17</v>
      </c>
      <c r="E901" t="s">
        <v>18</v>
      </c>
      <c r="F901" t="s">
        <v>19</v>
      </c>
      <c r="H901" t="s">
        <v>172</v>
      </c>
      <c r="I901" t="s">
        <v>22</v>
      </c>
      <c r="N901" t="s">
        <v>24</v>
      </c>
      <c r="O901" s="1">
        <v>39901.663182870368</v>
      </c>
    </row>
    <row r="902" spans="1:15" x14ac:dyDescent="0.35">
      <c r="A902" t="s">
        <v>15</v>
      </c>
      <c r="B902" t="s">
        <v>25</v>
      </c>
      <c r="C902">
        <v>637108</v>
      </c>
      <c r="D902" t="s">
        <v>17</v>
      </c>
      <c r="E902" t="s">
        <v>18</v>
      </c>
      <c r="F902" t="s">
        <v>19</v>
      </c>
      <c r="G902" t="s">
        <v>20</v>
      </c>
      <c r="H902" t="s">
        <v>172</v>
      </c>
      <c r="I902" t="s">
        <v>22</v>
      </c>
      <c r="N902" t="s">
        <v>24</v>
      </c>
      <c r="O902" s="1">
        <v>39901.789155092592</v>
      </c>
    </row>
    <row r="903" spans="1:15" x14ac:dyDescent="0.35">
      <c r="A903" t="s">
        <v>560</v>
      </c>
      <c r="B903" t="s">
        <v>25</v>
      </c>
      <c r="C903">
        <v>77525</v>
      </c>
      <c r="D903" t="s">
        <v>17</v>
      </c>
      <c r="E903" t="s">
        <v>18</v>
      </c>
      <c r="F903" t="s">
        <v>19</v>
      </c>
      <c r="G903" t="s">
        <v>27</v>
      </c>
      <c r="H903" t="s">
        <v>977</v>
      </c>
      <c r="I903" t="s">
        <v>22</v>
      </c>
      <c r="K903" t="s">
        <v>195</v>
      </c>
      <c r="N903" t="s">
        <v>24</v>
      </c>
      <c r="O903" s="1">
        <v>39901.804282407407</v>
      </c>
    </row>
    <row r="904" spans="1:15" x14ac:dyDescent="0.35">
      <c r="A904" t="s">
        <v>327</v>
      </c>
      <c r="B904" t="s">
        <v>25</v>
      </c>
      <c r="C904">
        <v>309485</v>
      </c>
      <c r="D904" t="s">
        <v>17</v>
      </c>
      <c r="E904" t="s">
        <v>18</v>
      </c>
      <c r="F904" t="s">
        <v>34</v>
      </c>
      <c r="G904" t="s">
        <v>20</v>
      </c>
      <c r="H904" t="s">
        <v>28</v>
      </c>
      <c r="I904" t="s">
        <v>22</v>
      </c>
      <c r="N904" t="s">
        <v>24</v>
      </c>
      <c r="O904" s="1">
        <v>39902.377812500003</v>
      </c>
    </row>
    <row r="905" spans="1:15" x14ac:dyDescent="0.35">
      <c r="A905" t="s">
        <v>15</v>
      </c>
      <c r="B905" t="s">
        <v>25</v>
      </c>
      <c r="C905">
        <v>918546</v>
      </c>
      <c r="D905" t="s">
        <v>17</v>
      </c>
      <c r="E905" t="s">
        <v>18</v>
      </c>
      <c r="F905" t="s">
        <v>19</v>
      </c>
      <c r="G905" t="s">
        <v>20</v>
      </c>
      <c r="I905" t="s">
        <v>22</v>
      </c>
      <c r="N905" t="s">
        <v>24</v>
      </c>
      <c r="O905" s="1">
        <v>39902.397314814814</v>
      </c>
    </row>
    <row r="906" spans="1:15" x14ac:dyDescent="0.35">
      <c r="A906" t="s">
        <v>327</v>
      </c>
      <c r="B906" t="s">
        <v>25</v>
      </c>
      <c r="C906" t="s">
        <v>2861</v>
      </c>
      <c r="D906" t="s">
        <v>17</v>
      </c>
      <c r="E906" t="s">
        <v>18</v>
      </c>
      <c r="F906" t="s">
        <v>34</v>
      </c>
      <c r="G906" t="s">
        <v>20</v>
      </c>
      <c r="H906" t="s">
        <v>2862</v>
      </c>
      <c r="I906" t="s">
        <v>22</v>
      </c>
      <c r="K906" t="s">
        <v>139</v>
      </c>
      <c r="N906" t="s">
        <v>24</v>
      </c>
      <c r="O906" s="1">
        <v>39902.416770833333</v>
      </c>
    </row>
    <row r="907" spans="1:15" x14ac:dyDescent="0.35">
      <c r="A907" t="s">
        <v>59</v>
      </c>
      <c r="B907" t="s">
        <v>16</v>
      </c>
      <c r="C907">
        <v>6444</v>
      </c>
      <c r="D907" t="s">
        <v>17</v>
      </c>
      <c r="E907" t="s">
        <v>18</v>
      </c>
      <c r="F907" t="s">
        <v>19</v>
      </c>
      <c r="H907" t="s">
        <v>74</v>
      </c>
      <c r="I907" t="s">
        <v>22</v>
      </c>
      <c r="K907" t="s">
        <v>139</v>
      </c>
      <c r="N907" t="s">
        <v>24</v>
      </c>
      <c r="O907" s="1">
        <v>39902.576574074075</v>
      </c>
    </row>
    <row r="908" spans="1:15" x14ac:dyDescent="0.35">
      <c r="A908" t="s">
        <v>15</v>
      </c>
      <c r="B908" t="s">
        <v>16</v>
      </c>
      <c r="C908">
        <v>932233</v>
      </c>
      <c r="D908" t="s">
        <v>17</v>
      </c>
      <c r="E908" t="s">
        <v>18</v>
      </c>
      <c r="F908" t="s">
        <v>19</v>
      </c>
      <c r="I908" t="s">
        <v>22</v>
      </c>
      <c r="N908" t="s">
        <v>24</v>
      </c>
      <c r="O908" s="1">
        <v>39902.753437500003</v>
      </c>
    </row>
    <row r="909" spans="1:15" x14ac:dyDescent="0.35">
      <c r="A909" t="s">
        <v>1381</v>
      </c>
      <c r="B909" t="s">
        <v>25</v>
      </c>
      <c r="C909">
        <v>336235</v>
      </c>
      <c r="D909" t="s">
        <v>17</v>
      </c>
      <c r="E909" t="s">
        <v>18</v>
      </c>
      <c r="F909" t="s">
        <v>19</v>
      </c>
      <c r="G909" t="s">
        <v>20</v>
      </c>
      <c r="H909" t="s">
        <v>1627</v>
      </c>
      <c r="I909" t="s">
        <v>144</v>
      </c>
      <c r="K909" t="s">
        <v>552</v>
      </c>
      <c r="M909" t="s">
        <v>1628</v>
      </c>
      <c r="N909" t="s">
        <v>24</v>
      </c>
      <c r="O909" s="1">
        <v>39902.900451388887</v>
      </c>
    </row>
    <row r="910" spans="1:15" x14ac:dyDescent="0.35">
      <c r="A910" t="s">
        <v>15</v>
      </c>
      <c r="B910" t="s">
        <v>25</v>
      </c>
      <c r="C910">
        <v>137053</v>
      </c>
      <c r="D910" t="s">
        <v>17</v>
      </c>
      <c r="E910" t="s">
        <v>18</v>
      </c>
      <c r="F910" t="s">
        <v>19</v>
      </c>
      <c r="G910" t="s">
        <v>27</v>
      </c>
      <c r="H910" t="s">
        <v>71</v>
      </c>
      <c r="I910" t="s">
        <v>22</v>
      </c>
      <c r="N910" t="s">
        <v>24</v>
      </c>
      <c r="O910" s="1">
        <v>39903.399872685186</v>
      </c>
    </row>
    <row r="911" spans="1:15" x14ac:dyDescent="0.35">
      <c r="A911" t="s">
        <v>15</v>
      </c>
      <c r="B911" t="s">
        <v>25</v>
      </c>
      <c r="C911">
        <v>700679</v>
      </c>
      <c r="D911" t="s">
        <v>17</v>
      </c>
      <c r="E911" t="s">
        <v>18</v>
      </c>
      <c r="F911" t="s">
        <v>19</v>
      </c>
      <c r="G911" t="s">
        <v>20</v>
      </c>
      <c r="I911" t="s">
        <v>22</v>
      </c>
      <c r="L911">
        <v>1970</v>
      </c>
      <c r="N911" t="s">
        <v>24</v>
      </c>
      <c r="O911" s="1">
        <v>39904.417893518519</v>
      </c>
    </row>
    <row r="912" spans="1:15" x14ac:dyDescent="0.35">
      <c r="A912" t="s">
        <v>759</v>
      </c>
      <c r="B912" t="s">
        <v>25</v>
      </c>
      <c r="C912">
        <v>958974</v>
      </c>
      <c r="D912" t="s">
        <v>17</v>
      </c>
      <c r="E912" t="s">
        <v>18</v>
      </c>
      <c r="F912" t="s">
        <v>34</v>
      </c>
      <c r="G912" t="s">
        <v>20</v>
      </c>
      <c r="H912" t="s">
        <v>162</v>
      </c>
      <c r="I912" t="s">
        <v>22</v>
      </c>
      <c r="K912" t="s">
        <v>195</v>
      </c>
      <c r="M912" t="s">
        <v>2749</v>
      </c>
      <c r="N912" t="s">
        <v>24</v>
      </c>
      <c r="O912" s="1">
        <v>39904.447905092595</v>
      </c>
    </row>
    <row r="913" spans="1:15" x14ac:dyDescent="0.35">
      <c r="A913" t="s">
        <v>15</v>
      </c>
      <c r="B913" t="s">
        <v>25</v>
      </c>
      <c r="C913">
        <v>207317</v>
      </c>
      <c r="D913" t="s">
        <v>17</v>
      </c>
      <c r="E913" t="s">
        <v>18</v>
      </c>
      <c r="F913" t="s">
        <v>19</v>
      </c>
      <c r="G913" t="s">
        <v>20</v>
      </c>
      <c r="H913" t="s">
        <v>755</v>
      </c>
      <c r="I913" t="s">
        <v>22</v>
      </c>
      <c r="K913" t="s">
        <v>195</v>
      </c>
      <c r="N913" t="s">
        <v>24</v>
      </c>
      <c r="O913" s="1">
        <v>39904.497662037036</v>
      </c>
    </row>
    <row r="914" spans="1:15" x14ac:dyDescent="0.35">
      <c r="A914" t="s">
        <v>972</v>
      </c>
      <c r="B914" t="s">
        <v>16</v>
      </c>
      <c r="C914">
        <v>243057</v>
      </c>
      <c r="D914" t="s">
        <v>17</v>
      </c>
      <c r="E914" t="s">
        <v>18</v>
      </c>
      <c r="I914" t="s">
        <v>22</v>
      </c>
      <c r="N914" t="s">
        <v>24</v>
      </c>
      <c r="O914" s="1">
        <v>39904.50582175926</v>
      </c>
    </row>
    <row r="915" spans="1:15" x14ac:dyDescent="0.35">
      <c r="A915" t="s">
        <v>221</v>
      </c>
      <c r="B915" t="s">
        <v>16</v>
      </c>
      <c r="C915">
        <v>47962</v>
      </c>
      <c r="D915" t="s">
        <v>17</v>
      </c>
      <c r="E915" t="s">
        <v>18</v>
      </c>
      <c r="F915" t="s">
        <v>19</v>
      </c>
      <c r="G915" t="s">
        <v>27</v>
      </c>
      <c r="H915" t="s">
        <v>329</v>
      </c>
      <c r="I915" t="s">
        <v>22</v>
      </c>
      <c r="K915" t="s">
        <v>139</v>
      </c>
      <c r="N915" t="s">
        <v>24</v>
      </c>
      <c r="O915" s="1">
        <v>39904.520983796298</v>
      </c>
    </row>
    <row r="916" spans="1:15" x14ac:dyDescent="0.35">
      <c r="A916" t="s">
        <v>1381</v>
      </c>
      <c r="B916" t="s">
        <v>25</v>
      </c>
      <c r="C916">
        <v>424270</v>
      </c>
      <c r="D916" t="s">
        <v>17</v>
      </c>
      <c r="E916" t="s">
        <v>18</v>
      </c>
      <c r="F916" t="s">
        <v>19</v>
      </c>
      <c r="G916" t="s">
        <v>20</v>
      </c>
      <c r="H916" t="s">
        <v>153</v>
      </c>
      <c r="I916" t="s">
        <v>22</v>
      </c>
      <c r="K916" t="s">
        <v>197</v>
      </c>
      <c r="N916" t="s">
        <v>24</v>
      </c>
      <c r="O916" s="1">
        <v>39904.585150462961</v>
      </c>
    </row>
    <row r="917" spans="1:15" x14ac:dyDescent="0.35">
      <c r="A917" t="s">
        <v>15</v>
      </c>
      <c r="B917" t="s">
        <v>16</v>
      </c>
      <c r="C917">
        <v>770764</v>
      </c>
      <c r="D917" t="s">
        <v>17</v>
      </c>
      <c r="E917" t="s">
        <v>18</v>
      </c>
      <c r="F917" t="s">
        <v>19</v>
      </c>
      <c r="I917" t="s">
        <v>22</v>
      </c>
      <c r="N917" t="s">
        <v>24</v>
      </c>
      <c r="O917" s="1">
        <v>39905.412557870368</v>
      </c>
    </row>
    <row r="918" spans="1:15" x14ac:dyDescent="0.35">
      <c r="A918" t="s">
        <v>221</v>
      </c>
      <c r="B918" t="s">
        <v>16</v>
      </c>
      <c r="C918">
        <v>25108</v>
      </c>
      <c r="D918" t="s">
        <v>17</v>
      </c>
      <c r="E918" t="s">
        <v>18</v>
      </c>
      <c r="F918" t="s">
        <v>19</v>
      </c>
      <c r="G918" t="s">
        <v>27</v>
      </c>
      <c r="H918" t="s">
        <v>35</v>
      </c>
      <c r="I918" t="s">
        <v>22</v>
      </c>
      <c r="K918" t="s">
        <v>139</v>
      </c>
      <c r="N918" t="s">
        <v>34</v>
      </c>
      <c r="O918" s="1">
        <v>39905.551678240743</v>
      </c>
    </row>
    <row r="919" spans="1:15" x14ac:dyDescent="0.35">
      <c r="A919" t="s">
        <v>59</v>
      </c>
      <c r="B919" t="s">
        <v>25</v>
      </c>
      <c r="C919">
        <v>11722</v>
      </c>
      <c r="D919" t="s">
        <v>17</v>
      </c>
      <c r="E919" t="s">
        <v>18</v>
      </c>
      <c r="F919" t="s">
        <v>19</v>
      </c>
      <c r="G919" t="s">
        <v>27</v>
      </c>
      <c r="H919" t="s">
        <v>35</v>
      </c>
      <c r="I919" t="s">
        <v>22</v>
      </c>
      <c r="M919" t="s">
        <v>201</v>
      </c>
      <c r="N919" t="s">
        <v>24</v>
      </c>
      <c r="O919" s="1">
        <v>39905.55704861111</v>
      </c>
    </row>
    <row r="920" spans="1:15" x14ac:dyDescent="0.35">
      <c r="A920" t="s">
        <v>500</v>
      </c>
      <c r="B920" t="s">
        <v>25</v>
      </c>
      <c r="C920">
        <v>35152</v>
      </c>
      <c r="D920" t="s">
        <v>17</v>
      </c>
      <c r="E920" t="s">
        <v>18</v>
      </c>
      <c r="F920" t="s">
        <v>19</v>
      </c>
      <c r="G920" t="s">
        <v>27</v>
      </c>
      <c r="H920" t="s">
        <v>35</v>
      </c>
      <c r="I920" t="s">
        <v>22</v>
      </c>
      <c r="N920" t="s">
        <v>24</v>
      </c>
      <c r="O920" s="1">
        <v>39905.557372685187</v>
      </c>
    </row>
    <row r="921" spans="1:15" x14ac:dyDescent="0.35">
      <c r="A921" t="s">
        <v>972</v>
      </c>
      <c r="B921" t="s">
        <v>25</v>
      </c>
      <c r="C921">
        <v>86008</v>
      </c>
      <c r="D921" t="s">
        <v>17</v>
      </c>
      <c r="E921" t="s">
        <v>18</v>
      </c>
      <c r="F921" t="s">
        <v>19</v>
      </c>
      <c r="G921" t="s">
        <v>27</v>
      </c>
      <c r="H921" t="s">
        <v>35</v>
      </c>
      <c r="I921" t="s">
        <v>22</v>
      </c>
      <c r="K921" t="s">
        <v>250</v>
      </c>
      <c r="N921" t="s">
        <v>24</v>
      </c>
      <c r="O921" s="1">
        <v>39905.557962962965</v>
      </c>
    </row>
    <row r="922" spans="1:15" x14ac:dyDescent="0.35">
      <c r="A922" t="s">
        <v>146</v>
      </c>
      <c r="B922" t="s">
        <v>25</v>
      </c>
      <c r="C922">
        <v>3217</v>
      </c>
      <c r="D922" t="s">
        <v>17</v>
      </c>
      <c r="E922" t="s">
        <v>18</v>
      </c>
      <c r="F922" t="s">
        <v>19</v>
      </c>
      <c r="G922" t="s">
        <v>27</v>
      </c>
      <c r="H922" t="s">
        <v>35</v>
      </c>
      <c r="I922" t="s">
        <v>22</v>
      </c>
      <c r="K922" t="s">
        <v>168</v>
      </c>
      <c r="M922" t="s">
        <v>201</v>
      </c>
      <c r="N922" t="s">
        <v>24</v>
      </c>
      <c r="O922" s="1">
        <v>39905.558518518519</v>
      </c>
    </row>
    <row r="923" spans="1:15" x14ac:dyDescent="0.35">
      <c r="A923" t="s">
        <v>59</v>
      </c>
      <c r="B923" t="s">
        <v>25</v>
      </c>
      <c r="C923">
        <v>7584</v>
      </c>
      <c r="D923" t="s">
        <v>17</v>
      </c>
      <c r="E923" t="s">
        <v>18</v>
      </c>
      <c r="F923" t="s">
        <v>19</v>
      </c>
      <c r="G923" t="s">
        <v>27</v>
      </c>
      <c r="H923" t="s">
        <v>35</v>
      </c>
      <c r="I923" t="s">
        <v>22</v>
      </c>
      <c r="M923" t="s">
        <v>201</v>
      </c>
      <c r="N923" t="s">
        <v>24</v>
      </c>
      <c r="O923" s="1">
        <v>39905.559027777781</v>
      </c>
    </row>
    <row r="924" spans="1:15" x14ac:dyDescent="0.35">
      <c r="A924" t="s">
        <v>500</v>
      </c>
      <c r="B924" t="s">
        <v>16</v>
      </c>
      <c r="C924">
        <v>58092</v>
      </c>
      <c r="D924" t="s">
        <v>17</v>
      </c>
      <c r="E924" t="s">
        <v>18</v>
      </c>
      <c r="F924" t="s">
        <v>19</v>
      </c>
      <c r="G924" t="s">
        <v>27</v>
      </c>
      <c r="H924" t="s">
        <v>35</v>
      </c>
      <c r="I924" t="s">
        <v>22</v>
      </c>
      <c r="N924" t="s">
        <v>24</v>
      </c>
      <c r="O924" s="1">
        <v>39905.563993055555</v>
      </c>
    </row>
    <row r="925" spans="1:15" x14ac:dyDescent="0.35">
      <c r="A925" t="s">
        <v>327</v>
      </c>
      <c r="B925" t="s">
        <v>16</v>
      </c>
      <c r="C925">
        <v>8709</v>
      </c>
      <c r="D925" t="s">
        <v>17</v>
      </c>
      <c r="E925" t="s">
        <v>18</v>
      </c>
      <c r="F925" t="s">
        <v>19</v>
      </c>
      <c r="G925" t="s">
        <v>27</v>
      </c>
      <c r="H925" t="s">
        <v>35</v>
      </c>
      <c r="I925" t="s">
        <v>22</v>
      </c>
      <c r="N925" t="s">
        <v>24</v>
      </c>
      <c r="O925" s="1">
        <v>39905.564421296294</v>
      </c>
    </row>
    <row r="926" spans="1:15" x14ac:dyDescent="0.35">
      <c r="A926" t="s">
        <v>186</v>
      </c>
      <c r="B926" t="s">
        <v>16</v>
      </c>
      <c r="C926">
        <v>12408</v>
      </c>
      <c r="D926" t="s">
        <v>17</v>
      </c>
      <c r="E926" t="s">
        <v>18</v>
      </c>
      <c r="F926" t="s">
        <v>34</v>
      </c>
      <c r="G926" t="s">
        <v>27</v>
      </c>
      <c r="H926" t="s">
        <v>35</v>
      </c>
      <c r="I926" t="s">
        <v>22</v>
      </c>
      <c r="M926" t="s">
        <v>466</v>
      </c>
      <c r="N926" t="s">
        <v>24</v>
      </c>
      <c r="O926" s="1">
        <v>39905.567685185182</v>
      </c>
    </row>
    <row r="927" spans="1:15" x14ac:dyDescent="0.35">
      <c r="A927" t="s">
        <v>59</v>
      </c>
      <c r="B927" t="s">
        <v>16</v>
      </c>
      <c r="C927">
        <v>6270</v>
      </c>
      <c r="D927" t="s">
        <v>17</v>
      </c>
      <c r="E927" t="s">
        <v>26</v>
      </c>
      <c r="F927" t="s">
        <v>19</v>
      </c>
      <c r="G927" t="s">
        <v>27</v>
      </c>
      <c r="H927" t="s">
        <v>35</v>
      </c>
      <c r="I927" t="s">
        <v>22</v>
      </c>
      <c r="N927" t="s">
        <v>24</v>
      </c>
      <c r="O927" s="1">
        <v>39905.575277777774</v>
      </c>
    </row>
    <row r="928" spans="1:15" x14ac:dyDescent="0.35">
      <c r="A928" t="s">
        <v>560</v>
      </c>
      <c r="B928" t="s">
        <v>25</v>
      </c>
      <c r="C928">
        <v>58590</v>
      </c>
      <c r="D928" t="s">
        <v>17</v>
      </c>
      <c r="E928" t="s">
        <v>18</v>
      </c>
      <c r="F928" t="s">
        <v>19</v>
      </c>
      <c r="G928" t="s">
        <v>27</v>
      </c>
      <c r="H928" t="s">
        <v>35</v>
      </c>
      <c r="I928" t="s">
        <v>22</v>
      </c>
      <c r="K928" t="s">
        <v>195</v>
      </c>
      <c r="M928" t="s">
        <v>893</v>
      </c>
      <c r="N928" t="s">
        <v>24</v>
      </c>
      <c r="O928" s="1">
        <v>39905.576388888891</v>
      </c>
    </row>
    <row r="929" spans="1:15" x14ac:dyDescent="0.35">
      <c r="A929" t="s">
        <v>15</v>
      </c>
      <c r="B929" t="s">
        <v>16</v>
      </c>
      <c r="C929">
        <v>117579</v>
      </c>
      <c r="D929" t="s">
        <v>17</v>
      </c>
      <c r="E929" t="s">
        <v>18</v>
      </c>
      <c r="F929" t="s">
        <v>19</v>
      </c>
      <c r="G929" t="s">
        <v>27</v>
      </c>
      <c r="H929" t="s">
        <v>385</v>
      </c>
      <c r="I929" t="s">
        <v>22</v>
      </c>
      <c r="N929" t="s">
        <v>24</v>
      </c>
      <c r="O929" s="1">
        <v>39905.60193287037</v>
      </c>
    </row>
    <row r="930" spans="1:15" x14ac:dyDescent="0.35">
      <c r="A930" t="s">
        <v>15</v>
      </c>
      <c r="B930" t="s">
        <v>25</v>
      </c>
      <c r="C930">
        <v>955285</v>
      </c>
      <c r="D930" t="s">
        <v>17</v>
      </c>
      <c r="E930" t="s">
        <v>18</v>
      </c>
      <c r="F930" t="s">
        <v>19</v>
      </c>
      <c r="G930" t="s">
        <v>20</v>
      </c>
      <c r="H930" t="s">
        <v>224</v>
      </c>
      <c r="I930" t="s">
        <v>22</v>
      </c>
      <c r="N930" t="s">
        <v>24</v>
      </c>
      <c r="O930" s="1">
        <v>39905.602569444447</v>
      </c>
    </row>
    <row r="931" spans="1:15" x14ac:dyDescent="0.35">
      <c r="A931" t="s">
        <v>15</v>
      </c>
      <c r="B931" t="s">
        <v>16</v>
      </c>
      <c r="C931">
        <v>54107</v>
      </c>
      <c r="D931" t="s">
        <v>17</v>
      </c>
      <c r="E931" t="s">
        <v>18</v>
      </c>
      <c r="F931" t="s">
        <v>41</v>
      </c>
      <c r="G931" t="s">
        <v>27</v>
      </c>
      <c r="H931" t="s">
        <v>592</v>
      </c>
      <c r="I931" t="s">
        <v>22</v>
      </c>
      <c r="N931" t="s">
        <v>24</v>
      </c>
      <c r="O931" s="1">
        <v>39905.810578703706</v>
      </c>
    </row>
    <row r="932" spans="1:15" x14ac:dyDescent="0.35">
      <c r="A932" t="s">
        <v>327</v>
      </c>
      <c r="B932" t="s">
        <v>25</v>
      </c>
      <c r="C932">
        <v>203354</v>
      </c>
      <c r="D932" t="s">
        <v>17</v>
      </c>
      <c r="E932" t="s">
        <v>18</v>
      </c>
      <c r="F932" t="s">
        <v>19</v>
      </c>
      <c r="G932" t="s">
        <v>20</v>
      </c>
      <c r="I932" t="s">
        <v>22</v>
      </c>
      <c r="N932" t="s">
        <v>24</v>
      </c>
      <c r="O932" s="1">
        <v>39905.880902777775</v>
      </c>
    </row>
    <row r="933" spans="1:15" x14ac:dyDescent="0.35">
      <c r="A933" t="s">
        <v>972</v>
      </c>
      <c r="B933" t="s">
        <v>25</v>
      </c>
      <c r="C933">
        <v>144238</v>
      </c>
      <c r="D933" t="s">
        <v>17</v>
      </c>
      <c r="E933" t="s">
        <v>18</v>
      </c>
      <c r="F933" t="s">
        <v>19</v>
      </c>
      <c r="G933" t="s">
        <v>27</v>
      </c>
      <c r="H933" t="s">
        <v>224</v>
      </c>
      <c r="I933" t="s">
        <v>22</v>
      </c>
      <c r="K933" t="s">
        <v>250</v>
      </c>
      <c r="N933" t="s">
        <v>24</v>
      </c>
      <c r="O933" s="1">
        <v>39906.436180555553</v>
      </c>
    </row>
    <row r="934" spans="1:15" x14ac:dyDescent="0.35">
      <c r="A934" t="s">
        <v>221</v>
      </c>
      <c r="B934" t="s">
        <v>25</v>
      </c>
      <c r="C934">
        <v>19206</v>
      </c>
      <c r="D934" t="s">
        <v>17</v>
      </c>
      <c r="E934" t="s">
        <v>18</v>
      </c>
      <c r="F934" t="s">
        <v>19</v>
      </c>
      <c r="G934" t="s">
        <v>27</v>
      </c>
      <c r="H934" t="s">
        <v>239</v>
      </c>
      <c r="I934" t="s">
        <v>22</v>
      </c>
      <c r="K934" t="s">
        <v>139</v>
      </c>
      <c r="M934" t="s">
        <v>573</v>
      </c>
      <c r="N934" t="s">
        <v>34</v>
      </c>
      <c r="O934" s="1">
        <v>39906.447662037041</v>
      </c>
    </row>
    <row r="935" spans="1:15" x14ac:dyDescent="0.35">
      <c r="A935" t="s">
        <v>15</v>
      </c>
      <c r="B935" t="s">
        <v>25</v>
      </c>
      <c r="C935">
        <v>94236</v>
      </c>
      <c r="D935" t="s">
        <v>17</v>
      </c>
      <c r="E935" t="s">
        <v>18</v>
      </c>
      <c r="F935" t="s">
        <v>19</v>
      </c>
      <c r="G935" t="s">
        <v>20</v>
      </c>
      <c r="H935" t="s">
        <v>258</v>
      </c>
      <c r="I935" t="s">
        <v>22</v>
      </c>
      <c r="N935" t="s">
        <v>24</v>
      </c>
      <c r="O935" s="1">
        <v>39906.448229166665</v>
      </c>
    </row>
    <row r="936" spans="1:15" x14ac:dyDescent="0.35">
      <c r="A936" t="s">
        <v>15</v>
      </c>
      <c r="B936" t="s">
        <v>1112</v>
      </c>
      <c r="C936">
        <v>677838</v>
      </c>
      <c r="D936" t="s">
        <v>17</v>
      </c>
      <c r="E936" t="s">
        <v>18</v>
      </c>
      <c r="F936" t="s">
        <v>19</v>
      </c>
      <c r="I936" t="s">
        <v>114</v>
      </c>
      <c r="N936" t="s">
        <v>24</v>
      </c>
      <c r="O936" s="1">
        <v>39906.628020833334</v>
      </c>
    </row>
    <row r="937" spans="1:15" x14ac:dyDescent="0.35">
      <c r="A937" t="s">
        <v>560</v>
      </c>
      <c r="B937" t="s">
        <v>25</v>
      </c>
      <c r="C937">
        <v>130283</v>
      </c>
      <c r="D937" t="s">
        <v>17</v>
      </c>
      <c r="E937" t="s">
        <v>18</v>
      </c>
      <c r="F937" t="s">
        <v>19</v>
      </c>
      <c r="G937" t="s">
        <v>27</v>
      </c>
      <c r="H937" t="s">
        <v>56</v>
      </c>
      <c r="I937" t="s">
        <v>22</v>
      </c>
      <c r="N937" t="s">
        <v>24</v>
      </c>
      <c r="O937" s="1">
        <v>39906.784930555557</v>
      </c>
    </row>
    <row r="938" spans="1:15" x14ac:dyDescent="0.35">
      <c r="A938" t="s">
        <v>15</v>
      </c>
      <c r="B938" t="s">
        <v>25</v>
      </c>
      <c r="C938">
        <v>231171</v>
      </c>
      <c r="D938" t="s">
        <v>73</v>
      </c>
      <c r="E938" t="s">
        <v>18</v>
      </c>
      <c r="F938" t="s">
        <v>19</v>
      </c>
      <c r="G938" t="s">
        <v>20</v>
      </c>
      <c r="H938" t="s">
        <v>471</v>
      </c>
      <c r="I938" t="s">
        <v>22</v>
      </c>
      <c r="N938" t="s">
        <v>24</v>
      </c>
      <c r="O938" s="1">
        <v>39907.446018518516</v>
      </c>
    </row>
    <row r="939" spans="1:15" x14ac:dyDescent="0.35">
      <c r="A939" t="s">
        <v>15</v>
      </c>
      <c r="B939" t="s">
        <v>16</v>
      </c>
      <c r="C939">
        <v>317828</v>
      </c>
      <c r="D939" t="s">
        <v>17</v>
      </c>
      <c r="E939" t="s">
        <v>18</v>
      </c>
      <c r="F939" t="s">
        <v>19</v>
      </c>
      <c r="G939" t="s">
        <v>20</v>
      </c>
      <c r="H939" t="s">
        <v>1576</v>
      </c>
      <c r="I939" t="s">
        <v>22</v>
      </c>
      <c r="N939" t="s">
        <v>24</v>
      </c>
      <c r="O939" s="1">
        <v>39907.848078703704</v>
      </c>
    </row>
    <row r="940" spans="1:15" x14ac:dyDescent="0.35">
      <c r="A940" t="s">
        <v>560</v>
      </c>
      <c r="B940" t="s">
        <v>25</v>
      </c>
      <c r="C940">
        <v>139033</v>
      </c>
      <c r="D940" t="s">
        <v>17</v>
      </c>
      <c r="E940" t="s">
        <v>18</v>
      </c>
      <c r="G940" t="s">
        <v>27</v>
      </c>
      <c r="H940" t="s">
        <v>224</v>
      </c>
      <c r="I940" t="s">
        <v>22</v>
      </c>
      <c r="K940" t="s">
        <v>195</v>
      </c>
      <c r="N940" t="s">
        <v>24</v>
      </c>
      <c r="O940" s="1">
        <v>39907.88045138889</v>
      </c>
    </row>
    <row r="941" spans="1:15" x14ac:dyDescent="0.35">
      <c r="A941" t="s">
        <v>15</v>
      </c>
      <c r="B941" t="s">
        <v>25</v>
      </c>
      <c r="C941">
        <v>958132</v>
      </c>
      <c r="D941" t="s">
        <v>17</v>
      </c>
      <c r="E941" t="s">
        <v>18</v>
      </c>
      <c r="F941" t="s">
        <v>19</v>
      </c>
      <c r="G941" t="s">
        <v>20</v>
      </c>
      <c r="H941" t="s">
        <v>88</v>
      </c>
      <c r="I941" t="s">
        <v>22</v>
      </c>
      <c r="N941" t="s">
        <v>24</v>
      </c>
      <c r="O941" s="1">
        <v>39907.88077546296</v>
      </c>
    </row>
    <row r="942" spans="1:15" x14ac:dyDescent="0.35">
      <c r="A942" t="s">
        <v>15</v>
      </c>
      <c r="B942" t="s">
        <v>25</v>
      </c>
      <c r="C942">
        <v>711988</v>
      </c>
      <c r="D942" t="s">
        <v>17</v>
      </c>
      <c r="E942" t="s">
        <v>18</v>
      </c>
      <c r="F942" t="s">
        <v>19</v>
      </c>
      <c r="G942" t="s">
        <v>20</v>
      </c>
      <c r="H942" t="s">
        <v>446</v>
      </c>
      <c r="I942" t="s">
        <v>22</v>
      </c>
      <c r="N942" t="s">
        <v>24</v>
      </c>
      <c r="O942" s="1">
        <v>39908.34778935185</v>
      </c>
    </row>
    <row r="943" spans="1:15" x14ac:dyDescent="0.35">
      <c r="A943" t="s">
        <v>15</v>
      </c>
      <c r="B943" t="s">
        <v>25</v>
      </c>
      <c r="C943">
        <v>27235</v>
      </c>
      <c r="D943" t="s">
        <v>17</v>
      </c>
      <c r="E943" t="s">
        <v>18</v>
      </c>
      <c r="F943" t="s">
        <v>19</v>
      </c>
      <c r="G943" t="s">
        <v>27</v>
      </c>
      <c r="H943" t="s">
        <v>295</v>
      </c>
      <c r="I943" t="s">
        <v>144</v>
      </c>
      <c r="M943" t="s">
        <v>665</v>
      </c>
      <c r="N943" t="s">
        <v>24</v>
      </c>
      <c r="O943" s="1">
        <v>39908.409317129626</v>
      </c>
    </row>
    <row r="944" spans="1:15" x14ac:dyDescent="0.35">
      <c r="A944" t="s">
        <v>221</v>
      </c>
      <c r="B944" t="s">
        <v>25</v>
      </c>
      <c r="C944">
        <v>5490</v>
      </c>
      <c r="D944" t="s">
        <v>17</v>
      </c>
      <c r="E944" t="s">
        <v>36</v>
      </c>
      <c r="F944" t="s">
        <v>19</v>
      </c>
      <c r="G944" t="s">
        <v>27</v>
      </c>
      <c r="H944" t="s">
        <v>295</v>
      </c>
      <c r="I944" t="s">
        <v>86</v>
      </c>
      <c r="K944" t="s">
        <v>222</v>
      </c>
      <c r="M944" t="s">
        <v>296</v>
      </c>
      <c r="N944" t="s">
        <v>34</v>
      </c>
      <c r="O944" s="1">
        <v>39908.416689814818</v>
      </c>
    </row>
    <row r="945" spans="1:15" x14ac:dyDescent="0.35">
      <c r="A945" t="s">
        <v>327</v>
      </c>
      <c r="B945" t="s">
        <v>25</v>
      </c>
      <c r="C945">
        <v>242538</v>
      </c>
      <c r="D945" t="s">
        <v>17</v>
      </c>
      <c r="E945" t="s">
        <v>18</v>
      </c>
      <c r="F945" t="s">
        <v>19</v>
      </c>
      <c r="G945" t="s">
        <v>20</v>
      </c>
      <c r="H945" t="s">
        <v>295</v>
      </c>
      <c r="I945" t="s">
        <v>144</v>
      </c>
      <c r="M945" t="s">
        <v>1433</v>
      </c>
      <c r="N945" t="s">
        <v>24</v>
      </c>
      <c r="O945" s="1">
        <v>39908.421203703707</v>
      </c>
    </row>
    <row r="946" spans="1:15" x14ac:dyDescent="0.35">
      <c r="A946" t="s">
        <v>59</v>
      </c>
      <c r="B946" t="s">
        <v>16</v>
      </c>
      <c r="C946">
        <v>26307</v>
      </c>
      <c r="D946" t="s">
        <v>17</v>
      </c>
      <c r="E946" t="s">
        <v>18</v>
      </c>
      <c r="F946" t="s">
        <v>41</v>
      </c>
      <c r="G946" t="s">
        <v>27</v>
      </c>
      <c r="H946" t="s">
        <v>112</v>
      </c>
      <c r="I946" t="s">
        <v>22</v>
      </c>
      <c r="N946" t="s">
        <v>24</v>
      </c>
      <c r="O946" s="1">
        <v>39908.57135416667</v>
      </c>
    </row>
    <row r="947" spans="1:15" x14ac:dyDescent="0.35">
      <c r="A947" t="s">
        <v>15</v>
      </c>
      <c r="B947" t="s">
        <v>25</v>
      </c>
      <c r="C947" t="s">
        <v>2878</v>
      </c>
      <c r="D947" t="s">
        <v>17</v>
      </c>
      <c r="E947" t="s">
        <v>18</v>
      </c>
      <c r="F947" t="s">
        <v>19</v>
      </c>
      <c r="G947" t="s">
        <v>20</v>
      </c>
      <c r="H947" t="s">
        <v>21</v>
      </c>
      <c r="I947" t="s">
        <v>22</v>
      </c>
      <c r="N947" t="s">
        <v>24</v>
      </c>
      <c r="O947" s="1">
        <v>39908.974664351852</v>
      </c>
    </row>
    <row r="948" spans="1:15" x14ac:dyDescent="0.35">
      <c r="A948" t="s">
        <v>500</v>
      </c>
      <c r="B948" t="s">
        <v>25</v>
      </c>
      <c r="C948">
        <v>654592</v>
      </c>
      <c r="D948" t="s">
        <v>17</v>
      </c>
      <c r="E948" t="s">
        <v>18</v>
      </c>
      <c r="F948" t="s">
        <v>34</v>
      </c>
      <c r="G948" t="s">
        <v>20</v>
      </c>
      <c r="H948" t="s">
        <v>2248</v>
      </c>
      <c r="I948" t="s">
        <v>22</v>
      </c>
      <c r="K948" t="s">
        <v>197</v>
      </c>
      <c r="N948" t="s">
        <v>24</v>
      </c>
      <c r="O948" s="1">
        <v>39909.925949074073</v>
      </c>
    </row>
    <row r="949" spans="1:15" x14ac:dyDescent="0.35">
      <c r="A949" t="s">
        <v>1381</v>
      </c>
      <c r="B949" t="s">
        <v>25</v>
      </c>
      <c r="C949">
        <v>423101</v>
      </c>
      <c r="D949" t="s">
        <v>17</v>
      </c>
      <c r="E949" t="s">
        <v>18</v>
      </c>
      <c r="G949" t="s">
        <v>20</v>
      </c>
      <c r="H949" t="s">
        <v>21</v>
      </c>
      <c r="I949" t="s">
        <v>22</v>
      </c>
      <c r="K949" t="s">
        <v>197</v>
      </c>
      <c r="M949" t="s">
        <v>1852</v>
      </c>
      <c r="N949" t="s">
        <v>24</v>
      </c>
      <c r="O949" s="1">
        <v>39910.383125</v>
      </c>
    </row>
    <row r="950" spans="1:15" x14ac:dyDescent="0.35">
      <c r="A950" t="s">
        <v>15</v>
      </c>
      <c r="B950" t="s">
        <v>16</v>
      </c>
      <c r="C950">
        <v>125604</v>
      </c>
      <c r="D950" t="s">
        <v>17</v>
      </c>
      <c r="E950" t="s">
        <v>18</v>
      </c>
      <c r="F950" t="s">
        <v>19</v>
      </c>
      <c r="G950" t="s">
        <v>27</v>
      </c>
      <c r="H950" t="s">
        <v>368</v>
      </c>
      <c r="I950" t="s">
        <v>22</v>
      </c>
      <c r="N950" t="s">
        <v>24</v>
      </c>
      <c r="O950" s="1">
        <v>39910.411087962966</v>
      </c>
    </row>
    <row r="951" spans="1:15" x14ac:dyDescent="0.35">
      <c r="A951" t="s">
        <v>560</v>
      </c>
      <c r="B951" t="s">
        <v>25</v>
      </c>
      <c r="C951">
        <v>169454</v>
      </c>
      <c r="D951" t="s">
        <v>17</v>
      </c>
      <c r="E951" t="s">
        <v>18</v>
      </c>
      <c r="F951" t="s">
        <v>19</v>
      </c>
      <c r="G951" t="s">
        <v>20</v>
      </c>
      <c r="H951" t="s">
        <v>35</v>
      </c>
      <c r="I951" t="s">
        <v>22</v>
      </c>
      <c r="J951">
        <v>460</v>
      </c>
      <c r="K951" t="s">
        <v>195</v>
      </c>
      <c r="N951" t="s">
        <v>24</v>
      </c>
      <c r="O951" s="1">
        <v>39910.483437499999</v>
      </c>
    </row>
    <row r="952" spans="1:15" x14ac:dyDescent="0.35">
      <c r="A952" t="s">
        <v>95</v>
      </c>
      <c r="B952" t="s">
        <v>25</v>
      </c>
      <c r="C952">
        <v>1251</v>
      </c>
      <c r="D952" t="s">
        <v>73</v>
      </c>
      <c r="E952" t="s">
        <v>18</v>
      </c>
      <c r="F952" t="s">
        <v>19</v>
      </c>
      <c r="G952" t="s">
        <v>27</v>
      </c>
      <c r="H952" t="s">
        <v>21</v>
      </c>
      <c r="I952" t="s">
        <v>22</v>
      </c>
      <c r="L952" t="s">
        <v>123</v>
      </c>
      <c r="M952" t="s">
        <v>124</v>
      </c>
      <c r="N952" t="s">
        <v>24</v>
      </c>
      <c r="O952" s="1">
        <v>39911.10665509259</v>
      </c>
    </row>
    <row r="953" spans="1:15" x14ac:dyDescent="0.35">
      <c r="A953" t="s">
        <v>146</v>
      </c>
      <c r="B953" t="s">
        <v>25</v>
      </c>
      <c r="C953">
        <v>1633</v>
      </c>
      <c r="D953" t="s">
        <v>17</v>
      </c>
      <c r="E953" t="s">
        <v>93</v>
      </c>
      <c r="F953" t="s">
        <v>19</v>
      </c>
      <c r="G953" t="s">
        <v>27</v>
      </c>
      <c r="H953" t="s">
        <v>21</v>
      </c>
      <c r="I953" t="s">
        <v>22</v>
      </c>
      <c r="K953" t="s">
        <v>31</v>
      </c>
      <c r="L953" t="s">
        <v>147</v>
      </c>
      <c r="M953" t="s">
        <v>148</v>
      </c>
      <c r="N953" t="s">
        <v>24</v>
      </c>
      <c r="O953" s="1">
        <v>39911.110381944447</v>
      </c>
    </row>
    <row r="954" spans="1:15" x14ac:dyDescent="0.35">
      <c r="A954" t="s">
        <v>59</v>
      </c>
      <c r="B954" t="s">
        <v>25</v>
      </c>
      <c r="C954">
        <v>1697</v>
      </c>
      <c r="D954" t="s">
        <v>17</v>
      </c>
      <c r="E954" t="s">
        <v>18</v>
      </c>
      <c r="F954" t="s">
        <v>19</v>
      </c>
      <c r="G954" t="s">
        <v>27</v>
      </c>
      <c r="H954" t="s">
        <v>21</v>
      </c>
      <c r="I954" t="s">
        <v>22</v>
      </c>
      <c r="L954" t="s">
        <v>147</v>
      </c>
      <c r="M954" t="s">
        <v>151</v>
      </c>
      <c r="N954" t="s">
        <v>24</v>
      </c>
      <c r="O954" s="1">
        <v>39911.112175925926</v>
      </c>
    </row>
    <row r="955" spans="1:15" x14ac:dyDescent="0.35">
      <c r="A955" t="s">
        <v>146</v>
      </c>
      <c r="B955" t="s">
        <v>25</v>
      </c>
      <c r="C955">
        <v>3256</v>
      </c>
      <c r="D955" t="s">
        <v>17</v>
      </c>
      <c r="E955" t="s">
        <v>18</v>
      </c>
      <c r="F955" t="s">
        <v>19</v>
      </c>
      <c r="G955" t="s">
        <v>27</v>
      </c>
      <c r="H955" t="s">
        <v>21</v>
      </c>
      <c r="I955" t="s">
        <v>22</v>
      </c>
      <c r="K955" t="s">
        <v>139</v>
      </c>
      <c r="L955" t="s">
        <v>205</v>
      </c>
      <c r="M955" t="s">
        <v>206</v>
      </c>
      <c r="N955" t="s">
        <v>24</v>
      </c>
      <c r="O955" s="1">
        <v>39911.115231481483</v>
      </c>
    </row>
    <row r="956" spans="1:15" x14ac:dyDescent="0.35">
      <c r="B956" t="s">
        <v>25</v>
      </c>
      <c r="C956">
        <v>324</v>
      </c>
      <c r="D956" t="s">
        <v>17</v>
      </c>
      <c r="E956" t="s">
        <v>18</v>
      </c>
      <c r="F956" t="s">
        <v>34</v>
      </c>
      <c r="G956" t="s">
        <v>27</v>
      </c>
      <c r="H956" t="s">
        <v>21</v>
      </c>
      <c r="I956" t="s">
        <v>22</v>
      </c>
      <c r="N956" t="s">
        <v>24</v>
      </c>
      <c r="O956" s="1">
        <v>39911.391817129632</v>
      </c>
    </row>
    <row r="957" spans="1:15" x14ac:dyDescent="0.35">
      <c r="A957" t="s">
        <v>95</v>
      </c>
      <c r="B957" t="s">
        <v>25</v>
      </c>
      <c r="C957">
        <v>985</v>
      </c>
      <c r="D957" t="s">
        <v>73</v>
      </c>
      <c r="E957" t="s">
        <v>36</v>
      </c>
      <c r="F957" t="s">
        <v>19</v>
      </c>
      <c r="G957" t="s">
        <v>27</v>
      </c>
      <c r="H957" t="s">
        <v>21</v>
      </c>
      <c r="I957" t="s">
        <v>22</v>
      </c>
      <c r="N957" t="s">
        <v>24</v>
      </c>
      <c r="O957" s="1">
        <v>39911.394513888888</v>
      </c>
    </row>
    <row r="958" spans="1:15" x14ac:dyDescent="0.35">
      <c r="A958" t="s">
        <v>327</v>
      </c>
      <c r="B958" t="s">
        <v>25</v>
      </c>
      <c r="C958">
        <v>332001</v>
      </c>
      <c r="D958" t="s">
        <v>17</v>
      </c>
      <c r="E958" t="s">
        <v>18</v>
      </c>
      <c r="F958" t="s">
        <v>19</v>
      </c>
      <c r="G958" t="s">
        <v>20</v>
      </c>
      <c r="H958" t="s">
        <v>135</v>
      </c>
      <c r="I958" t="s">
        <v>22</v>
      </c>
      <c r="N958" t="s">
        <v>24</v>
      </c>
      <c r="O958" s="1">
        <v>39911.498229166667</v>
      </c>
    </row>
    <row r="959" spans="1:15" x14ac:dyDescent="0.35">
      <c r="A959" t="s">
        <v>560</v>
      </c>
      <c r="B959" t="s">
        <v>25</v>
      </c>
      <c r="C959" t="s">
        <v>2945</v>
      </c>
      <c r="D959" t="s">
        <v>17</v>
      </c>
      <c r="E959" t="s">
        <v>18</v>
      </c>
      <c r="F959" t="s">
        <v>19</v>
      </c>
      <c r="H959" t="s">
        <v>2946</v>
      </c>
      <c r="I959" t="s">
        <v>22</v>
      </c>
      <c r="K959" t="s">
        <v>195</v>
      </c>
      <c r="L959">
        <v>1980</v>
      </c>
      <c r="M959" t="s">
        <v>2947</v>
      </c>
      <c r="N959" t="s">
        <v>24</v>
      </c>
      <c r="O959" s="1">
        <v>39911.740983796299</v>
      </c>
    </row>
    <row r="960" spans="1:15" x14ac:dyDescent="0.35">
      <c r="A960" t="s">
        <v>221</v>
      </c>
      <c r="B960" t="s">
        <v>25</v>
      </c>
      <c r="C960">
        <v>14522</v>
      </c>
      <c r="D960" t="s">
        <v>17</v>
      </c>
      <c r="E960" t="s">
        <v>18</v>
      </c>
      <c r="F960" t="s">
        <v>34</v>
      </c>
      <c r="G960" t="s">
        <v>27</v>
      </c>
      <c r="I960" t="s">
        <v>22</v>
      </c>
      <c r="M960" t="s">
        <v>34</v>
      </c>
      <c r="N960" t="s">
        <v>34</v>
      </c>
      <c r="O960" s="1">
        <v>39911.897476851853</v>
      </c>
    </row>
    <row r="961" spans="1:15" x14ac:dyDescent="0.35">
      <c r="A961" t="s">
        <v>972</v>
      </c>
      <c r="B961" t="s">
        <v>25</v>
      </c>
      <c r="C961">
        <v>402966</v>
      </c>
      <c r="D961" t="s">
        <v>17</v>
      </c>
      <c r="E961" t="s">
        <v>18</v>
      </c>
      <c r="F961" t="s">
        <v>19</v>
      </c>
      <c r="G961" t="s">
        <v>20</v>
      </c>
      <c r="H961" t="s">
        <v>35</v>
      </c>
      <c r="I961" t="s">
        <v>22</v>
      </c>
      <c r="J961">
        <v>460</v>
      </c>
      <c r="K961" t="s">
        <v>195</v>
      </c>
      <c r="N961" t="s">
        <v>24</v>
      </c>
      <c r="O961" s="1">
        <v>39912.512719907405</v>
      </c>
    </row>
    <row r="962" spans="1:15" x14ac:dyDescent="0.35">
      <c r="A962" t="s">
        <v>1381</v>
      </c>
      <c r="B962" t="s">
        <v>25</v>
      </c>
      <c r="C962">
        <v>401422</v>
      </c>
      <c r="D962" t="s">
        <v>17</v>
      </c>
      <c r="E962" t="s">
        <v>18</v>
      </c>
      <c r="F962" t="s">
        <v>19</v>
      </c>
      <c r="G962" t="s">
        <v>20</v>
      </c>
      <c r="H962" t="s">
        <v>35</v>
      </c>
      <c r="I962" t="s">
        <v>22</v>
      </c>
      <c r="J962">
        <v>468</v>
      </c>
      <c r="K962" t="s">
        <v>197</v>
      </c>
      <c r="N962" t="s">
        <v>24</v>
      </c>
      <c r="O962" s="1">
        <v>39912.514618055553</v>
      </c>
    </row>
    <row r="963" spans="1:15" x14ac:dyDescent="0.35">
      <c r="A963" t="s">
        <v>560</v>
      </c>
      <c r="B963" t="s">
        <v>16</v>
      </c>
      <c r="C963">
        <v>82120</v>
      </c>
      <c r="D963" t="s">
        <v>17</v>
      </c>
      <c r="E963" t="s">
        <v>18</v>
      </c>
      <c r="F963" t="s">
        <v>19</v>
      </c>
      <c r="G963" t="s">
        <v>27</v>
      </c>
      <c r="H963" t="s">
        <v>35</v>
      </c>
      <c r="I963" t="s">
        <v>22</v>
      </c>
      <c r="K963" t="s">
        <v>195</v>
      </c>
      <c r="N963" t="s">
        <v>24</v>
      </c>
      <c r="O963" s="1">
        <v>39912.554606481484</v>
      </c>
    </row>
    <row r="964" spans="1:15" x14ac:dyDescent="0.35">
      <c r="A964" t="s">
        <v>221</v>
      </c>
      <c r="B964" t="s">
        <v>25</v>
      </c>
      <c r="C964">
        <v>242641</v>
      </c>
      <c r="D964" t="s">
        <v>17</v>
      </c>
      <c r="E964" t="s">
        <v>18</v>
      </c>
      <c r="F964" t="s">
        <v>19</v>
      </c>
      <c r="G964" t="s">
        <v>27</v>
      </c>
      <c r="H964" t="s">
        <v>174</v>
      </c>
      <c r="I964" t="s">
        <v>22</v>
      </c>
      <c r="M964" t="s">
        <v>1434</v>
      </c>
      <c r="N964" t="s">
        <v>24</v>
      </c>
      <c r="O964" s="1">
        <v>39913.369606481479</v>
      </c>
    </row>
    <row r="965" spans="1:15" x14ac:dyDescent="0.35">
      <c r="A965" t="s">
        <v>15</v>
      </c>
      <c r="B965" t="s">
        <v>25</v>
      </c>
      <c r="C965" t="s">
        <v>2875</v>
      </c>
      <c r="D965" t="s">
        <v>17</v>
      </c>
      <c r="E965" t="s">
        <v>18</v>
      </c>
      <c r="F965" t="s">
        <v>19</v>
      </c>
      <c r="G965" t="s">
        <v>20</v>
      </c>
      <c r="H965" t="s">
        <v>135</v>
      </c>
      <c r="I965" t="s">
        <v>22</v>
      </c>
      <c r="M965" t="s">
        <v>2876</v>
      </c>
      <c r="N965" t="s">
        <v>24</v>
      </c>
      <c r="O965" s="1">
        <v>39913.375347222223</v>
      </c>
    </row>
    <row r="966" spans="1:15" x14ac:dyDescent="0.35">
      <c r="A966" t="s">
        <v>15</v>
      </c>
      <c r="B966" t="s">
        <v>16</v>
      </c>
      <c r="C966">
        <v>473196</v>
      </c>
      <c r="D966" t="s">
        <v>17</v>
      </c>
      <c r="E966" t="s">
        <v>18</v>
      </c>
      <c r="F966" t="s">
        <v>19</v>
      </c>
      <c r="G966" t="s">
        <v>20</v>
      </c>
      <c r="H966" t="s">
        <v>135</v>
      </c>
      <c r="I966" t="s">
        <v>22</v>
      </c>
      <c r="N966" t="s">
        <v>24</v>
      </c>
      <c r="O966" s="1">
        <v>39913.40047453704</v>
      </c>
    </row>
    <row r="967" spans="1:15" x14ac:dyDescent="0.35">
      <c r="B967" t="s">
        <v>25</v>
      </c>
      <c r="C967">
        <v>924</v>
      </c>
      <c r="D967" t="s">
        <v>17</v>
      </c>
      <c r="E967" t="s">
        <v>26</v>
      </c>
      <c r="F967" t="s">
        <v>96</v>
      </c>
      <c r="G967" t="s">
        <v>27</v>
      </c>
      <c r="H967" t="s">
        <v>21</v>
      </c>
      <c r="I967" t="s">
        <v>22</v>
      </c>
      <c r="K967" t="s">
        <v>94</v>
      </c>
      <c r="M967" t="s">
        <v>96</v>
      </c>
      <c r="N967" t="s">
        <v>24</v>
      </c>
      <c r="O967" s="1">
        <v>39913.56523148148</v>
      </c>
    </row>
    <row r="968" spans="1:15" x14ac:dyDescent="0.35">
      <c r="A968" t="s">
        <v>15</v>
      </c>
      <c r="B968" t="s">
        <v>25</v>
      </c>
      <c r="C968">
        <v>969557</v>
      </c>
      <c r="D968" t="s">
        <v>17</v>
      </c>
      <c r="E968" t="s">
        <v>18</v>
      </c>
      <c r="F968" t="s">
        <v>19</v>
      </c>
      <c r="G968" t="s">
        <v>20</v>
      </c>
      <c r="I968" t="s">
        <v>264</v>
      </c>
      <c r="N968" t="s">
        <v>24</v>
      </c>
      <c r="O968" s="1">
        <v>39913.827268518522</v>
      </c>
    </row>
    <row r="969" spans="1:15" x14ac:dyDescent="0.35">
      <c r="A969" t="s">
        <v>15</v>
      </c>
      <c r="B969" t="s">
        <v>25</v>
      </c>
      <c r="C969">
        <v>676568</v>
      </c>
      <c r="D969" t="s">
        <v>17</v>
      </c>
      <c r="E969" t="s">
        <v>18</v>
      </c>
      <c r="F969" t="s">
        <v>19</v>
      </c>
      <c r="G969" t="s">
        <v>20</v>
      </c>
      <c r="I969" t="s">
        <v>22</v>
      </c>
      <c r="N969" t="s">
        <v>24</v>
      </c>
      <c r="O969" s="1">
        <v>39913.876180555555</v>
      </c>
    </row>
    <row r="970" spans="1:15" x14ac:dyDescent="0.35">
      <c r="A970" t="s">
        <v>560</v>
      </c>
      <c r="B970" t="s">
        <v>25</v>
      </c>
      <c r="C970">
        <v>617969</v>
      </c>
      <c r="D970" t="s">
        <v>17</v>
      </c>
      <c r="E970" t="s">
        <v>18</v>
      </c>
      <c r="F970" t="s">
        <v>19</v>
      </c>
      <c r="G970" t="s">
        <v>20</v>
      </c>
      <c r="H970" t="s">
        <v>2190</v>
      </c>
      <c r="I970" t="s">
        <v>22</v>
      </c>
      <c r="K970" t="s">
        <v>195</v>
      </c>
      <c r="L970">
        <v>1970</v>
      </c>
      <c r="N970" t="s">
        <v>24</v>
      </c>
      <c r="O970" s="1">
        <v>39914.361793981479</v>
      </c>
    </row>
    <row r="971" spans="1:15" x14ac:dyDescent="0.35">
      <c r="B971" t="s">
        <v>25</v>
      </c>
      <c r="C971">
        <v>665</v>
      </c>
      <c r="D971" t="s">
        <v>17</v>
      </c>
      <c r="E971" t="s">
        <v>36</v>
      </c>
      <c r="F971" t="s">
        <v>19</v>
      </c>
      <c r="G971" t="s">
        <v>27</v>
      </c>
      <c r="H971" t="s">
        <v>28</v>
      </c>
      <c r="I971" t="s">
        <v>43</v>
      </c>
      <c r="K971" t="s">
        <v>84</v>
      </c>
      <c r="N971" t="s">
        <v>24</v>
      </c>
      <c r="O971" s="1">
        <v>39914.446759259263</v>
      </c>
    </row>
    <row r="972" spans="1:15" x14ac:dyDescent="0.35">
      <c r="A972" t="s">
        <v>327</v>
      </c>
      <c r="B972" t="s">
        <v>16</v>
      </c>
      <c r="C972">
        <v>417535</v>
      </c>
      <c r="D972" t="s">
        <v>17</v>
      </c>
      <c r="E972" t="s">
        <v>18</v>
      </c>
      <c r="F972" t="s">
        <v>19</v>
      </c>
      <c r="G972" t="s">
        <v>20</v>
      </c>
      <c r="H972" t="s">
        <v>714</v>
      </c>
      <c r="I972" t="s">
        <v>22</v>
      </c>
      <c r="N972" t="s">
        <v>24</v>
      </c>
      <c r="O972" s="1">
        <v>39914.498680555553</v>
      </c>
    </row>
    <row r="973" spans="1:15" x14ac:dyDescent="0.35">
      <c r="A973" t="s">
        <v>327</v>
      </c>
      <c r="B973" t="s">
        <v>25</v>
      </c>
      <c r="C973">
        <v>61633</v>
      </c>
      <c r="D973" t="s">
        <v>17</v>
      </c>
      <c r="E973" t="s">
        <v>18</v>
      </c>
      <c r="F973" t="s">
        <v>19</v>
      </c>
      <c r="G973" t="s">
        <v>27</v>
      </c>
      <c r="H973" t="s">
        <v>714</v>
      </c>
      <c r="I973" t="s">
        <v>22</v>
      </c>
      <c r="N973" t="s">
        <v>24</v>
      </c>
      <c r="O973" s="1">
        <v>39914.500451388885</v>
      </c>
    </row>
    <row r="974" spans="1:15" x14ac:dyDescent="0.35">
      <c r="A974" t="s">
        <v>15</v>
      </c>
      <c r="B974" t="s">
        <v>25</v>
      </c>
      <c r="C974">
        <v>193855</v>
      </c>
      <c r="D974" t="s">
        <v>17</v>
      </c>
      <c r="E974" t="s">
        <v>18</v>
      </c>
      <c r="F974" t="s">
        <v>19</v>
      </c>
      <c r="G974" t="s">
        <v>20</v>
      </c>
      <c r="I974" t="s">
        <v>180</v>
      </c>
      <c r="N974" t="s">
        <v>24</v>
      </c>
      <c r="O974" s="1">
        <v>39914.782696759263</v>
      </c>
    </row>
    <row r="975" spans="1:15" x14ac:dyDescent="0.35">
      <c r="A975" t="s">
        <v>221</v>
      </c>
      <c r="B975" t="s">
        <v>25</v>
      </c>
      <c r="C975">
        <v>4519</v>
      </c>
      <c r="D975" t="s">
        <v>17</v>
      </c>
      <c r="E975" t="s">
        <v>18</v>
      </c>
      <c r="F975" t="s">
        <v>19</v>
      </c>
      <c r="G975" t="s">
        <v>27</v>
      </c>
      <c r="H975" t="s">
        <v>21</v>
      </c>
      <c r="I975" t="s">
        <v>144</v>
      </c>
      <c r="K975" t="s">
        <v>139</v>
      </c>
      <c r="L975" t="s">
        <v>205</v>
      </c>
      <c r="M975" t="s">
        <v>267</v>
      </c>
      <c r="N975" t="s">
        <v>34</v>
      </c>
      <c r="O975" s="1">
        <v>39915.018912037034</v>
      </c>
    </row>
    <row r="976" spans="1:15" x14ac:dyDescent="0.35">
      <c r="A976" t="s">
        <v>59</v>
      </c>
      <c r="B976" t="s">
        <v>25</v>
      </c>
      <c r="C976">
        <v>6423</v>
      </c>
      <c r="D976" t="s">
        <v>17</v>
      </c>
      <c r="E976" t="s">
        <v>18</v>
      </c>
      <c r="F976" t="s">
        <v>19</v>
      </c>
      <c r="G976" t="s">
        <v>27</v>
      </c>
      <c r="H976" t="s">
        <v>21</v>
      </c>
      <c r="I976" t="s">
        <v>22</v>
      </c>
      <c r="K976" t="s">
        <v>81</v>
      </c>
      <c r="L976" t="s">
        <v>334</v>
      </c>
      <c r="N976" t="s">
        <v>24</v>
      </c>
      <c r="O976" s="1">
        <v>39915.028182870374</v>
      </c>
    </row>
    <row r="977" spans="1:15" x14ac:dyDescent="0.35">
      <c r="A977" t="s">
        <v>327</v>
      </c>
      <c r="B977" t="s">
        <v>25</v>
      </c>
      <c r="C977">
        <v>10872</v>
      </c>
      <c r="D977" t="s">
        <v>17</v>
      </c>
      <c r="E977" t="s">
        <v>18</v>
      </c>
      <c r="F977" t="s">
        <v>19</v>
      </c>
      <c r="G977" t="s">
        <v>27</v>
      </c>
      <c r="I977" t="s">
        <v>22</v>
      </c>
      <c r="L977" t="s">
        <v>439</v>
      </c>
      <c r="N977" t="s">
        <v>24</v>
      </c>
      <c r="O977" s="1">
        <v>39915.029108796298</v>
      </c>
    </row>
    <row r="978" spans="1:15" x14ac:dyDescent="0.35">
      <c r="A978" t="s">
        <v>221</v>
      </c>
      <c r="B978" t="s">
        <v>25</v>
      </c>
      <c r="C978">
        <v>13239</v>
      </c>
      <c r="D978" t="s">
        <v>17</v>
      </c>
      <c r="E978" t="s">
        <v>18</v>
      </c>
      <c r="F978" t="s">
        <v>34</v>
      </c>
      <c r="G978" t="s">
        <v>27</v>
      </c>
      <c r="H978" t="s">
        <v>21</v>
      </c>
      <c r="I978" t="s">
        <v>22</v>
      </c>
      <c r="L978" t="s">
        <v>479</v>
      </c>
      <c r="M978" t="s">
        <v>480</v>
      </c>
      <c r="N978" t="s">
        <v>34</v>
      </c>
      <c r="O978" s="1">
        <v>39915.031944444447</v>
      </c>
    </row>
    <row r="979" spans="1:15" x14ac:dyDescent="0.35">
      <c r="A979" t="s">
        <v>221</v>
      </c>
      <c r="B979" t="s">
        <v>25</v>
      </c>
      <c r="C979">
        <v>16368</v>
      </c>
      <c r="D979" t="s">
        <v>17</v>
      </c>
      <c r="E979" t="s">
        <v>18</v>
      </c>
      <c r="F979" t="s">
        <v>19</v>
      </c>
      <c r="G979" t="s">
        <v>27</v>
      </c>
      <c r="H979" t="s">
        <v>21</v>
      </c>
      <c r="I979" t="s">
        <v>22</v>
      </c>
      <c r="L979" t="s">
        <v>521</v>
      </c>
      <c r="M979" t="s">
        <v>522</v>
      </c>
      <c r="N979" t="s">
        <v>167</v>
      </c>
      <c r="O979" s="1">
        <v>39915.033043981479</v>
      </c>
    </row>
    <row r="980" spans="1:15" x14ac:dyDescent="0.35">
      <c r="A980" t="s">
        <v>314</v>
      </c>
      <c r="B980" t="s">
        <v>25</v>
      </c>
      <c r="C980">
        <v>25667</v>
      </c>
      <c r="D980" t="s">
        <v>17</v>
      </c>
      <c r="E980" t="s">
        <v>18</v>
      </c>
      <c r="F980" t="s">
        <v>19</v>
      </c>
      <c r="G980" t="s">
        <v>27</v>
      </c>
      <c r="H980" t="s">
        <v>21</v>
      </c>
      <c r="I980" t="s">
        <v>22</v>
      </c>
      <c r="L980" t="s">
        <v>653</v>
      </c>
      <c r="N980" t="s">
        <v>34</v>
      </c>
      <c r="O980" s="1">
        <v>39915.034282407411</v>
      </c>
    </row>
    <row r="981" spans="1:15" x14ac:dyDescent="0.35">
      <c r="A981" t="s">
        <v>221</v>
      </c>
      <c r="B981" t="s">
        <v>25</v>
      </c>
      <c r="C981">
        <v>80185</v>
      </c>
      <c r="D981" t="s">
        <v>17</v>
      </c>
      <c r="E981" t="s">
        <v>18</v>
      </c>
      <c r="F981" t="s">
        <v>19</v>
      </c>
      <c r="G981" t="s">
        <v>27</v>
      </c>
      <c r="H981" t="s">
        <v>21</v>
      </c>
      <c r="I981" t="s">
        <v>22</v>
      </c>
      <c r="L981" t="s">
        <v>984</v>
      </c>
      <c r="M981" t="s">
        <v>985</v>
      </c>
      <c r="N981" t="s">
        <v>34</v>
      </c>
      <c r="O981" s="1">
        <v>39915.035196759258</v>
      </c>
    </row>
    <row r="982" spans="1:15" x14ac:dyDescent="0.35">
      <c r="A982" t="s">
        <v>221</v>
      </c>
      <c r="B982" t="s">
        <v>25</v>
      </c>
      <c r="C982">
        <v>89061</v>
      </c>
      <c r="D982" t="s">
        <v>17</v>
      </c>
      <c r="E982" t="s">
        <v>18</v>
      </c>
      <c r="F982" t="s">
        <v>19</v>
      </c>
      <c r="G982" t="s">
        <v>27</v>
      </c>
      <c r="H982" t="s">
        <v>21</v>
      </c>
      <c r="I982" t="s">
        <v>22</v>
      </c>
      <c r="L982" t="s">
        <v>984</v>
      </c>
      <c r="N982" t="s">
        <v>34</v>
      </c>
      <c r="O982" s="1">
        <v>39915.03597222222</v>
      </c>
    </row>
    <row r="983" spans="1:15" x14ac:dyDescent="0.35">
      <c r="A983" t="s">
        <v>2482</v>
      </c>
      <c r="B983" t="s">
        <v>25</v>
      </c>
      <c r="C983">
        <v>854521</v>
      </c>
      <c r="D983" t="s">
        <v>17</v>
      </c>
      <c r="E983" t="s">
        <v>18</v>
      </c>
      <c r="G983" t="s">
        <v>20</v>
      </c>
      <c r="H983" t="s">
        <v>21</v>
      </c>
      <c r="I983" t="s">
        <v>22</v>
      </c>
      <c r="M983" t="s">
        <v>985</v>
      </c>
      <c r="N983" t="s">
        <v>24</v>
      </c>
      <c r="O983" s="1">
        <v>39915.038148148145</v>
      </c>
    </row>
    <row r="984" spans="1:15" x14ac:dyDescent="0.35">
      <c r="A984" t="s">
        <v>1381</v>
      </c>
      <c r="B984" t="s">
        <v>25</v>
      </c>
      <c r="C984">
        <v>236520</v>
      </c>
      <c r="D984" t="s">
        <v>17</v>
      </c>
      <c r="E984" t="s">
        <v>18</v>
      </c>
      <c r="F984" t="s">
        <v>34</v>
      </c>
      <c r="G984" t="s">
        <v>20</v>
      </c>
      <c r="H984" t="s">
        <v>21</v>
      </c>
      <c r="I984" t="s">
        <v>22</v>
      </c>
      <c r="K984" t="s">
        <v>197</v>
      </c>
      <c r="M984" t="s">
        <v>1421</v>
      </c>
      <c r="N984" t="s">
        <v>24</v>
      </c>
      <c r="O984" s="1">
        <v>39915.039803240739</v>
      </c>
    </row>
    <row r="985" spans="1:15" x14ac:dyDescent="0.35">
      <c r="A985" t="s">
        <v>1381</v>
      </c>
      <c r="B985" t="s">
        <v>25</v>
      </c>
      <c r="C985">
        <v>555276</v>
      </c>
      <c r="D985" t="s">
        <v>17</v>
      </c>
      <c r="E985" t="s">
        <v>18</v>
      </c>
      <c r="F985" t="s">
        <v>34</v>
      </c>
      <c r="G985" t="s">
        <v>20</v>
      </c>
      <c r="H985" t="s">
        <v>21</v>
      </c>
      <c r="I985" t="s">
        <v>22</v>
      </c>
      <c r="K985" t="s">
        <v>197</v>
      </c>
      <c r="M985" t="s">
        <v>2092</v>
      </c>
      <c r="N985" t="s">
        <v>24</v>
      </c>
      <c r="O985" s="1">
        <v>39915.040983796294</v>
      </c>
    </row>
    <row r="986" spans="1:15" x14ac:dyDescent="0.35">
      <c r="A986" t="s">
        <v>221</v>
      </c>
      <c r="B986" t="s">
        <v>16</v>
      </c>
      <c r="C986">
        <v>6529</v>
      </c>
      <c r="D986" t="s">
        <v>17</v>
      </c>
      <c r="E986" t="s">
        <v>18</v>
      </c>
      <c r="F986" t="s">
        <v>19</v>
      </c>
      <c r="G986" t="s">
        <v>27</v>
      </c>
      <c r="H986" t="s">
        <v>21</v>
      </c>
      <c r="I986" t="s">
        <v>22</v>
      </c>
      <c r="L986" t="s">
        <v>205</v>
      </c>
      <c r="M986" t="s">
        <v>337</v>
      </c>
      <c r="N986" t="s">
        <v>34</v>
      </c>
      <c r="O986" s="1">
        <v>39915.044594907406</v>
      </c>
    </row>
    <row r="987" spans="1:15" x14ac:dyDescent="0.35">
      <c r="A987" t="s">
        <v>327</v>
      </c>
      <c r="B987" t="s">
        <v>16</v>
      </c>
      <c r="C987">
        <v>7027</v>
      </c>
      <c r="D987" t="s">
        <v>17</v>
      </c>
      <c r="E987" t="s">
        <v>18</v>
      </c>
      <c r="F987" t="s">
        <v>19</v>
      </c>
      <c r="G987" t="s">
        <v>27</v>
      </c>
      <c r="H987" t="s">
        <v>21</v>
      </c>
      <c r="I987" t="s">
        <v>22</v>
      </c>
      <c r="N987" t="s">
        <v>24</v>
      </c>
      <c r="O987" s="1">
        <v>39915.045173611114</v>
      </c>
    </row>
    <row r="988" spans="1:15" x14ac:dyDescent="0.35">
      <c r="A988" t="s">
        <v>314</v>
      </c>
      <c r="B988" t="s">
        <v>16</v>
      </c>
      <c r="C988">
        <v>13941</v>
      </c>
      <c r="D988" t="s">
        <v>17</v>
      </c>
      <c r="E988" t="s">
        <v>18</v>
      </c>
      <c r="F988" t="s">
        <v>34</v>
      </c>
      <c r="G988" t="s">
        <v>27</v>
      </c>
      <c r="H988" t="s">
        <v>21</v>
      </c>
      <c r="I988" t="s">
        <v>22</v>
      </c>
      <c r="K988" t="s">
        <v>139</v>
      </c>
      <c r="M988" t="s">
        <v>489</v>
      </c>
      <c r="N988" t="s">
        <v>34</v>
      </c>
      <c r="O988" s="1">
        <v>39915.046631944446</v>
      </c>
    </row>
    <row r="989" spans="1:15" x14ac:dyDescent="0.35">
      <c r="A989" t="s">
        <v>314</v>
      </c>
      <c r="B989" t="s">
        <v>16</v>
      </c>
      <c r="C989">
        <v>14979</v>
      </c>
      <c r="D989" t="s">
        <v>17</v>
      </c>
      <c r="E989" t="s">
        <v>18</v>
      </c>
      <c r="F989" t="s">
        <v>19</v>
      </c>
      <c r="G989" t="s">
        <v>27</v>
      </c>
      <c r="H989" t="s">
        <v>21</v>
      </c>
      <c r="I989" t="s">
        <v>22</v>
      </c>
      <c r="K989" t="s">
        <v>139</v>
      </c>
      <c r="M989" t="s">
        <v>499</v>
      </c>
      <c r="N989" t="s">
        <v>167</v>
      </c>
      <c r="O989" s="1">
        <v>39915.048587962963</v>
      </c>
    </row>
    <row r="990" spans="1:15" x14ac:dyDescent="0.35">
      <c r="A990" t="s">
        <v>221</v>
      </c>
      <c r="B990" t="s">
        <v>16</v>
      </c>
      <c r="C990">
        <v>24138</v>
      </c>
      <c r="D990" t="s">
        <v>17</v>
      </c>
      <c r="E990" t="s">
        <v>18</v>
      </c>
      <c r="F990" t="s">
        <v>19</v>
      </c>
      <c r="G990" t="s">
        <v>27</v>
      </c>
      <c r="H990" t="s">
        <v>21</v>
      </c>
      <c r="I990" t="s">
        <v>22</v>
      </c>
      <c r="K990" t="s">
        <v>139</v>
      </c>
      <c r="M990" t="s">
        <v>634</v>
      </c>
      <c r="N990" t="s">
        <v>34</v>
      </c>
      <c r="O990" s="1">
        <v>39915.04996527778</v>
      </c>
    </row>
    <row r="991" spans="1:15" x14ac:dyDescent="0.35">
      <c r="A991" t="s">
        <v>221</v>
      </c>
      <c r="B991" t="s">
        <v>16</v>
      </c>
      <c r="C991">
        <v>34586</v>
      </c>
      <c r="D991" t="s">
        <v>17</v>
      </c>
      <c r="E991" t="s">
        <v>18</v>
      </c>
      <c r="F991" t="s">
        <v>19</v>
      </c>
      <c r="G991" t="s">
        <v>27</v>
      </c>
      <c r="H991" t="s">
        <v>21</v>
      </c>
      <c r="I991" t="s">
        <v>22</v>
      </c>
      <c r="K991" t="s">
        <v>139</v>
      </c>
      <c r="M991" t="s">
        <v>728</v>
      </c>
      <c r="N991" t="s">
        <v>34</v>
      </c>
      <c r="O991" s="1">
        <v>39915.05400462963</v>
      </c>
    </row>
    <row r="992" spans="1:15" x14ac:dyDescent="0.35">
      <c r="A992" t="s">
        <v>500</v>
      </c>
      <c r="B992" t="s">
        <v>16</v>
      </c>
      <c r="C992">
        <v>35882</v>
      </c>
      <c r="D992" t="s">
        <v>17</v>
      </c>
      <c r="E992" t="s">
        <v>18</v>
      </c>
      <c r="F992" t="s">
        <v>19</v>
      </c>
      <c r="G992" t="s">
        <v>27</v>
      </c>
      <c r="H992" t="s">
        <v>21</v>
      </c>
      <c r="I992" t="s">
        <v>22</v>
      </c>
      <c r="N992" t="s">
        <v>24</v>
      </c>
      <c r="O992" s="1">
        <v>39915.054675925923</v>
      </c>
    </row>
    <row r="993" spans="1:15" x14ac:dyDescent="0.35">
      <c r="A993" t="s">
        <v>15</v>
      </c>
      <c r="B993" t="s">
        <v>16</v>
      </c>
      <c r="C993">
        <v>52050</v>
      </c>
      <c r="D993" t="s">
        <v>17</v>
      </c>
      <c r="E993" t="s">
        <v>18</v>
      </c>
      <c r="F993" t="s">
        <v>19</v>
      </c>
      <c r="G993" t="s">
        <v>27</v>
      </c>
      <c r="H993" t="s">
        <v>21</v>
      </c>
      <c r="I993" t="s">
        <v>22</v>
      </c>
      <c r="M993" t="s">
        <v>848</v>
      </c>
      <c r="N993" t="s">
        <v>24</v>
      </c>
      <c r="O993" s="1">
        <v>39915.055625000001</v>
      </c>
    </row>
    <row r="994" spans="1:15" x14ac:dyDescent="0.35">
      <c r="A994" t="s">
        <v>15</v>
      </c>
      <c r="B994" t="s">
        <v>16</v>
      </c>
      <c r="C994">
        <v>93599</v>
      </c>
      <c r="D994" t="s">
        <v>17</v>
      </c>
      <c r="E994" t="s">
        <v>18</v>
      </c>
      <c r="F994" t="s">
        <v>19</v>
      </c>
      <c r="G994" t="s">
        <v>27</v>
      </c>
      <c r="H994" t="s">
        <v>21</v>
      </c>
      <c r="I994" t="s">
        <v>22</v>
      </c>
      <c r="K994" t="s">
        <v>139</v>
      </c>
      <c r="M994" t="s">
        <v>1066</v>
      </c>
      <c r="N994" t="s">
        <v>24</v>
      </c>
      <c r="O994" s="1">
        <v>39915.067523148151</v>
      </c>
    </row>
    <row r="995" spans="1:15" x14ac:dyDescent="0.35">
      <c r="A995" t="s">
        <v>15</v>
      </c>
      <c r="B995" t="s">
        <v>16</v>
      </c>
      <c r="C995" t="s">
        <v>2807</v>
      </c>
      <c r="D995" t="s">
        <v>17</v>
      </c>
      <c r="E995" t="s">
        <v>18</v>
      </c>
      <c r="F995" t="s">
        <v>34</v>
      </c>
      <c r="G995" t="s">
        <v>20</v>
      </c>
      <c r="H995" t="s">
        <v>21</v>
      </c>
      <c r="I995" t="s">
        <v>22</v>
      </c>
      <c r="K995" t="s">
        <v>250</v>
      </c>
      <c r="M995" t="s">
        <v>2808</v>
      </c>
      <c r="N995" t="s">
        <v>24</v>
      </c>
      <c r="O995" s="1">
        <v>39915.069745370369</v>
      </c>
    </row>
    <row r="996" spans="1:15" x14ac:dyDescent="0.35">
      <c r="A996" t="s">
        <v>59</v>
      </c>
      <c r="B996" t="s">
        <v>25</v>
      </c>
      <c r="C996">
        <v>2707</v>
      </c>
      <c r="D996" t="s">
        <v>73</v>
      </c>
      <c r="E996" t="s">
        <v>18</v>
      </c>
      <c r="F996" t="s">
        <v>19</v>
      </c>
      <c r="G996" t="s">
        <v>27</v>
      </c>
      <c r="H996" t="s">
        <v>21</v>
      </c>
      <c r="I996" t="s">
        <v>22</v>
      </c>
      <c r="K996" t="s">
        <v>188</v>
      </c>
      <c r="M996" t="s">
        <v>189</v>
      </c>
      <c r="N996" t="s">
        <v>24</v>
      </c>
      <c r="O996" s="1">
        <v>39915.116550925923</v>
      </c>
    </row>
    <row r="997" spans="1:15" x14ac:dyDescent="0.35">
      <c r="B997" t="s">
        <v>25</v>
      </c>
      <c r="C997">
        <v>800</v>
      </c>
      <c r="D997" t="s">
        <v>73</v>
      </c>
      <c r="E997" t="s">
        <v>18</v>
      </c>
      <c r="F997" t="s">
        <v>19</v>
      </c>
      <c r="G997" t="s">
        <v>27</v>
      </c>
      <c r="I997" t="s">
        <v>22</v>
      </c>
      <c r="N997" t="s">
        <v>24</v>
      </c>
      <c r="O997" s="1">
        <v>39915.117303240739</v>
      </c>
    </row>
    <row r="998" spans="1:15" x14ac:dyDescent="0.35">
      <c r="B998" t="s">
        <v>16</v>
      </c>
      <c r="C998">
        <v>830</v>
      </c>
      <c r="D998" t="s">
        <v>73</v>
      </c>
      <c r="E998" t="s">
        <v>18</v>
      </c>
      <c r="F998" t="s">
        <v>19</v>
      </c>
      <c r="G998" t="s">
        <v>27</v>
      </c>
      <c r="H998" t="s">
        <v>21</v>
      </c>
      <c r="I998" t="s">
        <v>22</v>
      </c>
      <c r="M998" t="s">
        <v>76</v>
      </c>
      <c r="N998" t="s">
        <v>24</v>
      </c>
      <c r="O998" s="1">
        <v>39915.118368055555</v>
      </c>
    </row>
    <row r="999" spans="1:15" x14ac:dyDescent="0.35">
      <c r="A999" t="s">
        <v>221</v>
      </c>
      <c r="B999" t="s">
        <v>25</v>
      </c>
      <c r="C999">
        <v>8494</v>
      </c>
      <c r="D999" t="s">
        <v>17</v>
      </c>
      <c r="E999" t="s">
        <v>18</v>
      </c>
      <c r="F999" t="s">
        <v>19</v>
      </c>
      <c r="G999" t="s">
        <v>27</v>
      </c>
      <c r="H999" t="s">
        <v>265</v>
      </c>
      <c r="I999" t="s">
        <v>43</v>
      </c>
      <c r="K999" t="s">
        <v>315</v>
      </c>
      <c r="N999" t="s">
        <v>34</v>
      </c>
      <c r="O999" s="1">
        <v>39915.119768518518</v>
      </c>
    </row>
    <row r="1000" spans="1:15" x14ac:dyDescent="0.35">
      <c r="A1000" t="s">
        <v>327</v>
      </c>
      <c r="B1000" t="s">
        <v>25</v>
      </c>
      <c r="C1000">
        <v>772471</v>
      </c>
      <c r="D1000" t="s">
        <v>17</v>
      </c>
      <c r="E1000" t="s">
        <v>18</v>
      </c>
      <c r="I1000" t="s">
        <v>22</v>
      </c>
      <c r="N1000" t="s">
        <v>24</v>
      </c>
      <c r="O1000" s="1">
        <v>39915.400509259256</v>
      </c>
    </row>
    <row r="1001" spans="1:15" x14ac:dyDescent="0.35">
      <c r="A1001" t="s">
        <v>560</v>
      </c>
      <c r="B1001" t="s">
        <v>25</v>
      </c>
      <c r="C1001">
        <v>91639</v>
      </c>
      <c r="D1001" t="s">
        <v>17</v>
      </c>
      <c r="E1001" t="s">
        <v>18</v>
      </c>
      <c r="F1001" t="s">
        <v>19</v>
      </c>
      <c r="G1001" t="s">
        <v>27</v>
      </c>
      <c r="H1001" t="s">
        <v>1052</v>
      </c>
      <c r="I1001" t="s">
        <v>144</v>
      </c>
      <c r="M1001" t="s">
        <v>1053</v>
      </c>
      <c r="N1001" t="s">
        <v>24</v>
      </c>
      <c r="O1001" s="1">
        <v>39915.458379629628</v>
      </c>
    </row>
    <row r="1002" spans="1:15" x14ac:dyDescent="0.35">
      <c r="A1002" t="s">
        <v>15</v>
      </c>
      <c r="B1002" t="s">
        <v>16</v>
      </c>
      <c r="C1002">
        <v>139445</v>
      </c>
      <c r="D1002" t="s">
        <v>17</v>
      </c>
      <c r="E1002" t="s">
        <v>18</v>
      </c>
      <c r="F1002" t="s">
        <v>19</v>
      </c>
      <c r="H1002" t="s">
        <v>234</v>
      </c>
      <c r="I1002" t="s">
        <v>22</v>
      </c>
      <c r="N1002" t="s">
        <v>24</v>
      </c>
      <c r="O1002" s="1">
        <v>39915.927870370368</v>
      </c>
    </row>
    <row r="1003" spans="1:15" x14ac:dyDescent="0.35">
      <c r="A1003" t="s">
        <v>972</v>
      </c>
      <c r="B1003" t="s">
        <v>25</v>
      </c>
      <c r="C1003">
        <v>565537</v>
      </c>
      <c r="D1003" t="s">
        <v>17</v>
      </c>
      <c r="E1003" t="s">
        <v>18</v>
      </c>
      <c r="F1003" t="s">
        <v>19</v>
      </c>
      <c r="H1003" t="s">
        <v>234</v>
      </c>
      <c r="I1003" t="s">
        <v>22</v>
      </c>
      <c r="N1003" t="s">
        <v>24</v>
      </c>
      <c r="O1003" s="1">
        <v>39915.928576388891</v>
      </c>
    </row>
    <row r="1004" spans="1:15" x14ac:dyDescent="0.35">
      <c r="A1004" t="s">
        <v>500</v>
      </c>
      <c r="B1004" t="s">
        <v>25</v>
      </c>
      <c r="C1004">
        <v>721396</v>
      </c>
      <c r="D1004" t="s">
        <v>17</v>
      </c>
      <c r="E1004" t="s">
        <v>18</v>
      </c>
      <c r="F1004" t="s">
        <v>34</v>
      </c>
      <c r="H1004" t="s">
        <v>234</v>
      </c>
      <c r="I1004" t="s">
        <v>22</v>
      </c>
      <c r="N1004" t="s">
        <v>24</v>
      </c>
      <c r="O1004" s="1">
        <v>39915.929537037038</v>
      </c>
    </row>
    <row r="1005" spans="1:15" x14ac:dyDescent="0.35">
      <c r="A1005" t="s">
        <v>15</v>
      </c>
      <c r="B1005" t="s">
        <v>25</v>
      </c>
      <c r="C1005">
        <v>125102</v>
      </c>
      <c r="D1005" t="s">
        <v>17</v>
      </c>
      <c r="E1005" t="s">
        <v>18</v>
      </c>
      <c r="F1005" t="s">
        <v>19</v>
      </c>
      <c r="G1005" t="s">
        <v>27</v>
      </c>
      <c r="H1005" t="s">
        <v>234</v>
      </c>
      <c r="I1005" t="s">
        <v>22</v>
      </c>
      <c r="K1005" t="s">
        <v>132</v>
      </c>
      <c r="M1005" t="s">
        <v>1158</v>
      </c>
      <c r="N1005" t="s">
        <v>24</v>
      </c>
      <c r="O1005" s="1">
        <v>39915.935081018521</v>
      </c>
    </row>
    <row r="1006" spans="1:15" x14ac:dyDescent="0.35">
      <c r="A1006" t="s">
        <v>221</v>
      </c>
      <c r="B1006" t="s">
        <v>25</v>
      </c>
      <c r="C1006">
        <v>16377</v>
      </c>
      <c r="D1006" t="s">
        <v>17</v>
      </c>
      <c r="E1006" t="s">
        <v>18</v>
      </c>
      <c r="F1006" t="s">
        <v>19</v>
      </c>
      <c r="G1006" t="s">
        <v>20</v>
      </c>
      <c r="H1006" t="s">
        <v>523</v>
      </c>
      <c r="I1006" t="s">
        <v>22</v>
      </c>
      <c r="K1006" t="s">
        <v>81</v>
      </c>
      <c r="N1006" t="s">
        <v>167</v>
      </c>
      <c r="O1006" s="1">
        <v>39916.53297453704</v>
      </c>
    </row>
    <row r="1007" spans="1:15" x14ac:dyDescent="0.35">
      <c r="A1007" t="s">
        <v>15</v>
      </c>
      <c r="B1007" t="s">
        <v>16</v>
      </c>
      <c r="C1007">
        <v>0</v>
      </c>
      <c r="D1007" t="s">
        <v>17</v>
      </c>
      <c r="E1007" t="s">
        <v>18</v>
      </c>
      <c r="F1007" t="s">
        <v>19</v>
      </c>
      <c r="G1007" t="s">
        <v>20</v>
      </c>
      <c r="H1007" t="s">
        <v>21</v>
      </c>
      <c r="I1007" t="s">
        <v>22</v>
      </c>
      <c r="L1007">
        <v>1977</v>
      </c>
      <c r="M1007" t="s">
        <v>23</v>
      </c>
      <c r="N1007" t="s">
        <v>24</v>
      </c>
      <c r="O1007" s="1">
        <v>39916.670416666668</v>
      </c>
    </row>
    <row r="1008" spans="1:15" x14ac:dyDescent="0.35">
      <c r="A1008" t="s">
        <v>221</v>
      </c>
      <c r="B1008" t="s">
        <v>16</v>
      </c>
      <c r="C1008">
        <v>47872</v>
      </c>
      <c r="D1008" t="s">
        <v>17</v>
      </c>
      <c r="E1008" t="s">
        <v>18</v>
      </c>
      <c r="F1008" t="s">
        <v>19</v>
      </c>
      <c r="G1008" t="s">
        <v>27</v>
      </c>
      <c r="H1008" t="s">
        <v>812</v>
      </c>
      <c r="I1008" t="s">
        <v>22</v>
      </c>
      <c r="N1008" t="s">
        <v>34</v>
      </c>
      <c r="O1008" s="1">
        <v>39916.672094907408</v>
      </c>
    </row>
    <row r="1009" spans="1:15" x14ac:dyDescent="0.35">
      <c r="A1009" t="s">
        <v>15</v>
      </c>
      <c r="B1009" t="s">
        <v>25</v>
      </c>
      <c r="C1009">
        <v>84935</v>
      </c>
      <c r="D1009" t="s">
        <v>17</v>
      </c>
      <c r="E1009" t="s">
        <v>18</v>
      </c>
      <c r="F1009" t="s">
        <v>19</v>
      </c>
      <c r="G1009" t="s">
        <v>27</v>
      </c>
      <c r="H1009" t="s">
        <v>258</v>
      </c>
      <c r="I1009" t="s">
        <v>22</v>
      </c>
      <c r="N1009" t="s">
        <v>24</v>
      </c>
      <c r="O1009" s="1">
        <v>39917.380381944444</v>
      </c>
    </row>
    <row r="1010" spans="1:15" x14ac:dyDescent="0.35">
      <c r="A1010" t="s">
        <v>15</v>
      </c>
      <c r="B1010" t="s">
        <v>25</v>
      </c>
      <c r="C1010">
        <v>194673</v>
      </c>
      <c r="D1010" t="s">
        <v>17</v>
      </c>
      <c r="E1010" t="s">
        <v>18</v>
      </c>
      <c r="F1010" t="s">
        <v>19</v>
      </c>
      <c r="G1010" t="s">
        <v>20</v>
      </c>
      <c r="H1010" t="s">
        <v>258</v>
      </c>
      <c r="I1010" t="s">
        <v>22</v>
      </c>
      <c r="N1010" t="s">
        <v>24</v>
      </c>
      <c r="O1010" s="1">
        <v>39917.380671296298</v>
      </c>
    </row>
    <row r="1011" spans="1:15" x14ac:dyDescent="0.35">
      <c r="A1011" t="s">
        <v>15</v>
      </c>
      <c r="B1011" t="s">
        <v>25</v>
      </c>
      <c r="C1011">
        <v>574502</v>
      </c>
      <c r="D1011" t="s">
        <v>17</v>
      </c>
      <c r="E1011" t="s">
        <v>18</v>
      </c>
      <c r="F1011" t="s">
        <v>19</v>
      </c>
      <c r="G1011" t="s">
        <v>20</v>
      </c>
      <c r="I1011" t="s">
        <v>114</v>
      </c>
      <c r="N1011" t="s">
        <v>24</v>
      </c>
      <c r="O1011" s="1">
        <v>39917.655358796299</v>
      </c>
    </row>
    <row r="1012" spans="1:15" x14ac:dyDescent="0.35">
      <c r="A1012" t="s">
        <v>15</v>
      </c>
      <c r="B1012" t="s">
        <v>16</v>
      </c>
      <c r="C1012">
        <v>614505</v>
      </c>
      <c r="D1012" t="s">
        <v>17</v>
      </c>
      <c r="E1012" t="s">
        <v>18</v>
      </c>
      <c r="F1012" t="s">
        <v>19</v>
      </c>
      <c r="G1012" t="s">
        <v>20</v>
      </c>
      <c r="H1012" t="s">
        <v>130</v>
      </c>
      <c r="I1012" t="s">
        <v>22</v>
      </c>
      <c r="K1012" t="s">
        <v>81</v>
      </c>
      <c r="N1012" t="s">
        <v>24</v>
      </c>
      <c r="O1012" s="1">
        <v>39918.132337962961</v>
      </c>
    </row>
    <row r="1013" spans="1:15" x14ac:dyDescent="0.35">
      <c r="A1013" t="s">
        <v>59</v>
      </c>
      <c r="B1013" t="s">
        <v>25</v>
      </c>
      <c r="C1013">
        <v>1580</v>
      </c>
      <c r="D1013" t="s">
        <v>17</v>
      </c>
      <c r="E1013" t="s">
        <v>36</v>
      </c>
      <c r="H1013" t="s">
        <v>80</v>
      </c>
      <c r="I1013" t="s">
        <v>86</v>
      </c>
      <c r="J1013">
        <v>509</v>
      </c>
      <c r="M1013" t="s">
        <v>140</v>
      </c>
      <c r="N1013" t="s">
        <v>24</v>
      </c>
      <c r="O1013" s="1">
        <v>39918.662534722222</v>
      </c>
    </row>
    <row r="1014" spans="1:15" x14ac:dyDescent="0.35">
      <c r="A1014" t="s">
        <v>59</v>
      </c>
      <c r="B1014" t="s">
        <v>25</v>
      </c>
      <c r="C1014">
        <v>2931</v>
      </c>
      <c r="D1014" t="s">
        <v>17</v>
      </c>
      <c r="E1014" t="s">
        <v>18</v>
      </c>
      <c r="F1014" t="s">
        <v>19</v>
      </c>
      <c r="G1014" t="s">
        <v>27</v>
      </c>
      <c r="H1014" t="s">
        <v>80</v>
      </c>
      <c r="I1014" t="s">
        <v>86</v>
      </c>
      <c r="J1014">
        <v>490</v>
      </c>
      <c r="N1014" t="s">
        <v>24</v>
      </c>
      <c r="O1014" s="1">
        <v>39918.664259259262</v>
      </c>
    </row>
    <row r="1015" spans="1:15" x14ac:dyDescent="0.35">
      <c r="A1015" t="s">
        <v>59</v>
      </c>
      <c r="B1015" t="s">
        <v>25</v>
      </c>
      <c r="C1015">
        <v>1654</v>
      </c>
      <c r="D1015" t="s">
        <v>17</v>
      </c>
      <c r="E1015" t="s">
        <v>18</v>
      </c>
      <c r="F1015" t="s">
        <v>19</v>
      </c>
      <c r="G1015" t="s">
        <v>27</v>
      </c>
      <c r="H1015" t="s">
        <v>80</v>
      </c>
      <c r="I1015" t="s">
        <v>86</v>
      </c>
      <c r="J1015">
        <v>500</v>
      </c>
      <c r="N1015" t="s">
        <v>24</v>
      </c>
      <c r="O1015" s="1">
        <v>39918.665879629632</v>
      </c>
    </row>
    <row r="1016" spans="1:15" x14ac:dyDescent="0.35">
      <c r="A1016" t="s">
        <v>146</v>
      </c>
      <c r="B1016" t="s">
        <v>25</v>
      </c>
      <c r="C1016">
        <v>3377</v>
      </c>
      <c r="D1016" t="s">
        <v>17</v>
      </c>
      <c r="E1016" t="s">
        <v>18</v>
      </c>
      <c r="F1016" t="s">
        <v>19</v>
      </c>
      <c r="G1016" t="s">
        <v>27</v>
      </c>
      <c r="H1016" t="s">
        <v>80</v>
      </c>
      <c r="I1016" t="s">
        <v>86</v>
      </c>
      <c r="J1016">
        <v>511</v>
      </c>
      <c r="N1016" t="s">
        <v>24</v>
      </c>
      <c r="O1016" s="1">
        <v>39918.667175925926</v>
      </c>
    </row>
    <row r="1017" spans="1:15" x14ac:dyDescent="0.35">
      <c r="A1017" t="s">
        <v>221</v>
      </c>
      <c r="B1017" t="s">
        <v>25</v>
      </c>
      <c r="C1017">
        <v>7545</v>
      </c>
      <c r="D1017" t="s">
        <v>17</v>
      </c>
      <c r="E1017" t="s">
        <v>18</v>
      </c>
      <c r="F1017" t="s">
        <v>19</v>
      </c>
      <c r="G1017" t="s">
        <v>27</v>
      </c>
      <c r="H1017" t="s">
        <v>80</v>
      </c>
      <c r="I1017" t="s">
        <v>86</v>
      </c>
      <c r="J1017">
        <v>490</v>
      </c>
      <c r="N1017" t="s">
        <v>24</v>
      </c>
      <c r="O1017" s="1">
        <v>39918.668738425928</v>
      </c>
    </row>
    <row r="1018" spans="1:15" x14ac:dyDescent="0.35">
      <c r="A1018" t="s">
        <v>221</v>
      </c>
      <c r="B1018" t="s">
        <v>25</v>
      </c>
      <c r="C1018">
        <v>15429</v>
      </c>
      <c r="D1018" t="s">
        <v>17</v>
      </c>
      <c r="E1018" t="s">
        <v>18</v>
      </c>
      <c r="F1018" t="s">
        <v>19</v>
      </c>
      <c r="G1018" t="s">
        <v>27</v>
      </c>
      <c r="H1018" t="s">
        <v>80</v>
      </c>
      <c r="I1018" t="s">
        <v>217</v>
      </c>
      <c r="J1018">
        <v>494</v>
      </c>
      <c r="N1018" t="s">
        <v>24</v>
      </c>
      <c r="O1018" s="1">
        <v>39918.670381944445</v>
      </c>
    </row>
    <row r="1019" spans="1:15" x14ac:dyDescent="0.35">
      <c r="A1019" t="s">
        <v>221</v>
      </c>
      <c r="B1019" t="s">
        <v>25</v>
      </c>
      <c r="C1019">
        <v>307735</v>
      </c>
      <c r="D1019" t="s">
        <v>17</v>
      </c>
      <c r="E1019" t="s">
        <v>18</v>
      </c>
      <c r="F1019" t="s">
        <v>19</v>
      </c>
      <c r="G1019" t="s">
        <v>27</v>
      </c>
      <c r="H1019" t="s">
        <v>80</v>
      </c>
      <c r="I1019" t="s">
        <v>86</v>
      </c>
      <c r="J1019">
        <v>507</v>
      </c>
      <c r="N1019" t="s">
        <v>24</v>
      </c>
      <c r="O1019" s="1">
        <v>39918.671215277776</v>
      </c>
    </row>
    <row r="1020" spans="1:15" x14ac:dyDescent="0.35">
      <c r="A1020" t="s">
        <v>759</v>
      </c>
      <c r="B1020" t="s">
        <v>25</v>
      </c>
      <c r="C1020">
        <v>726864</v>
      </c>
      <c r="D1020" t="s">
        <v>17</v>
      </c>
      <c r="E1020" t="s">
        <v>18</v>
      </c>
      <c r="F1020" t="s">
        <v>34</v>
      </c>
      <c r="G1020" t="s">
        <v>20</v>
      </c>
      <c r="H1020" t="s">
        <v>80</v>
      </c>
      <c r="I1020" t="s">
        <v>22</v>
      </c>
      <c r="J1020">
        <v>491</v>
      </c>
      <c r="M1020" t="s">
        <v>2381</v>
      </c>
      <c r="N1020" t="s">
        <v>24</v>
      </c>
      <c r="O1020" s="1">
        <v>39918.67659722222</v>
      </c>
    </row>
    <row r="1021" spans="1:15" x14ac:dyDescent="0.35">
      <c r="A1021" t="s">
        <v>221</v>
      </c>
      <c r="B1021" t="s">
        <v>25</v>
      </c>
      <c r="C1021">
        <v>755307</v>
      </c>
      <c r="D1021" t="s">
        <v>17</v>
      </c>
      <c r="E1021" t="s">
        <v>18</v>
      </c>
      <c r="F1021" t="s">
        <v>34</v>
      </c>
      <c r="G1021" t="s">
        <v>20</v>
      </c>
      <c r="H1021" t="s">
        <v>80</v>
      </c>
      <c r="I1021" t="s">
        <v>22</v>
      </c>
      <c r="J1021">
        <v>482</v>
      </c>
      <c r="N1021" t="s">
        <v>24</v>
      </c>
      <c r="O1021" s="1">
        <v>39918.677511574075</v>
      </c>
    </row>
    <row r="1022" spans="1:15" x14ac:dyDescent="0.35">
      <c r="A1022" t="s">
        <v>221</v>
      </c>
      <c r="B1022" t="s">
        <v>25</v>
      </c>
      <c r="C1022">
        <v>823557</v>
      </c>
      <c r="D1022" t="s">
        <v>17</v>
      </c>
      <c r="E1022" t="s">
        <v>18</v>
      </c>
      <c r="F1022" t="s">
        <v>34</v>
      </c>
      <c r="G1022" t="s">
        <v>20</v>
      </c>
      <c r="H1022" t="s">
        <v>80</v>
      </c>
      <c r="I1022" t="s">
        <v>22</v>
      </c>
      <c r="J1022">
        <v>500</v>
      </c>
      <c r="K1022" t="s">
        <v>197</v>
      </c>
      <c r="M1022" t="s">
        <v>2504</v>
      </c>
      <c r="N1022" t="s">
        <v>24</v>
      </c>
      <c r="O1022" s="1">
        <v>39918.678680555553</v>
      </c>
    </row>
    <row r="1023" spans="1:15" x14ac:dyDescent="0.35">
      <c r="A1023" t="s">
        <v>221</v>
      </c>
      <c r="B1023" t="s">
        <v>25</v>
      </c>
      <c r="C1023">
        <v>913801</v>
      </c>
      <c r="D1023" t="s">
        <v>17</v>
      </c>
      <c r="E1023" t="s">
        <v>18</v>
      </c>
      <c r="F1023" t="s">
        <v>19</v>
      </c>
      <c r="G1023" t="s">
        <v>27</v>
      </c>
      <c r="H1023" t="s">
        <v>80</v>
      </c>
      <c r="I1023" t="s">
        <v>22</v>
      </c>
      <c r="J1023">
        <v>498</v>
      </c>
      <c r="M1023" t="s">
        <v>2504</v>
      </c>
      <c r="N1023" t="s">
        <v>24</v>
      </c>
      <c r="O1023" s="1">
        <v>39918.681076388886</v>
      </c>
    </row>
    <row r="1024" spans="1:15" x14ac:dyDescent="0.35">
      <c r="A1024" t="s">
        <v>221</v>
      </c>
      <c r="B1024" t="s">
        <v>25</v>
      </c>
      <c r="C1024">
        <v>23200</v>
      </c>
      <c r="D1024" t="s">
        <v>17</v>
      </c>
      <c r="E1024" t="s">
        <v>18</v>
      </c>
      <c r="F1024" t="s">
        <v>19</v>
      </c>
      <c r="G1024" t="s">
        <v>27</v>
      </c>
      <c r="H1024" t="s">
        <v>80</v>
      </c>
      <c r="I1024" t="s">
        <v>421</v>
      </c>
      <c r="J1024">
        <v>501</v>
      </c>
      <c r="N1024" t="s">
        <v>24</v>
      </c>
      <c r="O1024" s="1">
        <v>39918.683738425927</v>
      </c>
    </row>
    <row r="1025" spans="1:15" x14ac:dyDescent="0.35">
      <c r="A1025" t="s">
        <v>186</v>
      </c>
      <c r="B1025" t="s">
        <v>25</v>
      </c>
      <c r="C1025">
        <v>31166</v>
      </c>
      <c r="D1025" t="s">
        <v>17</v>
      </c>
      <c r="E1025" t="s">
        <v>18</v>
      </c>
      <c r="F1025" t="s">
        <v>19</v>
      </c>
      <c r="G1025" t="s">
        <v>27</v>
      </c>
      <c r="H1025" t="s">
        <v>80</v>
      </c>
      <c r="I1025" t="s">
        <v>144</v>
      </c>
      <c r="J1025">
        <v>499</v>
      </c>
      <c r="N1025" t="s">
        <v>24</v>
      </c>
      <c r="O1025" s="1">
        <v>39918.684907407405</v>
      </c>
    </row>
    <row r="1026" spans="1:15" x14ac:dyDescent="0.35">
      <c r="A1026" t="s">
        <v>15</v>
      </c>
      <c r="B1026" t="s">
        <v>25</v>
      </c>
      <c r="C1026">
        <v>47350</v>
      </c>
      <c r="D1026" t="s">
        <v>17</v>
      </c>
      <c r="E1026" t="s">
        <v>18</v>
      </c>
      <c r="F1026" t="s">
        <v>19</v>
      </c>
      <c r="G1026" t="s">
        <v>27</v>
      </c>
      <c r="H1026" t="s">
        <v>80</v>
      </c>
      <c r="I1026" t="s">
        <v>144</v>
      </c>
      <c r="J1026">
        <v>494</v>
      </c>
      <c r="N1026" t="s">
        <v>24</v>
      </c>
      <c r="O1026" s="1">
        <v>39918.685902777775</v>
      </c>
    </row>
    <row r="1027" spans="1:15" x14ac:dyDescent="0.35">
      <c r="A1027" t="s">
        <v>15</v>
      </c>
      <c r="B1027" t="s">
        <v>25</v>
      </c>
      <c r="C1027">
        <v>936256</v>
      </c>
      <c r="D1027" t="s">
        <v>17</v>
      </c>
      <c r="E1027" t="s">
        <v>18</v>
      </c>
      <c r="F1027" t="s">
        <v>19</v>
      </c>
      <c r="G1027" t="s">
        <v>20</v>
      </c>
      <c r="H1027" t="s">
        <v>80</v>
      </c>
      <c r="I1027" t="s">
        <v>22</v>
      </c>
      <c r="J1027">
        <v>487</v>
      </c>
      <c r="N1027" t="s">
        <v>24</v>
      </c>
      <c r="O1027" s="1">
        <v>39918.69091435185</v>
      </c>
    </row>
    <row r="1028" spans="1:15" x14ac:dyDescent="0.35">
      <c r="A1028" t="s">
        <v>560</v>
      </c>
      <c r="B1028" t="s">
        <v>25</v>
      </c>
      <c r="C1028">
        <v>72966</v>
      </c>
      <c r="D1028" t="s">
        <v>17</v>
      </c>
      <c r="E1028" t="s">
        <v>18</v>
      </c>
      <c r="F1028" t="s">
        <v>19</v>
      </c>
      <c r="G1028" t="s">
        <v>27</v>
      </c>
      <c r="H1028" t="s">
        <v>80</v>
      </c>
      <c r="I1028" t="s">
        <v>86</v>
      </c>
      <c r="J1028">
        <v>504</v>
      </c>
      <c r="K1028" t="s">
        <v>195</v>
      </c>
      <c r="N1028" t="s">
        <v>24</v>
      </c>
      <c r="O1028" s="1">
        <v>39918.692164351851</v>
      </c>
    </row>
    <row r="1029" spans="1:15" x14ac:dyDescent="0.35">
      <c r="A1029" t="s">
        <v>560</v>
      </c>
      <c r="B1029" t="s">
        <v>25</v>
      </c>
      <c r="C1029">
        <v>559950</v>
      </c>
      <c r="D1029" t="s">
        <v>17</v>
      </c>
      <c r="E1029" t="s">
        <v>18</v>
      </c>
      <c r="F1029" t="s">
        <v>34</v>
      </c>
      <c r="G1029" t="s">
        <v>20</v>
      </c>
      <c r="H1029" t="s">
        <v>80</v>
      </c>
      <c r="I1029" t="s">
        <v>144</v>
      </c>
      <c r="J1029">
        <v>497</v>
      </c>
      <c r="K1029" t="s">
        <v>195</v>
      </c>
      <c r="N1029" t="s">
        <v>24</v>
      </c>
      <c r="O1029" s="1">
        <v>39918.693159722221</v>
      </c>
    </row>
    <row r="1030" spans="1:15" x14ac:dyDescent="0.35">
      <c r="A1030" t="s">
        <v>500</v>
      </c>
      <c r="B1030" t="s">
        <v>25</v>
      </c>
      <c r="C1030">
        <v>114953</v>
      </c>
      <c r="D1030" t="s">
        <v>17</v>
      </c>
      <c r="E1030" t="s">
        <v>18</v>
      </c>
      <c r="F1030" t="s">
        <v>19</v>
      </c>
      <c r="G1030" t="s">
        <v>27</v>
      </c>
      <c r="H1030" t="s">
        <v>80</v>
      </c>
      <c r="I1030" t="s">
        <v>144</v>
      </c>
      <c r="J1030">
        <v>498</v>
      </c>
      <c r="N1030" t="s">
        <v>24</v>
      </c>
      <c r="O1030" s="1">
        <v>39918.694166666668</v>
      </c>
    </row>
    <row r="1031" spans="1:15" x14ac:dyDescent="0.35">
      <c r="A1031" t="s">
        <v>327</v>
      </c>
      <c r="B1031" t="s">
        <v>25</v>
      </c>
      <c r="C1031">
        <v>234961</v>
      </c>
      <c r="D1031" t="s">
        <v>17</v>
      </c>
      <c r="E1031" t="s">
        <v>18</v>
      </c>
      <c r="F1031" t="s">
        <v>19</v>
      </c>
      <c r="G1031" t="s">
        <v>20</v>
      </c>
      <c r="H1031" t="s">
        <v>80</v>
      </c>
      <c r="I1031" t="s">
        <v>144</v>
      </c>
      <c r="J1031">
        <v>497</v>
      </c>
      <c r="N1031" t="s">
        <v>24</v>
      </c>
      <c r="O1031" s="1">
        <v>39918.695277777777</v>
      </c>
    </row>
    <row r="1032" spans="1:15" x14ac:dyDescent="0.35">
      <c r="A1032" t="s">
        <v>59</v>
      </c>
      <c r="B1032" t="s">
        <v>25</v>
      </c>
      <c r="C1032">
        <v>716696</v>
      </c>
      <c r="D1032" t="s">
        <v>17</v>
      </c>
      <c r="E1032" t="s">
        <v>18</v>
      </c>
      <c r="F1032" t="s">
        <v>19</v>
      </c>
      <c r="G1032" t="s">
        <v>20</v>
      </c>
      <c r="H1032" t="s">
        <v>80</v>
      </c>
      <c r="I1032" t="s">
        <v>22</v>
      </c>
      <c r="J1032">
        <v>470</v>
      </c>
      <c r="M1032" t="s">
        <v>2360</v>
      </c>
      <c r="N1032" t="s">
        <v>24</v>
      </c>
      <c r="O1032" s="1">
        <v>39918.696423611109</v>
      </c>
    </row>
    <row r="1033" spans="1:15" x14ac:dyDescent="0.35">
      <c r="A1033" t="s">
        <v>59</v>
      </c>
      <c r="B1033" t="s">
        <v>25</v>
      </c>
      <c r="C1033">
        <v>858762</v>
      </c>
      <c r="D1033" t="s">
        <v>17</v>
      </c>
      <c r="E1033" t="s">
        <v>18</v>
      </c>
      <c r="F1033" t="s">
        <v>34</v>
      </c>
      <c r="G1033" t="s">
        <v>20</v>
      </c>
      <c r="H1033" t="s">
        <v>80</v>
      </c>
      <c r="I1033" t="s">
        <v>22</v>
      </c>
      <c r="J1033">
        <v>489</v>
      </c>
      <c r="K1033" t="s">
        <v>197</v>
      </c>
      <c r="M1033" t="s">
        <v>2585</v>
      </c>
      <c r="N1033" t="s">
        <v>24</v>
      </c>
      <c r="O1033" s="1">
        <v>39918.697523148148</v>
      </c>
    </row>
    <row r="1034" spans="1:15" x14ac:dyDescent="0.35">
      <c r="A1034" t="s">
        <v>972</v>
      </c>
      <c r="B1034" t="s">
        <v>25</v>
      </c>
      <c r="C1034">
        <v>893483</v>
      </c>
      <c r="D1034" t="s">
        <v>17</v>
      </c>
      <c r="E1034" t="s">
        <v>18</v>
      </c>
      <c r="F1034" t="s">
        <v>19</v>
      </c>
      <c r="G1034" t="s">
        <v>20</v>
      </c>
      <c r="H1034" t="s">
        <v>80</v>
      </c>
      <c r="I1034" t="s">
        <v>22</v>
      </c>
      <c r="J1034">
        <v>493</v>
      </c>
      <c r="K1034" t="s">
        <v>250</v>
      </c>
      <c r="M1034" t="s">
        <v>2664</v>
      </c>
      <c r="N1034" t="s">
        <v>24</v>
      </c>
      <c r="O1034" s="1">
        <v>39918.698599537034</v>
      </c>
    </row>
    <row r="1035" spans="1:15" x14ac:dyDescent="0.35">
      <c r="A1035" t="s">
        <v>2482</v>
      </c>
      <c r="B1035" t="s">
        <v>25</v>
      </c>
      <c r="C1035">
        <v>910796</v>
      </c>
      <c r="D1035" t="s">
        <v>17</v>
      </c>
      <c r="E1035" t="s">
        <v>18</v>
      </c>
      <c r="F1035" t="s">
        <v>19</v>
      </c>
      <c r="G1035" t="s">
        <v>20</v>
      </c>
      <c r="H1035" t="s">
        <v>80</v>
      </c>
      <c r="I1035" t="s">
        <v>22</v>
      </c>
      <c r="J1035">
        <v>497</v>
      </c>
      <c r="M1035" t="s">
        <v>2685</v>
      </c>
      <c r="N1035" t="s">
        <v>24</v>
      </c>
      <c r="O1035" s="1">
        <v>39918.69972222222</v>
      </c>
    </row>
    <row r="1036" spans="1:15" x14ac:dyDescent="0.35">
      <c r="B1036" t="s">
        <v>25</v>
      </c>
      <c r="C1036">
        <v>535</v>
      </c>
      <c r="D1036" t="s">
        <v>17</v>
      </c>
      <c r="E1036" t="s">
        <v>18</v>
      </c>
      <c r="F1036" t="s">
        <v>19</v>
      </c>
      <c r="G1036" t="s">
        <v>27</v>
      </c>
      <c r="H1036" t="s">
        <v>80</v>
      </c>
      <c r="I1036" t="s">
        <v>22</v>
      </c>
      <c r="N1036" t="s">
        <v>24</v>
      </c>
      <c r="O1036" s="1">
        <v>39918.851493055554</v>
      </c>
    </row>
    <row r="1037" spans="1:15" x14ac:dyDescent="0.35">
      <c r="B1037" t="s">
        <v>25</v>
      </c>
      <c r="C1037">
        <v>542</v>
      </c>
      <c r="D1037" t="s">
        <v>17</v>
      </c>
      <c r="E1037" t="s">
        <v>26</v>
      </c>
      <c r="F1037" t="s">
        <v>19</v>
      </c>
      <c r="G1037" t="s">
        <v>27</v>
      </c>
      <c r="H1037" t="s">
        <v>80</v>
      </c>
      <c r="I1037" t="s">
        <v>22</v>
      </c>
      <c r="N1037" t="s">
        <v>24</v>
      </c>
      <c r="O1037" s="1">
        <v>39918.851875</v>
      </c>
    </row>
    <row r="1038" spans="1:15" x14ac:dyDescent="0.35">
      <c r="B1038" t="s">
        <v>25</v>
      </c>
      <c r="C1038">
        <v>720</v>
      </c>
      <c r="D1038" t="s">
        <v>17</v>
      </c>
      <c r="E1038" t="s">
        <v>36</v>
      </c>
      <c r="F1038" t="s">
        <v>19</v>
      </c>
      <c r="G1038" t="s">
        <v>27</v>
      </c>
      <c r="H1038" t="s">
        <v>80</v>
      </c>
      <c r="I1038" t="s">
        <v>22</v>
      </c>
      <c r="N1038" t="s">
        <v>24</v>
      </c>
      <c r="O1038" s="1">
        <v>39918.852060185185</v>
      </c>
    </row>
    <row r="1039" spans="1:15" x14ac:dyDescent="0.35">
      <c r="A1039" t="s">
        <v>560</v>
      </c>
      <c r="B1039" t="s">
        <v>25</v>
      </c>
      <c r="C1039">
        <v>498124</v>
      </c>
      <c r="D1039" t="s">
        <v>17</v>
      </c>
      <c r="E1039" t="s">
        <v>18</v>
      </c>
      <c r="F1039" t="s">
        <v>19</v>
      </c>
      <c r="G1039" t="s">
        <v>20</v>
      </c>
      <c r="H1039" t="s">
        <v>1999</v>
      </c>
      <c r="I1039" t="s">
        <v>22</v>
      </c>
      <c r="N1039" t="s">
        <v>24</v>
      </c>
      <c r="O1039" s="1">
        <v>39918.876805555556</v>
      </c>
    </row>
    <row r="1040" spans="1:15" x14ac:dyDescent="0.35">
      <c r="A1040" t="s">
        <v>59</v>
      </c>
      <c r="B1040" t="s">
        <v>16</v>
      </c>
      <c r="C1040">
        <v>3183</v>
      </c>
      <c r="D1040" t="s">
        <v>17</v>
      </c>
      <c r="E1040" t="s">
        <v>18</v>
      </c>
      <c r="F1040" t="s">
        <v>19</v>
      </c>
      <c r="G1040" t="s">
        <v>27</v>
      </c>
      <c r="H1040" t="s">
        <v>80</v>
      </c>
      <c r="I1040" t="s">
        <v>86</v>
      </c>
      <c r="J1040">
        <v>497</v>
      </c>
      <c r="N1040" t="s">
        <v>24</v>
      </c>
      <c r="O1040" s="1">
        <v>39919.442673611113</v>
      </c>
    </row>
    <row r="1041" spans="1:15" x14ac:dyDescent="0.35">
      <c r="A1041" t="s">
        <v>59</v>
      </c>
      <c r="B1041" t="s">
        <v>16</v>
      </c>
      <c r="C1041">
        <v>5957</v>
      </c>
      <c r="D1041" t="s">
        <v>73</v>
      </c>
      <c r="E1041" t="s">
        <v>18</v>
      </c>
      <c r="F1041" t="s">
        <v>19</v>
      </c>
      <c r="H1041" t="s">
        <v>80</v>
      </c>
      <c r="I1041" t="s">
        <v>86</v>
      </c>
      <c r="J1041">
        <v>494</v>
      </c>
      <c r="K1041" t="s">
        <v>250</v>
      </c>
      <c r="N1041" t="s">
        <v>24</v>
      </c>
      <c r="O1041" s="1">
        <v>39919.444016203706</v>
      </c>
    </row>
    <row r="1042" spans="1:15" x14ac:dyDescent="0.35">
      <c r="A1042" t="s">
        <v>327</v>
      </c>
      <c r="B1042" t="s">
        <v>16</v>
      </c>
      <c r="C1042">
        <v>7442</v>
      </c>
      <c r="D1042" t="s">
        <v>17</v>
      </c>
      <c r="E1042" t="s">
        <v>18</v>
      </c>
      <c r="F1042" t="s">
        <v>19</v>
      </c>
      <c r="G1042" t="s">
        <v>27</v>
      </c>
      <c r="H1042" t="s">
        <v>80</v>
      </c>
      <c r="I1042" t="s">
        <v>86</v>
      </c>
      <c r="J1042">
        <v>507</v>
      </c>
      <c r="N1042" t="s">
        <v>24</v>
      </c>
      <c r="O1042" s="1">
        <v>39919.450416666667</v>
      </c>
    </row>
    <row r="1043" spans="1:15" x14ac:dyDescent="0.35">
      <c r="A1043" t="s">
        <v>327</v>
      </c>
      <c r="B1043" t="s">
        <v>16</v>
      </c>
      <c r="C1043">
        <v>9121</v>
      </c>
      <c r="D1043" t="s">
        <v>17</v>
      </c>
      <c r="E1043" t="s">
        <v>18</v>
      </c>
      <c r="F1043" t="s">
        <v>19</v>
      </c>
      <c r="G1043" t="s">
        <v>27</v>
      </c>
      <c r="H1043" t="s">
        <v>80</v>
      </c>
      <c r="I1043" t="s">
        <v>217</v>
      </c>
      <c r="J1043">
        <v>516</v>
      </c>
      <c r="N1043" t="s">
        <v>24</v>
      </c>
      <c r="O1043" s="1">
        <v>39919.451319444444</v>
      </c>
    </row>
    <row r="1044" spans="1:15" x14ac:dyDescent="0.35">
      <c r="A1044" t="s">
        <v>327</v>
      </c>
      <c r="B1044" t="s">
        <v>16</v>
      </c>
      <c r="C1044">
        <v>9792</v>
      </c>
      <c r="D1044" t="s">
        <v>17</v>
      </c>
      <c r="E1044" t="s">
        <v>18</v>
      </c>
      <c r="F1044" t="s">
        <v>19</v>
      </c>
      <c r="G1044" t="s">
        <v>27</v>
      </c>
      <c r="H1044" t="s">
        <v>80</v>
      </c>
      <c r="I1044" t="s">
        <v>421</v>
      </c>
      <c r="J1044">
        <v>507</v>
      </c>
      <c r="K1044" t="s">
        <v>250</v>
      </c>
      <c r="N1044" t="s">
        <v>24</v>
      </c>
      <c r="O1044" s="1">
        <v>39919.452175925922</v>
      </c>
    </row>
    <row r="1045" spans="1:15" x14ac:dyDescent="0.35">
      <c r="A1045" t="s">
        <v>500</v>
      </c>
      <c r="B1045" t="s">
        <v>16</v>
      </c>
      <c r="C1045">
        <v>566144</v>
      </c>
      <c r="D1045" t="s">
        <v>17</v>
      </c>
      <c r="E1045" t="s">
        <v>18</v>
      </c>
      <c r="F1045" t="s">
        <v>34</v>
      </c>
      <c r="G1045" t="s">
        <v>20</v>
      </c>
      <c r="H1045" t="s">
        <v>80</v>
      </c>
      <c r="I1045" t="s">
        <v>421</v>
      </c>
      <c r="J1045">
        <v>502</v>
      </c>
      <c r="K1045" t="s">
        <v>197</v>
      </c>
      <c r="N1045" t="s">
        <v>24</v>
      </c>
      <c r="O1045" s="1">
        <v>39919.453738425924</v>
      </c>
    </row>
    <row r="1046" spans="1:15" x14ac:dyDescent="0.35">
      <c r="A1046" t="s">
        <v>500</v>
      </c>
      <c r="B1046" t="s">
        <v>16</v>
      </c>
      <c r="C1046">
        <v>712970</v>
      </c>
      <c r="D1046" t="s">
        <v>17</v>
      </c>
      <c r="E1046" t="s">
        <v>18</v>
      </c>
      <c r="F1046" t="s">
        <v>34</v>
      </c>
      <c r="G1046" t="s">
        <v>20</v>
      </c>
      <c r="H1046" t="s">
        <v>80</v>
      </c>
      <c r="I1046" t="s">
        <v>426</v>
      </c>
      <c r="J1046">
        <v>505</v>
      </c>
      <c r="K1046" t="s">
        <v>197</v>
      </c>
      <c r="N1046" t="s">
        <v>24</v>
      </c>
      <c r="O1046" s="1">
        <v>39919.455196759256</v>
      </c>
    </row>
    <row r="1047" spans="1:15" x14ac:dyDescent="0.35">
      <c r="A1047" t="s">
        <v>560</v>
      </c>
      <c r="B1047" t="s">
        <v>16</v>
      </c>
      <c r="C1047">
        <v>583822</v>
      </c>
      <c r="D1047" t="s">
        <v>17</v>
      </c>
      <c r="E1047" t="s">
        <v>18</v>
      </c>
      <c r="F1047" t="s">
        <v>19</v>
      </c>
      <c r="G1047" t="s">
        <v>20</v>
      </c>
      <c r="H1047" t="s">
        <v>80</v>
      </c>
      <c r="I1047" t="s">
        <v>421</v>
      </c>
      <c r="J1047">
        <v>506</v>
      </c>
      <c r="K1047" t="s">
        <v>250</v>
      </c>
      <c r="N1047" t="s">
        <v>24</v>
      </c>
      <c r="O1047" s="1">
        <v>39919.456273148149</v>
      </c>
    </row>
    <row r="1048" spans="1:15" x14ac:dyDescent="0.35">
      <c r="A1048" t="s">
        <v>1381</v>
      </c>
      <c r="B1048" t="s">
        <v>16</v>
      </c>
      <c r="C1048">
        <v>630170</v>
      </c>
      <c r="D1048" t="s">
        <v>17</v>
      </c>
      <c r="E1048" t="s">
        <v>18</v>
      </c>
      <c r="F1048" t="s">
        <v>34</v>
      </c>
      <c r="G1048" t="s">
        <v>20</v>
      </c>
      <c r="H1048" t="s">
        <v>80</v>
      </c>
      <c r="I1048" t="s">
        <v>421</v>
      </c>
      <c r="J1048">
        <v>491</v>
      </c>
      <c r="K1048" t="s">
        <v>197</v>
      </c>
      <c r="N1048" t="s">
        <v>24</v>
      </c>
      <c r="O1048" s="1">
        <v>39919.458449074074</v>
      </c>
    </row>
    <row r="1049" spans="1:15" x14ac:dyDescent="0.35">
      <c r="A1049" t="s">
        <v>1381</v>
      </c>
      <c r="B1049" t="s">
        <v>16</v>
      </c>
      <c r="C1049">
        <v>630181</v>
      </c>
      <c r="D1049" t="s">
        <v>17</v>
      </c>
      <c r="E1049" t="s">
        <v>18</v>
      </c>
      <c r="F1049" t="s">
        <v>34</v>
      </c>
      <c r="G1049" t="s">
        <v>20</v>
      </c>
      <c r="H1049" t="s">
        <v>80</v>
      </c>
      <c r="I1049" t="s">
        <v>421</v>
      </c>
      <c r="J1049">
        <v>510</v>
      </c>
      <c r="K1049" t="s">
        <v>197</v>
      </c>
      <c r="N1049" t="s">
        <v>24</v>
      </c>
      <c r="O1049" s="1">
        <v>39919.459305555552</v>
      </c>
    </row>
    <row r="1050" spans="1:15" x14ac:dyDescent="0.35">
      <c r="A1050" t="s">
        <v>1381</v>
      </c>
      <c r="B1050" t="s">
        <v>16</v>
      </c>
      <c r="C1050">
        <v>994790</v>
      </c>
      <c r="D1050" t="s">
        <v>17</v>
      </c>
      <c r="E1050" t="s">
        <v>18</v>
      </c>
      <c r="F1050" t="s">
        <v>34</v>
      </c>
      <c r="G1050" t="s">
        <v>20</v>
      </c>
      <c r="H1050" t="s">
        <v>80</v>
      </c>
      <c r="I1050" t="s">
        <v>426</v>
      </c>
      <c r="J1050">
        <v>508</v>
      </c>
      <c r="K1050" t="s">
        <v>250</v>
      </c>
      <c r="N1050" t="s">
        <v>24</v>
      </c>
      <c r="O1050" s="1">
        <v>39919.460266203707</v>
      </c>
    </row>
    <row r="1051" spans="1:15" x14ac:dyDescent="0.35">
      <c r="A1051" t="s">
        <v>2660</v>
      </c>
      <c r="B1051" t="s">
        <v>1112</v>
      </c>
      <c r="C1051">
        <v>993463</v>
      </c>
      <c r="D1051" t="s">
        <v>17</v>
      </c>
      <c r="E1051" t="s">
        <v>18</v>
      </c>
      <c r="F1051" t="s">
        <v>19</v>
      </c>
      <c r="G1051" t="s">
        <v>20</v>
      </c>
      <c r="H1051" t="s">
        <v>80</v>
      </c>
      <c r="I1051" t="s">
        <v>22</v>
      </c>
      <c r="J1051">
        <v>471</v>
      </c>
      <c r="N1051" t="s">
        <v>24</v>
      </c>
      <c r="O1051" s="1">
        <v>39919.461585648147</v>
      </c>
    </row>
    <row r="1052" spans="1:15" x14ac:dyDescent="0.35">
      <c r="B1052" t="s">
        <v>1112</v>
      </c>
      <c r="C1052">
        <v>983758</v>
      </c>
      <c r="D1052" t="s">
        <v>17</v>
      </c>
      <c r="E1052" t="s">
        <v>18</v>
      </c>
      <c r="F1052" t="s">
        <v>19</v>
      </c>
      <c r="G1052" t="s">
        <v>20</v>
      </c>
      <c r="H1052" t="s">
        <v>80</v>
      </c>
      <c r="I1052" t="s">
        <v>22</v>
      </c>
      <c r="J1052">
        <v>477</v>
      </c>
      <c r="M1052" t="s">
        <v>2770</v>
      </c>
      <c r="N1052" t="s">
        <v>24</v>
      </c>
      <c r="O1052" s="1">
        <v>39919.462777777779</v>
      </c>
    </row>
    <row r="1053" spans="1:15" x14ac:dyDescent="0.35">
      <c r="B1053" t="s">
        <v>1112</v>
      </c>
      <c r="C1053">
        <v>993398</v>
      </c>
      <c r="D1053" t="s">
        <v>17</v>
      </c>
      <c r="E1053" t="s">
        <v>18</v>
      </c>
      <c r="F1053" t="s">
        <v>34</v>
      </c>
      <c r="G1053" t="s">
        <v>20</v>
      </c>
      <c r="H1053" t="s">
        <v>80</v>
      </c>
      <c r="I1053" t="s">
        <v>22</v>
      </c>
      <c r="J1053">
        <v>469</v>
      </c>
      <c r="M1053" t="s">
        <v>2793</v>
      </c>
      <c r="N1053" t="s">
        <v>24</v>
      </c>
      <c r="O1053" s="1">
        <v>39919.464247685188</v>
      </c>
    </row>
    <row r="1054" spans="1:15" x14ac:dyDescent="0.35">
      <c r="A1054" t="s">
        <v>15</v>
      </c>
      <c r="B1054" t="s">
        <v>25</v>
      </c>
      <c r="C1054">
        <v>79558</v>
      </c>
      <c r="D1054" t="s">
        <v>17</v>
      </c>
      <c r="E1054" t="s">
        <v>18</v>
      </c>
      <c r="F1054" t="s">
        <v>19</v>
      </c>
      <c r="G1054" t="s">
        <v>27</v>
      </c>
      <c r="H1054" t="s">
        <v>258</v>
      </c>
      <c r="I1054" t="s">
        <v>22</v>
      </c>
      <c r="N1054" t="s">
        <v>24</v>
      </c>
      <c r="O1054" s="1">
        <v>39920.409710648149</v>
      </c>
    </row>
    <row r="1055" spans="1:15" x14ac:dyDescent="0.35">
      <c r="A1055" t="s">
        <v>15</v>
      </c>
      <c r="B1055" t="s">
        <v>25</v>
      </c>
      <c r="C1055">
        <v>103549</v>
      </c>
      <c r="D1055" t="s">
        <v>17</v>
      </c>
      <c r="E1055" t="s">
        <v>18</v>
      </c>
      <c r="F1055" t="s">
        <v>19</v>
      </c>
      <c r="G1055" t="s">
        <v>27</v>
      </c>
      <c r="H1055" t="s">
        <v>1098</v>
      </c>
      <c r="I1055" t="s">
        <v>22</v>
      </c>
      <c r="N1055" t="s">
        <v>24</v>
      </c>
      <c r="O1055" s="1">
        <v>39920.410624999997</v>
      </c>
    </row>
    <row r="1056" spans="1:15" x14ac:dyDescent="0.35">
      <c r="A1056" t="s">
        <v>15</v>
      </c>
      <c r="B1056" t="s">
        <v>25</v>
      </c>
      <c r="C1056" t="s">
        <v>2939</v>
      </c>
      <c r="D1056" t="s">
        <v>17</v>
      </c>
      <c r="E1056" t="s">
        <v>18</v>
      </c>
      <c r="F1056" t="s">
        <v>34</v>
      </c>
      <c r="G1056" t="s">
        <v>20</v>
      </c>
      <c r="I1056" t="s">
        <v>22</v>
      </c>
      <c r="N1056" t="s">
        <v>24</v>
      </c>
      <c r="O1056" s="1">
        <v>39920.558425925927</v>
      </c>
    </row>
    <row r="1057" spans="1:15" x14ac:dyDescent="0.35">
      <c r="A1057" t="s">
        <v>2660</v>
      </c>
      <c r="B1057" t="s">
        <v>25</v>
      </c>
      <c r="C1057" t="s">
        <v>2851</v>
      </c>
      <c r="D1057" t="s">
        <v>17</v>
      </c>
      <c r="E1057" t="s">
        <v>18</v>
      </c>
      <c r="F1057" t="s">
        <v>34</v>
      </c>
      <c r="G1057" t="s">
        <v>20</v>
      </c>
      <c r="H1057" t="s">
        <v>80</v>
      </c>
      <c r="I1057" t="s">
        <v>22</v>
      </c>
      <c r="J1057">
        <v>494</v>
      </c>
      <c r="K1057" t="s">
        <v>2802</v>
      </c>
      <c r="N1057" t="s">
        <v>24</v>
      </c>
      <c r="O1057" s="1">
        <v>39920.64638888889</v>
      </c>
    </row>
    <row r="1058" spans="1:15" x14ac:dyDescent="0.35">
      <c r="A1058" t="s">
        <v>2660</v>
      </c>
      <c r="B1058" t="s">
        <v>25</v>
      </c>
      <c r="C1058" t="s">
        <v>2937</v>
      </c>
      <c r="D1058" t="s">
        <v>17</v>
      </c>
      <c r="E1058" t="s">
        <v>18</v>
      </c>
      <c r="F1058" t="s">
        <v>19</v>
      </c>
      <c r="G1058" t="s">
        <v>20</v>
      </c>
      <c r="H1058" t="s">
        <v>80</v>
      </c>
      <c r="I1058" t="s">
        <v>22</v>
      </c>
      <c r="J1058">
        <v>491</v>
      </c>
      <c r="K1058" t="s">
        <v>2802</v>
      </c>
      <c r="N1058" t="s">
        <v>24</v>
      </c>
      <c r="O1058" s="1">
        <v>39920.647060185183</v>
      </c>
    </row>
    <row r="1059" spans="1:15" x14ac:dyDescent="0.35">
      <c r="A1059" t="s">
        <v>327</v>
      </c>
      <c r="B1059" t="s">
        <v>16</v>
      </c>
      <c r="C1059">
        <v>39969</v>
      </c>
      <c r="D1059" t="s">
        <v>17</v>
      </c>
      <c r="E1059" t="s">
        <v>18</v>
      </c>
      <c r="F1059" t="s">
        <v>19</v>
      </c>
      <c r="I1059" t="s">
        <v>22</v>
      </c>
      <c r="N1059" t="s">
        <v>24</v>
      </c>
      <c r="O1059" s="1">
        <v>39920.662662037037</v>
      </c>
    </row>
    <row r="1060" spans="1:15" x14ac:dyDescent="0.35">
      <c r="A1060" t="s">
        <v>560</v>
      </c>
      <c r="B1060" t="s">
        <v>25</v>
      </c>
      <c r="C1060">
        <v>58696</v>
      </c>
      <c r="D1060" t="s">
        <v>17</v>
      </c>
      <c r="E1060" t="s">
        <v>18</v>
      </c>
      <c r="F1060" t="s">
        <v>19</v>
      </c>
      <c r="H1060" t="s">
        <v>98</v>
      </c>
      <c r="I1060" t="s">
        <v>22</v>
      </c>
      <c r="K1060" t="s">
        <v>195</v>
      </c>
      <c r="M1060" t="s">
        <v>894</v>
      </c>
      <c r="N1060" t="s">
        <v>24</v>
      </c>
      <c r="O1060" s="1">
        <v>39920.730127314811</v>
      </c>
    </row>
    <row r="1061" spans="1:15" x14ac:dyDescent="0.35">
      <c r="A1061" t="s">
        <v>327</v>
      </c>
      <c r="B1061" t="s">
        <v>16</v>
      </c>
      <c r="C1061">
        <v>988957</v>
      </c>
      <c r="D1061" t="s">
        <v>17</v>
      </c>
      <c r="E1061" t="s">
        <v>18</v>
      </c>
      <c r="F1061" t="s">
        <v>19</v>
      </c>
      <c r="G1061" t="s">
        <v>20</v>
      </c>
      <c r="H1061" t="s">
        <v>2557</v>
      </c>
      <c r="I1061" t="s">
        <v>22</v>
      </c>
      <c r="K1061" t="s">
        <v>31</v>
      </c>
      <c r="N1061" t="s">
        <v>24</v>
      </c>
      <c r="O1061" s="1">
        <v>39921.15388888889</v>
      </c>
    </row>
    <row r="1062" spans="1:15" x14ac:dyDescent="0.35">
      <c r="A1062" t="s">
        <v>221</v>
      </c>
      <c r="B1062" t="s">
        <v>16</v>
      </c>
      <c r="C1062">
        <v>510824</v>
      </c>
      <c r="D1062" t="s">
        <v>17</v>
      </c>
      <c r="E1062" t="s">
        <v>18</v>
      </c>
      <c r="F1062" t="s">
        <v>19</v>
      </c>
      <c r="G1062" t="s">
        <v>20</v>
      </c>
      <c r="H1062" t="s">
        <v>2009</v>
      </c>
      <c r="I1062" t="s">
        <v>144</v>
      </c>
      <c r="K1062" t="s">
        <v>139</v>
      </c>
      <c r="N1062" t="s">
        <v>34</v>
      </c>
      <c r="O1062" s="1">
        <v>39921.185532407406</v>
      </c>
    </row>
    <row r="1063" spans="1:15" x14ac:dyDescent="0.35">
      <c r="A1063" t="s">
        <v>15</v>
      </c>
      <c r="B1063" t="s">
        <v>25</v>
      </c>
      <c r="C1063" t="s">
        <v>2820</v>
      </c>
      <c r="D1063" t="s">
        <v>17</v>
      </c>
      <c r="E1063" t="s">
        <v>18</v>
      </c>
      <c r="F1063" t="s">
        <v>19</v>
      </c>
      <c r="G1063" t="s">
        <v>20</v>
      </c>
      <c r="H1063" t="s">
        <v>2821</v>
      </c>
      <c r="I1063" t="s">
        <v>22</v>
      </c>
      <c r="N1063" t="s">
        <v>24</v>
      </c>
      <c r="O1063" s="1">
        <v>39921.536678240744</v>
      </c>
    </row>
    <row r="1064" spans="1:15" x14ac:dyDescent="0.35">
      <c r="A1064" t="s">
        <v>327</v>
      </c>
      <c r="B1064" t="s">
        <v>16</v>
      </c>
      <c r="C1064">
        <v>510599</v>
      </c>
      <c r="D1064" t="s">
        <v>17</v>
      </c>
      <c r="E1064" t="s">
        <v>18</v>
      </c>
      <c r="F1064" t="s">
        <v>19</v>
      </c>
      <c r="G1064" t="s">
        <v>20</v>
      </c>
      <c r="I1064" t="s">
        <v>22</v>
      </c>
      <c r="N1064" t="s">
        <v>24</v>
      </c>
      <c r="O1064" s="1">
        <v>39921.593078703707</v>
      </c>
    </row>
    <row r="1065" spans="1:15" x14ac:dyDescent="0.35">
      <c r="A1065" t="s">
        <v>1381</v>
      </c>
      <c r="B1065" t="s">
        <v>25</v>
      </c>
      <c r="C1065">
        <v>343462</v>
      </c>
      <c r="D1065" t="s">
        <v>17</v>
      </c>
      <c r="E1065" t="s">
        <v>18</v>
      </c>
      <c r="F1065" t="s">
        <v>34</v>
      </c>
      <c r="G1065" t="s">
        <v>20</v>
      </c>
      <c r="H1065" t="s">
        <v>28</v>
      </c>
      <c r="I1065" t="s">
        <v>22</v>
      </c>
      <c r="K1065" t="s">
        <v>197</v>
      </c>
      <c r="M1065" t="s">
        <v>1669</v>
      </c>
      <c r="N1065" t="s">
        <v>24</v>
      </c>
      <c r="O1065" s="1">
        <v>39921.842442129629</v>
      </c>
    </row>
    <row r="1066" spans="1:15" x14ac:dyDescent="0.35">
      <c r="A1066" t="s">
        <v>221</v>
      </c>
      <c r="B1066" t="s">
        <v>25</v>
      </c>
      <c r="C1066">
        <v>15460</v>
      </c>
      <c r="D1066" t="s">
        <v>17</v>
      </c>
      <c r="E1066" t="s">
        <v>18</v>
      </c>
      <c r="F1066" t="s">
        <v>19</v>
      </c>
      <c r="G1066" t="s">
        <v>27</v>
      </c>
      <c r="H1066" t="s">
        <v>47</v>
      </c>
      <c r="I1066" t="s">
        <v>217</v>
      </c>
      <c r="K1066" t="s">
        <v>230</v>
      </c>
      <c r="N1066" t="s">
        <v>167</v>
      </c>
      <c r="O1066" s="1">
        <v>39922.004884259259</v>
      </c>
    </row>
    <row r="1067" spans="1:15" x14ac:dyDescent="0.35">
      <c r="A1067" t="s">
        <v>327</v>
      </c>
      <c r="B1067" t="s">
        <v>25</v>
      </c>
      <c r="C1067">
        <v>23623</v>
      </c>
      <c r="D1067" t="s">
        <v>17</v>
      </c>
      <c r="E1067" t="s">
        <v>18</v>
      </c>
      <c r="F1067" t="s">
        <v>19</v>
      </c>
      <c r="G1067" t="s">
        <v>27</v>
      </c>
      <c r="H1067" t="s">
        <v>47</v>
      </c>
      <c r="I1067" t="s">
        <v>421</v>
      </c>
      <c r="K1067" t="s">
        <v>31</v>
      </c>
      <c r="M1067" t="s">
        <v>628</v>
      </c>
      <c r="N1067" t="s">
        <v>24</v>
      </c>
      <c r="O1067" s="1">
        <v>39922.011284722219</v>
      </c>
    </row>
    <row r="1068" spans="1:15" x14ac:dyDescent="0.35">
      <c r="A1068" t="s">
        <v>221</v>
      </c>
      <c r="B1068" t="s">
        <v>25</v>
      </c>
      <c r="C1068">
        <v>242707</v>
      </c>
      <c r="D1068" t="s">
        <v>17</v>
      </c>
      <c r="E1068" t="s">
        <v>18</v>
      </c>
      <c r="F1068" t="s">
        <v>19</v>
      </c>
      <c r="G1068" t="s">
        <v>20</v>
      </c>
      <c r="H1068" t="s">
        <v>77</v>
      </c>
      <c r="I1068" t="s">
        <v>22</v>
      </c>
      <c r="M1068" t="s">
        <v>1435</v>
      </c>
      <c r="N1068" t="s">
        <v>34</v>
      </c>
      <c r="O1068" s="1">
        <v>39922.402418981481</v>
      </c>
    </row>
    <row r="1069" spans="1:15" x14ac:dyDescent="0.35">
      <c r="A1069" t="s">
        <v>15</v>
      </c>
      <c r="B1069" t="s">
        <v>25</v>
      </c>
      <c r="C1069">
        <v>782356</v>
      </c>
      <c r="D1069" t="s">
        <v>17</v>
      </c>
      <c r="E1069" t="s">
        <v>18</v>
      </c>
      <c r="F1069" t="s">
        <v>19</v>
      </c>
      <c r="I1069" t="s">
        <v>22</v>
      </c>
      <c r="N1069" t="s">
        <v>24</v>
      </c>
      <c r="O1069" s="1">
        <v>39922.512696759259</v>
      </c>
    </row>
    <row r="1070" spans="1:15" x14ac:dyDescent="0.35">
      <c r="A1070" t="s">
        <v>15</v>
      </c>
      <c r="B1070" t="s">
        <v>16</v>
      </c>
      <c r="C1070">
        <v>286774</v>
      </c>
      <c r="D1070" t="s">
        <v>17</v>
      </c>
      <c r="E1070" t="s">
        <v>18</v>
      </c>
      <c r="F1070" t="s">
        <v>19</v>
      </c>
      <c r="G1070" t="s">
        <v>20</v>
      </c>
      <c r="H1070" t="s">
        <v>265</v>
      </c>
      <c r="I1070" t="s">
        <v>22</v>
      </c>
      <c r="N1070" t="s">
        <v>24</v>
      </c>
      <c r="O1070" s="1">
        <v>39922.652453703704</v>
      </c>
    </row>
    <row r="1071" spans="1:15" x14ac:dyDescent="0.35">
      <c r="A1071" t="s">
        <v>15</v>
      </c>
      <c r="B1071" t="s">
        <v>25</v>
      </c>
      <c r="C1071">
        <v>727436</v>
      </c>
      <c r="D1071" t="s">
        <v>17</v>
      </c>
      <c r="E1071" t="s">
        <v>18</v>
      </c>
      <c r="F1071" t="s">
        <v>19</v>
      </c>
      <c r="H1071" t="s">
        <v>1693</v>
      </c>
      <c r="I1071" t="s">
        <v>22</v>
      </c>
      <c r="J1071" t="s">
        <v>1123</v>
      </c>
      <c r="K1071" t="s">
        <v>195</v>
      </c>
      <c r="N1071" t="s">
        <v>24</v>
      </c>
      <c r="O1071" s="1">
        <v>39923.574606481481</v>
      </c>
    </row>
    <row r="1072" spans="1:15" x14ac:dyDescent="0.35">
      <c r="A1072" t="s">
        <v>327</v>
      </c>
      <c r="B1072" t="s">
        <v>25</v>
      </c>
      <c r="C1072">
        <v>338357</v>
      </c>
      <c r="D1072" t="s">
        <v>17</v>
      </c>
      <c r="E1072" t="s">
        <v>18</v>
      </c>
      <c r="F1072" t="s">
        <v>19</v>
      </c>
      <c r="G1072" t="s">
        <v>20</v>
      </c>
      <c r="H1072" t="s">
        <v>1643</v>
      </c>
      <c r="I1072" t="s">
        <v>114</v>
      </c>
      <c r="M1072" t="s">
        <v>1644</v>
      </c>
      <c r="N1072" t="s">
        <v>24</v>
      </c>
      <c r="O1072" s="1">
        <v>39923.61346064815</v>
      </c>
    </row>
    <row r="1073" spans="1:15" x14ac:dyDescent="0.35">
      <c r="A1073" t="s">
        <v>972</v>
      </c>
      <c r="B1073" t="s">
        <v>16</v>
      </c>
      <c r="C1073">
        <v>189241</v>
      </c>
      <c r="D1073" t="s">
        <v>17</v>
      </c>
      <c r="E1073" t="s">
        <v>18</v>
      </c>
      <c r="F1073" t="s">
        <v>34</v>
      </c>
      <c r="G1073" t="s">
        <v>20</v>
      </c>
      <c r="H1073" t="s">
        <v>80</v>
      </c>
      <c r="I1073" t="s">
        <v>144</v>
      </c>
      <c r="J1073">
        <v>498</v>
      </c>
      <c r="K1073" t="s">
        <v>250</v>
      </c>
      <c r="N1073" t="s">
        <v>24</v>
      </c>
      <c r="O1073" s="1">
        <v>39923.634444444448</v>
      </c>
    </row>
    <row r="1074" spans="1:15" x14ac:dyDescent="0.35">
      <c r="A1074" t="s">
        <v>59</v>
      </c>
      <c r="B1074" t="s">
        <v>25</v>
      </c>
      <c r="C1074">
        <v>3293</v>
      </c>
      <c r="D1074" t="s">
        <v>17</v>
      </c>
      <c r="E1074" t="s">
        <v>18</v>
      </c>
      <c r="F1074" t="s">
        <v>19</v>
      </c>
      <c r="G1074" t="s">
        <v>27</v>
      </c>
      <c r="H1074" t="s">
        <v>80</v>
      </c>
      <c r="I1074" t="s">
        <v>86</v>
      </c>
      <c r="J1074">
        <v>493</v>
      </c>
      <c r="N1074" t="s">
        <v>24</v>
      </c>
      <c r="O1074" s="1">
        <v>39923.647997685184</v>
      </c>
    </row>
    <row r="1075" spans="1:15" x14ac:dyDescent="0.35">
      <c r="A1075" t="s">
        <v>2482</v>
      </c>
      <c r="B1075" t="s">
        <v>25</v>
      </c>
      <c r="C1075">
        <v>811595</v>
      </c>
      <c r="D1075" t="s">
        <v>17</v>
      </c>
      <c r="E1075" t="s">
        <v>18</v>
      </c>
      <c r="F1075" t="s">
        <v>19</v>
      </c>
      <c r="G1075" t="s">
        <v>20</v>
      </c>
      <c r="H1075" t="s">
        <v>80</v>
      </c>
      <c r="I1075" t="s">
        <v>22</v>
      </c>
      <c r="J1075">
        <v>498</v>
      </c>
      <c r="N1075" t="s">
        <v>24</v>
      </c>
      <c r="O1075" s="1">
        <v>39923.654363425929</v>
      </c>
    </row>
    <row r="1076" spans="1:15" x14ac:dyDescent="0.35">
      <c r="A1076" t="s">
        <v>1381</v>
      </c>
      <c r="B1076" t="s">
        <v>25</v>
      </c>
      <c r="C1076">
        <v>580823</v>
      </c>
      <c r="D1076" t="s">
        <v>17</v>
      </c>
      <c r="E1076" t="s">
        <v>18</v>
      </c>
      <c r="F1076" t="s">
        <v>19</v>
      </c>
      <c r="G1076" t="s">
        <v>20</v>
      </c>
      <c r="H1076" t="s">
        <v>224</v>
      </c>
      <c r="I1076" t="s">
        <v>144</v>
      </c>
      <c r="K1076" t="s">
        <v>2128</v>
      </c>
      <c r="M1076" t="s">
        <v>2129</v>
      </c>
      <c r="N1076" t="s">
        <v>24</v>
      </c>
      <c r="O1076" s="1">
        <v>39923.824849537035</v>
      </c>
    </row>
    <row r="1077" spans="1:15" x14ac:dyDescent="0.35">
      <c r="A1077" t="s">
        <v>146</v>
      </c>
      <c r="B1077" t="s">
        <v>25</v>
      </c>
      <c r="C1077">
        <v>2474</v>
      </c>
      <c r="D1077" t="s">
        <v>17</v>
      </c>
      <c r="E1077" t="s">
        <v>18</v>
      </c>
      <c r="F1077" t="s">
        <v>34</v>
      </c>
      <c r="G1077" t="s">
        <v>27</v>
      </c>
      <c r="H1077" t="s">
        <v>50</v>
      </c>
      <c r="I1077" t="s">
        <v>22</v>
      </c>
      <c r="K1077" t="s">
        <v>168</v>
      </c>
      <c r="M1077" t="s">
        <v>177</v>
      </c>
      <c r="N1077" t="s">
        <v>24</v>
      </c>
      <c r="O1077" s="1">
        <v>39924.382638888892</v>
      </c>
    </row>
    <row r="1078" spans="1:15" x14ac:dyDescent="0.35">
      <c r="A1078" t="s">
        <v>500</v>
      </c>
      <c r="B1078" t="s">
        <v>16</v>
      </c>
      <c r="C1078">
        <v>697262</v>
      </c>
      <c r="D1078" t="s">
        <v>17</v>
      </c>
      <c r="E1078" t="s">
        <v>18</v>
      </c>
      <c r="F1078" t="s">
        <v>34</v>
      </c>
      <c r="G1078" t="s">
        <v>20</v>
      </c>
      <c r="H1078" t="s">
        <v>764</v>
      </c>
      <c r="I1078" t="s">
        <v>22</v>
      </c>
      <c r="K1078" t="s">
        <v>195</v>
      </c>
      <c r="N1078" t="s">
        <v>24</v>
      </c>
      <c r="O1078" s="1">
        <v>39924.385277777779</v>
      </c>
    </row>
    <row r="1079" spans="1:15" x14ac:dyDescent="0.35">
      <c r="A1079" t="s">
        <v>15</v>
      </c>
      <c r="B1079" t="s">
        <v>16</v>
      </c>
      <c r="C1079">
        <v>49282</v>
      </c>
      <c r="D1079" t="s">
        <v>17</v>
      </c>
      <c r="E1079" t="s">
        <v>18</v>
      </c>
      <c r="F1079" t="s">
        <v>19</v>
      </c>
      <c r="G1079" t="s">
        <v>27</v>
      </c>
      <c r="H1079" t="s">
        <v>829</v>
      </c>
      <c r="I1079" t="s">
        <v>22</v>
      </c>
      <c r="N1079" t="s">
        <v>24</v>
      </c>
      <c r="O1079" s="1">
        <v>39924.498379629629</v>
      </c>
    </row>
    <row r="1080" spans="1:15" x14ac:dyDescent="0.35">
      <c r="A1080" t="s">
        <v>15</v>
      </c>
      <c r="B1080" t="s">
        <v>16</v>
      </c>
      <c r="C1080">
        <v>819883</v>
      </c>
      <c r="D1080" t="s">
        <v>17</v>
      </c>
      <c r="E1080" t="s">
        <v>18</v>
      </c>
      <c r="F1080" t="s">
        <v>19</v>
      </c>
      <c r="G1080" t="s">
        <v>20</v>
      </c>
      <c r="H1080" t="s">
        <v>2499</v>
      </c>
      <c r="I1080" t="s">
        <v>22</v>
      </c>
      <c r="N1080" t="s">
        <v>24</v>
      </c>
      <c r="O1080" s="1">
        <v>39924.549328703702</v>
      </c>
    </row>
    <row r="1081" spans="1:15" x14ac:dyDescent="0.35">
      <c r="A1081" t="s">
        <v>15</v>
      </c>
      <c r="B1081" t="s">
        <v>16</v>
      </c>
      <c r="C1081">
        <v>64144</v>
      </c>
      <c r="D1081" t="s">
        <v>17</v>
      </c>
      <c r="E1081" t="s">
        <v>18</v>
      </c>
      <c r="F1081" t="s">
        <v>19</v>
      </c>
      <c r="G1081" t="s">
        <v>27</v>
      </c>
      <c r="H1081" t="s">
        <v>510</v>
      </c>
      <c r="I1081" t="s">
        <v>22</v>
      </c>
      <c r="N1081" t="s">
        <v>24</v>
      </c>
      <c r="O1081" s="1">
        <v>39925.398958333331</v>
      </c>
    </row>
    <row r="1082" spans="1:15" x14ac:dyDescent="0.35">
      <c r="A1082" t="s">
        <v>759</v>
      </c>
      <c r="B1082" t="s">
        <v>25</v>
      </c>
      <c r="C1082">
        <v>759519</v>
      </c>
      <c r="D1082" t="s">
        <v>17</v>
      </c>
      <c r="E1082" t="s">
        <v>18</v>
      </c>
      <c r="F1082" t="s">
        <v>34</v>
      </c>
      <c r="G1082" t="s">
        <v>20</v>
      </c>
      <c r="H1082" t="s">
        <v>385</v>
      </c>
      <c r="I1082" t="s">
        <v>22</v>
      </c>
      <c r="K1082" t="s">
        <v>139</v>
      </c>
      <c r="M1082" t="s">
        <v>2406</v>
      </c>
      <c r="N1082" t="s">
        <v>24</v>
      </c>
      <c r="O1082" s="1">
        <v>39925.803726851853</v>
      </c>
    </row>
    <row r="1083" spans="1:15" x14ac:dyDescent="0.35">
      <c r="A1083" t="s">
        <v>500</v>
      </c>
      <c r="B1083" t="s">
        <v>16</v>
      </c>
      <c r="C1083">
        <v>723988</v>
      </c>
      <c r="D1083" t="s">
        <v>17</v>
      </c>
      <c r="E1083" t="s">
        <v>18</v>
      </c>
      <c r="F1083" t="s">
        <v>34</v>
      </c>
      <c r="G1083" t="s">
        <v>20</v>
      </c>
      <c r="H1083" t="s">
        <v>791</v>
      </c>
      <c r="I1083" t="s">
        <v>22</v>
      </c>
      <c r="K1083" t="s">
        <v>462</v>
      </c>
      <c r="N1083" t="s">
        <v>24</v>
      </c>
      <c r="O1083" s="1">
        <v>39926.450462962966</v>
      </c>
    </row>
    <row r="1084" spans="1:15" x14ac:dyDescent="0.35">
      <c r="A1084" t="s">
        <v>221</v>
      </c>
      <c r="B1084" t="s">
        <v>25</v>
      </c>
      <c r="C1084">
        <v>25870</v>
      </c>
      <c r="D1084" t="s">
        <v>17</v>
      </c>
      <c r="E1084" t="s">
        <v>18</v>
      </c>
      <c r="F1084" t="s">
        <v>19</v>
      </c>
      <c r="I1084" t="s">
        <v>22</v>
      </c>
      <c r="N1084" t="s">
        <v>24</v>
      </c>
      <c r="O1084" s="1">
        <v>39927.080636574072</v>
      </c>
    </row>
    <row r="1085" spans="1:15" x14ac:dyDescent="0.35">
      <c r="A1085" t="s">
        <v>314</v>
      </c>
      <c r="B1085" t="s">
        <v>25</v>
      </c>
      <c r="C1085">
        <v>6085</v>
      </c>
      <c r="D1085" t="s">
        <v>17</v>
      </c>
      <c r="E1085" t="s">
        <v>18</v>
      </c>
      <c r="F1085" t="s">
        <v>19</v>
      </c>
      <c r="G1085" t="s">
        <v>27</v>
      </c>
      <c r="H1085" t="s">
        <v>37</v>
      </c>
      <c r="I1085" t="s">
        <v>22</v>
      </c>
      <c r="N1085" t="s">
        <v>34</v>
      </c>
      <c r="O1085" s="1">
        <v>39927.382465277777</v>
      </c>
    </row>
    <row r="1086" spans="1:15" x14ac:dyDescent="0.35">
      <c r="A1086" t="s">
        <v>314</v>
      </c>
      <c r="B1086" t="s">
        <v>25</v>
      </c>
      <c r="C1086">
        <v>22512</v>
      </c>
      <c r="D1086" t="s">
        <v>17</v>
      </c>
      <c r="E1086" t="s">
        <v>18</v>
      </c>
      <c r="F1086" t="s">
        <v>19</v>
      </c>
      <c r="G1086" t="s">
        <v>27</v>
      </c>
      <c r="H1086" t="s">
        <v>65</v>
      </c>
      <c r="I1086" t="s">
        <v>22</v>
      </c>
      <c r="N1086" t="s">
        <v>34</v>
      </c>
      <c r="O1086" s="1">
        <v>39927.442511574074</v>
      </c>
    </row>
    <row r="1087" spans="1:15" x14ac:dyDescent="0.35">
      <c r="A1087" t="s">
        <v>560</v>
      </c>
      <c r="B1087" t="s">
        <v>25</v>
      </c>
      <c r="C1087">
        <v>819792</v>
      </c>
      <c r="D1087" t="s">
        <v>17</v>
      </c>
      <c r="E1087" t="s">
        <v>18</v>
      </c>
      <c r="F1087" t="s">
        <v>19</v>
      </c>
      <c r="G1087" t="s">
        <v>20</v>
      </c>
      <c r="H1087" t="s">
        <v>437</v>
      </c>
      <c r="I1087" t="s">
        <v>22</v>
      </c>
      <c r="K1087" t="s">
        <v>132</v>
      </c>
      <c r="L1087" t="s">
        <v>2497</v>
      </c>
      <c r="N1087" t="s">
        <v>24</v>
      </c>
      <c r="O1087" s="1">
        <v>39927.539618055554</v>
      </c>
    </row>
    <row r="1088" spans="1:15" x14ac:dyDescent="0.35">
      <c r="A1088" t="s">
        <v>560</v>
      </c>
      <c r="B1088" t="s">
        <v>25</v>
      </c>
      <c r="C1088">
        <v>385554</v>
      </c>
      <c r="D1088" t="s">
        <v>17</v>
      </c>
      <c r="E1088" t="s">
        <v>18</v>
      </c>
      <c r="F1088" t="s">
        <v>19</v>
      </c>
      <c r="G1088" t="s">
        <v>20</v>
      </c>
      <c r="H1088" t="s">
        <v>761</v>
      </c>
      <c r="I1088" t="s">
        <v>22</v>
      </c>
      <c r="K1088" t="s">
        <v>195</v>
      </c>
      <c r="N1088" t="s">
        <v>24</v>
      </c>
      <c r="O1088" s="1">
        <v>39927.651423611111</v>
      </c>
    </row>
    <row r="1089" spans="1:15" x14ac:dyDescent="0.35">
      <c r="A1089" t="s">
        <v>327</v>
      </c>
      <c r="B1089" t="s">
        <v>16</v>
      </c>
      <c r="C1089">
        <v>288996</v>
      </c>
      <c r="D1089" t="s">
        <v>17</v>
      </c>
      <c r="E1089" t="s">
        <v>18</v>
      </c>
      <c r="F1089" t="s">
        <v>19</v>
      </c>
      <c r="G1089" t="s">
        <v>20</v>
      </c>
      <c r="I1089" t="s">
        <v>22</v>
      </c>
      <c r="K1089" t="s">
        <v>195</v>
      </c>
      <c r="N1089" t="s">
        <v>167</v>
      </c>
      <c r="O1089" s="1">
        <v>39928.868807870371</v>
      </c>
    </row>
    <row r="1090" spans="1:15" x14ac:dyDescent="0.35">
      <c r="A1090" t="s">
        <v>15</v>
      </c>
      <c r="B1090" t="s">
        <v>25</v>
      </c>
      <c r="C1090">
        <v>26991</v>
      </c>
      <c r="D1090" t="s">
        <v>17</v>
      </c>
      <c r="E1090" t="s">
        <v>18</v>
      </c>
      <c r="F1090" t="s">
        <v>19</v>
      </c>
      <c r="G1090" t="s">
        <v>27</v>
      </c>
      <c r="H1090" t="s">
        <v>56</v>
      </c>
      <c r="I1090" t="s">
        <v>22</v>
      </c>
      <c r="M1090" t="s">
        <v>661</v>
      </c>
      <c r="N1090" t="s">
        <v>24</v>
      </c>
      <c r="O1090" s="1">
        <v>39929.39099537037</v>
      </c>
    </row>
    <row r="1091" spans="1:15" x14ac:dyDescent="0.35">
      <c r="B1091" t="s">
        <v>16</v>
      </c>
      <c r="C1091">
        <v>927550</v>
      </c>
      <c r="D1091" t="s">
        <v>17</v>
      </c>
      <c r="E1091" t="s">
        <v>18</v>
      </c>
      <c r="G1091" t="s">
        <v>20</v>
      </c>
      <c r="I1091" t="s">
        <v>22</v>
      </c>
      <c r="M1091" t="s">
        <v>2649</v>
      </c>
      <c r="N1091" t="s">
        <v>24</v>
      </c>
      <c r="O1091" s="1">
        <v>39929.392060185186</v>
      </c>
    </row>
    <row r="1092" spans="1:15" x14ac:dyDescent="0.35">
      <c r="A1092" t="s">
        <v>15</v>
      </c>
      <c r="B1092" t="s">
        <v>16</v>
      </c>
      <c r="C1092">
        <v>351821</v>
      </c>
      <c r="D1092" t="s">
        <v>17</v>
      </c>
      <c r="E1092" t="s">
        <v>18</v>
      </c>
      <c r="F1092" t="s">
        <v>19</v>
      </c>
      <c r="G1092" t="s">
        <v>20</v>
      </c>
      <c r="H1092" t="s">
        <v>138</v>
      </c>
      <c r="I1092" t="s">
        <v>22</v>
      </c>
      <c r="N1092" t="s">
        <v>24</v>
      </c>
      <c r="O1092" s="1">
        <v>39929.392870370371</v>
      </c>
    </row>
    <row r="1093" spans="1:15" x14ac:dyDescent="0.35">
      <c r="A1093" t="s">
        <v>500</v>
      </c>
      <c r="B1093" t="s">
        <v>16</v>
      </c>
      <c r="C1093">
        <v>383835</v>
      </c>
      <c r="D1093" t="s">
        <v>17</v>
      </c>
      <c r="E1093" t="s">
        <v>18</v>
      </c>
      <c r="F1093" t="s">
        <v>34</v>
      </c>
      <c r="G1093" t="s">
        <v>20</v>
      </c>
      <c r="H1093" t="s">
        <v>481</v>
      </c>
      <c r="I1093" t="s">
        <v>144</v>
      </c>
      <c r="M1093" t="s">
        <v>1754</v>
      </c>
      <c r="N1093" t="s">
        <v>24</v>
      </c>
      <c r="O1093" s="1">
        <v>39929.603541666664</v>
      </c>
    </row>
    <row r="1094" spans="1:15" x14ac:dyDescent="0.35">
      <c r="A1094" t="s">
        <v>15</v>
      </c>
      <c r="B1094" t="s">
        <v>25</v>
      </c>
      <c r="C1094">
        <v>73675</v>
      </c>
      <c r="D1094" t="s">
        <v>17</v>
      </c>
      <c r="E1094" t="s">
        <v>18</v>
      </c>
      <c r="F1094" t="s">
        <v>19</v>
      </c>
      <c r="G1094" t="s">
        <v>27</v>
      </c>
      <c r="I1094" t="s">
        <v>22</v>
      </c>
      <c r="N1094" t="s">
        <v>24</v>
      </c>
      <c r="O1094" s="1">
        <v>39929.668634259258</v>
      </c>
    </row>
    <row r="1095" spans="1:15" x14ac:dyDescent="0.35">
      <c r="A1095" t="s">
        <v>221</v>
      </c>
      <c r="B1095" t="s">
        <v>25</v>
      </c>
      <c r="C1095">
        <v>21074</v>
      </c>
      <c r="D1095" t="s">
        <v>17</v>
      </c>
      <c r="E1095" t="s">
        <v>18</v>
      </c>
      <c r="F1095" t="s">
        <v>19</v>
      </c>
      <c r="G1095" t="s">
        <v>27</v>
      </c>
      <c r="H1095" t="s">
        <v>35</v>
      </c>
      <c r="I1095" t="s">
        <v>22</v>
      </c>
      <c r="N1095" t="s">
        <v>24</v>
      </c>
      <c r="O1095" s="1">
        <v>39929.867696759262</v>
      </c>
    </row>
    <row r="1096" spans="1:15" x14ac:dyDescent="0.35">
      <c r="A1096" t="s">
        <v>186</v>
      </c>
      <c r="B1096" t="s">
        <v>25</v>
      </c>
      <c r="C1096">
        <v>17643</v>
      </c>
      <c r="D1096" t="s">
        <v>17</v>
      </c>
      <c r="E1096" t="s">
        <v>18</v>
      </c>
      <c r="F1096" t="s">
        <v>19</v>
      </c>
      <c r="G1096" t="s">
        <v>27</v>
      </c>
      <c r="H1096" t="s">
        <v>35</v>
      </c>
      <c r="I1096" t="s">
        <v>22</v>
      </c>
      <c r="K1096" t="s">
        <v>168</v>
      </c>
      <c r="N1096" t="s">
        <v>24</v>
      </c>
      <c r="O1096" s="1">
        <v>39929.876111111109</v>
      </c>
    </row>
    <row r="1097" spans="1:15" x14ac:dyDescent="0.35">
      <c r="A1097" t="s">
        <v>15</v>
      </c>
      <c r="B1097" t="s">
        <v>16</v>
      </c>
      <c r="C1097">
        <v>230270</v>
      </c>
      <c r="D1097" t="s">
        <v>17</v>
      </c>
      <c r="E1097" t="s">
        <v>18</v>
      </c>
      <c r="F1097" t="s">
        <v>19</v>
      </c>
      <c r="G1097" t="s">
        <v>20</v>
      </c>
      <c r="H1097" t="s">
        <v>793</v>
      </c>
      <c r="I1097" t="s">
        <v>22</v>
      </c>
      <c r="M1097" t="s">
        <v>1411</v>
      </c>
      <c r="N1097" t="s">
        <v>24</v>
      </c>
      <c r="O1097" s="1">
        <v>39931.346504629626</v>
      </c>
    </row>
    <row r="1098" spans="1:15" x14ac:dyDescent="0.35">
      <c r="A1098" t="s">
        <v>15</v>
      </c>
      <c r="B1098" t="s">
        <v>16</v>
      </c>
      <c r="C1098">
        <v>525211</v>
      </c>
      <c r="D1098" t="s">
        <v>17</v>
      </c>
      <c r="E1098" t="s">
        <v>18</v>
      </c>
      <c r="F1098" t="s">
        <v>19</v>
      </c>
      <c r="G1098" t="s">
        <v>20</v>
      </c>
      <c r="H1098" t="s">
        <v>156</v>
      </c>
      <c r="I1098" t="s">
        <v>22</v>
      </c>
      <c r="L1098" t="s">
        <v>2032</v>
      </c>
      <c r="N1098" t="s">
        <v>24</v>
      </c>
      <c r="O1098" s="1">
        <v>39931.850104166668</v>
      </c>
    </row>
    <row r="1099" spans="1:15" x14ac:dyDescent="0.35">
      <c r="A1099" t="s">
        <v>221</v>
      </c>
      <c r="B1099" t="s">
        <v>25</v>
      </c>
      <c r="C1099">
        <v>75962</v>
      </c>
      <c r="D1099" t="s">
        <v>17</v>
      </c>
      <c r="E1099" t="s">
        <v>18</v>
      </c>
      <c r="F1099" t="s">
        <v>19</v>
      </c>
      <c r="G1099" t="s">
        <v>27</v>
      </c>
      <c r="H1099" t="s">
        <v>967</v>
      </c>
      <c r="I1099" t="s">
        <v>22</v>
      </c>
      <c r="M1099" t="s">
        <v>968</v>
      </c>
      <c r="N1099" t="s">
        <v>34</v>
      </c>
      <c r="O1099" s="1">
        <v>39932.398125</v>
      </c>
    </row>
    <row r="1100" spans="1:15" x14ac:dyDescent="0.35">
      <c r="A1100" t="s">
        <v>15</v>
      </c>
      <c r="B1100" t="s">
        <v>16</v>
      </c>
      <c r="C1100">
        <v>740253</v>
      </c>
      <c r="D1100" t="s">
        <v>17</v>
      </c>
      <c r="E1100" t="s">
        <v>18</v>
      </c>
      <c r="H1100" t="s">
        <v>74</v>
      </c>
      <c r="I1100" t="s">
        <v>22</v>
      </c>
      <c r="N1100" t="s">
        <v>24</v>
      </c>
      <c r="O1100" s="1">
        <v>39933.308842592596</v>
      </c>
    </row>
    <row r="1101" spans="1:15" x14ac:dyDescent="0.35">
      <c r="B1101" t="s">
        <v>1112</v>
      </c>
      <c r="C1101">
        <v>635698</v>
      </c>
      <c r="D1101" t="s">
        <v>17</v>
      </c>
      <c r="E1101" t="s">
        <v>18</v>
      </c>
      <c r="F1101" t="s">
        <v>19</v>
      </c>
      <c r="G1101" t="s">
        <v>20</v>
      </c>
      <c r="H1101" t="s">
        <v>2220</v>
      </c>
      <c r="I1101" t="s">
        <v>22</v>
      </c>
      <c r="M1101" t="s">
        <v>2221</v>
      </c>
      <c r="N1101" t="s">
        <v>24</v>
      </c>
      <c r="O1101" s="1">
        <v>39933.360520833332</v>
      </c>
    </row>
    <row r="1102" spans="1:15" x14ac:dyDescent="0.35">
      <c r="B1102" t="s">
        <v>25</v>
      </c>
      <c r="C1102">
        <v>219</v>
      </c>
      <c r="D1102" t="s">
        <v>17</v>
      </c>
      <c r="E1102" t="s">
        <v>36</v>
      </c>
      <c r="F1102" t="s">
        <v>34</v>
      </c>
      <c r="G1102" t="s">
        <v>27</v>
      </c>
      <c r="H1102" t="s">
        <v>46</v>
      </c>
      <c r="I1102" t="s">
        <v>22</v>
      </c>
      <c r="N1102" t="s">
        <v>24</v>
      </c>
      <c r="O1102" s="1">
        <v>39933.379884259259</v>
      </c>
    </row>
    <row r="1103" spans="1:15" x14ac:dyDescent="0.35">
      <c r="A1103" t="s">
        <v>560</v>
      </c>
      <c r="B1103" t="s">
        <v>25</v>
      </c>
      <c r="C1103">
        <v>559984</v>
      </c>
      <c r="D1103" t="s">
        <v>17</v>
      </c>
      <c r="E1103" t="s">
        <v>18</v>
      </c>
      <c r="F1103" t="s">
        <v>19</v>
      </c>
      <c r="G1103" t="s">
        <v>20</v>
      </c>
      <c r="H1103" t="s">
        <v>2101</v>
      </c>
      <c r="I1103" t="s">
        <v>22</v>
      </c>
      <c r="N1103" t="s">
        <v>24</v>
      </c>
      <c r="O1103" s="1">
        <v>39933.700196759259</v>
      </c>
    </row>
    <row r="1104" spans="1:15" x14ac:dyDescent="0.35">
      <c r="A1104" t="s">
        <v>221</v>
      </c>
      <c r="B1104" t="s">
        <v>25</v>
      </c>
      <c r="C1104">
        <v>104308</v>
      </c>
      <c r="D1104" t="s">
        <v>17</v>
      </c>
      <c r="E1104" t="s">
        <v>18</v>
      </c>
      <c r="F1104" t="s">
        <v>19</v>
      </c>
      <c r="G1104" t="s">
        <v>27</v>
      </c>
      <c r="H1104" t="s">
        <v>558</v>
      </c>
      <c r="I1104" t="s">
        <v>144</v>
      </c>
      <c r="N1104" t="s">
        <v>34</v>
      </c>
      <c r="O1104" s="1">
        <v>39934.559374999997</v>
      </c>
    </row>
    <row r="1105" spans="1:15" x14ac:dyDescent="0.35">
      <c r="A1105" t="s">
        <v>327</v>
      </c>
      <c r="B1105" t="s">
        <v>25</v>
      </c>
      <c r="C1105">
        <v>26471</v>
      </c>
      <c r="D1105" t="s">
        <v>17</v>
      </c>
      <c r="E1105" t="s">
        <v>18</v>
      </c>
      <c r="F1105" t="s">
        <v>19</v>
      </c>
      <c r="G1105" t="s">
        <v>27</v>
      </c>
      <c r="I1105" t="s">
        <v>22</v>
      </c>
      <c r="N1105" t="s">
        <v>24</v>
      </c>
      <c r="O1105" s="1">
        <v>39934.69940972222</v>
      </c>
    </row>
    <row r="1106" spans="1:15" x14ac:dyDescent="0.35">
      <c r="A1106" t="s">
        <v>15</v>
      </c>
      <c r="B1106" t="s">
        <v>25</v>
      </c>
      <c r="C1106">
        <v>366301</v>
      </c>
      <c r="D1106" t="s">
        <v>17</v>
      </c>
      <c r="E1106" t="s">
        <v>18</v>
      </c>
      <c r="I1106" t="s">
        <v>22</v>
      </c>
      <c r="N1106" t="s">
        <v>24</v>
      </c>
      <c r="O1106" s="1">
        <v>39935.713159722225</v>
      </c>
    </row>
    <row r="1107" spans="1:15" x14ac:dyDescent="0.35">
      <c r="A1107" t="s">
        <v>186</v>
      </c>
      <c r="B1107" t="s">
        <v>25</v>
      </c>
      <c r="C1107">
        <v>20894</v>
      </c>
      <c r="D1107" t="s">
        <v>17</v>
      </c>
      <c r="E1107" t="s">
        <v>18</v>
      </c>
      <c r="F1107" t="s">
        <v>19</v>
      </c>
      <c r="G1107" t="s">
        <v>27</v>
      </c>
      <c r="H1107" t="s">
        <v>593</v>
      </c>
      <c r="I1107" t="s">
        <v>22</v>
      </c>
      <c r="M1107" t="s">
        <v>594</v>
      </c>
      <c r="N1107" t="s">
        <v>24</v>
      </c>
      <c r="O1107" s="1">
        <v>39935.761006944442</v>
      </c>
    </row>
    <row r="1108" spans="1:15" x14ac:dyDescent="0.35">
      <c r="A1108" t="s">
        <v>15</v>
      </c>
      <c r="B1108" t="s">
        <v>16</v>
      </c>
      <c r="C1108">
        <v>420562</v>
      </c>
      <c r="D1108" t="s">
        <v>17</v>
      </c>
      <c r="E1108" t="s">
        <v>18</v>
      </c>
      <c r="F1108" t="s">
        <v>19</v>
      </c>
      <c r="G1108" t="s">
        <v>20</v>
      </c>
      <c r="H1108" t="s">
        <v>1850</v>
      </c>
      <c r="I1108" t="s">
        <v>22</v>
      </c>
      <c r="N1108" t="s">
        <v>24</v>
      </c>
      <c r="O1108" s="1">
        <v>39935.762800925928</v>
      </c>
    </row>
    <row r="1109" spans="1:15" x14ac:dyDescent="0.35">
      <c r="A1109" t="s">
        <v>327</v>
      </c>
      <c r="B1109" t="s">
        <v>25</v>
      </c>
      <c r="C1109">
        <v>21277</v>
      </c>
      <c r="D1109" t="s">
        <v>17</v>
      </c>
      <c r="E1109" t="s">
        <v>18</v>
      </c>
      <c r="F1109" t="s">
        <v>19</v>
      </c>
      <c r="G1109" t="s">
        <v>27</v>
      </c>
      <c r="H1109" t="s">
        <v>128</v>
      </c>
      <c r="I1109" t="s">
        <v>22</v>
      </c>
      <c r="L1109">
        <v>1947</v>
      </c>
      <c r="N1109" t="s">
        <v>24</v>
      </c>
      <c r="O1109" s="1">
        <v>39935.769930555558</v>
      </c>
    </row>
    <row r="1110" spans="1:15" x14ac:dyDescent="0.35">
      <c r="A1110" t="s">
        <v>15</v>
      </c>
      <c r="B1110" t="s">
        <v>16</v>
      </c>
      <c r="C1110">
        <v>117774</v>
      </c>
      <c r="D1110" t="s">
        <v>17</v>
      </c>
      <c r="E1110" t="s">
        <v>18</v>
      </c>
      <c r="F1110" t="s">
        <v>34</v>
      </c>
      <c r="I1110" t="s">
        <v>22</v>
      </c>
      <c r="N1110" t="s">
        <v>24</v>
      </c>
      <c r="O1110" s="1">
        <v>39936.714861111112</v>
      </c>
    </row>
    <row r="1111" spans="1:15" x14ac:dyDescent="0.35">
      <c r="A1111" t="s">
        <v>15</v>
      </c>
      <c r="B1111" t="s">
        <v>25</v>
      </c>
      <c r="C1111">
        <v>501701</v>
      </c>
      <c r="D1111" t="s">
        <v>17</v>
      </c>
      <c r="E1111" t="s">
        <v>18</v>
      </c>
      <c r="F1111" t="s">
        <v>19</v>
      </c>
      <c r="G1111" t="s">
        <v>20</v>
      </c>
      <c r="H1111" t="s">
        <v>2001</v>
      </c>
      <c r="I1111" t="s">
        <v>22</v>
      </c>
      <c r="N1111" t="s">
        <v>24</v>
      </c>
      <c r="O1111" s="1">
        <v>39936.795486111114</v>
      </c>
    </row>
    <row r="1112" spans="1:15" x14ac:dyDescent="0.35">
      <c r="A1112" t="s">
        <v>972</v>
      </c>
      <c r="B1112" t="s">
        <v>25</v>
      </c>
      <c r="C1112">
        <v>947111</v>
      </c>
      <c r="D1112" t="s">
        <v>17</v>
      </c>
      <c r="E1112" t="s">
        <v>18</v>
      </c>
      <c r="F1112" t="s">
        <v>19</v>
      </c>
      <c r="G1112" t="s">
        <v>20</v>
      </c>
      <c r="I1112" t="s">
        <v>22</v>
      </c>
      <c r="J1112">
        <v>460</v>
      </c>
      <c r="N1112" t="s">
        <v>24</v>
      </c>
      <c r="O1112" s="1">
        <v>39937.164050925923</v>
      </c>
    </row>
    <row r="1113" spans="1:15" x14ac:dyDescent="0.35">
      <c r="B1113" t="s">
        <v>25</v>
      </c>
      <c r="C1113">
        <v>244</v>
      </c>
      <c r="D1113" t="s">
        <v>17</v>
      </c>
      <c r="E1113" t="s">
        <v>36</v>
      </c>
      <c r="F1113" t="s">
        <v>34</v>
      </c>
      <c r="G1113" t="s">
        <v>27</v>
      </c>
      <c r="H1113" t="s">
        <v>54</v>
      </c>
      <c r="I1113" t="s">
        <v>22</v>
      </c>
      <c r="M1113" t="s">
        <v>55</v>
      </c>
      <c r="N1113" t="s">
        <v>24</v>
      </c>
      <c r="O1113" s="1">
        <v>39937.409212962964</v>
      </c>
    </row>
    <row r="1114" spans="1:15" x14ac:dyDescent="0.35">
      <c r="A1114" t="s">
        <v>15</v>
      </c>
      <c r="B1114" t="s">
        <v>16</v>
      </c>
      <c r="C1114">
        <v>142647</v>
      </c>
      <c r="D1114" t="s">
        <v>17</v>
      </c>
      <c r="E1114" t="s">
        <v>18</v>
      </c>
      <c r="F1114" t="s">
        <v>19</v>
      </c>
      <c r="G1114" t="s">
        <v>27</v>
      </c>
      <c r="H1114" t="s">
        <v>143</v>
      </c>
      <c r="I1114" t="s">
        <v>22</v>
      </c>
      <c r="M1114" t="s">
        <v>1205</v>
      </c>
      <c r="N1114" t="s">
        <v>24</v>
      </c>
      <c r="O1114" s="1">
        <v>39937.445601851854</v>
      </c>
    </row>
    <row r="1115" spans="1:15" x14ac:dyDescent="0.35">
      <c r="A1115" t="s">
        <v>15</v>
      </c>
      <c r="B1115" t="s">
        <v>25</v>
      </c>
      <c r="C1115">
        <v>181636</v>
      </c>
      <c r="D1115" t="s">
        <v>17</v>
      </c>
      <c r="E1115" t="s">
        <v>18</v>
      </c>
      <c r="F1115" t="s">
        <v>19</v>
      </c>
      <c r="G1115" t="s">
        <v>20</v>
      </c>
      <c r="H1115" t="s">
        <v>1310</v>
      </c>
      <c r="I1115" t="s">
        <v>22</v>
      </c>
      <c r="N1115" t="s">
        <v>24</v>
      </c>
      <c r="O1115" s="1">
        <v>39937.467870370368</v>
      </c>
    </row>
    <row r="1116" spans="1:15" x14ac:dyDescent="0.35">
      <c r="A1116" t="s">
        <v>560</v>
      </c>
      <c r="B1116" t="s">
        <v>25</v>
      </c>
      <c r="C1116">
        <v>985137</v>
      </c>
      <c r="D1116" t="s">
        <v>17</v>
      </c>
      <c r="E1116" t="s">
        <v>18</v>
      </c>
      <c r="F1116" t="s">
        <v>34</v>
      </c>
      <c r="G1116" t="s">
        <v>20</v>
      </c>
      <c r="H1116" t="s">
        <v>46</v>
      </c>
      <c r="I1116" t="s">
        <v>22</v>
      </c>
      <c r="K1116" t="s">
        <v>926</v>
      </c>
      <c r="N1116" t="s">
        <v>24</v>
      </c>
      <c r="O1116" s="1">
        <v>39937.468298611115</v>
      </c>
    </row>
    <row r="1117" spans="1:15" x14ac:dyDescent="0.35">
      <c r="A1117" t="s">
        <v>15</v>
      </c>
      <c r="B1117" t="s">
        <v>25</v>
      </c>
      <c r="C1117">
        <v>115720</v>
      </c>
      <c r="D1117" t="s">
        <v>17</v>
      </c>
      <c r="E1117" t="s">
        <v>18</v>
      </c>
      <c r="F1117" t="s">
        <v>19</v>
      </c>
      <c r="G1117" t="s">
        <v>27</v>
      </c>
      <c r="H1117" t="s">
        <v>366</v>
      </c>
      <c r="I1117" t="s">
        <v>22</v>
      </c>
      <c r="N1117" t="s">
        <v>24</v>
      </c>
      <c r="O1117" s="1">
        <v>39938.381168981483</v>
      </c>
    </row>
    <row r="1118" spans="1:15" x14ac:dyDescent="0.35">
      <c r="A1118" t="s">
        <v>15</v>
      </c>
      <c r="B1118" t="s">
        <v>25</v>
      </c>
      <c r="C1118">
        <v>366848</v>
      </c>
      <c r="D1118" t="s">
        <v>17</v>
      </c>
      <c r="E1118" t="s">
        <v>18</v>
      </c>
      <c r="F1118" t="s">
        <v>19</v>
      </c>
      <c r="G1118" t="s">
        <v>20</v>
      </c>
      <c r="H1118" t="s">
        <v>143</v>
      </c>
      <c r="I1118" t="s">
        <v>22</v>
      </c>
      <c r="N1118" t="s">
        <v>24</v>
      </c>
      <c r="O1118" s="1">
        <v>39938.381481481483</v>
      </c>
    </row>
    <row r="1119" spans="1:15" x14ac:dyDescent="0.35">
      <c r="A1119" t="s">
        <v>972</v>
      </c>
      <c r="B1119" t="s">
        <v>25</v>
      </c>
      <c r="C1119">
        <v>160321</v>
      </c>
      <c r="D1119" t="s">
        <v>17</v>
      </c>
      <c r="E1119" t="s">
        <v>18</v>
      </c>
      <c r="F1119" t="s">
        <v>19</v>
      </c>
      <c r="G1119" t="s">
        <v>20</v>
      </c>
      <c r="H1119" t="s">
        <v>1265</v>
      </c>
      <c r="I1119" t="s">
        <v>22</v>
      </c>
      <c r="K1119" t="s">
        <v>250</v>
      </c>
      <c r="L1119" t="s">
        <v>1266</v>
      </c>
      <c r="N1119" t="s">
        <v>24</v>
      </c>
      <c r="O1119" s="1">
        <v>39938.933854166666</v>
      </c>
    </row>
    <row r="1120" spans="1:15" x14ac:dyDescent="0.35">
      <c r="A1120" t="s">
        <v>759</v>
      </c>
      <c r="B1120" t="s">
        <v>25</v>
      </c>
      <c r="C1120">
        <v>725595</v>
      </c>
      <c r="D1120" t="s">
        <v>17</v>
      </c>
      <c r="E1120" t="s">
        <v>18</v>
      </c>
      <c r="F1120" t="s">
        <v>34</v>
      </c>
      <c r="I1120" t="s">
        <v>22</v>
      </c>
      <c r="K1120" t="s">
        <v>81</v>
      </c>
      <c r="L1120" s="2">
        <v>26523</v>
      </c>
      <c r="N1120" t="s">
        <v>24</v>
      </c>
      <c r="O1120" s="1">
        <v>39939.071886574071</v>
      </c>
    </row>
    <row r="1121" spans="1:15" x14ac:dyDescent="0.35">
      <c r="A1121" t="s">
        <v>15</v>
      </c>
      <c r="B1121" t="s">
        <v>25</v>
      </c>
      <c r="C1121" t="s">
        <v>3008</v>
      </c>
      <c r="D1121" t="s">
        <v>17</v>
      </c>
      <c r="E1121" t="s">
        <v>18</v>
      </c>
      <c r="F1121" t="s">
        <v>34</v>
      </c>
      <c r="G1121" t="s">
        <v>20</v>
      </c>
      <c r="I1121" t="s">
        <v>22</v>
      </c>
      <c r="N1121" t="s">
        <v>24</v>
      </c>
      <c r="O1121" s="1">
        <v>39939.361898148149</v>
      </c>
    </row>
    <row r="1122" spans="1:15" x14ac:dyDescent="0.35">
      <c r="A1122" t="s">
        <v>15</v>
      </c>
      <c r="B1122" t="s">
        <v>16</v>
      </c>
      <c r="C1122">
        <v>370557</v>
      </c>
      <c r="D1122" t="s">
        <v>17</v>
      </c>
      <c r="E1122" t="s">
        <v>18</v>
      </c>
      <c r="F1122" t="s">
        <v>19</v>
      </c>
      <c r="G1122" t="s">
        <v>20</v>
      </c>
      <c r="H1122" t="s">
        <v>172</v>
      </c>
      <c r="I1122" t="s">
        <v>22</v>
      </c>
      <c r="N1122" t="s">
        <v>24</v>
      </c>
      <c r="O1122" s="1">
        <v>39939.362245370372</v>
      </c>
    </row>
    <row r="1123" spans="1:15" x14ac:dyDescent="0.35">
      <c r="A1123" t="s">
        <v>15</v>
      </c>
      <c r="B1123" t="s">
        <v>25</v>
      </c>
      <c r="C1123">
        <v>389641</v>
      </c>
      <c r="D1123" t="s">
        <v>17</v>
      </c>
      <c r="E1123" t="s">
        <v>18</v>
      </c>
      <c r="F1123" t="s">
        <v>19</v>
      </c>
      <c r="G1123" t="s">
        <v>20</v>
      </c>
      <c r="H1123" t="s">
        <v>172</v>
      </c>
      <c r="I1123" t="s">
        <v>22</v>
      </c>
      <c r="N1123" t="s">
        <v>24</v>
      </c>
      <c r="O1123" s="1">
        <v>39939.362500000003</v>
      </c>
    </row>
    <row r="1124" spans="1:15" x14ac:dyDescent="0.35">
      <c r="A1124" t="s">
        <v>972</v>
      </c>
      <c r="B1124" t="s">
        <v>25</v>
      </c>
      <c r="C1124">
        <v>340653</v>
      </c>
      <c r="D1124" t="s">
        <v>17</v>
      </c>
      <c r="E1124" t="s">
        <v>18</v>
      </c>
      <c r="F1124" t="s">
        <v>19</v>
      </c>
      <c r="G1124" t="s">
        <v>20</v>
      </c>
      <c r="H1124" t="s">
        <v>891</v>
      </c>
      <c r="I1124" t="s">
        <v>22</v>
      </c>
      <c r="K1124" t="s">
        <v>250</v>
      </c>
      <c r="L1124" t="s">
        <v>1656</v>
      </c>
      <c r="M1124" t="s">
        <v>1657</v>
      </c>
      <c r="N1124" t="s">
        <v>24</v>
      </c>
      <c r="O1124" s="1">
        <v>39939.605624999997</v>
      </c>
    </row>
    <row r="1125" spans="1:15" x14ac:dyDescent="0.35">
      <c r="A1125" t="s">
        <v>15</v>
      </c>
      <c r="B1125" t="s">
        <v>25</v>
      </c>
      <c r="C1125">
        <v>220449</v>
      </c>
      <c r="D1125" t="s">
        <v>17</v>
      </c>
      <c r="E1125" t="s">
        <v>18</v>
      </c>
      <c r="F1125" t="s">
        <v>19</v>
      </c>
      <c r="G1125" t="s">
        <v>20</v>
      </c>
      <c r="H1125" t="s">
        <v>277</v>
      </c>
      <c r="I1125" t="s">
        <v>22</v>
      </c>
      <c r="N1125" t="s">
        <v>24</v>
      </c>
      <c r="O1125" s="1">
        <v>39940.368842592594</v>
      </c>
    </row>
    <row r="1126" spans="1:15" x14ac:dyDescent="0.35">
      <c r="A1126" t="s">
        <v>327</v>
      </c>
      <c r="B1126" t="s">
        <v>25</v>
      </c>
      <c r="C1126">
        <v>26240</v>
      </c>
      <c r="D1126" t="s">
        <v>17</v>
      </c>
      <c r="E1126" t="s">
        <v>18</v>
      </c>
      <c r="F1126" t="s">
        <v>19</v>
      </c>
      <c r="G1126" t="s">
        <v>27</v>
      </c>
      <c r="H1126" t="s">
        <v>138</v>
      </c>
      <c r="I1126" t="s">
        <v>22</v>
      </c>
      <c r="N1126" t="s">
        <v>24</v>
      </c>
      <c r="O1126" s="1">
        <v>39940.374571759261</v>
      </c>
    </row>
    <row r="1127" spans="1:15" x14ac:dyDescent="0.35">
      <c r="A1127" t="s">
        <v>15</v>
      </c>
      <c r="B1127" t="s">
        <v>25</v>
      </c>
      <c r="C1127">
        <v>998668</v>
      </c>
      <c r="D1127" t="s">
        <v>17</v>
      </c>
      <c r="E1127" t="s">
        <v>18</v>
      </c>
      <c r="G1127" t="s">
        <v>20</v>
      </c>
      <c r="I1127" t="s">
        <v>22</v>
      </c>
      <c r="N1127" t="s">
        <v>24</v>
      </c>
      <c r="O1127" s="1">
        <v>39940.509733796294</v>
      </c>
    </row>
    <row r="1128" spans="1:15" x14ac:dyDescent="0.35">
      <c r="A1128" t="s">
        <v>15</v>
      </c>
      <c r="B1128" t="s">
        <v>25</v>
      </c>
      <c r="C1128">
        <v>699779</v>
      </c>
      <c r="D1128" t="s">
        <v>17</v>
      </c>
      <c r="E1128" t="s">
        <v>18</v>
      </c>
      <c r="F1128" t="s">
        <v>19</v>
      </c>
      <c r="G1128" t="s">
        <v>20</v>
      </c>
      <c r="H1128" t="s">
        <v>162</v>
      </c>
      <c r="I1128" t="s">
        <v>22</v>
      </c>
      <c r="K1128" t="s">
        <v>81</v>
      </c>
      <c r="N1128" t="s">
        <v>24</v>
      </c>
      <c r="O1128" s="1">
        <v>39941.63621527778</v>
      </c>
    </row>
    <row r="1129" spans="1:15" x14ac:dyDescent="0.35">
      <c r="A1129" t="s">
        <v>15</v>
      </c>
      <c r="B1129" t="s">
        <v>16</v>
      </c>
      <c r="C1129">
        <v>745310</v>
      </c>
      <c r="D1129" t="s">
        <v>17</v>
      </c>
      <c r="E1129" t="s">
        <v>18</v>
      </c>
      <c r="F1129" t="s">
        <v>19</v>
      </c>
      <c r="G1129" t="s">
        <v>20</v>
      </c>
      <c r="H1129" t="s">
        <v>224</v>
      </c>
      <c r="I1129" t="s">
        <v>22</v>
      </c>
      <c r="K1129" t="s">
        <v>81</v>
      </c>
      <c r="N1129" t="s">
        <v>24</v>
      </c>
      <c r="O1129" s="1">
        <v>39941.911041666666</v>
      </c>
    </row>
    <row r="1130" spans="1:15" x14ac:dyDescent="0.35">
      <c r="A1130" t="s">
        <v>560</v>
      </c>
      <c r="B1130" t="s">
        <v>25</v>
      </c>
      <c r="C1130">
        <v>385568</v>
      </c>
      <c r="D1130" t="s">
        <v>17</v>
      </c>
      <c r="E1130" t="s">
        <v>18</v>
      </c>
      <c r="F1130" t="s">
        <v>34</v>
      </c>
      <c r="G1130" t="s">
        <v>20</v>
      </c>
      <c r="H1130" t="s">
        <v>1766</v>
      </c>
      <c r="I1130" t="s">
        <v>22</v>
      </c>
      <c r="K1130" t="s">
        <v>195</v>
      </c>
      <c r="N1130" t="s">
        <v>24</v>
      </c>
      <c r="O1130" s="1">
        <v>39943.699444444443</v>
      </c>
    </row>
    <row r="1131" spans="1:15" x14ac:dyDescent="0.35">
      <c r="A1131" t="s">
        <v>186</v>
      </c>
      <c r="B1131" t="s">
        <v>25</v>
      </c>
      <c r="C1131">
        <v>10607</v>
      </c>
      <c r="D1131" t="s">
        <v>17</v>
      </c>
      <c r="E1131" t="s">
        <v>18</v>
      </c>
      <c r="F1131" t="s">
        <v>19</v>
      </c>
      <c r="G1131" t="s">
        <v>27</v>
      </c>
      <c r="H1131" t="s">
        <v>437</v>
      </c>
      <c r="I1131" t="s">
        <v>22</v>
      </c>
      <c r="K1131" t="s">
        <v>348</v>
      </c>
      <c r="N1131" t="s">
        <v>24</v>
      </c>
      <c r="O1131" s="1">
        <v>39944.365069444444</v>
      </c>
    </row>
    <row r="1132" spans="1:15" x14ac:dyDescent="0.35">
      <c r="A1132" t="s">
        <v>15</v>
      </c>
      <c r="B1132" t="s">
        <v>25</v>
      </c>
      <c r="C1132" t="s">
        <v>3002</v>
      </c>
      <c r="D1132" t="s">
        <v>17</v>
      </c>
      <c r="E1132" t="s">
        <v>18</v>
      </c>
      <c r="F1132" t="s">
        <v>19</v>
      </c>
      <c r="G1132" t="s">
        <v>20</v>
      </c>
      <c r="H1132" t="s">
        <v>234</v>
      </c>
      <c r="I1132" t="s">
        <v>22</v>
      </c>
      <c r="N1132" t="s">
        <v>24</v>
      </c>
      <c r="O1132" s="1">
        <v>39944.365428240744</v>
      </c>
    </row>
    <row r="1133" spans="1:15" x14ac:dyDescent="0.35">
      <c r="A1133" t="s">
        <v>314</v>
      </c>
      <c r="B1133" t="s">
        <v>25</v>
      </c>
      <c r="C1133">
        <v>8636</v>
      </c>
      <c r="D1133" t="s">
        <v>17</v>
      </c>
      <c r="E1133" t="s">
        <v>18</v>
      </c>
      <c r="F1133" t="s">
        <v>19</v>
      </c>
      <c r="G1133" t="s">
        <v>27</v>
      </c>
      <c r="H1133" t="s">
        <v>80</v>
      </c>
      <c r="I1133" t="s">
        <v>217</v>
      </c>
      <c r="J1133">
        <v>464</v>
      </c>
      <c r="N1133" t="s">
        <v>34</v>
      </c>
      <c r="O1133" s="1">
        <v>39944.601122685184</v>
      </c>
    </row>
    <row r="1134" spans="1:15" x14ac:dyDescent="0.35">
      <c r="A1134" t="s">
        <v>314</v>
      </c>
      <c r="B1134" t="s">
        <v>25</v>
      </c>
      <c r="C1134">
        <v>25716</v>
      </c>
      <c r="D1134" t="s">
        <v>17</v>
      </c>
      <c r="E1134" t="s">
        <v>18</v>
      </c>
      <c r="F1134" t="s">
        <v>19</v>
      </c>
      <c r="G1134" t="s">
        <v>27</v>
      </c>
      <c r="H1134" t="s">
        <v>80</v>
      </c>
      <c r="I1134" t="s">
        <v>144</v>
      </c>
      <c r="J1134">
        <v>478</v>
      </c>
      <c r="N1134" t="s">
        <v>34</v>
      </c>
      <c r="O1134" s="1">
        <v>39944.602743055555</v>
      </c>
    </row>
    <row r="1135" spans="1:15" x14ac:dyDescent="0.35">
      <c r="A1135" t="s">
        <v>59</v>
      </c>
      <c r="B1135" t="s">
        <v>16</v>
      </c>
      <c r="C1135">
        <v>2184</v>
      </c>
      <c r="D1135" t="s">
        <v>17</v>
      </c>
      <c r="E1135" t="s">
        <v>18</v>
      </c>
      <c r="F1135" t="s">
        <v>19</v>
      </c>
      <c r="G1135" t="s">
        <v>27</v>
      </c>
      <c r="H1135" t="s">
        <v>80</v>
      </c>
      <c r="I1135" t="s">
        <v>43</v>
      </c>
      <c r="J1135">
        <v>458</v>
      </c>
      <c r="K1135" t="s">
        <v>139</v>
      </c>
      <c r="N1135" t="s">
        <v>24</v>
      </c>
      <c r="O1135" s="1">
        <v>39944.676307870373</v>
      </c>
    </row>
    <row r="1136" spans="1:15" x14ac:dyDescent="0.35">
      <c r="A1136" t="s">
        <v>15</v>
      </c>
      <c r="B1136" t="s">
        <v>25</v>
      </c>
      <c r="C1136">
        <v>667077</v>
      </c>
      <c r="D1136" t="s">
        <v>17</v>
      </c>
      <c r="E1136" t="s">
        <v>18</v>
      </c>
      <c r="F1136" t="s">
        <v>19</v>
      </c>
      <c r="G1136" t="s">
        <v>20</v>
      </c>
      <c r="H1136" t="s">
        <v>761</v>
      </c>
      <c r="I1136" t="s">
        <v>22</v>
      </c>
      <c r="N1136" t="s">
        <v>24</v>
      </c>
      <c r="O1136" s="1">
        <v>39945.335104166668</v>
      </c>
    </row>
    <row r="1137" spans="1:15" x14ac:dyDescent="0.35">
      <c r="A1137" t="s">
        <v>221</v>
      </c>
      <c r="B1137" t="s">
        <v>25</v>
      </c>
      <c r="C1137">
        <v>405254</v>
      </c>
      <c r="D1137" t="s">
        <v>17</v>
      </c>
      <c r="E1137" t="s">
        <v>18</v>
      </c>
      <c r="F1137" t="s">
        <v>34</v>
      </c>
      <c r="G1137" t="s">
        <v>20</v>
      </c>
      <c r="H1137" t="s">
        <v>1819</v>
      </c>
      <c r="I1137" t="s">
        <v>114</v>
      </c>
      <c r="N1137" t="s">
        <v>24</v>
      </c>
      <c r="O1137" s="1">
        <v>39945.436064814814</v>
      </c>
    </row>
    <row r="1138" spans="1:15" x14ac:dyDescent="0.35">
      <c r="A1138" t="s">
        <v>314</v>
      </c>
      <c r="B1138" t="s">
        <v>16</v>
      </c>
      <c r="C1138">
        <v>45843</v>
      </c>
      <c r="D1138" t="s">
        <v>17</v>
      </c>
      <c r="E1138" t="s">
        <v>18</v>
      </c>
      <c r="F1138" t="s">
        <v>19</v>
      </c>
      <c r="G1138" t="s">
        <v>27</v>
      </c>
      <c r="H1138" t="s">
        <v>80</v>
      </c>
      <c r="I1138" t="s">
        <v>144</v>
      </c>
      <c r="J1138">
        <v>471</v>
      </c>
      <c r="N1138" t="s">
        <v>34</v>
      </c>
      <c r="O1138" s="1">
        <v>39945.454143518517</v>
      </c>
    </row>
    <row r="1139" spans="1:15" x14ac:dyDescent="0.35">
      <c r="A1139" t="s">
        <v>221</v>
      </c>
      <c r="B1139" t="s">
        <v>25</v>
      </c>
      <c r="C1139">
        <v>17020</v>
      </c>
      <c r="D1139" t="s">
        <v>17</v>
      </c>
      <c r="E1139" t="s">
        <v>18</v>
      </c>
      <c r="F1139" t="s">
        <v>19</v>
      </c>
      <c r="G1139" t="s">
        <v>27</v>
      </c>
      <c r="H1139" t="s">
        <v>437</v>
      </c>
      <c r="I1139" t="s">
        <v>535</v>
      </c>
      <c r="N1139" t="s">
        <v>167</v>
      </c>
      <c r="O1139" s="1">
        <v>39946.365300925929</v>
      </c>
    </row>
    <row r="1140" spans="1:15" x14ac:dyDescent="0.35">
      <c r="A1140" t="s">
        <v>15</v>
      </c>
      <c r="B1140" t="s">
        <v>16</v>
      </c>
      <c r="C1140">
        <v>49999</v>
      </c>
      <c r="D1140" t="s">
        <v>17</v>
      </c>
      <c r="E1140" t="s">
        <v>18</v>
      </c>
      <c r="F1140" t="s">
        <v>19</v>
      </c>
      <c r="G1140" t="s">
        <v>27</v>
      </c>
      <c r="H1140" t="s">
        <v>156</v>
      </c>
      <c r="I1140" t="s">
        <v>22</v>
      </c>
      <c r="N1140" t="s">
        <v>24</v>
      </c>
      <c r="O1140" s="1">
        <v>39946.374849537038</v>
      </c>
    </row>
    <row r="1141" spans="1:15" x14ac:dyDescent="0.35">
      <c r="A1141" t="s">
        <v>327</v>
      </c>
      <c r="B1141" t="s">
        <v>25</v>
      </c>
      <c r="C1141">
        <v>24409</v>
      </c>
      <c r="D1141" t="s">
        <v>17</v>
      </c>
      <c r="E1141" t="s">
        <v>18</v>
      </c>
      <c r="F1141" t="s">
        <v>19</v>
      </c>
      <c r="G1141" t="s">
        <v>27</v>
      </c>
      <c r="I1141" t="s">
        <v>22</v>
      </c>
      <c r="N1141" t="s">
        <v>24</v>
      </c>
      <c r="O1141" s="1">
        <v>39946.596307870372</v>
      </c>
    </row>
    <row r="1142" spans="1:15" x14ac:dyDescent="0.35">
      <c r="A1142" t="s">
        <v>15</v>
      </c>
      <c r="B1142" t="s">
        <v>16</v>
      </c>
      <c r="C1142">
        <v>761447</v>
      </c>
      <c r="D1142" t="s">
        <v>17</v>
      </c>
      <c r="E1142" t="s">
        <v>18</v>
      </c>
      <c r="F1142" t="s">
        <v>19</v>
      </c>
      <c r="G1142" t="s">
        <v>20</v>
      </c>
      <c r="H1142" t="s">
        <v>2411</v>
      </c>
      <c r="I1142" t="s">
        <v>22</v>
      </c>
      <c r="K1142" t="s">
        <v>31</v>
      </c>
      <c r="N1142" t="s">
        <v>24</v>
      </c>
      <c r="O1142" s="1">
        <v>39946.639664351853</v>
      </c>
    </row>
    <row r="1143" spans="1:15" x14ac:dyDescent="0.35">
      <c r="A1143" t="s">
        <v>327</v>
      </c>
      <c r="B1143" t="s">
        <v>25</v>
      </c>
      <c r="C1143">
        <v>100240</v>
      </c>
      <c r="D1143" t="s">
        <v>17</v>
      </c>
      <c r="E1143" t="s">
        <v>18</v>
      </c>
      <c r="F1143" t="s">
        <v>19</v>
      </c>
      <c r="G1143" t="s">
        <v>27</v>
      </c>
      <c r="I1143" t="s">
        <v>22</v>
      </c>
      <c r="N1143" t="s">
        <v>24</v>
      </c>
      <c r="O1143" s="1">
        <v>39946.689340277779</v>
      </c>
    </row>
    <row r="1144" spans="1:15" x14ac:dyDescent="0.35">
      <c r="A1144" t="s">
        <v>221</v>
      </c>
      <c r="B1144" t="s">
        <v>25</v>
      </c>
      <c r="C1144">
        <v>58458</v>
      </c>
      <c r="D1144" t="s">
        <v>17</v>
      </c>
      <c r="E1144" t="s">
        <v>18</v>
      </c>
      <c r="I1144" t="s">
        <v>22</v>
      </c>
      <c r="N1144" t="s">
        <v>24</v>
      </c>
      <c r="O1144" s="1">
        <v>39946.783518518518</v>
      </c>
    </row>
    <row r="1145" spans="1:15" x14ac:dyDescent="0.35">
      <c r="A1145" t="s">
        <v>15</v>
      </c>
      <c r="B1145" t="s">
        <v>16</v>
      </c>
      <c r="C1145">
        <v>28191</v>
      </c>
      <c r="D1145" t="s">
        <v>17</v>
      </c>
      <c r="E1145" t="s">
        <v>18</v>
      </c>
      <c r="F1145" t="s">
        <v>19</v>
      </c>
      <c r="H1145" t="s">
        <v>674</v>
      </c>
      <c r="I1145" t="s">
        <v>114</v>
      </c>
      <c r="M1145" t="s">
        <v>675</v>
      </c>
      <c r="N1145" t="s">
        <v>24</v>
      </c>
      <c r="O1145" s="1">
        <v>39946.925173611111</v>
      </c>
    </row>
    <row r="1146" spans="1:15" x14ac:dyDescent="0.35">
      <c r="A1146" t="s">
        <v>15</v>
      </c>
      <c r="B1146" t="s">
        <v>25</v>
      </c>
      <c r="C1146">
        <v>95497</v>
      </c>
      <c r="D1146" t="s">
        <v>17</v>
      </c>
      <c r="E1146" t="s">
        <v>18</v>
      </c>
      <c r="F1146" t="s">
        <v>19</v>
      </c>
      <c r="G1146" t="s">
        <v>27</v>
      </c>
      <c r="H1146" t="s">
        <v>674</v>
      </c>
      <c r="I1146" t="s">
        <v>22</v>
      </c>
      <c r="M1146" t="s">
        <v>1072</v>
      </c>
      <c r="N1146" t="s">
        <v>24</v>
      </c>
      <c r="O1146" s="1">
        <v>39946.928298611114</v>
      </c>
    </row>
    <row r="1147" spans="1:15" x14ac:dyDescent="0.35">
      <c r="A1147" t="s">
        <v>186</v>
      </c>
      <c r="B1147" t="s">
        <v>25</v>
      </c>
      <c r="C1147">
        <v>10088</v>
      </c>
      <c r="D1147" t="s">
        <v>17</v>
      </c>
      <c r="E1147" t="s">
        <v>18</v>
      </c>
      <c r="F1147" t="s">
        <v>19</v>
      </c>
      <c r="G1147" t="s">
        <v>27</v>
      </c>
      <c r="H1147" t="s">
        <v>80</v>
      </c>
      <c r="I1147" t="s">
        <v>22</v>
      </c>
      <c r="N1147" t="s">
        <v>24</v>
      </c>
      <c r="O1147" s="1">
        <v>39947.36346064815</v>
      </c>
    </row>
    <row r="1148" spans="1:15" x14ac:dyDescent="0.35">
      <c r="A1148" t="s">
        <v>15</v>
      </c>
      <c r="B1148" t="s">
        <v>16</v>
      </c>
      <c r="C1148">
        <v>92503</v>
      </c>
      <c r="D1148" t="s">
        <v>17</v>
      </c>
      <c r="E1148" t="s">
        <v>18</v>
      </c>
      <c r="F1148" t="s">
        <v>19</v>
      </c>
      <c r="G1148" t="s">
        <v>27</v>
      </c>
      <c r="H1148" t="s">
        <v>244</v>
      </c>
      <c r="I1148" t="s">
        <v>22</v>
      </c>
      <c r="N1148" t="s">
        <v>24</v>
      </c>
      <c r="O1148" s="1">
        <v>39947.364837962959</v>
      </c>
    </row>
    <row r="1149" spans="1:15" x14ac:dyDescent="0.35">
      <c r="A1149" t="s">
        <v>560</v>
      </c>
      <c r="B1149" t="s">
        <v>25</v>
      </c>
      <c r="C1149">
        <v>282089</v>
      </c>
      <c r="D1149" t="s">
        <v>17</v>
      </c>
      <c r="E1149" t="s">
        <v>18</v>
      </c>
      <c r="F1149" t="s">
        <v>19</v>
      </c>
      <c r="G1149" t="s">
        <v>20</v>
      </c>
      <c r="I1149" t="s">
        <v>22</v>
      </c>
      <c r="N1149" t="s">
        <v>24</v>
      </c>
      <c r="O1149" s="1">
        <v>39947.507581018515</v>
      </c>
    </row>
    <row r="1150" spans="1:15" x14ac:dyDescent="0.35">
      <c r="A1150" t="s">
        <v>327</v>
      </c>
      <c r="B1150" t="s">
        <v>25</v>
      </c>
      <c r="C1150">
        <v>882061</v>
      </c>
      <c r="D1150" t="s">
        <v>17</v>
      </c>
      <c r="E1150" t="s">
        <v>18</v>
      </c>
      <c r="H1150" t="s">
        <v>35</v>
      </c>
      <c r="I1150" t="s">
        <v>22</v>
      </c>
      <c r="N1150" t="s">
        <v>24</v>
      </c>
      <c r="O1150" s="1">
        <v>39947.733136574076</v>
      </c>
    </row>
    <row r="1151" spans="1:15" x14ac:dyDescent="0.35">
      <c r="A1151" t="s">
        <v>15</v>
      </c>
      <c r="B1151" t="s">
        <v>16</v>
      </c>
      <c r="C1151">
        <v>941885</v>
      </c>
      <c r="D1151" t="s">
        <v>17</v>
      </c>
      <c r="E1151" t="s">
        <v>18</v>
      </c>
      <c r="F1151" t="s">
        <v>19</v>
      </c>
      <c r="G1151" t="s">
        <v>20</v>
      </c>
      <c r="I1151" t="s">
        <v>22</v>
      </c>
      <c r="N1151" t="s">
        <v>24</v>
      </c>
      <c r="O1151" s="1">
        <v>39947.797754629632</v>
      </c>
    </row>
    <row r="1152" spans="1:15" x14ac:dyDescent="0.35">
      <c r="A1152" t="s">
        <v>15</v>
      </c>
      <c r="B1152" t="s">
        <v>16</v>
      </c>
      <c r="C1152">
        <v>891939</v>
      </c>
      <c r="D1152" t="s">
        <v>17</v>
      </c>
      <c r="E1152" t="s">
        <v>18</v>
      </c>
      <c r="F1152" t="s">
        <v>19</v>
      </c>
      <c r="G1152" t="s">
        <v>20</v>
      </c>
      <c r="H1152" t="s">
        <v>2648</v>
      </c>
      <c r="I1152" t="s">
        <v>22</v>
      </c>
      <c r="K1152" t="s">
        <v>81</v>
      </c>
      <c r="L1152">
        <v>1976</v>
      </c>
      <c r="M1152" t="s">
        <v>2653</v>
      </c>
      <c r="N1152" t="s">
        <v>24</v>
      </c>
      <c r="O1152" s="1">
        <v>39947.897361111114</v>
      </c>
    </row>
    <row r="1153" spans="1:15" x14ac:dyDescent="0.35">
      <c r="A1153" t="s">
        <v>1381</v>
      </c>
      <c r="B1153" t="s">
        <v>25</v>
      </c>
      <c r="C1153">
        <v>441346</v>
      </c>
      <c r="D1153" t="s">
        <v>17</v>
      </c>
      <c r="E1153" t="s">
        <v>18</v>
      </c>
      <c r="I1153" t="s">
        <v>22</v>
      </c>
      <c r="N1153" t="s">
        <v>24</v>
      </c>
      <c r="O1153" s="1">
        <v>39948.365243055552</v>
      </c>
    </row>
    <row r="1154" spans="1:15" x14ac:dyDescent="0.35">
      <c r="A1154" t="s">
        <v>15</v>
      </c>
      <c r="B1154" t="s">
        <v>25</v>
      </c>
      <c r="C1154">
        <v>351045</v>
      </c>
      <c r="D1154" t="s">
        <v>17</v>
      </c>
      <c r="E1154" t="s">
        <v>18</v>
      </c>
      <c r="H1154" t="s">
        <v>1676</v>
      </c>
      <c r="I1154" t="s">
        <v>22</v>
      </c>
      <c r="N1154" t="s">
        <v>24</v>
      </c>
      <c r="O1154" s="1">
        <v>39948.402986111112</v>
      </c>
    </row>
    <row r="1155" spans="1:15" x14ac:dyDescent="0.35">
      <c r="A1155" t="s">
        <v>560</v>
      </c>
      <c r="B1155" t="s">
        <v>25</v>
      </c>
      <c r="C1155">
        <v>74412</v>
      </c>
      <c r="D1155" t="s">
        <v>17</v>
      </c>
      <c r="E1155" t="s">
        <v>18</v>
      </c>
      <c r="F1155" t="s">
        <v>19</v>
      </c>
      <c r="G1155" t="s">
        <v>27</v>
      </c>
      <c r="H1155" t="s">
        <v>88</v>
      </c>
      <c r="I1155" t="s">
        <v>144</v>
      </c>
      <c r="K1155" t="s">
        <v>195</v>
      </c>
      <c r="N1155" t="s">
        <v>24</v>
      </c>
      <c r="O1155" s="1">
        <v>39948.485983796294</v>
      </c>
    </row>
    <row r="1156" spans="1:15" x14ac:dyDescent="0.35">
      <c r="A1156" t="s">
        <v>59</v>
      </c>
      <c r="B1156" t="s">
        <v>25</v>
      </c>
      <c r="C1156">
        <v>20237</v>
      </c>
      <c r="D1156" t="s">
        <v>17</v>
      </c>
      <c r="E1156" t="s">
        <v>18</v>
      </c>
      <c r="F1156" t="s">
        <v>19</v>
      </c>
      <c r="G1156" t="s">
        <v>27</v>
      </c>
      <c r="H1156" t="s">
        <v>80</v>
      </c>
      <c r="I1156" t="s">
        <v>304</v>
      </c>
      <c r="J1156">
        <v>474</v>
      </c>
      <c r="M1156" t="s">
        <v>585</v>
      </c>
      <c r="N1156" t="s">
        <v>24</v>
      </c>
      <c r="O1156" s="1">
        <v>39948.697800925926</v>
      </c>
    </row>
    <row r="1157" spans="1:15" x14ac:dyDescent="0.35">
      <c r="A1157" t="s">
        <v>15</v>
      </c>
      <c r="B1157" t="s">
        <v>16</v>
      </c>
      <c r="C1157">
        <v>652112</v>
      </c>
      <c r="D1157" t="s">
        <v>17</v>
      </c>
      <c r="E1157" t="s">
        <v>18</v>
      </c>
      <c r="F1157" t="s">
        <v>34</v>
      </c>
      <c r="G1157" t="s">
        <v>20</v>
      </c>
      <c r="I1157" t="s">
        <v>22</v>
      </c>
      <c r="N1157" t="s">
        <v>24</v>
      </c>
      <c r="O1157" s="1">
        <v>39948.863125000003</v>
      </c>
    </row>
    <row r="1158" spans="1:15" x14ac:dyDescent="0.35">
      <c r="A1158" t="s">
        <v>59</v>
      </c>
      <c r="B1158" t="s">
        <v>25</v>
      </c>
      <c r="C1158">
        <v>456880</v>
      </c>
      <c r="D1158" t="s">
        <v>17</v>
      </c>
      <c r="E1158" t="s">
        <v>18</v>
      </c>
      <c r="F1158" t="s">
        <v>19</v>
      </c>
      <c r="G1158" t="s">
        <v>20</v>
      </c>
      <c r="H1158" t="s">
        <v>80</v>
      </c>
      <c r="I1158" t="s">
        <v>144</v>
      </c>
      <c r="J1158">
        <v>440</v>
      </c>
      <c r="M1158" t="s">
        <v>1931</v>
      </c>
      <c r="N1158" t="s">
        <v>24</v>
      </c>
      <c r="O1158" s="1">
        <v>39949.596875000003</v>
      </c>
    </row>
    <row r="1159" spans="1:15" x14ac:dyDescent="0.35">
      <c r="A1159" t="s">
        <v>15</v>
      </c>
      <c r="B1159" t="s">
        <v>25</v>
      </c>
      <c r="C1159">
        <v>930804</v>
      </c>
      <c r="D1159" t="s">
        <v>17</v>
      </c>
      <c r="E1159" t="s">
        <v>18</v>
      </c>
      <c r="F1159" t="s">
        <v>19</v>
      </c>
      <c r="I1159" t="s">
        <v>180</v>
      </c>
      <c r="N1159" t="s">
        <v>24</v>
      </c>
      <c r="O1159" s="1">
        <v>39949.882962962962</v>
      </c>
    </row>
    <row r="1160" spans="1:15" x14ac:dyDescent="0.35">
      <c r="A1160" t="s">
        <v>221</v>
      </c>
      <c r="B1160" t="s">
        <v>25</v>
      </c>
      <c r="C1160">
        <v>703869</v>
      </c>
      <c r="D1160" t="s">
        <v>17</v>
      </c>
      <c r="E1160" t="s">
        <v>18</v>
      </c>
      <c r="F1160" t="s">
        <v>19</v>
      </c>
      <c r="G1160" t="s">
        <v>20</v>
      </c>
      <c r="I1160" t="s">
        <v>22</v>
      </c>
      <c r="N1160" t="s">
        <v>24</v>
      </c>
      <c r="O1160" s="1">
        <v>39950.681909722225</v>
      </c>
    </row>
    <row r="1161" spans="1:15" x14ac:dyDescent="0.35">
      <c r="A1161" t="s">
        <v>560</v>
      </c>
      <c r="B1161" t="s">
        <v>25</v>
      </c>
      <c r="C1161">
        <v>127834</v>
      </c>
      <c r="D1161" t="s">
        <v>17</v>
      </c>
      <c r="E1161" t="s">
        <v>18</v>
      </c>
      <c r="F1161" t="s">
        <v>19</v>
      </c>
      <c r="G1161" t="s">
        <v>27</v>
      </c>
      <c r="H1161" t="s">
        <v>1165</v>
      </c>
      <c r="I1161" t="s">
        <v>22</v>
      </c>
      <c r="L1161">
        <v>1953</v>
      </c>
      <c r="M1161" t="s">
        <v>1166</v>
      </c>
      <c r="N1161" t="s">
        <v>24</v>
      </c>
      <c r="O1161" s="1">
        <v>39950.776932870373</v>
      </c>
    </row>
    <row r="1162" spans="1:15" x14ac:dyDescent="0.35">
      <c r="A1162" t="s">
        <v>327</v>
      </c>
      <c r="B1162" t="s">
        <v>25</v>
      </c>
      <c r="C1162">
        <v>25517</v>
      </c>
      <c r="D1162" t="s">
        <v>17</v>
      </c>
      <c r="E1162" t="s">
        <v>18</v>
      </c>
      <c r="F1162" t="s">
        <v>19</v>
      </c>
      <c r="G1162" t="s">
        <v>27</v>
      </c>
      <c r="H1162" t="s">
        <v>35</v>
      </c>
      <c r="I1162" t="s">
        <v>22</v>
      </c>
      <c r="K1162" t="s">
        <v>195</v>
      </c>
      <c r="L1162">
        <v>1946</v>
      </c>
      <c r="N1162" t="s">
        <v>24</v>
      </c>
      <c r="O1162" s="1">
        <v>39950.796157407407</v>
      </c>
    </row>
    <row r="1163" spans="1:15" x14ac:dyDescent="0.35">
      <c r="A1163" t="s">
        <v>327</v>
      </c>
      <c r="B1163" t="s">
        <v>25</v>
      </c>
      <c r="C1163">
        <v>23705</v>
      </c>
      <c r="D1163" t="s">
        <v>17</v>
      </c>
      <c r="E1163" t="s">
        <v>18</v>
      </c>
      <c r="F1163" t="s">
        <v>19</v>
      </c>
      <c r="G1163" t="s">
        <v>27</v>
      </c>
      <c r="H1163" t="s">
        <v>630</v>
      </c>
      <c r="I1163" t="s">
        <v>22</v>
      </c>
      <c r="K1163" t="s">
        <v>195</v>
      </c>
      <c r="N1163" t="s">
        <v>24</v>
      </c>
      <c r="O1163" s="1">
        <v>39950.954641203702</v>
      </c>
    </row>
    <row r="1164" spans="1:15" x14ac:dyDescent="0.35">
      <c r="A1164" t="s">
        <v>15</v>
      </c>
      <c r="B1164" t="s">
        <v>25</v>
      </c>
      <c r="C1164">
        <v>527451</v>
      </c>
      <c r="D1164" t="s">
        <v>17</v>
      </c>
      <c r="E1164" t="s">
        <v>18</v>
      </c>
      <c r="G1164" t="s">
        <v>20</v>
      </c>
      <c r="H1164" t="s">
        <v>135</v>
      </c>
      <c r="I1164" t="s">
        <v>22</v>
      </c>
      <c r="N1164" t="s">
        <v>24</v>
      </c>
      <c r="O1164" s="1">
        <v>39951.546446759261</v>
      </c>
    </row>
    <row r="1165" spans="1:15" x14ac:dyDescent="0.35">
      <c r="A1165" t="s">
        <v>560</v>
      </c>
      <c r="B1165" t="s">
        <v>25</v>
      </c>
      <c r="C1165" t="s">
        <v>3004</v>
      </c>
      <c r="D1165" t="s">
        <v>17</v>
      </c>
      <c r="E1165" t="s">
        <v>18</v>
      </c>
      <c r="F1165" t="s">
        <v>19</v>
      </c>
      <c r="G1165" t="s">
        <v>20</v>
      </c>
      <c r="H1165" t="s">
        <v>162</v>
      </c>
      <c r="I1165" t="s">
        <v>22</v>
      </c>
      <c r="K1165" t="s">
        <v>195</v>
      </c>
      <c r="L1165">
        <v>1981</v>
      </c>
      <c r="N1165" t="s">
        <v>24</v>
      </c>
      <c r="O1165" s="1">
        <v>39951.783541666664</v>
      </c>
    </row>
    <row r="1166" spans="1:15" x14ac:dyDescent="0.35">
      <c r="A1166" t="s">
        <v>15</v>
      </c>
      <c r="B1166" t="s">
        <v>16</v>
      </c>
      <c r="C1166">
        <v>102183</v>
      </c>
      <c r="D1166" t="s">
        <v>17</v>
      </c>
      <c r="E1166" t="s">
        <v>18</v>
      </c>
      <c r="F1166" t="s">
        <v>19</v>
      </c>
      <c r="G1166" t="s">
        <v>27</v>
      </c>
      <c r="H1166" t="s">
        <v>56</v>
      </c>
      <c r="I1166" t="s">
        <v>22</v>
      </c>
      <c r="N1166" t="s">
        <v>24</v>
      </c>
      <c r="O1166" s="1">
        <v>39952.378472222219</v>
      </c>
    </row>
    <row r="1167" spans="1:15" x14ac:dyDescent="0.35">
      <c r="A1167" t="s">
        <v>15</v>
      </c>
      <c r="B1167" t="s">
        <v>16</v>
      </c>
      <c r="C1167">
        <v>39683</v>
      </c>
      <c r="D1167" t="s">
        <v>17</v>
      </c>
      <c r="E1167" t="s">
        <v>18</v>
      </c>
      <c r="F1167" t="s">
        <v>19</v>
      </c>
      <c r="G1167" t="s">
        <v>27</v>
      </c>
      <c r="H1167" t="s">
        <v>37</v>
      </c>
      <c r="I1167" t="s">
        <v>22</v>
      </c>
      <c r="N1167" t="s">
        <v>24</v>
      </c>
      <c r="O1167" s="1">
        <v>39952.388090277775</v>
      </c>
    </row>
    <row r="1168" spans="1:15" x14ac:dyDescent="0.35">
      <c r="A1168" t="s">
        <v>15</v>
      </c>
      <c r="B1168" t="s">
        <v>25</v>
      </c>
      <c r="C1168">
        <v>53205</v>
      </c>
      <c r="D1168" t="s">
        <v>17</v>
      </c>
      <c r="E1168" t="s">
        <v>18</v>
      </c>
      <c r="F1168" t="s">
        <v>19</v>
      </c>
      <c r="G1168" t="s">
        <v>27</v>
      </c>
      <c r="H1168" t="s">
        <v>857</v>
      </c>
      <c r="I1168" t="s">
        <v>22</v>
      </c>
      <c r="J1168" t="s">
        <v>858</v>
      </c>
      <c r="N1168" t="s">
        <v>24</v>
      </c>
      <c r="O1168" s="1">
        <v>39952.826793981483</v>
      </c>
    </row>
    <row r="1169" spans="1:15" x14ac:dyDescent="0.35">
      <c r="A1169" t="s">
        <v>15</v>
      </c>
      <c r="B1169" t="s">
        <v>25</v>
      </c>
      <c r="C1169">
        <v>575049</v>
      </c>
      <c r="D1169" t="s">
        <v>17</v>
      </c>
      <c r="E1169" t="s">
        <v>18</v>
      </c>
      <c r="F1169" t="s">
        <v>19</v>
      </c>
      <c r="G1169" t="s">
        <v>20</v>
      </c>
      <c r="H1169" t="s">
        <v>88</v>
      </c>
      <c r="I1169" t="s">
        <v>22</v>
      </c>
      <c r="N1169" t="s">
        <v>24</v>
      </c>
      <c r="O1169" s="1">
        <v>39953.006562499999</v>
      </c>
    </row>
    <row r="1170" spans="1:15" x14ac:dyDescent="0.35">
      <c r="A1170" t="s">
        <v>500</v>
      </c>
      <c r="B1170" t="s">
        <v>25</v>
      </c>
      <c r="C1170">
        <v>195421</v>
      </c>
      <c r="D1170" t="s">
        <v>17</v>
      </c>
      <c r="E1170" t="s">
        <v>18</v>
      </c>
      <c r="F1170" t="s">
        <v>19</v>
      </c>
      <c r="H1170" t="s">
        <v>28</v>
      </c>
      <c r="I1170" t="s">
        <v>22</v>
      </c>
      <c r="N1170" t="s">
        <v>24</v>
      </c>
      <c r="O1170" s="1">
        <v>39953.052349537036</v>
      </c>
    </row>
    <row r="1171" spans="1:15" x14ac:dyDescent="0.35">
      <c r="A1171" t="s">
        <v>314</v>
      </c>
      <c r="B1171" t="s">
        <v>25</v>
      </c>
      <c r="C1171">
        <v>27937</v>
      </c>
      <c r="D1171" t="s">
        <v>17</v>
      </c>
      <c r="E1171" t="s">
        <v>18</v>
      </c>
      <c r="F1171" t="s">
        <v>19</v>
      </c>
      <c r="G1171" t="s">
        <v>27</v>
      </c>
      <c r="H1171" t="s">
        <v>143</v>
      </c>
      <c r="I1171" t="s">
        <v>22</v>
      </c>
      <c r="K1171" t="s">
        <v>132</v>
      </c>
      <c r="N1171" t="s">
        <v>24</v>
      </c>
      <c r="O1171" s="1">
        <v>39953.375347222223</v>
      </c>
    </row>
    <row r="1172" spans="1:15" x14ac:dyDescent="0.35">
      <c r="A1172" t="s">
        <v>327</v>
      </c>
      <c r="B1172" t="s">
        <v>25</v>
      </c>
      <c r="C1172">
        <v>33993</v>
      </c>
      <c r="D1172" t="s">
        <v>17</v>
      </c>
      <c r="E1172" t="s">
        <v>18</v>
      </c>
      <c r="F1172" t="s">
        <v>19</v>
      </c>
      <c r="G1172" t="s">
        <v>27</v>
      </c>
      <c r="H1172" t="s">
        <v>592</v>
      </c>
      <c r="I1172" t="s">
        <v>144</v>
      </c>
      <c r="N1172" t="s">
        <v>24</v>
      </c>
      <c r="O1172" s="1">
        <v>39953.488194444442</v>
      </c>
    </row>
    <row r="1173" spans="1:15" x14ac:dyDescent="0.35">
      <c r="A1173" t="s">
        <v>221</v>
      </c>
      <c r="B1173" t="s">
        <v>25</v>
      </c>
      <c r="C1173">
        <v>104301</v>
      </c>
      <c r="D1173" t="s">
        <v>17</v>
      </c>
      <c r="E1173" t="s">
        <v>18</v>
      </c>
      <c r="H1173" t="s">
        <v>74</v>
      </c>
      <c r="I1173" t="s">
        <v>22</v>
      </c>
      <c r="J1173">
        <v>460</v>
      </c>
      <c r="K1173" t="s">
        <v>139</v>
      </c>
      <c r="M1173" t="s">
        <v>1101</v>
      </c>
      <c r="N1173" t="s">
        <v>24</v>
      </c>
      <c r="O1173" s="1">
        <v>39953.613425925927</v>
      </c>
    </row>
    <row r="1174" spans="1:15" x14ac:dyDescent="0.35">
      <c r="A1174" t="s">
        <v>560</v>
      </c>
      <c r="B1174" t="s">
        <v>25</v>
      </c>
      <c r="C1174">
        <v>456726</v>
      </c>
      <c r="D1174" t="s">
        <v>17</v>
      </c>
      <c r="E1174" t="s">
        <v>18</v>
      </c>
      <c r="F1174" t="s">
        <v>96</v>
      </c>
      <c r="H1174" t="s">
        <v>265</v>
      </c>
      <c r="I1174" t="s">
        <v>426</v>
      </c>
      <c r="K1174" t="s">
        <v>844</v>
      </c>
      <c r="M1174" t="s">
        <v>1928</v>
      </c>
      <c r="N1174" t="s">
        <v>34</v>
      </c>
      <c r="O1174" s="1">
        <v>39953.721678240741</v>
      </c>
    </row>
    <row r="1175" spans="1:15" x14ac:dyDescent="0.35">
      <c r="A1175" t="s">
        <v>15</v>
      </c>
      <c r="B1175" t="s">
        <v>25</v>
      </c>
      <c r="C1175">
        <v>390227</v>
      </c>
      <c r="D1175" t="s">
        <v>17</v>
      </c>
      <c r="E1175" t="s">
        <v>18</v>
      </c>
      <c r="F1175" t="s">
        <v>19</v>
      </c>
      <c r="G1175" t="s">
        <v>20</v>
      </c>
      <c r="I1175" t="s">
        <v>22</v>
      </c>
      <c r="N1175" t="s">
        <v>24</v>
      </c>
      <c r="O1175" s="1">
        <v>39954.229907407411</v>
      </c>
    </row>
    <row r="1176" spans="1:15" x14ac:dyDescent="0.35">
      <c r="A1176" t="s">
        <v>15</v>
      </c>
      <c r="B1176" t="s">
        <v>16</v>
      </c>
      <c r="C1176">
        <v>870937</v>
      </c>
      <c r="D1176" t="s">
        <v>17</v>
      </c>
      <c r="E1176" t="s">
        <v>18</v>
      </c>
      <c r="F1176" t="s">
        <v>19</v>
      </c>
      <c r="G1176" t="s">
        <v>20</v>
      </c>
      <c r="H1176" t="s">
        <v>2613</v>
      </c>
      <c r="I1176" t="s">
        <v>22</v>
      </c>
      <c r="N1176" t="s">
        <v>24</v>
      </c>
      <c r="O1176" s="1">
        <v>39954.48846064815</v>
      </c>
    </row>
    <row r="1177" spans="1:15" x14ac:dyDescent="0.35">
      <c r="A1177" t="s">
        <v>327</v>
      </c>
      <c r="B1177" t="s">
        <v>25</v>
      </c>
      <c r="C1177">
        <v>807213</v>
      </c>
      <c r="D1177" t="s">
        <v>17</v>
      </c>
      <c r="E1177" t="s">
        <v>18</v>
      </c>
      <c r="F1177" t="s">
        <v>34</v>
      </c>
      <c r="G1177" t="s">
        <v>20</v>
      </c>
      <c r="I1177" t="s">
        <v>22</v>
      </c>
      <c r="N1177" t="s">
        <v>24</v>
      </c>
      <c r="O1177" s="1">
        <v>39955.617719907408</v>
      </c>
    </row>
    <row r="1178" spans="1:15" x14ac:dyDescent="0.35">
      <c r="A1178" t="s">
        <v>327</v>
      </c>
      <c r="B1178" t="s">
        <v>16</v>
      </c>
      <c r="C1178">
        <v>871143</v>
      </c>
      <c r="D1178" t="s">
        <v>17</v>
      </c>
      <c r="E1178" t="s">
        <v>18</v>
      </c>
      <c r="F1178" t="s">
        <v>34</v>
      </c>
      <c r="G1178" t="s">
        <v>20</v>
      </c>
      <c r="H1178" t="s">
        <v>402</v>
      </c>
      <c r="I1178" t="s">
        <v>22</v>
      </c>
      <c r="M1178" t="s">
        <v>2616</v>
      </c>
      <c r="N1178" t="s">
        <v>24</v>
      </c>
      <c r="O1178" s="1">
        <v>39955.784363425926</v>
      </c>
    </row>
    <row r="1179" spans="1:15" x14ac:dyDescent="0.35">
      <c r="A1179" t="s">
        <v>15</v>
      </c>
      <c r="B1179" t="s">
        <v>16</v>
      </c>
      <c r="C1179">
        <v>554045</v>
      </c>
      <c r="D1179" t="s">
        <v>17</v>
      </c>
      <c r="E1179" t="s">
        <v>18</v>
      </c>
      <c r="I1179" t="s">
        <v>22</v>
      </c>
      <c r="N1179" t="s">
        <v>24</v>
      </c>
      <c r="O1179" s="1">
        <v>39955.797893518517</v>
      </c>
    </row>
    <row r="1180" spans="1:15" x14ac:dyDescent="0.35">
      <c r="A1180" t="s">
        <v>15</v>
      </c>
      <c r="B1180" t="s">
        <v>25</v>
      </c>
      <c r="C1180">
        <v>46341</v>
      </c>
      <c r="D1180" t="s">
        <v>17</v>
      </c>
      <c r="E1180" t="s">
        <v>18</v>
      </c>
      <c r="F1180" t="s">
        <v>19</v>
      </c>
      <c r="G1180" t="s">
        <v>27</v>
      </c>
      <c r="H1180" t="s">
        <v>804</v>
      </c>
      <c r="I1180" t="s">
        <v>22</v>
      </c>
      <c r="M1180" t="s">
        <v>805</v>
      </c>
      <c r="N1180" t="s">
        <v>24</v>
      </c>
      <c r="O1180" s="1">
        <v>39955.924270833333</v>
      </c>
    </row>
    <row r="1181" spans="1:15" x14ac:dyDescent="0.35">
      <c r="A1181" t="s">
        <v>15</v>
      </c>
      <c r="B1181" t="s">
        <v>16</v>
      </c>
      <c r="C1181">
        <v>174706</v>
      </c>
      <c r="D1181" t="s">
        <v>17</v>
      </c>
      <c r="E1181" t="s">
        <v>18</v>
      </c>
      <c r="F1181" t="s">
        <v>19</v>
      </c>
      <c r="I1181" t="s">
        <v>22</v>
      </c>
      <c r="N1181" t="s">
        <v>24</v>
      </c>
      <c r="O1181" s="1">
        <v>39956.388518518521</v>
      </c>
    </row>
    <row r="1182" spans="1:15" x14ac:dyDescent="0.35">
      <c r="A1182" t="s">
        <v>327</v>
      </c>
      <c r="B1182" t="s">
        <v>25</v>
      </c>
      <c r="C1182">
        <v>504493</v>
      </c>
      <c r="D1182" t="s">
        <v>17</v>
      </c>
      <c r="E1182" t="s">
        <v>18</v>
      </c>
      <c r="F1182" t="s">
        <v>34</v>
      </c>
      <c r="G1182" t="s">
        <v>20</v>
      </c>
      <c r="H1182" t="s">
        <v>211</v>
      </c>
      <c r="I1182" t="s">
        <v>22</v>
      </c>
      <c r="N1182" t="s">
        <v>24</v>
      </c>
      <c r="O1182" s="1">
        <v>39956.637708333335</v>
      </c>
    </row>
    <row r="1183" spans="1:15" x14ac:dyDescent="0.35">
      <c r="A1183" t="s">
        <v>327</v>
      </c>
      <c r="B1183" t="s">
        <v>16</v>
      </c>
      <c r="C1183">
        <v>459196</v>
      </c>
      <c r="D1183" t="s">
        <v>17</v>
      </c>
      <c r="E1183" t="s">
        <v>18</v>
      </c>
      <c r="F1183" t="s">
        <v>19</v>
      </c>
      <c r="H1183" t="s">
        <v>254</v>
      </c>
      <c r="I1183" t="s">
        <v>22</v>
      </c>
      <c r="N1183" t="s">
        <v>24</v>
      </c>
      <c r="O1183" s="1">
        <v>39956.693032407406</v>
      </c>
    </row>
    <row r="1184" spans="1:15" x14ac:dyDescent="0.35">
      <c r="A1184" t="s">
        <v>560</v>
      </c>
      <c r="B1184" t="s">
        <v>25</v>
      </c>
      <c r="C1184">
        <v>695923</v>
      </c>
      <c r="D1184" t="s">
        <v>17</v>
      </c>
      <c r="E1184" t="s">
        <v>18</v>
      </c>
      <c r="F1184" t="s">
        <v>19</v>
      </c>
      <c r="H1184" t="s">
        <v>2315</v>
      </c>
      <c r="I1184" t="s">
        <v>22</v>
      </c>
      <c r="K1184" t="s">
        <v>577</v>
      </c>
      <c r="N1184" t="s">
        <v>24</v>
      </c>
      <c r="O1184" s="1">
        <v>39957.834780092591</v>
      </c>
    </row>
    <row r="1185" spans="1:15" x14ac:dyDescent="0.35">
      <c r="A1185" t="s">
        <v>327</v>
      </c>
      <c r="B1185" t="s">
        <v>25</v>
      </c>
      <c r="C1185">
        <v>33929</v>
      </c>
      <c r="D1185" t="s">
        <v>17</v>
      </c>
      <c r="E1185" t="s">
        <v>18</v>
      </c>
      <c r="I1185" t="s">
        <v>22</v>
      </c>
      <c r="N1185" t="s">
        <v>24</v>
      </c>
      <c r="O1185" s="1">
        <v>39958.050439814811</v>
      </c>
    </row>
    <row r="1186" spans="1:15" x14ac:dyDescent="0.35">
      <c r="A1186" t="s">
        <v>15</v>
      </c>
      <c r="B1186" t="s">
        <v>16</v>
      </c>
      <c r="C1186">
        <v>427774</v>
      </c>
      <c r="D1186" t="s">
        <v>17</v>
      </c>
      <c r="E1186" t="s">
        <v>18</v>
      </c>
      <c r="F1186" t="s">
        <v>19</v>
      </c>
      <c r="G1186" t="s">
        <v>20</v>
      </c>
      <c r="H1186" t="s">
        <v>1869</v>
      </c>
      <c r="I1186" t="s">
        <v>22</v>
      </c>
      <c r="N1186" t="s">
        <v>24</v>
      </c>
      <c r="O1186" s="1">
        <v>39958.487500000003</v>
      </c>
    </row>
    <row r="1187" spans="1:15" x14ac:dyDescent="0.35">
      <c r="A1187" t="s">
        <v>221</v>
      </c>
      <c r="B1187" t="s">
        <v>25</v>
      </c>
      <c r="C1187">
        <v>69834</v>
      </c>
      <c r="D1187" t="s">
        <v>17</v>
      </c>
      <c r="E1187" t="s">
        <v>18</v>
      </c>
      <c r="F1187" t="s">
        <v>19</v>
      </c>
      <c r="G1187" t="s">
        <v>27</v>
      </c>
      <c r="H1187" t="s">
        <v>56</v>
      </c>
      <c r="I1187" t="s">
        <v>22</v>
      </c>
      <c r="N1187" t="s">
        <v>34</v>
      </c>
      <c r="O1187" s="1">
        <v>39958.690659722219</v>
      </c>
    </row>
    <row r="1188" spans="1:15" x14ac:dyDescent="0.35">
      <c r="A1188" t="s">
        <v>327</v>
      </c>
      <c r="B1188" t="s">
        <v>25</v>
      </c>
      <c r="C1188">
        <v>746170</v>
      </c>
      <c r="D1188" t="s">
        <v>17</v>
      </c>
      <c r="E1188" t="s">
        <v>18</v>
      </c>
      <c r="F1188" t="s">
        <v>19</v>
      </c>
      <c r="I1188" t="s">
        <v>22</v>
      </c>
      <c r="N1188" t="s">
        <v>24</v>
      </c>
      <c r="O1188" s="1">
        <v>39958.744699074072</v>
      </c>
    </row>
    <row r="1189" spans="1:15" x14ac:dyDescent="0.35">
      <c r="A1189" t="s">
        <v>15</v>
      </c>
      <c r="B1189" t="s">
        <v>25</v>
      </c>
      <c r="C1189">
        <v>823041</v>
      </c>
      <c r="D1189" t="s">
        <v>17</v>
      </c>
      <c r="E1189" t="s">
        <v>18</v>
      </c>
      <c r="F1189" t="s">
        <v>96</v>
      </c>
      <c r="G1189" t="s">
        <v>20</v>
      </c>
      <c r="H1189" t="s">
        <v>814</v>
      </c>
      <c r="I1189" t="s">
        <v>22</v>
      </c>
      <c r="N1189" t="s">
        <v>24</v>
      </c>
      <c r="O1189" s="1">
        <v>39958.878437500003</v>
      </c>
    </row>
    <row r="1190" spans="1:15" x14ac:dyDescent="0.35">
      <c r="A1190" t="s">
        <v>327</v>
      </c>
      <c r="B1190" t="s">
        <v>25</v>
      </c>
      <c r="C1190">
        <v>612063</v>
      </c>
      <c r="D1190" t="s">
        <v>17</v>
      </c>
      <c r="E1190" t="s">
        <v>18</v>
      </c>
      <c r="F1190" t="s">
        <v>19</v>
      </c>
      <c r="G1190" t="s">
        <v>20</v>
      </c>
      <c r="I1190" t="s">
        <v>22</v>
      </c>
      <c r="N1190" t="s">
        <v>24</v>
      </c>
      <c r="O1190" s="1">
        <v>39959.368356481478</v>
      </c>
    </row>
    <row r="1191" spans="1:15" x14ac:dyDescent="0.35">
      <c r="A1191" t="s">
        <v>221</v>
      </c>
      <c r="B1191" t="s">
        <v>25</v>
      </c>
      <c r="C1191">
        <v>8245</v>
      </c>
      <c r="D1191" t="s">
        <v>17</v>
      </c>
      <c r="E1191" t="s">
        <v>18</v>
      </c>
      <c r="F1191" t="s">
        <v>19</v>
      </c>
      <c r="G1191" t="s">
        <v>27</v>
      </c>
      <c r="H1191" t="s">
        <v>62</v>
      </c>
      <c r="I1191" t="s">
        <v>22</v>
      </c>
      <c r="K1191" t="s">
        <v>222</v>
      </c>
      <c r="N1191" t="s">
        <v>24</v>
      </c>
      <c r="O1191" s="1">
        <v>39959.398634259262</v>
      </c>
    </row>
    <row r="1192" spans="1:15" x14ac:dyDescent="0.35">
      <c r="A1192" t="s">
        <v>500</v>
      </c>
      <c r="B1192" t="s">
        <v>25</v>
      </c>
      <c r="C1192">
        <v>129922</v>
      </c>
      <c r="D1192" t="s">
        <v>17</v>
      </c>
      <c r="E1192" t="s">
        <v>18</v>
      </c>
      <c r="F1192" t="s">
        <v>19</v>
      </c>
      <c r="H1192" t="s">
        <v>88</v>
      </c>
      <c r="I1192" t="s">
        <v>22</v>
      </c>
      <c r="N1192" t="s">
        <v>24</v>
      </c>
      <c r="O1192" s="1">
        <v>39959.85665509259</v>
      </c>
    </row>
    <row r="1193" spans="1:15" x14ac:dyDescent="0.35">
      <c r="A1193" t="s">
        <v>327</v>
      </c>
      <c r="B1193" t="s">
        <v>25</v>
      </c>
      <c r="C1193">
        <v>818812</v>
      </c>
      <c r="D1193" t="s">
        <v>17</v>
      </c>
      <c r="E1193" t="s">
        <v>18</v>
      </c>
      <c r="F1193" t="s">
        <v>34</v>
      </c>
      <c r="G1193" t="s">
        <v>20</v>
      </c>
      <c r="H1193" t="s">
        <v>2494</v>
      </c>
      <c r="I1193" t="s">
        <v>22</v>
      </c>
      <c r="K1193" t="s">
        <v>195</v>
      </c>
      <c r="N1193" t="s">
        <v>24</v>
      </c>
      <c r="O1193" s="1">
        <v>39959.941412037035</v>
      </c>
    </row>
    <row r="1194" spans="1:15" x14ac:dyDescent="0.35">
      <c r="A1194" t="s">
        <v>560</v>
      </c>
      <c r="B1194" t="s">
        <v>25</v>
      </c>
      <c r="C1194">
        <v>826695</v>
      </c>
      <c r="D1194" t="s">
        <v>17</v>
      </c>
      <c r="E1194" t="s">
        <v>18</v>
      </c>
      <c r="F1194" t="s">
        <v>19</v>
      </c>
      <c r="G1194" t="s">
        <v>20</v>
      </c>
      <c r="H1194" t="s">
        <v>2514</v>
      </c>
      <c r="I1194" t="s">
        <v>22</v>
      </c>
      <c r="L1194">
        <v>1971</v>
      </c>
      <c r="N1194" t="s">
        <v>24</v>
      </c>
      <c r="O1194" s="1">
        <v>39960.049976851849</v>
      </c>
    </row>
    <row r="1195" spans="1:15" x14ac:dyDescent="0.35">
      <c r="A1195" t="s">
        <v>15</v>
      </c>
      <c r="B1195" t="s">
        <v>25</v>
      </c>
      <c r="C1195" t="s">
        <v>3010</v>
      </c>
      <c r="D1195" t="s">
        <v>17</v>
      </c>
      <c r="E1195" t="s">
        <v>18</v>
      </c>
      <c r="F1195" t="s">
        <v>19</v>
      </c>
      <c r="G1195" t="s">
        <v>20</v>
      </c>
      <c r="H1195" t="s">
        <v>3011</v>
      </c>
      <c r="I1195" t="s">
        <v>264</v>
      </c>
      <c r="K1195" t="s">
        <v>81</v>
      </c>
      <c r="M1195" t="s">
        <v>3012</v>
      </c>
      <c r="N1195" t="s">
        <v>24</v>
      </c>
      <c r="O1195" s="1">
        <v>39960.098599537036</v>
      </c>
    </row>
    <row r="1196" spans="1:15" x14ac:dyDescent="0.35">
      <c r="B1196" t="s">
        <v>1112</v>
      </c>
      <c r="C1196">
        <v>432959</v>
      </c>
      <c r="D1196" t="s">
        <v>17</v>
      </c>
      <c r="E1196" t="s">
        <v>18</v>
      </c>
      <c r="F1196" t="s">
        <v>19</v>
      </c>
      <c r="G1196" t="s">
        <v>20</v>
      </c>
      <c r="H1196" t="s">
        <v>1876</v>
      </c>
      <c r="I1196" t="s">
        <v>22</v>
      </c>
      <c r="L1196">
        <v>1965</v>
      </c>
      <c r="M1196" t="s">
        <v>1877</v>
      </c>
      <c r="N1196" t="s">
        <v>24</v>
      </c>
      <c r="O1196" s="1">
        <v>39960.363506944443</v>
      </c>
    </row>
    <row r="1197" spans="1:15" x14ac:dyDescent="0.35">
      <c r="A1197" t="s">
        <v>1381</v>
      </c>
      <c r="B1197" t="s">
        <v>16</v>
      </c>
      <c r="C1197">
        <v>449936</v>
      </c>
      <c r="D1197" t="s">
        <v>17</v>
      </c>
      <c r="E1197" t="s">
        <v>18</v>
      </c>
      <c r="F1197" t="s">
        <v>34</v>
      </c>
      <c r="G1197" t="s">
        <v>20</v>
      </c>
      <c r="H1197" t="s">
        <v>1876</v>
      </c>
      <c r="I1197" t="s">
        <v>22</v>
      </c>
      <c r="K1197" t="s">
        <v>197</v>
      </c>
      <c r="L1197">
        <v>1972</v>
      </c>
      <c r="M1197" t="s">
        <v>1907</v>
      </c>
      <c r="N1197" t="s">
        <v>24</v>
      </c>
      <c r="O1197" s="1">
        <v>39960.369166666664</v>
      </c>
    </row>
    <row r="1198" spans="1:15" x14ac:dyDescent="0.35">
      <c r="A1198" t="s">
        <v>15</v>
      </c>
      <c r="B1198" t="s">
        <v>25</v>
      </c>
      <c r="C1198">
        <v>88780</v>
      </c>
      <c r="D1198" t="s">
        <v>17</v>
      </c>
      <c r="E1198" t="s">
        <v>18</v>
      </c>
      <c r="F1198" t="s">
        <v>19</v>
      </c>
      <c r="G1198" t="s">
        <v>27</v>
      </c>
      <c r="H1198" t="s">
        <v>918</v>
      </c>
      <c r="I1198" t="s">
        <v>144</v>
      </c>
      <c r="N1198" t="s">
        <v>24</v>
      </c>
      <c r="O1198" s="1">
        <v>39960.379293981481</v>
      </c>
    </row>
    <row r="1199" spans="1:15" x14ac:dyDescent="0.35">
      <c r="A1199" t="s">
        <v>15</v>
      </c>
      <c r="B1199" t="s">
        <v>16</v>
      </c>
      <c r="C1199">
        <v>875704</v>
      </c>
      <c r="D1199" t="s">
        <v>17</v>
      </c>
      <c r="E1199" t="s">
        <v>18</v>
      </c>
      <c r="F1199" t="s">
        <v>19</v>
      </c>
      <c r="G1199" t="s">
        <v>20</v>
      </c>
      <c r="H1199" t="s">
        <v>2625</v>
      </c>
      <c r="I1199" t="s">
        <v>22</v>
      </c>
      <c r="N1199" t="s">
        <v>24</v>
      </c>
      <c r="O1199" s="1">
        <v>39960.920555555553</v>
      </c>
    </row>
    <row r="1200" spans="1:15" x14ac:dyDescent="0.35">
      <c r="A1200" t="s">
        <v>15</v>
      </c>
      <c r="B1200" t="s">
        <v>16</v>
      </c>
      <c r="C1200">
        <v>742923</v>
      </c>
      <c r="D1200" t="s">
        <v>17</v>
      </c>
      <c r="E1200" t="s">
        <v>18</v>
      </c>
      <c r="F1200" t="s">
        <v>19</v>
      </c>
      <c r="G1200" t="s">
        <v>20</v>
      </c>
      <c r="H1200" t="s">
        <v>918</v>
      </c>
      <c r="I1200" t="s">
        <v>22</v>
      </c>
      <c r="J1200">
        <v>460</v>
      </c>
      <c r="N1200" t="s">
        <v>24</v>
      </c>
      <c r="O1200" s="1">
        <v>39961.05091435185</v>
      </c>
    </row>
    <row r="1201" spans="1:15" x14ac:dyDescent="0.35">
      <c r="A1201" t="s">
        <v>15</v>
      </c>
      <c r="B1201" t="s">
        <v>25</v>
      </c>
      <c r="C1201">
        <v>198599</v>
      </c>
      <c r="D1201" t="s">
        <v>17</v>
      </c>
      <c r="E1201" t="s">
        <v>18</v>
      </c>
      <c r="F1201" t="s">
        <v>19</v>
      </c>
      <c r="G1201" t="s">
        <v>20</v>
      </c>
      <c r="H1201" t="s">
        <v>918</v>
      </c>
      <c r="I1201" t="s">
        <v>144</v>
      </c>
      <c r="N1201" t="s">
        <v>24</v>
      </c>
      <c r="O1201" s="1">
        <v>39961.452453703707</v>
      </c>
    </row>
    <row r="1202" spans="1:15" x14ac:dyDescent="0.35">
      <c r="A1202" t="s">
        <v>560</v>
      </c>
      <c r="B1202" t="s">
        <v>25</v>
      </c>
      <c r="C1202">
        <v>127770</v>
      </c>
      <c r="D1202" t="s">
        <v>17</v>
      </c>
      <c r="E1202" t="s">
        <v>18</v>
      </c>
      <c r="F1202" t="s">
        <v>19</v>
      </c>
      <c r="G1202" t="s">
        <v>27</v>
      </c>
      <c r="H1202" t="s">
        <v>88</v>
      </c>
      <c r="I1202" t="s">
        <v>22</v>
      </c>
      <c r="K1202" t="s">
        <v>195</v>
      </c>
      <c r="M1202" t="s">
        <v>1162</v>
      </c>
      <c r="N1202" t="s">
        <v>24</v>
      </c>
      <c r="O1202" s="1">
        <v>39961.564652777779</v>
      </c>
    </row>
    <row r="1203" spans="1:15" x14ac:dyDescent="0.35">
      <c r="A1203" t="s">
        <v>15</v>
      </c>
      <c r="B1203" t="s">
        <v>25</v>
      </c>
      <c r="C1203">
        <v>601922</v>
      </c>
      <c r="D1203" t="s">
        <v>17</v>
      </c>
      <c r="E1203" t="s">
        <v>18</v>
      </c>
      <c r="F1203" t="s">
        <v>96</v>
      </c>
      <c r="G1203" t="s">
        <v>20</v>
      </c>
      <c r="H1203" t="s">
        <v>232</v>
      </c>
      <c r="I1203" t="s">
        <v>22</v>
      </c>
      <c r="N1203" t="s">
        <v>24</v>
      </c>
      <c r="O1203" s="1">
        <v>39961.606087962966</v>
      </c>
    </row>
    <row r="1204" spans="1:15" x14ac:dyDescent="0.35">
      <c r="A1204" t="s">
        <v>500</v>
      </c>
      <c r="B1204" t="s">
        <v>25</v>
      </c>
      <c r="C1204">
        <v>528017</v>
      </c>
      <c r="D1204" t="s">
        <v>17</v>
      </c>
      <c r="E1204" t="s">
        <v>18</v>
      </c>
      <c r="F1204" t="s">
        <v>34</v>
      </c>
      <c r="G1204" t="s">
        <v>20</v>
      </c>
      <c r="H1204" t="s">
        <v>80</v>
      </c>
      <c r="I1204" t="s">
        <v>421</v>
      </c>
      <c r="J1204">
        <v>462</v>
      </c>
      <c r="K1204" t="s">
        <v>250</v>
      </c>
      <c r="N1204" t="s">
        <v>24</v>
      </c>
      <c r="O1204" s="1">
        <v>39961.648831018516</v>
      </c>
    </row>
    <row r="1205" spans="1:15" x14ac:dyDescent="0.35">
      <c r="A1205" t="s">
        <v>221</v>
      </c>
      <c r="B1205" t="s">
        <v>16</v>
      </c>
      <c r="C1205">
        <v>452763</v>
      </c>
      <c r="D1205" t="s">
        <v>17</v>
      </c>
      <c r="E1205" t="s">
        <v>18</v>
      </c>
      <c r="F1205" t="s">
        <v>19</v>
      </c>
      <c r="H1205" t="s">
        <v>162</v>
      </c>
      <c r="I1205" t="s">
        <v>22</v>
      </c>
      <c r="K1205" t="s">
        <v>139</v>
      </c>
      <c r="N1205" t="s">
        <v>167</v>
      </c>
      <c r="O1205" s="1">
        <v>39961.656724537039</v>
      </c>
    </row>
    <row r="1206" spans="1:15" x14ac:dyDescent="0.35">
      <c r="A1206" t="s">
        <v>221</v>
      </c>
      <c r="B1206" t="s">
        <v>16</v>
      </c>
      <c r="C1206">
        <v>66737</v>
      </c>
      <c r="D1206" t="s">
        <v>17</v>
      </c>
      <c r="E1206" t="s">
        <v>18</v>
      </c>
      <c r="F1206" t="s">
        <v>19</v>
      </c>
      <c r="G1206" t="s">
        <v>27</v>
      </c>
      <c r="H1206" t="s">
        <v>102</v>
      </c>
      <c r="I1206" t="s">
        <v>114</v>
      </c>
      <c r="N1206" t="s">
        <v>34</v>
      </c>
      <c r="O1206" s="1">
        <v>39962.905023148145</v>
      </c>
    </row>
    <row r="1207" spans="1:15" x14ac:dyDescent="0.35">
      <c r="A1207" t="s">
        <v>560</v>
      </c>
      <c r="B1207" t="s">
        <v>25</v>
      </c>
      <c r="C1207">
        <v>945087</v>
      </c>
      <c r="D1207" t="s">
        <v>17</v>
      </c>
      <c r="E1207" t="s">
        <v>18</v>
      </c>
      <c r="F1207" t="s">
        <v>19</v>
      </c>
      <c r="G1207" t="s">
        <v>20</v>
      </c>
      <c r="H1207" t="s">
        <v>46</v>
      </c>
      <c r="I1207" t="s">
        <v>22</v>
      </c>
      <c r="K1207" t="s">
        <v>195</v>
      </c>
      <c r="N1207" t="s">
        <v>24</v>
      </c>
      <c r="O1207" s="1">
        <v>39964.322291666664</v>
      </c>
    </row>
    <row r="1208" spans="1:15" x14ac:dyDescent="0.35">
      <c r="A1208" t="s">
        <v>15</v>
      </c>
      <c r="B1208" t="s">
        <v>25</v>
      </c>
      <c r="C1208">
        <v>662569</v>
      </c>
      <c r="D1208" t="s">
        <v>17</v>
      </c>
      <c r="E1208" t="s">
        <v>18</v>
      </c>
      <c r="F1208" t="s">
        <v>19</v>
      </c>
      <c r="G1208" t="s">
        <v>20</v>
      </c>
      <c r="H1208" t="s">
        <v>28</v>
      </c>
      <c r="I1208" t="s">
        <v>22</v>
      </c>
      <c r="N1208" t="s">
        <v>24</v>
      </c>
      <c r="O1208" s="1">
        <v>39964.687673611108</v>
      </c>
    </row>
    <row r="1209" spans="1:15" x14ac:dyDescent="0.35">
      <c r="A1209" t="s">
        <v>327</v>
      </c>
      <c r="B1209" t="s">
        <v>16</v>
      </c>
      <c r="C1209">
        <v>852722</v>
      </c>
      <c r="D1209" t="s">
        <v>17</v>
      </c>
      <c r="E1209" t="s">
        <v>18</v>
      </c>
      <c r="F1209" t="s">
        <v>34</v>
      </c>
      <c r="I1209" t="s">
        <v>22</v>
      </c>
      <c r="N1209" t="s">
        <v>24</v>
      </c>
      <c r="O1209" s="1">
        <v>39964.800393518519</v>
      </c>
    </row>
    <row r="1210" spans="1:15" x14ac:dyDescent="0.35">
      <c r="A1210" t="s">
        <v>759</v>
      </c>
      <c r="B1210" t="s">
        <v>16</v>
      </c>
      <c r="C1210">
        <v>181144</v>
      </c>
      <c r="D1210" t="s">
        <v>17</v>
      </c>
      <c r="E1210" t="s">
        <v>18</v>
      </c>
      <c r="F1210" t="s">
        <v>19</v>
      </c>
      <c r="G1210" t="s">
        <v>20</v>
      </c>
      <c r="H1210" t="s">
        <v>355</v>
      </c>
      <c r="I1210" t="s">
        <v>22</v>
      </c>
      <c r="N1210" t="s">
        <v>24</v>
      </c>
      <c r="O1210" s="1">
        <v>39964.92527777778</v>
      </c>
    </row>
    <row r="1211" spans="1:15" x14ac:dyDescent="0.35">
      <c r="A1211" t="s">
        <v>327</v>
      </c>
      <c r="B1211" t="s">
        <v>25</v>
      </c>
      <c r="C1211">
        <v>456370</v>
      </c>
      <c r="D1211" t="s">
        <v>17</v>
      </c>
      <c r="E1211" t="s">
        <v>18</v>
      </c>
      <c r="F1211" t="s">
        <v>19</v>
      </c>
      <c r="G1211" t="s">
        <v>20</v>
      </c>
      <c r="H1211" t="s">
        <v>62</v>
      </c>
      <c r="I1211" t="s">
        <v>22</v>
      </c>
      <c r="N1211" t="s">
        <v>24</v>
      </c>
      <c r="O1211" s="1">
        <v>39964.925833333335</v>
      </c>
    </row>
    <row r="1212" spans="1:15" x14ac:dyDescent="0.35">
      <c r="A1212" t="s">
        <v>15</v>
      </c>
      <c r="B1212" t="s">
        <v>16</v>
      </c>
      <c r="C1212">
        <v>519023</v>
      </c>
      <c r="D1212" t="s">
        <v>17</v>
      </c>
      <c r="E1212" t="s">
        <v>18</v>
      </c>
      <c r="F1212" t="s">
        <v>19</v>
      </c>
      <c r="I1212" t="s">
        <v>22</v>
      </c>
      <c r="N1212" t="s">
        <v>24</v>
      </c>
      <c r="O1212" s="1">
        <v>39966.589270833334</v>
      </c>
    </row>
    <row r="1213" spans="1:15" x14ac:dyDescent="0.35">
      <c r="A1213" t="s">
        <v>500</v>
      </c>
      <c r="B1213" t="s">
        <v>25</v>
      </c>
      <c r="C1213">
        <v>604247</v>
      </c>
      <c r="D1213" t="s">
        <v>17</v>
      </c>
      <c r="E1213" t="s">
        <v>18</v>
      </c>
      <c r="F1213" t="s">
        <v>34</v>
      </c>
      <c r="I1213" t="s">
        <v>22</v>
      </c>
      <c r="N1213" t="s">
        <v>24</v>
      </c>
      <c r="O1213" s="1">
        <v>39966.781215277777</v>
      </c>
    </row>
    <row r="1214" spans="1:15" x14ac:dyDescent="0.35">
      <c r="A1214" t="s">
        <v>15</v>
      </c>
      <c r="B1214" t="s">
        <v>25</v>
      </c>
      <c r="C1214" t="s">
        <v>2822</v>
      </c>
      <c r="D1214" t="s">
        <v>17</v>
      </c>
      <c r="E1214" t="s">
        <v>18</v>
      </c>
      <c r="F1214" t="s">
        <v>19</v>
      </c>
      <c r="G1214" t="s">
        <v>20</v>
      </c>
      <c r="H1214" t="s">
        <v>2823</v>
      </c>
      <c r="I1214" t="s">
        <v>22</v>
      </c>
      <c r="N1214" t="s">
        <v>24</v>
      </c>
      <c r="O1214" s="1">
        <v>39966.895949074074</v>
      </c>
    </row>
    <row r="1215" spans="1:15" x14ac:dyDescent="0.35">
      <c r="A1215" t="s">
        <v>15</v>
      </c>
      <c r="B1215" t="s">
        <v>25</v>
      </c>
      <c r="C1215">
        <v>526820</v>
      </c>
      <c r="D1215" t="s">
        <v>17</v>
      </c>
      <c r="E1215" t="s">
        <v>18</v>
      </c>
      <c r="F1215" t="s">
        <v>19</v>
      </c>
      <c r="G1215" t="s">
        <v>20</v>
      </c>
      <c r="I1215" t="s">
        <v>22</v>
      </c>
      <c r="N1215" t="s">
        <v>24</v>
      </c>
      <c r="O1215" s="1">
        <v>39966.93105324074</v>
      </c>
    </row>
    <row r="1216" spans="1:15" x14ac:dyDescent="0.35">
      <c r="A1216" t="s">
        <v>1381</v>
      </c>
      <c r="B1216" t="s">
        <v>25</v>
      </c>
      <c r="C1216">
        <v>401444</v>
      </c>
      <c r="D1216" t="s">
        <v>17</v>
      </c>
      <c r="E1216" t="s">
        <v>18</v>
      </c>
      <c r="F1216" t="s">
        <v>19</v>
      </c>
      <c r="G1216" t="s">
        <v>20</v>
      </c>
      <c r="H1216" t="s">
        <v>369</v>
      </c>
      <c r="I1216" t="s">
        <v>22</v>
      </c>
      <c r="L1216" s="2">
        <v>21091</v>
      </c>
      <c r="N1216" t="s">
        <v>24</v>
      </c>
      <c r="O1216" s="1">
        <v>39967.58148148148</v>
      </c>
    </row>
    <row r="1217" spans="1:15" x14ac:dyDescent="0.35">
      <c r="A1217" t="s">
        <v>327</v>
      </c>
      <c r="B1217" t="s">
        <v>25</v>
      </c>
      <c r="C1217">
        <v>704051</v>
      </c>
      <c r="D1217" t="s">
        <v>17</v>
      </c>
      <c r="E1217" t="s">
        <v>18</v>
      </c>
      <c r="F1217" t="s">
        <v>19</v>
      </c>
      <c r="G1217" t="s">
        <v>20</v>
      </c>
      <c r="H1217" t="s">
        <v>88</v>
      </c>
      <c r="I1217" t="s">
        <v>22</v>
      </c>
      <c r="K1217" t="s">
        <v>81</v>
      </c>
      <c r="N1217" t="s">
        <v>24</v>
      </c>
      <c r="O1217" s="1">
        <v>39967.629317129627</v>
      </c>
    </row>
    <row r="1218" spans="1:15" x14ac:dyDescent="0.35">
      <c r="A1218" t="s">
        <v>59</v>
      </c>
      <c r="B1218" t="s">
        <v>25</v>
      </c>
      <c r="C1218">
        <v>1398</v>
      </c>
      <c r="D1218" t="s">
        <v>17</v>
      </c>
      <c r="E1218" t="s">
        <v>26</v>
      </c>
      <c r="F1218" t="s">
        <v>19</v>
      </c>
      <c r="G1218" t="s">
        <v>27</v>
      </c>
      <c r="H1218" t="s">
        <v>80</v>
      </c>
      <c r="I1218" t="s">
        <v>43</v>
      </c>
      <c r="J1218">
        <v>460</v>
      </c>
      <c r="K1218" t="s">
        <v>81</v>
      </c>
      <c r="N1218" t="s">
        <v>24</v>
      </c>
      <c r="O1218" s="1">
        <v>39967.658472222225</v>
      </c>
    </row>
    <row r="1219" spans="1:15" x14ac:dyDescent="0.35">
      <c r="A1219" t="s">
        <v>327</v>
      </c>
      <c r="B1219" t="s">
        <v>25</v>
      </c>
      <c r="C1219">
        <v>54696</v>
      </c>
      <c r="D1219" t="s">
        <v>17</v>
      </c>
      <c r="E1219" t="s">
        <v>18</v>
      </c>
      <c r="F1219" t="s">
        <v>19</v>
      </c>
      <c r="G1219" t="s">
        <v>27</v>
      </c>
      <c r="H1219" t="s">
        <v>861</v>
      </c>
      <c r="I1219" t="s">
        <v>22</v>
      </c>
      <c r="M1219" t="s">
        <v>862</v>
      </c>
      <c r="N1219" t="s">
        <v>24</v>
      </c>
      <c r="O1219" s="1">
        <v>39967.873078703706</v>
      </c>
    </row>
    <row r="1220" spans="1:15" x14ac:dyDescent="0.35">
      <c r="A1220" t="s">
        <v>15</v>
      </c>
      <c r="B1220" t="s">
        <v>25</v>
      </c>
      <c r="C1220">
        <v>804060</v>
      </c>
      <c r="D1220" t="s">
        <v>17</v>
      </c>
      <c r="E1220" t="s">
        <v>18</v>
      </c>
      <c r="F1220" t="s">
        <v>19</v>
      </c>
      <c r="G1220" t="s">
        <v>20</v>
      </c>
      <c r="H1220" t="s">
        <v>861</v>
      </c>
      <c r="I1220" t="s">
        <v>22</v>
      </c>
      <c r="N1220" t="s">
        <v>24</v>
      </c>
      <c r="O1220" s="1">
        <v>39967.8746875</v>
      </c>
    </row>
    <row r="1221" spans="1:15" x14ac:dyDescent="0.35">
      <c r="A1221" t="s">
        <v>15</v>
      </c>
      <c r="B1221" t="s">
        <v>16</v>
      </c>
      <c r="C1221">
        <v>932104</v>
      </c>
      <c r="D1221" t="s">
        <v>17</v>
      </c>
      <c r="E1221" t="s">
        <v>18</v>
      </c>
      <c r="F1221" t="s">
        <v>19</v>
      </c>
      <c r="G1221" t="s">
        <v>20</v>
      </c>
      <c r="H1221" t="s">
        <v>52</v>
      </c>
      <c r="I1221" t="s">
        <v>22</v>
      </c>
      <c r="N1221" t="s">
        <v>24</v>
      </c>
      <c r="O1221" s="1">
        <v>39967.946250000001</v>
      </c>
    </row>
    <row r="1222" spans="1:15" x14ac:dyDescent="0.35">
      <c r="A1222" t="s">
        <v>221</v>
      </c>
      <c r="B1222" t="s">
        <v>25</v>
      </c>
      <c r="C1222">
        <v>640347</v>
      </c>
      <c r="D1222" t="s">
        <v>17</v>
      </c>
      <c r="E1222" t="s">
        <v>18</v>
      </c>
      <c r="F1222" t="s">
        <v>19</v>
      </c>
      <c r="G1222" t="s">
        <v>20</v>
      </c>
      <c r="H1222" t="s">
        <v>52</v>
      </c>
      <c r="I1222" t="s">
        <v>22</v>
      </c>
      <c r="N1222" t="s">
        <v>34</v>
      </c>
      <c r="O1222" s="1">
        <v>39967.946712962963</v>
      </c>
    </row>
    <row r="1223" spans="1:15" x14ac:dyDescent="0.35">
      <c r="A1223" t="s">
        <v>221</v>
      </c>
      <c r="B1223" t="s">
        <v>25</v>
      </c>
      <c r="C1223">
        <v>407930</v>
      </c>
      <c r="D1223" t="s">
        <v>17</v>
      </c>
      <c r="E1223" t="s">
        <v>18</v>
      </c>
      <c r="F1223" t="s">
        <v>19</v>
      </c>
      <c r="G1223" t="s">
        <v>20</v>
      </c>
      <c r="H1223" t="s">
        <v>442</v>
      </c>
      <c r="I1223" t="s">
        <v>22</v>
      </c>
      <c r="L1223" t="s">
        <v>1822</v>
      </c>
      <c r="N1223" t="s">
        <v>34</v>
      </c>
      <c r="O1223" s="1">
        <v>39968.230682870373</v>
      </c>
    </row>
    <row r="1224" spans="1:15" x14ac:dyDescent="0.35">
      <c r="A1224" t="s">
        <v>500</v>
      </c>
      <c r="B1224" t="s">
        <v>25</v>
      </c>
      <c r="C1224">
        <v>58187</v>
      </c>
      <c r="D1224" t="s">
        <v>17</v>
      </c>
      <c r="E1224" t="s">
        <v>18</v>
      </c>
      <c r="F1224" t="s">
        <v>19</v>
      </c>
      <c r="G1224" t="s">
        <v>27</v>
      </c>
      <c r="H1224" t="s">
        <v>888</v>
      </c>
      <c r="I1224" t="s">
        <v>22</v>
      </c>
      <c r="N1224" t="s">
        <v>24</v>
      </c>
      <c r="O1224" s="1">
        <v>39968.409375000003</v>
      </c>
    </row>
    <row r="1225" spans="1:15" x14ac:dyDescent="0.35">
      <c r="A1225" t="s">
        <v>15</v>
      </c>
      <c r="B1225" t="s">
        <v>25</v>
      </c>
      <c r="C1225">
        <v>39560</v>
      </c>
      <c r="D1225" t="s">
        <v>17</v>
      </c>
      <c r="E1225" t="s">
        <v>18</v>
      </c>
      <c r="F1225" t="s">
        <v>19</v>
      </c>
      <c r="H1225" t="s">
        <v>771</v>
      </c>
      <c r="I1225" t="s">
        <v>22</v>
      </c>
      <c r="N1225" t="s">
        <v>24</v>
      </c>
      <c r="O1225" s="1">
        <v>39968.867777777778</v>
      </c>
    </row>
    <row r="1226" spans="1:15" x14ac:dyDescent="0.35">
      <c r="A1226" t="s">
        <v>327</v>
      </c>
      <c r="B1226" t="s">
        <v>16</v>
      </c>
      <c r="C1226">
        <v>272653</v>
      </c>
      <c r="D1226" t="s">
        <v>17</v>
      </c>
      <c r="E1226" t="s">
        <v>18</v>
      </c>
      <c r="F1226" t="s">
        <v>19</v>
      </c>
      <c r="G1226" t="s">
        <v>20</v>
      </c>
      <c r="H1226" t="s">
        <v>1495</v>
      </c>
      <c r="I1226" t="s">
        <v>22</v>
      </c>
      <c r="K1226" t="s">
        <v>31</v>
      </c>
      <c r="L1226" t="s">
        <v>1496</v>
      </c>
      <c r="M1226" t="s">
        <v>1497</v>
      </c>
      <c r="N1226" t="s">
        <v>24</v>
      </c>
      <c r="O1226" s="1">
        <v>39969.604872685188</v>
      </c>
    </row>
    <row r="1227" spans="1:15" x14ac:dyDescent="0.35">
      <c r="A1227" t="s">
        <v>327</v>
      </c>
      <c r="B1227" t="s">
        <v>16</v>
      </c>
      <c r="C1227">
        <v>7407</v>
      </c>
      <c r="D1227" t="s">
        <v>17</v>
      </c>
      <c r="E1227" t="s">
        <v>18</v>
      </c>
      <c r="F1227" t="s">
        <v>19</v>
      </c>
      <c r="G1227" t="s">
        <v>27</v>
      </c>
      <c r="H1227" t="s">
        <v>80</v>
      </c>
      <c r="I1227" t="s">
        <v>86</v>
      </c>
      <c r="J1227">
        <v>468</v>
      </c>
      <c r="N1227" t="s">
        <v>24</v>
      </c>
      <c r="O1227" s="1">
        <v>39969.630335648151</v>
      </c>
    </row>
    <row r="1228" spans="1:15" x14ac:dyDescent="0.35">
      <c r="A1228" t="s">
        <v>560</v>
      </c>
      <c r="B1228" t="s">
        <v>25</v>
      </c>
      <c r="C1228">
        <v>531215</v>
      </c>
      <c r="D1228" t="s">
        <v>17</v>
      </c>
      <c r="E1228" t="s">
        <v>18</v>
      </c>
      <c r="F1228" t="s">
        <v>19</v>
      </c>
      <c r="G1228" t="s">
        <v>20</v>
      </c>
      <c r="H1228" t="s">
        <v>2051</v>
      </c>
      <c r="I1228" t="s">
        <v>22</v>
      </c>
      <c r="K1228" t="s">
        <v>195</v>
      </c>
      <c r="L1228" s="7">
        <v>24213</v>
      </c>
      <c r="N1228" t="s">
        <v>24</v>
      </c>
      <c r="O1228" s="1">
        <v>39970.476898148147</v>
      </c>
    </row>
    <row r="1229" spans="1:15" x14ac:dyDescent="0.35">
      <c r="A1229" t="s">
        <v>2482</v>
      </c>
      <c r="B1229" t="s">
        <v>25</v>
      </c>
      <c r="C1229">
        <v>853686</v>
      </c>
      <c r="D1229" t="s">
        <v>17</v>
      </c>
      <c r="E1229" t="s">
        <v>18</v>
      </c>
      <c r="F1229" t="s">
        <v>19</v>
      </c>
      <c r="G1229" t="s">
        <v>20</v>
      </c>
      <c r="H1229" t="s">
        <v>89</v>
      </c>
      <c r="I1229" t="s">
        <v>22</v>
      </c>
      <c r="M1229" t="s">
        <v>2579</v>
      </c>
      <c r="N1229" t="s">
        <v>24</v>
      </c>
      <c r="O1229" s="1">
        <v>39970.502442129633</v>
      </c>
    </row>
    <row r="1230" spans="1:15" x14ac:dyDescent="0.35">
      <c r="A1230" t="s">
        <v>15</v>
      </c>
      <c r="B1230" t="s">
        <v>25</v>
      </c>
      <c r="C1230" t="s">
        <v>2969</v>
      </c>
      <c r="D1230" t="s">
        <v>17</v>
      </c>
      <c r="E1230" t="s">
        <v>18</v>
      </c>
      <c r="I1230" t="s">
        <v>22</v>
      </c>
      <c r="N1230" t="s">
        <v>24</v>
      </c>
      <c r="O1230" s="1">
        <v>39970.665983796294</v>
      </c>
    </row>
    <row r="1231" spans="1:15" x14ac:dyDescent="0.35">
      <c r="A1231" t="s">
        <v>560</v>
      </c>
      <c r="B1231" t="s">
        <v>25</v>
      </c>
      <c r="C1231">
        <v>74384</v>
      </c>
      <c r="D1231" t="s">
        <v>17</v>
      </c>
      <c r="E1231" t="s">
        <v>18</v>
      </c>
      <c r="F1231" t="s">
        <v>19</v>
      </c>
      <c r="I1231" t="s">
        <v>22</v>
      </c>
      <c r="N1231" t="s">
        <v>24</v>
      </c>
      <c r="O1231" s="1">
        <v>39970.709918981483</v>
      </c>
    </row>
    <row r="1232" spans="1:15" x14ac:dyDescent="0.35">
      <c r="A1232" t="s">
        <v>15</v>
      </c>
      <c r="B1232" t="s">
        <v>16</v>
      </c>
      <c r="C1232">
        <v>67501</v>
      </c>
      <c r="D1232" t="s">
        <v>17</v>
      </c>
      <c r="E1232" t="s">
        <v>18</v>
      </c>
      <c r="F1232" t="s">
        <v>34</v>
      </c>
      <c r="G1232" t="s">
        <v>27</v>
      </c>
      <c r="H1232" t="s">
        <v>931</v>
      </c>
      <c r="I1232" t="s">
        <v>22</v>
      </c>
      <c r="M1232" t="s">
        <v>932</v>
      </c>
      <c r="N1232" t="s">
        <v>24</v>
      </c>
      <c r="O1232" s="1">
        <v>39970.807083333333</v>
      </c>
    </row>
    <row r="1233" spans="1:15" x14ac:dyDescent="0.35">
      <c r="A1233" t="s">
        <v>95</v>
      </c>
      <c r="B1233" t="s">
        <v>25</v>
      </c>
      <c r="C1233">
        <v>859</v>
      </c>
      <c r="D1233" t="s">
        <v>73</v>
      </c>
      <c r="E1233" t="s">
        <v>36</v>
      </c>
      <c r="F1233" t="s">
        <v>19</v>
      </c>
      <c r="G1233" t="s">
        <v>27</v>
      </c>
      <c r="H1233" t="s">
        <v>62</v>
      </c>
      <c r="I1233" t="s">
        <v>22</v>
      </c>
      <c r="K1233" t="s">
        <v>94</v>
      </c>
      <c r="M1233" t="s">
        <v>99</v>
      </c>
      <c r="N1233" t="s">
        <v>24</v>
      </c>
      <c r="O1233" s="1">
        <v>39971.718414351853</v>
      </c>
    </row>
    <row r="1234" spans="1:15" x14ac:dyDescent="0.35">
      <c r="A1234" t="s">
        <v>15</v>
      </c>
      <c r="B1234" t="s">
        <v>25</v>
      </c>
      <c r="C1234">
        <v>356419</v>
      </c>
      <c r="D1234" t="s">
        <v>17</v>
      </c>
      <c r="E1234" t="s">
        <v>18</v>
      </c>
      <c r="I1234" t="s">
        <v>22</v>
      </c>
      <c r="N1234" t="s">
        <v>24</v>
      </c>
      <c r="O1234" s="1">
        <v>39972.150787037041</v>
      </c>
    </row>
    <row r="1235" spans="1:15" x14ac:dyDescent="0.35">
      <c r="A1235" t="s">
        <v>221</v>
      </c>
      <c r="B1235" t="s">
        <v>25</v>
      </c>
      <c r="C1235">
        <v>104351</v>
      </c>
      <c r="D1235" t="s">
        <v>17</v>
      </c>
      <c r="E1235" t="s">
        <v>18</v>
      </c>
      <c r="F1235" t="s">
        <v>19</v>
      </c>
      <c r="G1235" t="s">
        <v>27</v>
      </c>
      <c r="H1235" t="s">
        <v>98</v>
      </c>
      <c r="I1235" t="s">
        <v>264</v>
      </c>
      <c r="M1235" t="s">
        <v>1102</v>
      </c>
      <c r="N1235" t="s">
        <v>24</v>
      </c>
      <c r="O1235" s="1">
        <v>39972.328981481478</v>
      </c>
    </row>
    <row r="1236" spans="1:15" x14ac:dyDescent="0.35">
      <c r="A1236" t="s">
        <v>15</v>
      </c>
      <c r="B1236" t="s">
        <v>25</v>
      </c>
      <c r="C1236">
        <v>830293</v>
      </c>
      <c r="D1236" t="s">
        <v>17</v>
      </c>
      <c r="E1236" t="s">
        <v>18</v>
      </c>
      <c r="F1236" t="s">
        <v>19</v>
      </c>
      <c r="G1236" t="s">
        <v>20</v>
      </c>
      <c r="H1236" t="s">
        <v>162</v>
      </c>
      <c r="I1236" t="s">
        <v>22</v>
      </c>
      <c r="N1236" t="s">
        <v>24</v>
      </c>
      <c r="O1236" s="1">
        <v>39972.506018518521</v>
      </c>
    </row>
    <row r="1237" spans="1:15" x14ac:dyDescent="0.35">
      <c r="A1237" t="s">
        <v>759</v>
      </c>
      <c r="B1237" t="s">
        <v>25</v>
      </c>
      <c r="C1237">
        <v>820310</v>
      </c>
      <c r="D1237" t="s">
        <v>17</v>
      </c>
      <c r="E1237" t="s">
        <v>18</v>
      </c>
      <c r="F1237" t="s">
        <v>34</v>
      </c>
      <c r="G1237" t="s">
        <v>20</v>
      </c>
      <c r="H1237" t="s">
        <v>162</v>
      </c>
      <c r="I1237" t="s">
        <v>22</v>
      </c>
      <c r="K1237" t="s">
        <v>807</v>
      </c>
      <c r="N1237" t="s">
        <v>24</v>
      </c>
      <c r="O1237" s="1">
        <v>39972.508402777778</v>
      </c>
    </row>
    <row r="1238" spans="1:15" x14ac:dyDescent="0.35">
      <c r="A1238" t="s">
        <v>15</v>
      </c>
      <c r="B1238" t="s">
        <v>25</v>
      </c>
      <c r="C1238">
        <v>500439</v>
      </c>
      <c r="D1238" t="s">
        <v>17</v>
      </c>
      <c r="E1238" t="s">
        <v>18</v>
      </c>
      <c r="F1238" t="s">
        <v>19</v>
      </c>
      <c r="G1238" t="s">
        <v>20</v>
      </c>
      <c r="H1238" t="s">
        <v>162</v>
      </c>
      <c r="I1238" t="s">
        <v>144</v>
      </c>
      <c r="N1238" t="s">
        <v>24</v>
      </c>
      <c r="O1238" s="1">
        <v>39972.508831018517</v>
      </c>
    </row>
    <row r="1239" spans="1:15" x14ac:dyDescent="0.35">
      <c r="A1239" t="s">
        <v>15</v>
      </c>
      <c r="B1239" t="s">
        <v>25</v>
      </c>
      <c r="C1239">
        <v>656336</v>
      </c>
      <c r="D1239" t="s">
        <v>17</v>
      </c>
      <c r="E1239" t="s">
        <v>18</v>
      </c>
      <c r="F1239" t="s">
        <v>19</v>
      </c>
      <c r="G1239" t="s">
        <v>20</v>
      </c>
      <c r="I1239" t="s">
        <v>22</v>
      </c>
      <c r="N1239" t="s">
        <v>24</v>
      </c>
      <c r="O1239" s="1">
        <v>39973.079398148147</v>
      </c>
    </row>
    <row r="1240" spans="1:15" x14ac:dyDescent="0.35">
      <c r="A1240" t="s">
        <v>15</v>
      </c>
      <c r="B1240" t="s">
        <v>25</v>
      </c>
      <c r="C1240">
        <v>465771</v>
      </c>
      <c r="D1240" t="s">
        <v>17</v>
      </c>
      <c r="E1240" t="s">
        <v>18</v>
      </c>
      <c r="F1240" t="s">
        <v>19</v>
      </c>
      <c r="G1240" t="s">
        <v>20</v>
      </c>
      <c r="H1240" t="s">
        <v>162</v>
      </c>
      <c r="I1240" t="s">
        <v>22</v>
      </c>
      <c r="K1240" t="s">
        <v>197</v>
      </c>
      <c r="N1240" t="s">
        <v>24</v>
      </c>
      <c r="O1240" s="1">
        <v>39973.679340277777</v>
      </c>
    </row>
    <row r="1241" spans="1:15" x14ac:dyDescent="0.35">
      <c r="A1241" t="s">
        <v>15</v>
      </c>
      <c r="B1241" t="s">
        <v>25</v>
      </c>
      <c r="C1241">
        <v>396674</v>
      </c>
      <c r="D1241" t="s">
        <v>17</v>
      </c>
      <c r="E1241" t="s">
        <v>18</v>
      </c>
      <c r="F1241" t="s">
        <v>19</v>
      </c>
      <c r="G1241" t="s">
        <v>20</v>
      </c>
      <c r="H1241" t="s">
        <v>377</v>
      </c>
      <c r="I1241" t="s">
        <v>144</v>
      </c>
      <c r="N1241" t="s">
        <v>24</v>
      </c>
      <c r="O1241" s="1">
        <v>39973.870208333334</v>
      </c>
    </row>
    <row r="1242" spans="1:15" x14ac:dyDescent="0.35">
      <c r="A1242" t="s">
        <v>327</v>
      </c>
      <c r="B1242" t="s">
        <v>25</v>
      </c>
      <c r="C1242">
        <v>481290</v>
      </c>
      <c r="D1242" t="s">
        <v>17</v>
      </c>
      <c r="E1242" t="s">
        <v>18</v>
      </c>
      <c r="F1242" t="s">
        <v>19</v>
      </c>
      <c r="G1242" t="s">
        <v>20</v>
      </c>
      <c r="H1242" t="s">
        <v>1975</v>
      </c>
      <c r="I1242" t="s">
        <v>22</v>
      </c>
      <c r="N1242" t="s">
        <v>24</v>
      </c>
      <c r="O1242" s="1">
        <v>39973.887152777781</v>
      </c>
    </row>
    <row r="1243" spans="1:15" x14ac:dyDescent="0.35">
      <c r="A1243" t="s">
        <v>15</v>
      </c>
      <c r="B1243" t="s">
        <v>16</v>
      </c>
      <c r="C1243">
        <v>76499</v>
      </c>
      <c r="D1243" t="s">
        <v>17</v>
      </c>
      <c r="E1243" t="s">
        <v>18</v>
      </c>
      <c r="F1243" t="s">
        <v>19</v>
      </c>
      <c r="G1243" t="s">
        <v>27</v>
      </c>
      <c r="H1243" t="s">
        <v>28</v>
      </c>
      <c r="I1243" t="s">
        <v>144</v>
      </c>
      <c r="K1243" t="s">
        <v>195</v>
      </c>
      <c r="N1243" t="s">
        <v>24</v>
      </c>
      <c r="O1243" s="1">
        <v>39973.983680555553</v>
      </c>
    </row>
    <row r="1244" spans="1:15" x14ac:dyDescent="0.35">
      <c r="A1244" t="s">
        <v>15</v>
      </c>
      <c r="B1244" t="s">
        <v>25</v>
      </c>
      <c r="C1244">
        <v>940131</v>
      </c>
      <c r="D1244" t="s">
        <v>17</v>
      </c>
      <c r="E1244" t="s">
        <v>18</v>
      </c>
      <c r="F1244" t="s">
        <v>19</v>
      </c>
      <c r="G1244" t="s">
        <v>20</v>
      </c>
      <c r="H1244" t="s">
        <v>2726</v>
      </c>
      <c r="I1244" t="s">
        <v>22</v>
      </c>
      <c r="N1244" t="s">
        <v>24</v>
      </c>
      <c r="O1244" s="1">
        <v>39975.407731481479</v>
      </c>
    </row>
    <row r="1245" spans="1:15" x14ac:dyDescent="0.35">
      <c r="A1245" t="s">
        <v>221</v>
      </c>
      <c r="B1245" t="s">
        <v>25</v>
      </c>
      <c r="C1245">
        <v>802388</v>
      </c>
      <c r="D1245" t="s">
        <v>17</v>
      </c>
      <c r="E1245" t="s">
        <v>18</v>
      </c>
      <c r="F1245" t="s">
        <v>34</v>
      </c>
      <c r="G1245" t="s">
        <v>20</v>
      </c>
      <c r="H1245" t="s">
        <v>1693</v>
      </c>
      <c r="I1245" t="s">
        <v>22</v>
      </c>
      <c r="K1245" t="s">
        <v>139</v>
      </c>
      <c r="M1245" t="s">
        <v>2467</v>
      </c>
      <c r="N1245" t="s">
        <v>24</v>
      </c>
      <c r="O1245" s="1">
        <v>39975.800185185188</v>
      </c>
    </row>
    <row r="1246" spans="1:15" x14ac:dyDescent="0.35">
      <c r="A1246" t="s">
        <v>186</v>
      </c>
      <c r="B1246" t="s">
        <v>25</v>
      </c>
      <c r="C1246">
        <v>20578</v>
      </c>
      <c r="D1246" t="s">
        <v>17</v>
      </c>
      <c r="E1246" t="s">
        <v>18</v>
      </c>
      <c r="F1246" t="s">
        <v>19</v>
      </c>
      <c r="G1246" t="s">
        <v>27</v>
      </c>
      <c r="H1246" t="s">
        <v>588</v>
      </c>
      <c r="I1246" t="s">
        <v>22</v>
      </c>
      <c r="N1246" t="s">
        <v>24</v>
      </c>
      <c r="O1246" s="1">
        <v>39976.44253472222</v>
      </c>
    </row>
    <row r="1247" spans="1:15" x14ac:dyDescent="0.35">
      <c r="A1247" t="s">
        <v>15</v>
      </c>
      <c r="B1247" t="s">
        <v>25</v>
      </c>
      <c r="C1247">
        <v>500768</v>
      </c>
      <c r="D1247" t="s">
        <v>17</v>
      </c>
      <c r="E1247" t="s">
        <v>18</v>
      </c>
      <c r="F1247" t="s">
        <v>19</v>
      </c>
      <c r="G1247" t="s">
        <v>20</v>
      </c>
      <c r="H1247" t="s">
        <v>258</v>
      </c>
      <c r="I1247" t="s">
        <v>22</v>
      </c>
      <c r="K1247" t="s">
        <v>31</v>
      </c>
      <c r="N1247" t="s">
        <v>24</v>
      </c>
      <c r="O1247" s="1">
        <v>39977.538680555554</v>
      </c>
    </row>
    <row r="1248" spans="1:15" x14ac:dyDescent="0.35">
      <c r="A1248" t="s">
        <v>560</v>
      </c>
      <c r="B1248" t="s">
        <v>25</v>
      </c>
      <c r="C1248">
        <v>139036</v>
      </c>
      <c r="D1248" t="s">
        <v>17</v>
      </c>
      <c r="E1248" t="s">
        <v>18</v>
      </c>
      <c r="G1248" t="s">
        <v>27</v>
      </c>
      <c r="H1248" t="s">
        <v>592</v>
      </c>
      <c r="I1248" t="s">
        <v>22</v>
      </c>
      <c r="K1248" t="s">
        <v>195</v>
      </c>
      <c r="L1248" t="s">
        <v>1198</v>
      </c>
      <c r="M1248" t="s">
        <v>1199</v>
      </c>
      <c r="N1248" t="s">
        <v>24</v>
      </c>
      <c r="O1248" s="1">
        <v>39978.653067129628</v>
      </c>
    </row>
    <row r="1249" spans="1:15" x14ac:dyDescent="0.35">
      <c r="A1249" t="s">
        <v>15</v>
      </c>
      <c r="B1249" t="s">
        <v>25</v>
      </c>
      <c r="C1249">
        <v>113078</v>
      </c>
      <c r="D1249" t="s">
        <v>17</v>
      </c>
      <c r="E1249" t="s">
        <v>18</v>
      </c>
      <c r="F1249" t="s">
        <v>19</v>
      </c>
      <c r="G1249" t="s">
        <v>27</v>
      </c>
      <c r="H1249" t="s">
        <v>388</v>
      </c>
      <c r="I1249" t="s">
        <v>22</v>
      </c>
      <c r="N1249" t="s">
        <v>24</v>
      </c>
      <c r="O1249" s="1">
        <v>39979.388749999998</v>
      </c>
    </row>
    <row r="1250" spans="1:15" x14ac:dyDescent="0.35">
      <c r="A1250" t="s">
        <v>221</v>
      </c>
      <c r="B1250" t="s">
        <v>25</v>
      </c>
      <c r="C1250">
        <v>16244</v>
      </c>
      <c r="D1250" t="s">
        <v>17</v>
      </c>
      <c r="E1250" t="s">
        <v>18</v>
      </c>
      <c r="F1250" t="s">
        <v>19</v>
      </c>
      <c r="G1250" t="s">
        <v>27</v>
      </c>
      <c r="H1250" t="s">
        <v>224</v>
      </c>
      <c r="I1250" t="s">
        <v>22</v>
      </c>
      <c r="K1250" t="s">
        <v>222</v>
      </c>
      <c r="N1250" t="s">
        <v>167</v>
      </c>
      <c r="O1250" s="1">
        <v>39979.39271990741</v>
      </c>
    </row>
    <row r="1251" spans="1:15" x14ac:dyDescent="0.35">
      <c r="A1251" t="s">
        <v>972</v>
      </c>
      <c r="B1251" t="s">
        <v>25</v>
      </c>
      <c r="C1251">
        <v>144124</v>
      </c>
      <c r="D1251" t="s">
        <v>17</v>
      </c>
      <c r="E1251" t="s">
        <v>18</v>
      </c>
      <c r="F1251" t="s">
        <v>19</v>
      </c>
      <c r="G1251" t="s">
        <v>20</v>
      </c>
      <c r="H1251" t="s">
        <v>35</v>
      </c>
      <c r="I1251" t="s">
        <v>22</v>
      </c>
      <c r="K1251" t="s">
        <v>250</v>
      </c>
      <c r="M1251" t="s">
        <v>1217</v>
      </c>
      <c r="N1251" t="s">
        <v>24</v>
      </c>
      <c r="O1251" s="1">
        <v>39979.393877314818</v>
      </c>
    </row>
    <row r="1252" spans="1:15" x14ac:dyDescent="0.35">
      <c r="A1252" t="s">
        <v>15</v>
      </c>
      <c r="B1252" t="s">
        <v>16</v>
      </c>
      <c r="C1252" t="s">
        <v>2964</v>
      </c>
      <c r="D1252" t="s">
        <v>17</v>
      </c>
      <c r="E1252" t="s">
        <v>18</v>
      </c>
      <c r="F1252" t="s">
        <v>34</v>
      </c>
      <c r="G1252" t="s">
        <v>20</v>
      </c>
      <c r="H1252" t="s">
        <v>80</v>
      </c>
      <c r="I1252" t="s">
        <v>22</v>
      </c>
      <c r="J1252">
        <v>475</v>
      </c>
      <c r="N1252" t="s">
        <v>24</v>
      </c>
      <c r="O1252" s="1">
        <v>39979.589479166665</v>
      </c>
    </row>
    <row r="1253" spans="1:15" x14ac:dyDescent="0.35">
      <c r="A1253" t="s">
        <v>1381</v>
      </c>
      <c r="B1253" t="s">
        <v>16</v>
      </c>
      <c r="C1253">
        <v>333194</v>
      </c>
      <c r="D1253" t="s">
        <v>17</v>
      </c>
      <c r="E1253" t="s">
        <v>18</v>
      </c>
      <c r="F1253" t="s">
        <v>19</v>
      </c>
      <c r="G1253" t="s">
        <v>20</v>
      </c>
      <c r="H1253" t="s">
        <v>80</v>
      </c>
      <c r="I1253" t="s">
        <v>144</v>
      </c>
      <c r="J1253">
        <v>481</v>
      </c>
      <c r="K1253" t="s">
        <v>197</v>
      </c>
      <c r="N1253" t="s">
        <v>24</v>
      </c>
      <c r="O1253" s="1">
        <v>39979.591249999998</v>
      </c>
    </row>
    <row r="1254" spans="1:15" x14ac:dyDescent="0.35">
      <c r="A1254" t="s">
        <v>15</v>
      </c>
      <c r="B1254" t="s">
        <v>25</v>
      </c>
      <c r="C1254" t="s">
        <v>2827</v>
      </c>
      <c r="D1254" t="s">
        <v>17</v>
      </c>
      <c r="E1254" t="s">
        <v>18</v>
      </c>
      <c r="F1254" t="s">
        <v>19</v>
      </c>
      <c r="G1254" t="s">
        <v>20</v>
      </c>
      <c r="H1254" t="s">
        <v>602</v>
      </c>
      <c r="I1254" t="s">
        <v>22</v>
      </c>
      <c r="J1254">
        <v>460</v>
      </c>
      <c r="L1254">
        <v>1979</v>
      </c>
      <c r="N1254" t="s">
        <v>24</v>
      </c>
      <c r="O1254" s="1">
        <v>39979.632210648146</v>
      </c>
    </row>
    <row r="1255" spans="1:15" x14ac:dyDescent="0.35">
      <c r="A1255" t="s">
        <v>15</v>
      </c>
      <c r="B1255" t="s">
        <v>16</v>
      </c>
      <c r="C1255">
        <v>145584</v>
      </c>
      <c r="D1255" t="s">
        <v>17</v>
      </c>
      <c r="E1255" t="s">
        <v>18</v>
      </c>
      <c r="F1255" t="s">
        <v>19</v>
      </c>
      <c r="G1255" t="s">
        <v>20</v>
      </c>
      <c r="H1255" t="s">
        <v>791</v>
      </c>
      <c r="I1255" t="s">
        <v>144</v>
      </c>
      <c r="L1255">
        <v>1954</v>
      </c>
      <c r="N1255" t="s">
        <v>24</v>
      </c>
      <c r="O1255" s="1">
        <v>39980.344918981478</v>
      </c>
    </row>
    <row r="1256" spans="1:15" x14ac:dyDescent="0.35">
      <c r="A1256" t="s">
        <v>2482</v>
      </c>
      <c r="B1256" t="s">
        <v>25</v>
      </c>
      <c r="C1256">
        <v>910281</v>
      </c>
      <c r="D1256" t="s">
        <v>17</v>
      </c>
      <c r="E1256" t="s">
        <v>18</v>
      </c>
      <c r="F1256" t="s">
        <v>19</v>
      </c>
      <c r="G1256" t="s">
        <v>20</v>
      </c>
      <c r="H1256" t="s">
        <v>791</v>
      </c>
      <c r="I1256" t="s">
        <v>22</v>
      </c>
      <c r="L1256">
        <v>1975</v>
      </c>
      <c r="N1256" t="s">
        <v>24</v>
      </c>
      <c r="O1256" s="1">
        <v>39980.547696759262</v>
      </c>
    </row>
    <row r="1257" spans="1:15" x14ac:dyDescent="0.35">
      <c r="A1257" t="s">
        <v>2482</v>
      </c>
      <c r="B1257" t="s">
        <v>25</v>
      </c>
      <c r="C1257" t="s">
        <v>3026</v>
      </c>
      <c r="D1257" t="s">
        <v>17</v>
      </c>
      <c r="E1257" t="s">
        <v>18</v>
      </c>
      <c r="F1257" t="s">
        <v>19</v>
      </c>
      <c r="G1257" t="s">
        <v>20</v>
      </c>
      <c r="H1257" t="s">
        <v>791</v>
      </c>
      <c r="I1257" t="s">
        <v>22</v>
      </c>
      <c r="L1257" t="s">
        <v>2765</v>
      </c>
      <c r="M1257" t="s">
        <v>3027</v>
      </c>
      <c r="N1257" t="s">
        <v>24</v>
      </c>
      <c r="O1257" s="1">
        <v>39980.55265046296</v>
      </c>
    </row>
    <row r="1258" spans="1:15" x14ac:dyDescent="0.35">
      <c r="A1258" t="s">
        <v>15</v>
      </c>
      <c r="B1258" t="s">
        <v>1112</v>
      </c>
      <c r="C1258">
        <v>904785</v>
      </c>
      <c r="D1258" t="s">
        <v>17</v>
      </c>
      <c r="E1258" t="s">
        <v>18</v>
      </c>
      <c r="F1258" t="s">
        <v>19</v>
      </c>
      <c r="I1258" t="s">
        <v>114</v>
      </c>
      <c r="M1258" t="s">
        <v>2680</v>
      </c>
      <c r="N1258" t="s">
        <v>24</v>
      </c>
      <c r="O1258" s="1">
        <v>39980.655729166669</v>
      </c>
    </row>
    <row r="1259" spans="1:15" x14ac:dyDescent="0.35">
      <c r="B1259" t="s">
        <v>1112</v>
      </c>
      <c r="C1259">
        <v>337064</v>
      </c>
      <c r="D1259" t="s">
        <v>17</v>
      </c>
      <c r="E1259" t="s">
        <v>18</v>
      </c>
      <c r="I1259" t="s">
        <v>22</v>
      </c>
      <c r="N1259" t="s">
        <v>24</v>
      </c>
      <c r="O1259" s="1">
        <v>39980.658831018518</v>
      </c>
    </row>
    <row r="1260" spans="1:15" x14ac:dyDescent="0.35">
      <c r="A1260" t="s">
        <v>560</v>
      </c>
      <c r="B1260" t="s">
        <v>25</v>
      </c>
      <c r="C1260">
        <v>58574</v>
      </c>
      <c r="D1260" t="s">
        <v>17</v>
      </c>
      <c r="E1260" t="s">
        <v>18</v>
      </c>
      <c r="I1260" t="s">
        <v>22</v>
      </c>
      <c r="N1260" t="s">
        <v>24</v>
      </c>
      <c r="O1260" s="1">
        <v>39980.726678240739</v>
      </c>
    </row>
    <row r="1261" spans="1:15" x14ac:dyDescent="0.35">
      <c r="A1261" t="s">
        <v>327</v>
      </c>
      <c r="B1261" t="s">
        <v>25</v>
      </c>
      <c r="C1261">
        <v>63613</v>
      </c>
      <c r="D1261" t="s">
        <v>17</v>
      </c>
      <c r="E1261" t="s">
        <v>18</v>
      </c>
      <c r="F1261" t="s">
        <v>19</v>
      </c>
      <c r="G1261" t="s">
        <v>27</v>
      </c>
      <c r="H1261" t="s">
        <v>88</v>
      </c>
      <c r="I1261" t="s">
        <v>22</v>
      </c>
      <c r="L1261">
        <v>1951</v>
      </c>
      <c r="N1261" t="s">
        <v>24</v>
      </c>
      <c r="O1261" s="1">
        <v>39981.083113425928</v>
      </c>
    </row>
    <row r="1262" spans="1:15" x14ac:dyDescent="0.35">
      <c r="A1262" t="s">
        <v>15</v>
      </c>
      <c r="B1262" t="s">
        <v>25</v>
      </c>
      <c r="C1262">
        <v>139987</v>
      </c>
      <c r="D1262" t="s">
        <v>17</v>
      </c>
      <c r="E1262" t="s">
        <v>18</v>
      </c>
      <c r="F1262" t="s">
        <v>19</v>
      </c>
      <c r="G1262" t="s">
        <v>27</v>
      </c>
      <c r="I1262" t="s">
        <v>22</v>
      </c>
      <c r="N1262" t="s">
        <v>24</v>
      </c>
      <c r="O1262" s="1">
        <v>39981.192037037035</v>
      </c>
    </row>
    <row r="1263" spans="1:15" x14ac:dyDescent="0.35">
      <c r="A1263" t="s">
        <v>327</v>
      </c>
      <c r="B1263" t="s">
        <v>16</v>
      </c>
      <c r="C1263">
        <v>218023</v>
      </c>
      <c r="D1263" t="s">
        <v>17</v>
      </c>
      <c r="E1263" t="s">
        <v>18</v>
      </c>
      <c r="F1263" t="s">
        <v>19</v>
      </c>
      <c r="G1263" t="s">
        <v>20</v>
      </c>
      <c r="H1263" t="s">
        <v>791</v>
      </c>
      <c r="I1263" t="s">
        <v>22</v>
      </c>
      <c r="L1263">
        <v>1956</v>
      </c>
      <c r="N1263" t="s">
        <v>24</v>
      </c>
      <c r="O1263" s="1">
        <v>39981.363483796296</v>
      </c>
    </row>
    <row r="1264" spans="1:15" x14ac:dyDescent="0.35">
      <c r="A1264" t="s">
        <v>1381</v>
      </c>
      <c r="B1264" t="s">
        <v>25</v>
      </c>
      <c r="C1264">
        <v>226050</v>
      </c>
      <c r="D1264" t="s">
        <v>17</v>
      </c>
      <c r="E1264" t="s">
        <v>18</v>
      </c>
      <c r="F1264" t="s">
        <v>19</v>
      </c>
      <c r="G1264" t="s">
        <v>20</v>
      </c>
      <c r="H1264" t="s">
        <v>791</v>
      </c>
      <c r="I1264" t="s">
        <v>22</v>
      </c>
      <c r="K1264" t="s">
        <v>197</v>
      </c>
      <c r="L1264">
        <v>1956</v>
      </c>
      <c r="N1264" t="s">
        <v>24</v>
      </c>
      <c r="O1264" s="1">
        <v>39981.367719907408</v>
      </c>
    </row>
    <row r="1265" spans="1:15" x14ac:dyDescent="0.35">
      <c r="A1265" t="s">
        <v>221</v>
      </c>
      <c r="B1265" t="s">
        <v>25</v>
      </c>
      <c r="C1265">
        <v>823410</v>
      </c>
      <c r="D1265" t="s">
        <v>17</v>
      </c>
      <c r="E1265" t="s">
        <v>18</v>
      </c>
      <c r="F1265" t="s">
        <v>19</v>
      </c>
      <c r="G1265" t="s">
        <v>20</v>
      </c>
      <c r="H1265" t="s">
        <v>2502</v>
      </c>
      <c r="I1265" t="s">
        <v>22</v>
      </c>
      <c r="K1265" t="s">
        <v>81</v>
      </c>
      <c r="M1265" t="s">
        <v>2503</v>
      </c>
      <c r="N1265" t="s">
        <v>34</v>
      </c>
      <c r="O1265" s="1">
        <v>39981.410694444443</v>
      </c>
    </row>
    <row r="1266" spans="1:15" x14ac:dyDescent="0.35">
      <c r="A1266" t="s">
        <v>15</v>
      </c>
      <c r="B1266" t="s">
        <v>16</v>
      </c>
      <c r="C1266">
        <v>99508</v>
      </c>
      <c r="D1266" t="s">
        <v>17</v>
      </c>
      <c r="E1266" t="s">
        <v>18</v>
      </c>
      <c r="F1266" t="s">
        <v>19</v>
      </c>
      <c r="G1266" t="s">
        <v>27</v>
      </c>
      <c r="H1266" t="s">
        <v>1082</v>
      </c>
      <c r="I1266" t="s">
        <v>22</v>
      </c>
      <c r="J1266">
        <v>468</v>
      </c>
      <c r="M1266" t="s">
        <v>1083</v>
      </c>
      <c r="N1266" t="s">
        <v>24</v>
      </c>
      <c r="O1266" s="1">
        <v>39981.903773148151</v>
      </c>
    </row>
    <row r="1267" spans="1:15" x14ac:dyDescent="0.35">
      <c r="A1267" t="s">
        <v>15</v>
      </c>
      <c r="B1267" t="s">
        <v>25</v>
      </c>
      <c r="C1267">
        <v>466679</v>
      </c>
      <c r="D1267" t="s">
        <v>17</v>
      </c>
      <c r="E1267" t="s">
        <v>18</v>
      </c>
      <c r="F1267" t="s">
        <v>19</v>
      </c>
      <c r="G1267" t="s">
        <v>20</v>
      </c>
      <c r="H1267" t="s">
        <v>1082</v>
      </c>
      <c r="I1267" t="s">
        <v>22</v>
      </c>
      <c r="J1267">
        <v>460</v>
      </c>
      <c r="M1267" t="s">
        <v>1942</v>
      </c>
      <c r="N1267" t="s">
        <v>24</v>
      </c>
      <c r="O1267" s="1">
        <v>39981.926238425927</v>
      </c>
    </row>
    <row r="1268" spans="1:15" x14ac:dyDescent="0.35">
      <c r="A1268" t="s">
        <v>15</v>
      </c>
      <c r="B1268" t="s">
        <v>25</v>
      </c>
      <c r="C1268" t="s">
        <v>3014</v>
      </c>
      <c r="D1268" t="s">
        <v>17</v>
      </c>
      <c r="E1268" t="s">
        <v>18</v>
      </c>
      <c r="F1268" t="s">
        <v>19</v>
      </c>
      <c r="G1268" t="s">
        <v>20</v>
      </c>
      <c r="H1268" t="s">
        <v>1082</v>
      </c>
      <c r="I1268" t="s">
        <v>22</v>
      </c>
      <c r="J1268">
        <v>460</v>
      </c>
      <c r="M1268" t="s">
        <v>3015</v>
      </c>
      <c r="N1268" t="s">
        <v>24</v>
      </c>
      <c r="O1268" s="1">
        <v>39981.930069444446</v>
      </c>
    </row>
    <row r="1269" spans="1:15" x14ac:dyDescent="0.35">
      <c r="A1269" t="s">
        <v>327</v>
      </c>
      <c r="B1269" t="s">
        <v>16</v>
      </c>
      <c r="C1269">
        <v>201245</v>
      </c>
      <c r="D1269" t="s">
        <v>17</v>
      </c>
      <c r="E1269" t="s">
        <v>18</v>
      </c>
      <c r="F1269" t="s">
        <v>19</v>
      </c>
      <c r="G1269" t="s">
        <v>20</v>
      </c>
      <c r="H1269" t="s">
        <v>1082</v>
      </c>
      <c r="I1269" t="s">
        <v>22</v>
      </c>
      <c r="M1269" t="s">
        <v>1348</v>
      </c>
      <c r="N1269" t="s">
        <v>24</v>
      </c>
      <c r="O1269" s="1">
        <v>39981.930983796294</v>
      </c>
    </row>
    <row r="1270" spans="1:15" x14ac:dyDescent="0.35">
      <c r="A1270" t="s">
        <v>15</v>
      </c>
      <c r="B1270" t="s">
        <v>16</v>
      </c>
      <c r="C1270">
        <v>248195</v>
      </c>
      <c r="D1270" t="s">
        <v>17</v>
      </c>
      <c r="E1270" t="s">
        <v>18</v>
      </c>
      <c r="F1270" t="s">
        <v>19</v>
      </c>
      <c r="G1270" t="s">
        <v>27</v>
      </c>
      <c r="H1270" t="s">
        <v>1082</v>
      </c>
      <c r="I1270" t="s">
        <v>22</v>
      </c>
      <c r="M1270" t="s">
        <v>1446</v>
      </c>
      <c r="N1270" t="s">
        <v>24</v>
      </c>
      <c r="O1270" s="1">
        <v>39981.933217592596</v>
      </c>
    </row>
    <row r="1271" spans="1:15" x14ac:dyDescent="0.35">
      <c r="A1271" t="s">
        <v>15</v>
      </c>
      <c r="B1271" t="s">
        <v>16</v>
      </c>
      <c r="C1271">
        <v>903361</v>
      </c>
      <c r="D1271" t="s">
        <v>17</v>
      </c>
      <c r="E1271" t="s">
        <v>18</v>
      </c>
      <c r="F1271" t="s">
        <v>19</v>
      </c>
      <c r="G1271" t="s">
        <v>20</v>
      </c>
      <c r="H1271" t="s">
        <v>1082</v>
      </c>
      <c r="I1271" t="s">
        <v>22</v>
      </c>
      <c r="M1271" t="s">
        <v>2678</v>
      </c>
      <c r="N1271" t="s">
        <v>24</v>
      </c>
      <c r="O1271" s="1">
        <v>39981.935196759259</v>
      </c>
    </row>
    <row r="1272" spans="1:15" x14ac:dyDescent="0.35">
      <c r="A1272" t="s">
        <v>15</v>
      </c>
      <c r="B1272" t="s">
        <v>25</v>
      </c>
      <c r="C1272">
        <v>103806</v>
      </c>
      <c r="D1272" t="s">
        <v>17</v>
      </c>
      <c r="E1272" t="s">
        <v>18</v>
      </c>
      <c r="F1272" t="s">
        <v>19</v>
      </c>
      <c r="G1272" t="s">
        <v>27</v>
      </c>
      <c r="H1272" t="s">
        <v>1099</v>
      </c>
      <c r="I1272" t="s">
        <v>22</v>
      </c>
      <c r="N1272" t="s">
        <v>24</v>
      </c>
      <c r="O1272" s="1">
        <v>39982.392210648148</v>
      </c>
    </row>
    <row r="1273" spans="1:15" x14ac:dyDescent="0.35">
      <c r="A1273" t="s">
        <v>560</v>
      </c>
      <c r="B1273" t="s">
        <v>16</v>
      </c>
      <c r="C1273">
        <v>108352</v>
      </c>
      <c r="D1273" t="s">
        <v>17</v>
      </c>
      <c r="E1273" t="s">
        <v>18</v>
      </c>
      <c r="F1273" t="s">
        <v>19</v>
      </c>
      <c r="G1273" t="s">
        <v>27</v>
      </c>
      <c r="H1273" t="s">
        <v>37</v>
      </c>
      <c r="I1273" t="s">
        <v>22</v>
      </c>
      <c r="K1273" t="s">
        <v>195</v>
      </c>
      <c r="N1273" t="s">
        <v>24</v>
      </c>
      <c r="O1273" s="1">
        <v>39982.535810185182</v>
      </c>
    </row>
    <row r="1274" spans="1:15" x14ac:dyDescent="0.35">
      <c r="A1274" t="s">
        <v>15</v>
      </c>
      <c r="B1274" t="s">
        <v>16</v>
      </c>
      <c r="C1274">
        <v>606714</v>
      </c>
      <c r="D1274" t="s">
        <v>17</v>
      </c>
      <c r="E1274" t="s">
        <v>18</v>
      </c>
      <c r="F1274" t="s">
        <v>19</v>
      </c>
      <c r="G1274" t="s">
        <v>20</v>
      </c>
      <c r="H1274" t="s">
        <v>369</v>
      </c>
      <c r="I1274" t="s">
        <v>22</v>
      </c>
      <c r="K1274" t="s">
        <v>132</v>
      </c>
      <c r="N1274" t="s">
        <v>24</v>
      </c>
      <c r="O1274" s="1">
        <v>39982.556828703702</v>
      </c>
    </row>
    <row r="1275" spans="1:15" x14ac:dyDescent="0.35">
      <c r="A1275" t="s">
        <v>15</v>
      </c>
      <c r="B1275" t="s">
        <v>16</v>
      </c>
      <c r="C1275">
        <v>83105</v>
      </c>
      <c r="D1275" t="s">
        <v>17</v>
      </c>
      <c r="E1275" t="s">
        <v>18</v>
      </c>
      <c r="F1275" t="s">
        <v>19</v>
      </c>
      <c r="G1275" t="s">
        <v>27</v>
      </c>
      <c r="H1275" t="s">
        <v>382</v>
      </c>
      <c r="I1275" t="s">
        <v>22</v>
      </c>
      <c r="N1275" t="s">
        <v>24</v>
      </c>
      <c r="O1275" s="1">
        <v>39982.579895833333</v>
      </c>
    </row>
    <row r="1276" spans="1:15" x14ac:dyDescent="0.35">
      <c r="A1276" t="s">
        <v>972</v>
      </c>
      <c r="B1276" t="s">
        <v>16</v>
      </c>
      <c r="C1276">
        <v>249601</v>
      </c>
      <c r="D1276" t="s">
        <v>17</v>
      </c>
      <c r="E1276" t="s">
        <v>18</v>
      </c>
      <c r="F1276" t="s">
        <v>19</v>
      </c>
      <c r="H1276" t="s">
        <v>382</v>
      </c>
      <c r="I1276" t="s">
        <v>22</v>
      </c>
      <c r="K1276" t="s">
        <v>250</v>
      </c>
      <c r="N1276" t="s">
        <v>24</v>
      </c>
      <c r="O1276" s="1">
        <v>39982.584143518521</v>
      </c>
    </row>
    <row r="1277" spans="1:15" x14ac:dyDescent="0.35">
      <c r="A1277" t="s">
        <v>15</v>
      </c>
      <c r="B1277" t="s">
        <v>16</v>
      </c>
      <c r="C1277">
        <v>770706</v>
      </c>
      <c r="D1277" t="s">
        <v>17</v>
      </c>
      <c r="E1277" t="s">
        <v>18</v>
      </c>
      <c r="F1277" t="s">
        <v>19</v>
      </c>
      <c r="H1277" t="s">
        <v>2157</v>
      </c>
      <c r="I1277" t="s">
        <v>22</v>
      </c>
      <c r="N1277" t="s">
        <v>24</v>
      </c>
      <c r="O1277" s="1">
        <v>39982.659803240742</v>
      </c>
    </row>
    <row r="1278" spans="1:15" x14ac:dyDescent="0.35">
      <c r="A1278" t="s">
        <v>327</v>
      </c>
      <c r="B1278" t="s">
        <v>16</v>
      </c>
      <c r="C1278">
        <v>59689</v>
      </c>
      <c r="D1278" t="s">
        <v>17</v>
      </c>
      <c r="E1278" t="s">
        <v>18</v>
      </c>
      <c r="F1278" t="s">
        <v>19</v>
      </c>
      <c r="G1278" t="s">
        <v>27</v>
      </c>
      <c r="H1278" t="s">
        <v>791</v>
      </c>
      <c r="I1278" t="s">
        <v>22</v>
      </c>
      <c r="N1278" t="s">
        <v>24</v>
      </c>
      <c r="O1278" s="1">
        <v>39982.676504629628</v>
      </c>
    </row>
    <row r="1279" spans="1:15" x14ac:dyDescent="0.35">
      <c r="A1279" t="s">
        <v>1381</v>
      </c>
      <c r="B1279" t="s">
        <v>16</v>
      </c>
      <c r="C1279">
        <v>400871</v>
      </c>
      <c r="D1279" t="s">
        <v>17</v>
      </c>
      <c r="E1279" t="s">
        <v>18</v>
      </c>
      <c r="G1279" t="s">
        <v>20</v>
      </c>
      <c r="I1279" t="s">
        <v>22</v>
      </c>
      <c r="K1279" t="s">
        <v>197</v>
      </c>
      <c r="N1279" t="s">
        <v>24</v>
      </c>
      <c r="O1279" s="1">
        <v>39982.806770833333</v>
      </c>
    </row>
    <row r="1280" spans="1:15" x14ac:dyDescent="0.35">
      <c r="A1280" t="s">
        <v>15</v>
      </c>
      <c r="B1280" t="s">
        <v>16</v>
      </c>
      <c r="C1280">
        <v>30864</v>
      </c>
      <c r="D1280" t="s">
        <v>17</v>
      </c>
      <c r="E1280" t="s">
        <v>18</v>
      </c>
      <c r="F1280" t="s">
        <v>19</v>
      </c>
      <c r="G1280" t="s">
        <v>27</v>
      </c>
      <c r="H1280" t="s">
        <v>329</v>
      </c>
      <c r="I1280" t="s">
        <v>22</v>
      </c>
      <c r="N1280" t="s">
        <v>24</v>
      </c>
      <c r="O1280" s="1">
        <v>39983.533622685187</v>
      </c>
    </row>
    <row r="1281" spans="1:15" x14ac:dyDescent="0.35">
      <c r="A1281" t="s">
        <v>15</v>
      </c>
      <c r="B1281" t="s">
        <v>16</v>
      </c>
      <c r="C1281">
        <v>585748</v>
      </c>
      <c r="D1281" t="s">
        <v>17</v>
      </c>
      <c r="E1281" t="s">
        <v>18</v>
      </c>
      <c r="F1281" t="s">
        <v>19</v>
      </c>
      <c r="G1281" t="s">
        <v>20</v>
      </c>
      <c r="H1281" t="s">
        <v>2146</v>
      </c>
      <c r="I1281" t="s">
        <v>22</v>
      </c>
      <c r="K1281" t="s">
        <v>195</v>
      </c>
      <c r="N1281" t="s">
        <v>24</v>
      </c>
      <c r="O1281" s="1">
        <v>39983.571493055555</v>
      </c>
    </row>
    <row r="1282" spans="1:15" x14ac:dyDescent="0.35">
      <c r="A1282" t="s">
        <v>15</v>
      </c>
      <c r="B1282" t="s">
        <v>16</v>
      </c>
      <c r="C1282">
        <v>30323</v>
      </c>
      <c r="D1282" t="s">
        <v>17</v>
      </c>
      <c r="E1282" t="s">
        <v>18</v>
      </c>
      <c r="G1282" t="s">
        <v>27</v>
      </c>
      <c r="H1282" t="s">
        <v>211</v>
      </c>
      <c r="I1282" t="s">
        <v>22</v>
      </c>
      <c r="N1282" t="s">
        <v>167</v>
      </c>
      <c r="O1282" s="1">
        <v>39983.583287037036</v>
      </c>
    </row>
    <row r="1283" spans="1:15" x14ac:dyDescent="0.35">
      <c r="A1283" t="s">
        <v>15</v>
      </c>
      <c r="B1283" t="s">
        <v>25</v>
      </c>
      <c r="C1283">
        <v>690584</v>
      </c>
      <c r="D1283" t="s">
        <v>17</v>
      </c>
      <c r="E1283" t="s">
        <v>18</v>
      </c>
      <c r="F1283" t="s">
        <v>19</v>
      </c>
      <c r="H1283" t="s">
        <v>2302</v>
      </c>
      <c r="I1283" t="s">
        <v>22</v>
      </c>
      <c r="K1283" t="s">
        <v>139</v>
      </c>
      <c r="N1283" t="s">
        <v>24</v>
      </c>
      <c r="O1283" s="1">
        <v>39983.695763888885</v>
      </c>
    </row>
    <row r="1284" spans="1:15" x14ac:dyDescent="0.35">
      <c r="A1284" t="s">
        <v>221</v>
      </c>
      <c r="B1284" t="s">
        <v>16</v>
      </c>
      <c r="C1284">
        <v>58473</v>
      </c>
      <c r="D1284" t="s">
        <v>17</v>
      </c>
      <c r="E1284" t="s">
        <v>18</v>
      </c>
      <c r="F1284" t="s">
        <v>19</v>
      </c>
      <c r="G1284" t="s">
        <v>27</v>
      </c>
      <c r="H1284" t="s">
        <v>80</v>
      </c>
      <c r="I1284" t="s">
        <v>144</v>
      </c>
      <c r="J1284">
        <v>474</v>
      </c>
      <c r="N1284" t="s">
        <v>24</v>
      </c>
      <c r="O1284" s="1">
        <v>39983.696689814817</v>
      </c>
    </row>
    <row r="1285" spans="1:15" x14ac:dyDescent="0.35">
      <c r="A1285" t="s">
        <v>95</v>
      </c>
      <c r="B1285" t="s">
        <v>16</v>
      </c>
      <c r="C1285">
        <v>2136</v>
      </c>
      <c r="D1285" t="s">
        <v>17</v>
      </c>
      <c r="E1285" t="s">
        <v>18</v>
      </c>
      <c r="F1285" t="s">
        <v>19</v>
      </c>
      <c r="G1285" t="s">
        <v>27</v>
      </c>
      <c r="H1285" t="s">
        <v>80</v>
      </c>
      <c r="I1285" t="s">
        <v>86</v>
      </c>
      <c r="J1285">
        <v>469</v>
      </c>
      <c r="N1285" t="s">
        <v>24</v>
      </c>
      <c r="O1285" s="1">
        <v>39983.698807870373</v>
      </c>
    </row>
    <row r="1286" spans="1:15" x14ac:dyDescent="0.35">
      <c r="A1286" t="s">
        <v>500</v>
      </c>
      <c r="B1286" t="s">
        <v>16</v>
      </c>
      <c r="C1286">
        <v>697266</v>
      </c>
      <c r="D1286" t="s">
        <v>17</v>
      </c>
      <c r="E1286" t="s">
        <v>18</v>
      </c>
      <c r="F1286" t="s">
        <v>34</v>
      </c>
      <c r="G1286" t="s">
        <v>20</v>
      </c>
      <c r="H1286" t="s">
        <v>80</v>
      </c>
      <c r="I1286" t="s">
        <v>421</v>
      </c>
      <c r="J1286">
        <v>477</v>
      </c>
      <c r="K1286" t="s">
        <v>197</v>
      </c>
      <c r="M1286" t="s">
        <v>2319</v>
      </c>
      <c r="N1286" t="s">
        <v>24</v>
      </c>
      <c r="O1286" s="1">
        <v>39983.699733796297</v>
      </c>
    </row>
    <row r="1287" spans="1:15" x14ac:dyDescent="0.35">
      <c r="A1287" t="s">
        <v>15</v>
      </c>
      <c r="B1287" t="s">
        <v>16</v>
      </c>
      <c r="C1287">
        <v>614477</v>
      </c>
      <c r="D1287" t="s">
        <v>17</v>
      </c>
      <c r="E1287" t="s">
        <v>18</v>
      </c>
      <c r="F1287" t="s">
        <v>19</v>
      </c>
      <c r="G1287" t="s">
        <v>20</v>
      </c>
      <c r="H1287" t="s">
        <v>80</v>
      </c>
      <c r="I1287" t="s">
        <v>22</v>
      </c>
      <c r="J1287">
        <v>481</v>
      </c>
      <c r="N1287" t="s">
        <v>24</v>
      </c>
      <c r="O1287" s="1">
        <v>39983.70040509259</v>
      </c>
    </row>
    <row r="1288" spans="1:15" x14ac:dyDescent="0.35">
      <c r="A1288" t="s">
        <v>560</v>
      </c>
      <c r="B1288" t="s">
        <v>25</v>
      </c>
      <c r="C1288">
        <v>898266</v>
      </c>
      <c r="D1288" t="s">
        <v>17</v>
      </c>
      <c r="E1288" t="s">
        <v>18</v>
      </c>
      <c r="F1288" t="s">
        <v>19</v>
      </c>
      <c r="G1288" t="s">
        <v>20</v>
      </c>
      <c r="H1288" t="s">
        <v>52</v>
      </c>
      <c r="I1288" t="s">
        <v>22</v>
      </c>
      <c r="J1288">
        <v>0.46</v>
      </c>
      <c r="K1288" t="s">
        <v>195</v>
      </c>
      <c r="L1288">
        <v>1975</v>
      </c>
      <c r="M1288" t="s">
        <v>2670</v>
      </c>
      <c r="N1288" t="s">
        <v>24</v>
      </c>
      <c r="O1288" s="1">
        <v>39984.133692129632</v>
      </c>
    </row>
    <row r="1289" spans="1:15" x14ac:dyDescent="0.35">
      <c r="A1289" t="s">
        <v>327</v>
      </c>
      <c r="B1289" t="s">
        <v>16</v>
      </c>
      <c r="C1289">
        <v>8386</v>
      </c>
      <c r="D1289" t="s">
        <v>17</v>
      </c>
      <c r="E1289" t="s">
        <v>380</v>
      </c>
      <c r="F1289" t="s">
        <v>19</v>
      </c>
      <c r="I1289" t="s">
        <v>22</v>
      </c>
      <c r="K1289" t="s">
        <v>31</v>
      </c>
      <c r="N1289" t="s">
        <v>24</v>
      </c>
      <c r="O1289" s="1">
        <v>39984.689733796295</v>
      </c>
    </row>
    <row r="1290" spans="1:15" x14ac:dyDescent="0.35">
      <c r="A1290" t="s">
        <v>314</v>
      </c>
      <c r="B1290" t="s">
        <v>25</v>
      </c>
      <c r="C1290">
        <v>11539</v>
      </c>
      <c r="D1290" t="s">
        <v>17</v>
      </c>
      <c r="E1290" t="s">
        <v>18</v>
      </c>
      <c r="F1290" t="s">
        <v>19</v>
      </c>
      <c r="G1290" t="s">
        <v>27</v>
      </c>
      <c r="H1290" t="s">
        <v>35</v>
      </c>
      <c r="I1290" t="s">
        <v>22</v>
      </c>
      <c r="K1290" t="s">
        <v>81</v>
      </c>
      <c r="N1290" t="s">
        <v>24</v>
      </c>
      <c r="O1290" s="1">
        <v>39984.731793981482</v>
      </c>
    </row>
    <row r="1291" spans="1:15" x14ac:dyDescent="0.35">
      <c r="A1291" t="s">
        <v>15</v>
      </c>
      <c r="B1291" t="s">
        <v>16</v>
      </c>
      <c r="C1291">
        <v>702179</v>
      </c>
      <c r="D1291" t="s">
        <v>17</v>
      </c>
      <c r="E1291" t="s">
        <v>18</v>
      </c>
      <c r="F1291" t="s">
        <v>19</v>
      </c>
      <c r="H1291" t="s">
        <v>277</v>
      </c>
      <c r="I1291" t="s">
        <v>22</v>
      </c>
      <c r="K1291" t="s">
        <v>81</v>
      </c>
      <c r="N1291" t="s">
        <v>24</v>
      </c>
      <c r="O1291" s="1">
        <v>39984.77140046296</v>
      </c>
    </row>
    <row r="1292" spans="1:15" x14ac:dyDescent="0.35">
      <c r="A1292" t="s">
        <v>15</v>
      </c>
      <c r="B1292" t="s">
        <v>25</v>
      </c>
      <c r="C1292">
        <v>964785</v>
      </c>
      <c r="D1292" t="s">
        <v>17</v>
      </c>
      <c r="E1292" t="s">
        <v>18</v>
      </c>
      <c r="G1292" t="s">
        <v>20</v>
      </c>
      <c r="I1292" t="s">
        <v>22</v>
      </c>
      <c r="K1292" t="s">
        <v>132</v>
      </c>
      <c r="N1292" t="s">
        <v>24</v>
      </c>
      <c r="O1292" s="1">
        <v>39984.797662037039</v>
      </c>
    </row>
    <row r="1293" spans="1:15" x14ac:dyDescent="0.35">
      <c r="A1293" t="s">
        <v>327</v>
      </c>
      <c r="B1293" t="s">
        <v>25</v>
      </c>
      <c r="C1293">
        <v>63516</v>
      </c>
      <c r="D1293" t="s">
        <v>17</v>
      </c>
      <c r="E1293" t="s">
        <v>18</v>
      </c>
      <c r="F1293" t="s">
        <v>19</v>
      </c>
      <c r="G1293" t="s">
        <v>27</v>
      </c>
      <c r="H1293" t="s">
        <v>35</v>
      </c>
      <c r="I1293" t="s">
        <v>22</v>
      </c>
      <c r="L1293">
        <v>1951</v>
      </c>
      <c r="N1293" t="s">
        <v>24</v>
      </c>
      <c r="O1293" s="1">
        <v>39984.941608796296</v>
      </c>
    </row>
    <row r="1294" spans="1:15" x14ac:dyDescent="0.35">
      <c r="A1294" t="s">
        <v>221</v>
      </c>
      <c r="B1294" t="s">
        <v>25</v>
      </c>
      <c r="C1294">
        <v>703831</v>
      </c>
      <c r="D1294" t="s">
        <v>17</v>
      </c>
      <c r="E1294" t="s">
        <v>18</v>
      </c>
      <c r="F1294" t="s">
        <v>19</v>
      </c>
      <c r="G1294" t="s">
        <v>20</v>
      </c>
      <c r="H1294" t="s">
        <v>35</v>
      </c>
      <c r="I1294" t="s">
        <v>22</v>
      </c>
      <c r="N1294" t="s">
        <v>24</v>
      </c>
      <c r="O1294" s="1">
        <v>39984.94327546296</v>
      </c>
    </row>
    <row r="1295" spans="1:15" x14ac:dyDescent="0.35">
      <c r="A1295" t="s">
        <v>221</v>
      </c>
      <c r="B1295" t="s">
        <v>25</v>
      </c>
      <c r="C1295">
        <v>898587</v>
      </c>
      <c r="D1295" t="s">
        <v>17</v>
      </c>
      <c r="E1295" t="s">
        <v>18</v>
      </c>
      <c r="F1295" t="s">
        <v>34</v>
      </c>
      <c r="H1295" t="s">
        <v>35</v>
      </c>
      <c r="I1295" t="s">
        <v>22</v>
      </c>
      <c r="K1295" t="s">
        <v>81</v>
      </c>
      <c r="M1295" t="s">
        <v>2672</v>
      </c>
      <c r="N1295" t="s">
        <v>24</v>
      </c>
      <c r="O1295" s="1">
        <v>39984.946157407408</v>
      </c>
    </row>
    <row r="1296" spans="1:15" x14ac:dyDescent="0.35">
      <c r="A1296" t="s">
        <v>221</v>
      </c>
      <c r="B1296" t="s">
        <v>25</v>
      </c>
      <c r="C1296">
        <v>802445</v>
      </c>
      <c r="D1296" t="s">
        <v>17</v>
      </c>
      <c r="E1296" t="s">
        <v>18</v>
      </c>
      <c r="F1296" t="s">
        <v>34</v>
      </c>
      <c r="H1296" t="s">
        <v>35</v>
      </c>
      <c r="I1296" t="s">
        <v>22</v>
      </c>
      <c r="M1296" t="s">
        <v>2471</v>
      </c>
      <c r="N1296" t="s">
        <v>24</v>
      </c>
      <c r="O1296" s="1">
        <v>39984.947604166664</v>
      </c>
    </row>
    <row r="1297" spans="1:15" x14ac:dyDescent="0.35">
      <c r="A1297" t="s">
        <v>15</v>
      </c>
      <c r="B1297" t="s">
        <v>25</v>
      </c>
      <c r="C1297">
        <v>787585</v>
      </c>
      <c r="D1297" t="s">
        <v>17</v>
      </c>
      <c r="E1297" t="s">
        <v>18</v>
      </c>
      <c r="F1297" t="s">
        <v>19</v>
      </c>
      <c r="G1297" t="s">
        <v>20</v>
      </c>
      <c r="I1297" t="s">
        <v>22</v>
      </c>
      <c r="N1297" t="s">
        <v>24</v>
      </c>
      <c r="O1297" s="1">
        <v>39985.421203703707</v>
      </c>
    </row>
    <row r="1298" spans="1:15" x14ac:dyDescent="0.35">
      <c r="A1298" t="s">
        <v>15</v>
      </c>
      <c r="B1298" t="s">
        <v>25</v>
      </c>
      <c r="C1298">
        <v>889621</v>
      </c>
      <c r="D1298" t="s">
        <v>17</v>
      </c>
      <c r="E1298" t="s">
        <v>26</v>
      </c>
      <c r="F1298" t="s">
        <v>19</v>
      </c>
      <c r="G1298" t="s">
        <v>20</v>
      </c>
      <c r="I1298" t="s">
        <v>22</v>
      </c>
      <c r="N1298" t="s">
        <v>24</v>
      </c>
      <c r="O1298" s="1">
        <v>39985.606585648151</v>
      </c>
    </row>
    <row r="1299" spans="1:15" x14ac:dyDescent="0.35">
      <c r="A1299" t="s">
        <v>15</v>
      </c>
      <c r="B1299" t="s">
        <v>25</v>
      </c>
      <c r="C1299">
        <v>522927</v>
      </c>
      <c r="D1299" t="s">
        <v>17</v>
      </c>
      <c r="E1299" t="s">
        <v>18</v>
      </c>
      <c r="F1299" t="s">
        <v>19</v>
      </c>
      <c r="G1299" t="s">
        <v>20</v>
      </c>
      <c r="H1299" t="s">
        <v>35</v>
      </c>
      <c r="I1299" t="s">
        <v>22</v>
      </c>
      <c r="N1299" t="s">
        <v>24</v>
      </c>
      <c r="O1299" s="1">
        <v>39985.607916666668</v>
      </c>
    </row>
    <row r="1300" spans="1:15" x14ac:dyDescent="0.35">
      <c r="A1300" t="s">
        <v>15</v>
      </c>
      <c r="B1300" t="s">
        <v>25</v>
      </c>
      <c r="C1300">
        <v>923416</v>
      </c>
      <c r="D1300" t="s">
        <v>17</v>
      </c>
      <c r="E1300" t="s">
        <v>18</v>
      </c>
      <c r="I1300" t="s">
        <v>22</v>
      </c>
      <c r="N1300" t="s">
        <v>24</v>
      </c>
      <c r="O1300" s="1">
        <v>39985.677824074075</v>
      </c>
    </row>
    <row r="1301" spans="1:15" x14ac:dyDescent="0.35">
      <c r="A1301" t="s">
        <v>59</v>
      </c>
      <c r="B1301" t="s">
        <v>16</v>
      </c>
      <c r="C1301">
        <v>4935</v>
      </c>
      <c r="D1301" t="s">
        <v>17</v>
      </c>
      <c r="E1301" t="s">
        <v>36</v>
      </c>
      <c r="F1301" t="s">
        <v>19</v>
      </c>
      <c r="G1301" t="s">
        <v>27</v>
      </c>
      <c r="H1301" t="s">
        <v>162</v>
      </c>
      <c r="I1301" t="s">
        <v>22</v>
      </c>
      <c r="K1301" t="s">
        <v>139</v>
      </c>
      <c r="N1301" t="s">
        <v>24</v>
      </c>
      <c r="O1301" s="1">
        <v>39986.465902777774</v>
      </c>
    </row>
    <row r="1302" spans="1:15" x14ac:dyDescent="0.35">
      <c r="A1302" t="s">
        <v>186</v>
      </c>
      <c r="B1302" t="s">
        <v>25</v>
      </c>
      <c r="C1302">
        <v>34256</v>
      </c>
      <c r="D1302" t="s">
        <v>17</v>
      </c>
      <c r="E1302" t="s">
        <v>18</v>
      </c>
      <c r="F1302" t="s">
        <v>19</v>
      </c>
      <c r="G1302" t="s">
        <v>27</v>
      </c>
      <c r="H1302" t="s">
        <v>174</v>
      </c>
      <c r="I1302" t="s">
        <v>22</v>
      </c>
      <c r="N1302" t="s">
        <v>24</v>
      </c>
      <c r="O1302" s="1">
        <v>39986.46769675926</v>
      </c>
    </row>
    <row r="1303" spans="1:15" x14ac:dyDescent="0.35">
      <c r="A1303" t="s">
        <v>186</v>
      </c>
      <c r="B1303" t="s">
        <v>25</v>
      </c>
      <c r="C1303">
        <v>7952</v>
      </c>
      <c r="D1303" t="s">
        <v>17</v>
      </c>
      <c r="E1303" t="s">
        <v>18</v>
      </c>
      <c r="F1303" t="s">
        <v>19</v>
      </c>
      <c r="G1303" t="s">
        <v>27</v>
      </c>
      <c r="H1303" t="s">
        <v>368</v>
      </c>
      <c r="I1303" t="s">
        <v>22</v>
      </c>
      <c r="K1303" t="s">
        <v>168</v>
      </c>
      <c r="M1303" t="s">
        <v>365</v>
      </c>
      <c r="N1303" t="s">
        <v>24</v>
      </c>
      <c r="O1303" s="1">
        <v>39986.471076388887</v>
      </c>
    </row>
    <row r="1304" spans="1:15" x14ac:dyDescent="0.35">
      <c r="A1304" t="s">
        <v>15</v>
      </c>
      <c r="B1304" t="s">
        <v>25</v>
      </c>
      <c r="C1304">
        <v>857173</v>
      </c>
      <c r="D1304" t="s">
        <v>17</v>
      </c>
      <c r="E1304" t="s">
        <v>18</v>
      </c>
      <c r="I1304" t="s">
        <v>22</v>
      </c>
      <c r="N1304" t="s">
        <v>24</v>
      </c>
      <c r="O1304" s="1">
        <v>39987.003969907404</v>
      </c>
    </row>
    <row r="1305" spans="1:15" x14ac:dyDescent="0.35">
      <c r="A1305" t="s">
        <v>560</v>
      </c>
      <c r="B1305" t="s">
        <v>25</v>
      </c>
      <c r="C1305">
        <v>101847</v>
      </c>
      <c r="D1305" t="s">
        <v>17</v>
      </c>
      <c r="E1305" t="s">
        <v>18</v>
      </c>
      <c r="F1305" t="s">
        <v>19</v>
      </c>
      <c r="G1305" t="s">
        <v>27</v>
      </c>
      <c r="H1305" t="s">
        <v>138</v>
      </c>
      <c r="I1305" t="s">
        <v>22</v>
      </c>
      <c r="K1305" t="s">
        <v>195</v>
      </c>
      <c r="N1305" t="s">
        <v>24</v>
      </c>
      <c r="O1305" s="1">
        <v>39987.394976851851</v>
      </c>
    </row>
    <row r="1306" spans="1:15" x14ac:dyDescent="0.35">
      <c r="A1306" t="s">
        <v>327</v>
      </c>
      <c r="B1306" t="s">
        <v>25</v>
      </c>
      <c r="C1306">
        <v>7125</v>
      </c>
      <c r="D1306" t="s">
        <v>17</v>
      </c>
      <c r="E1306" t="s">
        <v>18</v>
      </c>
      <c r="F1306" t="s">
        <v>19</v>
      </c>
      <c r="G1306" t="s">
        <v>27</v>
      </c>
      <c r="H1306" t="s">
        <v>355</v>
      </c>
      <c r="I1306" t="s">
        <v>22</v>
      </c>
      <c r="N1306" t="s">
        <v>24</v>
      </c>
      <c r="O1306" s="1">
        <v>39987.396550925929</v>
      </c>
    </row>
    <row r="1307" spans="1:15" x14ac:dyDescent="0.35">
      <c r="A1307" t="s">
        <v>221</v>
      </c>
      <c r="B1307" t="s">
        <v>25</v>
      </c>
      <c r="C1307">
        <v>15929</v>
      </c>
      <c r="D1307" t="s">
        <v>17</v>
      </c>
      <c r="E1307" t="s">
        <v>18</v>
      </c>
      <c r="F1307" t="s">
        <v>19</v>
      </c>
      <c r="G1307" t="s">
        <v>27</v>
      </c>
      <c r="H1307" t="s">
        <v>510</v>
      </c>
      <c r="I1307" t="s">
        <v>22</v>
      </c>
      <c r="K1307" t="s">
        <v>222</v>
      </c>
      <c r="M1307" t="s">
        <v>511</v>
      </c>
      <c r="N1307" t="s">
        <v>167</v>
      </c>
      <c r="O1307" s="1">
        <v>39987.399641203701</v>
      </c>
    </row>
    <row r="1308" spans="1:15" x14ac:dyDescent="0.35">
      <c r="A1308" t="s">
        <v>186</v>
      </c>
      <c r="B1308" t="s">
        <v>25</v>
      </c>
      <c r="C1308">
        <v>18679</v>
      </c>
      <c r="D1308" t="s">
        <v>17</v>
      </c>
      <c r="E1308" t="s">
        <v>18</v>
      </c>
      <c r="F1308" t="s">
        <v>19</v>
      </c>
      <c r="G1308" t="s">
        <v>27</v>
      </c>
      <c r="H1308" t="s">
        <v>35</v>
      </c>
      <c r="I1308" t="s">
        <v>22</v>
      </c>
      <c r="K1308" t="s">
        <v>139</v>
      </c>
      <c r="N1308" t="s">
        <v>24</v>
      </c>
      <c r="O1308" s="1">
        <v>39987.400740740741</v>
      </c>
    </row>
    <row r="1309" spans="1:15" x14ac:dyDescent="0.35">
      <c r="A1309" t="s">
        <v>972</v>
      </c>
      <c r="B1309" t="s">
        <v>25</v>
      </c>
      <c r="C1309">
        <v>279478</v>
      </c>
      <c r="D1309" t="s">
        <v>17</v>
      </c>
      <c r="E1309" t="s">
        <v>18</v>
      </c>
      <c r="F1309" t="s">
        <v>19</v>
      </c>
      <c r="G1309" t="s">
        <v>20</v>
      </c>
      <c r="H1309" t="s">
        <v>538</v>
      </c>
      <c r="I1309" t="s">
        <v>22</v>
      </c>
      <c r="K1309" t="s">
        <v>250</v>
      </c>
      <c r="L1309">
        <v>1967</v>
      </c>
      <c r="M1309" t="s">
        <v>1518</v>
      </c>
      <c r="N1309" t="s">
        <v>24</v>
      </c>
      <c r="O1309" s="1">
        <v>39987.42765046296</v>
      </c>
    </row>
    <row r="1310" spans="1:15" x14ac:dyDescent="0.35">
      <c r="A1310" t="s">
        <v>327</v>
      </c>
      <c r="B1310" t="s">
        <v>25</v>
      </c>
      <c r="C1310">
        <v>74118</v>
      </c>
      <c r="D1310" t="s">
        <v>17</v>
      </c>
      <c r="E1310" t="s">
        <v>18</v>
      </c>
      <c r="F1310" t="s">
        <v>19</v>
      </c>
      <c r="G1310" t="s">
        <v>27</v>
      </c>
      <c r="H1310" t="s">
        <v>224</v>
      </c>
      <c r="I1310" t="s">
        <v>22</v>
      </c>
      <c r="N1310" t="s">
        <v>24</v>
      </c>
      <c r="O1310" s="1">
        <v>39987.547974537039</v>
      </c>
    </row>
    <row r="1311" spans="1:15" x14ac:dyDescent="0.35">
      <c r="A1311" t="s">
        <v>500</v>
      </c>
      <c r="B1311" t="s">
        <v>25</v>
      </c>
      <c r="C1311">
        <v>57537</v>
      </c>
      <c r="D1311" t="s">
        <v>17</v>
      </c>
      <c r="E1311" t="s">
        <v>18</v>
      </c>
      <c r="F1311" t="s">
        <v>34</v>
      </c>
      <c r="G1311" t="s">
        <v>27</v>
      </c>
      <c r="H1311" t="s">
        <v>80</v>
      </c>
      <c r="I1311" t="s">
        <v>144</v>
      </c>
      <c r="J1311">
        <v>454</v>
      </c>
      <c r="N1311" t="s">
        <v>24</v>
      </c>
      <c r="O1311" s="1">
        <v>39987.699618055558</v>
      </c>
    </row>
    <row r="1312" spans="1:15" x14ac:dyDescent="0.35">
      <c r="A1312" t="s">
        <v>221</v>
      </c>
      <c r="B1312" t="s">
        <v>25</v>
      </c>
      <c r="C1312">
        <v>867172</v>
      </c>
      <c r="D1312" t="s">
        <v>17</v>
      </c>
      <c r="E1312" t="s">
        <v>18</v>
      </c>
      <c r="F1312" t="s">
        <v>34</v>
      </c>
      <c r="G1312" t="s">
        <v>20</v>
      </c>
      <c r="H1312" t="s">
        <v>80</v>
      </c>
      <c r="I1312" t="s">
        <v>22</v>
      </c>
      <c r="J1312">
        <v>466</v>
      </c>
      <c r="M1312" t="s">
        <v>2603</v>
      </c>
      <c r="N1312" t="s">
        <v>24</v>
      </c>
      <c r="O1312" s="1">
        <v>39987.701261574075</v>
      </c>
    </row>
    <row r="1313" spans="1:15" x14ac:dyDescent="0.35">
      <c r="A1313" t="s">
        <v>221</v>
      </c>
      <c r="B1313" t="s">
        <v>25</v>
      </c>
      <c r="C1313">
        <v>58257</v>
      </c>
      <c r="D1313" t="s">
        <v>17</v>
      </c>
      <c r="E1313" t="s">
        <v>18</v>
      </c>
      <c r="F1313" t="s">
        <v>34</v>
      </c>
      <c r="G1313" t="s">
        <v>27</v>
      </c>
      <c r="H1313" t="s">
        <v>80</v>
      </c>
      <c r="I1313" t="s">
        <v>144</v>
      </c>
      <c r="J1313">
        <v>461</v>
      </c>
      <c r="N1313" t="s">
        <v>24</v>
      </c>
      <c r="O1313" s="1">
        <v>39987.7034375</v>
      </c>
    </row>
    <row r="1314" spans="1:15" x14ac:dyDescent="0.35">
      <c r="A1314" t="s">
        <v>300</v>
      </c>
      <c r="B1314" t="s">
        <v>16</v>
      </c>
      <c r="C1314">
        <v>6567</v>
      </c>
      <c r="D1314" t="s">
        <v>17</v>
      </c>
      <c r="E1314" t="s">
        <v>36</v>
      </c>
      <c r="F1314" t="s">
        <v>19</v>
      </c>
      <c r="G1314" t="s">
        <v>27</v>
      </c>
      <c r="H1314" t="s">
        <v>80</v>
      </c>
      <c r="I1314" t="s">
        <v>86</v>
      </c>
      <c r="J1314">
        <v>463</v>
      </c>
      <c r="N1314" t="s">
        <v>24</v>
      </c>
      <c r="O1314" s="1">
        <v>39987.704675925925</v>
      </c>
    </row>
    <row r="1315" spans="1:15" x14ac:dyDescent="0.35">
      <c r="A1315" t="s">
        <v>95</v>
      </c>
      <c r="B1315" t="s">
        <v>16</v>
      </c>
      <c r="C1315">
        <v>3114</v>
      </c>
      <c r="D1315" t="s">
        <v>17</v>
      </c>
      <c r="E1315" t="s">
        <v>36</v>
      </c>
      <c r="F1315" t="s">
        <v>19</v>
      </c>
      <c r="G1315" t="s">
        <v>27</v>
      </c>
      <c r="H1315" t="s">
        <v>80</v>
      </c>
      <c r="I1315" t="s">
        <v>86</v>
      </c>
      <c r="J1315">
        <v>458</v>
      </c>
      <c r="N1315" t="s">
        <v>24</v>
      </c>
      <c r="O1315" s="1">
        <v>39987.70584490741</v>
      </c>
    </row>
    <row r="1316" spans="1:15" x14ac:dyDescent="0.35">
      <c r="A1316" t="s">
        <v>221</v>
      </c>
      <c r="B1316" t="s">
        <v>25</v>
      </c>
      <c r="C1316">
        <v>15411</v>
      </c>
      <c r="D1316" t="s">
        <v>17</v>
      </c>
      <c r="E1316" t="s">
        <v>18</v>
      </c>
      <c r="F1316" t="s">
        <v>19</v>
      </c>
      <c r="G1316" t="s">
        <v>27</v>
      </c>
      <c r="H1316" t="s">
        <v>88</v>
      </c>
      <c r="I1316" t="s">
        <v>144</v>
      </c>
      <c r="K1316" t="s">
        <v>230</v>
      </c>
      <c r="L1316">
        <v>1946</v>
      </c>
      <c r="M1316" t="s">
        <v>502</v>
      </c>
      <c r="N1316" t="s">
        <v>167</v>
      </c>
      <c r="O1316" s="1">
        <v>39987.946712962963</v>
      </c>
    </row>
    <row r="1317" spans="1:15" x14ac:dyDescent="0.35">
      <c r="A1317" t="s">
        <v>221</v>
      </c>
      <c r="B1317" t="s">
        <v>25</v>
      </c>
      <c r="C1317">
        <v>21063</v>
      </c>
      <c r="D1317" t="s">
        <v>17</v>
      </c>
      <c r="E1317" t="s">
        <v>18</v>
      </c>
      <c r="F1317" t="s">
        <v>96</v>
      </c>
      <c r="H1317" t="s">
        <v>596</v>
      </c>
      <c r="I1317" t="s">
        <v>22</v>
      </c>
      <c r="N1317" t="s">
        <v>24</v>
      </c>
      <c r="O1317" s="1">
        <v>39988.58394675926</v>
      </c>
    </row>
    <row r="1318" spans="1:15" x14ac:dyDescent="0.35">
      <c r="A1318" t="s">
        <v>500</v>
      </c>
      <c r="B1318" t="s">
        <v>25</v>
      </c>
      <c r="C1318">
        <v>662720</v>
      </c>
      <c r="D1318" t="s">
        <v>17</v>
      </c>
      <c r="E1318" t="s">
        <v>18</v>
      </c>
      <c r="F1318" t="s">
        <v>34</v>
      </c>
      <c r="I1318" t="s">
        <v>22</v>
      </c>
      <c r="K1318" t="s">
        <v>197</v>
      </c>
      <c r="N1318" t="s">
        <v>24</v>
      </c>
      <c r="O1318" s="1">
        <v>39988.888043981482</v>
      </c>
    </row>
    <row r="1319" spans="1:15" x14ac:dyDescent="0.35">
      <c r="A1319" t="s">
        <v>221</v>
      </c>
      <c r="B1319" t="s">
        <v>16</v>
      </c>
      <c r="C1319">
        <v>9168</v>
      </c>
      <c r="D1319" t="s">
        <v>17</v>
      </c>
      <c r="E1319" t="s">
        <v>18</v>
      </c>
      <c r="F1319" t="s">
        <v>19</v>
      </c>
      <c r="G1319" t="s">
        <v>27</v>
      </c>
      <c r="H1319" t="s">
        <v>28</v>
      </c>
      <c r="I1319" t="s">
        <v>304</v>
      </c>
      <c r="K1319" t="s">
        <v>139</v>
      </c>
      <c r="N1319" t="s">
        <v>34</v>
      </c>
      <c r="O1319" s="1">
        <v>39989.385034722225</v>
      </c>
    </row>
    <row r="1320" spans="1:15" x14ac:dyDescent="0.35">
      <c r="A1320" t="s">
        <v>560</v>
      </c>
      <c r="B1320" t="s">
        <v>25</v>
      </c>
      <c r="C1320">
        <v>819727</v>
      </c>
      <c r="D1320" t="s">
        <v>17</v>
      </c>
      <c r="E1320" t="s">
        <v>18</v>
      </c>
      <c r="F1320" t="s">
        <v>19</v>
      </c>
      <c r="G1320" t="s">
        <v>20</v>
      </c>
      <c r="H1320" t="s">
        <v>162</v>
      </c>
      <c r="I1320" t="s">
        <v>22</v>
      </c>
      <c r="K1320" t="s">
        <v>195</v>
      </c>
      <c r="N1320" t="s">
        <v>24</v>
      </c>
      <c r="O1320" s="1">
        <v>39989.389884259261</v>
      </c>
    </row>
    <row r="1321" spans="1:15" x14ac:dyDescent="0.35">
      <c r="A1321" t="s">
        <v>221</v>
      </c>
      <c r="B1321" t="s">
        <v>16</v>
      </c>
      <c r="C1321">
        <v>290723</v>
      </c>
      <c r="D1321" t="s">
        <v>17</v>
      </c>
      <c r="E1321" t="s">
        <v>18</v>
      </c>
      <c r="F1321" t="s">
        <v>19</v>
      </c>
      <c r="G1321" t="s">
        <v>27</v>
      </c>
      <c r="H1321" t="s">
        <v>329</v>
      </c>
      <c r="I1321" t="s">
        <v>22</v>
      </c>
      <c r="K1321" t="s">
        <v>139</v>
      </c>
      <c r="M1321" t="s">
        <v>1538</v>
      </c>
      <c r="N1321" t="s">
        <v>34</v>
      </c>
      <c r="O1321" s="1">
        <v>39989.416458333333</v>
      </c>
    </row>
    <row r="1322" spans="1:15" x14ac:dyDescent="0.35">
      <c r="A1322" t="s">
        <v>15</v>
      </c>
      <c r="B1322" t="s">
        <v>25</v>
      </c>
      <c r="C1322">
        <v>940076</v>
      </c>
      <c r="D1322" t="s">
        <v>17</v>
      </c>
      <c r="E1322" t="s">
        <v>18</v>
      </c>
      <c r="F1322" t="s">
        <v>19</v>
      </c>
      <c r="H1322" t="s">
        <v>156</v>
      </c>
      <c r="I1322" t="s">
        <v>22</v>
      </c>
      <c r="N1322" t="s">
        <v>24</v>
      </c>
      <c r="O1322" s="1">
        <v>39989.648622685185</v>
      </c>
    </row>
    <row r="1323" spans="1:15" x14ac:dyDescent="0.35">
      <c r="A1323" t="s">
        <v>15</v>
      </c>
      <c r="B1323" t="s">
        <v>25</v>
      </c>
      <c r="C1323">
        <v>680592</v>
      </c>
      <c r="D1323" t="s">
        <v>17</v>
      </c>
      <c r="E1323" t="s">
        <v>18</v>
      </c>
      <c r="F1323" t="s">
        <v>19</v>
      </c>
      <c r="G1323" t="s">
        <v>20</v>
      </c>
      <c r="I1323" t="s">
        <v>22</v>
      </c>
      <c r="N1323" t="s">
        <v>24</v>
      </c>
      <c r="O1323" s="1">
        <v>39990.585972222223</v>
      </c>
    </row>
    <row r="1324" spans="1:15" x14ac:dyDescent="0.35">
      <c r="A1324" t="s">
        <v>314</v>
      </c>
      <c r="B1324" t="s">
        <v>25</v>
      </c>
      <c r="C1324">
        <v>27912</v>
      </c>
      <c r="D1324" t="s">
        <v>17</v>
      </c>
      <c r="E1324" t="s">
        <v>18</v>
      </c>
      <c r="F1324" t="s">
        <v>19</v>
      </c>
      <c r="G1324" t="s">
        <v>27</v>
      </c>
      <c r="H1324" t="s">
        <v>143</v>
      </c>
      <c r="I1324" t="s">
        <v>22</v>
      </c>
      <c r="L1324" t="s">
        <v>672</v>
      </c>
      <c r="M1324" t="s">
        <v>673</v>
      </c>
      <c r="N1324" t="s">
        <v>24</v>
      </c>
      <c r="O1324" s="1">
        <v>39990.65252314815</v>
      </c>
    </row>
    <row r="1325" spans="1:15" x14ac:dyDescent="0.35">
      <c r="A1325" t="s">
        <v>327</v>
      </c>
      <c r="B1325" t="s">
        <v>25</v>
      </c>
      <c r="C1325">
        <v>334819</v>
      </c>
      <c r="D1325" t="s">
        <v>17</v>
      </c>
      <c r="E1325" t="s">
        <v>18</v>
      </c>
      <c r="I1325" t="s">
        <v>22</v>
      </c>
      <c r="N1325" t="s">
        <v>24</v>
      </c>
      <c r="O1325" s="1">
        <v>39990.708564814813</v>
      </c>
    </row>
    <row r="1326" spans="1:15" x14ac:dyDescent="0.35">
      <c r="A1326" t="s">
        <v>59</v>
      </c>
      <c r="B1326" t="s">
        <v>25</v>
      </c>
      <c r="C1326">
        <v>1119</v>
      </c>
      <c r="D1326" t="s">
        <v>73</v>
      </c>
      <c r="E1326" t="s">
        <v>18</v>
      </c>
      <c r="F1326" t="s">
        <v>19</v>
      </c>
      <c r="H1326" t="s">
        <v>28</v>
      </c>
      <c r="I1326" t="s">
        <v>43</v>
      </c>
      <c r="K1326" t="s">
        <v>94</v>
      </c>
      <c r="M1326" t="s">
        <v>111</v>
      </c>
      <c r="N1326" t="s">
        <v>24</v>
      </c>
      <c r="O1326" s="1">
        <v>39991.759768518517</v>
      </c>
    </row>
    <row r="1327" spans="1:15" x14ac:dyDescent="0.35">
      <c r="A1327" t="s">
        <v>59</v>
      </c>
      <c r="B1327" t="s">
        <v>25</v>
      </c>
      <c r="C1327">
        <v>2117</v>
      </c>
      <c r="D1327" t="s">
        <v>17</v>
      </c>
      <c r="E1327" t="s">
        <v>36</v>
      </c>
      <c r="F1327" t="s">
        <v>34</v>
      </c>
      <c r="G1327" t="s">
        <v>27</v>
      </c>
      <c r="H1327" t="s">
        <v>28</v>
      </c>
      <c r="I1327" t="s">
        <v>43</v>
      </c>
      <c r="K1327" t="s">
        <v>94</v>
      </c>
      <c r="M1327" t="s">
        <v>164</v>
      </c>
      <c r="N1327" t="s">
        <v>24</v>
      </c>
      <c r="O1327" s="1">
        <v>39991.76290509259</v>
      </c>
    </row>
    <row r="1328" spans="1:15" x14ac:dyDescent="0.35">
      <c r="A1328" t="s">
        <v>221</v>
      </c>
      <c r="B1328" t="s">
        <v>25</v>
      </c>
      <c r="C1328">
        <v>4807</v>
      </c>
      <c r="D1328" t="s">
        <v>17</v>
      </c>
      <c r="E1328" t="s">
        <v>18</v>
      </c>
      <c r="F1328" t="s">
        <v>19</v>
      </c>
      <c r="H1328" t="s">
        <v>28</v>
      </c>
      <c r="I1328" t="s">
        <v>43</v>
      </c>
      <c r="K1328" t="s">
        <v>139</v>
      </c>
      <c r="M1328" t="s">
        <v>276</v>
      </c>
      <c r="N1328" t="s">
        <v>34</v>
      </c>
      <c r="O1328" s="1">
        <v>39991.768807870372</v>
      </c>
    </row>
    <row r="1329" spans="1:15" x14ac:dyDescent="0.35">
      <c r="A1329" t="s">
        <v>221</v>
      </c>
      <c r="B1329" t="s">
        <v>25</v>
      </c>
      <c r="C1329">
        <v>13711</v>
      </c>
      <c r="D1329" t="s">
        <v>17</v>
      </c>
      <c r="E1329" t="s">
        <v>18</v>
      </c>
      <c r="F1329" t="s">
        <v>34</v>
      </c>
      <c r="G1329" t="s">
        <v>27</v>
      </c>
      <c r="H1329" t="s">
        <v>28</v>
      </c>
      <c r="I1329" t="s">
        <v>304</v>
      </c>
      <c r="K1329" t="s">
        <v>222</v>
      </c>
      <c r="M1329" t="s">
        <v>487</v>
      </c>
      <c r="N1329" t="s">
        <v>167</v>
      </c>
      <c r="O1329" s="1">
        <v>39991.773078703707</v>
      </c>
    </row>
    <row r="1330" spans="1:15" x14ac:dyDescent="0.35">
      <c r="A1330" t="s">
        <v>972</v>
      </c>
      <c r="B1330" t="s">
        <v>25</v>
      </c>
      <c r="C1330">
        <v>199548</v>
      </c>
      <c r="D1330" t="s">
        <v>17</v>
      </c>
      <c r="E1330" t="s">
        <v>18</v>
      </c>
      <c r="F1330" t="s">
        <v>34</v>
      </c>
      <c r="G1330" t="s">
        <v>20</v>
      </c>
      <c r="H1330" t="s">
        <v>28</v>
      </c>
      <c r="I1330" t="s">
        <v>144</v>
      </c>
      <c r="K1330" t="s">
        <v>250</v>
      </c>
      <c r="M1330" t="s">
        <v>1343</v>
      </c>
      <c r="N1330" t="s">
        <v>24</v>
      </c>
      <c r="O1330" s="1">
        <v>39991.776562500003</v>
      </c>
    </row>
    <row r="1331" spans="1:15" x14ac:dyDescent="0.35">
      <c r="A1331" t="s">
        <v>221</v>
      </c>
      <c r="B1331" t="s">
        <v>25</v>
      </c>
      <c r="C1331">
        <v>218101</v>
      </c>
      <c r="D1331" t="s">
        <v>17</v>
      </c>
      <c r="E1331" t="s">
        <v>18</v>
      </c>
      <c r="F1331" t="s">
        <v>19</v>
      </c>
      <c r="H1331" t="s">
        <v>28</v>
      </c>
      <c r="I1331" t="s">
        <v>144</v>
      </c>
      <c r="M1331" t="s">
        <v>1389</v>
      </c>
      <c r="N1331" t="s">
        <v>34</v>
      </c>
      <c r="O1331" s="1">
        <v>39991.779247685183</v>
      </c>
    </row>
    <row r="1332" spans="1:15" x14ac:dyDescent="0.35">
      <c r="A1332" t="s">
        <v>972</v>
      </c>
      <c r="B1332" t="s">
        <v>25</v>
      </c>
      <c r="C1332">
        <v>222152</v>
      </c>
      <c r="D1332" t="s">
        <v>17</v>
      </c>
      <c r="E1332" t="s">
        <v>18</v>
      </c>
      <c r="F1332" t="s">
        <v>34</v>
      </c>
      <c r="G1332" t="s">
        <v>20</v>
      </c>
      <c r="H1332" t="s">
        <v>28</v>
      </c>
      <c r="I1332" t="s">
        <v>144</v>
      </c>
      <c r="K1332" t="s">
        <v>250</v>
      </c>
      <c r="M1332" t="s">
        <v>1395</v>
      </c>
      <c r="N1332" t="s">
        <v>24</v>
      </c>
      <c r="O1332" s="1">
        <v>39991.781168981484</v>
      </c>
    </row>
    <row r="1333" spans="1:15" x14ac:dyDescent="0.35">
      <c r="A1333" t="s">
        <v>972</v>
      </c>
      <c r="B1333" t="s">
        <v>25</v>
      </c>
      <c r="C1333">
        <v>228226</v>
      </c>
      <c r="D1333" t="s">
        <v>17</v>
      </c>
      <c r="E1333" t="s">
        <v>18</v>
      </c>
      <c r="F1333" t="s">
        <v>19</v>
      </c>
      <c r="G1333" t="s">
        <v>20</v>
      </c>
      <c r="H1333" t="s">
        <v>28</v>
      </c>
      <c r="I1333" t="s">
        <v>144</v>
      </c>
      <c r="K1333" t="s">
        <v>250</v>
      </c>
      <c r="M1333" t="s">
        <v>1408</v>
      </c>
      <c r="N1333" t="s">
        <v>24</v>
      </c>
      <c r="O1333" s="1">
        <v>39991.78266203704</v>
      </c>
    </row>
    <row r="1334" spans="1:15" x14ac:dyDescent="0.35">
      <c r="A1334" t="s">
        <v>327</v>
      </c>
      <c r="B1334" t="s">
        <v>25</v>
      </c>
      <c r="C1334">
        <v>279322</v>
      </c>
      <c r="D1334" t="s">
        <v>17</v>
      </c>
      <c r="E1334" t="s">
        <v>18</v>
      </c>
      <c r="F1334" t="s">
        <v>19</v>
      </c>
      <c r="G1334" t="s">
        <v>20</v>
      </c>
      <c r="H1334" t="s">
        <v>28</v>
      </c>
      <c r="I1334" t="s">
        <v>144</v>
      </c>
      <c r="M1334" t="s">
        <v>1516</v>
      </c>
      <c r="N1334" t="s">
        <v>24</v>
      </c>
      <c r="O1334" s="1">
        <v>39991.78396990741</v>
      </c>
    </row>
    <row r="1335" spans="1:15" x14ac:dyDescent="0.35">
      <c r="A1335" t="s">
        <v>327</v>
      </c>
      <c r="B1335" t="s">
        <v>25</v>
      </c>
      <c r="C1335">
        <v>309345</v>
      </c>
      <c r="D1335" t="s">
        <v>17</v>
      </c>
      <c r="E1335" t="s">
        <v>18</v>
      </c>
      <c r="F1335" t="s">
        <v>19</v>
      </c>
      <c r="G1335" t="s">
        <v>20</v>
      </c>
      <c r="H1335" t="s">
        <v>28</v>
      </c>
      <c r="I1335" t="s">
        <v>144</v>
      </c>
      <c r="M1335" t="s">
        <v>1571</v>
      </c>
      <c r="N1335" t="s">
        <v>24</v>
      </c>
      <c r="O1335" s="1">
        <v>39991.785219907404</v>
      </c>
    </row>
    <row r="1336" spans="1:15" x14ac:dyDescent="0.35">
      <c r="A1336" t="s">
        <v>560</v>
      </c>
      <c r="B1336" t="s">
        <v>25</v>
      </c>
      <c r="C1336">
        <v>381393</v>
      </c>
      <c r="D1336" t="s">
        <v>17</v>
      </c>
      <c r="E1336" t="s">
        <v>18</v>
      </c>
      <c r="F1336" t="s">
        <v>19</v>
      </c>
      <c r="G1336" t="s">
        <v>20</v>
      </c>
      <c r="H1336" t="s">
        <v>28</v>
      </c>
      <c r="I1336" t="s">
        <v>144</v>
      </c>
      <c r="K1336" t="s">
        <v>926</v>
      </c>
      <c r="N1336" t="s">
        <v>24</v>
      </c>
      <c r="O1336" s="1">
        <v>39991.786319444444</v>
      </c>
    </row>
    <row r="1337" spans="1:15" x14ac:dyDescent="0.35">
      <c r="A1337" t="s">
        <v>500</v>
      </c>
      <c r="B1337" t="s">
        <v>25</v>
      </c>
      <c r="C1337">
        <v>661559</v>
      </c>
      <c r="D1337" t="s">
        <v>17</v>
      </c>
      <c r="E1337" t="s">
        <v>18</v>
      </c>
      <c r="G1337" t="s">
        <v>20</v>
      </c>
      <c r="H1337" t="s">
        <v>28</v>
      </c>
      <c r="I1337" t="s">
        <v>144</v>
      </c>
      <c r="K1337" t="s">
        <v>462</v>
      </c>
      <c r="M1337" t="s">
        <v>2258</v>
      </c>
      <c r="N1337" t="s">
        <v>24</v>
      </c>
      <c r="O1337" s="1">
        <v>39991.791481481479</v>
      </c>
    </row>
    <row r="1338" spans="1:15" x14ac:dyDescent="0.35">
      <c r="B1338" t="s">
        <v>25</v>
      </c>
      <c r="C1338">
        <v>824532</v>
      </c>
      <c r="D1338" t="s">
        <v>17</v>
      </c>
      <c r="E1338" t="s">
        <v>18</v>
      </c>
      <c r="F1338" t="s">
        <v>34</v>
      </c>
      <c r="G1338" t="s">
        <v>20</v>
      </c>
      <c r="H1338" t="s">
        <v>28</v>
      </c>
      <c r="I1338" t="s">
        <v>22</v>
      </c>
      <c r="K1338" t="s">
        <v>168</v>
      </c>
      <c r="M1338" t="s">
        <v>2509</v>
      </c>
      <c r="N1338" t="s">
        <v>24</v>
      </c>
      <c r="O1338" s="1">
        <v>39991.794328703705</v>
      </c>
    </row>
    <row r="1339" spans="1:15" x14ac:dyDescent="0.35">
      <c r="A1339" t="s">
        <v>759</v>
      </c>
      <c r="B1339" t="s">
        <v>25</v>
      </c>
      <c r="C1339">
        <v>834575</v>
      </c>
      <c r="D1339" t="s">
        <v>17</v>
      </c>
      <c r="E1339" t="s">
        <v>18</v>
      </c>
      <c r="F1339" t="s">
        <v>34</v>
      </c>
      <c r="G1339" t="s">
        <v>20</v>
      </c>
      <c r="H1339" t="s">
        <v>28</v>
      </c>
      <c r="I1339" t="s">
        <v>22</v>
      </c>
      <c r="K1339" t="s">
        <v>168</v>
      </c>
      <c r="M1339" t="s">
        <v>2532</v>
      </c>
      <c r="N1339" t="s">
        <v>24</v>
      </c>
      <c r="O1339" s="1">
        <v>39991.798067129632</v>
      </c>
    </row>
    <row r="1340" spans="1:15" x14ac:dyDescent="0.35">
      <c r="A1340" t="s">
        <v>221</v>
      </c>
      <c r="B1340" t="s">
        <v>25</v>
      </c>
      <c r="C1340">
        <v>857915</v>
      </c>
      <c r="D1340" t="s">
        <v>17</v>
      </c>
      <c r="E1340" t="s">
        <v>18</v>
      </c>
      <c r="F1340" t="s">
        <v>19</v>
      </c>
      <c r="G1340" t="s">
        <v>20</v>
      </c>
      <c r="H1340" t="s">
        <v>28</v>
      </c>
      <c r="I1340" t="s">
        <v>22</v>
      </c>
      <c r="K1340" t="s">
        <v>81</v>
      </c>
      <c r="M1340" t="s">
        <v>2581</v>
      </c>
      <c r="N1340" t="s">
        <v>34</v>
      </c>
      <c r="O1340" s="1">
        <v>39991.800509259258</v>
      </c>
    </row>
    <row r="1341" spans="1:15" x14ac:dyDescent="0.35">
      <c r="A1341" t="s">
        <v>759</v>
      </c>
      <c r="B1341" t="s">
        <v>25</v>
      </c>
      <c r="C1341">
        <v>884060</v>
      </c>
      <c r="D1341" t="s">
        <v>17</v>
      </c>
      <c r="E1341" t="s">
        <v>18</v>
      </c>
      <c r="F1341" t="s">
        <v>34</v>
      </c>
      <c r="G1341" t="s">
        <v>20</v>
      </c>
      <c r="H1341" t="s">
        <v>28</v>
      </c>
      <c r="I1341" t="s">
        <v>22</v>
      </c>
      <c r="J1341">
        <v>460</v>
      </c>
      <c r="K1341" t="s">
        <v>188</v>
      </c>
      <c r="M1341" t="s">
        <v>2642</v>
      </c>
      <c r="N1341" t="s">
        <v>24</v>
      </c>
      <c r="O1341" s="1">
        <v>39991.802164351851</v>
      </c>
    </row>
    <row r="1342" spans="1:15" x14ac:dyDescent="0.35">
      <c r="A1342" t="s">
        <v>972</v>
      </c>
      <c r="B1342" t="s">
        <v>16</v>
      </c>
      <c r="C1342">
        <v>279615</v>
      </c>
      <c r="D1342" t="s">
        <v>17</v>
      </c>
      <c r="E1342" t="s">
        <v>18</v>
      </c>
      <c r="F1342" t="s">
        <v>34</v>
      </c>
      <c r="G1342" t="s">
        <v>20</v>
      </c>
      <c r="H1342" t="s">
        <v>80</v>
      </c>
      <c r="I1342" t="s">
        <v>144</v>
      </c>
      <c r="J1342">
        <v>471</v>
      </c>
      <c r="K1342" t="s">
        <v>250</v>
      </c>
      <c r="M1342" t="s">
        <v>1519</v>
      </c>
      <c r="N1342" t="s">
        <v>24</v>
      </c>
      <c r="O1342" s="1">
        <v>39993.463402777779</v>
      </c>
    </row>
    <row r="1343" spans="1:15" x14ac:dyDescent="0.35">
      <c r="A1343" t="s">
        <v>759</v>
      </c>
      <c r="B1343" t="s">
        <v>25</v>
      </c>
      <c r="C1343">
        <v>426140</v>
      </c>
      <c r="D1343" t="s">
        <v>17</v>
      </c>
      <c r="E1343" t="s">
        <v>18</v>
      </c>
      <c r="F1343" t="s">
        <v>19</v>
      </c>
      <c r="G1343" t="s">
        <v>20</v>
      </c>
      <c r="H1343" t="s">
        <v>80</v>
      </c>
      <c r="I1343" t="s">
        <v>144</v>
      </c>
      <c r="J1343">
        <v>457</v>
      </c>
      <c r="M1343" t="s">
        <v>1866</v>
      </c>
      <c r="N1343" t="s">
        <v>24</v>
      </c>
      <c r="O1343" s="1">
        <v>39993.465185185189</v>
      </c>
    </row>
    <row r="1344" spans="1:15" x14ac:dyDescent="0.35">
      <c r="A1344" t="s">
        <v>15</v>
      </c>
      <c r="B1344" t="s">
        <v>25</v>
      </c>
      <c r="C1344">
        <v>681700</v>
      </c>
      <c r="D1344" t="s">
        <v>17</v>
      </c>
      <c r="E1344" t="s">
        <v>18</v>
      </c>
      <c r="F1344" t="s">
        <v>19</v>
      </c>
      <c r="G1344" t="s">
        <v>20</v>
      </c>
      <c r="H1344" t="s">
        <v>80</v>
      </c>
      <c r="I1344" t="s">
        <v>144</v>
      </c>
      <c r="J1344">
        <v>472</v>
      </c>
      <c r="N1344" t="s">
        <v>24</v>
      </c>
      <c r="O1344" s="1">
        <v>39993.466134259259</v>
      </c>
    </row>
    <row r="1345" spans="1:15" x14ac:dyDescent="0.35">
      <c r="A1345" t="s">
        <v>92</v>
      </c>
      <c r="B1345" t="s">
        <v>25</v>
      </c>
      <c r="C1345">
        <v>1373</v>
      </c>
      <c r="D1345" t="s">
        <v>17</v>
      </c>
      <c r="E1345" t="s">
        <v>26</v>
      </c>
      <c r="F1345" t="s">
        <v>19</v>
      </c>
      <c r="G1345" t="s">
        <v>27</v>
      </c>
      <c r="H1345" t="s">
        <v>80</v>
      </c>
      <c r="I1345" t="s">
        <v>43</v>
      </c>
      <c r="J1345">
        <v>461</v>
      </c>
      <c r="N1345" t="s">
        <v>24</v>
      </c>
      <c r="O1345" s="1">
        <v>39993.467418981483</v>
      </c>
    </row>
    <row r="1346" spans="1:15" x14ac:dyDescent="0.35">
      <c r="A1346" t="s">
        <v>186</v>
      </c>
      <c r="B1346" t="s">
        <v>25</v>
      </c>
      <c r="C1346">
        <v>12213</v>
      </c>
      <c r="D1346" t="s">
        <v>17</v>
      </c>
      <c r="E1346" t="s">
        <v>18</v>
      </c>
      <c r="G1346" t="s">
        <v>27</v>
      </c>
      <c r="H1346" t="s">
        <v>80</v>
      </c>
      <c r="I1346" t="s">
        <v>217</v>
      </c>
      <c r="J1346">
        <v>466</v>
      </c>
      <c r="N1346" t="s">
        <v>24</v>
      </c>
      <c r="O1346" s="1">
        <v>39993.468460648146</v>
      </c>
    </row>
    <row r="1347" spans="1:15" x14ac:dyDescent="0.35">
      <c r="A1347" t="s">
        <v>327</v>
      </c>
      <c r="B1347" t="s">
        <v>25</v>
      </c>
      <c r="C1347">
        <v>413822</v>
      </c>
      <c r="D1347" t="s">
        <v>17</v>
      </c>
      <c r="E1347" t="s">
        <v>18</v>
      </c>
      <c r="F1347" t="s">
        <v>19</v>
      </c>
      <c r="G1347" t="s">
        <v>20</v>
      </c>
      <c r="H1347" t="s">
        <v>80</v>
      </c>
      <c r="I1347" t="s">
        <v>144</v>
      </c>
      <c r="J1347">
        <v>461</v>
      </c>
      <c r="M1347" t="s">
        <v>1831</v>
      </c>
      <c r="N1347" t="s">
        <v>24</v>
      </c>
      <c r="O1347" s="1">
        <v>39993.470856481479</v>
      </c>
    </row>
    <row r="1348" spans="1:15" x14ac:dyDescent="0.35">
      <c r="A1348" t="s">
        <v>146</v>
      </c>
      <c r="B1348" t="s">
        <v>25</v>
      </c>
      <c r="C1348">
        <v>3875</v>
      </c>
      <c r="D1348" t="s">
        <v>17</v>
      </c>
      <c r="E1348" t="s">
        <v>18</v>
      </c>
      <c r="G1348" t="s">
        <v>27</v>
      </c>
      <c r="H1348" t="s">
        <v>80</v>
      </c>
      <c r="I1348" t="s">
        <v>86</v>
      </c>
      <c r="J1348">
        <v>462</v>
      </c>
      <c r="N1348" t="s">
        <v>24</v>
      </c>
      <c r="O1348" s="1">
        <v>39993.472048611111</v>
      </c>
    </row>
    <row r="1349" spans="1:15" x14ac:dyDescent="0.35">
      <c r="A1349" t="s">
        <v>327</v>
      </c>
      <c r="B1349" t="s">
        <v>25</v>
      </c>
      <c r="C1349">
        <v>803182</v>
      </c>
      <c r="D1349" t="s">
        <v>17</v>
      </c>
      <c r="E1349" t="s">
        <v>18</v>
      </c>
      <c r="F1349" t="s">
        <v>34</v>
      </c>
      <c r="G1349" t="s">
        <v>20</v>
      </c>
      <c r="H1349" t="s">
        <v>80</v>
      </c>
      <c r="I1349" t="s">
        <v>22</v>
      </c>
      <c r="J1349">
        <v>465</v>
      </c>
      <c r="N1349" t="s">
        <v>24</v>
      </c>
      <c r="O1349" s="1">
        <v>39993.474351851852</v>
      </c>
    </row>
    <row r="1350" spans="1:15" x14ac:dyDescent="0.35">
      <c r="A1350" t="s">
        <v>759</v>
      </c>
      <c r="B1350" t="s">
        <v>25</v>
      </c>
      <c r="C1350">
        <v>834583</v>
      </c>
      <c r="D1350" t="s">
        <v>17</v>
      </c>
      <c r="E1350" t="s">
        <v>18</v>
      </c>
      <c r="F1350" t="s">
        <v>34</v>
      </c>
      <c r="G1350" t="s">
        <v>20</v>
      </c>
      <c r="H1350" t="s">
        <v>80</v>
      </c>
      <c r="I1350" t="s">
        <v>22</v>
      </c>
      <c r="J1350">
        <v>471</v>
      </c>
      <c r="M1350" t="s">
        <v>2534</v>
      </c>
      <c r="N1350" t="s">
        <v>24</v>
      </c>
      <c r="O1350" s="1">
        <v>39993.476111111115</v>
      </c>
    </row>
    <row r="1351" spans="1:15" x14ac:dyDescent="0.35">
      <c r="A1351" t="s">
        <v>327</v>
      </c>
      <c r="B1351" t="s">
        <v>16</v>
      </c>
      <c r="C1351">
        <v>836436</v>
      </c>
      <c r="D1351" t="s">
        <v>17</v>
      </c>
      <c r="E1351" t="s">
        <v>18</v>
      </c>
      <c r="F1351" t="s">
        <v>34</v>
      </c>
      <c r="G1351" t="s">
        <v>20</v>
      </c>
      <c r="H1351" t="s">
        <v>80</v>
      </c>
      <c r="I1351" t="s">
        <v>22</v>
      </c>
      <c r="J1351">
        <v>471</v>
      </c>
      <c r="N1351" t="s">
        <v>24</v>
      </c>
      <c r="O1351" s="1">
        <v>39993.477071759262</v>
      </c>
    </row>
    <row r="1352" spans="1:15" x14ac:dyDescent="0.35">
      <c r="A1352" t="s">
        <v>560</v>
      </c>
      <c r="B1352" t="s">
        <v>25</v>
      </c>
      <c r="C1352">
        <v>409944</v>
      </c>
      <c r="D1352" t="s">
        <v>17</v>
      </c>
      <c r="E1352" t="s">
        <v>18</v>
      </c>
      <c r="F1352" t="s">
        <v>19</v>
      </c>
      <c r="G1352" t="s">
        <v>20</v>
      </c>
      <c r="H1352" t="s">
        <v>404</v>
      </c>
      <c r="I1352" t="s">
        <v>22</v>
      </c>
      <c r="K1352" t="s">
        <v>195</v>
      </c>
      <c r="N1352" t="s">
        <v>24</v>
      </c>
      <c r="O1352" s="1">
        <v>39993.608865740738</v>
      </c>
    </row>
    <row r="1353" spans="1:15" x14ac:dyDescent="0.35">
      <c r="A1353" t="s">
        <v>327</v>
      </c>
      <c r="B1353" t="s">
        <v>1112</v>
      </c>
      <c r="C1353" t="s">
        <v>2960</v>
      </c>
      <c r="D1353" t="s">
        <v>17</v>
      </c>
      <c r="E1353" t="s">
        <v>18</v>
      </c>
      <c r="F1353" t="s">
        <v>19</v>
      </c>
      <c r="G1353" t="s">
        <v>20</v>
      </c>
      <c r="H1353" t="s">
        <v>349</v>
      </c>
      <c r="I1353" t="s">
        <v>22</v>
      </c>
      <c r="K1353" t="s">
        <v>31</v>
      </c>
      <c r="M1353" t="s">
        <v>2961</v>
      </c>
      <c r="N1353" t="s">
        <v>24</v>
      </c>
      <c r="O1353" s="1">
        <v>39993.776099537034</v>
      </c>
    </row>
    <row r="1354" spans="1:15" x14ac:dyDescent="0.35">
      <c r="A1354" t="s">
        <v>560</v>
      </c>
      <c r="B1354" t="s">
        <v>25</v>
      </c>
      <c r="C1354">
        <v>456788</v>
      </c>
      <c r="D1354" t="s">
        <v>17</v>
      </c>
      <c r="E1354" t="s">
        <v>18</v>
      </c>
      <c r="F1354" t="s">
        <v>19</v>
      </c>
      <c r="G1354" t="s">
        <v>20</v>
      </c>
      <c r="H1354" t="s">
        <v>727</v>
      </c>
      <c r="I1354" t="s">
        <v>22</v>
      </c>
      <c r="M1354" t="s">
        <v>1930</v>
      </c>
      <c r="N1354" t="s">
        <v>24</v>
      </c>
      <c r="O1354" s="1">
        <v>39994.346620370372</v>
      </c>
    </row>
    <row r="1355" spans="1:15" x14ac:dyDescent="0.35">
      <c r="A1355" t="s">
        <v>560</v>
      </c>
      <c r="B1355" t="s">
        <v>25</v>
      </c>
      <c r="C1355">
        <v>176253</v>
      </c>
      <c r="D1355" t="s">
        <v>17</v>
      </c>
      <c r="E1355" t="s">
        <v>18</v>
      </c>
      <c r="F1355" t="s">
        <v>19</v>
      </c>
      <c r="G1355" t="s">
        <v>20</v>
      </c>
      <c r="H1355" t="s">
        <v>28</v>
      </c>
      <c r="I1355" t="s">
        <v>22</v>
      </c>
      <c r="J1355">
        <v>459</v>
      </c>
      <c r="K1355" t="s">
        <v>195</v>
      </c>
      <c r="M1355" t="s">
        <v>1303</v>
      </c>
      <c r="N1355" t="s">
        <v>24</v>
      </c>
      <c r="O1355" s="1">
        <v>39994.362060185187</v>
      </c>
    </row>
    <row r="1356" spans="1:15" x14ac:dyDescent="0.35">
      <c r="A1356" t="s">
        <v>221</v>
      </c>
      <c r="B1356" t="s">
        <v>25</v>
      </c>
      <c r="C1356">
        <v>8131</v>
      </c>
      <c r="D1356" t="s">
        <v>17</v>
      </c>
      <c r="E1356" t="s">
        <v>18</v>
      </c>
      <c r="F1356" t="s">
        <v>19</v>
      </c>
      <c r="G1356" t="s">
        <v>27</v>
      </c>
      <c r="H1356" t="s">
        <v>349</v>
      </c>
      <c r="I1356" t="s">
        <v>22</v>
      </c>
      <c r="K1356" t="s">
        <v>168</v>
      </c>
      <c r="N1356" t="s">
        <v>24</v>
      </c>
      <c r="O1356" s="1">
        <v>39994.4221412037</v>
      </c>
    </row>
    <row r="1357" spans="1:15" x14ac:dyDescent="0.35">
      <c r="A1357" t="s">
        <v>186</v>
      </c>
      <c r="B1357" t="s">
        <v>25</v>
      </c>
      <c r="C1357">
        <v>7962</v>
      </c>
      <c r="D1357" t="s">
        <v>17</v>
      </c>
      <c r="E1357" t="s">
        <v>18</v>
      </c>
      <c r="F1357" t="s">
        <v>19</v>
      </c>
      <c r="H1357" t="s">
        <v>369</v>
      </c>
      <c r="I1357" t="s">
        <v>370</v>
      </c>
      <c r="K1357" t="s">
        <v>371</v>
      </c>
      <c r="M1357" t="s">
        <v>372</v>
      </c>
      <c r="N1357" t="s">
        <v>24</v>
      </c>
      <c r="O1357" s="1">
        <v>39994.518113425926</v>
      </c>
    </row>
    <row r="1358" spans="1:15" x14ac:dyDescent="0.35">
      <c r="A1358" t="s">
        <v>500</v>
      </c>
      <c r="B1358" t="s">
        <v>16</v>
      </c>
      <c r="C1358">
        <v>72814</v>
      </c>
      <c r="D1358" t="s">
        <v>17</v>
      </c>
      <c r="E1358" t="s">
        <v>18</v>
      </c>
      <c r="F1358" t="s">
        <v>19</v>
      </c>
      <c r="G1358" t="s">
        <v>27</v>
      </c>
      <c r="H1358" t="s">
        <v>80</v>
      </c>
      <c r="I1358" t="s">
        <v>144</v>
      </c>
      <c r="J1358">
        <v>472</v>
      </c>
      <c r="N1358" t="s">
        <v>24</v>
      </c>
      <c r="O1358" s="1">
        <v>39994.603252314817</v>
      </c>
    </row>
    <row r="1359" spans="1:15" x14ac:dyDescent="0.35">
      <c r="A1359" t="s">
        <v>759</v>
      </c>
      <c r="B1359" t="s">
        <v>25</v>
      </c>
      <c r="C1359">
        <v>951234</v>
      </c>
      <c r="D1359" t="s">
        <v>17</v>
      </c>
      <c r="E1359" t="s">
        <v>18</v>
      </c>
      <c r="F1359" t="s">
        <v>19</v>
      </c>
      <c r="G1359" t="s">
        <v>20</v>
      </c>
      <c r="H1359" t="s">
        <v>80</v>
      </c>
      <c r="I1359" t="s">
        <v>22</v>
      </c>
      <c r="J1359">
        <v>455</v>
      </c>
      <c r="N1359" t="s">
        <v>24</v>
      </c>
      <c r="O1359" s="1">
        <v>39994.605034722219</v>
      </c>
    </row>
    <row r="1360" spans="1:15" x14ac:dyDescent="0.35">
      <c r="A1360" t="s">
        <v>221</v>
      </c>
      <c r="B1360" t="s">
        <v>1112</v>
      </c>
      <c r="C1360">
        <v>927558</v>
      </c>
      <c r="D1360" t="s">
        <v>17</v>
      </c>
      <c r="E1360" t="s">
        <v>18</v>
      </c>
      <c r="F1360" t="s">
        <v>34</v>
      </c>
      <c r="G1360" t="s">
        <v>20</v>
      </c>
      <c r="H1360" t="s">
        <v>80</v>
      </c>
      <c r="I1360" t="s">
        <v>22</v>
      </c>
      <c r="J1360">
        <v>447</v>
      </c>
      <c r="N1360" t="s">
        <v>24</v>
      </c>
      <c r="O1360" s="1">
        <v>39994.607453703706</v>
      </c>
    </row>
    <row r="1361" spans="1:15" x14ac:dyDescent="0.35">
      <c r="A1361" t="s">
        <v>972</v>
      </c>
      <c r="B1361" t="s">
        <v>25</v>
      </c>
      <c r="C1361">
        <v>554868</v>
      </c>
      <c r="D1361" t="s">
        <v>17</v>
      </c>
      <c r="E1361" t="s">
        <v>18</v>
      </c>
      <c r="I1361" t="s">
        <v>22</v>
      </c>
      <c r="N1361" t="s">
        <v>24</v>
      </c>
      <c r="O1361" s="1">
        <v>39994.644687499997</v>
      </c>
    </row>
    <row r="1362" spans="1:15" x14ac:dyDescent="0.35">
      <c r="A1362" t="s">
        <v>15</v>
      </c>
      <c r="B1362" t="s">
        <v>25</v>
      </c>
      <c r="C1362">
        <v>120844</v>
      </c>
      <c r="D1362" t="s">
        <v>17</v>
      </c>
      <c r="E1362" t="s">
        <v>18</v>
      </c>
      <c r="F1362" t="s">
        <v>19</v>
      </c>
      <c r="G1362" t="s">
        <v>27</v>
      </c>
      <c r="H1362" t="s">
        <v>28</v>
      </c>
      <c r="I1362" t="s">
        <v>22</v>
      </c>
      <c r="L1362" t="s">
        <v>1149</v>
      </c>
      <c r="M1362" t="s">
        <v>1150</v>
      </c>
      <c r="N1362" t="s">
        <v>24</v>
      </c>
      <c r="O1362" s="1">
        <v>39994.981342592589</v>
      </c>
    </row>
    <row r="1363" spans="1:15" x14ac:dyDescent="0.35">
      <c r="A1363" t="s">
        <v>560</v>
      </c>
      <c r="B1363" t="s">
        <v>25</v>
      </c>
      <c r="C1363">
        <v>540906</v>
      </c>
      <c r="D1363" t="s">
        <v>17</v>
      </c>
      <c r="E1363" t="s">
        <v>18</v>
      </c>
      <c r="F1363" t="s">
        <v>34</v>
      </c>
      <c r="G1363" t="s">
        <v>20</v>
      </c>
      <c r="H1363" t="s">
        <v>80</v>
      </c>
      <c r="I1363" t="s">
        <v>144</v>
      </c>
      <c r="J1363">
        <v>476</v>
      </c>
      <c r="K1363" t="s">
        <v>195</v>
      </c>
      <c r="N1363" t="s">
        <v>24</v>
      </c>
      <c r="O1363" s="1">
        <v>39995.537430555552</v>
      </c>
    </row>
    <row r="1364" spans="1:15" x14ac:dyDescent="0.35">
      <c r="A1364" t="s">
        <v>59</v>
      </c>
      <c r="B1364" t="s">
        <v>25</v>
      </c>
      <c r="C1364">
        <v>697608</v>
      </c>
      <c r="D1364" t="s">
        <v>17</v>
      </c>
      <c r="E1364" t="s">
        <v>18</v>
      </c>
      <c r="F1364" t="s">
        <v>19</v>
      </c>
      <c r="G1364" t="s">
        <v>20</v>
      </c>
      <c r="H1364" t="s">
        <v>80</v>
      </c>
      <c r="I1364" t="s">
        <v>22</v>
      </c>
      <c r="J1364">
        <v>475</v>
      </c>
      <c r="M1364" t="s">
        <v>2320</v>
      </c>
      <c r="N1364" t="s">
        <v>24</v>
      </c>
      <c r="O1364" s="1">
        <v>39995.540555555555</v>
      </c>
    </row>
    <row r="1365" spans="1:15" x14ac:dyDescent="0.35">
      <c r="A1365" t="s">
        <v>221</v>
      </c>
      <c r="B1365" t="s">
        <v>25</v>
      </c>
      <c r="C1365">
        <v>149540</v>
      </c>
      <c r="D1365" t="s">
        <v>17</v>
      </c>
      <c r="E1365" t="s">
        <v>18</v>
      </c>
      <c r="F1365" t="s">
        <v>19</v>
      </c>
      <c r="H1365" t="s">
        <v>373</v>
      </c>
      <c r="I1365" t="s">
        <v>22</v>
      </c>
      <c r="N1365" t="s">
        <v>24</v>
      </c>
      <c r="O1365" s="1">
        <v>39995.621539351851</v>
      </c>
    </row>
    <row r="1366" spans="1:15" x14ac:dyDescent="0.35">
      <c r="A1366" t="s">
        <v>1381</v>
      </c>
      <c r="B1366" t="s">
        <v>25</v>
      </c>
      <c r="C1366">
        <v>225913</v>
      </c>
      <c r="D1366" t="s">
        <v>17</v>
      </c>
      <c r="E1366" t="s">
        <v>18</v>
      </c>
      <c r="F1366" t="s">
        <v>34</v>
      </c>
      <c r="G1366" t="s">
        <v>20</v>
      </c>
      <c r="H1366" t="s">
        <v>368</v>
      </c>
      <c r="I1366" t="s">
        <v>22</v>
      </c>
      <c r="K1366" t="s">
        <v>139</v>
      </c>
      <c r="N1366" t="s">
        <v>24</v>
      </c>
      <c r="O1366" s="1">
        <v>39995.781585648147</v>
      </c>
    </row>
    <row r="1367" spans="1:15" x14ac:dyDescent="0.35">
      <c r="A1367" t="s">
        <v>15</v>
      </c>
      <c r="B1367" t="s">
        <v>25</v>
      </c>
      <c r="C1367">
        <v>84466</v>
      </c>
      <c r="D1367" t="s">
        <v>17</v>
      </c>
      <c r="E1367" t="s">
        <v>18</v>
      </c>
      <c r="F1367" t="s">
        <v>19</v>
      </c>
      <c r="H1367" t="s">
        <v>998</v>
      </c>
      <c r="I1367" t="s">
        <v>22</v>
      </c>
      <c r="N1367" t="s">
        <v>24</v>
      </c>
      <c r="O1367" s="1">
        <v>39995.803229166668</v>
      </c>
    </row>
    <row r="1368" spans="1:15" x14ac:dyDescent="0.35">
      <c r="A1368" t="s">
        <v>327</v>
      </c>
      <c r="B1368" t="s">
        <v>16</v>
      </c>
      <c r="C1368">
        <v>51376</v>
      </c>
      <c r="D1368" t="s">
        <v>17</v>
      </c>
      <c r="E1368" t="s">
        <v>18</v>
      </c>
      <c r="F1368" t="s">
        <v>19</v>
      </c>
      <c r="G1368" t="s">
        <v>27</v>
      </c>
      <c r="H1368" t="s">
        <v>28</v>
      </c>
      <c r="I1368" t="s">
        <v>144</v>
      </c>
      <c r="M1368" t="s">
        <v>839</v>
      </c>
      <c r="N1368" t="s">
        <v>24</v>
      </c>
      <c r="O1368" s="1">
        <v>39996.084594907406</v>
      </c>
    </row>
    <row r="1369" spans="1:15" x14ac:dyDescent="0.35">
      <c r="A1369" t="s">
        <v>560</v>
      </c>
      <c r="B1369" t="s">
        <v>25</v>
      </c>
      <c r="C1369">
        <v>137577</v>
      </c>
      <c r="D1369" t="s">
        <v>17</v>
      </c>
      <c r="E1369" t="s">
        <v>18</v>
      </c>
      <c r="F1369" t="s">
        <v>19</v>
      </c>
      <c r="G1369" t="s">
        <v>27</v>
      </c>
      <c r="H1369" t="s">
        <v>576</v>
      </c>
      <c r="I1369" t="s">
        <v>22</v>
      </c>
      <c r="K1369" t="s">
        <v>195</v>
      </c>
      <c r="N1369" t="s">
        <v>24</v>
      </c>
      <c r="O1369" s="1">
        <v>39996.378923611112</v>
      </c>
    </row>
    <row r="1370" spans="1:15" x14ac:dyDescent="0.35">
      <c r="A1370" t="s">
        <v>15</v>
      </c>
      <c r="B1370" t="s">
        <v>16</v>
      </c>
      <c r="C1370">
        <v>524927</v>
      </c>
      <c r="D1370" t="s">
        <v>17</v>
      </c>
      <c r="E1370" t="s">
        <v>18</v>
      </c>
      <c r="F1370" t="s">
        <v>19</v>
      </c>
      <c r="G1370" t="s">
        <v>20</v>
      </c>
      <c r="H1370" t="s">
        <v>392</v>
      </c>
      <c r="I1370" t="s">
        <v>22</v>
      </c>
      <c r="N1370" t="s">
        <v>24</v>
      </c>
      <c r="O1370" s="1">
        <v>39996.522372685184</v>
      </c>
    </row>
    <row r="1371" spans="1:15" x14ac:dyDescent="0.35">
      <c r="A1371" t="s">
        <v>972</v>
      </c>
      <c r="B1371" t="s">
        <v>25</v>
      </c>
      <c r="C1371">
        <v>86582</v>
      </c>
      <c r="D1371" t="s">
        <v>17</v>
      </c>
      <c r="E1371" t="s">
        <v>18</v>
      </c>
      <c r="F1371" t="s">
        <v>19</v>
      </c>
      <c r="G1371" t="s">
        <v>27</v>
      </c>
      <c r="H1371" t="s">
        <v>35</v>
      </c>
      <c r="I1371" t="s">
        <v>22</v>
      </c>
      <c r="J1371">
        <v>460</v>
      </c>
      <c r="K1371" t="s">
        <v>250</v>
      </c>
      <c r="N1371" t="s">
        <v>24</v>
      </c>
      <c r="O1371" s="1">
        <v>39996.538483796299</v>
      </c>
    </row>
    <row r="1372" spans="1:15" x14ac:dyDescent="0.35">
      <c r="A1372" t="s">
        <v>560</v>
      </c>
      <c r="B1372" t="s">
        <v>25</v>
      </c>
      <c r="C1372">
        <v>380296</v>
      </c>
      <c r="D1372" t="s">
        <v>17</v>
      </c>
      <c r="E1372" t="s">
        <v>18</v>
      </c>
      <c r="F1372" t="s">
        <v>19</v>
      </c>
      <c r="G1372" t="s">
        <v>20</v>
      </c>
      <c r="H1372" t="s">
        <v>469</v>
      </c>
      <c r="I1372" t="s">
        <v>22</v>
      </c>
      <c r="K1372" t="s">
        <v>195</v>
      </c>
      <c r="M1372" t="s">
        <v>1736</v>
      </c>
      <c r="N1372" t="s">
        <v>24</v>
      </c>
      <c r="O1372" s="1">
        <v>39996.84815972222</v>
      </c>
    </row>
    <row r="1373" spans="1:15" x14ac:dyDescent="0.35">
      <c r="A1373" t="s">
        <v>327</v>
      </c>
      <c r="B1373" t="s">
        <v>25</v>
      </c>
      <c r="C1373">
        <v>62436</v>
      </c>
      <c r="D1373" t="s">
        <v>17</v>
      </c>
      <c r="E1373" t="s">
        <v>18</v>
      </c>
      <c r="F1373" t="s">
        <v>19</v>
      </c>
      <c r="G1373" t="s">
        <v>27</v>
      </c>
      <c r="I1373" t="s">
        <v>22</v>
      </c>
      <c r="N1373" t="s">
        <v>24</v>
      </c>
      <c r="O1373" s="1">
        <v>39996.886053240742</v>
      </c>
    </row>
    <row r="1374" spans="1:15" x14ac:dyDescent="0.35">
      <c r="A1374" t="s">
        <v>15</v>
      </c>
      <c r="B1374" t="s">
        <v>16</v>
      </c>
      <c r="C1374">
        <v>368966</v>
      </c>
      <c r="D1374" t="s">
        <v>17</v>
      </c>
      <c r="E1374" t="s">
        <v>18</v>
      </c>
      <c r="G1374" t="s">
        <v>20</v>
      </c>
      <c r="H1374" t="s">
        <v>62</v>
      </c>
      <c r="I1374" t="s">
        <v>22</v>
      </c>
      <c r="M1374" t="s">
        <v>1721</v>
      </c>
      <c r="N1374" t="s">
        <v>24</v>
      </c>
      <c r="O1374" s="1">
        <v>39996.952418981484</v>
      </c>
    </row>
    <row r="1375" spans="1:15" x14ac:dyDescent="0.35">
      <c r="A1375" t="s">
        <v>560</v>
      </c>
      <c r="B1375" t="s">
        <v>16</v>
      </c>
      <c r="C1375">
        <v>94639</v>
      </c>
      <c r="D1375" t="s">
        <v>17</v>
      </c>
      <c r="E1375" t="s">
        <v>18</v>
      </c>
      <c r="F1375" t="s">
        <v>19</v>
      </c>
      <c r="G1375" t="s">
        <v>27</v>
      </c>
      <c r="H1375" t="s">
        <v>254</v>
      </c>
      <c r="I1375" t="s">
        <v>22</v>
      </c>
      <c r="N1375" t="s">
        <v>24</v>
      </c>
      <c r="O1375" s="1">
        <v>39996.953009259261</v>
      </c>
    </row>
    <row r="1376" spans="1:15" x14ac:dyDescent="0.35">
      <c r="A1376" t="s">
        <v>221</v>
      </c>
      <c r="B1376" t="s">
        <v>16</v>
      </c>
      <c r="C1376">
        <v>441326</v>
      </c>
      <c r="D1376" t="s">
        <v>17</v>
      </c>
      <c r="E1376" t="s">
        <v>18</v>
      </c>
      <c r="F1376" t="s">
        <v>19</v>
      </c>
      <c r="G1376" t="s">
        <v>20</v>
      </c>
      <c r="H1376" t="s">
        <v>254</v>
      </c>
      <c r="I1376" t="s">
        <v>22</v>
      </c>
      <c r="K1376" t="s">
        <v>139</v>
      </c>
      <c r="N1376" t="s">
        <v>34</v>
      </c>
      <c r="O1376" s="1">
        <v>39996.953680555554</v>
      </c>
    </row>
    <row r="1377" spans="1:15" x14ac:dyDescent="0.35">
      <c r="A1377" t="s">
        <v>221</v>
      </c>
      <c r="B1377" t="s">
        <v>25</v>
      </c>
      <c r="C1377">
        <v>695412</v>
      </c>
      <c r="D1377" t="s">
        <v>17</v>
      </c>
      <c r="E1377" t="s">
        <v>18</v>
      </c>
      <c r="G1377" t="s">
        <v>20</v>
      </c>
      <c r="H1377" t="s">
        <v>254</v>
      </c>
      <c r="I1377" t="s">
        <v>22</v>
      </c>
      <c r="N1377" t="s">
        <v>34</v>
      </c>
      <c r="O1377" s="1">
        <v>39996.953969907408</v>
      </c>
    </row>
    <row r="1378" spans="1:15" x14ac:dyDescent="0.35">
      <c r="B1378" t="s">
        <v>25</v>
      </c>
      <c r="C1378">
        <v>359</v>
      </c>
      <c r="D1378" t="s">
        <v>17</v>
      </c>
      <c r="E1378" t="s">
        <v>18</v>
      </c>
      <c r="F1378" t="s">
        <v>19</v>
      </c>
      <c r="G1378" t="s">
        <v>27</v>
      </c>
      <c r="H1378" t="s">
        <v>69</v>
      </c>
      <c r="I1378" t="s">
        <v>22</v>
      </c>
      <c r="M1378" t="s">
        <v>70</v>
      </c>
      <c r="N1378" t="s">
        <v>24</v>
      </c>
      <c r="O1378" s="1">
        <v>39997.334502314814</v>
      </c>
    </row>
    <row r="1379" spans="1:15" x14ac:dyDescent="0.35">
      <c r="A1379" t="s">
        <v>221</v>
      </c>
      <c r="B1379" t="s">
        <v>25</v>
      </c>
      <c r="C1379">
        <v>867357</v>
      </c>
      <c r="D1379" t="s">
        <v>17</v>
      </c>
      <c r="E1379" t="s">
        <v>18</v>
      </c>
      <c r="F1379" t="s">
        <v>34</v>
      </c>
      <c r="G1379" t="s">
        <v>20</v>
      </c>
      <c r="H1379" t="s">
        <v>35</v>
      </c>
      <c r="I1379" t="s">
        <v>22</v>
      </c>
      <c r="K1379" t="s">
        <v>168</v>
      </c>
      <c r="L1379">
        <v>1977</v>
      </c>
      <c r="M1379" t="s">
        <v>2608</v>
      </c>
      <c r="N1379" t="s">
        <v>24</v>
      </c>
      <c r="O1379" s="1">
        <v>39997.529513888891</v>
      </c>
    </row>
    <row r="1380" spans="1:15" x14ac:dyDescent="0.35">
      <c r="A1380" t="s">
        <v>15</v>
      </c>
      <c r="B1380" t="s">
        <v>25</v>
      </c>
      <c r="C1380">
        <v>857706</v>
      </c>
      <c r="D1380" t="s">
        <v>17</v>
      </c>
      <c r="E1380" t="s">
        <v>18</v>
      </c>
      <c r="F1380" t="s">
        <v>19</v>
      </c>
      <c r="G1380" t="s">
        <v>20</v>
      </c>
      <c r="H1380" t="s">
        <v>102</v>
      </c>
      <c r="I1380" t="s">
        <v>22</v>
      </c>
      <c r="K1380" t="s">
        <v>81</v>
      </c>
      <c r="N1380" t="s">
        <v>24</v>
      </c>
      <c r="O1380" s="1">
        <v>39997.973611111112</v>
      </c>
    </row>
    <row r="1381" spans="1:15" x14ac:dyDescent="0.35">
      <c r="A1381" t="s">
        <v>15</v>
      </c>
      <c r="B1381" t="s">
        <v>25</v>
      </c>
      <c r="C1381">
        <v>363596</v>
      </c>
      <c r="D1381" t="s">
        <v>17</v>
      </c>
      <c r="E1381" t="s">
        <v>18</v>
      </c>
      <c r="F1381" t="s">
        <v>19</v>
      </c>
      <c r="H1381" t="s">
        <v>589</v>
      </c>
      <c r="I1381" t="s">
        <v>22</v>
      </c>
      <c r="N1381" t="s">
        <v>24</v>
      </c>
      <c r="O1381" s="1">
        <v>39999.404479166667</v>
      </c>
    </row>
    <row r="1382" spans="1:15" x14ac:dyDescent="0.35">
      <c r="A1382" t="s">
        <v>327</v>
      </c>
      <c r="B1382" t="s">
        <v>25</v>
      </c>
      <c r="C1382">
        <v>195415</v>
      </c>
      <c r="D1382" t="s">
        <v>17</v>
      </c>
      <c r="E1382" t="s">
        <v>18</v>
      </c>
      <c r="I1382" t="s">
        <v>22</v>
      </c>
      <c r="N1382" t="s">
        <v>24</v>
      </c>
      <c r="O1382" s="1">
        <v>39999.636145833334</v>
      </c>
    </row>
    <row r="1383" spans="1:15" x14ac:dyDescent="0.35">
      <c r="A1383" t="s">
        <v>500</v>
      </c>
      <c r="B1383" t="s">
        <v>16</v>
      </c>
      <c r="C1383">
        <v>530687</v>
      </c>
      <c r="D1383" t="s">
        <v>17</v>
      </c>
      <c r="E1383" t="s">
        <v>18</v>
      </c>
      <c r="F1383" t="s">
        <v>34</v>
      </c>
      <c r="G1383" t="s">
        <v>20</v>
      </c>
      <c r="H1383" t="s">
        <v>905</v>
      </c>
      <c r="I1383" t="s">
        <v>22</v>
      </c>
      <c r="K1383" t="s">
        <v>462</v>
      </c>
      <c r="N1383" t="s">
        <v>24</v>
      </c>
      <c r="O1383" s="1">
        <v>39999.661076388889</v>
      </c>
    </row>
    <row r="1384" spans="1:15" x14ac:dyDescent="0.35">
      <c r="A1384" t="s">
        <v>15</v>
      </c>
      <c r="B1384" t="s">
        <v>16</v>
      </c>
      <c r="C1384">
        <v>417149</v>
      </c>
      <c r="D1384" t="s">
        <v>17</v>
      </c>
      <c r="E1384" t="s">
        <v>18</v>
      </c>
      <c r="F1384" t="s">
        <v>19</v>
      </c>
      <c r="G1384" t="s">
        <v>20</v>
      </c>
      <c r="H1384" t="s">
        <v>905</v>
      </c>
      <c r="I1384" t="s">
        <v>22</v>
      </c>
      <c r="N1384" t="s">
        <v>24</v>
      </c>
      <c r="O1384" s="1">
        <v>39999.669328703705</v>
      </c>
    </row>
    <row r="1385" spans="1:15" x14ac:dyDescent="0.35">
      <c r="A1385" t="s">
        <v>759</v>
      </c>
      <c r="B1385" t="s">
        <v>25</v>
      </c>
      <c r="C1385">
        <v>858805</v>
      </c>
      <c r="D1385" t="s">
        <v>17</v>
      </c>
      <c r="E1385" t="s">
        <v>18</v>
      </c>
      <c r="F1385" t="s">
        <v>34</v>
      </c>
      <c r="G1385" t="s">
        <v>20</v>
      </c>
      <c r="H1385" t="s">
        <v>905</v>
      </c>
      <c r="I1385" t="s">
        <v>22</v>
      </c>
      <c r="N1385" t="s">
        <v>24</v>
      </c>
      <c r="O1385" s="1">
        <v>39999.670254629629</v>
      </c>
    </row>
    <row r="1386" spans="1:15" x14ac:dyDescent="0.35">
      <c r="A1386" t="s">
        <v>221</v>
      </c>
      <c r="B1386" t="s">
        <v>25</v>
      </c>
      <c r="C1386">
        <v>913798</v>
      </c>
      <c r="D1386" t="s">
        <v>17</v>
      </c>
      <c r="E1386" t="s">
        <v>18</v>
      </c>
      <c r="F1386" t="s">
        <v>19</v>
      </c>
      <c r="G1386" t="s">
        <v>20</v>
      </c>
      <c r="H1386" t="s">
        <v>46</v>
      </c>
      <c r="I1386" t="s">
        <v>22</v>
      </c>
      <c r="K1386" t="s">
        <v>168</v>
      </c>
      <c r="M1386" t="s">
        <v>2693</v>
      </c>
      <c r="N1386" t="s">
        <v>34</v>
      </c>
      <c r="O1386" s="1">
        <v>40000.52171296296</v>
      </c>
    </row>
    <row r="1387" spans="1:15" x14ac:dyDescent="0.35">
      <c r="A1387" t="s">
        <v>15</v>
      </c>
      <c r="B1387" t="s">
        <v>25</v>
      </c>
      <c r="C1387">
        <v>913090</v>
      </c>
      <c r="D1387" t="s">
        <v>17</v>
      </c>
      <c r="E1387" t="s">
        <v>18</v>
      </c>
      <c r="F1387" t="s">
        <v>19</v>
      </c>
      <c r="I1387" t="s">
        <v>22</v>
      </c>
      <c r="N1387" t="s">
        <v>167</v>
      </c>
      <c r="O1387" s="1">
        <v>40000.663634259261</v>
      </c>
    </row>
    <row r="1388" spans="1:15" x14ac:dyDescent="0.35">
      <c r="A1388" t="s">
        <v>2660</v>
      </c>
      <c r="B1388" t="s">
        <v>1112</v>
      </c>
      <c r="C1388">
        <v>993532</v>
      </c>
      <c r="D1388" t="s">
        <v>17</v>
      </c>
      <c r="E1388" t="s">
        <v>18</v>
      </c>
      <c r="F1388" t="s">
        <v>19</v>
      </c>
      <c r="H1388" t="s">
        <v>175</v>
      </c>
      <c r="I1388" t="s">
        <v>22</v>
      </c>
      <c r="N1388" t="s">
        <v>24</v>
      </c>
      <c r="O1388" s="1">
        <v>40000.751643518517</v>
      </c>
    </row>
    <row r="1389" spans="1:15" x14ac:dyDescent="0.35">
      <c r="A1389" t="s">
        <v>972</v>
      </c>
      <c r="B1389" t="s">
        <v>16</v>
      </c>
      <c r="C1389">
        <v>286570</v>
      </c>
      <c r="D1389" t="s">
        <v>17</v>
      </c>
      <c r="E1389" t="s">
        <v>18</v>
      </c>
      <c r="F1389" t="s">
        <v>19</v>
      </c>
      <c r="H1389" t="s">
        <v>28</v>
      </c>
      <c r="I1389" t="s">
        <v>22</v>
      </c>
      <c r="K1389" t="s">
        <v>250</v>
      </c>
      <c r="N1389" t="s">
        <v>24</v>
      </c>
      <c r="O1389" s="1">
        <v>40001.022013888891</v>
      </c>
    </row>
    <row r="1390" spans="1:15" x14ac:dyDescent="0.35">
      <c r="A1390" t="s">
        <v>972</v>
      </c>
      <c r="B1390" t="s">
        <v>25</v>
      </c>
      <c r="C1390">
        <v>281268</v>
      </c>
      <c r="D1390" t="s">
        <v>17</v>
      </c>
      <c r="E1390" t="s">
        <v>18</v>
      </c>
      <c r="F1390" t="s">
        <v>34</v>
      </c>
      <c r="H1390" t="s">
        <v>28</v>
      </c>
      <c r="I1390" t="s">
        <v>22</v>
      </c>
      <c r="K1390" t="s">
        <v>250</v>
      </c>
      <c r="N1390" t="s">
        <v>24</v>
      </c>
      <c r="O1390" s="1">
        <v>40001.02270833333</v>
      </c>
    </row>
    <row r="1391" spans="1:15" x14ac:dyDescent="0.35">
      <c r="A1391" t="s">
        <v>500</v>
      </c>
      <c r="B1391" t="s">
        <v>16</v>
      </c>
      <c r="C1391">
        <v>34611</v>
      </c>
      <c r="D1391" t="s">
        <v>17</v>
      </c>
      <c r="E1391" t="s">
        <v>18</v>
      </c>
      <c r="F1391" t="s">
        <v>19</v>
      </c>
      <c r="G1391" t="s">
        <v>27</v>
      </c>
      <c r="H1391" t="s">
        <v>37</v>
      </c>
      <c r="I1391" t="s">
        <v>22</v>
      </c>
      <c r="N1391" t="s">
        <v>24</v>
      </c>
      <c r="O1391" s="1">
        <v>40002.549837962964</v>
      </c>
    </row>
    <row r="1392" spans="1:15" x14ac:dyDescent="0.35">
      <c r="A1392" t="s">
        <v>560</v>
      </c>
      <c r="B1392" t="s">
        <v>25</v>
      </c>
      <c r="C1392">
        <v>160261</v>
      </c>
      <c r="D1392" t="s">
        <v>17</v>
      </c>
      <c r="E1392" t="s">
        <v>18</v>
      </c>
      <c r="I1392" t="s">
        <v>22</v>
      </c>
      <c r="N1392" t="s">
        <v>24</v>
      </c>
      <c r="O1392" s="1">
        <v>40002.627881944441</v>
      </c>
    </row>
    <row r="1393" spans="1:15" x14ac:dyDescent="0.35">
      <c r="A1393" t="s">
        <v>560</v>
      </c>
      <c r="B1393" t="s">
        <v>16</v>
      </c>
      <c r="C1393">
        <v>425060</v>
      </c>
      <c r="D1393" t="s">
        <v>17</v>
      </c>
      <c r="E1393" t="s">
        <v>18</v>
      </c>
      <c r="F1393" t="s">
        <v>19</v>
      </c>
      <c r="G1393" t="s">
        <v>20</v>
      </c>
      <c r="H1393" t="s">
        <v>433</v>
      </c>
      <c r="I1393" t="s">
        <v>22</v>
      </c>
      <c r="N1393" t="s">
        <v>24</v>
      </c>
      <c r="O1393" s="1">
        <v>40003.292372685188</v>
      </c>
    </row>
    <row r="1394" spans="1:15" x14ac:dyDescent="0.35">
      <c r="A1394" t="s">
        <v>560</v>
      </c>
      <c r="B1394" t="s">
        <v>16</v>
      </c>
      <c r="C1394">
        <v>214542</v>
      </c>
      <c r="D1394" t="s">
        <v>17</v>
      </c>
      <c r="E1394" t="s">
        <v>18</v>
      </c>
      <c r="G1394" t="s">
        <v>20</v>
      </c>
      <c r="I1394" t="s">
        <v>22</v>
      </c>
      <c r="N1394" t="s">
        <v>24</v>
      </c>
      <c r="O1394" s="1">
        <v>40003.401550925926</v>
      </c>
    </row>
    <row r="1395" spans="1:15" x14ac:dyDescent="0.35">
      <c r="A1395" t="s">
        <v>15</v>
      </c>
      <c r="B1395" t="s">
        <v>25</v>
      </c>
      <c r="C1395">
        <v>880660</v>
      </c>
      <c r="D1395" t="s">
        <v>17</v>
      </c>
      <c r="E1395" t="s">
        <v>18</v>
      </c>
      <c r="F1395" t="s">
        <v>19</v>
      </c>
      <c r="G1395" t="s">
        <v>20</v>
      </c>
      <c r="I1395" t="s">
        <v>22</v>
      </c>
      <c r="N1395" t="s">
        <v>24</v>
      </c>
      <c r="O1395" s="1">
        <v>40003.721678240741</v>
      </c>
    </row>
    <row r="1396" spans="1:15" x14ac:dyDescent="0.35">
      <c r="A1396" t="s">
        <v>327</v>
      </c>
      <c r="B1396" t="s">
        <v>25</v>
      </c>
      <c r="C1396">
        <v>62450</v>
      </c>
      <c r="D1396" t="s">
        <v>17</v>
      </c>
      <c r="E1396" t="s">
        <v>18</v>
      </c>
      <c r="F1396" t="s">
        <v>19</v>
      </c>
      <c r="G1396" t="s">
        <v>27</v>
      </c>
      <c r="H1396" t="s">
        <v>56</v>
      </c>
      <c r="I1396" t="s">
        <v>472</v>
      </c>
      <c r="M1396" t="s">
        <v>910</v>
      </c>
      <c r="N1396" t="s">
        <v>24</v>
      </c>
      <c r="O1396" s="1">
        <v>40003.812025462961</v>
      </c>
    </row>
    <row r="1397" spans="1:15" x14ac:dyDescent="0.35">
      <c r="A1397" t="s">
        <v>221</v>
      </c>
      <c r="B1397" t="s">
        <v>25</v>
      </c>
      <c r="C1397">
        <v>153840</v>
      </c>
      <c r="D1397" t="s">
        <v>17</v>
      </c>
      <c r="E1397" t="s">
        <v>18</v>
      </c>
      <c r="F1397" t="s">
        <v>19</v>
      </c>
      <c r="G1397" t="s">
        <v>20</v>
      </c>
      <c r="H1397" t="s">
        <v>1250</v>
      </c>
      <c r="I1397" t="s">
        <v>22</v>
      </c>
      <c r="M1397" t="s">
        <v>1251</v>
      </c>
      <c r="N1397" t="s">
        <v>24</v>
      </c>
      <c r="O1397" s="1">
        <v>40004.070034722223</v>
      </c>
    </row>
    <row r="1398" spans="1:15" x14ac:dyDescent="0.35">
      <c r="A1398" t="s">
        <v>972</v>
      </c>
      <c r="B1398" t="s">
        <v>25</v>
      </c>
      <c r="C1398">
        <v>86799</v>
      </c>
      <c r="D1398" t="s">
        <v>17</v>
      </c>
      <c r="E1398" t="s">
        <v>18</v>
      </c>
      <c r="F1398" t="s">
        <v>19</v>
      </c>
      <c r="G1398" t="s">
        <v>20</v>
      </c>
      <c r="H1398" t="s">
        <v>80</v>
      </c>
      <c r="I1398" t="s">
        <v>144</v>
      </c>
      <c r="J1398">
        <v>477</v>
      </c>
      <c r="K1398" t="s">
        <v>250</v>
      </c>
      <c r="N1398" t="s">
        <v>24</v>
      </c>
      <c r="O1398" s="1">
        <v>40004.598067129627</v>
      </c>
    </row>
    <row r="1399" spans="1:15" x14ac:dyDescent="0.35">
      <c r="A1399" t="s">
        <v>15</v>
      </c>
      <c r="B1399" t="s">
        <v>25</v>
      </c>
      <c r="C1399">
        <v>217507</v>
      </c>
      <c r="D1399" t="s">
        <v>17</v>
      </c>
      <c r="E1399" t="s">
        <v>18</v>
      </c>
      <c r="F1399" t="s">
        <v>19</v>
      </c>
      <c r="G1399" t="s">
        <v>20</v>
      </c>
      <c r="H1399" t="s">
        <v>80</v>
      </c>
      <c r="I1399" t="s">
        <v>144</v>
      </c>
      <c r="J1399">
        <v>469</v>
      </c>
      <c r="N1399" t="s">
        <v>24</v>
      </c>
      <c r="O1399" s="1">
        <v>40004.599803240744</v>
      </c>
    </row>
    <row r="1400" spans="1:15" x14ac:dyDescent="0.35">
      <c r="A1400" t="s">
        <v>327</v>
      </c>
      <c r="B1400" t="s">
        <v>16</v>
      </c>
      <c r="C1400">
        <v>274036</v>
      </c>
      <c r="D1400" t="s">
        <v>17</v>
      </c>
      <c r="E1400" t="s">
        <v>18</v>
      </c>
      <c r="F1400" t="s">
        <v>19</v>
      </c>
      <c r="G1400" t="s">
        <v>20</v>
      </c>
      <c r="H1400" t="s">
        <v>98</v>
      </c>
      <c r="I1400" t="s">
        <v>22</v>
      </c>
      <c r="M1400" t="s">
        <v>1498</v>
      </c>
      <c r="N1400" t="s">
        <v>24</v>
      </c>
      <c r="O1400" s="1">
        <v>40004.656111111108</v>
      </c>
    </row>
    <row r="1401" spans="1:15" x14ac:dyDescent="0.35">
      <c r="A1401" t="s">
        <v>221</v>
      </c>
      <c r="B1401" t="s">
        <v>25</v>
      </c>
      <c r="C1401">
        <v>15996</v>
      </c>
      <c r="D1401" t="s">
        <v>17</v>
      </c>
      <c r="E1401" t="s">
        <v>18</v>
      </c>
      <c r="F1401" t="s">
        <v>19</v>
      </c>
      <c r="G1401" t="s">
        <v>27</v>
      </c>
      <c r="H1401" t="s">
        <v>203</v>
      </c>
      <c r="I1401" t="s">
        <v>22</v>
      </c>
      <c r="L1401" s="4">
        <v>16984</v>
      </c>
      <c r="M1401" t="s">
        <v>514</v>
      </c>
      <c r="N1401" t="s">
        <v>167</v>
      </c>
      <c r="O1401" s="1">
        <v>40005.311736111114</v>
      </c>
    </row>
    <row r="1402" spans="1:15" x14ac:dyDescent="0.35">
      <c r="A1402" t="s">
        <v>327</v>
      </c>
      <c r="B1402" t="s">
        <v>25</v>
      </c>
      <c r="C1402">
        <v>803170</v>
      </c>
      <c r="D1402" t="s">
        <v>17</v>
      </c>
      <c r="E1402" t="s">
        <v>18</v>
      </c>
      <c r="F1402" t="s">
        <v>34</v>
      </c>
      <c r="G1402" t="s">
        <v>20</v>
      </c>
      <c r="H1402" t="s">
        <v>2474</v>
      </c>
      <c r="I1402" t="s">
        <v>22</v>
      </c>
      <c r="N1402" t="s">
        <v>24</v>
      </c>
      <c r="O1402" s="1">
        <v>40005.515324074076</v>
      </c>
    </row>
    <row r="1403" spans="1:15" x14ac:dyDescent="0.35">
      <c r="A1403" t="s">
        <v>221</v>
      </c>
      <c r="B1403" t="s">
        <v>16</v>
      </c>
      <c r="C1403">
        <v>385893</v>
      </c>
      <c r="D1403" t="s">
        <v>17</v>
      </c>
      <c r="E1403" t="s">
        <v>18</v>
      </c>
      <c r="F1403" t="s">
        <v>19</v>
      </c>
      <c r="G1403" t="s">
        <v>20</v>
      </c>
      <c r="I1403" t="s">
        <v>114</v>
      </c>
      <c r="K1403" t="s">
        <v>139</v>
      </c>
      <c r="N1403" t="s">
        <v>34</v>
      </c>
      <c r="O1403" s="1">
        <v>40005.588113425925</v>
      </c>
    </row>
    <row r="1404" spans="1:15" x14ac:dyDescent="0.35">
      <c r="A1404" t="s">
        <v>972</v>
      </c>
      <c r="B1404" t="s">
        <v>16</v>
      </c>
      <c r="C1404">
        <v>195564</v>
      </c>
      <c r="D1404" t="s">
        <v>17</v>
      </c>
      <c r="E1404" t="s">
        <v>18</v>
      </c>
      <c r="F1404" t="s">
        <v>19</v>
      </c>
      <c r="G1404" t="s">
        <v>20</v>
      </c>
      <c r="H1404" t="s">
        <v>56</v>
      </c>
      <c r="I1404" t="s">
        <v>22</v>
      </c>
      <c r="K1404" t="s">
        <v>197</v>
      </c>
      <c r="M1404" t="s">
        <v>195</v>
      </c>
      <c r="N1404" t="s">
        <v>24</v>
      </c>
      <c r="O1404" s="1">
        <v>40005.636828703704</v>
      </c>
    </row>
    <row r="1405" spans="1:15" x14ac:dyDescent="0.35">
      <c r="A1405" t="s">
        <v>15</v>
      </c>
      <c r="B1405" t="s">
        <v>16</v>
      </c>
      <c r="C1405">
        <v>237586</v>
      </c>
      <c r="D1405" t="s">
        <v>17</v>
      </c>
      <c r="E1405" t="s">
        <v>18</v>
      </c>
      <c r="F1405" t="s">
        <v>19</v>
      </c>
      <c r="H1405" t="s">
        <v>1424</v>
      </c>
      <c r="I1405" t="s">
        <v>22</v>
      </c>
      <c r="N1405" t="s">
        <v>24</v>
      </c>
      <c r="O1405" s="1">
        <v>40005.901504629626</v>
      </c>
    </row>
    <row r="1406" spans="1:15" x14ac:dyDescent="0.35">
      <c r="A1406" t="s">
        <v>15</v>
      </c>
      <c r="B1406" t="s">
        <v>16</v>
      </c>
      <c r="C1406">
        <v>994819</v>
      </c>
      <c r="D1406" t="s">
        <v>17</v>
      </c>
      <c r="E1406" t="s">
        <v>18</v>
      </c>
      <c r="F1406" t="s">
        <v>34</v>
      </c>
      <c r="G1406" t="s">
        <v>20</v>
      </c>
      <c r="H1406" t="s">
        <v>265</v>
      </c>
      <c r="I1406" t="s">
        <v>22</v>
      </c>
      <c r="K1406" t="s">
        <v>250</v>
      </c>
      <c r="N1406" t="s">
        <v>24</v>
      </c>
      <c r="O1406" s="1">
        <v>40006.31050925926</v>
      </c>
    </row>
    <row r="1407" spans="1:15" x14ac:dyDescent="0.35">
      <c r="A1407" t="s">
        <v>15</v>
      </c>
      <c r="B1407" t="s">
        <v>16</v>
      </c>
      <c r="C1407">
        <v>371931</v>
      </c>
      <c r="D1407" t="s">
        <v>17</v>
      </c>
      <c r="E1407" t="s">
        <v>18</v>
      </c>
      <c r="F1407" t="s">
        <v>19</v>
      </c>
      <c r="G1407" t="s">
        <v>20</v>
      </c>
      <c r="H1407" t="s">
        <v>35</v>
      </c>
      <c r="I1407" t="s">
        <v>22</v>
      </c>
      <c r="N1407" t="s">
        <v>24</v>
      </c>
      <c r="O1407" s="1">
        <v>40007.44871527778</v>
      </c>
    </row>
    <row r="1408" spans="1:15" x14ac:dyDescent="0.35">
      <c r="A1408" t="s">
        <v>560</v>
      </c>
      <c r="B1408" t="s">
        <v>16</v>
      </c>
      <c r="C1408">
        <v>57368</v>
      </c>
      <c r="D1408" t="s">
        <v>17</v>
      </c>
      <c r="E1408" t="s">
        <v>18</v>
      </c>
      <c r="F1408" t="s">
        <v>19</v>
      </c>
      <c r="G1408" t="s">
        <v>27</v>
      </c>
      <c r="H1408" t="s">
        <v>35</v>
      </c>
      <c r="I1408" t="s">
        <v>22</v>
      </c>
      <c r="N1408" t="s">
        <v>24</v>
      </c>
      <c r="O1408" s="1">
        <v>40007.449282407404</v>
      </c>
    </row>
    <row r="1409" spans="1:15" x14ac:dyDescent="0.35">
      <c r="A1409" t="s">
        <v>15</v>
      </c>
      <c r="B1409" t="s">
        <v>16</v>
      </c>
      <c r="C1409">
        <v>279226</v>
      </c>
      <c r="D1409" t="s">
        <v>17</v>
      </c>
      <c r="E1409" t="s">
        <v>18</v>
      </c>
      <c r="F1409" t="s">
        <v>34</v>
      </c>
      <c r="G1409" t="s">
        <v>20</v>
      </c>
      <c r="H1409" t="s">
        <v>35</v>
      </c>
      <c r="I1409" t="s">
        <v>22</v>
      </c>
      <c r="N1409" t="s">
        <v>24</v>
      </c>
      <c r="O1409" s="1">
        <v>40007.449861111112</v>
      </c>
    </row>
    <row r="1410" spans="1:15" x14ac:dyDescent="0.35">
      <c r="A1410" t="s">
        <v>15</v>
      </c>
      <c r="B1410" t="s">
        <v>25</v>
      </c>
      <c r="C1410">
        <v>120813</v>
      </c>
      <c r="D1410" t="s">
        <v>17</v>
      </c>
      <c r="E1410" t="s">
        <v>18</v>
      </c>
      <c r="F1410" t="s">
        <v>19</v>
      </c>
      <c r="G1410" t="s">
        <v>27</v>
      </c>
      <c r="H1410" t="s">
        <v>35</v>
      </c>
      <c r="I1410" t="s">
        <v>22</v>
      </c>
      <c r="N1410" t="s">
        <v>24</v>
      </c>
      <c r="O1410" s="1">
        <v>40007.450370370374</v>
      </c>
    </row>
    <row r="1411" spans="1:15" x14ac:dyDescent="0.35">
      <c r="A1411" t="s">
        <v>560</v>
      </c>
      <c r="B1411" t="s">
        <v>25</v>
      </c>
      <c r="C1411">
        <v>560007</v>
      </c>
      <c r="D1411" t="s">
        <v>17</v>
      </c>
      <c r="E1411" t="s">
        <v>18</v>
      </c>
      <c r="F1411" t="s">
        <v>19</v>
      </c>
      <c r="G1411" t="s">
        <v>20</v>
      </c>
      <c r="H1411" t="s">
        <v>35</v>
      </c>
      <c r="I1411" t="s">
        <v>22</v>
      </c>
      <c r="N1411" t="s">
        <v>24</v>
      </c>
      <c r="O1411" s="1">
        <v>40007.450925925928</v>
      </c>
    </row>
    <row r="1412" spans="1:15" x14ac:dyDescent="0.35">
      <c r="B1412" t="s">
        <v>1112</v>
      </c>
      <c r="C1412">
        <v>523988</v>
      </c>
      <c r="D1412" t="s">
        <v>17</v>
      </c>
      <c r="E1412" t="s">
        <v>18</v>
      </c>
      <c r="F1412" t="s">
        <v>19</v>
      </c>
      <c r="G1412" t="s">
        <v>20</v>
      </c>
      <c r="H1412" t="s">
        <v>35</v>
      </c>
      <c r="I1412" t="s">
        <v>22</v>
      </c>
      <c r="M1412" t="s">
        <v>2030</v>
      </c>
      <c r="N1412" t="s">
        <v>24</v>
      </c>
      <c r="O1412" s="1">
        <v>40007.451643518521</v>
      </c>
    </row>
    <row r="1413" spans="1:15" x14ac:dyDescent="0.35">
      <c r="A1413" t="s">
        <v>221</v>
      </c>
      <c r="B1413" t="s">
        <v>25</v>
      </c>
      <c r="C1413">
        <v>11913</v>
      </c>
      <c r="D1413" t="s">
        <v>17</v>
      </c>
      <c r="E1413" t="s">
        <v>18</v>
      </c>
      <c r="F1413" t="s">
        <v>19</v>
      </c>
      <c r="G1413" t="s">
        <v>27</v>
      </c>
      <c r="H1413" t="s">
        <v>261</v>
      </c>
      <c r="I1413" t="s">
        <v>22</v>
      </c>
      <c r="K1413" t="s">
        <v>31</v>
      </c>
      <c r="N1413" t="s">
        <v>34</v>
      </c>
      <c r="O1413" s="1">
        <v>40007.67386574074</v>
      </c>
    </row>
    <row r="1414" spans="1:15" x14ac:dyDescent="0.35">
      <c r="A1414" t="s">
        <v>560</v>
      </c>
      <c r="B1414" t="s">
        <v>16</v>
      </c>
      <c r="C1414">
        <v>277192</v>
      </c>
      <c r="D1414" t="s">
        <v>17</v>
      </c>
      <c r="E1414" t="s">
        <v>18</v>
      </c>
      <c r="F1414" t="s">
        <v>19</v>
      </c>
      <c r="G1414" t="s">
        <v>20</v>
      </c>
      <c r="H1414" t="s">
        <v>153</v>
      </c>
      <c r="I1414" t="s">
        <v>22</v>
      </c>
      <c r="K1414" t="s">
        <v>195</v>
      </c>
      <c r="N1414" t="s">
        <v>24</v>
      </c>
      <c r="O1414" s="1">
        <v>40008.046400462961</v>
      </c>
    </row>
    <row r="1415" spans="1:15" x14ac:dyDescent="0.35">
      <c r="A1415" t="s">
        <v>59</v>
      </c>
      <c r="B1415" t="s">
        <v>16</v>
      </c>
      <c r="C1415">
        <v>1528</v>
      </c>
      <c r="D1415" t="s">
        <v>73</v>
      </c>
      <c r="E1415" t="s">
        <v>36</v>
      </c>
      <c r="F1415" t="s">
        <v>19</v>
      </c>
      <c r="H1415" t="s">
        <v>138</v>
      </c>
      <c r="I1415" t="s">
        <v>43</v>
      </c>
      <c r="K1415" t="s">
        <v>139</v>
      </c>
      <c r="N1415" t="s">
        <v>24</v>
      </c>
      <c r="O1415" s="1">
        <v>40009.37300925926</v>
      </c>
    </row>
    <row r="1416" spans="1:15" x14ac:dyDescent="0.35">
      <c r="A1416" t="s">
        <v>59</v>
      </c>
      <c r="B1416" t="s">
        <v>16</v>
      </c>
      <c r="C1416">
        <v>5943</v>
      </c>
      <c r="D1416" t="s">
        <v>73</v>
      </c>
      <c r="E1416" t="s">
        <v>36</v>
      </c>
      <c r="F1416" t="s">
        <v>19</v>
      </c>
      <c r="H1416" t="s">
        <v>138</v>
      </c>
      <c r="I1416" t="s">
        <v>86</v>
      </c>
      <c r="K1416" t="s">
        <v>139</v>
      </c>
      <c r="N1416" t="s">
        <v>24</v>
      </c>
      <c r="O1416" s="1">
        <v>40009.373171296298</v>
      </c>
    </row>
    <row r="1417" spans="1:15" x14ac:dyDescent="0.35">
      <c r="A1417" t="s">
        <v>972</v>
      </c>
      <c r="B1417" t="s">
        <v>25</v>
      </c>
      <c r="C1417">
        <v>184862</v>
      </c>
      <c r="D1417" t="s">
        <v>17</v>
      </c>
      <c r="E1417" t="s">
        <v>18</v>
      </c>
      <c r="F1417" t="s">
        <v>19</v>
      </c>
      <c r="G1417" t="s">
        <v>20</v>
      </c>
      <c r="H1417" t="s">
        <v>316</v>
      </c>
      <c r="I1417" t="s">
        <v>22</v>
      </c>
      <c r="N1417" t="s">
        <v>24</v>
      </c>
      <c r="O1417" s="1">
        <v>40009.40483796296</v>
      </c>
    </row>
    <row r="1418" spans="1:15" x14ac:dyDescent="0.35">
      <c r="A1418" t="s">
        <v>15</v>
      </c>
      <c r="B1418" t="s">
        <v>25</v>
      </c>
      <c r="C1418">
        <v>514691</v>
      </c>
      <c r="D1418" t="s">
        <v>17</v>
      </c>
      <c r="E1418" t="s">
        <v>18</v>
      </c>
      <c r="I1418" t="s">
        <v>22</v>
      </c>
      <c r="N1418" t="s">
        <v>24</v>
      </c>
      <c r="O1418" s="1">
        <v>40009.63140046296</v>
      </c>
    </row>
    <row r="1419" spans="1:15" x14ac:dyDescent="0.35">
      <c r="A1419" t="s">
        <v>327</v>
      </c>
      <c r="B1419" t="s">
        <v>25</v>
      </c>
      <c r="C1419">
        <v>11656</v>
      </c>
      <c r="D1419" t="s">
        <v>17</v>
      </c>
      <c r="E1419" t="s">
        <v>18</v>
      </c>
      <c r="F1419" t="s">
        <v>19</v>
      </c>
      <c r="H1419" t="s">
        <v>446</v>
      </c>
      <c r="I1419" t="s">
        <v>22</v>
      </c>
      <c r="N1419" t="s">
        <v>24</v>
      </c>
      <c r="O1419" s="1">
        <v>40009.783125000002</v>
      </c>
    </row>
    <row r="1420" spans="1:15" x14ac:dyDescent="0.35">
      <c r="B1420" t="s">
        <v>1112</v>
      </c>
      <c r="C1420">
        <v>405285</v>
      </c>
      <c r="D1420" t="s">
        <v>17</v>
      </c>
      <c r="E1420" t="s">
        <v>18</v>
      </c>
      <c r="F1420" t="s">
        <v>19</v>
      </c>
      <c r="I1420" t="s">
        <v>22</v>
      </c>
      <c r="N1420" t="s">
        <v>24</v>
      </c>
      <c r="O1420" s="1">
        <v>40009.963472222225</v>
      </c>
    </row>
    <row r="1421" spans="1:15" x14ac:dyDescent="0.35">
      <c r="A1421" t="s">
        <v>15</v>
      </c>
      <c r="B1421" t="s">
        <v>25</v>
      </c>
      <c r="C1421">
        <v>546301</v>
      </c>
      <c r="D1421" t="s">
        <v>17</v>
      </c>
      <c r="E1421" t="s">
        <v>18</v>
      </c>
      <c r="F1421" t="s">
        <v>19</v>
      </c>
      <c r="G1421" t="s">
        <v>20</v>
      </c>
      <c r="H1421" t="s">
        <v>298</v>
      </c>
      <c r="I1421" t="s">
        <v>22</v>
      </c>
      <c r="M1421" t="s">
        <v>2068</v>
      </c>
      <c r="N1421" t="s">
        <v>24</v>
      </c>
      <c r="O1421" s="1">
        <v>40010.481365740743</v>
      </c>
    </row>
    <row r="1422" spans="1:15" x14ac:dyDescent="0.35">
      <c r="A1422" t="s">
        <v>15</v>
      </c>
      <c r="B1422" t="s">
        <v>16</v>
      </c>
      <c r="C1422">
        <v>276393</v>
      </c>
      <c r="D1422" t="s">
        <v>17</v>
      </c>
      <c r="E1422" t="s">
        <v>18</v>
      </c>
      <c r="F1422" t="s">
        <v>19</v>
      </c>
      <c r="I1422" t="s">
        <v>22</v>
      </c>
      <c r="N1422" t="s">
        <v>24</v>
      </c>
      <c r="O1422" s="1">
        <v>40010.52988425926</v>
      </c>
    </row>
    <row r="1423" spans="1:15" x14ac:dyDescent="0.35">
      <c r="A1423" t="s">
        <v>95</v>
      </c>
      <c r="B1423" t="s">
        <v>25</v>
      </c>
      <c r="C1423">
        <v>3040</v>
      </c>
      <c r="D1423" t="s">
        <v>73</v>
      </c>
      <c r="E1423" t="s">
        <v>36</v>
      </c>
      <c r="F1423" t="s">
        <v>19</v>
      </c>
      <c r="G1423" t="s">
        <v>27</v>
      </c>
      <c r="H1423" t="s">
        <v>143</v>
      </c>
      <c r="I1423" t="s">
        <v>22</v>
      </c>
      <c r="K1423" t="s">
        <v>94</v>
      </c>
      <c r="N1423" t="s">
        <v>24</v>
      </c>
      <c r="O1423" s="1">
        <v>40010.623807870368</v>
      </c>
    </row>
    <row r="1424" spans="1:15" x14ac:dyDescent="0.35">
      <c r="A1424" t="s">
        <v>221</v>
      </c>
      <c r="B1424" t="s">
        <v>25</v>
      </c>
      <c r="C1424">
        <v>913787</v>
      </c>
      <c r="D1424" t="s">
        <v>17</v>
      </c>
      <c r="E1424" t="s">
        <v>18</v>
      </c>
      <c r="I1424" t="s">
        <v>22</v>
      </c>
      <c r="N1424" t="s">
        <v>24</v>
      </c>
      <c r="O1424" s="1">
        <v>40010.837650462963</v>
      </c>
    </row>
    <row r="1425" spans="1:15" x14ac:dyDescent="0.35">
      <c r="A1425" t="s">
        <v>186</v>
      </c>
      <c r="B1425" t="s">
        <v>16</v>
      </c>
      <c r="C1425">
        <v>7911</v>
      </c>
      <c r="D1425" t="s">
        <v>17</v>
      </c>
      <c r="E1425" t="s">
        <v>18</v>
      </c>
      <c r="F1425" t="s">
        <v>19</v>
      </c>
      <c r="G1425" t="s">
        <v>27</v>
      </c>
      <c r="H1425" t="s">
        <v>366</v>
      </c>
      <c r="I1425" t="s">
        <v>22</v>
      </c>
      <c r="M1425" t="s">
        <v>201</v>
      </c>
      <c r="N1425" t="s">
        <v>24</v>
      </c>
      <c r="O1425" s="1">
        <v>40011.374479166669</v>
      </c>
    </row>
    <row r="1426" spans="1:15" x14ac:dyDescent="0.35">
      <c r="A1426" t="s">
        <v>221</v>
      </c>
      <c r="B1426" t="s">
        <v>16</v>
      </c>
      <c r="C1426">
        <v>46799</v>
      </c>
      <c r="D1426" t="s">
        <v>17</v>
      </c>
      <c r="E1426" t="s">
        <v>18</v>
      </c>
      <c r="F1426" t="s">
        <v>19</v>
      </c>
      <c r="G1426" t="s">
        <v>27</v>
      </c>
      <c r="H1426" t="s">
        <v>65</v>
      </c>
      <c r="I1426" t="s">
        <v>22</v>
      </c>
      <c r="K1426" t="s">
        <v>139</v>
      </c>
      <c r="N1426" t="s">
        <v>34</v>
      </c>
      <c r="O1426" s="1">
        <v>40011.375706018516</v>
      </c>
    </row>
    <row r="1427" spans="1:15" x14ac:dyDescent="0.35">
      <c r="A1427" t="s">
        <v>15</v>
      </c>
      <c r="B1427" t="s">
        <v>25</v>
      </c>
      <c r="C1427">
        <v>51656</v>
      </c>
      <c r="D1427" t="s">
        <v>17</v>
      </c>
      <c r="E1427" t="s">
        <v>18</v>
      </c>
      <c r="G1427" t="s">
        <v>27</v>
      </c>
      <c r="H1427" t="s">
        <v>842</v>
      </c>
      <c r="I1427" t="s">
        <v>22</v>
      </c>
      <c r="K1427" t="s">
        <v>132</v>
      </c>
      <c r="N1427" t="s">
        <v>24</v>
      </c>
      <c r="O1427" s="1">
        <v>40011.523888888885</v>
      </c>
    </row>
    <row r="1428" spans="1:15" x14ac:dyDescent="0.35">
      <c r="A1428" t="s">
        <v>15</v>
      </c>
      <c r="B1428" t="s">
        <v>16</v>
      </c>
      <c r="C1428">
        <v>941956</v>
      </c>
      <c r="D1428" t="s">
        <v>17</v>
      </c>
      <c r="E1428" t="s">
        <v>18</v>
      </c>
      <c r="F1428" t="s">
        <v>19</v>
      </c>
      <c r="G1428" t="s">
        <v>20</v>
      </c>
      <c r="H1428" t="s">
        <v>2730</v>
      </c>
      <c r="I1428" t="s">
        <v>22</v>
      </c>
      <c r="N1428" t="s">
        <v>24</v>
      </c>
      <c r="O1428" s="1">
        <v>40011.596331018518</v>
      </c>
    </row>
    <row r="1429" spans="1:15" x14ac:dyDescent="0.35">
      <c r="A1429" t="s">
        <v>1381</v>
      </c>
      <c r="B1429" t="s">
        <v>25</v>
      </c>
      <c r="C1429">
        <v>215883</v>
      </c>
      <c r="D1429" t="s">
        <v>17</v>
      </c>
      <c r="E1429" t="s">
        <v>18</v>
      </c>
      <c r="F1429" t="s">
        <v>19</v>
      </c>
      <c r="G1429" t="s">
        <v>20</v>
      </c>
      <c r="H1429" t="s">
        <v>113</v>
      </c>
      <c r="I1429" t="s">
        <v>144</v>
      </c>
      <c r="J1429">
        <v>468</v>
      </c>
      <c r="K1429" t="s">
        <v>197</v>
      </c>
      <c r="M1429" t="s">
        <v>1383</v>
      </c>
      <c r="N1429" t="s">
        <v>24</v>
      </c>
      <c r="O1429" s="1">
        <v>40012.331516203703</v>
      </c>
    </row>
    <row r="1430" spans="1:15" x14ac:dyDescent="0.35">
      <c r="A1430" t="s">
        <v>759</v>
      </c>
      <c r="B1430" t="s">
        <v>25</v>
      </c>
      <c r="C1430">
        <v>914946</v>
      </c>
      <c r="D1430" t="s">
        <v>17</v>
      </c>
      <c r="E1430" t="s">
        <v>18</v>
      </c>
      <c r="F1430" t="s">
        <v>19</v>
      </c>
      <c r="G1430" t="s">
        <v>20</v>
      </c>
      <c r="H1430" t="s">
        <v>2698</v>
      </c>
      <c r="I1430" t="s">
        <v>22</v>
      </c>
      <c r="J1430" t="s">
        <v>580</v>
      </c>
      <c r="K1430" t="s">
        <v>287</v>
      </c>
      <c r="N1430" t="s">
        <v>24</v>
      </c>
      <c r="O1430" s="1">
        <v>40013.016863425924</v>
      </c>
    </row>
    <row r="1431" spans="1:15" x14ac:dyDescent="0.35">
      <c r="A1431" t="s">
        <v>327</v>
      </c>
      <c r="B1431" t="s">
        <v>16</v>
      </c>
      <c r="C1431">
        <v>7068</v>
      </c>
      <c r="D1431" t="s">
        <v>17</v>
      </c>
      <c r="E1431" t="s">
        <v>18</v>
      </c>
      <c r="F1431" t="s">
        <v>19</v>
      </c>
      <c r="G1431" t="s">
        <v>27</v>
      </c>
      <c r="H1431" t="s">
        <v>62</v>
      </c>
      <c r="I1431" t="s">
        <v>86</v>
      </c>
      <c r="K1431" t="s">
        <v>84</v>
      </c>
      <c r="N1431" t="s">
        <v>24</v>
      </c>
      <c r="O1431" s="1">
        <v>40013.075335648151</v>
      </c>
    </row>
    <row r="1432" spans="1:15" x14ac:dyDescent="0.35">
      <c r="A1432" t="s">
        <v>972</v>
      </c>
      <c r="B1432" t="s">
        <v>25</v>
      </c>
      <c r="C1432">
        <v>340682</v>
      </c>
      <c r="D1432" t="s">
        <v>17</v>
      </c>
      <c r="E1432" t="s">
        <v>18</v>
      </c>
      <c r="F1432" t="s">
        <v>19</v>
      </c>
      <c r="G1432" t="s">
        <v>20</v>
      </c>
      <c r="H1432" t="s">
        <v>714</v>
      </c>
      <c r="I1432" t="s">
        <v>22</v>
      </c>
      <c r="K1432" t="s">
        <v>139</v>
      </c>
      <c r="N1432" t="s">
        <v>24</v>
      </c>
      <c r="O1432" s="1">
        <v>40013.878078703703</v>
      </c>
    </row>
    <row r="1433" spans="1:15" x14ac:dyDescent="0.35">
      <c r="A1433" t="s">
        <v>15</v>
      </c>
      <c r="B1433" t="s">
        <v>16</v>
      </c>
      <c r="C1433">
        <v>632459</v>
      </c>
      <c r="D1433" t="s">
        <v>17</v>
      </c>
      <c r="E1433" t="s">
        <v>18</v>
      </c>
      <c r="F1433" t="s">
        <v>19</v>
      </c>
      <c r="G1433" t="s">
        <v>20</v>
      </c>
      <c r="H1433" t="s">
        <v>2217</v>
      </c>
      <c r="I1433" t="s">
        <v>22</v>
      </c>
      <c r="K1433" t="s">
        <v>81</v>
      </c>
      <c r="N1433" t="s">
        <v>24</v>
      </c>
      <c r="O1433" s="1">
        <v>40014.610312500001</v>
      </c>
    </row>
    <row r="1434" spans="1:15" x14ac:dyDescent="0.35">
      <c r="A1434" t="s">
        <v>560</v>
      </c>
      <c r="B1434" t="s">
        <v>16</v>
      </c>
      <c r="C1434">
        <v>400888</v>
      </c>
      <c r="D1434" t="s">
        <v>17</v>
      </c>
      <c r="E1434" t="s">
        <v>18</v>
      </c>
      <c r="F1434" t="s">
        <v>19</v>
      </c>
      <c r="G1434" t="s">
        <v>20</v>
      </c>
      <c r="H1434" t="s">
        <v>1533</v>
      </c>
      <c r="I1434" t="s">
        <v>22</v>
      </c>
      <c r="K1434" t="s">
        <v>195</v>
      </c>
      <c r="L1434">
        <v>1961</v>
      </c>
      <c r="N1434" t="s">
        <v>24</v>
      </c>
      <c r="O1434" s="1">
        <v>40014.950057870374</v>
      </c>
    </row>
    <row r="1435" spans="1:15" x14ac:dyDescent="0.35">
      <c r="A1435" t="s">
        <v>327</v>
      </c>
      <c r="B1435" t="s">
        <v>25</v>
      </c>
      <c r="C1435">
        <v>341317</v>
      </c>
      <c r="D1435" t="s">
        <v>17</v>
      </c>
      <c r="E1435" t="s">
        <v>18</v>
      </c>
      <c r="F1435" t="s">
        <v>19</v>
      </c>
      <c r="G1435" t="s">
        <v>20</v>
      </c>
      <c r="H1435" t="s">
        <v>88</v>
      </c>
      <c r="I1435" t="s">
        <v>22</v>
      </c>
      <c r="N1435" t="s">
        <v>24</v>
      </c>
      <c r="O1435" s="1">
        <v>40015.368900462963</v>
      </c>
    </row>
    <row r="1436" spans="1:15" x14ac:dyDescent="0.35">
      <c r="A1436" t="s">
        <v>186</v>
      </c>
      <c r="B1436" t="s">
        <v>25</v>
      </c>
      <c r="C1436">
        <v>12685</v>
      </c>
      <c r="D1436" t="s">
        <v>17</v>
      </c>
      <c r="E1436" t="s">
        <v>18</v>
      </c>
      <c r="F1436" t="s">
        <v>19</v>
      </c>
      <c r="G1436" t="s">
        <v>27</v>
      </c>
      <c r="H1436" t="s">
        <v>56</v>
      </c>
      <c r="I1436" t="s">
        <v>22</v>
      </c>
      <c r="K1436" t="s">
        <v>168</v>
      </c>
      <c r="N1436" t="s">
        <v>24</v>
      </c>
      <c r="O1436" s="1">
        <v>40015.370254629626</v>
      </c>
    </row>
    <row r="1437" spans="1:15" x14ac:dyDescent="0.35">
      <c r="A1437" t="s">
        <v>15</v>
      </c>
      <c r="B1437" t="s">
        <v>25</v>
      </c>
      <c r="C1437">
        <v>29343</v>
      </c>
      <c r="D1437" t="s">
        <v>17</v>
      </c>
      <c r="E1437" t="s">
        <v>18</v>
      </c>
      <c r="F1437" t="s">
        <v>19</v>
      </c>
      <c r="G1437" t="s">
        <v>27</v>
      </c>
      <c r="H1437" t="s">
        <v>234</v>
      </c>
      <c r="I1437" t="s">
        <v>22</v>
      </c>
      <c r="N1437" t="s">
        <v>24</v>
      </c>
      <c r="O1437" s="1">
        <v>40015.376006944447</v>
      </c>
    </row>
    <row r="1438" spans="1:15" x14ac:dyDescent="0.35">
      <c r="A1438" t="s">
        <v>15</v>
      </c>
      <c r="B1438" t="s">
        <v>25</v>
      </c>
      <c r="C1438">
        <v>51110</v>
      </c>
      <c r="D1438" t="s">
        <v>17</v>
      </c>
      <c r="E1438" t="s">
        <v>18</v>
      </c>
      <c r="F1438" t="s">
        <v>19</v>
      </c>
      <c r="G1438" t="s">
        <v>27</v>
      </c>
      <c r="H1438" t="s">
        <v>113</v>
      </c>
      <c r="I1438" t="s">
        <v>22</v>
      </c>
      <c r="N1438" t="s">
        <v>24</v>
      </c>
      <c r="O1438" s="1">
        <v>40015.415671296294</v>
      </c>
    </row>
    <row r="1439" spans="1:15" x14ac:dyDescent="0.35">
      <c r="A1439" t="s">
        <v>15</v>
      </c>
      <c r="B1439" t="s">
        <v>25</v>
      </c>
      <c r="C1439">
        <v>256051</v>
      </c>
      <c r="D1439" t="s">
        <v>17</v>
      </c>
      <c r="E1439" t="s">
        <v>18</v>
      </c>
      <c r="F1439" t="s">
        <v>19</v>
      </c>
      <c r="G1439" t="s">
        <v>20</v>
      </c>
      <c r="H1439" t="s">
        <v>113</v>
      </c>
      <c r="I1439" t="s">
        <v>22</v>
      </c>
      <c r="K1439" t="s">
        <v>81</v>
      </c>
      <c r="N1439" t="s">
        <v>24</v>
      </c>
      <c r="O1439" s="1">
        <v>40015.416712962964</v>
      </c>
    </row>
    <row r="1440" spans="1:15" x14ac:dyDescent="0.35">
      <c r="A1440" t="s">
        <v>972</v>
      </c>
      <c r="B1440" t="s">
        <v>25</v>
      </c>
      <c r="C1440">
        <v>801243</v>
      </c>
      <c r="D1440" t="s">
        <v>17</v>
      </c>
      <c r="E1440" t="s">
        <v>18</v>
      </c>
      <c r="F1440" t="s">
        <v>34</v>
      </c>
      <c r="H1440" t="s">
        <v>113</v>
      </c>
      <c r="I1440" t="s">
        <v>22</v>
      </c>
      <c r="K1440" t="s">
        <v>250</v>
      </c>
      <c r="N1440" t="s">
        <v>24</v>
      </c>
      <c r="O1440" s="1">
        <v>40015.418981481482</v>
      </c>
    </row>
    <row r="1441" spans="1:15" x14ac:dyDescent="0.35">
      <c r="A1441" t="s">
        <v>15</v>
      </c>
      <c r="B1441" t="s">
        <v>25</v>
      </c>
      <c r="C1441">
        <v>465147</v>
      </c>
      <c r="D1441" t="s">
        <v>17</v>
      </c>
      <c r="E1441" t="s">
        <v>18</v>
      </c>
      <c r="F1441" t="s">
        <v>19</v>
      </c>
      <c r="H1441" t="s">
        <v>1940</v>
      </c>
      <c r="I1441" t="s">
        <v>22</v>
      </c>
      <c r="N1441" t="s">
        <v>24</v>
      </c>
      <c r="O1441" s="1">
        <v>40015.731828703705</v>
      </c>
    </row>
    <row r="1442" spans="1:15" x14ac:dyDescent="0.35">
      <c r="A1442" t="s">
        <v>972</v>
      </c>
      <c r="B1442" t="s">
        <v>25</v>
      </c>
      <c r="C1442">
        <v>471011</v>
      </c>
      <c r="D1442" t="s">
        <v>17</v>
      </c>
      <c r="E1442" t="s">
        <v>18</v>
      </c>
      <c r="F1442" t="s">
        <v>19</v>
      </c>
      <c r="I1442" t="s">
        <v>22</v>
      </c>
      <c r="N1442" t="s">
        <v>24</v>
      </c>
      <c r="O1442" s="1">
        <v>40015.746030092596</v>
      </c>
    </row>
    <row r="1443" spans="1:15" x14ac:dyDescent="0.35">
      <c r="A1443" t="s">
        <v>15</v>
      </c>
      <c r="B1443" t="s">
        <v>16</v>
      </c>
      <c r="C1443">
        <v>903263</v>
      </c>
      <c r="D1443" t="s">
        <v>17</v>
      </c>
      <c r="E1443" t="s">
        <v>18</v>
      </c>
      <c r="F1443" t="s">
        <v>96</v>
      </c>
      <c r="G1443" t="s">
        <v>20</v>
      </c>
      <c r="I1443" t="s">
        <v>22</v>
      </c>
      <c r="N1443" t="s">
        <v>24</v>
      </c>
      <c r="O1443" s="1">
        <v>40016.011238425926</v>
      </c>
    </row>
    <row r="1444" spans="1:15" x14ac:dyDescent="0.35">
      <c r="A1444" t="s">
        <v>221</v>
      </c>
      <c r="B1444" t="s">
        <v>16</v>
      </c>
      <c r="C1444">
        <v>6141</v>
      </c>
      <c r="D1444" t="s">
        <v>17</v>
      </c>
      <c r="E1444" t="s">
        <v>36</v>
      </c>
      <c r="F1444" t="s">
        <v>19</v>
      </c>
      <c r="G1444" t="s">
        <v>27</v>
      </c>
      <c r="H1444" t="s">
        <v>323</v>
      </c>
      <c r="I1444" t="s">
        <v>22</v>
      </c>
      <c r="K1444" t="s">
        <v>139</v>
      </c>
      <c r="M1444" t="s">
        <v>324</v>
      </c>
      <c r="N1444" t="s">
        <v>34</v>
      </c>
      <c r="O1444" s="1">
        <v>40016.380474537036</v>
      </c>
    </row>
    <row r="1445" spans="1:15" x14ac:dyDescent="0.35">
      <c r="A1445" t="s">
        <v>15</v>
      </c>
      <c r="B1445" t="s">
        <v>25</v>
      </c>
      <c r="C1445">
        <v>675577</v>
      </c>
      <c r="D1445" t="s">
        <v>17</v>
      </c>
      <c r="E1445" t="s">
        <v>18</v>
      </c>
      <c r="F1445" t="s">
        <v>19</v>
      </c>
      <c r="G1445" t="s">
        <v>20</v>
      </c>
      <c r="H1445" t="s">
        <v>2280</v>
      </c>
      <c r="I1445" t="s">
        <v>22</v>
      </c>
      <c r="J1445" t="s">
        <v>636</v>
      </c>
      <c r="L1445" t="s">
        <v>636</v>
      </c>
      <c r="N1445" t="s">
        <v>24</v>
      </c>
      <c r="O1445" s="1">
        <v>40016.435694444444</v>
      </c>
    </row>
    <row r="1446" spans="1:15" x14ac:dyDescent="0.35">
      <c r="A1446" t="s">
        <v>15</v>
      </c>
      <c r="B1446" t="s">
        <v>25</v>
      </c>
      <c r="C1446">
        <v>763511</v>
      </c>
      <c r="D1446" t="s">
        <v>17</v>
      </c>
      <c r="E1446" t="s">
        <v>18</v>
      </c>
      <c r="F1446" t="s">
        <v>19</v>
      </c>
      <c r="G1446" t="s">
        <v>20</v>
      </c>
      <c r="H1446" t="s">
        <v>2412</v>
      </c>
      <c r="I1446" t="s">
        <v>22</v>
      </c>
      <c r="N1446" t="s">
        <v>24</v>
      </c>
      <c r="O1446" s="1">
        <v>40016.982256944444</v>
      </c>
    </row>
    <row r="1447" spans="1:15" x14ac:dyDescent="0.35">
      <c r="A1447" t="s">
        <v>15</v>
      </c>
      <c r="B1447" t="s">
        <v>16</v>
      </c>
      <c r="C1447">
        <v>230424</v>
      </c>
      <c r="D1447" t="s">
        <v>17</v>
      </c>
      <c r="E1447" t="s">
        <v>18</v>
      </c>
      <c r="F1447" t="s">
        <v>19</v>
      </c>
      <c r="H1447" t="s">
        <v>1413</v>
      </c>
      <c r="I1447" t="s">
        <v>22</v>
      </c>
      <c r="N1447" t="s">
        <v>24</v>
      </c>
      <c r="O1447" s="1">
        <v>40017.019189814811</v>
      </c>
    </row>
    <row r="1448" spans="1:15" x14ac:dyDescent="0.35">
      <c r="A1448" t="s">
        <v>15</v>
      </c>
      <c r="B1448" t="s">
        <v>25</v>
      </c>
      <c r="C1448">
        <v>363323</v>
      </c>
      <c r="D1448" t="s">
        <v>17</v>
      </c>
      <c r="E1448" t="s">
        <v>18</v>
      </c>
      <c r="F1448" t="s">
        <v>19</v>
      </c>
      <c r="G1448" t="s">
        <v>20</v>
      </c>
      <c r="H1448" t="s">
        <v>28</v>
      </c>
      <c r="I1448" t="s">
        <v>22</v>
      </c>
      <c r="N1448" t="s">
        <v>24</v>
      </c>
      <c r="O1448" s="1">
        <v>40017.380833333336</v>
      </c>
    </row>
    <row r="1449" spans="1:15" x14ac:dyDescent="0.35">
      <c r="A1449" t="s">
        <v>15</v>
      </c>
      <c r="B1449" t="s">
        <v>25</v>
      </c>
      <c r="C1449">
        <v>958450</v>
      </c>
      <c r="D1449" t="s">
        <v>17</v>
      </c>
      <c r="E1449" t="s">
        <v>18</v>
      </c>
      <c r="F1449" t="s">
        <v>19</v>
      </c>
      <c r="G1449" t="s">
        <v>20</v>
      </c>
      <c r="H1449" t="s">
        <v>2748</v>
      </c>
      <c r="I1449" t="s">
        <v>22</v>
      </c>
      <c r="N1449" t="s">
        <v>24</v>
      </c>
      <c r="O1449" s="1">
        <v>40017.873263888891</v>
      </c>
    </row>
    <row r="1450" spans="1:15" x14ac:dyDescent="0.35">
      <c r="A1450" t="s">
        <v>15</v>
      </c>
      <c r="B1450" t="s">
        <v>25</v>
      </c>
      <c r="C1450">
        <v>620887</v>
      </c>
      <c r="D1450" t="s">
        <v>17</v>
      </c>
      <c r="E1450" t="s">
        <v>18</v>
      </c>
      <c r="F1450" t="s">
        <v>19</v>
      </c>
      <c r="I1450" t="s">
        <v>22</v>
      </c>
      <c r="N1450" t="s">
        <v>24</v>
      </c>
      <c r="O1450" s="1">
        <v>40017.944895833331</v>
      </c>
    </row>
    <row r="1451" spans="1:15" x14ac:dyDescent="0.35">
      <c r="A1451" t="s">
        <v>15</v>
      </c>
      <c r="B1451" t="s">
        <v>25</v>
      </c>
      <c r="C1451">
        <v>724664</v>
      </c>
      <c r="D1451" t="s">
        <v>17</v>
      </c>
      <c r="E1451" t="s">
        <v>18</v>
      </c>
      <c r="F1451" t="s">
        <v>19</v>
      </c>
      <c r="G1451" t="s">
        <v>20</v>
      </c>
      <c r="I1451" t="s">
        <v>22</v>
      </c>
      <c r="K1451" t="s">
        <v>139</v>
      </c>
      <c r="N1451" t="s">
        <v>24</v>
      </c>
      <c r="O1451" s="1">
        <v>40018.762812499997</v>
      </c>
    </row>
    <row r="1452" spans="1:15" x14ac:dyDescent="0.35">
      <c r="A1452" t="s">
        <v>327</v>
      </c>
      <c r="B1452" t="s">
        <v>25</v>
      </c>
      <c r="C1452">
        <v>108001</v>
      </c>
      <c r="D1452" t="s">
        <v>17</v>
      </c>
      <c r="E1452" t="s">
        <v>18</v>
      </c>
      <c r="F1452" t="s">
        <v>19</v>
      </c>
      <c r="G1452" t="s">
        <v>27</v>
      </c>
      <c r="H1452" t="s">
        <v>689</v>
      </c>
      <c r="I1452" t="s">
        <v>144</v>
      </c>
      <c r="N1452" t="s">
        <v>24</v>
      </c>
      <c r="O1452" s="1">
        <v>40018.911886574075</v>
      </c>
    </row>
    <row r="1453" spans="1:15" x14ac:dyDescent="0.35">
      <c r="A1453" t="s">
        <v>15</v>
      </c>
      <c r="B1453" t="s">
        <v>25</v>
      </c>
      <c r="C1453">
        <v>612812</v>
      </c>
      <c r="D1453" t="s">
        <v>17</v>
      </c>
      <c r="E1453" t="s">
        <v>18</v>
      </c>
      <c r="F1453" t="s">
        <v>19</v>
      </c>
      <c r="G1453" t="s">
        <v>20</v>
      </c>
      <c r="H1453" t="s">
        <v>2178</v>
      </c>
      <c r="I1453" t="s">
        <v>22</v>
      </c>
      <c r="M1453" t="s">
        <v>2179</v>
      </c>
      <c r="N1453" t="s">
        <v>24</v>
      </c>
      <c r="O1453" s="1">
        <v>40019.393854166665</v>
      </c>
    </row>
    <row r="1454" spans="1:15" x14ac:dyDescent="0.35">
      <c r="A1454" t="s">
        <v>15</v>
      </c>
      <c r="B1454" t="s">
        <v>25</v>
      </c>
      <c r="C1454">
        <v>988066</v>
      </c>
      <c r="D1454" t="s">
        <v>17</v>
      </c>
      <c r="E1454" t="s">
        <v>18</v>
      </c>
      <c r="F1454" t="s">
        <v>96</v>
      </c>
      <c r="G1454" t="s">
        <v>20</v>
      </c>
      <c r="I1454" t="s">
        <v>22</v>
      </c>
      <c r="M1454" t="s">
        <v>2785</v>
      </c>
      <c r="N1454" t="s">
        <v>24</v>
      </c>
      <c r="O1454" s="1">
        <v>40019.63212962963</v>
      </c>
    </row>
    <row r="1455" spans="1:15" x14ac:dyDescent="0.35">
      <c r="A1455" t="s">
        <v>221</v>
      </c>
      <c r="B1455" t="s">
        <v>25</v>
      </c>
      <c r="C1455">
        <v>24896</v>
      </c>
      <c r="D1455" t="s">
        <v>17</v>
      </c>
      <c r="E1455" t="s">
        <v>18</v>
      </c>
      <c r="F1455" t="s">
        <v>19</v>
      </c>
      <c r="H1455" t="s">
        <v>88</v>
      </c>
      <c r="I1455" t="s">
        <v>426</v>
      </c>
      <c r="N1455" t="s">
        <v>34</v>
      </c>
      <c r="O1455" s="1">
        <v>40019.647627314815</v>
      </c>
    </row>
    <row r="1456" spans="1:15" x14ac:dyDescent="0.35">
      <c r="A1456" t="s">
        <v>221</v>
      </c>
      <c r="B1456" t="s">
        <v>25</v>
      </c>
      <c r="C1456">
        <v>282677</v>
      </c>
      <c r="D1456" t="s">
        <v>17</v>
      </c>
      <c r="E1456" t="s">
        <v>18</v>
      </c>
      <c r="F1456" t="s">
        <v>96</v>
      </c>
      <c r="G1456" t="s">
        <v>27</v>
      </c>
      <c r="H1456" t="s">
        <v>1527</v>
      </c>
      <c r="I1456" t="s">
        <v>22</v>
      </c>
      <c r="N1456" t="s">
        <v>34</v>
      </c>
      <c r="O1456" s="1">
        <v>40019.714849537035</v>
      </c>
    </row>
    <row r="1457" spans="1:15" x14ac:dyDescent="0.35">
      <c r="A1457" t="s">
        <v>15</v>
      </c>
      <c r="B1457" t="s">
        <v>16</v>
      </c>
      <c r="C1457">
        <v>787458</v>
      </c>
      <c r="D1457" t="s">
        <v>17</v>
      </c>
      <c r="E1457" t="s">
        <v>18</v>
      </c>
      <c r="F1457" t="s">
        <v>19</v>
      </c>
      <c r="G1457" t="s">
        <v>20</v>
      </c>
      <c r="H1457" t="s">
        <v>369</v>
      </c>
      <c r="I1457" t="s">
        <v>22</v>
      </c>
      <c r="N1457" t="s">
        <v>24</v>
      </c>
      <c r="O1457" s="1">
        <v>40020.534548611111</v>
      </c>
    </row>
    <row r="1458" spans="1:15" x14ac:dyDescent="0.35">
      <c r="A1458" t="s">
        <v>221</v>
      </c>
      <c r="B1458" t="s">
        <v>25</v>
      </c>
      <c r="C1458">
        <v>20715</v>
      </c>
      <c r="D1458" t="s">
        <v>17</v>
      </c>
      <c r="E1458" t="s">
        <v>18</v>
      </c>
      <c r="F1458" t="s">
        <v>19</v>
      </c>
      <c r="G1458" t="s">
        <v>27</v>
      </c>
      <c r="H1458" t="s">
        <v>28</v>
      </c>
      <c r="I1458" t="s">
        <v>22</v>
      </c>
      <c r="M1458" t="s">
        <v>511</v>
      </c>
      <c r="N1458" t="s">
        <v>167</v>
      </c>
      <c r="O1458" s="1">
        <v>40021.427708333336</v>
      </c>
    </row>
    <row r="1459" spans="1:15" x14ac:dyDescent="0.35">
      <c r="A1459" t="s">
        <v>314</v>
      </c>
      <c r="B1459" t="s">
        <v>25</v>
      </c>
      <c r="C1459">
        <v>6089</v>
      </c>
      <c r="D1459" t="s">
        <v>17</v>
      </c>
      <c r="E1459" t="s">
        <v>18</v>
      </c>
      <c r="F1459" t="s">
        <v>19</v>
      </c>
      <c r="G1459" t="s">
        <v>27</v>
      </c>
      <c r="H1459" t="s">
        <v>28</v>
      </c>
      <c r="I1459" t="s">
        <v>22</v>
      </c>
      <c r="K1459" t="s">
        <v>315</v>
      </c>
      <c r="N1459" t="s">
        <v>34</v>
      </c>
      <c r="O1459" s="1">
        <v>40021.428356481483</v>
      </c>
    </row>
    <row r="1460" spans="1:15" x14ac:dyDescent="0.35">
      <c r="A1460" t="s">
        <v>2660</v>
      </c>
      <c r="B1460" t="s">
        <v>1112</v>
      </c>
      <c r="C1460">
        <v>993561</v>
      </c>
      <c r="D1460" t="s">
        <v>17</v>
      </c>
      <c r="E1460" t="s">
        <v>18</v>
      </c>
      <c r="F1460" t="s">
        <v>19</v>
      </c>
      <c r="G1460" t="s">
        <v>20</v>
      </c>
      <c r="I1460" t="s">
        <v>22</v>
      </c>
      <c r="N1460" t="s">
        <v>24</v>
      </c>
      <c r="O1460" s="1">
        <v>40021.595081018517</v>
      </c>
    </row>
    <row r="1461" spans="1:15" x14ac:dyDescent="0.35">
      <c r="A1461" t="s">
        <v>972</v>
      </c>
      <c r="B1461" t="s">
        <v>25</v>
      </c>
      <c r="C1461">
        <v>144374</v>
      </c>
      <c r="D1461" t="s">
        <v>17</v>
      </c>
      <c r="E1461" t="s">
        <v>18</v>
      </c>
      <c r="F1461" t="s">
        <v>19</v>
      </c>
      <c r="G1461" t="s">
        <v>20</v>
      </c>
      <c r="H1461" t="s">
        <v>162</v>
      </c>
      <c r="I1461" t="s">
        <v>22</v>
      </c>
      <c r="K1461" t="s">
        <v>250</v>
      </c>
      <c r="M1461" t="s">
        <v>1217</v>
      </c>
      <c r="N1461" t="s">
        <v>24</v>
      </c>
      <c r="O1461" s="1">
        <v>40021.925034722219</v>
      </c>
    </row>
    <row r="1462" spans="1:15" x14ac:dyDescent="0.35">
      <c r="A1462" t="s">
        <v>327</v>
      </c>
      <c r="B1462" t="s">
        <v>25</v>
      </c>
      <c r="C1462">
        <v>703933</v>
      </c>
      <c r="D1462" t="s">
        <v>17</v>
      </c>
      <c r="E1462" t="s">
        <v>18</v>
      </c>
      <c r="G1462" t="s">
        <v>20</v>
      </c>
      <c r="H1462" t="s">
        <v>1057</v>
      </c>
      <c r="I1462" t="s">
        <v>22</v>
      </c>
      <c r="K1462" t="s">
        <v>577</v>
      </c>
      <c r="M1462" t="s">
        <v>2333</v>
      </c>
      <c r="N1462" t="s">
        <v>24</v>
      </c>
      <c r="O1462" s="1">
        <v>40022.497743055559</v>
      </c>
    </row>
    <row r="1463" spans="1:15" x14ac:dyDescent="0.35">
      <c r="A1463" t="s">
        <v>146</v>
      </c>
      <c r="B1463" t="s">
        <v>25</v>
      </c>
      <c r="C1463">
        <v>5223</v>
      </c>
      <c r="D1463" t="s">
        <v>17</v>
      </c>
      <c r="E1463" t="s">
        <v>18</v>
      </c>
      <c r="F1463" t="s">
        <v>19</v>
      </c>
      <c r="G1463" t="s">
        <v>27</v>
      </c>
      <c r="H1463" t="s">
        <v>28</v>
      </c>
      <c r="I1463" t="s">
        <v>22</v>
      </c>
      <c r="K1463" t="s">
        <v>287</v>
      </c>
      <c r="N1463" t="s">
        <v>24</v>
      </c>
      <c r="O1463" s="1">
        <v>40022.727430555555</v>
      </c>
    </row>
    <row r="1464" spans="1:15" x14ac:dyDescent="0.35">
      <c r="A1464" t="s">
        <v>221</v>
      </c>
      <c r="B1464" t="s">
        <v>25</v>
      </c>
      <c r="C1464">
        <v>27137</v>
      </c>
      <c r="D1464" t="s">
        <v>17</v>
      </c>
      <c r="E1464" t="s">
        <v>18</v>
      </c>
      <c r="F1464" t="s">
        <v>34</v>
      </c>
      <c r="G1464" t="s">
        <v>27</v>
      </c>
      <c r="H1464" t="s">
        <v>234</v>
      </c>
      <c r="I1464" t="s">
        <v>22</v>
      </c>
      <c r="M1464" t="s">
        <v>663</v>
      </c>
      <c r="N1464" t="s">
        <v>34</v>
      </c>
      <c r="O1464" s="1">
        <v>40022.806122685186</v>
      </c>
    </row>
    <row r="1465" spans="1:15" x14ac:dyDescent="0.35">
      <c r="A1465" t="s">
        <v>15</v>
      </c>
      <c r="B1465" t="s">
        <v>16</v>
      </c>
      <c r="C1465">
        <v>591400</v>
      </c>
      <c r="D1465" t="s">
        <v>17</v>
      </c>
      <c r="E1465" t="s">
        <v>18</v>
      </c>
      <c r="F1465" t="s">
        <v>19</v>
      </c>
      <c r="G1465" t="s">
        <v>20</v>
      </c>
      <c r="H1465" t="s">
        <v>791</v>
      </c>
      <c r="I1465" t="s">
        <v>22</v>
      </c>
      <c r="N1465" t="s">
        <v>24</v>
      </c>
      <c r="O1465" s="1">
        <v>40022.944791666669</v>
      </c>
    </row>
    <row r="1466" spans="1:15" x14ac:dyDescent="0.35">
      <c r="A1466" t="s">
        <v>15</v>
      </c>
      <c r="B1466" t="s">
        <v>25</v>
      </c>
      <c r="C1466">
        <v>361548</v>
      </c>
      <c r="D1466" t="s">
        <v>17</v>
      </c>
      <c r="E1466" t="s">
        <v>18</v>
      </c>
      <c r="F1466" t="s">
        <v>19</v>
      </c>
      <c r="G1466" t="s">
        <v>20</v>
      </c>
      <c r="H1466" t="s">
        <v>471</v>
      </c>
      <c r="I1466" t="s">
        <v>22</v>
      </c>
      <c r="M1466" t="s">
        <v>1707</v>
      </c>
      <c r="N1466" t="s">
        <v>24</v>
      </c>
      <c r="O1466" s="1">
        <v>40023.977349537039</v>
      </c>
    </row>
    <row r="1467" spans="1:15" x14ac:dyDescent="0.35">
      <c r="A1467" t="s">
        <v>500</v>
      </c>
      <c r="B1467" t="s">
        <v>25</v>
      </c>
      <c r="C1467">
        <v>49801</v>
      </c>
      <c r="D1467" t="s">
        <v>17</v>
      </c>
      <c r="E1467" t="s">
        <v>18</v>
      </c>
      <c r="F1467" t="s">
        <v>19</v>
      </c>
      <c r="G1467" t="s">
        <v>27</v>
      </c>
      <c r="I1467" t="s">
        <v>22</v>
      </c>
      <c r="K1467" t="s">
        <v>81</v>
      </c>
      <c r="N1467" t="s">
        <v>24</v>
      </c>
      <c r="O1467" s="1">
        <v>40023.979571759257</v>
      </c>
    </row>
    <row r="1468" spans="1:15" x14ac:dyDescent="0.35">
      <c r="A1468" t="s">
        <v>59</v>
      </c>
      <c r="B1468" t="s">
        <v>25</v>
      </c>
      <c r="C1468">
        <v>5035</v>
      </c>
      <c r="D1468" t="s">
        <v>17</v>
      </c>
      <c r="E1468" t="s">
        <v>18</v>
      </c>
      <c r="F1468" t="s">
        <v>19</v>
      </c>
      <c r="H1468" t="s">
        <v>281</v>
      </c>
      <c r="I1468" t="s">
        <v>22</v>
      </c>
      <c r="K1468" t="s">
        <v>282</v>
      </c>
      <c r="N1468" t="s">
        <v>24</v>
      </c>
      <c r="O1468" s="1">
        <v>40024.441168981481</v>
      </c>
    </row>
    <row r="1469" spans="1:15" x14ac:dyDescent="0.35">
      <c r="A1469" t="s">
        <v>15</v>
      </c>
      <c r="B1469" t="s">
        <v>25</v>
      </c>
      <c r="C1469">
        <v>822152</v>
      </c>
      <c r="D1469" t="s">
        <v>17</v>
      </c>
      <c r="E1469" t="s">
        <v>18</v>
      </c>
      <c r="F1469" t="s">
        <v>19</v>
      </c>
      <c r="G1469" t="s">
        <v>20</v>
      </c>
      <c r="H1469" t="s">
        <v>65</v>
      </c>
      <c r="I1469" t="s">
        <v>22</v>
      </c>
      <c r="N1469" t="s">
        <v>24</v>
      </c>
      <c r="O1469" s="1">
        <v>40024.863657407404</v>
      </c>
    </row>
    <row r="1470" spans="1:15" x14ac:dyDescent="0.35">
      <c r="A1470" t="s">
        <v>327</v>
      </c>
      <c r="B1470" t="s">
        <v>25</v>
      </c>
      <c r="C1470">
        <v>104000</v>
      </c>
      <c r="D1470" t="s">
        <v>17</v>
      </c>
      <c r="E1470" t="s">
        <v>18</v>
      </c>
      <c r="F1470" t="s">
        <v>34</v>
      </c>
      <c r="G1470" t="s">
        <v>27</v>
      </c>
      <c r="I1470" t="s">
        <v>22</v>
      </c>
      <c r="L1470">
        <v>1953</v>
      </c>
      <c r="N1470" t="s">
        <v>24</v>
      </c>
      <c r="O1470" s="1">
        <v>40024.868657407409</v>
      </c>
    </row>
    <row r="1471" spans="1:15" x14ac:dyDescent="0.35">
      <c r="A1471" t="s">
        <v>15</v>
      </c>
      <c r="B1471" t="s">
        <v>25</v>
      </c>
      <c r="C1471">
        <v>246310</v>
      </c>
      <c r="D1471" t="s">
        <v>17</v>
      </c>
      <c r="E1471" t="s">
        <v>18</v>
      </c>
      <c r="F1471" t="s">
        <v>19</v>
      </c>
      <c r="G1471" t="s">
        <v>20</v>
      </c>
      <c r="I1471" t="s">
        <v>22</v>
      </c>
      <c r="N1471" t="s">
        <v>24</v>
      </c>
      <c r="O1471" s="1">
        <v>40024.952326388891</v>
      </c>
    </row>
    <row r="1472" spans="1:15" x14ac:dyDescent="0.35">
      <c r="A1472" t="s">
        <v>972</v>
      </c>
      <c r="B1472" t="s">
        <v>25</v>
      </c>
      <c r="C1472">
        <v>643517</v>
      </c>
      <c r="D1472" t="s">
        <v>17</v>
      </c>
      <c r="E1472" t="s">
        <v>18</v>
      </c>
      <c r="F1472" t="s">
        <v>19</v>
      </c>
      <c r="H1472" t="s">
        <v>2235</v>
      </c>
      <c r="I1472" t="s">
        <v>22</v>
      </c>
      <c r="N1472" t="s">
        <v>24</v>
      </c>
      <c r="O1472" s="1">
        <v>40025.274004629631</v>
      </c>
    </row>
    <row r="1473" spans="1:15" x14ac:dyDescent="0.35">
      <c r="A1473" t="s">
        <v>15</v>
      </c>
      <c r="B1473" t="s">
        <v>25</v>
      </c>
      <c r="C1473">
        <v>140374</v>
      </c>
      <c r="D1473" t="s">
        <v>17</v>
      </c>
      <c r="E1473" t="s">
        <v>18</v>
      </c>
      <c r="F1473" t="s">
        <v>19</v>
      </c>
      <c r="G1473" t="s">
        <v>20</v>
      </c>
      <c r="I1473" t="s">
        <v>22</v>
      </c>
      <c r="M1473" t="s">
        <v>1208</v>
      </c>
      <c r="N1473" t="s">
        <v>24</v>
      </c>
      <c r="O1473" s="1">
        <v>40025.41333333333</v>
      </c>
    </row>
    <row r="1474" spans="1:15" x14ac:dyDescent="0.35">
      <c r="A1474" t="s">
        <v>146</v>
      </c>
      <c r="B1474" t="s">
        <v>25</v>
      </c>
      <c r="C1474">
        <v>3736</v>
      </c>
      <c r="D1474" t="s">
        <v>17</v>
      </c>
      <c r="E1474" t="s">
        <v>18</v>
      </c>
      <c r="F1474" t="s">
        <v>19</v>
      </c>
      <c r="G1474" t="s">
        <v>27</v>
      </c>
      <c r="H1474" t="s">
        <v>224</v>
      </c>
      <c r="I1474" t="s">
        <v>22</v>
      </c>
      <c r="K1474" t="s">
        <v>168</v>
      </c>
      <c r="N1474" t="s">
        <v>24</v>
      </c>
      <c r="O1474" s="1">
        <v>40026.454143518517</v>
      </c>
    </row>
    <row r="1475" spans="1:15" x14ac:dyDescent="0.35">
      <c r="A1475" t="s">
        <v>59</v>
      </c>
      <c r="B1475" t="s">
        <v>25</v>
      </c>
      <c r="C1475">
        <v>685375</v>
      </c>
      <c r="D1475" t="s">
        <v>17</v>
      </c>
      <c r="E1475" t="s">
        <v>18</v>
      </c>
      <c r="F1475" t="s">
        <v>19</v>
      </c>
      <c r="G1475" t="s">
        <v>20</v>
      </c>
      <c r="H1475" t="s">
        <v>65</v>
      </c>
      <c r="I1475" t="s">
        <v>22</v>
      </c>
      <c r="L1475">
        <v>1970</v>
      </c>
      <c r="N1475" t="s">
        <v>24</v>
      </c>
      <c r="O1475" s="1">
        <v>40026.650682870371</v>
      </c>
    </row>
    <row r="1476" spans="1:15" x14ac:dyDescent="0.35">
      <c r="A1476" t="s">
        <v>15</v>
      </c>
      <c r="B1476" t="s">
        <v>25</v>
      </c>
      <c r="C1476">
        <v>206512</v>
      </c>
      <c r="D1476" t="s">
        <v>17</v>
      </c>
      <c r="E1476" t="s">
        <v>18</v>
      </c>
      <c r="F1476" t="s">
        <v>19</v>
      </c>
      <c r="H1476" t="s">
        <v>65</v>
      </c>
      <c r="I1476" t="s">
        <v>22</v>
      </c>
      <c r="N1476" t="s">
        <v>24</v>
      </c>
      <c r="O1476" s="1">
        <v>40026.653009259258</v>
      </c>
    </row>
    <row r="1477" spans="1:15" x14ac:dyDescent="0.35">
      <c r="A1477" t="s">
        <v>15</v>
      </c>
      <c r="B1477" t="s">
        <v>16</v>
      </c>
      <c r="C1477">
        <v>391035</v>
      </c>
      <c r="D1477" t="s">
        <v>17</v>
      </c>
      <c r="E1477" t="s">
        <v>18</v>
      </c>
      <c r="F1477" t="s">
        <v>19</v>
      </c>
      <c r="I1477" t="s">
        <v>22</v>
      </c>
      <c r="N1477" t="s">
        <v>24</v>
      </c>
      <c r="O1477" s="1">
        <v>40027.463912037034</v>
      </c>
    </row>
    <row r="1478" spans="1:15" x14ac:dyDescent="0.35">
      <c r="A1478" t="s">
        <v>15</v>
      </c>
      <c r="B1478" t="s">
        <v>16</v>
      </c>
      <c r="C1478">
        <v>316588</v>
      </c>
      <c r="D1478" t="s">
        <v>17</v>
      </c>
      <c r="E1478" t="s">
        <v>18</v>
      </c>
      <c r="F1478" t="s">
        <v>34</v>
      </c>
      <c r="G1478" t="s">
        <v>20</v>
      </c>
      <c r="I1478" t="s">
        <v>22</v>
      </c>
      <c r="N1478" t="s">
        <v>24</v>
      </c>
      <c r="O1478" s="1">
        <v>40027.635520833333</v>
      </c>
    </row>
    <row r="1479" spans="1:15" x14ac:dyDescent="0.35">
      <c r="A1479" t="s">
        <v>15</v>
      </c>
      <c r="B1479" t="s">
        <v>16</v>
      </c>
      <c r="C1479">
        <v>99307</v>
      </c>
      <c r="D1479" t="s">
        <v>17</v>
      </c>
      <c r="E1479" t="s">
        <v>18</v>
      </c>
      <c r="F1479" t="s">
        <v>19</v>
      </c>
      <c r="G1479" t="s">
        <v>27</v>
      </c>
      <c r="H1479" t="s">
        <v>1081</v>
      </c>
      <c r="I1479" t="s">
        <v>22</v>
      </c>
      <c r="N1479" t="s">
        <v>24</v>
      </c>
      <c r="O1479" s="1">
        <v>40027.642546296294</v>
      </c>
    </row>
    <row r="1480" spans="1:15" x14ac:dyDescent="0.35">
      <c r="A1480" t="s">
        <v>221</v>
      </c>
      <c r="B1480" t="s">
        <v>25</v>
      </c>
      <c r="C1480">
        <v>3947</v>
      </c>
      <c r="D1480" t="s">
        <v>17</v>
      </c>
      <c r="E1480" t="s">
        <v>18</v>
      </c>
      <c r="F1480" t="s">
        <v>19</v>
      </c>
      <c r="G1480" t="s">
        <v>27</v>
      </c>
      <c r="H1480" t="s">
        <v>56</v>
      </c>
      <c r="I1480" t="s">
        <v>22</v>
      </c>
      <c r="K1480" t="s">
        <v>230</v>
      </c>
      <c r="M1480" t="s">
        <v>231</v>
      </c>
      <c r="N1480" t="s">
        <v>24</v>
      </c>
      <c r="O1480" s="1">
        <v>40027.947418981479</v>
      </c>
    </row>
    <row r="1481" spans="1:15" x14ac:dyDescent="0.35">
      <c r="A1481" t="s">
        <v>560</v>
      </c>
      <c r="B1481" t="s">
        <v>25</v>
      </c>
      <c r="C1481">
        <v>58765</v>
      </c>
      <c r="D1481" t="s">
        <v>17</v>
      </c>
      <c r="E1481" t="s">
        <v>18</v>
      </c>
      <c r="G1481" t="s">
        <v>27</v>
      </c>
      <c r="H1481" t="s">
        <v>153</v>
      </c>
      <c r="I1481" t="s">
        <v>22</v>
      </c>
      <c r="N1481" t="s">
        <v>24</v>
      </c>
      <c r="O1481" s="1">
        <v>40027.948518518519</v>
      </c>
    </row>
    <row r="1482" spans="1:15" x14ac:dyDescent="0.35">
      <c r="A1482" t="s">
        <v>15</v>
      </c>
      <c r="B1482" t="s">
        <v>25</v>
      </c>
      <c r="C1482">
        <v>70559</v>
      </c>
      <c r="D1482" t="s">
        <v>17</v>
      </c>
      <c r="E1482" t="s">
        <v>18</v>
      </c>
      <c r="F1482" t="s">
        <v>19</v>
      </c>
      <c r="G1482" t="s">
        <v>27</v>
      </c>
      <c r="H1482" t="s">
        <v>942</v>
      </c>
      <c r="I1482" t="s">
        <v>22</v>
      </c>
      <c r="K1482" t="s">
        <v>132</v>
      </c>
      <c r="L1482" t="s">
        <v>943</v>
      </c>
      <c r="M1482" t="s">
        <v>944</v>
      </c>
      <c r="N1482" t="s">
        <v>24</v>
      </c>
      <c r="O1482" s="1">
        <v>40028.057453703703</v>
      </c>
    </row>
    <row r="1483" spans="1:15" x14ac:dyDescent="0.35">
      <c r="A1483" t="s">
        <v>15</v>
      </c>
      <c r="B1483" t="s">
        <v>25</v>
      </c>
      <c r="C1483">
        <v>480361</v>
      </c>
      <c r="D1483" t="s">
        <v>17</v>
      </c>
      <c r="E1483" t="s">
        <v>18</v>
      </c>
      <c r="F1483" t="s">
        <v>19</v>
      </c>
      <c r="G1483" t="s">
        <v>20</v>
      </c>
      <c r="H1483" t="s">
        <v>1972</v>
      </c>
      <c r="I1483" t="s">
        <v>22</v>
      </c>
      <c r="K1483" t="s">
        <v>132</v>
      </c>
      <c r="L1483" t="s">
        <v>1973</v>
      </c>
      <c r="M1483" t="s">
        <v>1974</v>
      </c>
      <c r="N1483" t="s">
        <v>24</v>
      </c>
      <c r="O1483" s="1">
        <v>40028.061180555553</v>
      </c>
    </row>
    <row r="1484" spans="1:15" x14ac:dyDescent="0.35">
      <c r="A1484" t="s">
        <v>59</v>
      </c>
      <c r="B1484" t="s">
        <v>25</v>
      </c>
      <c r="C1484">
        <v>6414</v>
      </c>
      <c r="D1484" t="s">
        <v>17</v>
      </c>
      <c r="E1484" t="s">
        <v>18</v>
      </c>
      <c r="F1484" t="s">
        <v>19</v>
      </c>
      <c r="G1484" t="s">
        <v>27</v>
      </c>
      <c r="H1484" t="s">
        <v>331</v>
      </c>
      <c r="I1484" t="s">
        <v>22</v>
      </c>
      <c r="K1484" t="s">
        <v>94</v>
      </c>
      <c r="M1484" t="s">
        <v>332</v>
      </c>
      <c r="N1484" t="s">
        <v>24</v>
      </c>
      <c r="O1484" s="1">
        <v>40028.388703703706</v>
      </c>
    </row>
    <row r="1485" spans="1:15" x14ac:dyDescent="0.35">
      <c r="A1485" t="s">
        <v>300</v>
      </c>
      <c r="B1485" t="s">
        <v>16</v>
      </c>
      <c r="C1485">
        <v>5625</v>
      </c>
      <c r="D1485" t="s">
        <v>17</v>
      </c>
      <c r="E1485" t="s">
        <v>18</v>
      </c>
      <c r="F1485" t="s">
        <v>19</v>
      </c>
      <c r="G1485" t="s">
        <v>27</v>
      </c>
      <c r="H1485" t="s">
        <v>301</v>
      </c>
      <c r="I1485" t="s">
        <v>22</v>
      </c>
      <c r="K1485" t="s">
        <v>94</v>
      </c>
      <c r="N1485" t="s">
        <v>24</v>
      </c>
      <c r="O1485" s="1">
        <v>40028.441087962965</v>
      </c>
    </row>
    <row r="1486" spans="1:15" x14ac:dyDescent="0.35">
      <c r="A1486" t="s">
        <v>327</v>
      </c>
      <c r="B1486" t="s">
        <v>16</v>
      </c>
      <c r="C1486">
        <v>24024</v>
      </c>
      <c r="D1486" t="s">
        <v>17</v>
      </c>
      <c r="E1486" t="s">
        <v>18</v>
      </c>
      <c r="F1486" t="s">
        <v>19</v>
      </c>
      <c r="I1486" t="s">
        <v>114</v>
      </c>
      <c r="N1486" t="s">
        <v>24</v>
      </c>
      <c r="O1486" s="1">
        <v>40028.727523148147</v>
      </c>
    </row>
    <row r="1487" spans="1:15" x14ac:dyDescent="0.35">
      <c r="A1487" t="s">
        <v>15</v>
      </c>
      <c r="B1487" t="s">
        <v>25</v>
      </c>
      <c r="C1487">
        <v>645046</v>
      </c>
      <c r="D1487" t="s">
        <v>17</v>
      </c>
      <c r="E1487" t="s">
        <v>18</v>
      </c>
      <c r="F1487" t="s">
        <v>19</v>
      </c>
      <c r="G1487" t="s">
        <v>20</v>
      </c>
      <c r="H1487" t="s">
        <v>471</v>
      </c>
      <c r="I1487" t="s">
        <v>22</v>
      </c>
      <c r="N1487" t="s">
        <v>24</v>
      </c>
      <c r="O1487" s="1">
        <v>40028.928749999999</v>
      </c>
    </row>
    <row r="1488" spans="1:15" x14ac:dyDescent="0.35">
      <c r="A1488" t="s">
        <v>500</v>
      </c>
      <c r="B1488" t="s">
        <v>25</v>
      </c>
      <c r="C1488">
        <v>604166</v>
      </c>
      <c r="D1488" t="s">
        <v>17</v>
      </c>
      <c r="E1488" t="s">
        <v>18</v>
      </c>
      <c r="F1488" t="s">
        <v>34</v>
      </c>
      <c r="G1488" t="s">
        <v>20</v>
      </c>
      <c r="H1488" t="s">
        <v>224</v>
      </c>
      <c r="I1488" t="s">
        <v>22</v>
      </c>
      <c r="K1488" t="s">
        <v>197</v>
      </c>
      <c r="N1488" t="s">
        <v>24</v>
      </c>
      <c r="O1488" s="1">
        <v>40029.376064814816</v>
      </c>
    </row>
    <row r="1489" spans="1:15" x14ac:dyDescent="0.35">
      <c r="A1489" t="s">
        <v>15</v>
      </c>
      <c r="B1489" t="s">
        <v>25</v>
      </c>
      <c r="C1489">
        <v>676514</v>
      </c>
      <c r="D1489" t="s">
        <v>17</v>
      </c>
      <c r="E1489" t="s">
        <v>18</v>
      </c>
      <c r="F1489" t="s">
        <v>19</v>
      </c>
      <c r="G1489" t="s">
        <v>20</v>
      </c>
      <c r="H1489" t="s">
        <v>780</v>
      </c>
      <c r="I1489" t="s">
        <v>22</v>
      </c>
      <c r="N1489" t="s">
        <v>24</v>
      </c>
      <c r="O1489" s="1">
        <v>40029.376446759263</v>
      </c>
    </row>
    <row r="1490" spans="1:15" x14ac:dyDescent="0.35">
      <c r="A1490" t="s">
        <v>221</v>
      </c>
      <c r="B1490" t="s">
        <v>25</v>
      </c>
      <c r="C1490">
        <v>6005</v>
      </c>
      <c r="D1490" t="s">
        <v>17</v>
      </c>
      <c r="E1490" t="s">
        <v>18</v>
      </c>
      <c r="F1490" t="s">
        <v>19</v>
      </c>
      <c r="G1490" t="s">
        <v>27</v>
      </c>
      <c r="H1490" t="s">
        <v>156</v>
      </c>
      <c r="I1490" t="s">
        <v>22</v>
      </c>
      <c r="K1490" t="s">
        <v>132</v>
      </c>
      <c r="M1490" t="s">
        <v>313</v>
      </c>
      <c r="N1490" t="s">
        <v>34</v>
      </c>
      <c r="O1490" s="1">
        <v>40029.427418981482</v>
      </c>
    </row>
    <row r="1491" spans="1:15" x14ac:dyDescent="0.35">
      <c r="A1491" t="s">
        <v>560</v>
      </c>
      <c r="B1491" t="s">
        <v>25</v>
      </c>
      <c r="C1491">
        <v>113014</v>
      </c>
      <c r="D1491" t="s">
        <v>17</v>
      </c>
      <c r="E1491" t="s">
        <v>18</v>
      </c>
      <c r="F1491" t="s">
        <v>19</v>
      </c>
      <c r="G1491" t="s">
        <v>27</v>
      </c>
      <c r="H1491" t="s">
        <v>239</v>
      </c>
      <c r="I1491" t="s">
        <v>22</v>
      </c>
      <c r="M1491" t="s">
        <v>1127</v>
      </c>
      <c r="N1491" t="s">
        <v>24</v>
      </c>
      <c r="O1491" s="1">
        <v>40029.612280092595</v>
      </c>
    </row>
    <row r="1492" spans="1:15" x14ac:dyDescent="0.35">
      <c r="A1492" t="s">
        <v>221</v>
      </c>
      <c r="B1492" t="s">
        <v>25</v>
      </c>
      <c r="C1492">
        <v>802480</v>
      </c>
      <c r="D1492" t="s">
        <v>17</v>
      </c>
      <c r="E1492" t="s">
        <v>18</v>
      </c>
      <c r="F1492" t="s">
        <v>34</v>
      </c>
      <c r="I1492" t="s">
        <v>22</v>
      </c>
      <c r="N1492" t="s">
        <v>24</v>
      </c>
      <c r="O1492" s="1">
        <v>40029.68372685185</v>
      </c>
    </row>
    <row r="1493" spans="1:15" x14ac:dyDescent="0.35">
      <c r="A1493" t="s">
        <v>15</v>
      </c>
      <c r="B1493" t="s">
        <v>16</v>
      </c>
      <c r="C1493">
        <v>223774</v>
      </c>
      <c r="D1493" t="s">
        <v>17</v>
      </c>
      <c r="E1493" t="s">
        <v>18</v>
      </c>
      <c r="F1493" t="s">
        <v>96</v>
      </c>
      <c r="G1493" t="s">
        <v>20</v>
      </c>
      <c r="I1493" t="s">
        <v>22</v>
      </c>
      <c r="L1493">
        <v>1957</v>
      </c>
      <c r="N1493" t="s">
        <v>24</v>
      </c>
      <c r="O1493" s="1">
        <v>40029.743125000001</v>
      </c>
    </row>
    <row r="1494" spans="1:15" x14ac:dyDescent="0.35">
      <c r="A1494" t="s">
        <v>186</v>
      </c>
      <c r="B1494" t="s">
        <v>25</v>
      </c>
      <c r="C1494">
        <v>20249</v>
      </c>
      <c r="D1494" t="s">
        <v>17</v>
      </c>
      <c r="E1494" t="s">
        <v>18</v>
      </c>
      <c r="F1494" t="s">
        <v>19</v>
      </c>
      <c r="G1494" t="s">
        <v>27</v>
      </c>
      <c r="H1494" t="s">
        <v>135</v>
      </c>
      <c r="I1494" t="s">
        <v>22</v>
      </c>
      <c r="N1494" t="s">
        <v>24</v>
      </c>
      <c r="O1494" s="1">
        <v>40030.408761574072</v>
      </c>
    </row>
    <row r="1495" spans="1:15" x14ac:dyDescent="0.35">
      <c r="A1495" t="s">
        <v>15</v>
      </c>
      <c r="B1495" t="s">
        <v>25</v>
      </c>
      <c r="C1495">
        <v>818669</v>
      </c>
      <c r="D1495" t="s">
        <v>17</v>
      </c>
      <c r="E1495" t="s">
        <v>18</v>
      </c>
      <c r="F1495" t="s">
        <v>19</v>
      </c>
      <c r="G1495" t="s">
        <v>20</v>
      </c>
      <c r="I1495" t="s">
        <v>22</v>
      </c>
      <c r="N1495" t="s">
        <v>24</v>
      </c>
      <c r="O1495" s="1">
        <v>40030.409525462965</v>
      </c>
    </row>
    <row r="1496" spans="1:15" x14ac:dyDescent="0.35">
      <c r="A1496" t="s">
        <v>327</v>
      </c>
      <c r="B1496" t="s">
        <v>16</v>
      </c>
      <c r="C1496">
        <v>141772</v>
      </c>
      <c r="D1496" t="s">
        <v>17</v>
      </c>
      <c r="E1496" t="s">
        <v>18</v>
      </c>
      <c r="F1496" t="s">
        <v>19</v>
      </c>
      <c r="G1496" t="s">
        <v>27</v>
      </c>
      <c r="H1496" t="s">
        <v>630</v>
      </c>
      <c r="I1496" t="s">
        <v>22</v>
      </c>
      <c r="N1496" t="s">
        <v>24</v>
      </c>
      <c r="O1496" s="1">
        <v>40030.41134259259</v>
      </c>
    </row>
    <row r="1497" spans="1:15" x14ac:dyDescent="0.35">
      <c r="A1497" t="s">
        <v>15</v>
      </c>
      <c r="B1497" t="s">
        <v>16</v>
      </c>
      <c r="C1497" t="s">
        <v>2810</v>
      </c>
      <c r="D1497" t="s">
        <v>17</v>
      </c>
      <c r="E1497" t="s">
        <v>18</v>
      </c>
      <c r="F1497" t="s">
        <v>19</v>
      </c>
      <c r="G1497" t="s">
        <v>20</v>
      </c>
      <c r="I1497" t="s">
        <v>22</v>
      </c>
      <c r="N1497" t="s">
        <v>24</v>
      </c>
      <c r="O1497" s="1">
        <v>40030.413865740738</v>
      </c>
    </row>
    <row r="1498" spans="1:15" x14ac:dyDescent="0.35">
      <c r="A1498" t="s">
        <v>15</v>
      </c>
      <c r="B1498" t="s">
        <v>16</v>
      </c>
      <c r="C1498">
        <v>351035</v>
      </c>
      <c r="D1498" t="s">
        <v>17</v>
      </c>
      <c r="E1498" t="s">
        <v>18</v>
      </c>
      <c r="F1498" t="s">
        <v>19</v>
      </c>
      <c r="G1498" t="s">
        <v>20</v>
      </c>
      <c r="H1498" t="s">
        <v>37</v>
      </c>
      <c r="I1498" t="s">
        <v>22</v>
      </c>
      <c r="N1498" t="s">
        <v>24</v>
      </c>
      <c r="O1498" s="1">
        <v>40030.414351851854</v>
      </c>
    </row>
    <row r="1499" spans="1:15" x14ac:dyDescent="0.35">
      <c r="A1499" t="s">
        <v>15</v>
      </c>
      <c r="B1499" t="s">
        <v>16</v>
      </c>
      <c r="C1499">
        <v>369283</v>
      </c>
      <c r="D1499" t="s">
        <v>17</v>
      </c>
      <c r="E1499" t="s">
        <v>18</v>
      </c>
      <c r="F1499" t="s">
        <v>19</v>
      </c>
      <c r="G1499" t="s">
        <v>20</v>
      </c>
      <c r="H1499" t="s">
        <v>377</v>
      </c>
      <c r="I1499" t="s">
        <v>144</v>
      </c>
      <c r="K1499" t="s">
        <v>81</v>
      </c>
      <c r="M1499" t="s">
        <v>1722</v>
      </c>
      <c r="N1499" t="s">
        <v>24</v>
      </c>
      <c r="O1499" s="1">
        <v>40030.810324074075</v>
      </c>
    </row>
    <row r="1500" spans="1:15" x14ac:dyDescent="0.35">
      <c r="A1500" t="s">
        <v>15</v>
      </c>
      <c r="B1500" t="s">
        <v>16</v>
      </c>
      <c r="C1500">
        <v>110345</v>
      </c>
      <c r="D1500" t="s">
        <v>17</v>
      </c>
      <c r="E1500" t="s">
        <v>18</v>
      </c>
      <c r="F1500" t="s">
        <v>19</v>
      </c>
      <c r="G1500" t="s">
        <v>27</v>
      </c>
      <c r="H1500" t="s">
        <v>1121</v>
      </c>
      <c r="I1500" t="s">
        <v>22</v>
      </c>
      <c r="N1500" t="s">
        <v>24</v>
      </c>
      <c r="O1500" s="1">
        <v>40030.814675925925</v>
      </c>
    </row>
    <row r="1501" spans="1:15" x14ac:dyDescent="0.35">
      <c r="A1501" t="s">
        <v>186</v>
      </c>
      <c r="B1501" t="s">
        <v>25</v>
      </c>
      <c r="C1501">
        <v>20335</v>
      </c>
      <c r="D1501" t="s">
        <v>17</v>
      </c>
      <c r="E1501" t="s">
        <v>18</v>
      </c>
      <c r="F1501" t="s">
        <v>19</v>
      </c>
      <c r="G1501" t="s">
        <v>27</v>
      </c>
      <c r="H1501" t="s">
        <v>587</v>
      </c>
      <c r="I1501" t="s">
        <v>22</v>
      </c>
      <c r="N1501" t="s">
        <v>24</v>
      </c>
      <c r="O1501" s="1">
        <v>40030.865347222221</v>
      </c>
    </row>
    <row r="1502" spans="1:15" x14ac:dyDescent="0.35">
      <c r="A1502" t="s">
        <v>327</v>
      </c>
      <c r="B1502" t="s">
        <v>25</v>
      </c>
      <c r="C1502">
        <v>628876</v>
      </c>
      <c r="D1502" t="s">
        <v>17</v>
      </c>
      <c r="E1502" t="s">
        <v>18</v>
      </c>
      <c r="F1502" t="s">
        <v>19</v>
      </c>
      <c r="G1502" t="s">
        <v>20</v>
      </c>
      <c r="I1502" t="s">
        <v>22</v>
      </c>
      <c r="K1502" t="s">
        <v>81</v>
      </c>
      <c r="N1502" t="s">
        <v>24</v>
      </c>
      <c r="O1502" s="1">
        <v>40031.34646990741</v>
      </c>
    </row>
    <row r="1503" spans="1:15" x14ac:dyDescent="0.35">
      <c r="A1503" t="s">
        <v>221</v>
      </c>
      <c r="B1503" t="s">
        <v>25</v>
      </c>
      <c r="C1503">
        <v>407923</v>
      </c>
      <c r="D1503" t="s">
        <v>17</v>
      </c>
      <c r="E1503" t="s">
        <v>18</v>
      </c>
      <c r="F1503" t="s">
        <v>19</v>
      </c>
      <c r="G1503" t="s">
        <v>20</v>
      </c>
      <c r="H1503" t="s">
        <v>46</v>
      </c>
      <c r="I1503" t="s">
        <v>22</v>
      </c>
      <c r="K1503" t="s">
        <v>195</v>
      </c>
      <c r="N1503" t="s">
        <v>34</v>
      </c>
      <c r="O1503" s="1">
        <v>40031.499374999999</v>
      </c>
    </row>
    <row r="1504" spans="1:15" x14ac:dyDescent="0.35">
      <c r="A1504" t="s">
        <v>15</v>
      </c>
      <c r="B1504" t="s">
        <v>16</v>
      </c>
      <c r="C1504">
        <v>97003</v>
      </c>
      <c r="D1504" t="s">
        <v>17</v>
      </c>
      <c r="E1504" t="s">
        <v>18</v>
      </c>
      <c r="F1504" t="s">
        <v>19</v>
      </c>
      <c r="G1504" t="s">
        <v>27</v>
      </c>
      <c r="I1504" t="s">
        <v>22</v>
      </c>
      <c r="N1504" t="s">
        <v>24</v>
      </c>
      <c r="O1504" s="1">
        <v>40031.682129629633</v>
      </c>
    </row>
    <row r="1505" spans="1:15" x14ac:dyDescent="0.35">
      <c r="A1505" t="s">
        <v>15</v>
      </c>
      <c r="B1505" t="s">
        <v>25</v>
      </c>
      <c r="C1505">
        <v>834458</v>
      </c>
      <c r="D1505" t="s">
        <v>17</v>
      </c>
      <c r="E1505" t="s">
        <v>18</v>
      </c>
      <c r="F1505" t="s">
        <v>19</v>
      </c>
      <c r="G1505" t="s">
        <v>20</v>
      </c>
      <c r="H1505" t="s">
        <v>102</v>
      </c>
      <c r="I1505" t="s">
        <v>22</v>
      </c>
      <c r="N1505" t="s">
        <v>24</v>
      </c>
      <c r="O1505" s="1">
        <v>40031.919409722221</v>
      </c>
    </row>
    <row r="1506" spans="1:15" x14ac:dyDescent="0.35">
      <c r="A1506" t="s">
        <v>15</v>
      </c>
      <c r="B1506" t="s">
        <v>16</v>
      </c>
      <c r="C1506">
        <v>473513</v>
      </c>
      <c r="D1506" t="s">
        <v>17</v>
      </c>
      <c r="E1506" t="s">
        <v>18</v>
      </c>
      <c r="F1506" t="s">
        <v>19</v>
      </c>
      <c r="G1506" t="s">
        <v>20</v>
      </c>
      <c r="H1506" t="s">
        <v>28</v>
      </c>
      <c r="I1506" t="s">
        <v>22</v>
      </c>
      <c r="K1506" t="s">
        <v>1956</v>
      </c>
      <c r="L1506">
        <v>1963</v>
      </c>
      <c r="N1506" t="s">
        <v>24</v>
      </c>
      <c r="O1506" s="1">
        <v>40032.81659722222</v>
      </c>
    </row>
    <row r="1507" spans="1:15" x14ac:dyDescent="0.35">
      <c r="A1507" t="s">
        <v>500</v>
      </c>
      <c r="B1507" t="s">
        <v>16</v>
      </c>
      <c r="C1507">
        <v>697260</v>
      </c>
      <c r="D1507" t="s">
        <v>17</v>
      </c>
      <c r="E1507" t="s">
        <v>18</v>
      </c>
      <c r="F1507" t="s">
        <v>34</v>
      </c>
      <c r="G1507" t="s">
        <v>20</v>
      </c>
      <c r="H1507" t="s">
        <v>28</v>
      </c>
      <c r="I1507" t="s">
        <v>22</v>
      </c>
      <c r="K1507" t="s">
        <v>462</v>
      </c>
      <c r="L1507">
        <v>1969</v>
      </c>
      <c r="N1507" t="s">
        <v>24</v>
      </c>
      <c r="O1507" s="1">
        <v>40032.819340277776</v>
      </c>
    </row>
    <row r="1508" spans="1:15" x14ac:dyDescent="0.35">
      <c r="A1508" t="s">
        <v>15</v>
      </c>
      <c r="B1508" t="s">
        <v>25</v>
      </c>
      <c r="C1508">
        <v>36552</v>
      </c>
      <c r="D1508" t="s">
        <v>17</v>
      </c>
      <c r="E1508" t="s">
        <v>18</v>
      </c>
      <c r="F1508" t="s">
        <v>19</v>
      </c>
      <c r="H1508" t="s">
        <v>510</v>
      </c>
      <c r="I1508" t="s">
        <v>144</v>
      </c>
      <c r="N1508" t="s">
        <v>24</v>
      </c>
      <c r="O1508" s="1">
        <v>40034.755335648151</v>
      </c>
    </row>
    <row r="1509" spans="1:15" x14ac:dyDescent="0.35">
      <c r="A1509" t="s">
        <v>15</v>
      </c>
      <c r="B1509" t="s">
        <v>25</v>
      </c>
      <c r="C1509">
        <v>69392</v>
      </c>
      <c r="D1509" t="s">
        <v>17</v>
      </c>
      <c r="E1509" t="s">
        <v>18</v>
      </c>
      <c r="F1509" t="s">
        <v>19</v>
      </c>
      <c r="G1509" t="s">
        <v>27</v>
      </c>
      <c r="H1509" t="s">
        <v>65</v>
      </c>
      <c r="I1509" t="s">
        <v>472</v>
      </c>
      <c r="N1509" t="s">
        <v>24</v>
      </c>
      <c r="O1509" s="1">
        <v>40034.827488425923</v>
      </c>
    </row>
    <row r="1510" spans="1:15" x14ac:dyDescent="0.35">
      <c r="A1510" t="s">
        <v>15</v>
      </c>
      <c r="B1510" t="s">
        <v>25</v>
      </c>
      <c r="C1510">
        <v>767227</v>
      </c>
      <c r="D1510" t="s">
        <v>17</v>
      </c>
      <c r="E1510" t="s">
        <v>18</v>
      </c>
      <c r="G1510" t="s">
        <v>20</v>
      </c>
      <c r="H1510" t="s">
        <v>65</v>
      </c>
      <c r="I1510" t="s">
        <v>22</v>
      </c>
      <c r="N1510" t="s">
        <v>24</v>
      </c>
      <c r="O1510" s="1">
        <v>40034.829328703701</v>
      </c>
    </row>
    <row r="1511" spans="1:15" x14ac:dyDescent="0.35">
      <c r="A1511" t="s">
        <v>15</v>
      </c>
      <c r="B1511" t="s">
        <v>16</v>
      </c>
      <c r="C1511">
        <v>145492</v>
      </c>
      <c r="D1511" t="s">
        <v>17</v>
      </c>
      <c r="E1511" t="s">
        <v>18</v>
      </c>
      <c r="F1511" t="s">
        <v>19</v>
      </c>
      <c r="G1511" t="s">
        <v>20</v>
      </c>
      <c r="H1511" t="s">
        <v>254</v>
      </c>
      <c r="I1511" t="s">
        <v>22</v>
      </c>
      <c r="N1511" t="s">
        <v>24</v>
      </c>
      <c r="O1511" s="1">
        <v>40034.849861111114</v>
      </c>
    </row>
    <row r="1512" spans="1:15" x14ac:dyDescent="0.35">
      <c r="A1512" t="s">
        <v>15</v>
      </c>
      <c r="B1512" t="s">
        <v>16</v>
      </c>
      <c r="C1512">
        <v>133635</v>
      </c>
      <c r="D1512" t="s">
        <v>17</v>
      </c>
      <c r="E1512" t="s">
        <v>18</v>
      </c>
      <c r="F1512" t="s">
        <v>19</v>
      </c>
      <c r="H1512" t="s">
        <v>258</v>
      </c>
      <c r="I1512" t="s">
        <v>22</v>
      </c>
      <c r="N1512" t="s">
        <v>24</v>
      </c>
      <c r="O1512" s="1">
        <v>40034.86109953704</v>
      </c>
    </row>
    <row r="1513" spans="1:15" x14ac:dyDescent="0.35">
      <c r="A1513" t="s">
        <v>560</v>
      </c>
      <c r="B1513" t="s">
        <v>25</v>
      </c>
      <c r="C1513">
        <v>342410</v>
      </c>
      <c r="D1513" t="s">
        <v>17</v>
      </c>
      <c r="E1513" t="s">
        <v>18</v>
      </c>
      <c r="I1513" t="s">
        <v>22</v>
      </c>
      <c r="N1513" t="s">
        <v>24</v>
      </c>
      <c r="O1513" s="1">
        <v>40034.951377314814</v>
      </c>
    </row>
    <row r="1514" spans="1:15" x14ac:dyDescent="0.35">
      <c r="A1514" t="s">
        <v>560</v>
      </c>
      <c r="B1514" t="s">
        <v>25</v>
      </c>
      <c r="C1514">
        <v>617925</v>
      </c>
      <c r="D1514" t="s">
        <v>17</v>
      </c>
      <c r="E1514" t="s">
        <v>18</v>
      </c>
      <c r="F1514" t="s">
        <v>19</v>
      </c>
      <c r="G1514" t="s">
        <v>20</v>
      </c>
      <c r="H1514" t="s">
        <v>1278</v>
      </c>
      <c r="I1514" t="s">
        <v>22</v>
      </c>
      <c r="K1514" t="s">
        <v>195</v>
      </c>
      <c r="N1514" t="s">
        <v>24</v>
      </c>
      <c r="O1514" s="1">
        <v>40035.297800925924</v>
      </c>
    </row>
    <row r="1515" spans="1:15" x14ac:dyDescent="0.35">
      <c r="A1515" t="s">
        <v>221</v>
      </c>
      <c r="B1515" t="s">
        <v>25</v>
      </c>
      <c r="C1515">
        <v>16733</v>
      </c>
      <c r="D1515" t="s">
        <v>17</v>
      </c>
      <c r="E1515" t="s">
        <v>18</v>
      </c>
      <c r="F1515" t="s">
        <v>19</v>
      </c>
      <c r="G1515" t="s">
        <v>27</v>
      </c>
      <c r="I1515" t="s">
        <v>22</v>
      </c>
      <c r="K1515" t="s">
        <v>230</v>
      </c>
      <c r="M1515" t="s">
        <v>511</v>
      </c>
      <c r="N1515" t="s">
        <v>167</v>
      </c>
      <c r="O1515" s="1">
        <v>40035.380312499998</v>
      </c>
    </row>
    <row r="1516" spans="1:15" x14ac:dyDescent="0.35">
      <c r="A1516" t="s">
        <v>560</v>
      </c>
      <c r="B1516" t="s">
        <v>25</v>
      </c>
      <c r="C1516">
        <v>323410</v>
      </c>
      <c r="D1516" t="s">
        <v>17</v>
      </c>
      <c r="E1516" t="s">
        <v>18</v>
      </c>
      <c r="F1516" t="s">
        <v>19</v>
      </c>
      <c r="G1516" t="s">
        <v>20</v>
      </c>
      <c r="H1516" t="s">
        <v>28</v>
      </c>
      <c r="I1516" t="s">
        <v>22</v>
      </c>
      <c r="K1516" t="s">
        <v>926</v>
      </c>
      <c r="N1516" t="s">
        <v>24</v>
      </c>
      <c r="O1516" s="1">
        <v>40035.382071759261</v>
      </c>
    </row>
    <row r="1517" spans="1:15" x14ac:dyDescent="0.35">
      <c r="A1517" t="s">
        <v>15</v>
      </c>
      <c r="B1517" t="s">
        <v>16</v>
      </c>
      <c r="C1517" t="s">
        <v>2849</v>
      </c>
      <c r="D1517" t="s">
        <v>17</v>
      </c>
      <c r="E1517" t="s">
        <v>18</v>
      </c>
      <c r="F1517" t="s">
        <v>34</v>
      </c>
      <c r="G1517" t="s">
        <v>20</v>
      </c>
      <c r="H1517" t="s">
        <v>162</v>
      </c>
      <c r="I1517" t="s">
        <v>22</v>
      </c>
      <c r="L1517" s="4">
        <v>28522</v>
      </c>
      <c r="N1517" t="s">
        <v>24</v>
      </c>
      <c r="O1517" s="1">
        <v>40035.383692129632</v>
      </c>
    </row>
    <row r="1518" spans="1:15" x14ac:dyDescent="0.35">
      <c r="A1518" t="s">
        <v>327</v>
      </c>
      <c r="B1518" t="s">
        <v>25</v>
      </c>
      <c r="C1518">
        <v>22015</v>
      </c>
      <c r="D1518" t="s">
        <v>17</v>
      </c>
      <c r="E1518" t="s">
        <v>18</v>
      </c>
      <c r="F1518" t="s">
        <v>19</v>
      </c>
      <c r="G1518" t="s">
        <v>27</v>
      </c>
      <c r="H1518" t="s">
        <v>56</v>
      </c>
      <c r="I1518" t="s">
        <v>22</v>
      </c>
      <c r="L1518">
        <v>1947</v>
      </c>
      <c r="N1518" t="s">
        <v>24</v>
      </c>
      <c r="O1518" s="1">
        <v>40035.427129629628</v>
      </c>
    </row>
    <row r="1519" spans="1:15" x14ac:dyDescent="0.35">
      <c r="A1519" t="s">
        <v>15</v>
      </c>
      <c r="B1519" t="s">
        <v>25</v>
      </c>
      <c r="C1519">
        <v>366588</v>
      </c>
      <c r="D1519" t="s">
        <v>17</v>
      </c>
      <c r="E1519" t="s">
        <v>18</v>
      </c>
      <c r="F1519" t="s">
        <v>96</v>
      </c>
      <c r="G1519" t="s">
        <v>20</v>
      </c>
      <c r="H1519" t="s">
        <v>392</v>
      </c>
      <c r="I1519" t="s">
        <v>22</v>
      </c>
      <c r="K1519" t="s">
        <v>577</v>
      </c>
      <c r="M1519" t="s">
        <v>1716</v>
      </c>
      <c r="N1519" t="s">
        <v>24</v>
      </c>
      <c r="O1519" s="1">
        <v>40035.498263888891</v>
      </c>
    </row>
    <row r="1520" spans="1:15" x14ac:dyDescent="0.35">
      <c r="A1520" t="s">
        <v>1381</v>
      </c>
      <c r="B1520" t="s">
        <v>25</v>
      </c>
      <c r="C1520">
        <v>215888</v>
      </c>
      <c r="D1520" t="s">
        <v>17</v>
      </c>
      <c r="E1520" t="s">
        <v>18</v>
      </c>
      <c r="F1520" t="s">
        <v>34</v>
      </c>
      <c r="G1520" t="s">
        <v>20</v>
      </c>
      <c r="H1520" t="s">
        <v>1384</v>
      </c>
      <c r="I1520" t="s">
        <v>22</v>
      </c>
      <c r="J1520">
        <v>468</v>
      </c>
      <c r="K1520" t="s">
        <v>197</v>
      </c>
      <c r="L1520" t="s">
        <v>1385</v>
      </c>
      <c r="N1520" t="s">
        <v>24</v>
      </c>
      <c r="O1520" s="1">
        <v>40035.707384259258</v>
      </c>
    </row>
    <row r="1521" spans="1:15" x14ac:dyDescent="0.35">
      <c r="A1521" t="s">
        <v>327</v>
      </c>
      <c r="B1521" t="s">
        <v>25</v>
      </c>
      <c r="C1521">
        <v>400625</v>
      </c>
      <c r="D1521" t="s">
        <v>17</v>
      </c>
      <c r="E1521" t="s">
        <v>18</v>
      </c>
      <c r="F1521" t="s">
        <v>34</v>
      </c>
      <c r="G1521" t="s">
        <v>20</v>
      </c>
      <c r="H1521" t="s">
        <v>1384</v>
      </c>
      <c r="I1521" t="s">
        <v>22</v>
      </c>
      <c r="J1521" t="s">
        <v>1798</v>
      </c>
      <c r="L1521" t="s">
        <v>1799</v>
      </c>
      <c r="M1521" t="s">
        <v>1800</v>
      </c>
      <c r="N1521" t="s">
        <v>24</v>
      </c>
      <c r="O1521" s="1">
        <v>40035.71234953704</v>
      </c>
    </row>
    <row r="1522" spans="1:15" x14ac:dyDescent="0.35">
      <c r="A1522" t="s">
        <v>221</v>
      </c>
      <c r="B1522" t="s">
        <v>25</v>
      </c>
      <c r="C1522">
        <v>379733</v>
      </c>
      <c r="D1522" t="s">
        <v>17</v>
      </c>
      <c r="E1522" t="s">
        <v>18</v>
      </c>
      <c r="F1522" t="s">
        <v>19</v>
      </c>
      <c r="G1522" t="s">
        <v>20</v>
      </c>
      <c r="H1522" t="s">
        <v>224</v>
      </c>
      <c r="I1522" t="s">
        <v>22</v>
      </c>
      <c r="N1522" t="s">
        <v>34</v>
      </c>
      <c r="O1522" s="1">
        <v>40035.793379629627</v>
      </c>
    </row>
    <row r="1523" spans="1:15" x14ac:dyDescent="0.35">
      <c r="A1523" t="s">
        <v>560</v>
      </c>
      <c r="B1523" t="s">
        <v>25</v>
      </c>
      <c r="C1523">
        <v>93401</v>
      </c>
      <c r="D1523" t="s">
        <v>17</v>
      </c>
      <c r="E1523" t="s">
        <v>18</v>
      </c>
      <c r="F1523" t="s">
        <v>19</v>
      </c>
      <c r="G1523" t="s">
        <v>27</v>
      </c>
      <c r="H1523" t="s">
        <v>224</v>
      </c>
      <c r="I1523" t="s">
        <v>22</v>
      </c>
      <c r="K1523" t="s">
        <v>195</v>
      </c>
      <c r="N1523" t="s">
        <v>24</v>
      </c>
      <c r="O1523" s="1">
        <v>40035.794328703705</v>
      </c>
    </row>
    <row r="1524" spans="1:15" x14ac:dyDescent="0.35">
      <c r="A1524" t="s">
        <v>92</v>
      </c>
      <c r="B1524" t="s">
        <v>25</v>
      </c>
      <c r="C1524">
        <v>1880</v>
      </c>
      <c r="D1524" t="s">
        <v>17</v>
      </c>
      <c r="E1524" t="s">
        <v>134</v>
      </c>
      <c r="F1524" t="s">
        <v>19</v>
      </c>
      <c r="G1524" t="s">
        <v>27</v>
      </c>
      <c r="H1524" t="s">
        <v>21</v>
      </c>
      <c r="I1524" t="s">
        <v>22</v>
      </c>
      <c r="M1524" t="s">
        <v>155</v>
      </c>
      <c r="N1524" t="s">
        <v>24</v>
      </c>
      <c r="O1524" s="1">
        <v>40035.939872685187</v>
      </c>
    </row>
    <row r="1525" spans="1:15" x14ac:dyDescent="0.35">
      <c r="A1525" t="s">
        <v>560</v>
      </c>
      <c r="B1525" t="s">
        <v>25</v>
      </c>
      <c r="C1525">
        <v>49574</v>
      </c>
      <c r="D1525" t="s">
        <v>17</v>
      </c>
      <c r="E1525" t="s">
        <v>18</v>
      </c>
      <c r="F1525" t="s">
        <v>19</v>
      </c>
      <c r="G1525" t="s">
        <v>27</v>
      </c>
      <c r="H1525" t="s">
        <v>831</v>
      </c>
      <c r="I1525" t="s">
        <v>22</v>
      </c>
      <c r="K1525" t="s">
        <v>195</v>
      </c>
      <c r="M1525" t="s">
        <v>832</v>
      </c>
      <c r="N1525" t="s">
        <v>24</v>
      </c>
      <c r="O1525" s="1">
        <v>40036.324340277781</v>
      </c>
    </row>
    <row r="1526" spans="1:15" x14ac:dyDescent="0.35">
      <c r="B1526" t="s">
        <v>25</v>
      </c>
      <c r="C1526">
        <v>275</v>
      </c>
      <c r="D1526" t="s">
        <v>17</v>
      </c>
      <c r="E1526" t="s">
        <v>26</v>
      </c>
      <c r="F1526" t="s">
        <v>19</v>
      </c>
      <c r="G1526" t="s">
        <v>27</v>
      </c>
      <c r="H1526" t="s">
        <v>28</v>
      </c>
      <c r="I1526" t="s">
        <v>22</v>
      </c>
      <c r="M1526" t="s">
        <v>58</v>
      </c>
      <c r="N1526" t="s">
        <v>24</v>
      </c>
      <c r="O1526" s="1">
        <v>40036.574340277781</v>
      </c>
    </row>
    <row r="1527" spans="1:15" x14ac:dyDescent="0.35">
      <c r="B1527" t="s">
        <v>25</v>
      </c>
      <c r="C1527">
        <v>619</v>
      </c>
      <c r="D1527" t="s">
        <v>17</v>
      </c>
      <c r="E1527" t="s">
        <v>36</v>
      </c>
      <c r="F1527" t="s">
        <v>19</v>
      </c>
      <c r="G1527" t="s">
        <v>27</v>
      </c>
      <c r="H1527" t="s">
        <v>28</v>
      </c>
      <c r="I1527" t="s">
        <v>22</v>
      </c>
      <c r="K1527" t="s">
        <v>81</v>
      </c>
      <c r="M1527" t="s">
        <v>83</v>
      </c>
      <c r="N1527" t="s">
        <v>24</v>
      </c>
      <c r="O1527" s="1">
        <v>40036.575312499997</v>
      </c>
    </row>
    <row r="1528" spans="1:15" x14ac:dyDescent="0.35">
      <c r="A1528" t="s">
        <v>15</v>
      </c>
      <c r="B1528" t="s">
        <v>25</v>
      </c>
      <c r="C1528">
        <v>38208</v>
      </c>
      <c r="D1528" t="s">
        <v>17</v>
      </c>
      <c r="E1528" t="s">
        <v>18</v>
      </c>
      <c r="F1528" t="s">
        <v>19</v>
      </c>
      <c r="G1528" t="s">
        <v>27</v>
      </c>
      <c r="H1528" t="s">
        <v>355</v>
      </c>
      <c r="I1528" t="s">
        <v>22</v>
      </c>
      <c r="N1528" t="s">
        <v>24</v>
      </c>
      <c r="O1528" s="1">
        <v>40036.580578703702</v>
      </c>
    </row>
    <row r="1529" spans="1:15" x14ac:dyDescent="0.35">
      <c r="B1529" t="s">
        <v>25</v>
      </c>
      <c r="C1529">
        <v>414</v>
      </c>
      <c r="D1529" t="s">
        <v>73</v>
      </c>
      <c r="E1529" t="s">
        <v>36</v>
      </c>
      <c r="F1529" t="s">
        <v>19</v>
      </c>
      <c r="G1529" t="s">
        <v>27</v>
      </c>
      <c r="H1529" t="s">
        <v>74</v>
      </c>
      <c r="I1529" t="s">
        <v>22</v>
      </c>
      <c r="K1529" t="s">
        <v>31</v>
      </c>
      <c r="M1529" t="s">
        <v>75</v>
      </c>
      <c r="N1529" t="s">
        <v>24</v>
      </c>
      <c r="O1529" s="1">
        <v>40036.585532407407</v>
      </c>
    </row>
    <row r="1530" spans="1:15" x14ac:dyDescent="0.35">
      <c r="B1530" t="s">
        <v>25</v>
      </c>
      <c r="C1530">
        <v>227</v>
      </c>
      <c r="D1530" t="s">
        <v>17</v>
      </c>
      <c r="E1530" t="s">
        <v>26</v>
      </c>
      <c r="F1530" t="s">
        <v>19</v>
      </c>
      <c r="G1530" t="s">
        <v>27</v>
      </c>
      <c r="H1530" t="s">
        <v>28</v>
      </c>
      <c r="I1530" t="s">
        <v>22</v>
      </c>
      <c r="M1530" t="s">
        <v>49</v>
      </c>
      <c r="N1530" t="s">
        <v>24</v>
      </c>
      <c r="O1530" s="1">
        <v>40036.587291666663</v>
      </c>
    </row>
    <row r="1531" spans="1:15" x14ac:dyDescent="0.35">
      <c r="A1531" t="s">
        <v>759</v>
      </c>
      <c r="B1531" t="s">
        <v>25</v>
      </c>
      <c r="C1531">
        <v>714363</v>
      </c>
      <c r="D1531" t="s">
        <v>17</v>
      </c>
      <c r="E1531" t="s">
        <v>18</v>
      </c>
      <c r="I1531" t="s">
        <v>22</v>
      </c>
      <c r="N1531" t="s">
        <v>24</v>
      </c>
      <c r="O1531" s="1">
        <v>40036.620300925926</v>
      </c>
    </row>
    <row r="1532" spans="1:15" x14ac:dyDescent="0.35">
      <c r="A1532" t="s">
        <v>327</v>
      </c>
      <c r="B1532" t="s">
        <v>25</v>
      </c>
      <c r="C1532">
        <v>843535</v>
      </c>
      <c r="D1532" t="s">
        <v>17</v>
      </c>
      <c r="E1532" t="s">
        <v>18</v>
      </c>
      <c r="F1532" t="s">
        <v>34</v>
      </c>
      <c r="G1532" t="s">
        <v>20</v>
      </c>
      <c r="H1532" t="s">
        <v>481</v>
      </c>
      <c r="I1532" t="s">
        <v>22</v>
      </c>
      <c r="N1532" t="s">
        <v>24</v>
      </c>
      <c r="O1532" s="1">
        <v>40036.690381944441</v>
      </c>
    </row>
    <row r="1533" spans="1:15" x14ac:dyDescent="0.35">
      <c r="A1533" t="s">
        <v>15</v>
      </c>
      <c r="B1533" t="s">
        <v>25</v>
      </c>
      <c r="C1533" t="s">
        <v>2825</v>
      </c>
      <c r="D1533" t="s">
        <v>17</v>
      </c>
      <c r="E1533" t="s">
        <v>18</v>
      </c>
      <c r="F1533" t="s">
        <v>19</v>
      </c>
      <c r="H1533" t="s">
        <v>2821</v>
      </c>
      <c r="I1533" t="s">
        <v>22</v>
      </c>
      <c r="K1533" t="s">
        <v>81</v>
      </c>
      <c r="M1533" t="s">
        <v>2826</v>
      </c>
      <c r="N1533" t="s">
        <v>24</v>
      </c>
      <c r="O1533" s="1">
        <v>40036.707881944443</v>
      </c>
    </row>
    <row r="1534" spans="1:15" x14ac:dyDescent="0.35">
      <c r="A1534" t="s">
        <v>221</v>
      </c>
      <c r="B1534" t="s">
        <v>25</v>
      </c>
      <c r="C1534">
        <v>17852</v>
      </c>
      <c r="D1534" t="s">
        <v>17</v>
      </c>
      <c r="E1534" t="s">
        <v>18</v>
      </c>
      <c r="F1534" t="s">
        <v>34</v>
      </c>
      <c r="G1534" t="s">
        <v>27</v>
      </c>
      <c r="H1534" t="s">
        <v>37</v>
      </c>
      <c r="I1534" t="s">
        <v>22</v>
      </c>
      <c r="K1534" t="s">
        <v>230</v>
      </c>
      <c r="M1534" t="s">
        <v>544</v>
      </c>
      <c r="N1534" t="s">
        <v>34</v>
      </c>
      <c r="O1534" s="1">
        <v>40037.387164351851</v>
      </c>
    </row>
    <row r="1535" spans="1:15" x14ac:dyDescent="0.35">
      <c r="A1535" t="s">
        <v>15</v>
      </c>
      <c r="B1535" t="s">
        <v>25</v>
      </c>
      <c r="C1535">
        <v>90095</v>
      </c>
      <c r="D1535" t="s">
        <v>17</v>
      </c>
      <c r="E1535" t="s">
        <v>18</v>
      </c>
      <c r="F1535" t="s">
        <v>19</v>
      </c>
      <c r="G1535" t="s">
        <v>27</v>
      </c>
      <c r="H1535" t="s">
        <v>37</v>
      </c>
      <c r="I1535" t="s">
        <v>22</v>
      </c>
      <c r="N1535" t="s">
        <v>24</v>
      </c>
      <c r="O1535" s="1">
        <v>40037.409189814818</v>
      </c>
    </row>
    <row r="1536" spans="1:15" x14ac:dyDescent="0.35">
      <c r="A1536" t="s">
        <v>186</v>
      </c>
      <c r="B1536" t="s">
        <v>25</v>
      </c>
      <c r="C1536">
        <v>25046</v>
      </c>
      <c r="D1536" t="s">
        <v>17</v>
      </c>
      <c r="E1536" t="s">
        <v>18</v>
      </c>
      <c r="F1536" t="s">
        <v>19</v>
      </c>
      <c r="G1536" t="s">
        <v>20</v>
      </c>
      <c r="H1536" t="s">
        <v>646</v>
      </c>
      <c r="I1536" t="s">
        <v>22</v>
      </c>
      <c r="L1536">
        <v>1966</v>
      </c>
      <c r="N1536" t="s">
        <v>24</v>
      </c>
      <c r="O1536" s="1">
        <v>40037.451296296298</v>
      </c>
    </row>
    <row r="1537" spans="1:15" x14ac:dyDescent="0.35">
      <c r="A1537" t="s">
        <v>500</v>
      </c>
      <c r="B1537" t="s">
        <v>25</v>
      </c>
      <c r="C1537">
        <v>132777</v>
      </c>
      <c r="D1537" t="s">
        <v>17</v>
      </c>
      <c r="E1537" t="s">
        <v>18</v>
      </c>
      <c r="F1537" t="s">
        <v>19</v>
      </c>
      <c r="H1537" t="s">
        <v>329</v>
      </c>
      <c r="I1537" t="s">
        <v>144</v>
      </c>
      <c r="M1537" t="s">
        <v>1178</v>
      </c>
      <c r="N1537" t="s">
        <v>24</v>
      </c>
      <c r="O1537" s="1">
        <v>40037.527488425927</v>
      </c>
    </row>
    <row r="1538" spans="1:15" x14ac:dyDescent="0.35">
      <c r="A1538" t="s">
        <v>15</v>
      </c>
      <c r="B1538" t="s">
        <v>16</v>
      </c>
      <c r="C1538">
        <v>870843</v>
      </c>
      <c r="D1538" t="s">
        <v>17</v>
      </c>
      <c r="E1538" t="s">
        <v>18</v>
      </c>
      <c r="F1538" t="s">
        <v>19</v>
      </c>
      <c r="G1538" t="s">
        <v>20</v>
      </c>
      <c r="H1538" t="s">
        <v>128</v>
      </c>
      <c r="I1538" t="s">
        <v>22</v>
      </c>
      <c r="N1538" t="s">
        <v>24</v>
      </c>
      <c r="O1538" s="1">
        <v>40037.878518518519</v>
      </c>
    </row>
    <row r="1539" spans="1:15" x14ac:dyDescent="0.35">
      <c r="A1539" t="s">
        <v>15</v>
      </c>
      <c r="B1539" t="s">
        <v>25</v>
      </c>
      <c r="C1539">
        <v>702843</v>
      </c>
      <c r="D1539" t="s">
        <v>17</v>
      </c>
      <c r="E1539" t="s">
        <v>18</v>
      </c>
      <c r="F1539" t="s">
        <v>19</v>
      </c>
      <c r="G1539" t="s">
        <v>20</v>
      </c>
      <c r="H1539" t="s">
        <v>211</v>
      </c>
      <c r="I1539" t="s">
        <v>22</v>
      </c>
      <c r="N1539" t="s">
        <v>24</v>
      </c>
      <c r="O1539" s="1">
        <v>40038.473298611112</v>
      </c>
    </row>
    <row r="1540" spans="1:15" x14ac:dyDescent="0.35">
      <c r="A1540" t="s">
        <v>327</v>
      </c>
      <c r="B1540" t="s">
        <v>25</v>
      </c>
      <c r="C1540">
        <v>879329</v>
      </c>
      <c r="D1540" t="s">
        <v>17</v>
      </c>
      <c r="E1540" t="s">
        <v>18</v>
      </c>
      <c r="F1540" t="s">
        <v>19</v>
      </c>
      <c r="H1540" t="s">
        <v>1844</v>
      </c>
      <c r="I1540" t="s">
        <v>22</v>
      </c>
      <c r="M1540" t="s">
        <v>2626</v>
      </c>
      <c r="N1540" t="s">
        <v>24</v>
      </c>
      <c r="O1540" s="1">
        <v>40038.607141203705</v>
      </c>
    </row>
    <row r="1541" spans="1:15" x14ac:dyDescent="0.35">
      <c r="A1541" t="s">
        <v>15</v>
      </c>
      <c r="B1541" t="s">
        <v>16</v>
      </c>
      <c r="C1541">
        <v>959312</v>
      </c>
      <c r="D1541" t="s">
        <v>17</v>
      </c>
      <c r="E1541" t="s">
        <v>18</v>
      </c>
      <c r="F1541" t="s">
        <v>19</v>
      </c>
      <c r="G1541" t="s">
        <v>20</v>
      </c>
      <c r="H1541" t="s">
        <v>1844</v>
      </c>
      <c r="I1541" t="s">
        <v>22</v>
      </c>
      <c r="M1541" t="s">
        <v>2750</v>
      </c>
      <c r="N1541" t="s">
        <v>24</v>
      </c>
      <c r="O1541" s="1">
        <v>40038.609756944446</v>
      </c>
    </row>
    <row r="1542" spans="1:15" x14ac:dyDescent="0.35">
      <c r="A1542" t="s">
        <v>15</v>
      </c>
      <c r="B1542" t="s">
        <v>16</v>
      </c>
      <c r="C1542">
        <v>554067</v>
      </c>
      <c r="D1542" t="s">
        <v>17</v>
      </c>
      <c r="E1542" t="s">
        <v>18</v>
      </c>
      <c r="F1542" t="s">
        <v>34</v>
      </c>
      <c r="G1542" t="s">
        <v>20</v>
      </c>
      <c r="H1542" t="s">
        <v>2087</v>
      </c>
      <c r="I1542" t="s">
        <v>22</v>
      </c>
      <c r="N1542" t="s">
        <v>24</v>
      </c>
      <c r="O1542" s="1">
        <v>40038.730694444443</v>
      </c>
    </row>
    <row r="1543" spans="1:15" x14ac:dyDescent="0.35">
      <c r="A1543" t="s">
        <v>15</v>
      </c>
      <c r="B1543" t="s">
        <v>25</v>
      </c>
      <c r="C1543">
        <v>861541</v>
      </c>
      <c r="D1543" t="s">
        <v>17</v>
      </c>
      <c r="E1543" t="s">
        <v>18</v>
      </c>
      <c r="F1543" t="s">
        <v>19</v>
      </c>
      <c r="G1543" t="s">
        <v>20</v>
      </c>
      <c r="I1543" t="s">
        <v>22</v>
      </c>
      <c r="N1543" t="s">
        <v>24</v>
      </c>
      <c r="O1543" s="1">
        <v>40038.774918981479</v>
      </c>
    </row>
    <row r="1544" spans="1:15" x14ac:dyDescent="0.35">
      <c r="A1544" t="s">
        <v>221</v>
      </c>
      <c r="B1544" t="s">
        <v>25</v>
      </c>
      <c r="C1544">
        <v>404217</v>
      </c>
      <c r="D1544" t="s">
        <v>17</v>
      </c>
      <c r="E1544" t="s">
        <v>18</v>
      </c>
      <c r="F1544" t="s">
        <v>19</v>
      </c>
      <c r="G1544" t="s">
        <v>20</v>
      </c>
      <c r="H1544" t="s">
        <v>630</v>
      </c>
      <c r="I1544" t="s">
        <v>144</v>
      </c>
      <c r="L1544">
        <v>1969</v>
      </c>
      <c r="M1544" t="s">
        <v>1811</v>
      </c>
      <c r="N1544" t="s">
        <v>34</v>
      </c>
      <c r="O1544" s="1">
        <v>40038.796932870369</v>
      </c>
    </row>
    <row r="1545" spans="1:15" x14ac:dyDescent="0.35">
      <c r="A1545" t="s">
        <v>560</v>
      </c>
      <c r="B1545" t="s">
        <v>25</v>
      </c>
      <c r="C1545">
        <v>475584</v>
      </c>
      <c r="D1545" t="s">
        <v>17</v>
      </c>
      <c r="E1545" t="s">
        <v>18</v>
      </c>
      <c r="G1545" t="s">
        <v>20</v>
      </c>
      <c r="H1545" t="s">
        <v>28</v>
      </c>
      <c r="I1545" t="s">
        <v>22</v>
      </c>
      <c r="K1545" t="s">
        <v>195</v>
      </c>
      <c r="N1545" t="s">
        <v>24</v>
      </c>
      <c r="O1545" s="1">
        <v>40038.933715277781</v>
      </c>
    </row>
    <row r="1546" spans="1:15" x14ac:dyDescent="0.35">
      <c r="A1546" t="s">
        <v>221</v>
      </c>
      <c r="B1546" t="s">
        <v>25</v>
      </c>
      <c r="C1546">
        <v>307748</v>
      </c>
      <c r="D1546" t="s">
        <v>17</v>
      </c>
      <c r="E1546" t="s">
        <v>18</v>
      </c>
      <c r="F1546" t="s">
        <v>19</v>
      </c>
      <c r="G1546" t="s">
        <v>20</v>
      </c>
      <c r="H1546" t="s">
        <v>1564</v>
      </c>
      <c r="I1546" t="s">
        <v>22</v>
      </c>
      <c r="N1546" t="s">
        <v>34</v>
      </c>
      <c r="O1546" s="1">
        <v>40039.369456018518</v>
      </c>
    </row>
    <row r="1547" spans="1:15" x14ac:dyDescent="0.35">
      <c r="A1547" t="s">
        <v>15</v>
      </c>
      <c r="B1547" t="s">
        <v>25</v>
      </c>
      <c r="C1547">
        <v>45713</v>
      </c>
      <c r="D1547" t="s">
        <v>17</v>
      </c>
      <c r="E1547" t="s">
        <v>18</v>
      </c>
      <c r="F1547" t="s">
        <v>19</v>
      </c>
      <c r="G1547" t="s">
        <v>27</v>
      </c>
      <c r="H1547" t="s">
        <v>799</v>
      </c>
      <c r="I1547" t="s">
        <v>22</v>
      </c>
      <c r="N1547" t="s">
        <v>24</v>
      </c>
      <c r="O1547" s="1">
        <v>40039.371400462966</v>
      </c>
    </row>
    <row r="1548" spans="1:15" x14ac:dyDescent="0.35">
      <c r="A1548" t="s">
        <v>15</v>
      </c>
      <c r="B1548" t="s">
        <v>25</v>
      </c>
      <c r="C1548">
        <v>108549</v>
      </c>
      <c r="D1548" t="s">
        <v>17</v>
      </c>
      <c r="E1548" t="s">
        <v>18</v>
      </c>
      <c r="F1548" t="s">
        <v>19</v>
      </c>
      <c r="G1548" t="s">
        <v>27</v>
      </c>
      <c r="H1548" t="s">
        <v>838</v>
      </c>
      <c r="I1548" t="s">
        <v>22</v>
      </c>
      <c r="N1548" t="s">
        <v>24</v>
      </c>
      <c r="O1548" s="1">
        <v>40039.399212962962</v>
      </c>
    </row>
    <row r="1549" spans="1:15" x14ac:dyDescent="0.35">
      <c r="A1549" t="s">
        <v>15</v>
      </c>
      <c r="B1549" t="s">
        <v>25</v>
      </c>
      <c r="C1549">
        <v>523120</v>
      </c>
      <c r="D1549" t="s">
        <v>17</v>
      </c>
      <c r="E1549" t="s">
        <v>18</v>
      </c>
      <c r="F1549" t="s">
        <v>19</v>
      </c>
      <c r="G1549" t="s">
        <v>20</v>
      </c>
      <c r="H1549" t="s">
        <v>2024</v>
      </c>
      <c r="I1549" t="s">
        <v>22</v>
      </c>
      <c r="K1549" t="s">
        <v>81</v>
      </c>
      <c r="N1549" t="s">
        <v>24</v>
      </c>
      <c r="O1549" s="1">
        <v>40039.726284722223</v>
      </c>
    </row>
    <row r="1550" spans="1:15" x14ac:dyDescent="0.35">
      <c r="A1550" t="s">
        <v>972</v>
      </c>
      <c r="B1550" t="s">
        <v>25</v>
      </c>
      <c r="C1550">
        <v>379959</v>
      </c>
      <c r="D1550" t="s">
        <v>17</v>
      </c>
      <c r="E1550" t="s">
        <v>18</v>
      </c>
      <c r="F1550" t="s">
        <v>19</v>
      </c>
      <c r="G1550" t="s">
        <v>20</v>
      </c>
      <c r="H1550" t="s">
        <v>56</v>
      </c>
      <c r="I1550" t="s">
        <v>144</v>
      </c>
      <c r="K1550" t="s">
        <v>250</v>
      </c>
      <c r="N1550" t="s">
        <v>24</v>
      </c>
      <c r="O1550" s="1">
        <v>40040.389050925929</v>
      </c>
    </row>
    <row r="1551" spans="1:15" x14ac:dyDescent="0.35">
      <c r="A1551" t="s">
        <v>15</v>
      </c>
      <c r="B1551" t="s">
        <v>25</v>
      </c>
      <c r="C1551">
        <v>523603</v>
      </c>
      <c r="D1551" t="s">
        <v>17</v>
      </c>
      <c r="E1551" t="s">
        <v>18</v>
      </c>
      <c r="F1551" t="s">
        <v>19</v>
      </c>
      <c r="G1551" t="s">
        <v>20</v>
      </c>
      <c r="H1551" t="s">
        <v>2025</v>
      </c>
      <c r="I1551" t="s">
        <v>22</v>
      </c>
      <c r="N1551" t="s">
        <v>24</v>
      </c>
      <c r="O1551" s="1">
        <v>40041.851921296293</v>
      </c>
    </row>
    <row r="1552" spans="1:15" x14ac:dyDescent="0.35">
      <c r="A1552" t="s">
        <v>560</v>
      </c>
      <c r="B1552" t="s">
        <v>25</v>
      </c>
      <c r="C1552">
        <v>146140</v>
      </c>
      <c r="D1552" t="s">
        <v>17</v>
      </c>
      <c r="E1552" t="s">
        <v>18</v>
      </c>
      <c r="G1552" t="s">
        <v>20</v>
      </c>
      <c r="H1552" t="s">
        <v>65</v>
      </c>
      <c r="I1552" t="s">
        <v>22</v>
      </c>
      <c r="K1552" t="s">
        <v>926</v>
      </c>
      <c r="M1552" t="s">
        <v>20</v>
      </c>
      <c r="N1552" t="s">
        <v>24</v>
      </c>
      <c r="O1552" s="1">
        <v>40041.966574074075</v>
      </c>
    </row>
    <row r="1553" spans="1:15" x14ac:dyDescent="0.35">
      <c r="A1553" t="s">
        <v>327</v>
      </c>
      <c r="B1553" t="s">
        <v>16</v>
      </c>
      <c r="C1553">
        <v>24518</v>
      </c>
      <c r="D1553" t="s">
        <v>17</v>
      </c>
      <c r="E1553" t="s">
        <v>18</v>
      </c>
      <c r="F1553" t="s">
        <v>19</v>
      </c>
      <c r="G1553" t="s">
        <v>27</v>
      </c>
      <c r="H1553" t="s">
        <v>224</v>
      </c>
      <c r="I1553" t="s">
        <v>22</v>
      </c>
      <c r="N1553" t="s">
        <v>24</v>
      </c>
      <c r="O1553" s="1">
        <v>40041.966944444444</v>
      </c>
    </row>
    <row r="1554" spans="1:15" x14ac:dyDescent="0.35">
      <c r="A1554" t="s">
        <v>15</v>
      </c>
      <c r="B1554" t="s">
        <v>16</v>
      </c>
      <c r="C1554">
        <v>434062</v>
      </c>
      <c r="D1554" t="s">
        <v>17</v>
      </c>
      <c r="E1554" t="s">
        <v>18</v>
      </c>
      <c r="F1554" t="s">
        <v>19</v>
      </c>
      <c r="G1554" t="s">
        <v>20</v>
      </c>
      <c r="H1554" t="s">
        <v>1878</v>
      </c>
      <c r="I1554" t="s">
        <v>22</v>
      </c>
      <c r="N1554" t="s">
        <v>24</v>
      </c>
      <c r="O1554" s="1">
        <v>40041.967430555553</v>
      </c>
    </row>
    <row r="1555" spans="1:15" x14ac:dyDescent="0.35">
      <c r="A1555" t="s">
        <v>15</v>
      </c>
      <c r="B1555" t="s">
        <v>25</v>
      </c>
      <c r="C1555">
        <v>353945</v>
      </c>
      <c r="D1555" t="s">
        <v>17</v>
      </c>
      <c r="E1555" t="s">
        <v>18</v>
      </c>
      <c r="F1555" t="s">
        <v>19</v>
      </c>
      <c r="G1555" t="s">
        <v>20</v>
      </c>
      <c r="H1555" t="s">
        <v>1687</v>
      </c>
      <c r="I1555" t="s">
        <v>472</v>
      </c>
      <c r="K1555" t="s">
        <v>81</v>
      </c>
      <c r="M1555" t="s">
        <v>1688</v>
      </c>
      <c r="N1555" t="s">
        <v>24</v>
      </c>
      <c r="O1555" s="1">
        <v>40042.89806712963</v>
      </c>
    </row>
    <row r="1556" spans="1:15" x14ac:dyDescent="0.35">
      <c r="A1556" t="s">
        <v>15</v>
      </c>
      <c r="B1556" t="s">
        <v>25</v>
      </c>
      <c r="C1556">
        <v>740649</v>
      </c>
      <c r="D1556" t="s">
        <v>17</v>
      </c>
      <c r="E1556" t="s">
        <v>18</v>
      </c>
      <c r="F1556" t="s">
        <v>19</v>
      </c>
      <c r="G1556" t="s">
        <v>20</v>
      </c>
      <c r="H1556" t="s">
        <v>156</v>
      </c>
      <c r="I1556" t="s">
        <v>22</v>
      </c>
      <c r="K1556" t="s">
        <v>195</v>
      </c>
      <c r="N1556" t="s">
        <v>24</v>
      </c>
      <c r="O1556" s="1">
        <v>40042.959374999999</v>
      </c>
    </row>
    <row r="1557" spans="1:15" x14ac:dyDescent="0.35">
      <c r="A1557" t="s">
        <v>221</v>
      </c>
      <c r="B1557" t="s">
        <v>16</v>
      </c>
      <c r="C1557">
        <v>510798</v>
      </c>
      <c r="D1557" t="s">
        <v>17</v>
      </c>
      <c r="E1557" t="s">
        <v>18</v>
      </c>
      <c r="F1557" t="s">
        <v>19</v>
      </c>
      <c r="G1557" t="s">
        <v>20</v>
      </c>
      <c r="H1557" t="s">
        <v>56</v>
      </c>
      <c r="I1557" t="s">
        <v>22</v>
      </c>
      <c r="N1557" t="s">
        <v>34</v>
      </c>
      <c r="O1557" s="1">
        <v>40043.448993055557</v>
      </c>
    </row>
    <row r="1558" spans="1:15" x14ac:dyDescent="0.35">
      <c r="A1558" t="s">
        <v>146</v>
      </c>
      <c r="B1558" t="s">
        <v>25</v>
      </c>
      <c r="C1558">
        <v>1751</v>
      </c>
      <c r="D1558" t="s">
        <v>17</v>
      </c>
      <c r="E1558" t="s">
        <v>18</v>
      </c>
      <c r="F1558" t="s">
        <v>34</v>
      </c>
      <c r="G1558" t="s">
        <v>27</v>
      </c>
      <c r="H1558" t="s">
        <v>153</v>
      </c>
      <c r="I1558" t="s">
        <v>22</v>
      </c>
      <c r="M1558" t="s">
        <v>55</v>
      </c>
      <c r="N1558" t="s">
        <v>24</v>
      </c>
      <c r="O1558" s="1">
        <v>40043.469328703701</v>
      </c>
    </row>
    <row r="1559" spans="1:15" x14ac:dyDescent="0.35">
      <c r="A1559" t="s">
        <v>221</v>
      </c>
      <c r="B1559" t="s">
        <v>25</v>
      </c>
      <c r="C1559">
        <v>54970</v>
      </c>
      <c r="D1559" t="s">
        <v>17</v>
      </c>
      <c r="E1559" t="s">
        <v>18</v>
      </c>
      <c r="F1559" t="s">
        <v>19</v>
      </c>
      <c r="G1559" t="s">
        <v>27</v>
      </c>
      <c r="H1559" t="s">
        <v>88</v>
      </c>
      <c r="I1559" t="s">
        <v>144</v>
      </c>
      <c r="L1559">
        <v>1950</v>
      </c>
      <c r="N1559" t="s">
        <v>34</v>
      </c>
      <c r="O1559" s="1">
        <v>40043.657164351855</v>
      </c>
    </row>
    <row r="1560" spans="1:15" x14ac:dyDescent="0.35">
      <c r="A1560" t="s">
        <v>15</v>
      </c>
      <c r="B1560" t="s">
        <v>25</v>
      </c>
      <c r="C1560">
        <v>958747</v>
      </c>
      <c r="D1560" t="s">
        <v>17</v>
      </c>
      <c r="E1560" t="s">
        <v>18</v>
      </c>
      <c r="F1560" t="s">
        <v>19</v>
      </c>
      <c r="I1560" t="s">
        <v>22</v>
      </c>
      <c r="N1560" t="s">
        <v>24</v>
      </c>
      <c r="O1560" s="1">
        <v>40043.917824074073</v>
      </c>
    </row>
    <row r="1561" spans="1:15" x14ac:dyDescent="0.35">
      <c r="A1561" t="s">
        <v>15</v>
      </c>
      <c r="B1561" t="s">
        <v>16</v>
      </c>
      <c r="C1561">
        <v>30102</v>
      </c>
      <c r="D1561" t="s">
        <v>17</v>
      </c>
      <c r="E1561" t="s">
        <v>18</v>
      </c>
      <c r="F1561" t="s">
        <v>19</v>
      </c>
      <c r="G1561" t="s">
        <v>27</v>
      </c>
      <c r="H1561" t="s">
        <v>234</v>
      </c>
      <c r="I1561" t="s">
        <v>22</v>
      </c>
      <c r="N1561" t="s">
        <v>24</v>
      </c>
      <c r="O1561" s="1">
        <v>40044.373506944445</v>
      </c>
    </row>
    <row r="1562" spans="1:15" x14ac:dyDescent="0.35">
      <c r="A1562" t="s">
        <v>560</v>
      </c>
      <c r="B1562" t="s">
        <v>16</v>
      </c>
      <c r="C1562">
        <v>528686</v>
      </c>
      <c r="D1562" t="s">
        <v>17</v>
      </c>
      <c r="E1562" t="s">
        <v>18</v>
      </c>
      <c r="F1562" t="s">
        <v>19</v>
      </c>
      <c r="G1562" t="s">
        <v>20</v>
      </c>
      <c r="H1562" t="s">
        <v>2040</v>
      </c>
      <c r="I1562" t="s">
        <v>114</v>
      </c>
      <c r="K1562" t="s">
        <v>81</v>
      </c>
      <c r="M1562" t="s">
        <v>2041</v>
      </c>
      <c r="N1562" t="s">
        <v>24</v>
      </c>
      <c r="O1562" s="1">
        <v>40044.374768518515</v>
      </c>
    </row>
    <row r="1563" spans="1:15" x14ac:dyDescent="0.35">
      <c r="A1563" t="s">
        <v>500</v>
      </c>
      <c r="B1563" t="s">
        <v>25</v>
      </c>
      <c r="C1563">
        <v>744431</v>
      </c>
      <c r="D1563" t="s">
        <v>17</v>
      </c>
      <c r="E1563" t="s">
        <v>18</v>
      </c>
      <c r="F1563" t="s">
        <v>34</v>
      </c>
      <c r="G1563" t="s">
        <v>20</v>
      </c>
      <c r="H1563" t="s">
        <v>89</v>
      </c>
      <c r="I1563" t="s">
        <v>22</v>
      </c>
      <c r="K1563" t="s">
        <v>493</v>
      </c>
      <c r="N1563" t="s">
        <v>24</v>
      </c>
      <c r="O1563" s="1">
        <v>40044.895821759259</v>
      </c>
    </row>
    <row r="1564" spans="1:15" x14ac:dyDescent="0.35">
      <c r="A1564" t="s">
        <v>59</v>
      </c>
      <c r="B1564" t="s">
        <v>25</v>
      </c>
      <c r="C1564">
        <v>1148</v>
      </c>
      <c r="D1564" t="s">
        <v>73</v>
      </c>
      <c r="E1564" t="s">
        <v>18</v>
      </c>
      <c r="F1564" t="s">
        <v>19</v>
      </c>
      <c r="G1564" t="s">
        <v>27</v>
      </c>
      <c r="H1564" t="s">
        <v>112</v>
      </c>
      <c r="I1564" t="s">
        <v>22</v>
      </c>
      <c r="K1564" t="s">
        <v>94</v>
      </c>
      <c r="M1564" t="s">
        <v>76</v>
      </c>
      <c r="N1564" t="s">
        <v>24</v>
      </c>
      <c r="O1564" s="1">
        <v>40045.398206018515</v>
      </c>
    </row>
    <row r="1565" spans="1:15" x14ac:dyDescent="0.35">
      <c r="A1565" t="s">
        <v>327</v>
      </c>
      <c r="B1565" t="s">
        <v>16</v>
      </c>
      <c r="C1565">
        <v>64976</v>
      </c>
      <c r="D1565" t="s">
        <v>17</v>
      </c>
      <c r="E1565" t="s">
        <v>18</v>
      </c>
      <c r="F1565" t="s">
        <v>19</v>
      </c>
      <c r="H1565" t="s">
        <v>920</v>
      </c>
      <c r="I1565" t="s">
        <v>22</v>
      </c>
      <c r="L1565">
        <v>1953</v>
      </c>
      <c r="N1565" t="s">
        <v>24</v>
      </c>
      <c r="O1565" s="1">
        <v>40045.640115740738</v>
      </c>
    </row>
    <row r="1566" spans="1:15" x14ac:dyDescent="0.35">
      <c r="A1566" t="s">
        <v>221</v>
      </c>
      <c r="B1566" t="s">
        <v>25</v>
      </c>
      <c r="C1566">
        <v>850990</v>
      </c>
      <c r="D1566" t="s">
        <v>17</v>
      </c>
      <c r="E1566" t="s">
        <v>18</v>
      </c>
      <c r="F1566" t="s">
        <v>34</v>
      </c>
      <c r="G1566" t="s">
        <v>20</v>
      </c>
      <c r="H1566" t="s">
        <v>175</v>
      </c>
      <c r="I1566" t="s">
        <v>22</v>
      </c>
      <c r="K1566" t="s">
        <v>168</v>
      </c>
      <c r="N1566" t="s">
        <v>34</v>
      </c>
      <c r="O1566" s="1">
        <v>40045.838750000003</v>
      </c>
    </row>
    <row r="1567" spans="1:15" x14ac:dyDescent="0.35">
      <c r="A1567" t="s">
        <v>972</v>
      </c>
      <c r="B1567" t="s">
        <v>25</v>
      </c>
      <c r="C1567">
        <v>132612</v>
      </c>
      <c r="D1567" t="s">
        <v>17</v>
      </c>
      <c r="E1567" t="s">
        <v>18</v>
      </c>
      <c r="F1567" t="s">
        <v>19</v>
      </c>
      <c r="G1567" t="s">
        <v>27</v>
      </c>
      <c r="H1567" t="s">
        <v>902</v>
      </c>
      <c r="I1567" t="s">
        <v>22</v>
      </c>
      <c r="K1567" t="s">
        <v>250</v>
      </c>
      <c r="M1567" t="s">
        <v>1174</v>
      </c>
      <c r="N1567" t="s">
        <v>24</v>
      </c>
      <c r="O1567" s="1">
        <v>40046.402627314812</v>
      </c>
    </row>
    <row r="1568" spans="1:15" x14ac:dyDescent="0.35">
      <c r="A1568" t="s">
        <v>15</v>
      </c>
      <c r="B1568" t="s">
        <v>25</v>
      </c>
      <c r="C1568">
        <v>99819</v>
      </c>
      <c r="D1568" t="s">
        <v>17</v>
      </c>
      <c r="E1568" t="s">
        <v>18</v>
      </c>
      <c r="F1568" t="s">
        <v>19</v>
      </c>
      <c r="G1568" t="s">
        <v>27</v>
      </c>
      <c r="H1568" t="s">
        <v>1050</v>
      </c>
      <c r="I1568" t="s">
        <v>22</v>
      </c>
      <c r="K1568" t="s">
        <v>195</v>
      </c>
      <c r="L1568">
        <v>1953</v>
      </c>
      <c r="N1568" t="s">
        <v>24</v>
      </c>
      <c r="O1568" s="1">
        <v>40046.688900462963</v>
      </c>
    </row>
    <row r="1569" spans="1:15" x14ac:dyDescent="0.35">
      <c r="A1569" t="s">
        <v>327</v>
      </c>
      <c r="B1569" t="s">
        <v>25</v>
      </c>
      <c r="C1569">
        <v>874539</v>
      </c>
      <c r="D1569" t="s">
        <v>17</v>
      </c>
      <c r="E1569" t="s">
        <v>18</v>
      </c>
      <c r="G1569" t="s">
        <v>20</v>
      </c>
      <c r="H1569" t="s">
        <v>156</v>
      </c>
      <c r="I1569" t="s">
        <v>22</v>
      </c>
      <c r="J1569">
        <v>460</v>
      </c>
      <c r="M1569" t="s">
        <v>2622</v>
      </c>
      <c r="N1569" t="s">
        <v>24</v>
      </c>
      <c r="O1569" s="1">
        <v>40046.819641203707</v>
      </c>
    </row>
    <row r="1570" spans="1:15" x14ac:dyDescent="0.35">
      <c r="A1570" t="s">
        <v>221</v>
      </c>
      <c r="B1570" t="s">
        <v>25</v>
      </c>
      <c r="C1570">
        <v>13175</v>
      </c>
      <c r="D1570" t="s">
        <v>17</v>
      </c>
      <c r="E1570" t="s">
        <v>18</v>
      </c>
      <c r="F1570" t="s">
        <v>19</v>
      </c>
      <c r="G1570" t="s">
        <v>27</v>
      </c>
      <c r="H1570" t="s">
        <v>224</v>
      </c>
      <c r="I1570" t="s">
        <v>86</v>
      </c>
      <c r="K1570" t="s">
        <v>478</v>
      </c>
      <c r="N1570" t="s">
        <v>34</v>
      </c>
      <c r="O1570" s="1">
        <v>40047.28733796296</v>
      </c>
    </row>
    <row r="1571" spans="1:15" x14ac:dyDescent="0.35">
      <c r="A1571" t="s">
        <v>15</v>
      </c>
      <c r="B1571" t="s">
        <v>25</v>
      </c>
      <c r="C1571">
        <v>76303</v>
      </c>
      <c r="D1571" t="s">
        <v>17</v>
      </c>
      <c r="E1571" t="s">
        <v>18</v>
      </c>
      <c r="F1571" t="s">
        <v>96</v>
      </c>
      <c r="G1571" t="s">
        <v>27</v>
      </c>
      <c r="H1571" t="s">
        <v>969</v>
      </c>
      <c r="I1571" t="s">
        <v>180</v>
      </c>
      <c r="M1571" t="s">
        <v>970</v>
      </c>
      <c r="N1571" t="s">
        <v>24</v>
      </c>
      <c r="O1571" s="1">
        <v>40047.364583333336</v>
      </c>
    </row>
    <row r="1572" spans="1:15" x14ac:dyDescent="0.35">
      <c r="A1572" t="s">
        <v>15</v>
      </c>
      <c r="B1572" t="s">
        <v>25</v>
      </c>
      <c r="C1572">
        <v>837864</v>
      </c>
      <c r="D1572" t="s">
        <v>17</v>
      </c>
      <c r="E1572" t="s">
        <v>18</v>
      </c>
      <c r="F1572" t="s">
        <v>34</v>
      </c>
      <c r="H1572" t="s">
        <v>2547</v>
      </c>
      <c r="I1572" t="s">
        <v>22</v>
      </c>
      <c r="K1572" t="s">
        <v>195</v>
      </c>
      <c r="M1572" t="s">
        <v>2548</v>
      </c>
      <c r="N1572" t="s">
        <v>24</v>
      </c>
      <c r="O1572" s="1">
        <v>40047.416377314818</v>
      </c>
    </row>
    <row r="1573" spans="1:15" x14ac:dyDescent="0.35">
      <c r="A1573" t="s">
        <v>2660</v>
      </c>
      <c r="B1573" t="s">
        <v>25</v>
      </c>
      <c r="C1573">
        <v>997269</v>
      </c>
      <c r="D1573" t="s">
        <v>17</v>
      </c>
      <c r="E1573" t="s">
        <v>18</v>
      </c>
      <c r="F1573" t="s">
        <v>34</v>
      </c>
      <c r="G1573" t="s">
        <v>20</v>
      </c>
      <c r="H1573" t="s">
        <v>46</v>
      </c>
      <c r="I1573" t="s">
        <v>22</v>
      </c>
      <c r="K1573" t="s">
        <v>222</v>
      </c>
      <c r="L1573">
        <v>1979</v>
      </c>
      <c r="N1573" t="s">
        <v>24</v>
      </c>
      <c r="O1573" s="1">
        <v>40047.436608796299</v>
      </c>
    </row>
    <row r="1574" spans="1:15" x14ac:dyDescent="0.35">
      <c r="A1574" t="s">
        <v>15</v>
      </c>
      <c r="B1574" t="s">
        <v>16</v>
      </c>
      <c r="C1574">
        <v>28567</v>
      </c>
      <c r="D1574" t="s">
        <v>17</v>
      </c>
      <c r="E1574" t="s">
        <v>18</v>
      </c>
      <c r="F1574" t="s">
        <v>19</v>
      </c>
      <c r="G1574" t="s">
        <v>27</v>
      </c>
      <c r="H1574" t="s">
        <v>135</v>
      </c>
      <c r="I1574" t="s">
        <v>22</v>
      </c>
      <c r="N1574" t="s">
        <v>24</v>
      </c>
      <c r="O1574" s="1">
        <v>40047.682337962964</v>
      </c>
    </row>
    <row r="1575" spans="1:15" x14ac:dyDescent="0.35">
      <c r="A1575" t="s">
        <v>327</v>
      </c>
      <c r="B1575" t="s">
        <v>25</v>
      </c>
      <c r="C1575" t="s">
        <v>2859</v>
      </c>
      <c r="D1575" t="s">
        <v>17</v>
      </c>
      <c r="E1575" t="s">
        <v>18</v>
      </c>
      <c r="F1575" t="s">
        <v>34</v>
      </c>
      <c r="G1575" t="s">
        <v>20</v>
      </c>
      <c r="H1575" t="s">
        <v>592</v>
      </c>
      <c r="I1575" t="s">
        <v>22</v>
      </c>
      <c r="K1575" t="s">
        <v>139</v>
      </c>
      <c r="M1575" t="s">
        <v>2860</v>
      </c>
      <c r="N1575" t="s">
        <v>24</v>
      </c>
      <c r="O1575" s="1">
        <v>40047.703900462962</v>
      </c>
    </row>
    <row r="1576" spans="1:15" x14ac:dyDescent="0.35">
      <c r="A1576" t="s">
        <v>15</v>
      </c>
      <c r="B1576" t="s">
        <v>25</v>
      </c>
      <c r="C1576">
        <v>131211</v>
      </c>
      <c r="D1576" t="s">
        <v>17</v>
      </c>
      <c r="E1576" t="s">
        <v>18</v>
      </c>
      <c r="F1576" t="s">
        <v>19</v>
      </c>
      <c r="G1576" t="s">
        <v>27</v>
      </c>
      <c r="H1576" t="s">
        <v>703</v>
      </c>
      <c r="I1576" t="s">
        <v>22</v>
      </c>
      <c r="N1576" t="s">
        <v>24</v>
      </c>
      <c r="O1576" s="1">
        <v>40047.897812499999</v>
      </c>
    </row>
    <row r="1577" spans="1:15" x14ac:dyDescent="0.35">
      <c r="A1577" t="s">
        <v>972</v>
      </c>
      <c r="B1577" t="s">
        <v>25</v>
      </c>
      <c r="C1577">
        <v>179367</v>
      </c>
      <c r="D1577" t="s">
        <v>17</v>
      </c>
      <c r="E1577" t="s">
        <v>18</v>
      </c>
      <c r="F1577" t="s">
        <v>19</v>
      </c>
      <c r="G1577" t="s">
        <v>20</v>
      </c>
      <c r="H1577" t="s">
        <v>254</v>
      </c>
      <c r="I1577" t="s">
        <v>22</v>
      </c>
      <c r="K1577" t="s">
        <v>195</v>
      </c>
      <c r="M1577" t="s">
        <v>1309</v>
      </c>
      <c r="N1577" t="s">
        <v>24</v>
      </c>
      <c r="O1577" s="1">
        <v>40048.739687499998</v>
      </c>
    </row>
    <row r="1578" spans="1:15" x14ac:dyDescent="0.35">
      <c r="A1578" t="s">
        <v>560</v>
      </c>
      <c r="B1578" t="s">
        <v>25</v>
      </c>
      <c r="C1578">
        <v>469205</v>
      </c>
      <c r="D1578" t="s">
        <v>17</v>
      </c>
      <c r="E1578" t="s">
        <v>18</v>
      </c>
      <c r="F1578" t="s">
        <v>19</v>
      </c>
      <c r="G1578" t="s">
        <v>20</v>
      </c>
      <c r="H1578" t="s">
        <v>1946</v>
      </c>
      <c r="I1578" t="s">
        <v>22</v>
      </c>
      <c r="K1578" t="s">
        <v>195</v>
      </c>
      <c r="M1578" t="s">
        <v>1947</v>
      </c>
      <c r="N1578" t="s">
        <v>24</v>
      </c>
      <c r="O1578" s="1">
        <v>40048.985046296293</v>
      </c>
    </row>
    <row r="1579" spans="1:15" x14ac:dyDescent="0.35">
      <c r="A1579" t="s">
        <v>560</v>
      </c>
      <c r="B1579" t="s">
        <v>16</v>
      </c>
      <c r="C1579">
        <v>124198</v>
      </c>
      <c r="D1579" t="s">
        <v>17</v>
      </c>
      <c r="E1579" t="s">
        <v>18</v>
      </c>
      <c r="F1579" t="s">
        <v>19</v>
      </c>
      <c r="G1579" t="s">
        <v>27</v>
      </c>
      <c r="H1579" t="s">
        <v>244</v>
      </c>
      <c r="I1579" t="s">
        <v>22</v>
      </c>
      <c r="K1579" t="s">
        <v>195</v>
      </c>
      <c r="L1579">
        <v>1954</v>
      </c>
      <c r="N1579" t="s">
        <v>24</v>
      </c>
      <c r="O1579" s="1">
        <v>40049.684803240743</v>
      </c>
    </row>
    <row r="1580" spans="1:15" x14ac:dyDescent="0.35">
      <c r="A1580" t="s">
        <v>221</v>
      </c>
      <c r="B1580" t="s">
        <v>25</v>
      </c>
      <c r="C1580">
        <v>341479</v>
      </c>
      <c r="D1580" t="s">
        <v>17</v>
      </c>
      <c r="E1580" t="s">
        <v>18</v>
      </c>
      <c r="F1580" t="s">
        <v>19</v>
      </c>
      <c r="G1580" t="s">
        <v>20</v>
      </c>
      <c r="H1580" t="s">
        <v>244</v>
      </c>
      <c r="I1580" t="s">
        <v>22</v>
      </c>
      <c r="L1580">
        <v>1959</v>
      </c>
      <c r="N1580" t="s">
        <v>24</v>
      </c>
      <c r="O1580" s="1">
        <v>40049.686574074076</v>
      </c>
    </row>
    <row r="1581" spans="1:15" x14ac:dyDescent="0.35">
      <c r="A1581" t="s">
        <v>327</v>
      </c>
      <c r="B1581" t="s">
        <v>25</v>
      </c>
      <c r="C1581">
        <v>674746</v>
      </c>
      <c r="D1581" t="s">
        <v>17</v>
      </c>
      <c r="E1581" t="s">
        <v>18</v>
      </c>
      <c r="I1581" t="s">
        <v>22</v>
      </c>
      <c r="N1581" t="s">
        <v>24</v>
      </c>
      <c r="O1581" s="1">
        <v>40049.745717592596</v>
      </c>
    </row>
    <row r="1582" spans="1:15" x14ac:dyDescent="0.35">
      <c r="A1582" t="s">
        <v>221</v>
      </c>
      <c r="B1582" t="s">
        <v>16</v>
      </c>
      <c r="C1582">
        <v>290814</v>
      </c>
      <c r="D1582" t="s">
        <v>17</v>
      </c>
      <c r="E1582" t="s">
        <v>18</v>
      </c>
      <c r="F1582" t="s">
        <v>19</v>
      </c>
      <c r="H1582" t="s">
        <v>258</v>
      </c>
      <c r="I1582" t="s">
        <v>449</v>
      </c>
      <c r="K1582" t="s">
        <v>139</v>
      </c>
      <c r="M1582" t="s">
        <v>1540</v>
      </c>
      <c r="N1582" t="s">
        <v>34</v>
      </c>
      <c r="O1582" s="1">
        <v>40050.319803240738</v>
      </c>
    </row>
    <row r="1583" spans="1:15" x14ac:dyDescent="0.35">
      <c r="A1583" t="s">
        <v>15</v>
      </c>
      <c r="B1583" t="s">
        <v>16</v>
      </c>
      <c r="C1583">
        <v>50360</v>
      </c>
      <c r="D1583" t="s">
        <v>17</v>
      </c>
      <c r="E1583" t="s">
        <v>18</v>
      </c>
      <c r="G1583" t="s">
        <v>27</v>
      </c>
      <c r="H1583" t="s">
        <v>37</v>
      </c>
      <c r="I1583" t="s">
        <v>22</v>
      </c>
      <c r="N1583" t="s">
        <v>24</v>
      </c>
      <c r="O1583" s="1">
        <v>40050.381041666667</v>
      </c>
    </row>
    <row r="1584" spans="1:15" x14ac:dyDescent="0.35">
      <c r="A1584" t="s">
        <v>15</v>
      </c>
      <c r="B1584" t="s">
        <v>16</v>
      </c>
      <c r="C1584">
        <v>447588</v>
      </c>
      <c r="D1584" t="s">
        <v>17</v>
      </c>
      <c r="E1584" t="s">
        <v>18</v>
      </c>
      <c r="F1584" t="s">
        <v>34</v>
      </c>
      <c r="G1584" t="s">
        <v>20</v>
      </c>
      <c r="H1584" t="s">
        <v>1905</v>
      </c>
      <c r="I1584" t="s">
        <v>22</v>
      </c>
      <c r="N1584" t="s">
        <v>24</v>
      </c>
      <c r="O1584" s="1">
        <v>40050.424259259256</v>
      </c>
    </row>
    <row r="1585" spans="1:15" x14ac:dyDescent="0.35">
      <c r="A1585" t="s">
        <v>759</v>
      </c>
      <c r="B1585" t="s">
        <v>25</v>
      </c>
      <c r="C1585">
        <v>863468</v>
      </c>
      <c r="D1585" t="s">
        <v>17</v>
      </c>
      <c r="E1585" t="s">
        <v>18</v>
      </c>
      <c r="F1585" t="s">
        <v>34</v>
      </c>
      <c r="G1585" t="s">
        <v>20</v>
      </c>
      <c r="I1585" t="s">
        <v>22</v>
      </c>
      <c r="N1585" t="s">
        <v>24</v>
      </c>
      <c r="O1585" s="1">
        <v>40050.700810185182</v>
      </c>
    </row>
    <row r="1586" spans="1:15" x14ac:dyDescent="0.35">
      <c r="A1586" t="s">
        <v>560</v>
      </c>
      <c r="B1586" t="s">
        <v>16</v>
      </c>
      <c r="C1586">
        <v>277165</v>
      </c>
      <c r="D1586" t="s">
        <v>17</v>
      </c>
      <c r="E1586" t="s">
        <v>18</v>
      </c>
      <c r="F1586" t="s">
        <v>19</v>
      </c>
      <c r="G1586" t="s">
        <v>20</v>
      </c>
      <c r="H1586" t="s">
        <v>791</v>
      </c>
      <c r="I1586" t="s">
        <v>22</v>
      </c>
      <c r="K1586" t="s">
        <v>195</v>
      </c>
      <c r="N1586" t="s">
        <v>24</v>
      </c>
      <c r="O1586" s="1">
        <v>40051.382060185184</v>
      </c>
    </row>
    <row r="1587" spans="1:15" x14ac:dyDescent="0.35">
      <c r="A1587" t="s">
        <v>15</v>
      </c>
      <c r="B1587" t="s">
        <v>16</v>
      </c>
      <c r="C1587">
        <v>35701</v>
      </c>
      <c r="D1587" t="s">
        <v>17</v>
      </c>
      <c r="E1587" t="s">
        <v>18</v>
      </c>
      <c r="F1587" t="s">
        <v>19</v>
      </c>
      <c r="G1587" t="s">
        <v>27</v>
      </c>
      <c r="H1587" t="s">
        <v>62</v>
      </c>
      <c r="I1587" t="s">
        <v>22</v>
      </c>
      <c r="N1587" t="s">
        <v>24</v>
      </c>
      <c r="O1587" s="1">
        <v>40051.383993055555</v>
      </c>
    </row>
    <row r="1588" spans="1:15" x14ac:dyDescent="0.35">
      <c r="A1588" t="s">
        <v>15</v>
      </c>
      <c r="B1588" t="s">
        <v>25</v>
      </c>
      <c r="C1588" t="s">
        <v>2819</v>
      </c>
      <c r="D1588" t="s">
        <v>17</v>
      </c>
      <c r="E1588" t="s">
        <v>18</v>
      </c>
      <c r="G1588" t="s">
        <v>20</v>
      </c>
      <c r="H1588" t="s">
        <v>1069</v>
      </c>
      <c r="I1588" t="s">
        <v>22</v>
      </c>
      <c r="N1588" t="s">
        <v>24</v>
      </c>
      <c r="O1588" s="1">
        <v>40051.386724537035</v>
      </c>
    </row>
    <row r="1589" spans="1:15" x14ac:dyDescent="0.35">
      <c r="A1589" t="s">
        <v>327</v>
      </c>
      <c r="B1589" t="s">
        <v>25</v>
      </c>
      <c r="C1589">
        <v>629011</v>
      </c>
      <c r="D1589" t="s">
        <v>17</v>
      </c>
      <c r="E1589" t="s">
        <v>18</v>
      </c>
      <c r="I1589" t="s">
        <v>22</v>
      </c>
      <c r="N1589" t="s">
        <v>24</v>
      </c>
      <c r="O1589" s="1">
        <v>40051.562662037039</v>
      </c>
    </row>
    <row r="1590" spans="1:15" x14ac:dyDescent="0.35">
      <c r="A1590" t="s">
        <v>15</v>
      </c>
      <c r="B1590" t="s">
        <v>16</v>
      </c>
      <c r="C1590">
        <v>497442</v>
      </c>
      <c r="D1590" t="s">
        <v>17</v>
      </c>
      <c r="E1590" t="s">
        <v>18</v>
      </c>
      <c r="F1590" t="s">
        <v>19</v>
      </c>
      <c r="I1590" t="s">
        <v>22</v>
      </c>
      <c r="N1590" t="s">
        <v>24</v>
      </c>
      <c r="O1590" s="1">
        <v>40051.754930555559</v>
      </c>
    </row>
    <row r="1591" spans="1:15" x14ac:dyDescent="0.35">
      <c r="A1591" t="s">
        <v>15</v>
      </c>
      <c r="B1591" t="s">
        <v>25</v>
      </c>
      <c r="C1591">
        <v>930157</v>
      </c>
      <c r="D1591" t="s">
        <v>17</v>
      </c>
      <c r="E1591" t="s">
        <v>18</v>
      </c>
      <c r="F1591" t="s">
        <v>96</v>
      </c>
      <c r="G1591" t="s">
        <v>20</v>
      </c>
      <c r="H1591" t="s">
        <v>630</v>
      </c>
      <c r="I1591" t="s">
        <v>22</v>
      </c>
      <c r="N1591" t="s">
        <v>24</v>
      </c>
      <c r="O1591" s="1">
        <v>40051.830613425926</v>
      </c>
    </row>
    <row r="1592" spans="1:15" x14ac:dyDescent="0.35">
      <c r="A1592" t="s">
        <v>560</v>
      </c>
      <c r="B1592" t="s">
        <v>25</v>
      </c>
      <c r="C1592">
        <v>91682</v>
      </c>
      <c r="D1592" t="s">
        <v>17</v>
      </c>
      <c r="E1592" t="s">
        <v>18</v>
      </c>
      <c r="F1592" t="s">
        <v>19</v>
      </c>
      <c r="G1592" t="s">
        <v>27</v>
      </c>
      <c r="H1592" t="s">
        <v>21</v>
      </c>
      <c r="I1592" t="s">
        <v>22</v>
      </c>
      <c r="K1592" t="s">
        <v>926</v>
      </c>
      <c r="N1592" t="s">
        <v>24</v>
      </c>
      <c r="O1592" s="1">
        <v>40052.396041666667</v>
      </c>
    </row>
    <row r="1593" spans="1:15" x14ac:dyDescent="0.35">
      <c r="A1593" t="s">
        <v>327</v>
      </c>
      <c r="B1593" t="s">
        <v>25</v>
      </c>
      <c r="C1593">
        <v>55895</v>
      </c>
      <c r="D1593" t="s">
        <v>17</v>
      </c>
      <c r="E1593" t="s">
        <v>18</v>
      </c>
      <c r="F1593" t="s">
        <v>19</v>
      </c>
      <c r="G1593" t="s">
        <v>27</v>
      </c>
      <c r="H1593" t="s">
        <v>28</v>
      </c>
      <c r="I1593" t="s">
        <v>22</v>
      </c>
      <c r="N1593" t="s">
        <v>24</v>
      </c>
      <c r="O1593" s="1">
        <v>40052.404409722221</v>
      </c>
    </row>
    <row r="1594" spans="1:15" x14ac:dyDescent="0.35">
      <c r="A1594" t="s">
        <v>972</v>
      </c>
      <c r="B1594" t="s">
        <v>25</v>
      </c>
      <c r="C1594">
        <v>86636</v>
      </c>
      <c r="D1594" t="s">
        <v>17</v>
      </c>
      <c r="E1594" t="s">
        <v>18</v>
      </c>
      <c r="F1594" t="s">
        <v>19</v>
      </c>
      <c r="G1594" t="s">
        <v>27</v>
      </c>
      <c r="H1594" t="s">
        <v>37</v>
      </c>
      <c r="I1594" t="s">
        <v>22</v>
      </c>
      <c r="K1594" t="s">
        <v>250</v>
      </c>
      <c r="N1594" t="s">
        <v>24</v>
      </c>
      <c r="O1594" s="1">
        <v>40052.523657407408</v>
      </c>
    </row>
    <row r="1595" spans="1:15" x14ac:dyDescent="0.35">
      <c r="A1595" t="s">
        <v>95</v>
      </c>
      <c r="B1595" t="s">
        <v>16</v>
      </c>
      <c r="C1595">
        <v>2057</v>
      </c>
      <c r="D1595" t="s">
        <v>17</v>
      </c>
      <c r="E1595" t="s">
        <v>18</v>
      </c>
      <c r="F1595" t="s">
        <v>19</v>
      </c>
      <c r="G1595" t="s">
        <v>27</v>
      </c>
      <c r="H1595" t="s">
        <v>37</v>
      </c>
      <c r="I1595" t="s">
        <v>22</v>
      </c>
      <c r="N1595" t="s">
        <v>24</v>
      </c>
      <c r="O1595" s="1">
        <v>40052.523865740739</v>
      </c>
    </row>
    <row r="1596" spans="1:15" x14ac:dyDescent="0.35">
      <c r="A1596" t="s">
        <v>146</v>
      </c>
      <c r="B1596" t="s">
        <v>25</v>
      </c>
      <c r="C1596">
        <v>3084</v>
      </c>
      <c r="D1596" t="s">
        <v>17</v>
      </c>
      <c r="E1596" t="s">
        <v>18</v>
      </c>
      <c r="F1596" t="s">
        <v>19</v>
      </c>
      <c r="G1596" t="s">
        <v>27</v>
      </c>
      <c r="H1596" t="s">
        <v>37</v>
      </c>
      <c r="I1596" t="s">
        <v>22</v>
      </c>
      <c r="K1596" t="s">
        <v>139</v>
      </c>
      <c r="N1596" t="s">
        <v>24</v>
      </c>
      <c r="O1596" s="1">
        <v>40052.545601851853</v>
      </c>
    </row>
    <row r="1597" spans="1:15" x14ac:dyDescent="0.35">
      <c r="A1597" t="s">
        <v>221</v>
      </c>
      <c r="B1597" t="s">
        <v>16</v>
      </c>
      <c r="C1597">
        <v>9327</v>
      </c>
      <c r="D1597" t="s">
        <v>17</v>
      </c>
      <c r="E1597" t="s">
        <v>18</v>
      </c>
      <c r="F1597" t="s">
        <v>19</v>
      </c>
      <c r="G1597" t="s">
        <v>27</v>
      </c>
      <c r="H1597" t="s">
        <v>37</v>
      </c>
      <c r="I1597" t="s">
        <v>22</v>
      </c>
      <c r="N1597" t="s">
        <v>34</v>
      </c>
      <c r="O1597" s="1">
        <v>40052.545972222222</v>
      </c>
    </row>
    <row r="1598" spans="1:15" x14ac:dyDescent="0.35">
      <c r="A1598" t="s">
        <v>560</v>
      </c>
      <c r="B1598" t="s">
        <v>25</v>
      </c>
      <c r="C1598">
        <v>214677</v>
      </c>
      <c r="D1598" t="s">
        <v>17</v>
      </c>
      <c r="E1598" t="s">
        <v>18</v>
      </c>
      <c r="F1598" t="s">
        <v>19</v>
      </c>
      <c r="G1598" t="s">
        <v>20</v>
      </c>
      <c r="H1598" t="s">
        <v>37</v>
      </c>
      <c r="I1598" t="s">
        <v>22</v>
      </c>
      <c r="K1598" t="s">
        <v>195</v>
      </c>
      <c r="N1598" t="s">
        <v>24</v>
      </c>
      <c r="O1598" s="1">
        <v>40052.546539351853</v>
      </c>
    </row>
    <row r="1599" spans="1:15" x14ac:dyDescent="0.35">
      <c r="A1599" t="s">
        <v>560</v>
      </c>
      <c r="B1599" t="s">
        <v>25</v>
      </c>
      <c r="C1599">
        <v>160295</v>
      </c>
      <c r="D1599" t="s">
        <v>17</v>
      </c>
      <c r="E1599" t="s">
        <v>18</v>
      </c>
      <c r="F1599" t="s">
        <v>19</v>
      </c>
      <c r="G1599" t="s">
        <v>20</v>
      </c>
      <c r="H1599" t="s">
        <v>37</v>
      </c>
      <c r="I1599" t="s">
        <v>22</v>
      </c>
      <c r="K1599" t="s">
        <v>195</v>
      </c>
      <c r="N1599" t="s">
        <v>24</v>
      </c>
      <c r="O1599" s="1">
        <v>40052.546689814815</v>
      </c>
    </row>
    <row r="1600" spans="1:15" x14ac:dyDescent="0.35">
      <c r="A1600" t="s">
        <v>560</v>
      </c>
      <c r="B1600" t="s">
        <v>25</v>
      </c>
      <c r="C1600">
        <v>207810</v>
      </c>
      <c r="D1600" t="s">
        <v>17</v>
      </c>
      <c r="E1600" t="s">
        <v>18</v>
      </c>
      <c r="F1600" t="s">
        <v>19</v>
      </c>
      <c r="G1600" t="s">
        <v>20</v>
      </c>
      <c r="H1600" t="s">
        <v>37</v>
      </c>
      <c r="I1600" t="s">
        <v>22</v>
      </c>
      <c r="K1600" t="s">
        <v>195</v>
      </c>
      <c r="N1600" t="s">
        <v>24</v>
      </c>
      <c r="O1600" s="1">
        <v>40052.546782407408</v>
      </c>
    </row>
    <row r="1601" spans="1:15" x14ac:dyDescent="0.35">
      <c r="A1601" t="s">
        <v>560</v>
      </c>
      <c r="B1601" t="s">
        <v>25</v>
      </c>
      <c r="C1601">
        <v>602082</v>
      </c>
      <c r="D1601" t="s">
        <v>17</v>
      </c>
      <c r="E1601" t="s">
        <v>18</v>
      </c>
      <c r="F1601" t="s">
        <v>19</v>
      </c>
      <c r="G1601" t="s">
        <v>20</v>
      </c>
      <c r="H1601" t="s">
        <v>37</v>
      </c>
      <c r="I1601" t="s">
        <v>22</v>
      </c>
      <c r="K1601" t="s">
        <v>195</v>
      </c>
      <c r="N1601" t="s">
        <v>24</v>
      </c>
      <c r="O1601" s="1">
        <v>40052.546863425923</v>
      </c>
    </row>
    <row r="1602" spans="1:15" x14ac:dyDescent="0.35">
      <c r="A1602" t="s">
        <v>560</v>
      </c>
      <c r="B1602" t="s">
        <v>25</v>
      </c>
      <c r="C1602">
        <v>377470</v>
      </c>
      <c r="D1602" t="s">
        <v>17</v>
      </c>
      <c r="E1602" t="s">
        <v>18</v>
      </c>
      <c r="F1602" t="s">
        <v>19</v>
      </c>
      <c r="G1602" t="s">
        <v>20</v>
      </c>
      <c r="H1602" t="s">
        <v>37</v>
      </c>
      <c r="I1602" t="s">
        <v>22</v>
      </c>
      <c r="K1602" t="s">
        <v>195</v>
      </c>
      <c r="N1602" t="s">
        <v>24</v>
      </c>
      <c r="O1602" s="1">
        <v>40052.546979166669</v>
      </c>
    </row>
    <row r="1603" spans="1:15" x14ac:dyDescent="0.35">
      <c r="A1603" t="s">
        <v>560</v>
      </c>
      <c r="B1603" t="s">
        <v>25</v>
      </c>
      <c r="C1603">
        <v>377467</v>
      </c>
      <c r="D1603" t="s">
        <v>17</v>
      </c>
      <c r="E1603" t="s">
        <v>18</v>
      </c>
      <c r="F1603" t="s">
        <v>19</v>
      </c>
      <c r="G1603" t="s">
        <v>20</v>
      </c>
      <c r="H1603" t="s">
        <v>37</v>
      </c>
      <c r="I1603" t="s">
        <v>22</v>
      </c>
      <c r="K1603" t="s">
        <v>195</v>
      </c>
      <c r="N1603" t="s">
        <v>24</v>
      </c>
      <c r="O1603" s="1">
        <v>40052.547071759262</v>
      </c>
    </row>
    <row r="1604" spans="1:15" x14ac:dyDescent="0.35">
      <c r="A1604" t="s">
        <v>560</v>
      </c>
      <c r="B1604" t="s">
        <v>25</v>
      </c>
      <c r="C1604">
        <v>617961</v>
      </c>
      <c r="D1604" t="s">
        <v>17</v>
      </c>
      <c r="E1604" t="s">
        <v>18</v>
      </c>
      <c r="F1604" t="s">
        <v>19</v>
      </c>
      <c r="G1604" t="s">
        <v>20</v>
      </c>
      <c r="H1604" t="s">
        <v>37</v>
      </c>
      <c r="I1604" t="s">
        <v>22</v>
      </c>
      <c r="K1604" t="s">
        <v>195</v>
      </c>
      <c r="N1604" t="s">
        <v>24</v>
      </c>
      <c r="O1604" s="1">
        <v>40052.547164351854</v>
      </c>
    </row>
    <row r="1605" spans="1:15" x14ac:dyDescent="0.35">
      <c r="A1605" t="s">
        <v>560</v>
      </c>
      <c r="B1605" t="s">
        <v>25</v>
      </c>
      <c r="C1605">
        <v>617990</v>
      </c>
      <c r="D1605" t="s">
        <v>17</v>
      </c>
      <c r="E1605" t="s">
        <v>18</v>
      </c>
      <c r="F1605" t="s">
        <v>19</v>
      </c>
      <c r="G1605" t="s">
        <v>20</v>
      </c>
      <c r="H1605" t="s">
        <v>37</v>
      </c>
      <c r="I1605" t="s">
        <v>22</v>
      </c>
      <c r="K1605" t="s">
        <v>195</v>
      </c>
      <c r="N1605" t="s">
        <v>24</v>
      </c>
      <c r="O1605" s="1">
        <v>40052.547291666669</v>
      </c>
    </row>
    <row r="1606" spans="1:15" x14ac:dyDescent="0.35">
      <c r="A1606" t="s">
        <v>560</v>
      </c>
      <c r="B1606" t="s">
        <v>25</v>
      </c>
      <c r="C1606">
        <v>137522</v>
      </c>
      <c r="D1606" t="s">
        <v>17</v>
      </c>
      <c r="E1606" t="s">
        <v>18</v>
      </c>
      <c r="F1606" t="s">
        <v>19</v>
      </c>
      <c r="G1606" t="s">
        <v>27</v>
      </c>
      <c r="H1606" t="s">
        <v>37</v>
      </c>
      <c r="I1606" t="s">
        <v>22</v>
      </c>
      <c r="K1606" t="s">
        <v>195</v>
      </c>
      <c r="N1606" t="s">
        <v>24</v>
      </c>
      <c r="O1606" s="1">
        <v>40052.547395833331</v>
      </c>
    </row>
    <row r="1607" spans="1:15" x14ac:dyDescent="0.35">
      <c r="A1607" t="s">
        <v>560</v>
      </c>
      <c r="B1607" t="s">
        <v>25</v>
      </c>
      <c r="C1607">
        <v>55044</v>
      </c>
      <c r="D1607" t="s">
        <v>17</v>
      </c>
      <c r="E1607" t="s">
        <v>18</v>
      </c>
      <c r="F1607" t="s">
        <v>19</v>
      </c>
      <c r="G1607" t="s">
        <v>27</v>
      </c>
      <c r="H1607" t="s">
        <v>37</v>
      </c>
      <c r="I1607" t="s">
        <v>22</v>
      </c>
      <c r="K1607" t="s">
        <v>195</v>
      </c>
      <c r="N1607" t="s">
        <v>24</v>
      </c>
      <c r="O1607" s="1">
        <v>40052.547488425924</v>
      </c>
    </row>
    <row r="1608" spans="1:15" x14ac:dyDescent="0.35">
      <c r="A1608" t="s">
        <v>560</v>
      </c>
      <c r="B1608" t="s">
        <v>25</v>
      </c>
      <c r="C1608">
        <v>112965</v>
      </c>
      <c r="D1608" t="s">
        <v>17</v>
      </c>
      <c r="E1608" t="s">
        <v>18</v>
      </c>
      <c r="F1608" t="s">
        <v>19</v>
      </c>
      <c r="G1608" t="s">
        <v>27</v>
      </c>
      <c r="H1608" t="s">
        <v>37</v>
      </c>
      <c r="I1608" t="s">
        <v>22</v>
      </c>
      <c r="K1608" t="s">
        <v>195</v>
      </c>
      <c r="N1608" t="s">
        <v>24</v>
      </c>
      <c r="O1608" s="1">
        <v>40052.547569444447</v>
      </c>
    </row>
    <row r="1609" spans="1:15" x14ac:dyDescent="0.35">
      <c r="A1609" t="s">
        <v>560</v>
      </c>
      <c r="B1609" t="s">
        <v>25</v>
      </c>
      <c r="C1609">
        <v>93394</v>
      </c>
      <c r="D1609" t="s">
        <v>17</v>
      </c>
      <c r="E1609" t="s">
        <v>18</v>
      </c>
      <c r="F1609" t="s">
        <v>19</v>
      </c>
      <c r="G1609" t="s">
        <v>27</v>
      </c>
      <c r="H1609" t="s">
        <v>37</v>
      </c>
      <c r="I1609" t="s">
        <v>22</v>
      </c>
      <c r="K1609" t="s">
        <v>195</v>
      </c>
      <c r="N1609" t="s">
        <v>24</v>
      </c>
      <c r="O1609" s="1">
        <v>40052.547650462962</v>
      </c>
    </row>
    <row r="1610" spans="1:15" x14ac:dyDescent="0.35">
      <c r="A1610" t="s">
        <v>560</v>
      </c>
      <c r="B1610" t="s">
        <v>25</v>
      </c>
      <c r="C1610">
        <v>72298</v>
      </c>
      <c r="D1610" t="s">
        <v>17</v>
      </c>
      <c r="E1610" t="s">
        <v>18</v>
      </c>
      <c r="F1610" t="s">
        <v>19</v>
      </c>
      <c r="G1610" t="s">
        <v>27</v>
      </c>
      <c r="H1610" t="s">
        <v>37</v>
      </c>
      <c r="I1610" t="s">
        <v>22</v>
      </c>
      <c r="K1610" t="s">
        <v>195</v>
      </c>
      <c r="N1610" t="s">
        <v>24</v>
      </c>
      <c r="O1610" s="1">
        <v>40052.547800925924</v>
      </c>
    </row>
    <row r="1611" spans="1:15" x14ac:dyDescent="0.35">
      <c r="A1611" t="s">
        <v>221</v>
      </c>
      <c r="B1611" t="s">
        <v>25</v>
      </c>
      <c r="C1611">
        <v>18373</v>
      </c>
      <c r="D1611" t="s">
        <v>17</v>
      </c>
      <c r="E1611" t="s">
        <v>18</v>
      </c>
      <c r="F1611" t="s">
        <v>19</v>
      </c>
      <c r="G1611" t="s">
        <v>27</v>
      </c>
      <c r="H1611" t="s">
        <v>37</v>
      </c>
      <c r="I1611" t="s">
        <v>22</v>
      </c>
      <c r="N1611" t="s">
        <v>34</v>
      </c>
      <c r="O1611" s="1">
        <v>40052.548067129632</v>
      </c>
    </row>
    <row r="1612" spans="1:15" x14ac:dyDescent="0.35">
      <c r="A1612" t="s">
        <v>314</v>
      </c>
      <c r="B1612" t="s">
        <v>25</v>
      </c>
      <c r="C1612">
        <v>26692</v>
      </c>
      <c r="D1612" t="s">
        <v>17</v>
      </c>
      <c r="E1612" t="s">
        <v>18</v>
      </c>
      <c r="F1612" t="s">
        <v>19</v>
      </c>
      <c r="G1612" t="s">
        <v>27</v>
      </c>
      <c r="H1612" t="s">
        <v>37</v>
      </c>
      <c r="I1612" t="s">
        <v>22</v>
      </c>
      <c r="N1612" t="s">
        <v>34</v>
      </c>
      <c r="O1612" s="1">
        <v>40052.549201388887</v>
      </c>
    </row>
    <row r="1613" spans="1:15" x14ac:dyDescent="0.35">
      <c r="A1613" t="s">
        <v>314</v>
      </c>
      <c r="B1613" t="s">
        <v>25</v>
      </c>
      <c r="C1613">
        <v>9834</v>
      </c>
      <c r="D1613" t="s">
        <v>17</v>
      </c>
      <c r="E1613" t="s">
        <v>18</v>
      </c>
      <c r="F1613" t="s">
        <v>19</v>
      </c>
      <c r="G1613" t="s">
        <v>27</v>
      </c>
      <c r="H1613" t="s">
        <v>37</v>
      </c>
      <c r="I1613" t="s">
        <v>22</v>
      </c>
      <c r="N1613" t="s">
        <v>34</v>
      </c>
      <c r="O1613" s="1">
        <v>40052.549270833333</v>
      </c>
    </row>
    <row r="1614" spans="1:15" x14ac:dyDescent="0.35">
      <c r="A1614" t="s">
        <v>314</v>
      </c>
      <c r="B1614" t="s">
        <v>25</v>
      </c>
      <c r="C1614">
        <v>31416</v>
      </c>
      <c r="D1614" t="s">
        <v>17</v>
      </c>
      <c r="E1614" t="s">
        <v>18</v>
      </c>
      <c r="F1614" t="s">
        <v>19</v>
      </c>
      <c r="G1614" t="s">
        <v>27</v>
      </c>
      <c r="H1614" t="s">
        <v>37</v>
      </c>
      <c r="I1614" t="s">
        <v>22</v>
      </c>
      <c r="N1614" t="s">
        <v>34</v>
      </c>
      <c r="O1614" s="1">
        <v>40052.549351851849</v>
      </c>
    </row>
    <row r="1615" spans="1:15" x14ac:dyDescent="0.35">
      <c r="A1615" t="s">
        <v>314</v>
      </c>
      <c r="B1615" t="s">
        <v>25</v>
      </c>
      <c r="C1615">
        <v>27896</v>
      </c>
      <c r="D1615" t="s">
        <v>17</v>
      </c>
      <c r="E1615" t="s">
        <v>18</v>
      </c>
      <c r="F1615" t="s">
        <v>19</v>
      </c>
      <c r="G1615" t="s">
        <v>27</v>
      </c>
      <c r="H1615" t="s">
        <v>37</v>
      </c>
      <c r="I1615" t="s">
        <v>22</v>
      </c>
      <c r="N1615" t="s">
        <v>34</v>
      </c>
      <c r="O1615" s="1">
        <v>40052.549432870372</v>
      </c>
    </row>
    <row r="1616" spans="1:15" x14ac:dyDescent="0.35">
      <c r="A1616" t="s">
        <v>314</v>
      </c>
      <c r="B1616" t="s">
        <v>25</v>
      </c>
      <c r="C1616">
        <v>32754</v>
      </c>
      <c r="D1616" t="s">
        <v>17</v>
      </c>
      <c r="E1616" t="s">
        <v>18</v>
      </c>
      <c r="F1616" t="s">
        <v>34</v>
      </c>
      <c r="G1616" t="s">
        <v>27</v>
      </c>
      <c r="H1616" t="s">
        <v>37</v>
      </c>
      <c r="I1616" t="s">
        <v>22</v>
      </c>
      <c r="N1616" t="s">
        <v>34</v>
      </c>
      <c r="O1616" s="1">
        <v>40052.549560185187</v>
      </c>
    </row>
    <row r="1617" spans="1:15" x14ac:dyDescent="0.35">
      <c r="A1617" t="s">
        <v>314</v>
      </c>
      <c r="B1617" t="s">
        <v>25</v>
      </c>
      <c r="C1617">
        <v>22461</v>
      </c>
      <c r="D1617" t="s">
        <v>17</v>
      </c>
      <c r="E1617" t="s">
        <v>18</v>
      </c>
      <c r="F1617" t="s">
        <v>19</v>
      </c>
      <c r="G1617" t="s">
        <v>27</v>
      </c>
      <c r="H1617" t="s">
        <v>37</v>
      </c>
      <c r="I1617" t="s">
        <v>22</v>
      </c>
      <c r="N1617" t="s">
        <v>34</v>
      </c>
      <c r="O1617" s="1">
        <v>40052.549756944441</v>
      </c>
    </row>
    <row r="1618" spans="1:15" x14ac:dyDescent="0.35">
      <c r="A1618" t="s">
        <v>314</v>
      </c>
      <c r="B1618" t="s">
        <v>25</v>
      </c>
      <c r="C1618">
        <v>19386</v>
      </c>
      <c r="D1618" t="s">
        <v>17</v>
      </c>
      <c r="E1618" t="s">
        <v>18</v>
      </c>
      <c r="F1618" t="s">
        <v>19</v>
      </c>
      <c r="G1618" t="s">
        <v>27</v>
      </c>
      <c r="H1618" t="s">
        <v>37</v>
      </c>
      <c r="I1618" t="s">
        <v>22</v>
      </c>
      <c r="N1618" t="s">
        <v>34</v>
      </c>
      <c r="O1618" s="1">
        <v>40052.549872685187</v>
      </c>
    </row>
    <row r="1619" spans="1:15" x14ac:dyDescent="0.35">
      <c r="A1619" t="s">
        <v>314</v>
      </c>
      <c r="B1619" t="s">
        <v>25</v>
      </c>
      <c r="C1619">
        <v>9839</v>
      </c>
      <c r="D1619" t="s">
        <v>17</v>
      </c>
      <c r="E1619" t="s">
        <v>18</v>
      </c>
      <c r="F1619" t="s">
        <v>19</v>
      </c>
      <c r="G1619" t="s">
        <v>27</v>
      </c>
      <c r="H1619" t="s">
        <v>37</v>
      </c>
      <c r="I1619" t="s">
        <v>22</v>
      </c>
      <c r="N1619" t="s">
        <v>34</v>
      </c>
      <c r="O1619" s="1">
        <v>40052.549976851849</v>
      </c>
    </row>
    <row r="1620" spans="1:15" x14ac:dyDescent="0.35">
      <c r="A1620" t="s">
        <v>314</v>
      </c>
      <c r="B1620" t="s">
        <v>16</v>
      </c>
      <c r="C1620">
        <v>23408</v>
      </c>
      <c r="D1620" t="s">
        <v>17</v>
      </c>
      <c r="E1620" t="s">
        <v>18</v>
      </c>
      <c r="F1620" t="s">
        <v>19</v>
      </c>
      <c r="G1620" t="s">
        <v>27</v>
      </c>
      <c r="H1620" t="s">
        <v>37</v>
      </c>
      <c r="I1620" t="s">
        <v>22</v>
      </c>
      <c r="N1620" t="s">
        <v>34</v>
      </c>
      <c r="O1620" s="1">
        <v>40052.550057870372</v>
      </c>
    </row>
    <row r="1621" spans="1:15" x14ac:dyDescent="0.35">
      <c r="A1621" t="s">
        <v>314</v>
      </c>
      <c r="B1621" t="s">
        <v>25</v>
      </c>
      <c r="C1621">
        <v>27939</v>
      </c>
      <c r="D1621" t="s">
        <v>17</v>
      </c>
      <c r="E1621" t="s">
        <v>18</v>
      </c>
      <c r="F1621" t="s">
        <v>19</v>
      </c>
      <c r="G1621" t="s">
        <v>27</v>
      </c>
      <c r="H1621" t="s">
        <v>37</v>
      </c>
      <c r="I1621" t="s">
        <v>22</v>
      </c>
      <c r="N1621" t="s">
        <v>34</v>
      </c>
      <c r="O1621" s="1">
        <v>40052.550162037034</v>
      </c>
    </row>
    <row r="1622" spans="1:15" x14ac:dyDescent="0.35">
      <c r="A1622" t="s">
        <v>314</v>
      </c>
      <c r="B1622" t="s">
        <v>25</v>
      </c>
      <c r="C1622">
        <v>32715</v>
      </c>
      <c r="D1622" t="s">
        <v>17</v>
      </c>
      <c r="E1622" t="s">
        <v>18</v>
      </c>
      <c r="F1622" t="s">
        <v>19</v>
      </c>
      <c r="G1622" t="s">
        <v>27</v>
      </c>
      <c r="H1622" t="s">
        <v>37</v>
      </c>
      <c r="I1622" t="s">
        <v>22</v>
      </c>
      <c r="N1622" t="s">
        <v>34</v>
      </c>
      <c r="O1622" s="1">
        <v>40052.550243055557</v>
      </c>
    </row>
    <row r="1623" spans="1:15" x14ac:dyDescent="0.35">
      <c r="A1623" t="s">
        <v>314</v>
      </c>
      <c r="B1623" t="s">
        <v>25</v>
      </c>
      <c r="C1623">
        <v>31431</v>
      </c>
      <c r="D1623" t="s">
        <v>17</v>
      </c>
      <c r="E1623" t="s">
        <v>18</v>
      </c>
      <c r="F1623" t="s">
        <v>19</v>
      </c>
      <c r="G1623" t="s">
        <v>27</v>
      </c>
      <c r="H1623" t="s">
        <v>37</v>
      </c>
      <c r="I1623" t="s">
        <v>22</v>
      </c>
      <c r="N1623" t="s">
        <v>34</v>
      </c>
      <c r="O1623" s="1">
        <v>40052.550324074073</v>
      </c>
    </row>
    <row r="1624" spans="1:15" x14ac:dyDescent="0.35">
      <c r="A1624" t="s">
        <v>327</v>
      </c>
      <c r="B1624" t="s">
        <v>16</v>
      </c>
      <c r="C1624">
        <v>199262</v>
      </c>
      <c r="D1624" t="s">
        <v>17</v>
      </c>
      <c r="E1624" t="s">
        <v>18</v>
      </c>
      <c r="F1624" t="s">
        <v>19</v>
      </c>
      <c r="G1624" t="s">
        <v>20</v>
      </c>
      <c r="H1624" t="s">
        <v>135</v>
      </c>
      <c r="I1624" t="s">
        <v>22</v>
      </c>
      <c r="N1624" t="s">
        <v>24</v>
      </c>
      <c r="O1624" s="1">
        <v>40052.55164351852</v>
      </c>
    </row>
    <row r="1625" spans="1:15" x14ac:dyDescent="0.35">
      <c r="A1625" t="s">
        <v>15</v>
      </c>
      <c r="B1625" t="s">
        <v>25</v>
      </c>
      <c r="C1625">
        <v>111385</v>
      </c>
      <c r="D1625" t="s">
        <v>17</v>
      </c>
      <c r="E1625" t="s">
        <v>18</v>
      </c>
      <c r="F1625" t="s">
        <v>19</v>
      </c>
      <c r="G1625" t="s">
        <v>27</v>
      </c>
      <c r="H1625" t="s">
        <v>143</v>
      </c>
      <c r="I1625" t="s">
        <v>22</v>
      </c>
      <c r="N1625" t="s">
        <v>24</v>
      </c>
      <c r="O1625" s="1">
        <v>40052.571215277778</v>
      </c>
    </row>
    <row r="1626" spans="1:15" x14ac:dyDescent="0.35">
      <c r="A1626" t="s">
        <v>221</v>
      </c>
      <c r="B1626" t="s">
        <v>16</v>
      </c>
      <c r="C1626">
        <v>23464</v>
      </c>
      <c r="D1626" t="s">
        <v>17</v>
      </c>
      <c r="E1626" t="s">
        <v>18</v>
      </c>
      <c r="G1626" t="s">
        <v>27</v>
      </c>
      <c r="H1626" t="s">
        <v>592</v>
      </c>
      <c r="I1626" t="s">
        <v>22</v>
      </c>
      <c r="K1626" t="s">
        <v>139</v>
      </c>
      <c r="N1626" t="s">
        <v>34</v>
      </c>
      <c r="O1626" s="1">
        <v>40052.571701388886</v>
      </c>
    </row>
    <row r="1627" spans="1:15" x14ac:dyDescent="0.35">
      <c r="A1627" t="s">
        <v>972</v>
      </c>
      <c r="B1627" t="s">
        <v>25</v>
      </c>
      <c r="C1627">
        <v>292689</v>
      </c>
      <c r="D1627" t="s">
        <v>17</v>
      </c>
      <c r="E1627" t="s">
        <v>18</v>
      </c>
      <c r="F1627" t="s">
        <v>19</v>
      </c>
      <c r="G1627" t="s">
        <v>20</v>
      </c>
      <c r="H1627" t="s">
        <v>224</v>
      </c>
      <c r="I1627" t="s">
        <v>22</v>
      </c>
      <c r="K1627" t="s">
        <v>250</v>
      </c>
      <c r="N1627" t="s">
        <v>24</v>
      </c>
      <c r="O1627" s="1">
        <v>40052.572187500002</v>
      </c>
    </row>
    <row r="1628" spans="1:15" x14ac:dyDescent="0.35">
      <c r="A1628" t="s">
        <v>972</v>
      </c>
      <c r="B1628" t="s">
        <v>25</v>
      </c>
      <c r="C1628">
        <v>470904</v>
      </c>
      <c r="D1628" t="s">
        <v>17</v>
      </c>
      <c r="E1628" t="s">
        <v>18</v>
      </c>
      <c r="F1628" t="s">
        <v>19</v>
      </c>
      <c r="G1628" t="s">
        <v>20</v>
      </c>
      <c r="H1628" t="s">
        <v>135</v>
      </c>
      <c r="I1628" t="s">
        <v>22</v>
      </c>
      <c r="K1628" t="s">
        <v>250</v>
      </c>
      <c r="L1628" t="s">
        <v>1950</v>
      </c>
      <c r="M1628" t="s">
        <v>1951</v>
      </c>
      <c r="N1628" t="s">
        <v>24</v>
      </c>
      <c r="O1628" s="1">
        <v>40052.573009259257</v>
      </c>
    </row>
    <row r="1629" spans="1:15" x14ac:dyDescent="0.35">
      <c r="A1629" t="s">
        <v>560</v>
      </c>
      <c r="B1629" t="s">
        <v>25</v>
      </c>
      <c r="C1629">
        <v>513277</v>
      </c>
      <c r="D1629" t="s">
        <v>17</v>
      </c>
      <c r="E1629" t="s">
        <v>18</v>
      </c>
      <c r="F1629" t="s">
        <v>19</v>
      </c>
      <c r="G1629" t="s">
        <v>20</v>
      </c>
      <c r="H1629" t="s">
        <v>402</v>
      </c>
      <c r="I1629" t="s">
        <v>22</v>
      </c>
      <c r="K1629" t="s">
        <v>195</v>
      </c>
      <c r="N1629" t="s">
        <v>24</v>
      </c>
      <c r="O1629" s="1">
        <v>40052.574641203704</v>
      </c>
    </row>
    <row r="1630" spans="1:15" x14ac:dyDescent="0.35">
      <c r="A1630" t="s">
        <v>1381</v>
      </c>
      <c r="B1630" t="s">
        <v>25</v>
      </c>
      <c r="C1630">
        <v>531411</v>
      </c>
      <c r="D1630" t="s">
        <v>17</v>
      </c>
      <c r="E1630" t="s">
        <v>18</v>
      </c>
      <c r="G1630" t="s">
        <v>20</v>
      </c>
      <c r="H1630" t="s">
        <v>28</v>
      </c>
      <c r="I1630" t="s">
        <v>22</v>
      </c>
      <c r="K1630" t="s">
        <v>197</v>
      </c>
      <c r="N1630" t="s">
        <v>24</v>
      </c>
      <c r="O1630" s="1">
        <v>40052.575543981482</v>
      </c>
    </row>
    <row r="1631" spans="1:15" x14ac:dyDescent="0.35">
      <c r="A1631" t="s">
        <v>500</v>
      </c>
      <c r="B1631" t="s">
        <v>25</v>
      </c>
      <c r="C1631">
        <v>546534</v>
      </c>
      <c r="D1631" t="s">
        <v>17</v>
      </c>
      <c r="E1631" t="s">
        <v>18</v>
      </c>
      <c r="F1631" t="s">
        <v>34</v>
      </c>
      <c r="G1631" t="s">
        <v>20</v>
      </c>
      <c r="H1631" t="s">
        <v>2069</v>
      </c>
      <c r="I1631" t="s">
        <v>22</v>
      </c>
      <c r="K1631" t="s">
        <v>139</v>
      </c>
      <c r="N1631" t="s">
        <v>24</v>
      </c>
      <c r="O1631" s="1">
        <v>40052.576562499999</v>
      </c>
    </row>
    <row r="1632" spans="1:15" x14ac:dyDescent="0.35">
      <c r="A1632" t="s">
        <v>15</v>
      </c>
      <c r="B1632" t="s">
        <v>16</v>
      </c>
      <c r="C1632">
        <v>547819</v>
      </c>
      <c r="D1632" t="s">
        <v>17</v>
      </c>
      <c r="E1632" t="s">
        <v>18</v>
      </c>
      <c r="F1632" t="s">
        <v>19</v>
      </c>
      <c r="G1632" t="s">
        <v>20</v>
      </c>
      <c r="H1632" t="s">
        <v>433</v>
      </c>
      <c r="I1632" t="s">
        <v>22</v>
      </c>
      <c r="N1632" t="s">
        <v>24</v>
      </c>
      <c r="O1632" s="1">
        <v>40052.577060185184</v>
      </c>
    </row>
    <row r="1633" spans="1:15" x14ac:dyDescent="0.35">
      <c r="A1633" t="s">
        <v>15</v>
      </c>
      <c r="B1633" t="s">
        <v>25</v>
      </c>
      <c r="C1633">
        <v>688954</v>
      </c>
      <c r="D1633" t="s">
        <v>17</v>
      </c>
      <c r="E1633" t="s">
        <v>18</v>
      </c>
      <c r="F1633" t="s">
        <v>19</v>
      </c>
      <c r="G1633" t="s">
        <v>20</v>
      </c>
      <c r="H1633" t="s">
        <v>538</v>
      </c>
      <c r="I1633" t="s">
        <v>22</v>
      </c>
      <c r="N1633" t="s">
        <v>24</v>
      </c>
      <c r="O1633" s="1">
        <v>40052.577326388891</v>
      </c>
    </row>
    <row r="1634" spans="1:15" x14ac:dyDescent="0.35">
      <c r="A1634" t="s">
        <v>560</v>
      </c>
      <c r="B1634" t="s">
        <v>25</v>
      </c>
      <c r="C1634">
        <v>84155</v>
      </c>
      <c r="D1634" t="s">
        <v>17</v>
      </c>
      <c r="E1634" t="s">
        <v>18</v>
      </c>
      <c r="F1634" t="s">
        <v>19</v>
      </c>
      <c r="G1634" t="s">
        <v>27</v>
      </c>
      <c r="H1634" t="s">
        <v>994</v>
      </c>
      <c r="I1634" t="s">
        <v>22</v>
      </c>
      <c r="K1634" t="s">
        <v>926</v>
      </c>
      <c r="N1634" t="s">
        <v>24</v>
      </c>
      <c r="O1634" s="1">
        <v>40052.577789351853</v>
      </c>
    </row>
    <row r="1635" spans="1:15" x14ac:dyDescent="0.35">
      <c r="A1635" t="s">
        <v>327</v>
      </c>
      <c r="B1635" t="s">
        <v>25</v>
      </c>
      <c r="C1635">
        <v>22034</v>
      </c>
      <c r="D1635" t="s">
        <v>17</v>
      </c>
      <c r="E1635" t="s">
        <v>18</v>
      </c>
      <c r="F1635" t="s">
        <v>19</v>
      </c>
      <c r="H1635" t="s">
        <v>128</v>
      </c>
      <c r="I1635" t="s">
        <v>22</v>
      </c>
      <c r="N1635" t="s">
        <v>24</v>
      </c>
      <c r="O1635" s="1">
        <v>40052.63082175926</v>
      </c>
    </row>
    <row r="1636" spans="1:15" x14ac:dyDescent="0.35">
      <c r="A1636" t="s">
        <v>221</v>
      </c>
      <c r="B1636" t="s">
        <v>25</v>
      </c>
      <c r="C1636">
        <v>59537</v>
      </c>
      <c r="D1636" t="s">
        <v>17</v>
      </c>
      <c r="E1636" t="s">
        <v>18</v>
      </c>
      <c r="F1636" t="s">
        <v>19</v>
      </c>
      <c r="G1636" t="s">
        <v>27</v>
      </c>
      <c r="H1636" t="s">
        <v>902</v>
      </c>
      <c r="I1636" t="s">
        <v>22</v>
      </c>
      <c r="N1636" t="s">
        <v>34</v>
      </c>
      <c r="O1636" s="1">
        <v>40052.647986111115</v>
      </c>
    </row>
    <row r="1637" spans="1:15" x14ac:dyDescent="0.35">
      <c r="A1637" t="s">
        <v>15</v>
      </c>
      <c r="B1637" t="s">
        <v>25</v>
      </c>
      <c r="C1637">
        <v>207205</v>
      </c>
      <c r="D1637" t="s">
        <v>17</v>
      </c>
      <c r="E1637" t="s">
        <v>18</v>
      </c>
      <c r="F1637" t="s">
        <v>19</v>
      </c>
      <c r="H1637" t="s">
        <v>1364</v>
      </c>
      <c r="I1637" t="s">
        <v>180</v>
      </c>
      <c r="N1637" t="s">
        <v>24</v>
      </c>
      <c r="O1637" s="1">
        <v>40053.307673611111</v>
      </c>
    </row>
    <row r="1638" spans="1:15" x14ac:dyDescent="0.35">
      <c r="A1638" t="s">
        <v>15</v>
      </c>
      <c r="B1638" t="s">
        <v>25</v>
      </c>
      <c r="C1638">
        <v>131494</v>
      </c>
      <c r="D1638" t="s">
        <v>17</v>
      </c>
      <c r="E1638" t="s">
        <v>18</v>
      </c>
      <c r="I1638" t="s">
        <v>22</v>
      </c>
      <c r="N1638" t="s">
        <v>24</v>
      </c>
      <c r="O1638" s="1">
        <v>40053.630671296298</v>
      </c>
    </row>
    <row r="1639" spans="1:15" x14ac:dyDescent="0.35">
      <c r="A1639" t="s">
        <v>15</v>
      </c>
      <c r="B1639" t="s">
        <v>16</v>
      </c>
      <c r="C1639">
        <v>79067</v>
      </c>
      <c r="D1639" t="s">
        <v>17</v>
      </c>
      <c r="E1639" t="s">
        <v>18</v>
      </c>
      <c r="F1639" t="s">
        <v>19</v>
      </c>
      <c r="G1639" t="s">
        <v>27</v>
      </c>
      <c r="H1639" t="s">
        <v>128</v>
      </c>
      <c r="I1639" t="s">
        <v>22</v>
      </c>
      <c r="N1639" t="s">
        <v>24</v>
      </c>
      <c r="O1639" s="1">
        <v>40053.768831018519</v>
      </c>
    </row>
    <row r="1640" spans="1:15" x14ac:dyDescent="0.35">
      <c r="A1640" t="s">
        <v>560</v>
      </c>
      <c r="B1640" t="s">
        <v>25</v>
      </c>
      <c r="C1640">
        <v>45883</v>
      </c>
      <c r="D1640" t="s">
        <v>17</v>
      </c>
      <c r="E1640" t="s">
        <v>18</v>
      </c>
      <c r="F1640" t="s">
        <v>19</v>
      </c>
      <c r="G1640" t="s">
        <v>27</v>
      </c>
      <c r="H1640" t="s">
        <v>56</v>
      </c>
      <c r="I1640" t="s">
        <v>22</v>
      </c>
      <c r="M1640" t="s">
        <v>802</v>
      </c>
      <c r="N1640" t="s">
        <v>167</v>
      </c>
      <c r="O1640" s="1">
        <v>40053.920763888891</v>
      </c>
    </row>
    <row r="1641" spans="1:15" x14ac:dyDescent="0.35">
      <c r="A1641" t="s">
        <v>15</v>
      </c>
      <c r="B1641" t="s">
        <v>16</v>
      </c>
      <c r="C1641">
        <v>517246</v>
      </c>
      <c r="D1641" t="s">
        <v>17</v>
      </c>
      <c r="E1641" t="s">
        <v>18</v>
      </c>
      <c r="F1641" t="s">
        <v>19</v>
      </c>
      <c r="H1641" t="s">
        <v>239</v>
      </c>
      <c r="I1641" t="s">
        <v>22</v>
      </c>
      <c r="N1641" t="s">
        <v>24</v>
      </c>
      <c r="O1641" s="1">
        <v>40054.437731481485</v>
      </c>
    </row>
    <row r="1642" spans="1:15" x14ac:dyDescent="0.35">
      <c r="A1642" t="s">
        <v>95</v>
      </c>
      <c r="B1642" t="s">
        <v>25</v>
      </c>
      <c r="C1642">
        <v>1693</v>
      </c>
      <c r="D1642" t="s">
        <v>73</v>
      </c>
      <c r="E1642" t="s">
        <v>18</v>
      </c>
      <c r="F1642" t="s">
        <v>19</v>
      </c>
      <c r="G1642" t="s">
        <v>27</v>
      </c>
      <c r="H1642" t="s">
        <v>150</v>
      </c>
      <c r="I1642" t="s">
        <v>22</v>
      </c>
      <c r="N1642" t="s">
        <v>24</v>
      </c>
      <c r="O1642" s="1">
        <v>40054.587777777779</v>
      </c>
    </row>
    <row r="1643" spans="1:15" x14ac:dyDescent="0.35">
      <c r="A1643" t="s">
        <v>560</v>
      </c>
      <c r="B1643" t="s">
        <v>25</v>
      </c>
      <c r="C1643">
        <v>769077</v>
      </c>
      <c r="D1643" t="s">
        <v>17</v>
      </c>
      <c r="E1643" t="s">
        <v>18</v>
      </c>
      <c r="F1643" t="s">
        <v>19</v>
      </c>
      <c r="G1643" t="s">
        <v>20</v>
      </c>
      <c r="H1643" t="s">
        <v>138</v>
      </c>
      <c r="I1643" t="s">
        <v>22</v>
      </c>
      <c r="J1643">
        <v>459</v>
      </c>
      <c r="K1643" t="s">
        <v>195</v>
      </c>
      <c r="M1643" t="s">
        <v>2423</v>
      </c>
      <c r="N1643" t="s">
        <v>24</v>
      </c>
      <c r="O1643" s="1">
        <v>40054.73064814815</v>
      </c>
    </row>
    <row r="1644" spans="1:15" x14ac:dyDescent="0.35">
      <c r="A1644" t="s">
        <v>221</v>
      </c>
      <c r="B1644" t="s">
        <v>16</v>
      </c>
      <c r="C1644">
        <v>71362</v>
      </c>
      <c r="D1644" t="s">
        <v>17</v>
      </c>
      <c r="E1644" t="s">
        <v>18</v>
      </c>
      <c r="F1644" t="s">
        <v>19</v>
      </c>
      <c r="G1644" t="s">
        <v>27</v>
      </c>
      <c r="H1644" t="s">
        <v>138</v>
      </c>
      <c r="I1644" t="s">
        <v>22</v>
      </c>
      <c r="J1644">
        <v>469</v>
      </c>
      <c r="K1644" t="s">
        <v>139</v>
      </c>
      <c r="M1644" t="s">
        <v>947</v>
      </c>
      <c r="N1644" t="s">
        <v>34</v>
      </c>
      <c r="O1644" s="1">
        <v>40054.733310185184</v>
      </c>
    </row>
    <row r="1645" spans="1:15" x14ac:dyDescent="0.35">
      <c r="A1645" t="s">
        <v>221</v>
      </c>
      <c r="B1645" t="s">
        <v>16</v>
      </c>
      <c r="C1645">
        <v>5086</v>
      </c>
      <c r="D1645" t="s">
        <v>17</v>
      </c>
      <c r="E1645" t="s">
        <v>18</v>
      </c>
      <c r="F1645" t="s">
        <v>19</v>
      </c>
      <c r="G1645" t="s">
        <v>27</v>
      </c>
      <c r="H1645" t="s">
        <v>138</v>
      </c>
      <c r="I1645" t="s">
        <v>63</v>
      </c>
      <c r="J1645">
        <v>469</v>
      </c>
      <c r="K1645" t="s">
        <v>84</v>
      </c>
      <c r="M1645" t="s">
        <v>284</v>
      </c>
      <c r="N1645" t="s">
        <v>34</v>
      </c>
      <c r="O1645" s="1">
        <v>40054.737037037034</v>
      </c>
    </row>
    <row r="1646" spans="1:15" x14ac:dyDescent="0.35">
      <c r="A1646" t="s">
        <v>327</v>
      </c>
      <c r="B1646" t="s">
        <v>25</v>
      </c>
      <c r="C1646">
        <v>704215</v>
      </c>
      <c r="D1646" t="s">
        <v>17</v>
      </c>
      <c r="E1646" t="s">
        <v>18</v>
      </c>
      <c r="F1646" t="s">
        <v>19</v>
      </c>
      <c r="G1646" t="s">
        <v>20</v>
      </c>
      <c r="H1646" t="s">
        <v>837</v>
      </c>
      <c r="I1646" t="s">
        <v>22</v>
      </c>
      <c r="K1646" t="s">
        <v>282</v>
      </c>
      <c r="N1646" t="s">
        <v>167</v>
      </c>
      <c r="O1646" s="1">
        <v>40054.744849537034</v>
      </c>
    </row>
    <row r="1647" spans="1:15" x14ac:dyDescent="0.35">
      <c r="A1647" t="s">
        <v>15</v>
      </c>
      <c r="B1647" t="s">
        <v>16</v>
      </c>
      <c r="C1647">
        <v>133487</v>
      </c>
      <c r="D1647" t="s">
        <v>17</v>
      </c>
      <c r="E1647" t="s">
        <v>18</v>
      </c>
      <c r="F1647" t="s">
        <v>19</v>
      </c>
      <c r="G1647" t="s">
        <v>20</v>
      </c>
      <c r="H1647" t="s">
        <v>1185</v>
      </c>
      <c r="I1647" t="s">
        <v>22</v>
      </c>
      <c r="N1647" t="s">
        <v>24</v>
      </c>
      <c r="O1647" s="1">
        <v>40054.767187500001</v>
      </c>
    </row>
    <row r="1648" spans="1:15" x14ac:dyDescent="0.35">
      <c r="B1648" t="s">
        <v>25</v>
      </c>
      <c r="C1648">
        <v>418</v>
      </c>
      <c r="D1648" t="s">
        <v>73</v>
      </c>
      <c r="E1648" t="s">
        <v>36</v>
      </c>
      <c r="F1648" t="s">
        <v>19</v>
      </c>
      <c r="G1648" t="s">
        <v>27</v>
      </c>
      <c r="H1648" t="s">
        <v>28</v>
      </c>
      <c r="I1648" t="s">
        <v>22</v>
      </c>
      <c r="M1648" t="s">
        <v>76</v>
      </c>
      <c r="N1648" t="s">
        <v>24</v>
      </c>
      <c r="O1648" s="1">
        <v>40055.425266203703</v>
      </c>
    </row>
    <row r="1649" spans="1:15" x14ac:dyDescent="0.35">
      <c r="A1649" t="s">
        <v>15</v>
      </c>
      <c r="B1649" t="s">
        <v>25</v>
      </c>
      <c r="C1649">
        <v>37257</v>
      </c>
      <c r="D1649" t="s">
        <v>17</v>
      </c>
      <c r="E1649" t="s">
        <v>18</v>
      </c>
      <c r="F1649" t="s">
        <v>19</v>
      </c>
      <c r="G1649" t="s">
        <v>27</v>
      </c>
      <c r="H1649" t="s">
        <v>89</v>
      </c>
      <c r="I1649" t="s">
        <v>22</v>
      </c>
      <c r="N1649" t="s">
        <v>24</v>
      </c>
      <c r="O1649" s="1">
        <v>40056.504872685182</v>
      </c>
    </row>
    <row r="1650" spans="1:15" x14ac:dyDescent="0.35">
      <c r="A1650" t="s">
        <v>560</v>
      </c>
      <c r="B1650" t="s">
        <v>25</v>
      </c>
      <c r="C1650">
        <v>84219</v>
      </c>
      <c r="D1650" t="s">
        <v>17</v>
      </c>
      <c r="E1650" t="s">
        <v>18</v>
      </c>
      <c r="F1650" t="s">
        <v>19</v>
      </c>
      <c r="G1650" t="s">
        <v>27</v>
      </c>
      <c r="H1650" t="s">
        <v>329</v>
      </c>
      <c r="I1650" t="s">
        <v>22</v>
      </c>
      <c r="K1650" t="s">
        <v>195</v>
      </c>
      <c r="M1650" t="s">
        <v>996</v>
      </c>
      <c r="N1650" t="s">
        <v>24</v>
      </c>
      <c r="O1650" s="1">
        <v>40056.506331018521</v>
      </c>
    </row>
    <row r="1651" spans="1:15" x14ac:dyDescent="0.35">
      <c r="A1651" t="s">
        <v>500</v>
      </c>
      <c r="B1651" t="s">
        <v>16</v>
      </c>
      <c r="C1651">
        <v>54276</v>
      </c>
      <c r="D1651" t="s">
        <v>17</v>
      </c>
      <c r="E1651" t="s">
        <v>18</v>
      </c>
      <c r="G1651" t="s">
        <v>27</v>
      </c>
      <c r="H1651" t="s">
        <v>254</v>
      </c>
      <c r="I1651" t="s">
        <v>22</v>
      </c>
      <c r="N1651" t="s">
        <v>24</v>
      </c>
      <c r="O1651" s="1">
        <v>40056.507268518515</v>
      </c>
    </row>
    <row r="1652" spans="1:15" x14ac:dyDescent="0.35">
      <c r="A1652" t="s">
        <v>500</v>
      </c>
      <c r="B1652" t="s">
        <v>25</v>
      </c>
      <c r="C1652">
        <v>188157</v>
      </c>
      <c r="D1652" t="s">
        <v>17</v>
      </c>
      <c r="E1652" t="s">
        <v>18</v>
      </c>
      <c r="F1652" t="s">
        <v>19</v>
      </c>
      <c r="G1652" t="s">
        <v>20</v>
      </c>
      <c r="H1652" t="s">
        <v>398</v>
      </c>
      <c r="I1652" t="s">
        <v>22</v>
      </c>
      <c r="K1652" t="s">
        <v>132</v>
      </c>
      <c r="N1652" t="s">
        <v>24</v>
      </c>
      <c r="O1652" s="1">
        <v>40056.74664351852</v>
      </c>
    </row>
    <row r="1653" spans="1:15" x14ac:dyDescent="0.35">
      <c r="A1653" t="s">
        <v>327</v>
      </c>
      <c r="B1653" t="s">
        <v>25</v>
      </c>
      <c r="C1653">
        <v>79973</v>
      </c>
      <c r="D1653" t="s">
        <v>17</v>
      </c>
      <c r="E1653" t="s">
        <v>18</v>
      </c>
      <c r="F1653" t="s">
        <v>19</v>
      </c>
      <c r="G1653" t="s">
        <v>27</v>
      </c>
      <c r="H1653" t="s">
        <v>232</v>
      </c>
      <c r="I1653" t="s">
        <v>22</v>
      </c>
      <c r="N1653" t="s">
        <v>24</v>
      </c>
      <c r="O1653" s="1">
        <v>40057.401597222219</v>
      </c>
    </row>
    <row r="1654" spans="1:15" x14ac:dyDescent="0.35">
      <c r="B1654" t="s">
        <v>1112</v>
      </c>
      <c r="C1654">
        <v>739451</v>
      </c>
      <c r="D1654" t="s">
        <v>17</v>
      </c>
      <c r="E1654" t="s">
        <v>18</v>
      </c>
      <c r="F1654" t="s">
        <v>34</v>
      </c>
      <c r="H1654" t="s">
        <v>52</v>
      </c>
      <c r="I1654" t="s">
        <v>22</v>
      </c>
      <c r="N1654" t="s">
        <v>24</v>
      </c>
      <c r="O1654" s="1">
        <v>40057.710138888891</v>
      </c>
    </row>
    <row r="1655" spans="1:15" x14ac:dyDescent="0.35">
      <c r="A1655" t="s">
        <v>15</v>
      </c>
      <c r="B1655" t="s">
        <v>25</v>
      </c>
      <c r="C1655">
        <v>621186</v>
      </c>
      <c r="D1655" t="s">
        <v>17</v>
      </c>
      <c r="E1655" t="s">
        <v>18</v>
      </c>
      <c r="F1655" t="s">
        <v>19</v>
      </c>
      <c r="G1655" t="s">
        <v>20</v>
      </c>
      <c r="I1655" t="s">
        <v>22</v>
      </c>
      <c r="N1655" t="s">
        <v>24</v>
      </c>
      <c r="O1655" s="1">
        <v>40057.72797453704</v>
      </c>
    </row>
    <row r="1656" spans="1:15" x14ac:dyDescent="0.35">
      <c r="A1656" t="s">
        <v>327</v>
      </c>
      <c r="B1656" t="s">
        <v>25</v>
      </c>
      <c r="C1656">
        <v>21344</v>
      </c>
      <c r="D1656" t="s">
        <v>17</v>
      </c>
      <c r="E1656" t="s">
        <v>18</v>
      </c>
      <c r="F1656" t="s">
        <v>19</v>
      </c>
      <c r="G1656" t="s">
        <v>27</v>
      </c>
      <c r="H1656" t="s">
        <v>277</v>
      </c>
      <c r="I1656" t="s">
        <v>22</v>
      </c>
      <c r="K1656" t="s">
        <v>81</v>
      </c>
      <c r="N1656" t="s">
        <v>24</v>
      </c>
      <c r="O1656" s="1">
        <v>40057.870972222219</v>
      </c>
    </row>
    <row r="1657" spans="1:15" x14ac:dyDescent="0.35">
      <c r="A1657" t="s">
        <v>59</v>
      </c>
      <c r="B1657" t="s">
        <v>25</v>
      </c>
      <c r="C1657">
        <v>4007</v>
      </c>
      <c r="D1657" t="s">
        <v>17</v>
      </c>
      <c r="E1657" t="s">
        <v>36</v>
      </c>
      <c r="F1657" t="s">
        <v>34</v>
      </c>
      <c r="G1657" t="s">
        <v>27</v>
      </c>
      <c r="I1657" t="s">
        <v>22</v>
      </c>
      <c r="N1657" t="s">
        <v>24</v>
      </c>
      <c r="O1657" s="1">
        <v>40058.414155092592</v>
      </c>
    </row>
    <row r="1658" spans="1:15" x14ac:dyDescent="0.35">
      <c r="B1658" t="s">
        <v>25</v>
      </c>
      <c r="C1658">
        <v>2</v>
      </c>
      <c r="D1658" t="s">
        <v>17</v>
      </c>
      <c r="E1658" t="s">
        <v>26</v>
      </c>
      <c r="F1658" t="s">
        <v>19</v>
      </c>
      <c r="G1658" t="s">
        <v>27</v>
      </c>
      <c r="H1658" t="s">
        <v>28</v>
      </c>
      <c r="I1658" t="s">
        <v>22</v>
      </c>
      <c r="L1658" t="s">
        <v>29</v>
      </c>
      <c r="M1658" t="s">
        <v>30</v>
      </c>
      <c r="N1658" t="s">
        <v>24</v>
      </c>
      <c r="O1658" s="1">
        <v>40058.430636574078</v>
      </c>
    </row>
    <row r="1659" spans="1:15" x14ac:dyDescent="0.35">
      <c r="A1659" t="s">
        <v>15</v>
      </c>
      <c r="B1659" t="s">
        <v>25</v>
      </c>
      <c r="C1659">
        <v>466247</v>
      </c>
      <c r="D1659" t="s">
        <v>17</v>
      </c>
      <c r="E1659" t="s">
        <v>18</v>
      </c>
      <c r="F1659" t="s">
        <v>19</v>
      </c>
      <c r="G1659" t="s">
        <v>20</v>
      </c>
      <c r="H1659" t="s">
        <v>1941</v>
      </c>
      <c r="I1659" t="s">
        <v>22</v>
      </c>
      <c r="N1659" t="s">
        <v>24</v>
      </c>
      <c r="O1659" s="1">
        <v>40058.457395833335</v>
      </c>
    </row>
    <row r="1660" spans="1:15" x14ac:dyDescent="0.35">
      <c r="A1660" t="s">
        <v>15</v>
      </c>
      <c r="B1660" t="s">
        <v>25</v>
      </c>
      <c r="C1660">
        <v>42440</v>
      </c>
      <c r="D1660" t="s">
        <v>17</v>
      </c>
      <c r="E1660" t="s">
        <v>18</v>
      </c>
      <c r="F1660" t="s">
        <v>19</v>
      </c>
      <c r="G1660" t="s">
        <v>27</v>
      </c>
      <c r="H1660" t="s">
        <v>175</v>
      </c>
      <c r="I1660" t="s">
        <v>22</v>
      </c>
      <c r="N1660" t="s">
        <v>24</v>
      </c>
      <c r="O1660" s="1">
        <v>40058.482743055552</v>
      </c>
    </row>
    <row r="1661" spans="1:15" x14ac:dyDescent="0.35">
      <c r="A1661" t="s">
        <v>15</v>
      </c>
      <c r="B1661" t="s">
        <v>25</v>
      </c>
      <c r="C1661">
        <v>619711</v>
      </c>
      <c r="D1661" t="s">
        <v>17</v>
      </c>
      <c r="E1661" t="s">
        <v>18</v>
      </c>
      <c r="F1661" t="s">
        <v>19</v>
      </c>
      <c r="G1661" t="s">
        <v>20</v>
      </c>
      <c r="H1661" t="s">
        <v>464</v>
      </c>
      <c r="I1661" t="s">
        <v>22</v>
      </c>
      <c r="N1661" t="s">
        <v>24</v>
      </c>
      <c r="O1661" s="1">
        <v>40058.483495370368</v>
      </c>
    </row>
    <row r="1662" spans="1:15" x14ac:dyDescent="0.35">
      <c r="A1662" t="s">
        <v>15</v>
      </c>
      <c r="B1662" t="s">
        <v>25</v>
      </c>
      <c r="C1662">
        <v>696489</v>
      </c>
      <c r="D1662" t="s">
        <v>17</v>
      </c>
      <c r="E1662" t="s">
        <v>18</v>
      </c>
      <c r="F1662" t="s">
        <v>19</v>
      </c>
      <c r="G1662" t="s">
        <v>20</v>
      </c>
      <c r="H1662" t="s">
        <v>2157</v>
      </c>
      <c r="I1662" t="s">
        <v>22</v>
      </c>
      <c r="N1662" t="s">
        <v>24</v>
      </c>
      <c r="O1662" s="1">
        <v>40058.483749999999</v>
      </c>
    </row>
    <row r="1663" spans="1:15" x14ac:dyDescent="0.35">
      <c r="A1663" t="s">
        <v>560</v>
      </c>
      <c r="B1663" t="s">
        <v>25</v>
      </c>
      <c r="C1663">
        <v>684799</v>
      </c>
      <c r="D1663" t="s">
        <v>17</v>
      </c>
      <c r="E1663" t="s">
        <v>18</v>
      </c>
      <c r="F1663" t="s">
        <v>34</v>
      </c>
      <c r="G1663" t="s">
        <v>20</v>
      </c>
      <c r="H1663" t="s">
        <v>258</v>
      </c>
      <c r="I1663" t="s">
        <v>22</v>
      </c>
      <c r="K1663" t="s">
        <v>926</v>
      </c>
      <c r="M1663" t="s">
        <v>55</v>
      </c>
      <c r="N1663" t="s">
        <v>24</v>
      </c>
      <c r="O1663" s="1">
        <v>40058.485821759263</v>
      </c>
    </row>
    <row r="1664" spans="1:15" x14ac:dyDescent="0.35">
      <c r="A1664" t="s">
        <v>327</v>
      </c>
      <c r="B1664" t="s">
        <v>25</v>
      </c>
      <c r="C1664">
        <v>424213</v>
      </c>
      <c r="D1664" t="s">
        <v>17</v>
      </c>
      <c r="E1664" t="s">
        <v>18</v>
      </c>
      <c r="F1664" t="s">
        <v>19</v>
      </c>
      <c r="G1664" t="s">
        <v>20</v>
      </c>
      <c r="H1664" t="s">
        <v>28</v>
      </c>
      <c r="I1664" t="s">
        <v>22</v>
      </c>
      <c r="M1664" t="s">
        <v>1859</v>
      </c>
      <c r="N1664" t="s">
        <v>24</v>
      </c>
      <c r="O1664" s="1">
        <v>40058.487685185188</v>
      </c>
    </row>
    <row r="1665" spans="1:15" x14ac:dyDescent="0.35">
      <c r="B1665" t="s">
        <v>25</v>
      </c>
      <c r="C1665">
        <v>7</v>
      </c>
      <c r="D1665" t="s">
        <v>17</v>
      </c>
      <c r="E1665" t="s">
        <v>18</v>
      </c>
      <c r="F1665" t="s">
        <v>19</v>
      </c>
      <c r="G1665" t="s">
        <v>27</v>
      </c>
      <c r="I1665" t="s">
        <v>22</v>
      </c>
      <c r="K1665" t="s">
        <v>31</v>
      </c>
      <c r="L1665" s="2">
        <v>47272</v>
      </c>
      <c r="M1665" t="s">
        <v>32</v>
      </c>
      <c r="N1665" t="s">
        <v>24</v>
      </c>
      <c r="O1665" s="1">
        <v>40058.649189814816</v>
      </c>
    </row>
    <row r="1666" spans="1:15" x14ac:dyDescent="0.35">
      <c r="A1666" t="s">
        <v>15</v>
      </c>
      <c r="B1666" t="s">
        <v>16</v>
      </c>
      <c r="C1666">
        <v>373248</v>
      </c>
      <c r="D1666" t="s">
        <v>17</v>
      </c>
      <c r="E1666" t="s">
        <v>18</v>
      </c>
      <c r="F1666" t="s">
        <v>19</v>
      </c>
      <c r="G1666" t="s">
        <v>20</v>
      </c>
      <c r="H1666" t="s">
        <v>232</v>
      </c>
      <c r="I1666" t="s">
        <v>22</v>
      </c>
      <c r="N1666" t="s">
        <v>24</v>
      </c>
      <c r="O1666" s="1">
        <v>40058.822881944441</v>
      </c>
    </row>
    <row r="1667" spans="1:15" x14ac:dyDescent="0.35">
      <c r="A1667" t="s">
        <v>972</v>
      </c>
      <c r="B1667" t="s">
        <v>25</v>
      </c>
      <c r="C1667">
        <v>163465</v>
      </c>
      <c r="D1667" t="s">
        <v>17</v>
      </c>
      <c r="E1667" t="s">
        <v>18</v>
      </c>
      <c r="F1667" t="s">
        <v>19</v>
      </c>
      <c r="G1667" t="s">
        <v>20</v>
      </c>
      <c r="H1667" t="s">
        <v>538</v>
      </c>
      <c r="I1667" t="s">
        <v>22</v>
      </c>
      <c r="K1667" t="s">
        <v>250</v>
      </c>
      <c r="N1667" t="s">
        <v>24</v>
      </c>
      <c r="O1667" s="1">
        <v>40059.390717592592</v>
      </c>
    </row>
    <row r="1668" spans="1:15" x14ac:dyDescent="0.35">
      <c r="A1668" t="s">
        <v>15</v>
      </c>
      <c r="B1668" t="s">
        <v>25</v>
      </c>
      <c r="C1668">
        <v>46363</v>
      </c>
      <c r="D1668" t="s">
        <v>17</v>
      </c>
      <c r="E1668" t="s">
        <v>18</v>
      </c>
      <c r="F1668" t="s">
        <v>19</v>
      </c>
      <c r="G1668" t="s">
        <v>27</v>
      </c>
      <c r="H1668" t="s">
        <v>62</v>
      </c>
      <c r="I1668" t="s">
        <v>22</v>
      </c>
      <c r="N1668" t="s">
        <v>24</v>
      </c>
      <c r="O1668" s="1">
        <v>40059.403240740743</v>
      </c>
    </row>
    <row r="1669" spans="1:15" x14ac:dyDescent="0.35">
      <c r="A1669" t="s">
        <v>327</v>
      </c>
      <c r="B1669" t="s">
        <v>25</v>
      </c>
      <c r="C1669">
        <v>234941</v>
      </c>
      <c r="D1669" t="s">
        <v>17</v>
      </c>
      <c r="E1669" t="s">
        <v>18</v>
      </c>
      <c r="F1669" t="s">
        <v>19</v>
      </c>
      <c r="G1669" t="s">
        <v>20</v>
      </c>
      <c r="H1669" t="s">
        <v>349</v>
      </c>
      <c r="I1669" t="s">
        <v>22</v>
      </c>
      <c r="N1669" t="s">
        <v>24</v>
      </c>
      <c r="O1669" s="1">
        <v>40059.406215277777</v>
      </c>
    </row>
    <row r="1670" spans="1:15" x14ac:dyDescent="0.35">
      <c r="A1670" t="s">
        <v>972</v>
      </c>
      <c r="B1670" t="s">
        <v>25</v>
      </c>
      <c r="C1670">
        <v>339417</v>
      </c>
      <c r="D1670" t="s">
        <v>17</v>
      </c>
      <c r="E1670" t="s">
        <v>18</v>
      </c>
      <c r="F1670" t="s">
        <v>19</v>
      </c>
      <c r="G1670" t="s">
        <v>20</v>
      </c>
      <c r="H1670" t="s">
        <v>153</v>
      </c>
      <c r="I1670" t="s">
        <v>22</v>
      </c>
      <c r="K1670" t="s">
        <v>250</v>
      </c>
      <c r="N1670" t="s">
        <v>24</v>
      </c>
      <c r="O1670" s="1">
        <v>40059.534016203703</v>
      </c>
    </row>
    <row r="1671" spans="1:15" x14ac:dyDescent="0.35">
      <c r="A1671" t="s">
        <v>500</v>
      </c>
      <c r="B1671" t="s">
        <v>25</v>
      </c>
      <c r="C1671">
        <v>57318</v>
      </c>
      <c r="D1671" t="s">
        <v>17</v>
      </c>
      <c r="E1671" t="s">
        <v>18</v>
      </c>
      <c r="F1671" t="s">
        <v>19</v>
      </c>
      <c r="G1671" t="s">
        <v>27</v>
      </c>
      <c r="I1671" t="s">
        <v>264</v>
      </c>
      <c r="K1671" t="s">
        <v>132</v>
      </c>
      <c r="L1671">
        <v>1950</v>
      </c>
      <c r="N1671" t="s">
        <v>24</v>
      </c>
      <c r="O1671" s="1">
        <v>40059.58966435185</v>
      </c>
    </row>
    <row r="1672" spans="1:15" x14ac:dyDescent="0.35">
      <c r="A1672" t="s">
        <v>221</v>
      </c>
      <c r="B1672" t="s">
        <v>25</v>
      </c>
      <c r="C1672">
        <v>599717</v>
      </c>
      <c r="D1672" t="s">
        <v>17</v>
      </c>
      <c r="E1672" t="s">
        <v>18</v>
      </c>
      <c r="I1672" t="s">
        <v>22</v>
      </c>
      <c r="N1672" t="s">
        <v>24</v>
      </c>
      <c r="O1672" s="1">
        <v>40059.606377314813</v>
      </c>
    </row>
    <row r="1673" spans="1:15" x14ac:dyDescent="0.35">
      <c r="A1673" t="s">
        <v>15</v>
      </c>
      <c r="B1673" t="s">
        <v>25</v>
      </c>
      <c r="C1673">
        <v>347265</v>
      </c>
      <c r="D1673" t="s">
        <v>17</v>
      </c>
      <c r="E1673" t="s">
        <v>18</v>
      </c>
      <c r="F1673" t="s">
        <v>19</v>
      </c>
      <c r="G1673" t="s">
        <v>20</v>
      </c>
      <c r="I1673" t="s">
        <v>22</v>
      </c>
      <c r="N1673" t="s">
        <v>24</v>
      </c>
      <c r="O1673" s="1">
        <v>40059.682037037041</v>
      </c>
    </row>
    <row r="1674" spans="1:15" x14ac:dyDescent="0.35">
      <c r="A1674" t="s">
        <v>327</v>
      </c>
      <c r="B1674" t="s">
        <v>25</v>
      </c>
      <c r="C1674">
        <v>818801</v>
      </c>
      <c r="D1674" t="s">
        <v>17</v>
      </c>
      <c r="E1674" t="s">
        <v>18</v>
      </c>
      <c r="F1674" t="s">
        <v>34</v>
      </c>
      <c r="I1674" t="s">
        <v>22</v>
      </c>
      <c r="K1674" t="s">
        <v>197</v>
      </c>
      <c r="N1674" t="s">
        <v>24</v>
      </c>
      <c r="O1674" s="1">
        <v>40059.704953703702</v>
      </c>
    </row>
    <row r="1675" spans="1:15" x14ac:dyDescent="0.35">
      <c r="A1675" t="s">
        <v>15</v>
      </c>
      <c r="B1675" t="s">
        <v>25</v>
      </c>
      <c r="C1675">
        <v>741367</v>
      </c>
      <c r="D1675" t="s">
        <v>17</v>
      </c>
      <c r="E1675" t="s">
        <v>18</v>
      </c>
      <c r="F1675" t="s">
        <v>19</v>
      </c>
      <c r="G1675" t="s">
        <v>20</v>
      </c>
      <c r="H1675" t="s">
        <v>28</v>
      </c>
      <c r="I1675" t="s">
        <v>22</v>
      </c>
      <c r="N1675" t="s">
        <v>24</v>
      </c>
      <c r="O1675" s="1">
        <v>40060.568009259259</v>
      </c>
    </row>
    <row r="1676" spans="1:15" x14ac:dyDescent="0.35">
      <c r="A1676" t="s">
        <v>15</v>
      </c>
      <c r="B1676" t="s">
        <v>25</v>
      </c>
      <c r="C1676">
        <v>982561</v>
      </c>
      <c r="D1676" t="s">
        <v>17</v>
      </c>
      <c r="E1676" t="s">
        <v>18</v>
      </c>
      <c r="F1676" t="s">
        <v>19</v>
      </c>
      <c r="G1676" t="s">
        <v>20</v>
      </c>
      <c r="H1676" t="s">
        <v>28</v>
      </c>
      <c r="I1676" t="s">
        <v>22</v>
      </c>
      <c r="N1676" t="s">
        <v>24</v>
      </c>
      <c r="O1676" s="1">
        <v>40060.568437499998</v>
      </c>
    </row>
    <row r="1677" spans="1:15" x14ac:dyDescent="0.35">
      <c r="A1677" t="s">
        <v>221</v>
      </c>
      <c r="B1677" t="s">
        <v>25</v>
      </c>
      <c r="C1677">
        <v>857931</v>
      </c>
      <c r="D1677" t="s">
        <v>17</v>
      </c>
      <c r="E1677" t="s">
        <v>18</v>
      </c>
      <c r="F1677" t="s">
        <v>19</v>
      </c>
      <c r="G1677" t="s">
        <v>20</v>
      </c>
      <c r="H1677" t="s">
        <v>28</v>
      </c>
      <c r="I1677" t="s">
        <v>22</v>
      </c>
      <c r="N1677" t="s">
        <v>34</v>
      </c>
      <c r="O1677" s="1">
        <v>40060.56894675926</v>
      </c>
    </row>
    <row r="1678" spans="1:15" x14ac:dyDescent="0.35">
      <c r="A1678" t="s">
        <v>972</v>
      </c>
      <c r="B1678" t="s">
        <v>25</v>
      </c>
      <c r="C1678">
        <v>132684</v>
      </c>
      <c r="D1678" t="s">
        <v>17</v>
      </c>
      <c r="E1678" t="s">
        <v>18</v>
      </c>
      <c r="F1678" t="s">
        <v>19</v>
      </c>
      <c r="G1678" t="s">
        <v>27</v>
      </c>
      <c r="H1678" t="s">
        <v>28</v>
      </c>
      <c r="I1678" t="s">
        <v>22</v>
      </c>
      <c r="N1678" t="s">
        <v>24</v>
      </c>
      <c r="O1678" s="1">
        <v>40060.569386574076</v>
      </c>
    </row>
    <row r="1679" spans="1:15" x14ac:dyDescent="0.35">
      <c r="A1679" t="s">
        <v>15</v>
      </c>
      <c r="B1679" t="s">
        <v>25</v>
      </c>
      <c r="C1679">
        <v>357483</v>
      </c>
      <c r="D1679" t="s">
        <v>17</v>
      </c>
      <c r="E1679" t="s">
        <v>18</v>
      </c>
      <c r="F1679" t="s">
        <v>19</v>
      </c>
      <c r="G1679" t="s">
        <v>20</v>
      </c>
      <c r="I1679" t="s">
        <v>22</v>
      </c>
      <c r="N1679" t="s">
        <v>24</v>
      </c>
      <c r="O1679" s="1">
        <v>40060.579259259262</v>
      </c>
    </row>
    <row r="1680" spans="1:15" x14ac:dyDescent="0.35">
      <c r="A1680" t="s">
        <v>560</v>
      </c>
      <c r="B1680" t="s">
        <v>16</v>
      </c>
      <c r="C1680">
        <v>108351</v>
      </c>
      <c r="D1680" t="s">
        <v>17</v>
      </c>
      <c r="E1680" t="s">
        <v>18</v>
      </c>
      <c r="F1680" t="s">
        <v>19</v>
      </c>
      <c r="G1680" t="s">
        <v>27</v>
      </c>
      <c r="H1680" t="s">
        <v>398</v>
      </c>
      <c r="I1680" t="s">
        <v>22</v>
      </c>
      <c r="N1680" t="s">
        <v>24</v>
      </c>
      <c r="O1680" s="1">
        <v>40060.703449074077</v>
      </c>
    </row>
    <row r="1681" spans="1:15" x14ac:dyDescent="0.35">
      <c r="A1681" t="s">
        <v>15</v>
      </c>
      <c r="B1681" t="s">
        <v>25</v>
      </c>
      <c r="C1681">
        <v>467328</v>
      </c>
      <c r="D1681" t="s">
        <v>17</v>
      </c>
      <c r="E1681" t="s">
        <v>18</v>
      </c>
      <c r="F1681" t="s">
        <v>19</v>
      </c>
      <c r="G1681" t="s">
        <v>20</v>
      </c>
      <c r="H1681" t="s">
        <v>375</v>
      </c>
      <c r="I1681" t="s">
        <v>22</v>
      </c>
      <c r="N1681" t="s">
        <v>24</v>
      </c>
      <c r="O1681" s="1">
        <v>40060.922476851854</v>
      </c>
    </row>
    <row r="1682" spans="1:15" x14ac:dyDescent="0.35">
      <c r="A1682" t="s">
        <v>146</v>
      </c>
      <c r="B1682" t="s">
        <v>25</v>
      </c>
      <c r="C1682">
        <v>5067</v>
      </c>
      <c r="D1682" t="s">
        <v>17</v>
      </c>
      <c r="E1682" t="s">
        <v>18</v>
      </c>
      <c r="F1682" t="s">
        <v>19</v>
      </c>
      <c r="G1682" t="s">
        <v>27</v>
      </c>
      <c r="H1682" t="s">
        <v>56</v>
      </c>
      <c r="I1682" t="s">
        <v>86</v>
      </c>
      <c r="K1682" t="s">
        <v>168</v>
      </c>
      <c r="N1682" t="s">
        <v>24</v>
      </c>
      <c r="O1682" s="1">
        <v>40062.41138888889</v>
      </c>
    </row>
    <row r="1683" spans="1:15" x14ac:dyDescent="0.35">
      <c r="A1683" t="s">
        <v>972</v>
      </c>
      <c r="B1683" t="s">
        <v>25</v>
      </c>
      <c r="C1683">
        <v>342347</v>
      </c>
      <c r="D1683" t="s">
        <v>17</v>
      </c>
      <c r="E1683" t="s">
        <v>18</v>
      </c>
      <c r="H1683" t="s">
        <v>1662</v>
      </c>
      <c r="I1683" t="s">
        <v>114</v>
      </c>
      <c r="K1683" t="s">
        <v>197</v>
      </c>
      <c r="L1683">
        <v>1961</v>
      </c>
      <c r="N1683" t="s">
        <v>24</v>
      </c>
      <c r="O1683" s="1">
        <v>40062.694571759261</v>
      </c>
    </row>
    <row r="1684" spans="1:15" x14ac:dyDescent="0.35">
      <c r="A1684" t="s">
        <v>15</v>
      </c>
      <c r="B1684" t="s">
        <v>16</v>
      </c>
      <c r="C1684">
        <v>880120</v>
      </c>
      <c r="D1684" t="s">
        <v>17</v>
      </c>
      <c r="E1684" t="s">
        <v>18</v>
      </c>
      <c r="F1684" t="s">
        <v>19</v>
      </c>
      <c r="H1684" t="s">
        <v>630</v>
      </c>
      <c r="I1684" t="s">
        <v>22</v>
      </c>
      <c r="N1684" t="s">
        <v>24</v>
      </c>
      <c r="O1684" s="1">
        <v>40063.674062500002</v>
      </c>
    </row>
    <row r="1685" spans="1:15" x14ac:dyDescent="0.35">
      <c r="A1685" t="s">
        <v>59</v>
      </c>
      <c r="B1685" t="s">
        <v>25</v>
      </c>
      <c r="C1685">
        <v>1110</v>
      </c>
      <c r="D1685" t="s">
        <v>17</v>
      </c>
      <c r="E1685" t="s">
        <v>18</v>
      </c>
      <c r="F1685" t="s">
        <v>19</v>
      </c>
      <c r="G1685" t="s">
        <v>27</v>
      </c>
      <c r="H1685" t="s">
        <v>56</v>
      </c>
      <c r="I1685" t="s">
        <v>110</v>
      </c>
      <c r="K1685" t="s">
        <v>94</v>
      </c>
      <c r="N1685" t="s">
        <v>24</v>
      </c>
      <c r="O1685" s="1">
        <v>40063.816018518519</v>
      </c>
    </row>
    <row r="1686" spans="1:15" x14ac:dyDescent="0.35">
      <c r="A1686" t="s">
        <v>972</v>
      </c>
      <c r="B1686" t="s">
        <v>25</v>
      </c>
      <c r="C1686">
        <v>801237</v>
      </c>
      <c r="D1686" t="s">
        <v>17</v>
      </c>
      <c r="E1686" t="s">
        <v>18</v>
      </c>
      <c r="F1686" t="s">
        <v>19</v>
      </c>
      <c r="G1686" t="s">
        <v>20</v>
      </c>
      <c r="H1686" t="s">
        <v>35</v>
      </c>
      <c r="I1686" t="s">
        <v>22</v>
      </c>
      <c r="K1686" t="s">
        <v>250</v>
      </c>
      <c r="N1686" t="s">
        <v>24</v>
      </c>
      <c r="O1686" s="1">
        <v>40063.817175925928</v>
      </c>
    </row>
    <row r="1687" spans="1:15" x14ac:dyDescent="0.35">
      <c r="A1687" t="s">
        <v>2482</v>
      </c>
      <c r="B1687" t="s">
        <v>25</v>
      </c>
      <c r="C1687">
        <v>813485</v>
      </c>
      <c r="D1687" t="s">
        <v>17</v>
      </c>
      <c r="E1687" t="s">
        <v>18</v>
      </c>
      <c r="F1687" t="s">
        <v>19</v>
      </c>
      <c r="G1687" t="s">
        <v>20</v>
      </c>
      <c r="H1687" t="s">
        <v>2488</v>
      </c>
      <c r="I1687" t="s">
        <v>22</v>
      </c>
      <c r="N1687" t="s">
        <v>24</v>
      </c>
      <c r="O1687" s="1">
        <v>40063.818043981482</v>
      </c>
    </row>
    <row r="1688" spans="1:15" x14ac:dyDescent="0.35">
      <c r="A1688" t="s">
        <v>972</v>
      </c>
      <c r="B1688" t="s">
        <v>25</v>
      </c>
      <c r="C1688">
        <v>86613</v>
      </c>
      <c r="D1688" t="s">
        <v>17</v>
      </c>
      <c r="E1688" t="s">
        <v>18</v>
      </c>
      <c r="F1688" t="s">
        <v>19</v>
      </c>
      <c r="G1688" t="s">
        <v>27</v>
      </c>
      <c r="H1688" t="s">
        <v>62</v>
      </c>
      <c r="I1688" t="s">
        <v>22</v>
      </c>
      <c r="K1688" t="s">
        <v>250</v>
      </c>
      <c r="N1688" t="s">
        <v>24</v>
      </c>
      <c r="O1688" s="1">
        <v>40063.818622685183</v>
      </c>
    </row>
    <row r="1689" spans="1:15" x14ac:dyDescent="0.35">
      <c r="A1689" t="s">
        <v>15</v>
      </c>
      <c r="B1689" t="s">
        <v>25</v>
      </c>
      <c r="C1689">
        <v>919051</v>
      </c>
      <c r="D1689" t="s">
        <v>17</v>
      </c>
      <c r="E1689" t="s">
        <v>18</v>
      </c>
      <c r="F1689" t="s">
        <v>19</v>
      </c>
      <c r="G1689" t="s">
        <v>20</v>
      </c>
      <c r="H1689" t="s">
        <v>28</v>
      </c>
      <c r="I1689" t="s">
        <v>22</v>
      </c>
      <c r="N1689" t="s">
        <v>24</v>
      </c>
      <c r="O1689" s="1">
        <v>40063.819039351853</v>
      </c>
    </row>
    <row r="1690" spans="1:15" x14ac:dyDescent="0.35">
      <c r="A1690" t="s">
        <v>15</v>
      </c>
      <c r="B1690" t="s">
        <v>25</v>
      </c>
      <c r="C1690">
        <v>919517</v>
      </c>
      <c r="D1690" t="s">
        <v>17</v>
      </c>
      <c r="E1690" t="s">
        <v>18</v>
      </c>
      <c r="F1690" t="s">
        <v>19</v>
      </c>
      <c r="G1690" t="s">
        <v>20</v>
      </c>
      <c r="H1690" t="s">
        <v>35</v>
      </c>
      <c r="I1690" t="s">
        <v>22</v>
      </c>
      <c r="N1690" t="s">
        <v>24</v>
      </c>
      <c r="O1690" s="1">
        <v>40063.819722222222</v>
      </c>
    </row>
    <row r="1691" spans="1:15" x14ac:dyDescent="0.35">
      <c r="A1691" t="s">
        <v>327</v>
      </c>
      <c r="B1691" t="s">
        <v>25</v>
      </c>
      <c r="C1691">
        <v>274492</v>
      </c>
      <c r="D1691" t="s">
        <v>17</v>
      </c>
      <c r="E1691" t="s">
        <v>18</v>
      </c>
      <c r="I1691" t="s">
        <v>22</v>
      </c>
      <c r="N1691" t="s">
        <v>24</v>
      </c>
      <c r="O1691" s="1">
        <v>40064.381585648145</v>
      </c>
    </row>
    <row r="1692" spans="1:15" x14ac:dyDescent="0.35">
      <c r="A1692" t="s">
        <v>221</v>
      </c>
      <c r="B1692" t="s">
        <v>25</v>
      </c>
      <c r="C1692">
        <v>10140</v>
      </c>
      <c r="D1692" t="s">
        <v>17</v>
      </c>
      <c r="E1692" t="s">
        <v>18</v>
      </c>
      <c r="G1692" t="s">
        <v>27</v>
      </c>
      <c r="H1692" t="s">
        <v>74</v>
      </c>
      <c r="I1692" t="s">
        <v>22</v>
      </c>
      <c r="K1692" t="s">
        <v>81</v>
      </c>
      <c r="N1692" t="s">
        <v>24</v>
      </c>
      <c r="O1692" s="1">
        <v>40064.594363425924</v>
      </c>
    </row>
    <row r="1693" spans="1:15" x14ac:dyDescent="0.35">
      <c r="A1693" t="s">
        <v>221</v>
      </c>
      <c r="B1693" t="s">
        <v>25</v>
      </c>
      <c r="C1693">
        <v>18127</v>
      </c>
      <c r="D1693" t="s">
        <v>17</v>
      </c>
      <c r="E1693" t="s">
        <v>18</v>
      </c>
      <c r="F1693" t="s">
        <v>19</v>
      </c>
      <c r="G1693" t="s">
        <v>27</v>
      </c>
      <c r="H1693" t="s">
        <v>35</v>
      </c>
      <c r="I1693" t="s">
        <v>22</v>
      </c>
      <c r="K1693" t="s">
        <v>168</v>
      </c>
      <c r="M1693" t="s">
        <v>511</v>
      </c>
      <c r="N1693" t="s">
        <v>167</v>
      </c>
      <c r="O1693" s="1">
        <v>40064.681817129633</v>
      </c>
    </row>
    <row r="1694" spans="1:15" x14ac:dyDescent="0.35">
      <c r="A1694" t="s">
        <v>221</v>
      </c>
      <c r="B1694" t="s">
        <v>25</v>
      </c>
      <c r="C1694">
        <v>61706</v>
      </c>
      <c r="D1694" t="s">
        <v>17</v>
      </c>
      <c r="E1694" t="s">
        <v>18</v>
      </c>
      <c r="F1694" t="s">
        <v>19</v>
      </c>
      <c r="G1694" t="s">
        <v>27</v>
      </c>
      <c r="I1694" t="s">
        <v>22</v>
      </c>
      <c r="K1694" t="s">
        <v>197</v>
      </c>
      <c r="N1694" t="s">
        <v>34</v>
      </c>
      <c r="O1694" s="1">
        <v>40064.716736111113</v>
      </c>
    </row>
    <row r="1695" spans="1:15" x14ac:dyDescent="0.35">
      <c r="A1695" t="s">
        <v>92</v>
      </c>
      <c r="B1695" t="s">
        <v>25</v>
      </c>
      <c r="C1695">
        <v>1637</v>
      </c>
      <c r="D1695" t="s">
        <v>17</v>
      </c>
      <c r="E1695" t="s">
        <v>93</v>
      </c>
      <c r="F1695" t="s">
        <v>19</v>
      </c>
      <c r="G1695" t="s">
        <v>27</v>
      </c>
      <c r="H1695" t="s">
        <v>37</v>
      </c>
      <c r="I1695" t="s">
        <v>22</v>
      </c>
      <c r="K1695" t="s">
        <v>94</v>
      </c>
      <c r="N1695" t="s">
        <v>24</v>
      </c>
      <c r="O1695" s="1">
        <v>40065.387881944444</v>
      </c>
    </row>
    <row r="1696" spans="1:15" x14ac:dyDescent="0.35">
      <c r="A1696" t="s">
        <v>327</v>
      </c>
      <c r="B1696" t="s">
        <v>25</v>
      </c>
      <c r="C1696">
        <v>26427</v>
      </c>
      <c r="D1696" t="s">
        <v>17</v>
      </c>
      <c r="E1696" t="s">
        <v>18</v>
      </c>
      <c r="G1696" t="s">
        <v>27</v>
      </c>
      <c r="H1696" t="s">
        <v>135</v>
      </c>
      <c r="I1696" t="s">
        <v>22</v>
      </c>
      <c r="N1696" t="s">
        <v>24</v>
      </c>
      <c r="O1696" s="1">
        <v>40065.400231481479</v>
      </c>
    </row>
    <row r="1697" spans="1:15" x14ac:dyDescent="0.35">
      <c r="A1697" t="s">
        <v>1381</v>
      </c>
      <c r="B1697" t="s">
        <v>25</v>
      </c>
      <c r="C1697">
        <v>343520</v>
      </c>
      <c r="D1697" t="s">
        <v>17</v>
      </c>
      <c r="E1697" t="s">
        <v>18</v>
      </c>
      <c r="F1697" t="s">
        <v>34</v>
      </c>
      <c r="G1697" t="s">
        <v>20</v>
      </c>
      <c r="H1697" t="s">
        <v>232</v>
      </c>
      <c r="I1697" t="s">
        <v>22</v>
      </c>
      <c r="K1697" t="s">
        <v>197</v>
      </c>
      <c r="N1697" t="s">
        <v>24</v>
      </c>
      <c r="O1697" s="1">
        <v>40065.400567129633</v>
      </c>
    </row>
    <row r="1698" spans="1:15" x14ac:dyDescent="0.35">
      <c r="A1698" t="s">
        <v>146</v>
      </c>
      <c r="B1698" t="s">
        <v>25</v>
      </c>
      <c r="C1698">
        <v>2295</v>
      </c>
      <c r="D1698" t="s">
        <v>17</v>
      </c>
      <c r="E1698" t="s">
        <v>18</v>
      </c>
      <c r="F1698" t="s">
        <v>19</v>
      </c>
      <c r="G1698" t="s">
        <v>27</v>
      </c>
      <c r="H1698" t="s">
        <v>170</v>
      </c>
      <c r="I1698" t="s">
        <v>171</v>
      </c>
      <c r="K1698" t="s">
        <v>168</v>
      </c>
      <c r="N1698" t="s">
        <v>24</v>
      </c>
      <c r="O1698" s="1">
        <v>40065.664907407408</v>
      </c>
    </row>
    <row r="1699" spans="1:15" x14ac:dyDescent="0.35">
      <c r="A1699" t="s">
        <v>15</v>
      </c>
      <c r="B1699" t="s">
        <v>16</v>
      </c>
      <c r="C1699">
        <v>633368</v>
      </c>
      <c r="D1699" t="s">
        <v>17</v>
      </c>
      <c r="E1699" t="s">
        <v>18</v>
      </c>
      <c r="F1699" t="s">
        <v>19</v>
      </c>
      <c r="G1699" t="s">
        <v>20</v>
      </c>
      <c r="I1699" t="s">
        <v>22</v>
      </c>
      <c r="N1699" t="s">
        <v>24</v>
      </c>
      <c r="O1699" s="1">
        <v>40065.690486111111</v>
      </c>
    </row>
    <row r="1700" spans="1:15" x14ac:dyDescent="0.35">
      <c r="A1700" t="s">
        <v>500</v>
      </c>
      <c r="B1700" t="s">
        <v>25</v>
      </c>
      <c r="C1700">
        <v>74507</v>
      </c>
      <c r="D1700" t="s">
        <v>17</v>
      </c>
      <c r="E1700" t="s">
        <v>18</v>
      </c>
      <c r="G1700" t="s">
        <v>27</v>
      </c>
      <c r="H1700" t="s">
        <v>964</v>
      </c>
      <c r="I1700" t="s">
        <v>144</v>
      </c>
      <c r="N1700" t="s">
        <v>24</v>
      </c>
      <c r="O1700" s="1">
        <v>40065.768564814818</v>
      </c>
    </row>
    <row r="1701" spans="1:15" x14ac:dyDescent="0.35">
      <c r="A1701" t="s">
        <v>15</v>
      </c>
      <c r="B1701" t="s">
        <v>25</v>
      </c>
      <c r="C1701">
        <v>690782</v>
      </c>
      <c r="D1701" t="s">
        <v>17</v>
      </c>
      <c r="E1701" t="s">
        <v>18</v>
      </c>
      <c r="F1701" t="s">
        <v>19</v>
      </c>
      <c r="H1701" t="s">
        <v>234</v>
      </c>
      <c r="I1701" t="s">
        <v>22</v>
      </c>
      <c r="N1701" t="s">
        <v>24</v>
      </c>
      <c r="O1701" s="1">
        <v>40065.961817129632</v>
      </c>
    </row>
    <row r="1702" spans="1:15" x14ac:dyDescent="0.35">
      <c r="A1702" t="s">
        <v>59</v>
      </c>
      <c r="B1702" t="s">
        <v>25</v>
      </c>
      <c r="C1702">
        <v>1862</v>
      </c>
      <c r="D1702" t="s">
        <v>73</v>
      </c>
      <c r="E1702" t="s">
        <v>36</v>
      </c>
      <c r="F1702" t="s">
        <v>19</v>
      </c>
      <c r="G1702" t="s">
        <v>27</v>
      </c>
      <c r="I1702" t="s">
        <v>22</v>
      </c>
      <c r="K1702" t="s">
        <v>154</v>
      </c>
      <c r="M1702" t="s">
        <v>79</v>
      </c>
      <c r="N1702" t="s">
        <v>24</v>
      </c>
      <c r="O1702" s="1">
        <v>40066.434155092589</v>
      </c>
    </row>
    <row r="1703" spans="1:15" x14ac:dyDescent="0.35">
      <c r="A1703" t="s">
        <v>221</v>
      </c>
      <c r="B1703" t="s">
        <v>25</v>
      </c>
      <c r="C1703">
        <v>13111</v>
      </c>
      <c r="D1703" t="s">
        <v>17</v>
      </c>
      <c r="E1703" t="s">
        <v>18</v>
      </c>
      <c r="F1703" t="s">
        <v>34</v>
      </c>
      <c r="G1703" t="s">
        <v>27</v>
      </c>
      <c r="H1703" t="s">
        <v>88</v>
      </c>
      <c r="I1703" t="s">
        <v>22</v>
      </c>
      <c r="K1703" t="s">
        <v>230</v>
      </c>
      <c r="N1703" t="s">
        <v>24</v>
      </c>
      <c r="O1703" s="1">
        <v>40066.975185185183</v>
      </c>
    </row>
    <row r="1704" spans="1:15" x14ac:dyDescent="0.35">
      <c r="A1704" t="s">
        <v>15</v>
      </c>
      <c r="B1704" t="s">
        <v>16</v>
      </c>
      <c r="C1704" t="s">
        <v>3021</v>
      </c>
      <c r="D1704" t="s">
        <v>17</v>
      </c>
      <c r="E1704" t="s">
        <v>18</v>
      </c>
      <c r="F1704" t="s">
        <v>19</v>
      </c>
      <c r="G1704" t="s">
        <v>20</v>
      </c>
      <c r="H1704" t="s">
        <v>703</v>
      </c>
      <c r="I1704" t="s">
        <v>22</v>
      </c>
      <c r="N1704" t="s">
        <v>24</v>
      </c>
      <c r="O1704" s="1">
        <v>40067.372037037036</v>
      </c>
    </row>
    <row r="1705" spans="1:15" x14ac:dyDescent="0.35">
      <c r="A1705" t="s">
        <v>560</v>
      </c>
      <c r="B1705" t="s">
        <v>25</v>
      </c>
      <c r="C1705">
        <v>493540</v>
      </c>
      <c r="D1705" t="s">
        <v>17</v>
      </c>
      <c r="E1705" t="s">
        <v>18</v>
      </c>
      <c r="G1705" t="s">
        <v>20</v>
      </c>
      <c r="H1705" t="s">
        <v>369</v>
      </c>
      <c r="I1705" t="s">
        <v>22</v>
      </c>
      <c r="N1705" t="s">
        <v>24</v>
      </c>
      <c r="O1705" s="1">
        <v>40067.396331018521</v>
      </c>
    </row>
    <row r="1706" spans="1:15" x14ac:dyDescent="0.35">
      <c r="A1706" t="s">
        <v>15</v>
      </c>
      <c r="B1706" t="s">
        <v>16</v>
      </c>
      <c r="C1706">
        <v>831850</v>
      </c>
      <c r="D1706" t="s">
        <v>17</v>
      </c>
      <c r="E1706" t="s">
        <v>18</v>
      </c>
      <c r="F1706" t="s">
        <v>19</v>
      </c>
      <c r="I1706" t="s">
        <v>22</v>
      </c>
      <c r="N1706" t="s">
        <v>24</v>
      </c>
      <c r="O1706" s="1">
        <v>40067.418483796297</v>
      </c>
    </row>
    <row r="1707" spans="1:15" x14ac:dyDescent="0.35">
      <c r="A1707" t="s">
        <v>560</v>
      </c>
      <c r="B1707" t="s">
        <v>25</v>
      </c>
      <c r="C1707">
        <v>78695</v>
      </c>
      <c r="D1707" t="s">
        <v>17</v>
      </c>
      <c r="E1707" t="s">
        <v>18</v>
      </c>
      <c r="F1707" t="s">
        <v>19</v>
      </c>
      <c r="G1707" t="s">
        <v>27</v>
      </c>
      <c r="H1707" t="s">
        <v>172</v>
      </c>
      <c r="I1707" t="s">
        <v>22</v>
      </c>
      <c r="K1707" t="s">
        <v>195</v>
      </c>
      <c r="N1707" t="s">
        <v>24</v>
      </c>
      <c r="O1707" s="1">
        <v>40067.731446759259</v>
      </c>
    </row>
    <row r="1708" spans="1:15" x14ac:dyDescent="0.35">
      <c r="A1708" t="s">
        <v>15</v>
      </c>
      <c r="B1708" t="s">
        <v>16</v>
      </c>
      <c r="C1708">
        <v>97026</v>
      </c>
      <c r="D1708" t="s">
        <v>17</v>
      </c>
      <c r="E1708" t="s">
        <v>18</v>
      </c>
      <c r="F1708" t="s">
        <v>19</v>
      </c>
      <c r="G1708" t="s">
        <v>27</v>
      </c>
      <c r="H1708" t="s">
        <v>254</v>
      </c>
      <c r="I1708" t="s">
        <v>22</v>
      </c>
      <c r="L1708">
        <v>1953</v>
      </c>
      <c r="N1708" t="s">
        <v>24</v>
      </c>
      <c r="O1708" s="1">
        <v>40068.067083333335</v>
      </c>
    </row>
    <row r="1709" spans="1:15" x14ac:dyDescent="0.35">
      <c r="A1709" t="s">
        <v>500</v>
      </c>
      <c r="B1709" t="s">
        <v>25</v>
      </c>
      <c r="C1709">
        <v>744476</v>
      </c>
      <c r="D1709" t="s">
        <v>17</v>
      </c>
      <c r="E1709" t="s">
        <v>18</v>
      </c>
      <c r="F1709" t="s">
        <v>34</v>
      </c>
      <c r="G1709" t="s">
        <v>20</v>
      </c>
      <c r="H1709" t="s">
        <v>56</v>
      </c>
      <c r="I1709" t="s">
        <v>22</v>
      </c>
      <c r="K1709" t="s">
        <v>197</v>
      </c>
      <c r="L1709" s="4">
        <v>25781</v>
      </c>
      <c r="N1709" t="s">
        <v>24</v>
      </c>
      <c r="O1709" s="1">
        <v>40068.439050925925</v>
      </c>
    </row>
    <row r="1710" spans="1:15" x14ac:dyDescent="0.35">
      <c r="A1710" t="s">
        <v>15</v>
      </c>
      <c r="B1710" t="s">
        <v>16</v>
      </c>
      <c r="C1710">
        <v>368858</v>
      </c>
      <c r="D1710" t="s">
        <v>17</v>
      </c>
      <c r="E1710" t="s">
        <v>18</v>
      </c>
      <c r="F1710" t="s">
        <v>19</v>
      </c>
      <c r="G1710" t="s">
        <v>20</v>
      </c>
      <c r="H1710" t="s">
        <v>254</v>
      </c>
      <c r="I1710" t="s">
        <v>22</v>
      </c>
      <c r="K1710" t="s">
        <v>577</v>
      </c>
      <c r="L1710">
        <v>1962</v>
      </c>
      <c r="N1710" t="s">
        <v>24</v>
      </c>
      <c r="O1710" s="1">
        <v>40068.679363425923</v>
      </c>
    </row>
    <row r="1711" spans="1:15" x14ac:dyDescent="0.35">
      <c r="A1711" t="s">
        <v>15</v>
      </c>
      <c r="B1711" t="s">
        <v>25</v>
      </c>
      <c r="C1711">
        <v>586271</v>
      </c>
      <c r="D1711" t="s">
        <v>17</v>
      </c>
      <c r="E1711" t="s">
        <v>18</v>
      </c>
      <c r="F1711" t="s">
        <v>19</v>
      </c>
      <c r="G1711" t="s">
        <v>20</v>
      </c>
      <c r="H1711" t="s">
        <v>2147</v>
      </c>
      <c r="I1711" t="s">
        <v>180</v>
      </c>
      <c r="N1711" t="s">
        <v>24</v>
      </c>
      <c r="O1711" s="1">
        <v>40068.819386574076</v>
      </c>
    </row>
    <row r="1712" spans="1:15" x14ac:dyDescent="0.35">
      <c r="A1712" t="s">
        <v>15</v>
      </c>
      <c r="B1712" t="s">
        <v>25</v>
      </c>
      <c r="C1712">
        <v>287309</v>
      </c>
      <c r="D1712" t="s">
        <v>17</v>
      </c>
      <c r="E1712" t="s">
        <v>18</v>
      </c>
      <c r="F1712" t="s">
        <v>19</v>
      </c>
      <c r="G1712" t="s">
        <v>20</v>
      </c>
      <c r="H1712" t="s">
        <v>224</v>
      </c>
      <c r="I1712" t="s">
        <v>22</v>
      </c>
      <c r="N1712" t="s">
        <v>24</v>
      </c>
      <c r="O1712" s="1">
        <v>40068.881284722222</v>
      </c>
    </row>
    <row r="1713" spans="1:15" x14ac:dyDescent="0.35">
      <c r="A1713" t="s">
        <v>560</v>
      </c>
      <c r="B1713" t="s">
        <v>25</v>
      </c>
      <c r="C1713">
        <v>826657</v>
      </c>
      <c r="D1713" t="s">
        <v>17</v>
      </c>
      <c r="E1713" t="s">
        <v>18</v>
      </c>
      <c r="G1713" t="s">
        <v>20</v>
      </c>
      <c r="I1713" t="s">
        <v>22</v>
      </c>
      <c r="N1713" t="s">
        <v>24</v>
      </c>
      <c r="O1713" s="1">
        <v>40069.20511574074</v>
      </c>
    </row>
    <row r="1714" spans="1:15" x14ac:dyDescent="0.35">
      <c r="A1714" t="s">
        <v>327</v>
      </c>
      <c r="B1714" t="s">
        <v>25</v>
      </c>
      <c r="C1714">
        <v>423882</v>
      </c>
      <c r="D1714" t="s">
        <v>17</v>
      </c>
      <c r="E1714" t="s">
        <v>18</v>
      </c>
      <c r="F1714" t="s">
        <v>19</v>
      </c>
      <c r="H1714" t="s">
        <v>1693</v>
      </c>
      <c r="I1714" t="s">
        <v>22</v>
      </c>
      <c r="K1714" t="s">
        <v>844</v>
      </c>
      <c r="N1714" t="s">
        <v>24</v>
      </c>
      <c r="O1714" s="1">
        <v>40069.361655092594</v>
      </c>
    </row>
    <row r="1715" spans="1:15" x14ac:dyDescent="0.35">
      <c r="A1715" t="s">
        <v>15</v>
      </c>
      <c r="B1715" t="s">
        <v>25</v>
      </c>
      <c r="C1715">
        <v>139961</v>
      </c>
      <c r="D1715" t="s">
        <v>17</v>
      </c>
      <c r="E1715" t="s">
        <v>18</v>
      </c>
      <c r="F1715" t="s">
        <v>19</v>
      </c>
      <c r="H1715" t="s">
        <v>88</v>
      </c>
      <c r="I1715" t="s">
        <v>22</v>
      </c>
      <c r="K1715" t="s">
        <v>31</v>
      </c>
      <c r="N1715" t="s">
        <v>24</v>
      </c>
      <c r="O1715" s="1">
        <v>40069.444780092592</v>
      </c>
    </row>
    <row r="1716" spans="1:15" x14ac:dyDescent="0.35">
      <c r="A1716" t="s">
        <v>15</v>
      </c>
      <c r="B1716" t="s">
        <v>25</v>
      </c>
      <c r="C1716" t="s">
        <v>2864</v>
      </c>
      <c r="D1716" t="s">
        <v>17</v>
      </c>
      <c r="E1716" t="s">
        <v>18</v>
      </c>
      <c r="F1716" t="s">
        <v>19</v>
      </c>
      <c r="G1716" t="s">
        <v>20</v>
      </c>
      <c r="H1716" t="s">
        <v>385</v>
      </c>
      <c r="I1716" t="s">
        <v>22</v>
      </c>
      <c r="K1716" t="s">
        <v>195</v>
      </c>
      <c r="N1716" t="s">
        <v>24</v>
      </c>
      <c r="O1716" s="1">
        <v>40069.774629629632</v>
      </c>
    </row>
    <row r="1717" spans="1:15" x14ac:dyDescent="0.35">
      <c r="A1717" t="s">
        <v>186</v>
      </c>
      <c r="B1717" t="s">
        <v>25</v>
      </c>
      <c r="C1717">
        <v>12099</v>
      </c>
      <c r="D1717" t="s">
        <v>17</v>
      </c>
      <c r="E1717" t="s">
        <v>18</v>
      </c>
      <c r="F1717" t="s">
        <v>34</v>
      </c>
      <c r="G1717" t="s">
        <v>27</v>
      </c>
      <c r="H1717" t="s">
        <v>98</v>
      </c>
      <c r="I1717" t="s">
        <v>22</v>
      </c>
      <c r="K1717" t="s">
        <v>31</v>
      </c>
      <c r="M1717" t="s">
        <v>455</v>
      </c>
      <c r="N1717" t="s">
        <v>24</v>
      </c>
      <c r="O1717" s="1">
        <v>40070.448796296296</v>
      </c>
    </row>
    <row r="1718" spans="1:15" x14ac:dyDescent="0.35">
      <c r="A1718" t="s">
        <v>972</v>
      </c>
      <c r="B1718" t="s">
        <v>25</v>
      </c>
      <c r="C1718">
        <v>86286</v>
      </c>
      <c r="D1718" t="s">
        <v>17</v>
      </c>
      <c r="E1718" t="s">
        <v>18</v>
      </c>
      <c r="F1718" t="s">
        <v>19</v>
      </c>
      <c r="G1718" t="s">
        <v>27</v>
      </c>
      <c r="H1718" t="s">
        <v>1019</v>
      </c>
      <c r="I1718" t="s">
        <v>22</v>
      </c>
      <c r="K1718" t="s">
        <v>250</v>
      </c>
      <c r="N1718" t="s">
        <v>24</v>
      </c>
      <c r="O1718" s="1">
        <v>40070.465243055558</v>
      </c>
    </row>
    <row r="1719" spans="1:15" x14ac:dyDescent="0.35">
      <c r="A1719" t="s">
        <v>2482</v>
      </c>
      <c r="B1719" t="s">
        <v>25</v>
      </c>
      <c r="C1719">
        <v>812981</v>
      </c>
      <c r="D1719" t="s">
        <v>17</v>
      </c>
      <c r="E1719" t="s">
        <v>18</v>
      </c>
      <c r="F1719" t="s">
        <v>19</v>
      </c>
      <c r="G1719" t="s">
        <v>20</v>
      </c>
      <c r="H1719" t="s">
        <v>349</v>
      </c>
      <c r="I1719" t="s">
        <v>22</v>
      </c>
      <c r="N1719" t="s">
        <v>24</v>
      </c>
      <c r="O1719" s="1">
        <v>40070.467905092592</v>
      </c>
    </row>
    <row r="1720" spans="1:15" x14ac:dyDescent="0.35">
      <c r="A1720" t="s">
        <v>2482</v>
      </c>
      <c r="B1720" t="s">
        <v>25</v>
      </c>
      <c r="C1720">
        <v>812122</v>
      </c>
      <c r="D1720" t="s">
        <v>17</v>
      </c>
      <c r="E1720" t="s">
        <v>18</v>
      </c>
      <c r="F1720" t="s">
        <v>19</v>
      </c>
      <c r="G1720" t="s">
        <v>20</v>
      </c>
      <c r="H1720" t="s">
        <v>368</v>
      </c>
      <c r="I1720" t="s">
        <v>22</v>
      </c>
      <c r="N1720" t="s">
        <v>24</v>
      </c>
      <c r="O1720" s="1">
        <v>40070.468009259261</v>
      </c>
    </row>
    <row r="1721" spans="1:15" x14ac:dyDescent="0.35">
      <c r="A1721" t="s">
        <v>186</v>
      </c>
      <c r="B1721" t="s">
        <v>16</v>
      </c>
      <c r="C1721">
        <v>7288</v>
      </c>
      <c r="D1721" t="s">
        <v>17</v>
      </c>
      <c r="E1721" t="s">
        <v>18</v>
      </c>
      <c r="G1721" t="s">
        <v>27</v>
      </c>
      <c r="H1721" t="s">
        <v>138</v>
      </c>
      <c r="I1721" t="s">
        <v>22</v>
      </c>
      <c r="M1721" t="s">
        <v>357</v>
      </c>
      <c r="N1721" t="s">
        <v>24</v>
      </c>
      <c r="O1721" s="1">
        <v>40070.681620370371</v>
      </c>
    </row>
    <row r="1722" spans="1:15" x14ac:dyDescent="0.35">
      <c r="A1722" t="s">
        <v>15</v>
      </c>
      <c r="B1722" t="s">
        <v>25</v>
      </c>
      <c r="C1722">
        <v>73610</v>
      </c>
      <c r="D1722" t="s">
        <v>17</v>
      </c>
      <c r="E1722" t="s">
        <v>18</v>
      </c>
      <c r="F1722" t="s">
        <v>19</v>
      </c>
      <c r="G1722" t="s">
        <v>27</v>
      </c>
      <c r="H1722" t="s">
        <v>957</v>
      </c>
      <c r="I1722" t="s">
        <v>22</v>
      </c>
      <c r="M1722" t="s">
        <v>958</v>
      </c>
      <c r="N1722" t="s">
        <v>24</v>
      </c>
      <c r="O1722" s="1">
        <v>40070.70616898148</v>
      </c>
    </row>
    <row r="1723" spans="1:15" x14ac:dyDescent="0.35">
      <c r="A1723" t="s">
        <v>15</v>
      </c>
      <c r="B1723" t="s">
        <v>25</v>
      </c>
      <c r="C1723">
        <v>118246</v>
      </c>
      <c r="D1723" t="s">
        <v>17</v>
      </c>
      <c r="E1723" t="s">
        <v>18</v>
      </c>
      <c r="H1723" t="s">
        <v>957</v>
      </c>
      <c r="I1723" t="s">
        <v>22</v>
      </c>
      <c r="J1723" t="s">
        <v>1137</v>
      </c>
      <c r="M1723" t="s">
        <v>1138</v>
      </c>
      <c r="N1723" t="s">
        <v>24</v>
      </c>
      <c r="O1723" s="1">
        <v>40070.707812499997</v>
      </c>
    </row>
    <row r="1724" spans="1:15" x14ac:dyDescent="0.35">
      <c r="A1724" t="s">
        <v>500</v>
      </c>
      <c r="B1724" t="s">
        <v>25</v>
      </c>
      <c r="C1724">
        <v>58193</v>
      </c>
      <c r="D1724" t="s">
        <v>17</v>
      </c>
      <c r="E1724" t="s">
        <v>18</v>
      </c>
      <c r="F1724" t="s">
        <v>19</v>
      </c>
      <c r="G1724" t="s">
        <v>27</v>
      </c>
      <c r="H1724" t="s">
        <v>65</v>
      </c>
      <c r="I1724" t="s">
        <v>22</v>
      </c>
      <c r="K1724" t="s">
        <v>195</v>
      </c>
      <c r="M1724" t="s">
        <v>889</v>
      </c>
      <c r="N1724" t="s">
        <v>24</v>
      </c>
      <c r="O1724" s="1">
        <v>40070.750613425924</v>
      </c>
    </row>
    <row r="1725" spans="1:15" x14ac:dyDescent="0.35">
      <c r="A1725" t="s">
        <v>15</v>
      </c>
      <c r="B1725" t="s">
        <v>25</v>
      </c>
      <c r="C1725">
        <v>722033</v>
      </c>
      <c r="D1725" t="s">
        <v>17</v>
      </c>
      <c r="E1725" t="s">
        <v>18</v>
      </c>
      <c r="F1725" t="s">
        <v>19</v>
      </c>
      <c r="G1725" t="s">
        <v>20</v>
      </c>
      <c r="H1725" t="s">
        <v>65</v>
      </c>
      <c r="I1725" t="s">
        <v>22</v>
      </c>
      <c r="K1725" t="s">
        <v>195</v>
      </c>
      <c r="N1725" t="s">
        <v>24</v>
      </c>
      <c r="O1725" s="1">
        <v>40070.751909722225</v>
      </c>
    </row>
    <row r="1726" spans="1:15" x14ac:dyDescent="0.35">
      <c r="A1726" t="s">
        <v>759</v>
      </c>
      <c r="B1726" t="s">
        <v>25</v>
      </c>
      <c r="C1726">
        <v>953705</v>
      </c>
      <c r="D1726" t="s">
        <v>17</v>
      </c>
      <c r="E1726" t="s">
        <v>18</v>
      </c>
      <c r="F1726" t="s">
        <v>34</v>
      </c>
      <c r="G1726" t="s">
        <v>20</v>
      </c>
      <c r="H1726" t="s">
        <v>88</v>
      </c>
      <c r="I1726" t="s">
        <v>144</v>
      </c>
      <c r="J1726">
        <v>460</v>
      </c>
      <c r="K1726" t="s">
        <v>139</v>
      </c>
      <c r="L1726" t="s">
        <v>2745</v>
      </c>
      <c r="N1726" t="s">
        <v>24</v>
      </c>
      <c r="O1726" s="1">
        <v>40070.808703703704</v>
      </c>
    </row>
    <row r="1727" spans="1:15" x14ac:dyDescent="0.35">
      <c r="A1727" t="s">
        <v>15</v>
      </c>
      <c r="B1727" t="s">
        <v>25</v>
      </c>
      <c r="C1727">
        <v>491399</v>
      </c>
      <c r="D1727" t="s">
        <v>17</v>
      </c>
      <c r="E1727" t="s">
        <v>18</v>
      </c>
      <c r="F1727" t="s">
        <v>19</v>
      </c>
      <c r="G1727" t="s">
        <v>20</v>
      </c>
      <c r="H1727" t="s">
        <v>35</v>
      </c>
      <c r="I1727" t="s">
        <v>22</v>
      </c>
      <c r="L1727" t="s">
        <v>1989</v>
      </c>
      <c r="M1727" t="s">
        <v>1990</v>
      </c>
      <c r="N1727" t="s">
        <v>24</v>
      </c>
      <c r="O1727" s="1">
        <v>40070.816006944442</v>
      </c>
    </row>
    <row r="1728" spans="1:15" x14ac:dyDescent="0.35">
      <c r="A1728" t="s">
        <v>15</v>
      </c>
      <c r="B1728" t="s">
        <v>25</v>
      </c>
      <c r="C1728">
        <v>729096</v>
      </c>
      <c r="D1728" t="s">
        <v>17</v>
      </c>
      <c r="E1728" t="s">
        <v>18</v>
      </c>
      <c r="F1728" t="s">
        <v>19</v>
      </c>
      <c r="G1728" t="s">
        <v>20</v>
      </c>
      <c r="I1728" t="s">
        <v>22</v>
      </c>
      <c r="N1728" t="s">
        <v>24</v>
      </c>
      <c r="O1728" s="1">
        <v>40070.880011574074</v>
      </c>
    </row>
    <row r="1729" spans="1:15" x14ac:dyDescent="0.35">
      <c r="A1729" t="s">
        <v>221</v>
      </c>
      <c r="B1729" t="s">
        <v>25</v>
      </c>
      <c r="C1729">
        <v>416516</v>
      </c>
      <c r="D1729" t="s">
        <v>17</v>
      </c>
      <c r="E1729" t="s">
        <v>18</v>
      </c>
      <c r="F1729" t="s">
        <v>19</v>
      </c>
      <c r="G1729" t="s">
        <v>20</v>
      </c>
      <c r="H1729" t="s">
        <v>1844</v>
      </c>
      <c r="I1729" t="s">
        <v>144</v>
      </c>
      <c r="N1729" t="s">
        <v>34</v>
      </c>
      <c r="O1729" s="1">
        <v>40071.17083333333</v>
      </c>
    </row>
    <row r="1730" spans="1:15" x14ac:dyDescent="0.35">
      <c r="A1730" t="s">
        <v>15</v>
      </c>
      <c r="B1730" t="s">
        <v>16</v>
      </c>
      <c r="C1730" t="s">
        <v>2976</v>
      </c>
      <c r="D1730" t="s">
        <v>17</v>
      </c>
      <c r="E1730" t="s">
        <v>18</v>
      </c>
      <c r="F1730" t="s">
        <v>34</v>
      </c>
      <c r="G1730" t="s">
        <v>20</v>
      </c>
      <c r="H1730" t="s">
        <v>292</v>
      </c>
      <c r="I1730" t="s">
        <v>22</v>
      </c>
      <c r="J1730">
        <v>0.46</v>
      </c>
      <c r="K1730" t="s">
        <v>139</v>
      </c>
      <c r="M1730" t="s">
        <v>2977</v>
      </c>
      <c r="N1730" t="s">
        <v>24</v>
      </c>
      <c r="O1730" s="1">
        <v>40071.328576388885</v>
      </c>
    </row>
    <row r="1731" spans="1:15" x14ac:dyDescent="0.35">
      <c r="A1731" t="s">
        <v>221</v>
      </c>
      <c r="B1731" t="s">
        <v>25</v>
      </c>
      <c r="C1731">
        <v>428141</v>
      </c>
      <c r="D1731" t="s">
        <v>17</v>
      </c>
      <c r="E1731" t="s">
        <v>18</v>
      </c>
      <c r="F1731" t="s">
        <v>19</v>
      </c>
      <c r="G1731" t="s">
        <v>20</v>
      </c>
      <c r="H1731" t="s">
        <v>471</v>
      </c>
      <c r="I1731" t="s">
        <v>22</v>
      </c>
      <c r="M1731" t="s">
        <v>1870</v>
      </c>
      <c r="N1731" t="s">
        <v>167</v>
      </c>
      <c r="O1731" s="1">
        <v>40071.375081018516</v>
      </c>
    </row>
    <row r="1732" spans="1:15" x14ac:dyDescent="0.35">
      <c r="A1732" t="s">
        <v>15</v>
      </c>
      <c r="B1732" t="s">
        <v>16</v>
      </c>
      <c r="C1732">
        <v>579031</v>
      </c>
      <c r="D1732" t="s">
        <v>17</v>
      </c>
      <c r="E1732" t="s">
        <v>18</v>
      </c>
      <c r="F1732" t="s">
        <v>19</v>
      </c>
      <c r="G1732" t="s">
        <v>20</v>
      </c>
      <c r="H1732" t="s">
        <v>292</v>
      </c>
      <c r="I1732" t="s">
        <v>22</v>
      </c>
      <c r="N1732" t="s">
        <v>24</v>
      </c>
      <c r="O1732" s="1">
        <v>40071.384722222225</v>
      </c>
    </row>
    <row r="1733" spans="1:15" x14ac:dyDescent="0.35">
      <c r="A1733" t="s">
        <v>15</v>
      </c>
      <c r="B1733" t="s">
        <v>16</v>
      </c>
      <c r="C1733">
        <v>736770</v>
      </c>
      <c r="D1733" t="s">
        <v>17</v>
      </c>
      <c r="E1733" t="s">
        <v>18</v>
      </c>
      <c r="I1733" t="s">
        <v>22</v>
      </c>
      <c r="N1733" t="s">
        <v>24</v>
      </c>
      <c r="O1733" s="1">
        <v>40071.386076388888</v>
      </c>
    </row>
    <row r="1734" spans="1:15" x14ac:dyDescent="0.35">
      <c r="A1734" t="s">
        <v>972</v>
      </c>
      <c r="B1734" t="s">
        <v>25</v>
      </c>
      <c r="C1734">
        <v>132643</v>
      </c>
      <c r="D1734" t="s">
        <v>17</v>
      </c>
      <c r="E1734" t="s">
        <v>18</v>
      </c>
      <c r="F1734" t="s">
        <v>19</v>
      </c>
      <c r="G1734" t="s">
        <v>27</v>
      </c>
      <c r="H1734" t="s">
        <v>292</v>
      </c>
      <c r="I1734" t="s">
        <v>144</v>
      </c>
      <c r="J1734">
        <v>0.46</v>
      </c>
      <c r="K1734" t="s">
        <v>250</v>
      </c>
      <c r="N1734" t="s">
        <v>24</v>
      </c>
      <c r="O1734" s="1">
        <v>40071.526053240741</v>
      </c>
    </row>
    <row r="1735" spans="1:15" x14ac:dyDescent="0.35">
      <c r="A1735" t="s">
        <v>15</v>
      </c>
      <c r="B1735" t="s">
        <v>16</v>
      </c>
      <c r="C1735">
        <v>659083</v>
      </c>
      <c r="D1735" t="s">
        <v>17</v>
      </c>
      <c r="E1735" t="s">
        <v>18</v>
      </c>
      <c r="F1735" t="s">
        <v>19</v>
      </c>
      <c r="G1735" t="s">
        <v>20</v>
      </c>
      <c r="I1735" t="s">
        <v>144</v>
      </c>
      <c r="J1735">
        <v>0.46</v>
      </c>
      <c r="M1735" t="s">
        <v>2254</v>
      </c>
      <c r="N1735" t="s">
        <v>24</v>
      </c>
      <c r="O1735" s="1">
        <v>40071.586018518516</v>
      </c>
    </row>
    <row r="1736" spans="1:15" x14ac:dyDescent="0.35">
      <c r="A1736" t="s">
        <v>15</v>
      </c>
      <c r="B1736" t="s">
        <v>16</v>
      </c>
      <c r="C1736">
        <v>47228</v>
      </c>
      <c r="D1736" t="s">
        <v>17</v>
      </c>
      <c r="E1736" t="s">
        <v>18</v>
      </c>
      <c r="F1736" t="s">
        <v>19</v>
      </c>
      <c r="G1736" t="s">
        <v>27</v>
      </c>
      <c r="H1736" t="s">
        <v>292</v>
      </c>
      <c r="I1736" t="s">
        <v>144</v>
      </c>
      <c r="J1736">
        <v>0.46</v>
      </c>
      <c r="M1736" t="s">
        <v>809</v>
      </c>
      <c r="N1736" t="s">
        <v>24</v>
      </c>
      <c r="O1736" s="1">
        <v>40071.587581018517</v>
      </c>
    </row>
    <row r="1737" spans="1:15" x14ac:dyDescent="0.35">
      <c r="A1737" t="s">
        <v>15</v>
      </c>
      <c r="B1737" t="s">
        <v>25</v>
      </c>
      <c r="C1737">
        <v>103547</v>
      </c>
      <c r="D1737" t="s">
        <v>17</v>
      </c>
      <c r="E1737" t="s">
        <v>18</v>
      </c>
      <c r="F1737" t="s">
        <v>19</v>
      </c>
      <c r="G1737" t="s">
        <v>27</v>
      </c>
      <c r="H1737" t="s">
        <v>368</v>
      </c>
      <c r="I1737" t="s">
        <v>144</v>
      </c>
      <c r="N1737" t="s">
        <v>24</v>
      </c>
      <c r="O1737" s="1">
        <v>40071.607800925929</v>
      </c>
    </row>
    <row r="1738" spans="1:15" x14ac:dyDescent="0.35">
      <c r="A1738" t="s">
        <v>327</v>
      </c>
      <c r="B1738" t="s">
        <v>16</v>
      </c>
      <c r="C1738">
        <v>806850</v>
      </c>
      <c r="D1738" t="s">
        <v>17</v>
      </c>
      <c r="E1738" t="s">
        <v>18</v>
      </c>
      <c r="F1738" t="s">
        <v>34</v>
      </c>
      <c r="G1738" t="s">
        <v>20</v>
      </c>
      <c r="I1738" t="s">
        <v>22</v>
      </c>
      <c r="N1738" t="s">
        <v>24</v>
      </c>
      <c r="O1738" s="1">
        <v>40071.617673611108</v>
      </c>
    </row>
    <row r="1739" spans="1:15" x14ac:dyDescent="0.35">
      <c r="A1739" t="s">
        <v>15</v>
      </c>
      <c r="B1739" t="s">
        <v>16</v>
      </c>
      <c r="C1739">
        <v>268310</v>
      </c>
      <c r="D1739" t="s">
        <v>17</v>
      </c>
      <c r="E1739" t="s">
        <v>18</v>
      </c>
      <c r="F1739" t="s">
        <v>19</v>
      </c>
      <c r="I1739" t="s">
        <v>22</v>
      </c>
      <c r="N1739" t="s">
        <v>167</v>
      </c>
      <c r="O1739" s="1">
        <v>40072.429710648146</v>
      </c>
    </row>
    <row r="1740" spans="1:15" x14ac:dyDescent="0.35">
      <c r="A1740" t="s">
        <v>15</v>
      </c>
      <c r="B1740" t="s">
        <v>25</v>
      </c>
      <c r="C1740">
        <v>47515</v>
      </c>
      <c r="D1740" t="s">
        <v>17</v>
      </c>
      <c r="E1740" t="s">
        <v>18</v>
      </c>
      <c r="F1740" t="s">
        <v>19</v>
      </c>
      <c r="G1740" t="s">
        <v>27</v>
      </c>
      <c r="H1740" t="s">
        <v>811</v>
      </c>
      <c r="I1740" t="s">
        <v>144</v>
      </c>
      <c r="N1740" t="s">
        <v>24</v>
      </c>
      <c r="O1740" s="1">
        <v>40072.49318287037</v>
      </c>
    </row>
    <row r="1741" spans="1:15" x14ac:dyDescent="0.35">
      <c r="A1741" t="s">
        <v>95</v>
      </c>
      <c r="B1741" t="s">
        <v>25</v>
      </c>
      <c r="C1741">
        <v>1623</v>
      </c>
      <c r="D1741" t="s">
        <v>73</v>
      </c>
      <c r="E1741" t="s">
        <v>18</v>
      </c>
      <c r="F1741" t="s">
        <v>19</v>
      </c>
      <c r="G1741" t="s">
        <v>27</v>
      </c>
      <c r="H1741" t="s">
        <v>143</v>
      </c>
      <c r="I1741" t="s">
        <v>144</v>
      </c>
      <c r="K1741" t="s">
        <v>94</v>
      </c>
      <c r="M1741" t="s">
        <v>145</v>
      </c>
      <c r="N1741" t="s">
        <v>24</v>
      </c>
      <c r="O1741" s="1">
        <v>40072.615254629629</v>
      </c>
    </row>
    <row r="1742" spans="1:15" x14ac:dyDescent="0.35">
      <c r="A1742" t="s">
        <v>560</v>
      </c>
      <c r="B1742" t="s">
        <v>25</v>
      </c>
      <c r="C1742">
        <v>862201</v>
      </c>
      <c r="D1742" t="s">
        <v>17</v>
      </c>
      <c r="E1742" t="s">
        <v>18</v>
      </c>
      <c r="I1742" t="s">
        <v>22</v>
      </c>
      <c r="N1742" t="s">
        <v>24</v>
      </c>
      <c r="O1742" s="1">
        <v>40072.633819444447</v>
      </c>
    </row>
    <row r="1743" spans="1:15" x14ac:dyDescent="0.35">
      <c r="A1743" t="s">
        <v>221</v>
      </c>
      <c r="B1743" t="s">
        <v>25</v>
      </c>
      <c r="C1743">
        <v>16440</v>
      </c>
      <c r="D1743" t="s">
        <v>17</v>
      </c>
      <c r="E1743" t="s">
        <v>18</v>
      </c>
      <c r="F1743" t="s">
        <v>19</v>
      </c>
      <c r="G1743" t="s">
        <v>27</v>
      </c>
      <c r="H1743" t="s">
        <v>62</v>
      </c>
      <c r="I1743" t="s">
        <v>22</v>
      </c>
      <c r="K1743" t="s">
        <v>168</v>
      </c>
      <c r="M1743" t="s">
        <v>512</v>
      </c>
      <c r="N1743" t="s">
        <v>167</v>
      </c>
      <c r="O1743" s="1">
        <v>40072.813738425924</v>
      </c>
    </row>
    <row r="1744" spans="1:15" x14ac:dyDescent="0.35">
      <c r="A1744" t="s">
        <v>15</v>
      </c>
      <c r="B1744" t="s">
        <v>16</v>
      </c>
      <c r="C1744">
        <v>110676</v>
      </c>
      <c r="D1744" t="s">
        <v>17</v>
      </c>
      <c r="E1744" t="s">
        <v>18</v>
      </c>
      <c r="F1744" t="s">
        <v>19</v>
      </c>
      <c r="G1744" t="s">
        <v>27</v>
      </c>
      <c r="H1744" t="s">
        <v>659</v>
      </c>
      <c r="I1744" t="s">
        <v>22</v>
      </c>
      <c r="N1744" t="s">
        <v>24</v>
      </c>
      <c r="O1744" s="1">
        <v>40073.652569444443</v>
      </c>
    </row>
    <row r="1745" spans="1:15" x14ac:dyDescent="0.35">
      <c r="A1745" t="s">
        <v>15</v>
      </c>
      <c r="B1745" t="s">
        <v>16</v>
      </c>
      <c r="C1745">
        <v>392824</v>
      </c>
      <c r="D1745" t="s">
        <v>17</v>
      </c>
      <c r="E1745" t="s">
        <v>18</v>
      </c>
      <c r="F1745" t="s">
        <v>19</v>
      </c>
      <c r="G1745" t="s">
        <v>20</v>
      </c>
      <c r="H1745" t="s">
        <v>659</v>
      </c>
      <c r="I1745" t="s">
        <v>22</v>
      </c>
      <c r="N1745" t="s">
        <v>24</v>
      </c>
      <c r="O1745" s="1">
        <v>40073.653298611112</v>
      </c>
    </row>
    <row r="1746" spans="1:15" x14ac:dyDescent="0.35">
      <c r="A1746" t="s">
        <v>15</v>
      </c>
      <c r="B1746" t="s">
        <v>25</v>
      </c>
      <c r="C1746">
        <v>102236</v>
      </c>
      <c r="D1746" t="s">
        <v>17</v>
      </c>
      <c r="E1746" t="s">
        <v>18</v>
      </c>
      <c r="F1746" t="s">
        <v>19</v>
      </c>
      <c r="H1746" t="s">
        <v>659</v>
      </c>
      <c r="I1746" t="s">
        <v>22</v>
      </c>
      <c r="N1746" t="s">
        <v>24</v>
      </c>
      <c r="O1746" s="1">
        <v>40073.654166666667</v>
      </c>
    </row>
    <row r="1747" spans="1:15" x14ac:dyDescent="0.35">
      <c r="A1747" t="s">
        <v>15</v>
      </c>
      <c r="B1747" t="s">
        <v>25</v>
      </c>
      <c r="C1747">
        <v>150745</v>
      </c>
      <c r="D1747" t="s">
        <v>17</v>
      </c>
      <c r="E1747" t="s">
        <v>18</v>
      </c>
      <c r="F1747" t="s">
        <v>19</v>
      </c>
      <c r="H1747" t="s">
        <v>659</v>
      </c>
      <c r="I1747" t="s">
        <v>22</v>
      </c>
      <c r="N1747" t="s">
        <v>24</v>
      </c>
      <c r="O1747" s="1">
        <v>40073.654907407406</v>
      </c>
    </row>
    <row r="1748" spans="1:15" x14ac:dyDescent="0.35">
      <c r="A1748" t="s">
        <v>15</v>
      </c>
      <c r="B1748" t="s">
        <v>16</v>
      </c>
      <c r="C1748">
        <v>614589</v>
      </c>
      <c r="D1748" t="s">
        <v>17</v>
      </c>
      <c r="E1748" t="s">
        <v>18</v>
      </c>
      <c r="F1748" t="s">
        <v>19</v>
      </c>
      <c r="H1748" t="s">
        <v>437</v>
      </c>
      <c r="I1748" t="s">
        <v>22</v>
      </c>
      <c r="N1748" t="s">
        <v>24</v>
      </c>
      <c r="O1748" s="1">
        <v>40073.6559837963</v>
      </c>
    </row>
    <row r="1749" spans="1:15" x14ac:dyDescent="0.35">
      <c r="A1749" t="s">
        <v>15</v>
      </c>
      <c r="B1749" t="s">
        <v>16</v>
      </c>
      <c r="C1749">
        <v>371348</v>
      </c>
      <c r="D1749" t="s">
        <v>17</v>
      </c>
      <c r="E1749" t="s">
        <v>18</v>
      </c>
      <c r="F1749" t="s">
        <v>19</v>
      </c>
      <c r="G1749" t="s">
        <v>20</v>
      </c>
      <c r="H1749" t="s">
        <v>1725</v>
      </c>
      <c r="I1749" t="s">
        <v>22</v>
      </c>
      <c r="N1749" t="s">
        <v>24</v>
      </c>
      <c r="O1749" s="1">
        <v>40073.656643518516</v>
      </c>
    </row>
    <row r="1750" spans="1:15" x14ac:dyDescent="0.35">
      <c r="A1750" t="s">
        <v>15</v>
      </c>
      <c r="B1750" t="s">
        <v>16</v>
      </c>
      <c r="C1750">
        <v>658770</v>
      </c>
      <c r="D1750" t="s">
        <v>17</v>
      </c>
      <c r="E1750" t="s">
        <v>18</v>
      </c>
      <c r="F1750" t="s">
        <v>19</v>
      </c>
      <c r="G1750" t="s">
        <v>20</v>
      </c>
      <c r="H1750" t="s">
        <v>437</v>
      </c>
      <c r="I1750" t="s">
        <v>22</v>
      </c>
      <c r="N1750" t="s">
        <v>24</v>
      </c>
      <c r="O1750" s="1">
        <v>40073.657326388886</v>
      </c>
    </row>
    <row r="1751" spans="1:15" x14ac:dyDescent="0.35">
      <c r="A1751" t="s">
        <v>15</v>
      </c>
      <c r="B1751" t="s">
        <v>16</v>
      </c>
      <c r="C1751">
        <v>448418</v>
      </c>
      <c r="D1751" t="s">
        <v>17</v>
      </c>
      <c r="E1751" t="s">
        <v>18</v>
      </c>
      <c r="G1751" t="s">
        <v>20</v>
      </c>
      <c r="H1751" t="s">
        <v>437</v>
      </c>
      <c r="I1751" t="s">
        <v>22</v>
      </c>
      <c r="N1751" t="s">
        <v>24</v>
      </c>
      <c r="O1751" s="1">
        <v>40073.657835648148</v>
      </c>
    </row>
    <row r="1752" spans="1:15" x14ac:dyDescent="0.35">
      <c r="A1752" t="s">
        <v>15</v>
      </c>
      <c r="B1752" t="s">
        <v>16</v>
      </c>
      <c r="C1752">
        <v>237254</v>
      </c>
      <c r="D1752" t="s">
        <v>17</v>
      </c>
      <c r="E1752" t="s">
        <v>18</v>
      </c>
      <c r="F1752" t="s">
        <v>19</v>
      </c>
      <c r="G1752" t="s">
        <v>20</v>
      </c>
      <c r="H1752" t="s">
        <v>437</v>
      </c>
      <c r="I1752" t="s">
        <v>22</v>
      </c>
      <c r="N1752" t="s">
        <v>24</v>
      </c>
      <c r="O1752" s="1">
        <v>40073.658263888887</v>
      </c>
    </row>
    <row r="1753" spans="1:15" x14ac:dyDescent="0.35">
      <c r="A1753" t="s">
        <v>15</v>
      </c>
      <c r="B1753" t="s">
        <v>16</v>
      </c>
      <c r="C1753">
        <v>627352</v>
      </c>
      <c r="D1753" t="s">
        <v>17</v>
      </c>
      <c r="E1753" t="s">
        <v>18</v>
      </c>
      <c r="F1753" t="s">
        <v>19</v>
      </c>
      <c r="G1753" t="s">
        <v>20</v>
      </c>
      <c r="H1753" t="s">
        <v>437</v>
      </c>
      <c r="I1753" t="s">
        <v>22</v>
      </c>
      <c r="N1753" t="s">
        <v>24</v>
      </c>
      <c r="O1753" s="1">
        <v>40073.658784722225</v>
      </c>
    </row>
    <row r="1754" spans="1:15" x14ac:dyDescent="0.35">
      <c r="A1754" t="s">
        <v>15</v>
      </c>
      <c r="B1754" t="s">
        <v>16</v>
      </c>
      <c r="C1754">
        <v>219630</v>
      </c>
      <c r="D1754" t="s">
        <v>17</v>
      </c>
      <c r="E1754" t="s">
        <v>18</v>
      </c>
      <c r="F1754" t="s">
        <v>19</v>
      </c>
      <c r="G1754" t="s">
        <v>20</v>
      </c>
      <c r="H1754" t="s">
        <v>437</v>
      </c>
      <c r="I1754" t="s">
        <v>22</v>
      </c>
      <c r="N1754" t="s">
        <v>24</v>
      </c>
      <c r="O1754" s="1">
        <v>40073.659733796296</v>
      </c>
    </row>
    <row r="1755" spans="1:15" x14ac:dyDescent="0.35">
      <c r="A1755" t="s">
        <v>15</v>
      </c>
      <c r="B1755" t="s">
        <v>25</v>
      </c>
      <c r="C1755">
        <v>794961</v>
      </c>
      <c r="D1755" t="s">
        <v>17</v>
      </c>
      <c r="E1755" t="s">
        <v>18</v>
      </c>
      <c r="F1755" t="s">
        <v>19</v>
      </c>
      <c r="G1755" t="s">
        <v>20</v>
      </c>
      <c r="H1755" t="s">
        <v>254</v>
      </c>
      <c r="I1755" t="s">
        <v>22</v>
      </c>
      <c r="N1755" t="s">
        <v>24</v>
      </c>
      <c r="O1755" s="1">
        <v>40073.67359953704</v>
      </c>
    </row>
    <row r="1756" spans="1:15" x14ac:dyDescent="0.35">
      <c r="A1756" t="s">
        <v>500</v>
      </c>
      <c r="B1756" t="s">
        <v>25</v>
      </c>
      <c r="C1756">
        <v>166710</v>
      </c>
      <c r="D1756" t="s">
        <v>836</v>
      </c>
      <c r="E1756" t="s">
        <v>18</v>
      </c>
      <c r="F1756" t="s">
        <v>19</v>
      </c>
      <c r="G1756" t="s">
        <v>20</v>
      </c>
      <c r="H1756" t="s">
        <v>1286</v>
      </c>
      <c r="I1756" t="s">
        <v>22</v>
      </c>
      <c r="M1756" t="s">
        <v>1287</v>
      </c>
      <c r="N1756" t="s">
        <v>24</v>
      </c>
      <c r="O1756" s="1">
        <v>40074.872187499997</v>
      </c>
    </row>
    <row r="1757" spans="1:15" x14ac:dyDescent="0.35">
      <c r="B1757" t="s">
        <v>1112</v>
      </c>
      <c r="C1757">
        <v>337091</v>
      </c>
      <c r="D1757" t="s">
        <v>17</v>
      </c>
      <c r="E1757" t="s">
        <v>18</v>
      </c>
      <c r="F1757" t="s">
        <v>19</v>
      </c>
      <c r="G1757" t="s">
        <v>20</v>
      </c>
      <c r="H1757" t="s">
        <v>1631</v>
      </c>
      <c r="I1757" t="s">
        <v>22</v>
      </c>
      <c r="J1757">
        <v>437</v>
      </c>
      <c r="K1757" t="s">
        <v>31</v>
      </c>
      <c r="N1757" t="s">
        <v>24</v>
      </c>
      <c r="O1757" s="1">
        <v>40074.969375000001</v>
      </c>
    </row>
    <row r="1758" spans="1:15" x14ac:dyDescent="0.35">
      <c r="A1758" t="s">
        <v>15</v>
      </c>
      <c r="B1758" t="s">
        <v>25</v>
      </c>
      <c r="C1758">
        <v>146403</v>
      </c>
      <c r="D1758" t="s">
        <v>17</v>
      </c>
      <c r="E1758" t="s">
        <v>18</v>
      </c>
      <c r="F1758" t="s">
        <v>19</v>
      </c>
      <c r="G1758" t="s">
        <v>20</v>
      </c>
      <c r="H1758" t="s">
        <v>65</v>
      </c>
      <c r="I1758" t="s">
        <v>144</v>
      </c>
      <c r="N1758" t="s">
        <v>24</v>
      </c>
      <c r="O1758" s="1">
        <v>40075.024282407408</v>
      </c>
    </row>
    <row r="1759" spans="1:15" x14ac:dyDescent="0.35">
      <c r="A1759" t="s">
        <v>560</v>
      </c>
      <c r="B1759" t="s">
        <v>25</v>
      </c>
      <c r="C1759">
        <v>395813</v>
      </c>
      <c r="D1759" t="s">
        <v>17</v>
      </c>
      <c r="E1759" t="s">
        <v>18</v>
      </c>
      <c r="F1759" t="s">
        <v>19</v>
      </c>
      <c r="G1759" t="s">
        <v>20</v>
      </c>
      <c r="H1759" t="s">
        <v>742</v>
      </c>
      <c r="I1759" t="s">
        <v>22</v>
      </c>
      <c r="K1759" t="s">
        <v>195</v>
      </c>
      <c r="L1759">
        <v>1960</v>
      </c>
      <c r="N1759" t="s">
        <v>24</v>
      </c>
      <c r="O1759" s="1">
        <v>40075.162199074075</v>
      </c>
    </row>
    <row r="1760" spans="1:15" x14ac:dyDescent="0.35">
      <c r="A1760" t="s">
        <v>500</v>
      </c>
      <c r="B1760" t="s">
        <v>25</v>
      </c>
      <c r="C1760">
        <v>35161</v>
      </c>
      <c r="D1760" t="s">
        <v>17</v>
      </c>
      <c r="E1760" t="s">
        <v>18</v>
      </c>
      <c r="F1760" t="s">
        <v>19</v>
      </c>
      <c r="G1760" t="s">
        <v>27</v>
      </c>
      <c r="H1760" t="s">
        <v>734</v>
      </c>
      <c r="I1760" t="s">
        <v>22</v>
      </c>
      <c r="K1760" t="s">
        <v>132</v>
      </c>
      <c r="L1760" s="4">
        <v>18111</v>
      </c>
      <c r="M1760" t="s">
        <v>735</v>
      </c>
      <c r="N1760" t="s">
        <v>34</v>
      </c>
      <c r="O1760" s="1">
        <v>40075.476805555554</v>
      </c>
    </row>
    <row r="1761" spans="1:15" x14ac:dyDescent="0.35">
      <c r="A1761" t="s">
        <v>15</v>
      </c>
      <c r="B1761" t="s">
        <v>16</v>
      </c>
      <c r="C1761">
        <v>787221</v>
      </c>
      <c r="D1761" t="s">
        <v>17</v>
      </c>
      <c r="E1761" t="s">
        <v>18</v>
      </c>
      <c r="F1761" t="s">
        <v>34</v>
      </c>
      <c r="I1761" t="s">
        <v>22</v>
      </c>
      <c r="M1761" t="s">
        <v>20</v>
      </c>
      <c r="N1761" t="s">
        <v>24</v>
      </c>
      <c r="O1761" s="1">
        <v>40075.502743055556</v>
      </c>
    </row>
    <row r="1762" spans="1:15" x14ac:dyDescent="0.35">
      <c r="A1762" t="s">
        <v>15</v>
      </c>
      <c r="B1762" t="s">
        <v>25</v>
      </c>
      <c r="C1762" t="s">
        <v>2956</v>
      </c>
      <c r="D1762" t="s">
        <v>17</v>
      </c>
      <c r="E1762" t="s">
        <v>18</v>
      </c>
      <c r="G1762" t="s">
        <v>20</v>
      </c>
      <c r="H1762" t="s">
        <v>510</v>
      </c>
      <c r="I1762" t="s">
        <v>22</v>
      </c>
      <c r="K1762" t="s">
        <v>195</v>
      </c>
      <c r="L1762" s="2">
        <v>29068</v>
      </c>
      <c r="N1762" t="s">
        <v>24</v>
      </c>
      <c r="O1762" s="1">
        <v>40075.666458333333</v>
      </c>
    </row>
    <row r="1763" spans="1:15" x14ac:dyDescent="0.35">
      <c r="A1763" t="s">
        <v>15</v>
      </c>
      <c r="B1763" t="s">
        <v>25</v>
      </c>
      <c r="C1763">
        <v>30397</v>
      </c>
      <c r="D1763" t="s">
        <v>17</v>
      </c>
      <c r="E1763" t="s">
        <v>18</v>
      </c>
      <c r="F1763" t="s">
        <v>19</v>
      </c>
      <c r="G1763" t="s">
        <v>27</v>
      </c>
      <c r="H1763" t="s">
        <v>689</v>
      </c>
      <c r="I1763" t="s">
        <v>22</v>
      </c>
      <c r="N1763" t="s">
        <v>24</v>
      </c>
      <c r="O1763" s="1">
        <v>40075.798530092594</v>
      </c>
    </row>
    <row r="1764" spans="1:15" x14ac:dyDescent="0.35">
      <c r="A1764" t="s">
        <v>15</v>
      </c>
      <c r="B1764" t="s">
        <v>25</v>
      </c>
      <c r="C1764">
        <v>361364</v>
      </c>
      <c r="D1764" t="s">
        <v>17</v>
      </c>
      <c r="E1764" t="s">
        <v>18</v>
      </c>
      <c r="F1764" t="s">
        <v>19</v>
      </c>
      <c r="H1764" t="s">
        <v>35</v>
      </c>
      <c r="I1764" t="s">
        <v>180</v>
      </c>
      <c r="N1764" t="s">
        <v>24</v>
      </c>
      <c r="O1764" s="1">
        <v>40075.804027777776</v>
      </c>
    </row>
    <row r="1765" spans="1:15" x14ac:dyDescent="0.35">
      <c r="A1765" t="s">
        <v>327</v>
      </c>
      <c r="B1765" t="s">
        <v>25</v>
      </c>
      <c r="C1765">
        <v>234903</v>
      </c>
      <c r="D1765" t="s">
        <v>17</v>
      </c>
      <c r="E1765" t="s">
        <v>18</v>
      </c>
      <c r="F1765" t="s">
        <v>19</v>
      </c>
      <c r="G1765" t="s">
        <v>20</v>
      </c>
      <c r="H1765" t="s">
        <v>1152</v>
      </c>
      <c r="I1765" t="s">
        <v>114</v>
      </c>
      <c r="K1765" t="s">
        <v>132</v>
      </c>
      <c r="M1765" t="s">
        <v>1419</v>
      </c>
      <c r="N1765" t="s">
        <v>24</v>
      </c>
      <c r="O1765" s="1">
        <v>40075.814247685186</v>
      </c>
    </row>
    <row r="1766" spans="1:15" x14ac:dyDescent="0.35">
      <c r="A1766" t="s">
        <v>15</v>
      </c>
      <c r="B1766" t="s">
        <v>25</v>
      </c>
      <c r="C1766" t="s">
        <v>2911</v>
      </c>
      <c r="D1766" t="s">
        <v>17</v>
      </c>
      <c r="E1766" t="s">
        <v>18</v>
      </c>
      <c r="F1766" t="s">
        <v>96</v>
      </c>
      <c r="G1766" t="s">
        <v>20</v>
      </c>
      <c r="H1766" t="s">
        <v>2684</v>
      </c>
      <c r="I1766" t="s">
        <v>22</v>
      </c>
      <c r="N1766" t="s">
        <v>24</v>
      </c>
      <c r="O1766" s="1">
        <v>40076.46534722222</v>
      </c>
    </row>
    <row r="1767" spans="1:15" x14ac:dyDescent="0.35">
      <c r="A1767" t="s">
        <v>15</v>
      </c>
      <c r="B1767" t="s">
        <v>25</v>
      </c>
      <c r="C1767">
        <v>320904</v>
      </c>
      <c r="D1767" t="s">
        <v>17</v>
      </c>
      <c r="E1767" t="s">
        <v>18</v>
      </c>
      <c r="F1767" t="s">
        <v>34</v>
      </c>
      <c r="G1767" t="s">
        <v>20</v>
      </c>
      <c r="H1767" t="s">
        <v>469</v>
      </c>
      <c r="I1767" t="s">
        <v>22</v>
      </c>
      <c r="N1767" t="s">
        <v>24</v>
      </c>
      <c r="O1767" s="1">
        <v>40076.579872685186</v>
      </c>
    </row>
    <row r="1768" spans="1:15" x14ac:dyDescent="0.35">
      <c r="A1768" t="s">
        <v>500</v>
      </c>
      <c r="B1768" t="s">
        <v>25</v>
      </c>
      <c r="C1768">
        <v>682119</v>
      </c>
      <c r="D1768" t="s">
        <v>17</v>
      </c>
      <c r="E1768" t="s">
        <v>18</v>
      </c>
      <c r="F1768" t="s">
        <v>34</v>
      </c>
      <c r="H1768" t="s">
        <v>28</v>
      </c>
      <c r="I1768" t="s">
        <v>22</v>
      </c>
      <c r="K1768" t="s">
        <v>197</v>
      </c>
      <c r="N1768" t="s">
        <v>24</v>
      </c>
      <c r="O1768" s="1">
        <v>40076.66064814815</v>
      </c>
    </row>
    <row r="1769" spans="1:15" x14ac:dyDescent="0.35">
      <c r="A1769" t="s">
        <v>759</v>
      </c>
      <c r="B1769" t="s">
        <v>25</v>
      </c>
      <c r="C1769">
        <v>759532</v>
      </c>
      <c r="D1769" t="s">
        <v>17</v>
      </c>
      <c r="E1769" t="s">
        <v>18</v>
      </c>
      <c r="F1769" t="s">
        <v>19</v>
      </c>
      <c r="G1769" t="s">
        <v>20</v>
      </c>
      <c r="H1769" t="s">
        <v>28</v>
      </c>
      <c r="I1769" t="s">
        <v>22</v>
      </c>
      <c r="M1769" t="s">
        <v>2407</v>
      </c>
      <c r="N1769" t="s">
        <v>24</v>
      </c>
      <c r="O1769" s="1">
        <v>40076.661643518521</v>
      </c>
    </row>
    <row r="1770" spans="1:15" x14ac:dyDescent="0.35">
      <c r="A1770" t="s">
        <v>327</v>
      </c>
      <c r="B1770" t="s">
        <v>16</v>
      </c>
      <c r="C1770">
        <v>384000</v>
      </c>
      <c r="D1770" t="s">
        <v>17</v>
      </c>
      <c r="E1770" t="s">
        <v>18</v>
      </c>
      <c r="F1770" t="s">
        <v>19</v>
      </c>
      <c r="G1770" t="s">
        <v>20</v>
      </c>
      <c r="H1770" t="s">
        <v>1755</v>
      </c>
      <c r="I1770" t="s">
        <v>114</v>
      </c>
      <c r="N1770" t="s">
        <v>24</v>
      </c>
      <c r="O1770" s="1">
        <v>40076.871087962965</v>
      </c>
    </row>
    <row r="1771" spans="1:15" x14ac:dyDescent="0.35">
      <c r="A1771" t="s">
        <v>221</v>
      </c>
      <c r="B1771" t="s">
        <v>25</v>
      </c>
      <c r="C1771">
        <v>112774</v>
      </c>
      <c r="D1771" t="s">
        <v>17</v>
      </c>
      <c r="E1771" t="s">
        <v>18</v>
      </c>
      <c r="F1771" t="s">
        <v>19</v>
      </c>
      <c r="G1771" t="s">
        <v>27</v>
      </c>
      <c r="H1771" t="s">
        <v>28</v>
      </c>
      <c r="I1771" t="s">
        <v>22</v>
      </c>
      <c r="N1771" t="s">
        <v>34</v>
      </c>
      <c r="O1771" s="1">
        <v>40076.955949074072</v>
      </c>
    </row>
    <row r="1772" spans="1:15" x14ac:dyDescent="0.35">
      <c r="A1772" t="s">
        <v>327</v>
      </c>
      <c r="B1772" t="s">
        <v>25</v>
      </c>
      <c r="C1772">
        <v>165968</v>
      </c>
      <c r="D1772" t="s">
        <v>17</v>
      </c>
      <c r="E1772" t="s">
        <v>18</v>
      </c>
      <c r="F1772" t="s">
        <v>19</v>
      </c>
      <c r="G1772" t="s">
        <v>20</v>
      </c>
      <c r="H1772" t="s">
        <v>56</v>
      </c>
      <c r="I1772" t="s">
        <v>22</v>
      </c>
      <c r="K1772" t="s">
        <v>81</v>
      </c>
      <c r="N1772" t="s">
        <v>24</v>
      </c>
      <c r="O1772" s="1">
        <v>40077.382164351853</v>
      </c>
    </row>
    <row r="1773" spans="1:15" x14ac:dyDescent="0.35">
      <c r="A1773" t="s">
        <v>15</v>
      </c>
      <c r="B1773" t="s">
        <v>25</v>
      </c>
      <c r="C1773">
        <v>962355</v>
      </c>
      <c r="D1773" t="s">
        <v>17</v>
      </c>
      <c r="E1773" t="s">
        <v>18</v>
      </c>
      <c r="F1773" t="s">
        <v>19</v>
      </c>
      <c r="G1773" t="s">
        <v>20</v>
      </c>
      <c r="H1773" t="s">
        <v>316</v>
      </c>
      <c r="I1773" t="s">
        <v>22</v>
      </c>
      <c r="K1773" t="s">
        <v>195</v>
      </c>
      <c r="N1773" t="s">
        <v>24</v>
      </c>
      <c r="O1773" s="1">
        <v>40077.643726851849</v>
      </c>
    </row>
    <row r="1774" spans="1:15" x14ac:dyDescent="0.35">
      <c r="A1774" t="s">
        <v>972</v>
      </c>
      <c r="B1774" t="s">
        <v>25</v>
      </c>
      <c r="C1774">
        <v>712732</v>
      </c>
      <c r="D1774" t="s">
        <v>17</v>
      </c>
      <c r="E1774" t="s">
        <v>18</v>
      </c>
      <c r="F1774" t="s">
        <v>19</v>
      </c>
      <c r="G1774" t="s">
        <v>20</v>
      </c>
      <c r="H1774" t="s">
        <v>156</v>
      </c>
      <c r="I1774" t="s">
        <v>22</v>
      </c>
      <c r="K1774" t="s">
        <v>250</v>
      </c>
      <c r="M1774" t="s">
        <v>2352</v>
      </c>
      <c r="N1774" t="s">
        <v>24</v>
      </c>
      <c r="O1774" s="1">
        <v>40077.867245370369</v>
      </c>
    </row>
    <row r="1775" spans="1:15" x14ac:dyDescent="0.35">
      <c r="A1775" t="s">
        <v>972</v>
      </c>
      <c r="B1775" t="s">
        <v>16</v>
      </c>
      <c r="C1775">
        <v>243059</v>
      </c>
      <c r="D1775" t="s">
        <v>17</v>
      </c>
      <c r="E1775" t="s">
        <v>18</v>
      </c>
      <c r="F1775" t="s">
        <v>19</v>
      </c>
      <c r="G1775" t="s">
        <v>20</v>
      </c>
      <c r="H1775" t="s">
        <v>56</v>
      </c>
      <c r="I1775" t="s">
        <v>22</v>
      </c>
      <c r="K1775" t="s">
        <v>250</v>
      </c>
      <c r="N1775" t="s">
        <v>24</v>
      </c>
      <c r="O1775" s="1">
        <v>40078.3987037037</v>
      </c>
    </row>
    <row r="1776" spans="1:15" x14ac:dyDescent="0.35">
      <c r="A1776" t="s">
        <v>759</v>
      </c>
      <c r="B1776" t="s">
        <v>25</v>
      </c>
      <c r="C1776">
        <v>903701</v>
      </c>
      <c r="D1776" t="s">
        <v>17</v>
      </c>
      <c r="E1776" t="s">
        <v>18</v>
      </c>
      <c r="F1776" t="s">
        <v>19</v>
      </c>
      <c r="H1776" t="s">
        <v>254</v>
      </c>
      <c r="I1776" t="s">
        <v>22</v>
      </c>
      <c r="K1776" t="s">
        <v>139</v>
      </c>
      <c r="N1776" t="s">
        <v>24</v>
      </c>
      <c r="O1776" s="1">
        <v>40078.648981481485</v>
      </c>
    </row>
    <row r="1777" spans="1:15" x14ac:dyDescent="0.35">
      <c r="A1777" t="s">
        <v>15</v>
      </c>
      <c r="B1777" t="s">
        <v>25</v>
      </c>
      <c r="C1777">
        <v>837727</v>
      </c>
      <c r="D1777" t="s">
        <v>17</v>
      </c>
      <c r="E1777" t="s">
        <v>18</v>
      </c>
      <c r="F1777" t="s">
        <v>19</v>
      </c>
      <c r="I1777" t="s">
        <v>22</v>
      </c>
      <c r="N1777" t="s">
        <v>167</v>
      </c>
      <c r="O1777" s="1">
        <v>40078.693969907406</v>
      </c>
    </row>
    <row r="1778" spans="1:15" x14ac:dyDescent="0.35">
      <c r="A1778" t="s">
        <v>15</v>
      </c>
      <c r="B1778" t="s">
        <v>25</v>
      </c>
      <c r="C1778" t="s">
        <v>2834</v>
      </c>
      <c r="D1778" t="s">
        <v>17</v>
      </c>
      <c r="E1778" t="s">
        <v>18</v>
      </c>
      <c r="F1778" t="s">
        <v>19</v>
      </c>
      <c r="G1778" t="s">
        <v>20</v>
      </c>
      <c r="H1778" t="s">
        <v>2835</v>
      </c>
      <c r="I1778" t="s">
        <v>22</v>
      </c>
      <c r="K1778" t="s">
        <v>195</v>
      </c>
      <c r="N1778" t="s">
        <v>24</v>
      </c>
      <c r="O1778" s="1">
        <v>40079.732199074075</v>
      </c>
    </row>
    <row r="1779" spans="1:15" x14ac:dyDescent="0.35">
      <c r="A1779" t="s">
        <v>560</v>
      </c>
      <c r="B1779" t="s">
        <v>25</v>
      </c>
      <c r="C1779">
        <v>475564</v>
      </c>
      <c r="D1779" t="s">
        <v>17</v>
      </c>
      <c r="E1779" t="s">
        <v>18</v>
      </c>
      <c r="F1779" t="s">
        <v>19</v>
      </c>
      <c r="G1779" t="s">
        <v>20</v>
      </c>
      <c r="H1779" t="s">
        <v>28</v>
      </c>
      <c r="I1779" t="s">
        <v>22</v>
      </c>
      <c r="K1779" t="s">
        <v>926</v>
      </c>
      <c r="N1779" t="s">
        <v>24</v>
      </c>
      <c r="O1779" s="1">
        <v>40080.380069444444</v>
      </c>
    </row>
    <row r="1780" spans="1:15" x14ac:dyDescent="0.35">
      <c r="A1780" t="s">
        <v>15</v>
      </c>
      <c r="B1780" t="s">
        <v>25</v>
      </c>
      <c r="C1780">
        <v>31990</v>
      </c>
      <c r="D1780" t="s">
        <v>17</v>
      </c>
      <c r="E1780" t="s">
        <v>18</v>
      </c>
      <c r="F1780" t="s">
        <v>19</v>
      </c>
      <c r="G1780" t="s">
        <v>27</v>
      </c>
      <c r="H1780" t="s">
        <v>224</v>
      </c>
      <c r="I1780" t="s">
        <v>22</v>
      </c>
      <c r="N1780" t="s">
        <v>24</v>
      </c>
      <c r="O1780" s="1">
        <v>40080.422349537039</v>
      </c>
    </row>
    <row r="1781" spans="1:15" x14ac:dyDescent="0.35">
      <c r="A1781" t="s">
        <v>972</v>
      </c>
      <c r="B1781" t="s">
        <v>25</v>
      </c>
      <c r="C1781">
        <v>86144</v>
      </c>
      <c r="D1781" t="s">
        <v>17</v>
      </c>
      <c r="E1781" t="s">
        <v>18</v>
      </c>
      <c r="F1781" t="s">
        <v>19</v>
      </c>
      <c r="G1781" t="s">
        <v>20</v>
      </c>
      <c r="H1781" t="s">
        <v>28</v>
      </c>
      <c r="I1781" t="s">
        <v>22</v>
      </c>
      <c r="J1781">
        <v>468</v>
      </c>
      <c r="K1781" t="s">
        <v>139</v>
      </c>
      <c r="L1781">
        <v>1952</v>
      </c>
      <c r="N1781" t="s">
        <v>24</v>
      </c>
      <c r="O1781" s="1">
        <v>40080.437407407408</v>
      </c>
    </row>
    <row r="1782" spans="1:15" x14ac:dyDescent="0.35">
      <c r="A1782" t="s">
        <v>560</v>
      </c>
      <c r="B1782" t="s">
        <v>25</v>
      </c>
      <c r="C1782">
        <v>805262</v>
      </c>
      <c r="D1782" t="s">
        <v>17</v>
      </c>
      <c r="E1782" t="s">
        <v>18</v>
      </c>
      <c r="F1782" t="s">
        <v>19</v>
      </c>
      <c r="G1782" t="s">
        <v>20</v>
      </c>
      <c r="H1782" t="s">
        <v>1693</v>
      </c>
      <c r="I1782" t="s">
        <v>22</v>
      </c>
      <c r="K1782" t="s">
        <v>195</v>
      </c>
      <c r="L1782">
        <v>1974</v>
      </c>
      <c r="N1782" t="s">
        <v>24</v>
      </c>
      <c r="O1782" s="1">
        <v>40080.527280092596</v>
      </c>
    </row>
    <row r="1783" spans="1:15" x14ac:dyDescent="0.35">
      <c r="A1783" t="s">
        <v>327</v>
      </c>
      <c r="B1783" t="s">
        <v>25</v>
      </c>
      <c r="C1783">
        <v>272110</v>
      </c>
      <c r="D1783" t="s">
        <v>17</v>
      </c>
      <c r="E1783" t="s">
        <v>18</v>
      </c>
      <c r="F1783" t="s">
        <v>19</v>
      </c>
      <c r="G1783" t="s">
        <v>20</v>
      </c>
      <c r="H1783" t="s">
        <v>28</v>
      </c>
      <c r="I1783" t="s">
        <v>22</v>
      </c>
      <c r="K1783" t="s">
        <v>81</v>
      </c>
      <c r="N1783" t="s">
        <v>24</v>
      </c>
      <c r="O1783" s="1">
        <v>40080.738761574074</v>
      </c>
    </row>
    <row r="1784" spans="1:15" x14ac:dyDescent="0.35">
      <c r="A1784" t="s">
        <v>560</v>
      </c>
      <c r="B1784" t="s">
        <v>25</v>
      </c>
      <c r="C1784">
        <v>77516</v>
      </c>
      <c r="D1784" t="s">
        <v>17</v>
      </c>
      <c r="E1784" t="s">
        <v>18</v>
      </c>
      <c r="F1784" t="s">
        <v>19</v>
      </c>
      <c r="H1784" t="s">
        <v>28</v>
      </c>
      <c r="I1784" t="s">
        <v>22</v>
      </c>
      <c r="N1784" t="s">
        <v>24</v>
      </c>
      <c r="O1784" s="1">
        <v>40080.742025462961</v>
      </c>
    </row>
    <row r="1785" spans="1:15" x14ac:dyDescent="0.35">
      <c r="A1785" t="s">
        <v>221</v>
      </c>
      <c r="B1785" t="s">
        <v>25</v>
      </c>
      <c r="C1785">
        <v>91102</v>
      </c>
      <c r="D1785" t="s">
        <v>17</v>
      </c>
      <c r="E1785" t="s">
        <v>18</v>
      </c>
      <c r="F1785" t="s">
        <v>96</v>
      </c>
      <c r="G1785" t="s">
        <v>27</v>
      </c>
      <c r="H1785" t="s">
        <v>630</v>
      </c>
      <c r="I1785" t="s">
        <v>114</v>
      </c>
      <c r="K1785" t="s">
        <v>139</v>
      </c>
      <c r="M1785" t="s">
        <v>1051</v>
      </c>
      <c r="N1785" t="s">
        <v>24</v>
      </c>
      <c r="O1785" s="1">
        <v>40080.856458333335</v>
      </c>
    </row>
    <row r="1786" spans="1:15" x14ac:dyDescent="0.35">
      <c r="A1786" t="s">
        <v>560</v>
      </c>
      <c r="B1786" t="s">
        <v>25</v>
      </c>
      <c r="C1786">
        <v>49552</v>
      </c>
      <c r="D1786" t="s">
        <v>17</v>
      </c>
      <c r="E1786" t="s">
        <v>18</v>
      </c>
      <c r="F1786" t="s">
        <v>19</v>
      </c>
      <c r="G1786" t="s">
        <v>27</v>
      </c>
      <c r="H1786" t="s">
        <v>265</v>
      </c>
      <c r="I1786" t="s">
        <v>22</v>
      </c>
      <c r="K1786" t="s">
        <v>195</v>
      </c>
      <c r="M1786" t="s">
        <v>830</v>
      </c>
      <c r="N1786" t="s">
        <v>24</v>
      </c>
      <c r="O1786" s="1">
        <v>40081.200613425928</v>
      </c>
    </row>
    <row r="1787" spans="1:15" x14ac:dyDescent="0.35">
      <c r="A1787" t="s">
        <v>15</v>
      </c>
      <c r="B1787" t="s">
        <v>16</v>
      </c>
      <c r="C1787">
        <v>117563</v>
      </c>
      <c r="D1787" t="s">
        <v>17</v>
      </c>
      <c r="E1787" t="s">
        <v>18</v>
      </c>
      <c r="F1787" t="s">
        <v>19</v>
      </c>
      <c r="G1787" t="s">
        <v>27</v>
      </c>
      <c r="H1787" t="s">
        <v>292</v>
      </c>
      <c r="I1787" t="s">
        <v>144</v>
      </c>
      <c r="K1787" t="s">
        <v>31</v>
      </c>
      <c r="M1787" t="s">
        <v>1134</v>
      </c>
      <c r="N1787" t="s">
        <v>24</v>
      </c>
      <c r="O1787" s="1">
        <v>40081.475324074076</v>
      </c>
    </row>
    <row r="1788" spans="1:15" x14ac:dyDescent="0.35">
      <c r="A1788" t="s">
        <v>500</v>
      </c>
      <c r="B1788" t="s">
        <v>16</v>
      </c>
      <c r="C1788">
        <v>35988</v>
      </c>
      <c r="D1788" t="s">
        <v>17</v>
      </c>
      <c r="E1788" t="s">
        <v>18</v>
      </c>
      <c r="F1788" t="s">
        <v>19</v>
      </c>
      <c r="G1788" t="s">
        <v>27</v>
      </c>
      <c r="H1788" t="s">
        <v>748</v>
      </c>
      <c r="I1788" t="s">
        <v>22</v>
      </c>
      <c r="M1788" t="s">
        <v>749</v>
      </c>
      <c r="N1788" t="s">
        <v>24</v>
      </c>
      <c r="O1788" s="1">
        <v>40081.591967592591</v>
      </c>
    </row>
    <row r="1789" spans="1:15" x14ac:dyDescent="0.35">
      <c r="A1789" t="s">
        <v>15</v>
      </c>
      <c r="B1789" t="s">
        <v>25</v>
      </c>
      <c r="C1789">
        <v>143337</v>
      </c>
      <c r="D1789" t="s">
        <v>17</v>
      </c>
      <c r="E1789" t="s">
        <v>18</v>
      </c>
      <c r="F1789" t="s">
        <v>19</v>
      </c>
      <c r="G1789" t="s">
        <v>27</v>
      </c>
      <c r="H1789" t="s">
        <v>254</v>
      </c>
      <c r="I1789" t="s">
        <v>22</v>
      </c>
      <c r="M1789" t="s">
        <v>1174</v>
      </c>
      <c r="N1789" t="s">
        <v>24</v>
      </c>
      <c r="O1789" s="1">
        <v>40081.688796296294</v>
      </c>
    </row>
    <row r="1790" spans="1:15" x14ac:dyDescent="0.35">
      <c r="A1790" t="s">
        <v>327</v>
      </c>
      <c r="B1790" t="s">
        <v>25</v>
      </c>
      <c r="C1790">
        <v>552578</v>
      </c>
      <c r="D1790" t="s">
        <v>17</v>
      </c>
      <c r="E1790" t="s">
        <v>18</v>
      </c>
      <c r="F1790" t="s">
        <v>19</v>
      </c>
      <c r="I1790" t="s">
        <v>22</v>
      </c>
      <c r="N1790" t="s">
        <v>24</v>
      </c>
      <c r="O1790" s="1">
        <v>40081.90697916667</v>
      </c>
    </row>
    <row r="1791" spans="1:15" x14ac:dyDescent="0.35">
      <c r="A1791" t="s">
        <v>560</v>
      </c>
      <c r="B1791" t="s">
        <v>25</v>
      </c>
      <c r="C1791">
        <v>84150</v>
      </c>
      <c r="D1791" t="s">
        <v>17</v>
      </c>
      <c r="E1791" t="s">
        <v>18</v>
      </c>
      <c r="F1791" t="s">
        <v>19</v>
      </c>
      <c r="G1791" t="s">
        <v>27</v>
      </c>
      <c r="H1791" t="s">
        <v>630</v>
      </c>
      <c r="I1791" t="s">
        <v>144</v>
      </c>
      <c r="M1791" t="s">
        <v>993</v>
      </c>
      <c r="N1791" t="s">
        <v>24</v>
      </c>
      <c r="O1791" s="1">
        <v>40082.422002314815</v>
      </c>
    </row>
    <row r="1792" spans="1:15" x14ac:dyDescent="0.35">
      <c r="A1792" t="s">
        <v>500</v>
      </c>
      <c r="B1792" t="s">
        <v>25</v>
      </c>
      <c r="C1792">
        <v>773762</v>
      </c>
      <c r="D1792" t="s">
        <v>17</v>
      </c>
      <c r="E1792" t="s">
        <v>18</v>
      </c>
      <c r="F1792" t="s">
        <v>34</v>
      </c>
      <c r="H1792" t="s">
        <v>402</v>
      </c>
      <c r="I1792" t="s">
        <v>22</v>
      </c>
      <c r="K1792" t="s">
        <v>462</v>
      </c>
      <c r="M1792" t="s">
        <v>2433</v>
      </c>
      <c r="N1792" t="s">
        <v>24</v>
      </c>
      <c r="O1792" s="1">
        <v>40082.951956018522</v>
      </c>
    </row>
    <row r="1793" spans="1:15" x14ac:dyDescent="0.35">
      <c r="A1793" t="s">
        <v>560</v>
      </c>
      <c r="B1793" t="s">
        <v>25</v>
      </c>
      <c r="C1793">
        <v>84251</v>
      </c>
      <c r="D1793" t="s">
        <v>17</v>
      </c>
      <c r="E1793" t="s">
        <v>18</v>
      </c>
      <c r="F1793" t="s">
        <v>19</v>
      </c>
      <c r="I1793" t="s">
        <v>144</v>
      </c>
      <c r="K1793" t="s">
        <v>926</v>
      </c>
      <c r="N1793" t="s">
        <v>24</v>
      </c>
      <c r="O1793" s="1">
        <v>40083.478032407409</v>
      </c>
    </row>
    <row r="1794" spans="1:15" x14ac:dyDescent="0.35">
      <c r="A1794" t="s">
        <v>560</v>
      </c>
      <c r="B1794" t="s">
        <v>25</v>
      </c>
      <c r="C1794">
        <v>91734</v>
      </c>
      <c r="D1794" t="s">
        <v>17</v>
      </c>
      <c r="E1794" t="s">
        <v>18</v>
      </c>
      <c r="F1794" t="s">
        <v>19</v>
      </c>
      <c r="G1794" t="s">
        <v>27</v>
      </c>
      <c r="H1794" t="s">
        <v>1057</v>
      </c>
      <c r="I1794" t="s">
        <v>22</v>
      </c>
      <c r="K1794" t="s">
        <v>195</v>
      </c>
      <c r="N1794" t="s">
        <v>24</v>
      </c>
      <c r="O1794" s="1">
        <v>40083.521053240744</v>
      </c>
    </row>
    <row r="1795" spans="1:15" x14ac:dyDescent="0.35">
      <c r="A1795" t="s">
        <v>221</v>
      </c>
      <c r="B1795" t="s">
        <v>25</v>
      </c>
      <c r="C1795">
        <v>132898</v>
      </c>
      <c r="D1795" t="s">
        <v>17</v>
      </c>
      <c r="E1795" t="s">
        <v>18</v>
      </c>
      <c r="F1795" t="s">
        <v>19</v>
      </c>
      <c r="G1795" t="s">
        <v>27</v>
      </c>
      <c r="H1795" t="s">
        <v>65</v>
      </c>
      <c r="I1795" t="s">
        <v>22</v>
      </c>
      <c r="N1795" t="s">
        <v>34</v>
      </c>
      <c r="O1795" s="1">
        <v>40083.747997685183</v>
      </c>
    </row>
    <row r="1796" spans="1:15" x14ac:dyDescent="0.35">
      <c r="A1796" t="s">
        <v>560</v>
      </c>
      <c r="B1796" t="s">
        <v>25</v>
      </c>
      <c r="C1796">
        <v>66830</v>
      </c>
      <c r="D1796" t="s">
        <v>17</v>
      </c>
      <c r="E1796" t="s">
        <v>18</v>
      </c>
      <c r="F1796" t="s">
        <v>19</v>
      </c>
      <c r="G1796" t="s">
        <v>27</v>
      </c>
      <c r="H1796" t="s">
        <v>925</v>
      </c>
      <c r="I1796" t="s">
        <v>22</v>
      </c>
      <c r="K1796" t="s">
        <v>926</v>
      </c>
      <c r="N1796" t="s">
        <v>24</v>
      </c>
      <c r="O1796" s="1">
        <v>40083.748414351852</v>
      </c>
    </row>
    <row r="1797" spans="1:15" x14ac:dyDescent="0.35">
      <c r="A1797" t="s">
        <v>15</v>
      </c>
      <c r="B1797" t="s">
        <v>25</v>
      </c>
      <c r="C1797" t="s">
        <v>2855</v>
      </c>
      <c r="D1797" t="s">
        <v>17</v>
      </c>
      <c r="E1797" t="s">
        <v>18</v>
      </c>
      <c r="F1797" t="s">
        <v>19</v>
      </c>
      <c r="H1797" t="s">
        <v>46</v>
      </c>
      <c r="I1797" t="s">
        <v>22</v>
      </c>
      <c r="N1797" t="s">
        <v>24</v>
      </c>
      <c r="O1797" s="1">
        <v>40084.019953703704</v>
      </c>
    </row>
    <row r="1798" spans="1:15" x14ac:dyDescent="0.35">
      <c r="A1798" t="s">
        <v>1381</v>
      </c>
      <c r="B1798" t="s">
        <v>25</v>
      </c>
      <c r="C1798">
        <v>219524</v>
      </c>
      <c r="D1798" t="s">
        <v>17</v>
      </c>
      <c r="E1798" t="s">
        <v>18</v>
      </c>
      <c r="F1798" t="s">
        <v>34</v>
      </c>
      <c r="G1798" t="s">
        <v>20</v>
      </c>
      <c r="H1798" t="s">
        <v>254</v>
      </c>
      <c r="I1798" t="s">
        <v>22</v>
      </c>
      <c r="K1798" t="s">
        <v>197</v>
      </c>
      <c r="N1798" t="s">
        <v>24</v>
      </c>
      <c r="O1798" s="1">
        <v>40084.463240740741</v>
      </c>
    </row>
    <row r="1799" spans="1:15" x14ac:dyDescent="0.35">
      <c r="A1799" t="s">
        <v>327</v>
      </c>
      <c r="B1799" t="s">
        <v>25</v>
      </c>
      <c r="C1799">
        <v>901408</v>
      </c>
      <c r="D1799" t="s">
        <v>17</v>
      </c>
      <c r="E1799" t="s">
        <v>18</v>
      </c>
      <c r="F1799" t="s">
        <v>34</v>
      </c>
      <c r="G1799" t="s">
        <v>20</v>
      </c>
      <c r="H1799" t="s">
        <v>2677</v>
      </c>
      <c r="I1799" t="s">
        <v>180</v>
      </c>
      <c r="N1799" t="s">
        <v>24</v>
      </c>
      <c r="O1799" s="1">
        <v>40084.520115740743</v>
      </c>
    </row>
    <row r="1800" spans="1:15" x14ac:dyDescent="0.35">
      <c r="A1800" t="s">
        <v>15</v>
      </c>
      <c r="B1800" t="s">
        <v>25</v>
      </c>
      <c r="C1800" t="s">
        <v>3001</v>
      </c>
      <c r="D1800" t="s">
        <v>17</v>
      </c>
      <c r="E1800" t="s">
        <v>18</v>
      </c>
      <c r="F1800" t="s">
        <v>19</v>
      </c>
      <c r="G1800" t="s">
        <v>27</v>
      </c>
      <c r="I1800" t="s">
        <v>22</v>
      </c>
      <c r="N1800" t="s">
        <v>24</v>
      </c>
      <c r="O1800" s="1">
        <v>40084.549039351848</v>
      </c>
    </row>
    <row r="1801" spans="1:15" x14ac:dyDescent="0.35">
      <c r="A1801" t="s">
        <v>15</v>
      </c>
      <c r="B1801" t="s">
        <v>25</v>
      </c>
      <c r="C1801">
        <v>916896</v>
      </c>
      <c r="D1801" t="s">
        <v>17</v>
      </c>
      <c r="E1801" t="s">
        <v>18</v>
      </c>
      <c r="F1801" t="s">
        <v>34</v>
      </c>
      <c r="I1801" t="s">
        <v>22</v>
      </c>
      <c r="N1801" t="s">
        <v>24</v>
      </c>
      <c r="O1801" s="1">
        <v>40084.605243055557</v>
      </c>
    </row>
    <row r="1802" spans="1:15" x14ac:dyDescent="0.35">
      <c r="A1802" t="s">
        <v>15</v>
      </c>
      <c r="B1802" t="s">
        <v>1112</v>
      </c>
      <c r="C1802">
        <v>422904</v>
      </c>
      <c r="D1802" t="s">
        <v>17</v>
      </c>
      <c r="E1802" t="s">
        <v>18</v>
      </c>
      <c r="F1802" t="s">
        <v>19</v>
      </c>
      <c r="G1802" t="s">
        <v>27</v>
      </c>
      <c r="I1802" t="s">
        <v>22</v>
      </c>
      <c r="N1802" t="s">
        <v>24</v>
      </c>
      <c r="O1802" s="1">
        <v>40084.649861111109</v>
      </c>
    </row>
    <row r="1803" spans="1:15" x14ac:dyDescent="0.35">
      <c r="A1803" t="s">
        <v>15</v>
      </c>
      <c r="B1803" t="s">
        <v>25</v>
      </c>
      <c r="C1803">
        <v>113687</v>
      </c>
      <c r="D1803" t="s">
        <v>17</v>
      </c>
      <c r="E1803" t="s">
        <v>18</v>
      </c>
      <c r="F1803" t="s">
        <v>19</v>
      </c>
      <c r="G1803" t="s">
        <v>27</v>
      </c>
      <c r="H1803" t="s">
        <v>920</v>
      </c>
      <c r="I1803" t="s">
        <v>22</v>
      </c>
      <c r="N1803" t="s">
        <v>24</v>
      </c>
      <c r="O1803" s="1">
        <v>40084.766331018516</v>
      </c>
    </row>
    <row r="1804" spans="1:15" x14ac:dyDescent="0.35">
      <c r="A1804" t="s">
        <v>1381</v>
      </c>
      <c r="B1804" t="s">
        <v>16</v>
      </c>
      <c r="C1804">
        <v>384185</v>
      </c>
      <c r="D1804" t="s">
        <v>17</v>
      </c>
      <c r="E1804" t="s">
        <v>18</v>
      </c>
      <c r="F1804" t="s">
        <v>96</v>
      </c>
      <c r="I1804" t="s">
        <v>22</v>
      </c>
      <c r="N1804" t="s">
        <v>24</v>
      </c>
      <c r="O1804" s="1">
        <v>40084.813125000001</v>
      </c>
    </row>
    <row r="1805" spans="1:15" x14ac:dyDescent="0.35">
      <c r="B1805" t="s">
        <v>25</v>
      </c>
      <c r="C1805">
        <v>912769</v>
      </c>
      <c r="D1805" t="s">
        <v>17</v>
      </c>
      <c r="E1805" t="s">
        <v>18</v>
      </c>
      <c r="F1805" t="s">
        <v>19</v>
      </c>
      <c r="H1805" t="s">
        <v>2692</v>
      </c>
      <c r="I1805" t="s">
        <v>22</v>
      </c>
      <c r="N1805" t="s">
        <v>24</v>
      </c>
      <c r="O1805" s="1">
        <v>40085.134733796294</v>
      </c>
    </row>
    <row r="1806" spans="1:15" x14ac:dyDescent="0.35">
      <c r="A1806" t="s">
        <v>221</v>
      </c>
      <c r="B1806" t="s">
        <v>25</v>
      </c>
      <c r="C1806">
        <v>764206</v>
      </c>
      <c r="D1806" t="s">
        <v>17</v>
      </c>
      <c r="E1806" t="s">
        <v>18</v>
      </c>
      <c r="F1806" t="s">
        <v>19</v>
      </c>
      <c r="G1806" t="s">
        <v>20</v>
      </c>
      <c r="H1806" t="s">
        <v>864</v>
      </c>
      <c r="I1806" t="s">
        <v>144</v>
      </c>
      <c r="K1806" t="s">
        <v>139</v>
      </c>
      <c r="N1806" t="s">
        <v>24</v>
      </c>
      <c r="O1806" s="1">
        <v>40085.322523148148</v>
      </c>
    </row>
    <row r="1807" spans="1:15" x14ac:dyDescent="0.35">
      <c r="A1807" t="s">
        <v>327</v>
      </c>
      <c r="B1807" t="s">
        <v>25</v>
      </c>
      <c r="C1807">
        <v>309366</v>
      </c>
      <c r="D1807" t="s">
        <v>17</v>
      </c>
      <c r="E1807" t="s">
        <v>18</v>
      </c>
      <c r="F1807" t="s">
        <v>19</v>
      </c>
      <c r="G1807" t="s">
        <v>20</v>
      </c>
      <c r="H1807" t="s">
        <v>258</v>
      </c>
      <c r="I1807" t="s">
        <v>22</v>
      </c>
      <c r="M1807" t="s">
        <v>1212</v>
      </c>
      <c r="N1807" t="s">
        <v>24</v>
      </c>
      <c r="O1807" s="1">
        <v>40085.376944444448</v>
      </c>
    </row>
    <row r="1808" spans="1:15" x14ac:dyDescent="0.35">
      <c r="A1808" t="s">
        <v>327</v>
      </c>
      <c r="B1808" t="s">
        <v>25</v>
      </c>
      <c r="C1808">
        <v>42203</v>
      </c>
      <c r="D1808" t="s">
        <v>17</v>
      </c>
      <c r="E1808" t="s">
        <v>18</v>
      </c>
      <c r="F1808" t="s">
        <v>19</v>
      </c>
      <c r="G1808" t="s">
        <v>27</v>
      </c>
      <c r="H1808" t="s">
        <v>28</v>
      </c>
      <c r="I1808" t="s">
        <v>22</v>
      </c>
      <c r="K1808" t="s">
        <v>81</v>
      </c>
      <c r="N1808" t="s">
        <v>24</v>
      </c>
      <c r="O1808" s="1">
        <v>40085.881365740737</v>
      </c>
    </row>
    <row r="1809" spans="1:15" x14ac:dyDescent="0.35">
      <c r="A1809" t="s">
        <v>221</v>
      </c>
      <c r="B1809" t="s">
        <v>25</v>
      </c>
      <c r="C1809">
        <v>867281</v>
      </c>
      <c r="D1809" t="s">
        <v>17</v>
      </c>
      <c r="E1809" t="s">
        <v>18</v>
      </c>
      <c r="F1809" t="s">
        <v>34</v>
      </c>
      <c r="G1809" t="s">
        <v>20</v>
      </c>
      <c r="H1809" t="s">
        <v>28</v>
      </c>
      <c r="I1809" t="s">
        <v>22</v>
      </c>
      <c r="K1809" t="s">
        <v>31</v>
      </c>
      <c r="M1809" t="s">
        <v>2606</v>
      </c>
      <c r="N1809" t="s">
        <v>24</v>
      </c>
      <c r="O1809" s="1">
        <v>40085.889791666668</v>
      </c>
    </row>
    <row r="1810" spans="1:15" x14ac:dyDescent="0.35">
      <c r="A1810" t="s">
        <v>15</v>
      </c>
      <c r="B1810" t="s">
        <v>25</v>
      </c>
      <c r="C1810">
        <v>814837</v>
      </c>
      <c r="D1810" t="s">
        <v>17</v>
      </c>
      <c r="E1810" t="s">
        <v>18</v>
      </c>
      <c r="F1810" t="s">
        <v>19</v>
      </c>
      <c r="G1810" t="s">
        <v>20</v>
      </c>
      <c r="H1810" t="s">
        <v>28</v>
      </c>
      <c r="I1810" t="s">
        <v>22</v>
      </c>
      <c r="K1810" t="s">
        <v>81</v>
      </c>
      <c r="N1810" t="s">
        <v>24</v>
      </c>
      <c r="O1810" s="1">
        <v>40085.899131944447</v>
      </c>
    </row>
    <row r="1811" spans="1:15" x14ac:dyDescent="0.35">
      <c r="A1811" t="s">
        <v>1381</v>
      </c>
      <c r="B1811" t="s">
        <v>25</v>
      </c>
      <c r="C1811">
        <v>401441</v>
      </c>
      <c r="D1811" t="s">
        <v>17</v>
      </c>
      <c r="E1811" t="s">
        <v>18</v>
      </c>
      <c r="F1811" t="s">
        <v>34</v>
      </c>
      <c r="G1811" t="s">
        <v>20</v>
      </c>
      <c r="I1811" t="s">
        <v>22</v>
      </c>
      <c r="K1811" t="s">
        <v>139</v>
      </c>
      <c r="N1811" t="s">
        <v>34</v>
      </c>
      <c r="O1811" s="1">
        <v>40086.572453703702</v>
      </c>
    </row>
    <row r="1812" spans="1:15" x14ac:dyDescent="0.35">
      <c r="A1812" t="s">
        <v>15</v>
      </c>
      <c r="B1812" t="s">
        <v>25</v>
      </c>
      <c r="C1812">
        <v>109146</v>
      </c>
      <c r="D1812" t="s">
        <v>17</v>
      </c>
      <c r="E1812" t="s">
        <v>18</v>
      </c>
      <c r="F1812" t="s">
        <v>19</v>
      </c>
      <c r="G1812" t="s">
        <v>27</v>
      </c>
      <c r="H1812" t="s">
        <v>65</v>
      </c>
      <c r="I1812" t="s">
        <v>22</v>
      </c>
      <c r="N1812" t="s">
        <v>24</v>
      </c>
      <c r="O1812" s="1">
        <v>40086.648333333331</v>
      </c>
    </row>
    <row r="1813" spans="1:15" x14ac:dyDescent="0.35">
      <c r="A1813" t="s">
        <v>15</v>
      </c>
      <c r="B1813" t="s">
        <v>16</v>
      </c>
      <c r="C1813">
        <v>275724</v>
      </c>
      <c r="D1813" t="s">
        <v>17</v>
      </c>
      <c r="E1813" t="s">
        <v>18</v>
      </c>
      <c r="G1813" t="s">
        <v>20</v>
      </c>
      <c r="H1813" t="s">
        <v>351</v>
      </c>
      <c r="I1813" t="s">
        <v>22</v>
      </c>
      <c r="N1813" t="s">
        <v>24</v>
      </c>
      <c r="O1813" s="1">
        <v>40086.729872685188</v>
      </c>
    </row>
    <row r="1814" spans="1:15" x14ac:dyDescent="0.35">
      <c r="A1814" t="s">
        <v>560</v>
      </c>
      <c r="B1814" t="s">
        <v>25</v>
      </c>
      <c r="C1814">
        <v>78605</v>
      </c>
      <c r="D1814" t="s">
        <v>17</v>
      </c>
      <c r="E1814" t="s">
        <v>18</v>
      </c>
      <c r="F1814" t="s">
        <v>19</v>
      </c>
      <c r="G1814" t="s">
        <v>27</v>
      </c>
      <c r="H1814" t="s">
        <v>153</v>
      </c>
      <c r="I1814" t="s">
        <v>22</v>
      </c>
      <c r="K1814" t="s">
        <v>926</v>
      </c>
      <c r="N1814" t="s">
        <v>24</v>
      </c>
      <c r="O1814" s="1">
        <v>40087.424016203702</v>
      </c>
    </row>
    <row r="1815" spans="1:15" x14ac:dyDescent="0.35">
      <c r="A1815" t="s">
        <v>2482</v>
      </c>
      <c r="B1815" t="s">
        <v>25</v>
      </c>
      <c r="C1815">
        <v>853462</v>
      </c>
      <c r="D1815" t="s">
        <v>17</v>
      </c>
      <c r="E1815" t="s">
        <v>18</v>
      </c>
      <c r="F1815" t="s">
        <v>19</v>
      </c>
      <c r="G1815" t="s">
        <v>20</v>
      </c>
      <c r="H1815" t="s">
        <v>2578</v>
      </c>
      <c r="I1815" t="s">
        <v>22</v>
      </c>
      <c r="N1815" t="s">
        <v>24</v>
      </c>
      <c r="O1815" s="1">
        <v>40087.425787037035</v>
      </c>
    </row>
    <row r="1816" spans="1:15" x14ac:dyDescent="0.35">
      <c r="A1816" t="s">
        <v>15</v>
      </c>
      <c r="B1816" t="s">
        <v>25</v>
      </c>
      <c r="C1816">
        <v>27049</v>
      </c>
      <c r="D1816" t="s">
        <v>17</v>
      </c>
      <c r="E1816" t="s">
        <v>18</v>
      </c>
      <c r="F1816" t="s">
        <v>19</v>
      </c>
      <c r="G1816" t="s">
        <v>27</v>
      </c>
      <c r="H1816" t="s">
        <v>392</v>
      </c>
      <c r="I1816" t="s">
        <v>22</v>
      </c>
      <c r="J1816">
        <v>459</v>
      </c>
      <c r="M1816" t="s">
        <v>662</v>
      </c>
      <c r="N1816" t="s">
        <v>24</v>
      </c>
      <c r="O1816" s="1">
        <v>40087.475370370368</v>
      </c>
    </row>
    <row r="1817" spans="1:15" x14ac:dyDescent="0.35">
      <c r="A1817" t="s">
        <v>15</v>
      </c>
      <c r="B1817" t="s">
        <v>25</v>
      </c>
      <c r="C1817">
        <v>210203</v>
      </c>
      <c r="D1817" t="s">
        <v>17</v>
      </c>
      <c r="E1817" t="s">
        <v>18</v>
      </c>
      <c r="F1817" t="s">
        <v>34</v>
      </c>
      <c r="G1817" t="s">
        <v>20</v>
      </c>
      <c r="I1817" t="s">
        <v>22</v>
      </c>
      <c r="J1817">
        <v>460</v>
      </c>
      <c r="M1817" t="s">
        <v>1370</v>
      </c>
      <c r="N1817" t="s">
        <v>24</v>
      </c>
      <c r="O1817" s="1">
        <v>40087.477511574078</v>
      </c>
    </row>
    <row r="1818" spans="1:15" x14ac:dyDescent="0.35">
      <c r="A1818" t="s">
        <v>560</v>
      </c>
      <c r="B1818" t="s">
        <v>25</v>
      </c>
      <c r="C1818">
        <v>718124</v>
      </c>
      <c r="D1818" t="s">
        <v>17</v>
      </c>
      <c r="E1818" t="s">
        <v>18</v>
      </c>
      <c r="F1818" t="s">
        <v>19</v>
      </c>
      <c r="G1818" t="s">
        <v>20</v>
      </c>
      <c r="H1818" t="s">
        <v>392</v>
      </c>
      <c r="I1818" t="s">
        <v>22</v>
      </c>
      <c r="J1818">
        <v>460</v>
      </c>
      <c r="K1818" t="s">
        <v>195</v>
      </c>
      <c r="N1818" t="s">
        <v>24</v>
      </c>
      <c r="O1818" s="1">
        <v>40087.483738425923</v>
      </c>
    </row>
    <row r="1819" spans="1:15" x14ac:dyDescent="0.35">
      <c r="A1819" t="s">
        <v>15</v>
      </c>
      <c r="B1819" t="s">
        <v>25</v>
      </c>
      <c r="C1819">
        <v>766869</v>
      </c>
      <c r="D1819" t="s">
        <v>17</v>
      </c>
      <c r="E1819" t="s">
        <v>18</v>
      </c>
      <c r="F1819" t="s">
        <v>19</v>
      </c>
      <c r="G1819" t="s">
        <v>20</v>
      </c>
      <c r="H1819" t="s">
        <v>969</v>
      </c>
      <c r="I1819" t="s">
        <v>22</v>
      </c>
      <c r="N1819" t="s">
        <v>24</v>
      </c>
      <c r="O1819" s="1">
        <v>40087.566793981481</v>
      </c>
    </row>
    <row r="1820" spans="1:15" x14ac:dyDescent="0.35">
      <c r="A1820" t="s">
        <v>560</v>
      </c>
      <c r="B1820" t="s">
        <v>25</v>
      </c>
      <c r="C1820">
        <v>897417</v>
      </c>
      <c r="D1820" t="s">
        <v>17</v>
      </c>
      <c r="E1820" t="s">
        <v>18</v>
      </c>
      <c r="F1820" t="s">
        <v>19</v>
      </c>
      <c r="I1820" t="s">
        <v>22</v>
      </c>
      <c r="N1820" t="s">
        <v>24</v>
      </c>
      <c r="O1820" s="1">
        <v>40088.031273148146</v>
      </c>
    </row>
    <row r="1821" spans="1:15" x14ac:dyDescent="0.35">
      <c r="A1821" t="s">
        <v>221</v>
      </c>
      <c r="B1821" t="s">
        <v>25</v>
      </c>
      <c r="C1821">
        <v>282690</v>
      </c>
      <c r="D1821" t="s">
        <v>17</v>
      </c>
      <c r="E1821" t="s">
        <v>18</v>
      </c>
      <c r="F1821" t="s">
        <v>19</v>
      </c>
      <c r="G1821" t="s">
        <v>20</v>
      </c>
      <c r="H1821" t="s">
        <v>392</v>
      </c>
      <c r="I1821" t="s">
        <v>22</v>
      </c>
      <c r="J1821">
        <v>460</v>
      </c>
      <c r="M1821" t="s">
        <v>1528</v>
      </c>
      <c r="N1821" t="s">
        <v>24</v>
      </c>
      <c r="O1821" s="1">
        <v>40088.42732638889</v>
      </c>
    </row>
    <row r="1822" spans="1:15" x14ac:dyDescent="0.35">
      <c r="A1822" t="s">
        <v>327</v>
      </c>
      <c r="B1822" t="s">
        <v>25</v>
      </c>
      <c r="C1822">
        <v>68132</v>
      </c>
      <c r="D1822" t="s">
        <v>17</v>
      </c>
      <c r="E1822" t="s">
        <v>18</v>
      </c>
      <c r="I1822" t="s">
        <v>22</v>
      </c>
      <c r="N1822" t="s">
        <v>24</v>
      </c>
      <c r="O1822" s="1">
        <v>40088.429490740738</v>
      </c>
    </row>
    <row r="1823" spans="1:15" x14ac:dyDescent="0.35">
      <c r="A1823" t="s">
        <v>327</v>
      </c>
      <c r="B1823" t="s">
        <v>25</v>
      </c>
      <c r="C1823">
        <v>195407</v>
      </c>
      <c r="D1823" t="s">
        <v>17</v>
      </c>
      <c r="E1823" t="s">
        <v>18</v>
      </c>
      <c r="F1823" t="s">
        <v>19</v>
      </c>
      <c r="H1823" t="s">
        <v>1335</v>
      </c>
      <c r="I1823" t="s">
        <v>22</v>
      </c>
      <c r="N1823" t="s">
        <v>167</v>
      </c>
      <c r="O1823" s="1">
        <v>40089.272048611114</v>
      </c>
    </row>
    <row r="1824" spans="1:15" x14ac:dyDescent="0.35">
      <c r="A1824" t="s">
        <v>15</v>
      </c>
      <c r="B1824" t="s">
        <v>25</v>
      </c>
      <c r="C1824">
        <v>398991</v>
      </c>
      <c r="D1824" t="s">
        <v>17</v>
      </c>
      <c r="E1824" t="s">
        <v>18</v>
      </c>
      <c r="F1824" t="s">
        <v>19</v>
      </c>
      <c r="G1824" t="s">
        <v>20</v>
      </c>
      <c r="H1824" t="s">
        <v>35</v>
      </c>
      <c r="I1824" t="s">
        <v>22</v>
      </c>
      <c r="M1824" t="s">
        <v>1797</v>
      </c>
      <c r="N1824" t="s">
        <v>24</v>
      </c>
      <c r="O1824" s="1">
        <v>40089.491365740738</v>
      </c>
    </row>
    <row r="1825" spans="1:15" x14ac:dyDescent="0.35">
      <c r="A1825" t="s">
        <v>15</v>
      </c>
      <c r="B1825" t="s">
        <v>16</v>
      </c>
      <c r="C1825">
        <v>315912</v>
      </c>
      <c r="D1825" t="s">
        <v>17</v>
      </c>
      <c r="E1825" t="s">
        <v>18</v>
      </c>
      <c r="F1825" t="s">
        <v>19</v>
      </c>
      <c r="I1825" t="s">
        <v>22</v>
      </c>
      <c r="N1825" t="s">
        <v>24</v>
      </c>
      <c r="O1825" s="1">
        <v>40089.557893518519</v>
      </c>
    </row>
    <row r="1826" spans="1:15" x14ac:dyDescent="0.35">
      <c r="A1826" t="s">
        <v>15</v>
      </c>
      <c r="B1826" t="s">
        <v>25</v>
      </c>
      <c r="C1826">
        <v>818685</v>
      </c>
      <c r="D1826" t="s">
        <v>17</v>
      </c>
      <c r="E1826" t="s">
        <v>18</v>
      </c>
      <c r="F1826" t="s">
        <v>19</v>
      </c>
      <c r="H1826" t="s">
        <v>77</v>
      </c>
      <c r="I1826" t="s">
        <v>22</v>
      </c>
      <c r="K1826" t="s">
        <v>139</v>
      </c>
      <c r="N1826" t="s">
        <v>24</v>
      </c>
      <c r="O1826" s="1">
        <v>40089.586261574077</v>
      </c>
    </row>
    <row r="1827" spans="1:15" x14ac:dyDescent="0.35">
      <c r="A1827" t="s">
        <v>15</v>
      </c>
      <c r="B1827" t="s">
        <v>25</v>
      </c>
      <c r="C1827">
        <v>131175</v>
      </c>
      <c r="D1827" t="s">
        <v>17</v>
      </c>
      <c r="E1827" t="s">
        <v>18</v>
      </c>
      <c r="F1827" t="s">
        <v>19</v>
      </c>
      <c r="G1827" t="s">
        <v>27</v>
      </c>
      <c r="H1827" t="s">
        <v>277</v>
      </c>
      <c r="I1827" t="s">
        <v>22</v>
      </c>
      <c r="M1827" t="s">
        <v>1172</v>
      </c>
      <c r="N1827" t="s">
        <v>24</v>
      </c>
      <c r="O1827" s="1">
        <v>40089.670254629629</v>
      </c>
    </row>
    <row r="1828" spans="1:15" x14ac:dyDescent="0.35">
      <c r="A1828" t="s">
        <v>15</v>
      </c>
      <c r="B1828" t="s">
        <v>25</v>
      </c>
      <c r="C1828">
        <v>558489</v>
      </c>
      <c r="D1828" t="s">
        <v>17</v>
      </c>
      <c r="E1828" t="s">
        <v>18</v>
      </c>
      <c r="F1828" t="s">
        <v>19</v>
      </c>
      <c r="G1828" t="s">
        <v>20</v>
      </c>
      <c r="H1828" t="s">
        <v>203</v>
      </c>
      <c r="I1828" t="s">
        <v>22</v>
      </c>
      <c r="L1828" s="7">
        <v>40086</v>
      </c>
      <c r="N1828" t="s">
        <v>24</v>
      </c>
      <c r="O1828" s="1">
        <v>40089.862962962965</v>
      </c>
    </row>
    <row r="1829" spans="1:15" x14ac:dyDescent="0.35">
      <c r="A1829" t="s">
        <v>560</v>
      </c>
      <c r="B1829" t="s">
        <v>25</v>
      </c>
      <c r="C1829">
        <v>638413</v>
      </c>
      <c r="D1829" t="s">
        <v>17</v>
      </c>
      <c r="E1829" t="s">
        <v>18</v>
      </c>
      <c r="F1829" t="s">
        <v>19</v>
      </c>
      <c r="G1829" t="s">
        <v>20</v>
      </c>
      <c r="H1829" t="s">
        <v>52</v>
      </c>
      <c r="I1829" t="s">
        <v>22</v>
      </c>
      <c r="K1829" t="s">
        <v>195</v>
      </c>
      <c r="N1829" t="s">
        <v>24</v>
      </c>
      <c r="O1829" s="1">
        <v>40090.010787037034</v>
      </c>
    </row>
    <row r="1830" spans="1:15" x14ac:dyDescent="0.35">
      <c r="A1830" t="s">
        <v>759</v>
      </c>
      <c r="B1830" t="s">
        <v>25</v>
      </c>
      <c r="C1830">
        <v>903678</v>
      </c>
      <c r="D1830" t="s">
        <v>17</v>
      </c>
      <c r="E1830" t="s">
        <v>18</v>
      </c>
      <c r="G1830" t="s">
        <v>20</v>
      </c>
      <c r="I1830" t="s">
        <v>22</v>
      </c>
      <c r="K1830" t="s">
        <v>139</v>
      </c>
      <c r="L1830">
        <v>1977</v>
      </c>
      <c r="N1830" t="s">
        <v>24</v>
      </c>
      <c r="O1830" s="1">
        <v>40090.430983796294</v>
      </c>
    </row>
    <row r="1831" spans="1:15" x14ac:dyDescent="0.35">
      <c r="A1831" t="s">
        <v>327</v>
      </c>
      <c r="B1831" t="s">
        <v>25</v>
      </c>
      <c r="C1831">
        <v>941121</v>
      </c>
      <c r="D1831" t="s">
        <v>17</v>
      </c>
      <c r="E1831" t="s">
        <v>18</v>
      </c>
      <c r="F1831" t="s">
        <v>34</v>
      </c>
      <c r="G1831" t="s">
        <v>20</v>
      </c>
      <c r="I1831" t="s">
        <v>22</v>
      </c>
      <c r="N1831" t="s">
        <v>24</v>
      </c>
      <c r="O1831" s="1">
        <v>40090.602465277778</v>
      </c>
    </row>
    <row r="1832" spans="1:15" x14ac:dyDescent="0.35">
      <c r="A1832" t="s">
        <v>15</v>
      </c>
      <c r="B1832" t="s">
        <v>25</v>
      </c>
      <c r="C1832">
        <v>972847</v>
      </c>
      <c r="D1832" t="s">
        <v>17</v>
      </c>
      <c r="E1832" t="s">
        <v>18</v>
      </c>
      <c r="F1832" t="s">
        <v>34</v>
      </c>
      <c r="G1832" t="s">
        <v>20</v>
      </c>
      <c r="I1832" t="s">
        <v>22</v>
      </c>
      <c r="N1832" t="s">
        <v>24</v>
      </c>
      <c r="O1832" s="1">
        <v>40090.936898148146</v>
      </c>
    </row>
    <row r="1833" spans="1:15" x14ac:dyDescent="0.35">
      <c r="A1833" t="s">
        <v>560</v>
      </c>
      <c r="B1833" t="s">
        <v>25</v>
      </c>
      <c r="C1833">
        <v>826748</v>
      </c>
      <c r="D1833" t="s">
        <v>17</v>
      </c>
      <c r="E1833" t="s">
        <v>18</v>
      </c>
      <c r="F1833" t="s">
        <v>19</v>
      </c>
      <c r="G1833" t="s">
        <v>20</v>
      </c>
      <c r="H1833" t="s">
        <v>630</v>
      </c>
      <c r="I1833" t="s">
        <v>22</v>
      </c>
      <c r="L1833" t="s">
        <v>2516</v>
      </c>
      <c r="N1833" t="s">
        <v>24</v>
      </c>
      <c r="O1833" s="1">
        <v>40091.43440972222</v>
      </c>
    </row>
    <row r="1834" spans="1:15" x14ac:dyDescent="0.35">
      <c r="A1834" t="s">
        <v>500</v>
      </c>
      <c r="B1834" t="s">
        <v>25</v>
      </c>
      <c r="C1834">
        <v>169703</v>
      </c>
      <c r="D1834" t="s">
        <v>17</v>
      </c>
      <c r="E1834" t="s">
        <v>18</v>
      </c>
      <c r="F1834" t="s">
        <v>19</v>
      </c>
      <c r="G1834" t="s">
        <v>20</v>
      </c>
      <c r="H1834" t="s">
        <v>1292</v>
      </c>
      <c r="I1834" t="s">
        <v>22</v>
      </c>
      <c r="L1834" s="4">
        <v>22433</v>
      </c>
      <c r="M1834" t="s">
        <v>1293</v>
      </c>
      <c r="N1834" t="s">
        <v>24</v>
      </c>
      <c r="O1834" s="1">
        <v>40091.588645833333</v>
      </c>
    </row>
    <row r="1835" spans="1:15" x14ac:dyDescent="0.35">
      <c r="A1835" t="s">
        <v>972</v>
      </c>
      <c r="B1835" t="s">
        <v>25</v>
      </c>
      <c r="C1835">
        <v>458877</v>
      </c>
      <c r="D1835" t="s">
        <v>17</v>
      </c>
      <c r="E1835" t="s">
        <v>18</v>
      </c>
      <c r="F1835" t="s">
        <v>19</v>
      </c>
      <c r="G1835" t="s">
        <v>20</v>
      </c>
      <c r="H1835" t="s">
        <v>35</v>
      </c>
      <c r="I1835" t="s">
        <v>22</v>
      </c>
      <c r="K1835" t="s">
        <v>250</v>
      </c>
      <c r="N1835" t="s">
        <v>24</v>
      </c>
      <c r="O1835" s="1">
        <v>40091.633923611109</v>
      </c>
    </row>
    <row r="1836" spans="1:15" x14ac:dyDescent="0.35">
      <c r="A1836" t="s">
        <v>59</v>
      </c>
      <c r="B1836" t="s">
        <v>16</v>
      </c>
      <c r="C1836">
        <v>6278</v>
      </c>
      <c r="D1836" t="s">
        <v>17</v>
      </c>
      <c r="E1836" t="s">
        <v>26</v>
      </c>
      <c r="F1836" t="s">
        <v>19</v>
      </c>
      <c r="G1836" t="s">
        <v>27</v>
      </c>
      <c r="H1836" t="s">
        <v>35</v>
      </c>
      <c r="I1836" t="s">
        <v>22</v>
      </c>
      <c r="K1836" t="s">
        <v>139</v>
      </c>
      <c r="N1836" t="s">
        <v>24</v>
      </c>
      <c r="O1836" s="1">
        <v>40091.634201388886</v>
      </c>
    </row>
    <row r="1837" spans="1:15" x14ac:dyDescent="0.35">
      <c r="A1837" t="s">
        <v>221</v>
      </c>
      <c r="B1837" t="s">
        <v>25</v>
      </c>
      <c r="C1837">
        <v>9053</v>
      </c>
      <c r="D1837" t="s">
        <v>17</v>
      </c>
      <c r="E1837" t="s">
        <v>18</v>
      </c>
      <c r="F1837" t="s">
        <v>19</v>
      </c>
      <c r="G1837" t="s">
        <v>27</v>
      </c>
      <c r="H1837" t="s">
        <v>35</v>
      </c>
      <c r="I1837" t="s">
        <v>22</v>
      </c>
      <c r="K1837" t="s">
        <v>348</v>
      </c>
      <c r="N1837" t="s">
        <v>24</v>
      </c>
      <c r="O1837" s="1">
        <v>40091.634606481479</v>
      </c>
    </row>
    <row r="1838" spans="1:15" x14ac:dyDescent="0.35">
      <c r="A1838" t="s">
        <v>221</v>
      </c>
      <c r="B1838" t="s">
        <v>25</v>
      </c>
      <c r="C1838">
        <v>16826</v>
      </c>
      <c r="D1838" t="s">
        <v>17</v>
      </c>
      <c r="E1838" t="s">
        <v>18</v>
      </c>
      <c r="F1838" t="s">
        <v>19</v>
      </c>
      <c r="G1838" t="s">
        <v>27</v>
      </c>
      <c r="H1838" t="s">
        <v>35</v>
      </c>
      <c r="I1838" t="s">
        <v>22</v>
      </c>
      <c r="K1838" t="s">
        <v>397</v>
      </c>
      <c r="N1838" t="s">
        <v>167</v>
      </c>
      <c r="O1838" s="1">
        <v>40091.635000000002</v>
      </c>
    </row>
    <row r="1839" spans="1:15" x14ac:dyDescent="0.35">
      <c r="A1839" t="s">
        <v>972</v>
      </c>
      <c r="B1839" t="s">
        <v>25</v>
      </c>
      <c r="C1839">
        <v>437447</v>
      </c>
      <c r="D1839" t="s">
        <v>17</v>
      </c>
      <c r="E1839" t="s">
        <v>18</v>
      </c>
      <c r="G1839" t="s">
        <v>20</v>
      </c>
      <c r="H1839" t="s">
        <v>35</v>
      </c>
      <c r="I1839" t="s">
        <v>22</v>
      </c>
      <c r="K1839" t="s">
        <v>250</v>
      </c>
      <c r="N1839" t="s">
        <v>24</v>
      </c>
      <c r="O1839" s="1">
        <v>40091.635567129626</v>
      </c>
    </row>
    <row r="1840" spans="1:15" x14ac:dyDescent="0.35">
      <c r="A1840" t="s">
        <v>972</v>
      </c>
      <c r="B1840" t="s">
        <v>25</v>
      </c>
      <c r="C1840">
        <v>621434</v>
      </c>
      <c r="D1840" t="s">
        <v>17</v>
      </c>
      <c r="E1840" t="s">
        <v>18</v>
      </c>
      <c r="G1840" t="s">
        <v>20</v>
      </c>
      <c r="H1840" t="s">
        <v>35</v>
      </c>
      <c r="I1840" t="s">
        <v>22</v>
      </c>
      <c r="K1840" t="s">
        <v>250</v>
      </c>
      <c r="N1840" t="s">
        <v>24</v>
      </c>
      <c r="O1840" s="1">
        <v>40091.635740740741</v>
      </c>
    </row>
    <row r="1841" spans="1:15" x14ac:dyDescent="0.35">
      <c r="A1841" t="s">
        <v>221</v>
      </c>
      <c r="B1841" t="s">
        <v>25</v>
      </c>
      <c r="C1841">
        <v>836472</v>
      </c>
      <c r="D1841" t="s">
        <v>17</v>
      </c>
      <c r="E1841" t="s">
        <v>18</v>
      </c>
      <c r="F1841" t="s">
        <v>34</v>
      </c>
      <c r="G1841" t="s">
        <v>20</v>
      </c>
      <c r="H1841" t="s">
        <v>35</v>
      </c>
      <c r="I1841" t="s">
        <v>22</v>
      </c>
      <c r="M1841" t="s">
        <v>2540</v>
      </c>
      <c r="N1841" t="s">
        <v>24</v>
      </c>
      <c r="O1841" s="1">
        <v>40091.636400462965</v>
      </c>
    </row>
    <row r="1842" spans="1:15" x14ac:dyDescent="0.35">
      <c r="A1842" t="s">
        <v>221</v>
      </c>
      <c r="B1842" t="s">
        <v>25</v>
      </c>
      <c r="C1842">
        <v>755298</v>
      </c>
      <c r="D1842" t="s">
        <v>17</v>
      </c>
      <c r="E1842" t="s">
        <v>18</v>
      </c>
      <c r="F1842" t="s">
        <v>34</v>
      </c>
      <c r="G1842" t="s">
        <v>20</v>
      </c>
      <c r="H1842" t="s">
        <v>35</v>
      </c>
      <c r="I1842" t="s">
        <v>22</v>
      </c>
      <c r="N1842" t="s">
        <v>34</v>
      </c>
      <c r="O1842" s="1">
        <v>40091.636782407404</v>
      </c>
    </row>
    <row r="1843" spans="1:15" x14ac:dyDescent="0.35">
      <c r="A1843" t="s">
        <v>221</v>
      </c>
      <c r="B1843" t="s">
        <v>16</v>
      </c>
      <c r="C1843">
        <v>431826</v>
      </c>
      <c r="D1843" t="s">
        <v>17</v>
      </c>
      <c r="E1843" t="s">
        <v>18</v>
      </c>
      <c r="F1843" t="s">
        <v>19</v>
      </c>
      <c r="G1843" t="s">
        <v>20</v>
      </c>
      <c r="H1843" t="s">
        <v>35</v>
      </c>
      <c r="I1843" t="s">
        <v>22</v>
      </c>
      <c r="N1843" t="s">
        <v>34</v>
      </c>
      <c r="O1843" s="1">
        <v>40091.638067129628</v>
      </c>
    </row>
    <row r="1844" spans="1:15" x14ac:dyDescent="0.35">
      <c r="A1844" t="s">
        <v>560</v>
      </c>
      <c r="B1844" t="s">
        <v>25</v>
      </c>
      <c r="C1844">
        <v>428330</v>
      </c>
      <c r="D1844" t="s">
        <v>17</v>
      </c>
      <c r="E1844" t="s">
        <v>18</v>
      </c>
      <c r="F1844" t="s">
        <v>19</v>
      </c>
      <c r="G1844" t="s">
        <v>20</v>
      </c>
      <c r="H1844" t="s">
        <v>35</v>
      </c>
      <c r="I1844" t="s">
        <v>22</v>
      </c>
      <c r="K1844" t="s">
        <v>250</v>
      </c>
      <c r="M1844" t="s">
        <v>1871</v>
      </c>
      <c r="N1844" t="s">
        <v>24</v>
      </c>
      <c r="O1844" s="1">
        <v>40091.638437499998</v>
      </c>
    </row>
    <row r="1845" spans="1:15" x14ac:dyDescent="0.35">
      <c r="A1845" t="s">
        <v>15</v>
      </c>
      <c r="B1845" t="s">
        <v>16</v>
      </c>
      <c r="C1845">
        <v>460538</v>
      </c>
      <c r="D1845" t="s">
        <v>17</v>
      </c>
      <c r="E1845" t="s">
        <v>18</v>
      </c>
      <c r="F1845" t="s">
        <v>19</v>
      </c>
      <c r="G1845" t="s">
        <v>27</v>
      </c>
      <c r="H1845" t="s">
        <v>35</v>
      </c>
      <c r="I1845" t="s">
        <v>22</v>
      </c>
      <c r="N1845" t="s">
        <v>24</v>
      </c>
      <c r="O1845" s="1">
        <v>40091.638761574075</v>
      </c>
    </row>
    <row r="1846" spans="1:15" x14ac:dyDescent="0.35">
      <c r="A1846" t="s">
        <v>15</v>
      </c>
      <c r="B1846" t="s">
        <v>25</v>
      </c>
      <c r="C1846">
        <v>162487</v>
      </c>
      <c r="D1846" t="s">
        <v>17</v>
      </c>
      <c r="E1846" t="s">
        <v>18</v>
      </c>
      <c r="F1846" t="s">
        <v>19</v>
      </c>
      <c r="G1846" t="s">
        <v>20</v>
      </c>
      <c r="H1846" t="s">
        <v>35</v>
      </c>
      <c r="I1846" t="s">
        <v>22</v>
      </c>
      <c r="N1846" t="s">
        <v>24</v>
      </c>
      <c r="O1846" s="1">
        <v>40091.638958333337</v>
      </c>
    </row>
    <row r="1847" spans="1:15" x14ac:dyDescent="0.35">
      <c r="A1847" t="s">
        <v>221</v>
      </c>
      <c r="B1847" t="s">
        <v>25</v>
      </c>
      <c r="C1847">
        <v>10965</v>
      </c>
      <c r="D1847" t="s">
        <v>17</v>
      </c>
      <c r="E1847" t="s">
        <v>18</v>
      </c>
      <c r="F1847" t="s">
        <v>19</v>
      </c>
      <c r="G1847" t="s">
        <v>27</v>
      </c>
      <c r="H1847" t="s">
        <v>35</v>
      </c>
      <c r="I1847" t="s">
        <v>22</v>
      </c>
      <c r="K1847" t="s">
        <v>230</v>
      </c>
      <c r="N1847" t="s">
        <v>34</v>
      </c>
      <c r="O1847" s="1">
        <v>40091.639421296299</v>
      </c>
    </row>
    <row r="1848" spans="1:15" x14ac:dyDescent="0.35">
      <c r="A1848" t="s">
        <v>15</v>
      </c>
      <c r="B1848" t="s">
        <v>16</v>
      </c>
      <c r="C1848">
        <v>509402</v>
      </c>
      <c r="D1848" t="s">
        <v>17</v>
      </c>
      <c r="E1848" t="s">
        <v>18</v>
      </c>
      <c r="F1848" t="s">
        <v>19</v>
      </c>
      <c r="G1848" t="s">
        <v>20</v>
      </c>
      <c r="H1848" t="s">
        <v>35</v>
      </c>
      <c r="I1848" t="s">
        <v>22</v>
      </c>
      <c r="N1848" t="s">
        <v>24</v>
      </c>
      <c r="O1848" s="1">
        <v>40091.639699074076</v>
      </c>
    </row>
    <row r="1849" spans="1:15" x14ac:dyDescent="0.35">
      <c r="A1849" t="s">
        <v>15</v>
      </c>
      <c r="B1849" t="s">
        <v>16</v>
      </c>
      <c r="C1849">
        <v>93856</v>
      </c>
      <c r="D1849" t="s">
        <v>17</v>
      </c>
      <c r="E1849" t="s">
        <v>18</v>
      </c>
      <c r="F1849" t="s">
        <v>19</v>
      </c>
      <c r="G1849" t="s">
        <v>27</v>
      </c>
      <c r="H1849" t="s">
        <v>35</v>
      </c>
      <c r="I1849" t="s">
        <v>22</v>
      </c>
      <c r="N1849" t="s">
        <v>24</v>
      </c>
      <c r="O1849" s="1">
        <v>40091.639803240738</v>
      </c>
    </row>
    <row r="1850" spans="1:15" x14ac:dyDescent="0.35">
      <c r="A1850" t="s">
        <v>327</v>
      </c>
      <c r="B1850" t="s">
        <v>25</v>
      </c>
      <c r="C1850">
        <v>8562</v>
      </c>
      <c r="D1850" t="s">
        <v>17</v>
      </c>
      <c r="E1850" t="s">
        <v>18</v>
      </c>
      <c r="F1850" t="s">
        <v>19</v>
      </c>
      <c r="G1850" t="s">
        <v>27</v>
      </c>
      <c r="H1850" t="s">
        <v>385</v>
      </c>
      <c r="I1850" t="s">
        <v>22</v>
      </c>
      <c r="K1850" t="s">
        <v>31</v>
      </c>
      <c r="N1850" t="s">
        <v>24</v>
      </c>
      <c r="O1850" s="1">
        <v>40092.39329861111</v>
      </c>
    </row>
    <row r="1851" spans="1:15" x14ac:dyDescent="0.35">
      <c r="A1851" t="s">
        <v>221</v>
      </c>
      <c r="B1851" t="s">
        <v>25</v>
      </c>
      <c r="C1851">
        <v>280902</v>
      </c>
      <c r="D1851" t="s">
        <v>17</v>
      </c>
      <c r="E1851" t="s">
        <v>18</v>
      </c>
      <c r="F1851" t="s">
        <v>19</v>
      </c>
      <c r="G1851" t="s">
        <v>27</v>
      </c>
      <c r="H1851" t="s">
        <v>471</v>
      </c>
      <c r="I1851" t="s">
        <v>144</v>
      </c>
      <c r="M1851" t="s">
        <v>1520</v>
      </c>
      <c r="N1851" t="s">
        <v>34</v>
      </c>
      <c r="O1851" s="1">
        <v>40092.583356481482</v>
      </c>
    </row>
    <row r="1852" spans="1:15" x14ac:dyDescent="0.35">
      <c r="A1852" t="s">
        <v>15</v>
      </c>
      <c r="B1852" t="s">
        <v>25</v>
      </c>
      <c r="C1852">
        <v>66124</v>
      </c>
      <c r="D1852" t="s">
        <v>17</v>
      </c>
      <c r="E1852" t="s">
        <v>18</v>
      </c>
      <c r="F1852" t="s">
        <v>19</v>
      </c>
      <c r="I1852" t="s">
        <v>22</v>
      </c>
      <c r="N1852" t="s">
        <v>24</v>
      </c>
      <c r="O1852" s="1">
        <v>40092.615578703706</v>
      </c>
    </row>
    <row r="1853" spans="1:15" x14ac:dyDescent="0.35">
      <c r="A1853" t="s">
        <v>15</v>
      </c>
      <c r="B1853" t="s">
        <v>16</v>
      </c>
      <c r="C1853" t="s">
        <v>2809</v>
      </c>
      <c r="D1853" t="s">
        <v>17</v>
      </c>
      <c r="E1853" t="s">
        <v>18</v>
      </c>
      <c r="F1853" t="s">
        <v>19</v>
      </c>
      <c r="I1853" t="s">
        <v>22</v>
      </c>
      <c r="N1853" t="s">
        <v>24</v>
      </c>
      <c r="O1853" s="1">
        <v>40092.880613425928</v>
      </c>
    </row>
    <row r="1854" spans="1:15" x14ac:dyDescent="0.35">
      <c r="A1854" t="s">
        <v>221</v>
      </c>
      <c r="B1854" t="s">
        <v>25</v>
      </c>
      <c r="C1854">
        <v>836807</v>
      </c>
      <c r="D1854" t="s">
        <v>17</v>
      </c>
      <c r="E1854" t="s">
        <v>18</v>
      </c>
      <c r="F1854" t="s">
        <v>34</v>
      </c>
      <c r="I1854" t="s">
        <v>22</v>
      </c>
      <c r="N1854" t="s">
        <v>24</v>
      </c>
      <c r="O1854" s="1">
        <v>40093.722546296296</v>
      </c>
    </row>
    <row r="1855" spans="1:15" x14ac:dyDescent="0.35">
      <c r="A1855" t="s">
        <v>221</v>
      </c>
      <c r="B1855" t="s">
        <v>25</v>
      </c>
      <c r="C1855">
        <v>382260</v>
      </c>
      <c r="D1855" t="s">
        <v>17</v>
      </c>
      <c r="E1855" t="s">
        <v>18</v>
      </c>
      <c r="F1855" t="s">
        <v>19</v>
      </c>
      <c r="G1855" t="s">
        <v>20</v>
      </c>
      <c r="H1855" t="s">
        <v>1745</v>
      </c>
      <c r="I1855" t="s">
        <v>22</v>
      </c>
      <c r="K1855" t="s">
        <v>132</v>
      </c>
      <c r="N1855" t="s">
        <v>34</v>
      </c>
      <c r="O1855" s="1">
        <v>40093.781527777777</v>
      </c>
    </row>
    <row r="1856" spans="1:15" x14ac:dyDescent="0.35">
      <c r="A1856" t="s">
        <v>500</v>
      </c>
      <c r="B1856" t="s">
        <v>25</v>
      </c>
      <c r="C1856">
        <v>528048</v>
      </c>
      <c r="D1856" t="s">
        <v>17</v>
      </c>
      <c r="E1856" t="s">
        <v>18</v>
      </c>
      <c r="F1856" t="s">
        <v>34</v>
      </c>
      <c r="G1856" t="s">
        <v>20</v>
      </c>
      <c r="H1856" t="s">
        <v>2039</v>
      </c>
      <c r="I1856" t="s">
        <v>108</v>
      </c>
      <c r="K1856" t="s">
        <v>139</v>
      </c>
      <c r="N1856" t="s">
        <v>34</v>
      </c>
      <c r="O1856" s="1">
        <v>40093.828530092593</v>
      </c>
    </row>
    <row r="1857" spans="1:15" x14ac:dyDescent="0.35">
      <c r="A1857" t="s">
        <v>15</v>
      </c>
      <c r="B1857" t="s">
        <v>16</v>
      </c>
      <c r="C1857">
        <v>373628</v>
      </c>
      <c r="D1857" t="s">
        <v>17</v>
      </c>
      <c r="E1857" t="s">
        <v>18</v>
      </c>
      <c r="F1857" t="s">
        <v>19</v>
      </c>
      <c r="H1857" t="s">
        <v>385</v>
      </c>
      <c r="I1857" t="s">
        <v>22</v>
      </c>
      <c r="N1857" t="s">
        <v>24</v>
      </c>
      <c r="O1857" s="1">
        <v>40094.122662037036</v>
      </c>
    </row>
    <row r="1858" spans="1:15" x14ac:dyDescent="0.35">
      <c r="A1858" t="s">
        <v>15</v>
      </c>
      <c r="B1858" t="s">
        <v>25</v>
      </c>
      <c r="C1858">
        <v>756966</v>
      </c>
      <c r="D1858" t="s">
        <v>17</v>
      </c>
      <c r="E1858" t="s">
        <v>18</v>
      </c>
      <c r="F1858" t="s">
        <v>19</v>
      </c>
      <c r="G1858" t="s">
        <v>20</v>
      </c>
      <c r="H1858" t="s">
        <v>162</v>
      </c>
      <c r="I1858" t="s">
        <v>22</v>
      </c>
      <c r="N1858" t="s">
        <v>24</v>
      </c>
      <c r="O1858" s="1">
        <v>40094.225358796299</v>
      </c>
    </row>
    <row r="1859" spans="1:15" x14ac:dyDescent="0.35">
      <c r="A1859" t="s">
        <v>15</v>
      </c>
      <c r="B1859" t="s">
        <v>16</v>
      </c>
      <c r="C1859">
        <v>351032</v>
      </c>
      <c r="D1859" t="s">
        <v>17</v>
      </c>
      <c r="E1859" t="s">
        <v>18</v>
      </c>
      <c r="F1859" t="s">
        <v>19</v>
      </c>
      <c r="H1859" t="s">
        <v>849</v>
      </c>
      <c r="I1859" t="s">
        <v>22</v>
      </c>
      <c r="N1859" t="s">
        <v>24</v>
      </c>
      <c r="O1859" s="1">
        <v>40094.911400462966</v>
      </c>
    </row>
    <row r="1860" spans="1:15" x14ac:dyDescent="0.35">
      <c r="A1860" t="s">
        <v>972</v>
      </c>
      <c r="B1860" t="s">
        <v>25</v>
      </c>
      <c r="C1860">
        <v>621460</v>
      </c>
      <c r="D1860" t="s">
        <v>17</v>
      </c>
      <c r="E1860" t="s">
        <v>18</v>
      </c>
      <c r="F1860" t="s">
        <v>19</v>
      </c>
      <c r="H1860" t="s">
        <v>891</v>
      </c>
      <c r="I1860" t="s">
        <v>22</v>
      </c>
      <c r="K1860" t="s">
        <v>250</v>
      </c>
      <c r="N1860" t="s">
        <v>24</v>
      </c>
      <c r="O1860" s="1">
        <v>40095.416851851849</v>
      </c>
    </row>
    <row r="1861" spans="1:15" x14ac:dyDescent="0.35">
      <c r="A1861" t="s">
        <v>1381</v>
      </c>
      <c r="B1861" t="s">
        <v>16</v>
      </c>
      <c r="C1861">
        <v>340198</v>
      </c>
      <c r="D1861" t="s">
        <v>17</v>
      </c>
      <c r="E1861" t="s">
        <v>18</v>
      </c>
      <c r="F1861" t="s">
        <v>34</v>
      </c>
      <c r="G1861" t="s">
        <v>20</v>
      </c>
      <c r="H1861" t="s">
        <v>1655</v>
      </c>
      <c r="I1861" t="s">
        <v>22</v>
      </c>
      <c r="K1861" t="s">
        <v>197</v>
      </c>
      <c r="N1861" t="s">
        <v>24</v>
      </c>
      <c r="O1861" s="1">
        <v>40095.717430555553</v>
      </c>
    </row>
    <row r="1862" spans="1:15" x14ac:dyDescent="0.35">
      <c r="A1862" t="s">
        <v>15</v>
      </c>
      <c r="B1862" t="s">
        <v>25</v>
      </c>
      <c r="C1862">
        <v>245893</v>
      </c>
      <c r="D1862" t="s">
        <v>17</v>
      </c>
      <c r="E1862" t="s">
        <v>18</v>
      </c>
      <c r="F1862" t="s">
        <v>19</v>
      </c>
      <c r="G1862" t="s">
        <v>20</v>
      </c>
      <c r="H1862" t="s">
        <v>748</v>
      </c>
      <c r="I1862" t="s">
        <v>22</v>
      </c>
      <c r="L1862">
        <v>1958</v>
      </c>
      <c r="N1862" t="s">
        <v>24</v>
      </c>
      <c r="O1862" s="1">
        <v>40097.420162037037</v>
      </c>
    </row>
    <row r="1863" spans="1:15" x14ac:dyDescent="0.35">
      <c r="A1863" t="s">
        <v>327</v>
      </c>
      <c r="B1863" t="s">
        <v>16</v>
      </c>
      <c r="C1863">
        <v>598025</v>
      </c>
      <c r="D1863" t="s">
        <v>17</v>
      </c>
      <c r="E1863" t="s">
        <v>18</v>
      </c>
      <c r="F1863" t="s">
        <v>19</v>
      </c>
      <c r="G1863" t="s">
        <v>20</v>
      </c>
      <c r="H1863" t="s">
        <v>1041</v>
      </c>
      <c r="I1863" t="s">
        <v>22</v>
      </c>
      <c r="K1863" t="s">
        <v>81</v>
      </c>
      <c r="N1863" t="s">
        <v>24</v>
      </c>
      <c r="O1863" s="1">
        <v>40097.963622685187</v>
      </c>
    </row>
    <row r="1864" spans="1:15" x14ac:dyDescent="0.35">
      <c r="A1864" t="s">
        <v>15</v>
      </c>
      <c r="B1864" t="s">
        <v>16</v>
      </c>
      <c r="C1864">
        <v>461172</v>
      </c>
      <c r="D1864" t="s">
        <v>17</v>
      </c>
      <c r="E1864" t="s">
        <v>18</v>
      </c>
      <c r="F1864" t="s">
        <v>19</v>
      </c>
      <c r="G1864" t="s">
        <v>20</v>
      </c>
      <c r="H1864" t="s">
        <v>1937</v>
      </c>
      <c r="I1864" t="s">
        <v>22</v>
      </c>
      <c r="K1864" t="s">
        <v>195</v>
      </c>
      <c r="L1864">
        <v>2004</v>
      </c>
      <c r="N1864" t="s">
        <v>24</v>
      </c>
      <c r="O1864" s="1">
        <v>40098.066944444443</v>
      </c>
    </row>
    <row r="1865" spans="1:15" x14ac:dyDescent="0.35">
      <c r="A1865" t="s">
        <v>15</v>
      </c>
      <c r="B1865" t="s">
        <v>25</v>
      </c>
      <c r="C1865">
        <v>220963</v>
      </c>
      <c r="D1865" t="s">
        <v>17</v>
      </c>
      <c r="E1865" t="s">
        <v>18</v>
      </c>
      <c r="F1865" t="s">
        <v>19</v>
      </c>
      <c r="G1865" t="s">
        <v>20</v>
      </c>
      <c r="H1865" t="s">
        <v>28</v>
      </c>
      <c r="I1865" t="s">
        <v>22</v>
      </c>
      <c r="L1865">
        <v>1956</v>
      </c>
      <c r="N1865" t="s">
        <v>24</v>
      </c>
      <c r="O1865" s="1">
        <v>40099.186527777776</v>
      </c>
    </row>
    <row r="1866" spans="1:15" x14ac:dyDescent="0.35">
      <c r="A1866" t="s">
        <v>15</v>
      </c>
      <c r="B1866" t="s">
        <v>16</v>
      </c>
      <c r="C1866">
        <v>525380</v>
      </c>
      <c r="D1866" t="s">
        <v>17</v>
      </c>
      <c r="E1866" t="s">
        <v>18</v>
      </c>
      <c r="F1866" t="s">
        <v>19</v>
      </c>
      <c r="G1866" t="s">
        <v>20</v>
      </c>
      <c r="H1866" t="s">
        <v>46</v>
      </c>
      <c r="I1866" t="s">
        <v>22</v>
      </c>
      <c r="N1866" t="s">
        <v>24</v>
      </c>
      <c r="O1866" s="1">
        <v>40099.574999999997</v>
      </c>
    </row>
    <row r="1867" spans="1:15" x14ac:dyDescent="0.35">
      <c r="A1867" t="s">
        <v>560</v>
      </c>
      <c r="B1867" t="s">
        <v>25</v>
      </c>
      <c r="C1867">
        <v>852066</v>
      </c>
      <c r="D1867" t="s">
        <v>17</v>
      </c>
      <c r="E1867" t="s">
        <v>18</v>
      </c>
      <c r="F1867" t="s">
        <v>19</v>
      </c>
      <c r="G1867" t="s">
        <v>20</v>
      </c>
      <c r="I1867" t="s">
        <v>22</v>
      </c>
      <c r="K1867" t="s">
        <v>195</v>
      </c>
      <c r="N1867" t="s">
        <v>24</v>
      </c>
      <c r="O1867" s="1">
        <v>40100.370717592596</v>
      </c>
    </row>
    <row r="1868" spans="1:15" x14ac:dyDescent="0.35">
      <c r="A1868" t="s">
        <v>15</v>
      </c>
      <c r="B1868" t="s">
        <v>25</v>
      </c>
      <c r="C1868">
        <v>703631</v>
      </c>
      <c r="D1868" t="s">
        <v>17</v>
      </c>
      <c r="E1868" t="s">
        <v>18</v>
      </c>
      <c r="F1868" t="s">
        <v>19</v>
      </c>
      <c r="G1868" t="s">
        <v>20</v>
      </c>
      <c r="I1868" t="s">
        <v>22</v>
      </c>
      <c r="N1868" t="s">
        <v>24</v>
      </c>
      <c r="O1868" s="1">
        <v>40100.371018518519</v>
      </c>
    </row>
    <row r="1869" spans="1:15" x14ac:dyDescent="0.35">
      <c r="A1869" t="s">
        <v>221</v>
      </c>
      <c r="B1869" t="s">
        <v>25</v>
      </c>
      <c r="C1869">
        <v>61038</v>
      </c>
      <c r="D1869" t="s">
        <v>17</v>
      </c>
      <c r="E1869" t="s">
        <v>18</v>
      </c>
      <c r="F1869" t="s">
        <v>19</v>
      </c>
      <c r="G1869" t="s">
        <v>27</v>
      </c>
      <c r="H1869" t="s">
        <v>35</v>
      </c>
      <c r="I1869" t="s">
        <v>22</v>
      </c>
      <c r="N1869" t="s">
        <v>34</v>
      </c>
      <c r="O1869" s="1">
        <v>40100.371365740742</v>
      </c>
    </row>
    <row r="1870" spans="1:15" x14ac:dyDescent="0.35">
      <c r="A1870" t="s">
        <v>15</v>
      </c>
      <c r="B1870" t="s">
        <v>25</v>
      </c>
      <c r="C1870">
        <v>140104</v>
      </c>
      <c r="D1870" t="s">
        <v>17</v>
      </c>
      <c r="E1870" t="s">
        <v>18</v>
      </c>
      <c r="F1870" t="s">
        <v>19</v>
      </c>
      <c r="G1870" t="s">
        <v>27</v>
      </c>
      <c r="I1870" t="s">
        <v>180</v>
      </c>
      <c r="K1870" t="s">
        <v>31</v>
      </c>
      <c r="N1870" t="s">
        <v>24</v>
      </c>
      <c r="O1870" s="1">
        <v>40100.73951388889</v>
      </c>
    </row>
    <row r="1871" spans="1:15" x14ac:dyDescent="0.35">
      <c r="A1871" t="s">
        <v>221</v>
      </c>
      <c r="B1871" t="s">
        <v>25</v>
      </c>
      <c r="C1871">
        <v>341454</v>
      </c>
      <c r="D1871" t="s">
        <v>17</v>
      </c>
      <c r="E1871" t="s">
        <v>18</v>
      </c>
      <c r="F1871" t="s">
        <v>19</v>
      </c>
      <c r="G1871" t="s">
        <v>20</v>
      </c>
      <c r="H1871" t="s">
        <v>471</v>
      </c>
      <c r="I1871" t="s">
        <v>114</v>
      </c>
      <c r="N1871" t="s">
        <v>34</v>
      </c>
      <c r="O1871" s="1">
        <v>40100.788182870368</v>
      </c>
    </row>
    <row r="1872" spans="1:15" x14ac:dyDescent="0.35">
      <c r="A1872" t="s">
        <v>221</v>
      </c>
      <c r="B1872" t="s">
        <v>16</v>
      </c>
      <c r="C1872">
        <v>26545</v>
      </c>
      <c r="D1872" t="s">
        <v>17</v>
      </c>
      <c r="E1872" t="s">
        <v>18</v>
      </c>
      <c r="F1872" t="s">
        <v>19</v>
      </c>
      <c r="G1872" t="s">
        <v>27</v>
      </c>
      <c r="H1872" t="s">
        <v>277</v>
      </c>
      <c r="I1872" t="s">
        <v>22</v>
      </c>
      <c r="K1872" t="s">
        <v>139</v>
      </c>
      <c r="N1872" t="s">
        <v>24</v>
      </c>
      <c r="O1872" s="1">
        <v>40100.948969907404</v>
      </c>
    </row>
    <row r="1873" spans="1:15" x14ac:dyDescent="0.35">
      <c r="A1873" t="s">
        <v>314</v>
      </c>
      <c r="B1873" t="s">
        <v>16</v>
      </c>
      <c r="C1873">
        <v>8293</v>
      </c>
      <c r="D1873" t="s">
        <v>17</v>
      </c>
      <c r="E1873" t="s">
        <v>18</v>
      </c>
      <c r="F1873" t="s">
        <v>19</v>
      </c>
      <c r="G1873" t="s">
        <v>27</v>
      </c>
      <c r="H1873" t="s">
        <v>377</v>
      </c>
      <c r="I1873" t="s">
        <v>22</v>
      </c>
      <c r="K1873" t="s">
        <v>81</v>
      </c>
      <c r="N1873" t="s">
        <v>34</v>
      </c>
      <c r="O1873" s="1">
        <v>40101.011284722219</v>
      </c>
    </row>
    <row r="1874" spans="1:15" x14ac:dyDescent="0.35">
      <c r="A1874" t="s">
        <v>15</v>
      </c>
      <c r="B1874" t="s">
        <v>25</v>
      </c>
      <c r="C1874">
        <v>799713</v>
      </c>
      <c r="D1874" t="s">
        <v>17</v>
      </c>
      <c r="E1874" t="s">
        <v>18</v>
      </c>
      <c r="G1874" t="s">
        <v>20</v>
      </c>
      <c r="H1874" t="s">
        <v>71</v>
      </c>
      <c r="I1874" t="s">
        <v>22</v>
      </c>
      <c r="N1874" t="s">
        <v>24</v>
      </c>
      <c r="O1874" s="1">
        <v>40101.704629629632</v>
      </c>
    </row>
    <row r="1875" spans="1:15" x14ac:dyDescent="0.35">
      <c r="B1875" t="s">
        <v>25</v>
      </c>
      <c r="C1875">
        <v>474</v>
      </c>
      <c r="D1875" t="s">
        <v>73</v>
      </c>
      <c r="E1875" t="s">
        <v>26</v>
      </c>
      <c r="F1875" t="s">
        <v>19</v>
      </c>
      <c r="G1875" t="s">
        <v>27</v>
      </c>
      <c r="H1875" t="s">
        <v>78</v>
      </c>
      <c r="I1875" t="s">
        <v>22</v>
      </c>
      <c r="K1875" t="s">
        <v>31</v>
      </c>
      <c r="M1875" t="s">
        <v>79</v>
      </c>
      <c r="N1875" t="s">
        <v>24</v>
      </c>
      <c r="O1875" s="1">
        <v>40102.380196759259</v>
      </c>
    </row>
    <row r="1876" spans="1:15" x14ac:dyDescent="0.35">
      <c r="A1876" t="s">
        <v>560</v>
      </c>
      <c r="B1876" t="s">
        <v>25</v>
      </c>
      <c r="C1876">
        <v>559885</v>
      </c>
      <c r="D1876" t="s">
        <v>17</v>
      </c>
      <c r="E1876" t="s">
        <v>18</v>
      </c>
      <c r="F1876" t="s">
        <v>19</v>
      </c>
      <c r="G1876" t="s">
        <v>20</v>
      </c>
      <c r="H1876" t="s">
        <v>510</v>
      </c>
      <c r="I1876" t="s">
        <v>22</v>
      </c>
      <c r="K1876" t="s">
        <v>195</v>
      </c>
      <c r="N1876" t="s">
        <v>24</v>
      </c>
      <c r="O1876" s="1">
        <v>40102.519224537034</v>
      </c>
    </row>
    <row r="1877" spans="1:15" x14ac:dyDescent="0.35">
      <c r="A1877" t="s">
        <v>15</v>
      </c>
      <c r="B1877" t="s">
        <v>25</v>
      </c>
      <c r="C1877">
        <v>878774</v>
      </c>
      <c r="D1877" t="s">
        <v>17</v>
      </c>
      <c r="E1877" t="s">
        <v>18</v>
      </c>
      <c r="F1877" t="s">
        <v>96</v>
      </c>
      <c r="H1877" t="s">
        <v>239</v>
      </c>
      <c r="I1877" t="s">
        <v>22</v>
      </c>
      <c r="N1877" t="s">
        <v>24</v>
      </c>
      <c r="O1877" s="1">
        <v>40102.601597222223</v>
      </c>
    </row>
    <row r="1878" spans="1:15" x14ac:dyDescent="0.35">
      <c r="A1878" t="s">
        <v>15</v>
      </c>
      <c r="B1878" t="s">
        <v>16</v>
      </c>
      <c r="C1878">
        <v>988833</v>
      </c>
      <c r="D1878" t="s">
        <v>17</v>
      </c>
      <c r="E1878" t="s">
        <v>18</v>
      </c>
      <c r="F1878" t="s">
        <v>34</v>
      </c>
      <c r="G1878" t="s">
        <v>20</v>
      </c>
      <c r="H1878" t="s">
        <v>254</v>
      </c>
      <c r="I1878" t="s">
        <v>22</v>
      </c>
      <c r="K1878" t="s">
        <v>81</v>
      </c>
      <c r="L1878">
        <v>1988</v>
      </c>
      <c r="N1878" t="s">
        <v>24</v>
      </c>
      <c r="O1878" s="1">
        <v>40102.860775462963</v>
      </c>
    </row>
    <row r="1879" spans="1:15" x14ac:dyDescent="0.35">
      <c r="A1879" t="s">
        <v>15</v>
      </c>
      <c r="B1879" t="s">
        <v>25</v>
      </c>
      <c r="C1879">
        <v>896524</v>
      </c>
      <c r="D1879" t="s">
        <v>17</v>
      </c>
      <c r="E1879" t="s">
        <v>18</v>
      </c>
      <c r="F1879" t="s">
        <v>96</v>
      </c>
      <c r="G1879" t="s">
        <v>20</v>
      </c>
      <c r="H1879" t="s">
        <v>602</v>
      </c>
      <c r="I1879" t="s">
        <v>22</v>
      </c>
      <c r="K1879" t="s">
        <v>31</v>
      </c>
      <c r="L1879">
        <v>1974</v>
      </c>
      <c r="N1879" t="s">
        <v>24</v>
      </c>
      <c r="O1879" s="1">
        <v>40103.509826388887</v>
      </c>
    </row>
    <row r="1880" spans="1:15" x14ac:dyDescent="0.35">
      <c r="A1880" t="s">
        <v>95</v>
      </c>
      <c r="B1880" t="s">
        <v>25</v>
      </c>
      <c r="C1880">
        <v>2036</v>
      </c>
      <c r="D1880" t="s">
        <v>73</v>
      </c>
      <c r="E1880" t="s">
        <v>26</v>
      </c>
      <c r="F1880" t="s">
        <v>34</v>
      </c>
      <c r="G1880" t="s">
        <v>27</v>
      </c>
      <c r="H1880" t="s">
        <v>161</v>
      </c>
      <c r="I1880" t="s">
        <v>22</v>
      </c>
      <c r="K1880" t="s">
        <v>31</v>
      </c>
      <c r="N1880" t="s">
        <v>24</v>
      </c>
      <c r="O1880" s="1">
        <v>40103.565486111111</v>
      </c>
    </row>
    <row r="1881" spans="1:15" x14ac:dyDescent="0.35">
      <c r="A1881" t="s">
        <v>15</v>
      </c>
      <c r="B1881" t="s">
        <v>25</v>
      </c>
      <c r="C1881">
        <v>976179</v>
      </c>
      <c r="D1881" t="s">
        <v>17</v>
      </c>
      <c r="E1881" t="s">
        <v>18</v>
      </c>
      <c r="F1881" t="s">
        <v>19</v>
      </c>
      <c r="G1881" t="s">
        <v>20</v>
      </c>
      <c r="H1881" t="s">
        <v>28</v>
      </c>
      <c r="I1881" t="s">
        <v>22</v>
      </c>
      <c r="K1881" t="s">
        <v>94</v>
      </c>
      <c r="N1881" t="s">
        <v>24</v>
      </c>
      <c r="O1881" s="1">
        <v>40103.589872685188</v>
      </c>
    </row>
    <row r="1882" spans="1:15" x14ac:dyDescent="0.35">
      <c r="A1882" t="s">
        <v>15</v>
      </c>
      <c r="B1882" t="s">
        <v>25</v>
      </c>
      <c r="C1882">
        <v>120930</v>
      </c>
      <c r="D1882" t="s">
        <v>17</v>
      </c>
      <c r="E1882" t="s">
        <v>18</v>
      </c>
      <c r="F1882" t="s">
        <v>19</v>
      </c>
      <c r="G1882" t="s">
        <v>20</v>
      </c>
      <c r="H1882" t="s">
        <v>258</v>
      </c>
      <c r="I1882" t="s">
        <v>22</v>
      </c>
      <c r="L1882">
        <v>1953</v>
      </c>
      <c r="M1882" t="s">
        <v>1151</v>
      </c>
      <c r="N1882" t="s">
        <v>24</v>
      </c>
      <c r="O1882" s="1">
        <v>40103.710451388892</v>
      </c>
    </row>
    <row r="1883" spans="1:15" x14ac:dyDescent="0.35">
      <c r="A1883" t="s">
        <v>560</v>
      </c>
      <c r="B1883" t="s">
        <v>25</v>
      </c>
      <c r="C1883">
        <v>169466</v>
      </c>
      <c r="D1883" t="s">
        <v>17</v>
      </c>
      <c r="E1883" t="s">
        <v>18</v>
      </c>
      <c r="F1883" t="s">
        <v>19</v>
      </c>
      <c r="G1883" t="s">
        <v>20</v>
      </c>
      <c r="H1883" t="s">
        <v>1290</v>
      </c>
      <c r="I1883" t="s">
        <v>22</v>
      </c>
      <c r="K1883" t="s">
        <v>195</v>
      </c>
      <c r="N1883" t="s">
        <v>24</v>
      </c>
      <c r="O1883" s="1">
        <v>40103.902719907404</v>
      </c>
    </row>
    <row r="1884" spans="1:15" x14ac:dyDescent="0.35">
      <c r="A1884" t="s">
        <v>15</v>
      </c>
      <c r="B1884" t="s">
        <v>16</v>
      </c>
      <c r="C1884">
        <v>52801</v>
      </c>
      <c r="D1884" t="s">
        <v>17</v>
      </c>
      <c r="E1884" t="s">
        <v>18</v>
      </c>
      <c r="G1884" t="s">
        <v>27</v>
      </c>
      <c r="H1884" t="s">
        <v>153</v>
      </c>
      <c r="I1884" t="s">
        <v>22</v>
      </c>
      <c r="N1884" t="s">
        <v>24</v>
      </c>
      <c r="O1884" s="1">
        <v>40104.028773148151</v>
      </c>
    </row>
    <row r="1885" spans="1:15" x14ac:dyDescent="0.35">
      <c r="A1885" t="s">
        <v>15</v>
      </c>
      <c r="B1885" t="s">
        <v>16</v>
      </c>
      <c r="C1885">
        <v>80798</v>
      </c>
      <c r="D1885" t="s">
        <v>17</v>
      </c>
      <c r="E1885" t="s">
        <v>18</v>
      </c>
      <c r="F1885" t="s">
        <v>19</v>
      </c>
      <c r="H1885" t="s">
        <v>128</v>
      </c>
      <c r="I1885" t="s">
        <v>22</v>
      </c>
      <c r="N1885" t="s">
        <v>24</v>
      </c>
      <c r="O1885" s="1">
        <v>40104.473379629628</v>
      </c>
    </row>
    <row r="1886" spans="1:15" x14ac:dyDescent="0.35">
      <c r="A1886" t="s">
        <v>327</v>
      </c>
      <c r="B1886" t="s">
        <v>25</v>
      </c>
      <c r="C1886">
        <v>21353</v>
      </c>
      <c r="D1886" t="s">
        <v>17</v>
      </c>
      <c r="E1886" t="s">
        <v>18</v>
      </c>
      <c r="I1886" t="s">
        <v>22</v>
      </c>
      <c r="N1886" t="s">
        <v>24</v>
      </c>
      <c r="O1886" s="1">
        <v>40104.680127314816</v>
      </c>
    </row>
    <row r="1887" spans="1:15" x14ac:dyDescent="0.35">
      <c r="A1887" t="s">
        <v>15</v>
      </c>
      <c r="B1887" t="s">
        <v>25</v>
      </c>
      <c r="C1887">
        <v>885771</v>
      </c>
      <c r="D1887" t="s">
        <v>17</v>
      </c>
      <c r="E1887" t="s">
        <v>18</v>
      </c>
      <c r="F1887" t="s">
        <v>19</v>
      </c>
      <c r="G1887" t="s">
        <v>20</v>
      </c>
      <c r="I1887" t="s">
        <v>22</v>
      </c>
      <c r="K1887" t="s">
        <v>139</v>
      </c>
      <c r="N1887" t="s">
        <v>24</v>
      </c>
      <c r="O1887" s="1">
        <v>40104.743946759256</v>
      </c>
    </row>
    <row r="1888" spans="1:15" x14ac:dyDescent="0.35">
      <c r="A1888" t="s">
        <v>15</v>
      </c>
      <c r="B1888" t="s">
        <v>25</v>
      </c>
      <c r="C1888">
        <v>64478</v>
      </c>
      <c r="D1888" t="s">
        <v>17</v>
      </c>
      <c r="E1888" t="s">
        <v>18</v>
      </c>
      <c r="F1888" t="s">
        <v>19</v>
      </c>
      <c r="G1888" t="s">
        <v>27</v>
      </c>
      <c r="H1888" t="s">
        <v>888</v>
      </c>
      <c r="I1888" t="s">
        <v>22</v>
      </c>
      <c r="N1888" t="s">
        <v>24</v>
      </c>
      <c r="O1888" s="1">
        <v>40104.899155092593</v>
      </c>
    </row>
    <row r="1889" spans="1:15" x14ac:dyDescent="0.35">
      <c r="A1889" t="s">
        <v>15</v>
      </c>
      <c r="B1889" t="s">
        <v>25</v>
      </c>
      <c r="C1889">
        <v>581989</v>
      </c>
      <c r="D1889" t="s">
        <v>17</v>
      </c>
      <c r="E1889" t="s">
        <v>18</v>
      </c>
      <c r="F1889" t="s">
        <v>19</v>
      </c>
      <c r="G1889" t="s">
        <v>20</v>
      </c>
      <c r="H1889" t="s">
        <v>21</v>
      </c>
      <c r="I1889" t="s">
        <v>22</v>
      </c>
      <c r="N1889" t="s">
        <v>24</v>
      </c>
      <c r="O1889" s="1">
        <v>40105.149224537039</v>
      </c>
    </row>
    <row r="1890" spans="1:15" x14ac:dyDescent="0.35">
      <c r="A1890" t="s">
        <v>560</v>
      </c>
      <c r="B1890" t="s">
        <v>25</v>
      </c>
      <c r="C1890">
        <v>340820</v>
      </c>
      <c r="D1890" t="s">
        <v>17</v>
      </c>
      <c r="E1890" t="s">
        <v>18</v>
      </c>
      <c r="F1890" t="s">
        <v>19</v>
      </c>
      <c r="G1890" t="s">
        <v>20</v>
      </c>
      <c r="H1890" t="s">
        <v>1658</v>
      </c>
      <c r="I1890" t="s">
        <v>22</v>
      </c>
      <c r="K1890" t="s">
        <v>132</v>
      </c>
      <c r="N1890" t="s">
        <v>24</v>
      </c>
      <c r="O1890" s="1">
        <v>40105.169351851851</v>
      </c>
    </row>
    <row r="1891" spans="1:15" x14ac:dyDescent="0.35">
      <c r="A1891" t="s">
        <v>15</v>
      </c>
      <c r="B1891" t="s">
        <v>25</v>
      </c>
      <c r="C1891">
        <v>258303</v>
      </c>
      <c r="D1891" t="s">
        <v>17</v>
      </c>
      <c r="E1891" t="s">
        <v>18</v>
      </c>
      <c r="F1891" t="s">
        <v>96</v>
      </c>
      <c r="G1891" t="s">
        <v>20</v>
      </c>
      <c r="H1891" t="s">
        <v>172</v>
      </c>
      <c r="I1891" t="s">
        <v>144</v>
      </c>
      <c r="J1891">
        <v>456</v>
      </c>
      <c r="M1891" t="s">
        <v>1466</v>
      </c>
      <c r="N1891" t="s">
        <v>24</v>
      </c>
      <c r="O1891" s="1">
        <v>40105.500960648147</v>
      </c>
    </row>
    <row r="1892" spans="1:15" x14ac:dyDescent="0.35">
      <c r="A1892" t="s">
        <v>2660</v>
      </c>
      <c r="B1892" t="s">
        <v>1112</v>
      </c>
      <c r="C1892" t="s">
        <v>2990</v>
      </c>
      <c r="D1892" t="s">
        <v>17</v>
      </c>
      <c r="E1892" t="s">
        <v>18</v>
      </c>
      <c r="F1892" t="s">
        <v>19</v>
      </c>
      <c r="G1892" t="s">
        <v>20</v>
      </c>
      <c r="H1892" t="s">
        <v>172</v>
      </c>
      <c r="I1892" t="s">
        <v>22</v>
      </c>
      <c r="J1892">
        <v>433</v>
      </c>
      <c r="M1892" t="s">
        <v>1043</v>
      </c>
      <c r="N1892" t="s">
        <v>24</v>
      </c>
      <c r="O1892" s="1">
        <v>40105.506388888891</v>
      </c>
    </row>
    <row r="1893" spans="1:15" x14ac:dyDescent="0.35">
      <c r="A1893" t="s">
        <v>560</v>
      </c>
      <c r="B1893" t="s">
        <v>25</v>
      </c>
      <c r="C1893">
        <v>617927</v>
      </c>
      <c r="D1893" t="s">
        <v>17</v>
      </c>
      <c r="E1893" t="s">
        <v>18</v>
      </c>
      <c r="F1893" t="s">
        <v>19</v>
      </c>
      <c r="G1893" t="s">
        <v>20</v>
      </c>
      <c r="H1893" t="s">
        <v>172</v>
      </c>
      <c r="I1893" t="s">
        <v>144</v>
      </c>
      <c r="J1893">
        <v>459</v>
      </c>
      <c r="K1893" t="s">
        <v>195</v>
      </c>
      <c r="M1893" t="s">
        <v>2189</v>
      </c>
      <c r="N1893" t="s">
        <v>24</v>
      </c>
      <c r="O1893" s="1">
        <v>40105.512060185189</v>
      </c>
    </row>
    <row r="1894" spans="1:15" x14ac:dyDescent="0.35">
      <c r="B1894" t="s">
        <v>1112</v>
      </c>
      <c r="C1894">
        <v>635755</v>
      </c>
      <c r="D1894" t="s">
        <v>17</v>
      </c>
      <c r="E1894" t="s">
        <v>18</v>
      </c>
      <c r="F1894" t="s">
        <v>19</v>
      </c>
      <c r="G1894" t="s">
        <v>20</v>
      </c>
      <c r="H1894" t="s">
        <v>172</v>
      </c>
      <c r="I1894" t="s">
        <v>22</v>
      </c>
      <c r="J1894">
        <v>433</v>
      </c>
      <c r="M1894" t="s">
        <v>2222</v>
      </c>
      <c r="N1894" t="s">
        <v>24</v>
      </c>
      <c r="O1894" s="1">
        <v>40105.528136574074</v>
      </c>
    </row>
    <row r="1895" spans="1:15" x14ac:dyDescent="0.35">
      <c r="A1895" t="s">
        <v>221</v>
      </c>
      <c r="B1895" t="s">
        <v>25</v>
      </c>
      <c r="C1895" t="s">
        <v>2943</v>
      </c>
      <c r="D1895" t="s">
        <v>17</v>
      </c>
      <c r="E1895" t="s">
        <v>18</v>
      </c>
      <c r="F1895" t="s">
        <v>19</v>
      </c>
      <c r="G1895" t="s">
        <v>20</v>
      </c>
      <c r="H1895" t="s">
        <v>172</v>
      </c>
      <c r="I1895" t="s">
        <v>22</v>
      </c>
      <c r="J1895">
        <v>456</v>
      </c>
      <c r="K1895" t="s">
        <v>139</v>
      </c>
      <c r="M1895" t="s">
        <v>2944</v>
      </c>
      <c r="N1895" t="s">
        <v>34</v>
      </c>
      <c r="O1895" s="1">
        <v>40105.533032407409</v>
      </c>
    </row>
    <row r="1896" spans="1:15" x14ac:dyDescent="0.35">
      <c r="A1896" t="s">
        <v>560</v>
      </c>
      <c r="B1896" t="s">
        <v>25</v>
      </c>
      <c r="C1896">
        <v>531294</v>
      </c>
      <c r="D1896" t="s">
        <v>17</v>
      </c>
      <c r="E1896" t="s">
        <v>18</v>
      </c>
      <c r="F1896" t="s">
        <v>34</v>
      </c>
      <c r="G1896" t="s">
        <v>20</v>
      </c>
      <c r="H1896" t="s">
        <v>258</v>
      </c>
      <c r="I1896" t="s">
        <v>22</v>
      </c>
      <c r="M1896" t="s">
        <v>2052</v>
      </c>
      <c r="N1896" t="s">
        <v>24</v>
      </c>
      <c r="O1896" s="1">
        <v>40105.854120370372</v>
      </c>
    </row>
    <row r="1897" spans="1:15" x14ac:dyDescent="0.35">
      <c r="A1897" t="s">
        <v>972</v>
      </c>
      <c r="B1897" t="s">
        <v>16</v>
      </c>
      <c r="C1897">
        <v>243037</v>
      </c>
      <c r="D1897" t="s">
        <v>17</v>
      </c>
      <c r="E1897" t="s">
        <v>18</v>
      </c>
      <c r="G1897" t="s">
        <v>20</v>
      </c>
      <c r="H1897" t="s">
        <v>28</v>
      </c>
      <c r="I1897" t="s">
        <v>22</v>
      </c>
      <c r="K1897" t="s">
        <v>195</v>
      </c>
      <c r="N1897" t="s">
        <v>24</v>
      </c>
      <c r="O1897" s="1">
        <v>40106.09134259259</v>
      </c>
    </row>
    <row r="1898" spans="1:15" x14ac:dyDescent="0.35">
      <c r="A1898" t="s">
        <v>15</v>
      </c>
      <c r="B1898" t="s">
        <v>25</v>
      </c>
      <c r="C1898">
        <v>357008</v>
      </c>
      <c r="D1898" t="s">
        <v>17</v>
      </c>
      <c r="E1898" t="s">
        <v>18</v>
      </c>
      <c r="I1898" t="s">
        <v>22</v>
      </c>
      <c r="N1898" t="s">
        <v>24</v>
      </c>
      <c r="O1898" s="1">
        <v>40107.296087962961</v>
      </c>
    </row>
    <row r="1899" spans="1:15" x14ac:dyDescent="0.35">
      <c r="A1899" t="s">
        <v>560</v>
      </c>
      <c r="B1899" t="s">
        <v>25</v>
      </c>
      <c r="C1899">
        <v>292990</v>
      </c>
      <c r="D1899" t="s">
        <v>17</v>
      </c>
      <c r="E1899" t="s">
        <v>18</v>
      </c>
      <c r="F1899" t="s">
        <v>19</v>
      </c>
      <c r="G1899" t="s">
        <v>20</v>
      </c>
      <c r="H1899" t="s">
        <v>28</v>
      </c>
      <c r="I1899" t="s">
        <v>22</v>
      </c>
      <c r="K1899" t="s">
        <v>31</v>
      </c>
      <c r="N1899" t="s">
        <v>24</v>
      </c>
      <c r="O1899" s="1">
        <v>40107.45385416667</v>
      </c>
    </row>
    <row r="1900" spans="1:15" x14ac:dyDescent="0.35">
      <c r="A1900" t="s">
        <v>186</v>
      </c>
      <c r="B1900" t="s">
        <v>25</v>
      </c>
      <c r="C1900">
        <v>17095</v>
      </c>
      <c r="D1900" t="s">
        <v>17</v>
      </c>
      <c r="E1900" t="s">
        <v>18</v>
      </c>
      <c r="F1900" t="s">
        <v>19</v>
      </c>
      <c r="G1900" t="s">
        <v>27</v>
      </c>
      <c r="I1900" t="s">
        <v>22</v>
      </c>
      <c r="K1900" t="s">
        <v>139</v>
      </c>
      <c r="N1900" t="s">
        <v>24</v>
      </c>
      <c r="O1900" s="1">
        <v>40107.483587962961</v>
      </c>
    </row>
    <row r="1901" spans="1:15" x14ac:dyDescent="0.35">
      <c r="A1901" t="s">
        <v>327</v>
      </c>
      <c r="B1901" t="s">
        <v>16</v>
      </c>
      <c r="C1901">
        <v>985518</v>
      </c>
      <c r="D1901" t="s">
        <v>17</v>
      </c>
      <c r="E1901" t="s">
        <v>18</v>
      </c>
      <c r="F1901" t="s">
        <v>34</v>
      </c>
      <c r="G1901" t="s">
        <v>20</v>
      </c>
      <c r="H1901" t="s">
        <v>2777</v>
      </c>
      <c r="I1901" t="s">
        <v>22</v>
      </c>
      <c r="N1901" t="s">
        <v>24</v>
      </c>
      <c r="O1901" s="1">
        <v>40107.563240740739</v>
      </c>
    </row>
    <row r="1902" spans="1:15" x14ac:dyDescent="0.35">
      <c r="A1902" t="s">
        <v>327</v>
      </c>
      <c r="B1902" t="s">
        <v>25</v>
      </c>
      <c r="C1902">
        <v>10231</v>
      </c>
      <c r="D1902" t="s">
        <v>17</v>
      </c>
      <c r="E1902" t="s">
        <v>18</v>
      </c>
      <c r="F1902" t="s">
        <v>19</v>
      </c>
      <c r="G1902" t="s">
        <v>27</v>
      </c>
      <c r="H1902" t="s">
        <v>28</v>
      </c>
      <c r="I1902" t="s">
        <v>431</v>
      </c>
      <c r="J1902">
        <v>460</v>
      </c>
      <c r="K1902" t="s">
        <v>94</v>
      </c>
      <c r="N1902" t="s">
        <v>24</v>
      </c>
      <c r="O1902" s="1">
        <v>40107.868379629632</v>
      </c>
    </row>
    <row r="1903" spans="1:15" x14ac:dyDescent="0.35">
      <c r="A1903" t="s">
        <v>15</v>
      </c>
      <c r="B1903" t="s">
        <v>25</v>
      </c>
      <c r="C1903">
        <v>774536</v>
      </c>
      <c r="D1903" t="s">
        <v>17</v>
      </c>
      <c r="E1903" t="s">
        <v>18</v>
      </c>
      <c r="G1903" t="s">
        <v>20</v>
      </c>
      <c r="H1903" t="s">
        <v>54</v>
      </c>
      <c r="I1903" t="s">
        <v>22</v>
      </c>
      <c r="M1903" t="s">
        <v>2434</v>
      </c>
      <c r="N1903" t="s">
        <v>24</v>
      </c>
      <c r="O1903" s="1">
        <v>40109.856388888889</v>
      </c>
    </row>
    <row r="1904" spans="1:15" x14ac:dyDescent="0.35">
      <c r="A1904" t="s">
        <v>972</v>
      </c>
      <c r="B1904" t="s">
        <v>25</v>
      </c>
      <c r="C1904">
        <v>285468</v>
      </c>
      <c r="D1904" t="s">
        <v>17</v>
      </c>
      <c r="E1904" t="s">
        <v>18</v>
      </c>
      <c r="F1904" t="s">
        <v>19</v>
      </c>
      <c r="G1904" t="s">
        <v>20</v>
      </c>
      <c r="H1904" t="s">
        <v>638</v>
      </c>
      <c r="I1904" t="s">
        <v>22</v>
      </c>
      <c r="N1904" t="s">
        <v>24</v>
      </c>
      <c r="O1904" s="1">
        <v>40110.486539351848</v>
      </c>
    </row>
    <row r="1905" spans="1:15" x14ac:dyDescent="0.35">
      <c r="A1905" t="s">
        <v>15</v>
      </c>
      <c r="B1905" t="s">
        <v>16</v>
      </c>
      <c r="C1905" t="s">
        <v>2833</v>
      </c>
      <c r="D1905" t="s">
        <v>17</v>
      </c>
      <c r="E1905" t="s">
        <v>18</v>
      </c>
      <c r="F1905" t="s">
        <v>19</v>
      </c>
      <c r="H1905" t="s">
        <v>130</v>
      </c>
      <c r="I1905" t="s">
        <v>22</v>
      </c>
      <c r="K1905" t="s">
        <v>195</v>
      </c>
      <c r="N1905" t="s">
        <v>24</v>
      </c>
      <c r="O1905" s="1">
        <v>40111.385312500002</v>
      </c>
    </row>
    <row r="1906" spans="1:15" x14ac:dyDescent="0.35">
      <c r="A1906" t="s">
        <v>327</v>
      </c>
      <c r="B1906" t="s">
        <v>25</v>
      </c>
      <c r="C1906">
        <v>151700</v>
      </c>
      <c r="D1906" t="s">
        <v>17</v>
      </c>
      <c r="E1906" t="s">
        <v>18</v>
      </c>
      <c r="F1906" t="s">
        <v>19</v>
      </c>
      <c r="I1906" t="s">
        <v>114</v>
      </c>
      <c r="K1906" t="s">
        <v>250</v>
      </c>
      <c r="M1906" t="s">
        <v>1243</v>
      </c>
      <c r="N1906" t="s">
        <v>24</v>
      </c>
      <c r="O1906" s="1">
        <v>40111.548148148147</v>
      </c>
    </row>
    <row r="1907" spans="1:15" x14ac:dyDescent="0.35">
      <c r="A1907" t="s">
        <v>221</v>
      </c>
      <c r="B1907" t="s">
        <v>16</v>
      </c>
      <c r="C1907">
        <v>16937</v>
      </c>
      <c r="D1907" t="s">
        <v>17</v>
      </c>
      <c r="E1907" t="s">
        <v>18</v>
      </c>
      <c r="F1907" t="s">
        <v>34</v>
      </c>
      <c r="H1907" t="s">
        <v>234</v>
      </c>
      <c r="I1907" t="s">
        <v>472</v>
      </c>
      <c r="K1907" t="s">
        <v>84</v>
      </c>
      <c r="N1907" t="s">
        <v>34</v>
      </c>
      <c r="O1907" s="1">
        <v>40111.60633101852</v>
      </c>
    </row>
    <row r="1908" spans="1:15" x14ac:dyDescent="0.35">
      <c r="A1908" t="s">
        <v>972</v>
      </c>
      <c r="B1908" t="s">
        <v>25</v>
      </c>
      <c r="C1908">
        <v>132713</v>
      </c>
      <c r="D1908" t="s">
        <v>17</v>
      </c>
      <c r="E1908" t="s">
        <v>18</v>
      </c>
      <c r="F1908" t="s">
        <v>19</v>
      </c>
      <c r="G1908" t="s">
        <v>27</v>
      </c>
      <c r="I1908" t="s">
        <v>22</v>
      </c>
      <c r="N1908" t="s">
        <v>24</v>
      </c>
      <c r="O1908" s="1">
        <v>40111.643090277779</v>
      </c>
    </row>
    <row r="1909" spans="1:15" x14ac:dyDescent="0.35">
      <c r="A1909" t="s">
        <v>15</v>
      </c>
      <c r="B1909" t="s">
        <v>25</v>
      </c>
      <c r="C1909">
        <v>747604</v>
      </c>
      <c r="D1909" t="s">
        <v>17</v>
      </c>
      <c r="E1909" t="s">
        <v>18</v>
      </c>
      <c r="F1909" t="s">
        <v>19</v>
      </c>
      <c r="H1909" t="s">
        <v>254</v>
      </c>
      <c r="I1909" t="s">
        <v>22</v>
      </c>
      <c r="N1909" t="s">
        <v>24</v>
      </c>
      <c r="O1909" s="1">
        <v>40111.833923611113</v>
      </c>
    </row>
    <row r="1910" spans="1:15" x14ac:dyDescent="0.35">
      <c r="A1910" t="s">
        <v>15</v>
      </c>
      <c r="B1910" t="s">
        <v>25</v>
      </c>
      <c r="C1910">
        <v>490041</v>
      </c>
      <c r="D1910" t="s">
        <v>17</v>
      </c>
      <c r="E1910" t="s">
        <v>18</v>
      </c>
      <c r="F1910" t="s">
        <v>19</v>
      </c>
      <c r="I1910" t="s">
        <v>22</v>
      </c>
      <c r="N1910" t="s">
        <v>24</v>
      </c>
      <c r="O1910" s="1">
        <v>40111.901493055557</v>
      </c>
    </row>
    <row r="1911" spans="1:15" x14ac:dyDescent="0.35">
      <c r="A1911" t="s">
        <v>221</v>
      </c>
      <c r="B1911" t="s">
        <v>25</v>
      </c>
      <c r="C1911">
        <v>504704</v>
      </c>
      <c r="D1911" t="s">
        <v>17</v>
      </c>
      <c r="E1911" t="s">
        <v>18</v>
      </c>
      <c r="F1911" t="s">
        <v>19</v>
      </c>
      <c r="G1911" t="s">
        <v>20</v>
      </c>
      <c r="I1911" t="s">
        <v>22</v>
      </c>
      <c r="M1911" t="s">
        <v>2007</v>
      </c>
      <c r="N1911" t="s">
        <v>34</v>
      </c>
      <c r="O1911" s="1">
        <v>40112.378831018519</v>
      </c>
    </row>
    <row r="1912" spans="1:15" x14ac:dyDescent="0.35">
      <c r="A1912" t="s">
        <v>15</v>
      </c>
      <c r="B1912" t="s">
        <v>25</v>
      </c>
      <c r="C1912">
        <v>359190</v>
      </c>
      <c r="D1912" t="s">
        <v>17</v>
      </c>
      <c r="E1912" t="s">
        <v>18</v>
      </c>
      <c r="F1912" t="s">
        <v>34</v>
      </c>
      <c r="I1912" t="s">
        <v>22</v>
      </c>
      <c r="N1912" t="s">
        <v>24</v>
      </c>
      <c r="O1912" s="1">
        <v>40112.394120370373</v>
      </c>
    </row>
    <row r="1913" spans="1:15" x14ac:dyDescent="0.35">
      <c r="A1913" t="s">
        <v>221</v>
      </c>
      <c r="B1913" t="s">
        <v>25</v>
      </c>
      <c r="C1913">
        <v>16853</v>
      </c>
      <c r="D1913" t="s">
        <v>17</v>
      </c>
      <c r="E1913" t="s">
        <v>18</v>
      </c>
      <c r="F1913" t="s">
        <v>19</v>
      </c>
      <c r="H1913" t="s">
        <v>258</v>
      </c>
      <c r="I1913" t="s">
        <v>22</v>
      </c>
      <c r="K1913" t="s">
        <v>168</v>
      </c>
      <c r="N1913" t="s">
        <v>167</v>
      </c>
      <c r="O1913" s="1">
        <v>40112.441701388889</v>
      </c>
    </row>
    <row r="1914" spans="1:15" x14ac:dyDescent="0.35">
      <c r="A1914" t="s">
        <v>15</v>
      </c>
      <c r="B1914" t="s">
        <v>25</v>
      </c>
      <c r="C1914">
        <v>388475</v>
      </c>
      <c r="D1914" t="s">
        <v>17</v>
      </c>
      <c r="E1914" t="s">
        <v>18</v>
      </c>
      <c r="F1914" t="s">
        <v>19</v>
      </c>
      <c r="G1914" t="s">
        <v>20</v>
      </c>
      <c r="I1914" t="s">
        <v>22</v>
      </c>
      <c r="N1914" t="s">
        <v>24</v>
      </c>
      <c r="O1914" s="1">
        <v>40112.647210648145</v>
      </c>
    </row>
    <row r="1915" spans="1:15" x14ac:dyDescent="0.35">
      <c r="A1915" t="s">
        <v>15</v>
      </c>
      <c r="B1915" t="s">
        <v>25</v>
      </c>
      <c r="C1915">
        <v>363071</v>
      </c>
      <c r="D1915" t="s">
        <v>17</v>
      </c>
      <c r="E1915" t="s">
        <v>18</v>
      </c>
      <c r="F1915" t="s">
        <v>19</v>
      </c>
      <c r="G1915" t="s">
        <v>20</v>
      </c>
      <c r="H1915" t="s">
        <v>88</v>
      </c>
      <c r="I1915" t="s">
        <v>22</v>
      </c>
      <c r="K1915" t="s">
        <v>139</v>
      </c>
      <c r="N1915" t="s">
        <v>24</v>
      </c>
      <c r="O1915" s="1">
        <v>40112.931111111109</v>
      </c>
    </row>
    <row r="1916" spans="1:15" x14ac:dyDescent="0.35">
      <c r="A1916" t="s">
        <v>972</v>
      </c>
      <c r="B1916" t="s">
        <v>25</v>
      </c>
      <c r="C1916">
        <v>411008</v>
      </c>
      <c r="D1916" t="s">
        <v>17</v>
      </c>
      <c r="E1916" t="s">
        <v>18</v>
      </c>
      <c r="F1916" t="s">
        <v>19</v>
      </c>
      <c r="G1916" t="s">
        <v>20</v>
      </c>
      <c r="H1916" t="s">
        <v>62</v>
      </c>
      <c r="I1916" t="s">
        <v>22</v>
      </c>
      <c r="N1916" t="s">
        <v>24</v>
      </c>
      <c r="O1916" s="1">
        <v>40113.670046296298</v>
      </c>
    </row>
    <row r="1917" spans="1:15" x14ac:dyDescent="0.35">
      <c r="A1917" t="s">
        <v>15</v>
      </c>
      <c r="B1917" t="s">
        <v>16</v>
      </c>
      <c r="C1917">
        <v>154248</v>
      </c>
      <c r="D1917" t="s">
        <v>17</v>
      </c>
      <c r="E1917" t="s">
        <v>18</v>
      </c>
      <c r="F1917" t="s">
        <v>19</v>
      </c>
      <c r="G1917" t="s">
        <v>20</v>
      </c>
      <c r="I1917" t="s">
        <v>22</v>
      </c>
      <c r="N1917" t="s">
        <v>24</v>
      </c>
      <c r="O1917" s="1">
        <v>40114.355532407404</v>
      </c>
    </row>
    <row r="1918" spans="1:15" x14ac:dyDescent="0.35">
      <c r="A1918" t="s">
        <v>15</v>
      </c>
      <c r="B1918" t="s">
        <v>25</v>
      </c>
      <c r="C1918" t="s">
        <v>2894</v>
      </c>
      <c r="D1918" t="s">
        <v>17</v>
      </c>
      <c r="E1918" t="s">
        <v>18</v>
      </c>
      <c r="F1918" t="s">
        <v>19</v>
      </c>
      <c r="G1918" t="s">
        <v>20</v>
      </c>
      <c r="H1918" t="s">
        <v>46</v>
      </c>
      <c r="I1918" t="s">
        <v>22</v>
      </c>
      <c r="K1918" t="s">
        <v>197</v>
      </c>
      <c r="M1918" t="s">
        <v>2895</v>
      </c>
      <c r="N1918" t="s">
        <v>24</v>
      </c>
      <c r="O1918" s="1">
        <v>40114.356828703705</v>
      </c>
    </row>
    <row r="1919" spans="1:15" x14ac:dyDescent="0.35">
      <c r="A1919" t="s">
        <v>15</v>
      </c>
      <c r="B1919" t="s">
        <v>25</v>
      </c>
      <c r="C1919">
        <v>699644</v>
      </c>
      <c r="D1919" t="s">
        <v>17</v>
      </c>
      <c r="E1919" t="s">
        <v>18</v>
      </c>
      <c r="F1919" t="s">
        <v>19</v>
      </c>
      <c r="G1919" t="s">
        <v>20</v>
      </c>
      <c r="H1919" t="s">
        <v>2324</v>
      </c>
      <c r="I1919" t="s">
        <v>114</v>
      </c>
      <c r="N1919" t="s">
        <v>24</v>
      </c>
      <c r="O1919" s="1">
        <v>40114.36105324074</v>
      </c>
    </row>
    <row r="1920" spans="1:15" x14ac:dyDescent="0.35">
      <c r="A1920" t="s">
        <v>15</v>
      </c>
      <c r="B1920" t="s">
        <v>16</v>
      </c>
      <c r="C1920">
        <v>651552</v>
      </c>
      <c r="D1920" t="s">
        <v>17</v>
      </c>
      <c r="E1920" t="s">
        <v>18</v>
      </c>
      <c r="F1920" t="s">
        <v>19</v>
      </c>
      <c r="G1920" t="s">
        <v>20</v>
      </c>
      <c r="H1920" t="s">
        <v>2247</v>
      </c>
      <c r="I1920" t="s">
        <v>22</v>
      </c>
      <c r="N1920" t="s">
        <v>24</v>
      </c>
      <c r="O1920" s="1">
        <v>40114.547175925924</v>
      </c>
    </row>
    <row r="1921" spans="1:15" x14ac:dyDescent="0.35">
      <c r="A1921" t="s">
        <v>221</v>
      </c>
      <c r="B1921" t="s">
        <v>25</v>
      </c>
      <c r="C1921">
        <v>456240</v>
      </c>
      <c r="D1921" t="s">
        <v>17</v>
      </c>
      <c r="E1921" t="s">
        <v>18</v>
      </c>
      <c r="F1921" t="s">
        <v>19</v>
      </c>
      <c r="G1921" t="s">
        <v>20</v>
      </c>
      <c r="I1921" t="s">
        <v>22</v>
      </c>
      <c r="K1921" t="s">
        <v>31</v>
      </c>
      <c r="N1921" t="s">
        <v>167</v>
      </c>
      <c r="O1921" s="1">
        <v>40115.248437499999</v>
      </c>
    </row>
    <row r="1922" spans="1:15" x14ac:dyDescent="0.35">
      <c r="A1922" t="s">
        <v>500</v>
      </c>
      <c r="B1922" t="s">
        <v>25</v>
      </c>
      <c r="C1922">
        <v>402661</v>
      </c>
      <c r="D1922" t="s">
        <v>17</v>
      </c>
      <c r="E1922" t="s">
        <v>18</v>
      </c>
      <c r="F1922" t="s">
        <v>19</v>
      </c>
      <c r="G1922" t="s">
        <v>20</v>
      </c>
      <c r="H1922" t="s">
        <v>254</v>
      </c>
      <c r="I1922" t="s">
        <v>22</v>
      </c>
      <c r="N1922" t="s">
        <v>24</v>
      </c>
      <c r="O1922" s="1">
        <v>40115.795243055552</v>
      </c>
    </row>
    <row r="1923" spans="1:15" x14ac:dyDescent="0.35">
      <c r="A1923" t="s">
        <v>15</v>
      </c>
      <c r="B1923" t="s">
        <v>25</v>
      </c>
      <c r="C1923">
        <v>727934</v>
      </c>
      <c r="D1923" t="s">
        <v>17</v>
      </c>
      <c r="E1923" t="s">
        <v>18</v>
      </c>
      <c r="F1923" t="s">
        <v>19</v>
      </c>
      <c r="G1923" t="s">
        <v>20</v>
      </c>
      <c r="H1923" t="s">
        <v>392</v>
      </c>
      <c r="I1923" t="s">
        <v>22</v>
      </c>
      <c r="N1923" t="s">
        <v>24</v>
      </c>
      <c r="O1923" s="1">
        <v>40115.874363425923</v>
      </c>
    </row>
    <row r="1924" spans="1:15" x14ac:dyDescent="0.35">
      <c r="A1924" t="s">
        <v>15</v>
      </c>
      <c r="B1924" t="s">
        <v>25</v>
      </c>
      <c r="C1924">
        <v>575652</v>
      </c>
      <c r="D1924" t="s">
        <v>17</v>
      </c>
      <c r="E1924" t="s">
        <v>18</v>
      </c>
      <c r="F1924" t="s">
        <v>19</v>
      </c>
      <c r="G1924" t="s">
        <v>20</v>
      </c>
      <c r="H1924" t="s">
        <v>65</v>
      </c>
      <c r="I1924" t="s">
        <v>22</v>
      </c>
      <c r="M1924" t="s">
        <v>2119</v>
      </c>
      <c r="N1924" t="s">
        <v>24</v>
      </c>
      <c r="O1924" s="1">
        <v>40117.57671296296</v>
      </c>
    </row>
    <row r="1925" spans="1:15" x14ac:dyDescent="0.35">
      <c r="A1925" t="s">
        <v>15</v>
      </c>
      <c r="B1925" t="s">
        <v>16</v>
      </c>
      <c r="C1925">
        <v>553508</v>
      </c>
      <c r="D1925" t="s">
        <v>17</v>
      </c>
      <c r="E1925" t="s">
        <v>18</v>
      </c>
      <c r="F1925" t="s">
        <v>19</v>
      </c>
      <c r="G1925" t="s">
        <v>20</v>
      </c>
      <c r="H1925" t="s">
        <v>239</v>
      </c>
      <c r="I1925" t="s">
        <v>22</v>
      </c>
      <c r="K1925" t="s">
        <v>31</v>
      </c>
      <c r="N1925" t="s">
        <v>24</v>
      </c>
      <c r="O1925" s="1">
        <v>40117.603796296295</v>
      </c>
    </row>
    <row r="1926" spans="1:15" x14ac:dyDescent="0.35">
      <c r="A1926" t="s">
        <v>15</v>
      </c>
      <c r="B1926" t="s">
        <v>25</v>
      </c>
      <c r="C1926">
        <v>961615</v>
      </c>
      <c r="D1926" t="s">
        <v>17</v>
      </c>
      <c r="E1926" t="s">
        <v>18</v>
      </c>
      <c r="F1926" t="s">
        <v>19</v>
      </c>
      <c r="H1926" t="s">
        <v>281</v>
      </c>
      <c r="I1926" t="s">
        <v>22</v>
      </c>
      <c r="L1926">
        <v>1976</v>
      </c>
      <c r="N1926" t="s">
        <v>24</v>
      </c>
      <c r="O1926" s="1">
        <v>40117.672789351855</v>
      </c>
    </row>
    <row r="1927" spans="1:15" x14ac:dyDescent="0.35">
      <c r="A1927" t="s">
        <v>327</v>
      </c>
      <c r="B1927" t="s">
        <v>25</v>
      </c>
      <c r="C1927">
        <v>406106</v>
      </c>
      <c r="D1927" t="s">
        <v>17</v>
      </c>
      <c r="E1927" t="s">
        <v>18</v>
      </c>
      <c r="F1927" t="s">
        <v>19</v>
      </c>
      <c r="H1927" t="s">
        <v>135</v>
      </c>
      <c r="I1927" t="s">
        <v>144</v>
      </c>
      <c r="N1927" t="s">
        <v>24</v>
      </c>
      <c r="O1927" s="1">
        <v>40117.720358796294</v>
      </c>
    </row>
    <row r="1928" spans="1:15" x14ac:dyDescent="0.35">
      <c r="A1928" t="s">
        <v>15</v>
      </c>
      <c r="B1928" t="s">
        <v>25</v>
      </c>
      <c r="C1928">
        <v>843142</v>
      </c>
      <c r="D1928" t="s">
        <v>17</v>
      </c>
      <c r="E1928" t="s">
        <v>18</v>
      </c>
      <c r="F1928" t="s">
        <v>19</v>
      </c>
      <c r="H1928" t="s">
        <v>135</v>
      </c>
      <c r="I1928" t="s">
        <v>144</v>
      </c>
      <c r="K1928" t="s">
        <v>81</v>
      </c>
      <c r="M1928" t="s">
        <v>2560</v>
      </c>
      <c r="N1928" t="s">
        <v>24</v>
      </c>
      <c r="O1928" s="1">
        <v>40117.724629629629</v>
      </c>
    </row>
    <row r="1929" spans="1:15" x14ac:dyDescent="0.35">
      <c r="A1929" t="s">
        <v>221</v>
      </c>
      <c r="B1929" t="s">
        <v>1112</v>
      </c>
      <c r="C1929">
        <v>973788</v>
      </c>
      <c r="D1929" t="s">
        <v>17</v>
      </c>
      <c r="E1929" t="s">
        <v>18</v>
      </c>
      <c r="F1929" t="s">
        <v>34</v>
      </c>
      <c r="H1929" t="s">
        <v>135</v>
      </c>
      <c r="I1929" t="s">
        <v>22</v>
      </c>
      <c r="K1929" t="s">
        <v>81</v>
      </c>
      <c r="M1929" t="s">
        <v>2760</v>
      </c>
      <c r="N1929" t="s">
        <v>24</v>
      </c>
      <c r="O1929" s="1">
        <v>40117.7265162037</v>
      </c>
    </row>
    <row r="1930" spans="1:15" x14ac:dyDescent="0.35">
      <c r="A1930" t="s">
        <v>221</v>
      </c>
      <c r="B1930" t="s">
        <v>25</v>
      </c>
      <c r="C1930">
        <v>141906</v>
      </c>
      <c r="D1930" t="s">
        <v>17</v>
      </c>
      <c r="E1930" t="s">
        <v>18</v>
      </c>
      <c r="F1930" t="s">
        <v>96</v>
      </c>
      <c r="G1930" t="s">
        <v>27</v>
      </c>
      <c r="H1930" t="s">
        <v>1210</v>
      </c>
      <c r="I1930" t="s">
        <v>22</v>
      </c>
      <c r="N1930" t="s">
        <v>34</v>
      </c>
      <c r="O1930" s="1">
        <v>40118.30400462963</v>
      </c>
    </row>
    <row r="1931" spans="1:15" x14ac:dyDescent="0.35">
      <c r="A1931" t="s">
        <v>560</v>
      </c>
      <c r="B1931" t="s">
        <v>25</v>
      </c>
      <c r="C1931">
        <v>761048</v>
      </c>
      <c r="D1931" t="s">
        <v>17</v>
      </c>
      <c r="E1931" t="s">
        <v>18</v>
      </c>
      <c r="F1931" t="s">
        <v>19</v>
      </c>
      <c r="I1931" t="s">
        <v>22</v>
      </c>
      <c r="K1931" t="s">
        <v>195</v>
      </c>
      <c r="N1931" t="s">
        <v>34</v>
      </c>
      <c r="O1931" s="1">
        <v>40118.534224537034</v>
      </c>
    </row>
    <row r="1932" spans="1:15" x14ac:dyDescent="0.35">
      <c r="A1932" t="s">
        <v>15</v>
      </c>
      <c r="B1932" t="s">
        <v>16</v>
      </c>
      <c r="C1932">
        <v>48122</v>
      </c>
      <c r="D1932" t="s">
        <v>17</v>
      </c>
      <c r="E1932" t="s">
        <v>18</v>
      </c>
      <c r="F1932" t="s">
        <v>19</v>
      </c>
      <c r="G1932" t="s">
        <v>27</v>
      </c>
      <c r="I1932" t="s">
        <v>22</v>
      </c>
      <c r="N1932" t="s">
        <v>24</v>
      </c>
      <c r="O1932" s="1">
        <v>40118.743842592594</v>
      </c>
    </row>
    <row r="1933" spans="1:15" x14ac:dyDescent="0.35">
      <c r="A1933" t="s">
        <v>327</v>
      </c>
      <c r="B1933" t="s">
        <v>25</v>
      </c>
      <c r="C1933">
        <v>238914</v>
      </c>
      <c r="D1933" t="s">
        <v>17</v>
      </c>
      <c r="E1933" t="s">
        <v>18</v>
      </c>
      <c r="F1933" t="s">
        <v>19</v>
      </c>
      <c r="G1933" t="s">
        <v>20</v>
      </c>
      <c r="H1933" t="s">
        <v>1427</v>
      </c>
      <c r="I1933" t="s">
        <v>22</v>
      </c>
      <c r="M1933" t="s">
        <v>1428</v>
      </c>
      <c r="N1933" t="s">
        <v>24</v>
      </c>
      <c r="O1933" s="1">
        <v>40119.597002314818</v>
      </c>
    </row>
    <row r="1934" spans="1:15" x14ac:dyDescent="0.35">
      <c r="A1934" t="s">
        <v>327</v>
      </c>
      <c r="B1934" t="s">
        <v>16</v>
      </c>
      <c r="C1934">
        <v>274012</v>
      </c>
      <c r="D1934" t="s">
        <v>17</v>
      </c>
      <c r="E1934" t="s">
        <v>18</v>
      </c>
      <c r="F1934" t="s">
        <v>19</v>
      </c>
      <c r="G1934" t="s">
        <v>27</v>
      </c>
      <c r="H1934" t="s">
        <v>385</v>
      </c>
      <c r="I1934" t="s">
        <v>114</v>
      </c>
      <c r="N1934" t="s">
        <v>24</v>
      </c>
      <c r="O1934" s="1">
        <v>40119.691863425927</v>
      </c>
    </row>
    <row r="1935" spans="1:15" x14ac:dyDescent="0.35">
      <c r="A1935" t="s">
        <v>221</v>
      </c>
      <c r="B1935" t="s">
        <v>25</v>
      </c>
      <c r="C1935">
        <v>5587</v>
      </c>
      <c r="D1935" t="s">
        <v>17</v>
      </c>
      <c r="E1935" t="s">
        <v>18</v>
      </c>
      <c r="F1935" t="s">
        <v>19</v>
      </c>
      <c r="G1935" t="s">
        <v>27</v>
      </c>
      <c r="H1935" t="s">
        <v>299</v>
      </c>
      <c r="I1935" t="s">
        <v>114</v>
      </c>
      <c r="K1935" t="s">
        <v>195</v>
      </c>
      <c r="L1935">
        <v>1943</v>
      </c>
      <c r="M1935">
        <v>35887</v>
      </c>
      <c r="N1935" t="s">
        <v>167</v>
      </c>
      <c r="O1935" s="1">
        <v>40119.825636574074</v>
      </c>
    </row>
    <row r="1936" spans="1:15" x14ac:dyDescent="0.35">
      <c r="A1936" t="s">
        <v>15</v>
      </c>
      <c r="B1936" t="s">
        <v>16</v>
      </c>
      <c r="C1936">
        <v>626321</v>
      </c>
      <c r="D1936" t="s">
        <v>17</v>
      </c>
      <c r="E1936" t="s">
        <v>18</v>
      </c>
      <c r="F1936" t="s">
        <v>96</v>
      </c>
      <c r="G1936" t="s">
        <v>20</v>
      </c>
      <c r="H1936" t="s">
        <v>254</v>
      </c>
      <c r="I1936" t="s">
        <v>22</v>
      </c>
      <c r="N1936" t="s">
        <v>24</v>
      </c>
      <c r="O1936" s="1">
        <v>40119.902303240742</v>
      </c>
    </row>
    <row r="1937" spans="1:15" x14ac:dyDescent="0.35">
      <c r="A1937" t="s">
        <v>314</v>
      </c>
      <c r="B1937" t="s">
        <v>25</v>
      </c>
      <c r="C1937">
        <v>32722</v>
      </c>
      <c r="D1937" t="s">
        <v>17</v>
      </c>
      <c r="E1937" t="s">
        <v>18</v>
      </c>
      <c r="F1937" t="s">
        <v>96</v>
      </c>
      <c r="G1937" t="s">
        <v>27</v>
      </c>
      <c r="H1937" t="s">
        <v>712</v>
      </c>
      <c r="I1937" t="s">
        <v>22</v>
      </c>
      <c r="N1937" t="s">
        <v>24</v>
      </c>
      <c r="O1937" s="1">
        <v>40119.962685185186</v>
      </c>
    </row>
    <row r="1938" spans="1:15" x14ac:dyDescent="0.35">
      <c r="A1938" t="s">
        <v>15</v>
      </c>
      <c r="B1938" t="s">
        <v>16</v>
      </c>
      <c r="C1938">
        <v>447649</v>
      </c>
      <c r="D1938" t="s">
        <v>17</v>
      </c>
      <c r="E1938" t="s">
        <v>18</v>
      </c>
      <c r="G1938" t="s">
        <v>20</v>
      </c>
      <c r="I1938" t="s">
        <v>22</v>
      </c>
      <c r="K1938" t="s">
        <v>81</v>
      </c>
      <c r="L1938" s="4">
        <v>23559</v>
      </c>
      <c r="N1938" t="s">
        <v>24</v>
      </c>
      <c r="O1938" s="1">
        <v>40120.187511574077</v>
      </c>
    </row>
    <row r="1939" spans="1:15" x14ac:dyDescent="0.35">
      <c r="A1939" t="s">
        <v>15</v>
      </c>
      <c r="B1939" t="s">
        <v>16</v>
      </c>
      <c r="C1939">
        <v>28650</v>
      </c>
      <c r="D1939" t="s">
        <v>17</v>
      </c>
      <c r="E1939" t="s">
        <v>18</v>
      </c>
      <c r="F1939" t="s">
        <v>19</v>
      </c>
      <c r="G1939" t="s">
        <v>27</v>
      </c>
      <c r="H1939" t="s">
        <v>35</v>
      </c>
      <c r="I1939" t="s">
        <v>22</v>
      </c>
      <c r="M1939" t="s">
        <v>680</v>
      </c>
      <c r="N1939" t="s">
        <v>24</v>
      </c>
      <c r="O1939" s="1">
        <v>40120.39943287037</v>
      </c>
    </row>
    <row r="1940" spans="1:15" x14ac:dyDescent="0.35">
      <c r="A1940" t="s">
        <v>972</v>
      </c>
      <c r="B1940" t="s">
        <v>25</v>
      </c>
      <c r="C1940">
        <v>144377</v>
      </c>
      <c r="D1940" t="s">
        <v>17</v>
      </c>
      <c r="E1940" t="s">
        <v>18</v>
      </c>
      <c r="F1940" t="s">
        <v>19</v>
      </c>
      <c r="G1940" t="s">
        <v>20</v>
      </c>
      <c r="H1940" t="s">
        <v>234</v>
      </c>
      <c r="I1940" t="s">
        <v>22</v>
      </c>
      <c r="M1940" t="s">
        <v>1223</v>
      </c>
      <c r="N1940" t="s">
        <v>24</v>
      </c>
      <c r="O1940" s="1">
        <v>40120.550810185188</v>
      </c>
    </row>
    <row r="1941" spans="1:15" x14ac:dyDescent="0.35">
      <c r="A1941" t="s">
        <v>15</v>
      </c>
      <c r="B1941" t="s">
        <v>25</v>
      </c>
      <c r="C1941">
        <v>156948</v>
      </c>
      <c r="D1941" t="s">
        <v>17</v>
      </c>
      <c r="E1941" t="s">
        <v>18</v>
      </c>
      <c r="F1941" t="s">
        <v>19</v>
      </c>
      <c r="I1941" t="s">
        <v>22</v>
      </c>
      <c r="N1941" t="s">
        <v>24</v>
      </c>
      <c r="O1941" s="1">
        <v>40121.381458333337</v>
      </c>
    </row>
    <row r="1942" spans="1:15" x14ac:dyDescent="0.35">
      <c r="A1942" t="s">
        <v>59</v>
      </c>
      <c r="B1942" t="s">
        <v>25</v>
      </c>
      <c r="C1942">
        <v>2014</v>
      </c>
      <c r="D1942" t="s">
        <v>17</v>
      </c>
      <c r="E1942" t="s">
        <v>36</v>
      </c>
      <c r="F1942" t="s">
        <v>19</v>
      </c>
      <c r="G1942" t="s">
        <v>27</v>
      </c>
      <c r="H1942" t="s">
        <v>37</v>
      </c>
      <c r="I1942" t="s">
        <v>22</v>
      </c>
      <c r="K1942" t="s">
        <v>94</v>
      </c>
      <c r="N1942" t="s">
        <v>24</v>
      </c>
      <c r="O1942" s="1">
        <v>40122.349664351852</v>
      </c>
    </row>
    <row r="1943" spans="1:15" x14ac:dyDescent="0.35">
      <c r="A1943" t="s">
        <v>15</v>
      </c>
      <c r="B1943" t="s">
        <v>25</v>
      </c>
      <c r="C1943">
        <v>785155</v>
      </c>
      <c r="D1943" t="s">
        <v>17</v>
      </c>
      <c r="E1943" t="s">
        <v>18</v>
      </c>
      <c r="F1943" t="s">
        <v>19</v>
      </c>
      <c r="G1943" t="s">
        <v>20</v>
      </c>
      <c r="H1943" t="s">
        <v>2439</v>
      </c>
      <c r="I1943" t="s">
        <v>22</v>
      </c>
      <c r="K1943" t="s">
        <v>139</v>
      </c>
      <c r="N1943" t="s">
        <v>24</v>
      </c>
      <c r="O1943" s="1">
        <v>40122.358275462961</v>
      </c>
    </row>
    <row r="1944" spans="1:15" x14ac:dyDescent="0.35">
      <c r="A1944" t="s">
        <v>759</v>
      </c>
      <c r="B1944" t="s">
        <v>16</v>
      </c>
      <c r="C1944">
        <v>942582</v>
      </c>
      <c r="D1944" t="s">
        <v>17</v>
      </c>
      <c r="E1944" t="s">
        <v>18</v>
      </c>
      <c r="F1944" t="s">
        <v>34</v>
      </c>
      <c r="G1944" t="s">
        <v>20</v>
      </c>
      <c r="H1944" t="s">
        <v>80</v>
      </c>
      <c r="I1944" t="s">
        <v>22</v>
      </c>
      <c r="N1944" t="s">
        <v>24</v>
      </c>
      <c r="O1944" s="1">
        <v>40122.358796296299</v>
      </c>
    </row>
    <row r="1945" spans="1:15" x14ac:dyDescent="0.35">
      <c r="A1945" t="s">
        <v>500</v>
      </c>
      <c r="B1945" t="s">
        <v>25</v>
      </c>
      <c r="C1945">
        <v>546612</v>
      </c>
      <c r="D1945" t="s">
        <v>17</v>
      </c>
      <c r="E1945" t="s">
        <v>18</v>
      </c>
      <c r="F1945" t="s">
        <v>34</v>
      </c>
      <c r="G1945" t="s">
        <v>20</v>
      </c>
      <c r="H1945" t="s">
        <v>156</v>
      </c>
      <c r="I1945" t="s">
        <v>22</v>
      </c>
      <c r="K1945" t="s">
        <v>197</v>
      </c>
      <c r="L1945">
        <v>1966</v>
      </c>
      <c r="N1945" t="s">
        <v>24</v>
      </c>
      <c r="O1945" s="1">
        <v>40122.431967592594</v>
      </c>
    </row>
    <row r="1946" spans="1:15" x14ac:dyDescent="0.35">
      <c r="A1946" t="s">
        <v>15</v>
      </c>
      <c r="B1946" t="s">
        <v>25</v>
      </c>
      <c r="C1946">
        <v>246312</v>
      </c>
      <c r="D1946" t="s">
        <v>17</v>
      </c>
      <c r="E1946" t="s">
        <v>18</v>
      </c>
      <c r="F1946" t="s">
        <v>19</v>
      </c>
      <c r="G1946" t="s">
        <v>20</v>
      </c>
      <c r="H1946" t="s">
        <v>130</v>
      </c>
      <c r="I1946" t="s">
        <v>144</v>
      </c>
      <c r="M1946" t="s">
        <v>1441</v>
      </c>
      <c r="N1946" t="s">
        <v>24</v>
      </c>
      <c r="O1946" s="1">
        <v>40122.550856481481</v>
      </c>
    </row>
    <row r="1947" spans="1:15" x14ac:dyDescent="0.35">
      <c r="A1947" t="s">
        <v>15</v>
      </c>
      <c r="B1947" t="s">
        <v>16</v>
      </c>
      <c r="C1947">
        <v>316426</v>
      </c>
      <c r="D1947" t="s">
        <v>17</v>
      </c>
      <c r="E1947" t="s">
        <v>18</v>
      </c>
      <c r="F1947" t="s">
        <v>19</v>
      </c>
      <c r="H1947" t="s">
        <v>130</v>
      </c>
      <c r="I1947" t="s">
        <v>144</v>
      </c>
      <c r="K1947" t="s">
        <v>81</v>
      </c>
      <c r="M1947" t="s">
        <v>1586</v>
      </c>
      <c r="N1947" t="s">
        <v>24</v>
      </c>
      <c r="O1947" s="1">
        <v>40122.552499999998</v>
      </c>
    </row>
    <row r="1948" spans="1:15" x14ac:dyDescent="0.35">
      <c r="A1948" t="s">
        <v>15</v>
      </c>
      <c r="B1948" t="s">
        <v>25</v>
      </c>
      <c r="C1948">
        <v>978332</v>
      </c>
      <c r="D1948" t="s">
        <v>17</v>
      </c>
      <c r="E1948" t="s">
        <v>18</v>
      </c>
      <c r="F1948" t="s">
        <v>19</v>
      </c>
      <c r="H1948" t="s">
        <v>130</v>
      </c>
      <c r="I1948" t="s">
        <v>22</v>
      </c>
      <c r="L1948" t="s">
        <v>2765</v>
      </c>
      <c r="M1948" t="s">
        <v>2766</v>
      </c>
      <c r="N1948" t="s">
        <v>24</v>
      </c>
      <c r="O1948" s="1">
        <v>40122.561979166669</v>
      </c>
    </row>
    <row r="1949" spans="1:15" x14ac:dyDescent="0.35">
      <c r="A1949" t="s">
        <v>327</v>
      </c>
      <c r="B1949" t="s">
        <v>25</v>
      </c>
      <c r="C1949">
        <v>25229</v>
      </c>
      <c r="D1949" t="s">
        <v>17</v>
      </c>
      <c r="E1949" t="s">
        <v>18</v>
      </c>
      <c r="F1949" t="s">
        <v>19</v>
      </c>
      <c r="G1949" t="s">
        <v>27</v>
      </c>
      <c r="H1949" t="s">
        <v>576</v>
      </c>
      <c r="I1949" t="s">
        <v>22</v>
      </c>
      <c r="N1949" t="s">
        <v>24</v>
      </c>
      <c r="O1949" s="1">
        <v>40122.865243055552</v>
      </c>
    </row>
    <row r="1950" spans="1:15" x14ac:dyDescent="0.35">
      <c r="A1950" t="s">
        <v>972</v>
      </c>
      <c r="B1950" t="s">
        <v>25</v>
      </c>
      <c r="C1950">
        <v>222190</v>
      </c>
      <c r="D1950" t="s">
        <v>17</v>
      </c>
      <c r="E1950" t="s">
        <v>18</v>
      </c>
      <c r="F1950" t="s">
        <v>19</v>
      </c>
      <c r="G1950" t="s">
        <v>20</v>
      </c>
      <c r="H1950" t="s">
        <v>703</v>
      </c>
      <c r="I1950" t="s">
        <v>22</v>
      </c>
      <c r="K1950" t="s">
        <v>250</v>
      </c>
      <c r="N1950" t="s">
        <v>24</v>
      </c>
      <c r="O1950" s="1">
        <v>40123.642557870371</v>
      </c>
    </row>
    <row r="1951" spans="1:15" x14ac:dyDescent="0.35">
      <c r="A1951" t="s">
        <v>15</v>
      </c>
      <c r="B1951" t="s">
        <v>25</v>
      </c>
      <c r="C1951">
        <v>31653</v>
      </c>
      <c r="D1951" t="s">
        <v>17</v>
      </c>
      <c r="E1951" t="s">
        <v>18</v>
      </c>
      <c r="F1951" t="s">
        <v>19</v>
      </c>
      <c r="H1951" t="s">
        <v>703</v>
      </c>
      <c r="I1951" t="s">
        <v>22</v>
      </c>
      <c r="N1951" t="s">
        <v>24</v>
      </c>
      <c r="O1951" s="1">
        <v>40123.644675925927</v>
      </c>
    </row>
    <row r="1952" spans="1:15" x14ac:dyDescent="0.35">
      <c r="A1952" t="s">
        <v>15</v>
      </c>
      <c r="B1952" t="s">
        <v>16</v>
      </c>
      <c r="C1952">
        <v>28250</v>
      </c>
      <c r="D1952" t="s">
        <v>17</v>
      </c>
      <c r="E1952" t="s">
        <v>18</v>
      </c>
      <c r="F1952" t="s">
        <v>19</v>
      </c>
      <c r="I1952" t="s">
        <v>22</v>
      </c>
      <c r="N1952" t="s">
        <v>24</v>
      </c>
      <c r="O1952" s="1">
        <v>40124.79478009259</v>
      </c>
    </row>
    <row r="1953" spans="1:15" x14ac:dyDescent="0.35">
      <c r="A1953" t="s">
        <v>327</v>
      </c>
      <c r="B1953" t="s">
        <v>25</v>
      </c>
      <c r="C1953">
        <v>279352</v>
      </c>
      <c r="D1953" t="s">
        <v>17</v>
      </c>
      <c r="E1953" t="s">
        <v>18</v>
      </c>
      <c r="G1953" t="s">
        <v>20</v>
      </c>
      <c r="H1953" t="s">
        <v>234</v>
      </c>
      <c r="I1953" t="s">
        <v>22</v>
      </c>
      <c r="M1953" t="s">
        <v>1517</v>
      </c>
      <c r="N1953" t="s">
        <v>24</v>
      </c>
      <c r="O1953" s="1">
        <v>40124.801828703705</v>
      </c>
    </row>
    <row r="1954" spans="1:15" x14ac:dyDescent="0.35">
      <c r="A1954" t="s">
        <v>15</v>
      </c>
      <c r="B1954" t="s">
        <v>25</v>
      </c>
      <c r="C1954">
        <v>255961</v>
      </c>
      <c r="D1954" t="s">
        <v>17</v>
      </c>
      <c r="E1954" t="s">
        <v>18</v>
      </c>
      <c r="F1954" t="s">
        <v>19</v>
      </c>
      <c r="G1954" t="s">
        <v>20</v>
      </c>
      <c r="H1954" t="s">
        <v>1462</v>
      </c>
      <c r="I1954" t="s">
        <v>22</v>
      </c>
      <c r="N1954" t="s">
        <v>24</v>
      </c>
      <c r="O1954" s="1">
        <v>40125.464166666665</v>
      </c>
    </row>
    <row r="1955" spans="1:15" x14ac:dyDescent="0.35">
      <c r="A1955" t="s">
        <v>15</v>
      </c>
      <c r="B1955" t="s">
        <v>25</v>
      </c>
      <c r="C1955">
        <v>747837</v>
      </c>
      <c r="D1955" t="s">
        <v>17</v>
      </c>
      <c r="E1955" t="s">
        <v>18</v>
      </c>
      <c r="F1955" t="s">
        <v>96</v>
      </c>
      <c r="G1955" t="s">
        <v>20</v>
      </c>
      <c r="I1955" t="s">
        <v>22</v>
      </c>
      <c r="N1955" t="s">
        <v>24</v>
      </c>
      <c r="O1955" s="1">
        <v>40125.640231481484</v>
      </c>
    </row>
    <row r="1956" spans="1:15" x14ac:dyDescent="0.35">
      <c r="A1956" t="s">
        <v>560</v>
      </c>
      <c r="B1956" t="s">
        <v>25</v>
      </c>
      <c r="C1956">
        <v>684674</v>
      </c>
      <c r="D1956" t="s">
        <v>17</v>
      </c>
      <c r="E1956" t="s">
        <v>18</v>
      </c>
      <c r="F1956" t="s">
        <v>19</v>
      </c>
      <c r="G1956" t="s">
        <v>20</v>
      </c>
      <c r="H1956" t="s">
        <v>28</v>
      </c>
      <c r="I1956" t="s">
        <v>22</v>
      </c>
      <c r="K1956" t="s">
        <v>195</v>
      </c>
      <c r="N1956" t="s">
        <v>24</v>
      </c>
      <c r="O1956" s="1">
        <v>40125.748923611114</v>
      </c>
    </row>
    <row r="1957" spans="1:15" x14ac:dyDescent="0.35">
      <c r="A1957" t="s">
        <v>221</v>
      </c>
      <c r="B1957" t="s">
        <v>25</v>
      </c>
      <c r="C1957">
        <v>504771</v>
      </c>
      <c r="D1957" t="s">
        <v>17</v>
      </c>
      <c r="E1957" t="s">
        <v>18</v>
      </c>
      <c r="F1957" t="s">
        <v>19</v>
      </c>
      <c r="H1957" t="s">
        <v>1290</v>
      </c>
      <c r="I1957" t="s">
        <v>22</v>
      </c>
      <c r="N1957" t="s">
        <v>24</v>
      </c>
      <c r="O1957" s="1">
        <v>40126.258125</v>
      </c>
    </row>
    <row r="1958" spans="1:15" x14ac:dyDescent="0.35">
      <c r="A1958" t="s">
        <v>15</v>
      </c>
      <c r="B1958" t="s">
        <v>16</v>
      </c>
      <c r="C1958">
        <v>674005</v>
      </c>
      <c r="D1958" t="s">
        <v>17</v>
      </c>
      <c r="E1958" t="s">
        <v>18</v>
      </c>
      <c r="F1958" t="s">
        <v>34</v>
      </c>
      <c r="G1958" t="s">
        <v>20</v>
      </c>
      <c r="H1958" t="s">
        <v>254</v>
      </c>
      <c r="I1958" t="s">
        <v>22</v>
      </c>
      <c r="N1958" t="s">
        <v>24</v>
      </c>
      <c r="O1958" s="1">
        <v>40126.404814814814</v>
      </c>
    </row>
    <row r="1959" spans="1:15" x14ac:dyDescent="0.35">
      <c r="A1959" t="s">
        <v>15</v>
      </c>
      <c r="B1959" t="s">
        <v>16</v>
      </c>
      <c r="C1959">
        <v>322085</v>
      </c>
      <c r="D1959" t="s">
        <v>17</v>
      </c>
      <c r="E1959" t="s">
        <v>18</v>
      </c>
      <c r="F1959" t="s">
        <v>19</v>
      </c>
      <c r="G1959" t="s">
        <v>20</v>
      </c>
      <c r="I1959" t="s">
        <v>114</v>
      </c>
      <c r="N1959" t="s">
        <v>24</v>
      </c>
      <c r="O1959" s="1">
        <v>40126.788877314815</v>
      </c>
    </row>
    <row r="1960" spans="1:15" x14ac:dyDescent="0.35">
      <c r="A1960" t="s">
        <v>15</v>
      </c>
      <c r="B1960" t="s">
        <v>25</v>
      </c>
      <c r="C1960">
        <v>367028</v>
      </c>
      <c r="D1960" t="s">
        <v>17</v>
      </c>
      <c r="E1960" t="s">
        <v>18</v>
      </c>
      <c r="F1960" t="s">
        <v>19</v>
      </c>
      <c r="G1960" t="s">
        <v>20</v>
      </c>
      <c r="H1960" t="s">
        <v>1717</v>
      </c>
      <c r="I1960" t="s">
        <v>22</v>
      </c>
      <c r="K1960" t="s">
        <v>31</v>
      </c>
      <c r="M1960" t="s">
        <v>1718</v>
      </c>
      <c r="N1960" t="s">
        <v>24</v>
      </c>
      <c r="O1960" s="1">
        <v>40126.798541666663</v>
      </c>
    </row>
    <row r="1961" spans="1:15" x14ac:dyDescent="0.35">
      <c r="A1961" t="s">
        <v>221</v>
      </c>
      <c r="B1961" t="s">
        <v>25</v>
      </c>
      <c r="C1961">
        <v>179476</v>
      </c>
      <c r="D1961" t="s">
        <v>17</v>
      </c>
      <c r="E1961" t="s">
        <v>18</v>
      </c>
      <c r="G1961" t="s">
        <v>27</v>
      </c>
      <c r="I1961" t="s">
        <v>22</v>
      </c>
      <c r="N1961" t="s">
        <v>24</v>
      </c>
      <c r="O1961" s="1">
        <v>40127.571018518516</v>
      </c>
    </row>
    <row r="1962" spans="1:15" x14ac:dyDescent="0.35">
      <c r="B1962" t="s">
        <v>1112</v>
      </c>
      <c r="C1962">
        <v>330811</v>
      </c>
      <c r="D1962" t="s">
        <v>17</v>
      </c>
      <c r="E1962" t="s">
        <v>18</v>
      </c>
      <c r="F1962" t="s">
        <v>34</v>
      </c>
      <c r="I1962" t="s">
        <v>22</v>
      </c>
      <c r="N1962" t="s">
        <v>24</v>
      </c>
      <c r="O1962" s="1">
        <v>40127.952824074076</v>
      </c>
    </row>
    <row r="1963" spans="1:15" x14ac:dyDescent="0.35">
      <c r="A1963" t="s">
        <v>314</v>
      </c>
      <c r="B1963" t="s">
        <v>16</v>
      </c>
      <c r="C1963">
        <v>7955</v>
      </c>
      <c r="D1963" t="s">
        <v>17</v>
      </c>
      <c r="E1963" t="s">
        <v>18</v>
      </c>
      <c r="F1963" t="s">
        <v>19</v>
      </c>
      <c r="G1963" t="s">
        <v>27</v>
      </c>
      <c r="H1963" t="s">
        <v>28</v>
      </c>
      <c r="I1963" t="s">
        <v>22</v>
      </c>
      <c r="K1963" t="s">
        <v>84</v>
      </c>
      <c r="N1963" t="s">
        <v>34</v>
      </c>
      <c r="O1963" s="1">
        <v>40128.621319444443</v>
      </c>
    </row>
    <row r="1964" spans="1:15" x14ac:dyDescent="0.35">
      <c r="A1964" t="s">
        <v>560</v>
      </c>
      <c r="B1964" t="s">
        <v>16</v>
      </c>
      <c r="C1964">
        <v>384066</v>
      </c>
      <c r="D1964" t="s">
        <v>17</v>
      </c>
      <c r="E1964" t="s">
        <v>18</v>
      </c>
      <c r="F1964" t="s">
        <v>19</v>
      </c>
      <c r="G1964" t="s">
        <v>20</v>
      </c>
      <c r="H1964" t="s">
        <v>791</v>
      </c>
      <c r="I1964" t="s">
        <v>22</v>
      </c>
      <c r="K1964" t="s">
        <v>195</v>
      </c>
      <c r="N1964" t="s">
        <v>24</v>
      </c>
      <c r="O1964" s="1">
        <v>40128.622141203705</v>
      </c>
    </row>
    <row r="1965" spans="1:15" x14ac:dyDescent="0.35">
      <c r="A1965" t="s">
        <v>327</v>
      </c>
      <c r="B1965" t="s">
        <v>16</v>
      </c>
      <c r="C1965">
        <v>163039</v>
      </c>
      <c r="D1965" t="s">
        <v>17</v>
      </c>
      <c r="E1965" t="s">
        <v>18</v>
      </c>
      <c r="F1965" t="s">
        <v>19</v>
      </c>
      <c r="G1965" t="s">
        <v>20</v>
      </c>
      <c r="H1965" t="s">
        <v>88</v>
      </c>
      <c r="I1965" t="s">
        <v>22</v>
      </c>
      <c r="N1965" t="s">
        <v>24</v>
      </c>
      <c r="O1965" s="1">
        <v>40129.325231481482</v>
      </c>
    </row>
    <row r="1966" spans="1:15" x14ac:dyDescent="0.35">
      <c r="A1966" t="s">
        <v>1381</v>
      </c>
      <c r="B1966" t="s">
        <v>25</v>
      </c>
      <c r="C1966">
        <v>541157</v>
      </c>
      <c r="D1966" t="s">
        <v>17</v>
      </c>
      <c r="E1966" t="s">
        <v>18</v>
      </c>
      <c r="F1966" t="s">
        <v>19</v>
      </c>
      <c r="G1966" t="s">
        <v>20</v>
      </c>
      <c r="H1966" t="s">
        <v>2062</v>
      </c>
      <c r="I1966" t="s">
        <v>22</v>
      </c>
      <c r="K1966" t="s">
        <v>197</v>
      </c>
      <c r="N1966" t="s">
        <v>24</v>
      </c>
      <c r="O1966" s="1">
        <v>40129.327893518515</v>
      </c>
    </row>
    <row r="1967" spans="1:15" x14ac:dyDescent="0.35">
      <c r="A1967" t="s">
        <v>327</v>
      </c>
      <c r="B1967" t="s">
        <v>16</v>
      </c>
      <c r="C1967">
        <v>21377</v>
      </c>
      <c r="D1967" t="s">
        <v>17</v>
      </c>
      <c r="E1967" t="s">
        <v>18</v>
      </c>
      <c r="F1967" t="s">
        <v>19</v>
      </c>
      <c r="G1967" t="s">
        <v>27</v>
      </c>
      <c r="H1967" t="s">
        <v>135</v>
      </c>
      <c r="I1967" t="s">
        <v>22</v>
      </c>
      <c r="N1967" t="s">
        <v>24</v>
      </c>
      <c r="O1967" s="1">
        <v>40129.336608796293</v>
      </c>
    </row>
    <row r="1968" spans="1:15" x14ac:dyDescent="0.35">
      <c r="A1968" t="s">
        <v>560</v>
      </c>
      <c r="B1968" t="s">
        <v>25</v>
      </c>
      <c r="C1968">
        <v>769464</v>
      </c>
      <c r="D1968" t="s">
        <v>17</v>
      </c>
      <c r="E1968" t="s">
        <v>18</v>
      </c>
      <c r="F1968" t="s">
        <v>19</v>
      </c>
      <c r="G1968" t="s">
        <v>20</v>
      </c>
      <c r="H1968" t="s">
        <v>88</v>
      </c>
      <c r="I1968" t="s">
        <v>22</v>
      </c>
      <c r="L1968">
        <v>1973</v>
      </c>
      <c r="N1968" t="s">
        <v>24</v>
      </c>
      <c r="O1968" s="1">
        <v>40129.669432870367</v>
      </c>
    </row>
    <row r="1969" spans="1:15" x14ac:dyDescent="0.35">
      <c r="A1969" t="s">
        <v>500</v>
      </c>
      <c r="B1969" t="s">
        <v>25</v>
      </c>
      <c r="C1969">
        <v>527871</v>
      </c>
      <c r="D1969" t="s">
        <v>17</v>
      </c>
      <c r="E1969" t="s">
        <v>18</v>
      </c>
      <c r="F1969" t="s">
        <v>34</v>
      </c>
      <c r="G1969" t="s">
        <v>20</v>
      </c>
      <c r="H1969" t="s">
        <v>2038</v>
      </c>
      <c r="I1969" t="s">
        <v>180</v>
      </c>
      <c r="K1969" t="s">
        <v>197</v>
      </c>
      <c r="N1969" t="s">
        <v>24</v>
      </c>
      <c r="O1969" s="1">
        <v>40129.721655092595</v>
      </c>
    </row>
    <row r="1970" spans="1:15" x14ac:dyDescent="0.35">
      <c r="A1970" t="s">
        <v>560</v>
      </c>
      <c r="B1970" t="s">
        <v>25</v>
      </c>
      <c r="C1970">
        <v>395803</v>
      </c>
      <c r="D1970" t="s">
        <v>17</v>
      </c>
      <c r="E1970" t="s">
        <v>18</v>
      </c>
      <c r="G1970" t="s">
        <v>20</v>
      </c>
      <c r="H1970" t="s">
        <v>471</v>
      </c>
      <c r="I1970" t="s">
        <v>22</v>
      </c>
      <c r="N1970" t="s">
        <v>24</v>
      </c>
      <c r="O1970" s="1">
        <v>40129.909502314818</v>
      </c>
    </row>
    <row r="1971" spans="1:15" x14ac:dyDescent="0.35">
      <c r="A1971" t="s">
        <v>560</v>
      </c>
      <c r="B1971" t="s">
        <v>25</v>
      </c>
      <c r="C1971">
        <v>380266</v>
      </c>
      <c r="D1971" t="s">
        <v>17</v>
      </c>
      <c r="E1971" t="s">
        <v>18</v>
      </c>
      <c r="F1971" t="s">
        <v>19</v>
      </c>
      <c r="G1971" t="s">
        <v>20</v>
      </c>
      <c r="H1971" t="s">
        <v>777</v>
      </c>
      <c r="I1971" t="s">
        <v>22</v>
      </c>
      <c r="K1971" t="s">
        <v>195</v>
      </c>
      <c r="N1971" t="s">
        <v>24</v>
      </c>
      <c r="O1971" s="1">
        <v>40130.330671296295</v>
      </c>
    </row>
    <row r="1972" spans="1:15" x14ac:dyDescent="0.35">
      <c r="A1972" t="s">
        <v>500</v>
      </c>
      <c r="B1972" t="s">
        <v>25</v>
      </c>
      <c r="C1972">
        <v>564735</v>
      </c>
      <c r="D1972" t="s">
        <v>17</v>
      </c>
      <c r="E1972" t="s">
        <v>18</v>
      </c>
      <c r="F1972" t="s">
        <v>34</v>
      </c>
      <c r="G1972" t="s">
        <v>20</v>
      </c>
      <c r="H1972" t="s">
        <v>2105</v>
      </c>
      <c r="I1972" t="s">
        <v>22</v>
      </c>
      <c r="K1972" t="s">
        <v>197</v>
      </c>
      <c r="N1972" t="s">
        <v>24</v>
      </c>
      <c r="O1972" s="1">
        <v>40130.331203703703</v>
      </c>
    </row>
    <row r="1973" spans="1:15" x14ac:dyDescent="0.35">
      <c r="A1973" t="s">
        <v>15</v>
      </c>
      <c r="B1973" t="s">
        <v>25</v>
      </c>
      <c r="C1973">
        <v>612840</v>
      </c>
      <c r="D1973" t="s">
        <v>17</v>
      </c>
      <c r="E1973" t="s">
        <v>18</v>
      </c>
      <c r="F1973" t="s">
        <v>19</v>
      </c>
      <c r="H1973" t="s">
        <v>2180</v>
      </c>
      <c r="I1973" t="s">
        <v>22</v>
      </c>
      <c r="K1973" t="s">
        <v>926</v>
      </c>
      <c r="N1973" t="s">
        <v>24</v>
      </c>
      <c r="O1973" s="1">
        <v>40130.381597222222</v>
      </c>
    </row>
    <row r="1974" spans="1:15" x14ac:dyDescent="0.35">
      <c r="A1974" t="s">
        <v>327</v>
      </c>
      <c r="B1974" t="s">
        <v>25</v>
      </c>
      <c r="C1974">
        <v>395535</v>
      </c>
      <c r="D1974" t="s">
        <v>17</v>
      </c>
      <c r="E1974" t="s">
        <v>18</v>
      </c>
      <c r="F1974" t="s">
        <v>19</v>
      </c>
      <c r="G1974" t="s">
        <v>20</v>
      </c>
      <c r="H1974" t="s">
        <v>89</v>
      </c>
      <c r="I1974" t="s">
        <v>144</v>
      </c>
      <c r="K1974" t="s">
        <v>132</v>
      </c>
      <c r="L1974">
        <v>1963</v>
      </c>
      <c r="M1974" t="s">
        <v>1788</v>
      </c>
      <c r="N1974" t="s">
        <v>24</v>
      </c>
      <c r="O1974" s="1">
        <v>40131.766689814816</v>
      </c>
    </row>
    <row r="1975" spans="1:15" x14ac:dyDescent="0.35">
      <c r="A1975" t="s">
        <v>1381</v>
      </c>
      <c r="B1975" t="s">
        <v>16</v>
      </c>
      <c r="C1975">
        <v>340165</v>
      </c>
      <c r="D1975" t="s">
        <v>17</v>
      </c>
      <c r="E1975" t="s">
        <v>18</v>
      </c>
      <c r="F1975" t="s">
        <v>34</v>
      </c>
      <c r="G1975" t="s">
        <v>20</v>
      </c>
      <c r="H1975" t="s">
        <v>1652</v>
      </c>
      <c r="I1975" t="s">
        <v>114</v>
      </c>
      <c r="K1975" t="s">
        <v>397</v>
      </c>
      <c r="N1975" t="s">
        <v>24</v>
      </c>
      <c r="O1975" s="1">
        <v>40131.989976851852</v>
      </c>
    </row>
    <row r="1976" spans="1:15" x14ac:dyDescent="0.35">
      <c r="A1976" t="s">
        <v>15</v>
      </c>
      <c r="B1976" t="s">
        <v>16</v>
      </c>
      <c r="C1976">
        <v>28510</v>
      </c>
      <c r="D1976" t="s">
        <v>17</v>
      </c>
      <c r="E1976" t="s">
        <v>18</v>
      </c>
      <c r="F1976" t="s">
        <v>19</v>
      </c>
      <c r="G1976" t="s">
        <v>27</v>
      </c>
      <c r="H1976" t="s">
        <v>35</v>
      </c>
      <c r="I1976" t="s">
        <v>22</v>
      </c>
      <c r="N1976" t="s">
        <v>24</v>
      </c>
      <c r="O1976" s="1">
        <v>40132.690682870372</v>
      </c>
    </row>
    <row r="1977" spans="1:15" x14ac:dyDescent="0.35">
      <c r="A1977" t="s">
        <v>15</v>
      </c>
      <c r="B1977" t="s">
        <v>16</v>
      </c>
      <c r="C1977">
        <v>136109</v>
      </c>
      <c r="D1977" t="s">
        <v>17</v>
      </c>
      <c r="E1977" t="s">
        <v>18</v>
      </c>
      <c r="F1977" t="s">
        <v>19</v>
      </c>
      <c r="G1977" t="s">
        <v>27</v>
      </c>
      <c r="H1977" t="s">
        <v>918</v>
      </c>
      <c r="I1977" t="s">
        <v>22</v>
      </c>
      <c r="L1977" t="s">
        <v>1189</v>
      </c>
      <c r="N1977" t="s">
        <v>24</v>
      </c>
      <c r="O1977" s="1">
        <v>40132.883738425924</v>
      </c>
    </row>
    <row r="1978" spans="1:15" x14ac:dyDescent="0.35">
      <c r="A1978" t="s">
        <v>500</v>
      </c>
      <c r="B1978" t="s">
        <v>25</v>
      </c>
      <c r="C1978">
        <v>225012</v>
      </c>
      <c r="D1978" t="s">
        <v>17</v>
      </c>
      <c r="E1978" t="s">
        <v>18</v>
      </c>
      <c r="F1978" t="s">
        <v>19</v>
      </c>
      <c r="G1978" t="s">
        <v>20</v>
      </c>
      <c r="H1978" t="s">
        <v>471</v>
      </c>
      <c r="I1978" t="s">
        <v>22</v>
      </c>
      <c r="N1978" t="s">
        <v>24</v>
      </c>
      <c r="O1978" s="1">
        <v>40133.345960648148</v>
      </c>
    </row>
    <row r="1979" spans="1:15" x14ac:dyDescent="0.35">
      <c r="A1979" t="s">
        <v>500</v>
      </c>
      <c r="B1979" t="s">
        <v>25</v>
      </c>
      <c r="C1979">
        <v>35109</v>
      </c>
      <c r="D1979" t="s">
        <v>17</v>
      </c>
      <c r="E1979" t="s">
        <v>18</v>
      </c>
      <c r="F1979" t="s">
        <v>19</v>
      </c>
      <c r="G1979" t="s">
        <v>27</v>
      </c>
      <c r="H1979" t="s">
        <v>377</v>
      </c>
      <c r="I1979" t="s">
        <v>22</v>
      </c>
      <c r="N1979" t="s">
        <v>24</v>
      </c>
      <c r="O1979" s="1">
        <v>40133.463113425925</v>
      </c>
    </row>
    <row r="1980" spans="1:15" x14ac:dyDescent="0.35">
      <c r="A1980" t="s">
        <v>186</v>
      </c>
      <c r="B1980" t="s">
        <v>25</v>
      </c>
      <c r="C1980">
        <v>9639</v>
      </c>
      <c r="D1980" t="s">
        <v>17</v>
      </c>
      <c r="E1980" t="s">
        <v>18</v>
      </c>
      <c r="F1980" t="s">
        <v>19</v>
      </c>
      <c r="G1980" t="s">
        <v>27</v>
      </c>
      <c r="H1980" t="s">
        <v>175</v>
      </c>
      <c r="I1980" t="s">
        <v>114</v>
      </c>
      <c r="N1980" t="s">
        <v>24</v>
      </c>
      <c r="O1980" s="1">
        <v>40133.625300925924</v>
      </c>
    </row>
    <row r="1981" spans="1:15" x14ac:dyDescent="0.35">
      <c r="B1981" t="s">
        <v>25</v>
      </c>
      <c r="C1981">
        <v>898714</v>
      </c>
      <c r="D1981" t="s">
        <v>17</v>
      </c>
      <c r="E1981" t="s">
        <v>18</v>
      </c>
      <c r="F1981" t="s">
        <v>34</v>
      </c>
      <c r="G1981" t="s">
        <v>20</v>
      </c>
      <c r="H1981" t="s">
        <v>592</v>
      </c>
      <c r="I1981" t="s">
        <v>22</v>
      </c>
      <c r="M1981" t="s">
        <v>2520</v>
      </c>
      <c r="N1981" t="s">
        <v>24</v>
      </c>
      <c r="O1981" s="1">
        <v>40133.912766203706</v>
      </c>
    </row>
    <row r="1982" spans="1:15" x14ac:dyDescent="0.35">
      <c r="A1982" t="s">
        <v>221</v>
      </c>
      <c r="B1982" t="s">
        <v>25</v>
      </c>
      <c r="C1982">
        <v>24650</v>
      </c>
      <c r="D1982" t="s">
        <v>17</v>
      </c>
      <c r="E1982" t="s">
        <v>18</v>
      </c>
      <c r="F1982" t="s">
        <v>19</v>
      </c>
      <c r="G1982" t="s">
        <v>27</v>
      </c>
      <c r="H1982" t="s">
        <v>28</v>
      </c>
      <c r="I1982" t="s">
        <v>22</v>
      </c>
      <c r="N1982" t="s">
        <v>34</v>
      </c>
      <c r="O1982" s="1">
        <v>40134.348449074074</v>
      </c>
    </row>
    <row r="1983" spans="1:15" x14ac:dyDescent="0.35">
      <c r="A1983" t="s">
        <v>560</v>
      </c>
      <c r="B1983" t="s">
        <v>25</v>
      </c>
      <c r="C1983">
        <v>146520</v>
      </c>
      <c r="D1983" t="s">
        <v>17</v>
      </c>
      <c r="E1983" t="s">
        <v>18</v>
      </c>
      <c r="F1983" t="s">
        <v>19</v>
      </c>
      <c r="G1983" t="s">
        <v>20</v>
      </c>
      <c r="H1983" t="s">
        <v>254</v>
      </c>
      <c r="I1983" t="s">
        <v>22</v>
      </c>
      <c r="M1983" t="s">
        <v>1217</v>
      </c>
      <c r="N1983" t="s">
        <v>24</v>
      </c>
      <c r="O1983" s="1">
        <v>40134.349768518521</v>
      </c>
    </row>
    <row r="1984" spans="1:15" x14ac:dyDescent="0.35">
      <c r="A1984" t="s">
        <v>221</v>
      </c>
      <c r="B1984" t="s">
        <v>25</v>
      </c>
      <c r="C1984">
        <v>16563</v>
      </c>
      <c r="D1984" t="s">
        <v>17</v>
      </c>
      <c r="E1984" t="s">
        <v>18</v>
      </c>
      <c r="G1984" t="s">
        <v>27</v>
      </c>
      <c r="H1984" t="s">
        <v>258</v>
      </c>
      <c r="I1984" t="s">
        <v>22</v>
      </c>
      <c r="K1984" t="s">
        <v>230</v>
      </c>
      <c r="L1984" s="2">
        <v>16996</v>
      </c>
      <c r="M1984" t="s">
        <v>527</v>
      </c>
      <c r="N1984" t="s">
        <v>167</v>
      </c>
      <c r="O1984" s="1">
        <v>40134.353379629632</v>
      </c>
    </row>
    <row r="1985" spans="1:15" x14ac:dyDescent="0.35">
      <c r="A1985" t="s">
        <v>15</v>
      </c>
      <c r="B1985" t="s">
        <v>25</v>
      </c>
      <c r="C1985">
        <v>586900</v>
      </c>
      <c r="D1985" t="s">
        <v>17</v>
      </c>
      <c r="E1985" t="s">
        <v>18</v>
      </c>
      <c r="F1985" t="s">
        <v>19</v>
      </c>
      <c r="G1985" t="s">
        <v>20</v>
      </c>
      <c r="H1985" t="s">
        <v>471</v>
      </c>
      <c r="I1985" t="s">
        <v>22</v>
      </c>
      <c r="N1985" t="s">
        <v>24</v>
      </c>
      <c r="O1985" s="1">
        <v>40134.565312500003</v>
      </c>
    </row>
    <row r="1986" spans="1:15" x14ac:dyDescent="0.35">
      <c r="A1986" t="s">
        <v>972</v>
      </c>
      <c r="B1986" t="s">
        <v>25</v>
      </c>
      <c r="C1986">
        <v>489052</v>
      </c>
      <c r="D1986" t="s">
        <v>17</v>
      </c>
      <c r="E1986" t="s">
        <v>18</v>
      </c>
      <c r="F1986" t="s">
        <v>19</v>
      </c>
      <c r="G1986" t="s">
        <v>20</v>
      </c>
      <c r="H1986" t="s">
        <v>1427</v>
      </c>
      <c r="I1986" t="s">
        <v>22</v>
      </c>
      <c r="M1986" t="s">
        <v>1983</v>
      </c>
      <c r="N1986" t="s">
        <v>167</v>
      </c>
      <c r="O1986" s="1">
        <v>40135.290625000001</v>
      </c>
    </row>
    <row r="1987" spans="1:15" x14ac:dyDescent="0.35">
      <c r="A1987" t="s">
        <v>15</v>
      </c>
      <c r="B1987" t="s">
        <v>25</v>
      </c>
      <c r="C1987">
        <v>689901</v>
      </c>
      <c r="D1987" t="s">
        <v>17</v>
      </c>
      <c r="E1987" t="s">
        <v>18</v>
      </c>
      <c r="F1987" t="s">
        <v>19</v>
      </c>
      <c r="G1987" t="s">
        <v>20</v>
      </c>
      <c r="H1987" t="s">
        <v>2299</v>
      </c>
      <c r="I1987" t="s">
        <v>22</v>
      </c>
      <c r="K1987" t="s">
        <v>132</v>
      </c>
      <c r="L1987">
        <v>1968</v>
      </c>
      <c r="N1987" t="s">
        <v>24</v>
      </c>
      <c r="O1987" s="1">
        <v>40135.389652777776</v>
      </c>
    </row>
    <row r="1988" spans="1:15" x14ac:dyDescent="0.35">
      <c r="A1988" t="s">
        <v>327</v>
      </c>
      <c r="B1988" t="s">
        <v>16</v>
      </c>
      <c r="C1988">
        <v>608908</v>
      </c>
      <c r="D1988" t="s">
        <v>17</v>
      </c>
      <c r="E1988" t="s">
        <v>18</v>
      </c>
      <c r="F1988" t="s">
        <v>34</v>
      </c>
      <c r="G1988" t="s">
        <v>20</v>
      </c>
      <c r="I1988" t="s">
        <v>180</v>
      </c>
      <c r="N1988" t="s">
        <v>24</v>
      </c>
      <c r="O1988" s="1">
        <v>40135.751840277779</v>
      </c>
    </row>
    <row r="1989" spans="1:15" ht="101.5" x14ac:dyDescent="0.35">
      <c r="A1989" t="s">
        <v>15</v>
      </c>
      <c r="B1989" t="s">
        <v>16</v>
      </c>
      <c r="C1989">
        <v>914114</v>
      </c>
      <c r="D1989" t="s">
        <v>17</v>
      </c>
      <c r="E1989" t="s">
        <v>18</v>
      </c>
      <c r="F1989" t="s">
        <v>19</v>
      </c>
      <c r="G1989" t="s">
        <v>20</v>
      </c>
      <c r="H1989" t="s">
        <v>1662</v>
      </c>
      <c r="I1989" t="s">
        <v>22</v>
      </c>
      <c r="M1989" s="3" t="s">
        <v>2694</v>
      </c>
      <c r="N1989" t="s">
        <v>24</v>
      </c>
      <c r="O1989" s="1">
        <v>40135.870474537034</v>
      </c>
    </row>
    <row r="1990" spans="1:15" x14ac:dyDescent="0.35">
      <c r="A1990" t="s">
        <v>500</v>
      </c>
      <c r="B1990" t="s">
        <v>25</v>
      </c>
      <c r="C1990">
        <v>58180</v>
      </c>
      <c r="D1990" t="s">
        <v>17</v>
      </c>
      <c r="E1990" t="s">
        <v>18</v>
      </c>
      <c r="F1990" t="s">
        <v>19</v>
      </c>
      <c r="G1990" t="s">
        <v>27</v>
      </c>
      <c r="H1990" t="s">
        <v>887</v>
      </c>
      <c r="I1990" t="s">
        <v>22</v>
      </c>
      <c r="N1990" t="s">
        <v>24</v>
      </c>
      <c r="O1990" s="1">
        <v>40136.562847222223</v>
      </c>
    </row>
    <row r="1991" spans="1:15" x14ac:dyDescent="0.35">
      <c r="A1991" t="s">
        <v>560</v>
      </c>
      <c r="B1991" t="s">
        <v>25</v>
      </c>
      <c r="C1991">
        <v>166233</v>
      </c>
      <c r="D1991" t="s">
        <v>17</v>
      </c>
      <c r="E1991" t="s">
        <v>18</v>
      </c>
      <c r="F1991" t="s">
        <v>19</v>
      </c>
      <c r="G1991" t="s">
        <v>20</v>
      </c>
      <c r="H1991" t="s">
        <v>35</v>
      </c>
      <c r="I1991" t="s">
        <v>22</v>
      </c>
      <c r="K1991" t="s">
        <v>195</v>
      </c>
      <c r="M1991" t="s">
        <v>1284</v>
      </c>
      <c r="N1991" t="s">
        <v>24</v>
      </c>
      <c r="O1991" s="1">
        <v>40136.578020833331</v>
      </c>
    </row>
    <row r="1992" spans="1:15" x14ac:dyDescent="0.35">
      <c r="A1992" t="s">
        <v>500</v>
      </c>
      <c r="B1992" t="s">
        <v>25</v>
      </c>
      <c r="C1992">
        <v>610749</v>
      </c>
      <c r="D1992" t="s">
        <v>17</v>
      </c>
      <c r="E1992" t="s">
        <v>18</v>
      </c>
      <c r="F1992" t="s">
        <v>34</v>
      </c>
      <c r="G1992" t="s">
        <v>20</v>
      </c>
      <c r="H1992" t="s">
        <v>135</v>
      </c>
      <c r="I1992" t="s">
        <v>144</v>
      </c>
      <c r="K1992" t="s">
        <v>462</v>
      </c>
      <c r="N1992" t="s">
        <v>24</v>
      </c>
      <c r="O1992" s="1">
        <v>40136.793576388889</v>
      </c>
    </row>
    <row r="1993" spans="1:15" x14ac:dyDescent="0.35">
      <c r="A1993" t="s">
        <v>500</v>
      </c>
      <c r="B1993" t="s">
        <v>25</v>
      </c>
      <c r="C1993">
        <v>513189</v>
      </c>
      <c r="D1993" t="s">
        <v>17</v>
      </c>
      <c r="E1993" t="s">
        <v>18</v>
      </c>
      <c r="F1993" t="s">
        <v>34</v>
      </c>
      <c r="I1993" t="s">
        <v>22</v>
      </c>
      <c r="N1993" t="s">
        <v>24</v>
      </c>
      <c r="O1993" s="1">
        <v>40137.148009259261</v>
      </c>
    </row>
    <row r="1994" spans="1:15" x14ac:dyDescent="0.35">
      <c r="A1994" t="s">
        <v>221</v>
      </c>
      <c r="B1994" t="s">
        <v>25</v>
      </c>
      <c r="C1994">
        <v>385676</v>
      </c>
      <c r="D1994" t="s">
        <v>17</v>
      </c>
      <c r="E1994" t="s">
        <v>18</v>
      </c>
      <c r="F1994" t="s">
        <v>19</v>
      </c>
      <c r="G1994" t="s">
        <v>20</v>
      </c>
      <c r="H1994" t="s">
        <v>602</v>
      </c>
      <c r="I1994" t="s">
        <v>144</v>
      </c>
      <c r="N1994" t="s">
        <v>34</v>
      </c>
      <c r="O1994" s="1">
        <v>40137.618877314817</v>
      </c>
    </row>
    <row r="1995" spans="1:15" x14ac:dyDescent="0.35">
      <c r="A1995" t="s">
        <v>15</v>
      </c>
      <c r="B1995" t="s">
        <v>16</v>
      </c>
      <c r="C1995">
        <v>674314</v>
      </c>
      <c r="D1995" t="s">
        <v>17</v>
      </c>
      <c r="E1995" t="s">
        <v>18</v>
      </c>
      <c r="F1995" t="s">
        <v>19</v>
      </c>
      <c r="G1995" t="s">
        <v>20</v>
      </c>
      <c r="H1995" t="s">
        <v>602</v>
      </c>
      <c r="I1995" t="s">
        <v>144</v>
      </c>
      <c r="N1995" t="s">
        <v>24</v>
      </c>
      <c r="O1995" s="1">
        <v>40137.622858796298</v>
      </c>
    </row>
    <row r="1996" spans="1:15" x14ac:dyDescent="0.35">
      <c r="A1996" t="s">
        <v>15</v>
      </c>
      <c r="B1996" t="s">
        <v>25</v>
      </c>
      <c r="C1996">
        <v>644489</v>
      </c>
      <c r="D1996" t="s">
        <v>17</v>
      </c>
      <c r="E1996" t="s">
        <v>18</v>
      </c>
      <c r="F1996" t="s">
        <v>19</v>
      </c>
      <c r="G1996" t="s">
        <v>20</v>
      </c>
      <c r="H1996" t="s">
        <v>602</v>
      </c>
      <c r="I1996" t="s">
        <v>144</v>
      </c>
      <c r="N1996" t="s">
        <v>24</v>
      </c>
      <c r="O1996" s="1">
        <v>40137.628541666665</v>
      </c>
    </row>
    <row r="1997" spans="1:15" x14ac:dyDescent="0.35">
      <c r="A1997" t="s">
        <v>972</v>
      </c>
      <c r="B1997" t="s">
        <v>25</v>
      </c>
      <c r="C1997">
        <v>947138</v>
      </c>
      <c r="D1997" t="s">
        <v>17</v>
      </c>
      <c r="E1997" t="s">
        <v>18</v>
      </c>
      <c r="F1997" t="s">
        <v>19</v>
      </c>
      <c r="G1997" t="s">
        <v>20</v>
      </c>
      <c r="I1997" t="s">
        <v>108</v>
      </c>
      <c r="K1997" t="s">
        <v>195</v>
      </c>
      <c r="N1997" t="s">
        <v>24</v>
      </c>
      <c r="O1997" s="1">
        <v>40139.266041666669</v>
      </c>
    </row>
    <row r="1998" spans="1:15" x14ac:dyDescent="0.35">
      <c r="A1998" t="s">
        <v>15</v>
      </c>
      <c r="B1998" t="s">
        <v>16</v>
      </c>
      <c r="C1998">
        <v>980235</v>
      </c>
      <c r="D1998" t="s">
        <v>17</v>
      </c>
      <c r="E1998" t="s">
        <v>18</v>
      </c>
      <c r="F1998" t="s">
        <v>19</v>
      </c>
      <c r="G1998" t="s">
        <v>20</v>
      </c>
      <c r="H1998" t="s">
        <v>407</v>
      </c>
      <c r="I1998" t="s">
        <v>2769</v>
      </c>
      <c r="N1998" t="s">
        <v>24</v>
      </c>
      <c r="O1998" s="1">
        <v>40139.46533564815</v>
      </c>
    </row>
    <row r="1999" spans="1:15" x14ac:dyDescent="0.35">
      <c r="A1999" t="s">
        <v>15</v>
      </c>
      <c r="B1999" t="s">
        <v>25</v>
      </c>
      <c r="C1999">
        <v>191042</v>
      </c>
      <c r="D1999" t="s">
        <v>17</v>
      </c>
      <c r="E1999" t="s">
        <v>18</v>
      </c>
      <c r="F1999" t="s">
        <v>96</v>
      </c>
      <c r="I1999" t="s">
        <v>22</v>
      </c>
      <c r="N1999" t="s">
        <v>24</v>
      </c>
      <c r="O1999" s="1">
        <v>40139.47934027778</v>
      </c>
    </row>
    <row r="2000" spans="1:15" x14ac:dyDescent="0.35">
      <c r="A2000" t="s">
        <v>2482</v>
      </c>
      <c r="B2000" t="s">
        <v>25</v>
      </c>
      <c r="C2000">
        <v>812137</v>
      </c>
      <c r="D2000" t="s">
        <v>17</v>
      </c>
      <c r="E2000" t="s">
        <v>18</v>
      </c>
      <c r="F2000" t="s">
        <v>19</v>
      </c>
      <c r="G2000" t="s">
        <v>20</v>
      </c>
      <c r="H2000" t="s">
        <v>630</v>
      </c>
      <c r="I2000" t="s">
        <v>22</v>
      </c>
      <c r="N2000" t="s">
        <v>24</v>
      </c>
      <c r="O2000" s="1">
        <v>40139.684687499997</v>
      </c>
    </row>
    <row r="2001" spans="1:15" x14ac:dyDescent="0.35">
      <c r="A2001" t="s">
        <v>15</v>
      </c>
      <c r="B2001" t="s">
        <v>25</v>
      </c>
      <c r="C2001">
        <v>712312</v>
      </c>
      <c r="D2001" t="s">
        <v>17</v>
      </c>
      <c r="E2001" t="s">
        <v>18</v>
      </c>
      <c r="F2001" t="s">
        <v>19</v>
      </c>
      <c r="G2001" t="s">
        <v>20</v>
      </c>
      <c r="H2001" t="s">
        <v>62</v>
      </c>
      <c r="I2001" t="s">
        <v>22</v>
      </c>
      <c r="K2001" t="s">
        <v>81</v>
      </c>
      <c r="M2001" t="s">
        <v>2351</v>
      </c>
      <c r="N2001" t="s">
        <v>24</v>
      </c>
      <c r="O2001" s="1">
        <v>40139.892013888886</v>
      </c>
    </row>
    <row r="2002" spans="1:15" x14ac:dyDescent="0.35">
      <c r="A2002" t="s">
        <v>221</v>
      </c>
      <c r="B2002" t="s">
        <v>25</v>
      </c>
      <c r="C2002">
        <v>108075</v>
      </c>
      <c r="D2002" t="s">
        <v>17</v>
      </c>
      <c r="E2002" t="s">
        <v>18</v>
      </c>
      <c r="H2002" t="s">
        <v>130</v>
      </c>
      <c r="I2002" t="s">
        <v>22</v>
      </c>
      <c r="N2002" t="s">
        <v>24</v>
      </c>
      <c r="O2002" s="1">
        <v>40140.415416666663</v>
      </c>
    </row>
    <row r="2003" spans="1:15" x14ac:dyDescent="0.35">
      <c r="A2003" t="s">
        <v>15</v>
      </c>
      <c r="B2003" t="s">
        <v>25</v>
      </c>
      <c r="C2003">
        <v>545822</v>
      </c>
      <c r="D2003" t="s">
        <v>17</v>
      </c>
      <c r="E2003" t="s">
        <v>18</v>
      </c>
      <c r="F2003" t="s">
        <v>19</v>
      </c>
      <c r="G2003" t="s">
        <v>20</v>
      </c>
      <c r="H2003" t="s">
        <v>244</v>
      </c>
      <c r="I2003" t="s">
        <v>144</v>
      </c>
      <c r="K2003" t="s">
        <v>287</v>
      </c>
      <c r="N2003" t="s">
        <v>24</v>
      </c>
      <c r="O2003" s="1">
        <v>40140.785868055558</v>
      </c>
    </row>
    <row r="2004" spans="1:15" x14ac:dyDescent="0.35">
      <c r="A2004" t="s">
        <v>972</v>
      </c>
      <c r="B2004" t="s">
        <v>25</v>
      </c>
      <c r="C2004">
        <v>144229</v>
      </c>
      <c r="D2004" t="s">
        <v>17</v>
      </c>
      <c r="E2004" t="s">
        <v>18</v>
      </c>
      <c r="F2004" t="s">
        <v>19</v>
      </c>
      <c r="G2004" t="s">
        <v>27</v>
      </c>
      <c r="H2004" t="s">
        <v>77</v>
      </c>
      <c r="I2004" t="s">
        <v>22</v>
      </c>
      <c r="K2004" t="s">
        <v>250</v>
      </c>
      <c r="M2004" t="s">
        <v>1218</v>
      </c>
      <c r="N2004" t="s">
        <v>24</v>
      </c>
      <c r="O2004" s="1">
        <v>40141.387337962966</v>
      </c>
    </row>
    <row r="2005" spans="1:15" x14ac:dyDescent="0.35">
      <c r="A2005" t="s">
        <v>15</v>
      </c>
      <c r="B2005" t="s">
        <v>25</v>
      </c>
      <c r="C2005" t="s">
        <v>2828</v>
      </c>
      <c r="D2005" t="s">
        <v>17</v>
      </c>
      <c r="E2005" t="s">
        <v>18</v>
      </c>
      <c r="F2005" t="s">
        <v>96</v>
      </c>
      <c r="G2005" t="s">
        <v>20</v>
      </c>
      <c r="H2005" t="s">
        <v>2829</v>
      </c>
      <c r="I2005" t="s">
        <v>22</v>
      </c>
      <c r="K2005" t="s">
        <v>195</v>
      </c>
      <c r="N2005" t="s">
        <v>24</v>
      </c>
      <c r="O2005" s="1">
        <v>40141.516261574077</v>
      </c>
    </row>
    <row r="2006" spans="1:15" x14ac:dyDescent="0.35">
      <c r="A2006" t="s">
        <v>15</v>
      </c>
      <c r="B2006" t="s">
        <v>16</v>
      </c>
      <c r="C2006">
        <v>568857</v>
      </c>
      <c r="D2006" t="s">
        <v>17</v>
      </c>
      <c r="E2006" t="s">
        <v>18</v>
      </c>
      <c r="F2006" t="s">
        <v>19</v>
      </c>
      <c r="I2006" t="s">
        <v>22</v>
      </c>
      <c r="N2006" t="s">
        <v>24</v>
      </c>
      <c r="O2006" s="1">
        <v>40141.724351851852</v>
      </c>
    </row>
    <row r="2007" spans="1:15" x14ac:dyDescent="0.35">
      <c r="A2007" t="s">
        <v>1381</v>
      </c>
      <c r="B2007" t="s">
        <v>25</v>
      </c>
      <c r="C2007">
        <v>401515</v>
      </c>
      <c r="D2007" t="s">
        <v>17</v>
      </c>
      <c r="E2007" t="s">
        <v>18</v>
      </c>
      <c r="F2007" t="s">
        <v>34</v>
      </c>
      <c r="G2007" t="s">
        <v>20</v>
      </c>
      <c r="I2007" t="s">
        <v>22</v>
      </c>
      <c r="K2007" t="s">
        <v>197</v>
      </c>
      <c r="N2007" t="s">
        <v>24</v>
      </c>
      <c r="O2007" s="1">
        <v>40142.0625</v>
      </c>
    </row>
    <row r="2008" spans="1:15" x14ac:dyDescent="0.35">
      <c r="A2008" t="s">
        <v>221</v>
      </c>
      <c r="B2008" t="s">
        <v>25</v>
      </c>
      <c r="C2008">
        <v>421222</v>
      </c>
      <c r="D2008" t="s">
        <v>17</v>
      </c>
      <c r="E2008" t="s">
        <v>18</v>
      </c>
      <c r="F2008" t="s">
        <v>19</v>
      </c>
      <c r="H2008" t="s">
        <v>1650</v>
      </c>
      <c r="I2008" t="s">
        <v>22</v>
      </c>
      <c r="N2008" t="s">
        <v>34</v>
      </c>
      <c r="O2008" s="1">
        <v>40142.362314814818</v>
      </c>
    </row>
    <row r="2009" spans="1:15" x14ac:dyDescent="0.35">
      <c r="B2009" t="s">
        <v>1112</v>
      </c>
      <c r="C2009">
        <v>635595</v>
      </c>
      <c r="D2009" t="s">
        <v>17</v>
      </c>
      <c r="E2009" t="s">
        <v>18</v>
      </c>
      <c r="F2009" t="s">
        <v>19</v>
      </c>
      <c r="G2009" t="s">
        <v>20</v>
      </c>
      <c r="H2009" t="s">
        <v>2219</v>
      </c>
      <c r="I2009" t="s">
        <v>22</v>
      </c>
      <c r="N2009" t="s">
        <v>24</v>
      </c>
      <c r="O2009" s="1">
        <v>40142.491215277776</v>
      </c>
    </row>
    <row r="2010" spans="1:15" x14ac:dyDescent="0.35">
      <c r="A2010" t="s">
        <v>560</v>
      </c>
      <c r="B2010" t="s">
        <v>16</v>
      </c>
      <c r="C2010">
        <v>583898</v>
      </c>
      <c r="D2010" t="s">
        <v>17</v>
      </c>
      <c r="E2010" t="s">
        <v>18</v>
      </c>
      <c r="F2010" t="s">
        <v>19</v>
      </c>
      <c r="G2010" t="s">
        <v>20</v>
      </c>
      <c r="H2010" t="s">
        <v>254</v>
      </c>
      <c r="I2010" t="s">
        <v>472</v>
      </c>
      <c r="K2010" t="s">
        <v>195</v>
      </c>
      <c r="M2010" t="s">
        <v>2143</v>
      </c>
      <c r="N2010" t="s">
        <v>24</v>
      </c>
      <c r="O2010" s="1">
        <v>40142.530046296299</v>
      </c>
    </row>
    <row r="2011" spans="1:15" x14ac:dyDescent="0.35">
      <c r="A2011" t="s">
        <v>221</v>
      </c>
      <c r="B2011" t="s">
        <v>25</v>
      </c>
      <c r="C2011">
        <v>6113</v>
      </c>
      <c r="D2011" t="s">
        <v>17</v>
      </c>
      <c r="E2011" t="s">
        <v>18</v>
      </c>
      <c r="F2011" t="s">
        <v>19</v>
      </c>
      <c r="G2011" t="s">
        <v>27</v>
      </c>
      <c r="H2011" t="s">
        <v>318</v>
      </c>
      <c r="I2011" t="s">
        <v>22</v>
      </c>
      <c r="K2011" t="s">
        <v>90</v>
      </c>
      <c r="M2011" t="s">
        <v>319</v>
      </c>
      <c r="N2011" t="s">
        <v>24</v>
      </c>
      <c r="O2011" s="1">
        <v>40142.663055555553</v>
      </c>
    </row>
    <row r="2012" spans="1:15" x14ac:dyDescent="0.35">
      <c r="A2012" t="s">
        <v>15</v>
      </c>
      <c r="B2012" t="s">
        <v>16</v>
      </c>
      <c r="C2012">
        <v>731310</v>
      </c>
      <c r="D2012" t="s">
        <v>17</v>
      </c>
      <c r="E2012" t="s">
        <v>18</v>
      </c>
      <c r="F2012" t="s">
        <v>19</v>
      </c>
      <c r="G2012" t="s">
        <v>20</v>
      </c>
      <c r="H2012" t="s">
        <v>791</v>
      </c>
      <c r="I2012" t="s">
        <v>22</v>
      </c>
      <c r="N2012" t="s">
        <v>24</v>
      </c>
      <c r="O2012" s="1">
        <v>40143.680659722224</v>
      </c>
    </row>
    <row r="2013" spans="1:15" x14ac:dyDescent="0.35">
      <c r="A2013" t="s">
        <v>15</v>
      </c>
      <c r="B2013" t="s">
        <v>25</v>
      </c>
      <c r="C2013" t="s">
        <v>2836</v>
      </c>
      <c r="D2013" t="s">
        <v>17</v>
      </c>
      <c r="E2013" t="s">
        <v>18</v>
      </c>
      <c r="F2013" t="s">
        <v>19</v>
      </c>
      <c r="G2013" t="s">
        <v>20</v>
      </c>
      <c r="H2013" t="s">
        <v>377</v>
      </c>
      <c r="I2013" t="s">
        <v>22</v>
      </c>
      <c r="K2013" t="s">
        <v>81</v>
      </c>
      <c r="N2013" t="s">
        <v>24</v>
      </c>
      <c r="O2013" s="1">
        <v>40144.403715277775</v>
      </c>
    </row>
    <row r="2014" spans="1:15" x14ac:dyDescent="0.35">
      <c r="A2014" t="s">
        <v>221</v>
      </c>
      <c r="B2014" t="s">
        <v>25</v>
      </c>
      <c r="C2014">
        <v>15946</v>
      </c>
      <c r="D2014" t="s">
        <v>17</v>
      </c>
      <c r="E2014" t="s">
        <v>18</v>
      </c>
      <c r="F2014" t="s">
        <v>19</v>
      </c>
      <c r="G2014" t="s">
        <v>27</v>
      </c>
      <c r="H2014" t="s">
        <v>74</v>
      </c>
      <c r="I2014" t="s">
        <v>449</v>
      </c>
      <c r="K2014" t="s">
        <v>81</v>
      </c>
      <c r="N2014" t="s">
        <v>167</v>
      </c>
      <c r="O2014" s="1">
        <v>40144.590821759259</v>
      </c>
    </row>
    <row r="2015" spans="1:15" x14ac:dyDescent="0.35">
      <c r="A2015" t="s">
        <v>15</v>
      </c>
      <c r="B2015" t="s">
        <v>25</v>
      </c>
      <c r="C2015">
        <v>751450</v>
      </c>
      <c r="D2015" t="s">
        <v>17</v>
      </c>
      <c r="E2015" t="s">
        <v>18</v>
      </c>
      <c r="F2015" t="s">
        <v>34</v>
      </c>
      <c r="G2015" t="s">
        <v>20</v>
      </c>
      <c r="H2015" t="s">
        <v>481</v>
      </c>
      <c r="I2015" t="s">
        <v>22</v>
      </c>
      <c r="N2015" t="s">
        <v>24</v>
      </c>
      <c r="O2015" s="1">
        <v>40145.795740740738</v>
      </c>
    </row>
    <row r="2016" spans="1:15" x14ac:dyDescent="0.35">
      <c r="A2016" t="s">
        <v>15</v>
      </c>
      <c r="B2016" t="s">
        <v>16</v>
      </c>
      <c r="C2016">
        <v>449466</v>
      </c>
      <c r="D2016" t="s">
        <v>17</v>
      </c>
      <c r="E2016" t="s">
        <v>18</v>
      </c>
      <c r="F2016" t="s">
        <v>34</v>
      </c>
      <c r="I2016" t="s">
        <v>22</v>
      </c>
      <c r="N2016" t="s">
        <v>24</v>
      </c>
      <c r="O2016" s="1">
        <v>40146.480474537035</v>
      </c>
    </row>
    <row r="2017" spans="1:15" x14ac:dyDescent="0.35">
      <c r="A2017" t="s">
        <v>560</v>
      </c>
      <c r="B2017" t="s">
        <v>25</v>
      </c>
      <c r="C2017">
        <v>342418</v>
      </c>
      <c r="D2017" t="s">
        <v>17</v>
      </c>
      <c r="E2017" t="s">
        <v>18</v>
      </c>
      <c r="F2017" t="s">
        <v>19</v>
      </c>
      <c r="G2017" t="s">
        <v>20</v>
      </c>
      <c r="H2017" t="s">
        <v>1312</v>
      </c>
      <c r="I2017" t="s">
        <v>22</v>
      </c>
      <c r="K2017" t="s">
        <v>197</v>
      </c>
      <c r="N2017" t="s">
        <v>24</v>
      </c>
      <c r="O2017" s="1">
        <v>40146.690752314818</v>
      </c>
    </row>
    <row r="2018" spans="1:15" x14ac:dyDescent="0.35">
      <c r="A2018" t="s">
        <v>972</v>
      </c>
      <c r="B2018" t="s">
        <v>25</v>
      </c>
      <c r="C2018">
        <v>132649</v>
      </c>
      <c r="D2018" t="s">
        <v>17</v>
      </c>
      <c r="E2018" t="s">
        <v>18</v>
      </c>
      <c r="F2018" t="s">
        <v>19</v>
      </c>
      <c r="G2018" t="s">
        <v>27</v>
      </c>
      <c r="H2018" t="s">
        <v>918</v>
      </c>
      <c r="I2018" t="s">
        <v>22</v>
      </c>
      <c r="K2018" t="s">
        <v>250</v>
      </c>
      <c r="N2018" t="s">
        <v>24</v>
      </c>
      <c r="O2018" s="1">
        <v>40146.761574074073</v>
      </c>
    </row>
    <row r="2019" spans="1:15" x14ac:dyDescent="0.35">
      <c r="A2019" t="s">
        <v>221</v>
      </c>
      <c r="B2019" t="s">
        <v>25</v>
      </c>
      <c r="C2019">
        <v>169803</v>
      </c>
      <c r="D2019" t="s">
        <v>17</v>
      </c>
      <c r="E2019" t="s">
        <v>18</v>
      </c>
      <c r="F2019" t="s">
        <v>19</v>
      </c>
      <c r="G2019" t="s">
        <v>27</v>
      </c>
      <c r="H2019" t="s">
        <v>918</v>
      </c>
      <c r="I2019" t="s">
        <v>22</v>
      </c>
      <c r="K2019" t="s">
        <v>195</v>
      </c>
      <c r="L2019">
        <v>1954</v>
      </c>
      <c r="M2019" t="s">
        <v>1212</v>
      </c>
      <c r="N2019" t="s">
        <v>34</v>
      </c>
      <c r="O2019" s="1">
        <v>40146.769687499997</v>
      </c>
    </row>
    <row r="2020" spans="1:15" x14ac:dyDescent="0.35">
      <c r="A2020" t="s">
        <v>15</v>
      </c>
      <c r="B2020" t="s">
        <v>25</v>
      </c>
      <c r="C2020">
        <v>70736</v>
      </c>
      <c r="D2020" t="s">
        <v>17</v>
      </c>
      <c r="E2020" t="s">
        <v>18</v>
      </c>
      <c r="I2020" t="s">
        <v>22</v>
      </c>
      <c r="N2020" t="s">
        <v>24</v>
      </c>
      <c r="O2020" s="1">
        <v>40147.121921296297</v>
      </c>
    </row>
    <row r="2021" spans="1:15" x14ac:dyDescent="0.35">
      <c r="A2021" t="s">
        <v>15</v>
      </c>
      <c r="B2021" t="s">
        <v>25</v>
      </c>
      <c r="C2021">
        <v>120542</v>
      </c>
      <c r="D2021" t="s">
        <v>17</v>
      </c>
      <c r="E2021" t="s">
        <v>18</v>
      </c>
      <c r="F2021" t="s">
        <v>19</v>
      </c>
      <c r="G2021" t="s">
        <v>27</v>
      </c>
      <c r="H2021" t="s">
        <v>234</v>
      </c>
      <c r="I2021" t="s">
        <v>22</v>
      </c>
      <c r="L2021" t="s">
        <v>1148</v>
      </c>
      <c r="N2021" t="s">
        <v>24</v>
      </c>
      <c r="O2021" s="1">
        <v>40147.549340277779</v>
      </c>
    </row>
    <row r="2022" spans="1:15" x14ac:dyDescent="0.35">
      <c r="A2022" t="s">
        <v>15</v>
      </c>
      <c r="B2022" t="s">
        <v>16</v>
      </c>
      <c r="C2022">
        <v>139544</v>
      </c>
      <c r="D2022" t="s">
        <v>17</v>
      </c>
      <c r="E2022" t="s">
        <v>18</v>
      </c>
      <c r="F2022" t="s">
        <v>19</v>
      </c>
      <c r="H2022" t="s">
        <v>813</v>
      </c>
      <c r="I2022" t="s">
        <v>22</v>
      </c>
      <c r="N2022" t="s">
        <v>24</v>
      </c>
      <c r="O2022" s="1">
        <v>40147.790729166663</v>
      </c>
    </row>
    <row r="2023" spans="1:15" x14ac:dyDescent="0.35">
      <c r="A2023" t="s">
        <v>15</v>
      </c>
      <c r="B2023" t="s">
        <v>25</v>
      </c>
      <c r="C2023">
        <v>260669</v>
      </c>
      <c r="D2023" t="s">
        <v>17</v>
      </c>
      <c r="E2023" t="s">
        <v>18</v>
      </c>
      <c r="F2023" t="s">
        <v>19</v>
      </c>
      <c r="G2023" t="s">
        <v>20</v>
      </c>
      <c r="H2023" t="s">
        <v>77</v>
      </c>
      <c r="I2023" t="s">
        <v>22</v>
      </c>
      <c r="N2023" t="s">
        <v>24</v>
      </c>
      <c r="O2023" s="1">
        <v>40148.365243055552</v>
      </c>
    </row>
    <row r="2024" spans="1:15" x14ac:dyDescent="0.35">
      <c r="A2024" t="s">
        <v>15</v>
      </c>
      <c r="B2024" t="s">
        <v>25</v>
      </c>
      <c r="C2024" t="s">
        <v>2955</v>
      </c>
      <c r="D2024" t="s">
        <v>17</v>
      </c>
      <c r="E2024" t="s">
        <v>18</v>
      </c>
      <c r="F2024" t="s">
        <v>19</v>
      </c>
      <c r="H2024" t="s">
        <v>162</v>
      </c>
      <c r="I2024" t="s">
        <v>22</v>
      </c>
      <c r="N2024" t="s">
        <v>24</v>
      </c>
      <c r="O2024" s="1">
        <v>40148.365520833337</v>
      </c>
    </row>
    <row r="2025" spans="1:15" x14ac:dyDescent="0.35">
      <c r="A2025" t="s">
        <v>15</v>
      </c>
      <c r="B2025" t="s">
        <v>16</v>
      </c>
      <c r="C2025">
        <v>38738</v>
      </c>
      <c r="D2025" t="s">
        <v>17</v>
      </c>
      <c r="E2025" t="s">
        <v>18</v>
      </c>
      <c r="F2025" t="s">
        <v>19</v>
      </c>
      <c r="G2025" t="s">
        <v>27</v>
      </c>
      <c r="H2025" t="s">
        <v>135</v>
      </c>
      <c r="I2025" t="s">
        <v>22</v>
      </c>
      <c r="N2025" t="s">
        <v>24</v>
      </c>
      <c r="O2025" s="1">
        <v>40148.366284722222</v>
      </c>
    </row>
    <row r="2026" spans="1:15" x14ac:dyDescent="0.35">
      <c r="A2026" t="s">
        <v>327</v>
      </c>
      <c r="B2026" t="s">
        <v>16</v>
      </c>
      <c r="C2026">
        <v>163323</v>
      </c>
      <c r="D2026" t="s">
        <v>17</v>
      </c>
      <c r="E2026" t="s">
        <v>18</v>
      </c>
      <c r="F2026" t="s">
        <v>34</v>
      </c>
      <c r="G2026" t="s">
        <v>20</v>
      </c>
      <c r="H2026" t="s">
        <v>491</v>
      </c>
      <c r="I2026" t="s">
        <v>22</v>
      </c>
      <c r="N2026" t="s">
        <v>24</v>
      </c>
      <c r="O2026" s="1">
        <v>40148.367847222224</v>
      </c>
    </row>
    <row r="2027" spans="1:15" x14ac:dyDescent="0.35">
      <c r="A2027" t="s">
        <v>221</v>
      </c>
      <c r="B2027" t="s">
        <v>25</v>
      </c>
      <c r="C2027">
        <v>836667</v>
      </c>
      <c r="D2027" t="s">
        <v>17</v>
      </c>
      <c r="E2027" t="s">
        <v>18</v>
      </c>
      <c r="I2027" t="s">
        <v>22</v>
      </c>
      <c r="N2027" t="s">
        <v>24</v>
      </c>
      <c r="O2027" s="1">
        <v>40148.619456018518</v>
      </c>
    </row>
    <row r="2028" spans="1:15" x14ac:dyDescent="0.35">
      <c r="A2028" t="s">
        <v>15</v>
      </c>
      <c r="B2028" t="s">
        <v>25</v>
      </c>
      <c r="C2028">
        <v>48413</v>
      </c>
      <c r="D2028" t="s">
        <v>17</v>
      </c>
      <c r="E2028" t="s">
        <v>18</v>
      </c>
      <c r="F2028" t="s">
        <v>19</v>
      </c>
      <c r="G2028" t="s">
        <v>27</v>
      </c>
      <c r="H2028" t="s">
        <v>686</v>
      </c>
      <c r="I2028" t="s">
        <v>22</v>
      </c>
      <c r="L2028">
        <v>1950</v>
      </c>
      <c r="N2028" t="s">
        <v>24</v>
      </c>
      <c r="O2028" s="1">
        <v>40149.532557870371</v>
      </c>
    </row>
    <row r="2029" spans="1:15" x14ac:dyDescent="0.35">
      <c r="A2029" t="s">
        <v>15</v>
      </c>
      <c r="B2029" t="s">
        <v>25</v>
      </c>
      <c r="C2029">
        <v>56818</v>
      </c>
      <c r="D2029" t="s">
        <v>17</v>
      </c>
      <c r="E2029" t="s">
        <v>18</v>
      </c>
      <c r="F2029" t="s">
        <v>19</v>
      </c>
      <c r="G2029" t="s">
        <v>27</v>
      </c>
      <c r="I2029" t="s">
        <v>22</v>
      </c>
      <c r="L2029">
        <v>1951</v>
      </c>
      <c r="N2029" t="s">
        <v>24</v>
      </c>
      <c r="O2029" s="1">
        <v>40149.533530092594</v>
      </c>
    </row>
    <row r="2030" spans="1:15" x14ac:dyDescent="0.35">
      <c r="A2030" t="s">
        <v>15</v>
      </c>
      <c r="B2030" t="s">
        <v>25</v>
      </c>
      <c r="C2030">
        <v>134484</v>
      </c>
      <c r="D2030" t="s">
        <v>17</v>
      </c>
      <c r="E2030" t="s">
        <v>18</v>
      </c>
      <c r="F2030" t="s">
        <v>19</v>
      </c>
      <c r="G2030" t="s">
        <v>27</v>
      </c>
      <c r="H2030" t="s">
        <v>686</v>
      </c>
      <c r="I2030" t="s">
        <v>22</v>
      </c>
      <c r="L2030">
        <v>1954</v>
      </c>
      <c r="N2030" t="s">
        <v>24</v>
      </c>
      <c r="O2030" s="1">
        <v>40149.534247685187</v>
      </c>
    </row>
    <row r="2031" spans="1:15" x14ac:dyDescent="0.35">
      <c r="A2031" t="s">
        <v>15</v>
      </c>
      <c r="B2031" t="s">
        <v>25</v>
      </c>
      <c r="C2031">
        <v>878321</v>
      </c>
      <c r="D2031" t="s">
        <v>17</v>
      </c>
      <c r="E2031" t="s">
        <v>18</v>
      </c>
      <c r="F2031" t="s">
        <v>19</v>
      </c>
      <c r="G2031" t="s">
        <v>20</v>
      </c>
      <c r="I2031" t="s">
        <v>22</v>
      </c>
      <c r="L2031">
        <v>1972</v>
      </c>
      <c r="N2031" t="s">
        <v>24</v>
      </c>
      <c r="O2031" s="1">
        <v>40149.535138888888</v>
      </c>
    </row>
    <row r="2032" spans="1:15" x14ac:dyDescent="0.35">
      <c r="A2032" t="s">
        <v>15</v>
      </c>
      <c r="B2032" t="s">
        <v>25</v>
      </c>
      <c r="C2032">
        <v>878690</v>
      </c>
      <c r="D2032" t="s">
        <v>17</v>
      </c>
      <c r="E2032" t="s">
        <v>18</v>
      </c>
      <c r="F2032" t="s">
        <v>19</v>
      </c>
      <c r="G2032" t="s">
        <v>20</v>
      </c>
      <c r="I2032" t="s">
        <v>22</v>
      </c>
      <c r="L2032">
        <v>1972</v>
      </c>
      <c r="N2032" t="s">
        <v>24</v>
      </c>
      <c r="O2032" s="1">
        <v>40149.535821759258</v>
      </c>
    </row>
    <row r="2033" spans="1:15" x14ac:dyDescent="0.35">
      <c r="A2033" t="s">
        <v>15</v>
      </c>
      <c r="B2033" t="s">
        <v>16</v>
      </c>
      <c r="C2033">
        <v>251490</v>
      </c>
      <c r="D2033" t="s">
        <v>17</v>
      </c>
      <c r="E2033" t="s">
        <v>18</v>
      </c>
      <c r="F2033" t="s">
        <v>19</v>
      </c>
      <c r="G2033" t="s">
        <v>20</v>
      </c>
      <c r="H2033" t="s">
        <v>88</v>
      </c>
      <c r="I2033" t="s">
        <v>22</v>
      </c>
      <c r="N2033" t="s">
        <v>24</v>
      </c>
      <c r="O2033" s="1">
        <v>40149.612372685187</v>
      </c>
    </row>
    <row r="2034" spans="1:15" x14ac:dyDescent="0.35">
      <c r="A2034" t="s">
        <v>15</v>
      </c>
      <c r="B2034" t="s">
        <v>16</v>
      </c>
      <c r="C2034">
        <v>963587</v>
      </c>
      <c r="D2034" t="s">
        <v>17</v>
      </c>
      <c r="E2034" t="s">
        <v>18</v>
      </c>
      <c r="F2034" t="s">
        <v>19</v>
      </c>
      <c r="G2034" t="s">
        <v>20</v>
      </c>
      <c r="H2034" t="s">
        <v>761</v>
      </c>
      <c r="I2034" t="s">
        <v>180</v>
      </c>
      <c r="M2034" t="s">
        <v>2752</v>
      </c>
      <c r="N2034" t="s">
        <v>24</v>
      </c>
      <c r="O2034" s="1">
        <v>40150.781192129631</v>
      </c>
    </row>
    <row r="2035" spans="1:15" x14ac:dyDescent="0.35">
      <c r="A2035" t="s">
        <v>314</v>
      </c>
      <c r="B2035" t="s">
        <v>25</v>
      </c>
      <c r="C2035">
        <v>25646</v>
      </c>
      <c r="D2035" t="s">
        <v>17</v>
      </c>
      <c r="E2035" t="s">
        <v>18</v>
      </c>
      <c r="F2035" t="s">
        <v>19</v>
      </c>
      <c r="G2035" t="s">
        <v>27</v>
      </c>
      <c r="H2035" t="s">
        <v>652</v>
      </c>
      <c r="I2035" t="s">
        <v>22</v>
      </c>
      <c r="N2035" t="s">
        <v>34</v>
      </c>
      <c r="O2035" s="1">
        <v>40151.341435185182</v>
      </c>
    </row>
    <row r="2036" spans="1:15" x14ac:dyDescent="0.35">
      <c r="A2036" t="s">
        <v>221</v>
      </c>
      <c r="B2036" t="s">
        <v>25</v>
      </c>
      <c r="C2036">
        <v>5094</v>
      </c>
      <c r="D2036" t="s">
        <v>17</v>
      </c>
      <c r="E2036" t="s">
        <v>134</v>
      </c>
      <c r="F2036" t="s">
        <v>19</v>
      </c>
      <c r="G2036" t="s">
        <v>27</v>
      </c>
      <c r="H2036" t="s">
        <v>28</v>
      </c>
      <c r="I2036" t="s">
        <v>22</v>
      </c>
      <c r="K2036" t="s">
        <v>139</v>
      </c>
      <c r="M2036" t="s">
        <v>285</v>
      </c>
      <c r="N2036" t="s">
        <v>34</v>
      </c>
      <c r="O2036" s="1">
        <v>40151.510324074072</v>
      </c>
    </row>
    <row r="2037" spans="1:15" x14ac:dyDescent="0.35">
      <c r="A2037" t="s">
        <v>500</v>
      </c>
      <c r="B2037" t="s">
        <v>25</v>
      </c>
      <c r="C2037">
        <v>294466</v>
      </c>
      <c r="D2037" t="s">
        <v>17</v>
      </c>
      <c r="E2037" t="s">
        <v>18</v>
      </c>
      <c r="F2037" t="s">
        <v>19</v>
      </c>
      <c r="I2037" t="s">
        <v>22</v>
      </c>
      <c r="N2037" t="s">
        <v>24</v>
      </c>
      <c r="O2037" s="1">
        <v>40151.729120370372</v>
      </c>
    </row>
    <row r="2038" spans="1:15" x14ac:dyDescent="0.35">
      <c r="A2038" t="s">
        <v>327</v>
      </c>
      <c r="B2038" t="s">
        <v>25</v>
      </c>
      <c r="C2038">
        <v>6738</v>
      </c>
      <c r="D2038" t="s">
        <v>17</v>
      </c>
      <c r="E2038" t="s">
        <v>18</v>
      </c>
      <c r="F2038" t="s">
        <v>19</v>
      </c>
      <c r="H2038" t="s">
        <v>345</v>
      </c>
      <c r="I2038" t="s">
        <v>264</v>
      </c>
      <c r="M2038" t="s">
        <v>346</v>
      </c>
      <c r="N2038" t="s">
        <v>24</v>
      </c>
      <c r="O2038" s="1">
        <v>40152.492986111109</v>
      </c>
    </row>
    <row r="2039" spans="1:15" x14ac:dyDescent="0.35">
      <c r="A2039" t="s">
        <v>15</v>
      </c>
      <c r="B2039" t="s">
        <v>25</v>
      </c>
      <c r="C2039">
        <v>575548</v>
      </c>
      <c r="D2039" t="s">
        <v>17</v>
      </c>
      <c r="E2039" t="s">
        <v>18</v>
      </c>
      <c r="F2039" t="s">
        <v>19</v>
      </c>
      <c r="H2039" t="s">
        <v>1987</v>
      </c>
      <c r="I2039" t="s">
        <v>22</v>
      </c>
      <c r="N2039" t="s">
        <v>24</v>
      </c>
      <c r="O2039" s="1">
        <v>40152.513680555552</v>
      </c>
    </row>
    <row r="2040" spans="1:15" x14ac:dyDescent="0.35">
      <c r="A2040" t="s">
        <v>15</v>
      </c>
      <c r="B2040" t="s">
        <v>25</v>
      </c>
      <c r="C2040">
        <v>860636</v>
      </c>
      <c r="D2040" t="s">
        <v>17</v>
      </c>
      <c r="E2040" t="s">
        <v>18</v>
      </c>
      <c r="G2040" t="s">
        <v>20</v>
      </c>
      <c r="H2040" t="s">
        <v>2586</v>
      </c>
      <c r="I2040" t="s">
        <v>22</v>
      </c>
      <c r="N2040" t="s">
        <v>24</v>
      </c>
      <c r="O2040" s="1">
        <v>40152.680289351854</v>
      </c>
    </row>
    <row r="2041" spans="1:15" x14ac:dyDescent="0.35">
      <c r="A2041" t="s">
        <v>314</v>
      </c>
      <c r="B2041" t="s">
        <v>16</v>
      </c>
      <c r="C2041">
        <v>14548</v>
      </c>
      <c r="D2041" t="s">
        <v>17</v>
      </c>
      <c r="E2041" t="s">
        <v>18</v>
      </c>
      <c r="G2041" t="s">
        <v>27</v>
      </c>
      <c r="H2041" t="s">
        <v>28</v>
      </c>
      <c r="I2041" t="s">
        <v>22</v>
      </c>
      <c r="N2041" t="s">
        <v>167</v>
      </c>
      <c r="O2041" s="1">
        <v>40152.79519675926</v>
      </c>
    </row>
    <row r="2042" spans="1:15" x14ac:dyDescent="0.35">
      <c r="A2042" t="s">
        <v>15</v>
      </c>
      <c r="B2042" t="s">
        <v>25</v>
      </c>
      <c r="C2042">
        <v>281727</v>
      </c>
      <c r="D2042" t="s">
        <v>17</v>
      </c>
      <c r="E2042" t="s">
        <v>18</v>
      </c>
      <c r="F2042" t="s">
        <v>19</v>
      </c>
      <c r="G2042" t="s">
        <v>20</v>
      </c>
      <c r="H2042" t="s">
        <v>89</v>
      </c>
      <c r="I2042" t="s">
        <v>144</v>
      </c>
      <c r="K2042" t="s">
        <v>90</v>
      </c>
      <c r="N2042" t="s">
        <v>24</v>
      </c>
      <c r="O2042" s="1">
        <v>40152.923622685186</v>
      </c>
    </row>
    <row r="2043" spans="1:15" x14ac:dyDescent="0.35">
      <c r="A2043" t="s">
        <v>15</v>
      </c>
      <c r="B2043" t="s">
        <v>25</v>
      </c>
      <c r="C2043">
        <v>272149</v>
      </c>
      <c r="D2043" t="s">
        <v>17</v>
      </c>
      <c r="E2043" t="s">
        <v>18</v>
      </c>
      <c r="F2043" t="s">
        <v>19</v>
      </c>
      <c r="G2043" t="s">
        <v>20</v>
      </c>
      <c r="H2043" t="s">
        <v>630</v>
      </c>
      <c r="I2043" t="s">
        <v>22</v>
      </c>
      <c r="K2043" t="s">
        <v>81</v>
      </c>
      <c r="N2043" t="s">
        <v>24</v>
      </c>
      <c r="O2043" s="1">
        <v>40152.997094907405</v>
      </c>
    </row>
    <row r="2044" spans="1:15" x14ac:dyDescent="0.35">
      <c r="A2044" t="s">
        <v>314</v>
      </c>
      <c r="B2044" t="s">
        <v>25</v>
      </c>
      <c r="C2044">
        <v>10600</v>
      </c>
      <c r="D2044" t="s">
        <v>17</v>
      </c>
      <c r="E2044" t="s">
        <v>18</v>
      </c>
      <c r="F2044" t="s">
        <v>19</v>
      </c>
      <c r="G2044" t="s">
        <v>27</v>
      </c>
      <c r="H2044" t="s">
        <v>62</v>
      </c>
      <c r="I2044" t="s">
        <v>144</v>
      </c>
      <c r="K2044" t="s">
        <v>315</v>
      </c>
      <c r="M2044" t="s">
        <v>435</v>
      </c>
      <c r="N2044" t="s">
        <v>34</v>
      </c>
      <c r="O2044" s="1">
        <v>40153.60533564815</v>
      </c>
    </row>
    <row r="2045" spans="1:15" x14ac:dyDescent="0.35">
      <c r="A2045" t="s">
        <v>15</v>
      </c>
      <c r="B2045" t="s">
        <v>25</v>
      </c>
      <c r="C2045">
        <v>722969</v>
      </c>
      <c r="D2045" t="s">
        <v>17</v>
      </c>
      <c r="E2045" t="s">
        <v>18</v>
      </c>
      <c r="F2045" t="s">
        <v>19</v>
      </c>
      <c r="H2045" t="s">
        <v>2373</v>
      </c>
      <c r="I2045" t="s">
        <v>22</v>
      </c>
      <c r="M2045" t="s">
        <v>2374</v>
      </c>
      <c r="N2045" t="s">
        <v>24</v>
      </c>
      <c r="O2045" s="1">
        <v>40153.666331018518</v>
      </c>
    </row>
    <row r="2046" spans="1:15" x14ac:dyDescent="0.35">
      <c r="A2046" t="s">
        <v>759</v>
      </c>
      <c r="B2046" t="s">
        <v>25</v>
      </c>
      <c r="C2046">
        <v>867358</v>
      </c>
      <c r="D2046" t="s">
        <v>17</v>
      </c>
      <c r="E2046" t="s">
        <v>18</v>
      </c>
      <c r="F2046" t="s">
        <v>34</v>
      </c>
      <c r="G2046" t="s">
        <v>20</v>
      </c>
      <c r="H2046" t="s">
        <v>56</v>
      </c>
      <c r="I2046" t="s">
        <v>22</v>
      </c>
      <c r="K2046" t="s">
        <v>250</v>
      </c>
      <c r="L2046">
        <v>1973</v>
      </c>
      <c r="N2046" t="s">
        <v>24</v>
      </c>
      <c r="O2046" s="1">
        <v>40154.040578703702</v>
      </c>
    </row>
    <row r="2047" spans="1:15" x14ac:dyDescent="0.35">
      <c r="A2047" t="s">
        <v>15</v>
      </c>
      <c r="B2047" t="s">
        <v>25</v>
      </c>
      <c r="C2047">
        <v>521290</v>
      </c>
      <c r="D2047" t="s">
        <v>17</v>
      </c>
      <c r="E2047" t="s">
        <v>18</v>
      </c>
      <c r="F2047" t="s">
        <v>19</v>
      </c>
      <c r="H2047" t="s">
        <v>973</v>
      </c>
      <c r="I2047" t="s">
        <v>180</v>
      </c>
      <c r="N2047" t="s">
        <v>24</v>
      </c>
      <c r="O2047" s="1">
        <v>40154.486805555556</v>
      </c>
    </row>
    <row r="2048" spans="1:15" x14ac:dyDescent="0.35">
      <c r="A2048" t="s">
        <v>15</v>
      </c>
      <c r="B2048" t="s">
        <v>16</v>
      </c>
      <c r="C2048">
        <v>271712</v>
      </c>
      <c r="D2048" t="s">
        <v>17</v>
      </c>
      <c r="E2048" t="s">
        <v>18</v>
      </c>
      <c r="F2048" t="s">
        <v>19</v>
      </c>
      <c r="G2048" t="s">
        <v>20</v>
      </c>
      <c r="H2048" t="s">
        <v>1493</v>
      </c>
      <c r="I2048" t="s">
        <v>22</v>
      </c>
      <c r="N2048" t="s">
        <v>24</v>
      </c>
      <c r="O2048" s="1">
        <v>40154.604780092595</v>
      </c>
    </row>
    <row r="2049" spans="1:15" x14ac:dyDescent="0.35">
      <c r="A2049" t="s">
        <v>327</v>
      </c>
      <c r="B2049" t="s">
        <v>16</v>
      </c>
      <c r="C2049">
        <v>552498</v>
      </c>
      <c r="D2049" t="s">
        <v>17</v>
      </c>
      <c r="E2049" t="s">
        <v>18</v>
      </c>
      <c r="F2049" t="s">
        <v>19</v>
      </c>
      <c r="G2049" t="s">
        <v>20</v>
      </c>
      <c r="I2049" t="s">
        <v>114</v>
      </c>
      <c r="K2049" t="s">
        <v>81</v>
      </c>
      <c r="M2049" t="s">
        <v>2085</v>
      </c>
      <c r="N2049" t="s">
        <v>24</v>
      </c>
      <c r="O2049" s="1">
        <v>40154.627905092595</v>
      </c>
    </row>
    <row r="2050" spans="1:15" x14ac:dyDescent="0.35">
      <c r="B2050" t="s">
        <v>1112</v>
      </c>
      <c r="C2050">
        <v>700564</v>
      </c>
      <c r="D2050" t="s">
        <v>17</v>
      </c>
      <c r="E2050" t="s">
        <v>18</v>
      </c>
      <c r="F2050" t="s">
        <v>19</v>
      </c>
      <c r="G2050" t="s">
        <v>20</v>
      </c>
      <c r="H2050" t="s">
        <v>88</v>
      </c>
      <c r="I2050" t="s">
        <v>22</v>
      </c>
      <c r="M2050" t="s">
        <v>2328</v>
      </c>
      <c r="N2050" t="s">
        <v>24</v>
      </c>
      <c r="O2050" s="1">
        <v>40154.632754629631</v>
      </c>
    </row>
    <row r="2051" spans="1:15" x14ac:dyDescent="0.35">
      <c r="A2051" t="s">
        <v>221</v>
      </c>
      <c r="B2051" t="s">
        <v>25</v>
      </c>
      <c r="C2051">
        <v>416479</v>
      </c>
      <c r="D2051" t="s">
        <v>17</v>
      </c>
      <c r="E2051" t="s">
        <v>18</v>
      </c>
      <c r="I2051" t="s">
        <v>22</v>
      </c>
      <c r="N2051" t="s">
        <v>24</v>
      </c>
      <c r="O2051" s="1">
        <v>40154.709988425922</v>
      </c>
    </row>
    <row r="2052" spans="1:15" x14ac:dyDescent="0.35">
      <c r="A2052" t="s">
        <v>15</v>
      </c>
      <c r="B2052" t="s">
        <v>16</v>
      </c>
      <c r="C2052">
        <v>30012</v>
      </c>
      <c r="D2052" t="s">
        <v>17</v>
      </c>
      <c r="E2052" t="s">
        <v>26</v>
      </c>
      <c r="F2052" t="s">
        <v>19</v>
      </c>
      <c r="I2052" t="s">
        <v>22</v>
      </c>
      <c r="N2052" t="s">
        <v>24</v>
      </c>
      <c r="O2052" s="1">
        <v>40154.987002314818</v>
      </c>
    </row>
    <row r="2053" spans="1:15" x14ac:dyDescent="0.35">
      <c r="A2053" t="s">
        <v>560</v>
      </c>
      <c r="B2053" t="s">
        <v>25</v>
      </c>
      <c r="C2053">
        <v>78724</v>
      </c>
      <c r="D2053" t="s">
        <v>17</v>
      </c>
      <c r="E2053" t="s">
        <v>18</v>
      </c>
      <c r="F2053" t="s">
        <v>19</v>
      </c>
      <c r="G2053" t="s">
        <v>27</v>
      </c>
      <c r="H2053" t="s">
        <v>88</v>
      </c>
      <c r="I2053" t="s">
        <v>144</v>
      </c>
      <c r="J2053">
        <v>460</v>
      </c>
      <c r="K2053" t="s">
        <v>195</v>
      </c>
      <c r="N2053" t="s">
        <v>24</v>
      </c>
      <c r="O2053" s="1">
        <v>40155.361562500002</v>
      </c>
    </row>
    <row r="2054" spans="1:15" x14ac:dyDescent="0.35">
      <c r="A2054" t="s">
        <v>15</v>
      </c>
      <c r="B2054" t="s">
        <v>16</v>
      </c>
      <c r="C2054">
        <v>159197</v>
      </c>
      <c r="D2054" t="s">
        <v>17</v>
      </c>
      <c r="E2054" t="s">
        <v>18</v>
      </c>
      <c r="F2054" t="s">
        <v>19</v>
      </c>
      <c r="G2054" t="s">
        <v>20</v>
      </c>
      <c r="H2054" t="s">
        <v>1098</v>
      </c>
      <c r="I2054" t="s">
        <v>114</v>
      </c>
      <c r="N2054" t="s">
        <v>24</v>
      </c>
      <c r="O2054" s="1">
        <v>40155.447488425925</v>
      </c>
    </row>
    <row r="2055" spans="1:15" x14ac:dyDescent="0.35">
      <c r="A2055" t="s">
        <v>15</v>
      </c>
      <c r="B2055" t="s">
        <v>16</v>
      </c>
      <c r="C2055">
        <v>394187</v>
      </c>
      <c r="D2055" t="s">
        <v>17</v>
      </c>
      <c r="E2055" t="s">
        <v>18</v>
      </c>
      <c r="F2055" t="s">
        <v>19</v>
      </c>
      <c r="G2055" t="s">
        <v>20</v>
      </c>
      <c r="H2055" t="s">
        <v>1098</v>
      </c>
      <c r="I2055" t="s">
        <v>114</v>
      </c>
      <c r="N2055" t="s">
        <v>24</v>
      </c>
      <c r="O2055" s="1">
        <v>40155.448958333334</v>
      </c>
    </row>
    <row r="2056" spans="1:15" x14ac:dyDescent="0.35">
      <c r="A2056" t="s">
        <v>560</v>
      </c>
      <c r="B2056" t="s">
        <v>25</v>
      </c>
      <c r="C2056">
        <v>718107</v>
      </c>
      <c r="D2056" t="s">
        <v>17</v>
      </c>
      <c r="E2056" t="s">
        <v>18</v>
      </c>
      <c r="F2056" t="s">
        <v>34</v>
      </c>
      <c r="G2056" t="s">
        <v>20</v>
      </c>
      <c r="H2056" t="s">
        <v>369</v>
      </c>
      <c r="I2056" t="s">
        <v>22</v>
      </c>
      <c r="K2056" t="s">
        <v>926</v>
      </c>
      <c r="M2056" t="s">
        <v>2369</v>
      </c>
      <c r="N2056" t="s">
        <v>24</v>
      </c>
      <c r="O2056" s="1">
        <v>40155.554618055554</v>
      </c>
    </row>
    <row r="2057" spans="1:15" x14ac:dyDescent="0.35">
      <c r="A2057" t="s">
        <v>15</v>
      </c>
      <c r="B2057" t="s">
        <v>25</v>
      </c>
      <c r="C2057">
        <v>613881</v>
      </c>
      <c r="D2057" t="s">
        <v>17</v>
      </c>
      <c r="E2057" t="s">
        <v>18</v>
      </c>
      <c r="F2057" t="s">
        <v>19</v>
      </c>
      <c r="G2057" t="s">
        <v>20</v>
      </c>
      <c r="H2057" t="s">
        <v>630</v>
      </c>
      <c r="I2057" t="s">
        <v>22</v>
      </c>
      <c r="N2057" t="s">
        <v>24</v>
      </c>
      <c r="O2057" s="1">
        <v>40155.85728009259</v>
      </c>
    </row>
    <row r="2058" spans="1:15" x14ac:dyDescent="0.35">
      <c r="A2058" t="s">
        <v>15</v>
      </c>
      <c r="B2058" t="s">
        <v>16</v>
      </c>
      <c r="C2058">
        <v>209383</v>
      </c>
      <c r="D2058" t="s">
        <v>17</v>
      </c>
      <c r="E2058" t="s">
        <v>18</v>
      </c>
      <c r="F2058" t="s">
        <v>19</v>
      </c>
      <c r="G2058" t="s">
        <v>20</v>
      </c>
      <c r="H2058" t="s">
        <v>813</v>
      </c>
      <c r="I2058" t="s">
        <v>22</v>
      </c>
      <c r="L2058" t="s">
        <v>1369</v>
      </c>
      <c r="N2058" t="s">
        <v>24</v>
      </c>
      <c r="O2058" s="1">
        <v>40156.496423611112</v>
      </c>
    </row>
    <row r="2059" spans="1:15" x14ac:dyDescent="0.35">
      <c r="A2059" t="s">
        <v>15</v>
      </c>
      <c r="B2059" t="s">
        <v>25</v>
      </c>
      <c r="C2059">
        <v>230715</v>
      </c>
      <c r="D2059" t="s">
        <v>17</v>
      </c>
      <c r="E2059" t="s">
        <v>18</v>
      </c>
      <c r="G2059" t="s">
        <v>20</v>
      </c>
      <c r="I2059" t="s">
        <v>22</v>
      </c>
      <c r="N2059" t="s">
        <v>24</v>
      </c>
      <c r="O2059" s="1">
        <v>40156.758888888886</v>
      </c>
    </row>
    <row r="2060" spans="1:15" x14ac:dyDescent="0.35">
      <c r="A2060" t="s">
        <v>500</v>
      </c>
      <c r="B2060" t="s">
        <v>16</v>
      </c>
      <c r="C2060">
        <v>35901</v>
      </c>
      <c r="D2060" t="s">
        <v>17</v>
      </c>
      <c r="E2060" t="s">
        <v>18</v>
      </c>
      <c r="F2060" t="s">
        <v>19</v>
      </c>
      <c r="G2060" t="s">
        <v>27</v>
      </c>
      <c r="H2060" t="s">
        <v>745</v>
      </c>
      <c r="I2060" t="s">
        <v>22</v>
      </c>
      <c r="N2060" t="s">
        <v>24</v>
      </c>
      <c r="O2060" s="1">
        <v>40157.399814814817</v>
      </c>
    </row>
    <row r="2061" spans="1:15" x14ac:dyDescent="0.35">
      <c r="A2061" t="s">
        <v>327</v>
      </c>
      <c r="B2061" t="s">
        <v>25</v>
      </c>
      <c r="C2061">
        <v>435976</v>
      </c>
      <c r="D2061" t="s">
        <v>17</v>
      </c>
      <c r="E2061" t="s">
        <v>18</v>
      </c>
      <c r="F2061" t="s">
        <v>19</v>
      </c>
      <c r="I2061" t="s">
        <v>22</v>
      </c>
      <c r="N2061" t="s">
        <v>24</v>
      </c>
      <c r="O2061" s="1">
        <v>40157.418634259258</v>
      </c>
    </row>
    <row r="2062" spans="1:15" x14ac:dyDescent="0.35">
      <c r="A2062" t="s">
        <v>15</v>
      </c>
      <c r="B2062" t="s">
        <v>25</v>
      </c>
      <c r="C2062">
        <v>478240</v>
      </c>
      <c r="D2062" t="s">
        <v>17</v>
      </c>
      <c r="E2062" t="s">
        <v>18</v>
      </c>
      <c r="F2062" t="s">
        <v>19</v>
      </c>
      <c r="I2062" t="s">
        <v>22</v>
      </c>
      <c r="N2062" t="s">
        <v>24</v>
      </c>
      <c r="O2062" s="1">
        <v>40157.51048611111</v>
      </c>
    </row>
    <row r="2063" spans="1:15" x14ac:dyDescent="0.35">
      <c r="A2063" t="s">
        <v>15</v>
      </c>
      <c r="B2063" t="s">
        <v>25</v>
      </c>
      <c r="C2063">
        <v>29378</v>
      </c>
      <c r="D2063" t="s">
        <v>17</v>
      </c>
      <c r="E2063" t="s">
        <v>18</v>
      </c>
      <c r="F2063" t="s">
        <v>19</v>
      </c>
      <c r="G2063" t="s">
        <v>27</v>
      </c>
      <c r="H2063" t="s">
        <v>88</v>
      </c>
      <c r="I2063" t="s">
        <v>144</v>
      </c>
      <c r="M2063" t="s">
        <v>684</v>
      </c>
      <c r="N2063" t="s">
        <v>24</v>
      </c>
      <c r="O2063" s="1">
        <v>40157.570185185185</v>
      </c>
    </row>
    <row r="2064" spans="1:15" x14ac:dyDescent="0.35">
      <c r="A2064" t="s">
        <v>15</v>
      </c>
      <c r="B2064" t="s">
        <v>25</v>
      </c>
      <c r="C2064" t="s">
        <v>2999</v>
      </c>
      <c r="D2064" t="s">
        <v>17</v>
      </c>
      <c r="E2064" t="s">
        <v>18</v>
      </c>
      <c r="H2064" t="s">
        <v>814</v>
      </c>
      <c r="I2064" t="s">
        <v>22</v>
      </c>
      <c r="N2064" t="s">
        <v>24</v>
      </c>
      <c r="O2064" s="1">
        <v>40157.578055555554</v>
      </c>
    </row>
    <row r="2065" spans="1:15" x14ac:dyDescent="0.35">
      <c r="A2065" t="s">
        <v>221</v>
      </c>
      <c r="B2065" t="s">
        <v>25</v>
      </c>
      <c r="C2065">
        <v>52015</v>
      </c>
      <c r="D2065" t="s">
        <v>17</v>
      </c>
      <c r="E2065" t="s">
        <v>18</v>
      </c>
      <c r="F2065" t="s">
        <v>34</v>
      </c>
      <c r="G2065" t="s">
        <v>27</v>
      </c>
      <c r="H2065" t="s">
        <v>846</v>
      </c>
      <c r="I2065" t="s">
        <v>22</v>
      </c>
      <c r="M2065" t="s">
        <v>847</v>
      </c>
      <c r="N2065" t="s">
        <v>34</v>
      </c>
      <c r="O2065" s="1">
        <v>40158.690532407411</v>
      </c>
    </row>
    <row r="2066" spans="1:15" x14ac:dyDescent="0.35">
      <c r="A2066" t="s">
        <v>15</v>
      </c>
      <c r="B2066" t="s">
        <v>25</v>
      </c>
      <c r="C2066">
        <v>55531</v>
      </c>
      <c r="D2066" t="s">
        <v>17</v>
      </c>
      <c r="E2066" t="s">
        <v>18</v>
      </c>
      <c r="F2066" t="s">
        <v>19</v>
      </c>
      <c r="I2066" t="s">
        <v>22</v>
      </c>
      <c r="N2066" t="s">
        <v>24</v>
      </c>
      <c r="O2066" s="1">
        <v>40158.869502314818</v>
      </c>
    </row>
    <row r="2067" spans="1:15" x14ac:dyDescent="0.35">
      <c r="A2067" t="s">
        <v>186</v>
      </c>
      <c r="B2067" t="s">
        <v>25</v>
      </c>
      <c r="C2067">
        <v>12197</v>
      </c>
      <c r="D2067" t="s">
        <v>17</v>
      </c>
      <c r="E2067" t="s">
        <v>18</v>
      </c>
      <c r="F2067" t="s">
        <v>19</v>
      </c>
      <c r="G2067" t="s">
        <v>27</v>
      </c>
      <c r="H2067" t="s">
        <v>162</v>
      </c>
      <c r="I2067" t="s">
        <v>144</v>
      </c>
      <c r="M2067" t="s">
        <v>456</v>
      </c>
      <c r="N2067" t="s">
        <v>24</v>
      </c>
      <c r="O2067" s="1">
        <v>40159.270532407405</v>
      </c>
    </row>
    <row r="2068" spans="1:15" x14ac:dyDescent="0.35">
      <c r="A2068" t="s">
        <v>221</v>
      </c>
      <c r="B2068" t="s">
        <v>16</v>
      </c>
      <c r="C2068">
        <v>18993</v>
      </c>
      <c r="D2068" t="s">
        <v>17</v>
      </c>
      <c r="E2068" t="s">
        <v>18</v>
      </c>
      <c r="F2068" t="s">
        <v>19</v>
      </c>
      <c r="G2068" t="s">
        <v>27</v>
      </c>
      <c r="H2068" t="s">
        <v>568</v>
      </c>
      <c r="I2068" t="s">
        <v>22</v>
      </c>
      <c r="K2068" t="s">
        <v>139</v>
      </c>
      <c r="M2068" t="s">
        <v>511</v>
      </c>
      <c r="N2068" t="s">
        <v>24</v>
      </c>
      <c r="O2068" s="1">
        <v>40159.332430555558</v>
      </c>
    </row>
    <row r="2069" spans="1:15" x14ac:dyDescent="0.35">
      <c r="A2069" t="s">
        <v>221</v>
      </c>
      <c r="B2069" t="s">
        <v>16</v>
      </c>
      <c r="C2069">
        <v>10443</v>
      </c>
      <c r="D2069" t="s">
        <v>17</v>
      </c>
      <c r="E2069" t="s">
        <v>18</v>
      </c>
      <c r="F2069" t="s">
        <v>19</v>
      </c>
      <c r="G2069" t="s">
        <v>27</v>
      </c>
      <c r="H2069" t="s">
        <v>434</v>
      </c>
      <c r="I2069" t="s">
        <v>22</v>
      </c>
      <c r="K2069" t="s">
        <v>139</v>
      </c>
      <c r="N2069" t="s">
        <v>34</v>
      </c>
      <c r="O2069" s="1">
        <v>40159.333738425928</v>
      </c>
    </row>
    <row r="2070" spans="1:15" x14ac:dyDescent="0.35">
      <c r="A2070" t="s">
        <v>327</v>
      </c>
      <c r="B2070" t="s">
        <v>25</v>
      </c>
      <c r="C2070">
        <v>9990</v>
      </c>
      <c r="D2070" t="s">
        <v>17</v>
      </c>
      <c r="E2070" t="s">
        <v>18</v>
      </c>
      <c r="F2070" t="s">
        <v>19</v>
      </c>
      <c r="G2070" t="s">
        <v>27</v>
      </c>
      <c r="H2070" t="s">
        <v>254</v>
      </c>
      <c r="I2070" t="s">
        <v>22</v>
      </c>
      <c r="N2070" t="s">
        <v>24</v>
      </c>
      <c r="O2070" s="1">
        <v>40159.755891203706</v>
      </c>
    </row>
    <row r="2071" spans="1:15" x14ac:dyDescent="0.35">
      <c r="A2071" t="s">
        <v>186</v>
      </c>
      <c r="B2071" t="s">
        <v>25</v>
      </c>
      <c r="C2071">
        <v>11718</v>
      </c>
      <c r="D2071" t="s">
        <v>17</v>
      </c>
      <c r="E2071" t="s">
        <v>18</v>
      </c>
      <c r="F2071" t="s">
        <v>19</v>
      </c>
      <c r="G2071" t="s">
        <v>27</v>
      </c>
      <c r="H2071" t="s">
        <v>254</v>
      </c>
      <c r="I2071" t="s">
        <v>22</v>
      </c>
      <c r="K2071" t="s">
        <v>139</v>
      </c>
      <c r="N2071" t="s">
        <v>24</v>
      </c>
      <c r="O2071" s="1">
        <v>40159.866840277777</v>
      </c>
    </row>
    <row r="2072" spans="1:15" x14ac:dyDescent="0.35">
      <c r="A2072" t="s">
        <v>221</v>
      </c>
      <c r="B2072" t="s">
        <v>25</v>
      </c>
      <c r="C2072">
        <v>18836</v>
      </c>
      <c r="D2072" t="s">
        <v>17</v>
      </c>
      <c r="E2072" t="s">
        <v>18</v>
      </c>
      <c r="F2072" t="s">
        <v>19</v>
      </c>
      <c r="G2072" t="s">
        <v>27</v>
      </c>
      <c r="H2072" t="s">
        <v>564</v>
      </c>
      <c r="I2072" t="s">
        <v>22</v>
      </c>
      <c r="N2072" t="s">
        <v>24</v>
      </c>
      <c r="O2072" s="1">
        <v>40159.867268518516</v>
      </c>
    </row>
    <row r="2073" spans="1:15" x14ac:dyDescent="0.35">
      <c r="A2073" t="s">
        <v>15</v>
      </c>
      <c r="B2073" t="s">
        <v>16</v>
      </c>
      <c r="C2073">
        <v>815806</v>
      </c>
      <c r="D2073" t="s">
        <v>17</v>
      </c>
      <c r="E2073" t="s">
        <v>18</v>
      </c>
      <c r="F2073" t="s">
        <v>96</v>
      </c>
      <c r="G2073" t="s">
        <v>20</v>
      </c>
      <c r="H2073" t="s">
        <v>21</v>
      </c>
      <c r="I2073" t="s">
        <v>22</v>
      </c>
      <c r="N2073" t="s">
        <v>24</v>
      </c>
      <c r="O2073" s="1">
        <v>40159.923460648148</v>
      </c>
    </row>
    <row r="2074" spans="1:15" x14ac:dyDescent="0.35">
      <c r="A2074" t="s">
        <v>221</v>
      </c>
      <c r="B2074" t="s">
        <v>25</v>
      </c>
      <c r="C2074">
        <v>407970</v>
      </c>
      <c r="D2074" t="s">
        <v>17</v>
      </c>
      <c r="E2074" t="s">
        <v>18</v>
      </c>
      <c r="F2074" t="s">
        <v>19</v>
      </c>
      <c r="G2074" t="s">
        <v>20</v>
      </c>
      <c r="H2074" t="s">
        <v>135</v>
      </c>
      <c r="I2074" t="s">
        <v>22</v>
      </c>
      <c r="L2074">
        <v>1962</v>
      </c>
      <c r="N2074" t="s">
        <v>24</v>
      </c>
      <c r="O2074" s="1">
        <v>40159.96297453704</v>
      </c>
    </row>
    <row r="2075" spans="1:15" x14ac:dyDescent="0.35">
      <c r="A2075" t="s">
        <v>221</v>
      </c>
      <c r="B2075" t="s">
        <v>25</v>
      </c>
      <c r="C2075">
        <v>9086</v>
      </c>
      <c r="D2075" t="s">
        <v>17</v>
      </c>
      <c r="E2075" t="s">
        <v>18</v>
      </c>
      <c r="F2075" t="s">
        <v>19</v>
      </c>
      <c r="G2075" t="s">
        <v>27</v>
      </c>
      <c r="H2075" t="s">
        <v>398</v>
      </c>
      <c r="I2075" t="s">
        <v>22</v>
      </c>
      <c r="J2075">
        <v>460</v>
      </c>
      <c r="K2075" t="s">
        <v>132</v>
      </c>
      <c r="N2075" t="s">
        <v>34</v>
      </c>
      <c r="O2075" s="1">
        <v>40160.263356481482</v>
      </c>
    </row>
    <row r="2076" spans="1:15" x14ac:dyDescent="0.35">
      <c r="A2076" t="s">
        <v>15</v>
      </c>
      <c r="B2076" t="s">
        <v>16</v>
      </c>
      <c r="C2076">
        <v>919639</v>
      </c>
      <c r="D2076" t="s">
        <v>17</v>
      </c>
      <c r="E2076" t="s">
        <v>18</v>
      </c>
      <c r="I2076" t="s">
        <v>22</v>
      </c>
      <c r="N2076" t="s">
        <v>24</v>
      </c>
      <c r="O2076" s="1">
        <v>40160.354351851849</v>
      </c>
    </row>
    <row r="2077" spans="1:15" x14ac:dyDescent="0.35">
      <c r="A2077" t="s">
        <v>221</v>
      </c>
      <c r="B2077" t="s">
        <v>25</v>
      </c>
      <c r="C2077">
        <v>132914</v>
      </c>
      <c r="D2077" t="s">
        <v>17</v>
      </c>
      <c r="E2077" t="s">
        <v>18</v>
      </c>
      <c r="F2077" t="s">
        <v>19</v>
      </c>
      <c r="G2077" t="s">
        <v>27</v>
      </c>
      <c r="H2077" t="s">
        <v>407</v>
      </c>
      <c r="I2077" t="s">
        <v>22</v>
      </c>
      <c r="N2077" t="s">
        <v>34</v>
      </c>
      <c r="O2077" s="1">
        <v>40160.686631944445</v>
      </c>
    </row>
    <row r="2078" spans="1:15" x14ac:dyDescent="0.35">
      <c r="A2078" t="s">
        <v>15</v>
      </c>
      <c r="B2078" t="s">
        <v>25</v>
      </c>
      <c r="C2078">
        <v>550803</v>
      </c>
      <c r="D2078" t="s">
        <v>17</v>
      </c>
      <c r="E2078" t="s">
        <v>18</v>
      </c>
      <c r="F2078" t="s">
        <v>19</v>
      </c>
      <c r="G2078" t="s">
        <v>20</v>
      </c>
      <c r="H2078" t="s">
        <v>88</v>
      </c>
      <c r="I2078" t="s">
        <v>180</v>
      </c>
      <c r="N2078" t="s">
        <v>24</v>
      </c>
      <c r="O2078" s="1">
        <v>40160.816655092596</v>
      </c>
    </row>
    <row r="2079" spans="1:15" x14ac:dyDescent="0.35">
      <c r="A2079" t="s">
        <v>15</v>
      </c>
      <c r="B2079" t="s">
        <v>16</v>
      </c>
      <c r="C2079">
        <v>785663</v>
      </c>
      <c r="D2079" t="s">
        <v>17</v>
      </c>
      <c r="E2079" t="s">
        <v>18</v>
      </c>
      <c r="I2079" t="s">
        <v>22</v>
      </c>
      <c r="N2079" t="s">
        <v>24</v>
      </c>
      <c r="O2079" s="1">
        <v>40160.889861111114</v>
      </c>
    </row>
    <row r="2080" spans="1:15" x14ac:dyDescent="0.35">
      <c r="A2080" t="s">
        <v>15</v>
      </c>
      <c r="B2080" t="s">
        <v>25</v>
      </c>
      <c r="C2080">
        <v>203037</v>
      </c>
      <c r="D2080" t="s">
        <v>17</v>
      </c>
      <c r="E2080" t="s">
        <v>18</v>
      </c>
      <c r="F2080" t="s">
        <v>19</v>
      </c>
      <c r="G2080" t="s">
        <v>20</v>
      </c>
      <c r="H2080" t="s">
        <v>1353</v>
      </c>
      <c r="I2080" t="s">
        <v>114</v>
      </c>
      <c r="N2080" t="s">
        <v>24</v>
      </c>
      <c r="O2080" s="1">
        <v>40162.603854166664</v>
      </c>
    </row>
    <row r="2081" spans="1:15" x14ac:dyDescent="0.35">
      <c r="A2081" t="s">
        <v>560</v>
      </c>
      <c r="B2081" t="s">
        <v>25</v>
      </c>
      <c r="C2081">
        <v>454857</v>
      </c>
      <c r="D2081" t="s">
        <v>17</v>
      </c>
      <c r="E2081" t="s">
        <v>18</v>
      </c>
      <c r="F2081" t="s">
        <v>19</v>
      </c>
      <c r="G2081" t="s">
        <v>20</v>
      </c>
      <c r="H2081" t="s">
        <v>261</v>
      </c>
      <c r="I2081" t="s">
        <v>63</v>
      </c>
      <c r="J2081">
        <v>0.46</v>
      </c>
      <c r="K2081" t="s">
        <v>139</v>
      </c>
      <c r="L2081">
        <v>1950</v>
      </c>
      <c r="N2081" t="s">
        <v>24</v>
      </c>
      <c r="O2081" s="1">
        <v>40162.905034722222</v>
      </c>
    </row>
    <row r="2082" spans="1:15" x14ac:dyDescent="0.35">
      <c r="A2082" t="s">
        <v>221</v>
      </c>
      <c r="B2082" t="s">
        <v>25</v>
      </c>
      <c r="C2082">
        <v>108139</v>
      </c>
      <c r="D2082" t="s">
        <v>17</v>
      </c>
      <c r="E2082" t="s">
        <v>18</v>
      </c>
      <c r="F2082" t="s">
        <v>19</v>
      </c>
      <c r="G2082" t="s">
        <v>27</v>
      </c>
      <c r="H2082" t="s">
        <v>153</v>
      </c>
      <c r="I2082" t="s">
        <v>22</v>
      </c>
      <c r="N2082" t="s">
        <v>34</v>
      </c>
      <c r="O2082" s="1">
        <v>40162.922662037039</v>
      </c>
    </row>
    <row r="2083" spans="1:15" x14ac:dyDescent="0.35">
      <c r="A2083" t="s">
        <v>15</v>
      </c>
      <c r="B2083" t="s">
        <v>25</v>
      </c>
      <c r="C2083">
        <v>87785</v>
      </c>
      <c r="D2083" t="s">
        <v>17</v>
      </c>
      <c r="E2083" t="s">
        <v>18</v>
      </c>
      <c r="F2083" t="s">
        <v>19</v>
      </c>
      <c r="G2083" t="s">
        <v>27</v>
      </c>
      <c r="H2083" t="s">
        <v>369</v>
      </c>
      <c r="I2083" t="s">
        <v>144</v>
      </c>
      <c r="M2083" t="s">
        <v>1033</v>
      </c>
      <c r="N2083" t="s">
        <v>24</v>
      </c>
      <c r="O2083" s="1">
        <v>40162.926238425927</v>
      </c>
    </row>
    <row r="2084" spans="1:15" x14ac:dyDescent="0.35">
      <c r="A2084" t="s">
        <v>15</v>
      </c>
      <c r="B2084" t="s">
        <v>16</v>
      </c>
      <c r="C2084">
        <v>351277</v>
      </c>
      <c r="D2084" t="s">
        <v>17</v>
      </c>
      <c r="E2084" t="s">
        <v>18</v>
      </c>
      <c r="F2084" t="s">
        <v>19</v>
      </c>
      <c r="G2084" t="s">
        <v>20</v>
      </c>
      <c r="H2084" t="s">
        <v>369</v>
      </c>
      <c r="I2084" t="s">
        <v>144</v>
      </c>
      <c r="K2084" t="s">
        <v>81</v>
      </c>
      <c r="M2084" t="s">
        <v>1679</v>
      </c>
      <c r="N2084" t="s">
        <v>24</v>
      </c>
      <c r="O2084" s="1">
        <v>40162.933391203704</v>
      </c>
    </row>
    <row r="2085" spans="1:15" x14ac:dyDescent="0.35">
      <c r="A2085" t="s">
        <v>560</v>
      </c>
      <c r="B2085" t="s">
        <v>25</v>
      </c>
      <c r="C2085">
        <v>602163</v>
      </c>
      <c r="D2085" t="s">
        <v>17</v>
      </c>
      <c r="E2085" t="s">
        <v>18</v>
      </c>
      <c r="F2085" t="s">
        <v>19</v>
      </c>
      <c r="G2085" t="s">
        <v>20</v>
      </c>
      <c r="H2085" t="s">
        <v>898</v>
      </c>
      <c r="I2085" t="s">
        <v>144</v>
      </c>
      <c r="K2085" t="s">
        <v>195</v>
      </c>
      <c r="N2085" t="s">
        <v>24</v>
      </c>
      <c r="O2085" s="1">
        <v>40163.35396990741</v>
      </c>
    </row>
    <row r="2086" spans="1:15" x14ac:dyDescent="0.35">
      <c r="A2086" t="s">
        <v>560</v>
      </c>
      <c r="B2086" t="s">
        <v>25</v>
      </c>
      <c r="C2086">
        <v>101780</v>
      </c>
      <c r="D2086" t="s">
        <v>17</v>
      </c>
      <c r="E2086" t="s">
        <v>18</v>
      </c>
      <c r="F2086" t="s">
        <v>19</v>
      </c>
      <c r="G2086" t="s">
        <v>27</v>
      </c>
      <c r="H2086" t="s">
        <v>35</v>
      </c>
      <c r="I2086" t="s">
        <v>22</v>
      </c>
      <c r="L2086" t="s">
        <v>869</v>
      </c>
      <c r="N2086" t="s">
        <v>24</v>
      </c>
      <c r="O2086" s="1">
        <v>40163.421446759261</v>
      </c>
    </row>
    <row r="2087" spans="1:15" x14ac:dyDescent="0.35">
      <c r="A2087" t="s">
        <v>15</v>
      </c>
      <c r="B2087" t="s">
        <v>25</v>
      </c>
      <c r="C2087">
        <v>680806</v>
      </c>
      <c r="D2087" t="s">
        <v>17</v>
      </c>
      <c r="E2087" t="s">
        <v>18</v>
      </c>
      <c r="F2087" t="s">
        <v>19</v>
      </c>
      <c r="G2087" t="s">
        <v>20</v>
      </c>
      <c r="H2087" t="s">
        <v>2284</v>
      </c>
      <c r="I2087" t="s">
        <v>22</v>
      </c>
      <c r="N2087" t="s">
        <v>24</v>
      </c>
      <c r="O2087" s="1">
        <v>40163.518622685187</v>
      </c>
    </row>
    <row r="2088" spans="1:15" x14ac:dyDescent="0.35">
      <c r="A2088" t="s">
        <v>2660</v>
      </c>
      <c r="B2088" t="s">
        <v>25</v>
      </c>
      <c r="C2088">
        <v>993341</v>
      </c>
      <c r="D2088" t="s">
        <v>17</v>
      </c>
      <c r="E2088" t="s">
        <v>18</v>
      </c>
      <c r="F2088" t="s">
        <v>19</v>
      </c>
      <c r="H2088" t="s">
        <v>2792</v>
      </c>
      <c r="I2088" t="s">
        <v>22</v>
      </c>
      <c r="K2088" t="s">
        <v>81</v>
      </c>
      <c r="N2088" t="s">
        <v>24</v>
      </c>
      <c r="O2088" s="1">
        <v>40163.636516203704</v>
      </c>
    </row>
    <row r="2089" spans="1:15" x14ac:dyDescent="0.35">
      <c r="A2089" t="s">
        <v>221</v>
      </c>
      <c r="B2089" t="s">
        <v>16</v>
      </c>
      <c r="C2089">
        <v>571244</v>
      </c>
      <c r="D2089" t="s">
        <v>17</v>
      </c>
      <c r="E2089" t="s">
        <v>18</v>
      </c>
      <c r="G2089" t="s">
        <v>20</v>
      </c>
      <c r="H2089" t="s">
        <v>2115</v>
      </c>
      <c r="I2089" t="s">
        <v>114</v>
      </c>
      <c r="J2089">
        <v>459</v>
      </c>
      <c r="N2089" t="s">
        <v>24</v>
      </c>
      <c r="O2089" s="1">
        <v>40163.87190972222</v>
      </c>
    </row>
    <row r="2090" spans="1:15" x14ac:dyDescent="0.35">
      <c r="A2090" t="s">
        <v>500</v>
      </c>
      <c r="B2090" t="s">
        <v>25</v>
      </c>
      <c r="C2090">
        <v>282591</v>
      </c>
      <c r="D2090" t="s">
        <v>17</v>
      </c>
      <c r="E2090" t="s">
        <v>18</v>
      </c>
      <c r="F2090" t="s">
        <v>19</v>
      </c>
      <c r="G2090" t="s">
        <v>20</v>
      </c>
      <c r="H2090" t="s">
        <v>767</v>
      </c>
      <c r="I2090" t="s">
        <v>22</v>
      </c>
      <c r="N2090" t="s">
        <v>24</v>
      </c>
      <c r="O2090" s="1">
        <v>40164.330439814818</v>
      </c>
    </row>
    <row r="2091" spans="1:15" x14ac:dyDescent="0.35">
      <c r="A2091" t="s">
        <v>15</v>
      </c>
      <c r="B2091" t="s">
        <v>16</v>
      </c>
      <c r="C2091">
        <v>62242</v>
      </c>
      <c r="D2091" t="s">
        <v>17</v>
      </c>
      <c r="E2091" t="s">
        <v>18</v>
      </c>
      <c r="F2091" t="s">
        <v>19</v>
      </c>
      <c r="G2091" t="s">
        <v>27</v>
      </c>
      <c r="H2091" t="s">
        <v>909</v>
      </c>
      <c r="I2091" t="s">
        <v>22</v>
      </c>
      <c r="N2091" t="s">
        <v>24</v>
      </c>
      <c r="O2091" s="1">
        <v>40164.330868055556</v>
      </c>
    </row>
    <row r="2092" spans="1:15" x14ac:dyDescent="0.35">
      <c r="A2092" t="s">
        <v>972</v>
      </c>
      <c r="B2092" t="s">
        <v>25</v>
      </c>
      <c r="C2092">
        <v>86418</v>
      </c>
      <c r="D2092" t="s">
        <v>17</v>
      </c>
      <c r="E2092" t="s">
        <v>18</v>
      </c>
      <c r="F2092" t="s">
        <v>19</v>
      </c>
      <c r="H2092" t="s">
        <v>1022</v>
      </c>
      <c r="I2092" t="s">
        <v>22</v>
      </c>
      <c r="K2092" t="s">
        <v>250</v>
      </c>
      <c r="N2092" t="s">
        <v>24</v>
      </c>
      <c r="O2092" s="1">
        <v>40164.442083333335</v>
      </c>
    </row>
    <row r="2093" spans="1:15" x14ac:dyDescent="0.35">
      <c r="A2093" t="s">
        <v>221</v>
      </c>
      <c r="B2093" t="s">
        <v>25</v>
      </c>
      <c r="C2093">
        <v>221962</v>
      </c>
      <c r="D2093" t="s">
        <v>17</v>
      </c>
      <c r="E2093" t="s">
        <v>18</v>
      </c>
      <c r="F2093" t="s">
        <v>19</v>
      </c>
      <c r="G2093" t="s">
        <v>27</v>
      </c>
      <c r="H2093" t="s">
        <v>62</v>
      </c>
      <c r="I2093" t="s">
        <v>22</v>
      </c>
      <c r="N2093" t="s">
        <v>34</v>
      </c>
      <c r="O2093" s="1">
        <v>40164.447210648148</v>
      </c>
    </row>
    <row r="2094" spans="1:15" x14ac:dyDescent="0.35">
      <c r="A2094" t="s">
        <v>500</v>
      </c>
      <c r="B2094" t="s">
        <v>25</v>
      </c>
      <c r="C2094">
        <v>662710</v>
      </c>
      <c r="D2094" t="s">
        <v>17</v>
      </c>
      <c r="E2094" t="s">
        <v>18</v>
      </c>
      <c r="F2094" t="s">
        <v>34</v>
      </c>
      <c r="I2094" t="s">
        <v>22</v>
      </c>
      <c r="N2094" t="s">
        <v>24</v>
      </c>
      <c r="O2094" s="1">
        <v>40164.54378472222</v>
      </c>
    </row>
    <row r="2095" spans="1:15" x14ac:dyDescent="0.35">
      <c r="A2095" t="s">
        <v>327</v>
      </c>
      <c r="B2095" t="s">
        <v>25</v>
      </c>
      <c r="C2095">
        <v>760024</v>
      </c>
      <c r="D2095" t="s">
        <v>17</v>
      </c>
      <c r="E2095" t="s">
        <v>18</v>
      </c>
      <c r="F2095" t="s">
        <v>34</v>
      </c>
      <c r="G2095" t="s">
        <v>20</v>
      </c>
      <c r="H2095" t="s">
        <v>28</v>
      </c>
      <c r="I2095" t="s">
        <v>22</v>
      </c>
      <c r="N2095" t="s">
        <v>24</v>
      </c>
      <c r="O2095" s="1">
        <v>40164.959282407406</v>
      </c>
    </row>
    <row r="2096" spans="1:15" x14ac:dyDescent="0.35">
      <c r="A2096" t="s">
        <v>15</v>
      </c>
      <c r="B2096" t="s">
        <v>25</v>
      </c>
      <c r="C2096">
        <v>72329</v>
      </c>
      <c r="D2096" t="s">
        <v>73</v>
      </c>
      <c r="E2096" t="s">
        <v>18</v>
      </c>
      <c r="F2096" t="s">
        <v>19</v>
      </c>
      <c r="G2096" t="s">
        <v>27</v>
      </c>
      <c r="H2096" t="s">
        <v>951</v>
      </c>
      <c r="I2096" t="s">
        <v>22</v>
      </c>
      <c r="N2096" t="s">
        <v>24</v>
      </c>
      <c r="O2096" s="1">
        <v>40165.431284722225</v>
      </c>
    </row>
    <row r="2097" spans="1:15" x14ac:dyDescent="0.35">
      <c r="A2097" t="s">
        <v>560</v>
      </c>
      <c r="B2097" t="s">
        <v>16</v>
      </c>
      <c r="C2097">
        <v>94690</v>
      </c>
      <c r="D2097" t="s">
        <v>17</v>
      </c>
      <c r="E2097" t="s">
        <v>18</v>
      </c>
      <c r="F2097" t="s">
        <v>19</v>
      </c>
      <c r="G2097" t="s">
        <v>27</v>
      </c>
      <c r="H2097" t="s">
        <v>1069</v>
      </c>
      <c r="I2097" t="s">
        <v>22</v>
      </c>
      <c r="K2097" t="s">
        <v>195</v>
      </c>
      <c r="L2097" t="s">
        <v>1070</v>
      </c>
      <c r="M2097" t="s">
        <v>1071</v>
      </c>
      <c r="N2097" t="s">
        <v>24</v>
      </c>
      <c r="O2097" s="1">
        <v>40165.623773148145</v>
      </c>
    </row>
    <row r="2098" spans="1:15" x14ac:dyDescent="0.35">
      <c r="A2098" t="s">
        <v>15</v>
      </c>
      <c r="B2098" t="s">
        <v>25</v>
      </c>
      <c r="C2098">
        <v>412823</v>
      </c>
      <c r="D2098" t="s">
        <v>17</v>
      </c>
      <c r="E2098" t="s">
        <v>18</v>
      </c>
      <c r="F2098" t="s">
        <v>19</v>
      </c>
      <c r="G2098" t="s">
        <v>20</v>
      </c>
      <c r="H2098" t="s">
        <v>143</v>
      </c>
      <c r="I2098" t="s">
        <v>22</v>
      </c>
      <c r="N2098" t="s">
        <v>24</v>
      </c>
      <c r="O2098" s="1">
        <v>40166.414305555554</v>
      </c>
    </row>
    <row r="2099" spans="1:15" x14ac:dyDescent="0.35">
      <c r="A2099" t="s">
        <v>560</v>
      </c>
      <c r="B2099" t="s">
        <v>16</v>
      </c>
      <c r="C2099">
        <v>144486</v>
      </c>
      <c r="D2099" t="s">
        <v>73</v>
      </c>
      <c r="E2099" t="s">
        <v>18</v>
      </c>
      <c r="F2099" t="s">
        <v>19</v>
      </c>
      <c r="H2099" t="s">
        <v>261</v>
      </c>
      <c r="I2099" t="s">
        <v>22</v>
      </c>
      <c r="K2099" t="s">
        <v>195</v>
      </c>
      <c r="N2099" t="s">
        <v>24</v>
      </c>
      <c r="O2099" s="1">
        <v>40166.42728009259</v>
      </c>
    </row>
    <row r="2100" spans="1:15" x14ac:dyDescent="0.35">
      <c r="A2100" t="s">
        <v>972</v>
      </c>
      <c r="B2100" t="s">
        <v>25</v>
      </c>
      <c r="C2100">
        <v>330913</v>
      </c>
      <c r="D2100" t="s">
        <v>17</v>
      </c>
      <c r="E2100" t="s">
        <v>18</v>
      </c>
      <c r="F2100" t="s">
        <v>19</v>
      </c>
      <c r="I2100" t="s">
        <v>22</v>
      </c>
      <c r="N2100" t="s">
        <v>24</v>
      </c>
      <c r="O2100" s="1">
        <v>40166.543819444443</v>
      </c>
    </row>
    <row r="2101" spans="1:15" x14ac:dyDescent="0.35">
      <c r="A2101" t="s">
        <v>15</v>
      </c>
      <c r="B2101" t="s">
        <v>25</v>
      </c>
      <c r="C2101">
        <v>711146</v>
      </c>
      <c r="D2101" t="s">
        <v>17</v>
      </c>
      <c r="E2101" t="s">
        <v>18</v>
      </c>
      <c r="F2101" t="s">
        <v>19</v>
      </c>
      <c r="G2101" t="s">
        <v>20</v>
      </c>
      <c r="H2101" t="s">
        <v>88</v>
      </c>
      <c r="I2101" t="s">
        <v>114</v>
      </c>
      <c r="N2101" t="s">
        <v>167</v>
      </c>
      <c r="O2101" s="1">
        <v>40166.841006944444</v>
      </c>
    </row>
    <row r="2102" spans="1:15" x14ac:dyDescent="0.35">
      <c r="A2102" t="s">
        <v>15</v>
      </c>
      <c r="B2102" t="s">
        <v>25</v>
      </c>
      <c r="C2102">
        <v>436552</v>
      </c>
      <c r="D2102" t="s">
        <v>17</v>
      </c>
      <c r="E2102" t="s">
        <v>18</v>
      </c>
      <c r="F2102" t="s">
        <v>19</v>
      </c>
      <c r="G2102" t="s">
        <v>20</v>
      </c>
      <c r="H2102" t="s">
        <v>1881</v>
      </c>
      <c r="I2102" t="s">
        <v>22</v>
      </c>
      <c r="L2102" t="s">
        <v>1882</v>
      </c>
      <c r="M2102" t="s">
        <v>1883</v>
      </c>
      <c r="N2102" t="s">
        <v>24</v>
      </c>
      <c r="O2102" s="1">
        <v>40167.129178240742</v>
      </c>
    </row>
    <row r="2103" spans="1:15" x14ac:dyDescent="0.35">
      <c r="A2103" t="s">
        <v>560</v>
      </c>
      <c r="B2103" t="s">
        <v>25</v>
      </c>
      <c r="C2103">
        <v>184754</v>
      </c>
      <c r="D2103" t="s">
        <v>17</v>
      </c>
      <c r="E2103" t="s">
        <v>18</v>
      </c>
      <c r="F2103" t="s">
        <v>19</v>
      </c>
      <c r="G2103" t="s">
        <v>20</v>
      </c>
      <c r="H2103" t="s">
        <v>28</v>
      </c>
      <c r="I2103" t="s">
        <v>22</v>
      </c>
      <c r="K2103" t="s">
        <v>195</v>
      </c>
      <c r="L2103">
        <v>1956</v>
      </c>
      <c r="N2103" t="s">
        <v>24</v>
      </c>
      <c r="O2103" s="1">
        <v>40167.537037037036</v>
      </c>
    </row>
    <row r="2104" spans="1:15" x14ac:dyDescent="0.35">
      <c r="A2104" t="s">
        <v>560</v>
      </c>
      <c r="B2104" t="s">
        <v>25</v>
      </c>
      <c r="C2104">
        <v>141984</v>
      </c>
      <c r="D2104" t="s">
        <v>17</v>
      </c>
      <c r="E2104" t="s">
        <v>18</v>
      </c>
      <c r="F2104" t="s">
        <v>19</v>
      </c>
      <c r="G2104" t="s">
        <v>27</v>
      </c>
      <c r="H2104" t="s">
        <v>355</v>
      </c>
      <c r="I2104" t="s">
        <v>22</v>
      </c>
      <c r="K2104" t="s">
        <v>195</v>
      </c>
      <c r="L2104" t="s">
        <v>1211</v>
      </c>
      <c r="M2104" t="s">
        <v>1212</v>
      </c>
      <c r="N2104" t="s">
        <v>24</v>
      </c>
      <c r="O2104" s="1">
        <v>40167.741238425922</v>
      </c>
    </row>
    <row r="2105" spans="1:15" x14ac:dyDescent="0.35">
      <c r="A2105" t="s">
        <v>15</v>
      </c>
      <c r="B2105" t="s">
        <v>16</v>
      </c>
      <c r="C2105">
        <v>296370</v>
      </c>
      <c r="D2105" t="s">
        <v>17</v>
      </c>
      <c r="E2105" t="s">
        <v>18</v>
      </c>
      <c r="H2105" t="s">
        <v>28</v>
      </c>
      <c r="I2105" t="s">
        <v>22</v>
      </c>
      <c r="N2105" t="s">
        <v>24</v>
      </c>
      <c r="O2105" s="1">
        <v>40167.802557870367</v>
      </c>
    </row>
    <row r="2106" spans="1:15" x14ac:dyDescent="0.35">
      <c r="A2106" t="s">
        <v>560</v>
      </c>
      <c r="B2106" t="s">
        <v>25</v>
      </c>
      <c r="C2106">
        <v>203712</v>
      </c>
      <c r="D2106" t="s">
        <v>17</v>
      </c>
      <c r="E2106" t="s">
        <v>36</v>
      </c>
      <c r="F2106" t="s">
        <v>19</v>
      </c>
      <c r="G2106" t="s">
        <v>20</v>
      </c>
      <c r="H2106" t="s">
        <v>1358</v>
      </c>
      <c r="I2106" t="s">
        <v>22</v>
      </c>
      <c r="K2106" t="s">
        <v>195</v>
      </c>
      <c r="L2106" t="s">
        <v>1359</v>
      </c>
      <c r="M2106" t="s">
        <v>1360</v>
      </c>
      <c r="N2106" t="s">
        <v>167</v>
      </c>
      <c r="O2106" s="1">
        <v>40168.69017361111</v>
      </c>
    </row>
    <row r="2107" spans="1:15" x14ac:dyDescent="0.35">
      <c r="A2107" t="s">
        <v>221</v>
      </c>
      <c r="B2107" t="s">
        <v>16</v>
      </c>
      <c r="C2107">
        <v>912196</v>
      </c>
      <c r="D2107" t="s">
        <v>17</v>
      </c>
      <c r="E2107" t="s">
        <v>18</v>
      </c>
      <c r="F2107" t="s">
        <v>34</v>
      </c>
      <c r="H2107" t="s">
        <v>1358</v>
      </c>
      <c r="I2107" t="s">
        <v>22</v>
      </c>
      <c r="K2107" t="s">
        <v>81</v>
      </c>
      <c r="L2107" t="s">
        <v>2687</v>
      </c>
      <c r="M2107" t="s">
        <v>2688</v>
      </c>
      <c r="N2107" t="s">
        <v>24</v>
      </c>
      <c r="O2107" s="1">
        <v>40168.702152777776</v>
      </c>
    </row>
    <row r="2108" spans="1:15" x14ac:dyDescent="0.35">
      <c r="A2108" t="s">
        <v>15</v>
      </c>
      <c r="B2108" t="s">
        <v>16</v>
      </c>
      <c r="C2108">
        <v>130813</v>
      </c>
      <c r="D2108" t="s">
        <v>17</v>
      </c>
      <c r="E2108" t="s">
        <v>18</v>
      </c>
      <c r="F2108" t="s">
        <v>19</v>
      </c>
      <c r="G2108" t="s">
        <v>27</v>
      </c>
      <c r="H2108" t="s">
        <v>156</v>
      </c>
      <c r="I2108" t="s">
        <v>144</v>
      </c>
      <c r="L2108">
        <v>1975</v>
      </c>
      <c r="M2108" t="s">
        <v>1170</v>
      </c>
      <c r="N2108" t="s">
        <v>24</v>
      </c>
      <c r="O2108" s="1">
        <v>40168.785520833335</v>
      </c>
    </row>
    <row r="2109" spans="1:15" x14ac:dyDescent="0.35">
      <c r="A2109" t="s">
        <v>15</v>
      </c>
      <c r="B2109" t="s">
        <v>16</v>
      </c>
      <c r="C2109">
        <v>537275</v>
      </c>
      <c r="D2109" t="s">
        <v>17</v>
      </c>
      <c r="E2109" t="s">
        <v>18</v>
      </c>
      <c r="F2109" t="s">
        <v>19</v>
      </c>
      <c r="G2109" t="s">
        <v>20</v>
      </c>
      <c r="H2109" t="s">
        <v>261</v>
      </c>
      <c r="I2109" t="s">
        <v>22</v>
      </c>
      <c r="N2109" t="s">
        <v>24</v>
      </c>
      <c r="O2109" s="1">
        <v>40168.792129629626</v>
      </c>
    </row>
    <row r="2110" spans="1:15" x14ac:dyDescent="0.35">
      <c r="A2110" t="s">
        <v>15</v>
      </c>
      <c r="B2110" t="s">
        <v>25</v>
      </c>
      <c r="C2110">
        <v>52638</v>
      </c>
      <c r="D2110" t="s">
        <v>17</v>
      </c>
      <c r="E2110" t="s">
        <v>18</v>
      </c>
      <c r="F2110" t="s">
        <v>19</v>
      </c>
      <c r="G2110" t="s">
        <v>27</v>
      </c>
      <c r="H2110" t="s">
        <v>854</v>
      </c>
      <c r="I2110" t="s">
        <v>22</v>
      </c>
      <c r="N2110" t="s">
        <v>24</v>
      </c>
      <c r="O2110" s="1">
        <v>40168.869618055556</v>
      </c>
    </row>
    <row r="2111" spans="1:15" x14ac:dyDescent="0.35">
      <c r="A2111" t="s">
        <v>15</v>
      </c>
      <c r="B2111" t="s">
        <v>25</v>
      </c>
      <c r="C2111">
        <v>965721</v>
      </c>
      <c r="D2111" t="s">
        <v>17</v>
      </c>
      <c r="E2111" t="s">
        <v>18</v>
      </c>
      <c r="F2111" t="s">
        <v>19</v>
      </c>
      <c r="G2111" t="s">
        <v>20</v>
      </c>
      <c r="H2111" t="s">
        <v>597</v>
      </c>
      <c r="I2111" t="s">
        <v>22</v>
      </c>
      <c r="K2111" t="s">
        <v>132</v>
      </c>
      <c r="M2111" t="s">
        <v>2753</v>
      </c>
      <c r="N2111" t="s">
        <v>24</v>
      </c>
      <c r="O2111" s="1">
        <v>40168.878877314812</v>
      </c>
    </row>
    <row r="2112" spans="1:15" x14ac:dyDescent="0.35">
      <c r="A2112" t="s">
        <v>1381</v>
      </c>
      <c r="B2112" t="s">
        <v>25</v>
      </c>
      <c r="C2112">
        <v>555262</v>
      </c>
      <c r="D2112" t="s">
        <v>17</v>
      </c>
      <c r="E2112" t="s">
        <v>18</v>
      </c>
      <c r="F2112" t="s">
        <v>19</v>
      </c>
      <c r="G2112" t="s">
        <v>20</v>
      </c>
      <c r="H2112" t="s">
        <v>377</v>
      </c>
      <c r="I2112" t="s">
        <v>22</v>
      </c>
      <c r="K2112" t="s">
        <v>197</v>
      </c>
      <c r="M2112" t="s">
        <v>2091</v>
      </c>
      <c r="N2112" t="s">
        <v>24</v>
      </c>
      <c r="O2112" s="1">
        <v>40169.326678240737</v>
      </c>
    </row>
    <row r="2113" spans="1:15" x14ac:dyDescent="0.35">
      <c r="A2113" t="s">
        <v>15</v>
      </c>
      <c r="B2113" t="s">
        <v>25</v>
      </c>
      <c r="C2113">
        <v>687103</v>
      </c>
      <c r="D2113" t="s">
        <v>17</v>
      </c>
      <c r="E2113" t="s">
        <v>18</v>
      </c>
      <c r="F2113" t="s">
        <v>19</v>
      </c>
      <c r="G2113" t="s">
        <v>20</v>
      </c>
      <c r="H2113" t="s">
        <v>764</v>
      </c>
      <c r="I2113" t="s">
        <v>22</v>
      </c>
      <c r="K2113" t="s">
        <v>132</v>
      </c>
      <c r="M2113" t="s">
        <v>2297</v>
      </c>
      <c r="N2113" t="s">
        <v>24</v>
      </c>
      <c r="O2113" s="1">
        <v>40169.599895833337</v>
      </c>
    </row>
    <row r="2114" spans="1:15" x14ac:dyDescent="0.35">
      <c r="A2114" t="s">
        <v>1381</v>
      </c>
      <c r="B2114" t="s">
        <v>25</v>
      </c>
      <c r="C2114">
        <v>401499</v>
      </c>
      <c r="D2114" t="s">
        <v>17</v>
      </c>
      <c r="E2114" t="s">
        <v>18</v>
      </c>
      <c r="F2114" t="s">
        <v>19</v>
      </c>
      <c r="G2114" t="s">
        <v>20</v>
      </c>
      <c r="H2114" t="s">
        <v>88</v>
      </c>
      <c r="I2114" t="s">
        <v>144</v>
      </c>
      <c r="K2114" t="s">
        <v>197</v>
      </c>
      <c r="M2114" t="s">
        <v>1807</v>
      </c>
      <c r="N2114" t="s">
        <v>24</v>
      </c>
      <c r="O2114" s="1">
        <v>40169.729444444441</v>
      </c>
    </row>
    <row r="2115" spans="1:15" x14ac:dyDescent="0.35">
      <c r="A2115" t="s">
        <v>560</v>
      </c>
      <c r="B2115" t="s">
        <v>25</v>
      </c>
      <c r="C2115">
        <v>898383</v>
      </c>
      <c r="D2115" t="s">
        <v>17</v>
      </c>
      <c r="E2115" t="s">
        <v>18</v>
      </c>
      <c r="F2115" t="s">
        <v>34</v>
      </c>
      <c r="G2115" t="s">
        <v>20</v>
      </c>
      <c r="H2115" t="s">
        <v>392</v>
      </c>
      <c r="I2115" t="s">
        <v>22</v>
      </c>
      <c r="K2115" t="s">
        <v>195</v>
      </c>
      <c r="L2115">
        <v>1975</v>
      </c>
      <c r="M2115" t="s">
        <v>2671</v>
      </c>
      <c r="N2115" t="s">
        <v>24</v>
      </c>
      <c r="O2115" s="1">
        <v>40169.734513888892</v>
      </c>
    </row>
    <row r="2116" spans="1:15" x14ac:dyDescent="0.35">
      <c r="A2116" t="s">
        <v>560</v>
      </c>
      <c r="B2116" t="s">
        <v>25</v>
      </c>
      <c r="C2116">
        <v>985118</v>
      </c>
      <c r="D2116" t="s">
        <v>17</v>
      </c>
      <c r="E2116" t="s">
        <v>18</v>
      </c>
      <c r="F2116" t="s">
        <v>19</v>
      </c>
      <c r="G2116" t="s">
        <v>20</v>
      </c>
      <c r="H2116" t="s">
        <v>963</v>
      </c>
      <c r="I2116" t="s">
        <v>22</v>
      </c>
      <c r="K2116" t="s">
        <v>195</v>
      </c>
      <c r="N2116" t="s">
        <v>24</v>
      </c>
      <c r="O2116" s="1">
        <v>40169.771990740737</v>
      </c>
    </row>
    <row r="2117" spans="1:15" x14ac:dyDescent="0.35">
      <c r="A2117" t="s">
        <v>560</v>
      </c>
      <c r="B2117" t="s">
        <v>25</v>
      </c>
      <c r="C2117">
        <v>269316</v>
      </c>
      <c r="D2117" t="s">
        <v>17</v>
      </c>
      <c r="E2117" t="s">
        <v>18</v>
      </c>
      <c r="F2117" t="s">
        <v>34</v>
      </c>
      <c r="I2117" t="s">
        <v>114</v>
      </c>
      <c r="N2117" t="s">
        <v>24</v>
      </c>
      <c r="O2117" s="1">
        <v>40170.06826388889</v>
      </c>
    </row>
    <row r="2118" spans="1:15" x14ac:dyDescent="0.35">
      <c r="A2118" t="s">
        <v>15</v>
      </c>
      <c r="B2118" t="s">
        <v>25</v>
      </c>
      <c r="C2118">
        <v>636927</v>
      </c>
      <c r="D2118" t="s">
        <v>17</v>
      </c>
      <c r="E2118" t="s">
        <v>18</v>
      </c>
      <c r="F2118" t="s">
        <v>19</v>
      </c>
      <c r="G2118" t="s">
        <v>20</v>
      </c>
      <c r="H2118" t="s">
        <v>2223</v>
      </c>
      <c r="I2118" t="s">
        <v>22</v>
      </c>
      <c r="N2118" t="s">
        <v>24</v>
      </c>
      <c r="O2118" s="1">
        <v>40170.210648148146</v>
      </c>
    </row>
    <row r="2119" spans="1:15" x14ac:dyDescent="0.35">
      <c r="A2119" t="s">
        <v>221</v>
      </c>
      <c r="B2119" t="s">
        <v>25</v>
      </c>
      <c r="C2119">
        <v>863471</v>
      </c>
      <c r="D2119" t="s">
        <v>17</v>
      </c>
      <c r="E2119" t="s">
        <v>18</v>
      </c>
      <c r="F2119" t="s">
        <v>34</v>
      </c>
      <c r="G2119" t="s">
        <v>20</v>
      </c>
      <c r="I2119" t="s">
        <v>22</v>
      </c>
      <c r="M2119" t="s">
        <v>2594</v>
      </c>
      <c r="N2119" t="s">
        <v>34</v>
      </c>
      <c r="O2119" s="1">
        <v>40170.305555555555</v>
      </c>
    </row>
    <row r="2120" spans="1:15" x14ac:dyDescent="0.35">
      <c r="A2120" t="s">
        <v>15</v>
      </c>
      <c r="B2120" t="s">
        <v>25</v>
      </c>
      <c r="C2120">
        <v>847436</v>
      </c>
      <c r="D2120" t="s">
        <v>17</v>
      </c>
      <c r="E2120" t="s">
        <v>18</v>
      </c>
      <c r="F2120" t="s">
        <v>19</v>
      </c>
      <c r="I2120" t="s">
        <v>22</v>
      </c>
      <c r="N2120" t="s">
        <v>167</v>
      </c>
      <c r="O2120" s="1">
        <v>40170.521064814813</v>
      </c>
    </row>
    <row r="2121" spans="1:15" x14ac:dyDescent="0.35">
      <c r="A2121" t="s">
        <v>221</v>
      </c>
      <c r="B2121" t="s">
        <v>25</v>
      </c>
      <c r="C2121">
        <v>8516</v>
      </c>
      <c r="D2121" t="s">
        <v>17</v>
      </c>
      <c r="E2121" t="s">
        <v>18</v>
      </c>
      <c r="F2121" t="s">
        <v>19</v>
      </c>
      <c r="G2121" t="s">
        <v>27</v>
      </c>
      <c r="H2121" t="s">
        <v>383</v>
      </c>
      <c r="I2121" t="s">
        <v>22</v>
      </c>
      <c r="K2121" t="s">
        <v>132</v>
      </c>
      <c r="N2121" t="s">
        <v>34</v>
      </c>
      <c r="O2121" s="1">
        <v>40170.641203703701</v>
      </c>
    </row>
    <row r="2122" spans="1:15" x14ac:dyDescent="0.35">
      <c r="A2122" t="s">
        <v>314</v>
      </c>
      <c r="B2122" t="s">
        <v>25</v>
      </c>
      <c r="C2122">
        <v>41734</v>
      </c>
      <c r="D2122" t="s">
        <v>17</v>
      </c>
      <c r="E2122" t="s">
        <v>18</v>
      </c>
      <c r="F2122" t="s">
        <v>19</v>
      </c>
      <c r="G2122" t="s">
        <v>27</v>
      </c>
      <c r="H2122" t="s">
        <v>89</v>
      </c>
      <c r="I2122" t="s">
        <v>144</v>
      </c>
      <c r="K2122" t="s">
        <v>168</v>
      </c>
      <c r="N2122" t="s">
        <v>34</v>
      </c>
      <c r="O2122" s="1">
        <v>40170.80609953704</v>
      </c>
    </row>
    <row r="2123" spans="1:15" x14ac:dyDescent="0.35">
      <c r="A2123" t="s">
        <v>327</v>
      </c>
      <c r="B2123" t="s">
        <v>25</v>
      </c>
      <c r="C2123">
        <v>468638</v>
      </c>
      <c r="D2123" t="s">
        <v>17</v>
      </c>
      <c r="E2123" t="s">
        <v>18</v>
      </c>
      <c r="G2123" t="s">
        <v>20</v>
      </c>
      <c r="I2123" t="s">
        <v>144</v>
      </c>
      <c r="K2123" t="s">
        <v>577</v>
      </c>
      <c r="M2123" t="s">
        <v>1944</v>
      </c>
      <c r="N2123" t="s">
        <v>24</v>
      </c>
      <c r="O2123" s="1">
        <v>40170.846898148149</v>
      </c>
    </row>
    <row r="2124" spans="1:15" x14ac:dyDescent="0.35">
      <c r="A2124" t="s">
        <v>15</v>
      </c>
      <c r="B2124" t="s">
        <v>25</v>
      </c>
      <c r="C2124">
        <v>838295</v>
      </c>
      <c r="D2124" t="s">
        <v>17</v>
      </c>
      <c r="E2124" t="s">
        <v>18</v>
      </c>
      <c r="F2124" t="s">
        <v>19</v>
      </c>
      <c r="G2124" t="s">
        <v>20</v>
      </c>
      <c r="H2124" t="s">
        <v>77</v>
      </c>
      <c r="I2124" t="s">
        <v>22</v>
      </c>
      <c r="N2124" t="s">
        <v>24</v>
      </c>
      <c r="O2124" s="1">
        <v>40170.896863425929</v>
      </c>
    </row>
    <row r="2125" spans="1:15" x14ac:dyDescent="0.35">
      <c r="A2125" t="s">
        <v>15</v>
      </c>
      <c r="B2125" t="s">
        <v>16</v>
      </c>
      <c r="C2125">
        <v>164595</v>
      </c>
      <c r="D2125" t="s">
        <v>17</v>
      </c>
      <c r="E2125" t="s">
        <v>18</v>
      </c>
      <c r="F2125" t="s">
        <v>19</v>
      </c>
      <c r="H2125" t="s">
        <v>1128</v>
      </c>
      <c r="I2125" t="s">
        <v>22</v>
      </c>
      <c r="N2125" t="s">
        <v>24</v>
      </c>
      <c r="O2125" s="1">
        <v>40170.964479166665</v>
      </c>
    </row>
    <row r="2126" spans="1:15" x14ac:dyDescent="0.35">
      <c r="A2126" t="s">
        <v>314</v>
      </c>
      <c r="B2126" t="s">
        <v>16</v>
      </c>
      <c r="C2126">
        <v>16527</v>
      </c>
      <c r="D2126" t="s">
        <v>17</v>
      </c>
      <c r="E2126" t="s">
        <v>18</v>
      </c>
      <c r="F2126" t="s">
        <v>19</v>
      </c>
      <c r="G2126" t="s">
        <v>27</v>
      </c>
      <c r="H2126" t="s">
        <v>138</v>
      </c>
      <c r="I2126" t="s">
        <v>22</v>
      </c>
      <c r="K2126" t="s">
        <v>81</v>
      </c>
      <c r="L2126">
        <v>1947</v>
      </c>
      <c r="M2126" t="s">
        <v>526</v>
      </c>
      <c r="N2126" t="s">
        <v>34</v>
      </c>
      <c r="O2126" s="1">
        <v>40171.450833333336</v>
      </c>
    </row>
    <row r="2127" spans="1:15" x14ac:dyDescent="0.35">
      <c r="A2127" t="s">
        <v>15</v>
      </c>
      <c r="B2127" t="s">
        <v>16</v>
      </c>
      <c r="C2127">
        <v>992908</v>
      </c>
      <c r="D2127" t="s">
        <v>17</v>
      </c>
      <c r="E2127" t="s">
        <v>18</v>
      </c>
      <c r="F2127" t="s">
        <v>19</v>
      </c>
      <c r="G2127" t="s">
        <v>20</v>
      </c>
      <c r="H2127" t="s">
        <v>2791</v>
      </c>
      <c r="I2127" t="s">
        <v>22</v>
      </c>
      <c r="N2127" t="s">
        <v>24</v>
      </c>
      <c r="O2127" s="1">
        <v>40171.562986111108</v>
      </c>
    </row>
    <row r="2128" spans="1:15" x14ac:dyDescent="0.35">
      <c r="A2128" t="s">
        <v>327</v>
      </c>
      <c r="B2128" t="s">
        <v>25</v>
      </c>
      <c r="C2128">
        <v>119554</v>
      </c>
      <c r="D2128" t="s">
        <v>17</v>
      </c>
      <c r="E2128" t="s">
        <v>18</v>
      </c>
      <c r="F2128" t="s">
        <v>19</v>
      </c>
      <c r="G2128" t="s">
        <v>27</v>
      </c>
      <c r="H2128" t="s">
        <v>1139</v>
      </c>
      <c r="I2128" t="s">
        <v>22</v>
      </c>
      <c r="L2128" t="s">
        <v>1140</v>
      </c>
      <c r="M2128" t="s">
        <v>1141</v>
      </c>
      <c r="N2128" t="s">
        <v>24</v>
      </c>
      <c r="O2128" s="1">
        <v>40171.621747685182</v>
      </c>
    </row>
    <row r="2129" spans="1:15" x14ac:dyDescent="0.35">
      <c r="A2129" t="s">
        <v>560</v>
      </c>
      <c r="B2129" t="s">
        <v>16</v>
      </c>
      <c r="C2129">
        <v>338952</v>
      </c>
      <c r="D2129" t="s">
        <v>17</v>
      </c>
      <c r="E2129" t="s">
        <v>18</v>
      </c>
      <c r="F2129" t="s">
        <v>19</v>
      </c>
      <c r="G2129" t="s">
        <v>20</v>
      </c>
      <c r="H2129" t="s">
        <v>28</v>
      </c>
      <c r="I2129" t="s">
        <v>22</v>
      </c>
      <c r="K2129" t="s">
        <v>195</v>
      </c>
      <c r="M2129" t="s">
        <v>1645</v>
      </c>
      <c r="N2129" t="s">
        <v>24</v>
      </c>
      <c r="O2129" s="1">
        <v>40171.894537037035</v>
      </c>
    </row>
    <row r="2130" spans="1:15" x14ac:dyDescent="0.35">
      <c r="A2130" t="s">
        <v>500</v>
      </c>
      <c r="B2130" t="s">
        <v>16</v>
      </c>
      <c r="C2130">
        <v>59418</v>
      </c>
      <c r="D2130" t="s">
        <v>17</v>
      </c>
      <c r="E2130" t="s">
        <v>18</v>
      </c>
      <c r="F2130" t="s">
        <v>19</v>
      </c>
      <c r="G2130" t="s">
        <v>27</v>
      </c>
      <c r="H2130" t="s">
        <v>900</v>
      </c>
      <c r="I2130" t="s">
        <v>22</v>
      </c>
      <c r="M2130" t="s">
        <v>901</v>
      </c>
      <c r="N2130" t="s">
        <v>24</v>
      </c>
      <c r="O2130" s="1">
        <v>40172.535312499997</v>
      </c>
    </row>
    <row r="2131" spans="1:15" x14ac:dyDescent="0.35">
      <c r="A2131" t="s">
        <v>15</v>
      </c>
      <c r="B2131" t="s">
        <v>25</v>
      </c>
      <c r="C2131">
        <v>822838</v>
      </c>
      <c r="D2131" t="s">
        <v>17</v>
      </c>
      <c r="E2131" t="s">
        <v>18</v>
      </c>
      <c r="F2131" t="s">
        <v>19</v>
      </c>
      <c r="G2131" t="s">
        <v>20</v>
      </c>
      <c r="H2131" t="s">
        <v>2501</v>
      </c>
      <c r="I2131" t="s">
        <v>22</v>
      </c>
      <c r="N2131" t="s">
        <v>24</v>
      </c>
      <c r="O2131" s="1">
        <v>40172.666539351849</v>
      </c>
    </row>
    <row r="2132" spans="1:15" x14ac:dyDescent="0.35">
      <c r="A2132" t="s">
        <v>15</v>
      </c>
      <c r="B2132" t="s">
        <v>16</v>
      </c>
      <c r="C2132">
        <v>713776</v>
      </c>
      <c r="D2132" t="s">
        <v>17</v>
      </c>
      <c r="E2132" t="s">
        <v>18</v>
      </c>
      <c r="F2132" t="s">
        <v>19</v>
      </c>
      <c r="G2132" t="s">
        <v>20</v>
      </c>
      <c r="H2132" t="s">
        <v>88</v>
      </c>
      <c r="I2132" t="s">
        <v>22</v>
      </c>
      <c r="N2132" t="s">
        <v>24</v>
      </c>
      <c r="O2132" s="1">
        <v>40172.687337962961</v>
      </c>
    </row>
    <row r="2133" spans="1:15" x14ac:dyDescent="0.35">
      <c r="A2133" t="s">
        <v>15</v>
      </c>
      <c r="B2133" t="s">
        <v>25</v>
      </c>
      <c r="C2133">
        <v>794287</v>
      </c>
      <c r="D2133" t="s">
        <v>17</v>
      </c>
      <c r="E2133" t="s">
        <v>18</v>
      </c>
      <c r="H2133" t="s">
        <v>74</v>
      </c>
      <c r="I2133" t="s">
        <v>22</v>
      </c>
      <c r="N2133" t="s">
        <v>24</v>
      </c>
      <c r="O2133" s="1">
        <v>40172.694050925929</v>
      </c>
    </row>
    <row r="2134" spans="1:15" x14ac:dyDescent="0.35">
      <c r="A2134" t="s">
        <v>15</v>
      </c>
      <c r="B2134" t="s">
        <v>25</v>
      </c>
      <c r="C2134">
        <v>716057</v>
      </c>
      <c r="D2134" t="s">
        <v>17</v>
      </c>
      <c r="E2134" t="s">
        <v>18</v>
      </c>
      <c r="H2134" t="s">
        <v>74</v>
      </c>
      <c r="I2134" t="s">
        <v>22</v>
      </c>
      <c r="N2134" t="s">
        <v>24</v>
      </c>
      <c r="O2134" s="1">
        <v>40172.696122685185</v>
      </c>
    </row>
    <row r="2135" spans="1:15" x14ac:dyDescent="0.35">
      <c r="A2135" t="s">
        <v>15</v>
      </c>
      <c r="B2135" t="s">
        <v>25</v>
      </c>
      <c r="C2135">
        <v>799927</v>
      </c>
      <c r="D2135" t="s">
        <v>17</v>
      </c>
      <c r="E2135" t="s">
        <v>18</v>
      </c>
      <c r="F2135" t="s">
        <v>19</v>
      </c>
      <c r="G2135" t="s">
        <v>20</v>
      </c>
      <c r="H2135" t="s">
        <v>2459</v>
      </c>
      <c r="I2135" t="s">
        <v>22</v>
      </c>
      <c r="N2135" t="s">
        <v>24</v>
      </c>
      <c r="O2135" s="1">
        <v>40172.704212962963</v>
      </c>
    </row>
    <row r="2136" spans="1:15" x14ac:dyDescent="0.35">
      <c r="B2136" t="s">
        <v>25</v>
      </c>
      <c r="C2136">
        <v>728</v>
      </c>
      <c r="D2136" t="s">
        <v>73</v>
      </c>
      <c r="E2136" t="s">
        <v>36</v>
      </c>
      <c r="F2136" t="s">
        <v>19</v>
      </c>
      <c r="G2136" t="s">
        <v>27</v>
      </c>
      <c r="H2136" t="s">
        <v>54</v>
      </c>
      <c r="I2136" t="s">
        <v>22</v>
      </c>
      <c r="K2136" t="s">
        <v>31</v>
      </c>
      <c r="M2136" t="s">
        <v>87</v>
      </c>
      <c r="N2136" t="s">
        <v>24</v>
      </c>
      <c r="O2136" s="1">
        <v>40172.951041666667</v>
      </c>
    </row>
    <row r="2137" spans="1:15" x14ac:dyDescent="0.35">
      <c r="A2137" t="s">
        <v>221</v>
      </c>
      <c r="B2137" t="s">
        <v>25</v>
      </c>
      <c r="C2137">
        <v>703903</v>
      </c>
      <c r="D2137" t="s">
        <v>17</v>
      </c>
      <c r="E2137" t="s">
        <v>18</v>
      </c>
      <c r="F2137" t="s">
        <v>19</v>
      </c>
      <c r="I2137" t="s">
        <v>22</v>
      </c>
      <c r="N2137" t="s">
        <v>24</v>
      </c>
      <c r="O2137" s="1">
        <v>40173.227303240739</v>
      </c>
    </row>
    <row r="2138" spans="1:15" x14ac:dyDescent="0.35">
      <c r="A2138" t="s">
        <v>327</v>
      </c>
      <c r="B2138" t="s">
        <v>25</v>
      </c>
      <c r="C2138">
        <v>493082</v>
      </c>
      <c r="D2138" t="s">
        <v>17</v>
      </c>
      <c r="E2138" t="s">
        <v>18</v>
      </c>
      <c r="F2138" t="s">
        <v>19</v>
      </c>
      <c r="G2138" t="s">
        <v>20</v>
      </c>
      <c r="H2138" t="s">
        <v>375</v>
      </c>
      <c r="I2138" t="s">
        <v>22</v>
      </c>
      <c r="N2138" t="s">
        <v>24</v>
      </c>
      <c r="O2138" s="1">
        <v>40173.460011574076</v>
      </c>
    </row>
    <row r="2139" spans="1:15" x14ac:dyDescent="0.35">
      <c r="A2139" t="s">
        <v>15</v>
      </c>
      <c r="B2139" t="s">
        <v>16</v>
      </c>
      <c r="C2139">
        <v>120130</v>
      </c>
      <c r="D2139" t="s">
        <v>17</v>
      </c>
      <c r="E2139" t="s">
        <v>18</v>
      </c>
      <c r="F2139" t="s">
        <v>19</v>
      </c>
      <c r="G2139" t="s">
        <v>27</v>
      </c>
      <c r="H2139" t="s">
        <v>254</v>
      </c>
      <c r="I2139" t="s">
        <v>22</v>
      </c>
      <c r="M2139" t="s">
        <v>1146</v>
      </c>
      <c r="N2139" t="s">
        <v>24</v>
      </c>
      <c r="O2139" s="1">
        <v>40173.475370370368</v>
      </c>
    </row>
    <row r="2140" spans="1:15" x14ac:dyDescent="0.35">
      <c r="A2140" t="s">
        <v>59</v>
      </c>
      <c r="B2140" t="s">
        <v>25</v>
      </c>
      <c r="C2140">
        <v>2594</v>
      </c>
      <c r="D2140" t="s">
        <v>17</v>
      </c>
      <c r="E2140" t="s">
        <v>26</v>
      </c>
      <c r="F2140" t="s">
        <v>19</v>
      </c>
      <c r="G2140" t="s">
        <v>27</v>
      </c>
      <c r="H2140" t="s">
        <v>182</v>
      </c>
      <c r="I2140" t="s">
        <v>22</v>
      </c>
      <c r="K2140" t="s">
        <v>94</v>
      </c>
      <c r="M2140" t="s">
        <v>183</v>
      </c>
      <c r="N2140" t="s">
        <v>24</v>
      </c>
      <c r="O2140" s="1">
        <v>40173.8203587963</v>
      </c>
    </row>
    <row r="2141" spans="1:15" x14ac:dyDescent="0.35">
      <c r="A2141" t="s">
        <v>972</v>
      </c>
      <c r="B2141" t="s">
        <v>25</v>
      </c>
      <c r="C2141">
        <v>285528</v>
      </c>
      <c r="D2141" t="s">
        <v>17</v>
      </c>
      <c r="E2141" t="s">
        <v>18</v>
      </c>
      <c r="G2141" t="s">
        <v>20</v>
      </c>
      <c r="H2141" t="s">
        <v>1536</v>
      </c>
      <c r="I2141" t="s">
        <v>22</v>
      </c>
      <c r="K2141" t="s">
        <v>250</v>
      </c>
      <c r="N2141" t="s">
        <v>24</v>
      </c>
      <c r="O2141" s="1">
        <v>40173.821377314816</v>
      </c>
    </row>
    <row r="2142" spans="1:15" x14ac:dyDescent="0.35">
      <c r="A2142" t="s">
        <v>759</v>
      </c>
      <c r="B2142" t="s">
        <v>25</v>
      </c>
      <c r="C2142">
        <v>799266</v>
      </c>
      <c r="D2142" t="s">
        <v>17</v>
      </c>
      <c r="E2142" t="s">
        <v>18</v>
      </c>
      <c r="F2142" t="s">
        <v>34</v>
      </c>
      <c r="G2142" t="s">
        <v>20</v>
      </c>
      <c r="H2142" t="s">
        <v>234</v>
      </c>
      <c r="I2142" t="s">
        <v>114</v>
      </c>
      <c r="J2142">
        <v>459</v>
      </c>
      <c r="K2142" t="s">
        <v>81</v>
      </c>
      <c r="L2142">
        <v>1972</v>
      </c>
      <c r="M2142" t="s">
        <v>2457</v>
      </c>
      <c r="N2142" t="s">
        <v>24</v>
      </c>
      <c r="O2142" s="1">
        <v>40173.824606481481</v>
      </c>
    </row>
    <row r="2143" spans="1:15" x14ac:dyDescent="0.35">
      <c r="A2143" t="s">
        <v>15</v>
      </c>
      <c r="B2143" t="s">
        <v>16</v>
      </c>
      <c r="C2143">
        <v>472856</v>
      </c>
      <c r="D2143" t="s">
        <v>17</v>
      </c>
      <c r="E2143" t="s">
        <v>18</v>
      </c>
      <c r="F2143" t="s">
        <v>34</v>
      </c>
      <c r="G2143" t="s">
        <v>20</v>
      </c>
      <c r="I2143" t="s">
        <v>22</v>
      </c>
      <c r="N2143" t="s">
        <v>24</v>
      </c>
      <c r="O2143" s="1">
        <v>40173.928564814814</v>
      </c>
    </row>
    <row r="2144" spans="1:15" x14ac:dyDescent="0.35">
      <c r="A2144" t="s">
        <v>15</v>
      </c>
      <c r="B2144" t="s">
        <v>25</v>
      </c>
      <c r="C2144">
        <v>260467</v>
      </c>
      <c r="D2144" t="s">
        <v>17</v>
      </c>
      <c r="E2144" t="s">
        <v>18</v>
      </c>
      <c r="F2144" t="s">
        <v>19</v>
      </c>
      <c r="G2144" t="s">
        <v>20</v>
      </c>
      <c r="H2144" t="s">
        <v>35</v>
      </c>
      <c r="I2144" t="s">
        <v>22</v>
      </c>
      <c r="J2144">
        <v>459</v>
      </c>
      <c r="M2144" t="s">
        <v>1477</v>
      </c>
      <c r="N2144" t="s">
        <v>24</v>
      </c>
      <c r="O2144" s="1">
        <v>40174.038113425922</v>
      </c>
    </row>
    <row r="2145" spans="1:15" x14ac:dyDescent="0.35">
      <c r="A2145" t="s">
        <v>15</v>
      </c>
      <c r="B2145" t="s">
        <v>25</v>
      </c>
      <c r="C2145">
        <v>503519</v>
      </c>
      <c r="D2145" t="s">
        <v>17</v>
      </c>
      <c r="E2145" t="s">
        <v>18</v>
      </c>
      <c r="F2145" t="s">
        <v>19</v>
      </c>
      <c r="G2145" t="s">
        <v>20</v>
      </c>
      <c r="H2145" t="s">
        <v>56</v>
      </c>
      <c r="I2145" t="s">
        <v>22</v>
      </c>
      <c r="K2145" t="s">
        <v>139</v>
      </c>
      <c r="N2145" t="s">
        <v>24</v>
      </c>
      <c r="O2145" s="1">
        <v>40174.676793981482</v>
      </c>
    </row>
    <row r="2146" spans="1:15" x14ac:dyDescent="0.35">
      <c r="A2146" t="s">
        <v>221</v>
      </c>
      <c r="B2146" t="s">
        <v>25</v>
      </c>
      <c r="C2146">
        <v>23193</v>
      </c>
      <c r="D2146" t="s">
        <v>17</v>
      </c>
      <c r="E2146" t="s">
        <v>18</v>
      </c>
      <c r="F2146" t="s">
        <v>19</v>
      </c>
      <c r="G2146" t="s">
        <v>27</v>
      </c>
      <c r="H2146" t="s">
        <v>618</v>
      </c>
      <c r="I2146" t="s">
        <v>264</v>
      </c>
      <c r="N2146" t="s">
        <v>34</v>
      </c>
      <c r="O2146" s="1">
        <v>40175.131423611114</v>
      </c>
    </row>
    <row r="2147" spans="1:15" x14ac:dyDescent="0.35">
      <c r="A2147" t="s">
        <v>560</v>
      </c>
      <c r="B2147" t="s">
        <v>16</v>
      </c>
      <c r="C2147">
        <v>583858</v>
      </c>
      <c r="D2147" t="s">
        <v>17</v>
      </c>
      <c r="E2147" t="s">
        <v>18</v>
      </c>
      <c r="F2147" t="s">
        <v>19</v>
      </c>
      <c r="G2147" t="s">
        <v>20</v>
      </c>
      <c r="H2147" t="s">
        <v>162</v>
      </c>
      <c r="I2147" t="s">
        <v>22</v>
      </c>
      <c r="L2147" t="s">
        <v>2141</v>
      </c>
      <c r="M2147" t="s">
        <v>2142</v>
      </c>
      <c r="N2147" t="s">
        <v>24</v>
      </c>
      <c r="O2147" s="1">
        <v>40175.271099537036</v>
      </c>
    </row>
    <row r="2148" spans="1:15" x14ac:dyDescent="0.35">
      <c r="A2148" t="s">
        <v>500</v>
      </c>
      <c r="B2148" t="s">
        <v>25</v>
      </c>
      <c r="C2148">
        <v>294470</v>
      </c>
      <c r="D2148" t="s">
        <v>17</v>
      </c>
      <c r="E2148" t="s">
        <v>18</v>
      </c>
      <c r="F2148" t="s">
        <v>19</v>
      </c>
      <c r="G2148" t="s">
        <v>20</v>
      </c>
      <c r="H2148" t="s">
        <v>174</v>
      </c>
      <c r="I2148" t="s">
        <v>22</v>
      </c>
      <c r="N2148" t="s">
        <v>24</v>
      </c>
      <c r="O2148" s="1">
        <v>40175.447557870371</v>
      </c>
    </row>
    <row r="2149" spans="1:15" x14ac:dyDescent="0.35">
      <c r="A2149" t="s">
        <v>15</v>
      </c>
      <c r="B2149" t="s">
        <v>25</v>
      </c>
      <c r="C2149">
        <v>51609</v>
      </c>
      <c r="D2149" t="s">
        <v>17</v>
      </c>
      <c r="E2149" t="s">
        <v>18</v>
      </c>
      <c r="F2149" t="s">
        <v>19</v>
      </c>
      <c r="G2149" t="s">
        <v>27</v>
      </c>
      <c r="H2149" t="s">
        <v>841</v>
      </c>
      <c r="I2149" t="s">
        <v>22</v>
      </c>
      <c r="N2149" t="s">
        <v>24</v>
      </c>
      <c r="O2149" s="1">
        <v>40175.447997685187</v>
      </c>
    </row>
    <row r="2150" spans="1:15" x14ac:dyDescent="0.35">
      <c r="A2150" t="s">
        <v>2482</v>
      </c>
      <c r="B2150" t="s">
        <v>25</v>
      </c>
      <c r="C2150">
        <v>812463</v>
      </c>
      <c r="D2150" t="s">
        <v>17</v>
      </c>
      <c r="E2150" t="s">
        <v>18</v>
      </c>
      <c r="F2150" t="s">
        <v>19</v>
      </c>
      <c r="G2150" t="s">
        <v>20</v>
      </c>
      <c r="H2150" t="s">
        <v>764</v>
      </c>
      <c r="I2150" t="s">
        <v>22</v>
      </c>
      <c r="N2150" t="s">
        <v>24</v>
      </c>
      <c r="O2150" s="1">
        <v>40175.509664351855</v>
      </c>
    </row>
    <row r="2151" spans="1:15" x14ac:dyDescent="0.35">
      <c r="A2151" t="s">
        <v>15</v>
      </c>
      <c r="B2151" t="s">
        <v>16</v>
      </c>
      <c r="C2151">
        <v>47163</v>
      </c>
      <c r="D2151" t="s">
        <v>17</v>
      </c>
      <c r="E2151" t="s">
        <v>18</v>
      </c>
      <c r="F2151" t="s">
        <v>19</v>
      </c>
      <c r="H2151" t="s">
        <v>764</v>
      </c>
      <c r="I2151" t="s">
        <v>22</v>
      </c>
      <c r="N2151" t="s">
        <v>24</v>
      </c>
      <c r="O2151" s="1">
        <v>40175.510613425926</v>
      </c>
    </row>
    <row r="2152" spans="1:15" x14ac:dyDescent="0.35">
      <c r="A2152" t="s">
        <v>15</v>
      </c>
      <c r="B2152" t="s">
        <v>16</v>
      </c>
      <c r="C2152">
        <v>57118</v>
      </c>
      <c r="D2152" t="s">
        <v>17</v>
      </c>
      <c r="E2152" t="s">
        <v>18</v>
      </c>
      <c r="F2152" t="s">
        <v>19</v>
      </c>
      <c r="H2152" t="s">
        <v>764</v>
      </c>
      <c r="I2152" t="s">
        <v>22</v>
      </c>
      <c r="N2152" t="s">
        <v>24</v>
      </c>
      <c r="O2152" s="1">
        <v>40175.512349537035</v>
      </c>
    </row>
    <row r="2153" spans="1:15" x14ac:dyDescent="0.35">
      <c r="A2153" t="s">
        <v>560</v>
      </c>
      <c r="B2153" t="s">
        <v>16</v>
      </c>
      <c r="C2153">
        <v>71405</v>
      </c>
      <c r="D2153" t="s">
        <v>17</v>
      </c>
      <c r="E2153" t="s">
        <v>18</v>
      </c>
      <c r="F2153" t="s">
        <v>19</v>
      </c>
      <c r="G2153" t="s">
        <v>27</v>
      </c>
      <c r="H2153" t="s">
        <v>764</v>
      </c>
      <c r="I2153" t="s">
        <v>22</v>
      </c>
      <c r="M2153" t="s">
        <v>949</v>
      </c>
      <c r="N2153" t="s">
        <v>24</v>
      </c>
      <c r="O2153" s="1">
        <v>40175.521458333336</v>
      </c>
    </row>
    <row r="2154" spans="1:15" x14ac:dyDescent="0.35">
      <c r="A2154" t="s">
        <v>2482</v>
      </c>
      <c r="B2154" t="s">
        <v>25</v>
      </c>
      <c r="C2154">
        <v>810950</v>
      </c>
      <c r="D2154" t="s">
        <v>17</v>
      </c>
      <c r="E2154" t="s">
        <v>18</v>
      </c>
      <c r="F2154" t="s">
        <v>19</v>
      </c>
      <c r="G2154" t="s">
        <v>20</v>
      </c>
      <c r="H2154" t="s">
        <v>764</v>
      </c>
      <c r="I2154" t="s">
        <v>22</v>
      </c>
      <c r="N2154" t="s">
        <v>24</v>
      </c>
      <c r="O2154" s="1">
        <v>40175.646041666667</v>
      </c>
    </row>
    <row r="2155" spans="1:15" x14ac:dyDescent="0.35">
      <c r="A2155" t="s">
        <v>500</v>
      </c>
      <c r="B2155" t="s">
        <v>16</v>
      </c>
      <c r="C2155">
        <v>35913</v>
      </c>
      <c r="D2155" t="s">
        <v>17</v>
      </c>
      <c r="E2155" t="s">
        <v>18</v>
      </c>
      <c r="F2155" t="s">
        <v>19</v>
      </c>
      <c r="G2155" t="s">
        <v>27</v>
      </c>
      <c r="H2155" t="s">
        <v>28</v>
      </c>
      <c r="I2155" t="s">
        <v>114</v>
      </c>
      <c r="L2155" t="s">
        <v>746</v>
      </c>
      <c r="M2155" t="s">
        <v>747</v>
      </c>
      <c r="N2155" t="s">
        <v>24</v>
      </c>
      <c r="O2155" s="1">
        <v>40175.693472222221</v>
      </c>
    </row>
    <row r="2156" spans="1:15" x14ac:dyDescent="0.35">
      <c r="A2156" t="s">
        <v>15</v>
      </c>
      <c r="B2156" t="s">
        <v>16</v>
      </c>
      <c r="C2156">
        <v>99115</v>
      </c>
      <c r="D2156" t="s">
        <v>17</v>
      </c>
      <c r="E2156" t="s">
        <v>18</v>
      </c>
      <c r="F2156" t="s">
        <v>19</v>
      </c>
      <c r="G2156" t="s">
        <v>27</v>
      </c>
      <c r="H2156" t="s">
        <v>764</v>
      </c>
      <c r="I2156" t="s">
        <v>22</v>
      </c>
      <c r="N2156" t="s">
        <v>24</v>
      </c>
      <c r="O2156" s="1">
        <v>40175.818518518521</v>
      </c>
    </row>
    <row r="2157" spans="1:15" x14ac:dyDescent="0.35">
      <c r="A2157" t="s">
        <v>15</v>
      </c>
      <c r="B2157" t="s">
        <v>25</v>
      </c>
      <c r="C2157">
        <v>99646</v>
      </c>
      <c r="D2157" t="s">
        <v>17</v>
      </c>
      <c r="E2157" t="s">
        <v>18</v>
      </c>
      <c r="F2157" t="s">
        <v>19</v>
      </c>
      <c r="G2157" t="s">
        <v>27</v>
      </c>
      <c r="H2157" t="s">
        <v>764</v>
      </c>
      <c r="I2157" t="s">
        <v>22</v>
      </c>
      <c r="N2157" t="s">
        <v>24</v>
      </c>
      <c r="O2157" s="1">
        <v>40175.818645833337</v>
      </c>
    </row>
    <row r="2158" spans="1:15" x14ac:dyDescent="0.35">
      <c r="A2158" t="s">
        <v>500</v>
      </c>
      <c r="B2158" t="s">
        <v>16</v>
      </c>
      <c r="C2158">
        <v>48341</v>
      </c>
      <c r="D2158" t="s">
        <v>17</v>
      </c>
      <c r="E2158" t="s">
        <v>18</v>
      </c>
      <c r="F2158" t="s">
        <v>19</v>
      </c>
      <c r="G2158" t="s">
        <v>27</v>
      </c>
      <c r="H2158" t="s">
        <v>471</v>
      </c>
      <c r="I2158" t="s">
        <v>144</v>
      </c>
      <c r="N2158" t="s">
        <v>24</v>
      </c>
      <c r="O2158" s="1">
        <v>40175.92695601852</v>
      </c>
    </row>
    <row r="2159" spans="1:15" x14ac:dyDescent="0.35">
      <c r="B2159" t="s">
        <v>1112</v>
      </c>
      <c r="C2159">
        <v>771184</v>
      </c>
      <c r="D2159" t="s">
        <v>17</v>
      </c>
      <c r="E2159" t="s">
        <v>18</v>
      </c>
      <c r="F2159" t="s">
        <v>34</v>
      </c>
      <c r="I2159" t="s">
        <v>22</v>
      </c>
      <c r="N2159" t="s">
        <v>24</v>
      </c>
      <c r="O2159" s="1">
        <v>40176.779791666668</v>
      </c>
    </row>
    <row r="2160" spans="1:15" x14ac:dyDescent="0.35">
      <c r="A2160" t="s">
        <v>15</v>
      </c>
      <c r="B2160" t="s">
        <v>25</v>
      </c>
      <c r="C2160">
        <v>795107</v>
      </c>
      <c r="D2160" t="s">
        <v>17</v>
      </c>
      <c r="E2160" t="s">
        <v>18</v>
      </c>
      <c r="F2160" t="s">
        <v>19</v>
      </c>
      <c r="H2160" t="s">
        <v>2452</v>
      </c>
      <c r="I2160" t="s">
        <v>22</v>
      </c>
      <c r="K2160" t="s">
        <v>577</v>
      </c>
      <c r="N2160" t="s">
        <v>167</v>
      </c>
      <c r="O2160" s="1">
        <v>40176.834548611114</v>
      </c>
    </row>
    <row r="2161" spans="1:15" x14ac:dyDescent="0.35">
      <c r="A2161" t="s">
        <v>15</v>
      </c>
      <c r="B2161" t="s">
        <v>25</v>
      </c>
      <c r="C2161">
        <v>502042</v>
      </c>
      <c r="D2161" t="s">
        <v>17</v>
      </c>
      <c r="E2161" t="s">
        <v>18</v>
      </c>
      <c r="G2161" t="s">
        <v>20</v>
      </c>
      <c r="H2161" t="s">
        <v>382</v>
      </c>
      <c r="I2161" t="s">
        <v>22</v>
      </c>
      <c r="K2161" t="s">
        <v>195</v>
      </c>
      <c r="N2161" t="s">
        <v>24</v>
      </c>
      <c r="O2161" s="1">
        <v>40177.826747685183</v>
      </c>
    </row>
    <row r="2162" spans="1:15" x14ac:dyDescent="0.35">
      <c r="A2162" t="s">
        <v>327</v>
      </c>
      <c r="B2162" t="s">
        <v>25</v>
      </c>
      <c r="C2162">
        <v>307760</v>
      </c>
      <c r="D2162" t="s">
        <v>17</v>
      </c>
      <c r="E2162" t="s">
        <v>18</v>
      </c>
      <c r="F2162" t="s">
        <v>19</v>
      </c>
      <c r="I2162" t="s">
        <v>22</v>
      </c>
      <c r="N2162" t="s">
        <v>24</v>
      </c>
      <c r="O2162" s="1">
        <v>40177.870393518519</v>
      </c>
    </row>
    <row r="2163" spans="1:15" x14ac:dyDescent="0.35">
      <c r="A2163" t="s">
        <v>15</v>
      </c>
      <c r="B2163" t="s">
        <v>16</v>
      </c>
      <c r="C2163">
        <v>89821</v>
      </c>
      <c r="D2163" t="s">
        <v>17</v>
      </c>
      <c r="E2163" t="s">
        <v>18</v>
      </c>
      <c r="F2163" t="s">
        <v>19</v>
      </c>
      <c r="G2163" t="s">
        <v>27</v>
      </c>
      <c r="H2163" t="s">
        <v>1041</v>
      </c>
      <c r="I2163" t="s">
        <v>22</v>
      </c>
      <c r="M2163" t="s">
        <v>1042</v>
      </c>
      <c r="N2163" t="s">
        <v>24</v>
      </c>
      <c r="O2163" s="1">
        <v>40179.399062500001</v>
      </c>
    </row>
    <row r="2164" spans="1:15" x14ac:dyDescent="0.35">
      <c r="A2164" t="s">
        <v>15</v>
      </c>
      <c r="B2164" t="s">
        <v>16</v>
      </c>
      <c r="C2164">
        <v>306950</v>
      </c>
      <c r="D2164" t="s">
        <v>17</v>
      </c>
      <c r="E2164" t="s">
        <v>18</v>
      </c>
      <c r="F2164" t="s">
        <v>19</v>
      </c>
      <c r="H2164" t="s">
        <v>1556</v>
      </c>
      <c r="I2164" t="s">
        <v>22</v>
      </c>
      <c r="M2164" t="s">
        <v>1557</v>
      </c>
      <c r="N2164" t="s">
        <v>24</v>
      </c>
      <c r="O2164" s="1">
        <v>40179.459421296298</v>
      </c>
    </row>
    <row r="2165" spans="1:15" x14ac:dyDescent="0.35">
      <c r="A2165" t="s">
        <v>15</v>
      </c>
      <c r="B2165" t="s">
        <v>16</v>
      </c>
      <c r="C2165">
        <v>133393</v>
      </c>
      <c r="D2165" t="s">
        <v>17</v>
      </c>
      <c r="E2165" t="s">
        <v>18</v>
      </c>
      <c r="F2165" t="s">
        <v>19</v>
      </c>
      <c r="G2165" t="s">
        <v>27</v>
      </c>
      <c r="I2165" t="s">
        <v>22</v>
      </c>
      <c r="N2165" t="s">
        <v>24</v>
      </c>
      <c r="O2165" s="1">
        <v>40179.506724537037</v>
      </c>
    </row>
    <row r="2166" spans="1:15" x14ac:dyDescent="0.35">
      <c r="A2166" t="s">
        <v>221</v>
      </c>
      <c r="B2166" t="s">
        <v>25</v>
      </c>
      <c r="C2166">
        <v>4722</v>
      </c>
      <c r="D2166" t="s">
        <v>17</v>
      </c>
      <c r="E2166" t="s">
        <v>18</v>
      </c>
      <c r="F2166" t="s">
        <v>34</v>
      </c>
      <c r="G2166" t="s">
        <v>27</v>
      </c>
      <c r="H2166" t="s">
        <v>224</v>
      </c>
      <c r="I2166" t="s">
        <v>22</v>
      </c>
      <c r="M2166" t="s">
        <v>272</v>
      </c>
      <c r="N2166" t="s">
        <v>34</v>
      </c>
      <c r="O2166" s="1">
        <v>40179.883043981485</v>
      </c>
    </row>
    <row r="2167" spans="1:15" x14ac:dyDescent="0.35">
      <c r="A2167" t="s">
        <v>327</v>
      </c>
      <c r="B2167" t="s">
        <v>16</v>
      </c>
      <c r="C2167">
        <v>759420</v>
      </c>
      <c r="D2167" t="s">
        <v>17</v>
      </c>
      <c r="E2167" t="s">
        <v>18</v>
      </c>
      <c r="F2167" t="s">
        <v>34</v>
      </c>
      <c r="G2167" t="s">
        <v>20</v>
      </c>
      <c r="H2167" t="s">
        <v>135</v>
      </c>
      <c r="I2167" t="s">
        <v>22</v>
      </c>
      <c r="K2167" t="s">
        <v>195</v>
      </c>
      <c r="N2167" t="s">
        <v>24</v>
      </c>
      <c r="O2167" s="1">
        <v>40179.883449074077</v>
      </c>
    </row>
    <row r="2168" spans="1:15" x14ac:dyDescent="0.35">
      <c r="A2168" t="s">
        <v>15</v>
      </c>
      <c r="B2168" t="s">
        <v>25</v>
      </c>
      <c r="C2168">
        <v>716441</v>
      </c>
      <c r="D2168" t="s">
        <v>17</v>
      </c>
      <c r="E2168" t="s">
        <v>18</v>
      </c>
      <c r="F2168" t="s">
        <v>34</v>
      </c>
      <c r="H2168" t="s">
        <v>224</v>
      </c>
      <c r="I2168" t="s">
        <v>114</v>
      </c>
      <c r="N2168" t="s">
        <v>24</v>
      </c>
      <c r="O2168" s="1">
        <v>40180.590046296296</v>
      </c>
    </row>
    <row r="2169" spans="1:15" x14ac:dyDescent="0.35">
      <c r="A2169" t="s">
        <v>327</v>
      </c>
      <c r="B2169" t="s">
        <v>25</v>
      </c>
      <c r="C2169">
        <v>77208</v>
      </c>
      <c r="D2169" t="s">
        <v>17</v>
      </c>
      <c r="E2169" t="s">
        <v>18</v>
      </c>
      <c r="F2169" t="s">
        <v>19</v>
      </c>
      <c r="G2169" t="s">
        <v>27</v>
      </c>
      <c r="H2169" t="s">
        <v>153</v>
      </c>
      <c r="I2169" t="s">
        <v>22</v>
      </c>
      <c r="L2169">
        <v>1954</v>
      </c>
      <c r="N2169" t="s">
        <v>24</v>
      </c>
      <c r="O2169" s="1">
        <v>40180.765127314815</v>
      </c>
    </row>
    <row r="2170" spans="1:15" x14ac:dyDescent="0.35">
      <c r="A2170" t="s">
        <v>15</v>
      </c>
      <c r="B2170" t="s">
        <v>25</v>
      </c>
      <c r="C2170">
        <v>514355</v>
      </c>
      <c r="D2170" t="s">
        <v>17</v>
      </c>
      <c r="E2170" t="s">
        <v>18</v>
      </c>
      <c r="F2170" t="s">
        <v>19</v>
      </c>
      <c r="G2170" t="s">
        <v>20</v>
      </c>
      <c r="H2170" t="s">
        <v>277</v>
      </c>
      <c r="I2170" t="s">
        <v>114</v>
      </c>
      <c r="K2170" t="s">
        <v>31</v>
      </c>
      <c r="N2170" t="s">
        <v>24</v>
      </c>
      <c r="O2170" s="1">
        <v>40180.785370370373</v>
      </c>
    </row>
    <row r="2171" spans="1:15" x14ac:dyDescent="0.35">
      <c r="A2171" t="s">
        <v>15</v>
      </c>
      <c r="B2171" t="s">
        <v>16</v>
      </c>
      <c r="C2171">
        <v>371535</v>
      </c>
      <c r="D2171" t="s">
        <v>17</v>
      </c>
      <c r="E2171" t="s">
        <v>18</v>
      </c>
      <c r="F2171" t="s">
        <v>19</v>
      </c>
      <c r="G2171" t="s">
        <v>20</v>
      </c>
      <c r="H2171" t="s">
        <v>98</v>
      </c>
      <c r="I2171" t="s">
        <v>22</v>
      </c>
      <c r="L2171" t="s">
        <v>1726</v>
      </c>
      <c r="N2171" t="s">
        <v>24</v>
      </c>
      <c r="O2171" s="1">
        <v>40181.059918981482</v>
      </c>
    </row>
    <row r="2172" spans="1:15" x14ac:dyDescent="0.35">
      <c r="A2172" t="s">
        <v>15</v>
      </c>
      <c r="B2172" t="s">
        <v>25</v>
      </c>
      <c r="C2172">
        <v>261253</v>
      </c>
      <c r="D2172" t="s">
        <v>17</v>
      </c>
      <c r="E2172" t="s">
        <v>18</v>
      </c>
      <c r="F2172" t="s">
        <v>19</v>
      </c>
      <c r="G2172" t="s">
        <v>20</v>
      </c>
      <c r="H2172" t="s">
        <v>224</v>
      </c>
      <c r="I2172" t="s">
        <v>22</v>
      </c>
      <c r="N2172" t="s">
        <v>24</v>
      </c>
      <c r="O2172" s="1">
        <v>40181.299560185187</v>
      </c>
    </row>
    <row r="2173" spans="1:15" x14ac:dyDescent="0.35">
      <c r="A2173" t="s">
        <v>15</v>
      </c>
      <c r="B2173" t="s">
        <v>25</v>
      </c>
      <c r="C2173">
        <v>696766</v>
      </c>
      <c r="D2173" t="s">
        <v>17</v>
      </c>
      <c r="E2173" t="s">
        <v>18</v>
      </c>
      <c r="F2173" t="s">
        <v>34</v>
      </c>
      <c r="G2173" t="s">
        <v>20</v>
      </c>
      <c r="H2173" t="s">
        <v>56</v>
      </c>
      <c r="I2173" t="s">
        <v>22</v>
      </c>
      <c r="N2173" t="s">
        <v>24</v>
      </c>
      <c r="O2173" s="1">
        <v>40181.458043981482</v>
      </c>
    </row>
    <row r="2174" spans="1:15" x14ac:dyDescent="0.35">
      <c r="A2174" t="s">
        <v>500</v>
      </c>
      <c r="B2174" t="s">
        <v>25</v>
      </c>
      <c r="C2174">
        <v>615748</v>
      </c>
      <c r="D2174" t="s">
        <v>17</v>
      </c>
      <c r="E2174" t="s">
        <v>18</v>
      </c>
      <c r="F2174" t="s">
        <v>34</v>
      </c>
      <c r="G2174" t="s">
        <v>20</v>
      </c>
      <c r="H2174" t="s">
        <v>254</v>
      </c>
      <c r="I2174" t="s">
        <v>22</v>
      </c>
      <c r="K2174" t="s">
        <v>197</v>
      </c>
      <c r="N2174" t="s">
        <v>24</v>
      </c>
      <c r="O2174" s="1">
        <v>40182.418032407404</v>
      </c>
    </row>
    <row r="2175" spans="1:15" x14ac:dyDescent="0.35">
      <c r="A2175" t="s">
        <v>314</v>
      </c>
      <c r="B2175" t="s">
        <v>25</v>
      </c>
      <c r="C2175">
        <v>22509</v>
      </c>
      <c r="D2175" t="s">
        <v>17</v>
      </c>
      <c r="E2175" t="s">
        <v>18</v>
      </c>
      <c r="F2175" t="s">
        <v>19</v>
      </c>
      <c r="G2175" t="s">
        <v>27</v>
      </c>
      <c r="H2175" t="s">
        <v>388</v>
      </c>
      <c r="I2175" t="s">
        <v>22</v>
      </c>
      <c r="N2175" t="s">
        <v>34</v>
      </c>
      <c r="O2175" s="1">
        <v>40182.519641203704</v>
      </c>
    </row>
    <row r="2176" spans="1:15" x14ac:dyDescent="0.35">
      <c r="A2176" t="s">
        <v>15</v>
      </c>
      <c r="B2176" t="s">
        <v>25</v>
      </c>
      <c r="C2176">
        <v>389503</v>
      </c>
      <c r="D2176" t="s">
        <v>17</v>
      </c>
      <c r="E2176" t="s">
        <v>18</v>
      </c>
      <c r="F2176" t="s">
        <v>19</v>
      </c>
      <c r="G2176" t="s">
        <v>20</v>
      </c>
      <c r="H2176" t="s">
        <v>153</v>
      </c>
      <c r="I2176" t="s">
        <v>22</v>
      </c>
      <c r="K2176" t="s">
        <v>81</v>
      </c>
      <c r="N2176" t="s">
        <v>24</v>
      </c>
      <c r="O2176" s="1">
        <v>40182.597766203704</v>
      </c>
    </row>
    <row r="2177" spans="1:15" x14ac:dyDescent="0.35">
      <c r="A2177" t="s">
        <v>1381</v>
      </c>
      <c r="B2177" t="s">
        <v>25</v>
      </c>
      <c r="C2177">
        <v>674589</v>
      </c>
      <c r="D2177" t="s">
        <v>17</v>
      </c>
      <c r="E2177" t="s">
        <v>18</v>
      </c>
      <c r="F2177" t="s">
        <v>19</v>
      </c>
      <c r="G2177" t="s">
        <v>20</v>
      </c>
      <c r="H2177" t="s">
        <v>2275</v>
      </c>
      <c r="I2177" t="s">
        <v>22</v>
      </c>
      <c r="K2177" t="s">
        <v>197</v>
      </c>
      <c r="M2177" t="s">
        <v>2276</v>
      </c>
      <c r="N2177" t="s">
        <v>24</v>
      </c>
      <c r="O2177" s="1">
        <v>40182.667233796295</v>
      </c>
    </row>
    <row r="2178" spans="1:15" x14ac:dyDescent="0.35">
      <c r="A2178" t="s">
        <v>15</v>
      </c>
      <c r="B2178" t="s">
        <v>16</v>
      </c>
      <c r="C2178">
        <v>256925</v>
      </c>
      <c r="D2178" t="s">
        <v>17</v>
      </c>
      <c r="E2178" t="s">
        <v>18</v>
      </c>
      <c r="F2178" t="s">
        <v>19</v>
      </c>
      <c r="G2178" t="s">
        <v>20</v>
      </c>
      <c r="H2178" t="s">
        <v>254</v>
      </c>
      <c r="I2178" t="s">
        <v>22</v>
      </c>
      <c r="N2178" t="s">
        <v>24</v>
      </c>
      <c r="O2178" s="1">
        <v>40182.9143287037</v>
      </c>
    </row>
    <row r="2179" spans="1:15" x14ac:dyDescent="0.35">
      <c r="A2179" t="s">
        <v>15</v>
      </c>
      <c r="B2179" t="s">
        <v>16</v>
      </c>
      <c r="C2179">
        <v>319323</v>
      </c>
      <c r="D2179" t="s">
        <v>17</v>
      </c>
      <c r="E2179" t="s">
        <v>18</v>
      </c>
      <c r="I2179" t="s">
        <v>22</v>
      </c>
      <c r="N2179" t="s">
        <v>24</v>
      </c>
      <c r="O2179" s="1">
        <v>40183.386087962965</v>
      </c>
    </row>
    <row r="2180" spans="1:15" x14ac:dyDescent="0.35">
      <c r="A2180" t="s">
        <v>221</v>
      </c>
      <c r="B2180" t="s">
        <v>25</v>
      </c>
      <c r="C2180">
        <v>19604</v>
      </c>
      <c r="D2180" t="s">
        <v>17</v>
      </c>
      <c r="E2180" t="s">
        <v>18</v>
      </c>
      <c r="F2180" t="s">
        <v>19</v>
      </c>
      <c r="I2180" t="s">
        <v>22</v>
      </c>
      <c r="N2180" t="s">
        <v>34</v>
      </c>
      <c r="O2180" s="1">
        <v>40183.66302083333</v>
      </c>
    </row>
    <row r="2181" spans="1:15" x14ac:dyDescent="0.35">
      <c r="A2181" t="s">
        <v>15</v>
      </c>
      <c r="B2181" t="s">
        <v>25</v>
      </c>
      <c r="C2181">
        <v>901766</v>
      </c>
      <c r="D2181" t="s">
        <v>17</v>
      </c>
      <c r="E2181" t="s">
        <v>18</v>
      </c>
      <c r="F2181" t="s">
        <v>19</v>
      </c>
      <c r="G2181" t="s">
        <v>20</v>
      </c>
      <c r="H2181" t="s">
        <v>156</v>
      </c>
      <c r="I2181" t="s">
        <v>22</v>
      </c>
      <c r="N2181" t="s">
        <v>24</v>
      </c>
      <c r="O2181" s="1">
        <v>40183.775879629633</v>
      </c>
    </row>
    <row r="2182" spans="1:15" x14ac:dyDescent="0.35">
      <c r="A2182" t="s">
        <v>972</v>
      </c>
      <c r="B2182" t="s">
        <v>25</v>
      </c>
      <c r="C2182">
        <v>86470</v>
      </c>
      <c r="D2182" t="s">
        <v>17</v>
      </c>
      <c r="E2182" t="s">
        <v>18</v>
      </c>
      <c r="F2182" t="s">
        <v>34</v>
      </c>
      <c r="G2182" t="s">
        <v>27</v>
      </c>
      <c r="H2182" t="s">
        <v>74</v>
      </c>
      <c r="I2182" t="s">
        <v>144</v>
      </c>
      <c r="M2182" t="s">
        <v>1023</v>
      </c>
      <c r="N2182" t="s">
        <v>24</v>
      </c>
      <c r="O2182" s="1">
        <v>40184.373831018522</v>
      </c>
    </row>
    <row r="2183" spans="1:15" x14ac:dyDescent="0.35">
      <c r="A2183" t="s">
        <v>15</v>
      </c>
      <c r="B2183" t="s">
        <v>25</v>
      </c>
      <c r="C2183">
        <v>590799</v>
      </c>
      <c r="D2183" t="s">
        <v>17</v>
      </c>
      <c r="E2183" t="s">
        <v>18</v>
      </c>
      <c r="F2183" t="s">
        <v>19</v>
      </c>
      <c r="G2183" t="s">
        <v>20</v>
      </c>
      <c r="H2183" t="s">
        <v>2151</v>
      </c>
      <c r="I2183" t="s">
        <v>22</v>
      </c>
      <c r="L2183" t="s">
        <v>2152</v>
      </c>
      <c r="N2183" t="s">
        <v>24</v>
      </c>
      <c r="O2183" s="1">
        <v>40184.400729166664</v>
      </c>
    </row>
    <row r="2184" spans="1:15" x14ac:dyDescent="0.35">
      <c r="A2184" t="s">
        <v>15</v>
      </c>
      <c r="B2184" t="s">
        <v>25</v>
      </c>
      <c r="C2184">
        <v>662036</v>
      </c>
      <c r="D2184" t="s">
        <v>17</v>
      </c>
      <c r="E2184" t="s">
        <v>18</v>
      </c>
      <c r="F2184" t="s">
        <v>19</v>
      </c>
      <c r="H2184" t="s">
        <v>745</v>
      </c>
      <c r="I2184" t="s">
        <v>22</v>
      </c>
      <c r="M2184" t="s">
        <v>2259</v>
      </c>
      <c r="N2184" t="s">
        <v>24</v>
      </c>
      <c r="O2184" s="1">
        <v>40184.684560185182</v>
      </c>
    </row>
    <row r="2185" spans="1:15" x14ac:dyDescent="0.35">
      <c r="B2185" t="s">
        <v>25</v>
      </c>
      <c r="C2185">
        <v>724</v>
      </c>
      <c r="D2185" t="s">
        <v>73</v>
      </c>
      <c r="E2185" t="s">
        <v>36</v>
      </c>
      <c r="F2185" t="s">
        <v>19</v>
      </c>
      <c r="G2185" t="s">
        <v>27</v>
      </c>
      <c r="H2185" t="s">
        <v>80</v>
      </c>
      <c r="I2185" t="s">
        <v>43</v>
      </c>
      <c r="M2185" t="s">
        <v>87</v>
      </c>
      <c r="N2185" t="s">
        <v>24</v>
      </c>
      <c r="O2185" s="1">
        <v>40184.907337962963</v>
      </c>
    </row>
    <row r="2186" spans="1:15" x14ac:dyDescent="0.35">
      <c r="A2186" t="s">
        <v>221</v>
      </c>
      <c r="B2186" t="s">
        <v>16</v>
      </c>
      <c r="C2186">
        <v>8874</v>
      </c>
      <c r="D2186" t="s">
        <v>17</v>
      </c>
      <c r="E2186" t="s">
        <v>18</v>
      </c>
      <c r="F2186" t="s">
        <v>19</v>
      </c>
      <c r="H2186" t="s">
        <v>143</v>
      </c>
      <c r="I2186" t="s">
        <v>22</v>
      </c>
      <c r="N2186" t="s">
        <v>24</v>
      </c>
      <c r="O2186" s="1">
        <v>40186.734502314815</v>
      </c>
    </row>
    <row r="2187" spans="1:15" x14ac:dyDescent="0.35">
      <c r="A2187" t="s">
        <v>560</v>
      </c>
      <c r="B2187" t="s">
        <v>25</v>
      </c>
      <c r="C2187">
        <v>119787</v>
      </c>
      <c r="D2187" t="s">
        <v>17</v>
      </c>
      <c r="E2187" t="s">
        <v>18</v>
      </c>
      <c r="F2187" t="s">
        <v>19</v>
      </c>
      <c r="G2187" t="s">
        <v>27</v>
      </c>
      <c r="H2187" t="s">
        <v>143</v>
      </c>
      <c r="I2187" t="s">
        <v>22</v>
      </c>
      <c r="N2187" t="s">
        <v>24</v>
      </c>
      <c r="O2187" s="1">
        <v>40186.737662037034</v>
      </c>
    </row>
    <row r="2188" spans="1:15" x14ac:dyDescent="0.35">
      <c r="A2188" t="s">
        <v>15</v>
      </c>
      <c r="B2188" t="s">
        <v>25</v>
      </c>
      <c r="C2188">
        <v>712606</v>
      </c>
      <c r="D2188" t="s">
        <v>17</v>
      </c>
      <c r="E2188" t="s">
        <v>18</v>
      </c>
      <c r="F2188" t="s">
        <v>19</v>
      </c>
      <c r="I2188" t="s">
        <v>22</v>
      </c>
      <c r="K2188" t="s">
        <v>81</v>
      </c>
      <c r="N2188" t="s">
        <v>24</v>
      </c>
      <c r="O2188" s="1">
        <v>40186.752442129633</v>
      </c>
    </row>
    <row r="2189" spans="1:15" x14ac:dyDescent="0.35">
      <c r="A2189" t="s">
        <v>15</v>
      </c>
      <c r="B2189" t="s">
        <v>16</v>
      </c>
      <c r="C2189">
        <v>598902</v>
      </c>
      <c r="D2189" t="s">
        <v>17</v>
      </c>
      <c r="E2189" t="s">
        <v>18</v>
      </c>
      <c r="F2189" t="s">
        <v>19</v>
      </c>
      <c r="G2189" t="s">
        <v>20</v>
      </c>
      <c r="H2189" t="s">
        <v>156</v>
      </c>
      <c r="I2189" t="s">
        <v>22</v>
      </c>
      <c r="N2189" t="s">
        <v>24</v>
      </c>
      <c r="O2189" s="1">
        <v>40187.607604166667</v>
      </c>
    </row>
    <row r="2190" spans="1:15" x14ac:dyDescent="0.35">
      <c r="A2190" t="s">
        <v>15</v>
      </c>
      <c r="B2190" t="s">
        <v>25</v>
      </c>
      <c r="C2190">
        <v>988234</v>
      </c>
      <c r="D2190" t="s">
        <v>17</v>
      </c>
      <c r="E2190" t="s">
        <v>18</v>
      </c>
      <c r="F2190" t="s">
        <v>19</v>
      </c>
      <c r="G2190" t="s">
        <v>20</v>
      </c>
      <c r="H2190" t="s">
        <v>2053</v>
      </c>
      <c r="I2190" t="s">
        <v>22</v>
      </c>
      <c r="K2190" t="s">
        <v>197</v>
      </c>
      <c r="L2190">
        <v>1976</v>
      </c>
      <c r="N2190" t="s">
        <v>24</v>
      </c>
      <c r="O2190" s="1">
        <v>40187.63616898148</v>
      </c>
    </row>
    <row r="2191" spans="1:15" x14ac:dyDescent="0.35">
      <c r="A2191" t="s">
        <v>15</v>
      </c>
      <c r="B2191" t="s">
        <v>25</v>
      </c>
      <c r="C2191">
        <v>430024</v>
      </c>
      <c r="D2191" t="s">
        <v>17</v>
      </c>
      <c r="E2191" t="s">
        <v>18</v>
      </c>
      <c r="F2191" t="s">
        <v>19</v>
      </c>
      <c r="I2191" t="s">
        <v>22</v>
      </c>
      <c r="K2191" t="s">
        <v>81</v>
      </c>
      <c r="N2191" t="s">
        <v>24</v>
      </c>
      <c r="O2191" s="1">
        <v>40187.822430555556</v>
      </c>
    </row>
    <row r="2192" spans="1:15" x14ac:dyDescent="0.35">
      <c r="A2192" t="s">
        <v>221</v>
      </c>
      <c r="B2192" t="s">
        <v>16</v>
      </c>
      <c r="C2192">
        <v>4890</v>
      </c>
      <c r="D2192" t="s">
        <v>17</v>
      </c>
      <c r="E2192" t="s">
        <v>18</v>
      </c>
      <c r="F2192" t="s">
        <v>19</v>
      </c>
      <c r="G2192" t="s">
        <v>20</v>
      </c>
      <c r="I2192" t="s">
        <v>22</v>
      </c>
      <c r="K2192" t="s">
        <v>31</v>
      </c>
      <c r="N2192" t="s">
        <v>24</v>
      </c>
      <c r="O2192" s="1">
        <v>40188.630694444444</v>
      </c>
    </row>
    <row r="2193" spans="1:15" x14ac:dyDescent="0.35">
      <c r="A2193" t="s">
        <v>15</v>
      </c>
      <c r="B2193" t="s">
        <v>16</v>
      </c>
      <c r="C2193">
        <v>598732</v>
      </c>
      <c r="D2193" t="s">
        <v>17</v>
      </c>
      <c r="E2193" t="s">
        <v>18</v>
      </c>
      <c r="I2193" t="s">
        <v>22</v>
      </c>
      <c r="N2193" t="s">
        <v>24</v>
      </c>
      <c r="O2193" s="1">
        <v>40188.642152777778</v>
      </c>
    </row>
    <row r="2194" spans="1:15" x14ac:dyDescent="0.35">
      <c r="A2194" t="s">
        <v>221</v>
      </c>
      <c r="B2194" t="s">
        <v>25</v>
      </c>
      <c r="C2194">
        <v>343224</v>
      </c>
      <c r="D2194" t="s">
        <v>17</v>
      </c>
      <c r="E2194" t="s">
        <v>18</v>
      </c>
      <c r="F2194" t="s">
        <v>19</v>
      </c>
      <c r="H2194" t="s">
        <v>1664</v>
      </c>
      <c r="I2194" t="s">
        <v>22</v>
      </c>
      <c r="N2194" t="s">
        <v>24</v>
      </c>
      <c r="O2194" s="1">
        <v>40189.331967592596</v>
      </c>
    </row>
    <row r="2195" spans="1:15" x14ac:dyDescent="0.35">
      <c r="A2195" t="s">
        <v>15</v>
      </c>
      <c r="B2195" t="s">
        <v>16</v>
      </c>
      <c r="C2195">
        <v>622397</v>
      </c>
      <c r="D2195" t="s">
        <v>17</v>
      </c>
      <c r="E2195" t="s">
        <v>18</v>
      </c>
      <c r="F2195" t="s">
        <v>19</v>
      </c>
      <c r="G2195" t="s">
        <v>20</v>
      </c>
      <c r="H2195" t="s">
        <v>62</v>
      </c>
      <c r="I2195" t="s">
        <v>22</v>
      </c>
      <c r="K2195" t="s">
        <v>81</v>
      </c>
      <c r="N2195" t="s">
        <v>24</v>
      </c>
      <c r="O2195" s="1">
        <v>40189.424872685187</v>
      </c>
    </row>
    <row r="2196" spans="1:15" x14ac:dyDescent="0.35">
      <c r="A2196" t="s">
        <v>560</v>
      </c>
      <c r="B2196" t="s">
        <v>16</v>
      </c>
      <c r="C2196">
        <v>103052</v>
      </c>
      <c r="D2196" t="s">
        <v>17</v>
      </c>
      <c r="E2196" t="s">
        <v>18</v>
      </c>
      <c r="F2196" t="s">
        <v>19</v>
      </c>
      <c r="G2196" t="s">
        <v>27</v>
      </c>
      <c r="H2196" t="s">
        <v>1092</v>
      </c>
      <c r="I2196" t="s">
        <v>22</v>
      </c>
      <c r="K2196" t="s">
        <v>195</v>
      </c>
      <c r="N2196" t="s">
        <v>24</v>
      </c>
      <c r="O2196" s="1">
        <v>40189.444571759261</v>
      </c>
    </row>
    <row r="2197" spans="1:15" x14ac:dyDescent="0.35">
      <c r="A2197" t="s">
        <v>59</v>
      </c>
      <c r="B2197" t="s">
        <v>16</v>
      </c>
      <c r="C2197">
        <v>4397</v>
      </c>
      <c r="D2197" t="s">
        <v>17</v>
      </c>
      <c r="E2197" t="s">
        <v>18</v>
      </c>
      <c r="F2197" t="s">
        <v>19</v>
      </c>
      <c r="G2197" t="s">
        <v>27</v>
      </c>
      <c r="H2197" t="s">
        <v>261</v>
      </c>
      <c r="I2197" t="s">
        <v>114</v>
      </c>
      <c r="N2197" t="s">
        <v>24</v>
      </c>
      <c r="O2197" s="1">
        <v>40189.584907407407</v>
      </c>
    </row>
    <row r="2198" spans="1:15" x14ac:dyDescent="0.35">
      <c r="A2198" t="s">
        <v>15</v>
      </c>
      <c r="B2198" t="s">
        <v>16</v>
      </c>
      <c r="C2198">
        <v>887278</v>
      </c>
      <c r="D2198" t="s">
        <v>17</v>
      </c>
      <c r="E2198" t="s">
        <v>18</v>
      </c>
      <c r="F2198" t="s">
        <v>19</v>
      </c>
      <c r="G2198" t="s">
        <v>20</v>
      </c>
      <c r="H2198" t="s">
        <v>71</v>
      </c>
      <c r="I2198" t="s">
        <v>22</v>
      </c>
      <c r="N2198" t="s">
        <v>24</v>
      </c>
      <c r="O2198" s="1">
        <v>40189.741423611114</v>
      </c>
    </row>
    <row r="2199" spans="1:15" x14ac:dyDescent="0.35">
      <c r="A2199" t="s">
        <v>221</v>
      </c>
      <c r="B2199" t="s">
        <v>25</v>
      </c>
      <c r="C2199">
        <v>258996</v>
      </c>
      <c r="D2199" t="s">
        <v>17</v>
      </c>
      <c r="E2199" t="s">
        <v>18</v>
      </c>
      <c r="F2199" t="s">
        <v>19</v>
      </c>
      <c r="G2199" t="s">
        <v>27</v>
      </c>
      <c r="H2199" t="s">
        <v>254</v>
      </c>
      <c r="I2199" t="s">
        <v>22</v>
      </c>
      <c r="L2199" t="s">
        <v>1467</v>
      </c>
      <c r="N2199" t="s">
        <v>34</v>
      </c>
      <c r="O2199" s="1">
        <v>40189.780104166668</v>
      </c>
    </row>
    <row r="2200" spans="1:15" x14ac:dyDescent="0.35">
      <c r="A2200" t="s">
        <v>15</v>
      </c>
      <c r="B2200" t="s">
        <v>25</v>
      </c>
      <c r="C2200">
        <v>387612</v>
      </c>
      <c r="D2200" t="s">
        <v>17</v>
      </c>
      <c r="E2200" t="s">
        <v>18</v>
      </c>
      <c r="F2200" t="s">
        <v>19</v>
      </c>
      <c r="G2200" t="s">
        <v>20</v>
      </c>
      <c r="H2200" t="s">
        <v>143</v>
      </c>
      <c r="I2200" t="s">
        <v>144</v>
      </c>
      <c r="M2200" t="s">
        <v>1775</v>
      </c>
      <c r="N2200" t="s">
        <v>24</v>
      </c>
      <c r="O2200" s="1">
        <v>40189.810023148151</v>
      </c>
    </row>
    <row r="2201" spans="1:15" x14ac:dyDescent="0.35">
      <c r="A2201" t="s">
        <v>15</v>
      </c>
      <c r="B2201" t="s">
        <v>25</v>
      </c>
      <c r="C2201">
        <v>51945</v>
      </c>
      <c r="D2201" t="s">
        <v>17</v>
      </c>
      <c r="E2201" t="s">
        <v>18</v>
      </c>
      <c r="F2201" t="s">
        <v>19</v>
      </c>
      <c r="G2201" t="s">
        <v>20</v>
      </c>
      <c r="H2201" t="s">
        <v>843</v>
      </c>
      <c r="I2201" t="s">
        <v>114</v>
      </c>
      <c r="K2201" t="s">
        <v>844</v>
      </c>
      <c r="L2201">
        <v>1932</v>
      </c>
      <c r="M2201" t="s">
        <v>845</v>
      </c>
      <c r="N2201" t="s">
        <v>24</v>
      </c>
      <c r="O2201" s="1">
        <v>40189.883287037039</v>
      </c>
    </row>
    <row r="2202" spans="1:15" x14ac:dyDescent="0.35">
      <c r="A2202" t="s">
        <v>327</v>
      </c>
      <c r="B2202" t="s">
        <v>25</v>
      </c>
      <c r="C2202">
        <v>22656</v>
      </c>
      <c r="D2202" t="s">
        <v>17</v>
      </c>
      <c r="E2202" t="s">
        <v>18</v>
      </c>
      <c r="F2202" t="s">
        <v>19</v>
      </c>
      <c r="H2202" t="s">
        <v>616</v>
      </c>
      <c r="I2202" t="s">
        <v>22</v>
      </c>
      <c r="N2202" t="s">
        <v>24</v>
      </c>
      <c r="O2202" s="1">
        <v>40189.92695601852</v>
      </c>
    </row>
    <row r="2203" spans="1:15" x14ac:dyDescent="0.35">
      <c r="B2203" t="s">
        <v>1112</v>
      </c>
      <c r="C2203">
        <v>597103</v>
      </c>
      <c r="D2203" t="s">
        <v>17</v>
      </c>
      <c r="E2203" t="s">
        <v>18</v>
      </c>
      <c r="I2203" t="s">
        <v>22</v>
      </c>
      <c r="N2203" t="s">
        <v>24</v>
      </c>
      <c r="O2203" s="1">
        <v>40190.435879629629</v>
      </c>
    </row>
    <row r="2204" spans="1:15" x14ac:dyDescent="0.35">
      <c r="A2204" t="s">
        <v>15</v>
      </c>
      <c r="B2204" t="s">
        <v>16</v>
      </c>
      <c r="C2204">
        <v>591187</v>
      </c>
      <c r="D2204" t="s">
        <v>17</v>
      </c>
      <c r="E2204" t="s">
        <v>18</v>
      </c>
      <c r="F2204" t="s">
        <v>19</v>
      </c>
      <c r="G2204" t="s">
        <v>20</v>
      </c>
      <c r="H2204" t="s">
        <v>2153</v>
      </c>
      <c r="I2204" t="s">
        <v>22</v>
      </c>
      <c r="L2204">
        <v>1966</v>
      </c>
      <c r="M2204" t="s">
        <v>2154</v>
      </c>
      <c r="N2204" t="s">
        <v>24</v>
      </c>
      <c r="O2204" s="1">
        <v>40190.785000000003</v>
      </c>
    </row>
    <row r="2205" spans="1:15" x14ac:dyDescent="0.35">
      <c r="A2205" t="s">
        <v>15</v>
      </c>
      <c r="B2205" t="s">
        <v>16</v>
      </c>
      <c r="C2205">
        <v>38788</v>
      </c>
      <c r="D2205" t="s">
        <v>17</v>
      </c>
      <c r="E2205" t="s">
        <v>18</v>
      </c>
      <c r="F2205" t="s">
        <v>19</v>
      </c>
      <c r="G2205" t="s">
        <v>27</v>
      </c>
      <c r="H2205" t="s">
        <v>767</v>
      </c>
      <c r="I2205" t="s">
        <v>22</v>
      </c>
      <c r="N2205" t="s">
        <v>24</v>
      </c>
      <c r="O2205" s="1">
        <v>40191.321527777778</v>
      </c>
    </row>
    <row r="2206" spans="1:15" x14ac:dyDescent="0.35">
      <c r="A2206" t="s">
        <v>15</v>
      </c>
      <c r="B2206" t="s">
        <v>25</v>
      </c>
      <c r="C2206">
        <v>42556</v>
      </c>
      <c r="D2206" t="s">
        <v>17</v>
      </c>
      <c r="E2206" t="s">
        <v>18</v>
      </c>
      <c r="F2206" t="s">
        <v>19</v>
      </c>
      <c r="G2206" t="s">
        <v>27</v>
      </c>
      <c r="H2206" t="s">
        <v>767</v>
      </c>
      <c r="I2206" t="s">
        <v>22</v>
      </c>
      <c r="N2206" t="s">
        <v>24</v>
      </c>
      <c r="O2206" s="1">
        <v>40191.32167824074</v>
      </c>
    </row>
    <row r="2207" spans="1:15" x14ac:dyDescent="0.35">
      <c r="A2207" t="s">
        <v>221</v>
      </c>
      <c r="B2207" t="s">
        <v>16</v>
      </c>
      <c r="C2207">
        <v>69915</v>
      </c>
      <c r="D2207" t="s">
        <v>17</v>
      </c>
      <c r="E2207" t="s">
        <v>18</v>
      </c>
      <c r="F2207" t="s">
        <v>19</v>
      </c>
      <c r="G2207" t="s">
        <v>27</v>
      </c>
      <c r="H2207" t="s">
        <v>941</v>
      </c>
      <c r="I2207" t="s">
        <v>22</v>
      </c>
      <c r="K2207" t="s">
        <v>139</v>
      </c>
      <c r="N2207" t="s">
        <v>34</v>
      </c>
      <c r="O2207" s="1">
        <v>40191.322118055556</v>
      </c>
    </row>
    <row r="2208" spans="1:15" x14ac:dyDescent="0.35">
      <c r="A2208" t="s">
        <v>1381</v>
      </c>
      <c r="B2208" t="s">
        <v>25</v>
      </c>
      <c r="C2208">
        <v>521639</v>
      </c>
      <c r="D2208" t="s">
        <v>17</v>
      </c>
      <c r="E2208" t="s">
        <v>18</v>
      </c>
      <c r="F2208" t="s">
        <v>19</v>
      </c>
      <c r="G2208" t="s">
        <v>20</v>
      </c>
      <c r="H2208" t="s">
        <v>135</v>
      </c>
      <c r="I2208" t="s">
        <v>22</v>
      </c>
      <c r="J2208">
        <v>468</v>
      </c>
      <c r="K2208" t="s">
        <v>195</v>
      </c>
      <c r="L2208" t="s">
        <v>2020</v>
      </c>
      <c r="M2208" t="s">
        <v>2021</v>
      </c>
      <c r="N2208" t="s">
        <v>24</v>
      </c>
      <c r="O2208" s="1">
        <v>40191.430486111109</v>
      </c>
    </row>
    <row r="2209" spans="1:15" x14ac:dyDescent="0.35">
      <c r="A2209" t="s">
        <v>560</v>
      </c>
      <c r="B2209" t="s">
        <v>25</v>
      </c>
      <c r="C2209">
        <v>385514</v>
      </c>
      <c r="D2209" t="s">
        <v>17</v>
      </c>
      <c r="E2209" t="s">
        <v>18</v>
      </c>
      <c r="F2209" t="s">
        <v>19</v>
      </c>
      <c r="G2209" t="s">
        <v>20</v>
      </c>
      <c r="H2209" t="s">
        <v>98</v>
      </c>
      <c r="I2209" t="s">
        <v>22</v>
      </c>
      <c r="K2209" t="s">
        <v>195</v>
      </c>
      <c r="M2209" t="s">
        <v>1765</v>
      </c>
      <c r="N2209" t="s">
        <v>24</v>
      </c>
      <c r="O2209" s="1">
        <v>40191.507835648146</v>
      </c>
    </row>
    <row r="2210" spans="1:15" x14ac:dyDescent="0.35">
      <c r="A2210" t="s">
        <v>327</v>
      </c>
      <c r="B2210" t="s">
        <v>16</v>
      </c>
      <c r="C2210">
        <v>7275</v>
      </c>
      <c r="D2210" t="s">
        <v>17</v>
      </c>
      <c r="E2210" t="s">
        <v>18</v>
      </c>
      <c r="F2210" t="s">
        <v>19</v>
      </c>
      <c r="G2210" t="s">
        <v>27</v>
      </c>
      <c r="H2210" t="s">
        <v>65</v>
      </c>
      <c r="I2210" t="s">
        <v>22</v>
      </c>
      <c r="K2210" t="s">
        <v>31</v>
      </c>
      <c r="N2210" t="s">
        <v>24</v>
      </c>
      <c r="O2210" s="1">
        <v>40191.635115740741</v>
      </c>
    </row>
    <row r="2211" spans="1:15" x14ac:dyDescent="0.35">
      <c r="A2211" t="s">
        <v>314</v>
      </c>
      <c r="B2211" t="s">
        <v>25</v>
      </c>
      <c r="C2211">
        <v>24831</v>
      </c>
      <c r="D2211" t="s">
        <v>17</v>
      </c>
      <c r="E2211" t="s">
        <v>18</v>
      </c>
      <c r="F2211" t="s">
        <v>19</v>
      </c>
      <c r="G2211" t="s">
        <v>27</v>
      </c>
      <c r="H2211" t="s">
        <v>642</v>
      </c>
      <c r="I2211" t="s">
        <v>22</v>
      </c>
      <c r="N2211" t="s">
        <v>34</v>
      </c>
      <c r="O2211" s="1">
        <v>40192.09542824074</v>
      </c>
    </row>
    <row r="2212" spans="1:15" x14ac:dyDescent="0.35">
      <c r="A2212" t="s">
        <v>327</v>
      </c>
      <c r="B2212" t="s">
        <v>25</v>
      </c>
      <c r="C2212">
        <v>382751</v>
      </c>
      <c r="D2212" t="s">
        <v>17</v>
      </c>
      <c r="E2212" t="s">
        <v>18</v>
      </c>
      <c r="F2212" t="s">
        <v>19</v>
      </c>
      <c r="G2212" t="s">
        <v>20</v>
      </c>
      <c r="H2212" t="s">
        <v>88</v>
      </c>
      <c r="I2212" t="s">
        <v>22</v>
      </c>
      <c r="L2212" t="s">
        <v>1750</v>
      </c>
      <c r="M2212" t="s">
        <v>1751</v>
      </c>
      <c r="N2212" t="s">
        <v>24</v>
      </c>
      <c r="O2212" s="1">
        <v>40192.101273148146</v>
      </c>
    </row>
    <row r="2213" spans="1:15" x14ac:dyDescent="0.35">
      <c r="A2213" t="s">
        <v>15</v>
      </c>
      <c r="B2213" t="s">
        <v>16</v>
      </c>
      <c r="C2213">
        <v>887230</v>
      </c>
      <c r="D2213" t="s">
        <v>17</v>
      </c>
      <c r="E2213" t="s">
        <v>18</v>
      </c>
      <c r="F2213" t="s">
        <v>19</v>
      </c>
      <c r="G2213" t="s">
        <v>20</v>
      </c>
      <c r="H2213" t="s">
        <v>2648</v>
      </c>
      <c r="I2213" t="s">
        <v>114</v>
      </c>
      <c r="N2213" t="s">
        <v>24</v>
      </c>
      <c r="O2213" s="1">
        <v>40192.445659722223</v>
      </c>
    </row>
    <row r="2214" spans="1:15" x14ac:dyDescent="0.35">
      <c r="A2214" t="s">
        <v>15</v>
      </c>
      <c r="B2214" t="s">
        <v>25</v>
      </c>
      <c r="C2214">
        <v>120561</v>
      </c>
      <c r="D2214" t="s">
        <v>17</v>
      </c>
      <c r="E2214" t="s">
        <v>18</v>
      </c>
      <c r="F2214" t="s">
        <v>19</v>
      </c>
      <c r="G2214" t="s">
        <v>27</v>
      </c>
      <c r="H2214" t="s">
        <v>644</v>
      </c>
      <c r="I2214" t="s">
        <v>22</v>
      </c>
      <c r="N2214" t="s">
        <v>24</v>
      </c>
      <c r="O2214" s="1">
        <v>40192.8440625</v>
      </c>
    </row>
    <row r="2215" spans="1:15" x14ac:dyDescent="0.35">
      <c r="A2215" t="s">
        <v>221</v>
      </c>
      <c r="B2215" t="s">
        <v>25</v>
      </c>
      <c r="C2215">
        <v>280955</v>
      </c>
      <c r="D2215" t="s">
        <v>17</v>
      </c>
      <c r="E2215" t="s">
        <v>18</v>
      </c>
      <c r="F2215" t="s">
        <v>19</v>
      </c>
      <c r="I2215" t="s">
        <v>22</v>
      </c>
      <c r="N2215" t="s">
        <v>34</v>
      </c>
      <c r="O2215" s="1">
        <v>40192.911539351851</v>
      </c>
    </row>
    <row r="2216" spans="1:15" x14ac:dyDescent="0.35">
      <c r="A2216" t="s">
        <v>1381</v>
      </c>
      <c r="B2216" t="s">
        <v>25</v>
      </c>
      <c r="C2216">
        <v>424266</v>
      </c>
      <c r="D2216" t="s">
        <v>17</v>
      </c>
      <c r="E2216" t="s">
        <v>18</v>
      </c>
      <c r="F2216" t="s">
        <v>19</v>
      </c>
      <c r="H2216" t="s">
        <v>211</v>
      </c>
      <c r="I2216" t="s">
        <v>114</v>
      </c>
      <c r="K2216" t="s">
        <v>197</v>
      </c>
      <c r="N2216" t="s">
        <v>24</v>
      </c>
      <c r="O2216" s="1">
        <v>40193.322835648149</v>
      </c>
    </row>
    <row r="2217" spans="1:15" x14ac:dyDescent="0.35">
      <c r="A2217" t="s">
        <v>15</v>
      </c>
      <c r="B2217" t="s">
        <v>16</v>
      </c>
      <c r="C2217">
        <v>775211</v>
      </c>
      <c r="D2217" t="s">
        <v>17</v>
      </c>
      <c r="E2217" t="s">
        <v>18</v>
      </c>
      <c r="F2217" t="s">
        <v>19</v>
      </c>
      <c r="G2217" t="s">
        <v>20</v>
      </c>
      <c r="H2217" t="s">
        <v>355</v>
      </c>
      <c r="I2217" t="s">
        <v>22</v>
      </c>
      <c r="K2217" t="s">
        <v>2435</v>
      </c>
      <c r="L2217">
        <v>1973</v>
      </c>
      <c r="M2217" t="s">
        <v>2436</v>
      </c>
      <c r="N2217" t="s">
        <v>24</v>
      </c>
      <c r="O2217" s="1">
        <v>40193.911643518521</v>
      </c>
    </row>
    <row r="2218" spans="1:15" x14ac:dyDescent="0.35">
      <c r="A2218" t="s">
        <v>15</v>
      </c>
      <c r="B2218" t="s">
        <v>25</v>
      </c>
      <c r="C2218">
        <v>616208</v>
      </c>
      <c r="D2218" t="s">
        <v>17</v>
      </c>
      <c r="E2218" t="s">
        <v>18</v>
      </c>
      <c r="F2218" t="s">
        <v>19</v>
      </c>
      <c r="I2218" t="s">
        <v>22</v>
      </c>
      <c r="N2218" t="s">
        <v>24</v>
      </c>
      <c r="O2218" s="1">
        <v>40195.065185185187</v>
      </c>
    </row>
    <row r="2219" spans="1:15" x14ac:dyDescent="0.35">
      <c r="A2219" t="s">
        <v>15</v>
      </c>
      <c r="B2219" t="s">
        <v>16</v>
      </c>
      <c r="C2219">
        <v>56639</v>
      </c>
      <c r="D2219" t="s">
        <v>17</v>
      </c>
      <c r="E2219" t="s">
        <v>18</v>
      </c>
      <c r="F2219" t="s">
        <v>19</v>
      </c>
      <c r="G2219" t="s">
        <v>27</v>
      </c>
      <c r="H2219" t="s">
        <v>156</v>
      </c>
      <c r="I2219" t="s">
        <v>22</v>
      </c>
      <c r="N2219" t="s">
        <v>24</v>
      </c>
      <c r="O2219" s="1">
        <v>40195.476122685184</v>
      </c>
    </row>
    <row r="2220" spans="1:15" x14ac:dyDescent="0.35">
      <c r="A2220" t="s">
        <v>972</v>
      </c>
      <c r="B2220" t="s">
        <v>25</v>
      </c>
      <c r="C2220">
        <v>621486</v>
      </c>
      <c r="D2220" t="s">
        <v>17</v>
      </c>
      <c r="E2220" t="s">
        <v>18</v>
      </c>
      <c r="F2220" t="s">
        <v>19</v>
      </c>
      <c r="H2220" t="s">
        <v>2201</v>
      </c>
      <c r="I2220" t="s">
        <v>22</v>
      </c>
      <c r="K2220" t="s">
        <v>195</v>
      </c>
      <c r="N2220" t="s">
        <v>24</v>
      </c>
      <c r="O2220" s="1">
        <v>40195.822754629633</v>
      </c>
    </row>
    <row r="2221" spans="1:15" x14ac:dyDescent="0.35">
      <c r="A2221" t="s">
        <v>560</v>
      </c>
      <c r="B2221" t="s">
        <v>25</v>
      </c>
      <c r="C2221">
        <v>669494</v>
      </c>
      <c r="D2221" t="s">
        <v>17</v>
      </c>
      <c r="E2221" t="s">
        <v>18</v>
      </c>
      <c r="F2221" t="s">
        <v>19</v>
      </c>
      <c r="G2221" t="s">
        <v>20</v>
      </c>
      <c r="H2221" t="s">
        <v>28</v>
      </c>
      <c r="I2221" t="s">
        <v>22</v>
      </c>
      <c r="K2221" t="s">
        <v>195</v>
      </c>
      <c r="M2221" t="s">
        <v>2268</v>
      </c>
      <c r="N2221" t="s">
        <v>24</v>
      </c>
      <c r="O2221" s="1">
        <v>40196.069664351853</v>
      </c>
    </row>
    <row r="2222" spans="1:15" x14ac:dyDescent="0.35">
      <c r="A2222" t="s">
        <v>15</v>
      </c>
      <c r="B2222" t="s">
        <v>25</v>
      </c>
      <c r="C2222">
        <v>334654</v>
      </c>
      <c r="D2222" t="s">
        <v>17</v>
      </c>
      <c r="E2222" t="s">
        <v>18</v>
      </c>
      <c r="F2222" t="s">
        <v>19</v>
      </c>
      <c r="H2222" t="s">
        <v>286</v>
      </c>
      <c r="I2222" t="s">
        <v>22</v>
      </c>
      <c r="N2222" t="s">
        <v>24</v>
      </c>
      <c r="O2222" s="1">
        <v>40196.211793981478</v>
      </c>
    </row>
    <row r="2223" spans="1:15" x14ac:dyDescent="0.35">
      <c r="A2223" t="s">
        <v>15</v>
      </c>
      <c r="B2223" t="s">
        <v>25</v>
      </c>
      <c r="C2223">
        <v>479715</v>
      </c>
      <c r="D2223" t="s">
        <v>17</v>
      </c>
      <c r="E2223" t="s">
        <v>18</v>
      </c>
      <c r="F2223" t="s">
        <v>19</v>
      </c>
      <c r="H2223" t="s">
        <v>286</v>
      </c>
      <c r="I2223" t="s">
        <v>22</v>
      </c>
      <c r="N2223" t="s">
        <v>24</v>
      </c>
      <c r="O2223" s="1">
        <v>40196.212511574071</v>
      </c>
    </row>
    <row r="2224" spans="1:15" x14ac:dyDescent="0.35">
      <c r="A2224" t="s">
        <v>15</v>
      </c>
      <c r="B2224" t="s">
        <v>25</v>
      </c>
      <c r="C2224">
        <v>691052</v>
      </c>
      <c r="D2224" t="s">
        <v>17</v>
      </c>
      <c r="E2224" t="s">
        <v>18</v>
      </c>
      <c r="F2224" t="s">
        <v>19</v>
      </c>
      <c r="H2224" t="s">
        <v>286</v>
      </c>
      <c r="I2224" t="s">
        <v>22</v>
      </c>
      <c r="N2224" t="s">
        <v>24</v>
      </c>
      <c r="O2224" s="1">
        <v>40196.213275462964</v>
      </c>
    </row>
    <row r="2225" spans="1:15" x14ac:dyDescent="0.35">
      <c r="A2225" t="s">
        <v>500</v>
      </c>
      <c r="B2225" t="s">
        <v>16</v>
      </c>
      <c r="C2225">
        <v>750770</v>
      </c>
      <c r="D2225" t="s">
        <v>73</v>
      </c>
      <c r="E2225" t="s">
        <v>18</v>
      </c>
      <c r="F2225" t="s">
        <v>96</v>
      </c>
      <c r="G2225" t="s">
        <v>27</v>
      </c>
      <c r="H2225" t="s">
        <v>88</v>
      </c>
      <c r="I2225" t="s">
        <v>171</v>
      </c>
      <c r="K2225" t="s">
        <v>397</v>
      </c>
      <c r="N2225" t="s">
        <v>24</v>
      </c>
      <c r="O2225" s="1">
        <v>40196.576724537037</v>
      </c>
    </row>
    <row r="2226" spans="1:15" x14ac:dyDescent="0.35">
      <c r="A2226" t="s">
        <v>15</v>
      </c>
      <c r="B2226" t="s">
        <v>25</v>
      </c>
      <c r="C2226">
        <v>703408</v>
      </c>
      <c r="D2226" t="s">
        <v>17</v>
      </c>
      <c r="E2226" t="s">
        <v>18</v>
      </c>
      <c r="F2226" t="s">
        <v>19</v>
      </c>
      <c r="G2226" t="s">
        <v>20</v>
      </c>
      <c r="H2226" t="s">
        <v>28</v>
      </c>
      <c r="I2226" t="s">
        <v>22</v>
      </c>
      <c r="L2226" t="s">
        <v>1286</v>
      </c>
      <c r="N2226" t="s">
        <v>24</v>
      </c>
      <c r="O2226" s="1">
        <v>40196.603298611109</v>
      </c>
    </row>
    <row r="2227" spans="1:15" x14ac:dyDescent="0.35">
      <c r="A2227" t="s">
        <v>221</v>
      </c>
      <c r="B2227" t="s">
        <v>25</v>
      </c>
      <c r="C2227">
        <v>36507</v>
      </c>
      <c r="D2227" t="s">
        <v>17</v>
      </c>
      <c r="E2227" t="s">
        <v>18</v>
      </c>
      <c r="F2227" t="s">
        <v>19</v>
      </c>
      <c r="G2227" t="s">
        <v>27</v>
      </c>
      <c r="H2227" t="s">
        <v>65</v>
      </c>
      <c r="I2227" t="s">
        <v>22</v>
      </c>
      <c r="N2227" t="s">
        <v>34</v>
      </c>
      <c r="O2227" s="1">
        <v>40197.097546296296</v>
      </c>
    </row>
    <row r="2228" spans="1:15" x14ac:dyDescent="0.35">
      <c r="A2228" t="s">
        <v>314</v>
      </c>
      <c r="B2228" t="s">
        <v>16</v>
      </c>
      <c r="C2228">
        <v>10201</v>
      </c>
      <c r="D2228" t="s">
        <v>17</v>
      </c>
      <c r="E2228" t="s">
        <v>18</v>
      </c>
      <c r="I2228" t="s">
        <v>22</v>
      </c>
      <c r="N2228" t="s">
        <v>24</v>
      </c>
      <c r="O2228" s="1">
        <v>40198.262916666667</v>
      </c>
    </row>
    <row r="2229" spans="1:15" x14ac:dyDescent="0.35">
      <c r="A2229" t="s">
        <v>327</v>
      </c>
      <c r="B2229" t="s">
        <v>25</v>
      </c>
      <c r="C2229">
        <v>7606</v>
      </c>
      <c r="D2229" t="s">
        <v>17</v>
      </c>
      <c r="E2229" t="s">
        <v>18</v>
      </c>
      <c r="F2229" t="s">
        <v>19</v>
      </c>
      <c r="G2229" t="s">
        <v>27</v>
      </c>
      <c r="H2229" t="s">
        <v>65</v>
      </c>
      <c r="I2229" t="s">
        <v>22</v>
      </c>
      <c r="K2229" t="s">
        <v>94</v>
      </c>
      <c r="N2229" t="s">
        <v>24</v>
      </c>
      <c r="O2229" s="1">
        <v>40198.336111111108</v>
      </c>
    </row>
    <row r="2230" spans="1:15" x14ac:dyDescent="0.35">
      <c r="A2230" t="s">
        <v>1381</v>
      </c>
      <c r="B2230" t="s">
        <v>25</v>
      </c>
      <c r="C2230">
        <v>580807</v>
      </c>
      <c r="D2230" t="s">
        <v>17</v>
      </c>
      <c r="E2230" t="s">
        <v>18</v>
      </c>
      <c r="G2230" t="s">
        <v>20</v>
      </c>
      <c r="H2230" t="s">
        <v>65</v>
      </c>
      <c r="I2230" t="s">
        <v>22</v>
      </c>
      <c r="K2230" t="s">
        <v>195</v>
      </c>
      <c r="N2230" t="s">
        <v>24</v>
      </c>
      <c r="O2230" s="1">
        <v>40198.336863425924</v>
      </c>
    </row>
    <row r="2231" spans="1:15" x14ac:dyDescent="0.35">
      <c r="A2231" t="s">
        <v>95</v>
      </c>
      <c r="B2231" t="s">
        <v>16</v>
      </c>
      <c r="C2231">
        <v>1721</v>
      </c>
      <c r="D2231" t="s">
        <v>17</v>
      </c>
      <c r="E2231" t="s">
        <v>18</v>
      </c>
      <c r="F2231" t="s">
        <v>19</v>
      </c>
      <c r="G2231" t="s">
        <v>27</v>
      </c>
      <c r="H2231" t="s">
        <v>65</v>
      </c>
      <c r="I2231" t="s">
        <v>22</v>
      </c>
      <c r="M2231" t="s">
        <v>152</v>
      </c>
      <c r="N2231" t="s">
        <v>24</v>
      </c>
      <c r="O2231" s="1">
        <v>40198.338020833333</v>
      </c>
    </row>
    <row r="2232" spans="1:15" x14ac:dyDescent="0.35">
      <c r="A2232" t="s">
        <v>15</v>
      </c>
      <c r="B2232" t="s">
        <v>16</v>
      </c>
      <c r="C2232">
        <v>448706</v>
      </c>
      <c r="D2232" t="s">
        <v>17</v>
      </c>
      <c r="E2232" t="s">
        <v>18</v>
      </c>
      <c r="F2232" t="s">
        <v>96</v>
      </c>
      <c r="I2232" t="s">
        <v>22</v>
      </c>
      <c r="N2232" t="s">
        <v>24</v>
      </c>
      <c r="O2232" s="1">
        <v>40198.443020833336</v>
      </c>
    </row>
    <row r="2233" spans="1:15" x14ac:dyDescent="0.35">
      <c r="A2233" t="s">
        <v>972</v>
      </c>
      <c r="B2233" t="s">
        <v>25</v>
      </c>
      <c r="C2233">
        <v>621372</v>
      </c>
      <c r="D2233" t="s">
        <v>17</v>
      </c>
      <c r="E2233" t="s">
        <v>18</v>
      </c>
      <c r="F2233" t="s">
        <v>19</v>
      </c>
      <c r="G2233" t="s">
        <v>20</v>
      </c>
      <c r="H2233" t="s">
        <v>2200</v>
      </c>
      <c r="I2233" t="s">
        <v>22</v>
      </c>
      <c r="K2233" t="s">
        <v>139</v>
      </c>
      <c r="N2233" t="s">
        <v>167</v>
      </c>
      <c r="O2233" s="1">
        <v>40198.50072916667</v>
      </c>
    </row>
    <row r="2234" spans="1:15" x14ac:dyDescent="0.35">
      <c r="A2234" t="s">
        <v>15</v>
      </c>
      <c r="B2234" t="s">
        <v>25</v>
      </c>
      <c r="C2234">
        <v>108703</v>
      </c>
      <c r="D2234" t="s">
        <v>17</v>
      </c>
      <c r="E2234" t="s">
        <v>18</v>
      </c>
      <c r="F2234" t="s">
        <v>19</v>
      </c>
      <c r="G2234" t="s">
        <v>27</v>
      </c>
      <c r="H2234" t="s">
        <v>65</v>
      </c>
      <c r="I2234" t="s">
        <v>22</v>
      </c>
      <c r="N2234" t="s">
        <v>24</v>
      </c>
      <c r="O2234" s="1">
        <v>40198.578645833331</v>
      </c>
    </row>
    <row r="2235" spans="1:15" x14ac:dyDescent="0.35">
      <c r="A2235" t="s">
        <v>327</v>
      </c>
      <c r="B2235" t="s">
        <v>25</v>
      </c>
      <c r="C2235">
        <v>450671</v>
      </c>
      <c r="D2235" t="s">
        <v>17</v>
      </c>
      <c r="E2235" t="s">
        <v>18</v>
      </c>
      <c r="F2235" t="s">
        <v>19</v>
      </c>
      <c r="G2235" t="s">
        <v>20</v>
      </c>
      <c r="H2235" t="s">
        <v>65</v>
      </c>
      <c r="I2235" t="s">
        <v>22</v>
      </c>
      <c r="N2235" t="s">
        <v>24</v>
      </c>
      <c r="O2235" s="1">
        <v>40198.57880787037</v>
      </c>
    </row>
    <row r="2236" spans="1:15" x14ac:dyDescent="0.35">
      <c r="A2236" t="s">
        <v>327</v>
      </c>
      <c r="B2236" t="s">
        <v>25</v>
      </c>
      <c r="C2236">
        <v>427914</v>
      </c>
      <c r="D2236" t="s">
        <v>17</v>
      </c>
      <c r="E2236" t="s">
        <v>18</v>
      </c>
      <c r="F2236" t="s">
        <v>19</v>
      </c>
      <c r="G2236" t="s">
        <v>20</v>
      </c>
      <c r="H2236" t="s">
        <v>65</v>
      </c>
      <c r="I2236" t="s">
        <v>22</v>
      </c>
      <c r="N2236" t="s">
        <v>24</v>
      </c>
      <c r="O2236" s="1">
        <v>40198.578912037039</v>
      </c>
    </row>
    <row r="2237" spans="1:15" x14ac:dyDescent="0.35">
      <c r="A2237" t="s">
        <v>972</v>
      </c>
      <c r="B2237" t="s">
        <v>25</v>
      </c>
      <c r="C2237">
        <v>199533</v>
      </c>
      <c r="D2237" t="s">
        <v>17</v>
      </c>
      <c r="E2237" t="s">
        <v>18</v>
      </c>
      <c r="F2237" t="s">
        <v>19</v>
      </c>
      <c r="G2237" t="s">
        <v>20</v>
      </c>
      <c r="H2237" t="s">
        <v>65</v>
      </c>
      <c r="I2237" t="s">
        <v>22</v>
      </c>
      <c r="N2237" t="s">
        <v>24</v>
      </c>
      <c r="O2237" s="1">
        <v>40198.579050925924</v>
      </c>
    </row>
    <row r="2238" spans="1:15" x14ac:dyDescent="0.35">
      <c r="A2238" t="s">
        <v>500</v>
      </c>
      <c r="B2238" t="s">
        <v>25</v>
      </c>
      <c r="C2238">
        <v>87310</v>
      </c>
      <c r="D2238" t="s">
        <v>17</v>
      </c>
      <c r="E2238" t="s">
        <v>18</v>
      </c>
      <c r="F2238" t="s">
        <v>19</v>
      </c>
      <c r="G2238" t="s">
        <v>27</v>
      </c>
      <c r="H2238" t="s">
        <v>65</v>
      </c>
      <c r="I2238" t="s">
        <v>22</v>
      </c>
      <c r="N2238" t="s">
        <v>24</v>
      </c>
      <c r="O2238" s="1">
        <v>40198.579351851855</v>
      </c>
    </row>
    <row r="2239" spans="1:15" x14ac:dyDescent="0.35">
      <c r="A2239" t="s">
        <v>186</v>
      </c>
      <c r="B2239" t="s">
        <v>25</v>
      </c>
      <c r="C2239">
        <v>11359</v>
      </c>
      <c r="D2239" t="s">
        <v>17</v>
      </c>
      <c r="E2239" t="s">
        <v>18</v>
      </c>
      <c r="F2239" t="s">
        <v>19</v>
      </c>
      <c r="G2239" t="s">
        <v>27</v>
      </c>
      <c r="H2239" t="s">
        <v>65</v>
      </c>
      <c r="I2239" t="s">
        <v>22</v>
      </c>
      <c r="N2239" t="s">
        <v>24</v>
      </c>
      <c r="O2239" s="1">
        <v>40198.579745370371</v>
      </c>
    </row>
    <row r="2240" spans="1:15" x14ac:dyDescent="0.35">
      <c r="A2240" t="s">
        <v>186</v>
      </c>
      <c r="B2240" t="s">
        <v>25</v>
      </c>
      <c r="C2240">
        <v>8611</v>
      </c>
      <c r="D2240" t="s">
        <v>17</v>
      </c>
      <c r="E2240" t="s">
        <v>18</v>
      </c>
      <c r="F2240" t="s">
        <v>19</v>
      </c>
      <c r="G2240" t="s">
        <v>27</v>
      </c>
      <c r="H2240" t="s">
        <v>65</v>
      </c>
      <c r="I2240" t="s">
        <v>22</v>
      </c>
      <c r="N2240" t="s">
        <v>24</v>
      </c>
      <c r="O2240" s="1">
        <v>40198.579918981479</v>
      </c>
    </row>
    <row r="2241" spans="1:15" x14ac:dyDescent="0.35">
      <c r="A2241" t="s">
        <v>560</v>
      </c>
      <c r="B2241" t="s">
        <v>25</v>
      </c>
      <c r="C2241">
        <v>84238</v>
      </c>
      <c r="D2241" t="s">
        <v>17</v>
      </c>
      <c r="E2241" t="s">
        <v>18</v>
      </c>
      <c r="F2241" t="s">
        <v>19</v>
      </c>
      <c r="G2241" t="s">
        <v>27</v>
      </c>
      <c r="H2241" t="s">
        <v>65</v>
      </c>
      <c r="I2241" t="s">
        <v>22</v>
      </c>
      <c r="N2241" t="s">
        <v>24</v>
      </c>
      <c r="O2241" s="1">
        <v>40198.58016203704</v>
      </c>
    </row>
    <row r="2242" spans="1:15" x14ac:dyDescent="0.35">
      <c r="A2242" t="s">
        <v>500</v>
      </c>
      <c r="B2242" t="s">
        <v>25</v>
      </c>
      <c r="C2242">
        <v>571779</v>
      </c>
      <c r="D2242" t="s">
        <v>836</v>
      </c>
      <c r="E2242" t="s">
        <v>18</v>
      </c>
      <c r="F2242" t="s">
        <v>19</v>
      </c>
      <c r="G2242" t="s">
        <v>20</v>
      </c>
      <c r="H2242" t="s">
        <v>65</v>
      </c>
      <c r="I2242" t="s">
        <v>22</v>
      </c>
      <c r="M2242" t="s">
        <v>2117</v>
      </c>
      <c r="N2242" t="s">
        <v>24</v>
      </c>
      <c r="O2242" s="1">
        <v>40198.580555555556</v>
      </c>
    </row>
    <row r="2243" spans="1:15" x14ac:dyDescent="0.35">
      <c r="A2243" t="s">
        <v>95</v>
      </c>
      <c r="B2243" t="s">
        <v>25</v>
      </c>
      <c r="C2243">
        <v>1429</v>
      </c>
      <c r="D2243" t="s">
        <v>73</v>
      </c>
      <c r="E2243" t="s">
        <v>18</v>
      </c>
      <c r="F2243" t="s">
        <v>19</v>
      </c>
      <c r="G2243" t="s">
        <v>27</v>
      </c>
      <c r="H2243" t="s">
        <v>65</v>
      </c>
      <c r="I2243" t="s">
        <v>22</v>
      </c>
      <c r="N2243" t="s">
        <v>24</v>
      </c>
      <c r="O2243" s="1">
        <v>40198.58085648148</v>
      </c>
    </row>
    <row r="2244" spans="1:15" x14ac:dyDescent="0.35">
      <c r="A2244" t="s">
        <v>92</v>
      </c>
      <c r="B2244" t="s">
        <v>25</v>
      </c>
      <c r="C2244">
        <v>1281</v>
      </c>
      <c r="D2244" t="s">
        <v>17</v>
      </c>
      <c r="E2244" t="s">
        <v>18</v>
      </c>
      <c r="F2244" t="s">
        <v>19</v>
      </c>
      <c r="G2244" t="s">
        <v>27</v>
      </c>
      <c r="H2244" t="s">
        <v>65</v>
      </c>
      <c r="I2244" t="s">
        <v>22</v>
      </c>
      <c r="N2244" t="s">
        <v>24</v>
      </c>
      <c r="O2244" s="1">
        <v>40198.581018518518</v>
      </c>
    </row>
    <row r="2245" spans="1:15" x14ac:dyDescent="0.35">
      <c r="A2245" t="s">
        <v>95</v>
      </c>
      <c r="B2245" t="s">
        <v>25</v>
      </c>
      <c r="C2245">
        <v>3391</v>
      </c>
      <c r="D2245" t="s">
        <v>17</v>
      </c>
      <c r="E2245" t="s">
        <v>18</v>
      </c>
      <c r="F2245" t="s">
        <v>19</v>
      </c>
      <c r="G2245" t="s">
        <v>27</v>
      </c>
      <c r="H2245" t="s">
        <v>65</v>
      </c>
      <c r="I2245" t="s">
        <v>22</v>
      </c>
      <c r="N2245" t="s">
        <v>24</v>
      </c>
      <c r="O2245" s="1">
        <v>40198.581250000003</v>
      </c>
    </row>
    <row r="2246" spans="1:15" x14ac:dyDescent="0.35">
      <c r="A2246" t="s">
        <v>221</v>
      </c>
      <c r="B2246" t="s">
        <v>25</v>
      </c>
      <c r="C2246">
        <v>4697</v>
      </c>
      <c r="D2246" t="s">
        <v>17</v>
      </c>
      <c r="E2246" t="s">
        <v>18</v>
      </c>
      <c r="F2246" t="s">
        <v>19</v>
      </c>
      <c r="G2246" t="s">
        <v>27</v>
      </c>
      <c r="H2246" t="s">
        <v>65</v>
      </c>
      <c r="I2246" t="s">
        <v>22</v>
      </c>
      <c r="N2246" t="s">
        <v>34</v>
      </c>
      <c r="O2246" s="1">
        <v>40198.581446759257</v>
      </c>
    </row>
    <row r="2247" spans="1:15" x14ac:dyDescent="0.35">
      <c r="A2247" t="s">
        <v>314</v>
      </c>
      <c r="B2247" t="s">
        <v>25</v>
      </c>
      <c r="C2247">
        <v>9037</v>
      </c>
      <c r="D2247" t="s">
        <v>17</v>
      </c>
      <c r="E2247" t="s">
        <v>18</v>
      </c>
      <c r="F2247" t="s">
        <v>19</v>
      </c>
      <c r="G2247" t="s">
        <v>27</v>
      </c>
      <c r="H2247" t="s">
        <v>65</v>
      </c>
      <c r="I2247" t="s">
        <v>22</v>
      </c>
      <c r="N2247" t="s">
        <v>34</v>
      </c>
      <c r="O2247" s="1">
        <v>40198.581701388888</v>
      </c>
    </row>
    <row r="2248" spans="1:15" x14ac:dyDescent="0.35">
      <c r="A2248" t="s">
        <v>560</v>
      </c>
      <c r="B2248" t="s">
        <v>25</v>
      </c>
      <c r="C2248">
        <v>72877</v>
      </c>
      <c r="D2248" t="s">
        <v>17</v>
      </c>
      <c r="E2248" t="s">
        <v>18</v>
      </c>
      <c r="F2248" t="s">
        <v>19</v>
      </c>
      <c r="G2248" t="s">
        <v>27</v>
      </c>
      <c r="H2248" t="s">
        <v>65</v>
      </c>
      <c r="I2248" t="s">
        <v>22</v>
      </c>
      <c r="K2248" t="s">
        <v>195</v>
      </c>
      <c r="N2248" t="s">
        <v>24</v>
      </c>
      <c r="O2248" s="1">
        <v>40198.581921296296</v>
      </c>
    </row>
    <row r="2249" spans="1:15" x14ac:dyDescent="0.35">
      <c r="A2249" t="s">
        <v>221</v>
      </c>
      <c r="B2249" t="s">
        <v>25</v>
      </c>
      <c r="C2249">
        <v>21750</v>
      </c>
      <c r="D2249" t="s">
        <v>17</v>
      </c>
      <c r="E2249" t="s">
        <v>18</v>
      </c>
      <c r="F2249" t="s">
        <v>19</v>
      </c>
      <c r="G2249" t="s">
        <v>27</v>
      </c>
      <c r="H2249" t="s">
        <v>65</v>
      </c>
      <c r="I2249" t="s">
        <v>22</v>
      </c>
      <c r="K2249" t="s">
        <v>31</v>
      </c>
      <c r="N2249" t="s">
        <v>24</v>
      </c>
      <c r="O2249" s="1">
        <v>40198.582303240742</v>
      </c>
    </row>
    <row r="2250" spans="1:15" x14ac:dyDescent="0.35">
      <c r="A2250" t="s">
        <v>1381</v>
      </c>
      <c r="B2250" t="s">
        <v>25</v>
      </c>
      <c r="C2250">
        <v>411153</v>
      </c>
      <c r="D2250" t="s">
        <v>17</v>
      </c>
      <c r="E2250" t="s">
        <v>18</v>
      </c>
      <c r="F2250" t="s">
        <v>19</v>
      </c>
      <c r="G2250" t="s">
        <v>20</v>
      </c>
      <c r="H2250" t="s">
        <v>65</v>
      </c>
      <c r="I2250" t="s">
        <v>22</v>
      </c>
      <c r="K2250" t="s">
        <v>197</v>
      </c>
      <c r="N2250" t="s">
        <v>24</v>
      </c>
      <c r="O2250" s="1">
        <v>40198.582627314812</v>
      </c>
    </row>
    <row r="2251" spans="1:15" x14ac:dyDescent="0.35">
      <c r="B2251" t="s">
        <v>25</v>
      </c>
      <c r="C2251">
        <v>321</v>
      </c>
      <c r="D2251" t="s">
        <v>17</v>
      </c>
      <c r="E2251" t="s">
        <v>18</v>
      </c>
      <c r="F2251" t="s">
        <v>19</v>
      </c>
      <c r="G2251" t="s">
        <v>27</v>
      </c>
      <c r="H2251" t="s">
        <v>65</v>
      </c>
      <c r="I2251" t="s">
        <v>22</v>
      </c>
      <c r="N2251" t="s">
        <v>24</v>
      </c>
      <c r="O2251" s="1">
        <v>40198.582812499997</v>
      </c>
    </row>
    <row r="2252" spans="1:15" x14ac:dyDescent="0.35">
      <c r="A2252" t="s">
        <v>500</v>
      </c>
      <c r="B2252" t="s">
        <v>16</v>
      </c>
      <c r="C2252">
        <v>290966</v>
      </c>
      <c r="D2252" t="s">
        <v>17</v>
      </c>
      <c r="E2252" t="s">
        <v>18</v>
      </c>
      <c r="F2252" t="s">
        <v>19</v>
      </c>
      <c r="H2252" t="s">
        <v>56</v>
      </c>
      <c r="I2252" t="s">
        <v>22</v>
      </c>
      <c r="N2252" t="s">
        <v>24</v>
      </c>
      <c r="O2252" s="1">
        <v>40198.737546296295</v>
      </c>
    </row>
    <row r="2253" spans="1:15" x14ac:dyDescent="0.35">
      <c r="A2253" t="s">
        <v>314</v>
      </c>
      <c r="B2253" t="s">
        <v>16</v>
      </c>
      <c r="C2253">
        <v>14015</v>
      </c>
      <c r="D2253" t="s">
        <v>17</v>
      </c>
      <c r="E2253" t="s">
        <v>18</v>
      </c>
      <c r="G2253" t="s">
        <v>27</v>
      </c>
      <c r="H2253" t="s">
        <v>491</v>
      </c>
      <c r="I2253" t="s">
        <v>22</v>
      </c>
      <c r="K2253" t="s">
        <v>139</v>
      </c>
      <c r="M2253" t="s">
        <v>492</v>
      </c>
      <c r="N2253" t="s">
        <v>24</v>
      </c>
      <c r="O2253" s="1">
        <v>40199.480462962965</v>
      </c>
    </row>
    <row r="2254" spans="1:15" x14ac:dyDescent="0.35">
      <c r="A2254" t="s">
        <v>560</v>
      </c>
      <c r="B2254" t="s">
        <v>25</v>
      </c>
      <c r="C2254">
        <v>819728</v>
      </c>
      <c r="D2254" t="s">
        <v>17</v>
      </c>
      <c r="E2254" t="s">
        <v>18</v>
      </c>
      <c r="F2254" t="s">
        <v>19</v>
      </c>
      <c r="G2254" t="s">
        <v>20</v>
      </c>
      <c r="H2254" t="s">
        <v>265</v>
      </c>
      <c r="I2254" t="s">
        <v>22</v>
      </c>
      <c r="M2254" t="s">
        <v>2496</v>
      </c>
      <c r="N2254" t="s">
        <v>24</v>
      </c>
      <c r="O2254" s="1">
        <v>40199.554895833331</v>
      </c>
    </row>
    <row r="2255" spans="1:15" x14ac:dyDescent="0.35">
      <c r="A2255" t="s">
        <v>500</v>
      </c>
      <c r="B2255" t="s">
        <v>25</v>
      </c>
      <c r="C2255">
        <v>57850</v>
      </c>
      <c r="D2255" t="s">
        <v>17</v>
      </c>
      <c r="E2255" t="s">
        <v>18</v>
      </c>
      <c r="F2255" t="s">
        <v>19</v>
      </c>
      <c r="G2255" t="s">
        <v>27</v>
      </c>
      <c r="H2255" t="s">
        <v>35</v>
      </c>
      <c r="I2255" t="s">
        <v>22</v>
      </c>
      <c r="N2255" t="s">
        <v>24</v>
      </c>
      <c r="O2255" s="1">
        <v>40200.333703703705</v>
      </c>
    </row>
    <row r="2256" spans="1:15" x14ac:dyDescent="0.35">
      <c r="A2256" t="s">
        <v>15</v>
      </c>
      <c r="B2256" t="s">
        <v>16</v>
      </c>
      <c r="C2256">
        <v>592000</v>
      </c>
      <c r="D2256" t="s">
        <v>17</v>
      </c>
      <c r="E2256" t="s">
        <v>18</v>
      </c>
      <c r="I2256" t="s">
        <v>22</v>
      </c>
      <c r="N2256" t="s">
        <v>24</v>
      </c>
      <c r="O2256" s="1">
        <v>40200.611087962963</v>
      </c>
    </row>
    <row r="2257" spans="1:15" x14ac:dyDescent="0.35">
      <c r="A2257" t="s">
        <v>15</v>
      </c>
      <c r="B2257" t="s">
        <v>16</v>
      </c>
      <c r="C2257">
        <v>142177</v>
      </c>
      <c r="D2257" t="s">
        <v>17</v>
      </c>
      <c r="E2257" t="s">
        <v>18</v>
      </c>
      <c r="F2257" t="s">
        <v>19</v>
      </c>
      <c r="G2257" t="s">
        <v>27</v>
      </c>
      <c r="H2257" t="s">
        <v>764</v>
      </c>
      <c r="I2257" t="s">
        <v>144</v>
      </c>
      <c r="N2257" t="s">
        <v>24</v>
      </c>
      <c r="O2257" s="1">
        <v>40200.652048611111</v>
      </c>
    </row>
    <row r="2258" spans="1:15" x14ac:dyDescent="0.35">
      <c r="A2258" t="s">
        <v>15</v>
      </c>
      <c r="B2258" t="s">
        <v>16</v>
      </c>
      <c r="C2258">
        <v>759072</v>
      </c>
      <c r="D2258" t="s">
        <v>17</v>
      </c>
      <c r="E2258" t="s">
        <v>18</v>
      </c>
      <c r="F2258" t="s">
        <v>19</v>
      </c>
      <c r="G2258" t="s">
        <v>20</v>
      </c>
      <c r="H2258" t="s">
        <v>764</v>
      </c>
      <c r="I2258" t="s">
        <v>22</v>
      </c>
      <c r="N2258" t="s">
        <v>24</v>
      </c>
      <c r="O2258" s="1">
        <v>40200.659432870372</v>
      </c>
    </row>
    <row r="2259" spans="1:15" x14ac:dyDescent="0.35">
      <c r="A2259" t="s">
        <v>15</v>
      </c>
      <c r="B2259" t="s">
        <v>25</v>
      </c>
      <c r="C2259">
        <v>917717</v>
      </c>
      <c r="D2259" t="s">
        <v>17</v>
      </c>
      <c r="E2259" t="s">
        <v>18</v>
      </c>
      <c r="F2259" t="s">
        <v>19</v>
      </c>
      <c r="G2259" t="s">
        <v>20</v>
      </c>
      <c r="H2259" t="s">
        <v>764</v>
      </c>
      <c r="I2259" t="s">
        <v>22</v>
      </c>
      <c r="N2259" t="s">
        <v>24</v>
      </c>
      <c r="O2259" s="1">
        <v>40200.662662037037</v>
      </c>
    </row>
    <row r="2260" spans="1:15" x14ac:dyDescent="0.35">
      <c r="A2260" t="s">
        <v>15</v>
      </c>
      <c r="B2260" t="s">
        <v>25</v>
      </c>
      <c r="C2260">
        <v>131423</v>
      </c>
      <c r="D2260" t="s">
        <v>17</v>
      </c>
      <c r="E2260" t="s">
        <v>18</v>
      </c>
      <c r="F2260" t="s">
        <v>19</v>
      </c>
      <c r="G2260" t="s">
        <v>27</v>
      </c>
      <c r="H2260" t="s">
        <v>392</v>
      </c>
      <c r="I2260" t="s">
        <v>22</v>
      </c>
      <c r="K2260" t="s">
        <v>31</v>
      </c>
      <c r="M2260" t="s">
        <v>1173</v>
      </c>
      <c r="N2260" t="s">
        <v>24</v>
      </c>
      <c r="O2260" s="1">
        <v>40200.744953703703</v>
      </c>
    </row>
    <row r="2261" spans="1:15" x14ac:dyDescent="0.35">
      <c r="A2261" t="s">
        <v>972</v>
      </c>
      <c r="B2261" t="s">
        <v>25</v>
      </c>
      <c r="C2261">
        <v>86930</v>
      </c>
      <c r="D2261" t="s">
        <v>17</v>
      </c>
      <c r="E2261" t="s">
        <v>18</v>
      </c>
      <c r="F2261" t="s">
        <v>19</v>
      </c>
      <c r="G2261" t="s">
        <v>27</v>
      </c>
      <c r="H2261" t="s">
        <v>392</v>
      </c>
      <c r="I2261" t="s">
        <v>114</v>
      </c>
      <c r="N2261" t="s">
        <v>24</v>
      </c>
      <c r="O2261" s="1">
        <v>40200.872361111113</v>
      </c>
    </row>
    <row r="2262" spans="1:15" x14ac:dyDescent="0.35">
      <c r="A2262" t="s">
        <v>314</v>
      </c>
      <c r="B2262" t="s">
        <v>16</v>
      </c>
      <c r="C2262">
        <v>8616</v>
      </c>
      <c r="D2262" t="s">
        <v>17</v>
      </c>
      <c r="E2262" t="s">
        <v>18</v>
      </c>
      <c r="F2262" t="s">
        <v>19</v>
      </c>
      <c r="G2262" t="s">
        <v>27</v>
      </c>
      <c r="H2262" t="s">
        <v>21</v>
      </c>
      <c r="I2262" t="s">
        <v>22</v>
      </c>
      <c r="K2262" t="s">
        <v>139</v>
      </c>
      <c r="M2262" t="s">
        <v>386</v>
      </c>
      <c r="N2262" t="s">
        <v>34</v>
      </c>
      <c r="O2262" s="1">
        <v>40201.058356481481</v>
      </c>
    </row>
    <row r="2263" spans="1:15" x14ac:dyDescent="0.35">
      <c r="A2263" t="s">
        <v>15</v>
      </c>
      <c r="B2263" t="s">
        <v>25</v>
      </c>
      <c r="C2263">
        <v>390697</v>
      </c>
      <c r="D2263" t="s">
        <v>17</v>
      </c>
      <c r="E2263" t="s">
        <v>18</v>
      </c>
      <c r="F2263" t="s">
        <v>19</v>
      </c>
      <c r="G2263" t="s">
        <v>20</v>
      </c>
      <c r="H2263" t="s">
        <v>135</v>
      </c>
      <c r="I2263" t="s">
        <v>22</v>
      </c>
      <c r="N2263" t="s">
        <v>24</v>
      </c>
      <c r="O2263" s="1">
        <v>40201.358912037038</v>
      </c>
    </row>
    <row r="2264" spans="1:15" x14ac:dyDescent="0.35">
      <c r="A2264" t="s">
        <v>15</v>
      </c>
      <c r="B2264" t="s">
        <v>25</v>
      </c>
      <c r="C2264">
        <v>358377</v>
      </c>
      <c r="D2264" t="s">
        <v>17</v>
      </c>
      <c r="E2264" t="s">
        <v>18</v>
      </c>
      <c r="F2264" t="s">
        <v>19</v>
      </c>
      <c r="G2264" t="s">
        <v>20</v>
      </c>
      <c r="H2264" t="s">
        <v>1697</v>
      </c>
      <c r="I2264" t="s">
        <v>22</v>
      </c>
      <c r="K2264" t="s">
        <v>195</v>
      </c>
      <c r="M2264" t="s">
        <v>1698</v>
      </c>
      <c r="N2264" t="s">
        <v>24</v>
      </c>
      <c r="O2264" s="1">
        <v>40201.471574074072</v>
      </c>
    </row>
    <row r="2265" spans="1:15" x14ac:dyDescent="0.35">
      <c r="A2265" t="s">
        <v>15</v>
      </c>
      <c r="B2265" t="s">
        <v>16</v>
      </c>
      <c r="C2265">
        <v>651287</v>
      </c>
      <c r="D2265" t="s">
        <v>17</v>
      </c>
      <c r="E2265" t="s">
        <v>18</v>
      </c>
      <c r="F2265" t="s">
        <v>34</v>
      </c>
      <c r="I2265" t="s">
        <v>114</v>
      </c>
      <c r="N2265" t="s">
        <v>24</v>
      </c>
      <c r="O2265" s="1">
        <v>40201.503668981481</v>
      </c>
    </row>
    <row r="2266" spans="1:15" x14ac:dyDescent="0.35">
      <c r="A2266" t="s">
        <v>15</v>
      </c>
      <c r="B2266" t="s">
        <v>25</v>
      </c>
      <c r="C2266">
        <v>281437</v>
      </c>
      <c r="D2266" t="s">
        <v>17</v>
      </c>
      <c r="E2266" t="s">
        <v>18</v>
      </c>
      <c r="F2266" t="s">
        <v>19</v>
      </c>
      <c r="G2266" t="s">
        <v>20</v>
      </c>
      <c r="H2266" t="s">
        <v>37</v>
      </c>
      <c r="I2266" t="s">
        <v>22</v>
      </c>
      <c r="K2266" t="s">
        <v>195</v>
      </c>
      <c r="N2266" t="s">
        <v>24</v>
      </c>
      <c r="O2266" s="1">
        <v>40201.536921296298</v>
      </c>
    </row>
    <row r="2267" spans="1:15" x14ac:dyDescent="0.35">
      <c r="A2267" t="s">
        <v>500</v>
      </c>
      <c r="B2267" t="s">
        <v>25</v>
      </c>
      <c r="C2267">
        <v>141697</v>
      </c>
      <c r="D2267" t="s">
        <v>17</v>
      </c>
      <c r="E2267" t="s">
        <v>18</v>
      </c>
      <c r="F2267" t="s">
        <v>19</v>
      </c>
      <c r="G2267" t="s">
        <v>27</v>
      </c>
      <c r="H2267" t="s">
        <v>28</v>
      </c>
      <c r="I2267" t="s">
        <v>22</v>
      </c>
      <c r="M2267" t="s">
        <v>1209</v>
      </c>
      <c r="N2267" t="s">
        <v>24</v>
      </c>
      <c r="O2267" s="1">
        <v>40202.277326388888</v>
      </c>
    </row>
    <row r="2268" spans="1:15" x14ac:dyDescent="0.35">
      <c r="A2268" t="s">
        <v>500</v>
      </c>
      <c r="B2268" t="s">
        <v>25</v>
      </c>
      <c r="C2268">
        <v>341440</v>
      </c>
      <c r="D2268" t="s">
        <v>17</v>
      </c>
      <c r="E2268" t="s">
        <v>18</v>
      </c>
      <c r="F2268" t="s">
        <v>19</v>
      </c>
      <c r="G2268" t="s">
        <v>20</v>
      </c>
      <c r="H2268" t="s">
        <v>224</v>
      </c>
      <c r="I2268" t="s">
        <v>22</v>
      </c>
      <c r="M2268" t="s">
        <v>1660</v>
      </c>
      <c r="N2268" t="s">
        <v>24</v>
      </c>
      <c r="O2268" s="1">
        <v>40202.626666666663</v>
      </c>
    </row>
    <row r="2269" spans="1:15" x14ac:dyDescent="0.35">
      <c r="A2269" t="s">
        <v>221</v>
      </c>
      <c r="B2269" t="s">
        <v>25</v>
      </c>
      <c r="C2269">
        <v>68316</v>
      </c>
      <c r="D2269" t="s">
        <v>17</v>
      </c>
      <c r="E2269" t="s">
        <v>18</v>
      </c>
      <c r="F2269" t="s">
        <v>19</v>
      </c>
      <c r="G2269" t="s">
        <v>27</v>
      </c>
      <c r="H2269" t="s">
        <v>933</v>
      </c>
      <c r="I2269" t="s">
        <v>144</v>
      </c>
      <c r="L2269">
        <v>1951</v>
      </c>
      <c r="N2269" t="s">
        <v>24</v>
      </c>
      <c r="O2269" s="1">
        <v>40202.79179398148</v>
      </c>
    </row>
    <row r="2270" spans="1:15" x14ac:dyDescent="0.35">
      <c r="A2270" t="s">
        <v>327</v>
      </c>
      <c r="B2270" t="s">
        <v>25</v>
      </c>
      <c r="C2270">
        <v>82491</v>
      </c>
      <c r="D2270" t="s">
        <v>17</v>
      </c>
      <c r="E2270" t="s">
        <v>18</v>
      </c>
      <c r="F2270" t="s">
        <v>19</v>
      </c>
      <c r="G2270" t="s">
        <v>27</v>
      </c>
      <c r="H2270" t="s">
        <v>933</v>
      </c>
      <c r="I2270" t="s">
        <v>144</v>
      </c>
      <c r="L2270">
        <v>1952</v>
      </c>
      <c r="N2270" t="s">
        <v>24</v>
      </c>
      <c r="O2270" s="1">
        <v>40202.794039351851</v>
      </c>
    </row>
    <row r="2271" spans="1:15" x14ac:dyDescent="0.35">
      <c r="A2271" t="s">
        <v>972</v>
      </c>
      <c r="B2271" t="s">
        <v>25</v>
      </c>
      <c r="C2271">
        <v>621562</v>
      </c>
      <c r="D2271" t="s">
        <v>17</v>
      </c>
      <c r="E2271" t="s">
        <v>18</v>
      </c>
      <c r="F2271" t="s">
        <v>19</v>
      </c>
      <c r="G2271" t="s">
        <v>20</v>
      </c>
      <c r="H2271" t="s">
        <v>1310</v>
      </c>
      <c r="I2271" t="s">
        <v>22</v>
      </c>
      <c r="K2271" t="s">
        <v>250</v>
      </c>
      <c r="N2271" t="s">
        <v>24</v>
      </c>
      <c r="O2271" s="1">
        <v>40203.449618055558</v>
      </c>
    </row>
    <row r="2272" spans="1:15" x14ac:dyDescent="0.35">
      <c r="A2272" t="s">
        <v>221</v>
      </c>
      <c r="B2272" t="s">
        <v>25</v>
      </c>
      <c r="C2272">
        <v>858003</v>
      </c>
      <c r="D2272" t="s">
        <v>17</v>
      </c>
      <c r="E2272" t="s">
        <v>18</v>
      </c>
      <c r="F2272" t="s">
        <v>34</v>
      </c>
      <c r="G2272" t="s">
        <v>20</v>
      </c>
      <c r="H2272" t="s">
        <v>2488</v>
      </c>
      <c r="I2272" t="s">
        <v>22</v>
      </c>
      <c r="K2272" t="s">
        <v>81</v>
      </c>
      <c r="N2272" t="s">
        <v>34</v>
      </c>
      <c r="O2272" s="1">
        <v>40203.449988425928</v>
      </c>
    </row>
    <row r="2273" spans="1:15" x14ac:dyDescent="0.35">
      <c r="A2273" t="s">
        <v>15</v>
      </c>
      <c r="B2273" t="s">
        <v>16</v>
      </c>
      <c r="C2273">
        <v>370203</v>
      </c>
      <c r="D2273" t="s">
        <v>17</v>
      </c>
      <c r="E2273" t="s">
        <v>18</v>
      </c>
      <c r="F2273" t="s">
        <v>19</v>
      </c>
      <c r="G2273" t="s">
        <v>20</v>
      </c>
      <c r="H2273" t="s">
        <v>1007</v>
      </c>
      <c r="I2273" t="s">
        <v>22</v>
      </c>
      <c r="N2273" t="s">
        <v>24</v>
      </c>
      <c r="O2273" s="1">
        <v>40203.727858796294</v>
      </c>
    </row>
    <row r="2274" spans="1:15" x14ac:dyDescent="0.35">
      <c r="A2274" t="s">
        <v>15</v>
      </c>
      <c r="B2274" t="s">
        <v>25</v>
      </c>
      <c r="C2274">
        <v>701228</v>
      </c>
      <c r="D2274" t="s">
        <v>17</v>
      </c>
      <c r="E2274" t="s">
        <v>18</v>
      </c>
      <c r="F2274" t="s">
        <v>19</v>
      </c>
      <c r="G2274" t="s">
        <v>20</v>
      </c>
      <c r="H2274" t="s">
        <v>1400</v>
      </c>
      <c r="I2274" t="s">
        <v>144</v>
      </c>
      <c r="K2274" t="s">
        <v>195</v>
      </c>
      <c r="M2274" t="s">
        <v>2330</v>
      </c>
      <c r="N2274" t="s">
        <v>24</v>
      </c>
      <c r="O2274" s="1">
        <v>40203.785115740742</v>
      </c>
    </row>
    <row r="2275" spans="1:15" x14ac:dyDescent="0.35">
      <c r="A2275" t="s">
        <v>221</v>
      </c>
      <c r="B2275" t="s">
        <v>16</v>
      </c>
      <c r="C2275">
        <v>827819</v>
      </c>
      <c r="D2275" t="s">
        <v>17</v>
      </c>
      <c r="E2275" t="s">
        <v>18</v>
      </c>
      <c r="F2275" t="s">
        <v>34</v>
      </c>
      <c r="G2275" t="s">
        <v>20</v>
      </c>
      <c r="H2275" t="s">
        <v>56</v>
      </c>
      <c r="I2275" t="s">
        <v>22</v>
      </c>
      <c r="L2275">
        <v>1977</v>
      </c>
      <c r="M2275" t="s">
        <v>2520</v>
      </c>
      <c r="N2275" t="s">
        <v>24</v>
      </c>
      <c r="O2275" s="1">
        <v>40203.839189814818</v>
      </c>
    </row>
    <row r="2276" spans="1:15" x14ac:dyDescent="0.35">
      <c r="A2276" t="s">
        <v>15</v>
      </c>
      <c r="B2276" t="s">
        <v>25</v>
      </c>
      <c r="C2276">
        <v>148867</v>
      </c>
      <c r="D2276" t="s">
        <v>17</v>
      </c>
      <c r="E2276" t="s">
        <v>18</v>
      </c>
      <c r="F2276" t="s">
        <v>19</v>
      </c>
      <c r="G2276" t="s">
        <v>20</v>
      </c>
      <c r="H2276" t="s">
        <v>592</v>
      </c>
      <c r="I2276" t="s">
        <v>22</v>
      </c>
      <c r="N2276" t="s">
        <v>24</v>
      </c>
      <c r="O2276" s="1">
        <v>40203.896608796298</v>
      </c>
    </row>
    <row r="2277" spans="1:15" x14ac:dyDescent="0.35">
      <c r="A2277" t="s">
        <v>500</v>
      </c>
      <c r="B2277" t="s">
        <v>25</v>
      </c>
      <c r="C2277">
        <v>203620</v>
      </c>
      <c r="D2277" t="s">
        <v>17</v>
      </c>
      <c r="E2277" t="s">
        <v>18</v>
      </c>
      <c r="F2277" t="s">
        <v>19</v>
      </c>
      <c r="H2277" t="s">
        <v>1357</v>
      </c>
      <c r="I2277" t="s">
        <v>22</v>
      </c>
      <c r="N2277" t="s">
        <v>24</v>
      </c>
      <c r="O2277" s="1">
        <v>40204.046168981484</v>
      </c>
    </row>
    <row r="2278" spans="1:15" x14ac:dyDescent="0.35">
      <c r="A2278" t="s">
        <v>327</v>
      </c>
      <c r="B2278" t="s">
        <v>25</v>
      </c>
      <c r="C2278">
        <v>48769</v>
      </c>
      <c r="D2278" t="s">
        <v>17</v>
      </c>
      <c r="E2278" t="s">
        <v>18</v>
      </c>
      <c r="F2278" t="s">
        <v>19</v>
      </c>
      <c r="G2278" t="s">
        <v>27</v>
      </c>
      <c r="H2278" t="s">
        <v>822</v>
      </c>
      <c r="I2278" t="s">
        <v>22</v>
      </c>
      <c r="M2278" t="s">
        <v>823</v>
      </c>
      <c r="N2278" t="s">
        <v>24</v>
      </c>
      <c r="O2278" s="1">
        <v>40204.422199074077</v>
      </c>
    </row>
    <row r="2279" spans="1:15" x14ac:dyDescent="0.35">
      <c r="A2279" t="s">
        <v>500</v>
      </c>
      <c r="B2279" t="s">
        <v>25</v>
      </c>
      <c r="C2279">
        <v>173019</v>
      </c>
      <c r="D2279" t="s">
        <v>17</v>
      </c>
      <c r="E2279" t="s">
        <v>18</v>
      </c>
      <c r="F2279" t="s">
        <v>19</v>
      </c>
      <c r="G2279" t="s">
        <v>20</v>
      </c>
      <c r="H2279" t="s">
        <v>822</v>
      </c>
      <c r="I2279" t="s">
        <v>22</v>
      </c>
      <c r="N2279" t="s">
        <v>24</v>
      </c>
      <c r="O2279" s="1">
        <v>40204.424328703702</v>
      </c>
    </row>
    <row r="2280" spans="1:15" x14ac:dyDescent="0.35">
      <c r="A2280" t="s">
        <v>15</v>
      </c>
      <c r="B2280" t="s">
        <v>25</v>
      </c>
      <c r="C2280">
        <v>676833</v>
      </c>
      <c r="D2280" t="s">
        <v>17</v>
      </c>
      <c r="E2280" t="s">
        <v>18</v>
      </c>
      <c r="F2280" t="s">
        <v>19</v>
      </c>
      <c r="I2280" t="s">
        <v>22</v>
      </c>
      <c r="N2280" t="s">
        <v>24</v>
      </c>
      <c r="O2280" s="1">
        <v>40204.846296296295</v>
      </c>
    </row>
    <row r="2281" spans="1:15" x14ac:dyDescent="0.35">
      <c r="A2281" t="s">
        <v>15</v>
      </c>
      <c r="B2281" t="s">
        <v>25</v>
      </c>
      <c r="C2281">
        <v>490664</v>
      </c>
      <c r="D2281" t="s">
        <v>17</v>
      </c>
      <c r="E2281" t="s">
        <v>18</v>
      </c>
      <c r="F2281" t="s">
        <v>19</v>
      </c>
      <c r="G2281" t="s">
        <v>20</v>
      </c>
      <c r="I2281" t="s">
        <v>22</v>
      </c>
      <c r="N2281" t="s">
        <v>24</v>
      </c>
      <c r="O2281" s="1">
        <v>40204.924317129633</v>
      </c>
    </row>
    <row r="2282" spans="1:15" x14ac:dyDescent="0.35">
      <c r="A2282" t="s">
        <v>15</v>
      </c>
      <c r="B2282" t="s">
        <v>16</v>
      </c>
      <c r="C2282">
        <v>230357</v>
      </c>
      <c r="D2282" t="s">
        <v>17</v>
      </c>
      <c r="E2282" t="s">
        <v>18</v>
      </c>
      <c r="F2282" t="s">
        <v>19</v>
      </c>
      <c r="G2282" t="s">
        <v>20</v>
      </c>
      <c r="H2282" t="s">
        <v>965</v>
      </c>
      <c r="I2282" t="s">
        <v>22</v>
      </c>
      <c r="L2282" t="s">
        <v>636</v>
      </c>
      <c r="M2282" t="s">
        <v>1412</v>
      </c>
      <c r="N2282" t="s">
        <v>24</v>
      </c>
      <c r="O2282" s="1">
        <v>40204.938877314817</v>
      </c>
    </row>
    <row r="2283" spans="1:15" x14ac:dyDescent="0.35">
      <c r="A2283" t="s">
        <v>560</v>
      </c>
      <c r="B2283" t="s">
        <v>25</v>
      </c>
      <c r="C2283">
        <v>475524</v>
      </c>
      <c r="D2283" t="s">
        <v>17</v>
      </c>
      <c r="E2283" t="s">
        <v>18</v>
      </c>
      <c r="F2283" t="s">
        <v>19</v>
      </c>
      <c r="G2283" t="s">
        <v>20</v>
      </c>
      <c r="H2283" t="s">
        <v>281</v>
      </c>
      <c r="I2283" t="s">
        <v>22</v>
      </c>
      <c r="N2283" t="s">
        <v>24</v>
      </c>
      <c r="O2283" s="1">
        <v>40205.478715277779</v>
      </c>
    </row>
    <row r="2284" spans="1:15" x14ac:dyDescent="0.35">
      <c r="A2284" t="s">
        <v>1381</v>
      </c>
      <c r="B2284" t="s">
        <v>16</v>
      </c>
      <c r="C2284">
        <v>400862</v>
      </c>
      <c r="D2284" t="s">
        <v>17</v>
      </c>
      <c r="E2284" t="s">
        <v>18</v>
      </c>
      <c r="F2284" t="s">
        <v>34</v>
      </c>
      <c r="G2284" t="s">
        <v>20</v>
      </c>
      <c r="H2284" t="s">
        <v>224</v>
      </c>
      <c r="I2284" t="s">
        <v>22</v>
      </c>
      <c r="K2284" t="s">
        <v>139</v>
      </c>
      <c r="N2284" t="s">
        <v>24</v>
      </c>
      <c r="O2284" s="1">
        <v>40205.735208333332</v>
      </c>
    </row>
    <row r="2285" spans="1:15" x14ac:dyDescent="0.35">
      <c r="A2285" t="s">
        <v>972</v>
      </c>
      <c r="B2285" t="s">
        <v>25</v>
      </c>
      <c r="C2285">
        <v>86522</v>
      </c>
      <c r="D2285" t="s">
        <v>17</v>
      </c>
      <c r="E2285" t="s">
        <v>18</v>
      </c>
      <c r="F2285" t="s">
        <v>19</v>
      </c>
      <c r="G2285" t="s">
        <v>27</v>
      </c>
      <c r="H2285" t="s">
        <v>295</v>
      </c>
      <c r="I2285" t="s">
        <v>144</v>
      </c>
      <c r="K2285" t="s">
        <v>250</v>
      </c>
      <c r="N2285" t="s">
        <v>24</v>
      </c>
      <c r="O2285" s="1">
        <v>40206.521041666667</v>
      </c>
    </row>
    <row r="2286" spans="1:15" x14ac:dyDescent="0.35">
      <c r="A2286" t="s">
        <v>221</v>
      </c>
      <c r="B2286" t="s">
        <v>25</v>
      </c>
      <c r="C2286">
        <v>27773</v>
      </c>
      <c r="D2286" t="s">
        <v>17</v>
      </c>
      <c r="E2286" t="s">
        <v>18</v>
      </c>
      <c r="F2286" t="s">
        <v>19</v>
      </c>
      <c r="G2286" t="s">
        <v>27</v>
      </c>
      <c r="H2286" t="s">
        <v>670</v>
      </c>
      <c r="I2286" t="s">
        <v>22</v>
      </c>
      <c r="K2286" t="s">
        <v>81</v>
      </c>
      <c r="N2286" t="s">
        <v>34</v>
      </c>
      <c r="O2286" s="1">
        <v>40206.55978009259</v>
      </c>
    </row>
    <row r="2287" spans="1:15" x14ac:dyDescent="0.35">
      <c r="A2287" t="s">
        <v>15</v>
      </c>
      <c r="B2287" t="s">
        <v>25</v>
      </c>
      <c r="C2287">
        <v>391072</v>
      </c>
      <c r="D2287" t="s">
        <v>17</v>
      </c>
      <c r="E2287" t="s">
        <v>18</v>
      </c>
      <c r="F2287" t="s">
        <v>19</v>
      </c>
      <c r="G2287" t="s">
        <v>20</v>
      </c>
      <c r="H2287" t="s">
        <v>102</v>
      </c>
      <c r="I2287" t="s">
        <v>22</v>
      </c>
      <c r="N2287" t="s">
        <v>24</v>
      </c>
      <c r="O2287" s="1">
        <v>40206.623287037037</v>
      </c>
    </row>
    <row r="2288" spans="1:15" x14ac:dyDescent="0.35">
      <c r="A2288" t="s">
        <v>560</v>
      </c>
      <c r="B2288" t="s">
        <v>25</v>
      </c>
      <c r="C2288">
        <v>199429</v>
      </c>
      <c r="D2288" t="s">
        <v>17</v>
      </c>
      <c r="E2288" t="s">
        <v>18</v>
      </c>
      <c r="I2288" t="s">
        <v>22</v>
      </c>
      <c r="N2288" t="s">
        <v>24</v>
      </c>
      <c r="O2288" s="1">
        <v>40206.642384259256</v>
      </c>
    </row>
    <row r="2289" spans="1:15" x14ac:dyDescent="0.35">
      <c r="A2289" t="s">
        <v>15</v>
      </c>
      <c r="B2289" t="s">
        <v>25</v>
      </c>
      <c r="C2289">
        <v>387549</v>
      </c>
      <c r="D2289" t="s">
        <v>17</v>
      </c>
      <c r="E2289" t="s">
        <v>18</v>
      </c>
      <c r="G2289" t="s">
        <v>20</v>
      </c>
      <c r="H2289" t="s">
        <v>703</v>
      </c>
      <c r="I2289" t="s">
        <v>22</v>
      </c>
      <c r="N2289" t="s">
        <v>24</v>
      </c>
      <c r="O2289" s="1">
        <v>40207.332071759258</v>
      </c>
    </row>
    <row r="2290" spans="1:15" x14ac:dyDescent="0.35">
      <c r="A2290" t="s">
        <v>221</v>
      </c>
      <c r="B2290" t="s">
        <v>25</v>
      </c>
      <c r="C2290">
        <v>456181</v>
      </c>
      <c r="D2290" t="s">
        <v>17</v>
      </c>
      <c r="E2290" t="s">
        <v>18</v>
      </c>
      <c r="F2290" t="s">
        <v>19</v>
      </c>
      <c r="G2290" t="s">
        <v>20</v>
      </c>
      <c r="H2290" t="s">
        <v>1920</v>
      </c>
      <c r="I2290" t="s">
        <v>22</v>
      </c>
      <c r="K2290" t="s">
        <v>195</v>
      </c>
      <c r="L2290" t="s">
        <v>1921</v>
      </c>
      <c r="N2290" t="s">
        <v>34</v>
      </c>
      <c r="O2290" s="1">
        <v>40207.419398148151</v>
      </c>
    </row>
    <row r="2291" spans="1:15" x14ac:dyDescent="0.35">
      <c r="A2291" t="s">
        <v>327</v>
      </c>
      <c r="B2291" t="s">
        <v>25</v>
      </c>
      <c r="C2291">
        <v>307844</v>
      </c>
      <c r="D2291" t="s">
        <v>17</v>
      </c>
      <c r="E2291" t="s">
        <v>18</v>
      </c>
      <c r="F2291" t="s">
        <v>19</v>
      </c>
      <c r="G2291" t="s">
        <v>20</v>
      </c>
      <c r="H2291" t="s">
        <v>914</v>
      </c>
      <c r="I2291" t="s">
        <v>22</v>
      </c>
      <c r="K2291" t="s">
        <v>282</v>
      </c>
      <c r="N2291" t="s">
        <v>24</v>
      </c>
      <c r="O2291" s="1">
        <v>40207.429074074076</v>
      </c>
    </row>
    <row r="2292" spans="1:15" x14ac:dyDescent="0.35">
      <c r="A2292" t="s">
        <v>15</v>
      </c>
      <c r="B2292" t="s">
        <v>25</v>
      </c>
      <c r="C2292">
        <v>75640</v>
      </c>
      <c r="D2292" t="s">
        <v>17</v>
      </c>
      <c r="E2292" t="s">
        <v>18</v>
      </c>
      <c r="F2292" t="s">
        <v>19</v>
      </c>
      <c r="G2292" t="s">
        <v>27</v>
      </c>
      <c r="H2292" t="s">
        <v>966</v>
      </c>
      <c r="I2292" t="s">
        <v>22</v>
      </c>
      <c r="N2292" t="s">
        <v>24</v>
      </c>
      <c r="O2292" s="1">
        <v>40207.570914351854</v>
      </c>
    </row>
    <row r="2293" spans="1:15" x14ac:dyDescent="0.35">
      <c r="A2293" t="s">
        <v>221</v>
      </c>
      <c r="B2293" t="s">
        <v>25</v>
      </c>
      <c r="C2293">
        <v>22546</v>
      </c>
      <c r="D2293" t="s">
        <v>17</v>
      </c>
      <c r="E2293" t="s">
        <v>18</v>
      </c>
      <c r="F2293" t="s">
        <v>19</v>
      </c>
      <c r="G2293" t="s">
        <v>27</v>
      </c>
      <c r="H2293" t="s">
        <v>254</v>
      </c>
      <c r="I2293" t="s">
        <v>22</v>
      </c>
      <c r="N2293" t="s">
        <v>34</v>
      </c>
      <c r="O2293" s="1">
        <v>40207.678749999999</v>
      </c>
    </row>
    <row r="2294" spans="1:15" x14ac:dyDescent="0.35">
      <c r="A2294" t="s">
        <v>186</v>
      </c>
      <c r="B2294" t="s">
        <v>25</v>
      </c>
      <c r="C2294">
        <v>17197</v>
      </c>
      <c r="D2294" t="s">
        <v>17</v>
      </c>
      <c r="E2294" t="s">
        <v>18</v>
      </c>
      <c r="F2294" t="s">
        <v>19</v>
      </c>
      <c r="G2294" t="s">
        <v>27</v>
      </c>
      <c r="H2294" t="s">
        <v>244</v>
      </c>
      <c r="I2294" t="s">
        <v>22</v>
      </c>
      <c r="N2294" t="s">
        <v>24</v>
      </c>
      <c r="O2294" s="1">
        <v>40208.245462962965</v>
      </c>
    </row>
    <row r="2295" spans="1:15" x14ac:dyDescent="0.35">
      <c r="A2295" t="s">
        <v>221</v>
      </c>
      <c r="B2295" t="s">
        <v>25</v>
      </c>
      <c r="C2295">
        <v>992570</v>
      </c>
      <c r="D2295" t="s">
        <v>17</v>
      </c>
      <c r="E2295" t="s">
        <v>18</v>
      </c>
      <c r="F2295" t="s">
        <v>19</v>
      </c>
      <c r="G2295" t="s">
        <v>20</v>
      </c>
      <c r="H2295" t="s">
        <v>464</v>
      </c>
      <c r="I2295" t="s">
        <v>22</v>
      </c>
      <c r="K2295" t="s">
        <v>31</v>
      </c>
      <c r="M2295" t="s">
        <v>2787</v>
      </c>
      <c r="N2295" t="s">
        <v>34</v>
      </c>
      <c r="O2295" s="1">
        <v>40209.566064814811</v>
      </c>
    </row>
    <row r="2296" spans="1:15" x14ac:dyDescent="0.35">
      <c r="A2296" t="s">
        <v>15</v>
      </c>
      <c r="B2296" t="s">
        <v>16</v>
      </c>
      <c r="C2296">
        <v>316660</v>
      </c>
      <c r="D2296" t="s">
        <v>17</v>
      </c>
      <c r="E2296" t="s">
        <v>18</v>
      </c>
      <c r="F2296" t="s">
        <v>19</v>
      </c>
      <c r="I2296" t="s">
        <v>22</v>
      </c>
      <c r="N2296" t="s">
        <v>24</v>
      </c>
      <c r="O2296" s="1">
        <v>40209.792141203703</v>
      </c>
    </row>
    <row r="2297" spans="1:15" x14ac:dyDescent="0.35">
      <c r="A2297" t="s">
        <v>15</v>
      </c>
      <c r="B2297" t="s">
        <v>25</v>
      </c>
      <c r="C2297">
        <v>389278</v>
      </c>
      <c r="D2297" t="s">
        <v>17</v>
      </c>
      <c r="E2297" t="s">
        <v>18</v>
      </c>
      <c r="F2297" t="s">
        <v>19</v>
      </c>
      <c r="I2297" t="s">
        <v>22</v>
      </c>
      <c r="N2297" t="s">
        <v>24</v>
      </c>
      <c r="O2297" s="1">
        <v>40209.992731481485</v>
      </c>
    </row>
    <row r="2298" spans="1:15" x14ac:dyDescent="0.35">
      <c r="A2298" t="s">
        <v>15</v>
      </c>
      <c r="B2298" t="s">
        <v>25</v>
      </c>
      <c r="C2298">
        <v>615978</v>
      </c>
      <c r="D2298" t="s">
        <v>17</v>
      </c>
      <c r="E2298" t="s">
        <v>18</v>
      </c>
      <c r="F2298" t="s">
        <v>96</v>
      </c>
      <c r="G2298" t="s">
        <v>20</v>
      </c>
      <c r="I2298" t="s">
        <v>22</v>
      </c>
      <c r="N2298" t="s">
        <v>24</v>
      </c>
      <c r="O2298" s="1">
        <v>40210.687511574077</v>
      </c>
    </row>
    <row r="2299" spans="1:15" x14ac:dyDescent="0.35">
      <c r="A2299" t="s">
        <v>221</v>
      </c>
      <c r="B2299" t="s">
        <v>16</v>
      </c>
      <c r="C2299">
        <v>18201</v>
      </c>
      <c r="D2299" t="s">
        <v>17</v>
      </c>
      <c r="E2299" t="s">
        <v>18</v>
      </c>
      <c r="F2299" t="s">
        <v>19</v>
      </c>
      <c r="G2299" t="s">
        <v>27</v>
      </c>
      <c r="I2299" t="s">
        <v>22</v>
      </c>
      <c r="K2299" t="s">
        <v>139</v>
      </c>
      <c r="N2299" t="s">
        <v>167</v>
      </c>
      <c r="O2299" s="1">
        <v>40210.879050925927</v>
      </c>
    </row>
    <row r="2300" spans="1:15" x14ac:dyDescent="0.35">
      <c r="A2300" t="s">
        <v>15</v>
      </c>
      <c r="B2300" t="s">
        <v>25</v>
      </c>
      <c r="C2300">
        <v>751395</v>
      </c>
      <c r="D2300" t="s">
        <v>17</v>
      </c>
      <c r="E2300" t="s">
        <v>18</v>
      </c>
      <c r="F2300" t="s">
        <v>96</v>
      </c>
      <c r="G2300" t="s">
        <v>20</v>
      </c>
      <c r="H2300" t="s">
        <v>102</v>
      </c>
      <c r="I2300" t="s">
        <v>22</v>
      </c>
      <c r="N2300" t="s">
        <v>24</v>
      </c>
      <c r="O2300" s="1">
        <v>40210.886157407411</v>
      </c>
    </row>
    <row r="2301" spans="1:15" x14ac:dyDescent="0.35">
      <c r="A2301" t="s">
        <v>15</v>
      </c>
      <c r="B2301" t="s">
        <v>25</v>
      </c>
      <c r="C2301">
        <v>694228</v>
      </c>
      <c r="D2301" t="s">
        <v>17</v>
      </c>
      <c r="E2301" t="s">
        <v>18</v>
      </c>
      <c r="F2301" t="s">
        <v>19</v>
      </c>
      <c r="G2301" t="s">
        <v>20</v>
      </c>
      <c r="H2301" t="s">
        <v>1427</v>
      </c>
      <c r="I2301" t="s">
        <v>22</v>
      </c>
      <c r="K2301" t="s">
        <v>81</v>
      </c>
      <c r="L2301" t="s">
        <v>2306</v>
      </c>
      <c r="N2301" t="s">
        <v>24</v>
      </c>
      <c r="O2301" s="1">
        <v>40211.32534722222</v>
      </c>
    </row>
    <row r="2302" spans="1:15" x14ac:dyDescent="0.35">
      <c r="A2302" t="s">
        <v>221</v>
      </c>
      <c r="B2302" t="s">
        <v>16</v>
      </c>
      <c r="C2302">
        <v>199353</v>
      </c>
      <c r="D2302" t="s">
        <v>17</v>
      </c>
      <c r="E2302" t="s">
        <v>18</v>
      </c>
      <c r="F2302" t="s">
        <v>19</v>
      </c>
      <c r="G2302" t="s">
        <v>27</v>
      </c>
      <c r="H2302" t="s">
        <v>1338</v>
      </c>
      <c r="I2302" t="s">
        <v>22</v>
      </c>
      <c r="K2302" t="s">
        <v>139</v>
      </c>
      <c r="L2302" t="s">
        <v>1339</v>
      </c>
      <c r="M2302" t="s">
        <v>1340</v>
      </c>
      <c r="N2302" t="s">
        <v>34</v>
      </c>
      <c r="O2302" s="1">
        <v>40211.693865740737</v>
      </c>
    </row>
    <row r="2303" spans="1:15" x14ac:dyDescent="0.35">
      <c r="A2303" t="s">
        <v>15</v>
      </c>
      <c r="B2303" t="s">
        <v>16</v>
      </c>
      <c r="C2303">
        <v>816187</v>
      </c>
      <c r="D2303" t="s">
        <v>17</v>
      </c>
      <c r="E2303" t="s">
        <v>18</v>
      </c>
      <c r="F2303" t="s">
        <v>19</v>
      </c>
      <c r="G2303" t="s">
        <v>20</v>
      </c>
      <c r="I2303" t="s">
        <v>22</v>
      </c>
      <c r="N2303" t="s">
        <v>24</v>
      </c>
      <c r="O2303" s="1">
        <v>40211.708715277775</v>
      </c>
    </row>
    <row r="2304" spans="1:15" x14ac:dyDescent="0.35">
      <c r="A2304" t="s">
        <v>15</v>
      </c>
      <c r="B2304" t="s">
        <v>16</v>
      </c>
      <c r="C2304">
        <v>296393</v>
      </c>
      <c r="D2304" t="s">
        <v>17</v>
      </c>
      <c r="E2304" t="s">
        <v>18</v>
      </c>
      <c r="F2304" t="s">
        <v>19</v>
      </c>
      <c r="G2304" t="s">
        <v>20</v>
      </c>
      <c r="H2304" t="s">
        <v>156</v>
      </c>
      <c r="I2304" t="s">
        <v>22</v>
      </c>
      <c r="K2304" t="s">
        <v>31</v>
      </c>
      <c r="M2304" t="s">
        <v>1544</v>
      </c>
      <c r="N2304" t="s">
        <v>24</v>
      </c>
      <c r="O2304" s="1">
        <v>40211.93440972222</v>
      </c>
    </row>
    <row r="2305" spans="1:15" x14ac:dyDescent="0.35">
      <c r="A2305" t="s">
        <v>221</v>
      </c>
      <c r="B2305" t="s">
        <v>25</v>
      </c>
      <c r="C2305">
        <v>39093</v>
      </c>
      <c r="D2305" t="s">
        <v>17</v>
      </c>
      <c r="E2305" t="s">
        <v>18</v>
      </c>
      <c r="F2305" t="s">
        <v>19</v>
      </c>
      <c r="I2305" t="s">
        <v>22</v>
      </c>
      <c r="N2305" t="s">
        <v>24</v>
      </c>
      <c r="O2305" s="1">
        <v>40212.409490740742</v>
      </c>
    </row>
    <row r="2306" spans="1:15" x14ac:dyDescent="0.35">
      <c r="A2306" t="s">
        <v>327</v>
      </c>
      <c r="B2306" t="s">
        <v>25</v>
      </c>
      <c r="C2306">
        <v>481118</v>
      </c>
      <c r="D2306" t="s">
        <v>17</v>
      </c>
      <c r="E2306" t="s">
        <v>18</v>
      </c>
      <c r="I2306" t="s">
        <v>22</v>
      </c>
      <c r="N2306" t="s">
        <v>24</v>
      </c>
      <c r="O2306" s="1">
        <v>40212.838622685187</v>
      </c>
    </row>
    <row r="2307" spans="1:15" x14ac:dyDescent="0.35">
      <c r="A2307" t="s">
        <v>500</v>
      </c>
      <c r="B2307" t="s">
        <v>25</v>
      </c>
      <c r="C2307">
        <v>456116</v>
      </c>
      <c r="D2307" t="s">
        <v>17</v>
      </c>
      <c r="E2307" t="s">
        <v>18</v>
      </c>
      <c r="F2307" t="s">
        <v>19</v>
      </c>
      <c r="I2307" t="s">
        <v>22</v>
      </c>
      <c r="K2307" t="s">
        <v>195</v>
      </c>
      <c r="N2307" t="s">
        <v>24</v>
      </c>
      <c r="O2307" s="1">
        <v>40212.938437500001</v>
      </c>
    </row>
    <row r="2308" spans="1:15" x14ac:dyDescent="0.35">
      <c r="A2308" t="s">
        <v>560</v>
      </c>
      <c r="B2308" t="s">
        <v>25</v>
      </c>
      <c r="C2308">
        <v>540963</v>
      </c>
      <c r="D2308" t="s">
        <v>17</v>
      </c>
      <c r="E2308" t="s">
        <v>18</v>
      </c>
      <c r="F2308" t="s">
        <v>19</v>
      </c>
      <c r="G2308" t="s">
        <v>20</v>
      </c>
      <c r="I2308" t="s">
        <v>22</v>
      </c>
      <c r="N2308" t="s">
        <v>24</v>
      </c>
      <c r="O2308" s="1">
        <v>40213.342893518522</v>
      </c>
    </row>
    <row r="2309" spans="1:15" x14ac:dyDescent="0.35">
      <c r="A2309" t="s">
        <v>327</v>
      </c>
      <c r="B2309" t="s">
        <v>25</v>
      </c>
      <c r="C2309">
        <v>407884</v>
      </c>
      <c r="D2309" t="s">
        <v>17</v>
      </c>
      <c r="E2309" t="s">
        <v>18</v>
      </c>
      <c r="G2309" t="s">
        <v>20</v>
      </c>
      <c r="H2309" t="s">
        <v>135</v>
      </c>
      <c r="I2309" t="s">
        <v>22</v>
      </c>
      <c r="N2309" t="s">
        <v>24</v>
      </c>
      <c r="O2309" s="1">
        <v>40213.412083333336</v>
      </c>
    </row>
    <row r="2310" spans="1:15" x14ac:dyDescent="0.35">
      <c r="A2310" t="s">
        <v>15</v>
      </c>
      <c r="B2310" t="s">
        <v>16</v>
      </c>
      <c r="C2310">
        <v>84413</v>
      </c>
      <c r="D2310" t="s">
        <v>17</v>
      </c>
      <c r="E2310" t="s">
        <v>18</v>
      </c>
      <c r="F2310" t="s">
        <v>19</v>
      </c>
      <c r="G2310" t="s">
        <v>27</v>
      </c>
      <c r="H2310" t="s">
        <v>630</v>
      </c>
      <c r="I2310" t="s">
        <v>22</v>
      </c>
      <c r="N2310" t="s">
        <v>24</v>
      </c>
      <c r="O2310" s="1">
        <v>40213.50439814815</v>
      </c>
    </row>
    <row r="2311" spans="1:15" x14ac:dyDescent="0.35">
      <c r="A2311" t="s">
        <v>15</v>
      </c>
      <c r="B2311" t="s">
        <v>16</v>
      </c>
      <c r="C2311">
        <v>91795</v>
      </c>
      <c r="D2311" t="s">
        <v>17</v>
      </c>
      <c r="E2311" t="s">
        <v>18</v>
      </c>
      <c r="F2311" t="s">
        <v>19</v>
      </c>
      <c r="G2311" t="s">
        <v>27</v>
      </c>
      <c r="H2311" t="s">
        <v>630</v>
      </c>
      <c r="I2311" t="s">
        <v>144</v>
      </c>
      <c r="N2311" t="s">
        <v>24</v>
      </c>
      <c r="O2311" s="1">
        <v>40213.585462962961</v>
      </c>
    </row>
    <row r="2312" spans="1:15" x14ac:dyDescent="0.35">
      <c r="A2312" t="s">
        <v>327</v>
      </c>
      <c r="B2312" t="s">
        <v>16</v>
      </c>
      <c r="C2312">
        <v>806855</v>
      </c>
      <c r="D2312" t="s">
        <v>17</v>
      </c>
      <c r="E2312" t="s">
        <v>18</v>
      </c>
      <c r="F2312" t="s">
        <v>34</v>
      </c>
      <c r="G2312" t="s">
        <v>20</v>
      </c>
      <c r="H2312" t="s">
        <v>28</v>
      </c>
      <c r="I2312" t="s">
        <v>22</v>
      </c>
      <c r="M2312" t="s">
        <v>2476</v>
      </c>
      <c r="N2312" t="s">
        <v>24</v>
      </c>
      <c r="O2312" s="1">
        <v>40213.96671296296</v>
      </c>
    </row>
    <row r="2313" spans="1:15" x14ac:dyDescent="0.35">
      <c r="A2313" t="s">
        <v>221</v>
      </c>
      <c r="B2313" t="s">
        <v>16</v>
      </c>
      <c r="C2313">
        <v>20863</v>
      </c>
      <c r="D2313" t="s">
        <v>17</v>
      </c>
      <c r="E2313" t="s">
        <v>18</v>
      </c>
      <c r="F2313" t="s">
        <v>19</v>
      </c>
      <c r="G2313" t="s">
        <v>27</v>
      </c>
      <c r="H2313" t="s">
        <v>113</v>
      </c>
      <c r="I2313" t="s">
        <v>421</v>
      </c>
      <c r="J2313">
        <v>40</v>
      </c>
      <c r="K2313" t="s">
        <v>552</v>
      </c>
      <c r="L2313">
        <v>1947</v>
      </c>
      <c r="N2313" t="s">
        <v>167</v>
      </c>
      <c r="O2313" s="1">
        <v>40214.182986111111</v>
      </c>
    </row>
    <row r="2314" spans="1:15" x14ac:dyDescent="0.35">
      <c r="A2314" t="s">
        <v>15</v>
      </c>
      <c r="B2314" t="s">
        <v>16</v>
      </c>
      <c r="C2314">
        <v>632621</v>
      </c>
      <c r="D2314" t="s">
        <v>17</v>
      </c>
      <c r="E2314" t="s">
        <v>18</v>
      </c>
      <c r="F2314" t="s">
        <v>19</v>
      </c>
      <c r="G2314" t="s">
        <v>20</v>
      </c>
      <c r="H2314" t="s">
        <v>156</v>
      </c>
      <c r="I2314" t="s">
        <v>22</v>
      </c>
      <c r="M2314" t="s">
        <v>2218</v>
      </c>
      <c r="N2314" t="s">
        <v>24</v>
      </c>
      <c r="O2314" s="1">
        <v>40214.706805555557</v>
      </c>
    </row>
    <row r="2315" spans="1:15" x14ac:dyDescent="0.35">
      <c r="A2315" t="s">
        <v>15</v>
      </c>
      <c r="B2315" t="s">
        <v>25</v>
      </c>
      <c r="C2315">
        <v>157121</v>
      </c>
      <c r="D2315" t="s">
        <v>17</v>
      </c>
      <c r="E2315" t="s">
        <v>18</v>
      </c>
      <c r="F2315" t="s">
        <v>19</v>
      </c>
      <c r="G2315" t="s">
        <v>20</v>
      </c>
      <c r="H2315" t="s">
        <v>592</v>
      </c>
      <c r="I2315" t="s">
        <v>22</v>
      </c>
      <c r="N2315" t="s">
        <v>24</v>
      </c>
      <c r="O2315" s="1">
        <v>40214.867245370369</v>
      </c>
    </row>
    <row r="2316" spans="1:15" x14ac:dyDescent="0.35">
      <c r="A2316" t="s">
        <v>314</v>
      </c>
      <c r="B2316" t="s">
        <v>25</v>
      </c>
      <c r="C2316">
        <v>22486</v>
      </c>
      <c r="D2316" t="s">
        <v>17</v>
      </c>
      <c r="E2316" t="s">
        <v>18</v>
      </c>
      <c r="G2316" t="s">
        <v>27</v>
      </c>
      <c r="H2316" t="s">
        <v>611</v>
      </c>
      <c r="I2316" t="s">
        <v>22</v>
      </c>
      <c r="K2316" t="s">
        <v>132</v>
      </c>
      <c r="N2316" t="s">
        <v>34</v>
      </c>
      <c r="O2316" s="1">
        <v>40215.194837962961</v>
      </c>
    </row>
    <row r="2317" spans="1:15" x14ac:dyDescent="0.35">
      <c r="A2317" t="s">
        <v>221</v>
      </c>
      <c r="B2317" t="s">
        <v>25</v>
      </c>
      <c r="C2317">
        <v>995589</v>
      </c>
      <c r="D2317" t="s">
        <v>17</v>
      </c>
      <c r="E2317" t="s">
        <v>18</v>
      </c>
      <c r="F2317" t="s">
        <v>34</v>
      </c>
      <c r="I2317" t="s">
        <v>22</v>
      </c>
      <c r="N2317" t="s">
        <v>34</v>
      </c>
      <c r="O2317" s="1">
        <v>40215.290856481479</v>
      </c>
    </row>
    <row r="2318" spans="1:15" x14ac:dyDescent="0.35">
      <c r="B2318" t="s">
        <v>1112</v>
      </c>
      <c r="C2318" t="s">
        <v>2873</v>
      </c>
      <c r="D2318" t="s">
        <v>17</v>
      </c>
      <c r="E2318" t="s">
        <v>18</v>
      </c>
      <c r="F2318" t="s">
        <v>19</v>
      </c>
      <c r="G2318" t="s">
        <v>20</v>
      </c>
      <c r="H2318" t="s">
        <v>256</v>
      </c>
      <c r="I2318" t="s">
        <v>22</v>
      </c>
      <c r="K2318" t="s">
        <v>31</v>
      </c>
      <c r="M2318" t="s">
        <v>2874</v>
      </c>
      <c r="N2318" t="s">
        <v>24</v>
      </c>
      <c r="O2318" s="1">
        <v>40215.41028935185</v>
      </c>
    </row>
    <row r="2319" spans="1:15" x14ac:dyDescent="0.35">
      <c r="A2319" t="s">
        <v>15</v>
      </c>
      <c r="B2319" t="s">
        <v>25</v>
      </c>
      <c r="C2319">
        <v>69359</v>
      </c>
      <c r="D2319" t="s">
        <v>17</v>
      </c>
      <c r="E2319" t="s">
        <v>18</v>
      </c>
      <c r="I2319" t="s">
        <v>22</v>
      </c>
      <c r="N2319" t="s">
        <v>24</v>
      </c>
      <c r="O2319" s="1">
        <v>40216.538831018515</v>
      </c>
    </row>
    <row r="2320" spans="1:15" x14ac:dyDescent="0.35">
      <c r="A2320" t="s">
        <v>15</v>
      </c>
      <c r="B2320" t="s">
        <v>25</v>
      </c>
      <c r="C2320">
        <v>95944</v>
      </c>
      <c r="D2320" t="s">
        <v>17</v>
      </c>
      <c r="E2320" t="s">
        <v>18</v>
      </c>
      <c r="F2320" t="s">
        <v>19</v>
      </c>
      <c r="G2320" t="s">
        <v>27</v>
      </c>
      <c r="I2320" t="s">
        <v>22</v>
      </c>
      <c r="N2320" t="s">
        <v>167</v>
      </c>
      <c r="O2320" s="1">
        <v>40216.776805555557</v>
      </c>
    </row>
    <row r="2321" spans="1:15" x14ac:dyDescent="0.35">
      <c r="A2321" t="s">
        <v>221</v>
      </c>
      <c r="B2321" t="s">
        <v>16</v>
      </c>
      <c r="C2321">
        <v>5085</v>
      </c>
      <c r="D2321" t="s">
        <v>17</v>
      </c>
      <c r="E2321" t="s">
        <v>18</v>
      </c>
      <c r="F2321" t="s">
        <v>19</v>
      </c>
      <c r="G2321" t="s">
        <v>27</v>
      </c>
      <c r="H2321" t="s">
        <v>258</v>
      </c>
      <c r="I2321" t="s">
        <v>22</v>
      </c>
      <c r="K2321" t="s">
        <v>31</v>
      </c>
      <c r="M2321" t="s">
        <v>283</v>
      </c>
      <c r="N2321" t="s">
        <v>34</v>
      </c>
      <c r="O2321" s="1">
        <v>40217.360393518517</v>
      </c>
    </row>
    <row r="2322" spans="1:15" x14ac:dyDescent="0.35">
      <c r="A2322" t="s">
        <v>15</v>
      </c>
      <c r="B2322" t="s">
        <v>25</v>
      </c>
      <c r="C2322">
        <v>656462</v>
      </c>
      <c r="D2322" t="s">
        <v>17</v>
      </c>
      <c r="E2322" t="s">
        <v>18</v>
      </c>
      <c r="F2322" t="s">
        <v>19</v>
      </c>
      <c r="H2322" t="s">
        <v>2250</v>
      </c>
      <c r="I2322" t="s">
        <v>22</v>
      </c>
      <c r="N2322" t="s">
        <v>24</v>
      </c>
      <c r="O2322" s="1">
        <v>40217.484293981484</v>
      </c>
    </row>
    <row r="2323" spans="1:15" x14ac:dyDescent="0.35">
      <c r="A2323" t="s">
        <v>327</v>
      </c>
      <c r="B2323" t="s">
        <v>25</v>
      </c>
      <c r="C2323">
        <v>27296</v>
      </c>
      <c r="D2323" t="s">
        <v>17</v>
      </c>
      <c r="E2323" t="s">
        <v>18</v>
      </c>
      <c r="F2323" t="s">
        <v>19</v>
      </c>
      <c r="I2323" t="s">
        <v>22</v>
      </c>
      <c r="N2323" t="s">
        <v>24</v>
      </c>
      <c r="O2323" s="1">
        <v>40217.549317129633</v>
      </c>
    </row>
    <row r="2324" spans="1:15" x14ac:dyDescent="0.35">
      <c r="A2324" t="s">
        <v>15</v>
      </c>
      <c r="B2324" t="s">
        <v>25</v>
      </c>
      <c r="C2324">
        <v>98008</v>
      </c>
      <c r="D2324" t="s">
        <v>17</v>
      </c>
      <c r="E2324" t="s">
        <v>18</v>
      </c>
      <c r="F2324" t="s">
        <v>19</v>
      </c>
      <c r="G2324" t="s">
        <v>27</v>
      </c>
      <c r="H2324" t="s">
        <v>28</v>
      </c>
      <c r="I2324" t="s">
        <v>22</v>
      </c>
      <c r="N2324" t="s">
        <v>24</v>
      </c>
      <c r="O2324" s="1">
        <v>40217.982754629629</v>
      </c>
    </row>
    <row r="2325" spans="1:15" x14ac:dyDescent="0.35">
      <c r="A2325" t="s">
        <v>221</v>
      </c>
      <c r="B2325" t="s">
        <v>25</v>
      </c>
      <c r="C2325">
        <v>15347</v>
      </c>
      <c r="D2325" t="s">
        <v>17</v>
      </c>
      <c r="E2325" t="s">
        <v>18</v>
      </c>
      <c r="F2325" t="s">
        <v>19</v>
      </c>
      <c r="G2325" t="s">
        <v>27</v>
      </c>
      <c r="H2325" t="s">
        <v>35</v>
      </c>
      <c r="I2325" t="s">
        <v>370</v>
      </c>
      <c r="K2325" t="s">
        <v>222</v>
      </c>
      <c r="N2325" t="s">
        <v>34</v>
      </c>
      <c r="O2325" s="1">
        <v>40218.482187499998</v>
      </c>
    </row>
    <row r="2326" spans="1:15" x14ac:dyDescent="0.35">
      <c r="A2326" t="s">
        <v>560</v>
      </c>
      <c r="B2326" t="s">
        <v>16</v>
      </c>
      <c r="C2326">
        <v>144510</v>
      </c>
      <c r="D2326" t="s">
        <v>17</v>
      </c>
      <c r="E2326" t="s">
        <v>18</v>
      </c>
      <c r="F2326" t="s">
        <v>19</v>
      </c>
      <c r="G2326" t="s">
        <v>20</v>
      </c>
      <c r="H2326" t="s">
        <v>1225</v>
      </c>
      <c r="I2326" t="s">
        <v>144</v>
      </c>
      <c r="K2326" t="s">
        <v>195</v>
      </c>
      <c r="N2326" t="s">
        <v>24</v>
      </c>
      <c r="O2326" s="1">
        <v>40218.991041666668</v>
      </c>
    </row>
    <row r="2327" spans="1:15" x14ac:dyDescent="0.35">
      <c r="A2327" t="s">
        <v>560</v>
      </c>
      <c r="B2327" t="s">
        <v>25</v>
      </c>
      <c r="C2327">
        <v>292950</v>
      </c>
      <c r="D2327" t="s">
        <v>17</v>
      </c>
      <c r="E2327" t="s">
        <v>18</v>
      </c>
      <c r="F2327" t="s">
        <v>19</v>
      </c>
      <c r="G2327" t="s">
        <v>20</v>
      </c>
      <c r="H2327" t="s">
        <v>392</v>
      </c>
      <c r="I2327" t="s">
        <v>144</v>
      </c>
      <c r="K2327" t="s">
        <v>195</v>
      </c>
      <c r="N2327" t="s">
        <v>24</v>
      </c>
      <c r="O2327" s="1">
        <v>40219.575613425928</v>
      </c>
    </row>
    <row r="2328" spans="1:15" x14ac:dyDescent="0.35">
      <c r="A2328" t="s">
        <v>560</v>
      </c>
      <c r="B2328" t="s">
        <v>16</v>
      </c>
      <c r="C2328">
        <v>338888</v>
      </c>
      <c r="D2328" t="s">
        <v>17</v>
      </c>
      <c r="E2328" t="s">
        <v>18</v>
      </c>
      <c r="F2328" t="s">
        <v>34</v>
      </c>
      <c r="G2328" t="s">
        <v>20</v>
      </c>
      <c r="H2328" t="s">
        <v>392</v>
      </c>
      <c r="I2328" t="s">
        <v>144</v>
      </c>
      <c r="K2328" t="s">
        <v>195</v>
      </c>
      <c r="N2328" t="s">
        <v>24</v>
      </c>
      <c r="O2328" s="1">
        <v>40219.576053240744</v>
      </c>
    </row>
    <row r="2329" spans="1:15" x14ac:dyDescent="0.35">
      <c r="A2329" t="s">
        <v>221</v>
      </c>
      <c r="B2329" t="s">
        <v>25</v>
      </c>
      <c r="C2329">
        <v>250943</v>
      </c>
      <c r="D2329" t="s">
        <v>17</v>
      </c>
      <c r="E2329" t="s">
        <v>18</v>
      </c>
      <c r="F2329" t="s">
        <v>19</v>
      </c>
      <c r="G2329" t="s">
        <v>27</v>
      </c>
      <c r="H2329" t="s">
        <v>234</v>
      </c>
      <c r="I2329" t="s">
        <v>22</v>
      </c>
      <c r="K2329" t="s">
        <v>139</v>
      </c>
      <c r="L2329">
        <v>1960</v>
      </c>
      <c r="N2329" t="s">
        <v>34</v>
      </c>
      <c r="O2329" s="1">
        <v>40219.625300925924</v>
      </c>
    </row>
    <row r="2330" spans="1:15" x14ac:dyDescent="0.35">
      <c r="A2330" t="s">
        <v>95</v>
      </c>
      <c r="B2330" t="s">
        <v>25</v>
      </c>
      <c r="C2330">
        <v>4183</v>
      </c>
      <c r="D2330" t="s">
        <v>73</v>
      </c>
      <c r="E2330" t="s">
        <v>18</v>
      </c>
      <c r="F2330" t="s">
        <v>19</v>
      </c>
      <c r="G2330" t="s">
        <v>27</v>
      </c>
      <c r="H2330" t="s">
        <v>245</v>
      </c>
      <c r="I2330" t="s">
        <v>22</v>
      </c>
      <c r="K2330" t="s">
        <v>81</v>
      </c>
      <c r="L2330">
        <v>1930</v>
      </c>
      <c r="N2330" t="s">
        <v>24</v>
      </c>
      <c r="O2330" s="1">
        <v>40219.65525462963</v>
      </c>
    </row>
    <row r="2331" spans="1:15" x14ac:dyDescent="0.35">
      <c r="A2331" t="s">
        <v>327</v>
      </c>
      <c r="B2331" t="s">
        <v>16</v>
      </c>
      <c r="C2331">
        <v>112904</v>
      </c>
      <c r="D2331" t="s">
        <v>17</v>
      </c>
      <c r="E2331" t="s">
        <v>18</v>
      </c>
      <c r="F2331" t="s">
        <v>19</v>
      </c>
      <c r="G2331" t="s">
        <v>27</v>
      </c>
      <c r="H2331" t="s">
        <v>245</v>
      </c>
      <c r="I2331" t="s">
        <v>22</v>
      </c>
      <c r="N2331" t="s">
        <v>24</v>
      </c>
      <c r="O2331" s="1">
        <v>40219.65828703704</v>
      </c>
    </row>
    <row r="2332" spans="1:15" x14ac:dyDescent="0.35">
      <c r="A2332" t="s">
        <v>221</v>
      </c>
      <c r="B2332" t="s">
        <v>25</v>
      </c>
      <c r="C2332">
        <v>11135</v>
      </c>
      <c r="D2332" t="s">
        <v>17</v>
      </c>
      <c r="E2332" t="s">
        <v>18</v>
      </c>
      <c r="F2332" t="s">
        <v>19</v>
      </c>
      <c r="G2332" t="s">
        <v>27</v>
      </c>
      <c r="H2332" t="s">
        <v>28</v>
      </c>
      <c r="I2332" t="s">
        <v>86</v>
      </c>
      <c r="K2332" t="s">
        <v>230</v>
      </c>
      <c r="L2332">
        <v>1938</v>
      </c>
      <c r="N2332" t="s">
        <v>34</v>
      </c>
      <c r="O2332" s="1">
        <v>40219.666666666664</v>
      </c>
    </row>
    <row r="2333" spans="1:15" x14ac:dyDescent="0.35">
      <c r="A2333" t="s">
        <v>560</v>
      </c>
      <c r="B2333" t="s">
        <v>25</v>
      </c>
      <c r="C2333">
        <v>199418</v>
      </c>
      <c r="D2333" t="s">
        <v>17</v>
      </c>
      <c r="E2333" t="s">
        <v>18</v>
      </c>
      <c r="F2333" t="s">
        <v>19</v>
      </c>
      <c r="G2333" t="s">
        <v>20</v>
      </c>
      <c r="H2333" t="s">
        <v>28</v>
      </c>
      <c r="I2333" t="s">
        <v>144</v>
      </c>
      <c r="K2333" t="s">
        <v>926</v>
      </c>
      <c r="L2333">
        <v>1956</v>
      </c>
      <c r="M2333" t="s">
        <v>1341</v>
      </c>
      <c r="N2333" t="s">
        <v>24</v>
      </c>
      <c r="O2333" s="1">
        <v>40219.669618055559</v>
      </c>
    </row>
    <row r="2334" spans="1:15" x14ac:dyDescent="0.35">
      <c r="A2334" t="s">
        <v>15</v>
      </c>
      <c r="B2334" t="s">
        <v>25</v>
      </c>
      <c r="C2334">
        <v>822789</v>
      </c>
      <c r="D2334" t="s">
        <v>17</v>
      </c>
      <c r="E2334" t="s">
        <v>18</v>
      </c>
      <c r="F2334" t="s">
        <v>19</v>
      </c>
      <c r="G2334" t="s">
        <v>20</v>
      </c>
      <c r="H2334" t="s">
        <v>316</v>
      </c>
      <c r="I2334" t="s">
        <v>22</v>
      </c>
      <c r="N2334" t="s">
        <v>24</v>
      </c>
      <c r="O2334" s="1">
        <v>40219.882106481484</v>
      </c>
    </row>
    <row r="2335" spans="1:15" x14ac:dyDescent="0.35">
      <c r="A2335" t="s">
        <v>15</v>
      </c>
      <c r="B2335" t="s">
        <v>16</v>
      </c>
      <c r="C2335">
        <v>519212</v>
      </c>
      <c r="D2335" t="s">
        <v>17</v>
      </c>
      <c r="E2335" t="s">
        <v>18</v>
      </c>
      <c r="F2335" t="s">
        <v>19</v>
      </c>
      <c r="G2335" t="s">
        <v>20</v>
      </c>
      <c r="H2335" t="s">
        <v>316</v>
      </c>
      <c r="I2335" t="s">
        <v>22</v>
      </c>
      <c r="N2335" t="s">
        <v>24</v>
      </c>
      <c r="O2335" s="1">
        <v>40219.883043981485</v>
      </c>
    </row>
    <row r="2336" spans="1:15" x14ac:dyDescent="0.35">
      <c r="A2336" t="s">
        <v>15</v>
      </c>
      <c r="B2336" t="s">
        <v>16</v>
      </c>
      <c r="C2336">
        <v>883238</v>
      </c>
      <c r="D2336" t="s">
        <v>17</v>
      </c>
      <c r="E2336" t="s">
        <v>18</v>
      </c>
      <c r="F2336" t="s">
        <v>19</v>
      </c>
      <c r="H2336" t="s">
        <v>2636</v>
      </c>
      <c r="I2336" t="s">
        <v>22</v>
      </c>
      <c r="N2336" t="s">
        <v>24</v>
      </c>
      <c r="O2336" s="1">
        <v>40220.13653935185</v>
      </c>
    </row>
    <row r="2337" spans="1:15" x14ac:dyDescent="0.35">
      <c r="A2337" t="s">
        <v>15</v>
      </c>
      <c r="B2337" t="s">
        <v>25</v>
      </c>
      <c r="C2337">
        <v>51741</v>
      </c>
      <c r="D2337" t="s">
        <v>17</v>
      </c>
      <c r="E2337" t="s">
        <v>18</v>
      </c>
      <c r="F2337" t="s">
        <v>19</v>
      </c>
      <c r="G2337" t="s">
        <v>27</v>
      </c>
      <c r="H2337" t="s">
        <v>156</v>
      </c>
      <c r="I2337" t="s">
        <v>114</v>
      </c>
      <c r="N2337" t="s">
        <v>24</v>
      </c>
      <c r="O2337" s="1">
        <v>40220.698425925926</v>
      </c>
    </row>
    <row r="2338" spans="1:15" x14ac:dyDescent="0.35">
      <c r="A2338" t="s">
        <v>221</v>
      </c>
      <c r="B2338" t="s">
        <v>25</v>
      </c>
      <c r="C2338">
        <v>91084</v>
      </c>
      <c r="D2338" t="s">
        <v>17</v>
      </c>
      <c r="E2338" t="s">
        <v>18</v>
      </c>
      <c r="F2338" t="s">
        <v>19</v>
      </c>
      <c r="G2338" t="s">
        <v>27</v>
      </c>
      <c r="H2338" t="s">
        <v>156</v>
      </c>
      <c r="I2338" t="s">
        <v>22</v>
      </c>
      <c r="N2338" t="s">
        <v>34</v>
      </c>
      <c r="O2338" s="1">
        <v>40220.699699074074</v>
      </c>
    </row>
    <row r="2339" spans="1:15" x14ac:dyDescent="0.35">
      <c r="A2339" t="s">
        <v>327</v>
      </c>
      <c r="B2339" t="s">
        <v>25</v>
      </c>
      <c r="C2339">
        <v>459264</v>
      </c>
      <c r="D2339" t="s">
        <v>17</v>
      </c>
      <c r="E2339" t="s">
        <v>18</v>
      </c>
      <c r="G2339" t="s">
        <v>20</v>
      </c>
      <c r="H2339" t="s">
        <v>1934</v>
      </c>
      <c r="I2339" t="s">
        <v>22</v>
      </c>
      <c r="N2339" t="s">
        <v>24</v>
      </c>
      <c r="O2339" s="1">
        <v>40220.800439814811</v>
      </c>
    </row>
    <row r="2340" spans="1:15" x14ac:dyDescent="0.35">
      <c r="A2340" t="s">
        <v>15</v>
      </c>
      <c r="B2340" t="s">
        <v>25</v>
      </c>
      <c r="C2340">
        <v>203248</v>
      </c>
      <c r="D2340" t="s">
        <v>17</v>
      </c>
      <c r="E2340" t="s">
        <v>18</v>
      </c>
      <c r="I2340" t="s">
        <v>22</v>
      </c>
      <c r="N2340" t="s">
        <v>24</v>
      </c>
      <c r="O2340" s="1">
        <v>40220.804490740738</v>
      </c>
    </row>
    <row r="2341" spans="1:15" x14ac:dyDescent="0.35">
      <c r="A2341" t="s">
        <v>314</v>
      </c>
      <c r="B2341" t="s">
        <v>25</v>
      </c>
      <c r="C2341">
        <v>22427</v>
      </c>
      <c r="D2341" t="s">
        <v>17</v>
      </c>
      <c r="E2341" t="s">
        <v>18</v>
      </c>
      <c r="F2341" t="s">
        <v>19</v>
      </c>
      <c r="G2341" t="s">
        <v>27</v>
      </c>
      <c r="H2341" t="s">
        <v>516</v>
      </c>
      <c r="I2341" t="s">
        <v>449</v>
      </c>
      <c r="L2341">
        <v>1947</v>
      </c>
      <c r="M2341" t="s">
        <v>608</v>
      </c>
      <c r="N2341" t="s">
        <v>34</v>
      </c>
      <c r="O2341" s="1">
        <v>40220.815567129626</v>
      </c>
    </row>
    <row r="2342" spans="1:15" x14ac:dyDescent="0.35">
      <c r="A2342" t="s">
        <v>327</v>
      </c>
      <c r="B2342" t="s">
        <v>25</v>
      </c>
      <c r="C2342">
        <v>22688</v>
      </c>
      <c r="D2342" t="s">
        <v>17</v>
      </c>
      <c r="E2342" t="s">
        <v>18</v>
      </c>
      <c r="F2342" t="s">
        <v>19</v>
      </c>
      <c r="G2342" t="s">
        <v>27</v>
      </c>
      <c r="H2342" t="s">
        <v>516</v>
      </c>
      <c r="I2342" t="s">
        <v>264</v>
      </c>
      <c r="J2342">
        <v>459</v>
      </c>
      <c r="L2342">
        <v>1947</v>
      </c>
      <c r="M2342" t="s">
        <v>617</v>
      </c>
      <c r="N2342" t="s">
        <v>24</v>
      </c>
      <c r="O2342" s="1">
        <v>40220.819374999999</v>
      </c>
    </row>
    <row r="2343" spans="1:15" x14ac:dyDescent="0.35">
      <c r="B2343" t="s">
        <v>25</v>
      </c>
      <c r="C2343">
        <v>986910</v>
      </c>
      <c r="D2343" t="s">
        <v>17</v>
      </c>
      <c r="E2343" t="s">
        <v>18</v>
      </c>
      <c r="F2343" t="s">
        <v>19</v>
      </c>
      <c r="G2343" t="s">
        <v>20</v>
      </c>
      <c r="H2343" t="s">
        <v>630</v>
      </c>
      <c r="I2343" t="s">
        <v>22</v>
      </c>
      <c r="M2343" t="s">
        <v>2778</v>
      </c>
      <c r="N2343" t="s">
        <v>24</v>
      </c>
      <c r="O2343" s="1">
        <v>40220.85496527778</v>
      </c>
    </row>
    <row r="2344" spans="1:15" x14ac:dyDescent="0.35">
      <c r="B2344" t="s">
        <v>1112</v>
      </c>
      <c r="C2344">
        <v>700561</v>
      </c>
      <c r="D2344" t="s">
        <v>17</v>
      </c>
      <c r="E2344" t="s">
        <v>18</v>
      </c>
      <c r="F2344" t="s">
        <v>19</v>
      </c>
      <c r="G2344" t="s">
        <v>20</v>
      </c>
      <c r="H2344" t="s">
        <v>630</v>
      </c>
      <c r="I2344" t="s">
        <v>22</v>
      </c>
      <c r="M2344" t="s">
        <v>2327</v>
      </c>
      <c r="N2344" t="s">
        <v>24</v>
      </c>
      <c r="O2344" s="1">
        <v>40220.857453703706</v>
      </c>
    </row>
    <row r="2345" spans="1:15" x14ac:dyDescent="0.35">
      <c r="A2345" t="s">
        <v>15</v>
      </c>
      <c r="B2345" t="s">
        <v>25</v>
      </c>
      <c r="C2345">
        <v>360604</v>
      </c>
      <c r="D2345" t="s">
        <v>17</v>
      </c>
      <c r="E2345" t="s">
        <v>18</v>
      </c>
      <c r="H2345" t="s">
        <v>1703</v>
      </c>
      <c r="I2345" t="s">
        <v>22</v>
      </c>
      <c r="N2345" t="s">
        <v>24</v>
      </c>
      <c r="O2345" s="1">
        <v>40221.544571759259</v>
      </c>
    </row>
    <row r="2346" spans="1:15" x14ac:dyDescent="0.35">
      <c r="A2346" t="s">
        <v>15</v>
      </c>
      <c r="B2346" t="s">
        <v>25</v>
      </c>
      <c r="C2346">
        <v>712170</v>
      </c>
      <c r="D2346" t="s">
        <v>17</v>
      </c>
      <c r="E2346" t="s">
        <v>18</v>
      </c>
      <c r="F2346" t="s">
        <v>19</v>
      </c>
      <c r="G2346" t="s">
        <v>20</v>
      </c>
      <c r="H2346" t="s">
        <v>1365</v>
      </c>
      <c r="I2346" t="s">
        <v>114</v>
      </c>
      <c r="N2346" t="s">
        <v>24</v>
      </c>
      <c r="O2346" s="1">
        <v>40221.886076388888</v>
      </c>
    </row>
    <row r="2347" spans="1:15" x14ac:dyDescent="0.35">
      <c r="A2347" t="s">
        <v>15</v>
      </c>
      <c r="B2347" t="s">
        <v>16</v>
      </c>
      <c r="C2347">
        <v>41129</v>
      </c>
      <c r="D2347" t="s">
        <v>17</v>
      </c>
      <c r="E2347" t="s">
        <v>18</v>
      </c>
      <c r="F2347" t="s">
        <v>19</v>
      </c>
      <c r="G2347" t="s">
        <v>27</v>
      </c>
      <c r="H2347" t="s">
        <v>783</v>
      </c>
      <c r="I2347" t="s">
        <v>22</v>
      </c>
      <c r="N2347" t="s">
        <v>24</v>
      </c>
      <c r="O2347" s="1">
        <v>40221.95113425926</v>
      </c>
    </row>
    <row r="2348" spans="1:15" x14ac:dyDescent="0.35">
      <c r="A2348" t="s">
        <v>221</v>
      </c>
      <c r="B2348" t="s">
        <v>25</v>
      </c>
      <c r="C2348">
        <v>45382</v>
      </c>
      <c r="D2348" t="s">
        <v>17</v>
      </c>
      <c r="E2348" t="s">
        <v>18</v>
      </c>
      <c r="F2348" t="s">
        <v>19</v>
      </c>
      <c r="G2348" t="s">
        <v>27</v>
      </c>
      <c r="H2348" t="s">
        <v>62</v>
      </c>
      <c r="I2348" t="s">
        <v>22</v>
      </c>
      <c r="J2348" t="s">
        <v>580</v>
      </c>
      <c r="K2348" t="s">
        <v>139</v>
      </c>
      <c r="M2348" t="s">
        <v>797</v>
      </c>
      <c r="N2348" t="s">
        <v>24</v>
      </c>
      <c r="O2348" s="1">
        <v>40222.312488425923</v>
      </c>
    </row>
    <row r="2349" spans="1:15" x14ac:dyDescent="0.35">
      <c r="A2349" t="s">
        <v>15</v>
      </c>
      <c r="B2349" t="s">
        <v>25</v>
      </c>
      <c r="C2349">
        <v>292339</v>
      </c>
      <c r="D2349" t="s">
        <v>17</v>
      </c>
      <c r="E2349" t="s">
        <v>18</v>
      </c>
      <c r="F2349" t="s">
        <v>19</v>
      </c>
      <c r="I2349" t="s">
        <v>144</v>
      </c>
      <c r="K2349" t="s">
        <v>81</v>
      </c>
      <c r="N2349" t="s">
        <v>24</v>
      </c>
      <c r="O2349" s="1">
        <v>40222.761400462965</v>
      </c>
    </row>
    <row r="2350" spans="1:15" x14ac:dyDescent="0.35">
      <c r="A2350" t="s">
        <v>972</v>
      </c>
      <c r="B2350" t="s">
        <v>16</v>
      </c>
      <c r="C2350">
        <v>554425</v>
      </c>
      <c r="D2350" t="s">
        <v>17</v>
      </c>
      <c r="E2350" t="s">
        <v>18</v>
      </c>
      <c r="F2350" t="s">
        <v>19</v>
      </c>
      <c r="G2350" t="s">
        <v>20</v>
      </c>
      <c r="H2350" t="s">
        <v>143</v>
      </c>
      <c r="I2350" t="s">
        <v>22</v>
      </c>
      <c r="K2350" t="s">
        <v>250</v>
      </c>
      <c r="M2350" t="s">
        <v>2088</v>
      </c>
      <c r="N2350" t="s">
        <v>24</v>
      </c>
      <c r="O2350" s="1">
        <v>40223.268819444442</v>
      </c>
    </row>
    <row r="2351" spans="1:15" x14ac:dyDescent="0.35">
      <c r="A2351" t="s">
        <v>972</v>
      </c>
      <c r="B2351" t="s">
        <v>16</v>
      </c>
      <c r="C2351">
        <v>225084</v>
      </c>
      <c r="D2351" t="s">
        <v>17</v>
      </c>
      <c r="E2351" t="s">
        <v>18</v>
      </c>
      <c r="F2351" t="s">
        <v>19</v>
      </c>
      <c r="G2351" t="s">
        <v>20</v>
      </c>
      <c r="H2351" t="s">
        <v>1400</v>
      </c>
      <c r="I2351" t="s">
        <v>22</v>
      </c>
      <c r="K2351" t="s">
        <v>250</v>
      </c>
      <c r="N2351" t="s">
        <v>24</v>
      </c>
      <c r="O2351" s="1">
        <v>40224.393263888887</v>
      </c>
    </row>
    <row r="2352" spans="1:15" x14ac:dyDescent="0.35">
      <c r="A2352" t="s">
        <v>221</v>
      </c>
      <c r="B2352" t="s">
        <v>25</v>
      </c>
      <c r="C2352">
        <v>6745</v>
      </c>
      <c r="D2352" t="s">
        <v>17</v>
      </c>
      <c r="E2352" t="s">
        <v>18</v>
      </c>
      <c r="F2352" t="s">
        <v>19</v>
      </c>
      <c r="G2352" t="s">
        <v>27</v>
      </c>
      <c r="H2352" t="s">
        <v>347</v>
      </c>
      <c r="I2352" t="s">
        <v>304</v>
      </c>
      <c r="K2352" t="s">
        <v>348</v>
      </c>
      <c r="N2352" t="s">
        <v>34</v>
      </c>
      <c r="O2352" s="1">
        <v>40224.394155092596</v>
      </c>
    </row>
    <row r="2353" spans="1:15" x14ac:dyDescent="0.35">
      <c r="A2353" t="s">
        <v>59</v>
      </c>
      <c r="B2353" t="s">
        <v>16</v>
      </c>
      <c r="C2353">
        <v>2983</v>
      </c>
      <c r="D2353" t="s">
        <v>17</v>
      </c>
      <c r="E2353" t="s">
        <v>18</v>
      </c>
      <c r="F2353" t="s">
        <v>19</v>
      </c>
      <c r="G2353" t="s">
        <v>27</v>
      </c>
      <c r="H2353" t="s">
        <v>98</v>
      </c>
      <c r="I2353" t="s">
        <v>22</v>
      </c>
      <c r="K2353" t="s">
        <v>139</v>
      </c>
      <c r="N2353" t="s">
        <v>24</v>
      </c>
      <c r="O2353" s="1">
        <v>40224.398275462961</v>
      </c>
    </row>
    <row r="2354" spans="1:15" x14ac:dyDescent="0.35">
      <c r="A2354" t="s">
        <v>221</v>
      </c>
      <c r="B2354" t="s">
        <v>25</v>
      </c>
      <c r="C2354">
        <v>17804</v>
      </c>
      <c r="D2354" t="s">
        <v>17</v>
      </c>
      <c r="E2354" t="s">
        <v>18</v>
      </c>
      <c r="G2354" t="s">
        <v>27</v>
      </c>
      <c r="H2354" t="s">
        <v>156</v>
      </c>
      <c r="I2354" t="s">
        <v>22</v>
      </c>
      <c r="K2354" t="s">
        <v>168</v>
      </c>
      <c r="N2354" t="s">
        <v>24</v>
      </c>
      <c r="O2354" s="1">
        <v>40224.399328703701</v>
      </c>
    </row>
    <row r="2355" spans="1:15" x14ac:dyDescent="0.35">
      <c r="A2355" t="s">
        <v>221</v>
      </c>
      <c r="B2355" t="s">
        <v>25</v>
      </c>
      <c r="C2355">
        <v>31155</v>
      </c>
      <c r="D2355" t="s">
        <v>17</v>
      </c>
      <c r="E2355" t="s">
        <v>18</v>
      </c>
      <c r="F2355" t="s">
        <v>19</v>
      </c>
      <c r="G2355" t="s">
        <v>27</v>
      </c>
      <c r="H2355" t="s">
        <v>130</v>
      </c>
      <c r="I2355" t="s">
        <v>22</v>
      </c>
      <c r="L2355" t="s">
        <v>696</v>
      </c>
      <c r="N2355" t="s">
        <v>24</v>
      </c>
      <c r="O2355" s="1">
        <v>40224.509571759256</v>
      </c>
    </row>
    <row r="2356" spans="1:15" x14ac:dyDescent="0.35">
      <c r="A2356" t="s">
        <v>327</v>
      </c>
      <c r="B2356" t="s">
        <v>25</v>
      </c>
      <c r="C2356">
        <v>262565</v>
      </c>
      <c r="D2356" t="s">
        <v>17</v>
      </c>
      <c r="E2356" t="s">
        <v>18</v>
      </c>
      <c r="F2356" t="s">
        <v>19</v>
      </c>
      <c r="G2356" t="s">
        <v>20</v>
      </c>
      <c r="H2356" t="s">
        <v>392</v>
      </c>
      <c r="I2356" t="s">
        <v>22</v>
      </c>
      <c r="J2356" t="s">
        <v>580</v>
      </c>
      <c r="N2356" t="s">
        <v>24</v>
      </c>
      <c r="O2356" s="1">
        <v>40224.541909722226</v>
      </c>
    </row>
    <row r="2357" spans="1:15" x14ac:dyDescent="0.35">
      <c r="A2357" t="s">
        <v>327</v>
      </c>
      <c r="B2357" t="s">
        <v>25</v>
      </c>
      <c r="C2357">
        <v>27249</v>
      </c>
      <c r="D2357" t="s">
        <v>17</v>
      </c>
      <c r="E2357" t="s">
        <v>36</v>
      </c>
      <c r="F2357" t="s">
        <v>19</v>
      </c>
      <c r="G2357" t="s">
        <v>20</v>
      </c>
      <c r="I2357" t="s">
        <v>22</v>
      </c>
      <c r="L2357">
        <v>1958</v>
      </c>
      <c r="M2357" t="s">
        <v>666</v>
      </c>
      <c r="N2357" t="s">
        <v>24</v>
      </c>
      <c r="O2357" s="1">
        <v>40224.683148148149</v>
      </c>
    </row>
    <row r="2358" spans="1:15" x14ac:dyDescent="0.35">
      <c r="A2358" t="s">
        <v>15</v>
      </c>
      <c r="B2358" t="s">
        <v>25</v>
      </c>
      <c r="C2358">
        <v>142932</v>
      </c>
      <c r="D2358" t="s">
        <v>17</v>
      </c>
      <c r="E2358" t="s">
        <v>18</v>
      </c>
      <c r="F2358" t="s">
        <v>19</v>
      </c>
      <c r="H2358" t="s">
        <v>554</v>
      </c>
      <c r="I2358" t="s">
        <v>22</v>
      </c>
      <c r="N2358" t="s">
        <v>24</v>
      </c>
      <c r="O2358" s="1">
        <v>40224.799212962964</v>
      </c>
    </row>
    <row r="2359" spans="1:15" x14ac:dyDescent="0.35">
      <c r="A2359" t="s">
        <v>59</v>
      </c>
      <c r="B2359" t="s">
        <v>25</v>
      </c>
      <c r="C2359">
        <v>12665</v>
      </c>
      <c r="D2359" t="s">
        <v>17</v>
      </c>
      <c r="E2359" t="s">
        <v>18</v>
      </c>
      <c r="F2359" t="s">
        <v>19</v>
      </c>
      <c r="G2359" t="s">
        <v>27</v>
      </c>
      <c r="H2359" t="s">
        <v>102</v>
      </c>
      <c r="I2359" t="s">
        <v>180</v>
      </c>
      <c r="K2359" t="s">
        <v>31</v>
      </c>
      <c r="N2359" t="s">
        <v>34</v>
      </c>
      <c r="O2359" s="1">
        <v>40225.37164351852</v>
      </c>
    </row>
    <row r="2360" spans="1:15" x14ac:dyDescent="0.35">
      <c r="A2360" t="s">
        <v>221</v>
      </c>
      <c r="B2360" t="s">
        <v>16</v>
      </c>
      <c r="C2360">
        <v>108207</v>
      </c>
      <c r="D2360" t="s">
        <v>17</v>
      </c>
      <c r="E2360" t="s">
        <v>18</v>
      </c>
      <c r="F2360" t="s">
        <v>19</v>
      </c>
      <c r="G2360" t="s">
        <v>27</v>
      </c>
      <c r="H2360" t="s">
        <v>172</v>
      </c>
      <c r="I2360" t="s">
        <v>144</v>
      </c>
      <c r="K2360" t="s">
        <v>139</v>
      </c>
      <c r="M2360" t="s">
        <v>1113</v>
      </c>
      <c r="N2360" t="s">
        <v>34</v>
      </c>
      <c r="O2360" s="1">
        <v>40225.455127314817</v>
      </c>
    </row>
    <row r="2361" spans="1:15" x14ac:dyDescent="0.35">
      <c r="A2361" t="s">
        <v>15</v>
      </c>
      <c r="B2361" t="s">
        <v>25</v>
      </c>
      <c r="C2361">
        <v>28057</v>
      </c>
      <c r="D2361" t="s">
        <v>17</v>
      </c>
      <c r="E2361" t="s">
        <v>18</v>
      </c>
      <c r="I2361" t="s">
        <v>22</v>
      </c>
      <c r="N2361" t="s">
        <v>24</v>
      </c>
      <c r="O2361" s="1">
        <v>40225.694849537038</v>
      </c>
    </row>
    <row r="2362" spans="1:15" x14ac:dyDescent="0.35">
      <c r="A2362" t="s">
        <v>327</v>
      </c>
      <c r="B2362" t="s">
        <v>16</v>
      </c>
      <c r="C2362">
        <v>203485</v>
      </c>
      <c r="D2362" t="s">
        <v>17</v>
      </c>
      <c r="E2362" t="s">
        <v>18</v>
      </c>
      <c r="F2362" t="s">
        <v>19</v>
      </c>
      <c r="G2362" t="s">
        <v>20</v>
      </c>
      <c r="I2362" t="s">
        <v>22</v>
      </c>
      <c r="N2362" t="s">
        <v>24</v>
      </c>
      <c r="O2362" s="1">
        <v>40225.711504629631</v>
      </c>
    </row>
    <row r="2363" spans="1:15" x14ac:dyDescent="0.35">
      <c r="B2363" t="s">
        <v>1112</v>
      </c>
      <c r="C2363">
        <v>893314</v>
      </c>
      <c r="D2363" t="s">
        <v>17</v>
      </c>
      <c r="E2363" t="s">
        <v>18</v>
      </c>
      <c r="G2363" t="s">
        <v>20</v>
      </c>
      <c r="H2363" t="s">
        <v>232</v>
      </c>
      <c r="I2363" t="s">
        <v>22</v>
      </c>
      <c r="N2363" t="s">
        <v>24</v>
      </c>
      <c r="O2363" s="1">
        <v>40226.501006944447</v>
      </c>
    </row>
    <row r="2364" spans="1:15" x14ac:dyDescent="0.35">
      <c r="A2364" t="s">
        <v>15</v>
      </c>
      <c r="B2364" t="s">
        <v>16</v>
      </c>
      <c r="C2364">
        <v>397275</v>
      </c>
      <c r="D2364" t="s">
        <v>17</v>
      </c>
      <c r="E2364" t="s">
        <v>18</v>
      </c>
      <c r="F2364" t="s">
        <v>19</v>
      </c>
      <c r="G2364" t="s">
        <v>20</v>
      </c>
      <c r="H2364" t="s">
        <v>256</v>
      </c>
      <c r="I2364" t="s">
        <v>180</v>
      </c>
      <c r="K2364" t="s">
        <v>195</v>
      </c>
      <c r="N2364" t="s">
        <v>24</v>
      </c>
      <c r="O2364" s="1">
        <v>40227.24181712963</v>
      </c>
    </row>
    <row r="2365" spans="1:15" x14ac:dyDescent="0.35">
      <c r="A2365" t="s">
        <v>146</v>
      </c>
      <c r="B2365" t="s">
        <v>25</v>
      </c>
      <c r="C2365">
        <v>3243</v>
      </c>
      <c r="D2365" t="s">
        <v>17</v>
      </c>
      <c r="E2365" t="s">
        <v>18</v>
      </c>
      <c r="F2365" t="s">
        <v>19</v>
      </c>
      <c r="H2365" t="s">
        <v>203</v>
      </c>
      <c r="I2365" t="s">
        <v>22</v>
      </c>
      <c r="J2365">
        <v>460</v>
      </c>
      <c r="K2365" t="s">
        <v>139</v>
      </c>
      <c r="N2365" t="s">
        <v>24</v>
      </c>
      <c r="O2365" s="1">
        <v>40227.271886574075</v>
      </c>
    </row>
    <row r="2366" spans="1:15" x14ac:dyDescent="0.35">
      <c r="A2366" t="s">
        <v>15</v>
      </c>
      <c r="B2366" t="s">
        <v>25</v>
      </c>
      <c r="C2366">
        <v>923759</v>
      </c>
      <c r="D2366" t="s">
        <v>17</v>
      </c>
      <c r="E2366" t="s">
        <v>18</v>
      </c>
      <c r="I2366" t="s">
        <v>22</v>
      </c>
      <c r="N2366" t="s">
        <v>24</v>
      </c>
      <c r="O2366" s="1">
        <v>40227.316874999997</v>
      </c>
    </row>
    <row r="2367" spans="1:15" x14ac:dyDescent="0.35">
      <c r="A2367" t="s">
        <v>221</v>
      </c>
      <c r="B2367" t="s">
        <v>16</v>
      </c>
      <c r="C2367">
        <v>10355</v>
      </c>
      <c r="D2367" t="s">
        <v>17</v>
      </c>
      <c r="E2367" t="s">
        <v>18</v>
      </c>
      <c r="F2367" t="s">
        <v>19</v>
      </c>
      <c r="H2367" t="s">
        <v>433</v>
      </c>
      <c r="I2367" t="s">
        <v>217</v>
      </c>
      <c r="K2367" t="s">
        <v>397</v>
      </c>
      <c r="N2367" t="s">
        <v>34</v>
      </c>
      <c r="O2367" s="1">
        <v>40227.333715277775</v>
      </c>
    </row>
    <row r="2368" spans="1:15" x14ac:dyDescent="0.35">
      <c r="A2368" t="s">
        <v>221</v>
      </c>
      <c r="B2368" t="s">
        <v>25</v>
      </c>
      <c r="C2368">
        <v>640346</v>
      </c>
      <c r="D2368" t="s">
        <v>17</v>
      </c>
      <c r="E2368" t="s">
        <v>18</v>
      </c>
      <c r="F2368" t="s">
        <v>19</v>
      </c>
      <c r="G2368" t="s">
        <v>20</v>
      </c>
      <c r="H2368" t="s">
        <v>433</v>
      </c>
      <c r="I2368" t="s">
        <v>144</v>
      </c>
      <c r="N2368" t="s">
        <v>34</v>
      </c>
      <c r="O2368" s="1">
        <v>40227.339780092596</v>
      </c>
    </row>
    <row r="2369" spans="1:15" x14ac:dyDescent="0.35">
      <c r="A2369" t="s">
        <v>221</v>
      </c>
      <c r="B2369" t="s">
        <v>16</v>
      </c>
      <c r="C2369">
        <v>385881</v>
      </c>
      <c r="D2369" t="s">
        <v>17</v>
      </c>
      <c r="E2369" t="s">
        <v>18</v>
      </c>
      <c r="F2369" t="s">
        <v>19</v>
      </c>
      <c r="I2369" t="s">
        <v>22</v>
      </c>
      <c r="L2369">
        <v>1960</v>
      </c>
      <c r="M2369" t="s">
        <v>1770</v>
      </c>
      <c r="N2369" t="s">
        <v>24</v>
      </c>
      <c r="O2369" s="1">
        <v>40227.349317129629</v>
      </c>
    </row>
    <row r="2370" spans="1:15" x14ac:dyDescent="0.35">
      <c r="A2370" t="s">
        <v>15</v>
      </c>
      <c r="B2370" t="s">
        <v>25</v>
      </c>
      <c r="C2370">
        <v>426867</v>
      </c>
      <c r="D2370" t="s">
        <v>17</v>
      </c>
      <c r="E2370" t="s">
        <v>18</v>
      </c>
      <c r="F2370" t="s">
        <v>19</v>
      </c>
      <c r="G2370" t="s">
        <v>20</v>
      </c>
      <c r="H2370" t="s">
        <v>837</v>
      </c>
      <c r="I2370" t="s">
        <v>22</v>
      </c>
      <c r="K2370" t="s">
        <v>282</v>
      </c>
      <c r="N2370" t="s">
        <v>24</v>
      </c>
      <c r="O2370" s="1">
        <v>40228.342673611114</v>
      </c>
    </row>
    <row r="2371" spans="1:15" x14ac:dyDescent="0.35">
      <c r="A2371" t="s">
        <v>15</v>
      </c>
      <c r="B2371" t="s">
        <v>25</v>
      </c>
      <c r="C2371">
        <v>256285</v>
      </c>
      <c r="D2371" t="s">
        <v>17</v>
      </c>
      <c r="E2371" t="s">
        <v>18</v>
      </c>
      <c r="F2371" t="s">
        <v>19</v>
      </c>
      <c r="G2371" t="s">
        <v>27</v>
      </c>
      <c r="H2371" t="s">
        <v>554</v>
      </c>
      <c r="I2371" t="s">
        <v>22</v>
      </c>
      <c r="K2371" t="s">
        <v>81</v>
      </c>
      <c r="N2371" t="s">
        <v>24</v>
      </c>
      <c r="O2371" s="1">
        <v>40228.404479166667</v>
      </c>
    </row>
    <row r="2372" spans="1:15" x14ac:dyDescent="0.35">
      <c r="A2372" t="s">
        <v>15</v>
      </c>
      <c r="B2372" t="s">
        <v>25</v>
      </c>
      <c r="C2372">
        <v>29410</v>
      </c>
      <c r="D2372" t="s">
        <v>17</v>
      </c>
      <c r="E2372" t="s">
        <v>18</v>
      </c>
      <c r="F2372" t="s">
        <v>19</v>
      </c>
      <c r="G2372" t="s">
        <v>27</v>
      </c>
      <c r="I2372" t="s">
        <v>22</v>
      </c>
      <c r="N2372" t="s">
        <v>24</v>
      </c>
      <c r="O2372" s="1">
        <v>40228.563611111109</v>
      </c>
    </row>
    <row r="2373" spans="1:15" x14ac:dyDescent="0.35">
      <c r="A2373" t="s">
        <v>15</v>
      </c>
      <c r="B2373" t="s">
        <v>16</v>
      </c>
      <c r="C2373">
        <v>626641</v>
      </c>
      <c r="D2373" t="s">
        <v>17</v>
      </c>
      <c r="E2373" t="s">
        <v>18</v>
      </c>
      <c r="F2373" t="s">
        <v>19</v>
      </c>
      <c r="G2373" t="s">
        <v>20</v>
      </c>
      <c r="H2373" t="s">
        <v>2208</v>
      </c>
      <c r="I2373" t="s">
        <v>22</v>
      </c>
      <c r="N2373" t="s">
        <v>24</v>
      </c>
      <c r="O2373" s="1">
        <v>40228.590844907405</v>
      </c>
    </row>
    <row r="2374" spans="1:15" x14ac:dyDescent="0.35">
      <c r="A2374" t="s">
        <v>500</v>
      </c>
      <c r="B2374" t="s">
        <v>25</v>
      </c>
      <c r="C2374">
        <v>748313</v>
      </c>
      <c r="D2374" t="s">
        <v>17</v>
      </c>
      <c r="E2374" t="s">
        <v>18</v>
      </c>
      <c r="I2374" t="s">
        <v>22</v>
      </c>
      <c r="N2374" t="s">
        <v>24</v>
      </c>
      <c r="O2374" s="1">
        <v>40228.651493055557</v>
      </c>
    </row>
    <row r="2375" spans="1:15" x14ac:dyDescent="0.35">
      <c r="A2375" t="s">
        <v>15</v>
      </c>
      <c r="B2375" t="s">
        <v>25</v>
      </c>
      <c r="C2375">
        <v>295443</v>
      </c>
      <c r="D2375" t="s">
        <v>17</v>
      </c>
      <c r="E2375" t="s">
        <v>18</v>
      </c>
      <c r="F2375" t="s">
        <v>19</v>
      </c>
      <c r="G2375" t="s">
        <v>20</v>
      </c>
      <c r="H2375" t="s">
        <v>471</v>
      </c>
      <c r="I2375" t="s">
        <v>22</v>
      </c>
      <c r="K2375" t="s">
        <v>81</v>
      </c>
      <c r="N2375" t="s">
        <v>24</v>
      </c>
      <c r="O2375" s="1">
        <v>40228.91133101852</v>
      </c>
    </row>
    <row r="2376" spans="1:15" x14ac:dyDescent="0.35">
      <c r="A2376" t="s">
        <v>972</v>
      </c>
      <c r="B2376" t="s">
        <v>25</v>
      </c>
      <c r="C2376">
        <v>470919</v>
      </c>
      <c r="D2376" t="s">
        <v>17</v>
      </c>
      <c r="E2376" t="s">
        <v>18</v>
      </c>
      <c r="F2376" t="s">
        <v>19</v>
      </c>
      <c r="G2376" t="s">
        <v>20</v>
      </c>
      <c r="H2376" t="s">
        <v>1952</v>
      </c>
      <c r="I2376" t="s">
        <v>22</v>
      </c>
      <c r="M2376" t="s">
        <v>1953</v>
      </c>
      <c r="N2376" t="s">
        <v>24</v>
      </c>
      <c r="O2376" s="1">
        <v>40229.387650462966</v>
      </c>
    </row>
    <row r="2377" spans="1:15" x14ac:dyDescent="0.35">
      <c r="A2377" t="s">
        <v>314</v>
      </c>
      <c r="B2377" t="s">
        <v>25</v>
      </c>
      <c r="C2377">
        <v>18341</v>
      </c>
      <c r="D2377" t="s">
        <v>17</v>
      </c>
      <c r="E2377" t="s">
        <v>18</v>
      </c>
      <c r="F2377" t="s">
        <v>19</v>
      </c>
      <c r="G2377" t="s">
        <v>27</v>
      </c>
      <c r="H2377" t="s">
        <v>375</v>
      </c>
      <c r="I2377" t="s">
        <v>22</v>
      </c>
      <c r="K2377" t="s">
        <v>81</v>
      </c>
      <c r="L2377">
        <v>1946</v>
      </c>
      <c r="N2377" t="s">
        <v>167</v>
      </c>
      <c r="O2377" s="1">
        <v>40229.421956018516</v>
      </c>
    </row>
    <row r="2378" spans="1:15" x14ac:dyDescent="0.35">
      <c r="A2378" t="s">
        <v>15</v>
      </c>
      <c r="B2378" t="s">
        <v>25</v>
      </c>
      <c r="C2378">
        <v>941496</v>
      </c>
      <c r="D2378" t="s">
        <v>17</v>
      </c>
      <c r="E2378" t="s">
        <v>18</v>
      </c>
      <c r="F2378" t="s">
        <v>19</v>
      </c>
      <c r="G2378" t="s">
        <v>20</v>
      </c>
      <c r="H2378" t="s">
        <v>254</v>
      </c>
      <c r="I2378" t="s">
        <v>22</v>
      </c>
      <c r="K2378" t="s">
        <v>31</v>
      </c>
      <c r="N2378" t="s">
        <v>24</v>
      </c>
      <c r="O2378" s="1">
        <v>40229.453206018516</v>
      </c>
    </row>
    <row r="2379" spans="1:15" x14ac:dyDescent="0.35">
      <c r="A2379" t="s">
        <v>15</v>
      </c>
      <c r="B2379" t="s">
        <v>1112</v>
      </c>
      <c r="C2379">
        <v>310030</v>
      </c>
      <c r="D2379" t="s">
        <v>17</v>
      </c>
      <c r="E2379" t="s">
        <v>18</v>
      </c>
      <c r="F2379" t="s">
        <v>19</v>
      </c>
      <c r="G2379" t="s">
        <v>20</v>
      </c>
      <c r="H2379" t="s">
        <v>77</v>
      </c>
      <c r="I2379" t="s">
        <v>22</v>
      </c>
      <c r="N2379" t="s">
        <v>24</v>
      </c>
      <c r="O2379" s="1">
        <v>40230.77076388889</v>
      </c>
    </row>
    <row r="2380" spans="1:15" x14ac:dyDescent="0.35">
      <c r="A2380" t="s">
        <v>759</v>
      </c>
      <c r="B2380" t="s">
        <v>25</v>
      </c>
      <c r="C2380">
        <v>905260</v>
      </c>
      <c r="D2380" t="s">
        <v>17</v>
      </c>
      <c r="E2380" t="s">
        <v>191</v>
      </c>
      <c r="F2380" t="s">
        <v>34</v>
      </c>
      <c r="G2380" t="s">
        <v>20</v>
      </c>
      <c r="H2380" t="s">
        <v>791</v>
      </c>
      <c r="I2380" t="s">
        <v>22</v>
      </c>
      <c r="N2380" t="s">
        <v>24</v>
      </c>
      <c r="O2380" s="1">
        <v>40231.352743055555</v>
      </c>
    </row>
    <row r="2381" spans="1:15" x14ac:dyDescent="0.35">
      <c r="A2381" t="s">
        <v>15</v>
      </c>
      <c r="B2381" t="s">
        <v>25</v>
      </c>
      <c r="C2381">
        <v>503742</v>
      </c>
      <c r="D2381" t="s">
        <v>17</v>
      </c>
      <c r="E2381" t="s">
        <v>18</v>
      </c>
      <c r="F2381" t="s">
        <v>19</v>
      </c>
      <c r="G2381" t="s">
        <v>20</v>
      </c>
      <c r="H2381" t="s">
        <v>2003</v>
      </c>
      <c r="I2381" t="s">
        <v>22</v>
      </c>
      <c r="N2381" t="s">
        <v>24</v>
      </c>
      <c r="O2381" s="1">
        <v>40231.478807870371</v>
      </c>
    </row>
    <row r="2382" spans="1:15" x14ac:dyDescent="0.35">
      <c r="A2382" t="s">
        <v>15</v>
      </c>
      <c r="B2382" t="s">
        <v>25</v>
      </c>
      <c r="C2382">
        <v>429824</v>
      </c>
      <c r="D2382" t="s">
        <v>17</v>
      </c>
      <c r="E2382" t="s">
        <v>18</v>
      </c>
      <c r="F2382" t="s">
        <v>19</v>
      </c>
      <c r="G2382" t="s">
        <v>20</v>
      </c>
      <c r="I2382" t="s">
        <v>22</v>
      </c>
      <c r="N2382" t="s">
        <v>24</v>
      </c>
      <c r="O2382" s="1">
        <v>40232.547256944446</v>
      </c>
    </row>
    <row r="2383" spans="1:15" x14ac:dyDescent="0.35">
      <c r="A2383" t="s">
        <v>15</v>
      </c>
      <c r="B2383" t="s">
        <v>25</v>
      </c>
      <c r="C2383">
        <v>246578</v>
      </c>
      <c r="D2383" t="s">
        <v>17</v>
      </c>
      <c r="E2383" t="s">
        <v>18</v>
      </c>
      <c r="F2383" t="s">
        <v>19</v>
      </c>
      <c r="G2383" t="s">
        <v>20</v>
      </c>
      <c r="I2383" t="s">
        <v>22</v>
      </c>
      <c r="K2383" t="s">
        <v>139</v>
      </c>
      <c r="N2383" t="s">
        <v>24</v>
      </c>
      <c r="O2383" s="1">
        <v>40232.580439814818</v>
      </c>
    </row>
    <row r="2384" spans="1:15" x14ac:dyDescent="0.35">
      <c r="A2384" t="s">
        <v>15</v>
      </c>
      <c r="B2384" t="s">
        <v>25</v>
      </c>
      <c r="C2384">
        <v>953254</v>
      </c>
      <c r="D2384" t="s">
        <v>17</v>
      </c>
      <c r="E2384" t="s">
        <v>18</v>
      </c>
      <c r="F2384" t="s">
        <v>19</v>
      </c>
      <c r="G2384" t="s">
        <v>20</v>
      </c>
      <c r="H2384" t="s">
        <v>85</v>
      </c>
      <c r="I2384" t="s">
        <v>22</v>
      </c>
      <c r="K2384" t="s">
        <v>31</v>
      </c>
      <c r="N2384" t="s">
        <v>24</v>
      </c>
      <c r="O2384" s="1">
        <v>40232.784363425926</v>
      </c>
    </row>
    <row r="2385" spans="1:15" x14ac:dyDescent="0.35">
      <c r="A2385" t="s">
        <v>15</v>
      </c>
      <c r="B2385" t="s">
        <v>16</v>
      </c>
      <c r="C2385">
        <v>136555</v>
      </c>
      <c r="D2385" t="s">
        <v>17</v>
      </c>
      <c r="E2385" t="s">
        <v>18</v>
      </c>
      <c r="F2385" t="s">
        <v>19</v>
      </c>
      <c r="G2385" t="s">
        <v>27</v>
      </c>
      <c r="H2385" t="s">
        <v>1190</v>
      </c>
      <c r="I2385" t="s">
        <v>22</v>
      </c>
      <c r="N2385" t="s">
        <v>24</v>
      </c>
      <c r="O2385" s="1">
        <v>40233.3981712963</v>
      </c>
    </row>
    <row r="2386" spans="1:15" x14ac:dyDescent="0.35">
      <c r="A2386" t="s">
        <v>15</v>
      </c>
      <c r="B2386" t="s">
        <v>16</v>
      </c>
      <c r="C2386">
        <v>496113</v>
      </c>
      <c r="D2386" t="s">
        <v>17</v>
      </c>
      <c r="E2386" t="s">
        <v>18</v>
      </c>
      <c r="F2386" t="s">
        <v>19</v>
      </c>
      <c r="G2386" t="s">
        <v>20</v>
      </c>
      <c r="H2386" t="s">
        <v>1190</v>
      </c>
      <c r="I2386" t="s">
        <v>22</v>
      </c>
      <c r="N2386" t="s">
        <v>24</v>
      </c>
      <c r="O2386" s="1">
        <v>40233.400219907409</v>
      </c>
    </row>
    <row r="2387" spans="1:15" x14ac:dyDescent="0.35">
      <c r="A2387" t="s">
        <v>15</v>
      </c>
      <c r="B2387" t="s">
        <v>25</v>
      </c>
      <c r="C2387">
        <v>478618</v>
      </c>
      <c r="D2387" t="s">
        <v>17</v>
      </c>
      <c r="E2387" t="s">
        <v>18</v>
      </c>
      <c r="F2387" t="s">
        <v>19</v>
      </c>
      <c r="G2387" t="s">
        <v>20</v>
      </c>
      <c r="H2387" t="s">
        <v>1190</v>
      </c>
      <c r="I2387" t="s">
        <v>22</v>
      </c>
      <c r="N2387" t="s">
        <v>24</v>
      </c>
      <c r="O2387" s="1">
        <v>40233.403993055559</v>
      </c>
    </row>
    <row r="2388" spans="1:15" x14ac:dyDescent="0.35">
      <c r="A2388" t="s">
        <v>15</v>
      </c>
      <c r="B2388" t="s">
        <v>25</v>
      </c>
      <c r="C2388">
        <v>919425</v>
      </c>
      <c r="D2388" t="s">
        <v>17</v>
      </c>
      <c r="E2388" t="s">
        <v>18</v>
      </c>
      <c r="F2388" t="s">
        <v>19</v>
      </c>
      <c r="G2388" t="s">
        <v>20</v>
      </c>
      <c r="H2388" t="s">
        <v>65</v>
      </c>
      <c r="I2388" t="s">
        <v>22</v>
      </c>
      <c r="M2388" t="s">
        <v>2704</v>
      </c>
      <c r="N2388" t="s">
        <v>24</v>
      </c>
      <c r="O2388" s="1">
        <v>40233.99832175926</v>
      </c>
    </row>
    <row r="2389" spans="1:15" x14ac:dyDescent="0.35">
      <c r="A2389" t="s">
        <v>15</v>
      </c>
      <c r="B2389" t="s">
        <v>16</v>
      </c>
      <c r="C2389">
        <v>30331</v>
      </c>
      <c r="D2389" t="s">
        <v>17</v>
      </c>
      <c r="E2389" t="s">
        <v>18</v>
      </c>
      <c r="F2389" t="s">
        <v>19</v>
      </c>
      <c r="G2389" t="s">
        <v>27</v>
      </c>
      <c r="H2389" t="s">
        <v>481</v>
      </c>
      <c r="I2389" t="s">
        <v>22</v>
      </c>
      <c r="M2389" t="s">
        <v>688</v>
      </c>
      <c r="N2389" t="s">
        <v>24</v>
      </c>
      <c r="O2389" s="1">
        <v>40234.518912037034</v>
      </c>
    </row>
    <row r="2390" spans="1:15" x14ac:dyDescent="0.35">
      <c r="A2390" t="s">
        <v>560</v>
      </c>
      <c r="B2390" t="s">
        <v>25</v>
      </c>
      <c r="C2390">
        <v>304413</v>
      </c>
      <c r="D2390" t="s">
        <v>17</v>
      </c>
      <c r="E2390" t="s">
        <v>18</v>
      </c>
      <c r="F2390" t="s">
        <v>19</v>
      </c>
      <c r="G2390" t="s">
        <v>20</v>
      </c>
      <c r="H2390" t="s">
        <v>875</v>
      </c>
      <c r="I2390" t="s">
        <v>22</v>
      </c>
      <c r="N2390" t="s">
        <v>24</v>
      </c>
      <c r="O2390" s="1">
        <v>40234.548217592594</v>
      </c>
    </row>
    <row r="2391" spans="1:15" x14ac:dyDescent="0.35">
      <c r="A2391" t="s">
        <v>1381</v>
      </c>
      <c r="B2391" t="s">
        <v>25</v>
      </c>
      <c r="C2391">
        <v>343465</v>
      </c>
      <c r="D2391" t="s">
        <v>17</v>
      </c>
      <c r="E2391" t="s">
        <v>18</v>
      </c>
      <c r="G2391" t="s">
        <v>20</v>
      </c>
      <c r="H2391" t="s">
        <v>1670</v>
      </c>
      <c r="I2391" t="s">
        <v>22</v>
      </c>
      <c r="K2391" t="s">
        <v>139</v>
      </c>
      <c r="M2391" t="s">
        <v>1671</v>
      </c>
      <c r="N2391" t="s">
        <v>24</v>
      </c>
      <c r="O2391" s="1">
        <v>40234.916527777779</v>
      </c>
    </row>
    <row r="2392" spans="1:15" x14ac:dyDescent="0.35">
      <c r="A2392" t="s">
        <v>221</v>
      </c>
      <c r="B2392" t="s">
        <v>25</v>
      </c>
      <c r="C2392">
        <v>867366</v>
      </c>
      <c r="D2392" t="s">
        <v>17</v>
      </c>
      <c r="E2392" t="s">
        <v>18</v>
      </c>
      <c r="F2392" t="s">
        <v>34</v>
      </c>
      <c r="G2392" t="s">
        <v>20</v>
      </c>
      <c r="H2392" t="s">
        <v>2609</v>
      </c>
      <c r="I2392" t="s">
        <v>22</v>
      </c>
      <c r="N2392" t="s">
        <v>24</v>
      </c>
      <c r="O2392" s="1">
        <v>40235.162847222222</v>
      </c>
    </row>
    <row r="2393" spans="1:15" x14ac:dyDescent="0.35">
      <c r="A2393" t="s">
        <v>221</v>
      </c>
      <c r="B2393" t="s">
        <v>16</v>
      </c>
      <c r="C2393">
        <v>17395</v>
      </c>
      <c r="D2393" t="s">
        <v>17</v>
      </c>
      <c r="E2393" t="s">
        <v>18</v>
      </c>
      <c r="F2393" t="s">
        <v>19</v>
      </c>
      <c r="H2393" t="s">
        <v>212</v>
      </c>
      <c r="I2393" t="s">
        <v>304</v>
      </c>
      <c r="K2393" t="s">
        <v>84</v>
      </c>
      <c r="N2393" t="s">
        <v>24</v>
      </c>
      <c r="O2393" s="1">
        <v>40235.46875</v>
      </c>
    </row>
    <row r="2394" spans="1:15" x14ac:dyDescent="0.35">
      <c r="A2394" t="s">
        <v>15</v>
      </c>
      <c r="B2394" t="s">
        <v>25</v>
      </c>
      <c r="C2394">
        <v>221387</v>
      </c>
      <c r="D2394" t="s">
        <v>17</v>
      </c>
      <c r="E2394" t="s">
        <v>18</v>
      </c>
      <c r="F2394" t="s">
        <v>19</v>
      </c>
      <c r="G2394" t="s">
        <v>20</v>
      </c>
      <c r="H2394" t="s">
        <v>1391</v>
      </c>
      <c r="I2394" t="s">
        <v>22</v>
      </c>
      <c r="N2394" t="s">
        <v>24</v>
      </c>
      <c r="O2394" s="1">
        <v>40235.995185185187</v>
      </c>
    </row>
    <row r="2395" spans="1:15" x14ac:dyDescent="0.35">
      <c r="A2395" t="s">
        <v>327</v>
      </c>
      <c r="B2395" t="s">
        <v>16</v>
      </c>
      <c r="C2395">
        <v>440120</v>
      </c>
      <c r="D2395" t="s">
        <v>17</v>
      </c>
      <c r="E2395" t="s">
        <v>18</v>
      </c>
      <c r="F2395" t="s">
        <v>19</v>
      </c>
      <c r="G2395" t="s">
        <v>20</v>
      </c>
      <c r="H2395" t="s">
        <v>1888</v>
      </c>
      <c r="I2395" t="s">
        <v>22</v>
      </c>
      <c r="N2395" t="s">
        <v>24</v>
      </c>
      <c r="O2395" s="1">
        <v>40236.655115740738</v>
      </c>
    </row>
    <row r="2396" spans="1:15" x14ac:dyDescent="0.35">
      <c r="A2396" t="s">
        <v>221</v>
      </c>
      <c r="B2396" t="s">
        <v>25</v>
      </c>
      <c r="C2396">
        <v>182978</v>
      </c>
      <c r="D2396" t="s">
        <v>17</v>
      </c>
      <c r="E2396" t="s">
        <v>18</v>
      </c>
      <c r="F2396" t="s">
        <v>19</v>
      </c>
      <c r="G2396" t="s">
        <v>27</v>
      </c>
      <c r="H2396" t="s">
        <v>28</v>
      </c>
      <c r="I2396" t="s">
        <v>144</v>
      </c>
      <c r="L2396" t="s">
        <v>24</v>
      </c>
      <c r="N2396" t="s">
        <v>34</v>
      </c>
      <c r="O2396" s="1">
        <v>40236.760416666664</v>
      </c>
    </row>
    <row r="2397" spans="1:15" x14ac:dyDescent="0.35">
      <c r="A2397" t="s">
        <v>560</v>
      </c>
      <c r="B2397" t="s">
        <v>25</v>
      </c>
      <c r="C2397">
        <v>52456</v>
      </c>
      <c r="D2397" t="s">
        <v>17</v>
      </c>
      <c r="E2397" t="s">
        <v>18</v>
      </c>
      <c r="F2397" t="s">
        <v>19</v>
      </c>
      <c r="G2397" t="s">
        <v>27</v>
      </c>
      <c r="H2397" t="s">
        <v>28</v>
      </c>
      <c r="I2397" t="s">
        <v>144</v>
      </c>
      <c r="K2397" t="s">
        <v>195</v>
      </c>
      <c r="L2397" t="s">
        <v>24</v>
      </c>
      <c r="N2397" t="s">
        <v>34</v>
      </c>
      <c r="O2397" s="1">
        <v>40236.769999999997</v>
      </c>
    </row>
    <row r="2398" spans="1:15" x14ac:dyDescent="0.35">
      <c r="A2398" t="s">
        <v>327</v>
      </c>
      <c r="B2398" t="s">
        <v>25</v>
      </c>
      <c r="C2398">
        <v>378906</v>
      </c>
      <c r="D2398" t="s">
        <v>17</v>
      </c>
      <c r="E2398" t="s">
        <v>18</v>
      </c>
      <c r="F2398" t="s">
        <v>96</v>
      </c>
      <c r="G2398" t="s">
        <v>20</v>
      </c>
      <c r="H2398" t="s">
        <v>1729</v>
      </c>
      <c r="I2398" t="s">
        <v>22</v>
      </c>
      <c r="K2398" t="s">
        <v>81</v>
      </c>
      <c r="N2398" t="s">
        <v>24</v>
      </c>
      <c r="O2398" s="1">
        <v>40237.395775462966</v>
      </c>
    </row>
    <row r="2399" spans="1:15" x14ac:dyDescent="0.35">
      <c r="A2399" t="s">
        <v>221</v>
      </c>
      <c r="B2399" t="s">
        <v>25</v>
      </c>
      <c r="C2399">
        <v>4854</v>
      </c>
      <c r="D2399" t="s">
        <v>17</v>
      </c>
      <c r="E2399" t="s">
        <v>18</v>
      </c>
      <c r="F2399" t="s">
        <v>19</v>
      </c>
      <c r="H2399" t="s">
        <v>277</v>
      </c>
      <c r="I2399" t="s">
        <v>22</v>
      </c>
      <c r="N2399" t="s">
        <v>24</v>
      </c>
      <c r="O2399" s="1">
        <v>40237.608136574076</v>
      </c>
    </row>
    <row r="2400" spans="1:15" x14ac:dyDescent="0.35">
      <c r="A2400" t="s">
        <v>560</v>
      </c>
      <c r="B2400" t="s">
        <v>16</v>
      </c>
      <c r="C2400">
        <v>334290</v>
      </c>
      <c r="D2400" t="s">
        <v>17</v>
      </c>
      <c r="E2400" t="s">
        <v>18</v>
      </c>
      <c r="F2400" t="s">
        <v>19</v>
      </c>
      <c r="H2400" t="s">
        <v>277</v>
      </c>
      <c r="I2400" t="s">
        <v>22</v>
      </c>
      <c r="N2400" t="s">
        <v>24</v>
      </c>
      <c r="O2400" s="1">
        <v>40237.6093287037</v>
      </c>
    </row>
    <row r="2401" spans="1:15" x14ac:dyDescent="0.35">
      <c r="A2401" t="s">
        <v>327</v>
      </c>
      <c r="B2401" t="s">
        <v>25</v>
      </c>
      <c r="C2401">
        <v>629129</v>
      </c>
      <c r="D2401" t="s">
        <v>17</v>
      </c>
      <c r="E2401" t="s">
        <v>18</v>
      </c>
      <c r="F2401" t="s">
        <v>96</v>
      </c>
      <c r="G2401" t="s">
        <v>20</v>
      </c>
      <c r="H2401" t="s">
        <v>2214</v>
      </c>
      <c r="I2401" t="s">
        <v>22</v>
      </c>
      <c r="N2401" t="s">
        <v>24</v>
      </c>
      <c r="O2401" s="1">
        <v>40238.423726851855</v>
      </c>
    </row>
    <row r="2402" spans="1:15" x14ac:dyDescent="0.35">
      <c r="A2402" t="s">
        <v>15</v>
      </c>
      <c r="B2402" t="s">
        <v>25</v>
      </c>
      <c r="C2402">
        <v>396788</v>
      </c>
      <c r="D2402" t="s">
        <v>17</v>
      </c>
      <c r="E2402" t="s">
        <v>18</v>
      </c>
      <c r="F2402" t="s">
        <v>19</v>
      </c>
      <c r="G2402" t="s">
        <v>20</v>
      </c>
      <c r="H2402" t="s">
        <v>56</v>
      </c>
      <c r="I2402" t="s">
        <v>22</v>
      </c>
      <c r="N2402" t="s">
        <v>24</v>
      </c>
      <c r="O2402" s="1">
        <v>40238.439699074072</v>
      </c>
    </row>
    <row r="2403" spans="1:15" x14ac:dyDescent="0.35">
      <c r="A2403" t="s">
        <v>15</v>
      </c>
      <c r="B2403" t="s">
        <v>16</v>
      </c>
      <c r="C2403">
        <v>713904</v>
      </c>
      <c r="D2403" t="s">
        <v>17</v>
      </c>
      <c r="E2403" t="s">
        <v>18</v>
      </c>
      <c r="F2403" t="s">
        <v>19</v>
      </c>
      <c r="G2403" t="s">
        <v>20</v>
      </c>
      <c r="H2403" t="s">
        <v>2355</v>
      </c>
      <c r="I2403" t="s">
        <v>22</v>
      </c>
      <c r="N2403" t="s">
        <v>24</v>
      </c>
      <c r="O2403" s="1">
        <v>40238.440115740741</v>
      </c>
    </row>
    <row r="2404" spans="1:15" x14ac:dyDescent="0.35">
      <c r="A2404" t="s">
        <v>560</v>
      </c>
      <c r="B2404" t="s">
        <v>25</v>
      </c>
      <c r="C2404">
        <v>74419</v>
      </c>
      <c r="D2404" t="s">
        <v>17</v>
      </c>
      <c r="E2404" t="s">
        <v>18</v>
      </c>
      <c r="F2404" t="s">
        <v>34</v>
      </c>
      <c r="G2404" t="s">
        <v>27</v>
      </c>
      <c r="H2404" t="s">
        <v>963</v>
      </c>
      <c r="I2404" t="s">
        <v>22</v>
      </c>
      <c r="K2404" t="s">
        <v>195</v>
      </c>
      <c r="N2404" t="s">
        <v>24</v>
      </c>
      <c r="O2404" s="1">
        <v>40238.440625000003</v>
      </c>
    </row>
    <row r="2405" spans="1:15" x14ac:dyDescent="0.35">
      <c r="A2405" t="s">
        <v>327</v>
      </c>
      <c r="B2405" t="s">
        <v>25</v>
      </c>
      <c r="C2405">
        <v>849522</v>
      </c>
      <c r="D2405" t="s">
        <v>17</v>
      </c>
      <c r="E2405" t="s">
        <v>18</v>
      </c>
      <c r="F2405" t="s">
        <v>34</v>
      </c>
      <c r="G2405" t="s">
        <v>20</v>
      </c>
      <c r="H2405" t="s">
        <v>65</v>
      </c>
      <c r="I2405" t="s">
        <v>22</v>
      </c>
      <c r="N2405" t="s">
        <v>24</v>
      </c>
      <c r="O2405" s="1">
        <v>40238.441006944442</v>
      </c>
    </row>
    <row r="2406" spans="1:15" x14ac:dyDescent="0.35">
      <c r="A2406" t="s">
        <v>221</v>
      </c>
      <c r="B2406" t="s">
        <v>25</v>
      </c>
      <c r="C2406">
        <v>797863</v>
      </c>
      <c r="D2406" t="s">
        <v>17</v>
      </c>
      <c r="E2406" t="s">
        <v>18</v>
      </c>
      <c r="F2406" t="s">
        <v>19</v>
      </c>
      <c r="G2406" t="s">
        <v>20</v>
      </c>
      <c r="H2406" t="s">
        <v>442</v>
      </c>
      <c r="I2406" t="s">
        <v>22</v>
      </c>
      <c r="N2406" t="s">
        <v>24</v>
      </c>
      <c r="O2406" s="1">
        <v>40238.441284722219</v>
      </c>
    </row>
    <row r="2407" spans="1:15" x14ac:dyDescent="0.35">
      <c r="A2407" t="s">
        <v>560</v>
      </c>
      <c r="B2407" t="s">
        <v>25</v>
      </c>
      <c r="C2407">
        <v>340851</v>
      </c>
      <c r="D2407" t="s">
        <v>17</v>
      </c>
      <c r="E2407" t="s">
        <v>18</v>
      </c>
      <c r="F2407" t="s">
        <v>19</v>
      </c>
      <c r="I2407" t="s">
        <v>22</v>
      </c>
      <c r="K2407" t="s">
        <v>195</v>
      </c>
      <c r="N2407" t="s">
        <v>24</v>
      </c>
      <c r="O2407" s="1">
        <v>40238.655370370368</v>
      </c>
    </row>
    <row r="2408" spans="1:15" x14ac:dyDescent="0.35">
      <c r="A2408" t="s">
        <v>327</v>
      </c>
      <c r="B2408" t="s">
        <v>16</v>
      </c>
      <c r="C2408">
        <v>340537</v>
      </c>
      <c r="D2408" t="s">
        <v>17</v>
      </c>
      <c r="E2408" t="s">
        <v>18</v>
      </c>
      <c r="G2408" t="s">
        <v>20</v>
      </c>
      <c r="H2408" t="s">
        <v>254</v>
      </c>
      <c r="I2408" t="s">
        <v>22</v>
      </c>
      <c r="N2408" t="s">
        <v>24</v>
      </c>
      <c r="O2408" s="1">
        <v>40238.87672453704</v>
      </c>
    </row>
    <row r="2409" spans="1:15" x14ac:dyDescent="0.35">
      <c r="A2409" t="s">
        <v>15</v>
      </c>
      <c r="B2409" t="s">
        <v>25</v>
      </c>
      <c r="C2409">
        <v>691479</v>
      </c>
      <c r="D2409" t="s">
        <v>17</v>
      </c>
      <c r="E2409" t="s">
        <v>18</v>
      </c>
      <c r="F2409" t="s">
        <v>34</v>
      </c>
      <c r="G2409" t="s">
        <v>20</v>
      </c>
      <c r="H2409" t="s">
        <v>28</v>
      </c>
      <c r="I2409" t="s">
        <v>144</v>
      </c>
      <c r="K2409" t="s">
        <v>81</v>
      </c>
      <c r="M2409" t="s">
        <v>2305</v>
      </c>
      <c r="N2409" t="s">
        <v>24</v>
      </c>
      <c r="O2409" s="1">
        <v>40238.922534722224</v>
      </c>
    </row>
    <row r="2410" spans="1:15" x14ac:dyDescent="0.35">
      <c r="A2410" t="s">
        <v>327</v>
      </c>
      <c r="B2410" t="s">
        <v>25</v>
      </c>
      <c r="C2410">
        <v>53464</v>
      </c>
      <c r="D2410" t="s">
        <v>17</v>
      </c>
      <c r="E2410" t="s">
        <v>18</v>
      </c>
      <c r="F2410" t="s">
        <v>19</v>
      </c>
      <c r="H2410" t="s">
        <v>71</v>
      </c>
      <c r="I2410" t="s">
        <v>22</v>
      </c>
      <c r="K2410" t="s">
        <v>81</v>
      </c>
      <c r="N2410" t="s">
        <v>24</v>
      </c>
      <c r="O2410" s="1">
        <v>40239.349907407406</v>
      </c>
    </row>
    <row r="2411" spans="1:15" x14ac:dyDescent="0.35">
      <c r="A2411" t="s">
        <v>327</v>
      </c>
      <c r="B2411" t="s">
        <v>25</v>
      </c>
      <c r="C2411">
        <v>407870</v>
      </c>
      <c r="D2411" t="s">
        <v>17</v>
      </c>
      <c r="E2411" t="s">
        <v>18</v>
      </c>
      <c r="F2411" t="s">
        <v>19</v>
      </c>
      <c r="G2411" t="s">
        <v>20</v>
      </c>
      <c r="I2411" t="s">
        <v>22</v>
      </c>
      <c r="N2411" t="s">
        <v>24</v>
      </c>
      <c r="O2411" s="1">
        <v>40239.527291666665</v>
      </c>
    </row>
    <row r="2412" spans="1:15" x14ac:dyDescent="0.35">
      <c r="A2412" t="s">
        <v>15</v>
      </c>
      <c r="B2412" t="s">
        <v>16</v>
      </c>
      <c r="C2412" t="s">
        <v>2840</v>
      </c>
      <c r="D2412" t="s">
        <v>17</v>
      </c>
      <c r="E2412" t="s">
        <v>18</v>
      </c>
      <c r="F2412" t="s">
        <v>19</v>
      </c>
      <c r="G2412" t="s">
        <v>20</v>
      </c>
      <c r="H2412" t="s">
        <v>46</v>
      </c>
      <c r="I2412" t="s">
        <v>22</v>
      </c>
      <c r="K2412" t="s">
        <v>81</v>
      </c>
      <c r="M2412" t="s">
        <v>2841</v>
      </c>
      <c r="N2412" t="s">
        <v>24</v>
      </c>
      <c r="O2412" s="1">
        <v>40239.659675925926</v>
      </c>
    </row>
    <row r="2413" spans="1:15" x14ac:dyDescent="0.35">
      <c r="A2413" t="s">
        <v>221</v>
      </c>
      <c r="B2413" t="s">
        <v>25</v>
      </c>
      <c r="C2413">
        <v>797830</v>
      </c>
      <c r="D2413" t="s">
        <v>17</v>
      </c>
      <c r="E2413" t="s">
        <v>18</v>
      </c>
      <c r="F2413" t="s">
        <v>19</v>
      </c>
      <c r="G2413" t="s">
        <v>20</v>
      </c>
      <c r="H2413" t="s">
        <v>377</v>
      </c>
      <c r="I2413" t="s">
        <v>22</v>
      </c>
      <c r="K2413" t="s">
        <v>168</v>
      </c>
      <c r="N2413" t="s">
        <v>24</v>
      </c>
      <c r="O2413" s="1">
        <v>40239.699699074074</v>
      </c>
    </row>
    <row r="2414" spans="1:15" x14ac:dyDescent="0.35">
      <c r="B2414" t="s">
        <v>1112</v>
      </c>
      <c r="C2414">
        <v>980531</v>
      </c>
      <c r="D2414" t="s">
        <v>17</v>
      </c>
      <c r="E2414" t="s">
        <v>18</v>
      </c>
      <c r="I2414" t="s">
        <v>22</v>
      </c>
      <c r="N2414" t="s">
        <v>24</v>
      </c>
      <c r="O2414" s="1">
        <v>40239.760185185187</v>
      </c>
    </row>
    <row r="2415" spans="1:15" x14ac:dyDescent="0.35">
      <c r="A2415" t="s">
        <v>15</v>
      </c>
      <c r="B2415" t="s">
        <v>25</v>
      </c>
      <c r="C2415">
        <v>364140</v>
      </c>
      <c r="D2415" t="s">
        <v>17</v>
      </c>
      <c r="E2415" t="s">
        <v>18</v>
      </c>
      <c r="G2415" t="s">
        <v>20</v>
      </c>
      <c r="I2415" t="s">
        <v>22</v>
      </c>
      <c r="N2415" t="s">
        <v>167</v>
      </c>
      <c r="O2415" s="1">
        <v>40239.947951388887</v>
      </c>
    </row>
    <row r="2416" spans="1:15" x14ac:dyDescent="0.35">
      <c r="A2416" t="s">
        <v>15</v>
      </c>
      <c r="B2416" t="s">
        <v>16</v>
      </c>
      <c r="C2416">
        <v>372352</v>
      </c>
      <c r="D2416" t="s">
        <v>17</v>
      </c>
      <c r="E2416" t="s">
        <v>18</v>
      </c>
      <c r="F2416" t="s">
        <v>19</v>
      </c>
      <c r="G2416" t="s">
        <v>20</v>
      </c>
      <c r="H2416" t="s">
        <v>969</v>
      </c>
      <c r="I2416" t="s">
        <v>22</v>
      </c>
      <c r="N2416" t="s">
        <v>24</v>
      </c>
      <c r="O2416" s="1">
        <v>40240.678530092591</v>
      </c>
    </row>
    <row r="2417" spans="1:15" x14ac:dyDescent="0.35">
      <c r="A2417" t="s">
        <v>560</v>
      </c>
      <c r="B2417" t="s">
        <v>25</v>
      </c>
      <c r="C2417">
        <v>717987</v>
      </c>
      <c r="D2417" t="s">
        <v>17</v>
      </c>
      <c r="E2417" t="s">
        <v>18</v>
      </c>
      <c r="F2417" t="s">
        <v>96</v>
      </c>
      <c r="H2417" t="s">
        <v>2366</v>
      </c>
      <c r="I2417" t="s">
        <v>22</v>
      </c>
      <c r="N2417" t="s">
        <v>24</v>
      </c>
      <c r="O2417" s="1">
        <v>40241.287858796299</v>
      </c>
    </row>
    <row r="2418" spans="1:15" x14ac:dyDescent="0.35">
      <c r="A2418" t="s">
        <v>221</v>
      </c>
      <c r="B2418" t="s">
        <v>25</v>
      </c>
      <c r="C2418">
        <v>645261</v>
      </c>
      <c r="D2418" t="s">
        <v>17</v>
      </c>
      <c r="E2418" t="s">
        <v>18</v>
      </c>
      <c r="F2418" t="s">
        <v>34</v>
      </c>
      <c r="I2418" t="s">
        <v>22</v>
      </c>
      <c r="K2418" t="s">
        <v>139</v>
      </c>
      <c r="N2418" t="s">
        <v>34</v>
      </c>
      <c r="O2418" s="1">
        <v>40241.399027777778</v>
      </c>
    </row>
    <row r="2419" spans="1:15" x14ac:dyDescent="0.35">
      <c r="A2419" t="s">
        <v>15</v>
      </c>
      <c r="B2419" t="s">
        <v>16</v>
      </c>
      <c r="C2419">
        <v>370545</v>
      </c>
      <c r="D2419" t="s">
        <v>17</v>
      </c>
      <c r="E2419" t="s">
        <v>18</v>
      </c>
      <c r="F2419" t="s">
        <v>19</v>
      </c>
      <c r="G2419" t="s">
        <v>20</v>
      </c>
      <c r="H2419" t="s">
        <v>377</v>
      </c>
      <c r="I2419" t="s">
        <v>144</v>
      </c>
      <c r="K2419" t="s">
        <v>195</v>
      </c>
      <c r="N2419" t="s">
        <v>24</v>
      </c>
      <c r="O2419" s="1">
        <v>40241.468333333331</v>
      </c>
    </row>
    <row r="2420" spans="1:15" x14ac:dyDescent="0.35">
      <c r="A2420" t="s">
        <v>15</v>
      </c>
      <c r="B2420" t="s">
        <v>16</v>
      </c>
      <c r="C2420">
        <v>156085</v>
      </c>
      <c r="D2420" t="s">
        <v>17</v>
      </c>
      <c r="E2420" t="s">
        <v>18</v>
      </c>
      <c r="F2420" t="s">
        <v>34</v>
      </c>
      <c r="G2420" t="s">
        <v>20</v>
      </c>
      <c r="H2420" t="s">
        <v>28</v>
      </c>
      <c r="I2420" t="s">
        <v>22</v>
      </c>
      <c r="N2420" t="s">
        <v>24</v>
      </c>
      <c r="O2420" s="1">
        <v>40241.936874999999</v>
      </c>
    </row>
    <row r="2421" spans="1:15" x14ac:dyDescent="0.35">
      <c r="A2421" t="s">
        <v>221</v>
      </c>
      <c r="B2421" t="s">
        <v>25</v>
      </c>
      <c r="C2421">
        <v>259090</v>
      </c>
      <c r="D2421" t="s">
        <v>17</v>
      </c>
      <c r="E2421" t="s">
        <v>18</v>
      </c>
      <c r="F2421" t="s">
        <v>19</v>
      </c>
      <c r="G2421" t="s">
        <v>27</v>
      </c>
      <c r="H2421" t="s">
        <v>135</v>
      </c>
      <c r="I2421" t="s">
        <v>22</v>
      </c>
      <c r="M2421" t="s">
        <v>1468</v>
      </c>
      <c r="N2421" t="s">
        <v>34</v>
      </c>
      <c r="O2421" s="1">
        <v>40242.297442129631</v>
      </c>
    </row>
    <row r="2422" spans="1:15" x14ac:dyDescent="0.35">
      <c r="A2422" t="s">
        <v>560</v>
      </c>
      <c r="B2422" t="s">
        <v>25</v>
      </c>
      <c r="C2422">
        <v>147809</v>
      </c>
      <c r="D2422" t="s">
        <v>17</v>
      </c>
      <c r="E2422" t="s">
        <v>18</v>
      </c>
      <c r="F2422" t="s">
        <v>19</v>
      </c>
      <c r="H2422" t="s">
        <v>1235</v>
      </c>
      <c r="I2422" t="s">
        <v>114</v>
      </c>
      <c r="K2422" t="s">
        <v>195</v>
      </c>
      <c r="N2422" t="s">
        <v>24</v>
      </c>
      <c r="O2422" s="1">
        <v>40242.37363425926</v>
      </c>
    </row>
    <row r="2423" spans="1:15" x14ac:dyDescent="0.35">
      <c r="A2423" t="s">
        <v>15</v>
      </c>
      <c r="B2423" t="s">
        <v>25</v>
      </c>
      <c r="C2423">
        <v>194217</v>
      </c>
      <c r="D2423" t="s">
        <v>17</v>
      </c>
      <c r="E2423" t="s">
        <v>18</v>
      </c>
      <c r="F2423" t="s">
        <v>96</v>
      </c>
      <c r="I2423" t="s">
        <v>22</v>
      </c>
      <c r="N2423" t="s">
        <v>24</v>
      </c>
      <c r="O2423" s="1">
        <v>40242.813611111109</v>
      </c>
    </row>
    <row r="2424" spans="1:15" x14ac:dyDescent="0.35">
      <c r="A2424" t="s">
        <v>560</v>
      </c>
      <c r="B2424" t="s">
        <v>25</v>
      </c>
      <c r="C2424">
        <v>108451</v>
      </c>
      <c r="D2424" t="s">
        <v>17</v>
      </c>
      <c r="E2424" t="s">
        <v>18</v>
      </c>
      <c r="F2424" t="s">
        <v>19</v>
      </c>
      <c r="G2424" t="s">
        <v>20</v>
      </c>
      <c r="H2424" t="s">
        <v>1115</v>
      </c>
      <c r="I2424" t="s">
        <v>22</v>
      </c>
      <c r="K2424" t="s">
        <v>195</v>
      </c>
      <c r="L2424" t="s">
        <v>1116</v>
      </c>
      <c r="M2424" t="s">
        <v>1117</v>
      </c>
      <c r="N2424" t="s">
        <v>24</v>
      </c>
      <c r="O2424" s="1">
        <v>40243.672962962963</v>
      </c>
    </row>
    <row r="2425" spans="1:15" x14ac:dyDescent="0.35">
      <c r="A2425" t="s">
        <v>15</v>
      </c>
      <c r="B2425" t="s">
        <v>25</v>
      </c>
      <c r="C2425">
        <v>955261</v>
      </c>
      <c r="D2425" t="s">
        <v>17</v>
      </c>
      <c r="E2425" t="s">
        <v>18</v>
      </c>
      <c r="F2425" t="s">
        <v>19</v>
      </c>
      <c r="G2425" t="s">
        <v>20</v>
      </c>
      <c r="H2425" t="s">
        <v>261</v>
      </c>
      <c r="I2425" t="s">
        <v>22</v>
      </c>
      <c r="K2425" t="s">
        <v>195</v>
      </c>
      <c r="L2425">
        <v>1979</v>
      </c>
      <c r="M2425" t="s">
        <v>2746</v>
      </c>
      <c r="N2425" t="s">
        <v>24</v>
      </c>
      <c r="O2425" s="1">
        <v>40243.762800925928</v>
      </c>
    </row>
    <row r="2426" spans="1:15" x14ac:dyDescent="0.35">
      <c r="A2426" t="s">
        <v>15</v>
      </c>
      <c r="B2426" t="s">
        <v>16</v>
      </c>
      <c r="C2426">
        <v>233573</v>
      </c>
      <c r="D2426" t="s">
        <v>17</v>
      </c>
      <c r="E2426" t="s">
        <v>18</v>
      </c>
      <c r="F2426" t="s">
        <v>19</v>
      </c>
      <c r="G2426" t="s">
        <v>20</v>
      </c>
      <c r="H2426" t="s">
        <v>1418</v>
      </c>
      <c r="I2426" t="s">
        <v>472</v>
      </c>
      <c r="N2426" t="s">
        <v>24</v>
      </c>
      <c r="O2426" s="1">
        <v>40243.856747685182</v>
      </c>
    </row>
    <row r="2427" spans="1:15" x14ac:dyDescent="0.35">
      <c r="A2427" t="s">
        <v>15</v>
      </c>
      <c r="B2427" t="s">
        <v>16</v>
      </c>
      <c r="C2427">
        <v>714041</v>
      </c>
      <c r="D2427" t="s">
        <v>17</v>
      </c>
      <c r="E2427" t="s">
        <v>18</v>
      </c>
      <c r="F2427" t="s">
        <v>34</v>
      </c>
      <c r="H2427" t="s">
        <v>172</v>
      </c>
      <c r="I2427" t="s">
        <v>22</v>
      </c>
      <c r="N2427" t="s">
        <v>24</v>
      </c>
      <c r="O2427" s="1">
        <v>40243.935613425929</v>
      </c>
    </row>
    <row r="2428" spans="1:15" x14ac:dyDescent="0.35">
      <c r="A2428" t="s">
        <v>2660</v>
      </c>
      <c r="B2428" t="s">
        <v>25</v>
      </c>
      <c r="C2428" t="s">
        <v>2852</v>
      </c>
      <c r="D2428" t="s">
        <v>17</v>
      </c>
      <c r="E2428" t="s">
        <v>18</v>
      </c>
      <c r="F2428" t="s">
        <v>96</v>
      </c>
      <c r="G2428" t="s">
        <v>20</v>
      </c>
      <c r="H2428" t="s">
        <v>2853</v>
      </c>
      <c r="I2428" t="s">
        <v>22</v>
      </c>
      <c r="N2428" t="s">
        <v>24</v>
      </c>
      <c r="O2428" s="1">
        <v>40244.416446759256</v>
      </c>
    </row>
    <row r="2429" spans="1:15" x14ac:dyDescent="0.35">
      <c r="A2429" t="s">
        <v>15</v>
      </c>
      <c r="B2429" t="s">
        <v>25</v>
      </c>
      <c r="C2429">
        <v>546036</v>
      </c>
      <c r="D2429" t="s">
        <v>17</v>
      </c>
      <c r="E2429" t="s">
        <v>18</v>
      </c>
      <c r="F2429" t="s">
        <v>19</v>
      </c>
      <c r="G2429" t="s">
        <v>20</v>
      </c>
      <c r="H2429" t="s">
        <v>375</v>
      </c>
      <c r="I2429" t="s">
        <v>22</v>
      </c>
      <c r="N2429" t="s">
        <v>24</v>
      </c>
      <c r="O2429" s="1">
        <v>40244.989004629628</v>
      </c>
    </row>
    <row r="2430" spans="1:15" x14ac:dyDescent="0.35">
      <c r="A2430" t="s">
        <v>15</v>
      </c>
      <c r="B2430" t="s">
        <v>16</v>
      </c>
      <c r="C2430">
        <v>518886</v>
      </c>
      <c r="D2430" t="s">
        <v>17</v>
      </c>
      <c r="E2430" t="s">
        <v>18</v>
      </c>
      <c r="F2430" t="s">
        <v>19</v>
      </c>
      <c r="H2430" t="s">
        <v>481</v>
      </c>
      <c r="I2430" t="s">
        <v>22</v>
      </c>
      <c r="N2430" t="s">
        <v>24</v>
      </c>
      <c r="O2430" s="1">
        <v>40245.937824074077</v>
      </c>
    </row>
    <row r="2431" spans="1:15" x14ac:dyDescent="0.35">
      <c r="A2431" t="s">
        <v>15</v>
      </c>
      <c r="B2431" t="s">
        <v>25</v>
      </c>
      <c r="C2431">
        <v>873183</v>
      </c>
      <c r="D2431" t="s">
        <v>17</v>
      </c>
      <c r="E2431" t="s">
        <v>18</v>
      </c>
      <c r="F2431" t="s">
        <v>19</v>
      </c>
      <c r="G2431" t="s">
        <v>20</v>
      </c>
      <c r="H2431" t="s">
        <v>329</v>
      </c>
      <c r="I2431" t="s">
        <v>22</v>
      </c>
      <c r="N2431" t="s">
        <v>24</v>
      </c>
      <c r="O2431" s="1">
        <v>40247.098425925928</v>
      </c>
    </row>
    <row r="2432" spans="1:15" x14ac:dyDescent="0.35">
      <c r="A2432" t="s">
        <v>15</v>
      </c>
      <c r="B2432" t="s">
        <v>16</v>
      </c>
      <c r="C2432">
        <v>538069</v>
      </c>
      <c r="D2432" t="s">
        <v>17</v>
      </c>
      <c r="E2432" t="s">
        <v>18</v>
      </c>
      <c r="F2432" t="s">
        <v>19</v>
      </c>
      <c r="H2432" t="s">
        <v>329</v>
      </c>
      <c r="I2432" t="s">
        <v>22</v>
      </c>
      <c r="N2432" t="s">
        <v>24</v>
      </c>
      <c r="O2432" s="1">
        <v>40247.099027777775</v>
      </c>
    </row>
    <row r="2433" spans="1:15" x14ac:dyDescent="0.35">
      <c r="A2433" t="s">
        <v>221</v>
      </c>
      <c r="B2433" t="s">
        <v>25</v>
      </c>
      <c r="C2433">
        <v>18754</v>
      </c>
      <c r="D2433" t="s">
        <v>17</v>
      </c>
      <c r="E2433" t="s">
        <v>18</v>
      </c>
      <c r="F2433" t="s">
        <v>19</v>
      </c>
      <c r="G2433" t="s">
        <v>27</v>
      </c>
      <c r="H2433" t="s">
        <v>562</v>
      </c>
      <c r="I2433" t="s">
        <v>43</v>
      </c>
      <c r="K2433" t="s">
        <v>139</v>
      </c>
      <c r="N2433" t="s">
        <v>167</v>
      </c>
      <c r="O2433" s="1">
        <v>40247.553680555553</v>
      </c>
    </row>
    <row r="2434" spans="1:15" x14ac:dyDescent="0.35">
      <c r="A2434" t="s">
        <v>2660</v>
      </c>
      <c r="B2434" t="s">
        <v>1112</v>
      </c>
      <c r="C2434">
        <v>997750</v>
      </c>
      <c r="D2434" t="s">
        <v>17</v>
      </c>
      <c r="E2434" t="s">
        <v>18</v>
      </c>
      <c r="F2434" t="s">
        <v>19</v>
      </c>
      <c r="G2434" t="s">
        <v>20</v>
      </c>
      <c r="H2434" t="s">
        <v>562</v>
      </c>
      <c r="I2434" t="s">
        <v>22</v>
      </c>
      <c r="N2434" t="s">
        <v>24</v>
      </c>
      <c r="O2434" s="1">
        <v>40247.555520833332</v>
      </c>
    </row>
    <row r="2435" spans="1:15" x14ac:dyDescent="0.35">
      <c r="A2435" t="s">
        <v>327</v>
      </c>
      <c r="B2435" t="s">
        <v>25</v>
      </c>
      <c r="C2435">
        <v>416375</v>
      </c>
      <c r="D2435" t="s">
        <v>17</v>
      </c>
      <c r="E2435" t="s">
        <v>18</v>
      </c>
      <c r="F2435" t="s">
        <v>96</v>
      </c>
      <c r="G2435" t="s">
        <v>20</v>
      </c>
      <c r="H2435" t="s">
        <v>1839</v>
      </c>
      <c r="I2435" t="s">
        <v>22</v>
      </c>
      <c r="K2435" t="s">
        <v>195</v>
      </c>
      <c r="L2435" t="s">
        <v>1840</v>
      </c>
      <c r="M2435" t="s">
        <v>1841</v>
      </c>
      <c r="N2435" t="s">
        <v>24</v>
      </c>
      <c r="O2435" s="1">
        <v>40247.732986111114</v>
      </c>
    </row>
    <row r="2436" spans="1:15" x14ac:dyDescent="0.35">
      <c r="A2436" t="s">
        <v>560</v>
      </c>
      <c r="B2436" t="s">
        <v>25</v>
      </c>
      <c r="C2436">
        <v>618083</v>
      </c>
      <c r="D2436" t="s">
        <v>17</v>
      </c>
      <c r="E2436" t="s">
        <v>26</v>
      </c>
      <c r="F2436" t="s">
        <v>19</v>
      </c>
      <c r="G2436" t="s">
        <v>20</v>
      </c>
      <c r="H2436" t="s">
        <v>172</v>
      </c>
      <c r="I2436" t="s">
        <v>22</v>
      </c>
      <c r="K2436" t="s">
        <v>195</v>
      </c>
      <c r="N2436" t="s">
        <v>24</v>
      </c>
      <c r="O2436" s="1">
        <v>40247.873101851852</v>
      </c>
    </row>
    <row r="2437" spans="1:15" x14ac:dyDescent="0.35">
      <c r="A2437" t="s">
        <v>15</v>
      </c>
      <c r="B2437" t="s">
        <v>25</v>
      </c>
      <c r="C2437">
        <v>366129</v>
      </c>
      <c r="D2437" t="s">
        <v>17</v>
      </c>
      <c r="E2437" t="s">
        <v>18</v>
      </c>
      <c r="F2437" t="s">
        <v>19</v>
      </c>
      <c r="G2437" t="s">
        <v>20</v>
      </c>
      <c r="H2437" t="s">
        <v>1713</v>
      </c>
      <c r="I2437" t="s">
        <v>22</v>
      </c>
      <c r="M2437" t="s">
        <v>1714</v>
      </c>
      <c r="N2437" t="s">
        <v>24</v>
      </c>
      <c r="O2437" s="1">
        <v>40248.453680555554</v>
      </c>
    </row>
    <row r="2438" spans="1:15" x14ac:dyDescent="0.35">
      <c r="A2438" t="s">
        <v>15</v>
      </c>
      <c r="B2438" t="s">
        <v>16</v>
      </c>
      <c r="C2438">
        <v>553692</v>
      </c>
      <c r="D2438" t="s">
        <v>17</v>
      </c>
      <c r="E2438" t="s">
        <v>18</v>
      </c>
      <c r="F2438" t="s">
        <v>19</v>
      </c>
      <c r="I2438" t="s">
        <v>22</v>
      </c>
      <c r="N2438" t="s">
        <v>24</v>
      </c>
      <c r="O2438" s="1">
        <v>40248.534421296295</v>
      </c>
    </row>
    <row r="2439" spans="1:15" x14ac:dyDescent="0.35">
      <c r="A2439" t="s">
        <v>15</v>
      </c>
      <c r="B2439" t="s">
        <v>16</v>
      </c>
      <c r="C2439">
        <v>674421</v>
      </c>
      <c r="D2439" t="s">
        <v>17</v>
      </c>
      <c r="E2439" t="s">
        <v>18</v>
      </c>
      <c r="F2439" t="s">
        <v>34</v>
      </c>
      <c r="G2439" t="s">
        <v>20</v>
      </c>
      <c r="I2439" t="s">
        <v>22</v>
      </c>
      <c r="N2439" t="s">
        <v>24</v>
      </c>
      <c r="O2439" s="1">
        <v>40248.69672453704</v>
      </c>
    </row>
    <row r="2440" spans="1:15" x14ac:dyDescent="0.35">
      <c r="A2440" t="s">
        <v>500</v>
      </c>
      <c r="B2440" t="s">
        <v>25</v>
      </c>
      <c r="C2440">
        <v>834564</v>
      </c>
      <c r="D2440" t="s">
        <v>17</v>
      </c>
      <c r="E2440" t="s">
        <v>18</v>
      </c>
      <c r="F2440" t="s">
        <v>34</v>
      </c>
      <c r="I2440" t="s">
        <v>22</v>
      </c>
      <c r="N2440" t="s">
        <v>24</v>
      </c>
      <c r="O2440" s="1">
        <v>40249.466562499998</v>
      </c>
    </row>
    <row r="2441" spans="1:15" x14ac:dyDescent="0.35">
      <c r="A2441" t="s">
        <v>972</v>
      </c>
      <c r="B2441" t="s">
        <v>25</v>
      </c>
      <c r="C2441">
        <v>181912</v>
      </c>
      <c r="D2441" t="s">
        <v>17</v>
      </c>
      <c r="E2441" t="s">
        <v>18</v>
      </c>
      <c r="F2441" t="s">
        <v>19</v>
      </c>
      <c r="G2441" t="s">
        <v>20</v>
      </c>
      <c r="H2441" t="s">
        <v>135</v>
      </c>
      <c r="I2441" t="s">
        <v>22</v>
      </c>
      <c r="K2441" t="s">
        <v>197</v>
      </c>
      <c r="M2441" t="s">
        <v>1311</v>
      </c>
      <c r="N2441" t="s">
        <v>24</v>
      </c>
      <c r="O2441" s="1">
        <v>40249.879537037035</v>
      </c>
    </row>
    <row r="2442" spans="1:15" x14ac:dyDescent="0.35">
      <c r="A2442" t="s">
        <v>560</v>
      </c>
      <c r="B2442" t="s">
        <v>25</v>
      </c>
      <c r="C2442">
        <v>880924</v>
      </c>
      <c r="D2442" t="s">
        <v>17</v>
      </c>
      <c r="E2442" t="s">
        <v>18</v>
      </c>
      <c r="F2442" t="s">
        <v>19</v>
      </c>
      <c r="G2442" t="s">
        <v>20</v>
      </c>
      <c r="I2442" t="s">
        <v>22</v>
      </c>
      <c r="K2442" t="s">
        <v>195</v>
      </c>
      <c r="N2442" t="s">
        <v>24</v>
      </c>
      <c r="O2442" s="1">
        <v>40249.992812500001</v>
      </c>
    </row>
    <row r="2443" spans="1:15" x14ac:dyDescent="0.35">
      <c r="A2443" t="s">
        <v>15</v>
      </c>
      <c r="B2443" t="s">
        <v>16</v>
      </c>
      <c r="C2443">
        <v>578796</v>
      </c>
      <c r="D2443" t="s">
        <v>17</v>
      </c>
      <c r="E2443" t="s">
        <v>18</v>
      </c>
      <c r="F2443" t="s">
        <v>96</v>
      </c>
      <c r="I2443" t="s">
        <v>22</v>
      </c>
      <c r="N2443" t="s">
        <v>24</v>
      </c>
      <c r="O2443" s="1">
        <v>40250.35491898148</v>
      </c>
    </row>
    <row r="2444" spans="1:15" x14ac:dyDescent="0.35">
      <c r="A2444" t="s">
        <v>221</v>
      </c>
      <c r="B2444" t="s">
        <v>25</v>
      </c>
      <c r="C2444">
        <v>184968</v>
      </c>
      <c r="D2444" t="s">
        <v>17</v>
      </c>
      <c r="E2444" t="s">
        <v>18</v>
      </c>
      <c r="F2444" t="s">
        <v>19</v>
      </c>
      <c r="H2444" t="s">
        <v>1041</v>
      </c>
      <c r="I2444" t="s">
        <v>22</v>
      </c>
      <c r="N2444" t="s">
        <v>24</v>
      </c>
      <c r="O2444" s="1">
        <v>40250.575937499998</v>
      </c>
    </row>
    <row r="2445" spans="1:15" x14ac:dyDescent="0.35">
      <c r="A2445" t="s">
        <v>327</v>
      </c>
      <c r="B2445" t="s">
        <v>25</v>
      </c>
      <c r="C2445">
        <v>424088</v>
      </c>
      <c r="D2445" t="s">
        <v>17</v>
      </c>
      <c r="E2445" t="s">
        <v>18</v>
      </c>
      <c r="F2445" t="s">
        <v>19</v>
      </c>
      <c r="G2445" t="s">
        <v>20</v>
      </c>
      <c r="H2445" t="s">
        <v>56</v>
      </c>
      <c r="I2445" t="s">
        <v>22</v>
      </c>
      <c r="N2445" t="s">
        <v>24</v>
      </c>
      <c r="O2445" s="1">
        <v>40250.745891203704</v>
      </c>
    </row>
    <row r="2446" spans="1:15" x14ac:dyDescent="0.35">
      <c r="A2446" t="s">
        <v>15</v>
      </c>
      <c r="B2446" t="s">
        <v>25</v>
      </c>
      <c r="C2446">
        <v>717661</v>
      </c>
      <c r="D2446" t="s">
        <v>17</v>
      </c>
      <c r="E2446" t="s">
        <v>18</v>
      </c>
      <c r="F2446" t="s">
        <v>19</v>
      </c>
      <c r="G2446" t="s">
        <v>20</v>
      </c>
      <c r="H2446" t="s">
        <v>172</v>
      </c>
      <c r="I2446" t="s">
        <v>22</v>
      </c>
      <c r="M2446" t="s">
        <v>2362</v>
      </c>
      <c r="N2446" t="s">
        <v>24</v>
      </c>
      <c r="O2446" s="1">
        <v>40250.893645833334</v>
      </c>
    </row>
    <row r="2447" spans="1:15" x14ac:dyDescent="0.35">
      <c r="A2447" t="s">
        <v>500</v>
      </c>
      <c r="B2447" t="s">
        <v>16</v>
      </c>
      <c r="C2447">
        <v>290896</v>
      </c>
      <c r="D2447" t="s">
        <v>17</v>
      </c>
      <c r="E2447" t="s">
        <v>18</v>
      </c>
      <c r="F2447" t="s">
        <v>19</v>
      </c>
      <c r="I2447" t="s">
        <v>22</v>
      </c>
      <c r="N2447" t="s">
        <v>24</v>
      </c>
      <c r="O2447" s="1">
        <v>40251.858194444445</v>
      </c>
    </row>
    <row r="2448" spans="1:15" x14ac:dyDescent="0.35">
      <c r="A2448" t="s">
        <v>972</v>
      </c>
      <c r="B2448" t="s">
        <v>25</v>
      </c>
      <c r="C2448">
        <v>338196</v>
      </c>
      <c r="D2448" t="s">
        <v>17</v>
      </c>
      <c r="E2448" t="s">
        <v>18</v>
      </c>
      <c r="F2448" t="s">
        <v>19</v>
      </c>
      <c r="G2448" t="s">
        <v>20</v>
      </c>
      <c r="H2448" t="s">
        <v>603</v>
      </c>
      <c r="I2448" t="s">
        <v>22</v>
      </c>
      <c r="K2448" t="s">
        <v>195</v>
      </c>
      <c r="N2448" t="s">
        <v>24</v>
      </c>
      <c r="O2448" s="1">
        <v>40252.212465277778</v>
      </c>
    </row>
    <row r="2449" spans="1:15" x14ac:dyDescent="0.35">
      <c r="A2449" t="s">
        <v>15</v>
      </c>
      <c r="B2449" t="s">
        <v>16</v>
      </c>
      <c r="C2449">
        <v>448836</v>
      </c>
      <c r="D2449" t="s">
        <v>17</v>
      </c>
      <c r="E2449" t="s">
        <v>18</v>
      </c>
      <c r="F2449" t="s">
        <v>19</v>
      </c>
      <c r="G2449" t="s">
        <v>20</v>
      </c>
      <c r="H2449" t="s">
        <v>603</v>
      </c>
      <c r="I2449" t="s">
        <v>22</v>
      </c>
      <c r="N2449" t="s">
        <v>24</v>
      </c>
      <c r="O2449" s="1">
        <v>40252.214143518519</v>
      </c>
    </row>
    <row r="2450" spans="1:15" x14ac:dyDescent="0.35">
      <c r="A2450" t="s">
        <v>15</v>
      </c>
      <c r="B2450" t="s">
        <v>16</v>
      </c>
      <c r="C2450">
        <v>373543</v>
      </c>
      <c r="D2450" t="s">
        <v>17</v>
      </c>
      <c r="E2450" t="s">
        <v>18</v>
      </c>
      <c r="F2450" t="s">
        <v>19</v>
      </c>
      <c r="G2450" t="s">
        <v>20</v>
      </c>
      <c r="H2450" t="s">
        <v>211</v>
      </c>
      <c r="I2450" t="s">
        <v>22</v>
      </c>
      <c r="N2450" t="s">
        <v>24</v>
      </c>
      <c r="O2450" s="1">
        <v>40252.361481481479</v>
      </c>
    </row>
    <row r="2451" spans="1:15" x14ac:dyDescent="0.35">
      <c r="A2451" t="s">
        <v>221</v>
      </c>
      <c r="B2451" t="s">
        <v>16</v>
      </c>
      <c r="C2451">
        <v>93177</v>
      </c>
      <c r="D2451" t="s">
        <v>17</v>
      </c>
      <c r="E2451" t="s">
        <v>18</v>
      </c>
      <c r="F2451" t="s">
        <v>34</v>
      </c>
      <c r="G2451" t="s">
        <v>27</v>
      </c>
      <c r="H2451" t="s">
        <v>1060</v>
      </c>
      <c r="I2451" t="s">
        <v>22</v>
      </c>
      <c r="J2451" t="s">
        <v>36</v>
      </c>
      <c r="K2451" t="s">
        <v>139</v>
      </c>
      <c r="L2451">
        <v>1953</v>
      </c>
      <c r="M2451" t="s">
        <v>1061</v>
      </c>
      <c r="N2451" t="s">
        <v>34</v>
      </c>
      <c r="O2451" s="1">
        <v>40252.447858796295</v>
      </c>
    </row>
    <row r="2452" spans="1:15" x14ac:dyDescent="0.35">
      <c r="A2452" t="s">
        <v>221</v>
      </c>
      <c r="B2452" t="s">
        <v>25</v>
      </c>
      <c r="C2452">
        <v>333844</v>
      </c>
      <c r="D2452" t="s">
        <v>17</v>
      </c>
      <c r="E2452" t="s">
        <v>18</v>
      </c>
      <c r="F2452" t="s">
        <v>19</v>
      </c>
      <c r="H2452" t="s">
        <v>1427</v>
      </c>
      <c r="I2452" t="s">
        <v>22</v>
      </c>
      <c r="M2452" t="s">
        <v>1616</v>
      </c>
      <c r="N2452" t="s">
        <v>24</v>
      </c>
      <c r="O2452" s="1">
        <v>40253.417118055557</v>
      </c>
    </row>
    <row r="2453" spans="1:15" x14ac:dyDescent="0.35">
      <c r="A2453" t="s">
        <v>15</v>
      </c>
      <c r="B2453" t="s">
        <v>25</v>
      </c>
      <c r="C2453">
        <v>900668</v>
      </c>
      <c r="D2453" t="s">
        <v>17</v>
      </c>
      <c r="E2453" t="s">
        <v>18</v>
      </c>
      <c r="F2453" t="s">
        <v>19</v>
      </c>
      <c r="I2453" t="s">
        <v>22</v>
      </c>
      <c r="N2453" t="s">
        <v>24</v>
      </c>
      <c r="O2453" s="1">
        <v>40253.712094907409</v>
      </c>
    </row>
    <row r="2454" spans="1:15" x14ac:dyDescent="0.35">
      <c r="A2454" t="s">
        <v>560</v>
      </c>
      <c r="B2454" t="s">
        <v>25</v>
      </c>
      <c r="C2454">
        <v>68518</v>
      </c>
      <c r="D2454" t="s">
        <v>17</v>
      </c>
      <c r="E2454" t="s">
        <v>18</v>
      </c>
      <c r="F2454" t="s">
        <v>19</v>
      </c>
      <c r="G2454" t="s">
        <v>27</v>
      </c>
      <c r="H2454" t="s">
        <v>938</v>
      </c>
      <c r="I2454" t="s">
        <v>22</v>
      </c>
      <c r="K2454" t="s">
        <v>195</v>
      </c>
      <c r="N2454" t="s">
        <v>24</v>
      </c>
      <c r="O2454" s="1">
        <v>40254.39875</v>
      </c>
    </row>
    <row r="2455" spans="1:15" x14ac:dyDescent="0.35">
      <c r="A2455" t="s">
        <v>15</v>
      </c>
      <c r="B2455" t="s">
        <v>25</v>
      </c>
      <c r="C2455">
        <v>271978</v>
      </c>
      <c r="D2455" t="s">
        <v>17</v>
      </c>
      <c r="E2455" t="s">
        <v>18</v>
      </c>
      <c r="F2455" t="s">
        <v>19</v>
      </c>
      <c r="G2455" t="s">
        <v>20</v>
      </c>
      <c r="H2455" t="s">
        <v>849</v>
      </c>
      <c r="I2455" t="s">
        <v>114</v>
      </c>
      <c r="N2455" t="s">
        <v>24</v>
      </c>
      <c r="O2455" s="1">
        <v>40254.689039351855</v>
      </c>
    </row>
    <row r="2456" spans="1:15" x14ac:dyDescent="0.35">
      <c r="A2456" t="s">
        <v>500</v>
      </c>
      <c r="B2456" t="s">
        <v>25</v>
      </c>
      <c r="C2456">
        <v>757503</v>
      </c>
      <c r="D2456" t="s">
        <v>17</v>
      </c>
      <c r="E2456" t="s">
        <v>18</v>
      </c>
      <c r="F2456" t="s">
        <v>34</v>
      </c>
      <c r="G2456" t="s">
        <v>20</v>
      </c>
      <c r="H2456" t="s">
        <v>128</v>
      </c>
      <c r="I2456" t="s">
        <v>22</v>
      </c>
      <c r="K2456" t="s">
        <v>168</v>
      </c>
      <c r="M2456" t="s">
        <v>2404</v>
      </c>
      <c r="N2456" t="s">
        <v>24</v>
      </c>
      <c r="O2456" s="1">
        <v>40255.450324074074</v>
      </c>
    </row>
    <row r="2457" spans="1:15" x14ac:dyDescent="0.35">
      <c r="A2457" t="s">
        <v>15</v>
      </c>
      <c r="B2457" t="s">
        <v>25</v>
      </c>
      <c r="C2457">
        <v>900548</v>
      </c>
      <c r="D2457" t="s">
        <v>17</v>
      </c>
      <c r="E2457" t="s">
        <v>18</v>
      </c>
      <c r="F2457" t="s">
        <v>19</v>
      </c>
      <c r="G2457" t="s">
        <v>20</v>
      </c>
      <c r="H2457" t="s">
        <v>2675</v>
      </c>
      <c r="I2457" t="s">
        <v>22</v>
      </c>
      <c r="K2457" t="s">
        <v>132</v>
      </c>
      <c r="L2457" t="s">
        <v>1681</v>
      </c>
      <c r="M2457" t="s">
        <v>2676</v>
      </c>
      <c r="N2457" t="s">
        <v>24</v>
      </c>
      <c r="O2457" s="1">
        <v>40256.468715277777</v>
      </c>
    </row>
    <row r="2458" spans="1:15" x14ac:dyDescent="0.35">
      <c r="A2458" t="s">
        <v>15</v>
      </c>
      <c r="B2458" t="s">
        <v>25</v>
      </c>
      <c r="C2458">
        <v>355587</v>
      </c>
      <c r="D2458" t="s">
        <v>17</v>
      </c>
      <c r="E2458" t="s">
        <v>18</v>
      </c>
      <c r="F2458" t="s">
        <v>96</v>
      </c>
      <c r="G2458" t="s">
        <v>20</v>
      </c>
      <c r="H2458" t="s">
        <v>62</v>
      </c>
      <c r="I2458" t="s">
        <v>22</v>
      </c>
      <c r="J2458">
        <v>3</v>
      </c>
      <c r="N2458" t="s">
        <v>24</v>
      </c>
      <c r="O2458" s="1">
        <v>40256.807337962964</v>
      </c>
    </row>
    <row r="2459" spans="1:15" x14ac:dyDescent="0.35">
      <c r="A2459" t="s">
        <v>560</v>
      </c>
      <c r="B2459" t="s">
        <v>16</v>
      </c>
      <c r="C2459">
        <v>153035</v>
      </c>
      <c r="D2459" t="s">
        <v>17</v>
      </c>
      <c r="E2459" t="s">
        <v>18</v>
      </c>
      <c r="F2459" t="s">
        <v>19</v>
      </c>
      <c r="G2459" t="s">
        <v>20</v>
      </c>
      <c r="H2459" t="s">
        <v>56</v>
      </c>
      <c r="I2459" t="s">
        <v>114</v>
      </c>
      <c r="K2459" t="s">
        <v>195</v>
      </c>
      <c r="N2459" t="s">
        <v>24</v>
      </c>
      <c r="O2459" s="1">
        <v>40256.820833333331</v>
      </c>
    </row>
    <row r="2460" spans="1:15" x14ac:dyDescent="0.35">
      <c r="A2460" t="s">
        <v>15</v>
      </c>
      <c r="B2460" t="s">
        <v>25</v>
      </c>
      <c r="C2460">
        <v>818658</v>
      </c>
      <c r="D2460" t="s">
        <v>17</v>
      </c>
      <c r="E2460" t="s">
        <v>18</v>
      </c>
      <c r="F2460" t="s">
        <v>34</v>
      </c>
      <c r="G2460" t="s">
        <v>20</v>
      </c>
      <c r="I2460" t="s">
        <v>22</v>
      </c>
      <c r="K2460" t="s">
        <v>139</v>
      </c>
      <c r="N2460" t="s">
        <v>24</v>
      </c>
      <c r="O2460" s="1">
        <v>40256.987361111111</v>
      </c>
    </row>
    <row r="2461" spans="1:15" x14ac:dyDescent="0.35">
      <c r="A2461" t="s">
        <v>15</v>
      </c>
      <c r="B2461" t="s">
        <v>16</v>
      </c>
      <c r="C2461">
        <v>317794</v>
      </c>
      <c r="D2461" t="s">
        <v>17</v>
      </c>
      <c r="E2461" t="s">
        <v>18</v>
      </c>
      <c r="F2461" t="s">
        <v>19</v>
      </c>
      <c r="G2461" t="s">
        <v>20</v>
      </c>
      <c r="H2461" t="s">
        <v>47</v>
      </c>
      <c r="I2461" t="s">
        <v>22</v>
      </c>
      <c r="N2461" t="s">
        <v>24</v>
      </c>
      <c r="O2461" s="1">
        <v>40257.354155092595</v>
      </c>
    </row>
    <row r="2462" spans="1:15" x14ac:dyDescent="0.35">
      <c r="A2462" t="s">
        <v>15</v>
      </c>
      <c r="B2462" t="s">
        <v>16</v>
      </c>
      <c r="C2462">
        <v>351126</v>
      </c>
      <c r="D2462" t="s">
        <v>17</v>
      </c>
      <c r="E2462" t="s">
        <v>18</v>
      </c>
      <c r="H2462" t="s">
        <v>1677</v>
      </c>
      <c r="I2462" t="s">
        <v>22</v>
      </c>
      <c r="M2462" t="s">
        <v>1678</v>
      </c>
      <c r="N2462" t="s">
        <v>24</v>
      </c>
      <c r="O2462" s="1">
        <v>40257.389305555553</v>
      </c>
    </row>
    <row r="2463" spans="1:15" x14ac:dyDescent="0.35">
      <c r="A2463" t="s">
        <v>15</v>
      </c>
      <c r="B2463" t="s">
        <v>16</v>
      </c>
      <c r="C2463">
        <v>316758</v>
      </c>
      <c r="D2463" t="s">
        <v>17</v>
      </c>
      <c r="E2463" t="s">
        <v>18</v>
      </c>
      <c r="F2463" t="s">
        <v>19</v>
      </c>
      <c r="H2463" t="s">
        <v>56</v>
      </c>
      <c r="I2463" t="s">
        <v>472</v>
      </c>
      <c r="K2463" t="s">
        <v>31</v>
      </c>
      <c r="N2463" t="s">
        <v>24</v>
      </c>
      <c r="O2463" s="1">
        <v>40257.886365740742</v>
      </c>
    </row>
    <row r="2464" spans="1:15" x14ac:dyDescent="0.35">
      <c r="A2464" t="s">
        <v>759</v>
      </c>
      <c r="B2464" t="s">
        <v>25</v>
      </c>
      <c r="C2464">
        <v>863414</v>
      </c>
      <c r="D2464" t="s">
        <v>17</v>
      </c>
      <c r="E2464" t="s">
        <v>18</v>
      </c>
      <c r="F2464" t="s">
        <v>19</v>
      </c>
      <c r="G2464" t="s">
        <v>20</v>
      </c>
      <c r="H2464" t="s">
        <v>1693</v>
      </c>
      <c r="I2464" t="s">
        <v>22</v>
      </c>
      <c r="K2464" t="s">
        <v>287</v>
      </c>
      <c r="N2464" t="s">
        <v>24</v>
      </c>
      <c r="O2464" s="1">
        <v>40258.336608796293</v>
      </c>
    </row>
    <row r="2465" spans="1:15" x14ac:dyDescent="0.35">
      <c r="A2465" t="s">
        <v>59</v>
      </c>
      <c r="B2465" t="s">
        <v>25</v>
      </c>
      <c r="C2465">
        <v>2386</v>
      </c>
      <c r="D2465" t="s">
        <v>17</v>
      </c>
      <c r="E2465" t="s">
        <v>36</v>
      </c>
      <c r="F2465" t="s">
        <v>19</v>
      </c>
      <c r="G2465" t="s">
        <v>27</v>
      </c>
      <c r="H2465" t="s">
        <v>28</v>
      </c>
      <c r="I2465" t="s">
        <v>22</v>
      </c>
      <c r="K2465" t="s">
        <v>31</v>
      </c>
      <c r="N2465" t="s">
        <v>24</v>
      </c>
      <c r="O2465" s="1">
        <v>40259.365914351853</v>
      </c>
    </row>
    <row r="2466" spans="1:15" x14ac:dyDescent="0.35">
      <c r="A2466" t="s">
        <v>15</v>
      </c>
      <c r="B2466" t="s">
        <v>25</v>
      </c>
      <c r="C2466" t="s">
        <v>2842</v>
      </c>
      <c r="D2466" t="s">
        <v>17</v>
      </c>
      <c r="E2466" t="s">
        <v>18</v>
      </c>
      <c r="F2466" t="s">
        <v>19</v>
      </c>
      <c r="G2466" t="s">
        <v>20</v>
      </c>
      <c r="H2466" t="s">
        <v>88</v>
      </c>
      <c r="I2466" t="s">
        <v>22</v>
      </c>
      <c r="N2466" t="s">
        <v>24</v>
      </c>
      <c r="O2466" s="1">
        <v>40259.369837962964</v>
      </c>
    </row>
    <row r="2467" spans="1:15" x14ac:dyDescent="0.35">
      <c r="A2467" t="s">
        <v>972</v>
      </c>
      <c r="B2467" t="s">
        <v>25</v>
      </c>
      <c r="C2467">
        <v>214815</v>
      </c>
      <c r="D2467" t="s">
        <v>17</v>
      </c>
      <c r="E2467" t="s">
        <v>18</v>
      </c>
      <c r="F2467" t="s">
        <v>19</v>
      </c>
      <c r="G2467" t="s">
        <v>20</v>
      </c>
      <c r="H2467" t="s">
        <v>258</v>
      </c>
      <c r="I2467" t="s">
        <v>22</v>
      </c>
      <c r="K2467" t="s">
        <v>250</v>
      </c>
      <c r="N2467" t="s">
        <v>24</v>
      </c>
      <c r="O2467" s="1">
        <v>40259.620613425926</v>
      </c>
    </row>
    <row r="2468" spans="1:15" x14ac:dyDescent="0.35">
      <c r="A2468" t="s">
        <v>186</v>
      </c>
      <c r="B2468" t="s">
        <v>25</v>
      </c>
      <c r="C2468">
        <v>8856</v>
      </c>
      <c r="D2468" t="s">
        <v>17</v>
      </c>
      <c r="E2468" t="s">
        <v>18</v>
      </c>
      <c r="F2468" t="s">
        <v>19</v>
      </c>
      <c r="G2468" t="s">
        <v>27</v>
      </c>
      <c r="H2468" t="s">
        <v>392</v>
      </c>
      <c r="I2468" t="s">
        <v>22</v>
      </c>
      <c r="K2468" t="s">
        <v>168</v>
      </c>
      <c r="M2468" t="s">
        <v>393</v>
      </c>
      <c r="N2468" t="s">
        <v>24</v>
      </c>
      <c r="O2468" s="1">
        <v>40259.622476851851</v>
      </c>
    </row>
    <row r="2469" spans="1:15" x14ac:dyDescent="0.35">
      <c r="A2469" t="s">
        <v>15</v>
      </c>
      <c r="B2469" t="s">
        <v>25</v>
      </c>
      <c r="C2469">
        <v>686573</v>
      </c>
      <c r="D2469" t="s">
        <v>17</v>
      </c>
      <c r="E2469" t="s">
        <v>18</v>
      </c>
      <c r="I2469" t="s">
        <v>22</v>
      </c>
      <c r="N2469" t="s">
        <v>24</v>
      </c>
      <c r="O2469" s="1">
        <v>40259.750613425924</v>
      </c>
    </row>
    <row r="2470" spans="1:15" x14ac:dyDescent="0.35">
      <c r="A2470" t="s">
        <v>15</v>
      </c>
      <c r="B2470" t="s">
        <v>25</v>
      </c>
      <c r="C2470">
        <v>588577</v>
      </c>
      <c r="D2470" t="s">
        <v>17</v>
      </c>
      <c r="E2470" t="s">
        <v>18</v>
      </c>
      <c r="F2470" t="s">
        <v>96</v>
      </c>
      <c r="H2470" t="s">
        <v>2149</v>
      </c>
      <c r="I2470" t="s">
        <v>114</v>
      </c>
      <c r="K2470" t="s">
        <v>139</v>
      </c>
      <c r="N2470" t="s">
        <v>24</v>
      </c>
      <c r="O2470" s="1">
        <v>40259.879386574074</v>
      </c>
    </row>
    <row r="2471" spans="1:15" x14ac:dyDescent="0.35">
      <c r="A2471" t="s">
        <v>15</v>
      </c>
      <c r="B2471" t="s">
        <v>16</v>
      </c>
      <c r="C2471">
        <v>28405</v>
      </c>
      <c r="D2471" t="s">
        <v>17</v>
      </c>
      <c r="E2471" t="s">
        <v>18</v>
      </c>
      <c r="F2471" t="s">
        <v>19</v>
      </c>
      <c r="G2471" t="s">
        <v>27</v>
      </c>
      <c r="H2471" t="s">
        <v>676</v>
      </c>
      <c r="I2471" t="s">
        <v>22</v>
      </c>
      <c r="N2471" t="s">
        <v>24</v>
      </c>
      <c r="O2471" s="1">
        <v>40260.337326388886</v>
      </c>
    </row>
    <row r="2472" spans="1:15" x14ac:dyDescent="0.35">
      <c r="A2472" t="s">
        <v>15</v>
      </c>
      <c r="B2472" t="s">
        <v>25</v>
      </c>
      <c r="C2472">
        <v>984969</v>
      </c>
      <c r="D2472" t="s">
        <v>17</v>
      </c>
      <c r="E2472" t="s">
        <v>18</v>
      </c>
      <c r="F2472" t="s">
        <v>19</v>
      </c>
      <c r="G2472" t="s">
        <v>20</v>
      </c>
      <c r="H2472" t="s">
        <v>162</v>
      </c>
      <c r="I2472" t="s">
        <v>22</v>
      </c>
      <c r="K2472" t="s">
        <v>81</v>
      </c>
      <c r="L2472">
        <v>1978</v>
      </c>
      <c r="N2472" t="s">
        <v>24</v>
      </c>
      <c r="O2472" s="1">
        <v>40260.784421296295</v>
      </c>
    </row>
    <row r="2473" spans="1:15" x14ac:dyDescent="0.35">
      <c r="A2473" t="s">
        <v>972</v>
      </c>
      <c r="B2473" t="s">
        <v>25</v>
      </c>
      <c r="C2473">
        <v>621292</v>
      </c>
      <c r="D2473" t="s">
        <v>17</v>
      </c>
      <c r="E2473" t="s">
        <v>18</v>
      </c>
      <c r="F2473" t="s">
        <v>34</v>
      </c>
      <c r="G2473" t="s">
        <v>20</v>
      </c>
      <c r="H2473" t="s">
        <v>2197</v>
      </c>
      <c r="I2473" t="s">
        <v>22</v>
      </c>
      <c r="K2473" t="s">
        <v>250</v>
      </c>
      <c r="M2473" t="s">
        <v>1167</v>
      </c>
      <c r="N2473" t="s">
        <v>24</v>
      </c>
      <c r="O2473" s="1">
        <v>40261.346365740741</v>
      </c>
    </row>
    <row r="2474" spans="1:15" x14ac:dyDescent="0.35">
      <c r="A2474" t="s">
        <v>15</v>
      </c>
      <c r="B2474" t="s">
        <v>16</v>
      </c>
      <c r="C2474">
        <v>128227</v>
      </c>
      <c r="D2474" t="s">
        <v>17</v>
      </c>
      <c r="E2474" t="s">
        <v>18</v>
      </c>
      <c r="F2474" t="s">
        <v>19</v>
      </c>
      <c r="G2474" t="s">
        <v>27</v>
      </c>
      <c r="H2474" t="s">
        <v>28</v>
      </c>
      <c r="I2474" t="s">
        <v>22</v>
      </c>
      <c r="M2474" t="s">
        <v>1167</v>
      </c>
      <c r="N2474" t="s">
        <v>24</v>
      </c>
      <c r="O2474" s="1">
        <v>40261.346770833334</v>
      </c>
    </row>
    <row r="2475" spans="1:15" x14ac:dyDescent="0.35">
      <c r="A2475" t="s">
        <v>15</v>
      </c>
      <c r="B2475" t="s">
        <v>25</v>
      </c>
      <c r="C2475">
        <v>513821</v>
      </c>
      <c r="D2475" t="s">
        <v>17</v>
      </c>
      <c r="E2475" t="s">
        <v>18</v>
      </c>
      <c r="I2475" t="s">
        <v>22</v>
      </c>
      <c r="N2475" t="s">
        <v>24</v>
      </c>
      <c r="O2475" s="1">
        <v>40261.393622685187</v>
      </c>
    </row>
    <row r="2476" spans="1:15" x14ac:dyDescent="0.35">
      <c r="A2476" t="s">
        <v>15</v>
      </c>
      <c r="B2476" t="s">
        <v>25</v>
      </c>
      <c r="C2476">
        <v>671693</v>
      </c>
      <c r="D2476" t="s">
        <v>17</v>
      </c>
      <c r="E2476" t="s">
        <v>18</v>
      </c>
      <c r="F2476" t="s">
        <v>19</v>
      </c>
      <c r="G2476" t="s">
        <v>20</v>
      </c>
      <c r="H2476" t="s">
        <v>963</v>
      </c>
      <c r="I2476" t="s">
        <v>22</v>
      </c>
      <c r="N2476" t="s">
        <v>24</v>
      </c>
      <c r="O2476" s="1">
        <v>40261.476354166669</v>
      </c>
    </row>
    <row r="2477" spans="1:15" x14ac:dyDescent="0.35">
      <c r="A2477" t="s">
        <v>15</v>
      </c>
      <c r="B2477" t="s">
        <v>25</v>
      </c>
      <c r="C2477">
        <v>925054</v>
      </c>
      <c r="D2477" t="s">
        <v>17</v>
      </c>
      <c r="E2477" t="s">
        <v>18</v>
      </c>
      <c r="F2477" t="s">
        <v>96</v>
      </c>
      <c r="G2477" t="s">
        <v>20</v>
      </c>
      <c r="H2477" t="s">
        <v>798</v>
      </c>
      <c r="I2477" t="s">
        <v>22</v>
      </c>
      <c r="L2477">
        <v>1975</v>
      </c>
      <c r="N2477" t="s">
        <v>24</v>
      </c>
      <c r="O2477" s="1">
        <v>40262.379560185182</v>
      </c>
    </row>
    <row r="2478" spans="1:15" x14ac:dyDescent="0.35">
      <c r="A2478" t="s">
        <v>560</v>
      </c>
      <c r="B2478" t="s">
        <v>25</v>
      </c>
      <c r="C2478">
        <v>409904</v>
      </c>
      <c r="D2478" t="s">
        <v>17</v>
      </c>
      <c r="E2478" t="s">
        <v>18</v>
      </c>
      <c r="F2478" t="s">
        <v>19</v>
      </c>
      <c r="G2478" t="s">
        <v>20</v>
      </c>
      <c r="H2478" t="s">
        <v>47</v>
      </c>
      <c r="I2478" t="s">
        <v>22</v>
      </c>
      <c r="K2478" t="s">
        <v>195</v>
      </c>
      <c r="N2478" t="s">
        <v>24</v>
      </c>
      <c r="O2478" s="1">
        <v>40262.595578703702</v>
      </c>
    </row>
    <row r="2479" spans="1:15" x14ac:dyDescent="0.35">
      <c r="A2479" t="s">
        <v>327</v>
      </c>
      <c r="B2479" t="s">
        <v>25</v>
      </c>
      <c r="C2479">
        <v>763416</v>
      </c>
      <c r="D2479" t="s">
        <v>17</v>
      </c>
      <c r="E2479" t="s">
        <v>18</v>
      </c>
      <c r="F2479" t="s">
        <v>34</v>
      </c>
      <c r="I2479" t="s">
        <v>22</v>
      </c>
      <c r="N2479" t="s">
        <v>24</v>
      </c>
      <c r="O2479" s="1">
        <v>40262.730393518519</v>
      </c>
    </row>
    <row r="2480" spans="1:15" x14ac:dyDescent="0.35">
      <c r="A2480" t="s">
        <v>15</v>
      </c>
      <c r="B2480" t="s">
        <v>16</v>
      </c>
      <c r="C2480">
        <v>783620</v>
      </c>
      <c r="D2480" t="s">
        <v>17</v>
      </c>
      <c r="E2480" t="s">
        <v>18</v>
      </c>
      <c r="F2480" t="s">
        <v>19</v>
      </c>
      <c r="G2480" t="s">
        <v>20</v>
      </c>
      <c r="I2480" t="s">
        <v>22</v>
      </c>
      <c r="N2480" t="s">
        <v>24</v>
      </c>
      <c r="O2480" s="1">
        <v>40262.795543981483</v>
      </c>
    </row>
    <row r="2481" spans="1:15" x14ac:dyDescent="0.35">
      <c r="A2481" t="s">
        <v>15</v>
      </c>
      <c r="B2481" t="s">
        <v>25</v>
      </c>
      <c r="C2481" t="s">
        <v>2984</v>
      </c>
      <c r="D2481" t="s">
        <v>17</v>
      </c>
      <c r="E2481" t="s">
        <v>18</v>
      </c>
      <c r="F2481" t="s">
        <v>19</v>
      </c>
      <c r="G2481" t="s">
        <v>20</v>
      </c>
      <c r="H2481" t="s">
        <v>258</v>
      </c>
      <c r="I2481" t="s">
        <v>22</v>
      </c>
      <c r="L2481" t="s">
        <v>2985</v>
      </c>
      <c r="N2481" t="s">
        <v>24</v>
      </c>
      <c r="O2481" s="1">
        <v>40262.928194444445</v>
      </c>
    </row>
    <row r="2482" spans="1:15" x14ac:dyDescent="0.35">
      <c r="A2482" t="s">
        <v>500</v>
      </c>
      <c r="B2482" t="s">
        <v>16</v>
      </c>
      <c r="C2482">
        <v>15022</v>
      </c>
      <c r="D2482" t="s">
        <v>17</v>
      </c>
      <c r="E2482" t="s">
        <v>18</v>
      </c>
      <c r="F2482" t="s">
        <v>19</v>
      </c>
      <c r="G2482" t="s">
        <v>27</v>
      </c>
      <c r="H2482" t="s">
        <v>56</v>
      </c>
      <c r="I2482" t="s">
        <v>22</v>
      </c>
      <c r="N2482" t="s">
        <v>24</v>
      </c>
      <c r="O2482" s="1">
        <v>40263.327453703707</v>
      </c>
    </row>
    <row r="2483" spans="1:15" x14ac:dyDescent="0.35">
      <c r="A2483" t="s">
        <v>15</v>
      </c>
      <c r="B2483" t="s">
        <v>25</v>
      </c>
      <c r="C2483">
        <v>295891</v>
      </c>
      <c r="D2483" t="s">
        <v>17</v>
      </c>
      <c r="E2483" t="s">
        <v>18</v>
      </c>
      <c r="G2483" t="s">
        <v>20</v>
      </c>
      <c r="H2483" t="s">
        <v>258</v>
      </c>
      <c r="I2483" t="s">
        <v>22</v>
      </c>
      <c r="N2483" t="s">
        <v>24</v>
      </c>
      <c r="O2483" s="1">
        <v>40263.330451388887</v>
      </c>
    </row>
    <row r="2484" spans="1:15" x14ac:dyDescent="0.35">
      <c r="A2484" t="s">
        <v>15</v>
      </c>
      <c r="B2484" t="s">
        <v>25</v>
      </c>
      <c r="C2484">
        <v>358236</v>
      </c>
      <c r="D2484" t="s">
        <v>17</v>
      </c>
      <c r="E2484" t="s">
        <v>18</v>
      </c>
      <c r="F2484" t="s">
        <v>19</v>
      </c>
      <c r="G2484" t="s">
        <v>20</v>
      </c>
      <c r="I2484" t="s">
        <v>22</v>
      </c>
      <c r="M2484" t="s">
        <v>1696</v>
      </c>
      <c r="N2484" t="s">
        <v>24</v>
      </c>
      <c r="O2484" s="1">
        <v>40263.422465277778</v>
      </c>
    </row>
    <row r="2485" spans="1:15" x14ac:dyDescent="0.35">
      <c r="A2485" t="s">
        <v>15</v>
      </c>
      <c r="B2485" t="s">
        <v>25</v>
      </c>
      <c r="C2485">
        <v>722240</v>
      </c>
      <c r="D2485" t="s">
        <v>17</v>
      </c>
      <c r="E2485" t="s">
        <v>18</v>
      </c>
      <c r="F2485" t="s">
        <v>19</v>
      </c>
      <c r="H2485" t="s">
        <v>254</v>
      </c>
      <c r="I2485" t="s">
        <v>22</v>
      </c>
      <c r="J2485">
        <v>460</v>
      </c>
      <c r="K2485" t="s">
        <v>195</v>
      </c>
      <c r="M2485" t="s">
        <v>2371</v>
      </c>
      <c r="N2485" t="s">
        <v>24</v>
      </c>
      <c r="O2485" s="1">
        <v>40263.505497685182</v>
      </c>
    </row>
    <row r="2486" spans="1:15" x14ac:dyDescent="0.35">
      <c r="A2486" t="s">
        <v>15</v>
      </c>
      <c r="B2486" t="s">
        <v>25</v>
      </c>
      <c r="C2486">
        <v>822668</v>
      </c>
      <c r="D2486" t="s">
        <v>17</v>
      </c>
      <c r="E2486" t="s">
        <v>18</v>
      </c>
      <c r="F2486" t="s">
        <v>19</v>
      </c>
      <c r="G2486" t="s">
        <v>20</v>
      </c>
      <c r="H2486" t="s">
        <v>254</v>
      </c>
      <c r="I2486" t="s">
        <v>22</v>
      </c>
      <c r="K2486" t="s">
        <v>139</v>
      </c>
      <c r="M2486" t="s">
        <v>2500</v>
      </c>
      <c r="N2486" t="s">
        <v>24</v>
      </c>
      <c r="O2486" s="1">
        <v>40263.519143518519</v>
      </c>
    </row>
    <row r="2487" spans="1:15" x14ac:dyDescent="0.35">
      <c r="A2487" t="s">
        <v>221</v>
      </c>
      <c r="B2487" t="s">
        <v>25</v>
      </c>
      <c r="C2487">
        <v>10175</v>
      </c>
      <c r="D2487" t="s">
        <v>17</v>
      </c>
      <c r="E2487" t="s">
        <v>18</v>
      </c>
      <c r="G2487" t="s">
        <v>27</v>
      </c>
      <c r="H2487" t="s">
        <v>428</v>
      </c>
      <c r="I2487" t="s">
        <v>22</v>
      </c>
      <c r="K2487" t="s">
        <v>132</v>
      </c>
      <c r="N2487" t="s">
        <v>34</v>
      </c>
      <c r="O2487" s="1">
        <v>40263.555567129632</v>
      </c>
    </row>
    <row r="2488" spans="1:15" x14ac:dyDescent="0.35">
      <c r="A2488" t="s">
        <v>146</v>
      </c>
      <c r="B2488" t="s">
        <v>25</v>
      </c>
      <c r="C2488">
        <v>5672</v>
      </c>
      <c r="D2488" t="s">
        <v>17</v>
      </c>
      <c r="E2488" t="s">
        <v>18</v>
      </c>
      <c r="F2488" t="s">
        <v>19</v>
      </c>
      <c r="G2488" t="s">
        <v>27</v>
      </c>
      <c r="H2488" t="s">
        <v>302</v>
      </c>
      <c r="I2488" t="s">
        <v>22</v>
      </c>
      <c r="K2488" t="s">
        <v>81</v>
      </c>
      <c r="M2488" t="s">
        <v>303</v>
      </c>
      <c r="N2488" t="s">
        <v>24</v>
      </c>
      <c r="O2488" s="1">
        <v>40263.679814814815</v>
      </c>
    </row>
    <row r="2489" spans="1:15" x14ac:dyDescent="0.35">
      <c r="A2489" t="s">
        <v>15</v>
      </c>
      <c r="B2489" t="s">
        <v>16</v>
      </c>
      <c r="C2489">
        <v>525313</v>
      </c>
      <c r="D2489" t="s">
        <v>17</v>
      </c>
      <c r="E2489" t="s">
        <v>18</v>
      </c>
      <c r="F2489" t="s">
        <v>19</v>
      </c>
      <c r="G2489" t="s">
        <v>20</v>
      </c>
      <c r="H2489" t="s">
        <v>71</v>
      </c>
      <c r="I2489" t="s">
        <v>22</v>
      </c>
      <c r="M2489" t="s">
        <v>2033</v>
      </c>
      <c r="N2489" t="s">
        <v>34</v>
      </c>
      <c r="O2489" s="1">
        <v>40263.764270833337</v>
      </c>
    </row>
    <row r="2490" spans="1:15" x14ac:dyDescent="0.35">
      <c r="A2490" t="s">
        <v>221</v>
      </c>
      <c r="B2490" t="s">
        <v>25</v>
      </c>
      <c r="C2490">
        <v>332529</v>
      </c>
      <c r="D2490" t="s">
        <v>17</v>
      </c>
      <c r="E2490" t="s">
        <v>18</v>
      </c>
      <c r="F2490" t="s">
        <v>96</v>
      </c>
      <c r="G2490" t="s">
        <v>27</v>
      </c>
      <c r="I2490" t="s">
        <v>114</v>
      </c>
      <c r="N2490" t="s">
        <v>34</v>
      </c>
      <c r="O2490" s="1">
        <v>40264.031944444447</v>
      </c>
    </row>
    <row r="2491" spans="1:15" x14ac:dyDescent="0.35">
      <c r="A2491" t="s">
        <v>15</v>
      </c>
      <c r="B2491" t="s">
        <v>25</v>
      </c>
      <c r="C2491">
        <v>697039</v>
      </c>
      <c r="D2491" t="s">
        <v>17</v>
      </c>
      <c r="E2491" t="s">
        <v>18</v>
      </c>
      <c r="F2491" t="s">
        <v>19</v>
      </c>
      <c r="G2491" t="s">
        <v>20</v>
      </c>
      <c r="H2491" t="s">
        <v>47</v>
      </c>
      <c r="I2491" t="s">
        <v>114</v>
      </c>
      <c r="K2491" t="s">
        <v>195</v>
      </c>
      <c r="N2491" t="s">
        <v>24</v>
      </c>
      <c r="O2491" s="1">
        <v>40264.424097222225</v>
      </c>
    </row>
    <row r="2492" spans="1:15" x14ac:dyDescent="0.35">
      <c r="A2492" t="s">
        <v>15</v>
      </c>
      <c r="B2492" t="s">
        <v>25</v>
      </c>
      <c r="C2492">
        <v>526396</v>
      </c>
      <c r="D2492" t="s">
        <v>17</v>
      </c>
      <c r="E2492" t="s">
        <v>18</v>
      </c>
      <c r="F2492" t="s">
        <v>19</v>
      </c>
      <c r="G2492" t="s">
        <v>20</v>
      </c>
      <c r="H2492" t="s">
        <v>2034</v>
      </c>
      <c r="I2492" t="s">
        <v>144</v>
      </c>
      <c r="J2492">
        <v>440</v>
      </c>
      <c r="L2492">
        <v>1965</v>
      </c>
      <c r="M2492" t="s">
        <v>2035</v>
      </c>
      <c r="N2492" t="s">
        <v>24</v>
      </c>
      <c r="O2492" s="1">
        <v>40264.663368055553</v>
      </c>
    </row>
    <row r="2493" spans="1:15" x14ac:dyDescent="0.35">
      <c r="A2493" t="s">
        <v>314</v>
      </c>
      <c r="B2493" t="s">
        <v>16</v>
      </c>
      <c r="C2493">
        <v>45845</v>
      </c>
      <c r="D2493" t="s">
        <v>17</v>
      </c>
      <c r="E2493" t="s">
        <v>18</v>
      </c>
      <c r="F2493" t="s">
        <v>19</v>
      </c>
      <c r="H2493" t="s">
        <v>800</v>
      </c>
      <c r="I2493" t="s">
        <v>114</v>
      </c>
      <c r="M2493" t="s">
        <v>801</v>
      </c>
      <c r="N2493" t="s">
        <v>167</v>
      </c>
      <c r="O2493" s="1">
        <v>40265.731215277781</v>
      </c>
    </row>
    <row r="2494" spans="1:15" x14ac:dyDescent="0.35">
      <c r="A2494" t="s">
        <v>314</v>
      </c>
      <c r="B2494" t="s">
        <v>25</v>
      </c>
      <c r="C2494">
        <v>23848</v>
      </c>
      <c r="D2494" t="s">
        <v>17</v>
      </c>
      <c r="E2494" t="s">
        <v>18</v>
      </c>
      <c r="G2494" t="s">
        <v>27</v>
      </c>
      <c r="H2494" t="s">
        <v>554</v>
      </c>
      <c r="I2494" t="s">
        <v>22</v>
      </c>
      <c r="K2494" t="s">
        <v>132</v>
      </c>
      <c r="N2494" t="s">
        <v>34</v>
      </c>
      <c r="O2494" s="1">
        <v>40266.384131944447</v>
      </c>
    </row>
    <row r="2495" spans="1:15" x14ac:dyDescent="0.35">
      <c r="A2495" t="s">
        <v>1381</v>
      </c>
      <c r="B2495" t="s">
        <v>25</v>
      </c>
      <c r="C2495">
        <v>531458</v>
      </c>
      <c r="D2495" t="s">
        <v>17</v>
      </c>
      <c r="E2495" t="s">
        <v>18</v>
      </c>
      <c r="F2495" t="s">
        <v>96</v>
      </c>
      <c r="G2495" t="s">
        <v>20</v>
      </c>
      <c r="H2495" t="s">
        <v>2053</v>
      </c>
      <c r="I2495" t="s">
        <v>108</v>
      </c>
      <c r="N2495" t="s">
        <v>24</v>
      </c>
      <c r="O2495" s="1">
        <v>40266.603761574072</v>
      </c>
    </row>
    <row r="2496" spans="1:15" x14ac:dyDescent="0.35">
      <c r="A2496" t="s">
        <v>15</v>
      </c>
      <c r="B2496" t="s">
        <v>25</v>
      </c>
      <c r="C2496">
        <v>794031</v>
      </c>
      <c r="D2496" t="s">
        <v>17</v>
      </c>
      <c r="E2496" t="s">
        <v>18</v>
      </c>
      <c r="I2496" t="s">
        <v>22</v>
      </c>
      <c r="N2496" t="s">
        <v>24</v>
      </c>
      <c r="O2496" s="1">
        <v>40266.621111111112</v>
      </c>
    </row>
    <row r="2497" spans="1:15" x14ac:dyDescent="0.35">
      <c r="A2497" t="s">
        <v>500</v>
      </c>
      <c r="B2497" t="s">
        <v>16</v>
      </c>
      <c r="C2497">
        <v>110237</v>
      </c>
      <c r="D2497" t="s">
        <v>17</v>
      </c>
      <c r="E2497" t="s">
        <v>18</v>
      </c>
      <c r="F2497" t="s">
        <v>19</v>
      </c>
      <c r="G2497" t="s">
        <v>27</v>
      </c>
      <c r="I2497" t="s">
        <v>22</v>
      </c>
      <c r="L2497" t="s">
        <v>1120</v>
      </c>
      <c r="N2497" t="s">
        <v>24</v>
      </c>
      <c r="O2497" s="1">
        <v>40266.881898148145</v>
      </c>
    </row>
    <row r="2498" spans="1:15" x14ac:dyDescent="0.35">
      <c r="A2498" t="s">
        <v>327</v>
      </c>
      <c r="B2498" t="s">
        <v>25</v>
      </c>
      <c r="C2498">
        <v>987343</v>
      </c>
      <c r="D2498" t="s">
        <v>17</v>
      </c>
      <c r="E2498" t="s">
        <v>18</v>
      </c>
      <c r="I2498" t="s">
        <v>22</v>
      </c>
      <c r="N2498" t="s">
        <v>34</v>
      </c>
      <c r="O2498" s="1">
        <v>40267.275277777779</v>
      </c>
    </row>
    <row r="2499" spans="1:15" x14ac:dyDescent="0.35">
      <c r="A2499" t="s">
        <v>15</v>
      </c>
      <c r="B2499" t="s">
        <v>25</v>
      </c>
      <c r="C2499">
        <v>125509</v>
      </c>
      <c r="D2499" t="s">
        <v>17</v>
      </c>
      <c r="E2499" t="s">
        <v>18</v>
      </c>
      <c r="F2499" t="s">
        <v>19</v>
      </c>
      <c r="G2499" t="s">
        <v>27</v>
      </c>
      <c r="H2499" t="s">
        <v>254</v>
      </c>
      <c r="I2499" t="s">
        <v>22</v>
      </c>
      <c r="N2499" t="s">
        <v>24</v>
      </c>
      <c r="O2499" s="1">
        <v>40267.56790509259</v>
      </c>
    </row>
    <row r="2500" spans="1:15" x14ac:dyDescent="0.35">
      <c r="A2500" t="s">
        <v>15</v>
      </c>
      <c r="B2500" t="s">
        <v>25</v>
      </c>
      <c r="C2500">
        <v>95924</v>
      </c>
      <c r="D2500" t="s">
        <v>17</v>
      </c>
      <c r="E2500" t="s">
        <v>18</v>
      </c>
      <c r="F2500" t="s">
        <v>19</v>
      </c>
      <c r="G2500" t="s">
        <v>27</v>
      </c>
      <c r="H2500" t="s">
        <v>1074</v>
      </c>
      <c r="I2500" t="s">
        <v>22</v>
      </c>
      <c r="M2500" t="s">
        <v>1075</v>
      </c>
      <c r="N2500" t="s">
        <v>24</v>
      </c>
      <c r="O2500" s="1">
        <v>40268.464444444442</v>
      </c>
    </row>
    <row r="2501" spans="1:15" x14ac:dyDescent="0.35">
      <c r="A2501" t="s">
        <v>15</v>
      </c>
      <c r="B2501" t="s">
        <v>25</v>
      </c>
      <c r="C2501">
        <v>360264</v>
      </c>
      <c r="D2501" t="s">
        <v>17</v>
      </c>
      <c r="E2501" t="s">
        <v>18</v>
      </c>
      <c r="F2501" t="s">
        <v>34</v>
      </c>
      <c r="G2501" t="s">
        <v>20</v>
      </c>
      <c r="H2501" t="s">
        <v>1702</v>
      </c>
      <c r="I2501" t="s">
        <v>22</v>
      </c>
      <c r="L2501">
        <v>1958</v>
      </c>
      <c r="N2501" t="s">
        <v>24</v>
      </c>
      <c r="O2501" s="1">
        <v>40268.650497685187</v>
      </c>
    </row>
    <row r="2502" spans="1:15" x14ac:dyDescent="0.35">
      <c r="A2502" t="s">
        <v>500</v>
      </c>
      <c r="B2502" t="s">
        <v>25</v>
      </c>
      <c r="C2502">
        <v>157323</v>
      </c>
      <c r="D2502" t="s">
        <v>17</v>
      </c>
      <c r="E2502" t="s">
        <v>18</v>
      </c>
      <c r="G2502" t="s">
        <v>20</v>
      </c>
      <c r="H2502" t="s">
        <v>1262</v>
      </c>
      <c r="I2502" t="s">
        <v>22</v>
      </c>
      <c r="N2502" t="s">
        <v>24</v>
      </c>
      <c r="O2502" s="1">
        <v>40269.075127314813</v>
      </c>
    </row>
    <row r="2503" spans="1:15" x14ac:dyDescent="0.35">
      <c r="A2503" t="s">
        <v>327</v>
      </c>
      <c r="B2503" t="s">
        <v>25</v>
      </c>
      <c r="C2503">
        <v>837558</v>
      </c>
      <c r="D2503" t="s">
        <v>17</v>
      </c>
      <c r="E2503" t="s">
        <v>18</v>
      </c>
      <c r="F2503" t="s">
        <v>34</v>
      </c>
      <c r="H2503" t="s">
        <v>28</v>
      </c>
      <c r="I2503" t="s">
        <v>22</v>
      </c>
      <c r="N2503" t="s">
        <v>34</v>
      </c>
      <c r="O2503" s="1">
        <v>40269.621006944442</v>
      </c>
    </row>
    <row r="2504" spans="1:15" x14ac:dyDescent="0.35">
      <c r="A2504" t="s">
        <v>221</v>
      </c>
      <c r="B2504" t="s">
        <v>25</v>
      </c>
      <c r="C2504">
        <v>68251</v>
      </c>
      <c r="D2504" t="s">
        <v>17</v>
      </c>
      <c r="E2504" t="s">
        <v>18</v>
      </c>
      <c r="F2504" t="s">
        <v>19</v>
      </c>
      <c r="G2504" t="s">
        <v>27</v>
      </c>
      <c r="H2504" t="s">
        <v>471</v>
      </c>
      <c r="I2504" t="s">
        <v>22</v>
      </c>
      <c r="N2504" t="s">
        <v>34</v>
      </c>
      <c r="O2504" s="1">
        <v>40269.717245370368</v>
      </c>
    </row>
    <row r="2505" spans="1:15" x14ac:dyDescent="0.35">
      <c r="A2505" t="s">
        <v>15</v>
      </c>
      <c r="B2505" t="s">
        <v>25</v>
      </c>
      <c r="C2505">
        <v>234483</v>
      </c>
      <c r="D2505" t="s">
        <v>17</v>
      </c>
      <c r="E2505" t="s">
        <v>18</v>
      </c>
      <c r="F2505" t="s">
        <v>19</v>
      </c>
      <c r="I2505" t="s">
        <v>22</v>
      </c>
      <c r="N2505" t="s">
        <v>24</v>
      </c>
      <c r="O2505" s="1">
        <v>40269.834085648145</v>
      </c>
    </row>
    <row r="2506" spans="1:15" x14ac:dyDescent="0.35">
      <c r="A2506" t="s">
        <v>560</v>
      </c>
      <c r="B2506" t="s">
        <v>25</v>
      </c>
      <c r="C2506">
        <v>456707</v>
      </c>
      <c r="D2506" t="s">
        <v>17</v>
      </c>
      <c r="E2506" t="s">
        <v>18</v>
      </c>
      <c r="F2506" t="s">
        <v>19</v>
      </c>
      <c r="G2506" t="s">
        <v>20</v>
      </c>
      <c r="H2506" t="s">
        <v>1926</v>
      </c>
      <c r="I2506" t="s">
        <v>22</v>
      </c>
      <c r="J2506">
        <v>460</v>
      </c>
      <c r="K2506" t="s">
        <v>195</v>
      </c>
      <c r="N2506" t="s">
        <v>24</v>
      </c>
      <c r="O2506" s="1">
        <v>40270.838182870371</v>
      </c>
    </row>
    <row r="2507" spans="1:15" x14ac:dyDescent="0.35">
      <c r="A2507" t="s">
        <v>15</v>
      </c>
      <c r="B2507" t="s">
        <v>16</v>
      </c>
      <c r="C2507">
        <v>731861</v>
      </c>
      <c r="D2507" t="s">
        <v>17</v>
      </c>
      <c r="E2507" t="s">
        <v>18</v>
      </c>
      <c r="F2507" t="s">
        <v>19</v>
      </c>
      <c r="G2507" t="s">
        <v>20</v>
      </c>
      <c r="I2507" t="s">
        <v>22</v>
      </c>
      <c r="N2507" t="s">
        <v>24</v>
      </c>
      <c r="O2507" s="1">
        <v>40270.890370370369</v>
      </c>
    </row>
    <row r="2508" spans="1:15" x14ac:dyDescent="0.35">
      <c r="A2508" t="s">
        <v>221</v>
      </c>
      <c r="B2508" t="s">
        <v>25</v>
      </c>
      <c r="C2508">
        <v>6082</v>
      </c>
      <c r="D2508" t="s">
        <v>17</v>
      </c>
      <c r="E2508" t="s">
        <v>18</v>
      </c>
      <c r="G2508" t="s">
        <v>27</v>
      </c>
      <c r="H2508" t="s">
        <v>88</v>
      </c>
      <c r="I2508" t="s">
        <v>22</v>
      </c>
      <c r="N2508" t="s">
        <v>34</v>
      </c>
      <c r="O2508" s="1">
        <v>40271.607152777775</v>
      </c>
    </row>
    <row r="2509" spans="1:15" x14ac:dyDescent="0.35">
      <c r="A2509" t="s">
        <v>15</v>
      </c>
      <c r="B2509" t="s">
        <v>25</v>
      </c>
      <c r="C2509">
        <v>211552</v>
      </c>
      <c r="D2509" t="s">
        <v>17</v>
      </c>
      <c r="E2509" t="s">
        <v>18</v>
      </c>
      <c r="F2509" t="s">
        <v>19</v>
      </c>
      <c r="G2509" t="s">
        <v>20</v>
      </c>
      <c r="H2509" t="s">
        <v>254</v>
      </c>
      <c r="I2509" t="s">
        <v>114</v>
      </c>
      <c r="J2509">
        <v>522</v>
      </c>
      <c r="M2509" t="s">
        <v>1375</v>
      </c>
      <c r="N2509" t="s">
        <v>24</v>
      </c>
      <c r="O2509" s="1">
        <v>40272.368414351855</v>
      </c>
    </row>
    <row r="2510" spans="1:15" x14ac:dyDescent="0.35">
      <c r="A2510" t="s">
        <v>15</v>
      </c>
      <c r="B2510" t="s">
        <v>25</v>
      </c>
      <c r="C2510">
        <v>40066</v>
      </c>
      <c r="D2510" t="s">
        <v>17</v>
      </c>
      <c r="E2510" t="s">
        <v>18</v>
      </c>
      <c r="F2510" t="s">
        <v>19</v>
      </c>
      <c r="H2510" t="s">
        <v>772</v>
      </c>
      <c r="I2510" t="s">
        <v>22</v>
      </c>
      <c r="N2510" t="s">
        <v>24</v>
      </c>
      <c r="O2510" s="1">
        <v>40273.407152777778</v>
      </c>
    </row>
    <row r="2511" spans="1:15" x14ac:dyDescent="0.35">
      <c r="A2511" t="s">
        <v>221</v>
      </c>
      <c r="B2511" t="s">
        <v>25</v>
      </c>
      <c r="C2511">
        <v>104371</v>
      </c>
      <c r="D2511" t="s">
        <v>17</v>
      </c>
      <c r="E2511" t="s">
        <v>18</v>
      </c>
      <c r="F2511" t="s">
        <v>19</v>
      </c>
      <c r="G2511" t="s">
        <v>27</v>
      </c>
      <c r="H2511" t="s">
        <v>481</v>
      </c>
      <c r="I2511" t="s">
        <v>22</v>
      </c>
      <c r="N2511" t="s">
        <v>34</v>
      </c>
      <c r="O2511" s="1">
        <v>40273.688958333332</v>
      </c>
    </row>
    <row r="2512" spans="1:15" x14ac:dyDescent="0.35">
      <c r="A2512" t="s">
        <v>221</v>
      </c>
      <c r="B2512" t="s">
        <v>25</v>
      </c>
      <c r="C2512">
        <v>22583</v>
      </c>
      <c r="D2512" t="s">
        <v>17</v>
      </c>
      <c r="E2512" t="s">
        <v>18</v>
      </c>
      <c r="F2512" t="s">
        <v>19</v>
      </c>
      <c r="G2512" t="s">
        <v>27</v>
      </c>
      <c r="H2512" t="s">
        <v>613</v>
      </c>
      <c r="I2512" t="s">
        <v>22</v>
      </c>
      <c r="M2512" t="s">
        <v>614</v>
      </c>
      <c r="N2512" t="s">
        <v>34</v>
      </c>
      <c r="O2512" s="1">
        <v>40273.69090277778</v>
      </c>
    </row>
    <row r="2513" spans="1:15" x14ac:dyDescent="0.35">
      <c r="A2513" t="s">
        <v>1381</v>
      </c>
      <c r="B2513" t="s">
        <v>25</v>
      </c>
      <c r="C2513">
        <v>343445</v>
      </c>
      <c r="D2513" t="s">
        <v>17</v>
      </c>
      <c r="E2513" t="s">
        <v>18</v>
      </c>
      <c r="F2513" t="s">
        <v>34</v>
      </c>
      <c r="G2513" t="s">
        <v>20</v>
      </c>
      <c r="H2513" t="s">
        <v>1668</v>
      </c>
      <c r="I2513" t="s">
        <v>22</v>
      </c>
      <c r="K2513" t="s">
        <v>197</v>
      </c>
      <c r="N2513" t="s">
        <v>24</v>
      </c>
      <c r="O2513" s="1">
        <v>40273.691481481481</v>
      </c>
    </row>
    <row r="2514" spans="1:15" x14ac:dyDescent="0.35">
      <c r="A2514" t="s">
        <v>500</v>
      </c>
      <c r="B2514" t="s">
        <v>25</v>
      </c>
      <c r="C2514">
        <v>384292</v>
      </c>
      <c r="D2514" t="s">
        <v>17</v>
      </c>
      <c r="E2514" t="s">
        <v>18</v>
      </c>
      <c r="G2514" t="s">
        <v>20</v>
      </c>
      <c r="H2514" t="s">
        <v>153</v>
      </c>
      <c r="I2514" t="s">
        <v>22</v>
      </c>
      <c r="K2514" t="s">
        <v>197</v>
      </c>
      <c r="N2514" t="s">
        <v>24</v>
      </c>
      <c r="O2514" s="1">
        <v>40273.692106481481</v>
      </c>
    </row>
    <row r="2515" spans="1:15" x14ac:dyDescent="0.35">
      <c r="A2515" t="s">
        <v>15</v>
      </c>
      <c r="B2515" t="s">
        <v>25</v>
      </c>
      <c r="C2515">
        <v>500324</v>
      </c>
      <c r="D2515" t="s">
        <v>17</v>
      </c>
      <c r="E2515" t="s">
        <v>18</v>
      </c>
      <c r="F2515" t="s">
        <v>19</v>
      </c>
      <c r="G2515" t="s">
        <v>20</v>
      </c>
      <c r="H2515" t="s">
        <v>777</v>
      </c>
      <c r="I2515" t="s">
        <v>22</v>
      </c>
      <c r="N2515" t="s">
        <v>24</v>
      </c>
      <c r="O2515" s="1">
        <v>40273.692442129628</v>
      </c>
    </row>
    <row r="2516" spans="1:15" x14ac:dyDescent="0.35">
      <c r="A2516" t="s">
        <v>221</v>
      </c>
      <c r="B2516" t="s">
        <v>25</v>
      </c>
      <c r="C2516">
        <v>6694</v>
      </c>
      <c r="D2516" t="s">
        <v>17</v>
      </c>
      <c r="E2516" t="s">
        <v>18</v>
      </c>
      <c r="F2516" t="s">
        <v>19</v>
      </c>
      <c r="G2516" t="s">
        <v>27</v>
      </c>
      <c r="H2516" t="s">
        <v>28</v>
      </c>
      <c r="I2516" t="s">
        <v>22</v>
      </c>
      <c r="K2516" t="s">
        <v>222</v>
      </c>
      <c r="N2516" t="s">
        <v>34</v>
      </c>
      <c r="O2516" s="1">
        <v>40273.693344907406</v>
      </c>
    </row>
    <row r="2517" spans="1:15" x14ac:dyDescent="0.35">
      <c r="A2517" t="s">
        <v>560</v>
      </c>
      <c r="B2517" t="s">
        <v>25</v>
      </c>
      <c r="C2517">
        <v>717976</v>
      </c>
      <c r="D2517" t="s">
        <v>17</v>
      </c>
      <c r="E2517" t="s">
        <v>18</v>
      </c>
      <c r="F2517" t="s">
        <v>19</v>
      </c>
      <c r="G2517" t="s">
        <v>20</v>
      </c>
      <c r="H2517" t="s">
        <v>88</v>
      </c>
      <c r="I2517" t="s">
        <v>22</v>
      </c>
      <c r="K2517" t="s">
        <v>195</v>
      </c>
      <c r="N2517" t="s">
        <v>24</v>
      </c>
      <c r="O2517" s="1">
        <v>40273.693726851852</v>
      </c>
    </row>
    <row r="2518" spans="1:15" x14ac:dyDescent="0.35">
      <c r="A2518" t="s">
        <v>314</v>
      </c>
      <c r="B2518" t="s">
        <v>25</v>
      </c>
      <c r="C2518">
        <v>8634</v>
      </c>
      <c r="D2518" t="s">
        <v>17</v>
      </c>
      <c r="E2518" t="s">
        <v>18</v>
      </c>
      <c r="F2518" t="s">
        <v>19</v>
      </c>
      <c r="G2518" t="s">
        <v>27</v>
      </c>
      <c r="H2518" t="s">
        <v>71</v>
      </c>
      <c r="I2518" t="s">
        <v>22</v>
      </c>
      <c r="K2518" t="s">
        <v>132</v>
      </c>
      <c r="M2518" t="s">
        <v>387</v>
      </c>
      <c r="N2518" t="s">
        <v>34</v>
      </c>
      <c r="O2518" s="1">
        <v>40273.694386574076</v>
      </c>
    </row>
    <row r="2519" spans="1:15" x14ac:dyDescent="0.35">
      <c r="A2519" t="s">
        <v>15</v>
      </c>
      <c r="B2519" t="s">
        <v>25</v>
      </c>
      <c r="C2519">
        <v>913940</v>
      </c>
      <c r="D2519" t="s">
        <v>17</v>
      </c>
      <c r="E2519" t="s">
        <v>18</v>
      </c>
      <c r="F2519" t="s">
        <v>19</v>
      </c>
      <c r="G2519" t="s">
        <v>20</v>
      </c>
      <c r="H2519" t="s">
        <v>37</v>
      </c>
      <c r="I2519" t="s">
        <v>22</v>
      </c>
      <c r="N2519" t="s">
        <v>24</v>
      </c>
      <c r="O2519" s="1">
        <v>40273.694699074076</v>
      </c>
    </row>
    <row r="2520" spans="1:15" x14ac:dyDescent="0.35">
      <c r="A2520" t="s">
        <v>221</v>
      </c>
      <c r="B2520" t="s">
        <v>25</v>
      </c>
      <c r="C2520">
        <v>8115</v>
      </c>
      <c r="D2520" t="s">
        <v>17</v>
      </c>
      <c r="E2520" t="s">
        <v>18</v>
      </c>
      <c r="F2520" t="s">
        <v>34</v>
      </c>
      <c r="G2520" t="s">
        <v>27</v>
      </c>
      <c r="H2520" t="s">
        <v>153</v>
      </c>
      <c r="I2520" t="s">
        <v>22</v>
      </c>
      <c r="N2520" t="s">
        <v>24</v>
      </c>
      <c r="O2520" s="1">
        <v>40273.856030092589</v>
      </c>
    </row>
    <row r="2521" spans="1:15" x14ac:dyDescent="0.35">
      <c r="A2521" t="s">
        <v>221</v>
      </c>
      <c r="B2521" t="s">
        <v>25</v>
      </c>
      <c r="C2521">
        <v>481268</v>
      </c>
      <c r="D2521" t="s">
        <v>17</v>
      </c>
      <c r="E2521" t="s">
        <v>18</v>
      </c>
      <c r="F2521" t="s">
        <v>19</v>
      </c>
      <c r="G2521" t="s">
        <v>20</v>
      </c>
      <c r="H2521" t="s">
        <v>28</v>
      </c>
      <c r="I2521" t="s">
        <v>22</v>
      </c>
      <c r="L2521">
        <v>1964</v>
      </c>
      <c r="N2521" t="s">
        <v>34</v>
      </c>
      <c r="O2521" s="1">
        <v>40273.981296296297</v>
      </c>
    </row>
    <row r="2522" spans="1:15" x14ac:dyDescent="0.35">
      <c r="A2522" t="s">
        <v>15</v>
      </c>
      <c r="B2522" t="s">
        <v>25</v>
      </c>
      <c r="C2522">
        <v>717740</v>
      </c>
      <c r="D2522" t="s">
        <v>17</v>
      </c>
      <c r="E2522" t="s">
        <v>18</v>
      </c>
      <c r="F2522" t="s">
        <v>19</v>
      </c>
      <c r="H2522" t="s">
        <v>1702</v>
      </c>
      <c r="I2522" t="s">
        <v>22</v>
      </c>
      <c r="N2522" t="s">
        <v>24</v>
      </c>
      <c r="O2522" s="1">
        <v>40275.391631944447</v>
      </c>
    </row>
    <row r="2523" spans="1:15" x14ac:dyDescent="0.35">
      <c r="A2523" t="s">
        <v>15</v>
      </c>
      <c r="B2523" t="s">
        <v>25</v>
      </c>
      <c r="C2523">
        <v>295451</v>
      </c>
      <c r="D2523" t="s">
        <v>17</v>
      </c>
      <c r="E2523" t="s">
        <v>18</v>
      </c>
      <c r="F2523" t="s">
        <v>19</v>
      </c>
      <c r="G2523" t="s">
        <v>20</v>
      </c>
      <c r="H2523" t="s">
        <v>56</v>
      </c>
      <c r="I2523" t="s">
        <v>22</v>
      </c>
      <c r="N2523" t="s">
        <v>24</v>
      </c>
      <c r="O2523" s="1">
        <v>40275.425127314818</v>
      </c>
    </row>
    <row r="2524" spans="1:15" x14ac:dyDescent="0.35">
      <c r="A2524" t="s">
        <v>560</v>
      </c>
      <c r="B2524" t="s">
        <v>25</v>
      </c>
      <c r="C2524">
        <v>805249</v>
      </c>
      <c r="D2524" t="s">
        <v>17</v>
      </c>
      <c r="E2524" t="s">
        <v>18</v>
      </c>
      <c r="F2524" t="s">
        <v>19</v>
      </c>
      <c r="G2524" t="s">
        <v>20</v>
      </c>
      <c r="H2524" t="s">
        <v>162</v>
      </c>
      <c r="I2524" t="s">
        <v>22</v>
      </c>
      <c r="K2524" t="s">
        <v>195</v>
      </c>
      <c r="N2524" t="s">
        <v>24</v>
      </c>
      <c r="O2524" s="1">
        <v>40275.425532407404</v>
      </c>
    </row>
    <row r="2525" spans="1:15" x14ac:dyDescent="0.35">
      <c r="A2525" t="s">
        <v>15</v>
      </c>
      <c r="B2525" t="s">
        <v>16</v>
      </c>
      <c r="C2525">
        <v>149808</v>
      </c>
      <c r="D2525" t="s">
        <v>17</v>
      </c>
      <c r="E2525" t="s">
        <v>18</v>
      </c>
      <c r="F2525" t="s">
        <v>19</v>
      </c>
      <c r="G2525" t="s">
        <v>20</v>
      </c>
      <c r="H2525" t="s">
        <v>28</v>
      </c>
      <c r="I2525" t="s">
        <v>22</v>
      </c>
      <c r="N2525" t="s">
        <v>24</v>
      </c>
      <c r="O2525" s="1">
        <v>40275.995486111111</v>
      </c>
    </row>
    <row r="2526" spans="1:15" x14ac:dyDescent="0.35">
      <c r="A2526" t="s">
        <v>500</v>
      </c>
      <c r="B2526" t="s">
        <v>25</v>
      </c>
      <c r="C2526">
        <v>704954</v>
      </c>
      <c r="D2526" t="s">
        <v>17</v>
      </c>
      <c r="E2526" t="s">
        <v>18</v>
      </c>
      <c r="G2526" t="s">
        <v>20</v>
      </c>
      <c r="I2526" t="s">
        <v>22</v>
      </c>
      <c r="N2526" t="s">
        <v>24</v>
      </c>
      <c r="O2526" s="1">
        <v>40276.552488425928</v>
      </c>
    </row>
    <row r="2527" spans="1:15" x14ac:dyDescent="0.35">
      <c r="A2527" t="s">
        <v>15</v>
      </c>
      <c r="B2527" t="s">
        <v>25</v>
      </c>
      <c r="C2527" t="s">
        <v>2902</v>
      </c>
      <c r="D2527" t="s">
        <v>17</v>
      </c>
      <c r="E2527" t="s">
        <v>18</v>
      </c>
      <c r="F2527" t="s">
        <v>19</v>
      </c>
      <c r="G2527" t="s">
        <v>20</v>
      </c>
      <c r="H2527" t="s">
        <v>2903</v>
      </c>
      <c r="I2527" t="s">
        <v>22</v>
      </c>
      <c r="N2527" t="s">
        <v>24</v>
      </c>
      <c r="O2527" s="1">
        <v>40276.798043981478</v>
      </c>
    </row>
    <row r="2528" spans="1:15" x14ac:dyDescent="0.35">
      <c r="A2528" t="s">
        <v>15</v>
      </c>
      <c r="B2528" t="s">
        <v>25</v>
      </c>
      <c r="C2528">
        <v>49194</v>
      </c>
      <c r="D2528" t="s">
        <v>17</v>
      </c>
      <c r="E2528" t="s">
        <v>18</v>
      </c>
      <c r="F2528" t="s">
        <v>19</v>
      </c>
      <c r="G2528" t="s">
        <v>27</v>
      </c>
      <c r="H2528" t="s">
        <v>239</v>
      </c>
      <c r="I2528" t="s">
        <v>22</v>
      </c>
      <c r="N2528" t="s">
        <v>24</v>
      </c>
      <c r="O2528" s="1">
        <v>40277.375833333332</v>
      </c>
    </row>
    <row r="2529" spans="1:15" x14ac:dyDescent="0.35">
      <c r="A2529" t="s">
        <v>95</v>
      </c>
      <c r="B2529" t="s">
        <v>25</v>
      </c>
      <c r="C2529">
        <v>1256</v>
      </c>
      <c r="D2529" t="s">
        <v>17</v>
      </c>
      <c r="E2529" t="s">
        <v>36</v>
      </c>
      <c r="F2529" t="s">
        <v>19</v>
      </c>
      <c r="G2529" t="s">
        <v>27</v>
      </c>
      <c r="H2529" t="s">
        <v>71</v>
      </c>
      <c r="I2529" t="s">
        <v>22</v>
      </c>
      <c r="K2529" t="s">
        <v>94</v>
      </c>
      <c r="N2529" t="s">
        <v>24</v>
      </c>
      <c r="O2529" s="1">
        <v>40277.408622685187</v>
      </c>
    </row>
    <row r="2530" spans="1:15" x14ac:dyDescent="0.35">
      <c r="A2530" t="s">
        <v>972</v>
      </c>
      <c r="B2530" t="s">
        <v>25</v>
      </c>
      <c r="C2530">
        <v>144286</v>
      </c>
      <c r="D2530" t="s">
        <v>17</v>
      </c>
      <c r="E2530" t="s">
        <v>18</v>
      </c>
      <c r="F2530" t="s">
        <v>19</v>
      </c>
      <c r="G2530" t="s">
        <v>20</v>
      </c>
      <c r="H2530" t="s">
        <v>28</v>
      </c>
      <c r="I2530" t="s">
        <v>22</v>
      </c>
      <c r="J2530" t="s">
        <v>580</v>
      </c>
      <c r="K2530" t="s">
        <v>250</v>
      </c>
      <c r="M2530" t="s">
        <v>1220</v>
      </c>
      <c r="N2530" t="s">
        <v>24</v>
      </c>
      <c r="O2530" s="1">
        <v>40277.541261574072</v>
      </c>
    </row>
    <row r="2531" spans="1:15" x14ac:dyDescent="0.35">
      <c r="A2531" t="s">
        <v>15</v>
      </c>
      <c r="B2531" t="s">
        <v>16</v>
      </c>
      <c r="C2531">
        <v>473639</v>
      </c>
      <c r="D2531" t="s">
        <v>17</v>
      </c>
      <c r="E2531" t="s">
        <v>18</v>
      </c>
      <c r="F2531" t="s">
        <v>19</v>
      </c>
      <c r="H2531" t="s">
        <v>153</v>
      </c>
      <c r="I2531" t="s">
        <v>22</v>
      </c>
      <c r="M2531" t="s">
        <v>1957</v>
      </c>
      <c r="N2531" t="s">
        <v>24</v>
      </c>
      <c r="O2531" s="1">
        <v>40278.081377314818</v>
      </c>
    </row>
    <row r="2532" spans="1:15" x14ac:dyDescent="0.35">
      <c r="A2532" t="s">
        <v>759</v>
      </c>
      <c r="B2532" t="s">
        <v>25</v>
      </c>
      <c r="C2532">
        <v>905206</v>
      </c>
      <c r="D2532" t="s">
        <v>17</v>
      </c>
      <c r="E2532" t="s">
        <v>191</v>
      </c>
      <c r="F2532" t="s">
        <v>34</v>
      </c>
      <c r="G2532" t="s">
        <v>20</v>
      </c>
      <c r="H2532" t="s">
        <v>153</v>
      </c>
      <c r="I2532" t="s">
        <v>22</v>
      </c>
      <c r="J2532">
        <v>464</v>
      </c>
      <c r="K2532" t="s">
        <v>168</v>
      </c>
      <c r="M2532" t="s">
        <v>2681</v>
      </c>
      <c r="N2532" t="s">
        <v>24</v>
      </c>
      <c r="O2532" s="1">
        <v>40278.08452546296</v>
      </c>
    </row>
    <row r="2533" spans="1:15" x14ac:dyDescent="0.35">
      <c r="A2533" t="s">
        <v>314</v>
      </c>
      <c r="B2533" t="s">
        <v>25</v>
      </c>
      <c r="C2533">
        <v>19718</v>
      </c>
      <c r="D2533" t="s">
        <v>17</v>
      </c>
      <c r="E2533" t="s">
        <v>18</v>
      </c>
      <c r="F2533" t="s">
        <v>19</v>
      </c>
      <c r="G2533" t="s">
        <v>27</v>
      </c>
      <c r="H2533" t="s">
        <v>28</v>
      </c>
      <c r="I2533" t="s">
        <v>22</v>
      </c>
      <c r="J2533" t="s">
        <v>580</v>
      </c>
      <c r="M2533" t="s">
        <v>581</v>
      </c>
      <c r="N2533" t="s">
        <v>34</v>
      </c>
      <c r="O2533" s="1">
        <v>40278.28328703704</v>
      </c>
    </row>
    <row r="2534" spans="1:15" x14ac:dyDescent="0.35">
      <c r="A2534" t="s">
        <v>15</v>
      </c>
      <c r="B2534" t="s">
        <v>25</v>
      </c>
      <c r="C2534">
        <v>249362</v>
      </c>
      <c r="D2534" t="s">
        <v>17</v>
      </c>
      <c r="E2534" t="s">
        <v>18</v>
      </c>
      <c r="F2534" t="s">
        <v>19</v>
      </c>
      <c r="G2534" t="s">
        <v>20</v>
      </c>
      <c r="H2534" t="s">
        <v>28</v>
      </c>
      <c r="I2534" t="s">
        <v>22</v>
      </c>
      <c r="J2534" t="s">
        <v>580</v>
      </c>
      <c r="M2534" t="s">
        <v>1449</v>
      </c>
      <c r="N2534" t="s">
        <v>24</v>
      </c>
      <c r="O2534" s="1">
        <v>40278.285300925927</v>
      </c>
    </row>
    <row r="2535" spans="1:15" x14ac:dyDescent="0.35">
      <c r="A2535" t="s">
        <v>327</v>
      </c>
      <c r="B2535" t="s">
        <v>25</v>
      </c>
      <c r="C2535">
        <v>38846</v>
      </c>
      <c r="D2535" t="s">
        <v>17</v>
      </c>
      <c r="E2535" t="s">
        <v>18</v>
      </c>
      <c r="F2535" t="s">
        <v>19</v>
      </c>
      <c r="G2535" t="s">
        <v>27</v>
      </c>
      <c r="H2535" t="s">
        <v>172</v>
      </c>
      <c r="I2535" t="s">
        <v>22</v>
      </c>
      <c r="K2535" t="s">
        <v>81</v>
      </c>
      <c r="L2535">
        <v>1950</v>
      </c>
      <c r="N2535" t="s">
        <v>24</v>
      </c>
      <c r="O2535" s="1">
        <v>40278.375671296293</v>
      </c>
    </row>
    <row r="2536" spans="1:15" x14ac:dyDescent="0.35">
      <c r="A2536" t="s">
        <v>327</v>
      </c>
      <c r="B2536" t="s">
        <v>25</v>
      </c>
      <c r="C2536">
        <v>93857</v>
      </c>
      <c r="D2536" t="s">
        <v>17</v>
      </c>
      <c r="E2536" t="s">
        <v>18</v>
      </c>
      <c r="F2536" t="s">
        <v>19</v>
      </c>
      <c r="G2536" t="s">
        <v>27</v>
      </c>
      <c r="H2536" t="s">
        <v>377</v>
      </c>
      <c r="I2536" t="s">
        <v>22</v>
      </c>
      <c r="N2536" t="s">
        <v>24</v>
      </c>
      <c r="O2536" s="1">
        <v>40278.503750000003</v>
      </c>
    </row>
    <row r="2537" spans="1:15" x14ac:dyDescent="0.35">
      <c r="A2537" t="s">
        <v>221</v>
      </c>
      <c r="B2537" t="s">
        <v>25</v>
      </c>
      <c r="C2537">
        <v>259108</v>
      </c>
      <c r="D2537" t="s">
        <v>17</v>
      </c>
      <c r="E2537" t="s">
        <v>18</v>
      </c>
      <c r="F2537" t="s">
        <v>19</v>
      </c>
      <c r="G2537" t="s">
        <v>27</v>
      </c>
      <c r="H2537" t="s">
        <v>1469</v>
      </c>
      <c r="I2537" t="s">
        <v>22</v>
      </c>
      <c r="N2537" t="s">
        <v>34</v>
      </c>
      <c r="O2537" s="1">
        <v>40278.680150462962</v>
      </c>
    </row>
    <row r="2538" spans="1:15" x14ac:dyDescent="0.35">
      <c r="A2538" t="s">
        <v>972</v>
      </c>
      <c r="B2538" t="s">
        <v>25</v>
      </c>
      <c r="C2538">
        <v>86392</v>
      </c>
      <c r="D2538" t="s">
        <v>17</v>
      </c>
      <c r="E2538" t="s">
        <v>18</v>
      </c>
      <c r="F2538" t="s">
        <v>96</v>
      </c>
      <c r="G2538" t="s">
        <v>27</v>
      </c>
      <c r="H2538" t="s">
        <v>46</v>
      </c>
      <c r="I2538" t="s">
        <v>144</v>
      </c>
      <c r="K2538" t="s">
        <v>250</v>
      </c>
      <c r="M2538" t="s">
        <v>1020</v>
      </c>
      <c r="N2538" t="s">
        <v>24</v>
      </c>
      <c r="O2538" s="1">
        <v>40278.716527777775</v>
      </c>
    </row>
    <row r="2539" spans="1:15" x14ac:dyDescent="0.35">
      <c r="A2539" t="s">
        <v>15</v>
      </c>
      <c r="B2539" t="s">
        <v>25</v>
      </c>
      <c r="C2539">
        <v>186566</v>
      </c>
      <c r="D2539" t="s">
        <v>17</v>
      </c>
      <c r="E2539" t="s">
        <v>18</v>
      </c>
      <c r="F2539" t="s">
        <v>19</v>
      </c>
      <c r="G2539" t="s">
        <v>20</v>
      </c>
      <c r="H2539" t="s">
        <v>239</v>
      </c>
      <c r="I2539" t="s">
        <v>22</v>
      </c>
      <c r="N2539" t="s">
        <v>24</v>
      </c>
      <c r="O2539" s="1">
        <v>40279.3516087963</v>
      </c>
    </row>
    <row r="2540" spans="1:15" x14ac:dyDescent="0.35">
      <c r="A2540" t="s">
        <v>15</v>
      </c>
      <c r="B2540" t="s">
        <v>25</v>
      </c>
      <c r="C2540">
        <v>671555</v>
      </c>
      <c r="D2540" t="s">
        <v>17</v>
      </c>
      <c r="E2540" t="s">
        <v>18</v>
      </c>
      <c r="F2540" t="s">
        <v>19</v>
      </c>
      <c r="G2540" t="s">
        <v>20</v>
      </c>
      <c r="H2540" t="s">
        <v>258</v>
      </c>
      <c r="I2540" t="s">
        <v>22</v>
      </c>
      <c r="N2540" t="s">
        <v>24</v>
      </c>
      <c r="O2540" s="1">
        <v>40279.352581018517</v>
      </c>
    </row>
    <row r="2541" spans="1:15" x14ac:dyDescent="0.35">
      <c r="A2541" t="s">
        <v>560</v>
      </c>
      <c r="B2541" t="s">
        <v>25</v>
      </c>
      <c r="C2541">
        <v>602048</v>
      </c>
      <c r="D2541" t="s">
        <v>17</v>
      </c>
      <c r="E2541" t="s">
        <v>18</v>
      </c>
      <c r="F2541" t="s">
        <v>19</v>
      </c>
      <c r="G2541" t="s">
        <v>20</v>
      </c>
      <c r="H2541" t="s">
        <v>56</v>
      </c>
      <c r="I2541" t="s">
        <v>22</v>
      </c>
      <c r="N2541" t="s">
        <v>24</v>
      </c>
      <c r="O2541" s="1">
        <v>40279.547835648147</v>
      </c>
    </row>
    <row r="2542" spans="1:15" x14ac:dyDescent="0.35">
      <c r="A2542" t="s">
        <v>186</v>
      </c>
      <c r="B2542" t="s">
        <v>25</v>
      </c>
      <c r="C2542" t="s">
        <v>2839</v>
      </c>
      <c r="D2542" t="s">
        <v>17</v>
      </c>
      <c r="E2542" t="s">
        <v>18</v>
      </c>
      <c r="F2542" t="s">
        <v>34</v>
      </c>
      <c r="I2542" t="s">
        <v>22</v>
      </c>
      <c r="N2542" t="s">
        <v>24</v>
      </c>
      <c r="O2542" s="1">
        <v>40279.707662037035</v>
      </c>
    </row>
    <row r="2543" spans="1:15" x14ac:dyDescent="0.35">
      <c r="A2543" t="s">
        <v>15</v>
      </c>
      <c r="B2543" t="s">
        <v>16</v>
      </c>
      <c r="C2543">
        <v>892044</v>
      </c>
      <c r="D2543" t="s">
        <v>17</v>
      </c>
      <c r="E2543" t="s">
        <v>18</v>
      </c>
      <c r="I2543" t="s">
        <v>22</v>
      </c>
      <c r="N2543" t="s">
        <v>24</v>
      </c>
      <c r="O2543" s="1">
        <v>40279.784166666665</v>
      </c>
    </row>
    <row r="2544" spans="1:15" x14ac:dyDescent="0.35">
      <c r="A2544" t="s">
        <v>15</v>
      </c>
      <c r="B2544" t="s">
        <v>25</v>
      </c>
      <c r="C2544">
        <v>259599</v>
      </c>
      <c r="D2544" t="s">
        <v>17</v>
      </c>
      <c r="E2544" t="s">
        <v>18</v>
      </c>
      <c r="F2544" t="s">
        <v>96</v>
      </c>
      <c r="G2544" t="s">
        <v>20</v>
      </c>
      <c r="H2544" t="s">
        <v>1474</v>
      </c>
      <c r="I2544" t="s">
        <v>22</v>
      </c>
      <c r="N2544" t="s">
        <v>24</v>
      </c>
      <c r="O2544" s="1">
        <v>40279.861932870372</v>
      </c>
    </row>
    <row r="2545" spans="1:15" x14ac:dyDescent="0.35">
      <c r="A2545" t="s">
        <v>15</v>
      </c>
      <c r="B2545" t="s">
        <v>25</v>
      </c>
      <c r="C2545" t="s">
        <v>3009</v>
      </c>
      <c r="D2545" t="s">
        <v>17</v>
      </c>
      <c r="E2545" t="s">
        <v>18</v>
      </c>
      <c r="G2545" t="s">
        <v>27</v>
      </c>
      <c r="I2545" t="s">
        <v>22</v>
      </c>
      <c r="K2545" t="s">
        <v>197</v>
      </c>
      <c r="N2545" t="s">
        <v>24</v>
      </c>
      <c r="O2545" s="1">
        <v>40279.950104166666</v>
      </c>
    </row>
    <row r="2546" spans="1:15" x14ac:dyDescent="0.35">
      <c r="A2546" t="s">
        <v>1381</v>
      </c>
      <c r="B2546" t="s">
        <v>16</v>
      </c>
      <c r="C2546">
        <v>630167</v>
      </c>
      <c r="D2546" t="s">
        <v>17</v>
      </c>
      <c r="E2546" t="s">
        <v>18</v>
      </c>
      <c r="G2546" t="s">
        <v>20</v>
      </c>
      <c r="H2546" t="s">
        <v>102</v>
      </c>
      <c r="I2546" t="s">
        <v>22</v>
      </c>
      <c r="K2546" t="s">
        <v>197</v>
      </c>
      <c r="N2546" t="s">
        <v>24</v>
      </c>
      <c r="O2546" s="1">
        <v>40279.990335648145</v>
      </c>
    </row>
    <row r="2547" spans="1:15" x14ac:dyDescent="0.35">
      <c r="A2547" t="s">
        <v>327</v>
      </c>
      <c r="B2547" t="s">
        <v>25</v>
      </c>
      <c r="C2547">
        <v>54729</v>
      </c>
      <c r="D2547" t="s">
        <v>17</v>
      </c>
      <c r="E2547" t="s">
        <v>18</v>
      </c>
      <c r="F2547" t="s">
        <v>19</v>
      </c>
      <c r="G2547" t="s">
        <v>27</v>
      </c>
      <c r="H2547" t="s">
        <v>407</v>
      </c>
      <c r="I2547" t="s">
        <v>22</v>
      </c>
      <c r="M2547" t="s">
        <v>863</v>
      </c>
      <c r="N2547" t="s">
        <v>24</v>
      </c>
      <c r="O2547" s="1">
        <v>40280.316840277781</v>
      </c>
    </row>
    <row r="2548" spans="1:15" x14ac:dyDescent="0.35">
      <c r="A2548" t="s">
        <v>15</v>
      </c>
      <c r="B2548" t="s">
        <v>25</v>
      </c>
      <c r="C2548">
        <v>97702</v>
      </c>
      <c r="D2548" t="s">
        <v>17</v>
      </c>
      <c r="E2548" t="s">
        <v>18</v>
      </c>
      <c r="F2548" t="s">
        <v>19</v>
      </c>
      <c r="G2548" t="s">
        <v>27</v>
      </c>
      <c r="H2548" t="s">
        <v>239</v>
      </c>
      <c r="I2548" t="s">
        <v>22</v>
      </c>
      <c r="J2548">
        <v>460</v>
      </c>
      <c r="L2548">
        <v>1953</v>
      </c>
      <c r="N2548" t="s">
        <v>24</v>
      </c>
      <c r="O2548" s="1">
        <v>40280.345277777778</v>
      </c>
    </row>
    <row r="2549" spans="1:15" x14ac:dyDescent="0.35">
      <c r="A2549" t="s">
        <v>15</v>
      </c>
      <c r="B2549" t="s">
        <v>25</v>
      </c>
      <c r="C2549">
        <v>31931</v>
      </c>
      <c r="D2549" t="s">
        <v>17</v>
      </c>
      <c r="E2549" t="s">
        <v>18</v>
      </c>
      <c r="F2549" t="s">
        <v>19</v>
      </c>
      <c r="G2549" t="s">
        <v>27</v>
      </c>
      <c r="H2549" t="s">
        <v>644</v>
      </c>
      <c r="I2549" t="s">
        <v>144</v>
      </c>
      <c r="L2549">
        <v>1948</v>
      </c>
      <c r="M2549" t="s">
        <v>705</v>
      </c>
      <c r="N2549" t="s">
        <v>24</v>
      </c>
      <c r="O2549" s="1">
        <v>40280.498981481483</v>
      </c>
    </row>
    <row r="2550" spans="1:15" x14ac:dyDescent="0.35">
      <c r="A2550" t="s">
        <v>500</v>
      </c>
      <c r="B2550" t="s">
        <v>25</v>
      </c>
      <c r="C2550">
        <v>36904</v>
      </c>
      <c r="D2550" t="s">
        <v>17</v>
      </c>
      <c r="E2550" t="s">
        <v>18</v>
      </c>
      <c r="F2550" t="s">
        <v>19</v>
      </c>
      <c r="G2550" t="s">
        <v>27</v>
      </c>
      <c r="H2550" t="s">
        <v>375</v>
      </c>
      <c r="I2550" t="s">
        <v>22</v>
      </c>
      <c r="N2550" t="s">
        <v>24</v>
      </c>
      <c r="O2550" s="1">
        <v>40280.506712962961</v>
      </c>
    </row>
    <row r="2551" spans="1:15" x14ac:dyDescent="0.35">
      <c r="A2551" t="s">
        <v>314</v>
      </c>
      <c r="B2551" t="s">
        <v>16</v>
      </c>
      <c r="C2551">
        <v>14098</v>
      </c>
      <c r="D2551" t="s">
        <v>17</v>
      </c>
      <c r="E2551" t="s">
        <v>18</v>
      </c>
      <c r="F2551" t="s">
        <v>34</v>
      </c>
      <c r="G2551" t="s">
        <v>27</v>
      </c>
      <c r="H2551" t="s">
        <v>28</v>
      </c>
      <c r="I2551" t="s">
        <v>22</v>
      </c>
      <c r="K2551" t="s">
        <v>31</v>
      </c>
      <c r="M2551" t="s">
        <v>495</v>
      </c>
      <c r="N2551" t="s">
        <v>24</v>
      </c>
      <c r="O2551" s="1">
        <v>40280.50990740741</v>
      </c>
    </row>
    <row r="2552" spans="1:15" x14ac:dyDescent="0.35">
      <c r="A2552" t="s">
        <v>186</v>
      </c>
      <c r="B2552" t="s">
        <v>25</v>
      </c>
      <c r="C2552">
        <v>17140</v>
      </c>
      <c r="D2552" t="s">
        <v>17</v>
      </c>
      <c r="E2552" t="s">
        <v>18</v>
      </c>
      <c r="F2552" t="s">
        <v>19</v>
      </c>
      <c r="G2552" t="s">
        <v>27</v>
      </c>
      <c r="H2552" t="s">
        <v>536</v>
      </c>
      <c r="I2552" t="s">
        <v>22</v>
      </c>
      <c r="L2552">
        <v>1946</v>
      </c>
      <c r="N2552" t="s">
        <v>24</v>
      </c>
      <c r="O2552" s="1">
        <v>40280.636122685188</v>
      </c>
    </row>
    <row r="2553" spans="1:15" x14ac:dyDescent="0.35">
      <c r="A2553" t="s">
        <v>314</v>
      </c>
      <c r="B2553" t="s">
        <v>16</v>
      </c>
      <c r="C2553">
        <v>9047</v>
      </c>
      <c r="D2553" t="s">
        <v>17</v>
      </c>
      <c r="E2553" t="s">
        <v>18</v>
      </c>
      <c r="F2553" t="s">
        <v>19</v>
      </c>
      <c r="G2553" t="s">
        <v>27</v>
      </c>
      <c r="H2553" t="s">
        <v>396</v>
      </c>
      <c r="I2553" t="s">
        <v>22</v>
      </c>
      <c r="K2553" t="s">
        <v>397</v>
      </c>
      <c r="N2553" t="s">
        <v>34</v>
      </c>
      <c r="O2553" s="1">
        <v>40281.391134259262</v>
      </c>
    </row>
    <row r="2554" spans="1:15" x14ac:dyDescent="0.35">
      <c r="A2554" t="s">
        <v>15</v>
      </c>
      <c r="B2554" t="s">
        <v>25</v>
      </c>
      <c r="C2554">
        <v>202355</v>
      </c>
      <c r="D2554" t="s">
        <v>17</v>
      </c>
      <c r="E2554" t="s">
        <v>18</v>
      </c>
      <c r="F2554" t="s">
        <v>19</v>
      </c>
      <c r="G2554" t="s">
        <v>20</v>
      </c>
      <c r="I2554" t="s">
        <v>22</v>
      </c>
      <c r="N2554" t="s">
        <v>24</v>
      </c>
      <c r="O2554" s="1">
        <v>40281.754270833335</v>
      </c>
    </row>
    <row r="2555" spans="1:15" x14ac:dyDescent="0.35">
      <c r="A2555" t="s">
        <v>15</v>
      </c>
      <c r="B2555" t="s">
        <v>25</v>
      </c>
      <c r="C2555">
        <v>709402</v>
      </c>
      <c r="D2555" t="s">
        <v>17</v>
      </c>
      <c r="E2555" t="s">
        <v>18</v>
      </c>
      <c r="H2555" t="s">
        <v>88</v>
      </c>
      <c r="I2555" t="s">
        <v>22</v>
      </c>
      <c r="N2555" t="s">
        <v>24</v>
      </c>
      <c r="O2555" s="1">
        <v>40282.594733796293</v>
      </c>
    </row>
    <row r="2556" spans="1:15" x14ac:dyDescent="0.35">
      <c r="A2556" t="s">
        <v>15</v>
      </c>
      <c r="B2556" t="s">
        <v>25</v>
      </c>
      <c r="C2556">
        <v>130945</v>
      </c>
      <c r="D2556" t="s">
        <v>17</v>
      </c>
      <c r="E2556" t="s">
        <v>18</v>
      </c>
      <c r="F2556" t="s">
        <v>19</v>
      </c>
      <c r="G2556" t="s">
        <v>27</v>
      </c>
      <c r="H2556" t="s">
        <v>369</v>
      </c>
      <c r="I2556" t="s">
        <v>22</v>
      </c>
      <c r="M2556" t="s">
        <v>1171</v>
      </c>
      <c r="N2556" t="s">
        <v>24</v>
      </c>
      <c r="O2556" s="1">
        <v>40282.900555555556</v>
      </c>
    </row>
    <row r="2557" spans="1:15" x14ac:dyDescent="0.35">
      <c r="A2557" t="s">
        <v>221</v>
      </c>
      <c r="B2557" t="s">
        <v>25</v>
      </c>
      <c r="C2557">
        <v>571382</v>
      </c>
      <c r="D2557" t="s">
        <v>17</v>
      </c>
      <c r="E2557" t="s">
        <v>18</v>
      </c>
      <c r="F2557" t="s">
        <v>19</v>
      </c>
      <c r="G2557" t="s">
        <v>20</v>
      </c>
      <c r="H2557" t="s">
        <v>400</v>
      </c>
      <c r="I2557" t="s">
        <v>22</v>
      </c>
      <c r="N2557" t="s">
        <v>34</v>
      </c>
      <c r="O2557" s="1">
        <v>40283.406157407408</v>
      </c>
    </row>
    <row r="2558" spans="1:15" x14ac:dyDescent="0.35">
      <c r="A2558" t="s">
        <v>500</v>
      </c>
      <c r="B2558" t="s">
        <v>25</v>
      </c>
      <c r="C2558">
        <v>211375</v>
      </c>
      <c r="D2558" t="s">
        <v>17</v>
      </c>
      <c r="E2558" t="s">
        <v>18</v>
      </c>
      <c r="F2558" t="s">
        <v>19</v>
      </c>
      <c r="G2558" t="s">
        <v>20</v>
      </c>
      <c r="H2558" t="s">
        <v>1373</v>
      </c>
      <c r="I2558" t="s">
        <v>22</v>
      </c>
      <c r="L2558">
        <v>1950</v>
      </c>
      <c r="M2558" t="s">
        <v>1374</v>
      </c>
      <c r="N2558" t="s">
        <v>24</v>
      </c>
      <c r="O2558" s="1">
        <v>40283.442743055559</v>
      </c>
    </row>
    <row r="2559" spans="1:15" x14ac:dyDescent="0.35">
      <c r="A2559" t="s">
        <v>15</v>
      </c>
      <c r="B2559" t="s">
        <v>16</v>
      </c>
      <c r="C2559">
        <v>483677</v>
      </c>
      <c r="D2559" t="s">
        <v>17</v>
      </c>
      <c r="E2559" t="s">
        <v>18</v>
      </c>
      <c r="F2559" t="s">
        <v>19</v>
      </c>
      <c r="G2559" t="s">
        <v>20</v>
      </c>
      <c r="I2559" t="s">
        <v>22</v>
      </c>
      <c r="K2559" t="s">
        <v>195</v>
      </c>
      <c r="N2559" t="s">
        <v>24</v>
      </c>
      <c r="O2559" s="1">
        <v>40283.728784722225</v>
      </c>
    </row>
    <row r="2560" spans="1:15" x14ac:dyDescent="0.35">
      <c r="A2560" t="s">
        <v>327</v>
      </c>
      <c r="B2560" t="s">
        <v>25</v>
      </c>
      <c r="C2560">
        <v>34428</v>
      </c>
      <c r="D2560" t="s">
        <v>17</v>
      </c>
      <c r="E2560" t="s">
        <v>18</v>
      </c>
      <c r="F2560" t="s">
        <v>19</v>
      </c>
      <c r="I2560" t="s">
        <v>144</v>
      </c>
      <c r="N2560" t="s">
        <v>24</v>
      </c>
      <c r="O2560" s="1">
        <v>40283.996863425928</v>
      </c>
    </row>
    <row r="2561" spans="1:15" x14ac:dyDescent="0.35">
      <c r="A2561" t="s">
        <v>15</v>
      </c>
      <c r="B2561" t="s">
        <v>25</v>
      </c>
      <c r="C2561">
        <v>525648</v>
      </c>
      <c r="D2561" t="s">
        <v>17</v>
      </c>
      <c r="E2561" t="s">
        <v>18</v>
      </c>
      <c r="F2561" t="s">
        <v>19</v>
      </c>
      <c r="I2561" t="s">
        <v>22</v>
      </c>
      <c r="N2561" t="s">
        <v>24</v>
      </c>
      <c r="O2561" s="1">
        <v>40284.083240740743</v>
      </c>
    </row>
    <row r="2562" spans="1:15" x14ac:dyDescent="0.35">
      <c r="A2562" t="s">
        <v>221</v>
      </c>
      <c r="B2562" t="s">
        <v>25</v>
      </c>
      <c r="C2562">
        <v>207689</v>
      </c>
      <c r="D2562" t="s">
        <v>17</v>
      </c>
      <c r="E2562" t="s">
        <v>18</v>
      </c>
      <c r="F2562" t="s">
        <v>19</v>
      </c>
      <c r="G2562" t="s">
        <v>27</v>
      </c>
      <c r="H2562" t="s">
        <v>1366</v>
      </c>
      <c r="I2562" t="s">
        <v>22</v>
      </c>
      <c r="K2562" t="s">
        <v>31</v>
      </c>
      <c r="N2562" t="s">
        <v>34</v>
      </c>
      <c r="O2562" s="1">
        <v>40284.102511574078</v>
      </c>
    </row>
    <row r="2563" spans="1:15" x14ac:dyDescent="0.35">
      <c r="A2563" t="s">
        <v>15</v>
      </c>
      <c r="B2563" t="s">
        <v>16</v>
      </c>
      <c r="C2563">
        <v>525165</v>
      </c>
      <c r="D2563" t="s">
        <v>17</v>
      </c>
      <c r="E2563" t="s">
        <v>18</v>
      </c>
      <c r="F2563" t="s">
        <v>19</v>
      </c>
      <c r="G2563" t="s">
        <v>20</v>
      </c>
      <c r="H2563" t="s">
        <v>355</v>
      </c>
      <c r="I2563" t="s">
        <v>22</v>
      </c>
      <c r="N2563" t="s">
        <v>24</v>
      </c>
      <c r="O2563" s="1">
        <v>40284.840243055558</v>
      </c>
    </row>
    <row r="2564" spans="1:15" x14ac:dyDescent="0.35">
      <c r="A2564" t="s">
        <v>221</v>
      </c>
      <c r="B2564" t="s">
        <v>25</v>
      </c>
      <c r="C2564">
        <v>307553</v>
      </c>
      <c r="D2564" t="s">
        <v>17</v>
      </c>
      <c r="E2564" t="s">
        <v>18</v>
      </c>
      <c r="F2564" t="s">
        <v>19</v>
      </c>
      <c r="G2564" t="s">
        <v>20</v>
      </c>
      <c r="H2564" t="s">
        <v>239</v>
      </c>
      <c r="I2564" t="s">
        <v>22</v>
      </c>
      <c r="L2564" t="s">
        <v>1559</v>
      </c>
      <c r="M2564" t="s">
        <v>1212</v>
      </c>
      <c r="N2564" t="s">
        <v>34</v>
      </c>
      <c r="O2564" s="1">
        <v>40285.338229166664</v>
      </c>
    </row>
    <row r="2565" spans="1:15" x14ac:dyDescent="0.35">
      <c r="A2565" t="s">
        <v>2482</v>
      </c>
      <c r="B2565" t="s">
        <v>25</v>
      </c>
      <c r="C2565">
        <v>813108</v>
      </c>
      <c r="D2565" t="s">
        <v>17</v>
      </c>
      <c r="E2565" t="s">
        <v>18</v>
      </c>
      <c r="F2565" t="s">
        <v>19</v>
      </c>
      <c r="G2565" t="s">
        <v>20</v>
      </c>
      <c r="H2565" t="s">
        <v>74</v>
      </c>
      <c r="I2565" t="s">
        <v>22</v>
      </c>
      <c r="N2565" t="s">
        <v>24</v>
      </c>
      <c r="O2565" s="1">
        <v>40285.743414351855</v>
      </c>
    </row>
    <row r="2566" spans="1:15" x14ac:dyDescent="0.35">
      <c r="A2566" t="s">
        <v>221</v>
      </c>
      <c r="B2566" t="s">
        <v>25</v>
      </c>
      <c r="C2566">
        <v>149658</v>
      </c>
      <c r="D2566" t="s">
        <v>17</v>
      </c>
      <c r="E2566" t="s">
        <v>18</v>
      </c>
      <c r="F2566" t="s">
        <v>19</v>
      </c>
      <c r="G2566" t="s">
        <v>27</v>
      </c>
      <c r="H2566" t="s">
        <v>292</v>
      </c>
      <c r="I2566" t="s">
        <v>22</v>
      </c>
      <c r="N2566" t="s">
        <v>34</v>
      </c>
      <c r="O2566" s="1">
        <v>40286.488819444443</v>
      </c>
    </row>
    <row r="2567" spans="1:15" x14ac:dyDescent="0.35">
      <c r="A2567" t="s">
        <v>221</v>
      </c>
      <c r="B2567" t="s">
        <v>25</v>
      </c>
      <c r="C2567">
        <v>18977</v>
      </c>
      <c r="D2567" t="s">
        <v>17</v>
      </c>
      <c r="E2567" t="s">
        <v>18</v>
      </c>
      <c r="F2567" t="s">
        <v>19</v>
      </c>
      <c r="G2567" t="s">
        <v>27</v>
      </c>
      <c r="I2567" t="s">
        <v>114</v>
      </c>
      <c r="N2567" t="s">
        <v>167</v>
      </c>
      <c r="O2567" s="1">
        <v>40286.56144675926</v>
      </c>
    </row>
    <row r="2568" spans="1:15" x14ac:dyDescent="0.35">
      <c r="A2568" t="s">
        <v>15</v>
      </c>
      <c r="B2568" t="s">
        <v>25</v>
      </c>
      <c r="C2568">
        <v>834288</v>
      </c>
      <c r="D2568" t="s">
        <v>17</v>
      </c>
      <c r="E2568" t="s">
        <v>18</v>
      </c>
      <c r="F2568" t="s">
        <v>19</v>
      </c>
      <c r="G2568" t="s">
        <v>20</v>
      </c>
      <c r="I2568" t="s">
        <v>22</v>
      </c>
      <c r="N2568" t="s">
        <v>24</v>
      </c>
      <c r="O2568" s="1">
        <v>40286.564120370371</v>
      </c>
    </row>
    <row r="2569" spans="1:15" x14ac:dyDescent="0.35">
      <c r="A2569" t="s">
        <v>2660</v>
      </c>
      <c r="B2569" t="s">
        <v>25</v>
      </c>
      <c r="C2569">
        <v>995931</v>
      </c>
      <c r="D2569" t="s">
        <v>17</v>
      </c>
      <c r="E2569" t="s">
        <v>18</v>
      </c>
      <c r="F2569" t="s">
        <v>34</v>
      </c>
      <c r="G2569" t="s">
        <v>20</v>
      </c>
      <c r="H2569" t="s">
        <v>442</v>
      </c>
      <c r="I2569" t="s">
        <v>22</v>
      </c>
      <c r="K2569" t="s">
        <v>807</v>
      </c>
      <c r="N2569" t="s">
        <v>24</v>
      </c>
      <c r="O2569" s="1">
        <v>40286.57335648148</v>
      </c>
    </row>
    <row r="2570" spans="1:15" x14ac:dyDescent="0.35">
      <c r="A2570" t="s">
        <v>15</v>
      </c>
      <c r="B2570" t="s">
        <v>25</v>
      </c>
      <c r="C2570">
        <v>79604</v>
      </c>
      <c r="D2570" t="s">
        <v>17</v>
      </c>
      <c r="E2570" t="s">
        <v>18</v>
      </c>
      <c r="F2570" t="s">
        <v>19</v>
      </c>
      <c r="G2570" t="s">
        <v>27</v>
      </c>
      <c r="H2570" t="s">
        <v>138</v>
      </c>
      <c r="I2570" t="s">
        <v>180</v>
      </c>
      <c r="N2570" t="s">
        <v>24</v>
      </c>
      <c r="O2570" s="1">
        <v>40286.574560185189</v>
      </c>
    </row>
    <row r="2571" spans="1:15" x14ac:dyDescent="0.35">
      <c r="A2571" t="s">
        <v>972</v>
      </c>
      <c r="B2571" t="s">
        <v>25</v>
      </c>
      <c r="C2571">
        <v>381539</v>
      </c>
      <c r="D2571" t="s">
        <v>17</v>
      </c>
      <c r="E2571" t="s">
        <v>18</v>
      </c>
      <c r="F2571" t="s">
        <v>19</v>
      </c>
      <c r="G2571" t="s">
        <v>20</v>
      </c>
      <c r="H2571" t="s">
        <v>442</v>
      </c>
      <c r="I2571" t="s">
        <v>22</v>
      </c>
      <c r="K2571" t="s">
        <v>250</v>
      </c>
      <c r="N2571" t="s">
        <v>24</v>
      </c>
      <c r="O2571" s="1">
        <v>40286.578518518516</v>
      </c>
    </row>
    <row r="2572" spans="1:15" x14ac:dyDescent="0.35">
      <c r="A2572" t="s">
        <v>560</v>
      </c>
      <c r="B2572" t="s">
        <v>25</v>
      </c>
      <c r="C2572">
        <v>769099</v>
      </c>
      <c r="D2572" t="s">
        <v>17</v>
      </c>
      <c r="E2572" t="s">
        <v>18</v>
      </c>
      <c r="F2572" t="s">
        <v>19</v>
      </c>
      <c r="G2572" t="s">
        <v>20</v>
      </c>
      <c r="H2572" t="s">
        <v>442</v>
      </c>
      <c r="I2572" t="s">
        <v>22</v>
      </c>
      <c r="K2572" t="s">
        <v>195</v>
      </c>
      <c r="N2572" t="s">
        <v>24</v>
      </c>
      <c r="O2572" s="1">
        <v>40286.581111111111</v>
      </c>
    </row>
    <row r="2573" spans="1:15" x14ac:dyDescent="0.35">
      <c r="A2573" t="s">
        <v>972</v>
      </c>
      <c r="B2573" t="s">
        <v>16</v>
      </c>
      <c r="C2573">
        <v>554438</v>
      </c>
      <c r="D2573" t="s">
        <v>17</v>
      </c>
      <c r="E2573" t="s">
        <v>18</v>
      </c>
      <c r="F2573" t="s">
        <v>19</v>
      </c>
      <c r="G2573" t="s">
        <v>20</v>
      </c>
      <c r="H2573" t="s">
        <v>442</v>
      </c>
      <c r="I2573" t="s">
        <v>22</v>
      </c>
      <c r="K2573" t="s">
        <v>250</v>
      </c>
      <c r="N2573" t="s">
        <v>24</v>
      </c>
      <c r="O2573" s="1">
        <v>40286.585266203707</v>
      </c>
    </row>
    <row r="2574" spans="1:15" x14ac:dyDescent="0.35">
      <c r="B2574" t="s">
        <v>1112</v>
      </c>
      <c r="C2574">
        <v>977251</v>
      </c>
      <c r="D2574" t="s">
        <v>17</v>
      </c>
      <c r="E2574" t="s">
        <v>18</v>
      </c>
      <c r="F2574" t="s">
        <v>19</v>
      </c>
      <c r="G2574" t="s">
        <v>20</v>
      </c>
      <c r="H2574" t="s">
        <v>442</v>
      </c>
      <c r="I2574" t="s">
        <v>22</v>
      </c>
      <c r="M2574" t="s">
        <v>2763</v>
      </c>
      <c r="N2574" t="s">
        <v>24</v>
      </c>
      <c r="O2574" s="1">
        <v>40286.588969907411</v>
      </c>
    </row>
    <row r="2575" spans="1:15" x14ac:dyDescent="0.35">
      <c r="A2575" t="s">
        <v>15</v>
      </c>
      <c r="B2575" t="s">
        <v>25</v>
      </c>
      <c r="C2575">
        <v>844039</v>
      </c>
      <c r="D2575" t="s">
        <v>17</v>
      </c>
      <c r="E2575" t="s">
        <v>18</v>
      </c>
      <c r="F2575" t="s">
        <v>96</v>
      </c>
      <c r="G2575" t="s">
        <v>20</v>
      </c>
      <c r="I2575" t="s">
        <v>22</v>
      </c>
      <c r="N2575" t="s">
        <v>24</v>
      </c>
      <c r="O2575" s="1">
        <v>40287.48159722222</v>
      </c>
    </row>
    <row r="2576" spans="1:15" x14ac:dyDescent="0.35">
      <c r="A2576" t="s">
        <v>560</v>
      </c>
      <c r="B2576" t="s">
        <v>25</v>
      </c>
      <c r="C2576">
        <v>519615</v>
      </c>
      <c r="D2576" t="s">
        <v>17</v>
      </c>
      <c r="E2576" t="s">
        <v>18</v>
      </c>
      <c r="F2576" t="s">
        <v>19</v>
      </c>
      <c r="G2576" t="s">
        <v>20</v>
      </c>
      <c r="H2576" t="s">
        <v>28</v>
      </c>
      <c r="I2576" t="s">
        <v>144</v>
      </c>
      <c r="K2576" t="s">
        <v>926</v>
      </c>
      <c r="N2576" t="s">
        <v>24</v>
      </c>
      <c r="O2576" s="1">
        <v>40287.693136574075</v>
      </c>
    </row>
    <row r="2577" spans="1:15" x14ac:dyDescent="0.35">
      <c r="A2577" t="s">
        <v>15</v>
      </c>
      <c r="B2577" t="s">
        <v>25</v>
      </c>
      <c r="C2577">
        <v>193804</v>
      </c>
      <c r="D2577" t="s">
        <v>17</v>
      </c>
      <c r="E2577" t="s">
        <v>18</v>
      </c>
      <c r="F2577" t="s">
        <v>19</v>
      </c>
      <c r="I2577" t="s">
        <v>22</v>
      </c>
      <c r="N2577" t="s">
        <v>24</v>
      </c>
      <c r="O2577" s="1">
        <v>40287.728472222225</v>
      </c>
    </row>
    <row r="2578" spans="1:15" x14ac:dyDescent="0.35">
      <c r="A2578" t="s">
        <v>327</v>
      </c>
      <c r="B2578" t="s">
        <v>16</v>
      </c>
      <c r="C2578">
        <v>90341</v>
      </c>
      <c r="D2578" t="s">
        <v>17</v>
      </c>
      <c r="E2578" t="s">
        <v>18</v>
      </c>
      <c r="F2578" t="s">
        <v>19</v>
      </c>
      <c r="I2578" t="s">
        <v>22</v>
      </c>
      <c r="N2578" t="s">
        <v>24</v>
      </c>
      <c r="O2578" s="1">
        <v>40288.262685185182</v>
      </c>
    </row>
    <row r="2579" spans="1:15" x14ac:dyDescent="0.35">
      <c r="A2579" t="s">
        <v>221</v>
      </c>
      <c r="B2579" t="s">
        <v>16</v>
      </c>
      <c r="C2579">
        <v>4095</v>
      </c>
      <c r="D2579" t="s">
        <v>17</v>
      </c>
      <c r="E2579" t="s">
        <v>18</v>
      </c>
      <c r="F2579" t="s">
        <v>19</v>
      </c>
      <c r="G2579" t="s">
        <v>27</v>
      </c>
      <c r="H2579" t="s">
        <v>240</v>
      </c>
      <c r="I2579" t="s">
        <v>22</v>
      </c>
      <c r="J2579">
        <v>462</v>
      </c>
      <c r="K2579" t="s">
        <v>132</v>
      </c>
      <c r="M2579" t="s">
        <v>241</v>
      </c>
      <c r="N2579" t="s">
        <v>34</v>
      </c>
      <c r="O2579" s="1">
        <v>40288.443842592591</v>
      </c>
    </row>
    <row r="2580" spans="1:15" x14ac:dyDescent="0.35">
      <c r="A2580" t="s">
        <v>15</v>
      </c>
      <c r="B2580" t="s">
        <v>16</v>
      </c>
      <c r="C2580">
        <v>259640</v>
      </c>
      <c r="D2580" t="s">
        <v>17</v>
      </c>
      <c r="E2580" t="s">
        <v>18</v>
      </c>
      <c r="F2580" t="s">
        <v>19</v>
      </c>
      <c r="G2580" t="s">
        <v>20</v>
      </c>
      <c r="H2580" t="s">
        <v>1475</v>
      </c>
      <c r="I2580" t="s">
        <v>22</v>
      </c>
      <c r="N2580" t="s">
        <v>24</v>
      </c>
      <c r="O2580" s="1">
        <v>40288.52516203704</v>
      </c>
    </row>
    <row r="2581" spans="1:15" x14ac:dyDescent="0.35">
      <c r="A2581" t="s">
        <v>15</v>
      </c>
      <c r="B2581" t="s">
        <v>25</v>
      </c>
      <c r="C2581">
        <v>361972</v>
      </c>
      <c r="D2581" t="s">
        <v>17</v>
      </c>
      <c r="E2581" t="s">
        <v>18</v>
      </c>
      <c r="F2581" t="s">
        <v>96</v>
      </c>
      <c r="G2581" t="s">
        <v>20</v>
      </c>
      <c r="I2581" t="s">
        <v>22</v>
      </c>
      <c r="N2581" t="s">
        <v>24</v>
      </c>
      <c r="O2581" s="1">
        <v>40288.739270833335</v>
      </c>
    </row>
    <row r="2582" spans="1:15" x14ac:dyDescent="0.35">
      <c r="A2582" t="s">
        <v>15</v>
      </c>
      <c r="B2582" t="s">
        <v>16</v>
      </c>
      <c r="C2582">
        <v>547752</v>
      </c>
      <c r="D2582" t="s">
        <v>17</v>
      </c>
      <c r="E2582" t="s">
        <v>18</v>
      </c>
      <c r="F2582" t="s">
        <v>19</v>
      </c>
      <c r="G2582" t="s">
        <v>20</v>
      </c>
      <c r="H2582" t="s">
        <v>143</v>
      </c>
      <c r="I2582" t="s">
        <v>144</v>
      </c>
      <c r="N2582" t="s">
        <v>24</v>
      </c>
      <c r="O2582" s="1">
        <v>40290.311574074076</v>
      </c>
    </row>
    <row r="2583" spans="1:15" x14ac:dyDescent="0.35">
      <c r="A2583" t="s">
        <v>560</v>
      </c>
      <c r="B2583" t="s">
        <v>16</v>
      </c>
      <c r="C2583">
        <v>53871</v>
      </c>
      <c r="D2583" t="s">
        <v>17</v>
      </c>
      <c r="E2583" t="s">
        <v>18</v>
      </c>
      <c r="F2583" t="s">
        <v>19</v>
      </c>
      <c r="G2583" t="s">
        <v>27</v>
      </c>
      <c r="H2583" t="s">
        <v>254</v>
      </c>
      <c r="I2583" t="s">
        <v>22</v>
      </c>
      <c r="N2583" t="s">
        <v>24</v>
      </c>
      <c r="O2583" s="1">
        <v>40290.326724537037</v>
      </c>
    </row>
    <row r="2584" spans="1:15" x14ac:dyDescent="0.35">
      <c r="A2584" t="s">
        <v>15</v>
      </c>
      <c r="B2584" t="s">
        <v>25</v>
      </c>
      <c r="C2584">
        <v>986873</v>
      </c>
      <c r="D2584" t="s">
        <v>17</v>
      </c>
      <c r="E2584" t="s">
        <v>18</v>
      </c>
      <c r="I2584" t="s">
        <v>22</v>
      </c>
      <c r="N2584" t="s">
        <v>24</v>
      </c>
      <c r="O2584" s="1">
        <v>40290.546030092592</v>
      </c>
    </row>
    <row r="2585" spans="1:15" x14ac:dyDescent="0.35">
      <c r="A2585" t="s">
        <v>327</v>
      </c>
      <c r="B2585" t="s">
        <v>25</v>
      </c>
      <c r="C2585">
        <v>766915</v>
      </c>
      <c r="D2585" t="s">
        <v>17</v>
      </c>
      <c r="E2585" t="s">
        <v>18</v>
      </c>
      <c r="F2585" t="s">
        <v>34</v>
      </c>
      <c r="G2585" t="s">
        <v>20</v>
      </c>
      <c r="H2585" t="s">
        <v>74</v>
      </c>
      <c r="I2585" t="s">
        <v>114</v>
      </c>
      <c r="K2585" t="s">
        <v>195</v>
      </c>
      <c r="N2585" t="s">
        <v>24</v>
      </c>
      <c r="O2585" s="1">
        <v>40290.817048611112</v>
      </c>
    </row>
    <row r="2586" spans="1:15" x14ac:dyDescent="0.35">
      <c r="A2586" t="s">
        <v>15</v>
      </c>
      <c r="B2586" t="s">
        <v>25</v>
      </c>
      <c r="C2586">
        <v>455396</v>
      </c>
      <c r="D2586" t="s">
        <v>17</v>
      </c>
      <c r="E2586" t="s">
        <v>18</v>
      </c>
      <c r="F2586" t="s">
        <v>96</v>
      </c>
      <c r="G2586" t="s">
        <v>20</v>
      </c>
      <c r="H2586" t="s">
        <v>1917</v>
      </c>
      <c r="I2586" t="s">
        <v>22</v>
      </c>
      <c r="N2586" t="s">
        <v>24</v>
      </c>
      <c r="O2586" s="1">
        <v>40290.901261574072</v>
      </c>
    </row>
    <row r="2587" spans="1:15" x14ac:dyDescent="0.35">
      <c r="A2587" t="s">
        <v>221</v>
      </c>
      <c r="B2587" t="s">
        <v>25</v>
      </c>
      <c r="C2587">
        <v>58452</v>
      </c>
      <c r="D2587" t="s">
        <v>17</v>
      </c>
      <c r="E2587" t="s">
        <v>18</v>
      </c>
      <c r="F2587" t="s">
        <v>19</v>
      </c>
      <c r="G2587" t="s">
        <v>27</v>
      </c>
      <c r="H2587" t="s">
        <v>392</v>
      </c>
      <c r="I2587" t="s">
        <v>22</v>
      </c>
      <c r="N2587" t="s">
        <v>24</v>
      </c>
      <c r="O2587" s="1">
        <v>40291.344594907408</v>
      </c>
    </row>
    <row r="2588" spans="1:15" x14ac:dyDescent="0.35">
      <c r="A2588" t="s">
        <v>560</v>
      </c>
      <c r="B2588" t="s">
        <v>25</v>
      </c>
      <c r="C2588">
        <v>926861</v>
      </c>
      <c r="D2588" t="s">
        <v>17</v>
      </c>
      <c r="E2588" t="s">
        <v>18</v>
      </c>
      <c r="F2588" t="s">
        <v>19</v>
      </c>
      <c r="G2588" t="s">
        <v>20</v>
      </c>
      <c r="I2588" t="s">
        <v>108</v>
      </c>
      <c r="K2588" t="s">
        <v>195</v>
      </c>
      <c r="N2588" t="s">
        <v>24</v>
      </c>
      <c r="O2588" s="1">
        <v>40291.529270833336</v>
      </c>
    </row>
    <row r="2589" spans="1:15" x14ac:dyDescent="0.35">
      <c r="A2589" t="s">
        <v>327</v>
      </c>
      <c r="B2589" t="s">
        <v>16</v>
      </c>
      <c r="C2589">
        <v>7044</v>
      </c>
      <c r="D2589" t="s">
        <v>17</v>
      </c>
      <c r="E2589" t="s">
        <v>18</v>
      </c>
      <c r="F2589" t="s">
        <v>19</v>
      </c>
      <c r="H2589" t="s">
        <v>354</v>
      </c>
      <c r="I2589" t="s">
        <v>22</v>
      </c>
      <c r="N2589" t="s">
        <v>24</v>
      </c>
      <c r="O2589" s="1">
        <v>40291.809803240743</v>
      </c>
    </row>
    <row r="2590" spans="1:15" x14ac:dyDescent="0.35">
      <c r="A2590" t="s">
        <v>759</v>
      </c>
      <c r="B2590" t="s">
        <v>25</v>
      </c>
      <c r="C2590" t="s">
        <v>858</v>
      </c>
      <c r="D2590" t="s">
        <v>17</v>
      </c>
      <c r="E2590" t="s">
        <v>18</v>
      </c>
      <c r="F2590" t="s">
        <v>34</v>
      </c>
      <c r="H2590" t="s">
        <v>232</v>
      </c>
      <c r="I2590" t="s">
        <v>22</v>
      </c>
      <c r="K2590" t="s">
        <v>139</v>
      </c>
      <c r="N2590" t="s">
        <v>24</v>
      </c>
      <c r="O2590" s="1">
        <v>40292.313483796293</v>
      </c>
    </row>
    <row r="2591" spans="1:15" x14ac:dyDescent="0.35">
      <c r="A2591" t="s">
        <v>15</v>
      </c>
      <c r="B2591" t="s">
        <v>16</v>
      </c>
      <c r="C2591">
        <v>271593</v>
      </c>
      <c r="D2591" t="s">
        <v>17</v>
      </c>
      <c r="E2591" t="s">
        <v>18</v>
      </c>
      <c r="F2591" t="s">
        <v>19</v>
      </c>
      <c r="G2591" t="s">
        <v>20</v>
      </c>
      <c r="H2591" t="s">
        <v>62</v>
      </c>
      <c r="I2591" t="s">
        <v>22</v>
      </c>
      <c r="L2591">
        <v>1958</v>
      </c>
      <c r="N2591" t="s">
        <v>24</v>
      </c>
      <c r="O2591" s="1">
        <v>40292.486932870372</v>
      </c>
    </row>
    <row r="2592" spans="1:15" x14ac:dyDescent="0.35">
      <c r="A2592" t="s">
        <v>15</v>
      </c>
      <c r="B2592" t="s">
        <v>25</v>
      </c>
      <c r="C2592">
        <v>134414</v>
      </c>
      <c r="D2592" t="s">
        <v>17</v>
      </c>
      <c r="E2592" t="s">
        <v>18</v>
      </c>
      <c r="F2592" t="s">
        <v>19</v>
      </c>
      <c r="G2592" t="s">
        <v>27</v>
      </c>
      <c r="H2592" t="s">
        <v>28</v>
      </c>
      <c r="I2592" t="s">
        <v>22</v>
      </c>
      <c r="N2592" t="s">
        <v>24</v>
      </c>
      <c r="O2592" s="1">
        <v>40293.355532407404</v>
      </c>
    </row>
    <row r="2593" spans="1:15" x14ac:dyDescent="0.35">
      <c r="A2593" t="s">
        <v>327</v>
      </c>
      <c r="B2593" t="s">
        <v>25</v>
      </c>
      <c r="C2593">
        <v>129997</v>
      </c>
      <c r="D2593" t="s">
        <v>17</v>
      </c>
      <c r="E2593" t="s">
        <v>18</v>
      </c>
      <c r="F2593" t="s">
        <v>19</v>
      </c>
      <c r="G2593" t="s">
        <v>27</v>
      </c>
      <c r="H2593" t="s">
        <v>62</v>
      </c>
      <c r="I2593" t="s">
        <v>22</v>
      </c>
      <c r="N2593" t="s">
        <v>24</v>
      </c>
      <c r="O2593" s="1">
        <v>40293.355949074074</v>
      </c>
    </row>
    <row r="2594" spans="1:15" x14ac:dyDescent="0.35">
      <c r="A2594" t="s">
        <v>327</v>
      </c>
      <c r="B2594" t="s">
        <v>25</v>
      </c>
      <c r="C2594">
        <v>956302</v>
      </c>
      <c r="D2594" t="s">
        <v>17</v>
      </c>
      <c r="E2594" t="s">
        <v>18</v>
      </c>
      <c r="F2594" t="s">
        <v>34</v>
      </c>
      <c r="G2594" t="s">
        <v>20</v>
      </c>
      <c r="I2594" t="s">
        <v>22</v>
      </c>
      <c r="N2594" t="s">
        <v>24</v>
      </c>
      <c r="O2594" s="1">
        <v>40293.609050925923</v>
      </c>
    </row>
    <row r="2595" spans="1:15" x14ac:dyDescent="0.35">
      <c r="A2595" t="s">
        <v>972</v>
      </c>
      <c r="B2595" t="s">
        <v>25</v>
      </c>
      <c r="C2595">
        <v>712715</v>
      </c>
      <c r="D2595" t="s">
        <v>17</v>
      </c>
      <c r="E2595" t="s">
        <v>191</v>
      </c>
      <c r="F2595" t="s">
        <v>19</v>
      </c>
      <c r="H2595" t="s">
        <v>52</v>
      </c>
      <c r="I2595" t="s">
        <v>22</v>
      </c>
      <c r="N2595" t="s">
        <v>24</v>
      </c>
      <c r="O2595" s="1">
        <v>40293.92796296296</v>
      </c>
    </row>
    <row r="2596" spans="1:15" x14ac:dyDescent="0.35">
      <c r="A2596" t="s">
        <v>15</v>
      </c>
      <c r="B2596" t="s">
        <v>16</v>
      </c>
      <c r="C2596">
        <v>914509</v>
      </c>
      <c r="D2596" t="s">
        <v>17</v>
      </c>
      <c r="E2596" t="s">
        <v>18</v>
      </c>
      <c r="F2596" t="s">
        <v>19</v>
      </c>
      <c r="G2596" t="s">
        <v>20</v>
      </c>
      <c r="H2596" t="s">
        <v>28</v>
      </c>
      <c r="I2596" t="s">
        <v>22</v>
      </c>
      <c r="K2596" t="s">
        <v>195</v>
      </c>
      <c r="M2596" t="s">
        <v>2697</v>
      </c>
      <c r="N2596" t="s">
        <v>24</v>
      </c>
      <c r="O2596" s="1">
        <v>40294.391203703701</v>
      </c>
    </row>
    <row r="2597" spans="1:15" x14ac:dyDescent="0.35">
      <c r="A2597" t="s">
        <v>221</v>
      </c>
      <c r="B2597" t="s">
        <v>25</v>
      </c>
      <c r="C2597">
        <v>18168</v>
      </c>
      <c r="D2597" t="s">
        <v>17</v>
      </c>
      <c r="E2597" t="s">
        <v>18</v>
      </c>
      <c r="F2597" t="s">
        <v>19</v>
      </c>
      <c r="G2597" t="s">
        <v>27</v>
      </c>
      <c r="H2597" t="s">
        <v>254</v>
      </c>
      <c r="I2597" t="s">
        <v>304</v>
      </c>
      <c r="K2597" t="s">
        <v>168</v>
      </c>
      <c r="L2597">
        <v>1946</v>
      </c>
      <c r="M2597" t="s">
        <v>548</v>
      </c>
      <c r="N2597" t="s">
        <v>167</v>
      </c>
      <c r="O2597" s="1">
        <v>40294.440833333334</v>
      </c>
    </row>
    <row r="2598" spans="1:15" x14ac:dyDescent="0.35">
      <c r="A2598" t="s">
        <v>15</v>
      </c>
      <c r="B2598" t="s">
        <v>16</v>
      </c>
      <c r="C2598">
        <v>45241</v>
      </c>
      <c r="D2598" t="s">
        <v>17</v>
      </c>
      <c r="E2598" t="s">
        <v>18</v>
      </c>
      <c r="F2598" t="s">
        <v>19</v>
      </c>
      <c r="G2598" t="s">
        <v>27</v>
      </c>
      <c r="I2598" t="s">
        <v>22</v>
      </c>
      <c r="N2598" t="s">
        <v>24</v>
      </c>
      <c r="O2598" s="1">
        <v>40294.651342592595</v>
      </c>
    </row>
    <row r="2599" spans="1:15" x14ac:dyDescent="0.35">
      <c r="A2599" t="s">
        <v>15</v>
      </c>
      <c r="B2599" t="s">
        <v>25</v>
      </c>
      <c r="C2599">
        <v>869258</v>
      </c>
      <c r="D2599" t="s">
        <v>17</v>
      </c>
      <c r="E2599" t="s">
        <v>18</v>
      </c>
      <c r="F2599" t="s">
        <v>19</v>
      </c>
      <c r="G2599" t="s">
        <v>20</v>
      </c>
      <c r="H2599" t="s">
        <v>407</v>
      </c>
      <c r="I2599" t="s">
        <v>22</v>
      </c>
      <c r="M2599" t="s">
        <v>2611</v>
      </c>
      <c r="N2599" t="s">
        <v>24</v>
      </c>
      <c r="O2599" s="1">
        <v>40294.757534722223</v>
      </c>
    </row>
    <row r="2600" spans="1:15" x14ac:dyDescent="0.35">
      <c r="A2600" t="s">
        <v>221</v>
      </c>
      <c r="B2600" t="s">
        <v>16</v>
      </c>
      <c r="C2600">
        <v>912155</v>
      </c>
      <c r="D2600" t="s">
        <v>17</v>
      </c>
      <c r="E2600" t="s">
        <v>18</v>
      </c>
      <c r="F2600" t="s">
        <v>19</v>
      </c>
      <c r="G2600" t="s">
        <v>20</v>
      </c>
      <c r="H2600" t="s">
        <v>261</v>
      </c>
      <c r="I2600" t="s">
        <v>22</v>
      </c>
      <c r="K2600" t="s">
        <v>84</v>
      </c>
      <c r="M2600" t="s">
        <v>2686</v>
      </c>
      <c r="N2600" t="s">
        <v>24</v>
      </c>
      <c r="O2600" s="1">
        <v>40294.83861111111</v>
      </c>
    </row>
    <row r="2601" spans="1:15" x14ac:dyDescent="0.35">
      <c r="A2601" t="s">
        <v>15</v>
      </c>
      <c r="B2601" t="s">
        <v>25</v>
      </c>
      <c r="C2601" t="s">
        <v>2907</v>
      </c>
      <c r="D2601" t="s">
        <v>17</v>
      </c>
      <c r="E2601" t="s">
        <v>18</v>
      </c>
      <c r="F2601" t="s">
        <v>19</v>
      </c>
      <c r="G2601" t="s">
        <v>20</v>
      </c>
      <c r="H2601" t="s">
        <v>2908</v>
      </c>
      <c r="I2601" t="s">
        <v>22</v>
      </c>
      <c r="N2601" t="s">
        <v>24</v>
      </c>
      <c r="O2601" s="1">
        <v>40295.559976851851</v>
      </c>
    </row>
    <row r="2602" spans="1:15" x14ac:dyDescent="0.35">
      <c r="A2602" t="s">
        <v>15</v>
      </c>
      <c r="B2602" t="s">
        <v>16</v>
      </c>
      <c r="C2602">
        <v>62831</v>
      </c>
      <c r="D2602" t="s">
        <v>17</v>
      </c>
      <c r="E2602" t="s">
        <v>18</v>
      </c>
      <c r="F2602" t="s">
        <v>19</v>
      </c>
      <c r="H2602" t="s">
        <v>912</v>
      </c>
      <c r="I2602" t="s">
        <v>22</v>
      </c>
      <c r="N2602" t="s">
        <v>24</v>
      </c>
      <c r="O2602" s="1">
        <v>40295.716851851852</v>
      </c>
    </row>
    <row r="2603" spans="1:15" x14ac:dyDescent="0.35">
      <c r="A2603" t="s">
        <v>15</v>
      </c>
      <c r="B2603" t="s">
        <v>25</v>
      </c>
      <c r="C2603">
        <v>358208</v>
      </c>
      <c r="D2603" t="s">
        <v>17</v>
      </c>
      <c r="E2603" t="s">
        <v>18</v>
      </c>
      <c r="F2603" t="s">
        <v>19</v>
      </c>
      <c r="G2603" t="s">
        <v>20</v>
      </c>
      <c r="H2603" t="s">
        <v>258</v>
      </c>
      <c r="I2603" t="s">
        <v>22</v>
      </c>
      <c r="J2603">
        <v>460</v>
      </c>
      <c r="K2603" t="s">
        <v>81</v>
      </c>
      <c r="M2603" t="s">
        <v>1695</v>
      </c>
      <c r="N2603" t="s">
        <v>24</v>
      </c>
      <c r="O2603" s="1">
        <v>40295.915069444447</v>
      </c>
    </row>
    <row r="2604" spans="1:15" x14ac:dyDescent="0.35">
      <c r="A2604" t="s">
        <v>221</v>
      </c>
      <c r="B2604" t="s">
        <v>25</v>
      </c>
      <c r="C2604">
        <v>704142</v>
      </c>
      <c r="D2604" t="s">
        <v>17</v>
      </c>
      <c r="E2604" t="s">
        <v>18</v>
      </c>
      <c r="F2604" t="s">
        <v>19</v>
      </c>
      <c r="G2604" t="s">
        <v>20</v>
      </c>
      <c r="H2604" t="s">
        <v>1088</v>
      </c>
      <c r="I2604" t="s">
        <v>22</v>
      </c>
      <c r="K2604" t="s">
        <v>195</v>
      </c>
      <c r="N2604" t="s">
        <v>34</v>
      </c>
      <c r="O2604" s="1">
        <v>40296.310891203706</v>
      </c>
    </row>
    <row r="2605" spans="1:15" x14ac:dyDescent="0.35">
      <c r="A2605" t="s">
        <v>15</v>
      </c>
      <c r="B2605" t="s">
        <v>16</v>
      </c>
      <c r="C2605">
        <v>838423</v>
      </c>
      <c r="D2605" t="s">
        <v>17</v>
      </c>
      <c r="E2605" t="s">
        <v>18</v>
      </c>
      <c r="F2605" t="s">
        <v>19</v>
      </c>
      <c r="G2605" t="s">
        <v>20</v>
      </c>
      <c r="H2605" t="s">
        <v>2549</v>
      </c>
      <c r="I2605" t="s">
        <v>22</v>
      </c>
      <c r="N2605" t="s">
        <v>24</v>
      </c>
      <c r="O2605" s="1">
        <v>40296.563645833332</v>
      </c>
    </row>
    <row r="2606" spans="1:15" x14ac:dyDescent="0.35">
      <c r="A2606" t="s">
        <v>15</v>
      </c>
      <c r="B2606" t="s">
        <v>25</v>
      </c>
      <c r="C2606">
        <v>581669</v>
      </c>
      <c r="D2606" t="s">
        <v>17</v>
      </c>
      <c r="E2606" t="s">
        <v>18</v>
      </c>
      <c r="F2606" t="s">
        <v>19</v>
      </c>
      <c r="G2606" t="s">
        <v>20</v>
      </c>
      <c r="H2606" t="s">
        <v>174</v>
      </c>
      <c r="I2606" t="s">
        <v>180</v>
      </c>
      <c r="K2606" t="s">
        <v>81</v>
      </c>
      <c r="M2606" t="s">
        <v>2133</v>
      </c>
      <c r="N2606" t="s">
        <v>24</v>
      </c>
      <c r="O2606" s="1">
        <v>40297.820763888885</v>
      </c>
    </row>
    <row r="2607" spans="1:15" x14ac:dyDescent="0.35">
      <c r="A2607" t="s">
        <v>972</v>
      </c>
      <c r="B2607" t="s">
        <v>16</v>
      </c>
      <c r="C2607">
        <v>419191</v>
      </c>
      <c r="D2607" t="s">
        <v>17</v>
      </c>
      <c r="E2607" t="s">
        <v>18</v>
      </c>
      <c r="F2607" t="s">
        <v>19</v>
      </c>
      <c r="G2607" t="s">
        <v>20</v>
      </c>
      <c r="H2607" t="s">
        <v>1846</v>
      </c>
      <c r="I2607" t="s">
        <v>22</v>
      </c>
      <c r="K2607" t="s">
        <v>195</v>
      </c>
      <c r="N2607" t="s">
        <v>24</v>
      </c>
      <c r="O2607" s="1">
        <v>40298.370497685188</v>
      </c>
    </row>
    <row r="2608" spans="1:15" x14ac:dyDescent="0.35">
      <c r="A2608" t="s">
        <v>327</v>
      </c>
      <c r="B2608" t="s">
        <v>25</v>
      </c>
      <c r="C2608">
        <v>814890</v>
      </c>
      <c r="D2608" t="s">
        <v>17</v>
      </c>
      <c r="E2608" t="s">
        <v>18</v>
      </c>
      <c r="F2608" t="s">
        <v>34</v>
      </c>
      <c r="G2608" t="s">
        <v>20</v>
      </c>
      <c r="H2608" t="s">
        <v>2489</v>
      </c>
      <c r="I2608" t="s">
        <v>22</v>
      </c>
      <c r="K2608" t="s">
        <v>81</v>
      </c>
      <c r="M2608" t="s">
        <v>2490</v>
      </c>
      <c r="N2608" t="s">
        <v>24</v>
      </c>
      <c r="O2608" s="1">
        <v>40298.524826388886</v>
      </c>
    </row>
    <row r="2609" spans="1:15" x14ac:dyDescent="0.35">
      <c r="A2609" t="s">
        <v>15</v>
      </c>
      <c r="B2609" t="s">
        <v>25</v>
      </c>
      <c r="C2609">
        <v>699683</v>
      </c>
      <c r="D2609" t="s">
        <v>17</v>
      </c>
      <c r="E2609" t="s">
        <v>18</v>
      </c>
      <c r="F2609" t="s">
        <v>19</v>
      </c>
      <c r="G2609" t="s">
        <v>20</v>
      </c>
      <c r="H2609" t="s">
        <v>271</v>
      </c>
      <c r="I2609" t="s">
        <v>22</v>
      </c>
      <c r="K2609" t="s">
        <v>195</v>
      </c>
      <c r="M2609" t="s">
        <v>2325</v>
      </c>
      <c r="N2609" t="s">
        <v>24</v>
      </c>
      <c r="O2609" s="1">
        <v>40299.07435185185</v>
      </c>
    </row>
    <row r="2610" spans="1:15" x14ac:dyDescent="0.35">
      <c r="A2610" t="s">
        <v>759</v>
      </c>
      <c r="B2610" t="s">
        <v>25</v>
      </c>
      <c r="C2610">
        <v>915007</v>
      </c>
      <c r="D2610" t="s">
        <v>17</v>
      </c>
      <c r="E2610" t="s">
        <v>18</v>
      </c>
      <c r="F2610" t="s">
        <v>96</v>
      </c>
      <c r="H2610" t="s">
        <v>2700</v>
      </c>
      <c r="I2610" t="s">
        <v>22</v>
      </c>
      <c r="N2610" t="s">
        <v>24</v>
      </c>
      <c r="O2610" s="1">
        <v>40299.281342592592</v>
      </c>
    </row>
    <row r="2611" spans="1:15" x14ac:dyDescent="0.35">
      <c r="A2611" t="s">
        <v>327</v>
      </c>
      <c r="B2611" t="s">
        <v>25</v>
      </c>
      <c r="C2611">
        <v>445935</v>
      </c>
      <c r="D2611" t="s">
        <v>17</v>
      </c>
      <c r="E2611" t="s">
        <v>18</v>
      </c>
      <c r="I2611" t="s">
        <v>22</v>
      </c>
      <c r="N2611" t="s">
        <v>24</v>
      </c>
      <c r="O2611" s="1">
        <v>40299.289571759262</v>
      </c>
    </row>
    <row r="2612" spans="1:15" x14ac:dyDescent="0.35">
      <c r="A2612" t="s">
        <v>15</v>
      </c>
      <c r="B2612" t="s">
        <v>25</v>
      </c>
      <c r="C2612">
        <v>93655</v>
      </c>
      <c r="D2612" t="s">
        <v>17</v>
      </c>
      <c r="E2612" t="s">
        <v>18</v>
      </c>
      <c r="F2612" t="s">
        <v>19</v>
      </c>
      <c r="I2612" t="s">
        <v>22</v>
      </c>
      <c r="J2612">
        <v>3</v>
      </c>
      <c r="N2612" t="s">
        <v>24</v>
      </c>
      <c r="O2612" s="1">
        <v>40299.885625000003</v>
      </c>
    </row>
    <row r="2613" spans="1:15" x14ac:dyDescent="0.35">
      <c r="A2613" t="s">
        <v>327</v>
      </c>
      <c r="B2613" t="s">
        <v>25</v>
      </c>
      <c r="C2613">
        <v>11554</v>
      </c>
      <c r="D2613" t="s">
        <v>17</v>
      </c>
      <c r="E2613" t="s">
        <v>18</v>
      </c>
      <c r="F2613" t="s">
        <v>19</v>
      </c>
      <c r="G2613" t="s">
        <v>27</v>
      </c>
      <c r="H2613" t="s">
        <v>443</v>
      </c>
      <c r="I2613" t="s">
        <v>22</v>
      </c>
      <c r="L2613" t="s">
        <v>444</v>
      </c>
      <c r="M2613" t="s">
        <v>445</v>
      </c>
      <c r="N2613" t="s">
        <v>24</v>
      </c>
      <c r="O2613" s="1">
        <v>40299.992858796293</v>
      </c>
    </row>
    <row r="2614" spans="1:15" x14ac:dyDescent="0.35">
      <c r="A2614" t="s">
        <v>327</v>
      </c>
      <c r="B2614" t="s">
        <v>16</v>
      </c>
      <c r="C2614">
        <v>783790</v>
      </c>
      <c r="D2614" t="s">
        <v>17</v>
      </c>
      <c r="E2614" t="s">
        <v>18</v>
      </c>
      <c r="F2614" t="s">
        <v>34</v>
      </c>
      <c r="G2614" t="s">
        <v>20</v>
      </c>
      <c r="H2614" t="s">
        <v>28</v>
      </c>
      <c r="I2614" t="s">
        <v>22</v>
      </c>
      <c r="M2614" t="s">
        <v>2438</v>
      </c>
      <c r="N2614" t="s">
        <v>24</v>
      </c>
      <c r="O2614" s="1">
        <v>40301.406226851854</v>
      </c>
    </row>
    <row r="2615" spans="1:15" x14ac:dyDescent="0.35">
      <c r="A2615" t="s">
        <v>15</v>
      </c>
      <c r="B2615" t="s">
        <v>16</v>
      </c>
      <c r="C2615">
        <v>54217</v>
      </c>
      <c r="D2615" t="s">
        <v>17</v>
      </c>
      <c r="E2615" t="s">
        <v>18</v>
      </c>
      <c r="F2615" t="s">
        <v>96</v>
      </c>
      <c r="I2615" t="s">
        <v>22</v>
      </c>
      <c r="L2615">
        <v>1950</v>
      </c>
      <c r="N2615" t="s">
        <v>24</v>
      </c>
      <c r="O2615" s="1">
        <v>40301.472592592596</v>
      </c>
    </row>
    <row r="2616" spans="1:15" x14ac:dyDescent="0.35">
      <c r="A2616" t="s">
        <v>327</v>
      </c>
      <c r="B2616" t="s">
        <v>16</v>
      </c>
      <c r="C2616">
        <v>163315</v>
      </c>
      <c r="D2616" t="s">
        <v>17</v>
      </c>
      <c r="E2616" t="s">
        <v>18</v>
      </c>
      <c r="F2616" t="s">
        <v>96</v>
      </c>
      <c r="H2616" t="s">
        <v>1278</v>
      </c>
      <c r="I2616" t="s">
        <v>22</v>
      </c>
      <c r="L2616">
        <v>1955</v>
      </c>
      <c r="M2616" t="s">
        <v>1279</v>
      </c>
      <c r="N2616" t="s">
        <v>24</v>
      </c>
      <c r="O2616" s="1">
        <v>40301.475104166668</v>
      </c>
    </row>
    <row r="2617" spans="1:15" x14ac:dyDescent="0.35">
      <c r="A2617" t="s">
        <v>15</v>
      </c>
      <c r="B2617" t="s">
        <v>16</v>
      </c>
      <c r="C2617">
        <v>482160</v>
      </c>
      <c r="D2617" t="s">
        <v>17</v>
      </c>
      <c r="E2617" t="s">
        <v>18</v>
      </c>
      <c r="F2617" t="s">
        <v>19</v>
      </c>
      <c r="G2617" t="s">
        <v>20</v>
      </c>
      <c r="I2617" t="s">
        <v>22</v>
      </c>
      <c r="N2617" t="s">
        <v>24</v>
      </c>
      <c r="O2617" s="1">
        <v>40301.492824074077</v>
      </c>
    </row>
    <row r="2618" spans="1:15" x14ac:dyDescent="0.35">
      <c r="A2618" t="s">
        <v>15</v>
      </c>
      <c r="B2618" t="s">
        <v>25</v>
      </c>
      <c r="C2618">
        <v>265314</v>
      </c>
      <c r="D2618" t="s">
        <v>17</v>
      </c>
      <c r="E2618" t="s">
        <v>18</v>
      </c>
      <c r="F2618" t="s">
        <v>19</v>
      </c>
      <c r="G2618" t="s">
        <v>20</v>
      </c>
      <c r="H2618" t="s">
        <v>135</v>
      </c>
      <c r="I2618" t="s">
        <v>22</v>
      </c>
      <c r="N2618" t="s">
        <v>24</v>
      </c>
      <c r="O2618" s="1">
        <v>40301.653171296297</v>
      </c>
    </row>
    <row r="2619" spans="1:15" x14ac:dyDescent="0.35">
      <c r="A2619" t="s">
        <v>15</v>
      </c>
      <c r="B2619" t="s">
        <v>1112</v>
      </c>
      <c r="C2619">
        <v>440439</v>
      </c>
      <c r="D2619" t="s">
        <v>17</v>
      </c>
      <c r="E2619" t="s">
        <v>18</v>
      </c>
      <c r="F2619" t="s">
        <v>19</v>
      </c>
      <c r="G2619" t="s">
        <v>20</v>
      </c>
      <c r="H2619" t="s">
        <v>1889</v>
      </c>
      <c r="I2619" t="s">
        <v>22</v>
      </c>
      <c r="L2619" t="s">
        <v>1890</v>
      </c>
      <c r="M2619" t="s">
        <v>1891</v>
      </c>
      <c r="N2619" t="s">
        <v>24</v>
      </c>
      <c r="O2619" s="1">
        <v>40301.727835648147</v>
      </c>
    </row>
    <row r="2620" spans="1:15" x14ac:dyDescent="0.35">
      <c r="A2620" t="s">
        <v>15</v>
      </c>
      <c r="B2620" t="s">
        <v>25</v>
      </c>
      <c r="C2620">
        <v>464964</v>
      </c>
      <c r="D2620" t="s">
        <v>17</v>
      </c>
      <c r="E2620" t="s">
        <v>18</v>
      </c>
      <c r="F2620" t="s">
        <v>19</v>
      </c>
      <c r="I2620" t="s">
        <v>22</v>
      </c>
      <c r="N2620" t="s">
        <v>24</v>
      </c>
      <c r="O2620" s="1">
        <v>40301.864027777781</v>
      </c>
    </row>
    <row r="2621" spans="1:15" x14ac:dyDescent="0.35">
      <c r="A2621" t="s">
        <v>186</v>
      </c>
      <c r="B2621" t="s">
        <v>25</v>
      </c>
      <c r="C2621">
        <v>12216</v>
      </c>
      <c r="D2621" t="s">
        <v>17</v>
      </c>
      <c r="E2621" t="s">
        <v>18</v>
      </c>
      <c r="F2621" t="s">
        <v>19</v>
      </c>
      <c r="G2621" t="s">
        <v>27</v>
      </c>
      <c r="H2621" t="s">
        <v>45</v>
      </c>
      <c r="I2621" t="s">
        <v>22</v>
      </c>
      <c r="L2621">
        <v>1939</v>
      </c>
      <c r="N2621" t="s">
        <v>24</v>
      </c>
      <c r="O2621" s="1">
        <v>40301.878750000003</v>
      </c>
    </row>
    <row r="2622" spans="1:15" x14ac:dyDescent="0.35">
      <c r="A2622" t="s">
        <v>95</v>
      </c>
      <c r="B2622" t="s">
        <v>25</v>
      </c>
      <c r="C2622">
        <v>2694</v>
      </c>
      <c r="D2622" t="s">
        <v>73</v>
      </c>
      <c r="E2622" t="s">
        <v>18</v>
      </c>
      <c r="F2622" t="s">
        <v>19</v>
      </c>
      <c r="G2622" t="s">
        <v>27</v>
      </c>
      <c r="H2622" t="s">
        <v>45</v>
      </c>
      <c r="I2622" t="s">
        <v>22</v>
      </c>
      <c r="K2622" t="s">
        <v>81</v>
      </c>
      <c r="L2622">
        <v>1930</v>
      </c>
      <c r="N2622" t="s">
        <v>24</v>
      </c>
      <c r="O2622" s="1">
        <v>40301.879652777781</v>
      </c>
    </row>
    <row r="2623" spans="1:15" x14ac:dyDescent="0.35">
      <c r="A2623" t="s">
        <v>560</v>
      </c>
      <c r="B2623" t="s">
        <v>25</v>
      </c>
      <c r="C2623">
        <v>106995</v>
      </c>
      <c r="D2623" t="s">
        <v>17</v>
      </c>
      <c r="E2623" t="s">
        <v>18</v>
      </c>
      <c r="F2623" t="s">
        <v>19</v>
      </c>
      <c r="G2623" t="s">
        <v>27</v>
      </c>
      <c r="H2623" t="s">
        <v>45</v>
      </c>
      <c r="I2623" t="s">
        <v>22</v>
      </c>
      <c r="K2623" t="s">
        <v>195</v>
      </c>
      <c r="L2623">
        <v>1954</v>
      </c>
      <c r="N2623" t="s">
        <v>34</v>
      </c>
      <c r="O2623" s="1">
        <v>40301.880567129629</v>
      </c>
    </row>
    <row r="2624" spans="1:15" x14ac:dyDescent="0.35">
      <c r="A2624" t="s">
        <v>314</v>
      </c>
      <c r="B2624" t="s">
        <v>25</v>
      </c>
      <c r="C2624">
        <v>9020</v>
      </c>
      <c r="D2624" t="s">
        <v>17</v>
      </c>
      <c r="E2624" t="s">
        <v>18</v>
      </c>
      <c r="F2624" t="s">
        <v>19</v>
      </c>
      <c r="G2624" t="s">
        <v>27</v>
      </c>
      <c r="H2624" t="s">
        <v>45</v>
      </c>
      <c r="I2624" t="s">
        <v>22</v>
      </c>
      <c r="K2624" t="s">
        <v>81</v>
      </c>
      <c r="L2624">
        <v>1935</v>
      </c>
      <c r="N2624" t="s">
        <v>34</v>
      </c>
      <c r="O2624" s="1">
        <v>40301.881284722222</v>
      </c>
    </row>
    <row r="2625" spans="1:15" x14ac:dyDescent="0.35">
      <c r="A2625" t="s">
        <v>1381</v>
      </c>
      <c r="B2625" t="s">
        <v>25</v>
      </c>
      <c r="C2625">
        <v>555255</v>
      </c>
      <c r="D2625" t="s">
        <v>17</v>
      </c>
      <c r="E2625" t="s">
        <v>18</v>
      </c>
      <c r="F2625" t="s">
        <v>34</v>
      </c>
      <c r="G2625" t="s">
        <v>20</v>
      </c>
      <c r="H2625" t="s">
        <v>45</v>
      </c>
      <c r="I2625" t="s">
        <v>22</v>
      </c>
      <c r="K2625" t="s">
        <v>168</v>
      </c>
      <c r="L2625">
        <v>1966</v>
      </c>
      <c r="N2625" t="s">
        <v>24</v>
      </c>
      <c r="O2625" s="1">
        <v>40301.882037037038</v>
      </c>
    </row>
    <row r="2626" spans="1:15" x14ac:dyDescent="0.35">
      <c r="A2626" t="s">
        <v>500</v>
      </c>
      <c r="B2626" t="s">
        <v>25</v>
      </c>
      <c r="C2626">
        <v>682277</v>
      </c>
      <c r="D2626" t="s">
        <v>17</v>
      </c>
      <c r="E2626" t="s">
        <v>18</v>
      </c>
      <c r="F2626" t="s">
        <v>34</v>
      </c>
      <c r="G2626" t="s">
        <v>20</v>
      </c>
      <c r="H2626" t="s">
        <v>45</v>
      </c>
      <c r="I2626" t="s">
        <v>22</v>
      </c>
      <c r="K2626" t="s">
        <v>168</v>
      </c>
      <c r="L2626">
        <v>1969</v>
      </c>
      <c r="N2626" t="s">
        <v>24</v>
      </c>
      <c r="O2626" s="1">
        <v>40301.8828587963</v>
      </c>
    </row>
    <row r="2627" spans="1:15" x14ac:dyDescent="0.35">
      <c r="A2627" t="s">
        <v>2482</v>
      </c>
      <c r="B2627" t="s">
        <v>25</v>
      </c>
      <c r="C2627">
        <v>811546</v>
      </c>
      <c r="D2627" t="s">
        <v>17</v>
      </c>
      <c r="E2627" t="s">
        <v>18</v>
      </c>
      <c r="G2627" t="s">
        <v>20</v>
      </c>
      <c r="H2627" t="s">
        <v>45</v>
      </c>
      <c r="I2627" t="s">
        <v>22</v>
      </c>
      <c r="L2627">
        <v>1972</v>
      </c>
      <c r="N2627" t="s">
        <v>24</v>
      </c>
      <c r="O2627" s="1">
        <v>40301.883958333332</v>
      </c>
    </row>
    <row r="2628" spans="1:15" x14ac:dyDescent="0.35">
      <c r="A2628" t="s">
        <v>15</v>
      </c>
      <c r="B2628" t="s">
        <v>25</v>
      </c>
      <c r="C2628">
        <v>594978</v>
      </c>
      <c r="D2628" t="s">
        <v>17</v>
      </c>
      <c r="E2628" t="s">
        <v>18</v>
      </c>
      <c r="G2628" t="s">
        <v>20</v>
      </c>
      <c r="H2628" t="s">
        <v>45</v>
      </c>
      <c r="I2628" t="s">
        <v>22</v>
      </c>
      <c r="K2628" t="s">
        <v>81</v>
      </c>
      <c r="L2628">
        <v>1967</v>
      </c>
      <c r="N2628" t="s">
        <v>24</v>
      </c>
      <c r="O2628" s="1">
        <v>40301.884513888886</v>
      </c>
    </row>
    <row r="2629" spans="1:15" x14ac:dyDescent="0.35">
      <c r="A2629" t="s">
        <v>327</v>
      </c>
      <c r="B2629" t="s">
        <v>25</v>
      </c>
      <c r="C2629">
        <v>968854</v>
      </c>
      <c r="D2629" t="s">
        <v>17</v>
      </c>
      <c r="E2629" t="s">
        <v>18</v>
      </c>
      <c r="F2629" t="s">
        <v>34</v>
      </c>
      <c r="G2629" t="s">
        <v>20</v>
      </c>
      <c r="H2629" t="s">
        <v>45</v>
      </c>
      <c r="I2629" t="s">
        <v>22</v>
      </c>
      <c r="K2629" t="s">
        <v>81</v>
      </c>
      <c r="L2629">
        <v>1976</v>
      </c>
      <c r="M2629" t="s">
        <v>2757</v>
      </c>
      <c r="N2629" t="s">
        <v>24</v>
      </c>
      <c r="O2629" s="1">
        <v>40301.889016203706</v>
      </c>
    </row>
    <row r="2630" spans="1:15" x14ac:dyDescent="0.35">
      <c r="B2630" t="s">
        <v>25</v>
      </c>
      <c r="C2630">
        <v>203</v>
      </c>
      <c r="D2630" t="s">
        <v>17</v>
      </c>
      <c r="E2630" t="s">
        <v>18</v>
      </c>
      <c r="F2630" t="s">
        <v>19</v>
      </c>
      <c r="G2630" t="s">
        <v>27</v>
      </c>
      <c r="H2630" t="s">
        <v>45</v>
      </c>
      <c r="I2630" t="s">
        <v>22</v>
      </c>
      <c r="N2630" t="s">
        <v>24</v>
      </c>
      <c r="O2630" s="1">
        <v>40302.306655092594</v>
      </c>
    </row>
    <row r="2631" spans="1:15" x14ac:dyDescent="0.35">
      <c r="A2631" t="s">
        <v>500</v>
      </c>
      <c r="B2631" t="s">
        <v>25</v>
      </c>
      <c r="C2631">
        <v>667450</v>
      </c>
      <c r="D2631" t="s">
        <v>17</v>
      </c>
      <c r="E2631" t="s">
        <v>18</v>
      </c>
      <c r="G2631" t="s">
        <v>20</v>
      </c>
      <c r="H2631" t="s">
        <v>28</v>
      </c>
      <c r="I2631" t="s">
        <v>22</v>
      </c>
      <c r="K2631" t="s">
        <v>197</v>
      </c>
      <c r="M2631" t="s">
        <v>2265</v>
      </c>
      <c r="N2631" t="s">
        <v>24</v>
      </c>
      <c r="O2631" s="1">
        <v>40302.617083333331</v>
      </c>
    </row>
    <row r="2632" spans="1:15" x14ac:dyDescent="0.35">
      <c r="A2632" t="s">
        <v>500</v>
      </c>
      <c r="B2632" t="s">
        <v>16</v>
      </c>
      <c r="C2632">
        <v>712939</v>
      </c>
      <c r="D2632" t="s">
        <v>17</v>
      </c>
      <c r="E2632" t="s">
        <v>18</v>
      </c>
      <c r="G2632" t="s">
        <v>20</v>
      </c>
      <c r="I2632" t="s">
        <v>22</v>
      </c>
      <c r="K2632" t="s">
        <v>197</v>
      </c>
      <c r="M2632" t="s">
        <v>2354</v>
      </c>
      <c r="N2632" t="s">
        <v>24</v>
      </c>
      <c r="O2632" s="1">
        <v>40302.618796296294</v>
      </c>
    </row>
    <row r="2633" spans="1:15" x14ac:dyDescent="0.35">
      <c r="A2633" t="s">
        <v>500</v>
      </c>
      <c r="B2633" t="s">
        <v>16</v>
      </c>
      <c r="C2633">
        <v>35726</v>
      </c>
      <c r="D2633" t="s">
        <v>17</v>
      </c>
      <c r="E2633" t="s">
        <v>18</v>
      </c>
      <c r="F2633" t="s">
        <v>19</v>
      </c>
      <c r="G2633" t="s">
        <v>27</v>
      </c>
      <c r="H2633" t="s">
        <v>742</v>
      </c>
      <c r="I2633" t="s">
        <v>22</v>
      </c>
      <c r="L2633">
        <v>1947</v>
      </c>
      <c r="M2633" t="s">
        <v>743</v>
      </c>
      <c r="N2633" t="s">
        <v>24</v>
      </c>
      <c r="O2633" s="1">
        <v>40302.994432870371</v>
      </c>
    </row>
    <row r="2634" spans="1:15" x14ac:dyDescent="0.35">
      <c r="A2634" t="s">
        <v>327</v>
      </c>
      <c r="B2634" t="s">
        <v>25</v>
      </c>
      <c r="C2634">
        <v>468622</v>
      </c>
      <c r="D2634" t="s">
        <v>17</v>
      </c>
      <c r="E2634" t="s">
        <v>18</v>
      </c>
      <c r="I2634" t="s">
        <v>22</v>
      </c>
      <c r="N2634" t="s">
        <v>24</v>
      </c>
      <c r="O2634" s="1">
        <v>40302.999895833331</v>
      </c>
    </row>
    <row r="2635" spans="1:15" x14ac:dyDescent="0.35">
      <c r="A2635" t="s">
        <v>1381</v>
      </c>
      <c r="B2635" t="s">
        <v>25</v>
      </c>
      <c r="C2635">
        <v>580683</v>
      </c>
      <c r="D2635" t="s">
        <v>17</v>
      </c>
      <c r="E2635" t="s">
        <v>18</v>
      </c>
      <c r="F2635" t="s">
        <v>19</v>
      </c>
      <c r="G2635" t="s">
        <v>20</v>
      </c>
      <c r="H2635" t="s">
        <v>234</v>
      </c>
      <c r="I2635" t="s">
        <v>22</v>
      </c>
      <c r="J2635">
        <v>468</v>
      </c>
      <c r="K2635" t="s">
        <v>197</v>
      </c>
      <c r="N2635" t="s">
        <v>24</v>
      </c>
      <c r="O2635" s="1">
        <v>40303.96497685185</v>
      </c>
    </row>
    <row r="2636" spans="1:15" x14ac:dyDescent="0.35">
      <c r="A2636" t="s">
        <v>15</v>
      </c>
      <c r="B2636" t="s">
        <v>16</v>
      </c>
      <c r="C2636">
        <v>591635</v>
      </c>
      <c r="D2636" t="s">
        <v>17</v>
      </c>
      <c r="E2636" t="s">
        <v>18</v>
      </c>
      <c r="F2636" t="s">
        <v>19</v>
      </c>
      <c r="H2636" t="s">
        <v>1278</v>
      </c>
      <c r="I2636" t="s">
        <v>22</v>
      </c>
      <c r="L2636">
        <v>1967</v>
      </c>
      <c r="N2636" t="s">
        <v>24</v>
      </c>
      <c r="O2636" s="1">
        <v>40304.029004629629</v>
      </c>
    </row>
    <row r="2637" spans="1:15" x14ac:dyDescent="0.35">
      <c r="A2637" t="s">
        <v>15</v>
      </c>
      <c r="B2637" t="s">
        <v>25</v>
      </c>
      <c r="C2637">
        <v>795270</v>
      </c>
      <c r="D2637" t="s">
        <v>17</v>
      </c>
      <c r="E2637" t="s">
        <v>18</v>
      </c>
      <c r="F2637" t="s">
        <v>19</v>
      </c>
      <c r="H2637" t="s">
        <v>1057</v>
      </c>
      <c r="I2637" t="s">
        <v>22</v>
      </c>
      <c r="M2637" t="s">
        <v>2453</v>
      </c>
      <c r="N2637" t="s">
        <v>24</v>
      </c>
      <c r="O2637" s="1">
        <v>40304.197476851848</v>
      </c>
    </row>
    <row r="2638" spans="1:15" x14ac:dyDescent="0.35">
      <c r="A2638" t="s">
        <v>221</v>
      </c>
      <c r="B2638" t="s">
        <v>25</v>
      </c>
      <c r="C2638">
        <v>22633</v>
      </c>
      <c r="D2638" t="s">
        <v>17</v>
      </c>
      <c r="E2638" t="s">
        <v>18</v>
      </c>
      <c r="F2638" t="s">
        <v>19</v>
      </c>
      <c r="G2638" t="s">
        <v>27</v>
      </c>
      <c r="H2638" t="s">
        <v>615</v>
      </c>
      <c r="I2638" t="s">
        <v>144</v>
      </c>
      <c r="N2638" t="s">
        <v>34</v>
      </c>
      <c r="O2638" s="1">
        <v>40304.459409722222</v>
      </c>
    </row>
    <row r="2639" spans="1:15" x14ac:dyDescent="0.35">
      <c r="A2639" t="s">
        <v>221</v>
      </c>
      <c r="B2639" t="s">
        <v>25</v>
      </c>
      <c r="C2639">
        <v>27809</v>
      </c>
      <c r="D2639" t="s">
        <v>17</v>
      </c>
      <c r="E2639" t="s">
        <v>18</v>
      </c>
      <c r="I2639" t="s">
        <v>22</v>
      </c>
      <c r="N2639" t="s">
        <v>24</v>
      </c>
      <c r="O2639" s="1">
        <v>40304.579247685186</v>
      </c>
    </row>
    <row r="2640" spans="1:15" x14ac:dyDescent="0.35">
      <c r="A2640" t="s">
        <v>59</v>
      </c>
      <c r="B2640" t="s">
        <v>25</v>
      </c>
      <c r="C2640">
        <v>3798</v>
      </c>
      <c r="D2640" t="s">
        <v>17</v>
      </c>
      <c r="E2640" t="s">
        <v>18</v>
      </c>
      <c r="I2640" t="s">
        <v>22</v>
      </c>
      <c r="N2640" t="s">
        <v>24</v>
      </c>
      <c r="O2640" s="1">
        <v>40304.609143518515</v>
      </c>
    </row>
    <row r="2641" spans="1:15" x14ac:dyDescent="0.35">
      <c r="A2641" t="s">
        <v>15</v>
      </c>
      <c r="B2641" t="s">
        <v>25</v>
      </c>
      <c r="C2641">
        <v>573764</v>
      </c>
      <c r="D2641" t="s">
        <v>17</v>
      </c>
      <c r="E2641" t="s">
        <v>18</v>
      </c>
      <c r="F2641" t="s">
        <v>96</v>
      </c>
      <c r="G2641" t="s">
        <v>20</v>
      </c>
      <c r="H2641" t="s">
        <v>156</v>
      </c>
      <c r="I2641" t="s">
        <v>144</v>
      </c>
      <c r="N2641" t="s">
        <v>24</v>
      </c>
      <c r="O2641" s="1">
        <v>40304.646261574075</v>
      </c>
    </row>
    <row r="2642" spans="1:15" x14ac:dyDescent="0.35">
      <c r="A2642" t="s">
        <v>15</v>
      </c>
      <c r="B2642" t="s">
        <v>25</v>
      </c>
      <c r="C2642">
        <v>931252</v>
      </c>
      <c r="D2642" t="s">
        <v>17</v>
      </c>
      <c r="E2642" t="s">
        <v>18</v>
      </c>
      <c r="F2642" t="s">
        <v>19</v>
      </c>
      <c r="I2642" t="s">
        <v>22</v>
      </c>
      <c r="N2642" t="s">
        <v>24</v>
      </c>
      <c r="O2642" s="1">
        <v>40304.77238425926</v>
      </c>
    </row>
    <row r="2643" spans="1:15" x14ac:dyDescent="0.35">
      <c r="A2643" t="s">
        <v>15</v>
      </c>
      <c r="B2643" t="s">
        <v>16</v>
      </c>
      <c r="C2643">
        <v>158647</v>
      </c>
      <c r="D2643" t="s">
        <v>17</v>
      </c>
      <c r="E2643" t="s">
        <v>18</v>
      </c>
      <c r="F2643" t="s">
        <v>19</v>
      </c>
      <c r="G2643" t="s">
        <v>20</v>
      </c>
      <c r="I2643" t="s">
        <v>22</v>
      </c>
      <c r="N2643" t="s">
        <v>24</v>
      </c>
      <c r="O2643" s="1">
        <v>40305.411319444444</v>
      </c>
    </row>
    <row r="2644" spans="1:15" x14ac:dyDescent="0.35">
      <c r="A2644" t="s">
        <v>15</v>
      </c>
      <c r="B2644" t="s">
        <v>25</v>
      </c>
      <c r="C2644">
        <v>619599</v>
      </c>
      <c r="D2644" t="s">
        <v>17</v>
      </c>
      <c r="E2644" t="s">
        <v>18</v>
      </c>
      <c r="F2644" t="s">
        <v>96</v>
      </c>
      <c r="G2644" t="s">
        <v>20</v>
      </c>
      <c r="I2644" t="s">
        <v>22</v>
      </c>
      <c r="N2644" t="s">
        <v>24</v>
      </c>
      <c r="O2644" s="1">
        <v>40305.999814814815</v>
      </c>
    </row>
    <row r="2645" spans="1:15" x14ac:dyDescent="0.35">
      <c r="A2645" t="s">
        <v>1381</v>
      </c>
      <c r="B2645" t="s">
        <v>25</v>
      </c>
      <c r="C2645">
        <v>521679</v>
      </c>
      <c r="D2645" t="s">
        <v>17</v>
      </c>
      <c r="E2645" t="s">
        <v>18</v>
      </c>
      <c r="G2645" t="s">
        <v>20</v>
      </c>
      <c r="H2645" t="s">
        <v>446</v>
      </c>
      <c r="I2645" t="s">
        <v>114</v>
      </c>
      <c r="J2645" s="6">
        <v>44928</v>
      </c>
      <c r="M2645" t="s">
        <v>2022</v>
      </c>
      <c r="N2645" t="s">
        <v>24</v>
      </c>
      <c r="O2645" s="1">
        <v>40306.537303240744</v>
      </c>
    </row>
    <row r="2646" spans="1:15" x14ac:dyDescent="0.35">
      <c r="A2646" t="s">
        <v>15</v>
      </c>
      <c r="B2646" t="s">
        <v>16</v>
      </c>
      <c r="C2646">
        <v>349792</v>
      </c>
      <c r="D2646" t="s">
        <v>17</v>
      </c>
      <c r="E2646" t="s">
        <v>18</v>
      </c>
      <c r="F2646" t="s">
        <v>19</v>
      </c>
      <c r="I2646" t="s">
        <v>22</v>
      </c>
      <c r="N2646" t="s">
        <v>24</v>
      </c>
      <c r="O2646" s="1">
        <v>40306.945104166669</v>
      </c>
    </row>
    <row r="2647" spans="1:15" x14ac:dyDescent="0.35">
      <c r="A2647" t="s">
        <v>95</v>
      </c>
      <c r="B2647" t="s">
        <v>25</v>
      </c>
      <c r="C2647">
        <v>1431</v>
      </c>
      <c r="D2647" t="s">
        <v>73</v>
      </c>
      <c r="E2647" t="s">
        <v>18</v>
      </c>
      <c r="F2647" t="s">
        <v>34</v>
      </c>
      <c r="G2647" t="s">
        <v>27</v>
      </c>
      <c r="H2647" t="s">
        <v>131</v>
      </c>
      <c r="I2647" t="s">
        <v>22</v>
      </c>
      <c r="K2647" t="s">
        <v>132</v>
      </c>
      <c r="M2647" t="s">
        <v>133</v>
      </c>
      <c r="N2647" t="s">
        <v>24</v>
      </c>
      <c r="O2647" s="1">
        <v>40307.930138888885</v>
      </c>
    </row>
    <row r="2648" spans="1:15" x14ac:dyDescent="0.35">
      <c r="A2648" t="s">
        <v>15</v>
      </c>
      <c r="B2648" t="s">
        <v>16</v>
      </c>
      <c r="C2648">
        <v>688115</v>
      </c>
      <c r="D2648" t="s">
        <v>17</v>
      </c>
      <c r="E2648" t="s">
        <v>18</v>
      </c>
      <c r="G2648" t="s">
        <v>20</v>
      </c>
      <c r="H2648" t="s">
        <v>377</v>
      </c>
      <c r="I2648" t="s">
        <v>22</v>
      </c>
      <c r="M2648" t="s">
        <v>2298</v>
      </c>
      <c r="N2648" t="s">
        <v>24</v>
      </c>
      <c r="O2648" s="1">
        <v>40308.79619212963</v>
      </c>
    </row>
    <row r="2649" spans="1:15" x14ac:dyDescent="0.35">
      <c r="A2649" t="s">
        <v>500</v>
      </c>
      <c r="B2649" t="s">
        <v>25</v>
      </c>
      <c r="C2649">
        <v>58144</v>
      </c>
      <c r="D2649" t="s">
        <v>17</v>
      </c>
      <c r="E2649" t="s">
        <v>18</v>
      </c>
      <c r="G2649" t="s">
        <v>27</v>
      </c>
      <c r="H2649" t="s">
        <v>884</v>
      </c>
      <c r="I2649" t="s">
        <v>22</v>
      </c>
      <c r="M2649" t="s">
        <v>885</v>
      </c>
      <c r="N2649" t="s">
        <v>24</v>
      </c>
      <c r="O2649" s="1">
        <v>40308.80201388889</v>
      </c>
    </row>
    <row r="2650" spans="1:15" x14ac:dyDescent="0.35">
      <c r="A2650" t="s">
        <v>15</v>
      </c>
      <c r="B2650" t="s">
        <v>25</v>
      </c>
      <c r="C2650">
        <v>37910</v>
      </c>
      <c r="D2650" t="s">
        <v>17</v>
      </c>
      <c r="E2650" t="s">
        <v>18</v>
      </c>
      <c r="F2650" t="s">
        <v>19</v>
      </c>
      <c r="G2650" t="s">
        <v>27</v>
      </c>
      <c r="H2650" t="s">
        <v>763</v>
      </c>
      <c r="I2650" t="s">
        <v>144</v>
      </c>
      <c r="L2650">
        <v>1949</v>
      </c>
      <c r="N2650" t="s">
        <v>24</v>
      </c>
      <c r="O2650" s="1">
        <v>40308.888414351852</v>
      </c>
    </row>
    <row r="2651" spans="1:15" x14ac:dyDescent="0.35">
      <c r="A2651" t="s">
        <v>15</v>
      </c>
      <c r="B2651" t="s">
        <v>25</v>
      </c>
      <c r="C2651">
        <v>184264</v>
      </c>
      <c r="D2651" t="s">
        <v>17</v>
      </c>
      <c r="E2651" t="s">
        <v>18</v>
      </c>
      <c r="F2651" t="s">
        <v>19</v>
      </c>
      <c r="H2651" t="s">
        <v>1190</v>
      </c>
      <c r="I2651" t="s">
        <v>22</v>
      </c>
      <c r="N2651" t="s">
        <v>24</v>
      </c>
      <c r="O2651" s="1">
        <v>40308.904317129629</v>
      </c>
    </row>
    <row r="2652" spans="1:15" x14ac:dyDescent="0.35">
      <c r="A2652" t="s">
        <v>15</v>
      </c>
      <c r="B2652" t="s">
        <v>25</v>
      </c>
      <c r="C2652">
        <v>625802</v>
      </c>
      <c r="D2652" t="s">
        <v>17</v>
      </c>
      <c r="E2652" t="s">
        <v>18</v>
      </c>
      <c r="F2652" t="s">
        <v>96</v>
      </c>
      <c r="G2652" t="s">
        <v>27</v>
      </c>
      <c r="H2652" t="s">
        <v>88</v>
      </c>
      <c r="I2652" t="s">
        <v>264</v>
      </c>
      <c r="L2652">
        <v>1968</v>
      </c>
      <c r="M2652" t="s">
        <v>2206</v>
      </c>
      <c r="N2652" t="s">
        <v>167</v>
      </c>
      <c r="O2652" s="1">
        <v>40309.402696759258</v>
      </c>
    </row>
    <row r="2653" spans="1:15" x14ac:dyDescent="0.35">
      <c r="A2653" t="s">
        <v>327</v>
      </c>
      <c r="B2653" t="s">
        <v>16</v>
      </c>
      <c r="C2653">
        <v>7025</v>
      </c>
      <c r="D2653" t="s">
        <v>17</v>
      </c>
      <c r="E2653" t="s">
        <v>18</v>
      </c>
      <c r="F2653" t="s">
        <v>19</v>
      </c>
      <c r="G2653" t="s">
        <v>27</v>
      </c>
      <c r="H2653" t="s">
        <v>135</v>
      </c>
      <c r="I2653" t="s">
        <v>86</v>
      </c>
      <c r="M2653" t="s">
        <v>353</v>
      </c>
      <c r="N2653" t="s">
        <v>24</v>
      </c>
      <c r="O2653" s="1">
        <v>40309.846898148149</v>
      </c>
    </row>
    <row r="2654" spans="1:15" x14ac:dyDescent="0.35">
      <c r="A2654" t="s">
        <v>15</v>
      </c>
      <c r="B2654" t="s">
        <v>16</v>
      </c>
      <c r="C2654">
        <v>994838</v>
      </c>
      <c r="D2654" t="s">
        <v>17</v>
      </c>
      <c r="E2654" t="s">
        <v>18</v>
      </c>
      <c r="F2654" t="s">
        <v>34</v>
      </c>
      <c r="G2654" t="s">
        <v>20</v>
      </c>
      <c r="H2654" t="s">
        <v>2795</v>
      </c>
      <c r="I2654" t="s">
        <v>114</v>
      </c>
      <c r="K2654" t="s">
        <v>250</v>
      </c>
      <c r="M2654" t="s">
        <v>2796</v>
      </c>
      <c r="N2654" t="s">
        <v>24</v>
      </c>
      <c r="O2654" s="1">
        <v>40310.149664351855</v>
      </c>
    </row>
    <row r="2655" spans="1:15" x14ac:dyDescent="0.35">
      <c r="A2655" t="s">
        <v>327</v>
      </c>
      <c r="B2655" t="s">
        <v>25</v>
      </c>
      <c r="C2655">
        <v>822421</v>
      </c>
      <c r="D2655" t="s">
        <v>17</v>
      </c>
      <c r="E2655" t="s">
        <v>18</v>
      </c>
      <c r="F2655" t="s">
        <v>34</v>
      </c>
      <c r="G2655" t="s">
        <v>20</v>
      </c>
      <c r="H2655" t="s">
        <v>761</v>
      </c>
      <c r="I2655" t="s">
        <v>22</v>
      </c>
      <c r="N2655" t="s">
        <v>24</v>
      </c>
      <c r="O2655" s="1">
        <v>40310.408900462964</v>
      </c>
    </row>
    <row r="2656" spans="1:15" x14ac:dyDescent="0.35">
      <c r="A2656" t="s">
        <v>15</v>
      </c>
      <c r="B2656" t="s">
        <v>25</v>
      </c>
      <c r="C2656">
        <v>998543</v>
      </c>
      <c r="D2656" t="s">
        <v>17</v>
      </c>
      <c r="E2656" t="s">
        <v>18</v>
      </c>
      <c r="F2656" t="s">
        <v>19</v>
      </c>
      <c r="G2656" t="s">
        <v>20</v>
      </c>
      <c r="I2656" t="s">
        <v>22</v>
      </c>
      <c r="N2656" t="s">
        <v>24</v>
      </c>
      <c r="O2656" s="1">
        <v>40310.489050925928</v>
      </c>
    </row>
    <row r="2657" spans="1:15" x14ac:dyDescent="0.35">
      <c r="A2657" t="s">
        <v>15</v>
      </c>
      <c r="B2657" t="s">
        <v>25</v>
      </c>
      <c r="C2657">
        <v>140298</v>
      </c>
      <c r="D2657" t="s">
        <v>17</v>
      </c>
      <c r="E2657" t="s">
        <v>18</v>
      </c>
      <c r="F2657" t="s">
        <v>96</v>
      </c>
      <c r="G2657" t="s">
        <v>27</v>
      </c>
      <c r="H2657" t="s">
        <v>1115</v>
      </c>
      <c r="I2657" t="s">
        <v>22</v>
      </c>
      <c r="L2657" t="s">
        <v>1206</v>
      </c>
      <c r="M2657" t="s">
        <v>1207</v>
      </c>
      <c r="N2657" t="s">
        <v>24</v>
      </c>
      <c r="O2657" s="1">
        <v>40310.542905092596</v>
      </c>
    </row>
    <row r="2658" spans="1:15" x14ac:dyDescent="0.35">
      <c r="A2658" t="s">
        <v>327</v>
      </c>
      <c r="B2658" t="s">
        <v>25</v>
      </c>
      <c r="C2658">
        <v>274496</v>
      </c>
      <c r="D2658" t="s">
        <v>17</v>
      </c>
      <c r="E2658" t="s">
        <v>18</v>
      </c>
      <c r="G2658" t="s">
        <v>20</v>
      </c>
      <c r="H2658" t="s">
        <v>135</v>
      </c>
      <c r="I2658" t="s">
        <v>22</v>
      </c>
      <c r="M2658" t="s">
        <v>1504</v>
      </c>
      <c r="N2658" t="s">
        <v>24</v>
      </c>
      <c r="O2658" s="1">
        <v>40310.822511574072</v>
      </c>
    </row>
    <row r="2659" spans="1:15" x14ac:dyDescent="0.35">
      <c r="A2659" t="s">
        <v>15</v>
      </c>
      <c r="B2659" t="s">
        <v>25</v>
      </c>
      <c r="C2659">
        <v>357740</v>
      </c>
      <c r="D2659" t="s">
        <v>17</v>
      </c>
      <c r="E2659" t="s">
        <v>18</v>
      </c>
      <c r="F2659" t="s">
        <v>19</v>
      </c>
      <c r="G2659" t="s">
        <v>20</v>
      </c>
      <c r="H2659" t="s">
        <v>88</v>
      </c>
      <c r="I2659" t="s">
        <v>22</v>
      </c>
      <c r="N2659" t="s">
        <v>24</v>
      </c>
      <c r="O2659" s="1">
        <v>40310.835740740738</v>
      </c>
    </row>
    <row r="2660" spans="1:15" x14ac:dyDescent="0.35">
      <c r="A2660" t="s">
        <v>15</v>
      </c>
      <c r="B2660" t="s">
        <v>25</v>
      </c>
      <c r="C2660">
        <v>600512</v>
      </c>
      <c r="D2660" t="s">
        <v>17</v>
      </c>
      <c r="E2660" t="s">
        <v>18</v>
      </c>
      <c r="F2660" t="s">
        <v>19</v>
      </c>
      <c r="G2660" t="s">
        <v>20</v>
      </c>
      <c r="I2660" t="s">
        <v>180</v>
      </c>
      <c r="N2660" t="s">
        <v>24</v>
      </c>
      <c r="O2660" s="1">
        <v>40310.903252314813</v>
      </c>
    </row>
    <row r="2661" spans="1:15" x14ac:dyDescent="0.35">
      <c r="A2661" t="s">
        <v>221</v>
      </c>
      <c r="B2661" t="s">
        <v>25</v>
      </c>
      <c r="C2661">
        <v>250896</v>
      </c>
      <c r="D2661" t="s">
        <v>17</v>
      </c>
      <c r="E2661" t="s">
        <v>18</v>
      </c>
      <c r="F2661" t="s">
        <v>19</v>
      </c>
      <c r="G2661" t="s">
        <v>27</v>
      </c>
      <c r="H2661" t="s">
        <v>212</v>
      </c>
      <c r="I2661" t="s">
        <v>144</v>
      </c>
      <c r="N2661" t="s">
        <v>34</v>
      </c>
      <c r="O2661" s="1">
        <v>40311.349537037036</v>
      </c>
    </row>
    <row r="2662" spans="1:15" x14ac:dyDescent="0.35">
      <c r="A2662" t="s">
        <v>221</v>
      </c>
      <c r="B2662" t="s">
        <v>25</v>
      </c>
      <c r="C2662">
        <v>468831</v>
      </c>
      <c r="D2662" t="s">
        <v>17</v>
      </c>
      <c r="E2662" t="s">
        <v>18</v>
      </c>
      <c r="F2662" t="s">
        <v>19</v>
      </c>
      <c r="G2662" t="s">
        <v>20</v>
      </c>
      <c r="H2662" t="s">
        <v>382</v>
      </c>
      <c r="I2662" t="s">
        <v>114</v>
      </c>
      <c r="L2662" t="s">
        <v>204</v>
      </c>
      <c r="M2662" t="s">
        <v>1945</v>
      </c>
      <c r="N2662" t="s">
        <v>167</v>
      </c>
      <c r="O2662" s="1">
        <v>40311.428344907406</v>
      </c>
    </row>
    <row r="2663" spans="1:15" x14ac:dyDescent="0.35">
      <c r="A2663" t="s">
        <v>314</v>
      </c>
      <c r="B2663" t="s">
        <v>25</v>
      </c>
      <c r="C2663">
        <v>11498</v>
      </c>
      <c r="D2663" t="s">
        <v>17</v>
      </c>
      <c r="E2663" t="s">
        <v>18</v>
      </c>
      <c r="G2663" t="s">
        <v>27</v>
      </c>
      <c r="H2663" t="s">
        <v>442</v>
      </c>
      <c r="I2663" t="s">
        <v>22</v>
      </c>
      <c r="N2663" t="s">
        <v>34</v>
      </c>
      <c r="O2663" s="1">
        <v>40311.69872685185</v>
      </c>
    </row>
    <row r="2664" spans="1:15" x14ac:dyDescent="0.35">
      <c r="A2664" t="s">
        <v>327</v>
      </c>
      <c r="B2664" t="s">
        <v>16</v>
      </c>
      <c r="C2664">
        <v>573275</v>
      </c>
      <c r="D2664" t="s">
        <v>17</v>
      </c>
      <c r="E2664" t="s">
        <v>18</v>
      </c>
      <c r="I2664" t="s">
        <v>22</v>
      </c>
      <c r="N2664" t="s">
        <v>24</v>
      </c>
      <c r="O2664" s="1">
        <v>40311.873414351852</v>
      </c>
    </row>
    <row r="2665" spans="1:15" x14ac:dyDescent="0.35">
      <c r="A2665" t="s">
        <v>15</v>
      </c>
      <c r="B2665" t="s">
        <v>25</v>
      </c>
      <c r="C2665">
        <v>115780</v>
      </c>
      <c r="D2665" t="s">
        <v>17</v>
      </c>
      <c r="E2665" t="s">
        <v>18</v>
      </c>
      <c r="F2665" t="s">
        <v>19</v>
      </c>
      <c r="I2665" t="s">
        <v>22</v>
      </c>
      <c r="N2665" t="s">
        <v>24</v>
      </c>
      <c r="O2665" s="1">
        <v>40312.003344907411</v>
      </c>
    </row>
    <row r="2666" spans="1:15" x14ac:dyDescent="0.35">
      <c r="A2666" t="s">
        <v>15</v>
      </c>
      <c r="B2666" t="s">
        <v>25</v>
      </c>
      <c r="C2666">
        <v>467799</v>
      </c>
      <c r="D2666" t="s">
        <v>17</v>
      </c>
      <c r="E2666" t="s">
        <v>18</v>
      </c>
      <c r="F2666" t="s">
        <v>19</v>
      </c>
      <c r="G2666" t="s">
        <v>20</v>
      </c>
      <c r="I2666" t="s">
        <v>22</v>
      </c>
      <c r="N2666" t="s">
        <v>24</v>
      </c>
      <c r="O2666" s="1">
        <v>40312.094293981485</v>
      </c>
    </row>
    <row r="2667" spans="1:15" x14ac:dyDescent="0.35">
      <c r="A2667" t="s">
        <v>15</v>
      </c>
      <c r="B2667" t="s">
        <v>25</v>
      </c>
      <c r="C2667">
        <v>26951</v>
      </c>
      <c r="D2667" t="s">
        <v>17</v>
      </c>
      <c r="E2667" t="s">
        <v>18</v>
      </c>
      <c r="F2667" t="s">
        <v>19</v>
      </c>
      <c r="H2667" t="s">
        <v>660</v>
      </c>
      <c r="I2667" t="s">
        <v>22</v>
      </c>
      <c r="N2667" t="s">
        <v>24</v>
      </c>
      <c r="O2667" s="1">
        <v>40312.239108796297</v>
      </c>
    </row>
    <row r="2668" spans="1:15" x14ac:dyDescent="0.35">
      <c r="A2668" t="s">
        <v>15</v>
      </c>
      <c r="B2668" t="s">
        <v>16</v>
      </c>
      <c r="C2668">
        <v>319909</v>
      </c>
      <c r="D2668" t="s">
        <v>17</v>
      </c>
      <c r="E2668" t="s">
        <v>18</v>
      </c>
      <c r="I2668" t="s">
        <v>22</v>
      </c>
      <c r="N2668" t="s">
        <v>24</v>
      </c>
      <c r="O2668" s="1">
        <v>40312.468101851853</v>
      </c>
    </row>
    <row r="2669" spans="1:15" x14ac:dyDescent="0.35">
      <c r="A2669" t="s">
        <v>15</v>
      </c>
      <c r="B2669" t="s">
        <v>25</v>
      </c>
      <c r="C2669">
        <v>467788</v>
      </c>
      <c r="D2669" t="s">
        <v>17</v>
      </c>
      <c r="E2669" t="s">
        <v>18</v>
      </c>
      <c r="F2669" t="s">
        <v>96</v>
      </c>
      <c r="G2669" t="s">
        <v>20</v>
      </c>
      <c r="H2669" t="s">
        <v>130</v>
      </c>
      <c r="I2669" t="s">
        <v>22</v>
      </c>
      <c r="N2669" t="s">
        <v>24</v>
      </c>
      <c r="O2669" s="1">
        <v>40312.537361111114</v>
      </c>
    </row>
    <row r="2670" spans="1:15" x14ac:dyDescent="0.35">
      <c r="A2670" t="s">
        <v>221</v>
      </c>
      <c r="B2670" t="s">
        <v>25</v>
      </c>
      <c r="C2670">
        <v>5438</v>
      </c>
      <c r="D2670" t="s">
        <v>17</v>
      </c>
      <c r="E2670" t="s">
        <v>18</v>
      </c>
      <c r="F2670" t="s">
        <v>19</v>
      </c>
      <c r="G2670" t="s">
        <v>27</v>
      </c>
      <c r="H2670" t="s">
        <v>143</v>
      </c>
      <c r="I2670" t="s">
        <v>114</v>
      </c>
      <c r="K2670" t="s">
        <v>139</v>
      </c>
      <c r="L2670">
        <v>1954</v>
      </c>
      <c r="M2670" t="s">
        <v>294</v>
      </c>
      <c r="N2670" t="s">
        <v>34</v>
      </c>
      <c r="O2670" s="1">
        <v>40312.730671296296</v>
      </c>
    </row>
    <row r="2671" spans="1:15" x14ac:dyDescent="0.35">
      <c r="A2671" t="s">
        <v>15</v>
      </c>
      <c r="B2671" t="s">
        <v>25</v>
      </c>
      <c r="C2671">
        <v>478276</v>
      </c>
      <c r="D2671" t="s">
        <v>17</v>
      </c>
      <c r="E2671" t="s">
        <v>18</v>
      </c>
      <c r="F2671" t="s">
        <v>19</v>
      </c>
      <c r="I2671" t="s">
        <v>22</v>
      </c>
      <c r="N2671" t="s">
        <v>24</v>
      </c>
      <c r="O2671" s="1">
        <v>40313.379155092596</v>
      </c>
    </row>
    <row r="2672" spans="1:15" x14ac:dyDescent="0.35">
      <c r="A2672" t="s">
        <v>221</v>
      </c>
      <c r="B2672" t="s">
        <v>25</v>
      </c>
      <c r="C2672">
        <v>152499</v>
      </c>
      <c r="D2672" t="s">
        <v>17</v>
      </c>
      <c r="E2672" t="s">
        <v>18</v>
      </c>
      <c r="F2672" t="s">
        <v>19</v>
      </c>
      <c r="G2672" t="s">
        <v>27</v>
      </c>
      <c r="H2672" t="s">
        <v>385</v>
      </c>
      <c r="I2672" t="s">
        <v>22</v>
      </c>
      <c r="N2672" t="s">
        <v>34</v>
      </c>
      <c r="O2672" s="1">
        <v>40313.574861111112</v>
      </c>
    </row>
    <row r="2673" spans="1:15" x14ac:dyDescent="0.35">
      <c r="B2673" t="s">
        <v>25</v>
      </c>
      <c r="C2673">
        <v>222</v>
      </c>
      <c r="D2673" t="s">
        <v>17</v>
      </c>
      <c r="E2673" t="s">
        <v>26</v>
      </c>
      <c r="F2673" t="s">
        <v>34</v>
      </c>
      <c r="G2673" t="s">
        <v>27</v>
      </c>
      <c r="H2673" t="s">
        <v>47</v>
      </c>
      <c r="I2673" t="s">
        <v>22</v>
      </c>
      <c r="M2673" t="s">
        <v>48</v>
      </c>
      <c r="N2673" t="s">
        <v>24</v>
      </c>
      <c r="O2673" s="1">
        <v>40313.714733796296</v>
      </c>
    </row>
    <row r="2674" spans="1:15" x14ac:dyDescent="0.35">
      <c r="A2674" t="s">
        <v>15</v>
      </c>
      <c r="B2674" t="s">
        <v>25</v>
      </c>
      <c r="C2674">
        <v>480328</v>
      </c>
      <c r="D2674" t="s">
        <v>17</v>
      </c>
      <c r="E2674" t="s">
        <v>18</v>
      </c>
      <c r="F2674" t="s">
        <v>19</v>
      </c>
      <c r="I2674" t="s">
        <v>22</v>
      </c>
      <c r="N2674" t="s">
        <v>24</v>
      </c>
      <c r="O2674" s="1">
        <v>40313.728252314817</v>
      </c>
    </row>
    <row r="2675" spans="1:15" x14ac:dyDescent="0.35">
      <c r="A2675" t="s">
        <v>560</v>
      </c>
      <c r="B2675" t="s">
        <v>25</v>
      </c>
      <c r="C2675">
        <v>493648</v>
      </c>
      <c r="D2675" t="s">
        <v>17</v>
      </c>
      <c r="E2675" t="s">
        <v>18</v>
      </c>
      <c r="F2675" t="s">
        <v>96</v>
      </c>
      <c r="G2675" t="s">
        <v>20</v>
      </c>
      <c r="H2675" t="s">
        <v>377</v>
      </c>
      <c r="I2675" t="s">
        <v>22</v>
      </c>
      <c r="M2675" t="s">
        <v>1996</v>
      </c>
      <c r="N2675" t="s">
        <v>24</v>
      </c>
      <c r="O2675" s="1">
        <v>40313.884305555555</v>
      </c>
    </row>
    <row r="2676" spans="1:15" x14ac:dyDescent="0.35">
      <c r="A2676" t="s">
        <v>15</v>
      </c>
      <c r="B2676" t="s">
        <v>25</v>
      </c>
      <c r="C2676">
        <v>616072</v>
      </c>
      <c r="D2676" t="s">
        <v>17</v>
      </c>
      <c r="E2676" t="s">
        <v>18</v>
      </c>
      <c r="I2676" t="s">
        <v>22</v>
      </c>
      <c r="M2676" t="s">
        <v>2185</v>
      </c>
      <c r="N2676" t="s">
        <v>24</v>
      </c>
      <c r="O2676" s="1">
        <v>40313.960115740738</v>
      </c>
    </row>
    <row r="2677" spans="1:15" x14ac:dyDescent="0.35">
      <c r="A2677" t="s">
        <v>15</v>
      </c>
      <c r="B2677" t="s">
        <v>25</v>
      </c>
      <c r="C2677">
        <v>91242</v>
      </c>
      <c r="D2677" t="s">
        <v>17</v>
      </c>
      <c r="E2677" t="s">
        <v>18</v>
      </c>
      <c r="F2677" t="s">
        <v>19</v>
      </c>
      <c r="G2677" t="s">
        <v>27</v>
      </c>
      <c r="H2677" t="s">
        <v>392</v>
      </c>
      <c r="I2677" t="s">
        <v>22</v>
      </c>
      <c r="N2677" t="s">
        <v>24</v>
      </c>
      <c r="O2677" s="1">
        <v>40314.258298611108</v>
      </c>
    </row>
    <row r="2678" spans="1:15" x14ac:dyDescent="0.35">
      <c r="A2678" t="s">
        <v>95</v>
      </c>
      <c r="B2678" t="s">
        <v>25</v>
      </c>
      <c r="C2678">
        <v>1782</v>
      </c>
      <c r="D2678" t="s">
        <v>17</v>
      </c>
      <c r="E2678" t="s">
        <v>18</v>
      </c>
      <c r="I2678" t="s">
        <v>22</v>
      </c>
      <c r="N2678" t="s">
        <v>24</v>
      </c>
      <c r="O2678" s="1">
        <v>40314.258703703701</v>
      </c>
    </row>
    <row r="2679" spans="1:15" x14ac:dyDescent="0.35">
      <c r="A2679" t="s">
        <v>221</v>
      </c>
      <c r="B2679" t="s">
        <v>25</v>
      </c>
      <c r="C2679">
        <v>6691</v>
      </c>
      <c r="D2679" t="s">
        <v>17</v>
      </c>
      <c r="E2679" t="s">
        <v>18</v>
      </c>
      <c r="F2679" t="s">
        <v>19</v>
      </c>
      <c r="G2679" t="s">
        <v>27</v>
      </c>
      <c r="H2679" t="s">
        <v>254</v>
      </c>
      <c r="I2679" t="s">
        <v>86</v>
      </c>
      <c r="K2679" t="s">
        <v>341</v>
      </c>
      <c r="M2679" t="s">
        <v>342</v>
      </c>
      <c r="N2679" t="s">
        <v>34</v>
      </c>
      <c r="O2679" s="1">
        <v>40314.432129629633</v>
      </c>
    </row>
    <row r="2680" spans="1:15" x14ac:dyDescent="0.35">
      <c r="A2680" t="s">
        <v>221</v>
      </c>
      <c r="B2680" t="s">
        <v>25</v>
      </c>
      <c r="C2680">
        <v>10128</v>
      </c>
      <c r="D2680" t="s">
        <v>17</v>
      </c>
      <c r="E2680" t="s">
        <v>18</v>
      </c>
      <c r="F2680" t="s">
        <v>19</v>
      </c>
      <c r="G2680" t="s">
        <v>27</v>
      </c>
      <c r="H2680" t="s">
        <v>254</v>
      </c>
      <c r="I2680" t="s">
        <v>86</v>
      </c>
      <c r="K2680" t="s">
        <v>341</v>
      </c>
      <c r="M2680" t="s">
        <v>427</v>
      </c>
      <c r="N2680" t="s">
        <v>24</v>
      </c>
      <c r="O2680" s="1">
        <v>40314.442013888889</v>
      </c>
    </row>
    <row r="2681" spans="1:15" x14ac:dyDescent="0.35">
      <c r="A2681" t="s">
        <v>221</v>
      </c>
      <c r="B2681" t="s">
        <v>25</v>
      </c>
      <c r="C2681">
        <v>15708</v>
      </c>
      <c r="D2681" t="s">
        <v>17</v>
      </c>
      <c r="E2681" t="s">
        <v>18</v>
      </c>
      <c r="F2681" t="s">
        <v>19</v>
      </c>
      <c r="G2681" t="s">
        <v>27</v>
      </c>
      <c r="H2681" t="s">
        <v>254</v>
      </c>
      <c r="I2681" t="s">
        <v>86</v>
      </c>
      <c r="K2681" t="s">
        <v>341</v>
      </c>
      <c r="M2681" t="s">
        <v>505</v>
      </c>
      <c r="N2681" t="s">
        <v>167</v>
      </c>
      <c r="O2681" s="1">
        <v>40314.445451388892</v>
      </c>
    </row>
    <row r="2682" spans="1:15" x14ac:dyDescent="0.35">
      <c r="A2682" t="s">
        <v>221</v>
      </c>
      <c r="B2682" t="s">
        <v>25</v>
      </c>
      <c r="C2682">
        <v>16001</v>
      </c>
      <c r="D2682" t="s">
        <v>17</v>
      </c>
      <c r="E2682" t="s">
        <v>18</v>
      </c>
      <c r="F2682" t="s">
        <v>19</v>
      </c>
      <c r="G2682" t="s">
        <v>27</v>
      </c>
      <c r="H2682" t="s">
        <v>254</v>
      </c>
      <c r="I2682" t="s">
        <v>86</v>
      </c>
      <c r="K2682" t="s">
        <v>341</v>
      </c>
      <c r="M2682" t="s">
        <v>515</v>
      </c>
      <c r="N2682" t="s">
        <v>167</v>
      </c>
      <c r="O2682" s="1">
        <v>40314.452060185184</v>
      </c>
    </row>
    <row r="2683" spans="1:15" x14ac:dyDescent="0.35">
      <c r="A2683" t="s">
        <v>221</v>
      </c>
      <c r="B2683" t="s">
        <v>25</v>
      </c>
      <c r="C2683">
        <v>16409</v>
      </c>
      <c r="D2683" t="s">
        <v>17</v>
      </c>
      <c r="E2683" t="s">
        <v>18</v>
      </c>
      <c r="F2683" t="s">
        <v>19</v>
      </c>
      <c r="G2683" t="s">
        <v>27</v>
      </c>
      <c r="H2683" t="s">
        <v>254</v>
      </c>
      <c r="I2683" t="s">
        <v>180</v>
      </c>
      <c r="K2683" t="s">
        <v>341</v>
      </c>
      <c r="M2683" t="s">
        <v>524</v>
      </c>
      <c r="N2683" t="s">
        <v>167</v>
      </c>
      <c r="O2683" s="1">
        <v>40314.459872685184</v>
      </c>
    </row>
    <row r="2684" spans="1:15" x14ac:dyDescent="0.35">
      <c r="A2684" t="s">
        <v>314</v>
      </c>
      <c r="B2684" t="s">
        <v>25</v>
      </c>
      <c r="C2684">
        <v>17976</v>
      </c>
      <c r="D2684" t="s">
        <v>17</v>
      </c>
      <c r="E2684" t="s">
        <v>18</v>
      </c>
      <c r="F2684" t="s">
        <v>19</v>
      </c>
      <c r="G2684" t="s">
        <v>27</v>
      </c>
      <c r="H2684" t="s">
        <v>254</v>
      </c>
      <c r="I2684" t="s">
        <v>86</v>
      </c>
      <c r="K2684" t="s">
        <v>132</v>
      </c>
      <c r="M2684" t="s">
        <v>545</v>
      </c>
      <c r="N2684" t="s">
        <v>167</v>
      </c>
      <c r="O2684" s="1">
        <v>40314.462546296294</v>
      </c>
    </row>
    <row r="2685" spans="1:15" x14ac:dyDescent="0.35">
      <c r="A2685" t="s">
        <v>221</v>
      </c>
      <c r="B2685" t="s">
        <v>25</v>
      </c>
      <c r="C2685">
        <v>333939</v>
      </c>
      <c r="D2685" t="s">
        <v>17</v>
      </c>
      <c r="E2685" t="s">
        <v>18</v>
      </c>
      <c r="F2685" t="s">
        <v>19</v>
      </c>
      <c r="G2685" t="s">
        <v>27</v>
      </c>
      <c r="H2685" t="s">
        <v>254</v>
      </c>
      <c r="I2685" t="s">
        <v>144</v>
      </c>
      <c r="N2685" t="s">
        <v>34</v>
      </c>
      <c r="O2685" s="1">
        <v>40314.469814814816</v>
      </c>
    </row>
    <row r="2686" spans="1:15" x14ac:dyDescent="0.35">
      <c r="A2686" t="s">
        <v>15</v>
      </c>
      <c r="B2686" t="s">
        <v>16</v>
      </c>
      <c r="C2686">
        <v>34868</v>
      </c>
      <c r="D2686" t="s">
        <v>17</v>
      </c>
      <c r="E2686" t="s">
        <v>18</v>
      </c>
      <c r="F2686" t="s">
        <v>19</v>
      </c>
      <c r="G2686" t="s">
        <v>27</v>
      </c>
      <c r="H2686" t="s">
        <v>254</v>
      </c>
      <c r="I2686" t="s">
        <v>144</v>
      </c>
      <c r="N2686" t="s">
        <v>24</v>
      </c>
      <c r="O2686" s="1">
        <v>40314.475648148145</v>
      </c>
    </row>
    <row r="2687" spans="1:15" x14ac:dyDescent="0.35">
      <c r="A2687" t="s">
        <v>15</v>
      </c>
      <c r="B2687" t="s">
        <v>16</v>
      </c>
      <c r="C2687">
        <v>120503</v>
      </c>
      <c r="D2687" t="s">
        <v>17</v>
      </c>
      <c r="E2687" t="s">
        <v>18</v>
      </c>
      <c r="F2687" t="s">
        <v>19</v>
      </c>
      <c r="G2687" t="s">
        <v>27</v>
      </c>
      <c r="H2687" t="s">
        <v>254</v>
      </c>
      <c r="I2687" t="s">
        <v>144</v>
      </c>
      <c r="K2687" t="s">
        <v>139</v>
      </c>
      <c r="M2687" t="s">
        <v>1147</v>
      </c>
      <c r="N2687" t="s">
        <v>24</v>
      </c>
      <c r="O2687" s="1">
        <v>40314.478472222225</v>
      </c>
    </row>
    <row r="2688" spans="1:15" x14ac:dyDescent="0.35">
      <c r="A2688" t="s">
        <v>15</v>
      </c>
      <c r="B2688" t="s">
        <v>25</v>
      </c>
      <c r="C2688">
        <v>28971</v>
      </c>
      <c r="D2688" t="s">
        <v>17</v>
      </c>
      <c r="E2688" t="s">
        <v>18</v>
      </c>
      <c r="F2688" t="s">
        <v>19</v>
      </c>
      <c r="G2688" t="s">
        <v>27</v>
      </c>
      <c r="H2688" t="s">
        <v>254</v>
      </c>
      <c r="I2688" t="s">
        <v>144</v>
      </c>
      <c r="N2688" t="s">
        <v>24</v>
      </c>
      <c r="O2688" s="1">
        <v>40314.479212962964</v>
      </c>
    </row>
    <row r="2689" spans="1:15" x14ac:dyDescent="0.35">
      <c r="A2689" t="s">
        <v>15</v>
      </c>
      <c r="B2689" t="s">
        <v>25</v>
      </c>
      <c r="C2689">
        <v>31969</v>
      </c>
      <c r="D2689" t="s">
        <v>17</v>
      </c>
      <c r="E2689" t="s">
        <v>18</v>
      </c>
      <c r="F2689" t="s">
        <v>19</v>
      </c>
      <c r="G2689" t="s">
        <v>27</v>
      </c>
      <c r="H2689" t="s">
        <v>254</v>
      </c>
      <c r="I2689" t="s">
        <v>144</v>
      </c>
      <c r="N2689" t="s">
        <v>24</v>
      </c>
      <c r="O2689" s="1">
        <v>40314.479768518519</v>
      </c>
    </row>
    <row r="2690" spans="1:15" x14ac:dyDescent="0.35">
      <c r="A2690" t="s">
        <v>15</v>
      </c>
      <c r="B2690" t="s">
        <v>25</v>
      </c>
      <c r="C2690">
        <v>81151</v>
      </c>
      <c r="D2690" t="s">
        <v>17</v>
      </c>
      <c r="E2690" t="s">
        <v>18</v>
      </c>
      <c r="F2690" t="s">
        <v>19</v>
      </c>
      <c r="G2690" t="s">
        <v>27</v>
      </c>
      <c r="H2690" t="s">
        <v>254</v>
      </c>
      <c r="I2690" t="s">
        <v>144</v>
      </c>
      <c r="N2690" t="s">
        <v>24</v>
      </c>
      <c r="O2690" s="1">
        <v>40314.48027777778</v>
      </c>
    </row>
    <row r="2691" spans="1:15" x14ac:dyDescent="0.35">
      <c r="A2691" t="s">
        <v>15</v>
      </c>
      <c r="B2691" t="s">
        <v>25</v>
      </c>
      <c r="C2691">
        <v>231053</v>
      </c>
      <c r="D2691" t="s">
        <v>17</v>
      </c>
      <c r="E2691" t="s">
        <v>18</v>
      </c>
      <c r="F2691" t="s">
        <v>19</v>
      </c>
      <c r="G2691" t="s">
        <v>20</v>
      </c>
      <c r="H2691" t="s">
        <v>254</v>
      </c>
      <c r="I2691" t="s">
        <v>144</v>
      </c>
      <c r="N2691" t="s">
        <v>24</v>
      </c>
      <c r="O2691" s="1">
        <v>40314.480891203704</v>
      </c>
    </row>
    <row r="2692" spans="1:15" x14ac:dyDescent="0.35">
      <c r="A2692" t="s">
        <v>560</v>
      </c>
      <c r="B2692" t="s">
        <v>25</v>
      </c>
      <c r="C2692">
        <v>55074</v>
      </c>
      <c r="D2692" t="s">
        <v>17</v>
      </c>
      <c r="E2692" t="s">
        <v>18</v>
      </c>
      <c r="F2692" t="s">
        <v>19</v>
      </c>
      <c r="G2692" t="s">
        <v>27</v>
      </c>
      <c r="H2692" t="s">
        <v>254</v>
      </c>
      <c r="I2692" t="s">
        <v>144</v>
      </c>
      <c r="K2692" t="s">
        <v>132</v>
      </c>
      <c r="M2692" t="s">
        <v>867</v>
      </c>
      <c r="N2692" t="s">
        <v>24</v>
      </c>
      <c r="O2692" s="1">
        <v>40314.4846412037</v>
      </c>
    </row>
    <row r="2693" spans="1:15" x14ac:dyDescent="0.35">
      <c r="A2693" t="s">
        <v>560</v>
      </c>
      <c r="B2693" t="s">
        <v>25</v>
      </c>
      <c r="C2693">
        <v>124106</v>
      </c>
      <c r="D2693" t="s">
        <v>17</v>
      </c>
      <c r="E2693" t="s">
        <v>18</v>
      </c>
      <c r="F2693" t="s">
        <v>19</v>
      </c>
      <c r="G2693" t="s">
        <v>27</v>
      </c>
      <c r="H2693" t="s">
        <v>254</v>
      </c>
      <c r="I2693" t="s">
        <v>22</v>
      </c>
      <c r="K2693" t="s">
        <v>132</v>
      </c>
      <c r="N2693" t="s">
        <v>24</v>
      </c>
      <c r="O2693" s="1">
        <v>40314.485509259262</v>
      </c>
    </row>
    <row r="2694" spans="1:15" x14ac:dyDescent="0.35">
      <c r="A2694" t="s">
        <v>560</v>
      </c>
      <c r="B2694" t="s">
        <v>25</v>
      </c>
      <c r="C2694">
        <v>139066</v>
      </c>
      <c r="D2694" t="s">
        <v>17</v>
      </c>
      <c r="E2694" t="s">
        <v>18</v>
      </c>
      <c r="F2694" t="s">
        <v>19</v>
      </c>
      <c r="G2694" t="s">
        <v>27</v>
      </c>
      <c r="H2694" t="s">
        <v>254</v>
      </c>
      <c r="I2694" t="s">
        <v>22</v>
      </c>
      <c r="K2694" t="s">
        <v>132</v>
      </c>
      <c r="M2694" t="s">
        <v>1202</v>
      </c>
      <c r="N2694" t="s">
        <v>24</v>
      </c>
      <c r="O2694" s="1">
        <v>40314.487118055556</v>
      </c>
    </row>
    <row r="2695" spans="1:15" x14ac:dyDescent="0.35">
      <c r="A2695" t="s">
        <v>560</v>
      </c>
      <c r="B2695" t="s">
        <v>25</v>
      </c>
      <c r="C2695">
        <v>142020</v>
      </c>
      <c r="D2695" t="s">
        <v>17</v>
      </c>
      <c r="E2695" t="s">
        <v>18</v>
      </c>
      <c r="F2695" t="s">
        <v>19</v>
      </c>
      <c r="G2695" t="s">
        <v>20</v>
      </c>
      <c r="H2695" t="s">
        <v>254</v>
      </c>
      <c r="I2695" t="s">
        <v>144</v>
      </c>
      <c r="K2695" t="s">
        <v>132</v>
      </c>
      <c r="N2695" t="s">
        <v>24</v>
      </c>
      <c r="O2695" s="1">
        <v>40314.488136574073</v>
      </c>
    </row>
    <row r="2696" spans="1:15" x14ac:dyDescent="0.35">
      <c r="A2696" t="s">
        <v>560</v>
      </c>
      <c r="B2696" t="s">
        <v>25</v>
      </c>
      <c r="C2696">
        <v>147827</v>
      </c>
      <c r="D2696" t="s">
        <v>17</v>
      </c>
      <c r="E2696" t="s">
        <v>18</v>
      </c>
      <c r="F2696" t="s">
        <v>19</v>
      </c>
      <c r="G2696" t="s">
        <v>20</v>
      </c>
      <c r="H2696" t="s">
        <v>254</v>
      </c>
      <c r="I2696" t="s">
        <v>144</v>
      </c>
      <c r="K2696" t="s">
        <v>132</v>
      </c>
      <c r="N2696" t="s">
        <v>24</v>
      </c>
      <c r="O2696" s="1">
        <v>40314.488842592589</v>
      </c>
    </row>
    <row r="2697" spans="1:15" x14ac:dyDescent="0.35">
      <c r="A2697" t="s">
        <v>560</v>
      </c>
      <c r="B2697" t="s">
        <v>25</v>
      </c>
      <c r="C2697">
        <v>107067</v>
      </c>
      <c r="D2697" t="s">
        <v>17</v>
      </c>
      <c r="E2697" t="s">
        <v>18</v>
      </c>
      <c r="F2697" t="s">
        <v>96</v>
      </c>
      <c r="G2697" t="s">
        <v>27</v>
      </c>
      <c r="H2697" t="s">
        <v>254</v>
      </c>
      <c r="I2697" t="s">
        <v>144</v>
      </c>
      <c r="K2697" t="s">
        <v>132</v>
      </c>
      <c r="M2697" t="s">
        <v>1111</v>
      </c>
      <c r="N2697" t="s">
        <v>24</v>
      </c>
      <c r="O2697" s="1">
        <v>40314.489687499998</v>
      </c>
    </row>
    <row r="2698" spans="1:15" x14ac:dyDescent="0.35">
      <c r="A2698" t="s">
        <v>221</v>
      </c>
      <c r="B2698" t="s">
        <v>25</v>
      </c>
      <c r="C2698">
        <v>59605</v>
      </c>
      <c r="D2698" t="s">
        <v>17</v>
      </c>
      <c r="E2698" t="s">
        <v>18</v>
      </c>
      <c r="F2698" t="s">
        <v>19</v>
      </c>
      <c r="G2698" t="s">
        <v>27</v>
      </c>
      <c r="H2698" t="s">
        <v>254</v>
      </c>
      <c r="I2698" t="s">
        <v>144</v>
      </c>
      <c r="M2698" t="s">
        <v>903</v>
      </c>
      <c r="N2698" t="s">
        <v>24</v>
      </c>
      <c r="O2698" s="1">
        <v>40314.493530092594</v>
      </c>
    </row>
    <row r="2699" spans="1:15" x14ac:dyDescent="0.35">
      <c r="A2699" t="s">
        <v>15</v>
      </c>
      <c r="B2699" t="s">
        <v>25</v>
      </c>
      <c r="C2699">
        <v>940279</v>
      </c>
      <c r="D2699" t="s">
        <v>17</v>
      </c>
      <c r="E2699" t="s">
        <v>18</v>
      </c>
      <c r="G2699" t="s">
        <v>20</v>
      </c>
      <c r="H2699" t="s">
        <v>437</v>
      </c>
      <c r="I2699" t="s">
        <v>22</v>
      </c>
      <c r="N2699" t="s">
        <v>24</v>
      </c>
      <c r="O2699" s="1">
        <v>40314.802175925928</v>
      </c>
    </row>
    <row r="2700" spans="1:15" x14ac:dyDescent="0.35">
      <c r="A2700" t="s">
        <v>221</v>
      </c>
      <c r="B2700" t="s">
        <v>25</v>
      </c>
      <c r="C2700">
        <v>808338</v>
      </c>
      <c r="D2700" t="s">
        <v>17</v>
      </c>
      <c r="E2700" t="s">
        <v>18</v>
      </c>
      <c r="F2700" t="s">
        <v>34</v>
      </c>
      <c r="G2700" t="s">
        <v>20</v>
      </c>
      <c r="H2700" t="s">
        <v>546</v>
      </c>
      <c r="I2700" t="s">
        <v>22</v>
      </c>
      <c r="K2700" t="s">
        <v>139</v>
      </c>
      <c r="M2700" t="s">
        <v>2478</v>
      </c>
      <c r="N2700" t="s">
        <v>34</v>
      </c>
      <c r="O2700" s="1">
        <v>40315.345648148148</v>
      </c>
    </row>
    <row r="2701" spans="1:15" x14ac:dyDescent="0.35">
      <c r="A2701" t="s">
        <v>186</v>
      </c>
      <c r="B2701" t="s">
        <v>25</v>
      </c>
      <c r="C2701">
        <v>17133</v>
      </c>
      <c r="D2701" t="s">
        <v>17</v>
      </c>
      <c r="E2701" t="s">
        <v>18</v>
      </c>
      <c r="F2701" t="s">
        <v>19</v>
      </c>
      <c r="H2701" t="s">
        <v>254</v>
      </c>
      <c r="I2701" t="s">
        <v>22</v>
      </c>
      <c r="K2701" t="s">
        <v>81</v>
      </c>
      <c r="N2701" t="s">
        <v>24</v>
      </c>
      <c r="O2701" s="1">
        <v>40315.36146990741</v>
      </c>
    </row>
    <row r="2702" spans="1:15" x14ac:dyDescent="0.35">
      <c r="A2702" t="s">
        <v>972</v>
      </c>
      <c r="B2702" t="s">
        <v>25</v>
      </c>
      <c r="C2702">
        <v>86004</v>
      </c>
      <c r="D2702" t="s">
        <v>17</v>
      </c>
      <c r="E2702" t="s">
        <v>18</v>
      </c>
      <c r="F2702" t="s">
        <v>19</v>
      </c>
      <c r="G2702" t="s">
        <v>27</v>
      </c>
      <c r="H2702" t="s">
        <v>1009</v>
      </c>
      <c r="I2702" t="s">
        <v>22</v>
      </c>
      <c r="K2702" t="s">
        <v>250</v>
      </c>
      <c r="N2702" t="s">
        <v>24</v>
      </c>
      <c r="O2702" s="1">
        <v>40315.383634259262</v>
      </c>
    </row>
    <row r="2703" spans="1:15" x14ac:dyDescent="0.35">
      <c r="A2703" t="s">
        <v>2660</v>
      </c>
      <c r="B2703" t="s">
        <v>1112</v>
      </c>
      <c r="C2703" t="s">
        <v>2938</v>
      </c>
      <c r="D2703" t="s">
        <v>17</v>
      </c>
      <c r="E2703" t="s">
        <v>18</v>
      </c>
      <c r="F2703" t="s">
        <v>19</v>
      </c>
      <c r="H2703" t="s">
        <v>130</v>
      </c>
      <c r="I2703" t="s">
        <v>22</v>
      </c>
      <c r="N2703" t="s">
        <v>24</v>
      </c>
      <c r="O2703" s="1">
        <v>40315.642731481479</v>
      </c>
    </row>
    <row r="2704" spans="1:15" x14ac:dyDescent="0.35">
      <c r="A2704" t="s">
        <v>15</v>
      </c>
      <c r="B2704" t="s">
        <v>16</v>
      </c>
      <c r="C2704">
        <v>548014</v>
      </c>
      <c r="D2704" t="s">
        <v>17</v>
      </c>
      <c r="E2704" t="s">
        <v>18</v>
      </c>
      <c r="F2704" t="s">
        <v>19</v>
      </c>
      <c r="G2704" t="s">
        <v>20</v>
      </c>
      <c r="H2704" t="s">
        <v>135</v>
      </c>
      <c r="I2704" t="s">
        <v>22</v>
      </c>
      <c r="N2704" t="s">
        <v>24</v>
      </c>
      <c r="O2704" s="1">
        <v>40315.837418981479</v>
      </c>
    </row>
    <row r="2705" spans="1:15" x14ac:dyDescent="0.35">
      <c r="A2705" t="s">
        <v>2482</v>
      </c>
      <c r="B2705" t="s">
        <v>25</v>
      </c>
      <c r="C2705">
        <v>812490</v>
      </c>
      <c r="D2705" t="s">
        <v>17</v>
      </c>
      <c r="E2705" t="s">
        <v>18</v>
      </c>
      <c r="F2705" t="s">
        <v>19</v>
      </c>
      <c r="G2705" t="s">
        <v>20</v>
      </c>
      <c r="H2705" t="s">
        <v>56</v>
      </c>
      <c r="I2705" t="s">
        <v>114</v>
      </c>
      <c r="K2705" t="s">
        <v>132</v>
      </c>
      <c r="L2705">
        <v>1972</v>
      </c>
      <c r="M2705" t="s">
        <v>2485</v>
      </c>
      <c r="N2705" t="s">
        <v>24</v>
      </c>
      <c r="O2705" s="1">
        <v>40315.890856481485</v>
      </c>
    </row>
    <row r="2706" spans="1:15" x14ac:dyDescent="0.35">
      <c r="A2706" t="s">
        <v>221</v>
      </c>
      <c r="B2706" t="s">
        <v>25</v>
      </c>
      <c r="C2706">
        <v>808215</v>
      </c>
      <c r="D2706" t="s">
        <v>17</v>
      </c>
      <c r="E2706" t="s">
        <v>18</v>
      </c>
      <c r="F2706" t="s">
        <v>34</v>
      </c>
      <c r="I2706" t="s">
        <v>22</v>
      </c>
      <c r="N2706" t="s">
        <v>24</v>
      </c>
      <c r="O2706" s="1">
        <v>40317.440752314818</v>
      </c>
    </row>
    <row r="2707" spans="1:15" x14ac:dyDescent="0.35">
      <c r="A2707" t="s">
        <v>2660</v>
      </c>
      <c r="B2707" t="s">
        <v>25</v>
      </c>
      <c r="C2707" t="s">
        <v>2915</v>
      </c>
      <c r="D2707" t="s">
        <v>17</v>
      </c>
      <c r="E2707" t="s">
        <v>18</v>
      </c>
      <c r="F2707" t="s">
        <v>19</v>
      </c>
      <c r="G2707" t="s">
        <v>20</v>
      </c>
      <c r="H2707" t="s">
        <v>918</v>
      </c>
      <c r="I2707" t="s">
        <v>22</v>
      </c>
      <c r="K2707" t="s">
        <v>195</v>
      </c>
      <c r="N2707" t="s">
        <v>24</v>
      </c>
      <c r="O2707" s="1">
        <v>40318.51871527778</v>
      </c>
    </row>
    <row r="2708" spans="1:15" x14ac:dyDescent="0.35">
      <c r="A2708" t="s">
        <v>560</v>
      </c>
      <c r="B2708" t="s">
        <v>25</v>
      </c>
      <c r="C2708">
        <v>282131</v>
      </c>
      <c r="D2708" t="s">
        <v>17</v>
      </c>
      <c r="E2708" t="s">
        <v>18</v>
      </c>
      <c r="F2708" t="s">
        <v>19</v>
      </c>
      <c r="G2708" t="s">
        <v>20</v>
      </c>
      <c r="H2708" t="s">
        <v>977</v>
      </c>
      <c r="I2708" t="s">
        <v>22</v>
      </c>
      <c r="K2708" t="s">
        <v>195</v>
      </c>
      <c r="N2708" t="s">
        <v>167</v>
      </c>
      <c r="O2708" s="1">
        <v>40318.733194444445</v>
      </c>
    </row>
    <row r="2709" spans="1:15" x14ac:dyDescent="0.35">
      <c r="A2709" t="s">
        <v>15</v>
      </c>
      <c r="B2709" t="s">
        <v>25</v>
      </c>
      <c r="C2709">
        <v>356494</v>
      </c>
      <c r="D2709" t="s">
        <v>17</v>
      </c>
      <c r="E2709" t="s">
        <v>18</v>
      </c>
      <c r="F2709" t="s">
        <v>19</v>
      </c>
      <c r="G2709" t="s">
        <v>20</v>
      </c>
      <c r="H2709" t="s">
        <v>1130</v>
      </c>
      <c r="I2709" t="s">
        <v>114</v>
      </c>
      <c r="K2709" t="s">
        <v>81</v>
      </c>
      <c r="N2709" t="s">
        <v>24</v>
      </c>
      <c r="O2709" s="1">
        <v>40319.496203703704</v>
      </c>
    </row>
    <row r="2710" spans="1:15" x14ac:dyDescent="0.35">
      <c r="A2710" t="s">
        <v>759</v>
      </c>
      <c r="B2710" t="s">
        <v>25</v>
      </c>
      <c r="C2710">
        <v>884151</v>
      </c>
      <c r="D2710" t="s">
        <v>17</v>
      </c>
      <c r="E2710" t="s">
        <v>18</v>
      </c>
      <c r="F2710" t="s">
        <v>34</v>
      </c>
      <c r="G2710" t="s">
        <v>20</v>
      </c>
      <c r="H2710" t="s">
        <v>71</v>
      </c>
      <c r="I2710" t="s">
        <v>22</v>
      </c>
      <c r="K2710" t="s">
        <v>139</v>
      </c>
      <c r="M2710" t="s">
        <v>2644</v>
      </c>
      <c r="N2710" t="s">
        <v>24</v>
      </c>
      <c r="O2710" s="1">
        <v>40319.505949074075</v>
      </c>
    </row>
    <row r="2711" spans="1:15" x14ac:dyDescent="0.35">
      <c r="A2711" t="s">
        <v>15</v>
      </c>
      <c r="B2711" t="s">
        <v>25</v>
      </c>
      <c r="C2711">
        <v>387191</v>
      </c>
      <c r="D2711" t="s">
        <v>17</v>
      </c>
      <c r="E2711" t="s">
        <v>18</v>
      </c>
      <c r="F2711" t="s">
        <v>19</v>
      </c>
      <c r="G2711" t="s">
        <v>20</v>
      </c>
      <c r="H2711" t="s">
        <v>37</v>
      </c>
      <c r="I2711" t="s">
        <v>22</v>
      </c>
      <c r="M2711" t="s">
        <v>1774</v>
      </c>
      <c r="N2711" t="s">
        <v>24</v>
      </c>
      <c r="O2711" s="1">
        <v>40319.856909722221</v>
      </c>
    </row>
    <row r="2712" spans="1:15" x14ac:dyDescent="0.35">
      <c r="A2712" t="s">
        <v>560</v>
      </c>
      <c r="B2712" t="s">
        <v>16</v>
      </c>
      <c r="C2712">
        <v>115102</v>
      </c>
      <c r="D2712" t="s">
        <v>17</v>
      </c>
      <c r="E2712" t="s">
        <v>18</v>
      </c>
      <c r="F2712" t="s">
        <v>19</v>
      </c>
      <c r="G2712" t="s">
        <v>20</v>
      </c>
      <c r="H2712" t="s">
        <v>787</v>
      </c>
      <c r="I2712" t="s">
        <v>180</v>
      </c>
      <c r="N2712" t="s">
        <v>24</v>
      </c>
      <c r="O2712" s="1">
        <v>40320.031342592592</v>
      </c>
    </row>
    <row r="2713" spans="1:15" x14ac:dyDescent="0.35">
      <c r="A2713" t="s">
        <v>15</v>
      </c>
      <c r="B2713" t="s">
        <v>16</v>
      </c>
      <c r="C2713">
        <v>725061</v>
      </c>
      <c r="D2713" t="s">
        <v>17</v>
      </c>
      <c r="E2713" t="s">
        <v>18</v>
      </c>
      <c r="F2713" t="s">
        <v>19</v>
      </c>
      <c r="G2713" t="s">
        <v>20</v>
      </c>
      <c r="H2713" t="s">
        <v>471</v>
      </c>
      <c r="I2713" t="s">
        <v>22</v>
      </c>
      <c r="M2713" t="s">
        <v>2375</v>
      </c>
      <c r="N2713" t="s">
        <v>24</v>
      </c>
      <c r="O2713" s="1">
        <v>40320.421203703707</v>
      </c>
    </row>
    <row r="2714" spans="1:15" x14ac:dyDescent="0.35">
      <c r="A2714" t="s">
        <v>15</v>
      </c>
      <c r="B2714" t="s">
        <v>25</v>
      </c>
      <c r="C2714">
        <v>620144</v>
      </c>
      <c r="D2714" t="s">
        <v>17</v>
      </c>
      <c r="E2714" t="s">
        <v>18</v>
      </c>
      <c r="I2714" t="s">
        <v>22</v>
      </c>
      <c r="N2714" t="s">
        <v>24</v>
      </c>
      <c r="O2714" s="1">
        <v>40320.693715277775</v>
      </c>
    </row>
    <row r="2715" spans="1:15" x14ac:dyDescent="0.35">
      <c r="A2715" t="s">
        <v>15</v>
      </c>
      <c r="B2715" t="s">
        <v>16</v>
      </c>
      <c r="C2715">
        <v>724581</v>
      </c>
      <c r="D2715" t="s">
        <v>17</v>
      </c>
      <c r="E2715" t="s">
        <v>18</v>
      </c>
      <c r="F2715" t="s">
        <v>19</v>
      </c>
      <c r="G2715" t="s">
        <v>20</v>
      </c>
      <c r="H2715" t="s">
        <v>1088</v>
      </c>
      <c r="I2715" t="s">
        <v>22</v>
      </c>
      <c r="N2715" t="s">
        <v>24</v>
      </c>
      <c r="O2715" s="1">
        <v>40322.389641203707</v>
      </c>
    </row>
    <row r="2716" spans="1:15" x14ac:dyDescent="0.35">
      <c r="A2716" t="s">
        <v>327</v>
      </c>
      <c r="B2716" t="s">
        <v>16</v>
      </c>
      <c r="C2716">
        <v>6598</v>
      </c>
      <c r="D2716" t="s">
        <v>17</v>
      </c>
      <c r="E2716" t="s">
        <v>18</v>
      </c>
      <c r="F2716" t="s">
        <v>19</v>
      </c>
      <c r="G2716" t="s">
        <v>27</v>
      </c>
      <c r="H2716" t="s">
        <v>338</v>
      </c>
      <c r="I2716" t="s">
        <v>114</v>
      </c>
      <c r="N2716" t="s">
        <v>24</v>
      </c>
      <c r="O2716" s="1">
        <v>40322.864108796297</v>
      </c>
    </row>
    <row r="2717" spans="1:15" x14ac:dyDescent="0.35">
      <c r="A2717" t="s">
        <v>15</v>
      </c>
      <c r="B2717" t="s">
        <v>25</v>
      </c>
      <c r="C2717">
        <v>869444</v>
      </c>
      <c r="D2717" t="s">
        <v>17</v>
      </c>
      <c r="E2717" t="s">
        <v>18</v>
      </c>
      <c r="F2717" t="s">
        <v>19</v>
      </c>
      <c r="G2717" t="s">
        <v>20</v>
      </c>
      <c r="H2717" t="s">
        <v>475</v>
      </c>
      <c r="I2717" t="s">
        <v>22</v>
      </c>
      <c r="N2717" t="s">
        <v>24</v>
      </c>
      <c r="O2717" s="1">
        <v>40322.885428240741</v>
      </c>
    </row>
    <row r="2718" spans="1:15" x14ac:dyDescent="0.35">
      <c r="A2718" t="s">
        <v>759</v>
      </c>
      <c r="B2718" t="s">
        <v>25</v>
      </c>
      <c r="C2718">
        <v>999742</v>
      </c>
      <c r="D2718" t="s">
        <v>17</v>
      </c>
      <c r="E2718" t="s">
        <v>18</v>
      </c>
      <c r="F2718" t="s">
        <v>19</v>
      </c>
      <c r="G2718" t="s">
        <v>20</v>
      </c>
      <c r="H2718" t="s">
        <v>143</v>
      </c>
      <c r="I2718" t="s">
        <v>22</v>
      </c>
      <c r="K2718" t="s">
        <v>807</v>
      </c>
      <c r="N2718" t="s">
        <v>24</v>
      </c>
      <c r="O2718" s="1">
        <v>40323.312673611108</v>
      </c>
    </row>
    <row r="2719" spans="1:15" x14ac:dyDescent="0.35">
      <c r="A2719" t="s">
        <v>327</v>
      </c>
      <c r="B2719" t="s">
        <v>25</v>
      </c>
      <c r="C2719">
        <v>10239</v>
      </c>
      <c r="D2719" t="s">
        <v>17</v>
      </c>
      <c r="E2719" t="s">
        <v>18</v>
      </c>
      <c r="F2719" t="s">
        <v>19</v>
      </c>
      <c r="I2719" t="s">
        <v>22</v>
      </c>
      <c r="N2719" t="s">
        <v>24</v>
      </c>
      <c r="O2719" s="1">
        <v>40323.814016203702</v>
      </c>
    </row>
    <row r="2720" spans="1:15" x14ac:dyDescent="0.35">
      <c r="A2720" t="s">
        <v>560</v>
      </c>
      <c r="B2720" t="s">
        <v>25</v>
      </c>
      <c r="C2720">
        <v>308938</v>
      </c>
      <c r="D2720" t="s">
        <v>17</v>
      </c>
      <c r="E2720" t="s">
        <v>18</v>
      </c>
      <c r="F2720" t="s">
        <v>19</v>
      </c>
      <c r="G2720" t="s">
        <v>20</v>
      </c>
      <c r="H2720" t="s">
        <v>232</v>
      </c>
      <c r="I2720" t="s">
        <v>22</v>
      </c>
      <c r="K2720" t="s">
        <v>195</v>
      </c>
      <c r="N2720" t="s">
        <v>24</v>
      </c>
      <c r="O2720" s="1">
        <v>40323.839537037034</v>
      </c>
    </row>
    <row r="2721" spans="1:15" x14ac:dyDescent="0.35">
      <c r="A2721" t="s">
        <v>500</v>
      </c>
      <c r="B2721" t="s">
        <v>25</v>
      </c>
      <c r="C2721">
        <v>570156</v>
      </c>
      <c r="D2721" t="s">
        <v>17</v>
      </c>
      <c r="E2721" t="s">
        <v>18</v>
      </c>
      <c r="F2721" t="s">
        <v>34</v>
      </c>
      <c r="G2721" t="s">
        <v>20</v>
      </c>
      <c r="H2721" t="s">
        <v>964</v>
      </c>
      <c r="I2721" t="s">
        <v>114</v>
      </c>
      <c r="K2721" t="s">
        <v>31</v>
      </c>
      <c r="N2721" t="s">
        <v>24</v>
      </c>
      <c r="O2721" s="1">
        <v>40324.327430555553</v>
      </c>
    </row>
    <row r="2722" spans="1:15" x14ac:dyDescent="0.35">
      <c r="A2722" t="s">
        <v>15</v>
      </c>
      <c r="B2722" t="s">
        <v>25</v>
      </c>
      <c r="C2722">
        <v>391347</v>
      </c>
      <c r="D2722" t="s">
        <v>17</v>
      </c>
      <c r="E2722" t="s">
        <v>18</v>
      </c>
      <c r="F2722" t="s">
        <v>19</v>
      </c>
      <c r="G2722" t="s">
        <v>20</v>
      </c>
      <c r="H2722" t="s">
        <v>135</v>
      </c>
      <c r="I2722" t="s">
        <v>22</v>
      </c>
      <c r="N2722" t="s">
        <v>24</v>
      </c>
      <c r="O2722" s="1">
        <v>40324.446875000001</v>
      </c>
    </row>
    <row r="2723" spans="1:15" x14ac:dyDescent="0.35">
      <c r="A2723" t="s">
        <v>15</v>
      </c>
      <c r="B2723" t="s">
        <v>25</v>
      </c>
      <c r="C2723">
        <v>986988</v>
      </c>
      <c r="D2723" t="s">
        <v>17</v>
      </c>
      <c r="E2723" t="s">
        <v>18</v>
      </c>
      <c r="F2723" t="s">
        <v>19</v>
      </c>
      <c r="G2723" t="s">
        <v>20</v>
      </c>
      <c r="H2723" t="s">
        <v>402</v>
      </c>
      <c r="I2723" t="s">
        <v>22</v>
      </c>
      <c r="L2723">
        <v>1978</v>
      </c>
      <c r="M2723" t="s">
        <v>2779</v>
      </c>
      <c r="N2723" t="s">
        <v>24</v>
      </c>
      <c r="O2723" s="1">
        <v>40324.494062500002</v>
      </c>
    </row>
    <row r="2724" spans="1:15" x14ac:dyDescent="0.35">
      <c r="A2724" t="s">
        <v>221</v>
      </c>
      <c r="B2724" t="s">
        <v>25</v>
      </c>
      <c r="C2724">
        <v>7569</v>
      </c>
      <c r="D2724" t="s">
        <v>17</v>
      </c>
      <c r="E2724" t="s">
        <v>18</v>
      </c>
      <c r="I2724" t="s">
        <v>22</v>
      </c>
      <c r="K2724" t="s">
        <v>168</v>
      </c>
      <c r="N2724" t="s">
        <v>24</v>
      </c>
      <c r="O2724" s="1">
        <v>40324.635023148148</v>
      </c>
    </row>
    <row r="2725" spans="1:15" x14ac:dyDescent="0.35">
      <c r="A2725" t="s">
        <v>500</v>
      </c>
      <c r="B2725" t="s">
        <v>25</v>
      </c>
      <c r="C2725">
        <v>637278</v>
      </c>
      <c r="D2725" t="s">
        <v>17</v>
      </c>
      <c r="E2725" t="s">
        <v>18</v>
      </c>
      <c r="G2725" t="s">
        <v>20</v>
      </c>
      <c r="H2725" t="s">
        <v>2225</v>
      </c>
      <c r="I2725" t="s">
        <v>114</v>
      </c>
      <c r="K2725" t="s">
        <v>139</v>
      </c>
      <c r="N2725" t="s">
        <v>34</v>
      </c>
      <c r="O2725" s="1">
        <v>40325.460497685184</v>
      </c>
    </row>
    <row r="2726" spans="1:15" x14ac:dyDescent="0.35">
      <c r="A2726" t="s">
        <v>15</v>
      </c>
      <c r="B2726" t="s">
        <v>25</v>
      </c>
      <c r="C2726">
        <v>923712</v>
      </c>
      <c r="D2726" t="s">
        <v>17</v>
      </c>
      <c r="E2726" t="s">
        <v>18</v>
      </c>
      <c r="F2726" t="s">
        <v>19</v>
      </c>
      <c r="H2726" t="s">
        <v>138</v>
      </c>
      <c r="I2726" t="s">
        <v>22</v>
      </c>
      <c r="J2726" t="s">
        <v>2709</v>
      </c>
      <c r="L2726">
        <v>1976</v>
      </c>
      <c r="N2726" t="s">
        <v>24</v>
      </c>
      <c r="O2726" s="1">
        <v>40325.649988425925</v>
      </c>
    </row>
    <row r="2727" spans="1:15" x14ac:dyDescent="0.35">
      <c r="A2727" t="s">
        <v>15</v>
      </c>
      <c r="B2727" t="s">
        <v>25</v>
      </c>
      <c r="C2727">
        <v>671200</v>
      </c>
      <c r="D2727" t="s">
        <v>17</v>
      </c>
      <c r="E2727" t="s">
        <v>18</v>
      </c>
      <c r="F2727" t="s">
        <v>19</v>
      </c>
      <c r="G2727" t="s">
        <v>20</v>
      </c>
      <c r="H2727" t="s">
        <v>2272</v>
      </c>
      <c r="I2727" t="s">
        <v>22</v>
      </c>
      <c r="K2727" t="s">
        <v>197</v>
      </c>
      <c r="N2727" t="s">
        <v>24</v>
      </c>
      <c r="O2727" s="1">
        <v>40326.25439814815</v>
      </c>
    </row>
    <row r="2728" spans="1:15" x14ac:dyDescent="0.35">
      <c r="A2728" t="s">
        <v>327</v>
      </c>
      <c r="B2728" t="s">
        <v>25</v>
      </c>
      <c r="C2728">
        <v>80024</v>
      </c>
      <c r="D2728" t="s">
        <v>17</v>
      </c>
      <c r="E2728" t="s">
        <v>18</v>
      </c>
      <c r="F2728" t="s">
        <v>19</v>
      </c>
      <c r="G2728" t="s">
        <v>27</v>
      </c>
      <c r="H2728" t="s">
        <v>35</v>
      </c>
      <c r="I2728" t="s">
        <v>22</v>
      </c>
      <c r="N2728" t="s">
        <v>24</v>
      </c>
      <c r="O2728" s="1">
        <v>40326.526273148149</v>
      </c>
    </row>
    <row r="2729" spans="1:15" x14ac:dyDescent="0.35">
      <c r="A2729" t="s">
        <v>186</v>
      </c>
      <c r="B2729" t="s">
        <v>25</v>
      </c>
      <c r="C2729">
        <v>34268</v>
      </c>
      <c r="D2729" t="s">
        <v>17</v>
      </c>
      <c r="E2729" t="s">
        <v>18</v>
      </c>
      <c r="F2729" t="s">
        <v>19</v>
      </c>
      <c r="H2729" t="s">
        <v>724</v>
      </c>
      <c r="I2729" t="s">
        <v>22</v>
      </c>
      <c r="M2729" t="s">
        <v>725</v>
      </c>
      <c r="N2729" t="s">
        <v>24</v>
      </c>
      <c r="O2729" s="1">
        <v>40327.551307870373</v>
      </c>
    </row>
    <row r="2730" spans="1:15" x14ac:dyDescent="0.35">
      <c r="A2730" t="s">
        <v>15</v>
      </c>
      <c r="B2730" t="s">
        <v>16</v>
      </c>
      <c r="C2730">
        <v>50544</v>
      </c>
      <c r="D2730" t="s">
        <v>17</v>
      </c>
      <c r="E2730" t="s">
        <v>18</v>
      </c>
      <c r="F2730" t="s">
        <v>19</v>
      </c>
      <c r="G2730" t="s">
        <v>27</v>
      </c>
      <c r="I2730" t="s">
        <v>22</v>
      </c>
      <c r="N2730" t="s">
        <v>24</v>
      </c>
      <c r="O2730" s="1">
        <v>40327.943414351852</v>
      </c>
    </row>
    <row r="2731" spans="1:15" x14ac:dyDescent="0.35">
      <c r="A2731" t="s">
        <v>221</v>
      </c>
      <c r="B2731" t="s">
        <v>25</v>
      </c>
      <c r="C2731">
        <v>921080</v>
      </c>
      <c r="D2731" t="s">
        <v>17</v>
      </c>
      <c r="E2731" t="s">
        <v>18</v>
      </c>
      <c r="F2731" t="s">
        <v>34</v>
      </c>
      <c r="G2731" t="s">
        <v>20</v>
      </c>
      <c r="H2731" t="s">
        <v>234</v>
      </c>
      <c r="I2731" t="s">
        <v>22</v>
      </c>
      <c r="N2731" t="s">
        <v>34</v>
      </c>
      <c r="O2731" s="1">
        <v>40328.349236111113</v>
      </c>
    </row>
    <row r="2732" spans="1:15" x14ac:dyDescent="0.35">
      <c r="A2732" t="s">
        <v>15</v>
      </c>
      <c r="B2732" t="s">
        <v>25</v>
      </c>
      <c r="C2732">
        <v>923427</v>
      </c>
      <c r="D2732" t="s">
        <v>17</v>
      </c>
      <c r="E2732" t="s">
        <v>18</v>
      </c>
      <c r="F2732" t="s">
        <v>96</v>
      </c>
      <c r="G2732" t="s">
        <v>20</v>
      </c>
      <c r="I2732" t="s">
        <v>22</v>
      </c>
      <c r="N2732" t="s">
        <v>24</v>
      </c>
      <c r="O2732" s="1">
        <v>40328.595879629633</v>
      </c>
    </row>
    <row r="2733" spans="1:15" x14ac:dyDescent="0.35">
      <c r="A2733" t="s">
        <v>560</v>
      </c>
      <c r="B2733" t="s">
        <v>25</v>
      </c>
      <c r="C2733">
        <v>108453</v>
      </c>
      <c r="D2733" t="s">
        <v>17</v>
      </c>
      <c r="E2733" t="s">
        <v>18</v>
      </c>
      <c r="F2733" t="s">
        <v>19</v>
      </c>
      <c r="G2733" t="s">
        <v>27</v>
      </c>
      <c r="H2733" t="s">
        <v>864</v>
      </c>
      <c r="I2733" t="s">
        <v>22</v>
      </c>
      <c r="K2733" t="s">
        <v>195</v>
      </c>
      <c r="N2733" t="s">
        <v>24</v>
      </c>
      <c r="O2733" s="1">
        <v>40328.805821759262</v>
      </c>
    </row>
    <row r="2734" spans="1:15" x14ac:dyDescent="0.35">
      <c r="A2734" t="s">
        <v>500</v>
      </c>
      <c r="B2734" t="s">
        <v>25</v>
      </c>
      <c r="C2734">
        <v>57962</v>
      </c>
      <c r="D2734" t="s">
        <v>17</v>
      </c>
      <c r="E2734" t="s">
        <v>18</v>
      </c>
      <c r="F2734" t="s">
        <v>19</v>
      </c>
      <c r="G2734" t="s">
        <v>27</v>
      </c>
      <c r="H2734" t="s">
        <v>153</v>
      </c>
      <c r="I2734" t="s">
        <v>22</v>
      </c>
      <c r="N2734" t="s">
        <v>24</v>
      </c>
      <c r="O2734" s="1">
        <v>40329.474340277775</v>
      </c>
    </row>
    <row r="2735" spans="1:15" x14ac:dyDescent="0.35">
      <c r="A2735" t="s">
        <v>15</v>
      </c>
      <c r="B2735" t="s">
        <v>25</v>
      </c>
      <c r="C2735">
        <v>804989</v>
      </c>
      <c r="D2735" t="s">
        <v>17</v>
      </c>
      <c r="E2735" t="s">
        <v>18</v>
      </c>
      <c r="I2735" t="s">
        <v>22</v>
      </c>
      <c r="N2735" t="s">
        <v>24</v>
      </c>
      <c r="O2735" s="1">
        <v>40329.820798611108</v>
      </c>
    </row>
    <row r="2736" spans="1:15" x14ac:dyDescent="0.35">
      <c r="A2736" t="s">
        <v>560</v>
      </c>
      <c r="B2736" t="s">
        <v>25</v>
      </c>
      <c r="C2736">
        <v>309202</v>
      </c>
      <c r="D2736" t="s">
        <v>17</v>
      </c>
      <c r="E2736" t="s">
        <v>18</v>
      </c>
      <c r="I2736" t="s">
        <v>22</v>
      </c>
      <c r="N2736" t="s">
        <v>24</v>
      </c>
      <c r="O2736" s="1">
        <v>40329.953784722224</v>
      </c>
    </row>
    <row r="2737" spans="1:15" x14ac:dyDescent="0.35">
      <c r="A2737" t="s">
        <v>15</v>
      </c>
      <c r="B2737" t="s">
        <v>16</v>
      </c>
      <c r="C2737">
        <v>301543</v>
      </c>
      <c r="D2737" t="s">
        <v>17</v>
      </c>
      <c r="E2737" t="s">
        <v>18</v>
      </c>
      <c r="F2737" t="s">
        <v>19</v>
      </c>
      <c r="H2737" t="s">
        <v>52</v>
      </c>
      <c r="I2737" t="s">
        <v>22</v>
      </c>
      <c r="K2737" t="s">
        <v>81</v>
      </c>
      <c r="N2737" t="s">
        <v>24</v>
      </c>
      <c r="O2737" s="1">
        <v>40330.269756944443</v>
      </c>
    </row>
    <row r="2738" spans="1:15" x14ac:dyDescent="0.35">
      <c r="A2738" t="s">
        <v>15</v>
      </c>
      <c r="B2738" t="s">
        <v>25</v>
      </c>
      <c r="C2738">
        <v>125596</v>
      </c>
      <c r="D2738" t="s">
        <v>17</v>
      </c>
      <c r="E2738" t="s">
        <v>18</v>
      </c>
      <c r="F2738" t="s">
        <v>19</v>
      </c>
      <c r="I2738" t="s">
        <v>22</v>
      </c>
      <c r="N2738" t="s">
        <v>24</v>
      </c>
      <c r="O2738" s="1">
        <v>40330.422534722224</v>
      </c>
    </row>
    <row r="2739" spans="1:15" x14ac:dyDescent="0.35">
      <c r="A2739" t="s">
        <v>15</v>
      </c>
      <c r="B2739" t="s">
        <v>16</v>
      </c>
      <c r="C2739">
        <v>524725</v>
      </c>
      <c r="D2739" t="s">
        <v>17</v>
      </c>
      <c r="E2739" t="s">
        <v>18</v>
      </c>
      <c r="F2739" t="s">
        <v>19</v>
      </c>
      <c r="G2739" t="s">
        <v>20</v>
      </c>
      <c r="H2739" t="s">
        <v>1152</v>
      </c>
      <c r="I2739" t="s">
        <v>22</v>
      </c>
      <c r="N2739" t="s">
        <v>24</v>
      </c>
      <c r="O2739" s="1">
        <v>40330.678391203706</v>
      </c>
    </row>
    <row r="2740" spans="1:15" x14ac:dyDescent="0.35">
      <c r="A2740" t="s">
        <v>15</v>
      </c>
      <c r="B2740" t="s">
        <v>25</v>
      </c>
      <c r="C2740">
        <v>789352</v>
      </c>
      <c r="D2740" t="s">
        <v>17</v>
      </c>
      <c r="E2740" t="s">
        <v>18</v>
      </c>
      <c r="F2740" t="s">
        <v>19</v>
      </c>
      <c r="H2740" t="s">
        <v>2445</v>
      </c>
      <c r="I2740" t="s">
        <v>22</v>
      </c>
      <c r="M2740" t="s">
        <v>2446</v>
      </c>
      <c r="N2740" t="s">
        <v>24</v>
      </c>
      <c r="O2740" s="1">
        <v>40330.969756944447</v>
      </c>
    </row>
    <row r="2741" spans="1:15" ht="87" x14ac:dyDescent="0.35">
      <c r="A2741" t="s">
        <v>327</v>
      </c>
      <c r="B2741" t="s">
        <v>25</v>
      </c>
      <c r="C2741">
        <v>843546</v>
      </c>
      <c r="D2741" t="s">
        <v>17</v>
      </c>
      <c r="E2741" t="s">
        <v>18</v>
      </c>
      <c r="F2741" t="s">
        <v>34</v>
      </c>
      <c r="G2741" t="s">
        <v>20</v>
      </c>
      <c r="H2741" t="s">
        <v>71</v>
      </c>
      <c r="I2741" t="s">
        <v>22</v>
      </c>
      <c r="K2741" t="s">
        <v>81</v>
      </c>
      <c r="M2741" s="3" t="s">
        <v>2561</v>
      </c>
      <c r="N2741" t="s">
        <v>24</v>
      </c>
      <c r="O2741" s="1">
        <v>40331.424108796295</v>
      </c>
    </row>
    <row r="2742" spans="1:15" ht="116" x14ac:dyDescent="0.35">
      <c r="A2742" t="s">
        <v>186</v>
      </c>
      <c r="B2742" t="s">
        <v>25</v>
      </c>
      <c r="C2742">
        <v>12323</v>
      </c>
      <c r="D2742" t="s">
        <v>17</v>
      </c>
      <c r="E2742" t="s">
        <v>18</v>
      </c>
      <c r="F2742" t="s">
        <v>34</v>
      </c>
      <c r="G2742" t="s">
        <v>27</v>
      </c>
      <c r="H2742" t="s">
        <v>461</v>
      </c>
      <c r="I2742" t="s">
        <v>114</v>
      </c>
      <c r="K2742" t="s">
        <v>462</v>
      </c>
      <c r="M2742" s="3" t="s">
        <v>463</v>
      </c>
      <c r="N2742" t="s">
        <v>24</v>
      </c>
      <c r="O2742" s="1">
        <v>40331.882337962961</v>
      </c>
    </row>
    <row r="2743" spans="1:15" x14ac:dyDescent="0.35">
      <c r="A2743" t="s">
        <v>15</v>
      </c>
      <c r="B2743" t="s">
        <v>25</v>
      </c>
      <c r="C2743">
        <v>533813</v>
      </c>
      <c r="D2743" t="s">
        <v>17</v>
      </c>
      <c r="E2743" t="s">
        <v>18</v>
      </c>
      <c r="F2743" t="s">
        <v>19</v>
      </c>
      <c r="G2743" t="s">
        <v>20</v>
      </c>
      <c r="H2743" t="s">
        <v>258</v>
      </c>
      <c r="I2743" t="s">
        <v>180</v>
      </c>
      <c r="N2743" t="s">
        <v>24</v>
      </c>
      <c r="O2743" s="1">
        <v>40332.500902777778</v>
      </c>
    </row>
    <row r="2744" spans="1:15" x14ac:dyDescent="0.35">
      <c r="A2744" t="s">
        <v>2660</v>
      </c>
      <c r="B2744" t="s">
        <v>25</v>
      </c>
      <c r="C2744" t="s">
        <v>2850</v>
      </c>
      <c r="D2744" t="s">
        <v>17</v>
      </c>
      <c r="E2744" t="s">
        <v>18</v>
      </c>
      <c r="F2744" t="s">
        <v>34</v>
      </c>
      <c r="H2744" t="s">
        <v>1290</v>
      </c>
      <c r="I2744" t="s">
        <v>22</v>
      </c>
      <c r="N2744" t="s">
        <v>24</v>
      </c>
      <c r="O2744" s="1">
        <v>40332.503449074073</v>
      </c>
    </row>
    <row r="2745" spans="1:15" x14ac:dyDescent="0.35">
      <c r="A2745" t="s">
        <v>15</v>
      </c>
      <c r="B2745" t="s">
        <v>25</v>
      </c>
      <c r="C2745">
        <v>966664</v>
      </c>
      <c r="D2745" t="s">
        <v>17</v>
      </c>
      <c r="E2745" t="s">
        <v>18</v>
      </c>
      <c r="F2745" t="s">
        <v>19</v>
      </c>
      <c r="G2745" t="s">
        <v>20</v>
      </c>
      <c r="H2745" t="s">
        <v>258</v>
      </c>
      <c r="I2745" t="s">
        <v>180</v>
      </c>
      <c r="N2745" t="s">
        <v>24</v>
      </c>
      <c r="O2745" s="1">
        <v>40332.506030092591</v>
      </c>
    </row>
    <row r="2746" spans="1:15" x14ac:dyDescent="0.35">
      <c r="A2746" t="s">
        <v>221</v>
      </c>
      <c r="B2746" t="s">
        <v>25</v>
      </c>
      <c r="C2746">
        <v>4961</v>
      </c>
      <c r="D2746" t="s">
        <v>17</v>
      </c>
      <c r="E2746" t="s">
        <v>18</v>
      </c>
      <c r="F2746" t="s">
        <v>19</v>
      </c>
      <c r="G2746" t="s">
        <v>27</v>
      </c>
      <c r="H2746" t="s">
        <v>254</v>
      </c>
      <c r="I2746" t="s">
        <v>22</v>
      </c>
      <c r="M2746" t="s">
        <v>280</v>
      </c>
      <c r="N2746" t="s">
        <v>34</v>
      </c>
      <c r="O2746" s="1">
        <v>40332.536782407406</v>
      </c>
    </row>
    <row r="2747" spans="1:15" x14ac:dyDescent="0.35">
      <c r="A2747" t="s">
        <v>15</v>
      </c>
      <c r="B2747" t="s">
        <v>25</v>
      </c>
      <c r="C2747">
        <v>55658</v>
      </c>
      <c r="D2747" t="s">
        <v>17</v>
      </c>
      <c r="E2747" t="s">
        <v>18</v>
      </c>
      <c r="F2747" t="s">
        <v>19</v>
      </c>
      <c r="H2747" t="s">
        <v>261</v>
      </c>
      <c r="I2747" t="s">
        <v>22</v>
      </c>
      <c r="N2747" t="s">
        <v>24</v>
      </c>
      <c r="O2747" s="1">
        <v>40332.739953703705</v>
      </c>
    </row>
    <row r="2748" spans="1:15" x14ac:dyDescent="0.35">
      <c r="A2748" t="s">
        <v>15</v>
      </c>
      <c r="B2748" t="s">
        <v>25</v>
      </c>
      <c r="C2748">
        <v>202507</v>
      </c>
      <c r="D2748" t="s">
        <v>17</v>
      </c>
      <c r="E2748" t="s">
        <v>18</v>
      </c>
      <c r="F2748" t="s">
        <v>19</v>
      </c>
      <c r="G2748" t="s">
        <v>20</v>
      </c>
      <c r="I2748" t="s">
        <v>22</v>
      </c>
      <c r="N2748" t="s">
        <v>24</v>
      </c>
      <c r="O2748" s="1">
        <v>40333.12395833333</v>
      </c>
    </row>
    <row r="2749" spans="1:15" x14ac:dyDescent="0.35">
      <c r="A2749" t="s">
        <v>221</v>
      </c>
      <c r="B2749" t="s">
        <v>25</v>
      </c>
      <c r="C2749">
        <v>307742</v>
      </c>
      <c r="D2749" t="s">
        <v>17</v>
      </c>
      <c r="E2749" t="s">
        <v>18</v>
      </c>
      <c r="F2749" t="s">
        <v>19</v>
      </c>
      <c r="H2749" t="s">
        <v>377</v>
      </c>
      <c r="I2749" t="s">
        <v>22</v>
      </c>
      <c r="K2749" t="s">
        <v>195</v>
      </c>
      <c r="M2749" t="s">
        <v>1563</v>
      </c>
      <c r="N2749" t="s">
        <v>34</v>
      </c>
      <c r="O2749" s="1">
        <v>40333.318449074075</v>
      </c>
    </row>
    <row r="2750" spans="1:15" x14ac:dyDescent="0.35">
      <c r="A2750" t="s">
        <v>15</v>
      </c>
      <c r="B2750" t="s">
        <v>16</v>
      </c>
      <c r="C2750">
        <v>318791</v>
      </c>
      <c r="D2750" t="s">
        <v>17</v>
      </c>
      <c r="E2750" t="s">
        <v>18</v>
      </c>
      <c r="F2750" t="s">
        <v>19</v>
      </c>
      <c r="G2750" t="s">
        <v>20</v>
      </c>
      <c r="H2750" t="s">
        <v>232</v>
      </c>
      <c r="I2750" t="s">
        <v>114</v>
      </c>
      <c r="J2750">
        <v>460</v>
      </c>
      <c r="K2750" t="s">
        <v>81</v>
      </c>
      <c r="M2750" t="s">
        <v>1593</v>
      </c>
      <c r="N2750" t="s">
        <v>24</v>
      </c>
      <c r="O2750" s="1">
        <v>40335.590243055558</v>
      </c>
    </row>
    <row r="2751" spans="1:15" x14ac:dyDescent="0.35">
      <c r="A2751" t="s">
        <v>15</v>
      </c>
      <c r="B2751" t="s">
        <v>25</v>
      </c>
      <c r="C2751">
        <v>788775</v>
      </c>
      <c r="D2751" t="s">
        <v>17</v>
      </c>
      <c r="E2751" t="s">
        <v>18</v>
      </c>
      <c r="F2751" t="s">
        <v>34</v>
      </c>
      <c r="G2751" t="s">
        <v>20</v>
      </c>
      <c r="H2751" t="s">
        <v>2443</v>
      </c>
      <c r="I2751" t="s">
        <v>114</v>
      </c>
      <c r="N2751" t="s">
        <v>24</v>
      </c>
      <c r="O2751" s="1">
        <v>40335.799074074072</v>
      </c>
    </row>
    <row r="2752" spans="1:15" x14ac:dyDescent="0.35">
      <c r="A2752" t="s">
        <v>15</v>
      </c>
      <c r="B2752" t="s">
        <v>25</v>
      </c>
      <c r="C2752">
        <v>701439</v>
      </c>
      <c r="D2752" t="s">
        <v>17</v>
      </c>
      <c r="E2752" t="s">
        <v>18</v>
      </c>
      <c r="F2752" t="s">
        <v>19</v>
      </c>
      <c r="G2752" t="s">
        <v>20</v>
      </c>
      <c r="H2752" t="s">
        <v>224</v>
      </c>
      <c r="I2752" t="s">
        <v>22</v>
      </c>
      <c r="N2752" t="s">
        <v>24</v>
      </c>
      <c r="O2752" s="1">
        <v>40335.844236111108</v>
      </c>
    </row>
    <row r="2753" spans="1:15" x14ac:dyDescent="0.35">
      <c r="A2753" t="s">
        <v>15</v>
      </c>
      <c r="B2753" t="s">
        <v>25</v>
      </c>
      <c r="C2753" t="s">
        <v>2986</v>
      </c>
      <c r="D2753" t="s">
        <v>17</v>
      </c>
      <c r="E2753" t="s">
        <v>18</v>
      </c>
      <c r="F2753" t="s">
        <v>34</v>
      </c>
      <c r="I2753" t="s">
        <v>22</v>
      </c>
      <c r="N2753" t="s">
        <v>24</v>
      </c>
      <c r="O2753" s="1">
        <v>40335.911458333336</v>
      </c>
    </row>
    <row r="2754" spans="1:15" x14ac:dyDescent="0.35">
      <c r="A2754" t="s">
        <v>15</v>
      </c>
      <c r="B2754" t="s">
        <v>25</v>
      </c>
      <c r="C2754">
        <v>613496</v>
      </c>
      <c r="D2754" t="s">
        <v>17</v>
      </c>
      <c r="E2754" t="s">
        <v>18</v>
      </c>
      <c r="F2754" t="s">
        <v>19</v>
      </c>
      <c r="G2754" t="s">
        <v>20</v>
      </c>
      <c r="I2754" t="s">
        <v>144</v>
      </c>
      <c r="N2754" t="s">
        <v>24</v>
      </c>
      <c r="O2754" s="1">
        <v>40336.490648148145</v>
      </c>
    </row>
    <row r="2755" spans="1:15" x14ac:dyDescent="0.35">
      <c r="A2755" t="s">
        <v>972</v>
      </c>
      <c r="B2755" t="s">
        <v>25</v>
      </c>
      <c r="C2755">
        <v>470960</v>
      </c>
      <c r="D2755" t="s">
        <v>17</v>
      </c>
      <c r="E2755" t="s">
        <v>18</v>
      </c>
      <c r="F2755" t="s">
        <v>19</v>
      </c>
      <c r="G2755" t="s">
        <v>20</v>
      </c>
      <c r="H2755" t="s">
        <v>239</v>
      </c>
      <c r="I2755" t="s">
        <v>22</v>
      </c>
      <c r="K2755" t="s">
        <v>250</v>
      </c>
      <c r="N2755" t="s">
        <v>24</v>
      </c>
      <c r="O2755" s="1">
        <v>40336.722858796296</v>
      </c>
    </row>
    <row r="2756" spans="1:15" x14ac:dyDescent="0.35">
      <c r="A2756" t="s">
        <v>15</v>
      </c>
      <c r="B2756" t="s">
        <v>16</v>
      </c>
      <c r="C2756">
        <v>674144</v>
      </c>
      <c r="D2756" t="s">
        <v>17</v>
      </c>
      <c r="E2756" t="s">
        <v>18</v>
      </c>
      <c r="F2756" t="s">
        <v>19</v>
      </c>
      <c r="G2756" t="s">
        <v>20</v>
      </c>
      <c r="H2756" t="s">
        <v>1668</v>
      </c>
      <c r="I2756" t="s">
        <v>22</v>
      </c>
      <c r="N2756" t="s">
        <v>24</v>
      </c>
      <c r="O2756" s="1">
        <v>40336.888055555559</v>
      </c>
    </row>
    <row r="2757" spans="1:15" x14ac:dyDescent="0.35">
      <c r="A2757" t="s">
        <v>327</v>
      </c>
      <c r="B2757" t="s">
        <v>25</v>
      </c>
      <c r="C2757">
        <v>10616</v>
      </c>
      <c r="D2757" t="s">
        <v>17</v>
      </c>
      <c r="E2757" t="s">
        <v>18</v>
      </c>
      <c r="F2757" t="s">
        <v>96</v>
      </c>
      <c r="I2757" t="s">
        <v>22</v>
      </c>
      <c r="N2757" t="s">
        <v>24</v>
      </c>
      <c r="O2757" s="1">
        <v>40337.633240740739</v>
      </c>
    </row>
    <row r="2758" spans="1:15" x14ac:dyDescent="0.35">
      <c r="A2758" t="s">
        <v>15</v>
      </c>
      <c r="B2758" t="s">
        <v>25</v>
      </c>
      <c r="C2758">
        <v>146371</v>
      </c>
      <c r="D2758" t="s">
        <v>17</v>
      </c>
      <c r="E2758" t="s">
        <v>18</v>
      </c>
      <c r="F2758" t="s">
        <v>19</v>
      </c>
      <c r="G2758" t="s">
        <v>20</v>
      </c>
      <c r="H2758" t="s">
        <v>481</v>
      </c>
      <c r="I2758" t="s">
        <v>22</v>
      </c>
      <c r="N2758" t="s">
        <v>24</v>
      </c>
      <c r="O2758" s="1">
        <v>40339.095590277779</v>
      </c>
    </row>
    <row r="2759" spans="1:15" x14ac:dyDescent="0.35">
      <c r="A2759" t="s">
        <v>2482</v>
      </c>
      <c r="B2759" t="s">
        <v>25</v>
      </c>
      <c r="C2759">
        <v>853429</v>
      </c>
      <c r="D2759" t="s">
        <v>17</v>
      </c>
      <c r="E2759" t="s">
        <v>18</v>
      </c>
      <c r="F2759" t="s">
        <v>19</v>
      </c>
      <c r="G2759" t="s">
        <v>20</v>
      </c>
      <c r="H2759" t="s">
        <v>2576</v>
      </c>
      <c r="I2759" t="s">
        <v>22</v>
      </c>
      <c r="M2759" t="s">
        <v>2577</v>
      </c>
      <c r="N2759" t="s">
        <v>24</v>
      </c>
      <c r="O2759" s="1">
        <v>40339.794976851852</v>
      </c>
    </row>
    <row r="2760" spans="1:15" x14ac:dyDescent="0.35">
      <c r="A2760" t="s">
        <v>15</v>
      </c>
      <c r="B2760" t="s">
        <v>25</v>
      </c>
      <c r="C2760">
        <v>826961</v>
      </c>
      <c r="D2760" t="s">
        <v>17</v>
      </c>
      <c r="E2760" t="s">
        <v>18</v>
      </c>
      <c r="F2760" t="s">
        <v>19</v>
      </c>
      <c r="I2760" t="s">
        <v>22</v>
      </c>
      <c r="N2760" t="s">
        <v>24</v>
      </c>
      <c r="O2760" s="1">
        <v>40339.797476851854</v>
      </c>
    </row>
    <row r="2761" spans="1:15" x14ac:dyDescent="0.35">
      <c r="A2761" t="s">
        <v>15</v>
      </c>
      <c r="B2761" t="s">
        <v>25</v>
      </c>
      <c r="C2761">
        <v>142985</v>
      </c>
      <c r="D2761" t="s">
        <v>17</v>
      </c>
      <c r="E2761" t="s">
        <v>18</v>
      </c>
      <c r="F2761" t="s">
        <v>19</v>
      </c>
      <c r="I2761" t="s">
        <v>22</v>
      </c>
      <c r="N2761" t="s">
        <v>24</v>
      </c>
      <c r="O2761" s="1">
        <v>40339.83488425926</v>
      </c>
    </row>
    <row r="2762" spans="1:15" x14ac:dyDescent="0.35">
      <c r="A2762" t="s">
        <v>560</v>
      </c>
      <c r="B2762" t="s">
        <v>25</v>
      </c>
      <c r="C2762">
        <v>284709</v>
      </c>
      <c r="D2762" t="s">
        <v>17</v>
      </c>
      <c r="E2762" t="s">
        <v>18</v>
      </c>
      <c r="H2762" t="s">
        <v>375</v>
      </c>
      <c r="I2762" t="s">
        <v>22</v>
      </c>
      <c r="N2762" t="s">
        <v>24</v>
      </c>
      <c r="O2762" s="1">
        <v>40339.877569444441</v>
      </c>
    </row>
    <row r="2763" spans="1:15" x14ac:dyDescent="0.35">
      <c r="A2763" t="s">
        <v>221</v>
      </c>
      <c r="B2763" t="s">
        <v>16</v>
      </c>
      <c r="C2763">
        <v>425002</v>
      </c>
      <c r="D2763" t="s">
        <v>17</v>
      </c>
      <c r="E2763" t="s">
        <v>18</v>
      </c>
      <c r="F2763" t="s">
        <v>19</v>
      </c>
      <c r="G2763" t="s">
        <v>20</v>
      </c>
      <c r="H2763" t="s">
        <v>518</v>
      </c>
      <c r="I2763" t="s">
        <v>22</v>
      </c>
      <c r="K2763" t="s">
        <v>139</v>
      </c>
      <c r="N2763" t="s">
        <v>34</v>
      </c>
      <c r="O2763" s="1">
        <v>40339.880393518521</v>
      </c>
    </row>
    <row r="2764" spans="1:15" x14ac:dyDescent="0.35">
      <c r="A2764" t="s">
        <v>15</v>
      </c>
      <c r="B2764" t="s">
        <v>25</v>
      </c>
      <c r="C2764">
        <v>118398</v>
      </c>
      <c r="D2764" t="s">
        <v>17</v>
      </c>
      <c r="E2764" t="s">
        <v>18</v>
      </c>
      <c r="F2764" t="s">
        <v>19</v>
      </c>
      <c r="H2764" t="s">
        <v>518</v>
      </c>
      <c r="I2764" t="s">
        <v>22</v>
      </c>
      <c r="N2764" t="s">
        <v>24</v>
      </c>
      <c r="O2764" s="1">
        <v>40339.881597222222</v>
      </c>
    </row>
    <row r="2765" spans="1:15" x14ac:dyDescent="0.35">
      <c r="A2765" t="s">
        <v>221</v>
      </c>
      <c r="B2765" t="s">
        <v>25</v>
      </c>
      <c r="C2765">
        <v>16120</v>
      </c>
      <c r="D2765" t="s">
        <v>17</v>
      </c>
      <c r="E2765" t="s">
        <v>18</v>
      </c>
      <c r="F2765" t="s">
        <v>96</v>
      </c>
      <c r="H2765" t="s">
        <v>518</v>
      </c>
      <c r="I2765" t="s">
        <v>22</v>
      </c>
      <c r="K2765" t="s">
        <v>81</v>
      </c>
      <c r="N2765" t="s">
        <v>167</v>
      </c>
      <c r="O2765" s="1">
        <v>40339.882557870369</v>
      </c>
    </row>
    <row r="2766" spans="1:15" x14ac:dyDescent="0.35">
      <c r="A2766" t="s">
        <v>759</v>
      </c>
      <c r="B2766" t="s">
        <v>25</v>
      </c>
      <c r="C2766">
        <v>916528</v>
      </c>
      <c r="D2766" t="s">
        <v>17</v>
      </c>
      <c r="E2766" t="s">
        <v>18</v>
      </c>
      <c r="F2766" t="s">
        <v>19</v>
      </c>
      <c r="H2766" t="s">
        <v>518</v>
      </c>
      <c r="I2766" t="s">
        <v>22</v>
      </c>
      <c r="N2766" t="s">
        <v>24</v>
      </c>
      <c r="O2766" s="1">
        <v>40339.883287037039</v>
      </c>
    </row>
    <row r="2767" spans="1:15" x14ac:dyDescent="0.35">
      <c r="A2767" t="s">
        <v>221</v>
      </c>
      <c r="B2767" t="s">
        <v>16</v>
      </c>
      <c r="C2767">
        <v>27873</v>
      </c>
      <c r="D2767" t="s">
        <v>17</v>
      </c>
      <c r="E2767" t="s">
        <v>18</v>
      </c>
      <c r="I2767" t="s">
        <v>22</v>
      </c>
      <c r="N2767" t="s">
        <v>24</v>
      </c>
      <c r="O2767" s="1">
        <v>40339.913206018522</v>
      </c>
    </row>
    <row r="2768" spans="1:15" x14ac:dyDescent="0.35">
      <c r="A2768" t="s">
        <v>2482</v>
      </c>
      <c r="B2768" t="s">
        <v>25</v>
      </c>
      <c r="C2768">
        <v>812974</v>
      </c>
      <c r="D2768" t="s">
        <v>17</v>
      </c>
      <c r="E2768" t="s">
        <v>18</v>
      </c>
      <c r="I2768" t="s">
        <v>22</v>
      </c>
      <c r="N2768" t="s">
        <v>24</v>
      </c>
      <c r="O2768" s="1">
        <v>40339.922222222223</v>
      </c>
    </row>
    <row r="2769" spans="1:15" x14ac:dyDescent="0.35">
      <c r="A2769" t="s">
        <v>221</v>
      </c>
      <c r="B2769" t="s">
        <v>25</v>
      </c>
      <c r="C2769">
        <v>5185</v>
      </c>
      <c r="D2769" t="s">
        <v>17</v>
      </c>
      <c r="E2769" t="s">
        <v>18</v>
      </c>
      <c r="F2769" t="s">
        <v>19</v>
      </c>
      <c r="G2769" t="s">
        <v>27</v>
      </c>
      <c r="H2769" t="s">
        <v>239</v>
      </c>
      <c r="I2769" t="s">
        <v>22</v>
      </c>
      <c r="K2769" t="s">
        <v>139</v>
      </c>
      <c r="N2769" t="s">
        <v>34</v>
      </c>
      <c r="O2769" s="1">
        <v>40340.302986111114</v>
      </c>
    </row>
    <row r="2770" spans="1:15" x14ac:dyDescent="0.35">
      <c r="A2770" t="s">
        <v>327</v>
      </c>
      <c r="B2770" t="s">
        <v>16</v>
      </c>
      <c r="C2770">
        <v>407149</v>
      </c>
      <c r="D2770" t="s">
        <v>17</v>
      </c>
      <c r="E2770" t="s">
        <v>18</v>
      </c>
      <c r="F2770" t="s">
        <v>19</v>
      </c>
      <c r="I2770" t="s">
        <v>22</v>
      </c>
      <c r="N2770" t="s">
        <v>24</v>
      </c>
      <c r="O2770" s="1">
        <v>40340.417743055557</v>
      </c>
    </row>
    <row r="2771" spans="1:15" x14ac:dyDescent="0.35">
      <c r="A2771" t="s">
        <v>972</v>
      </c>
      <c r="B2771" t="s">
        <v>25</v>
      </c>
      <c r="C2771">
        <v>86664</v>
      </c>
      <c r="D2771" t="s">
        <v>17</v>
      </c>
      <c r="E2771" t="s">
        <v>18</v>
      </c>
      <c r="F2771" t="s">
        <v>19</v>
      </c>
      <c r="G2771" t="s">
        <v>27</v>
      </c>
      <c r="H2771" t="s">
        <v>156</v>
      </c>
      <c r="I2771" t="s">
        <v>22</v>
      </c>
      <c r="J2771">
        <v>459</v>
      </c>
      <c r="K2771" t="s">
        <v>197</v>
      </c>
      <c r="L2771" s="4">
        <v>19937</v>
      </c>
      <c r="M2771" t="s">
        <v>1026</v>
      </c>
      <c r="N2771" t="s">
        <v>24</v>
      </c>
      <c r="O2771" s="1">
        <v>40340.749745370369</v>
      </c>
    </row>
    <row r="2772" spans="1:15" x14ac:dyDescent="0.35">
      <c r="A2772" t="s">
        <v>15</v>
      </c>
      <c r="B2772" t="s">
        <v>25</v>
      </c>
      <c r="C2772">
        <v>434752</v>
      </c>
      <c r="D2772" t="s">
        <v>17</v>
      </c>
      <c r="E2772" t="s">
        <v>18</v>
      </c>
      <c r="G2772" t="s">
        <v>20</v>
      </c>
      <c r="H2772" t="s">
        <v>1879</v>
      </c>
      <c r="I2772" t="s">
        <v>22</v>
      </c>
      <c r="L2772">
        <v>1963</v>
      </c>
      <c r="N2772" t="s">
        <v>24</v>
      </c>
      <c r="O2772" s="1">
        <v>40340.984664351854</v>
      </c>
    </row>
    <row r="2773" spans="1:15" x14ac:dyDescent="0.35">
      <c r="A2773" t="s">
        <v>560</v>
      </c>
      <c r="B2773" t="s">
        <v>25</v>
      </c>
      <c r="C2773">
        <v>769544</v>
      </c>
      <c r="D2773" t="s">
        <v>17</v>
      </c>
      <c r="E2773" t="s">
        <v>18</v>
      </c>
      <c r="F2773" t="s">
        <v>19</v>
      </c>
      <c r="G2773" t="s">
        <v>20</v>
      </c>
      <c r="H2773" t="s">
        <v>88</v>
      </c>
      <c r="I2773" t="s">
        <v>22</v>
      </c>
      <c r="K2773" t="s">
        <v>195</v>
      </c>
      <c r="N2773" t="s">
        <v>24</v>
      </c>
      <c r="O2773" s="1">
        <v>40341.677777777775</v>
      </c>
    </row>
    <row r="2774" spans="1:15" x14ac:dyDescent="0.35">
      <c r="A2774" t="s">
        <v>15</v>
      </c>
      <c r="B2774" t="s">
        <v>25</v>
      </c>
      <c r="C2774">
        <v>757905</v>
      </c>
      <c r="D2774" t="s">
        <v>17</v>
      </c>
      <c r="E2774" t="s">
        <v>18</v>
      </c>
      <c r="F2774" t="s">
        <v>19</v>
      </c>
      <c r="G2774" t="s">
        <v>20</v>
      </c>
      <c r="H2774" t="s">
        <v>689</v>
      </c>
      <c r="I2774" t="s">
        <v>22</v>
      </c>
      <c r="K2774" t="s">
        <v>31</v>
      </c>
      <c r="N2774" t="s">
        <v>24</v>
      </c>
      <c r="O2774" s="1">
        <v>40342.375358796293</v>
      </c>
    </row>
    <row r="2775" spans="1:15" x14ac:dyDescent="0.35">
      <c r="A2775" t="s">
        <v>327</v>
      </c>
      <c r="B2775" t="s">
        <v>25</v>
      </c>
      <c r="C2775">
        <v>695249</v>
      </c>
      <c r="D2775" t="s">
        <v>17</v>
      </c>
      <c r="E2775" t="s">
        <v>18</v>
      </c>
      <c r="F2775" t="s">
        <v>34</v>
      </c>
      <c r="G2775" t="s">
        <v>20</v>
      </c>
      <c r="H2775" t="s">
        <v>446</v>
      </c>
      <c r="I2775" t="s">
        <v>144</v>
      </c>
      <c r="K2775" t="s">
        <v>1939</v>
      </c>
      <c r="M2775" t="s">
        <v>2309</v>
      </c>
      <c r="N2775" t="s">
        <v>24</v>
      </c>
      <c r="O2775" s="1">
        <v>40342.473020833335</v>
      </c>
    </row>
    <row r="2776" spans="1:15" x14ac:dyDescent="0.35">
      <c r="A2776" t="s">
        <v>15</v>
      </c>
      <c r="B2776" t="s">
        <v>16</v>
      </c>
      <c r="C2776">
        <v>216586</v>
      </c>
      <c r="D2776" t="s">
        <v>17</v>
      </c>
      <c r="E2776" t="s">
        <v>18</v>
      </c>
      <c r="F2776" t="s">
        <v>19</v>
      </c>
      <c r="I2776" t="s">
        <v>22</v>
      </c>
      <c r="N2776" t="s">
        <v>24</v>
      </c>
      <c r="O2776" s="1">
        <v>40342.505972222221</v>
      </c>
    </row>
    <row r="2777" spans="1:15" x14ac:dyDescent="0.35">
      <c r="A2777" t="s">
        <v>15</v>
      </c>
      <c r="B2777" t="s">
        <v>25</v>
      </c>
      <c r="C2777" t="s">
        <v>2877</v>
      </c>
      <c r="D2777" t="s">
        <v>17</v>
      </c>
      <c r="E2777" t="s">
        <v>18</v>
      </c>
      <c r="F2777" t="s">
        <v>19</v>
      </c>
      <c r="G2777" t="s">
        <v>20</v>
      </c>
      <c r="H2777" t="s">
        <v>388</v>
      </c>
      <c r="I2777" t="s">
        <v>22</v>
      </c>
      <c r="N2777" t="s">
        <v>24</v>
      </c>
      <c r="O2777" s="1">
        <v>40343.335740740738</v>
      </c>
    </row>
    <row r="2778" spans="1:15" x14ac:dyDescent="0.35">
      <c r="A2778" t="s">
        <v>15</v>
      </c>
      <c r="B2778" t="s">
        <v>25</v>
      </c>
      <c r="C2778">
        <v>751034</v>
      </c>
      <c r="D2778" t="s">
        <v>17</v>
      </c>
      <c r="E2778" t="s">
        <v>18</v>
      </c>
      <c r="F2778" t="s">
        <v>19</v>
      </c>
      <c r="G2778" t="s">
        <v>20</v>
      </c>
      <c r="I2778" t="s">
        <v>22</v>
      </c>
      <c r="N2778" t="s">
        <v>24</v>
      </c>
      <c r="O2778" s="1">
        <v>40343.457777777781</v>
      </c>
    </row>
    <row r="2779" spans="1:15" x14ac:dyDescent="0.35">
      <c r="A2779" t="s">
        <v>15</v>
      </c>
      <c r="B2779" t="s">
        <v>25</v>
      </c>
      <c r="C2779">
        <v>680337</v>
      </c>
      <c r="D2779" t="s">
        <v>17</v>
      </c>
      <c r="E2779" t="s">
        <v>18</v>
      </c>
      <c r="F2779" t="s">
        <v>34</v>
      </c>
      <c r="G2779" t="s">
        <v>20</v>
      </c>
      <c r="H2779" t="s">
        <v>239</v>
      </c>
      <c r="I2779" t="s">
        <v>22</v>
      </c>
      <c r="J2779">
        <v>460</v>
      </c>
      <c r="M2779" t="s">
        <v>2283</v>
      </c>
      <c r="N2779" t="s">
        <v>24</v>
      </c>
      <c r="O2779" s="1">
        <v>40343.580370370371</v>
      </c>
    </row>
    <row r="2780" spans="1:15" x14ac:dyDescent="0.35">
      <c r="A2780" t="s">
        <v>327</v>
      </c>
      <c r="B2780" t="s">
        <v>25</v>
      </c>
      <c r="C2780">
        <v>874575</v>
      </c>
      <c r="D2780" t="s">
        <v>17</v>
      </c>
      <c r="E2780" t="s">
        <v>18</v>
      </c>
      <c r="F2780" t="s">
        <v>34</v>
      </c>
      <c r="G2780" t="s">
        <v>20</v>
      </c>
      <c r="I2780" t="s">
        <v>22</v>
      </c>
      <c r="K2780" t="s">
        <v>81</v>
      </c>
      <c r="N2780" t="s">
        <v>24</v>
      </c>
      <c r="O2780" s="1">
        <v>40343.599918981483</v>
      </c>
    </row>
    <row r="2781" spans="1:15" x14ac:dyDescent="0.35">
      <c r="A2781" t="s">
        <v>221</v>
      </c>
      <c r="B2781" t="s">
        <v>25</v>
      </c>
      <c r="C2781">
        <v>4710</v>
      </c>
      <c r="D2781" t="s">
        <v>17</v>
      </c>
      <c r="E2781" t="s">
        <v>18</v>
      </c>
      <c r="F2781" t="s">
        <v>19</v>
      </c>
      <c r="G2781" t="s">
        <v>27</v>
      </c>
      <c r="H2781" t="s">
        <v>271</v>
      </c>
      <c r="I2781" t="s">
        <v>22</v>
      </c>
      <c r="K2781" t="s">
        <v>139</v>
      </c>
      <c r="N2781" t="s">
        <v>34</v>
      </c>
      <c r="O2781" s="1">
        <v>40343.849594907406</v>
      </c>
    </row>
    <row r="2782" spans="1:15" x14ac:dyDescent="0.35">
      <c r="A2782" t="s">
        <v>221</v>
      </c>
      <c r="B2782" t="s">
        <v>16</v>
      </c>
      <c r="C2782">
        <v>9163</v>
      </c>
      <c r="D2782" t="s">
        <v>17</v>
      </c>
      <c r="E2782" t="s">
        <v>18</v>
      </c>
      <c r="F2782" t="s">
        <v>19</v>
      </c>
      <c r="G2782" t="s">
        <v>27</v>
      </c>
      <c r="H2782" t="s">
        <v>399</v>
      </c>
      <c r="I2782" t="s">
        <v>22</v>
      </c>
      <c r="K2782" t="s">
        <v>139</v>
      </c>
      <c r="N2782" t="s">
        <v>34</v>
      </c>
      <c r="O2782" s="1">
        <v>40343.850405092591</v>
      </c>
    </row>
    <row r="2783" spans="1:15" x14ac:dyDescent="0.35">
      <c r="A2783" t="s">
        <v>15</v>
      </c>
      <c r="B2783" t="s">
        <v>16</v>
      </c>
      <c r="C2783">
        <v>392818</v>
      </c>
      <c r="D2783" t="s">
        <v>17</v>
      </c>
      <c r="E2783" t="s">
        <v>18</v>
      </c>
      <c r="F2783" t="s">
        <v>19</v>
      </c>
      <c r="G2783" t="s">
        <v>20</v>
      </c>
      <c r="H2783" t="s">
        <v>28</v>
      </c>
      <c r="I2783" t="s">
        <v>22</v>
      </c>
      <c r="L2783">
        <v>1962</v>
      </c>
      <c r="N2783" t="s">
        <v>24</v>
      </c>
      <c r="O2783" s="1">
        <v>40343.88658564815</v>
      </c>
    </row>
    <row r="2784" spans="1:15" x14ac:dyDescent="0.35">
      <c r="A2784" t="s">
        <v>15</v>
      </c>
      <c r="B2784" t="s">
        <v>25</v>
      </c>
      <c r="C2784">
        <v>436806</v>
      </c>
      <c r="D2784" t="s">
        <v>17</v>
      </c>
      <c r="E2784" t="s">
        <v>18</v>
      </c>
      <c r="F2784" t="s">
        <v>19</v>
      </c>
      <c r="H2784" t="s">
        <v>748</v>
      </c>
      <c r="I2784" t="s">
        <v>22</v>
      </c>
      <c r="K2784" t="s">
        <v>139</v>
      </c>
      <c r="N2784" t="s">
        <v>24</v>
      </c>
      <c r="O2784" s="1">
        <v>40343.924930555557</v>
      </c>
    </row>
    <row r="2785" spans="1:15" x14ac:dyDescent="0.35">
      <c r="A2785" t="s">
        <v>500</v>
      </c>
      <c r="B2785" t="s">
        <v>25</v>
      </c>
      <c r="C2785">
        <v>35340</v>
      </c>
      <c r="D2785" t="s">
        <v>17</v>
      </c>
      <c r="E2785" t="s">
        <v>18</v>
      </c>
      <c r="F2785" t="s">
        <v>19</v>
      </c>
      <c r="G2785" t="s">
        <v>27</v>
      </c>
      <c r="H2785" t="s">
        <v>52</v>
      </c>
      <c r="I2785" t="s">
        <v>737</v>
      </c>
      <c r="L2785">
        <v>1948</v>
      </c>
      <c r="M2785" t="s">
        <v>738</v>
      </c>
      <c r="N2785" t="s">
        <v>24</v>
      </c>
      <c r="O2785" s="1">
        <v>40344.019687499997</v>
      </c>
    </row>
    <row r="2786" spans="1:15" x14ac:dyDescent="0.35">
      <c r="B2786" t="s">
        <v>25</v>
      </c>
      <c r="C2786">
        <v>427</v>
      </c>
      <c r="D2786" t="s">
        <v>17</v>
      </c>
      <c r="E2786" t="s">
        <v>18</v>
      </c>
      <c r="F2786" t="s">
        <v>19</v>
      </c>
      <c r="G2786" t="s">
        <v>27</v>
      </c>
      <c r="H2786" t="s">
        <v>77</v>
      </c>
      <c r="I2786" t="s">
        <v>22</v>
      </c>
      <c r="K2786" t="s">
        <v>31</v>
      </c>
      <c r="N2786" t="s">
        <v>24</v>
      </c>
      <c r="O2786" s="1">
        <v>40345.300243055557</v>
      </c>
    </row>
    <row r="2787" spans="1:15" x14ac:dyDescent="0.35">
      <c r="B2787" t="s">
        <v>1112</v>
      </c>
      <c r="C2787">
        <v>277933</v>
      </c>
      <c r="D2787" t="s">
        <v>17</v>
      </c>
      <c r="E2787" t="s">
        <v>18</v>
      </c>
      <c r="F2787" t="s">
        <v>19</v>
      </c>
      <c r="G2787" t="s">
        <v>20</v>
      </c>
      <c r="H2787" t="s">
        <v>1513</v>
      </c>
      <c r="I2787" t="s">
        <v>114</v>
      </c>
      <c r="K2787" t="s">
        <v>374</v>
      </c>
      <c r="N2787" t="s">
        <v>24</v>
      </c>
      <c r="O2787" s="1">
        <v>40345.480254629627</v>
      </c>
    </row>
    <row r="2788" spans="1:15" x14ac:dyDescent="0.35">
      <c r="A2788" t="s">
        <v>15</v>
      </c>
      <c r="B2788" t="s">
        <v>16</v>
      </c>
      <c r="C2788">
        <v>55169</v>
      </c>
      <c r="D2788" t="s">
        <v>17</v>
      </c>
      <c r="E2788" t="s">
        <v>18</v>
      </c>
      <c r="F2788" t="s">
        <v>19</v>
      </c>
      <c r="G2788" t="s">
        <v>27</v>
      </c>
      <c r="I2788" t="s">
        <v>22</v>
      </c>
      <c r="N2788" t="s">
        <v>24</v>
      </c>
      <c r="O2788" s="1">
        <v>40345.727164351854</v>
      </c>
    </row>
    <row r="2789" spans="1:15" x14ac:dyDescent="0.35">
      <c r="A2789" t="s">
        <v>221</v>
      </c>
      <c r="B2789" t="s">
        <v>25</v>
      </c>
      <c r="C2789">
        <v>875229</v>
      </c>
      <c r="D2789" t="s">
        <v>17</v>
      </c>
      <c r="E2789" t="s">
        <v>18</v>
      </c>
      <c r="F2789" t="s">
        <v>19</v>
      </c>
      <c r="G2789" t="s">
        <v>20</v>
      </c>
      <c r="H2789" t="s">
        <v>46</v>
      </c>
      <c r="I2789" t="s">
        <v>22</v>
      </c>
      <c r="L2789" t="s">
        <v>2623</v>
      </c>
      <c r="N2789" t="s">
        <v>34</v>
      </c>
      <c r="O2789" s="1">
        <v>40346.215370370373</v>
      </c>
    </row>
    <row r="2790" spans="1:15" x14ac:dyDescent="0.35">
      <c r="A2790" t="s">
        <v>97</v>
      </c>
      <c r="B2790" t="s">
        <v>16</v>
      </c>
      <c r="C2790">
        <v>884</v>
      </c>
      <c r="D2790" t="s">
        <v>17</v>
      </c>
      <c r="E2790" t="s">
        <v>36</v>
      </c>
      <c r="F2790" t="s">
        <v>96</v>
      </c>
      <c r="H2790" t="s">
        <v>102</v>
      </c>
      <c r="I2790" t="s">
        <v>22</v>
      </c>
      <c r="M2790" t="s">
        <v>103</v>
      </c>
      <c r="N2790" t="s">
        <v>24</v>
      </c>
      <c r="O2790" s="1">
        <v>40346.432071759256</v>
      </c>
    </row>
    <row r="2791" spans="1:15" x14ac:dyDescent="0.35">
      <c r="A2791" t="s">
        <v>327</v>
      </c>
      <c r="B2791" t="s">
        <v>25</v>
      </c>
      <c r="C2791">
        <v>152591</v>
      </c>
      <c r="D2791" t="s">
        <v>17</v>
      </c>
      <c r="E2791" t="s">
        <v>18</v>
      </c>
      <c r="F2791" t="s">
        <v>34</v>
      </c>
      <c r="G2791" t="s">
        <v>20</v>
      </c>
      <c r="H2791" t="s">
        <v>254</v>
      </c>
      <c r="I2791" t="s">
        <v>22</v>
      </c>
      <c r="N2791" t="s">
        <v>24</v>
      </c>
      <c r="O2791" s="1">
        <v>40346.704861111109</v>
      </c>
    </row>
    <row r="2792" spans="1:15" x14ac:dyDescent="0.35">
      <c r="A2792" t="s">
        <v>186</v>
      </c>
      <c r="B2792" t="s">
        <v>16</v>
      </c>
      <c r="C2792">
        <v>621916</v>
      </c>
      <c r="D2792" t="s">
        <v>17</v>
      </c>
      <c r="E2792" t="s">
        <v>18</v>
      </c>
      <c r="F2792" t="s">
        <v>19</v>
      </c>
      <c r="G2792" t="s">
        <v>20</v>
      </c>
      <c r="H2792" t="s">
        <v>2202</v>
      </c>
      <c r="I2792" t="s">
        <v>22</v>
      </c>
      <c r="N2792" t="s">
        <v>167</v>
      </c>
      <c r="O2792" s="1">
        <v>40347.587592592594</v>
      </c>
    </row>
    <row r="2793" spans="1:15" x14ac:dyDescent="0.35">
      <c r="A2793" t="s">
        <v>221</v>
      </c>
      <c r="B2793" t="s">
        <v>16</v>
      </c>
      <c r="C2793">
        <v>17965</v>
      </c>
      <c r="D2793" t="s">
        <v>17</v>
      </c>
      <c r="E2793" t="s">
        <v>18</v>
      </c>
      <c r="F2793" t="s">
        <v>19</v>
      </c>
      <c r="I2793" t="s">
        <v>22</v>
      </c>
      <c r="N2793" t="s">
        <v>167</v>
      </c>
      <c r="O2793" s="1">
        <v>40347.706053240741</v>
      </c>
    </row>
    <row r="2794" spans="1:15" x14ac:dyDescent="0.35">
      <c r="A2794" t="s">
        <v>1381</v>
      </c>
      <c r="B2794" t="s">
        <v>25</v>
      </c>
      <c r="C2794">
        <v>236502</v>
      </c>
      <c r="D2794" t="s">
        <v>17</v>
      </c>
      <c r="E2794" t="s">
        <v>18</v>
      </c>
      <c r="F2794" t="s">
        <v>19</v>
      </c>
      <c r="G2794" t="s">
        <v>20</v>
      </c>
      <c r="H2794" t="s">
        <v>316</v>
      </c>
      <c r="I2794" t="s">
        <v>144</v>
      </c>
      <c r="K2794" t="s">
        <v>197</v>
      </c>
      <c r="N2794" t="s">
        <v>24</v>
      </c>
      <c r="O2794" s="1">
        <v>40348.847303240742</v>
      </c>
    </row>
    <row r="2795" spans="1:15" x14ac:dyDescent="0.35">
      <c r="A2795" t="s">
        <v>15</v>
      </c>
      <c r="B2795" t="s">
        <v>25</v>
      </c>
      <c r="C2795">
        <v>925096</v>
      </c>
      <c r="D2795" t="s">
        <v>17</v>
      </c>
      <c r="E2795" t="s">
        <v>18</v>
      </c>
      <c r="F2795" t="s">
        <v>19</v>
      </c>
      <c r="G2795" t="s">
        <v>20</v>
      </c>
      <c r="H2795" t="s">
        <v>1312</v>
      </c>
      <c r="I2795" t="s">
        <v>22</v>
      </c>
      <c r="K2795" t="s">
        <v>2714</v>
      </c>
      <c r="M2795" t="s">
        <v>2715</v>
      </c>
      <c r="N2795" t="s">
        <v>167</v>
      </c>
      <c r="O2795" s="1">
        <v>40348.9925</v>
      </c>
    </row>
    <row r="2796" spans="1:15" x14ac:dyDescent="0.35">
      <c r="A2796" t="s">
        <v>560</v>
      </c>
      <c r="B2796" t="s">
        <v>25</v>
      </c>
      <c r="C2796">
        <v>428365</v>
      </c>
      <c r="D2796" t="s">
        <v>17</v>
      </c>
      <c r="E2796" t="s">
        <v>18</v>
      </c>
      <c r="I2796" t="s">
        <v>22</v>
      </c>
      <c r="N2796" t="s">
        <v>24</v>
      </c>
      <c r="O2796" s="1">
        <v>40349.731041666666</v>
      </c>
    </row>
    <row r="2797" spans="1:15" x14ac:dyDescent="0.35">
      <c r="A2797" t="s">
        <v>15</v>
      </c>
      <c r="B2797" t="s">
        <v>25</v>
      </c>
      <c r="C2797">
        <v>667142</v>
      </c>
      <c r="D2797" t="s">
        <v>17</v>
      </c>
      <c r="E2797" t="s">
        <v>18</v>
      </c>
      <c r="F2797" t="s">
        <v>19</v>
      </c>
      <c r="G2797" t="s">
        <v>20</v>
      </c>
      <c r="H2797" t="s">
        <v>1396</v>
      </c>
      <c r="I2797" t="s">
        <v>22</v>
      </c>
      <c r="N2797" t="s">
        <v>24</v>
      </c>
      <c r="O2797" s="1">
        <v>40349.945775462962</v>
      </c>
    </row>
    <row r="2798" spans="1:15" x14ac:dyDescent="0.35">
      <c r="A2798" t="s">
        <v>15</v>
      </c>
      <c r="B2798" t="s">
        <v>25</v>
      </c>
      <c r="C2798">
        <v>925096</v>
      </c>
      <c r="D2798" t="s">
        <v>17</v>
      </c>
      <c r="E2798" t="s">
        <v>18</v>
      </c>
      <c r="F2798" t="s">
        <v>19</v>
      </c>
      <c r="G2798" t="s">
        <v>20</v>
      </c>
      <c r="H2798" t="s">
        <v>172</v>
      </c>
      <c r="I2798" t="s">
        <v>22</v>
      </c>
      <c r="N2798" t="s">
        <v>24</v>
      </c>
      <c r="O2798" s="1">
        <v>40350.284317129626</v>
      </c>
    </row>
    <row r="2799" spans="1:15" x14ac:dyDescent="0.35">
      <c r="A2799" t="s">
        <v>15</v>
      </c>
      <c r="B2799" t="s">
        <v>16</v>
      </c>
      <c r="C2799">
        <v>674140</v>
      </c>
      <c r="D2799" t="s">
        <v>17</v>
      </c>
      <c r="E2799" t="s">
        <v>18</v>
      </c>
      <c r="F2799" t="s">
        <v>34</v>
      </c>
      <c r="G2799" t="s">
        <v>20</v>
      </c>
      <c r="H2799" t="s">
        <v>56</v>
      </c>
      <c r="I2799" t="s">
        <v>22</v>
      </c>
      <c r="N2799" t="s">
        <v>24</v>
      </c>
      <c r="O2799" s="1">
        <v>40350.284583333334</v>
      </c>
    </row>
    <row r="2800" spans="1:15" x14ac:dyDescent="0.35">
      <c r="A2800" t="s">
        <v>15</v>
      </c>
      <c r="B2800" t="s">
        <v>16</v>
      </c>
      <c r="C2800" t="s">
        <v>2831</v>
      </c>
      <c r="D2800" t="s">
        <v>17</v>
      </c>
      <c r="E2800" t="s">
        <v>18</v>
      </c>
      <c r="F2800" t="s">
        <v>19</v>
      </c>
      <c r="G2800" t="s">
        <v>20</v>
      </c>
      <c r="H2800" t="s">
        <v>2494</v>
      </c>
      <c r="I2800" t="s">
        <v>22</v>
      </c>
      <c r="K2800" t="s">
        <v>31</v>
      </c>
      <c r="N2800" t="s">
        <v>167</v>
      </c>
      <c r="O2800" s="1">
        <v>40350.58693287037</v>
      </c>
    </row>
    <row r="2801" spans="1:15" x14ac:dyDescent="0.35">
      <c r="A2801" t="s">
        <v>15</v>
      </c>
      <c r="B2801" t="s">
        <v>16</v>
      </c>
      <c r="C2801">
        <v>592048</v>
      </c>
      <c r="D2801" t="s">
        <v>17</v>
      </c>
      <c r="E2801" t="s">
        <v>18</v>
      </c>
      <c r="F2801" t="s">
        <v>19</v>
      </c>
      <c r="G2801" t="s">
        <v>20</v>
      </c>
      <c r="I2801" t="s">
        <v>22</v>
      </c>
      <c r="N2801" t="s">
        <v>24</v>
      </c>
      <c r="O2801" s="1">
        <v>40351.514444444445</v>
      </c>
    </row>
    <row r="2802" spans="1:15" x14ac:dyDescent="0.35">
      <c r="A2802" t="s">
        <v>327</v>
      </c>
      <c r="B2802" t="s">
        <v>16</v>
      </c>
      <c r="C2802">
        <v>334928</v>
      </c>
      <c r="D2802" t="s">
        <v>17</v>
      </c>
      <c r="E2802" t="s">
        <v>18</v>
      </c>
      <c r="F2802" t="s">
        <v>19</v>
      </c>
      <c r="I2802" t="s">
        <v>22</v>
      </c>
      <c r="N2802" t="s">
        <v>24</v>
      </c>
      <c r="O2802" s="1">
        <v>40351.664988425924</v>
      </c>
    </row>
    <row r="2803" spans="1:15" x14ac:dyDescent="0.35">
      <c r="A2803" t="s">
        <v>500</v>
      </c>
      <c r="B2803" t="s">
        <v>25</v>
      </c>
      <c r="C2803">
        <v>513189</v>
      </c>
      <c r="D2803" t="s">
        <v>17</v>
      </c>
      <c r="E2803" t="s">
        <v>18</v>
      </c>
      <c r="F2803" t="s">
        <v>34</v>
      </c>
      <c r="I2803" t="s">
        <v>22</v>
      </c>
      <c r="N2803" t="s">
        <v>24</v>
      </c>
      <c r="O2803" s="1">
        <v>40351.697453703702</v>
      </c>
    </row>
    <row r="2804" spans="1:15" x14ac:dyDescent="0.35">
      <c r="B2804" t="s">
        <v>1112</v>
      </c>
      <c r="C2804">
        <v>771204</v>
      </c>
      <c r="D2804" t="s">
        <v>17</v>
      </c>
      <c r="E2804" t="s">
        <v>18</v>
      </c>
      <c r="F2804" t="s">
        <v>34</v>
      </c>
      <c r="G2804" t="s">
        <v>20</v>
      </c>
      <c r="H2804" t="s">
        <v>128</v>
      </c>
      <c r="I2804" t="s">
        <v>22</v>
      </c>
      <c r="N2804" t="s">
        <v>24</v>
      </c>
      <c r="O2804" s="1">
        <v>40352.659178240741</v>
      </c>
    </row>
    <row r="2805" spans="1:15" x14ac:dyDescent="0.35">
      <c r="A2805" t="s">
        <v>560</v>
      </c>
      <c r="B2805" t="s">
        <v>25</v>
      </c>
      <c r="C2805">
        <v>841841</v>
      </c>
      <c r="D2805" t="s">
        <v>17</v>
      </c>
      <c r="E2805" t="s">
        <v>18</v>
      </c>
      <c r="F2805" t="s">
        <v>19</v>
      </c>
      <c r="G2805" t="s">
        <v>20</v>
      </c>
      <c r="H2805" t="s">
        <v>2554</v>
      </c>
      <c r="I2805" t="s">
        <v>22</v>
      </c>
      <c r="K2805" t="s">
        <v>195</v>
      </c>
      <c r="M2805" t="s">
        <v>2555</v>
      </c>
      <c r="N2805" t="s">
        <v>24</v>
      </c>
      <c r="O2805" s="1">
        <v>40353.296631944446</v>
      </c>
    </row>
    <row r="2806" spans="1:15" x14ac:dyDescent="0.35">
      <c r="A2806" t="s">
        <v>15</v>
      </c>
      <c r="B2806" t="s">
        <v>25</v>
      </c>
      <c r="C2806">
        <v>738032</v>
      </c>
      <c r="D2806" t="s">
        <v>17</v>
      </c>
      <c r="E2806" t="s">
        <v>18</v>
      </c>
      <c r="F2806" t="s">
        <v>19</v>
      </c>
      <c r="G2806" t="s">
        <v>20</v>
      </c>
      <c r="H2806" t="s">
        <v>261</v>
      </c>
      <c r="I2806" t="s">
        <v>22</v>
      </c>
      <c r="K2806" t="s">
        <v>195</v>
      </c>
      <c r="N2806" t="s">
        <v>24</v>
      </c>
      <c r="O2806" s="1">
        <v>40353.660324074073</v>
      </c>
    </row>
    <row r="2807" spans="1:15" x14ac:dyDescent="0.35">
      <c r="A2807" t="s">
        <v>15</v>
      </c>
      <c r="B2807" t="s">
        <v>25</v>
      </c>
      <c r="C2807">
        <v>978882</v>
      </c>
      <c r="D2807" t="s">
        <v>17</v>
      </c>
      <c r="E2807" t="s">
        <v>18</v>
      </c>
      <c r="F2807" t="s">
        <v>19</v>
      </c>
      <c r="G2807" t="s">
        <v>20</v>
      </c>
      <c r="I2807" t="s">
        <v>22</v>
      </c>
      <c r="N2807" t="s">
        <v>24</v>
      </c>
      <c r="O2807" s="1">
        <v>40353.740497685183</v>
      </c>
    </row>
    <row r="2808" spans="1:15" x14ac:dyDescent="0.35">
      <c r="A2808" t="s">
        <v>15</v>
      </c>
      <c r="B2808" t="s">
        <v>25</v>
      </c>
      <c r="C2808">
        <v>162738</v>
      </c>
      <c r="D2808" t="s">
        <v>17</v>
      </c>
      <c r="E2808" t="s">
        <v>18</v>
      </c>
      <c r="F2808" t="s">
        <v>19</v>
      </c>
      <c r="G2808" t="s">
        <v>20</v>
      </c>
      <c r="I2808" t="s">
        <v>144</v>
      </c>
      <c r="N2808" t="s">
        <v>24</v>
      </c>
      <c r="O2808" s="1">
        <v>40353.986597222225</v>
      </c>
    </row>
    <row r="2809" spans="1:15" x14ac:dyDescent="0.35">
      <c r="A2809" t="s">
        <v>15</v>
      </c>
      <c r="B2809" t="s">
        <v>25</v>
      </c>
      <c r="C2809">
        <v>662215</v>
      </c>
      <c r="D2809" t="s">
        <v>17</v>
      </c>
      <c r="E2809" t="s">
        <v>18</v>
      </c>
      <c r="F2809" t="s">
        <v>96</v>
      </c>
      <c r="G2809" t="s">
        <v>20</v>
      </c>
      <c r="I2809" t="s">
        <v>22</v>
      </c>
      <c r="N2809" t="s">
        <v>24</v>
      </c>
      <c r="O2809" s="1">
        <v>40354.452407407407</v>
      </c>
    </row>
    <row r="2810" spans="1:15" x14ac:dyDescent="0.35">
      <c r="A2810" t="s">
        <v>15</v>
      </c>
      <c r="B2810" t="s">
        <v>16</v>
      </c>
      <c r="C2810">
        <v>578980</v>
      </c>
      <c r="D2810" t="s">
        <v>17</v>
      </c>
      <c r="E2810" t="s">
        <v>18</v>
      </c>
      <c r="I2810" t="s">
        <v>22</v>
      </c>
      <c r="N2810" t="s">
        <v>24</v>
      </c>
      <c r="O2810" s="1">
        <v>40354.579247685186</v>
      </c>
    </row>
    <row r="2811" spans="1:15" x14ac:dyDescent="0.35">
      <c r="A2811" t="s">
        <v>500</v>
      </c>
      <c r="B2811" t="s">
        <v>25</v>
      </c>
      <c r="C2811">
        <v>654534</v>
      </c>
      <c r="D2811" t="s">
        <v>17</v>
      </c>
      <c r="E2811" t="s">
        <v>18</v>
      </c>
      <c r="F2811" t="s">
        <v>34</v>
      </c>
      <c r="G2811" t="s">
        <v>20</v>
      </c>
      <c r="H2811" t="s">
        <v>162</v>
      </c>
      <c r="I2811" t="s">
        <v>144</v>
      </c>
      <c r="K2811" t="s">
        <v>462</v>
      </c>
      <c r="L2811">
        <v>1968</v>
      </c>
      <c r="N2811" t="s">
        <v>24</v>
      </c>
      <c r="O2811" s="1">
        <v>40356.480405092596</v>
      </c>
    </row>
    <row r="2812" spans="1:15" x14ac:dyDescent="0.35">
      <c r="A2812" t="s">
        <v>15</v>
      </c>
      <c r="B2812" t="s">
        <v>25</v>
      </c>
      <c r="C2812">
        <v>260732</v>
      </c>
      <c r="D2812" t="s">
        <v>17</v>
      </c>
      <c r="E2812" t="s">
        <v>18</v>
      </c>
      <c r="F2812" t="s">
        <v>19</v>
      </c>
      <c r="G2812" t="s">
        <v>20</v>
      </c>
      <c r="H2812" t="s">
        <v>162</v>
      </c>
      <c r="I2812" t="s">
        <v>144</v>
      </c>
      <c r="L2812">
        <v>1958</v>
      </c>
      <c r="M2812" t="s">
        <v>1478</v>
      </c>
      <c r="N2812" t="s">
        <v>24</v>
      </c>
      <c r="O2812" s="1">
        <v>40356.481851851851</v>
      </c>
    </row>
    <row r="2813" spans="1:15" x14ac:dyDescent="0.35">
      <c r="A2813" t="s">
        <v>15</v>
      </c>
      <c r="B2813" t="s">
        <v>16</v>
      </c>
      <c r="C2813">
        <v>84579</v>
      </c>
      <c r="D2813" t="s">
        <v>17</v>
      </c>
      <c r="E2813" t="s">
        <v>18</v>
      </c>
      <c r="F2813" t="s">
        <v>34</v>
      </c>
      <c r="G2813" t="s">
        <v>27</v>
      </c>
      <c r="H2813" t="s">
        <v>481</v>
      </c>
      <c r="I2813" t="s">
        <v>114</v>
      </c>
      <c r="M2813" t="s">
        <v>1000</v>
      </c>
      <c r="N2813" t="s">
        <v>24</v>
      </c>
      <c r="O2813" s="1">
        <v>40357.063831018517</v>
      </c>
    </row>
    <row r="2814" spans="1:15" x14ac:dyDescent="0.35">
      <c r="A2814" t="s">
        <v>15</v>
      </c>
      <c r="B2814" t="s">
        <v>25</v>
      </c>
      <c r="C2814">
        <v>249199</v>
      </c>
      <c r="D2814" t="s">
        <v>17</v>
      </c>
      <c r="E2814" t="s">
        <v>18</v>
      </c>
      <c r="F2814" t="s">
        <v>19</v>
      </c>
      <c r="G2814" t="s">
        <v>20</v>
      </c>
      <c r="H2814" t="s">
        <v>1366</v>
      </c>
      <c r="I2814" t="s">
        <v>22</v>
      </c>
      <c r="L2814">
        <v>1959</v>
      </c>
      <c r="M2814" t="s">
        <v>1448</v>
      </c>
      <c r="N2814" t="s">
        <v>24</v>
      </c>
      <c r="O2814" s="1">
        <v>40357.368773148148</v>
      </c>
    </row>
    <row r="2815" spans="1:15" x14ac:dyDescent="0.35">
      <c r="A2815" t="s">
        <v>15</v>
      </c>
      <c r="B2815" t="s">
        <v>25</v>
      </c>
      <c r="C2815">
        <v>579219</v>
      </c>
      <c r="D2815" t="s">
        <v>17</v>
      </c>
      <c r="E2815" t="s">
        <v>18</v>
      </c>
      <c r="F2815" t="s">
        <v>19</v>
      </c>
      <c r="H2815" t="s">
        <v>382</v>
      </c>
      <c r="I2815" t="s">
        <v>22</v>
      </c>
      <c r="N2815" t="s">
        <v>24</v>
      </c>
      <c r="O2815" s="1">
        <v>40358.432372685187</v>
      </c>
    </row>
    <row r="2816" spans="1:15" x14ac:dyDescent="0.35">
      <c r="A2816" t="s">
        <v>15</v>
      </c>
      <c r="B2816" t="s">
        <v>25</v>
      </c>
      <c r="C2816">
        <v>49149</v>
      </c>
      <c r="D2816" t="s">
        <v>17</v>
      </c>
      <c r="E2816" t="s">
        <v>18</v>
      </c>
      <c r="F2816" t="s">
        <v>19</v>
      </c>
      <c r="I2816" t="s">
        <v>22</v>
      </c>
      <c r="K2816" t="s">
        <v>139</v>
      </c>
      <c r="N2816" t="s">
        <v>24</v>
      </c>
      <c r="O2816" s="1">
        <v>40358.476481481484</v>
      </c>
    </row>
    <row r="2817" spans="1:15" x14ac:dyDescent="0.35">
      <c r="A2817" t="s">
        <v>15</v>
      </c>
      <c r="B2817" t="s">
        <v>25</v>
      </c>
      <c r="C2817">
        <v>241149</v>
      </c>
      <c r="D2817" t="s">
        <v>17</v>
      </c>
      <c r="E2817" t="s">
        <v>18</v>
      </c>
      <c r="G2817" t="s">
        <v>20</v>
      </c>
      <c r="H2817" t="s">
        <v>258</v>
      </c>
      <c r="I2817" t="s">
        <v>22</v>
      </c>
      <c r="N2817" t="s">
        <v>24</v>
      </c>
      <c r="O2817" s="1">
        <v>40358.909421296295</v>
      </c>
    </row>
    <row r="2818" spans="1:15" x14ac:dyDescent="0.35">
      <c r="A2818" t="s">
        <v>15</v>
      </c>
      <c r="B2818" t="s">
        <v>25</v>
      </c>
      <c r="C2818" t="s">
        <v>2856</v>
      </c>
      <c r="D2818" t="s">
        <v>17</v>
      </c>
      <c r="E2818" t="s">
        <v>18</v>
      </c>
      <c r="F2818" t="s">
        <v>19</v>
      </c>
      <c r="G2818" t="s">
        <v>20</v>
      </c>
      <c r="H2818" t="s">
        <v>2857</v>
      </c>
      <c r="I2818" t="s">
        <v>22</v>
      </c>
      <c r="N2818" t="s">
        <v>24</v>
      </c>
      <c r="O2818" s="1">
        <v>40358.909872685188</v>
      </c>
    </row>
    <row r="2819" spans="1:15" x14ac:dyDescent="0.35">
      <c r="A2819" t="s">
        <v>95</v>
      </c>
      <c r="B2819" t="s">
        <v>25</v>
      </c>
      <c r="C2819">
        <v>3999</v>
      </c>
      <c r="D2819" t="s">
        <v>73</v>
      </c>
      <c r="E2819" t="s">
        <v>36</v>
      </c>
      <c r="F2819" t="s">
        <v>96</v>
      </c>
      <c r="G2819" t="s">
        <v>27</v>
      </c>
      <c r="H2819" t="s">
        <v>135</v>
      </c>
      <c r="I2819" t="s">
        <v>22</v>
      </c>
      <c r="K2819" t="s">
        <v>31</v>
      </c>
      <c r="M2819" t="s">
        <v>238</v>
      </c>
      <c r="N2819" t="s">
        <v>24</v>
      </c>
      <c r="O2819" s="1">
        <v>40359.417037037034</v>
      </c>
    </row>
    <row r="2820" spans="1:15" x14ac:dyDescent="0.35">
      <c r="A2820" t="s">
        <v>327</v>
      </c>
      <c r="B2820" t="s">
        <v>25</v>
      </c>
      <c r="C2820">
        <v>129970</v>
      </c>
      <c r="D2820" t="s">
        <v>17</v>
      </c>
      <c r="E2820" t="s">
        <v>18</v>
      </c>
      <c r="F2820" t="s">
        <v>19</v>
      </c>
      <c r="G2820" t="s">
        <v>27</v>
      </c>
      <c r="H2820" t="s">
        <v>232</v>
      </c>
      <c r="I2820" t="s">
        <v>22</v>
      </c>
      <c r="N2820" t="s">
        <v>24</v>
      </c>
      <c r="O2820" s="1">
        <v>40359.708773148152</v>
      </c>
    </row>
    <row r="2821" spans="1:15" x14ac:dyDescent="0.35">
      <c r="A2821" t="s">
        <v>15</v>
      </c>
      <c r="B2821" t="s">
        <v>16</v>
      </c>
      <c r="C2821">
        <v>95105</v>
      </c>
      <c r="D2821" t="s">
        <v>17</v>
      </c>
      <c r="E2821" t="s">
        <v>18</v>
      </c>
      <c r="I2821" t="s">
        <v>22</v>
      </c>
      <c r="N2821" t="s">
        <v>24</v>
      </c>
      <c r="O2821" s="1">
        <v>40359.92459490741</v>
      </c>
    </row>
    <row r="2822" spans="1:15" x14ac:dyDescent="0.35">
      <c r="A2822" t="s">
        <v>221</v>
      </c>
      <c r="B2822" t="s">
        <v>25</v>
      </c>
      <c r="C2822">
        <v>561813</v>
      </c>
      <c r="D2822" t="s">
        <v>17</v>
      </c>
      <c r="E2822" t="s">
        <v>18</v>
      </c>
      <c r="F2822" t="s">
        <v>19</v>
      </c>
      <c r="G2822" t="s">
        <v>20</v>
      </c>
      <c r="H2822" t="s">
        <v>28</v>
      </c>
      <c r="I2822" t="s">
        <v>22</v>
      </c>
      <c r="N2822" t="s">
        <v>34</v>
      </c>
      <c r="O2822" s="1">
        <v>40360.732905092591</v>
      </c>
    </row>
    <row r="2823" spans="1:15" x14ac:dyDescent="0.35">
      <c r="A2823" t="s">
        <v>500</v>
      </c>
      <c r="B2823" t="s">
        <v>16</v>
      </c>
      <c r="C2823">
        <v>48867</v>
      </c>
      <c r="D2823" t="s">
        <v>17</v>
      </c>
      <c r="E2823" t="s">
        <v>18</v>
      </c>
      <c r="F2823" t="s">
        <v>19</v>
      </c>
      <c r="G2823" t="s">
        <v>27</v>
      </c>
      <c r="H2823" t="s">
        <v>469</v>
      </c>
      <c r="I2823" t="s">
        <v>114</v>
      </c>
      <c r="M2823" t="s">
        <v>826</v>
      </c>
      <c r="N2823" t="s">
        <v>24</v>
      </c>
      <c r="O2823" s="1">
        <v>40360.825381944444</v>
      </c>
    </row>
    <row r="2824" spans="1:15" x14ac:dyDescent="0.35">
      <c r="A2824" t="s">
        <v>221</v>
      </c>
      <c r="B2824" t="s">
        <v>25</v>
      </c>
      <c r="C2824">
        <v>15414</v>
      </c>
      <c r="D2824" t="s">
        <v>17</v>
      </c>
      <c r="E2824" t="s">
        <v>18</v>
      </c>
      <c r="F2824" t="s">
        <v>19</v>
      </c>
      <c r="G2824" t="s">
        <v>27</v>
      </c>
      <c r="H2824" t="s">
        <v>503</v>
      </c>
      <c r="I2824" t="s">
        <v>22</v>
      </c>
      <c r="K2824" t="s">
        <v>222</v>
      </c>
      <c r="N2824" t="s">
        <v>167</v>
      </c>
      <c r="O2824" s="1">
        <v>40361.407766203702</v>
      </c>
    </row>
    <row r="2825" spans="1:15" x14ac:dyDescent="0.35">
      <c r="A2825" t="s">
        <v>15</v>
      </c>
      <c r="B2825" t="s">
        <v>25</v>
      </c>
      <c r="C2825" t="s">
        <v>2887</v>
      </c>
      <c r="D2825" t="s">
        <v>17</v>
      </c>
      <c r="E2825" t="s">
        <v>18</v>
      </c>
      <c r="F2825" t="s">
        <v>19</v>
      </c>
      <c r="G2825" t="s">
        <v>20</v>
      </c>
      <c r="H2825" t="s">
        <v>2383</v>
      </c>
      <c r="I2825" t="s">
        <v>22</v>
      </c>
      <c r="K2825" t="s">
        <v>81</v>
      </c>
      <c r="N2825" t="s">
        <v>24</v>
      </c>
      <c r="O2825" s="1">
        <v>40361.997777777775</v>
      </c>
    </row>
    <row r="2826" spans="1:15" x14ac:dyDescent="0.35">
      <c r="A2826" t="s">
        <v>15</v>
      </c>
      <c r="B2826" t="s">
        <v>25</v>
      </c>
      <c r="C2826">
        <v>988076</v>
      </c>
      <c r="D2826" t="s">
        <v>17</v>
      </c>
      <c r="E2826" t="s">
        <v>18</v>
      </c>
      <c r="F2826" t="s">
        <v>19</v>
      </c>
      <c r="G2826" t="s">
        <v>20</v>
      </c>
      <c r="H2826" t="s">
        <v>65</v>
      </c>
      <c r="I2826" t="s">
        <v>22</v>
      </c>
      <c r="N2826" t="s">
        <v>24</v>
      </c>
      <c r="O2826" s="1">
        <v>40362.361238425925</v>
      </c>
    </row>
    <row r="2827" spans="1:15" x14ac:dyDescent="0.35">
      <c r="A2827" t="s">
        <v>15</v>
      </c>
      <c r="B2827" t="s">
        <v>25</v>
      </c>
      <c r="C2827">
        <v>655836</v>
      </c>
      <c r="D2827" t="s">
        <v>17</v>
      </c>
      <c r="E2827" t="s">
        <v>18</v>
      </c>
      <c r="F2827" t="s">
        <v>19</v>
      </c>
      <c r="G2827" t="s">
        <v>20</v>
      </c>
      <c r="H2827" t="s">
        <v>748</v>
      </c>
      <c r="I2827" t="s">
        <v>22</v>
      </c>
      <c r="N2827" t="s">
        <v>24</v>
      </c>
      <c r="O2827" s="1">
        <v>40362.717349537037</v>
      </c>
    </row>
    <row r="2828" spans="1:15" x14ac:dyDescent="0.35">
      <c r="A2828" t="s">
        <v>15</v>
      </c>
      <c r="B2828" t="s">
        <v>16</v>
      </c>
      <c r="C2828">
        <v>743008</v>
      </c>
      <c r="D2828" t="s">
        <v>17</v>
      </c>
      <c r="E2828" t="s">
        <v>18</v>
      </c>
      <c r="F2828" t="s">
        <v>19</v>
      </c>
      <c r="G2828" t="s">
        <v>20</v>
      </c>
      <c r="H2828" t="s">
        <v>1853</v>
      </c>
      <c r="I2828" t="s">
        <v>22</v>
      </c>
      <c r="K2828" t="s">
        <v>81</v>
      </c>
      <c r="M2828" t="s">
        <v>2390</v>
      </c>
      <c r="N2828" t="s">
        <v>24</v>
      </c>
      <c r="O2828" s="1">
        <v>40363.090081018519</v>
      </c>
    </row>
    <row r="2829" spans="1:15" x14ac:dyDescent="0.35">
      <c r="A2829" t="s">
        <v>15</v>
      </c>
      <c r="B2829" t="s">
        <v>25</v>
      </c>
      <c r="C2829">
        <v>92260</v>
      </c>
      <c r="D2829" t="s">
        <v>17</v>
      </c>
      <c r="E2829" t="s">
        <v>18</v>
      </c>
      <c r="F2829" t="s">
        <v>34</v>
      </c>
      <c r="G2829" t="s">
        <v>27</v>
      </c>
      <c r="H2829" t="s">
        <v>239</v>
      </c>
      <c r="I2829" t="s">
        <v>22</v>
      </c>
      <c r="N2829" t="s">
        <v>24</v>
      </c>
      <c r="O2829" s="1">
        <v>40363.679583333331</v>
      </c>
    </row>
    <row r="2830" spans="1:15" x14ac:dyDescent="0.35">
      <c r="A2830" t="s">
        <v>15</v>
      </c>
      <c r="B2830" t="s">
        <v>25</v>
      </c>
      <c r="C2830">
        <v>856808</v>
      </c>
      <c r="D2830" t="s">
        <v>17</v>
      </c>
      <c r="E2830" t="s">
        <v>18</v>
      </c>
      <c r="F2830" t="s">
        <v>19</v>
      </c>
      <c r="G2830" t="s">
        <v>20</v>
      </c>
      <c r="H2830" t="s">
        <v>156</v>
      </c>
      <c r="I2830" t="s">
        <v>22</v>
      </c>
      <c r="N2830" t="s">
        <v>24</v>
      </c>
      <c r="O2830" s="1">
        <v>40363.830474537041</v>
      </c>
    </row>
    <row r="2831" spans="1:15" x14ac:dyDescent="0.35">
      <c r="A2831" t="s">
        <v>15</v>
      </c>
      <c r="B2831" t="s">
        <v>16</v>
      </c>
      <c r="C2831">
        <v>447076</v>
      </c>
      <c r="D2831" t="s">
        <v>17</v>
      </c>
      <c r="E2831" t="s">
        <v>18</v>
      </c>
      <c r="F2831" t="s">
        <v>19</v>
      </c>
      <c r="G2831" t="s">
        <v>20</v>
      </c>
      <c r="H2831" t="s">
        <v>156</v>
      </c>
      <c r="I2831" t="s">
        <v>22</v>
      </c>
      <c r="J2831">
        <v>468</v>
      </c>
      <c r="M2831" t="s">
        <v>1902</v>
      </c>
      <c r="N2831" t="s">
        <v>24</v>
      </c>
      <c r="O2831" s="1">
        <v>40363.832337962966</v>
      </c>
    </row>
    <row r="2832" spans="1:15" x14ac:dyDescent="0.35">
      <c r="A2832" t="s">
        <v>221</v>
      </c>
      <c r="B2832" t="s">
        <v>16</v>
      </c>
      <c r="C2832">
        <v>31537</v>
      </c>
      <c r="D2832" t="s">
        <v>17</v>
      </c>
      <c r="E2832" t="s">
        <v>18</v>
      </c>
      <c r="F2832" t="s">
        <v>19</v>
      </c>
      <c r="G2832" t="s">
        <v>27</v>
      </c>
      <c r="H2832" t="s">
        <v>54</v>
      </c>
      <c r="I2832" t="s">
        <v>22</v>
      </c>
      <c r="K2832" t="s">
        <v>139</v>
      </c>
      <c r="N2832" t="s">
        <v>34</v>
      </c>
      <c r="O2832" s="1">
        <v>40363.900173611109</v>
      </c>
    </row>
    <row r="2833" spans="1:15" x14ac:dyDescent="0.35">
      <c r="A2833" t="s">
        <v>15</v>
      </c>
      <c r="B2833" t="s">
        <v>25</v>
      </c>
      <c r="C2833">
        <v>248117</v>
      </c>
      <c r="D2833" t="s">
        <v>17</v>
      </c>
      <c r="E2833" t="s">
        <v>18</v>
      </c>
      <c r="F2833" t="s">
        <v>19</v>
      </c>
      <c r="I2833" t="s">
        <v>22</v>
      </c>
      <c r="N2833" t="s">
        <v>24</v>
      </c>
      <c r="O2833" s="1">
        <v>40364.137557870374</v>
      </c>
    </row>
    <row r="2834" spans="1:15" x14ac:dyDescent="0.35">
      <c r="A2834" t="s">
        <v>327</v>
      </c>
      <c r="B2834" t="s">
        <v>25</v>
      </c>
      <c r="C2834">
        <v>772435</v>
      </c>
      <c r="D2834" t="s">
        <v>17</v>
      </c>
      <c r="E2834" t="s">
        <v>18</v>
      </c>
      <c r="F2834" t="s">
        <v>34</v>
      </c>
      <c r="G2834" t="s">
        <v>20</v>
      </c>
      <c r="I2834" t="s">
        <v>22</v>
      </c>
      <c r="N2834" t="s">
        <v>34</v>
      </c>
      <c r="O2834" s="1">
        <v>40364.392465277779</v>
      </c>
    </row>
    <row r="2835" spans="1:15" x14ac:dyDescent="0.35">
      <c r="A2835" t="s">
        <v>759</v>
      </c>
      <c r="B2835" t="s">
        <v>25</v>
      </c>
      <c r="C2835">
        <v>905228</v>
      </c>
      <c r="D2835" t="s">
        <v>17</v>
      </c>
      <c r="E2835" t="s">
        <v>191</v>
      </c>
      <c r="F2835" t="s">
        <v>34</v>
      </c>
      <c r="G2835" t="s">
        <v>20</v>
      </c>
      <c r="H2835" t="s">
        <v>47</v>
      </c>
      <c r="I2835" t="s">
        <v>22</v>
      </c>
      <c r="J2835">
        <v>464</v>
      </c>
      <c r="M2835" t="s">
        <v>2682</v>
      </c>
      <c r="N2835" t="s">
        <v>24</v>
      </c>
      <c r="O2835" s="1">
        <v>40366.665775462963</v>
      </c>
    </row>
    <row r="2836" spans="1:15" x14ac:dyDescent="0.35">
      <c r="A2836" t="s">
        <v>15</v>
      </c>
      <c r="B2836" t="s">
        <v>25</v>
      </c>
      <c r="C2836">
        <v>183997</v>
      </c>
      <c r="D2836" t="s">
        <v>17</v>
      </c>
      <c r="E2836" t="s">
        <v>18</v>
      </c>
      <c r="F2836" t="s">
        <v>19</v>
      </c>
      <c r="G2836" t="s">
        <v>20</v>
      </c>
      <c r="H2836" t="s">
        <v>261</v>
      </c>
      <c r="I2836" t="s">
        <v>22</v>
      </c>
      <c r="K2836" t="s">
        <v>195</v>
      </c>
      <c r="N2836" t="s">
        <v>24</v>
      </c>
      <c r="O2836" s="1">
        <v>40366.765034722222</v>
      </c>
    </row>
    <row r="2837" spans="1:15" x14ac:dyDescent="0.35">
      <c r="A2837" t="s">
        <v>221</v>
      </c>
      <c r="B2837" t="s">
        <v>25</v>
      </c>
      <c r="C2837">
        <v>709650</v>
      </c>
      <c r="D2837" t="s">
        <v>17</v>
      </c>
      <c r="E2837" t="s">
        <v>18</v>
      </c>
      <c r="F2837" t="s">
        <v>19</v>
      </c>
      <c r="G2837" t="s">
        <v>20</v>
      </c>
      <c r="H2837" t="s">
        <v>265</v>
      </c>
      <c r="I2837" t="s">
        <v>22</v>
      </c>
      <c r="L2837">
        <v>1969</v>
      </c>
      <c r="N2837" t="s">
        <v>34</v>
      </c>
      <c r="O2837" s="1">
        <v>40368.023576388892</v>
      </c>
    </row>
    <row r="2838" spans="1:15" x14ac:dyDescent="0.35">
      <c r="A2838" t="s">
        <v>15</v>
      </c>
      <c r="B2838" t="s">
        <v>16</v>
      </c>
      <c r="C2838">
        <v>736841</v>
      </c>
      <c r="D2838" t="s">
        <v>17</v>
      </c>
      <c r="E2838" t="s">
        <v>18</v>
      </c>
      <c r="F2838" t="s">
        <v>19</v>
      </c>
      <c r="G2838" t="s">
        <v>20</v>
      </c>
      <c r="H2838" t="s">
        <v>153</v>
      </c>
      <c r="I2838" t="s">
        <v>22</v>
      </c>
      <c r="N2838" t="s">
        <v>24</v>
      </c>
      <c r="O2838" s="1">
        <v>40368.050451388888</v>
      </c>
    </row>
    <row r="2839" spans="1:15" x14ac:dyDescent="0.35">
      <c r="A2839" t="s">
        <v>92</v>
      </c>
      <c r="B2839" t="s">
        <v>25</v>
      </c>
      <c r="C2839">
        <v>1609</v>
      </c>
      <c r="D2839" t="s">
        <v>73</v>
      </c>
      <c r="E2839" t="s">
        <v>93</v>
      </c>
      <c r="F2839" t="s">
        <v>19</v>
      </c>
      <c r="G2839" t="s">
        <v>27</v>
      </c>
      <c r="H2839" t="s">
        <v>141</v>
      </c>
      <c r="I2839" t="s">
        <v>22</v>
      </c>
      <c r="N2839" t="s">
        <v>24</v>
      </c>
      <c r="O2839" s="1">
        <v>40368.556435185186</v>
      </c>
    </row>
    <row r="2840" spans="1:15" x14ac:dyDescent="0.35">
      <c r="A2840" t="s">
        <v>972</v>
      </c>
      <c r="B2840" t="s">
        <v>25</v>
      </c>
      <c r="C2840">
        <v>336155</v>
      </c>
      <c r="D2840" t="s">
        <v>17</v>
      </c>
      <c r="E2840" t="s">
        <v>18</v>
      </c>
      <c r="F2840" t="s">
        <v>34</v>
      </c>
      <c r="G2840" t="s">
        <v>20</v>
      </c>
      <c r="H2840" t="s">
        <v>254</v>
      </c>
      <c r="I2840" t="s">
        <v>22</v>
      </c>
      <c r="L2840">
        <v>1959</v>
      </c>
      <c r="M2840" t="s">
        <v>1626</v>
      </c>
      <c r="N2840" t="s">
        <v>24</v>
      </c>
      <c r="O2840" s="1">
        <v>40368.589004629626</v>
      </c>
    </row>
    <row r="2841" spans="1:15" x14ac:dyDescent="0.35">
      <c r="A2841" t="s">
        <v>15</v>
      </c>
      <c r="B2841" t="s">
        <v>25</v>
      </c>
      <c r="C2841">
        <v>705600</v>
      </c>
      <c r="D2841" t="s">
        <v>17</v>
      </c>
      <c r="E2841" t="s">
        <v>18</v>
      </c>
      <c r="F2841" t="s">
        <v>19</v>
      </c>
      <c r="G2841" t="s">
        <v>20</v>
      </c>
      <c r="H2841" t="s">
        <v>224</v>
      </c>
      <c r="I2841" t="s">
        <v>22</v>
      </c>
      <c r="K2841" t="s">
        <v>81</v>
      </c>
      <c r="N2841" t="s">
        <v>24</v>
      </c>
      <c r="O2841" s="1">
        <v>40368.623217592591</v>
      </c>
    </row>
    <row r="2842" spans="1:15" x14ac:dyDescent="0.35">
      <c r="A2842" t="s">
        <v>221</v>
      </c>
      <c r="B2842" t="s">
        <v>25</v>
      </c>
      <c r="C2842">
        <v>52000</v>
      </c>
      <c r="D2842" t="s">
        <v>17</v>
      </c>
      <c r="E2842" t="s">
        <v>18</v>
      </c>
      <c r="F2842" t="s">
        <v>19</v>
      </c>
      <c r="I2842" t="s">
        <v>22</v>
      </c>
      <c r="N2842" t="s">
        <v>24</v>
      </c>
      <c r="O2842" s="1">
        <v>40368.647800925923</v>
      </c>
    </row>
    <row r="2843" spans="1:15" x14ac:dyDescent="0.35">
      <c r="A2843" t="s">
        <v>327</v>
      </c>
      <c r="B2843" t="s">
        <v>25</v>
      </c>
      <c r="C2843">
        <v>12285</v>
      </c>
      <c r="D2843" t="s">
        <v>17</v>
      </c>
      <c r="E2843" t="s">
        <v>18</v>
      </c>
      <c r="F2843" t="s">
        <v>19</v>
      </c>
      <c r="G2843" t="s">
        <v>27</v>
      </c>
      <c r="H2843" t="s">
        <v>457</v>
      </c>
      <c r="I2843" t="s">
        <v>458</v>
      </c>
      <c r="K2843" t="s">
        <v>459</v>
      </c>
      <c r="N2843" t="s">
        <v>34</v>
      </c>
      <c r="O2843" s="1">
        <v>40368.997928240744</v>
      </c>
    </row>
    <row r="2844" spans="1:15" x14ac:dyDescent="0.35">
      <c r="A2844" t="s">
        <v>972</v>
      </c>
      <c r="B2844" t="s">
        <v>25</v>
      </c>
      <c r="C2844">
        <v>86879</v>
      </c>
      <c r="D2844" t="s">
        <v>17</v>
      </c>
      <c r="E2844" t="s">
        <v>18</v>
      </c>
      <c r="F2844" t="s">
        <v>19</v>
      </c>
      <c r="G2844" t="s">
        <v>27</v>
      </c>
      <c r="H2844" t="s">
        <v>918</v>
      </c>
      <c r="I2844" t="s">
        <v>22</v>
      </c>
      <c r="K2844" t="s">
        <v>250</v>
      </c>
      <c r="N2844" t="s">
        <v>24</v>
      </c>
      <c r="O2844" s="1">
        <v>40369.522824074076</v>
      </c>
    </row>
    <row r="2845" spans="1:15" x14ac:dyDescent="0.35">
      <c r="A2845" t="s">
        <v>15</v>
      </c>
      <c r="B2845" t="s">
        <v>25</v>
      </c>
      <c r="C2845">
        <v>901859</v>
      </c>
      <c r="D2845" t="s">
        <v>17</v>
      </c>
      <c r="E2845" t="s">
        <v>18</v>
      </c>
      <c r="F2845" t="s">
        <v>19</v>
      </c>
      <c r="G2845" t="s">
        <v>20</v>
      </c>
      <c r="H2845" t="s">
        <v>234</v>
      </c>
      <c r="I2845" t="s">
        <v>22</v>
      </c>
      <c r="K2845" t="s">
        <v>282</v>
      </c>
      <c r="N2845" t="s">
        <v>24</v>
      </c>
      <c r="O2845" s="1">
        <v>40369.576192129629</v>
      </c>
    </row>
    <row r="2846" spans="1:15" x14ac:dyDescent="0.35">
      <c r="A2846" t="s">
        <v>15</v>
      </c>
      <c r="B2846" t="s">
        <v>16</v>
      </c>
      <c r="C2846">
        <v>64036</v>
      </c>
      <c r="D2846" t="s">
        <v>17</v>
      </c>
      <c r="E2846" t="s">
        <v>18</v>
      </c>
      <c r="F2846" t="s">
        <v>19</v>
      </c>
      <c r="G2846" t="s">
        <v>27</v>
      </c>
      <c r="H2846" t="s">
        <v>918</v>
      </c>
      <c r="I2846" t="s">
        <v>22</v>
      </c>
      <c r="K2846" t="s">
        <v>31</v>
      </c>
      <c r="M2846" t="s">
        <v>919</v>
      </c>
      <c r="N2846" t="s">
        <v>24</v>
      </c>
      <c r="O2846" s="1">
        <v>40369.590451388889</v>
      </c>
    </row>
    <row r="2847" spans="1:15" x14ac:dyDescent="0.35">
      <c r="A2847" t="s">
        <v>15</v>
      </c>
      <c r="B2847" t="s">
        <v>25</v>
      </c>
      <c r="C2847">
        <v>126261</v>
      </c>
      <c r="D2847" t="s">
        <v>17</v>
      </c>
      <c r="E2847" t="s">
        <v>18</v>
      </c>
      <c r="F2847" t="s">
        <v>19</v>
      </c>
      <c r="G2847" t="s">
        <v>27</v>
      </c>
      <c r="H2847" t="s">
        <v>918</v>
      </c>
      <c r="I2847" t="s">
        <v>144</v>
      </c>
      <c r="K2847" t="s">
        <v>81</v>
      </c>
      <c r="M2847" t="s">
        <v>988</v>
      </c>
      <c r="N2847" t="s">
        <v>24</v>
      </c>
      <c r="O2847" s="1">
        <v>40369.602071759262</v>
      </c>
    </row>
    <row r="2848" spans="1:15" x14ac:dyDescent="0.35">
      <c r="A2848" t="s">
        <v>15</v>
      </c>
      <c r="B2848" t="s">
        <v>25</v>
      </c>
      <c r="C2848">
        <v>81263</v>
      </c>
      <c r="D2848" t="s">
        <v>17</v>
      </c>
      <c r="E2848" t="s">
        <v>18</v>
      </c>
      <c r="F2848" t="s">
        <v>19</v>
      </c>
      <c r="G2848" t="s">
        <v>27</v>
      </c>
      <c r="H2848" t="s">
        <v>918</v>
      </c>
      <c r="I2848" t="s">
        <v>144</v>
      </c>
      <c r="K2848" t="s">
        <v>81</v>
      </c>
      <c r="M2848" t="s">
        <v>988</v>
      </c>
      <c r="N2848" t="s">
        <v>24</v>
      </c>
      <c r="O2848" s="1">
        <v>40369.606388888889</v>
      </c>
    </row>
    <row r="2849" spans="1:20" x14ac:dyDescent="0.35">
      <c r="A2849" t="s">
        <v>15</v>
      </c>
      <c r="B2849" t="s">
        <v>16</v>
      </c>
      <c r="C2849">
        <v>84500</v>
      </c>
      <c r="D2849" t="s">
        <v>17</v>
      </c>
      <c r="E2849" t="s">
        <v>18</v>
      </c>
      <c r="F2849" t="s">
        <v>19</v>
      </c>
      <c r="G2849" t="s">
        <v>27</v>
      </c>
      <c r="H2849" t="s">
        <v>918</v>
      </c>
      <c r="I2849" t="s">
        <v>144</v>
      </c>
      <c r="K2849" t="s">
        <v>81</v>
      </c>
      <c r="M2849" t="s">
        <v>999</v>
      </c>
      <c r="N2849" t="s">
        <v>24</v>
      </c>
      <c r="O2849" s="1">
        <v>40369.611319444448</v>
      </c>
    </row>
    <row r="2850" spans="1:20" x14ac:dyDescent="0.35">
      <c r="A2850" t="s">
        <v>314</v>
      </c>
      <c r="B2850" t="s">
        <v>25</v>
      </c>
      <c r="C2850">
        <v>24962</v>
      </c>
      <c r="D2850" t="s">
        <v>17</v>
      </c>
      <c r="E2850" t="s">
        <v>18</v>
      </c>
      <c r="F2850" t="s">
        <v>19</v>
      </c>
      <c r="G2850" t="s">
        <v>27</v>
      </c>
      <c r="H2850" t="s">
        <v>112</v>
      </c>
      <c r="I2850" t="s">
        <v>22</v>
      </c>
      <c r="K2850" t="s">
        <v>132</v>
      </c>
      <c r="N2850" t="s">
        <v>34</v>
      </c>
      <c r="O2850" s="1">
        <v>40370.417071759257</v>
      </c>
      <c r="T2850">
        <f>892/25000</f>
        <v>3.5680000000000003E-2</v>
      </c>
    </row>
    <row r="2851" spans="1:20" x14ac:dyDescent="0.35">
      <c r="A2851" t="s">
        <v>221</v>
      </c>
      <c r="B2851" t="s">
        <v>25</v>
      </c>
      <c r="C2851">
        <v>7537</v>
      </c>
      <c r="D2851" t="s">
        <v>17</v>
      </c>
      <c r="E2851" t="s">
        <v>18</v>
      </c>
      <c r="F2851" t="s">
        <v>19</v>
      </c>
      <c r="G2851" t="s">
        <v>27</v>
      </c>
      <c r="H2851" t="s">
        <v>360</v>
      </c>
      <c r="I2851" t="s">
        <v>22</v>
      </c>
      <c r="K2851" t="s">
        <v>31</v>
      </c>
      <c r="N2851" t="s">
        <v>24</v>
      </c>
      <c r="O2851" s="1">
        <v>40370.708043981482</v>
      </c>
    </row>
    <row r="2852" spans="1:20" x14ac:dyDescent="0.35">
      <c r="A2852" t="s">
        <v>15</v>
      </c>
      <c r="B2852" t="s">
        <v>25</v>
      </c>
      <c r="C2852">
        <v>34895</v>
      </c>
      <c r="D2852" t="s">
        <v>17</v>
      </c>
      <c r="E2852" t="s">
        <v>18</v>
      </c>
      <c r="F2852" t="s">
        <v>19</v>
      </c>
      <c r="H2852" t="s">
        <v>732</v>
      </c>
      <c r="I2852" t="s">
        <v>22</v>
      </c>
      <c r="N2852" t="s">
        <v>24</v>
      </c>
      <c r="O2852" s="1">
        <v>40370.732581018521</v>
      </c>
    </row>
    <row r="2853" spans="1:20" x14ac:dyDescent="0.35">
      <c r="A2853" t="s">
        <v>221</v>
      </c>
      <c r="B2853" t="s">
        <v>16</v>
      </c>
      <c r="C2853">
        <v>571326</v>
      </c>
      <c r="D2853" t="s">
        <v>17</v>
      </c>
      <c r="E2853" t="s">
        <v>18</v>
      </c>
      <c r="F2853" t="s">
        <v>19</v>
      </c>
      <c r="G2853" t="s">
        <v>20</v>
      </c>
      <c r="H2853" t="s">
        <v>254</v>
      </c>
      <c r="I2853" t="s">
        <v>22</v>
      </c>
      <c r="K2853" t="s">
        <v>132</v>
      </c>
      <c r="L2853">
        <v>1977</v>
      </c>
      <c r="M2853" t="s">
        <v>2116</v>
      </c>
      <c r="N2853" t="s">
        <v>34</v>
      </c>
      <c r="O2853" s="1">
        <v>40370.938449074078</v>
      </c>
    </row>
    <row r="2854" spans="1:20" x14ac:dyDescent="0.35">
      <c r="A2854" t="s">
        <v>221</v>
      </c>
      <c r="B2854" t="s">
        <v>25</v>
      </c>
      <c r="C2854">
        <v>6121</v>
      </c>
      <c r="D2854" t="s">
        <v>17</v>
      </c>
      <c r="E2854" t="s">
        <v>36</v>
      </c>
      <c r="G2854" t="s">
        <v>27</v>
      </c>
      <c r="H2854" t="s">
        <v>320</v>
      </c>
      <c r="I2854" t="s">
        <v>114</v>
      </c>
      <c r="K2854" t="s">
        <v>139</v>
      </c>
      <c r="M2854" t="s">
        <v>321</v>
      </c>
      <c r="N2854" t="s">
        <v>34</v>
      </c>
      <c r="O2854" s="1">
        <v>40371.343206018515</v>
      </c>
    </row>
    <row r="2855" spans="1:20" ht="232" x14ac:dyDescent="0.35">
      <c r="A2855" t="s">
        <v>221</v>
      </c>
      <c r="B2855" t="s">
        <v>16</v>
      </c>
      <c r="C2855">
        <v>66696</v>
      </c>
      <c r="D2855" t="s">
        <v>17</v>
      </c>
      <c r="E2855" t="s">
        <v>18</v>
      </c>
      <c r="F2855" t="s">
        <v>19</v>
      </c>
      <c r="G2855" t="s">
        <v>27</v>
      </c>
      <c r="H2855" t="s">
        <v>471</v>
      </c>
      <c r="I2855" t="s">
        <v>22</v>
      </c>
      <c r="K2855" t="s">
        <v>139</v>
      </c>
      <c r="M2855" s="3" t="s">
        <v>924</v>
      </c>
      <c r="N2855" t="s">
        <v>24</v>
      </c>
      <c r="O2855" s="1">
        <v>40371.519513888888</v>
      </c>
    </row>
    <row r="2856" spans="1:20" x14ac:dyDescent="0.35">
      <c r="A2856" t="s">
        <v>15</v>
      </c>
      <c r="B2856" t="s">
        <v>16</v>
      </c>
      <c r="C2856">
        <v>41038</v>
      </c>
      <c r="D2856" t="s">
        <v>17</v>
      </c>
      <c r="E2856" t="s">
        <v>18</v>
      </c>
      <c r="H2856" t="s">
        <v>138</v>
      </c>
      <c r="I2856" t="s">
        <v>22</v>
      </c>
      <c r="M2856" t="s">
        <v>779</v>
      </c>
      <c r="N2856" t="s">
        <v>24</v>
      </c>
      <c r="O2856" s="1">
        <v>40371.639155092591</v>
      </c>
    </row>
    <row r="2857" spans="1:20" x14ac:dyDescent="0.35">
      <c r="A2857" t="s">
        <v>560</v>
      </c>
      <c r="B2857" t="s">
        <v>25</v>
      </c>
      <c r="C2857">
        <v>78613</v>
      </c>
      <c r="D2857" t="s">
        <v>17</v>
      </c>
      <c r="E2857" t="s">
        <v>18</v>
      </c>
      <c r="F2857" t="s">
        <v>19</v>
      </c>
      <c r="G2857" t="s">
        <v>27</v>
      </c>
      <c r="H2857" t="s">
        <v>471</v>
      </c>
      <c r="I2857" t="s">
        <v>22</v>
      </c>
      <c r="K2857" t="s">
        <v>195</v>
      </c>
      <c r="N2857" t="s">
        <v>24</v>
      </c>
      <c r="O2857" s="1">
        <v>40374.403356481482</v>
      </c>
    </row>
    <row r="2858" spans="1:20" x14ac:dyDescent="0.35">
      <c r="A2858" t="s">
        <v>221</v>
      </c>
      <c r="B2858" t="s">
        <v>25</v>
      </c>
      <c r="C2858">
        <v>24195</v>
      </c>
      <c r="D2858" t="s">
        <v>17</v>
      </c>
      <c r="E2858" t="s">
        <v>18</v>
      </c>
      <c r="F2858" t="s">
        <v>19</v>
      </c>
      <c r="G2858" t="s">
        <v>27</v>
      </c>
      <c r="H2858" t="s">
        <v>46</v>
      </c>
      <c r="I2858" t="s">
        <v>421</v>
      </c>
      <c r="J2858">
        <v>459</v>
      </c>
      <c r="N2858" t="s">
        <v>34</v>
      </c>
      <c r="O2858" s="1">
        <v>40374.467905092592</v>
      </c>
    </row>
    <row r="2859" spans="1:20" x14ac:dyDescent="0.35">
      <c r="A2859" t="s">
        <v>15</v>
      </c>
      <c r="B2859" t="s">
        <v>25</v>
      </c>
      <c r="C2859">
        <v>233867</v>
      </c>
      <c r="D2859" t="s">
        <v>17</v>
      </c>
      <c r="E2859" t="s">
        <v>18</v>
      </c>
      <c r="F2859" t="s">
        <v>19</v>
      </c>
      <c r="I2859" t="s">
        <v>22</v>
      </c>
      <c r="J2859">
        <v>460</v>
      </c>
      <c r="N2859" t="s">
        <v>24</v>
      </c>
      <c r="O2859" s="1">
        <v>40374.469236111108</v>
      </c>
    </row>
    <row r="2860" spans="1:20" x14ac:dyDescent="0.35">
      <c r="A2860" t="s">
        <v>221</v>
      </c>
      <c r="B2860" t="s">
        <v>25</v>
      </c>
      <c r="C2860">
        <v>50772</v>
      </c>
      <c r="D2860" t="s">
        <v>17</v>
      </c>
      <c r="E2860" t="s">
        <v>18</v>
      </c>
      <c r="I2860" t="s">
        <v>22</v>
      </c>
      <c r="N2860" t="s">
        <v>24</v>
      </c>
      <c r="O2860" s="1">
        <v>40375.026284722226</v>
      </c>
    </row>
    <row r="2861" spans="1:20" x14ac:dyDescent="0.35">
      <c r="A2861" t="s">
        <v>15</v>
      </c>
      <c r="B2861" t="s">
        <v>25</v>
      </c>
      <c r="C2861">
        <v>655162</v>
      </c>
      <c r="D2861" t="s">
        <v>17</v>
      </c>
      <c r="E2861" t="s">
        <v>18</v>
      </c>
      <c r="F2861" t="s">
        <v>19</v>
      </c>
      <c r="I2861" t="s">
        <v>22</v>
      </c>
      <c r="N2861" t="s">
        <v>24</v>
      </c>
      <c r="O2861" s="1">
        <v>40375.680231481485</v>
      </c>
    </row>
    <row r="2862" spans="1:20" x14ac:dyDescent="0.35">
      <c r="A2862" t="s">
        <v>15</v>
      </c>
      <c r="B2862" t="s">
        <v>25</v>
      </c>
      <c r="C2862" t="s">
        <v>2949</v>
      </c>
      <c r="D2862" t="s">
        <v>17</v>
      </c>
      <c r="E2862" t="s">
        <v>18</v>
      </c>
      <c r="F2862" t="s">
        <v>19</v>
      </c>
      <c r="G2862" t="s">
        <v>20</v>
      </c>
      <c r="H2862" t="s">
        <v>2950</v>
      </c>
      <c r="I2862" t="s">
        <v>22</v>
      </c>
      <c r="N2862" t="s">
        <v>24</v>
      </c>
      <c r="O2862" s="1">
        <v>40376.380925925929</v>
      </c>
    </row>
    <row r="2863" spans="1:20" x14ac:dyDescent="0.35">
      <c r="A2863" t="s">
        <v>15</v>
      </c>
      <c r="B2863" t="s">
        <v>25</v>
      </c>
      <c r="C2863">
        <v>733052</v>
      </c>
      <c r="D2863" t="s">
        <v>17</v>
      </c>
      <c r="E2863" t="s">
        <v>18</v>
      </c>
      <c r="F2863" t="s">
        <v>19</v>
      </c>
      <c r="G2863" t="s">
        <v>20</v>
      </c>
      <c r="I2863" t="s">
        <v>22</v>
      </c>
      <c r="N2863" t="s">
        <v>24</v>
      </c>
      <c r="O2863" s="1">
        <v>40376.56758101852</v>
      </c>
    </row>
    <row r="2864" spans="1:20" x14ac:dyDescent="0.35">
      <c r="A2864" t="s">
        <v>15</v>
      </c>
      <c r="B2864" t="s">
        <v>25</v>
      </c>
      <c r="C2864">
        <v>313879</v>
      </c>
      <c r="D2864" t="s">
        <v>17</v>
      </c>
      <c r="E2864" t="s">
        <v>18</v>
      </c>
      <c r="F2864" t="s">
        <v>19</v>
      </c>
      <c r="G2864" t="s">
        <v>20</v>
      </c>
      <c r="H2864" t="s">
        <v>355</v>
      </c>
      <c r="I2864" t="s">
        <v>114</v>
      </c>
      <c r="M2864" t="s">
        <v>1582</v>
      </c>
      <c r="N2864" t="s">
        <v>24</v>
      </c>
      <c r="O2864" s="1">
        <v>40376.653645833336</v>
      </c>
    </row>
    <row r="2865" spans="1:15" x14ac:dyDescent="0.35">
      <c r="A2865" t="s">
        <v>327</v>
      </c>
      <c r="B2865" t="s">
        <v>16</v>
      </c>
      <c r="C2865">
        <v>26093</v>
      </c>
      <c r="D2865" t="s">
        <v>17</v>
      </c>
      <c r="E2865" t="s">
        <v>191</v>
      </c>
      <c r="F2865" t="s">
        <v>19</v>
      </c>
      <c r="H2865" t="s">
        <v>656</v>
      </c>
      <c r="I2865" t="s">
        <v>22</v>
      </c>
      <c r="M2865" t="s">
        <v>657</v>
      </c>
      <c r="N2865" t="s">
        <v>24</v>
      </c>
      <c r="O2865" s="1">
        <v>40376.698900462965</v>
      </c>
    </row>
    <row r="2866" spans="1:15" x14ac:dyDescent="0.35">
      <c r="A2866" t="s">
        <v>314</v>
      </c>
      <c r="B2866" t="s">
        <v>25</v>
      </c>
      <c r="C2866">
        <v>18664</v>
      </c>
      <c r="D2866" t="s">
        <v>17</v>
      </c>
      <c r="E2866" t="s">
        <v>18</v>
      </c>
      <c r="F2866" t="s">
        <v>19</v>
      </c>
      <c r="G2866" t="s">
        <v>27</v>
      </c>
      <c r="H2866" t="s">
        <v>329</v>
      </c>
      <c r="I2866" t="s">
        <v>22</v>
      </c>
      <c r="J2866">
        <v>460</v>
      </c>
      <c r="M2866" t="s">
        <v>559</v>
      </c>
      <c r="N2866" t="s">
        <v>167</v>
      </c>
      <c r="O2866" s="1">
        <v>40376.862291666665</v>
      </c>
    </row>
    <row r="2867" spans="1:15" x14ac:dyDescent="0.35">
      <c r="A2867" t="s">
        <v>1381</v>
      </c>
      <c r="B2867" t="s">
        <v>25</v>
      </c>
      <c r="C2867">
        <v>225939</v>
      </c>
      <c r="D2867" t="s">
        <v>17</v>
      </c>
      <c r="E2867" t="s">
        <v>18</v>
      </c>
      <c r="F2867" t="s">
        <v>19</v>
      </c>
      <c r="G2867" t="s">
        <v>20</v>
      </c>
      <c r="H2867" t="s">
        <v>558</v>
      </c>
      <c r="I2867" t="s">
        <v>22</v>
      </c>
      <c r="N2867" t="s">
        <v>24</v>
      </c>
      <c r="O2867" s="1">
        <v>40378.304907407408</v>
      </c>
    </row>
    <row r="2868" spans="1:15" x14ac:dyDescent="0.35">
      <c r="A2868" t="s">
        <v>560</v>
      </c>
      <c r="B2868" t="s">
        <v>16</v>
      </c>
      <c r="C2868">
        <v>239114</v>
      </c>
      <c r="D2868" t="s">
        <v>17</v>
      </c>
      <c r="E2868" t="s">
        <v>18</v>
      </c>
      <c r="F2868" t="s">
        <v>19</v>
      </c>
      <c r="G2868" t="s">
        <v>20</v>
      </c>
      <c r="H2868" t="s">
        <v>35</v>
      </c>
      <c r="I2868" t="s">
        <v>22</v>
      </c>
      <c r="K2868" t="s">
        <v>195</v>
      </c>
      <c r="M2868" t="s">
        <v>1429</v>
      </c>
      <c r="N2868" t="s">
        <v>24</v>
      </c>
      <c r="O2868" s="1">
        <v>40378.341006944444</v>
      </c>
    </row>
    <row r="2869" spans="1:15" x14ac:dyDescent="0.35">
      <c r="A2869" t="s">
        <v>759</v>
      </c>
      <c r="B2869" t="s">
        <v>25</v>
      </c>
      <c r="C2869">
        <v>895721</v>
      </c>
      <c r="D2869" t="s">
        <v>17</v>
      </c>
      <c r="E2869" t="s">
        <v>18</v>
      </c>
      <c r="F2869" t="s">
        <v>34</v>
      </c>
      <c r="G2869" t="s">
        <v>20</v>
      </c>
      <c r="I2869" t="s">
        <v>22</v>
      </c>
      <c r="N2869" t="s">
        <v>24</v>
      </c>
      <c r="O2869" s="1">
        <v>40378.886087962965</v>
      </c>
    </row>
    <row r="2870" spans="1:15" x14ac:dyDescent="0.35">
      <c r="A2870" t="s">
        <v>327</v>
      </c>
      <c r="B2870" t="s">
        <v>25</v>
      </c>
      <c r="C2870">
        <v>385674</v>
      </c>
      <c r="D2870" t="s">
        <v>17</v>
      </c>
      <c r="E2870" t="s">
        <v>18</v>
      </c>
      <c r="F2870" t="s">
        <v>19</v>
      </c>
      <c r="I2870" t="s">
        <v>22</v>
      </c>
      <c r="N2870" t="s">
        <v>34</v>
      </c>
      <c r="O2870" s="1">
        <v>40379.811192129629</v>
      </c>
    </row>
    <row r="2871" spans="1:15" x14ac:dyDescent="0.35">
      <c r="A2871" t="s">
        <v>15</v>
      </c>
      <c r="B2871" t="s">
        <v>25</v>
      </c>
      <c r="C2871">
        <v>728394</v>
      </c>
      <c r="D2871" t="s">
        <v>17</v>
      </c>
      <c r="E2871" t="s">
        <v>18</v>
      </c>
      <c r="I2871" t="s">
        <v>22</v>
      </c>
      <c r="N2871" t="s">
        <v>24</v>
      </c>
      <c r="O2871" s="1">
        <v>40379.994976851849</v>
      </c>
    </row>
    <row r="2872" spans="1:15" x14ac:dyDescent="0.35">
      <c r="A2872" t="s">
        <v>2482</v>
      </c>
      <c r="B2872" t="s">
        <v>25</v>
      </c>
      <c r="C2872">
        <v>813454</v>
      </c>
      <c r="D2872" t="s">
        <v>17</v>
      </c>
      <c r="E2872" t="s">
        <v>18</v>
      </c>
      <c r="F2872" t="s">
        <v>19</v>
      </c>
      <c r="G2872" t="s">
        <v>20</v>
      </c>
      <c r="H2872" t="s">
        <v>2486</v>
      </c>
      <c r="I2872" t="s">
        <v>22</v>
      </c>
      <c r="M2872" t="s">
        <v>2487</v>
      </c>
      <c r="N2872" t="s">
        <v>24</v>
      </c>
      <c r="O2872" s="1">
        <v>40380.451307870368</v>
      </c>
    </row>
    <row r="2873" spans="1:15" x14ac:dyDescent="0.35">
      <c r="A2873" t="s">
        <v>15</v>
      </c>
      <c r="B2873" t="s">
        <v>16</v>
      </c>
      <c r="C2873">
        <v>368833</v>
      </c>
      <c r="D2873" t="s">
        <v>17</v>
      </c>
      <c r="E2873" t="s">
        <v>18</v>
      </c>
      <c r="F2873" t="s">
        <v>19</v>
      </c>
      <c r="G2873" t="s">
        <v>20</v>
      </c>
      <c r="H2873" t="s">
        <v>1152</v>
      </c>
      <c r="I2873" t="s">
        <v>22</v>
      </c>
      <c r="N2873" t="s">
        <v>24</v>
      </c>
      <c r="O2873" s="1">
        <v>40380.826168981483</v>
      </c>
    </row>
    <row r="2874" spans="1:15" x14ac:dyDescent="0.35">
      <c r="A2874" t="s">
        <v>221</v>
      </c>
      <c r="B2874" t="s">
        <v>25</v>
      </c>
      <c r="C2874">
        <v>77445</v>
      </c>
      <c r="D2874" t="s">
        <v>17</v>
      </c>
      <c r="E2874" t="s">
        <v>18</v>
      </c>
      <c r="F2874" t="s">
        <v>19</v>
      </c>
      <c r="G2874" t="s">
        <v>27</v>
      </c>
      <c r="I2874" t="s">
        <v>22</v>
      </c>
      <c r="N2874" t="s">
        <v>34</v>
      </c>
      <c r="O2874" s="1">
        <v>40380.998703703706</v>
      </c>
    </row>
    <row r="2875" spans="1:15" x14ac:dyDescent="0.35">
      <c r="A2875" t="s">
        <v>15</v>
      </c>
      <c r="B2875" t="s">
        <v>25</v>
      </c>
      <c r="C2875">
        <v>953180</v>
      </c>
      <c r="D2875" t="s">
        <v>17</v>
      </c>
      <c r="E2875" t="s">
        <v>18</v>
      </c>
      <c r="F2875" t="s">
        <v>19</v>
      </c>
      <c r="G2875" t="s">
        <v>20</v>
      </c>
      <c r="H2875" t="s">
        <v>2742</v>
      </c>
      <c r="I2875" t="s">
        <v>22</v>
      </c>
      <c r="N2875" t="s">
        <v>24</v>
      </c>
      <c r="O2875" s="1">
        <v>40381.617129629631</v>
      </c>
    </row>
    <row r="2876" spans="1:15" x14ac:dyDescent="0.35">
      <c r="A2876" t="s">
        <v>221</v>
      </c>
      <c r="B2876" t="s">
        <v>25</v>
      </c>
      <c r="C2876">
        <v>12983</v>
      </c>
      <c r="D2876" t="s">
        <v>17</v>
      </c>
      <c r="E2876" t="s">
        <v>18</v>
      </c>
      <c r="F2876" t="s">
        <v>34</v>
      </c>
      <c r="G2876" t="s">
        <v>27</v>
      </c>
      <c r="H2876" t="s">
        <v>471</v>
      </c>
      <c r="I2876" t="s">
        <v>22</v>
      </c>
      <c r="N2876" t="s">
        <v>34</v>
      </c>
      <c r="O2876" s="1">
        <v>40381.999513888892</v>
      </c>
    </row>
    <row r="2877" spans="1:15" x14ac:dyDescent="0.35">
      <c r="A2877" t="s">
        <v>500</v>
      </c>
      <c r="B2877" t="s">
        <v>25</v>
      </c>
      <c r="C2877">
        <v>682131</v>
      </c>
      <c r="D2877" t="s">
        <v>17</v>
      </c>
      <c r="E2877" t="s">
        <v>18</v>
      </c>
      <c r="F2877" t="s">
        <v>34</v>
      </c>
      <c r="G2877" t="s">
        <v>20</v>
      </c>
      <c r="H2877" t="s">
        <v>52</v>
      </c>
      <c r="I2877" t="s">
        <v>22</v>
      </c>
      <c r="K2877" t="s">
        <v>462</v>
      </c>
      <c r="N2877" t="s">
        <v>24</v>
      </c>
      <c r="O2877" s="1">
        <v>40382.347118055557</v>
      </c>
    </row>
    <row r="2878" spans="1:15" x14ac:dyDescent="0.35">
      <c r="A2878" t="s">
        <v>15</v>
      </c>
      <c r="B2878" t="s">
        <v>16</v>
      </c>
      <c r="C2878">
        <v>209361</v>
      </c>
      <c r="D2878" t="s">
        <v>17</v>
      </c>
      <c r="E2878" t="s">
        <v>18</v>
      </c>
      <c r="F2878" t="s">
        <v>19</v>
      </c>
      <c r="G2878" t="s">
        <v>20</v>
      </c>
      <c r="H2878" t="s">
        <v>475</v>
      </c>
      <c r="I2878" t="s">
        <v>22</v>
      </c>
      <c r="M2878" t="s">
        <v>1368</v>
      </c>
      <c r="N2878" t="s">
        <v>24</v>
      </c>
      <c r="O2878" s="1">
        <v>40382.646377314813</v>
      </c>
    </row>
    <row r="2879" spans="1:15" x14ac:dyDescent="0.35">
      <c r="A2879" t="s">
        <v>15</v>
      </c>
      <c r="B2879" t="s">
        <v>25</v>
      </c>
      <c r="C2879">
        <v>269169</v>
      </c>
      <c r="D2879" t="s">
        <v>17</v>
      </c>
      <c r="E2879" t="s">
        <v>18</v>
      </c>
      <c r="F2879" t="s">
        <v>19</v>
      </c>
      <c r="G2879" t="s">
        <v>20</v>
      </c>
      <c r="H2879" t="s">
        <v>1487</v>
      </c>
      <c r="I2879" t="s">
        <v>22</v>
      </c>
      <c r="N2879" t="s">
        <v>24</v>
      </c>
      <c r="O2879" s="1">
        <v>40382.811041666668</v>
      </c>
    </row>
    <row r="2880" spans="1:15" x14ac:dyDescent="0.35">
      <c r="A2880" t="s">
        <v>221</v>
      </c>
      <c r="B2880" t="s">
        <v>25</v>
      </c>
      <c r="C2880">
        <v>92964</v>
      </c>
      <c r="D2880" t="s">
        <v>17</v>
      </c>
      <c r="E2880" t="s">
        <v>18</v>
      </c>
      <c r="F2880" t="s">
        <v>19</v>
      </c>
      <c r="G2880" t="s">
        <v>27</v>
      </c>
      <c r="H2880" t="s">
        <v>130</v>
      </c>
      <c r="I2880" t="s">
        <v>22</v>
      </c>
      <c r="N2880" t="s">
        <v>34</v>
      </c>
      <c r="O2880" s="1">
        <v>40383.267627314817</v>
      </c>
    </row>
    <row r="2881" spans="1:15" x14ac:dyDescent="0.35">
      <c r="A2881" t="s">
        <v>560</v>
      </c>
      <c r="B2881" t="s">
        <v>25</v>
      </c>
      <c r="C2881">
        <v>65211</v>
      </c>
      <c r="D2881" t="s">
        <v>17</v>
      </c>
      <c r="E2881" t="s">
        <v>18</v>
      </c>
      <c r="F2881" t="s">
        <v>19</v>
      </c>
      <c r="H2881" t="s">
        <v>922</v>
      </c>
      <c r="I2881" t="s">
        <v>22</v>
      </c>
      <c r="N2881" t="s">
        <v>24</v>
      </c>
      <c r="O2881" s="1">
        <v>40383.58016203704</v>
      </c>
    </row>
    <row r="2882" spans="1:15" x14ac:dyDescent="0.35">
      <c r="A2882" t="s">
        <v>972</v>
      </c>
      <c r="B2882" t="s">
        <v>25</v>
      </c>
      <c r="C2882">
        <v>86049</v>
      </c>
      <c r="D2882" t="s">
        <v>17</v>
      </c>
      <c r="E2882" t="s">
        <v>18</v>
      </c>
      <c r="F2882" t="s">
        <v>19</v>
      </c>
      <c r="G2882" t="s">
        <v>27</v>
      </c>
      <c r="H2882" t="s">
        <v>56</v>
      </c>
      <c r="I2882" t="s">
        <v>22</v>
      </c>
      <c r="J2882">
        <v>460</v>
      </c>
      <c r="K2882" t="s">
        <v>250</v>
      </c>
      <c r="L2882">
        <v>1952</v>
      </c>
      <c r="M2882" t="s">
        <v>1011</v>
      </c>
      <c r="N2882" t="s">
        <v>24</v>
      </c>
      <c r="O2882" s="1">
        <v>40383.762592592589</v>
      </c>
    </row>
    <row r="2883" spans="1:15" x14ac:dyDescent="0.35">
      <c r="A2883" t="s">
        <v>15</v>
      </c>
      <c r="B2883" t="s">
        <v>16</v>
      </c>
      <c r="C2883" t="s">
        <v>2815</v>
      </c>
      <c r="D2883" t="s">
        <v>17</v>
      </c>
      <c r="E2883" t="s">
        <v>18</v>
      </c>
      <c r="F2883" t="s">
        <v>19</v>
      </c>
      <c r="G2883" t="s">
        <v>20</v>
      </c>
      <c r="H2883" t="s">
        <v>156</v>
      </c>
      <c r="I2883" t="s">
        <v>22</v>
      </c>
      <c r="N2883" t="s">
        <v>24</v>
      </c>
      <c r="O2883" s="1">
        <v>40384.334618055553</v>
      </c>
    </row>
    <row r="2884" spans="1:15" x14ac:dyDescent="0.35">
      <c r="A2884" t="s">
        <v>15</v>
      </c>
      <c r="B2884" t="s">
        <v>25</v>
      </c>
      <c r="C2884">
        <v>823320</v>
      </c>
      <c r="D2884" t="s">
        <v>17</v>
      </c>
      <c r="E2884" t="s">
        <v>18</v>
      </c>
      <c r="G2884" t="s">
        <v>20</v>
      </c>
      <c r="H2884" t="s">
        <v>748</v>
      </c>
      <c r="I2884" t="s">
        <v>22</v>
      </c>
      <c r="N2884" t="s">
        <v>24</v>
      </c>
      <c r="O2884" s="1">
        <v>40384.616273148145</v>
      </c>
    </row>
    <row r="2885" spans="1:15" x14ac:dyDescent="0.35">
      <c r="A2885" t="s">
        <v>15</v>
      </c>
      <c r="B2885" t="s">
        <v>16</v>
      </c>
      <c r="C2885">
        <v>393480</v>
      </c>
      <c r="D2885" t="s">
        <v>17</v>
      </c>
      <c r="E2885" t="s">
        <v>18</v>
      </c>
      <c r="F2885" t="s">
        <v>19</v>
      </c>
      <c r="G2885" t="s">
        <v>20</v>
      </c>
      <c r="H2885" t="s">
        <v>377</v>
      </c>
      <c r="I2885" t="s">
        <v>144</v>
      </c>
      <c r="K2885" t="s">
        <v>81</v>
      </c>
      <c r="N2885" t="s">
        <v>24</v>
      </c>
      <c r="O2885" s="1">
        <v>40384.817407407405</v>
      </c>
    </row>
    <row r="2886" spans="1:15" x14ac:dyDescent="0.35">
      <c r="A2886" t="s">
        <v>15</v>
      </c>
      <c r="B2886" t="s">
        <v>25</v>
      </c>
      <c r="C2886">
        <v>969369</v>
      </c>
      <c r="D2886" t="s">
        <v>17</v>
      </c>
      <c r="E2886" t="s">
        <v>18</v>
      </c>
      <c r="F2886" t="s">
        <v>19</v>
      </c>
      <c r="G2886" t="s">
        <v>20</v>
      </c>
      <c r="H2886" t="s">
        <v>2758</v>
      </c>
      <c r="I2886" t="s">
        <v>22</v>
      </c>
      <c r="K2886" t="s">
        <v>81</v>
      </c>
      <c r="N2886" t="s">
        <v>24</v>
      </c>
      <c r="O2886" s="1">
        <v>40384.84814814815</v>
      </c>
    </row>
    <row r="2887" spans="1:15" x14ac:dyDescent="0.35">
      <c r="A2887" t="s">
        <v>15</v>
      </c>
      <c r="B2887" t="s">
        <v>25</v>
      </c>
      <c r="C2887">
        <v>500406</v>
      </c>
      <c r="D2887" t="s">
        <v>17</v>
      </c>
      <c r="E2887" t="s">
        <v>18</v>
      </c>
      <c r="F2887" t="s">
        <v>19</v>
      </c>
      <c r="G2887" t="s">
        <v>20</v>
      </c>
      <c r="I2887" t="s">
        <v>22</v>
      </c>
      <c r="N2887" t="s">
        <v>24</v>
      </c>
      <c r="O2887" s="1">
        <v>40385.377592592595</v>
      </c>
    </row>
    <row r="2888" spans="1:15" x14ac:dyDescent="0.35">
      <c r="A2888" t="s">
        <v>15</v>
      </c>
      <c r="B2888" t="s">
        <v>16</v>
      </c>
      <c r="C2888" t="s">
        <v>3020</v>
      </c>
      <c r="D2888" t="s">
        <v>17</v>
      </c>
      <c r="E2888" t="s">
        <v>18</v>
      </c>
      <c r="F2888" t="s">
        <v>19</v>
      </c>
      <c r="G2888" t="s">
        <v>20</v>
      </c>
      <c r="I2888" t="s">
        <v>22</v>
      </c>
      <c r="N2888" t="s">
        <v>24</v>
      </c>
      <c r="O2888" s="1">
        <v>40385.378078703703</v>
      </c>
    </row>
    <row r="2889" spans="1:15" x14ac:dyDescent="0.35">
      <c r="A2889" t="s">
        <v>221</v>
      </c>
      <c r="B2889" t="s">
        <v>25</v>
      </c>
      <c r="C2889">
        <v>277898</v>
      </c>
      <c r="D2889" t="s">
        <v>17</v>
      </c>
      <c r="E2889" t="s">
        <v>18</v>
      </c>
      <c r="F2889" t="s">
        <v>19</v>
      </c>
      <c r="H2889" t="s">
        <v>162</v>
      </c>
      <c r="I2889" t="s">
        <v>22</v>
      </c>
      <c r="N2889" t="s">
        <v>34</v>
      </c>
      <c r="O2889" s="1">
        <v>40387.390439814815</v>
      </c>
    </row>
    <row r="2890" spans="1:15" x14ac:dyDescent="0.35">
      <c r="A2890" t="s">
        <v>15</v>
      </c>
      <c r="B2890" t="s">
        <v>16</v>
      </c>
      <c r="C2890">
        <v>992814</v>
      </c>
      <c r="D2890" t="s">
        <v>17</v>
      </c>
      <c r="E2890" t="s">
        <v>18</v>
      </c>
      <c r="F2890" t="s">
        <v>19</v>
      </c>
      <c r="I2890" t="s">
        <v>22</v>
      </c>
      <c r="N2890" t="s">
        <v>24</v>
      </c>
      <c r="O2890" s="1">
        <v>40387.522581018522</v>
      </c>
    </row>
    <row r="2891" spans="1:15" x14ac:dyDescent="0.35">
      <c r="A2891" t="s">
        <v>560</v>
      </c>
      <c r="B2891" t="s">
        <v>25</v>
      </c>
      <c r="C2891">
        <v>469293</v>
      </c>
      <c r="D2891" t="s">
        <v>17</v>
      </c>
      <c r="E2891" t="s">
        <v>18</v>
      </c>
      <c r="F2891" t="s">
        <v>19</v>
      </c>
      <c r="G2891" t="s">
        <v>20</v>
      </c>
      <c r="H2891" t="s">
        <v>65</v>
      </c>
      <c r="I2891" t="s">
        <v>22</v>
      </c>
      <c r="K2891" t="s">
        <v>195</v>
      </c>
      <c r="N2891" t="s">
        <v>24</v>
      </c>
      <c r="O2891" s="1">
        <v>40387.532465277778</v>
      </c>
    </row>
    <row r="2892" spans="1:15" x14ac:dyDescent="0.35">
      <c r="A2892" t="s">
        <v>15</v>
      </c>
      <c r="B2892" t="s">
        <v>25</v>
      </c>
      <c r="C2892">
        <v>523270</v>
      </c>
      <c r="D2892" t="s">
        <v>17</v>
      </c>
      <c r="E2892" t="s">
        <v>18</v>
      </c>
      <c r="F2892" t="s">
        <v>19</v>
      </c>
      <c r="G2892" t="s">
        <v>20</v>
      </c>
      <c r="H2892" t="s">
        <v>37</v>
      </c>
      <c r="I2892" t="s">
        <v>22</v>
      </c>
      <c r="N2892" t="s">
        <v>24</v>
      </c>
      <c r="O2892" s="1">
        <v>40387.614849537036</v>
      </c>
    </row>
    <row r="2893" spans="1:15" x14ac:dyDescent="0.35">
      <c r="A2893" t="s">
        <v>972</v>
      </c>
      <c r="B2893" t="s">
        <v>25</v>
      </c>
      <c r="C2893">
        <v>181931</v>
      </c>
      <c r="D2893" t="s">
        <v>17</v>
      </c>
      <c r="E2893" t="s">
        <v>18</v>
      </c>
      <c r="F2893" t="s">
        <v>19</v>
      </c>
      <c r="H2893" t="s">
        <v>88</v>
      </c>
      <c r="I2893" t="s">
        <v>22</v>
      </c>
      <c r="K2893" t="s">
        <v>250</v>
      </c>
      <c r="N2893" t="s">
        <v>24</v>
      </c>
      <c r="O2893" s="1">
        <v>40387.678877314815</v>
      </c>
    </row>
    <row r="2894" spans="1:15" x14ac:dyDescent="0.35">
      <c r="A2894" t="s">
        <v>15</v>
      </c>
      <c r="B2894" t="s">
        <v>25</v>
      </c>
      <c r="C2894">
        <v>619719</v>
      </c>
      <c r="D2894" t="s">
        <v>17</v>
      </c>
      <c r="E2894" t="s">
        <v>18</v>
      </c>
      <c r="F2894" t="s">
        <v>34</v>
      </c>
      <c r="G2894" t="s">
        <v>20</v>
      </c>
      <c r="H2894" t="s">
        <v>56</v>
      </c>
      <c r="I2894" t="s">
        <v>22</v>
      </c>
      <c r="K2894" t="s">
        <v>132</v>
      </c>
      <c r="N2894" t="s">
        <v>24</v>
      </c>
      <c r="O2894" s="1">
        <v>40387.859988425924</v>
      </c>
    </row>
    <row r="2895" spans="1:15" x14ac:dyDescent="0.35">
      <c r="A2895" t="s">
        <v>759</v>
      </c>
      <c r="B2895" t="s">
        <v>25</v>
      </c>
      <c r="C2895">
        <v>765827</v>
      </c>
      <c r="D2895" t="s">
        <v>17</v>
      </c>
      <c r="E2895" t="s">
        <v>18</v>
      </c>
      <c r="F2895" t="s">
        <v>19</v>
      </c>
      <c r="G2895" t="s">
        <v>20</v>
      </c>
      <c r="H2895" t="s">
        <v>2418</v>
      </c>
      <c r="I2895" t="s">
        <v>22</v>
      </c>
      <c r="K2895" t="s">
        <v>139</v>
      </c>
      <c r="L2895" t="s">
        <v>2419</v>
      </c>
      <c r="M2895" t="s">
        <v>2420</v>
      </c>
      <c r="N2895" t="s">
        <v>24</v>
      </c>
      <c r="O2895" s="1">
        <v>40388.341631944444</v>
      </c>
    </row>
    <row r="2896" spans="1:15" x14ac:dyDescent="0.35">
      <c r="A2896" t="s">
        <v>95</v>
      </c>
      <c r="B2896" t="s">
        <v>25</v>
      </c>
      <c r="C2896">
        <v>2670</v>
      </c>
      <c r="D2896" t="s">
        <v>17</v>
      </c>
      <c r="E2896" t="s">
        <v>26</v>
      </c>
      <c r="F2896" t="s">
        <v>19</v>
      </c>
      <c r="G2896" t="s">
        <v>27</v>
      </c>
      <c r="H2896" t="s">
        <v>35</v>
      </c>
      <c r="I2896" t="s">
        <v>86</v>
      </c>
      <c r="J2896">
        <v>453</v>
      </c>
      <c r="K2896" t="s">
        <v>94</v>
      </c>
      <c r="N2896" t="s">
        <v>24</v>
      </c>
      <c r="O2896" s="1">
        <v>40388.442928240744</v>
      </c>
    </row>
    <row r="2897" spans="1:15" x14ac:dyDescent="0.35">
      <c r="A2897" t="s">
        <v>221</v>
      </c>
      <c r="B2897" t="s">
        <v>25</v>
      </c>
      <c r="C2897">
        <v>24689</v>
      </c>
      <c r="D2897" t="s">
        <v>17</v>
      </c>
      <c r="E2897" t="s">
        <v>18</v>
      </c>
      <c r="F2897" t="s">
        <v>19</v>
      </c>
      <c r="G2897" t="s">
        <v>27</v>
      </c>
      <c r="H2897" t="s">
        <v>35</v>
      </c>
      <c r="I2897" t="s">
        <v>426</v>
      </c>
      <c r="J2897">
        <v>462</v>
      </c>
      <c r="N2897" t="s">
        <v>34</v>
      </c>
      <c r="O2897" s="1">
        <v>40388.446736111109</v>
      </c>
    </row>
    <row r="2898" spans="1:15" x14ac:dyDescent="0.35">
      <c r="A2898" t="s">
        <v>15</v>
      </c>
      <c r="B2898" t="s">
        <v>16</v>
      </c>
      <c r="C2898">
        <v>216721</v>
      </c>
      <c r="D2898" t="s">
        <v>17</v>
      </c>
      <c r="E2898" t="s">
        <v>18</v>
      </c>
      <c r="F2898" t="s">
        <v>19</v>
      </c>
      <c r="G2898" t="s">
        <v>20</v>
      </c>
      <c r="H2898" t="s">
        <v>849</v>
      </c>
      <c r="I2898" t="s">
        <v>22</v>
      </c>
      <c r="J2898">
        <v>468</v>
      </c>
      <c r="N2898" t="s">
        <v>24</v>
      </c>
      <c r="O2898" s="1">
        <v>40388.448819444442</v>
      </c>
    </row>
    <row r="2899" spans="1:15" x14ac:dyDescent="0.35">
      <c r="A2899" t="s">
        <v>15</v>
      </c>
      <c r="B2899" t="s">
        <v>25</v>
      </c>
      <c r="C2899">
        <v>455705</v>
      </c>
      <c r="D2899" t="s">
        <v>17</v>
      </c>
      <c r="E2899" t="s">
        <v>18</v>
      </c>
      <c r="F2899" t="s">
        <v>34</v>
      </c>
      <c r="G2899" t="s">
        <v>20</v>
      </c>
      <c r="H2899" t="s">
        <v>1022</v>
      </c>
      <c r="I2899" t="s">
        <v>22</v>
      </c>
      <c r="M2899" t="s">
        <v>1919</v>
      </c>
      <c r="N2899" t="s">
        <v>24</v>
      </c>
      <c r="O2899" s="1">
        <v>40390.000428240739</v>
      </c>
    </row>
    <row r="2900" spans="1:15" x14ac:dyDescent="0.35">
      <c r="A2900" t="s">
        <v>1381</v>
      </c>
      <c r="B2900" t="s">
        <v>25</v>
      </c>
      <c r="C2900">
        <v>521618</v>
      </c>
      <c r="D2900" t="s">
        <v>17</v>
      </c>
      <c r="E2900" t="s">
        <v>18</v>
      </c>
      <c r="F2900" t="s">
        <v>34</v>
      </c>
      <c r="I2900" t="s">
        <v>22</v>
      </c>
      <c r="N2900" t="s">
        <v>24</v>
      </c>
      <c r="O2900" s="1">
        <v>40390.037858796299</v>
      </c>
    </row>
    <row r="2901" spans="1:15" x14ac:dyDescent="0.35">
      <c r="A2901" t="s">
        <v>327</v>
      </c>
      <c r="B2901" t="s">
        <v>25</v>
      </c>
      <c r="C2901">
        <v>979258</v>
      </c>
      <c r="D2901" t="s">
        <v>17</v>
      </c>
      <c r="E2901" t="s">
        <v>18</v>
      </c>
      <c r="F2901" t="s">
        <v>34</v>
      </c>
      <c r="G2901" t="s">
        <v>27</v>
      </c>
      <c r="H2901" t="s">
        <v>2768</v>
      </c>
      <c r="I2901" t="s">
        <v>22</v>
      </c>
      <c r="N2901" t="s">
        <v>24</v>
      </c>
      <c r="O2901" s="1">
        <v>40390.436666666668</v>
      </c>
    </row>
    <row r="2902" spans="1:15" x14ac:dyDescent="0.35">
      <c r="A2902" t="s">
        <v>560</v>
      </c>
      <c r="B2902" t="s">
        <v>25</v>
      </c>
      <c r="C2902">
        <v>249957</v>
      </c>
      <c r="D2902" t="s">
        <v>17</v>
      </c>
      <c r="E2902" t="s">
        <v>18</v>
      </c>
      <c r="F2902" t="s">
        <v>19</v>
      </c>
      <c r="G2902" t="s">
        <v>20</v>
      </c>
      <c r="H2902" t="s">
        <v>471</v>
      </c>
      <c r="I2902" t="s">
        <v>22</v>
      </c>
      <c r="K2902" t="s">
        <v>195</v>
      </c>
      <c r="L2902">
        <v>1958</v>
      </c>
      <c r="M2902" t="s">
        <v>1453</v>
      </c>
      <c r="N2902" t="s">
        <v>24</v>
      </c>
      <c r="O2902" s="1">
        <v>40390.648402777777</v>
      </c>
    </row>
    <row r="2903" spans="1:15" x14ac:dyDescent="0.35">
      <c r="A2903" t="s">
        <v>15</v>
      </c>
      <c r="B2903" t="s">
        <v>25</v>
      </c>
      <c r="C2903">
        <v>963104</v>
      </c>
      <c r="D2903" t="s">
        <v>17</v>
      </c>
      <c r="E2903" t="s">
        <v>18</v>
      </c>
      <c r="F2903" t="s">
        <v>34</v>
      </c>
      <c r="I2903" t="s">
        <v>22</v>
      </c>
      <c r="N2903" t="s">
        <v>24</v>
      </c>
      <c r="O2903" s="1">
        <v>40390.648576388892</v>
      </c>
    </row>
    <row r="2904" spans="1:15" x14ac:dyDescent="0.35">
      <c r="A2904" t="s">
        <v>500</v>
      </c>
      <c r="B2904" t="s">
        <v>25</v>
      </c>
      <c r="C2904">
        <v>546611</v>
      </c>
      <c r="D2904" t="s">
        <v>17</v>
      </c>
      <c r="E2904" t="s">
        <v>18</v>
      </c>
      <c r="F2904" t="s">
        <v>34</v>
      </c>
      <c r="G2904" t="s">
        <v>20</v>
      </c>
      <c r="I2904" t="s">
        <v>22</v>
      </c>
      <c r="K2904" t="s">
        <v>197</v>
      </c>
      <c r="L2904">
        <v>1965</v>
      </c>
      <c r="N2904" t="s">
        <v>24</v>
      </c>
      <c r="O2904" s="1">
        <v>40390.651250000003</v>
      </c>
    </row>
    <row r="2905" spans="1:15" x14ac:dyDescent="0.35">
      <c r="A2905" t="s">
        <v>972</v>
      </c>
      <c r="B2905" t="s">
        <v>25</v>
      </c>
      <c r="C2905">
        <v>214822</v>
      </c>
      <c r="D2905" t="s">
        <v>17</v>
      </c>
      <c r="E2905" t="s">
        <v>18</v>
      </c>
      <c r="F2905" t="s">
        <v>19</v>
      </c>
      <c r="I2905" t="s">
        <v>22</v>
      </c>
      <c r="N2905" t="s">
        <v>24</v>
      </c>
      <c r="O2905" s="1">
        <v>40390.693391203706</v>
      </c>
    </row>
    <row r="2906" spans="1:15" x14ac:dyDescent="0.35">
      <c r="A2906" t="s">
        <v>15</v>
      </c>
      <c r="B2906" t="s">
        <v>16</v>
      </c>
      <c r="C2906">
        <v>223492</v>
      </c>
      <c r="D2906" t="s">
        <v>17</v>
      </c>
      <c r="E2906" t="s">
        <v>18</v>
      </c>
      <c r="F2906" t="s">
        <v>19</v>
      </c>
      <c r="H2906" t="s">
        <v>1396</v>
      </c>
      <c r="I2906" t="s">
        <v>114</v>
      </c>
      <c r="N2906" t="s">
        <v>24</v>
      </c>
      <c r="O2906" s="1">
        <v>40390.772743055553</v>
      </c>
    </row>
    <row r="2907" spans="1:15" x14ac:dyDescent="0.35">
      <c r="A2907" t="s">
        <v>15</v>
      </c>
      <c r="B2907" t="s">
        <v>25</v>
      </c>
      <c r="C2907">
        <v>831170</v>
      </c>
      <c r="D2907" t="s">
        <v>17</v>
      </c>
      <c r="E2907" t="s">
        <v>18</v>
      </c>
      <c r="F2907" t="s">
        <v>19</v>
      </c>
      <c r="H2907" t="s">
        <v>402</v>
      </c>
      <c r="I2907" t="s">
        <v>22</v>
      </c>
      <c r="M2907" t="s">
        <v>2529</v>
      </c>
      <c r="N2907" t="s">
        <v>24</v>
      </c>
      <c r="O2907" s="1">
        <v>40391.017384259256</v>
      </c>
    </row>
    <row r="2908" spans="1:15" x14ac:dyDescent="0.35">
      <c r="A2908" t="s">
        <v>221</v>
      </c>
      <c r="B2908" t="s">
        <v>25</v>
      </c>
      <c r="C2908">
        <v>3954</v>
      </c>
      <c r="D2908" t="s">
        <v>17</v>
      </c>
      <c r="E2908" t="s">
        <v>18</v>
      </c>
      <c r="F2908" t="s">
        <v>19</v>
      </c>
      <c r="G2908" t="s">
        <v>27</v>
      </c>
      <c r="H2908" t="s">
        <v>232</v>
      </c>
      <c r="I2908" t="s">
        <v>22</v>
      </c>
      <c r="K2908" t="s">
        <v>222</v>
      </c>
      <c r="M2908" t="s">
        <v>233</v>
      </c>
      <c r="N2908" t="s">
        <v>34</v>
      </c>
      <c r="O2908" s="1">
        <v>40391.574687499997</v>
      </c>
    </row>
    <row r="2909" spans="1:15" x14ac:dyDescent="0.35">
      <c r="A2909" t="s">
        <v>15</v>
      </c>
      <c r="B2909" t="s">
        <v>25</v>
      </c>
      <c r="C2909">
        <v>522444</v>
      </c>
      <c r="D2909" t="s">
        <v>17</v>
      </c>
      <c r="E2909" t="s">
        <v>18</v>
      </c>
      <c r="F2909" t="s">
        <v>19</v>
      </c>
      <c r="H2909" t="s">
        <v>2023</v>
      </c>
      <c r="I2909" t="s">
        <v>22</v>
      </c>
      <c r="N2909" t="s">
        <v>24</v>
      </c>
      <c r="O2909" s="1">
        <v>40391.588912037034</v>
      </c>
    </row>
    <row r="2910" spans="1:15" x14ac:dyDescent="0.35">
      <c r="A2910" t="s">
        <v>15</v>
      </c>
      <c r="B2910" t="s">
        <v>25</v>
      </c>
      <c r="C2910">
        <v>420473</v>
      </c>
      <c r="D2910" t="s">
        <v>17</v>
      </c>
      <c r="E2910" t="s">
        <v>18</v>
      </c>
      <c r="F2910" t="s">
        <v>19</v>
      </c>
      <c r="G2910" t="s">
        <v>20</v>
      </c>
      <c r="H2910" t="s">
        <v>501</v>
      </c>
      <c r="I2910" t="s">
        <v>22</v>
      </c>
      <c r="N2910" t="s">
        <v>24</v>
      </c>
      <c r="O2910" s="1">
        <v>40391.621377314812</v>
      </c>
    </row>
    <row r="2911" spans="1:15" x14ac:dyDescent="0.35">
      <c r="A2911" t="s">
        <v>972</v>
      </c>
      <c r="B2911" t="s">
        <v>25</v>
      </c>
      <c r="C2911">
        <v>308482</v>
      </c>
      <c r="D2911" t="s">
        <v>17</v>
      </c>
      <c r="E2911" t="s">
        <v>18</v>
      </c>
      <c r="F2911" t="s">
        <v>19</v>
      </c>
      <c r="G2911" t="s">
        <v>20</v>
      </c>
      <c r="I2911" t="s">
        <v>22</v>
      </c>
      <c r="N2911" t="s">
        <v>24</v>
      </c>
      <c r="O2911" s="1">
        <v>40391.631689814814</v>
      </c>
    </row>
    <row r="2912" spans="1:15" x14ac:dyDescent="0.35">
      <c r="A2912" t="s">
        <v>221</v>
      </c>
      <c r="B2912" t="s">
        <v>16</v>
      </c>
      <c r="C2912">
        <v>71346</v>
      </c>
      <c r="D2912" t="s">
        <v>17</v>
      </c>
      <c r="E2912" t="s">
        <v>18</v>
      </c>
      <c r="F2912" t="s">
        <v>19</v>
      </c>
      <c r="G2912" t="s">
        <v>27</v>
      </c>
      <c r="I2912" t="s">
        <v>22</v>
      </c>
      <c r="K2912" t="s">
        <v>31</v>
      </c>
      <c r="N2912" t="s">
        <v>34</v>
      </c>
      <c r="O2912" s="1">
        <v>40391.701597222222</v>
      </c>
    </row>
    <row r="2913" spans="1:15" x14ac:dyDescent="0.35">
      <c r="A2913" t="s">
        <v>221</v>
      </c>
      <c r="B2913" t="s">
        <v>25</v>
      </c>
      <c r="C2913">
        <v>108099</v>
      </c>
      <c r="D2913" t="s">
        <v>17</v>
      </c>
      <c r="E2913" t="s">
        <v>18</v>
      </c>
      <c r="F2913" t="s">
        <v>19</v>
      </c>
      <c r="I2913" t="s">
        <v>22</v>
      </c>
      <c r="L2913">
        <v>1952</v>
      </c>
      <c r="N2913" t="s">
        <v>24</v>
      </c>
      <c r="O2913" s="1">
        <v>40392.318703703706</v>
      </c>
    </row>
    <row r="2914" spans="1:15" x14ac:dyDescent="0.35">
      <c r="A2914" t="s">
        <v>15</v>
      </c>
      <c r="B2914" t="s">
        <v>16</v>
      </c>
      <c r="C2914">
        <v>134015</v>
      </c>
      <c r="D2914" t="s">
        <v>17</v>
      </c>
      <c r="E2914" t="s">
        <v>18</v>
      </c>
      <c r="F2914" t="s">
        <v>19</v>
      </c>
      <c r="G2914" t="s">
        <v>27</v>
      </c>
      <c r="H2914" t="s">
        <v>1186</v>
      </c>
      <c r="I2914" t="s">
        <v>144</v>
      </c>
      <c r="K2914" t="s">
        <v>31</v>
      </c>
      <c r="N2914" t="s">
        <v>24</v>
      </c>
      <c r="O2914" s="1">
        <v>40392.814930555556</v>
      </c>
    </row>
    <row r="2915" spans="1:15" x14ac:dyDescent="0.35">
      <c r="A2915" t="s">
        <v>560</v>
      </c>
      <c r="B2915" t="s">
        <v>25</v>
      </c>
      <c r="C2915">
        <v>498086</v>
      </c>
      <c r="D2915" t="s">
        <v>17</v>
      </c>
      <c r="E2915" t="s">
        <v>18</v>
      </c>
      <c r="F2915" t="s">
        <v>19</v>
      </c>
      <c r="G2915" t="s">
        <v>20</v>
      </c>
      <c r="H2915" t="s">
        <v>471</v>
      </c>
      <c r="I2915" t="s">
        <v>22</v>
      </c>
      <c r="K2915" t="s">
        <v>195</v>
      </c>
      <c r="N2915" t="s">
        <v>24</v>
      </c>
      <c r="O2915" s="1">
        <v>40392.858923611115</v>
      </c>
    </row>
    <row r="2916" spans="1:15" x14ac:dyDescent="0.35">
      <c r="A2916" t="s">
        <v>221</v>
      </c>
      <c r="B2916" t="s">
        <v>25</v>
      </c>
      <c r="C2916">
        <v>218103</v>
      </c>
      <c r="D2916" t="s">
        <v>17</v>
      </c>
      <c r="E2916" t="s">
        <v>18</v>
      </c>
      <c r="I2916" t="s">
        <v>22</v>
      </c>
      <c r="N2916" t="s">
        <v>24</v>
      </c>
      <c r="O2916" s="1">
        <v>40393.594050925924</v>
      </c>
    </row>
    <row r="2917" spans="1:15" x14ac:dyDescent="0.35">
      <c r="A2917" t="s">
        <v>15</v>
      </c>
      <c r="B2917" t="s">
        <v>25</v>
      </c>
      <c r="C2917">
        <v>159965</v>
      </c>
      <c r="D2917" t="s">
        <v>17</v>
      </c>
      <c r="E2917" t="s">
        <v>18</v>
      </c>
      <c r="F2917" t="s">
        <v>19</v>
      </c>
      <c r="G2917" t="s">
        <v>20</v>
      </c>
      <c r="H2917" t="s">
        <v>239</v>
      </c>
      <c r="I2917" t="s">
        <v>22</v>
      </c>
      <c r="K2917" t="s">
        <v>132</v>
      </c>
      <c r="N2917" t="s">
        <v>24</v>
      </c>
      <c r="O2917" s="1">
        <v>40393.761180555557</v>
      </c>
    </row>
    <row r="2918" spans="1:15" x14ac:dyDescent="0.35">
      <c r="A2918" t="s">
        <v>560</v>
      </c>
      <c r="B2918" t="s">
        <v>25</v>
      </c>
      <c r="C2918">
        <v>926888</v>
      </c>
      <c r="D2918" t="s">
        <v>17</v>
      </c>
      <c r="E2918" t="s">
        <v>18</v>
      </c>
      <c r="G2918" t="s">
        <v>20</v>
      </c>
      <c r="H2918" t="s">
        <v>239</v>
      </c>
      <c r="I2918" t="s">
        <v>22</v>
      </c>
      <c r="K2918" t="s">
        <v>195</v>
      </c>
      <c r="M2918" t="s">
        <v>2719</v>
      </c>
      <c r="N2918" t="s">
        <v>24</v>
      </c>
      <c r="O2918" s="1">
        <v>40393.769502314812</v>
      </c>
    </row>
    <row r="2919" spans="1:15" x14ac:dyDescent="0.35">
      <c r="A2919" t="s">
        <v>146</v>
      </c>
      <c r="B2919" t="s">
        <v>25</v>
      </c>
      <c r="C2919">
        <v>2211</v>
      </c>
      <c r="D2919" t="s">
        <v>17</v>
      </c>
      <c r="E2919" t="s">
        <v>18</v>
      </c>
      <c r="F2919" t="s">
        <v>19</v>
      </c>
      <c r="I2919" t="s">
        <v>22</v>
      </c>
      <c r="K2919" t="s">
        <v>81</v>
      </c>
      <c r="N2919" t="s">
        <v>24</v>
      </c>
      <c r="O2919" s="1">
        <v>40393.981030092589</v>
      </c>
    </row>
    <row r="2920" spans="1:15" x14ac:dyDescent="0.35">
      <c r="A2920" t="s">
        <v>560</v>
      </c>
      <c r="B2920" t="s">
        <v>25</v>
      </c>
      <c r="C2920">
        <v>519500</v>
      </c>
      <c r="D2920" t="s">
        <v>17</v>
      </c>
      <c r="E2920" t="s">
        <v>18</v>
      </c>
      <c r="F2920" t="s">
        <v>19</v>
      </c>
      <c r="G2920" t="s">
        <v>20</v>
      </c>
      <c r="H2920" t="s">
        <v>2018</v>
      </c>
      <c r="I2920" t="s">
        <v>22</v>
      </c>
      <c r="K2920" t="s">
        <v>195</v>
      </c>
      <c r="N2920" t="s">
        <v>24</v>
      </c>
      <c r="O2920" s="1">
        <v>40394.701122685183</v>
      </c>
    </row>
    <row r="2921" spans="1:15" x14ac:dyDescent="0.35">
      <c r="A2921" t="s">
        <v>15</v>
      </c>
      <c r="B2921" t="s">
        <v>16</v>
      </c>
      <c r="C2921">
        <v>416994</v>
      </c>
      <c r="D2921" t="s">
        <v>17</v>
      </c>
      <c r="E2921" t="s">
        <v>18</v>
      </c>
      <c r="F2921" t="s">
        <v>19</v>
      </c>
      <c r="H2921" t="s">
        <v>261</v>
      </c>
      <c r="I2921" t="s">
        <v>22</v>
      </c>
      <c r="K2921" t="s">
        <v>81</v>
      </c>
      <c r="M2921" t="s">
        <v>1845</v>
      </c>
      <c r="N2921" t="s">
        <v>24</v>
      </c>
      <c r="O2921" s="1">
        <v>40395.413321759261</v>
      </c>
    </row>
    <row r="2922" spans="1:15" x14ac:dyDescent="0.35">
      <c r="A2922" t="s">
        <v>314</v>
      </c>
      <c r="B2922" t="s">
        <v>16</v>
      </c>
      <c r="C2922">
        <v>10302</v>
      </c>
      <c r="D2922" t="s">
        <v>17</v>
      </c>
      <c r="E2922" t="s">
        <v>18</v>
      </c>
      <c r="F2922" t="s">
        <v>19</v>
      </c>
      <c r="G2922" t="s">
        <v>27</v>
      </c>
      <c r="H2922" t="s">
        <v>432</v>
      </c>
      <c r="I2922" t="s">
        <v>22</v>
      </c>
      <c r="N2922" t="s">
        <v>34</v>
      </c>
      <c r="O2922" s="1">
        <v>40396.057187500002</v>
      </c>
    </row>
    <row r="2923" spans="1:15" x14ac:dyDescent="0.35">
      <c r="A2923" t="s">
        <v>327</v>
      </c>
      <c r="B2923" t="s">
        <v>25</v>
      </c>
      <c r="C2923">
        <v>847283</v>
      </c>
      <c r="D2923" t="s">
        <v>17</v>
      </c>
      <c r="E2923" t="s">
        <v>18</v>
      </c>
      <c r="F2923" t="s">
        <v>34</v>
      </c>
      <c r="G2923" t="s">
        <v>20</v>
      </c>
      <c r="H2923" t="s">
        <v>88</v>
      </c>
      <c r="I2923" t="s">
        <v>22</v>
      </c>
      <c r="K2923" t="s">
        <v>287</v>
      </c>
      <c r="L2923" t="s">
        <v>2566</v>
      </c>
      <c r="M2923" t="s">
        <v>2567</v>
      </c>
      <c r="N2923" t="s">
        <v>24</v>
      </c>
      <c r="O2923" s="1">
        <v>40396.503472222219</v>
      </c>
    </row>
    <row r="2924" spans="1:15" x14ac:dyDescent="0.35">
      <c r="A2924" t="s">
        <v>15</v>
      </c>
      <c r="B2924" t="s">
        <v>16</v>
      </c>
      <c r="C2924">
        <v>391928</v>
      </c>
      <c r="D2924" t="s">
        <v>17</v>
      </c>
      <c r="E2924" t="s">
        <v>18</v>
      </c>
      <c r="F2924" t="s">
        <v>19</v>
      </c>
      <c r="G2924" t="s">
        <v>20</v>
      </c>
      <c r="H2924" t="s">
        <v>1785</v>
      </c>
      <c r="I2924" t="s">
        <v>22</v>
      </c>
      <c r="N2924" t="s">
        <v>24</v>
      </c>
      <c r="O2924" s="1">
        <v>40397.186944444446</v>
      </c>
    </row>
    <row r="2925" spans="1:15" x14ac:dyDescent="0.35">
      <c r="A2925" t="s">
        <v>15</v>
      </c>
      <c r="B2925" t="s">
        <v>25</v>
      </c>
      <c r="C2925">
        <v>843700</v>
      </c>
      <c r="D2925" t="s">
        <v>17</v>
      </c>
      <c r="E2925" t="s">
        <v>18</v>
      </c>
      <c r="F2925" t="s">
        <v>96</v>
      </c>
      <c r="I2925" t="s">
        <v>22</v>
      </c>
      <c r="N2925" t="s">
        <v>24</v>
      </c>
      <c r="O2925" s="1">
        <v>40397.776747685188</v>
      </c>
    </row>
    <row r="2926" spans="1:15" x14ac:dyDescent="0.35">
      <c r="A2926" t="s">
        <v>221</v>
      </c>
      <c r="B2926" t="s">
        <v>16</v>
      </c>
      <c r="C2926">
        <v>27843</v>
      </c>
      <c r="D2926" t="s">
        <v>17</v>
      </c>
      <c r="E2926" t="s">
        <v>18</v>
      </c>
      <c r="F2926" t="s">
        <v>19</v>
      </c>
      <c r="G2926" t="s">
        <v>27</v>
      </c>
      <c r="H2926" t="s">
        <v>28</v>
      </c>
      <c r="I2926" t="s">
        <v>22</v>
      </c>
      <c r="J2926">
        <v>460</v>
      </c>
      <c r="K2926" t="s">
        <v>139</v>
      </c>
      <c r="L2926" s="4">
        <v>18019</v>
      </c>
      <c r="N2926" t="s">
        <v>34</v>
      </c>
      <c r="O2926" s="1">
        <v>40397.80265046296</v>
      </c>
    </row>
    <row r="2927" spans="1:15" x14ac:dyDescent="0.35">
      <c r="A2927" t="s">
        <v>15</v>
      </c>
      <c r="B2927" t="s">
        <v>16</v>
      </c>
      <c r="C2927">
        <v>632983</v>
      </c>
      <c r="D2927" t="s">
        <v>17</v>
      </c>
      <c r="E2927" t="s">
        <v>18</v>
      </c>
      <c r="F2927" t="s">
        <v>19</v>
      </c>
      <c r="H2927" t="s">
        <v>481</v>
      </c>
      <c r="I2927" t="s">
        <v>22</v>
      </c>
      <c r="N2927" t="s">
        <v>24</v>
      </c>
      <c r="O2927" s="1">
        <v>40397.878900462965</v>
      </c>
    </row>
    <row r="2928" spans="1:15" x14ac:dyDescent="0.35">
      <c r="A2928" t="s">
        <v>221</v>
      </c>
      <c r="B2928" t="s">
        <v>25</v>
      </c>
      <c r="C2928">
        <v>5749</v>
      </c>
      <c r="D2928" t="s">
        <v>17</v>
      </c>
      <c r="E2928" t="s">
        <v>36</v>
      </c>
      <c r="F2928" t="s">
        <v>19</v>
      </c>
      <c r="G2928" t="s">
        <v>27</v>
      </c>
      <c r="I2928" t="s">
        <v>304</v>
      </c>
      <c r="K2928" t="s">
        <v>222</v>
      </c>
      <c r="M2928" t="s">
        <v>305</v>
      </c>
      <c r="N2928" t="s">
        <v>34</v>
      </c>
      <c r="O2928" s="1">
        <v>40398.389398148145</v>
      </c>
    </row>
    <row r="2929" spans="1:15" x14ac:dyDescent="0.35">
      <c r="A2929" t="s">
        <v>59</v>
      </c>
      <c r="B2929" t="s">
        <v>25</v>
      </c>
      <c r="C2929">
        <v>5385</v>
      </c>
      <c r="D2929" t="s">
        <v>17</v>
      </c>
      <c r="E2929" t="s">
        <v>18</v>
      </c>
      <c r="F2929" t="s">
        <v>34</v>
      </c>
      <c r="H2929" t="s">
        <v>290</v>
      </c>
      <c r="I2929" t="s">
        <v>22</v>
      </c>
      <c r="N2929" t="s">
        <v>24</v>
      </c>
      <c r="O2929" s="1">
        <v>40398.613483796296</v>
      </c>
    </row>
    <row r="2930" spans="1:15" x14ac:dyDescent="0.35">
      <c r="A2930" t="s">
        <v>15</v>
      </c>
      <c r="B2930" t="s">
        <v>25</v>
      </c>
      <c r="C2930">
        <v>464963</v>
      </c>
      <c r="D2930" t="s">
        <v>17</v>
      </c>
      <c r="E2930" t="s">
        <v>18</v>
      </c>
      <c r="F2930" t="s">
        <v>19</v>
      </c>
      <c r="G2930" t="s">
        <v>27</v>
      </c>
      <c r="I2930" t="s">
        <v>22</v>
      </c>
      <c r="K2930" t="s">
        <v>1939</v>
      </c>
      <c r="N2930" t="s">
        <v>24</v>
      </c>
      <c r="O2930" s="1">
        <v>40398.632199074076</v>
      </c>
    </row>
    <row r="2931" spans="1:15" x14ac:dyDescent="0.35">
      <c r="A2931" t="s">
        <v>221</v>
      </c>
      <c r="B2931" t="s">
        <v>25</v>
      </c>
      <c r="C2931">
        <v>857993</v>
      </c>
      <c r="D2931" t="s">
        <v>17</v>
      </c>
      <c r="E2931" t="s">
        <v>18</v>
      </c>
      <c r="F2931" t="s">
        <v>34</v>
      </c>
      <c r="G2931" t="s">
        <v>20</v>
      </c>
      <c r="H2931" t="s">
        <v>28</v>
      </c>
      <c r="I2931" t="s">
        <v>22</v>
      </c>
      <c r="L2931" t="s">
        <v>2582</v>
      </c>
      <c r="M2931" t="s">
        <v>2583</v>
      </c>
      <c r="N2931" t="s">
        <v>34</v>
      </c>
      <c r="O2931" s="1">
        <v>40398.668680555558</v>
      </c>
    </row>
    <row r="2932" spans="1:15" x14ac:dyDescent="0.35">
      <c r="A2932" t="s">
        <v>221</v>
      </c>
      <c r="B2932" t="s">
        <v>25</v>
      </c>
      <c r="C2932">
        <v>37160</v>
      </c>
      <c r="D2932" t="s">
        <v>17</v>
      </c>
      <c r="E2932" t="s">
        <v>18</v>
      </c>
      <c r="F2932" t="s">
        <v>19</v>
      </c>
      <c r="G2932" t="s">
        <v>27</v>
      </c>
      <c r="H2932" t="s">
        <v>162</v>
      </c>
      <c r="I2932" t="s">
        <v>22</v>
      </c>
      <c r="L2932">
        <v>1949</v>
      </c>
      <c r="M2932" t="s">
        <v>760</v>
      </c>
      <c r="N2932" t="s">
        <v>34</v>
      </c>
      <c r="O2932" s="1">
        <v>40398.692384259259</v>
      </c>
    </row>
    <row r="2933" spans="1:15" x14ac:dyDescent="0.35">
      <c r="A2933" t="s">
        <v>15</v>
      </c>
      <c r="B2933" t="s">
        <v>25</v>
      </c>
      <c r="C2933" t="s">
        <v>3000</v>
      </c>
      <c r="D2933" t="s">
        <v>17</v>
      </c>
      <c r="E2933" t="s">
        <v>18</v>
      </c>
      <c r="F2933" t="s">
        <v>19</v>
      </c>
      <c r="G2933" t="s">
        <v>20</v>
      </c>
      <c r="H2933" t="s">
        <v>88</v>
      </c>
      <c r="I2933" t="s">
        <v>22</v>
      </c>
      <c r="N2933" t="s">
        <v>24</v>
      </c>
      <c r="O2933" s="1">
        <v>40399.771840277775</v>
      </c>
    </row>
    <row r="2934" spans="1:15" x14ac:dyDescent="0.35">
      <c r="A2934" t="s">
        <v>560</v>
      </c>
      <c r="B2934" t="s">
        <v>16</v>
      </c>
      <c r="C2934">
        <v>124194</v>
      </c>
      <c r="D2934" t="s">
        <v>17</v>
      </c>
      <c r="E2934" t="s">
        <v>18</v>
      </c>
      <c r="F2934" t="s">
        <v>19</v>
      </c>
      <c r="G2934" t="s">
        <v>27</v>
      </c>
      <c r="H2934" t="s">
        <v>369</v>
      </c>
      <c r="I2934" t="s">
        <v>22</v>
      </c>
      <c r="K2934" t="s">
        <v>195</v>
      </c>
      <c r="M2934" t="s">
        <v>1153</v>
      </c>
      <c r="N2934" t="s">
        <v>24</v>
      </c>
      <c r="O2934" s="1">
        <v>40400.898761574077</v>
      </c>
    </row>
    <row r="2935" spans="1:15" x14ac:dyDescent="0.35">
      <c r="A2935" t="s">
        <v>972</v>
      </c>
      <c r="B2935" t="s">
        <v>25</v>
      </c>
      <c r="C2935">
        <v>86887</v>
      </c>
      <c r="D2935" t="s">
        <v>17</v>
      </c>
      <c r="E2935" t="s">
        <v>18</v>
      </c>
      <c r="F2935" t="s">
        <v>19</v>
      </c>
      <c r="I2935" t="s">
        <v>22</v>
      </c>
      <c r="K2935" t="s">
        <v>139</v>
      </c>
      <c r="N2935" t="s">
        <v>24</v>
      </c>
      <c r="O2935" s="1">
        <v>40401.581018518518</v>
      </c>
    </row>
    <row r="2936" spans="1:15" x14ac:dyDescent="0.35">
      <c r="A2936" t="s">
        <v>15</v>
      </c>
      <c r="B2936" t="s">
        <v>16</v>
      </c>
      <c r="C2936">
        <v>30175</v>
      </c>
      <c r="D2936" t="s">
        <v>17</v>
      </c>
      <c r="E2936" t="s">
        <v>18</v>
      </c>
      <c r="F2936" t="s">
        <v>19</v>
      </c>
      <c r="G2936" t="s">
        <v>27</v>
      </c>
      <c r="H2936" t="s">
        <v>258</v>
      </c>
      <c r="I2936" t="s">
        <v>22</v>
      </c>
      <c r="N2936" t="s">
        <v>24</v>
      </c>
      <c r="O2936" s="1">
        <v>40401.652708333335</v>
      </c>
    </row>
    <row r="2937" spans="1:15" x14ac:dyDescent="0.35">
      <c r="A2937" t="s">
        <v>972</v>
      </c>
      <c r="B2937" t="s">
        <v>25</v>
      </c>
      <c r="C2937">
        <v>214791</v>
      </c>
      <c r="D2937" t="s">
        <v>17</v>
      </c>
      <c r="E2937" t="s">
        <v>18</v>
      </c>
      <c r="F2937" t="s">
        <v>19</v>
      </c>
      <c r="G2937" t="s">
        <v>20</v>
      </c>
      <c r="H2937" t="s">
        <v>1379</v>
      </c>
      <c r="I2937" t="s">
        <v>144</v>
      </c>
      <c r="M2937" t="s">
        <v>1380</v>
      </c>
      <c r="N2937" t="s">
        <v>24</v>
      </c>
      <c r="O2937" s="1">
        <v>40401.67591435185</v>
      </c>
    </row>
    <row r="2938" spans="1:15" x14ac:dyDescent="0.35">
      <c r="A2938" t="s">
        <v>15</v>
      </c>
      <c r="B2938" t="s">
        <v>25</v>
      </c>
      <c r="C2938">
        <v>41323</v>
      </c>
      <c r="D2938" t="s">
        <v>17</v>
      </c>
      <c r="E2938" t="s">
        <v>18</v>
      </c>
      <c r="F2938" t="s">
        <v>19</v>
      </c>
      <c r="G2938" t="s">
        <v>27</v>
      </c>
      <c r="H2938" t="s">
        <v>714</v>
      </c>
      <c r="I2938" t="s">
        <v>22</v>
      </c>
      <c r="N2938" t="s">
        <v>24</v>
      </c>
      <c r="O2938" s="1">
        <v>40401.722326388888</v>
      </c>
    </row>
    <row r="2939" spans="1:15" x14ac:dyDescent="0.35">
      <c r="A2939" t="s">
        <v>15</v>
      </c>
      <c r="B2939" t="s">
        <v>25</v>
      </c>
      <c r="C2939">
        <v>793781</v>
      </c>
      <c r="D2939" t="s">
        <v>17</v>
      </c>
      <c r="E2939" t="s">
        <v>18</v>
      </c>
      <c r="F2939" t="s">
        <v>19</v>
      </c>
      <c r="G2939" t="s">
        <v>20</v>
      </c>
      <c r="H2939" t="s">
        <v>135</v>
      </c>
      <c r="I2939" t="s">
        <v>22</v>
      </c>
      <c r="N2939" t="s">
        <v>24</v>
      </c>
      <c r="O2939" s="1">
        <v>40401.795659722222</v>
      </c>
    </row>
    <row r="2940" spans="1:15" x14ac:dyDescent="0.35">
      <c r="A2940" t="s">
        <v>221</v>
      </c>
      <c r="B2940" t="s">
        <v>25</v>
      </c>
      <c r="C2940">
        <v>15293</v>
      </c>
      <c r="D2940" t="s">
        <v>17</v>
      </c>
      <c r="E2940" t="s">
        <v>18</v>
      </c>
      <c r="F2940" t="s">
        <v>96</v>
      </c>
      <c r="H2940" t="s">
        <v>469</v>
      </c>
      <c r="I2940" t="s">
        <v>114</v>
      </c>
      <c r="N2940" t="s">
        <v>24</v>
      </c>
      <c r="O2940" s="1">
        <v>40401.809432870374</v>
      </c>
    </row>
    <row r="2941" spans="1:15" x14ac:dyDescent="0.35">
      <c r="A2941" t="s">
        <v>15</v>
      </c>
      <c r="B2941" t="s">
        <v>16</v>
      </c>
      <c r="C2941">
        <v>992687</v>
      </c>
      <c r="D2941" t="s">
        <v>17</v>
      </c>
      <c r="E2941" t="s">
        <v>18</v>
      </c>
      <c r="F2941" t="s">
        <v>19</v>
      </c>
      <c r="H2941" t="s">
        <v>2788</v>
      </c>
      <c r="I2941" t="s">
        <v>22</v>
      </c>
      <c r="N2941" t="s">
        <v>24</v>
      </c>
      <c r="O2941" s="1">
        <v>40402.779641203706</v>
      </c>
    </row>
    <row r="2942" spans="1:15" x14ac:dyDescent="0.35">
      <c r="A2942" t="s">
        <v>314</v>
      </c>
      <c r="B2942" t="s">
        <v>25</v>
      </c>
      <c r="C2942">
        <v>42732</v>
      </c>
      <c r="D2942" t="s">
        <v>17</v>
      </c>
      <c r="E2942" t="s">
        <v>18</v>
      </c>
      <c r="F2942" t="s">
        <v>19</v>
      </c>
      <c r="G2942" t="s">
        <v>27</v>
      </c>
      <c r="H2942" t="s">
        <v>74</v>
      </c>
      <c r="I2942" t="s">
        <v>22</v>
      </c>
      <c r="N2942" t="s">
        <v>34</v>
      </c>
      <c r="O2942" s="1">
        <v>40402.843935185185</v>
      </c>
    </row>
    <row r="2943" spans="1:15" x14ac:dyDescent="0.35">
      <c r="A2943" t="s">
        <v>221</v>
      </c>
      <c r="B2943" t="s">
        <v>25</v>
      </c>
      <c r="C2943">
        <v>282776</v>
      </c>
      <c r="D2943" t="s">
        <v>17</v>
      </c>
      <c r="E2943" t="s">
        <v>18</v>
      </c>
      <c r="F2943" t="s">
        <v>19</v>
      </c>
      <c r="G2943" t="s">
        <v>27</v>
      </c>
      <c r="H2943" t="s">
        <v>1529</v>
      </c>
      <c r="I2943" t="s">
        <v>22</v>
      </c>
      <c r="M2943" t="s">
        <v>1530</v>
      </c>
      <c r="N2943" t="s">
        <v>34</v>
      </c>
      <c r="O2943" s="1">
        <v>40403.486932870372</v>
      </c>
    </row>
    <row r="2944" spans="1:15" x14ac:dyDescent="0.35">
      <c r="A2944" t="s">
        <v>15</v>
      </c>
      <c r="B2944" t="s">
        <v>16</v>
      </c>
      <c r="C2944">
        <v>93969</v>
      </c>
      <c r="D2944" t="s">
        <v>17</v>
      </c>
      <c r="E2944" t="s">
        <v>18</v>
      </c>
      <c r="F2944" t="s">
        <v>19</v>
      </c>
      <c r="G2944" t="s">
        <v>27</v>
      </c>
      <c r="H2944" t="s">
        <v>28</v>
      </c>
      <c r="I2944" t="s">
        <v>22</v>
      </c>
      <c r="J2944">
        <v>464</v>
      </c>
      <c r="N2944" t="s">
        <v>24</v>
      </c>
      <c r="O2944" s="1">
        <v>40404.600474537037</v>
      </c>
    </row>
    <row r="2945" spans="1:15" x14ac:dyDescent="0.35">
      <c r="A2945" t="s">
        <v>327</v>
      </c>
      <c r="B2945" t="s">
        <v>16</v>
      </c>
      <c r="C2945">
        <v>124405</v>
      </c>
      <c r="D2945" t="s">
        <v>17</v>
      </c>
      <c r="E2945" t="s">
        <v>18</v>
      </c>
      <c r="F2945" t="s">
        <v>19</v>
      </c>
      <c r="I2945" t="s">
        <v>22</v>
      </c>
      <c r="N2945" t="s">
        <v>24</v>
      </c>
      <c r="O2945" s="1">
        <v>40404.745717592596</v>
      </c>
    </row>
    <row r="2946" spans="1:15" x14ac:dyDescent="0.35">
      <c r="A2946" t="s">
        <v>15</v>
      </c>
      <c r="B2946" t="s">
        <v>25</v>
      </c>
      <c r="C2946">
        <v>198494</v>
      </c>
      <c r="D2946" t="s">
        <v>836</v>
      </c>
      <c r="E2946" t="s">
        <v>18</v>
      </c>
      <c r="F2946" t="s">
        <v>19</v>
      </c>
      <c r="G2946" t="s">
        <v>20</v>
      </c>
      <c r="H2946" t="s">
        <v>254</v>
      </c>
      <c r="I2946" t="s">
        <v>22</v>
      </c>
      <c r="L2946">
        <v>1958</v>
      </c>
      <c r="M2946" t="s">
        <v>1337</v>
      </c>
      <c r="N2946" t="s">
        <v>167</v>
      </c>
      <c r="O2946" s="1">
        <v>40404.761956018519</v>
      </c>
    </row>
    <row r="2947" spans="1:15" x14ac:dyDescent="0.35">
      <c r="A2947" t="s">
        <v>15</v>
      </c>
      <c r="B2947" t="s">
        <v>25</v>
      </c>
      <c r="C2947">
        <v>224531</v>
      </c>
      <c r="D2947" t="s">
        <v>17</v>
      </c>
      <c r="E2947" t="s">
        <v>18</v>
      </c>
      <c r="F2947" t="s">
        <v>19</v>
      </c>
      <c r="G2947" t="s">
        <v>20</v>
      </c>
      <c r="H2947" t="s">
        <v>105</v>
      </c>
      <c r="I2947" t="s">
        <v>22</v>
      </c>
      <c r="N2947" t="s">
        <v>24</v>
      </c>
      <c r="O2947" s="1">
        <v>40405.246840277781</v>
      </c>
    </row>
    <row r="2948" spans="1:15" x14ac:dyDescent="0.35">
      <c r="A2948" t="s">
        <v>500</v>
      </c>
      <c r="B2948" t="s">
        <v>25</v>
      </c>
      <c r="C2948">
        <v>144786</v>
      </c>
      <c r="D2948" t="s">
        <v>17</v>
      </c>
      <c r="E2948" t="s">
        <v>18</v>
      </c>
      <c r="F2948" t="s">
        <v>19</v>
      </c>
      <c r="G2948" t="s">
        <v>20</v>
      </c>
      <c r="H2948" t="s">
        <v>174</v>
      </c>
      <c r="I2948" t="s">
        <v>22</v>
      </c>
      <c r="N2948" t="s">
        <v>24</v>
      </c>
      <c r="O2948" s="1">
        <v>40405.473576388889</v>
      </c>
    </row>
    <row r="2949" spans="1:15" x14ac:dyDescent="0.35">
      <c r="B2949" t="s">
        <v>1112</v>
      </c>
      <c r="C2949">
        <v>635670</v>
      </c>
      <c r="D2949" t="s">
        <v>17</v>
      </c>
      <c r="E2949" t="s">
        <v>18</v>
      </c>
      <c r="F2949" t="s">
        <v>19</v>
      </c>
      <c r="I2949" t="s">
        <v>22</v>
      </c>
      <c r="N2949" t="s">
        <v>24</v>
      </c>
      <c r="O2949" s="1">
        <v>40405.562094907407</v>
      </c>
    </row>
    <row r="2950" spans="1:15" x14ac:dyDescent="0.35">
      <c r="A2950" t="s">
        <v>15</v>
      </c>
      <c r="B2950" t="s">
        <v>16</v>
      </c>
      <c r="C2950">
        <v>56537</v>
      </c>
      <c r="D2950" t="s">
        <v>17</v>
      </c>
      <c r="E2950" t="s">
        <v>18</v>
      </c>
      <c r="F2950" t="s">
        <v>19</v>
      </c>
      <c r="G2950" t="s">
        <v>27</v>
      </c>
      <c r="H2950" t="s">
        <v>56</v>
      </c>
      <c r="I2950" t="s">
        <v>180</v>
      </c>
      <c r="N2950" t="s">
        <v>24</v>
      </c>
      <c r="O2950" s="1">
        <v>40405.804849537039</v>
      </c>
    </row>
    <row r="2951" spans="1:15" x14ac:dyDescent="0.35">
      <c r="A2951" t="s">
        <v>560</v>
      </c>
      <c r="B2951" t="s">
        <v>25</v>
      </c>
      <c r="C2951">
        <v>401224</v>
      </c>
      <c r="D2951" t="s">
        <v>17</v>
      </c>
      <c r="E2951" t="s">
        <v>18</v>
      </c>
      <c r="F2951" t="s">
        <v>19</v>
      </c>
      <c r="G2951" t="s">
        <v>20</v>
      </c>
      <c r="H2951" t="s">
        <v>369</v>
      </c>
      <c r="I2951" t="s">
        <v>144</v>
      </c>
      <c r="K2951" t="s">
        <v>926</v>
      </c>
      <c r="M2951" t="s">
        <v>1804</v>
      </c>
      <c r="N2951" t="s">
        <v>24</v>
      </c>
      <c r="O2951" s="1">
        <v>40405.873784722222</v>
      </c>
    </row>
    <row r="2952" spans="1:15" x14ac:dyDescent="0.35">
      <c r="A2952" t="s">
        <v>221</v>
      </c>
      <c r="B2952" t="s">
        <v>25</v>
      </c>
      <c r="C2952">
        <v>679730</v>
      </c>
      <c r="D2952" t="s">
        <v>17</v>
      </c>
      <c r="E2952" t="s">
        <v>18</v>
      </c>
      <c r="F2952" t="s">
        <v>19</v>
      </c>
      <c r="G2952" t="s">
        <v>20</v>
      </c>
      <c r="H2952" t="s">
        <v>369</v>
      </c>
      <c r="I2952" t="s">
        <v>144</v>
      </c>
      <c r="L2952" s="4">
        <v>25385</v>
      </c>
      <c r="M2952" t="s">
        <v>2282</v>
      </c>
      <c r="N2952" t="s">
        <v>34</v>
      </c>
      <c r="O2952" s="1">
        <v>40405.876446759263</v>
      </c>
    </row>
    <row r="2953" spans="1:15" x14ac:dyDescent="0.35">
      <c r="A2953" t="s">
        <v>15</v>
      </c>
      <c r="B2953" t="s">
        <v>16</v>
      </c>
      <c r="C2953">
        <v>880102</v>
      </c>
      <c r="D2953" t="s">
        <v>17</v>
      </c>
      <c r="E2953" t="s">
        <v>18</v>
      </c>
      <c r="F2953" t="s">
        <v>19</v>
      </c>
      <c r="G2953" t="s">
        <v>20</v>
      </c>
      <c r="I2953" t="s">
        <v>22</v>
      </c>
      <c r="N2953" t="s">
        <v>24</v>
      </c>
      <c r="O2953" s="1">
        <v>40406.306111111109</v>
      </c>
    </row>
    <row r="2954" spans="1:15" x14ac:dyDescent="0.35">
      <c r="A2954" t="s">
        <v>59</v>
      </c>
      <c r="B2954" t="s">
        <v>25</v>
      </c>
      <c r="C2954">
        <v>1980</v>
      </c>
      <c r="D2954" t="s">
        <v>17</v>
      </c>
      <c r="E2954" t="s">
        <v>36</v>
      </c>
      <c r="F2954" t="s">
        <v>19</v>
      </c>
      <c r="G2954" t="s">
        <v>27</v>
      </c>
      <c r="H2954" t="s">
        <v>156</v>
      </c>
      <c r="I2954" t="s">
        <v>22</v>
      </c>
      <c r="K2954" t="s">
        <v>94</v>
      </c>
      <c r="N2954" t="s">
        <v>24</v>
      </c>
      <c r="O2954" s="1">
        <v>40406.370613425926</v>
      </c>
    </row>
    <row r="2955" spans="1:15" x14ac:dyDescent="0.35">
      <c r="A2955" t="s">
        <v>15</v>
      </c>
      <c r="B2955" t="s">
        <v>16</v>
      </c>
      <c r="C2955">
        <v>439905</v>
      </c>
      <c r="D2955" t="s">
        <v>17</v>
      </c>
      <c r="E2955" t="s">
        <v>18</v>
      </c>
      <c r="F2955" t="s">
        <v>19</v>
      </c>
      <c r="G2955" t="s">
        <v>20</v>
      </c>
      <c r="I2955" t="s">
        <v>22</v>
      </c>
      <c r="N2955" t="s">
        <v>24</v>
      </c>
      <c r="O2955" s="1">
        <v>40406.493495370371</v>
      </c>
    </row>
    <row r="2956" spans="1:15" x14ac:dyDescent="0.35">
      <c r="A2956" t="s">
        <v>15</v>
      </c>
      <c r="B2956" t="s">
        <v>25</v>
      </c>
      <c r="C2956">
        <v>47455</v>
      </c>
      <c r="D2956" t="s">
        <v>17</v>
      </c>
      <c r="E2956" t="s">
        <v>18</v>
      </c>
      <c r="F2956" t="s">
        <v>19</v>
      </c>
      <c r="G2956" t="s">
        <v>27</v>
      </c>
      <c r="H2956" t="s">
        <v>810</v>
      </c>
      <c r="I2956" t="s">
        <v>114</v>
      </c>
      <c r="N2956" t="s">
        <v>24</v>
      </c>
      <c r="O2956" s="1">
        <v>40406.525717592594</v>
      </c>
    </row>
    <row r="2957" spans="1:15" x14ac:dyDescent="0.35">
      <c r="A2957" t="s">
        <v>15</v>
      </c>
      <c r="B2957" t="s">
        <v>25</v>
      </c>
      <c r="C2957">
        <v>538944</v>
      </c>
      <c r="D2957" t="s">
        <v>17</v>
      </c>
      <c r="E2957" t="s">
        <v>18</v>
      </c>
      <c r="F2957" t="s">
        <v>34</v>
      </c>
      <c r="I2957" t="s">
        <v>22</v>
      </c>
      <c r="L2957">
        <v>1975</v>
      </c>
      <c r="N2957" t="s">
        <v>24</v>
      </c>
      <c r="O2957" s="1">
        <v>40406.562754629631</v>
      </c>
    </row>
    <row r="2958" spans="1:15" x14ac:dyDescent="0.35">
      <c r="A2958" t="s">
        <v>560</v>
      </c>
      <c r="B2958" t="s">
        <v>25</v>
      </c>
      <c r="C2958">
        <v>404416</v>
      </c>
      <c r="D2958" t="s">
        <v>17</v>
      </c>
      <c r="E2958" t="s">
        <v>18</v>
      </c>
      <c r="F2958" t="s">
        <v>19</v>
      </c>
      <c r="G2958" t="s">
        <v>20</v>
      </c>
      <c r="H2958" t="s">
        <v>1579</v>
      </c>
      <c r="I2958" t="s">
        <v>22</v>
      </c>
      <c r="K2958" t="s">
        <v>282</v>
      </c>
      <c r="L2958">
        <v>1962</v>
      </c>
      <c r="M2958" t="s">
        <v>1813</v>
      </c>
      <c r="N2958" t="s">
        <v>24</v>
      </c>
      <c r="O2958" s="1">
        <v>40406.921689814815</v>
      </c>
    </row>
    <row r="2959" spans="1:15" x14ac:dyDescent="0.35">
      <c r="A2959" t="s">
        <v>15</v>
      </c>
      <c r="B2959" t="s">
        <v>25</v>
      </c>
      <c r="C2959">
        <v>924747</v>
      </c>
      <c r="D2959" t="s">
        <v>17</v>
      </c>
      <c r="E2959" t="s">
        <v>18</v>
      </c>
      <c r="G2959" t="s">
        <v>20</v>
      </c>
      <c r="H2959" t="s">
        <v>2713</v>
      </c>
      <c r="I2959" t="s">
        <v>22</v>
      </c>
      <c r="K2959" t="s">
        <v>31</v>
      </c>
      <c r="N2959" t="s">
        <v>24</v>
      </c>
      <c r="O2959" s="1">
        <v>40407.774259259262</v>
      </c>
    </row>
    <row r="2960" spans="1:15" x14ac:dyDescent="0.35">
      <c r="A2960" t="s">
        <v>146</v>
      </c>
      <c r="B2960" t="s">
        <v>25</v>
      </c>
      <c r="C2960">
        <v>3068</v>
      </c>
      <c r="D2960" t="s">
        <v>17</v>
      </c>
      <c r="E2960" t="s">
        <v>18</v>
      </c>
      <c r="F2960" t="s">
        <v>96</v>
      </c>
      <c r="G2960" t="s">
        <v>27</v>
      </c>
      <c r="H2960" t="s">
        <v>196</v>
      </c>
      <c r="I2960" t="s">
        <v>22</v>
      </c>
      <c r="K2960" t="s">
        <v>197</v>
      </c>
      <c r="N2960" t="s">
        <v>24</v>
      </c>
      <c r="O2960" s="1">
        <v>40408.301087962966</v>
      </c>
    </row>
    <row r="2961" spans="1:15" x14ac:dyDescent="0.35">
      <c r="A2961" t="s">
        <v>560</v>
      </c>
      <c r="B2961" t="s">
        <v>16</v>
      </c>
      <c r="C2961">
        <v>293081</v>
      </c>
      <c r="D2961" t="s">
        <v>17</v>
      </c>
      <c r="E2961" t="s">
        <v>18</v>
      </c>
      <c r="F2961" t="s">
        <v>19</v>
      </c>
      <c r="H2961" t="s">
        <v>1541</v>
      </c>
      <c r="I2961" t="s">
        <v>22</v>
      </c>
      <c r="M2961" t="s">
        <v>1542</v>
      </c>
      <c r="N2961" t="s">
        <v>24</v>
      </c>
      <c r="O2961" s="1">
        <v>40408.5075</v>
      </c>
    </row>
    <row r="2962" spans="1:15" x14ac:dyDescent="0.35">
      <c r="A2962" t="s">
        <v>15</v>
      </c>
      <c r="B2962" t="s">
        <v>16</v>
      </c>
      <c r="C2962">
        <v>316350</v>
      </c>
      <c r="D2962" t="s">
        <v>17</v>
      </c>
      <c r="E2962" t="s">
        <v>18</v>
      </c>
      <c r="F2962" t="s">
        <v>19</v>
      </c>
      <c r="G2962" t="s">
        <v>20</v>
      </c>
      <c r="H2962" t="s">
        <v>74</v>
      </c>
      <c r="I2962" t="s">
        <v>22</v>
      </c>
      <c r="K2962" t="s">
        <v>81</v>
      </c>
      <c r="M2962" t="s">
        <v>1585</v>
      </c>
      <c r="N2962" t="s">
        <v>24</v>
      </c>
      <c r="O2962" s="1">
        <v>40408.545960648145</v>
      </c>
    </row>
    <row r="2963" spans="1:15" x14ac:dyDescent="0.35">
      <c r="A2963" t="s">
        <v>15</v>
      </c>
      <c r="B2963" t="s">
        <v>25</v>
      </c>
      <c r="C2963">
        <v>612501</v>
      </c>
      <c r="D2963" t="s">
        <v>17</v>
      </c>
      <c r="E2963" t="s">
        <v>18</v>
      </c>
      <c r="F2963" t="s">
        <v>19</v>
      </c>
      <c r="G2963" t="s">
        <v>20</v>
      </c>
      <c r="H2963" t="s">
        <v>475</v>
      </c>
      <c r="I2963" t="s">
        <v>114</v>
      </c>
      <c r="N2963" t="s">
        <v>24</v>
      </c>
      <c r="O2963" s="1">
        <v>40408.803842592592</v>
      </c>
    </row>
    <row r="2964" spans="1:15" x14ac:dyDescent="0.35">
      <c r="A2964" t="s">
        <v>221</v>
      </c>
      <c r="B2964" t="s">
        <v>25</v>
      </c>
      <c r="C2964">
        <v>11877</v>
      </c>
      <c r="D2964" t="s">
        <v>17</v>
      </c>
      <c r="E2964" t="s">
        <v>18</v>
      </c>
      <c r="F2964" t="s">
        <v>19</v>
      </c>
      <c r="G2964" t="s">
        <v>27</v>
      </c>
      <c r="H2964" t="s">
        <v>62</v>
      </c>
      <c r="I2964" t="s">
        <v>144</v>
      </c>
      <c r="K2964" t="s">
        <v>222</v>
      </c>
      <c r="N2964" t="s">
        <v>34</v>
      </c>
      <c r="O2964" s="1">
        <v>40409.279814814814</v>
      </c>
    </row>
    <row r="2965" spans="1:15" x14ac:dyDescent="0.35">
      <c r="A2965" t="s">
        <v>560</v>
      </c>
      <c r="B2965" t="s">
        <v>25</v>
      </c>
      <c r="C2965">
        <v>638565</v>
      </c>
      <c r="D2965" t="s">
        <v>17</v>
      </c>
      <c r="E2965" t="s">
        <v>18</v>
      </c>
      <c r="F2965" t="s">
        <v>19</v>
      </c>
      <c r="H2965" t="s">
        <v>1225</v>
      </c>
      <c r="I2965" t="s">
        <v>22</v>
      </c>
      <c r="K2965" t="s">
        <v>195</v>
      </c>
      <c r="N2965" t="s">
        <v>24</v>
      </c>
      <c r="O2965" s="1">
        <v>40409.280474537038</v>
      </c>
    </row>
    <row r="2966" spans="1:15" x14ac:dyDescent="0.35">
      <c r="A2966" t="s">
        <v>15</v>
      </c>
      <c r="B2966" t="s">
        <v>25</v>
      </c>
      <c r="C2966">
        <v>527505</v>
      </c>
      <c r="D2966" t="s">
        <v>17</v>
      </c>
      <c r="E2966" t="s">
        <v>18</v>
      </c>
      <c r="F2966" t="s">
        <v>19</v>
      </c>
      <c r="G2966" t="s">
        <v>20</v>
      </c>
      <c r="H2966" t="s">
        <v>156</v>
      </c>
      <c r="I2966" t="s">
        <v>22</v>
      </c>
      <c r="M2966" t="s">
        <v>2037</v>
      </c>
      <c r="N2966" t="s">
        <v>24</v>
      </c>
      <c r="O2966" s="1">
        <v>40409.313472222224</v>
      </c>
    </row>
    <row r="2967" spans="1:15" x14ac:dyDescent="0.35">
      <c r="A2967" t="s">
        <v>500</v>
      </c>
      <c r="B2967" t="s">
        <v>25</v>
      </c>
      <c r="C2967">
        <v>35329</v>
      </c>
      <c r="D2967" t="s">
        <v>17</v>
      </c>
      <c r="E2967" t="s">
        <v>18</v>
      </c>
      <c r="F2967" t="s">
        <v>19</v>
      </c>
      <c r="G2967" t="s">
        <v>27</v>
      </c>
      <c r="H2967" t="s">
        <v>56</v>
      </c>
      <c r="I2967" t="s">
        <v>22</v>
      </c>
      <c r="N2967" t="s">
        <v>24</v>
      </c>
      <c r="O2967" s="1">
        <v>40409.40115740741</v>
      </c>
    </row>
    <row r="2968" spans="1:15" x14ac:dyDescent="0.35">
      <c r="A2968" t="s">
        <v>327</v>
      </c>
      <c r="B2968" t="s">
        <v>25</v>
      </c>
      <c r="C2968">
        <v>423555</v>
      </c>
      <c r="D2968" t="s">
        <v>17</v>
      </c>
      <c r="E2968" t="s">
        <v>18</v>
      </c>
      <c r="F2968" t="s">
        <v>34</v>
      </c>
      <c r="I2968" t="s">
        <v>22</v>
      </c>
      <c r="K2968" t="s">
        <v>31</v>
      </c>
      <c r="N2968" t="s">
        <v>24</v>
      </c>
      <c r="O2968" s="1">
        <v>40409.567199074074</v>
      </c>
    </row>
    <row r="2969" spans="1:15" x14ac:dyDescent="0.35">
      <c r="A2969" t="s">
        <v>972</v>
      </c>
      <c r="B2969" t="s">
        <v>25</v>
      </c>
      <c r="C2969">
        <v>86965</v>
      </c>
      <c r="D2969" t="s">
        <v>17</v>
      </c>
      <c r="E2969" t="s">
        <v>18</v>
      </c>
      <c r="F2969" t="s">
        <v>19</v>
      </c>
      <c r="I2969" t="s">
        <v>22</v>
      </c>
      <c r="K2969" t="s">
        <v>195</v>
      </c>
      <c r="N2969" t="s">
        <v>24</v>
      </c>
      <c r="O2969" s="1">
        <v>40409.610995370371</v>
      </c>
    </row>
    <row r="2970" spans="1:15" x14ac:dyDescent="0.35">
      <c r="A2970" t="s">
        <v>15</v>
      </c>
      <c r="B2970" t="s">
        <v>25</v>
      </c>
      <c r="C2970">
        <v>799444</v>
      </c>
      <c r="D2970" t="s">
        <v>17</v>
      </c>
      <c r="E2970" t="s">
        <v>18</v>
      </c>
      <c r="F2970" t="s">
        <v>96</v>
      </c>
      <c r="G2970" t="s">
        <v>20</v>
      </c>
      <c r="I2970" t="s">
        <v>22</v>
      </c>
      <c r="N2970" t="s">
        <v>24</v>
      </c>
      <c r="O2970" s="1">
        <v>40409.76017361111</v>
      </c>
    </row>
    <row r="2971" spans="1:15" x14ac:dyDescent="0.35">
      <c r="A2971" t="s">
        <v>15</v>
      </c>
      <c r="B2971" t="s">
        <v>25</v>
      </c>
      <c r="C2971">
        <v>257796</v>
      </c>
      <c r="D2971" t="s">
        <v>17</v>
      </c>
      <c r="E2971" t="s">
        <v>18</v>
      </c>
      <c r="F2971" t="s">
        <v>19</v>
      </c>
      <c r="H2971" t="s">
        <v>172</v>
      </c>
      <c r="I2971" t="s">
        <v>22</v>
      </c>
      <c r="L2971" s="4">
        <v>21398</v>
      </c>
      <c r="N2971" t="s">
        <v>24</v>
      </c>
      <c r="O2971" s="1">
        <v>40409.861226851855</v>
      </c>
    </row>
    <row r="2972" spans="1:15" x14ac:dyDescent="0.35">
      <c r="A2972" t="s">
        <v>59</v>
      </c>
      <c r="B2972" t="s">
        <v>25</v>
      </c>
      <c r="C2972">
        <v>4052</v>
      </c>
      <c r="D2972" t="s">
        <v>17</v>
      </c>
      <c r="E2972" t="s">
        <v>18</v>
      </c>
      <c r="F2972" t="s">
        <v>19</v>
      </c>
      <c r="G2972" t="s">
        <v>27</v>
      </c>
      <c r="H2972" t="s">
        <v>239</v>
      </c>
      <c r="I2972" t="s">
        <v>22</v>
      </c>
      <c r="K2972" t="s">
        <v>31</v>
      </c>
      <c r="N2972" t="s">
        <v>24</v>
      </c>
      <c r="O2972" s="1">
        <v>40410.319479166668</v>
      </c>
    </row>
    <row r="2973" spans="1:15" x14ac:dyDescent="0.35">
      <c r="A2973" t="s">
        <v>2660</v>
      </c>
      <c r="B2973" t="s">
        <v>25</v>
      </c>
      <c r="C2973">
        <v>997301</v>
      </c>
      <c r="D2973" t="s">
        <v>17</v>
      </c>
      <c r="E2973" t="s">
        <v>18</v>
      </c>
      <c r="F2973" t="s">
        <v>19</v>
      </c>
      <c r="G2973" t="s">
        <v>20</v>
      </c>
      <c r="H2973" t="s">
        <v>138</v>
      </c>
      <c r="I2973" t="s">
        <v>22</v>
      </c>
      <c r="K2973" t="s">
        <v>2802</v>
      </c>
      <c r="N2973" t="s">
        <v>24</v>
      </c>
      <c r="O2973" s="1">
        <v>40410.626620370371</v>
      </c>
    </row>
    <row r="2974" spans="1:15" x14ac:dyDescent="0.35">
      <c r="A2974" t="s">
        <v>15</v>
      </c>
      <c r="B2974" t="s">
        <v>16</v>
      </c>
      <c r="C2974">
        <v>28626</v>
      </c>
      <c r="D2974" t="s">
        <v>17</v>
      </c>
      <c r="E2974" t="s">
        <v>18</v>
      </c>
      <c r="F2974" t="s">
        <v>19</v>
      </c>
      <c r="I2974" t="s">
        <v>22</v>
      </c>
      <c r="N2974" t="s">
        <v>24</v>
      </c>
      <c r="O2974" s="1">
        <v>40410.652962962966</v>
      </c>
    </row>
    <row r="2975" spans="1:15" x14ac:dyDescent="0.35">
      <c r="A2975" t="s">
        <v>221</v>
      </c>
      <c r="B2975" t="s">
        <v>25</v>
      </c>
      <c r="C2975">
        <v>867233</v>
      </c>
      <c r="D2975" t="s">
        <v>17</v>
      </c>
      <c r="E2975" t="s">
        <v>18</v>
      </c>
      <c r="F2975" t="s">
        <v>34</v>
      </c>
      <c r="G2975" t="s">
        <v>20</v>
      </c>
      <c r="H2975" t="s">
        <v>156</v>
      </c>
      <c r="I2975" t="s">
        <v>114</v>
      </c>
      <c r="K2975" t="s">
        <v>197</v>
      </c>
      <c r="L2975" t="s">
        <v>2604</v>
      </c>
      <c r="M2975" t="s">
        <v>2605</v>
      </c>
      <c r="N2975" t="s">
        <v>34</v>
      </c>
      <c r="O2975" s="1">
        <v>40410.690300925926</v>
      </c>
    </row>
    <row r="2976" spans="1:15" x14ac:dyDescent="0.35">
      <c r="A2976" t="s">
        <v>327</v>
      </c>
      <c r="B2976" t="s">
        <v>25</v>
      </c>
      <c r="C2976">
        <v>896342</v>
      </c>
      <c r="D2976" t="s">
        <v>17</v>
      </c>
      <c r="E2976" t="s">
        <v>18</v>
      </c>
      <c r="F2976" t="s">
        <v>34</v>
      </c>
      <c r="G2976" t="s">
        <v>20</v>
      </c>
      <c r="I2976" t="s">
        <v>22</v>
      </c>
      <c r="L2976" t="s">
        <v>2666</v>
      </c>
      <c r="N2976" t="s">
        <v>24</v>
      </c>
      <c r="O2976" s="1">
        <v>40411.082187499997</v>
      </c>
    </row>
    <row r="2977" spans="1:15" x14ac:dyDescent="0.35">
      <c r="A2977" t="s">
        <v>15</v>
      </c>
      <c r="B2977" t="s">
        <v>25</v>
      </c>
      <c r="C2977">
        <v>716358</v>
      </c>
      <c r="D2977" t="s">
        <v>17</v>
      </c>
      <c r="E2977" t="s">
        <v>18</v>
      </c>
      <c r="F2977" t="s">
        <v>19</v>
      </c>
      <c r="G2977" t="s">
        <v>20</v>
      </c>
      <c r="H2977" t="s">
        <v>2356</v>
      </c>
      <c r="I2977" t="s">
        <v>22</v>
      </c>
      <c r="K2977" t="s">
        <v>195</v>
      </c>
      <c r="N2977" t="s">
        <v>24</v>
      </c>
      <c r="O2977" s="1">
        <v>40411.582696759258</v>
      </c>
    </row>
    <row r="2978" spans="1:15" x14ac:dyDescent="0.35">
      <c r="A2978" t="s">
        <v>15</v>
      </c>
      <c r="B2978" t="s">
        <v>25</v>
      </c>
      <c r="C2978">
        <v>885909</v>
      </c>
      <c r="D2978" t="s">
        <v>17</v>
      </c>
      <c r="E2978" t="s">
        <v>18</v>
      </c>
      <c r="F2978" t="s">
        <v>19</v>
      </c>
      <c r="G2978" t="s">
        <v>20</v>
      </c>
      <c r="H2978" t="s">
        <v>914</v>
      </c>
      <c r="I2978" t="s">
        <v>22</v>
      </c>
      <c r="N2978" t="s">
        <v>24</v>
      </c>
      <c r="O2978" s="1">
        <v>40412.567071759258</v>
      </c>
    </row>
    <row r="2979" spans="1:15" x14ac:dyDescent="0.35">
      <c r="A2979" t="s">
        <v>221</v>
      </c>
      <c r="B2979" t="s">
        <v>25</v>
      </c>
      <c r="C2979">
        <v>18457</v>
      </c>
      <c r="D2979" t="s">
        <v>17</v>
      </c>
      <c r="E2979" t="s">
        <v>18</v>
      </c>
      <c r="F2979" t="s">
        <v>19</v>
      </c>
      <c r="G2979" t="s">
        <v>27</v>
      </c>
      <c r="H2979" t="s">
        <v>554</v>
      </c>
      <c r="I2979" t="s">
        <v>22</v>
      </c>
      <c r="L2979">
        <v>1947</v>
      </c>
      <c r="N2979" t="s">
        <v>24</v>
      </c>
      <c r="O2979" s="1">
        <v>40412.685300925928</v>
      </c>
    </row>
    <row r="2980" spans="1:15" x14ac:dyDescent="0.35">
      <c r="A2980" t="s">
        <v>15</v>
      </c>
      <c r="B2980" t="s">
        <v>25</v>
      </c>
      <c r="C2980">
        <v>834352</v>
      </c>
      <c r="D2980" t="s">
        <v>17</v>
      </c>
      <c r="E2980" t="s">
        <v>18</v>
      </c>
      <c r="F2980" t="s">
        <v>19</v>
      </c>
      <c r="G2980" t="s">
        <v>20</v>
      </c>
      <c r="H2980" t="s">
        <v>52</v>
      </c>
      <c r="I2980" t="s">
        <v>22</v>
      </c>
      <c r="K2980" t="s">
        <v>195</v>
      </c>
      <c r="N2980" t="s">
        <v>24</v>
      </c>
      <c r="O2980" s="1">
        <v>40412.933287037034</v>
      </c>
    </row>
    <row r="2981" spans="1:15" x14ac:dyDescent="0.35">
      <c r="A2981" t="s">
        <v>972</v>
      </c>
      <c r="B2981" t="s">
        <v>25</v>
      </c>
      <c r="C2981">
        <v>184825</v>
      </c>
      <c r="D2981" t="s">
        <v>17</v>
      </c>
      <c r="E2981" t="s">
        <v>18</v>
      </c>
      <c r="F2981" t="s">
        <v>34</v>
      </c>
      <c r="G2981" t="s">
        <v>20</v>
      </c>
      <c r="H2981" t="s">
        <v>232</v>
      </c>
      <c r="I2981" t="s">
        <v>22</v>
      </c>
      <c r="K2981" t="s">
        <v>250</v>
      </c>
      <c r="M2981" t="s">
        <v>1317</v>
      </c>
      <c r="N2981" t="s">
        <v>24</v>
      </c>
      <c r="O2981" s="1">
        <v>40413.47047453704</v>
      </c>
    </row>
    <row r="2982" spans="1:15" x14ac:dyDescent="0.35">
      <c r="A2982" t="s">
        <v>15</v>
      </c>
      <c r="B2982" t="s">
        <v>25</v>
      </c>
      <c r="C2982">
        <v>830188</v>
      </c>
      <c r="D2982" t="s">
        <v>17</v>
      </c>
      <c r="E2982" t="s">
        <v>18</v>
      </c>
      <c r="F2982" t="s">
        <v>19</v>
      </c>
      <c r="G2982" t="s">
        <v>20</v>
      </c>
      <c r="H2982" t="s">
        <v>239</v>
      </c>
      <c r="I2982" t="s">
        <v>22</v>
      </c>
      <c r="M2982" t="s">
        <v>2524</v>
      </c>
      <c r="N2982" t="s">
        <v>24</v>
      </c>
      <c r="O2982" s="1">
        <v>40413.497800925928</v>
      </c>
    </row>
    <row r="2983" spans="1:15" x14ac:dyDescent="0.35">
      <c r="A2983" t="s">
        <v>327</v>
      </c>
      <c r="B2983" t="s">
        <v>16</v>
      </c>
      <c r="C2983">
        <v>450648</v>
      </c>
      <c r="D2983" t="s">
        <v>17</v>
      </c>
      <c r="E2983" t="s">
        <v>18</v>
      </c>
      <c r="G2983" t="s">
        <v>20</v>
      </c>
      <c r="I2983" t="s">
        <v>22</v>
      </c>
      <c r="N2983" t="s">
        <v>24</v>
      </c>
      <c r="O2983" s="1">
        <v>40413.506481481483</v>
      </c>
    </row>
    <row r="2984" spans="1:15" x14ac:dyDescent="0.35">
      <c r="A2984" t="s">
        <v>560</v>
      </c>
      <c r="B2984" t="s">
        <v>25</v>
      </c>
      <c r="C2984">
        <v>559987</v>
      </c>
      <c r="D2984" t="s">
        <v>17</v>
      </c>
      <c r="E2984" t="s">
        <v>18</v>
      </c>
      <c r="F2984" t="s">
        <v>19</v>
      </c>
      <c r="G2984" t="s">
        <v>20</v>
      </c>
      <c r="H2984" t="s">
        <v>516</v>
      </c>
      <c r="I2984" t="s">
        <v>114</v>
      </c>
      <c r="K2984" t="s">
        <v>195</v>
      </c>
      <c r="L2984">
        <v>1965</v>
      </c>
      <c r="M2984" t="s">
        <v>2102</v>
      </c>
      <c r="N2984" t="s">
        <v>24</v>
      </c>
      <c r="O2984" s="1">
        <v>40413.803148148145</v>
      </c>
    </row>
    <row r="2985" spans="1:15" x14ac:dyDescent="0.35">
      <c r="A2985" t="s">
        <v>15</v>
      </c>
      <c r="B2985" t="s">
        <v>16</v>
      </c>
      <c r="C2985">
        <v>82998</v>
      </c>
      <c r="D2985" t="s">
        <v>17</v>
      </c>
      <c r="E2985" t="s">
        <v>18</v>
      </c>
      <c r="F2985" t="s">
        <v>19</v>
      </c>
      <c r="G2985" t="s">
        <v>27</v>
      </c>
      <c r="H2985" t="s">
        <v>516</v>
      </c>
      <c r="I2985" t="s">
        <v>114</v>
      </c>
      <c r="L2985">
        <v>1952</v>
      </c>
      <c r="N2985" t="s">
        <v>24</v>
      </c>
      <c r="O2985" s="1">
        <v>40413.804918981485</v>
      </c>
    </row>
    <row r="2986" spans="1:15" x14ac:dyDescent="0.35">
      <c r="A2986" t="s">
        <v>95</v>
      </c>
      <c r="B2986" t="s">
        <v>25</v>
      </c>
      <c r="C2986">
        <v>1720</v>
      </c>
      <c r="D2986" t="s">
        <v>73</v>
      </c>
      <c r="E2986" t="s">
        <v>36</v>
      </c>
      <c r="F2986" t="s">
        <v>96</v>
      </c>
      <c r="G2986" t="s">
        <v>27</v>
      </c>
      <c r="I2986" t="s">
        <v>22</v>
      </c>
      <c r="K2986" t="s">
        <v>31</v>
      </c>
      <c r="L2986">
        <v>1930</v>
      </c>
      <c r="N2986" t="s">
        <v>24</v>
      </c>
      <c r="O2986" s="1">
        <v>40413.842418981483</v>
      </c>
    </row>
    <row r="2987" spans="1:15" x14ac:dyDescent="0.35">
      <c r="A2987" t="s">
        <v>15</v>
      </c>
      <c r="B2987" t="s">
        <v>16</v>
      </c>
      <c r="C2987">
        <v>43383</v>
      </c>
      <c r="D2987" t="s">
        <v>17</v>
      </c>
      <c r="E2987" t="s">
        <v>18</v>
      </c>
      <c r="F2987" t="s">
        <v>19</v>
      </c>
      <c r="G2987" t="s">
        <v>27</v>
      </c>
      <c r="H2987" t="s">
        <v>788</v>
      </c>
      <c r="I2987" t="s">
        <v>114</v>
      </c>
      <c r="L2987">
        <v>1949</v>
      </c>
      <c r="N2987" t="s">
        <v>24</v>
      </c>
      <c r="O2987" s="1">
        <v>40414.821562500001</v>
      </c>
    </row>
    <row r="2988" spans="1:15" x14ac:dyDescent="0.35">
      <c r="A2988" t="s">
        <v>15</v>
      </c>
      <c r="B2988" t="s">
        <v>25</v>
      </c>
      <c r="C2988">
        <v>466155</v>
      </c>
      <c r="D2988" t="s">
        <v>17</v>
      </c>
      <c r="E2988" t="s">
        <v>18</v>
      </c>
      <c r="F2988" t="s">
        <v>19</v>
      </c>
      <c r="G2988" t="s">
        <v>20</v>
      </c>
      <c r="H2988" t="s">
        <v>788</v>
      </c>
      <c r="I2988" t="s">
        <v>114</v>
      </c>
      <c r="L2988">
        <v>1964</v>
      </c>
      <c r="N2988" t="s">
        <v>24</v>
      </c>
      <c r="O2988" s="1">
        <v>40414.822546296295</v>
      </c>
    </row>
    <row r="2989" spans="1:15" x14ac:dyDescent="0.35">
      <c r="A2989" t="s">
        <v>15</v>
      </c>
      <c r="B2989" t="s">
        <v>16</v>
      </c>
      <c r="C2989">
        <v>713407</v>
      </c>
      <c r="D2989" t="s">
        <v>17</v>
      </c>
      <c r="E2989" t="s">
        <v>18</v>
      </c>
      <c r="F2989" t="s">
        <v>34</v>
      </c>
      <c r="G2989" t="s">
        <v>20</v>
      </c>
      <c r="H2989" t="s">
        <v>837</v>
      </c>
      <c r="I2989" t="s">
        <v>22</v>
      </c>
      <c r="N2989" t="s">
        <v>24</v>
      </c>
      <c r="O2989" s="1">
        <v>40414.969849537039</v>
      </c>
    </row>
    <row r="2990" spans="1:15" x14ac:dyDescent="0.35">
      <c r="A2990" t="s">
        <v>314</v>
      </c>
      <c r="B2990" t="s">
        <v>25</v>
      </c>
      <c r="C2990">
        <v>18306</v>
      </c>
      <c r="D2990" t="s">
        <v>17</v>
      </c>
      <c r="E2990" t="s">
        <v>18</v>
      </c>
      <c r="F2990" t="s">
        <v>19</v>
      </c>
      <c r="G2990" t="s">
        <v>27</v>
      </c>
      <c r="H2990" t="s">
        <v>292</v>
      </c>
      <c r="I2990" t="s">
        <v>22</v>
      </c>
      <c r="K2990" t="s">
        <v>81</v>
      </c>
      <c r="N2990" t="s">
        <v>167</v>
      </c>
      <c r="O2990" s="1">
        <v>40414.979004629633</v>
      </c>
    </row>
    <row r="2991" spans="1:15" x14ac:dyDescent="0.35">
      <c r="A2991" t="s">
        <v>221</v>
      </c>
      <c r="B2991" t="s">
        <v>25</v>
      </c>
      <c r="C2991">
        <v>937555</v>
      </c>
      <c r="D2991" t="s">
        <v>17</v>
      </c>
      <c r="E2991" t="s">
        <v>18</v>
      </c>
      <c r="F2991" t="s">
        <v>19</v>
      </c>
      <c r="H2991" t="s">
        <v>162</v>
      </c>
      <c r="I2991" t="s">
        <v>22</v>
      </c>
      <c r="K2991" t="s">
        <v>81</v>
      </c>
      <c r="N2991" t="s">
        <v>34</v>
      </c>
      <c r="O2991" s="1">
        <v>40415.192731481482</v>
      </c>
    </row>
    <row r="2992" spans="1:15" x14ac:dyDescent="0.35">
      <c r="A2992" t="s">
        <v>15</v>
      </c>
      <c r="B2992" t="s">
        <v>25</v>
      </c>
      <c r="C2992">
        <v>581046</v>
      </c>
      <c r="D2992" t="s">
        <v>17</v>
      </c>
      <c r="E2992" t="s">
        <v>18</v>
      </c>
      <c r="F2992" t="s">
        <v>96</v>
      </c>
      <c r="G2992" t="s">
        <v>20</v>
      </c>
      <c r="H2992" t="s">
        <v>62</v>
      </c>
      <c r="I2992" t="s">
        <v>180</v>
      </c>
      <c r="M2992" t="s">
        <v>2132</v>
      </c>
      <c r="N2992" t="s">
        <v>24</v>
      </c>
      <c r="O2992" s="1">
        <v>40415.382488425923</v>
      </c>
    </row>
    <row r="2993" spans="1:15" x14ac:dyDescent="0.35">
      <c r="A2993" t="s">
        <v>15</v>
      </c>
      <c r="B2993" t="s">
        <v>16</v>
      </c>
      <c r="C2993">
        <v>395256</v>
      </c>
      <c r="D2993" t="s">
        <v>17</v>
      </c>
      <c r="E2993" t="s">
        <v>18</v>
      </c>
      <c r="F2993" t="s">
        <v>19</v>
      </c>
      <c r="G2993" t="s">
        <v>20</v>
      </c>
      <c r="H2993" t="s">
        <v>1125</v>
      </c>
      <c r="I2993" t="s">
        <v>22</v>
      </c>
      <c r="N2993" t="s">
        <v>24</v>
      </c>
      <c r="O2993" s="1">
        <v>40415.524872685186</v>
      </c>
    </row>
    <row r="2994" spans="1:15" x14ac:dyDescent="0.35">
      <c r="A2994" t="s">
        <v>15</v>
      </c>
      <c r="B2994" t="s">
        <v>16</v>
      </c>
      <c r="C2994">
        <v>192414</v>
      </c>
      <c r="D2994" t="s">
        <v>17</v>
      </c>
      <c r="E2994" t="s">
        <v>18</v>
      </c>
      <c r="F2994" t="s">
        <v>19</v>
      </c>
      <c r="I2994" t="s">
        <v>22</v>
      </c>
      <c r="N2994" t="s">
        <v>24</v>
      </c>
      <c r="O2994" s="1">
        <v>40415.624513888892</v>
      </c>
    </row>
    <row r="2995" spans="1:15" x14ac:dyDescent="0.35">
      <c r="A2995" t="s">
        <v>327</v>
      </c>
      <c r="B2995" t="s">
        <v>16</v>
      </c>
      <c r="C2995">
        <v>41666</v>
      </c>
      <c r="D2995" t="s">
        <v>17</v>
      </c>
      <c r="E2995" t="s">
        <v>18</v>
      </c>
      <c r="F2995" t="s">
        <v>19</v>
      </c>
      <c r="H2995" t="s">
        <v>156</v>
      </c>
      <c r="I2995" t="s">
        <v>22</v>
      </c>
      <c r="J2995">
        <v>468</v>
      </c>
      <c r="M2995" t="s">
        <v>785</v>
      </c>
      <c r="N2995" t="s">
        <v>24</v>
      </c>
      <c r="O2995" s="1">
        <v>40415.637013888889</v>
      </c>
    </row>
    <row r="2996" spans="1:15" x14ac:dyDescent="0.35">
      <c r="A2996" t="s">
        <v>15</v>
      </c>
      <c r="B2996" t="s">
        <v>16</v>
      </c>
      <c r="C2996">
        <v>318739</v>
      </c>
      <c r="D2996" t="s">
        <v>17</v>
      </c>
      <c r="E2996" t="s">
        <v>18</v>
      </c>
      <c r="F2996" t="s">
        <v>96</v>
      </c>
      <c r="G2996" t="s">
        <v>20</v>
      </c>
      <c r="H2996" t="s">
        <v>1041</v>
      </c>
      <c r="I2996" t="s">
        <v>22</v>
      </c>
      <c r="K2996" t="s">
        <v>139</v>
      </c>
      <c r="N2996" t="s">
        <v>24</v>
      </c>
      <c r="O2996" s="1">
        <v>40415.963009259256</v>
      </c>
    </row>
    <row r="2997" spans="1:15" x14ac:dyDescent="0.35">
      <c r="A2997" t="s">
        <v>221</v>
      </c>
      <c r="B2997" t="s">
        <v>16</v>
      </c>
      <c r="C2997">
        <v>7337</v>
      </c>
      <c r="D2997" t="s">
        <v>17</v>
      </c>
      <c r="E2997" t="s">
        <v>18</v>
      </c>
      <c r="F2997" t="s">
        <v>19</v>
      </c>
      <c r="G2997" t="s">
        <v>27</v>
      </c>
      <c r="H2997" t="s">
        <v>56</v>
      </c>
      <c r="I2997" t="s">
        <v>22</v>
      </c>
      <c r="K2997" t="s">
        <v>84</v>
      </c>
      <c r="N2997" t="s">
        <v>34</v>
      </c>
      <c r="O2997" s="1">
        <v>40416.363275462965</v>
      </c>
    </row>
    <row r="2998" spans="1:15" x14ac:dyDescent="0.35">
      <c r="A2998" t="s">
        <v>15</v>
      </c>
      <c r="B2998" t="s">
        <v>25</v>
      </c>
      <c r="C2998">
        <v>961498</v>
      </c>
      <c r="D2998" t="s">
        <v>17</v>
      </c>
      <c r="E2998" t="s">
        <v>18</v>
      </c>
      <c r="F2998" t="s">
        <v>19</v>
      </c>
      <c r="G2998" t="s">
        <v>20</v>
      </c>
      <c r="I2998" t="s">
        <v>22</v>
      </c>
      <c r="N2998" t="s">
        <v>24</v>
      </c>
      <c r="O2998" s="1">
        <v>40416.370578703703</v>
      </c>
    </row>
    <row r="2999" spans="1:15" x14ac:dyDescent="0.35">
      <c r="A2999" t="s">
        <v>15</v>
      </c>
      <c r="B2999" t="s">
        <v>25</v>
      </c>
      <c r="C2999">
        <v>477814</v>
      </c>
      <c r="D2999" t="s">
        <v>17</v>
      </c>
      <c r="E2999" t="s">
        <v>26</v>
      </c>
      <c r="F2999" t="s">
        <v>19</v>
      </c>
      <c r="G2999" t="s">
        <v>20</v>
      </c>
      <c r="H2999" t="s">
        <v>89</v>
      </c>
      <c r="I2999" t="s">
        <v>144</v>
      </c>
      <c r="M2999" t="s">
        <v>1968</v>
      </c>
      <c r="N2999" t="s">
        <v>167</v>
      </c>
      <c r="O2999" s="1">
        <v>40416.375613425924</v>
      </c>
    </row>
    <row r="3000" spans="1:15" x14ac:dyDescent="0.35">
      <c r="A3000" t="s">
        <v>1381</v>
      </c>
      <c r="B3000" t="s">
        <v>25</v>
      </c>
      <c r="C3000">
        <v>336275</v>
      </c>
      <c r="D3000" t="s">
        <v>17</v>
      </c>
      <c r="E3000" t="s">
        <v>18</v>
      </c>
      <c r="F3000" t="s">
        <v>34</v>
      </c>
      <c r="G3000" t="s">
        <v>20</v>
      </c>
      <c r="H3000" t="s">
        <v>1629</v>
      </c>
      <c r="I3000" t="s">
        <v>22</v>
      </c>
      <c r="J3000">
        <v>468</v>
      </c>
      <c r="K3000" t="s">
        <v>197</v>
      </c>
      <c r="L3000">
        <v>1958</v>
      </c>
      <c r="M3000" t="s">
        <v>1630</v>
      </c>
      <c r="N3000" t="s">
        <v>24</v>
      </c>
      <c r="O3000" s="1">
        <v>40416.661261574074</v>
      </c>
    </row>
    <row r="3001" spans="1:15" x14ac:dyDescent="0.35">
      <c r="A3001" t="s">
        <v>560</v>
      </c>
      <c r="B3001" t="s">
        <v>25</v>
      </c>
      <c r="C3001">
        <v>163295</v>
      </c>
      <c r="D3001" t="s">
        <v>17</v>
      </c>
      <c r="E3001" t="s">
        <v>18</v>
      </c>
      <c r="F3001" t="s">
        <v>19</v>
      </c>
      <c r="G3001" t="s">
        <v>20</v>
      </c>
      <c r="H3001" t="s">
        <v>969</v>
      </c>
      <c r="I3001" t="s">
        <v>22</v>
      </c>
      <c r="M3001" t="s">
        <v>1277</v>
      </c>
      <c r="N3001" t="s">
        <v>24</v>
      </c>
      <c r="O3001" s="1">
        <v>40417.476377314815</v>
      </c>
    </row>
    <row r="3002" spans="1:15" x14ac:dyDescent="0.35">
      <c r="A3002" t="s">
        <v>15</v>
      </c>
      <c r="B3002" t="s">
        <v>25</v>
      </c>
      <c r="C3002">
        <v>601825</v>
      </c>
      <c r="D3002" t="s">
        <v>17</v>
      </c>
      <c r="E3002" t="s">
        <v>18</v>
      </c>
      <c r="F3002" t="s">
        <v>19</v>
      </c>
      <c r="H3002" t="s">
        <v>77</v>
      </c>
      <c r="I3002" t="s">
        <v>22</v>
      </c>
      <c r="J3002" t="s">
        <v>878</v>
      </c>
      <c r="N3002" t="s">
        <v>24</v>
      </c>
      <c r="O3002" s="1">
        <v>40417.590543981481</v>
      </c>
    </row>
    <row r="3003" spans="1:15" x14ac:dyDescent="0.35">
      <c r="A3003" t="s">
        <v>327</v>
      </c>
      <c r="B3003" t="s">
        <v>25</v>
      </c>
      <c r="C3003">
        <v>53453</v>
      </c>
      <c r="D3003" t="s">
        <v>17</v>
      </c>
      <c r="E3003" t="s">
        <v>18</v>
      </c>
      <c r="F3003" t="s">
        <v>19</v>
      </c>
      <c r="H3003" t="s">
        <v>28</v>
      </c>
      <c r="I3003" t="s">
        <v>22</v>
      </c>
      <c r="N3003" t="s">
        <v>24</v>
      </c>
      <c r="O3003" s="1">
        <v>40417.593854166669</v>
      </c>
    </row>
    <row r="3004" spans="1:15" x14ac:dyDescent="0.35">
      <c r="A3004" t="s">
        <v>500</v>
      </c>
      <c r="B3004" t="s">
        <v>25</v>
      </c>
      <c r="C3004">
        <v>769693</v>
      </c>
      <c r="D3004" t="s">
        <v>17</v>
      </c>
      <c r="E3004" t="s">
        <v>18</v>
      </c>
      <c r="F3004" t="s">
        <v>34</v>
      </c>
      <c r="G3004" t="s">
        <v>20</v>
      </c>
      <c r="H3004" t="s">
        <v>2428</v>
      </c>
      <c r="I3004" t="s">
        <v>22</v>
      </c>
      <c r="M3004" t="s">
        <v>2429</v>
      </c>
      <c r="N3004" t="s">
        <v>24</v>
      </c>
      <c r="O3004" s="1">
        <v>40418.348055555558</v>
      </c>
    </row>
    <row r="3005" spans="1:15" ht="217.5" x14ac:dyDescent="0.35">
      <c r="A3005" t="s">
        <v>500</v>
      </c>
      <c r="B3005" t="s">
        <v>25</v>
      </c>
      <c r="C3005">
        <v>682216</v>
      </c>
      <c r="D3005" t="s">
        <v>17</v>
      </c>
      <c r="E3005" t="s">
        <v>18</v>
      </c>
      <c r="F3005" t="s">
        <v>34</v>
      </c>
      <c r="G3005" t="s">
        <v>20</v>
      </c>
      <c r="H3005" t="s">
        <v>2285</v>
      </c>
      <c r="I3005" t="s">
        <v>22</v>
      </c>
      <c r="K3005" t="s">
        <v>139</v>
      </c>
      <c r="L3005" t="s">
        <v>2286</v>
      </c>
      <c r="M3005" s="3" t="s">
        <v>2287</v>
      </c>
      <c r="N3005" t="s">
        <v>24</v>
      </c>
      <c r="O3005" s="1">
        <v>40418.426793981482</v>
      </c>
    </row>
    <row r="3006" spans="1:15" x14ac:dyDescent="0.35">
      <c r="A3006" t="s">
        <v>327</v>
      </c>
      <c r="B3006" t="s">
        <v>25</v>
      </c>
      <c r="C3006">
        <v>23571</v>
      </c>
      <c r="D3006" t="s">
        <v>17</v>
      </c>
      <c r="E3006" t="s">
        <v>18</v>
      </c>
      <c r="F3006" t="s">
        <v>19</v>
      </c>
      <c r="G3006" t="s">
        <v>27</v>
      </c>
      <c r="H3006" t="s">
        <v>277</v>
      </c>
      <c r="I3006" t="s">
        <v>22</v>
      </c>
      <c r="M3006" t="s">
        <v>627</v>
      </c>
      <c r="N3006" t="s">
        <v>24</v>
      </c>
      <c r="O3006" s="1">
        <v>40418.569189814814</v>
      </c>
    </row>
    <row r="3007" spans="1:15" x14ac:dyDescent="0.35">
      <c r="A3007" t="s">
        <v>15</v>
      </c>
      <c r="B3007" t="s">
        <v>25</v>
      </c>
      <c r="C3007">
        <v>396841</v>
      </c>
      <c r="D3007" t="s">
        <v>17</v>
      </c>
      <c r="E3007" t="s">
        <v>18</v>
      </c>
      <c r="F3007" t="s">
        <v>96</v>
      </c>
      <c r="G3007" t="s">
        <v>20</v>
      </c>
      <c r="H3007" t="s">
        <v>1545</v>
      </c>
      <c r="I3007" t="s">
        <v>22</v>
      </c>
      <c r="M3007" t="s">
        <v>1796</v>
      </c>
      <c r="N3007" t="s">
        <v>24</v>
      </c>
      <c r="O3007" s="1">
        <v>40418.602673611109</v>
      </c>
    </row>
    <row r="3008" spans="1:15" x14ac:dyDescent="0.35">
      <c r="A3008" t="s">
        <v>15</v>
      </c>
      <c r="B3008" t="s">
        <v>16</v>
      </c>
      <c r="C3008">
        <v>315606</v>
      </c>
      <c r="D3008" t="s">
        <v>17</v>
      </c>
      <c r="E3008" t="s">
        <v>18</v>
      </c>
      <c r="F3008" t="s">
        <v>19</v>
      </c>
      <c r="H3008" t="s">
        <v>446</v>
      </c>
      <c r="I3008" t="s">
        <v>22</v>
      </c>
      <c r="K3008" t="s">
        <v>139</v>
      </c>
      <c r="N3008" t="s">
        <v>24</v>
      </c>
      <c r="O3008" s="1">
        <v>40418.844375000001</v>
      </c>
    </row>
    <row r="3009" spans="1:15" x14ac:dyDescent="0.35">
      <c r="A3009" t="s">
        <v>500</v>
      </c>
      <c r="B3009" t="s">
        <v>25</v>
      </c>
      <c r="C3009">
        <v>78401</v>
      </c>
      <c r="D3009" t="s">
        <v>17</v>
      </c>
      <c r="E3009" t="s">
        <v>18</v>
      </c>
      <c r="G3009" t="s">
        <v>27</v>
      </c>
      <c r="H3009" t="s">
        <v>28</v>
      </c>
      <c r="I3009" t="s">
        <v>22</v>
      </c>
      <c r="L3009">
        <v>1952</v>
      </c>
      <c r="N3009" t="s">
        <v>24</v>
      </c>
      <c r="O3009" s="1">
        <v>40419.316574074073</v>
      </c>
    </row>
    <row r="3010" spans="1:15" x14ac:dyDescent="0.35">
      <c r="A3010" t="s">
        <v>15</v>
      </c>
      <c r="B3010" t="s">
        <v>25</v>
      </c>
      <c r="C3010">
        <v>99916</v>
      </c>
      <c r="D3010" t="s">
        <v>17</v>
      </c>
      <c r="E3010" t="s">
        <v>18</v>
      </c>
      <c r="F3010" t="s">
        <v>96</v>
      </c>
      <c r="I3010" t="s">
        <v>22</v>
      </c>
      <c r="N3010" t="s">
        <v>24</v>
      </c>
      <c r="O3010" s="1">
        <v>40419.488541666666</v>
      </c>
    </row>
    <row r="3011" spans="1:15" x14ac:dyDescent="0.35">
      <c r="A3011" t="s">
        <v>15</v>
      </c>
      <c r="B3011" t="s">
        <v>25</v>
      </c>
      <c r="C3011">
        <v>748355</v>
      </c>
      <c r="D3011" t="s">
        <v>17</v>
      </c>
      <c r="E3011" t="s">
        <v>18</v>
      </c>
      <c r="F3011" t="s">
        <v>19</v>
      </c>
      <c r="G3011" t="s">
        <v>20</v>
      </c>
      <c r="H3011" t="s">
        <v>28</v>
      </c>
      <c r="I3011" t="s">
        <v>22</v>
      </c>
      <c r="K3011" t="s">
        <v>31</v>
      </c>
      <c r="N3011" t="s">
        <v>24</v>
      </c>
      <c r="O3011" s="1">
        <v>40419.578738425924</v>
      </c>
    </row>
    <row r="3012" spans="1:15" x14ac:dyDescent="0.35">
      <c r="A3012" t="s">
        <v>15</v>
      </c>
      <c r="B3012" t="s">
        <v>25</v>
      </c>
      <c r="C3012">
        <v>128716</v>
      </c>
      <c r="D3012" t="s">
        <v>17</v>
      </c>
      <c r="E3012" t="s">
        <v>18</v>
      </c>
      <c r="F3012" t="s">
        <v>19</v>
      </c>
      <c r="I3012" t="s">
        <v>22</v>
      </c>
      <c r="N3012" t="s">
        <v>24</v>
      </c>
      <c r="O3012" s="1">
        <v>40419.799027777779</v>
      </c>
    </row>
    <row r="3013" spans="1:15" x14ac:dyDescent="0.35">
      <c r="A3013" t="s">
        <v>15</v>
      </c>
      <c r="B3013" t="s">
        <v>16</v>
      </c>
      <c r="C3013" t="s">
        <v>2846</v>
      </c>
      <c r="D3013" t="s">
        <v>17</v>
      </c>
      <c r="E3013" t="s">
        <v>18</v>
      </c>
      <c r="F3013" t="s">
        <v>19</v>
      </c>
      <c r="G3013" t="s">
        <v>20</v>
      </c>
      <c r="H3013" t="s">
        <v>2238</v>
      </c>
      <c r="I3013" t="s">
        <v>22</v>
      </c>
      <c r="J3013">
        <v>468</v>
      </c>
      <c r="L3013" t="s">
        <v>2847</v>
      </c>
      <c r="M3013" t="s">
        <v>2848</v>
      </c>
      <c r="N3013" t="s">
        <v>24</v>
      </c>
      <c r="O3013" s="1">
        <v>40420.606562499997</v>
      </c>
    </row>
    <row r="3014" spans="1:15" x14ac:dyDescent="0.35">
      <c r="A3014" t="s">
        <v>15</v>
      </c>
      <c r="B3014" t="s">
        <v>25</v>
      </c>
      <c r="C3014">
        <v>588271</v>
      </c>
      <c r="D3014" t="s">
        <v>17</v>
      </c>
      <c r="E3014" t="s">
        <v>18</v>
      </c>
      <c r="F3014" t="s">
        <v>19</v>
      </c>
      <c r="G3014" t="s">
        <v>20</v>
      </c>
      <c r="H3014" t="s">
        <v>340</v>
      </c>
      <c r="I3014" t="s">
        <v>22</v>
      </c>
      <c r="K3014" t="s">
        <v>195</v>
      </c>
      <c r="N3014" t="s">
        <v>24</v>
      </c>
      <c r="O3014" s="1">
        <v>40420.673935185187</v>
      </c>
    </row>
    <row r="3015" spans="1:15" x14ac:dyDescent="0.35">
      <c r="A3015" t="s">
        <v>500</v>
      </c>
      <c r="B3015" t="s">
        <v>25</v>
      </c>
      <c r="C3015">
        <v>149602</v>
      </c>
      <c r="D3015" t="s">
        <v>17</v>
      </c>
      <c r="E3015" t="s">
        <v>18</v>
      </c>
      <c r="F3015" t="s">
        <v>19</v>
      </c>
      <c r="G3015" t="s">
        <v>20</v>
      </c>
      <c r="H3015" t="s">
        <v>592</v>
      </c>
      <c r="I3015" t="s">
        <v>22</v>
      </c>
      <c r="N3015" t="s">
        <v>24</v>
      </c>
      <c r="O3015" s="1">
        <v>40420.674826388888</v>
      </c>
    </row>
    <row r="3016" spans="1:15" x14ac:dyDescent="0.35">
      <c r="A3016" t="s">
        <v>500</v>
      </c>
      <c r="B3016" t="s">
        <v>25</v>
      </c>
      <c r="C3016">
        <v>78487</v>
      </c>
      <c r="D3016" t="s">
        <v>17</v>
      </c>
      <c r="E3016" t="s">
        <v>18</v>
      </c>
      <c r="F3016" t="s">
        <v>19</v>
      </c>
      <c r="G3016" t="s">
        <v>27</v>
      </c>
      <c r="H3016" t="s">
        <v>56</v>
      </c>
      <c r="I3016" t="s">
        <v>22</v>
      </c>
      <c r="L3016" s="2">
        <v>18498</v>
      </c>
      <c r="M3016" t="s">
        <v>978</v>
      </c>
      <c r="N3016" t="s">
        <v>24</v>
      </c>
      <c r="O3016" s="1">
        <v>40421.4766087963</v>
      </c>
    </row>
    <row r="3017" spans="1:15" x14ac:dyDescent="0.35">
      <c r="A3017" t="s">
        <v>15</v>
      </c>
      <c r="B3017" t="s">
        <v>16</v>
      </c>
      <c r="C3017">
        <v>461418</v>
      </c>
      <c r="D3017" t="s">
        <v>17</v>
      </c>
      <c r="E3017" t="s">
        <v>18</v>
      </c>
      <c r="H3017" t="s">
        <v>156</v>
      </c>
      <c r="I3017" t="s">
        <v>22</v>
      </c>
      <c r="J3017">
        <v>468</v>
      </c>
      <c r="N3017" t="s">
        <v>24</v>
      </c>
      <c r="O3017" s="1">
        <v>40421.489942129629</v>
      </c>
    </row>
    <row r="3018" spans="1:15" x14ac:dyDescent="0.35">
      <c r="A3018" t="s">
        <v>759</v>
      </c>
      <c r="B3018" t="s">
        <v>25</v>
      </c>
      <c r="C3018">
        <v>725604</v>
      </c>
      <c r="D3018" t="s">
        <v>17</v>
      </c>
      <c r="E3018" t="s">
        <v>18</v>
      </c>
      <c r="F3018" t="s">
        <v>19</v>
      </c>
      <c r="G3018" t="s">
        <v>20</v>
      </c>
      <c r="I3018" t="s">
        <v>22</v>
      </c>
      <c r="N3018" t="s">
        <v>24</v>
      </c>
      <c r="O3018" s="1">
        <v>40421.53402777778</v>
      </c>
    </row>
    <row r="3019" spans="1:15" x14ac:dyDescent="0.35">
      <c r="A3019" t="s">
        <v>221</v>
      </c>
      <c r="B3019" t="s">
        <v>25</v>
      </c>
      <c r="C3019">
        <v>27761</v>
      </c>
      <c r="D3019" t="s">
        <v>17</v>
      </c>
      <c r="E3019" t="s">
        <v>18</v>
      </c>
      <c r="F3019" t="s">
        <v>19</v>
      </c>
      <c r="G3019" t="s">
        <v>27</v>
      </c>
      <c r="H3019" t="s">
        <v>54</v>
      </c>
      <c r="I3019" t="s">
        <v>22</v>
      </c>
      <c r="N3019" t="s">
        <v>24</v>
      </c>
      <c r="O3019" s="1">
        <v>40421.569502314815</v>
      </c>
    </row>
    <row r="3020" spans="1:15" x14ac:dyDescent="0.35">
      <c r="B3020" t="s">
        <v>25</v>
      </c>
      <c r="C3020">
        <v>322</v>
      </c>
      <c r="D3020" t="s">
        <v>17</v>
      </c>
      <c r="E3020" t="s">
        <v>26</v>
      </c>
      <c r="F3020" t="s">
        <v>34</v>
      </c>
      <c r="G3020" t="s">
        <v>27</v>
      </c>
      <c r="H3020" t="s">
        <v>56</v>
      </c>
      <c r="I3020" t="s">
        <v>22</v>
      </c>
      <c r="K3020" t="s">
        <v>31</v>
      </c>
      <c r="M3020" t="s">
        <v>66</v>
      </c>
      <c r="N3020" t="s">
        <v>24</v>
      </c>
      <c r="O3020" s="1">
        <v>40421.820069444446</v>
      </c>
    </row>
    <row r="3021" spans="1:15" x14ac:dyDescent="0.35">
      <c r="A3021" t="s">
        <v>221</v>
      </c>
      <c r="B3021" t="s">
        <v>25</v>
      </c>
      <c r="C3021">
        <v>552268</v>
      </c>
      <c r="D3021" t="s">
        <v>17</v>
      </c>
      <c r="E3021" t="s">
        <v>18</v>
      </c>
      <c r="F3021" t="s">
        <v>19</v>
      </c>
      <c r="G3021" t="s">
        <v>20</v>
      </c>
      <c r="H3021" t="s">
        <v>74</v>
      </c>
      <c r="I3021" t="s">
        <v>22</v>
      </c>
      <c r="K3021" t="s">
        <v>139</v>
      </c>
      <c r="N3021" t="s">
        <v>34</v>
      </c>
      <c r="O3021" s="1">
        <v>40421.86383101852</v>
      </c>
    </row>
    <row r="3022" spans="1:15" x14ac:dyDescent="0.35">
      <c r="A3022" t="s">
        <v>972</v>
      </c>
      <c r="B3022" t="s">
        <v>25</v>
      </c>
      <c r="C3022">
        <v>977007</v>
      </c>
      <c r="D3022" t="s">
        <v>17</v>
      </c>
      <c r="E3022" t="s">
        <v>18</v>
      </c>
      <c r="F3022" t="s">
        <v>19</v>
      </c>
      <c r="G3022" t="s">
        <v>20</v>
      </c>
      <c r="H3022" t="s">
        <v>234</v>
      </c>
      <c r="I3022" t="s">
        <v>22</v>
      </c>
      <c r="K3022" t="s">
        <v>250</v>
      </c>
      <c r="N3022" t="s">
        <v>24</v>
      </c>
      <c r="O3022" s="1">
        <v>40422.003784722219</v>
      </c>
    </row>
    <row r="3023" spans="1:15" x14ac:dyDescent="0.35">
      <c r="A3023" t="s">
        <v>15</v>
      </c>
      <c r="B3023" t="s">
        <v>16</v>
      </c>
      <c r="C3023">
        <v>220416</v>
      </c>
      <c r="D3023" t="s">
        <v>17</v>
      </c>
      <c r="E3023" t="s">
        <v>18</v>
      </c>
      <c r="F3023" t="s">
        <v>19</v>
      </c>
      <c r="H3023" t="s">
        <v>1390</v>
      </c>
      <c r="I3023" t="s">
        <v>22</v>
      </c>
      <c r="N3023" t="s">
        <v>24</v>
      </c>
      <c r="O3023" s="1">
        <v>40422.066250000003</v>
      </c>
    </row>
    <row r="3024" spans="1:15" x14ac:dyDescent="0.35">
      <c r="A3024" t="s">
        <v>759</v>
      </c>
      <c r="B3024" t="s">
        <v>25</v>
      </c>
      <c r="C3024">
        <v>799263</v>
      </c>
      <c r="D3024" t="s">
        <v>17</v>
      </c>
      <c r="E3024" t="s">
        <v>18</v>
      </c>
      <c r="F3024" t="s">
        <v>34</v>
      </c>
      <c r="G3024" t="s">
        <v>20</v>
      </c>
      <c r="H3024" t="s">
        <v>963</v>
      </c>
      <c r="I3024" t="s">
        <v>22</v>
      </c>
      <c r="K3024" t="s">
        <v>139</v>
      </c>
      <c r="M3024" t="s">
        <v>2456</v>
      </c>
      <c r="N3024" t="s">
        <v>24</v>
      </c>
      <c r="O3024" s="1">
        <v>40422.302986111114</v>
      </c>
    </row>
    <row r="3025" spans="1:15" x14ac:dyDescent="0.35">
      <c r="A3025" t="s">
        <v>186</v>
      </c>
      <c r="B3025" t="s">
        <v>25</v>
      </c>
      <c r="C3025">
        <v>19289</v>
      </c>
      <c r="D3025" t="s">
        <v>17</v>
      </c>
      <c r="E3025" t="s">
        <v>18</v>
      </c>
      <c r="G3025" t="s">
        <v>27</v>
      </c>
      <c r="H3025" t="s">
        <v>47</v>
      </c>
      <c r="I3025" t="s">
        <v>114</v>
      </c>
      <c r="K3025" t="s">
        <v>282</v>
      </c>
      <c r="M3025" t="s">
        <v>574</v>
      </c>
      <c r="N3025" t="s">
        <v>24</v>
      </c>
      <c r="O3025" s="1">
        <v>40422.564722222225</v>
      </c>
    </row>
    <row r="3026" spans="1:15" x14ac:dyDescent="0.35">
      <c r="A3026" t="s">
        <v>15</v>
      </c>
      <c r="B3026" t="s">
        <v>25</v>
      </c>
      <c r="C3026">
        <v>355869</v>
      </c>
      <c r="D3026" t="s">
        <v>17</v>
      </c>
      <c r="E3026" t="s">
        <v>18</v>
      </c>
      <c r="F3026" t="s">
        <v>19</v>
      </c>
      <c r="I3026" t="s">
        <v>22</v>
      </c>
      <c r="K3026" t="s">
        <v>31</v>
      </c>
      <c r="N3026" t="s">
        <v>24</v>
      </c>
      <c r="O3026" s="1">
        <v>40423.726574074077</v>
      </c>
    </row>
    <row r="3027" spans="1:15" x14ac:dyDescent="0.35">
      <c r="A3027" t="s">
        <v>15</v>
      </c>
      <c r="B3027" t="s">
        <v>16</v>
      </c>
      <c r="C3027">
        <v>585669</v>
      </c>
      <c r="D3027" t="s">
        <v>17</v>
      </c>
      <c r="E3027" t="s">
        <v>18</v>
      </c>
      <c r="F3027" t="s">
        <v>19</v>
      </c>
      <c r="H3027" t="s">
        <v>156</v>
      </c>
      <c r="I3027" t="s">
        <v>22</v>
      </c>
      <c r="J3027">
        <v>468</v>
      </c>
      <c r="M3027" t="s">
        <v>2145</v>
      </c>
      <c r="N3027" t="s">
        <v>24</v>
      </c>
      <c r="O3027" s="1">
        <v>40423.884872685187</v>
      </c>
    </row>
    <row r="3028" spans="1:15" x14ac:dyDescent="0.35">
      <c r="A3028" t="s">
        <v>15</v>
      </c>
      <c r="B3028" t="s">
        <v>25</v>
      </c>
      <c r="C3028">
        <v>249530</v>
      </c>
      <c r="D3028" t="s">
        <v>17</v>
      </c>
      <c r="E3028" t="s">
        <v>18</v>
      </c>
      <c r="F3028" t="s">
        <v>19</v>
      </c>
      <c r="G3028" t="s">
        <v>20</v>
      </c>
      <c r="H3028" t="s">
        <v>156</v>
      </c>
      <c r="I3028" t="s">
        <v>22</v>
      </c>
      <c r="J3028">
        <v>460</v>
      </c>
      <c r="L3028" t="s">
        <v>1451</v>
      </c>
      <c r="M3028" t="s">
        <v>1452</v>
      </c>
      <c r="N3028" t="s">
        <v>24</v>
      </c>
      <c r="O3028" s="1">
        <v>40423.886828703704</v>
      </c>
    </row>
    <row r="3029" spans="1:15" x14ac:dyDescent="0.35">
      <c r="A3029" t="s">
        <v>15</v>
      </c>
      <c r="B3029" t="s">
        <v>16</v>
      </c>
      <c r="C3029" t="s">
        <v>2926</v>
      </c>
      <c r="D3029" t="s">
        <v>17</v>
      </c>
      <c r="E3029" t="s">
        <v>18</v>
      </c>
      <c r="F3029" t="s">
        <v>19</v>
      </c>
      <c r="G3029" t="s">
        <v>20</v>
      </c>
      <c r="H3029" t="s">
        <v>2927</v>
      </c>
      <c r="I3029" t="s">
        <v>22</v>
      </c>
      <c r="M3029" t="s">
        <v>2928</v>
      </c>
      <c r="N3029" t="s">
        <v>24</v>
      </c>
      <c r="O3029" s="1">
        <v>40423.893888888888</v>
      </c>
    </row>
    <row r="3030" spans="1:15" x14ac:dyDescent="0.35">
      <c r="A3030" t="s">
        <v>15</v>
      </c>
      <c r="B3030" t="s">
        <v>25</v>
      </c>
      <c r="C3030">
        <v>737446</v>
      </c>
      <c r="D3030" t="s">
        <v>17</v>
      </c>
      <c r="E3030" t="s">
        <v>18</v>
      </c>
      <c r="F3030" t="s">
        <v>19</v>
      </c>
      <c r="H3030" t="s">
        <v>2062</v>
      </c>
      <c r="I3030" t="s">
        <v>22</v>
      </c>
      <c r="K3030" t="s">
        <v>81</v>
      </c>
      <c r="N3030" t="s">
        <v>24</v>
      </c>
      <c r="O3030" s="1">
        <v>40424.46497685185</v>
      </c>
    </row>
    <row r="3031" spans="1:15" x14ac:dyDescent="0.35">
      <c r="A3031" t="s">
        <v>221</v>
      </c>
      <c r="B3031" t="s">
        <v>25</v>
      </c>
      <c r="C3031">
        <v>428130</v>
      </c>
      <c r="D3031" t="s">
        <v>17</v>
      </c>
      <c r="E3031" t="s">
        <v>18</v>
      </c>
      <c r="F3031" t="s">
        <v>19</v>
      </c>
      <c r="G3031" t="s">
        <v>20</v>
      </c>
      <c r="H3031" t="s">
        <v>554</v>
      </c>
      <c r="I3031" t="s">
        <v>22</v>
      </c>
      <c r="N3031" t="s">
        <v>34</v>
      </c>
      <c r="O3031" s="1">
        <v>40424.503182870372</v>
      </c>
    </row>
    <row r="3032" spans="1:15" x14ac:dyDescent="0.35">
      <c r="A3032" t="s">
        <v>560</v>
      </c>
      <c r="B3032" t="s">
        <v>25</v>
      </c>
      <c r="C3032">
        <v>107015</v>
      </c>
      <c r="D3032" t="s">
        <v>17</v>
      </c>
      <c r="E3032" t="s">
        <v>18</v>
      </c>
      <c r="F3032" t="s">
        <v>34</v>
      </c>
      <c r="G3032" t="s">
        <v>27</v>
      </c>
      <c r="H3032" t="s">
        <v>1109</v>
      </c>
      <c r="I3032" t="s">
        <v>22</v>
      </c>
      <c r="K3032" t="s">
        <v>195</v>
      </c>
      <c r="M3032" t="s">
        <v>1110</v>
      </c>
      <c r="N3032" t="s">
        <v>24</v>
      </c>
      <c r="O3032" s="1">
        <v>40424.514479166668</v>
      </c>
    </row>
    <row r="3033" spans="1:15" x14ac:dyDescent="0.35">
      <c r="A3033" t="s">
        <v>221</v>
      </c>
      <c r="B3033" t="s">
        <v>25</v>
      </c>
      <c r="C3033">
        <v>250912</v>
      </c>
      <c r="D3033" t="s">
        <v>17</v>
      </c>
      <c r="E3033" t="s">
        <v>18</v>
      </c>
      <c r="F3033" t="s">
        <v>19</v>
      </c>
      <c r="G3033" t="s">
        <v>27</v>
      </c>
      <c r="H3033" t="s">
        <v>1454</v>
      </c>
      <c r="I3033" t="s">
        <v>22</v>
      </c>
      <c r="L3033" t="s">
        <v>1455</v>
      </c>
      <c r="M3033" t="s">
        <v>1456</v>
      </c>
      <c r="N3033" t="s">
        <v>167</v>
      </c>
      <c r="O3033" s="1">
        <v>40424.718819444446</v>
      </c>
    </row>
    <row r="3034" spans="1:15" x14ac:dyDescent="0.35">
      <c r="A3034" t="s">
        <v>327</v>
      </c>
      <c r="B3034" t="s">
        <v>25</v>
      </c>
      <c r="C3034">
        <v>309443</v>
      </c>
      <c r="D3034" t="s">
        <v>17</v>
      </c>
      <c r="E3034" t="s">
        <v>18</v>
      </c>
      <c r="F3034" t="s">
        <v>19</v>
      </c>
      <c r="H3034" t="s">
        <v>434</v>
      </c>
      <c r="I3034" t="s">
        <v>22</v>
      </c>
      <c r="N3034" t="s">
        <v>24</v>
      </c>
      <c r="O3034" s="1">
        <v>40424.726770833331</v>
      </c>
    </row>
    <row r="3035" spans="1:15" x14ac:dyDescent="0.35">
      <c r="A3035" t="s">
        <v>327</v>
      </c>
      <c r="B3035" t="s">
        <v>16</v>
      </c>
      <c r="C3035">
        <v>65015</v>
      </c>
      <c r="D3035" t="s">
        <v>17</v>
      </c>
      <c r="E3035" t="s">
        <v>18</v>
      </c>
      <c r="F3035" t="s">
        <v>19</v>
      </c>
      <c r="I3035" t="s">
        <v>22</v>
      </c>
      <c r="N3035" t="s">
        <v>24</v>
      </c>
      <c r="O3035" s="1">
        <v>40424.973402777781</v>
      </c>
    </row>
    <row r="3036" spans="1:15" x14ac:dyDescent="0.35">
      <c r="A3036" t="s">
        <v>15</v>
      </c>
      <c r="B3036" t="s">
        <v>25</v>
      </c>
      <c r="C3036">
        <v>953441</v>
      </c>
      <c r="D3036" t="s">
        <v>17</v>
      </c>
      <c r="E3036" t="s">
        <v>18</v>
      </c>
      <c r="F3036" t="s">
        <v>19</v>
      </c>
      <c r="G3036" t="s">
        <v>20</v>
      </c>
      <c r="H3036" t="s">
        <v>2743</v>
      </c>
      <c r="I3036" t="s">
        <v>22</v>
      </c>
      <c r="N3036" t="s">
        <v>24</v>
      </c>
      <c r="O3036" s="1">
        <v>40425.40357638889</v>
      </c>
    </row>
    <row r="3037" spans="1:15" x14ac:dyDescent="0.35">
      <c r="A3037" t="s">
        <v>15</v>
      </c>
      <c r="B3037" t="s">
        <v>16</v>
      </c>
      <c r="C3037">
        <v>43265</v>
      </c>
      <c r="D3037" t="s">
        <v>17</v>
      </c>
      <c r="E3037" t="s">
        <v>18</v>
      </c>
      <c r="F3037" t="s">
        <v>19</v>
      </c>
      <c r="I3037" t="s">
        <v>22</v>
      </c>
      <c r="N3037" t="s">
        <v>24</v>
      </c>
      <c r="O3037" s="1">
        <v>40425.741018518522</v>
      </c>
    </row>
    <row r="3038" spans="1:15" x14ac:dyDescent="0.35">
      <c r="A3038" t="s">
        <v>15</v>
      </c>
      <c r="B3038" t="s">
        <v>25</v>
      </c>
      <c r="C3038">
        <v>522315</v>
      </c>
      <c r="D3038" t="s">
        <v>17</v>
      </c>
      <c r="E3038" t="s">
        <v>18</v>
      </c>
      <c r="F3038" t="s">
        <v>19</v>
      </c>
      <c r="G3038" t="s">
        <v>20</v>
      </c>
      <c r="I3038" t="s">
        <v>22</v>
      </c>
      <c r="N3038" t="s">
        <v>24</v>
      </c>
      <c r="O3038" s="1">
        <v>40425.863946759258</v>
      </c>
    </row>
    <row r="3039" spans="1:15" x14ac:dyDescent="0.35">
      <c r="A3039" t="s">
        <v>15</v>
      </c>
      <c r="B3039" t="s">
        <v>16</v>
      </c>
      <c r="C3039">
        <v>424585</v>
      </c>
      <c r="D3039" t="s">
        <v>17</v>
      </c>
      <c r="E3039" t="s">
        <v>18</v>
      </c>
      <c r="F3039" t="s">
        <v>19</v>
      </c>
      <c r="G3039" t="s">
        <v>20</v>
      </c>
      <c r="H3039" t="s">
        <v>1862</v>
      </c>
      <c r="I3039" t="s">
        <v>22</v>
      </c>
      <c r="K3039" t="s">
        <v>139</v>
      </c>
      <c r="L3039" t="s">
        <v>1863</v>
      </c>
      <c r="N3039" t="s">
        <v>24</v>
      </c>
      <c r="O3039" s="1">
        <v>40426.085844907408</v>
      </c>
    </row>
    <row r="3040" spans="1:15" x14ac:dyDescent="0.35">
      <c r="A3040" t="s">
        <v>221</v>
      </c>
      <c r="B3040" t="s">
        <v>25</v>
      </c>
      <c r="C3040">
        <v>18511</v>
      </c>
      <c r="D3040" t="s">
        <v>17</v>
      </c>
      <c r="E3040" t="s">
        <v>18</v>
      </c>
      <c r="F3040" t="s">
        <v>19</v>
      </c>
      <c r="H3040" t="s">
        <v>292</v>
      </c>
      <c r="I3040" t="s">
        <v>22</v>
      </c>
      <c r="N3040" t="s">
        <v>34</v>
      </c>
      <c r="O3040" s="1">
        <v>40426.33797453704</v>
      </c>
    </row>
    <row r="3041" spans="1:15" x14ac:dyDescent="0.35">
      <c r="A3041" t="s">
        <v>500</v>
      </c>
      <c r="B3041" t="s">
        <v>25</v>
      </c>
      <c r="C3041">
        <v>637266</v>
      </c>
      <c r="D3041" t="s">
        <v>17</v>
      </c>
      <c r="E3041" t="s">
        <v>18</v>
      </c>
      <c r="F3041" t="s">
        <v>34</v>
      </c>
      <c r="G3041" t="s">
        <v>20</v>
      </c>
      <c r="H3041" t="s">
        <v>2224</v>
      </c>
      <c r="I3041" t="s">
        <v>22</v>
      </c>
      <c r="K3041" t="s">
        <v>197</v>
      </c>
      <c r="N3041" t="s">
        <v>24</v>
      </c>
      <c r="O3041" s="1">
        <v>40426.484814814816</v>
      </c>
    </row>
    <row r="3042" spans="1:15" x14ac:dyDescent="0.35">
      <c r="A3042" t="s">
        <v>15</v>
      </c>
      <c r="B3042" t="s">
        <v>16</v>
      </c>
      <c r="C3042">
        <v>130392</v>
      </c>
      <c r="D3042" t="s">
        <v>17</v>
      </c>
      <c r="E3042" t="s">
        <v>18</v>
      </c>
      <c r="F3042" t="s">
        <v>34</v>
      </c>
      <c r="G3042" t="s">
        <v>27</v>
      </c>
      <c r="H3042" t="s">
        <v>162</v>
      </c>
      <c r="I3042" t="s">
        <v>22</v>
      </c>
      <c r="N3042" t="s">
        <v>24</v>
      </c>
      <c r="O3042" s="1">
        <v>40426.496458333335</v>
      </c>
    </row>
    <row r="3043" spans="1:15" x14ac:dyDescent="0.35">
      <c r="A3043" t="s">
        <v>972</v>
      </c>
      <c r="B3043" t="s">
        <v>25</v>
      </c>
      <c r="C3043">
        <v>565504</v>
      </c>
      <c r="D3043" t="s">
        <v>17</v>
      </c>
      <c r="E3043" t="s">
        <v>18</v>
      </c>
      <c r="F3043" t="s">
        <v>19</v>
      </c>
      <c r="I3043" t="s">
        <v>22</v>
      </c>
      <c r="N3043" t="s">
        <v>24</v>
      </c>
      <c r="O3043" s="1">
        <v>40426.62804398148</v>
      </c>
    </row>
    <row r="3044" spans="1:15" x14ac:dyDescent="0.35">
      <c r="A3044" t="s">
        <v>15</v>
      </c>
      <c r="B3044" t="s">
        <v>25</v>
      </c>
      <c r="C3044">
        <v>490063</v>
      </c>
      <c r="D3044" t="s">
        <v>17</v>
      </c>
      <c r="E3044" t="s">
        <v>18</v>
      </c>
      <c r="F3044" t="s">
        <v>19</v>
      </c>
      <c r="G3044" t="s">
        <v>20</v>
      </c>
      <c r="H3044" t="s">
        <v>1986</v>
      </c>
      <c r="I3044" t="s">
        <v>144</v>
      </c>
      <c r="N3044" t="s">
        <v>24</v>
      </c>
      <c r="O3044" s="1">
        <v>40426.755115740743</v>
      </c>
    </row>
    <row r="3045" spans="1:15" x14ac:dyDescent="0.35">
      <c r="B3045" t="s">
        <v>25</v>
      </c>
      <c r="C3045">
        <v>981</v>
      </c>
      <c r="D3045" t="s">
        <v>17</v>
      </c>
      <c r="E3045" t="s">
        <v>26</v>
      </c>
      <c r="F3045" t="s">
        <v>19</v>
      </c>
      <c r="G3045" t="s">
        <v>27</v>
      </c>
      <c r="H3045" t="s">
        <v>104</v>
      </c>
      <c r="I3045" t="s">
        <v>22</v>
      </c>
      <c r="K3045" t="s">
        <v>31</v>
      </c>
      <c r="N3045" t="s">
        <v>24</v>
      </c>
      <c r="O3045" s="1">
        <v>40427.502268518518</v>
      </c>
    </row>
    <row r="3046" spans="1:15" x14ac:dyDescent="0.35">
      <c r="A3046" t="s">
        <v>59</v>
      </c>
      <c r="B3046" t="s">
        <v>25</v>
      </c>
      <c r="C3046">
        <v>2593</v>
      </c>
      <c r="D3046" t="s">
        <v>73</v>
      </c>
      <c r="E3046" t="s">
        <v>18</v>
      </c>
      <c r="F3046" t="s">
        <v>19</v>
      </c>
      <c r="G3046" t="s">
        <v>27</v>
      </c>
      <c r="H3046" t="s">
        <v>143</v>
      </c>
      <c r="I3046" t="s">
        <v>22</v>
      </c>
      <c r="M3046" t="s">
        <v>76</v>
      </c>
      <c r="N3046" t="s">
        <v>24</v>
      </c>
      <c r="O3046" s="1">
        <v>40427.502743055556</v>
      </c>
    </row>
    <row r="3047" spans="1:15" x14ac:dyDescent="0.35">
      <c r="A3047" t="s">
        <v>15</v>
      </c>
      <c r="B3047" t="s">
        <v>16</v>
      </c>
      <c r="C3047">
        <v>447487</v>
      </c>
      <c r="D3047" t="s">
        <v>17</v>
      </c>
      <c r="E3047" t="s">
        <v>18</v>
      </c>
      <c r="F3047" t="s">
        <v>19</v>
      </c>
      <c r="I3047" t="s">
        <v>22</v>
      </c>
      <c r="N3047" t="s">
        <v>24</v>
      </c>
      <c r="O3047" s="1">
        <v>40427.529143518521</v>
      </c>
    </row>
    <row r="3048" spans="1:15" x14ac:dyDescent="0.35">
      <c r="A3048" t="s">
        <v>221</v>
      </c>
      <c r="B3048" t="s">
        <v>25</v>
      </c>
      <c r="C3048">
        <v>155620</v>
      </c>
      <c r="D3048" t="s">
        <v>17</v>
      </c>
      <c r="E3048" t="s">
        <v>18</v>
      </c>
      <c r="F3048" t="s">
        <v>19</v>
      </c>
      <c r="G3048" t="s">
        <v>27</v>
      </c>
      <c r="H3048" t="s">
        <v>1254</v>
      </c>
      <c r="I3048" t="s">
        <v>22</v>
      </c>
      <c r="M3048" t="s">
        <v>1255</v>
      </c>
      <c r="N3048" t="s">
        <v>34</v>
      </c>
      <c r="O3048" s="1">
        <v>40427.620787037034</v>
      </c>
    </row>
    <row r="3049" spans="1:15" x14ac:dyDescent="0.35">
      <c r="A3049" t="s">
        <v>15</v>
      </c>
      <c r="B3049" t="s">
        <v>16</v>
      </c>
      <c r="C3049">
        <v>992781</v>
      </c>
      <c r="D3049" t="s">
        <v>17</v>
      </c>
      <c r="E3049" t="s">
        <v>18</v>
      </c>
      <c r="G3049" t="s">
        <v>20</v>
      </c>
      <c r="H3049" t="s">
        <v>254</v>
      </c>
      <c r="I3049" t="s">
        <v>22</v>
      </c>
      <c r="J3049" t="s">
        <v>878</v>
      </c>
      <c r="M3049" t="s">
        <v>2789</v>
      </c>
      <c r="N3049" t="s">
        <v>24</v>
      </c>
      <c r="O3049" s="1">
        <v>40428.915752314817</v>
      </c>
    </row>
    <row r="3050" spans="1:15" x14ac:dyDescent="0.35">
      <c r="A3050" t="s">
        <v>15</v>
      </c>
      <c r="B3050" t="s">
        <v>16</v>
      </c>
      <c r="C3050">
        <v>643188</v>
      </c>
      <c r="D3050" t="s">
        <v>17</v>
      </c>
      <c r="E3050" t="s">
        <v>18</v>
      </c>
      <c r="F3050" t="s">
        <v>19</v>
      </c>
      <c r="G3050" t="s">
        <v>20</v>
      </c>
      <c r="H3050" t="s">
        <v>28</v>
      </c>
      <c r="I3050" t="s">
        <v>22</v>
      </c>
      <c r="N3050" t="s">
        <v>24</v>
      </c>
      <c r="O3050" s="1">
        <v>40429.696435185186</v>
      </c>
    </row>
    <row r="3051" spans="1:15" x14ac:dyDescent="0.35">
      <c r="A3051" t="s">
        <v>327</v>
      </c>
      <c r="B3051" t="s">
        <v>16</v>
      </c>
      <c r="C3051">
        <v>573199</v>
      </c>
      <c r="D3051" t="s">
        <v>17</v>
      </c>
      <c r="E3051" t="s">
        <v>18</v>
      </c>
      <c r="F3051" t="s">
        <v>19</v>
      </c>
      <c r="G3051" t="s">
        <v>20</v>
      </c>
      <c r="H3051" t="s">
        <v>28</v>
      </c>
      <c r="I3051" t="s">
        <v>22</v>
      </c>
      <c r="K3051" t="s">
        <v>81</v>
      </c>
      <c r="M3051" t="s">
        <v>2118</v>
      </c>
      <c r="N3051" t="s">
        <v>24</v>
      </c>
      <c r="O3051" s="1">
        <v>40429.698321759257</v>
      </c>
    </row>
    <row r="3052" spans="1:15" x14ac:dyDescent="0.35">
      <c r="A3052" t="s">
        <v>15</v>
      </c>
      <c r="B3052" t="s">
        <v>16</v>
      </c>
      <c r="C3052">
        <v>40156</v>
      </c>
      <c r="D3052" t="s">
        <v>17</v>
      </c>
      <c r="E3052" t="s">
        <v>18</v>
      </c>
      <c r="F3052" t="s">
        <v>19</v>
      </c>
      <c r="G3052" t="s">
        <v>27</v>
      </c>
      <c r="H3052" t="s">
        <v>773</v>
      </c>
      <c r="I3052" t="s">
        <v>22</v>
      </c>
      <c r="M3052" t="s">
        <v>774</v>
      </c>
      <c r="N3052" t="s">
        <v>24</v>
      </c>
      <c r="O3052" s="1">
        <v>40430.360856481479</v>
      </c>
    </row>
    <row r="3053" spans="1:15" ht="174" x14ac:dyDescent="0.35">
      <c r="A3053" t="s">
        <v>327</v>
      </c>
      <c r="B3053" t="s">
        <v>25</v>
      </c>
      <c r="C3053" t="s">
        <v>2904</v>
      </c>
      <c r="D3053" t="s">
        <v>17</v>
      </c>
      <c r="E3053" t="s">
        <v>18</v>
      </c>
      <c r="F3053" t="s">
        <v>34</v>
      </c>
      <c r="G3053" t="s">
        <v>20</v>
      </c>
      <c r="H3053" t="s">
        <v>2249</v>
      </c>
      <c r="I3053" t="s">
        <v>22</v>
      </c>
      <c r="K3053" t="s">
        <v>348</v>
      </c>
      <c r="L3053" t="s">
        <v>2905</v>
      </c>
      <c r="M3053" s="3" t="s">
        <v>2906</v>
      </c>
      <c r="N3053" t="s">
        <v>24</v>
      </c>
      <c r="O3053" s="1">
        <v>40430.821597222224</v>
      </c>
    </row>
    <row r="3054" spans="1:15" x14ac:dyDescent="0.35">
      <c r="A3054" t="s">
        <v>186</v>
      </c>
      <c r="B3054" t="s">
        <v>25</v>
      </c>
      <c r="C3054">
        <v>17247</v>
      </c>
      <c r="D3054" t="s">
        <v>17</v>
      </c>
      <c r="E3054" t="s">
        <v>18</v>
      </c>
      <c r="F3054" t="s">
        <v>19</v>
      </c>
      <c r="G3054" t="s">
        <v>27</v>
      </c>
      <c r="H3054" t="s">
        <v>537</v>
      </c>
      <c r="I3054" t="s">
        <v>22</v>
      </c>
      <c r="K3054" t="s">
        <v>81</v>
      </c>
      <c r="N3054" t="s">
        <v>24</v>
      </c>
      <c r="O3054" s="1">
        <v>40430.912534722222</v>
      </c>
    </row>
    <row r="3055" spans="1:15" x14ac:dyDescent="0.35">
      <c r="A3055" t="s">
        <v>327</v>
      </c>
      <c r="B3055" t="s">
        <v>16</v>
      </c>
      <c r="C3055">
        <v>241441</v>
      </c>
      <c r="D3055" t="s">
        <v>17</v>
      </c>
      <c r="E3055" t="s">
        <v>18</v>
      </c>
      <c r="F3055" t="s">
        <v>34</v>
      </c>
      <c r="H3055" t="s">
        <v>37</v>
      </c>
      <c r="I3055" t="s">
        <v>22</v>
      </c>
      <c r="N3055" t="s">
        <v>24</v>
      </c>
      <c r="O3055" s="1">
        <v>40430.922581018516</v>
      </c>
    </row>
    <row r="3056" spans="1:15" x14ac:dyDescent="0.35">
      <c r="A3056" t="s">
        <v>15</v>
      </c>
      <c r="B3056" t="s">
        <v>25</v>
      </c>
      <c r="C3056">
        <v>60741</v>
      </c>
      <c r="D3056" t="s">
        <v>17</v>
      </c>
      <c r="E3056" t="s">
        <v>18</v>
      </c>
      <c r="F3056" t="s">
        <v>19</v>
      </c>
      <c r="G3056" t="s">
        <v>27</v>
      </c>
      <c r="H3056" t="s">
        <v>905</v>
      </c>
      <c r="I3056" t="s">
        <v>22</v>
      </c>
      <c r="N3056" t="s">
        <v>167</v>
      </c>
      <c r="O3056" s="1">
        <v>40431.180173611108</v>
      </c>
    </row>
    <row r="3057" spans="1:15" x14ac:dyDescent="0.35">
      <c r="A3057" t="s">
        <v>1381</v>
      </c>
      <c r="B3057" t="s">
        <v>16</v>
      </c>
      <c r="C3057">
        <v>411117</v>
      </c>
      <c r="D3057" t="s">
        <v>17</v>
      </c>
      <c r="E3057" t="s">
        <v>18</v>
      </c>
      <c r="F3057" t="s">
        <v>34</v>
      </c>
      <c r="G3057" t="s">
        <v>20</v>
      </c>
      <c r="H3057" t="s">
        <v>28</v>
      </c>
      <c r="I3057" t="s">
        <v>22</v>
      </c>
      <c r="K3057" t="s">
        <v>197</v>
      </c>
      <c r="N3057" t="s">
        <v>24</v>
      </c>
      <c r="O3057" s="1">
        <v>40431.342951388891</v>
      </c>
    </row>
    <row r="3058" spans="1:15" x14ac:dyDescent="0.35">
      <c r="A3058" t="s">
        <v>560</v>
      </c>
      <c r="B3058" t="s">
        <v>25</v>
      </c>
      <c r="C3058">
        <v>90718</v>
      </c>
      <c r="D3058" t="s">
        <v>17</v>
      </c>
      <c r="E3058" t="s">
        <v>18</v>
      </c>
      <c r="F3058" t="s">
        <v>19</v>
      </c>
      <c r="H3058" t="s">
        <v>47</v>
      </c>
      <c r="I3058" t="s">
        <v>22</v>
      </c>
      <c r="K3058" t="s">
        <v>195</v>
      </c>
      <c r="M3058" t="s">
        <v>1048</v>
      </c>
      <c r="N3058" t="s">
        <v>24</v>
      </c>
      <c r="O3058" s="1">
        <v>40431.489594907405</v>
      </c>
    </row>
    <row r="3059" spans="1:15" x14ac:dyDescent="0.35">
      <c r="A3059" t="s">
        <v>221</v>
      </c>
      <c r="B3059" t="s">
        <v>16</v>
      </c>
      <c r="C3059">
        <v>101553</v>
      </c>
      <c r="D3059" t="s">
        <v>17</v>
      </c>
      <c r="E3059" t="s">
        <v>18</v>
      </c>
      <c r="F3059" t="s">
        <v>19</v>
      </c>
      <c r="G3059" t="s">
        <v>27</v>
      </c>
      <c r="H3059" t="s">
        <v>277</v>
      </c>
      <c r="I3059" t="s">
        <v>22</v>
      </c>
      <c r="M3059" t="s">
        <v>1086</v>
      </c>
      <c r="N3059" t="s">
        <v>24</v>
      </c>
      <c r="O3059" s="1">
        <v>40431.576967592591</v>
      </c>
    </row>
    <row r="3060" spans="1:15" x14ac:dyDescent="0.35">
      <c r="A3060" t="s">
        <v>15</v>
      </c>
      <c r="B3060" t="s">
        <v>25</v>
      </c>
      <c r="C3060">
        <v>42906</v>
      </c>
      <c r="D3060" t="s">
        <v>17</v>
      </c>
      <c r="E3060" t="s">
        <v>18</v>
      </c>
      <c r="F3060" t="s">
        <v>19</v>
      </c>
      <c r="G3060" t="s">
        <v>27</v>
      </c>
      <c r="H3060" t="s">
        <v>224</v>
      </c>
      <c r="I3060" t="s">
        <v>22</v>
      </c>
      <c r="N3060" t="s">
        <v>24</v>
      </c>
      <c r="O3060" s="1">
        <v>40431.595370370371</v>
      </c>
    </row>
    <row r="3061" spans="1:15" x14ac:dyDescent="0.35">
      <c r="A3061" t="s">
        <v>327</v>
      </c>
      <c r="B3061" t="s">
        <v>25</v>
      </c>
      <c r="C3061">
        <v>779037</v>
      </c>
      <c r="D3061" t="s">
        <v>17</v>
      </c>
      <c r="E3061" t="s">
        <v>18</v>
      </c>
      <c r="G3061" t="s">
        <v>20</v>
      </c>
      <c r="H3061" t="s">
        <v>402</v>
      </c>
      <c r="I3061" t="s">
        <v>22</v>
      </c>
      <c r="L3061">
        <v>1973</v>
      </c>
      <c r="N3061" t="s">
        <v>24</v>
      </c>
      <c r="O3061" s="1">
        <v>40431.703136574077</v>
      </c>
    </row>
    <row r="3062" spans="1:15" x14ac:dyDescent="0.35">
      <c r="A3062" t="s">
        <v>15</v>
      </c>
      <c r="B3062" t="s">
        <v>25</v>
      </c>
      <c r="C3062">
        <v>389729</v>
      </c>
      <c r="D3062" t="s">
        <v>17</v>
      </c>
      <c r="E3062" t="s">
        <v>18</v>
      </c>
      <c r="F3062" t="s">
        <v>19</v>
      </c>
      <c r="G3062" t="s">
        <v>20</v>
      </c>
      <c r="H3062" t="s">
        <v>369</v>
      </c>
      <c r="I3062" t="s">
        <v>144</v>
      </c>
      <c r="M3062" t="s">
        <v>1783</v>
      </c>
      <c r="N3062" t="s">
        <v>24</v>
      </c>
      <c r="O3062" s="1">
        <v>40431.898287037038</v>
      </c>
    </row>
    <row r="3063" spans="1:15" x14ac:dyDescent="0.35">
      <c r="A3063" t="s">
        <v>327</v>
      </c>
      <c r="B3063" t="s">
        <v>16</v>
      </c>
      <c r="C3063">
        <v>203511</v>
      </c>
      <c r="D3063" t="s">
        <v>17</v>
      </c>
      <c r="E3063" t="s">
        <v>18</v>
      </c>
      <c r="F3063" t="s">
        <v>19</v>
      </c>
      <c r="G3063" t="s">
        <v>20</v>
      </c>
      <c r="H3063" t="s">
        <v>1354</v>
      </c>
      <c r="I3063" t="s">
        <v>22</v>
      </c>
      <c r="L3063" t="s">
        <v>1355</v>
      </c>
      <c r="M3063" t="s">
        <v>1356</v>
      </c>
      <c r="N3063" t="s">
        <v>24</v>
      </c>
      <c r="O3063" s="1">
        <v>40432.562928240739</v>
      </c>
    </row>
    <row r="3064" spans="1:15" x14ac:dyDescent="0.35">
      <c r="A3064" t="s">
        <v>15</v>
      </c>
      <c r="B3064" t="s">
        <v>25</v>
      </c>
      <c r="C3064">
        <v>952715</v>
      </c>
      <c r="D3064" t="s">
        <v>17</v>
      </c>
      <c r="E3064" t="s">
        <v>18</v>
      </c>
      <c r="F3064" t="s">
        <v>19</v>
      </c>
      <c r="G3064" t="s">
        <v>20</v>
      </c>
      <c r="H3064" t="s">
        <v>102</v>
      </c>
      <c r="I3064" t="s">
        <v>22</v>
      </c>
      <c r="K3064" t="s">
        <v>81</v>
      </c>
      <c r="N3064" t="s">
        <v>24</v>
      </c>
      <c r="O3064" s="1">
        <v>40432.724085648151</v>
      </c>
    </row>
    <row r="3065" spans="1:15" x14ac:dyDescent="0.35">
      <c r="A3065" t="s">
        <v>1381</v>
      </c>
      <c r="B3065" t="s">
        <v>16</v>
      </c>
      <c r="C3065">
        <v>630176</v>
      </c>
      <c r="D3065" t="s">
        <v>17</v>
      </c>
      <c r="E3065" t="s">
        <v>18</v>
      </c>
      <c r="F3065" t="s">
        <v>34</v>
      </c>
      <c r="G3065" t="s">
        <v>20</v>
      </c>
      <c r="H3065" t="s">
        <v>102</v>
      </c>
      <c r="I3065" t="s">
        <v>22</v>
      </c>
      <c r="L3065">
        <v>1968</v>
      </c>
      <c r="N3065" t="s">
        <v>24</v>
      </c>
      <c r="O3065" s="1">
        <v>40432.889606481483</v>
      </c>
    </row>
    <row r="3066" spans="1:15" x14ac:dyDescent="0.35">
      <c r="A3066" t="s">
        <v>15</v>
      </c>
      <c r="B3066" t="s">
        <v>16</v>
      </c>
      <c r="C3066">
        <v>321460</v>
      </c>
      <c r="D3066" t="s">
        <v>17</v>
      </c>
      <c r="E3066" t="s">
        <v>18</v>
      </c>
      <c r="F3066" t="s">
        <v>19</v>
      </c>
      <c r="G3066" t="s">
        <v>20</v>
      </c>
      <c r="H3066" t="s">
        <v>254</v>
      </c>
      <c r="I3066" t="s">
        <v>22</v>
      </c>
      <c r="K3066" t="s">
        <v>81</v>
      </c>
      <c r="L3066" t="s">
        <v>1603</v>
      </c>
      <c r="M3066" t="s">
        <v>1604</v>
      </c>
      <c r="N3066" t="s">
        <v>24</v>
      </c>
      <c r="O3066" s="1">
        <v>40433.671122685184</v>
      </c>
    </row>
    <row r="3067" spans="1:15" x14ac:dyDescent="0.35">
      <c r="A3067" t="s">
        <v>972</v>
      </c>
      <c r="B3067" t="s">
        <v>25</v>
      </c>
      <c r="C3067">
        <v>404505</v>
      </c>
      <c r="D3067" t="s">
        <v>17</v>
      </c>
      <c r="E3067" t="s">
        <v>18</v>
      </c>
      <c r="F3067" t="s">
        <v>19</v>
      </c>
      <c r="G3067" t="s">
        <v>20</v>
      </c>
      <c r="H3067" t="s">
        <v>1817</v>
      </c>
      <c r="I3067" t="s">
        <v>114</v>
      </c>
      <c r="K3067" t="s">
        <v>195</v>
      </c>
      <c r="M3067" t="s">
        <v>1818</v>
      </c>
      <c r="N3067" t="s">
        <v>24</v>
      </c>
      <c r="O3067" s="1">
        <v>40433.707685185182</v>
      </c>
    </row>
    <row r="3068" spans="1:15" x14ac:dyDescent="0.35">
      <c r="A3068" t="s">
        <v>15</v>
      </c>
      <c r="B3068" t="s">
        <v>25</v>
      </c>
      <c r="C3068">
        <v>833813</v>
      </c>
      <c r="D3068" t="s">
        <v>17</v>
      </c>
      <c r="E3068" t="s">
        <v>18</v>
      </c>
      <c r="F3068" t="s">
        <v>19</v>
      </c>
      <c r="I3068" t="s">
        <v>22</v>
      </c>
      <c r="N3068" t="s">
        <v>24</v>
      </c>
      <c r="O3068" s="1">
        <v>40433.746724537035</v>
      </c>
    </row>
    <row r="3069" spans="1:15" x14ac:dyDescent="0.35">
      <c r="A3069" t="s">
        <v>15</v>
      </c>
      <c r="B3069" t="s">
        <v>25</v>
      </c>
      <c r="C3069">
        <v>600441</v>
      </c>
      <c r="D3069" t="s">
        <v>17</v>
      </c>
      <c r="E3069" t="s">
        <v>18</v>
      </c>
      <c r="F3069" t="s">
        <v>96</v>
      </c>
      <c r="G3069" t="s">
        <v>20</v>
      </c>
      <c r="H3069" t="s">
        <v>755</v>
      </c>
      <c r="I3069" t="s">
        <v>22</v>
      </c>
      <c r="M3069" t="s">
        <v>2164</v>
      </c>
      <c r="N3069" t="s">
        <v>24</v>
      </c>
      <c r="O3069" s="1">
        <v>40433.764618055553</v>
      </c>
    </row>
    <row r="3070" spans="1:15" x14ac:dyDescent="0.35">
      <c r="A3070" t="s">
        <v>15</v>
      </c>
      <c r="B3070" t="s">
        <v>16</v>
      </c>
      <c r="C3070">
        <v>59247</v>
      </c>
      <c r="D3070" t="s">
        <v>17</v>
      </c>
      <c r="E3070" t="s">
        <v>18</v>
      </c>
      <c r="F3070" t="s">
        <v>19</v>
      </c>
      <c r="G3070" t="s">
        <v>27</v>
      </c>
      <c r="H3070" t="s">
        <v>896</v>
      </c>
      <c r="I3070" t="s">
        <v>144</v>
      </c>
      <c r="L3070">
        <v>1952</v>
      </c>
      <c r="M3070" t="s">
        <v>897</v>
      </c>
      <c r="N3070" t="s">
        <v>24</v>
      </c>
      <c r="O3070" s="1">
        <v>40433.997349537036</v>
      </c>
    </row>
    <row r="3071" spans="1:15" x14ac:dyDescent="0.35">
      <c r="A3071" t="s">
        <v>500</v>
      </c>
      <c r="B3071" t="s">
        <v>25</v>
      </c>
      <c r="C3071">
        <v>57802</v>
      </c>
      <c r="D3071" t="s">
        <v>17</v>
      </c>
      <c r="E3071" t="s">
        <v>18</v>
      </c>
      <c r="F3071" t="s">
        <v>96</v>
      </c>
      <c r="G3071" t="s">
        <v>27</v>
      </c>
      <c r="I3071" t="s">
        <v>22</v>
      </c>
      <c r="N3071" t="s">
        <v>24</v>
      </c>
      <c r="O3071" s="1">
        <v>40434.552025462966</v>
      </c>
    </row>
    <row r="3072" spans="1:15" x14ac:dyDescent="0.35">
      <c r="A3072" t="s">
        <v>15</v>
      </c>
      <c r="B3072" t="s">
        <v>25</v>
      </c>
      <c r="C3072">
        <v>502166</v>
      </c>
      <c r="D3072" t="s">
        <v>17</v>
      </c>
      <c r="E3072" t="s">
        <v>18</v>
      </c>
      <c r="F3072" t="s">
        <v>19</v>
      </c>
      <c r="H3072" t="s">
        <v>37</v>
      </c>
      <c r="I3072" t="s">
        <v>22</v>
      </c>
      <c r="K3072" t="s">
        <v>195</v>
      </c>
      <c r="N3072" t="s">
        <v>24</v>
      </c>
      <c r="O3072" s="1">
        <v>40434.881712962961</v>
      </c>
    </row>
    <row r="3073" spans="1:15" x14ac:dyDescent="0.35">
      <c r="A3073" t="s">
        <v>500</v>
      </c>
      <c r="B3073" t="s">
        <v>25</v>
      </c>
      <c r="C3073">
        <v>93494</v>
      </c>
      <c r="D3073" t="s">
        <v>17</v>
      </c>
      <c r="E3073" t="s">
        <v>18</v>
      </c>
      <c r="F3073" t="s">
        <v>19</v>
      </c>
      <c r="G3073" t="s">
        <v>27</v>
      </c>
      <c r="H3073" t="s">
        <v>576</v>
      </c>
      <c r="I3073" t="s">
        <v>144</v>
      </c>
      <c r="N3073" t="s">
        <v>24</v>
      </c>
      <c r="O3073" s="1">
        <v>40434.88821759259</v>
      </c>
    </row>
    <row r="3074" spans="1:15" x14ac:dyDescent="0.35">
      <c r="A3074" t="s">
        <v>15</v>
      </c>
      <c r="B3074" t="s">
        <v>16</v>
      </c>
      <c r="C3074">
        <v>56512</v>
      </c>
      <c r="D3074" t="s">
        <v>17</v>
      </c>
      <c r="E3074" t="s">
        <v>18</v>
      </c>
      <c r="F3074" t="s">
        <v>19</v>
      </c>
      <c r="G3074" t="s">
        <v>27</v>
      </c>
      <c r="I3074" t="s">
        <v>144</v>
      </c>
      <c r="N3074" t="s">
        <v>24</v>
      </c>
      <c r="O3074" s="1">
        <v>40435.070416666669</v>
      </c>
    </row>
    <row r="3075" spans="1:15" x14ac:dyDescent="0.35">
      <c r="A3075" t="s">
        <v>221</v>
      </c>
      <c r="B3075" t="s">
        <v>16</v>
      </c>
      <c r="C3075">
        <v>8032</v>
      </c>
      <c r="D3075" t="s">
        <v>17</v>
      </c>
      <c r="E3075" t="s">
        <v>18</v>
      </c>
      <c r="F3075" t="s">
        <v>19</v>
      </c>
      <c r="G3075" t="s">
        <v>27</v>
      </c>
      <c r="H3075" t="s">
        <v>28</v>
      </c>
      <c r="I3075" t="s">
        <v>22</v>
      </c>
      <c r="K3075" t="s">
        <v>31</v>
      </c>
      <c r="N3075" t="s">
        <v>34</v>
      </c>
      <c r="O3075" s="1">
        <v>40435.332071759258</v>
      </c>
    </row>
    <row r="3076" spans="1:15" x14ac:dyDescent="0.35">
      <c r="A3076" t="s">
        <v>15</v>
      </c>
      <c r="B3076" t="s">
        <v>16</v>
      </c>
      <c r="C3076">
        <v>460658</v>
      </c>
      <c r="D3076" t="s">
        <v>17</v>
      </c>
      <c r="E3076" t="s">
        <v>18</v>
      </c>
      <c r="F3076" t="s">
        <v>19</v>
      </c>
      <c r="G3076" t="s">
        <v>20</v>
      </c>
      <c r="H3076" t="s">
        <v>254</v>
      </c>
      <c r="I3076" t="s">
        <v>22</v>
      </c>
      <c r="N3076" t="s">
        <v>24</v>
      </c>
      <c r="O3076" s="1">
        <v>40435.453865740739</v>
      </c>
    </row>
    <row r="3077" spans="1:15" x14ac:dyDescent="0.35">
      <c r="A3077" t="s">
        <v>15</v>
      </c>
      <c r="B3077" t="s">
        <v>16</v>
      </c>
      <c r="C3077">
        <v>245554</v>
      </c>
      <c r="D3077" t="s">
        <v>17</v>
      </c>
      <c r="E3077" t="s">
        <v>18</v>
      </c>
      <c r="F3077" t="s">
        <v>19</v>
      </c>
      <c r="G3077" t="s">
        <v>20</v>
      </c>
      <c r="H3077" t="s">
        <v>162</v>
      </c>
      <c r="I3077" t="s">
        <v>180</v>
      </c>
      <c r="K3077" t="s">
        <v>195</v>
      </c>
      <c r="M3077" t="s">
        <v>1440</v>
      </c>
      <c r="N3077" t="s">
        <v>167</v>
      </c>
      <c r="O3077" s="1">
        <v>40435.688680555555</v>
      </c>
    </row>
    <row r="3078" spans="1:15" x14ac:dyDescent="0.35">
      <c r="A3078" t="s">
        <v>560</v>
      </c>
      <c r="B3078" t="s">
        <v>25</v>
      </c>
      <c r="C3078">
        <v>475509</v>
      </c>
      <c r="D3078" t="s">
        <v>17</v>
      </c>
      <c r="E3078" t="s">
        <v>18</v>
      </c>
      <c r="F3078" t="s">
        <v>19</v>
      </c>
      <c r="H3078" t="s">
        <v>1693</v>
      </c>
      <c r="I3078" t="s">
        <v>22</v>
      </c>
      <c r="N3078" t="s">
        <v>24</v>
      </c>
      <c r="O3078" s="1">
        <v>40435.708136574074</v>
      </c>
    </row>
    <row r="3079" spans="1:15" x14ac:dyDescent="0.35">
      <c r="A3079" t="s">
        <v>15</v>
      </c>
      <c r="B3079" t="s">
        <v>16</v>
      </c>
      <c r="C3079">
        <v>133513</v>
      </c>
      <c r="D3079" t="s">
        <v>17</v>
      </c>
      <c r="E3079" t="s">
        <v>18</v>
      </c>
      <c r="I3079" t="s">
        <v>22</v>
      </c>
      <c r="N3079" t="s">
        <v>24</v>
      </c>
      <c r="O3079" s="1">
        <v>40435.71334490741</v>
      </c>
    </row>
    <row r="3080" spans="1:15" x14ac:dyDescent="0.35">
      <c r="A3080" t="s">
        <v>327</v>
      </c>
      <c r="B3080" t="s">
        <v>16</v>
      </c>
      <c r="C3080">
        <v>421477</v>
      </c>
      <c r="D3080" t="s">
        <v>17</v>
      </c>
      <c r="E3080" t="s">
        <v>18</v>
      </c>
      <c r="F3080" t="s">
        <v>19</v>
      </c>
      <c r="G3080" t="s">
        <v>20</v>
      </c>
      <c r="H3080" t="s">
        <v>1059</v>
      </c>
      <c r="I3080" t="s">
        <v>22</v>
      </c>
      <c r="M3080" t="s">
        <v>1851</v>
      </c>
      <c r="N3080" t="s">
        <v>24</v>
      </c>
      <c r="O3080" s="1">
        <v>40435.715648148151</v>
      </c>
    </row>
    <row r="3081" spans="1:15" x14ac:dyDescent="0.35">
      <c r="A3081" t="s">
        <v>15</v>
      </c>
      <c r="B3081" t="s">
        <v>16</v>
      </c>
      <c r="C3081">
        <v>525021</v>
      </c>
      <c r="D3081" t="s">
        <v>17</v>
      </c>
      <c r="E3081" t="s">
        <v>18</v>
      </c>
      <c r="F3081" t="s">
        <v>19</v>
      </c>
      <c r="G3081" t="s">
        <v>20</v>
      </c>
      <c r="H3081" t="s">
        <v>234</v>
      </c>
      <c r="I3081" t="s">
        <v>22</v>
      </c>
      <c r="N3081" t="s">
        <v>24</v>
      </c>
      <c r="O3081" s="1">
        <v>40435.978576388887</v>
      </c>
    </row>
    <row r="3082" spans="1:15" x14ac:dyDescent="0.35">
      <c r="A3082" t="s">
        <v>560</v>
      </c>
      <c r="B3082" t="s">
        <v>16</v>
      </c>
      <c r="C3082">
        <v>583786</v>
      </c>
      <c r="D3082" t="s">
        <v>17</v>
      </c>
      <c r="E3082" t="s">
        <v>18</v>
      </c>
      <c r="F3082" t="s">
        <v>19</v>
      </c>
      <c r="G3082" t="s">
        <v>20</v>
      </c>
      <c r="H3082" t="s">
        <v>254</v>
      </c>
      <c r="I3082" t="s">
        <v>22</v>
      </c>
      <c r="K3082" t="s">
        <v>926</v>
      </c>
      <c r="N3082" t="s">
        <v>24</v>
      </c>
      <c r="O3082" s="1">
        <v>40437.747569444444</v>
      </c>
    </row>
    <row r="3083" spans="1:15" x14ac:dyDescent="0.35">
      <c r="A3083" t="s">
        <v>15</v>
      </c>
      <c r="B3083" t="s">
        <v>16</v>
      </c>
      <c r="C3083">
        <v>725239</v>
      </c>
      <c r="D3083" t="s">
        <v>17</v>
      </c>
      <c r="E3083" t="s">
        <v>18</v>
      </c>
      <c r="F3083" t="s">
        <v>19</v>
      </c>
      <c r="I3083" t="s">
        <v>22</v>
      </c>
      <c r="N3083" t="s">
        <v>24</v>
      </c>
      <c r="O3083" s="1">
        <v>40437.964733796296</v>
      </c>
    </row>
    <row r="3084" spans="1:15" x14ac:dyDescent="0.35">
      <c r="A3084" t="s">
        <v>500</v>
      </c>
      <c r="B3084" t="s">
        <v>25</v>
      </c>
      <c r="C3084">
        <v>74538</v>
      </c>
      <c r="D3084" t="s">
        <v>17</v>
      </c>
      <c r="E3084" t="s">
        <v>18</v>
      </c>
      <c r="F3084" t="s">
        <v>19</v>
      </c>
      <c r="G3084" t="s">
        <v>27</v>
      </c>
      <c r="H3084" t="s">
        <v>239</v>
      </c>
      <c r="I3084" t="s">
        <v>22</v>
      </c>
      <c r="N3084" t="s">
        <v>24</v>
      </c>
      <c r="O3084" s="1">
        <v>40438.647418981483</v>
      </c>
    </row>
    <row r="3085" spans="1:15" x14ac:dyDescent="0.35">
      <c r="A3085" t="s">
        <v>560</v>
      </c>
      <c r="B3085" t="s">
        <v>25</v>
      </c>
      <c r="C3085">
        <v>77510</v>
      </c>
      <c r="D3085" t="s">
        <v>17</v>
      </c>
      <c r="E3085" t="s">
        <v>18</v>
      </c>
      <c r="G3085" t="s">
        <v>27</v>
      </c>
      <c r="H3085" t="s">
        <v>143</v>
      </c>
      <c r="I3085" t="s">
        <v>22</v>
      </c>
      <c r="K3085" t="s">
        <v>195</v>
      </c>
      <c r="N3085" t="s">
        <v>24</v>
      </c>
      <c r="O3085" s="1">
        <v>40438.949537037035</v>
      </c>
    </row>
    <row r="3086" spans="1:15" x14ac:dyDescent="0.35">
      <c r="A3086" t="s">
        <v>15</v>
      </c>
      <c r="B3086" t="s">
        <v>25</v>
      </c>
      <c r="C3086">
        <v>680323</v>
      </c>
      <c r="D3086" t="s">
        <v>17</v>
      </c>
      <c r="E3086" t="s">
        <v>18</v>
      </c>
      <c r="F3086" t="s">
        <v>19</v>
      </c>
      <c r="I3086" t="s">
        <v>22</v>
      </c>
      <c r="N3086" t="s">
        <v>24</v>
      </c>
      <c r="O3086" s="1">
        <v>40439.344594907408</v>
      </c>
    </row>
    <row r="3087" spans="1:15" x14ac:dyDescent="0.35">
      <c r="A3087" t="s">
        <v>327</v>
      </c>
      <c r="B3087" t="s">
        <v>16</v>
      </c>
      <c r="C3087">
        <v>23985</v>
      </c>
      <c r="D3087" t="s">
        <v>17</v>
      </c>
      <c r="E3087" t="s">
        <v>18</v>
      </c>
      <c r="F3087" t="s">
        <v>19</v>
      </c>
      <c r="H3087" t="s">
        <v>156</v>
      </c>
      <c r="I3087" t="s">
        <v>22</v>
      </c>
      <c r="K3087" t="s">
        <v>195</v>
      </c>
      <c r="N3087" t="s">
        <v>24</v>
      </c>
      <c r="O3087" s="1">
        <v>40439.489548611113</v>
      </c>
    </row>
    <row r="3088" spans="1:15" x14ac:dyDescent="0.35">
      <c r="A3088" t="s">
        <v>972</v>
      </c>
      <c r="B3088" t="s">
        <v>16</v>
      </c>
      <c r="C3088">
        <v>243024</v>
      </c>
      <c r="D3088" t="s">
        <v>17</v>
      </c>
      <c r="E3088" t="s">
        <v>18</v>
      </c>
      <c r="F3088" t="s">
        <v>19</v>
      </c>
      <c r="G3088" t="s">
        <v>20</v>
      </c>
      <c r="I3088" t="s">
        <v>22</v>
      </c>
      <c r="K3088" t="s">
        <v>139</v>
      </c>
      <c r="M3088" t="s">
        <v>1436</v>
      </c>
      <c r="N3088" t="s">
        <v>24</v>
      </c>
      <c r="O3088" s="1">
        <v>40439.813958333332</v>
      </c>
    </row>
    <row r="3089" spans="1:15" x14ac:dyDescent="0.35">
      <c r="A3089" t="s">
        <v>221</v>
      </c>
      <c r="B3089" t="s">
        <v>25</v>
      </c>
      <c r="C3089">
        <v>17036</v>
      </c>
      <c r="D3089" t="s">
        <v>17</v>
      </c>
      <c r="E3089" t="s">
        <v>18</v>
      </c>
      <c r="I3089" t="s">
        <v>22</v>
      </c>
      <c r="N3089" t="s">
        <v>24</v>
      </c>
      <c r="O3089" s="1">
        <v>40439.834247685183</v>
      </c>
    </row>
    <row r="3090" spans="1:15" x14ac:dyDescent="0.35">
      <c r="A3090" t="s">
        <v>15</v>
      </c>
      <c r="B3090" t="s">
        <v>25</v>
      </c>
      <c r="C3090">
        <v>109089</v>
      </c>
      <c r="D3090" t="s">
        <v>17</v>
      </c>
      <c r="E3090" t="s">
        <v>18</v>
      </c>
      <c r="F3090" t="s">
        <v>19</v>
      </c>
      <c r="G3090" t="s">
        <v>27</v>
      </c>
      <c r="H3090" t="s">
        <v>1119</v>
      </c>
      <c r="I3090" t="s">
        <v>22</v>
      </c>
      <c r="N3090" t="s">
        <v>24</v>
      </c>
      <c r="O3090" s="1">
        <v>40439.938703703701</v>
      </c>
    </row>
    <row r="3091" spans="1:15" x14ac:dyDescent="0.35">
      <c r="A3091" t="s">
        <v>15</v>
      </c>
      <c r="B3091" t="s">
        <v>16</v>
      </c>
      <c r="C3091">
        <v>180968</v>
      </c>
      <c r="D3091" t="s">
        <v>17</v>
      </c>
      <c r="E3091" t="s">
        <v>18</v>
      </c>
      <c r="F3091" t="s">
        <v>19</v>
      </c>
      <c r="G3091" t="s">
        <v>20</v>
      </c>
      <c r="H3091" t="s">
        <v>224</v>
      </c>
      <c r="I3091" t="s">
        <v>22</v>
      </c>
      <c r="N3091" t="s">
        <v>24</v>
      </c>
      <c r="O3091" s="1">
        <v>40440.425405092596</v>
      </c>
    </row>
    <row r="3092" spans="1:15" x14ac:dyDescent="0.35">
      <c r="A3092" t="s">
        <v>15</v>
      </c>
      <c r="B3092" t="s">
        <v>25</v>
      </c>
      <c r="C3092">
        <v>223904</v>
      </c>
      <c r="D3092" t="s">
        <v>17</v>
      </c>
      <c r="E3092" t="s">
        <v>18</v>
      </c>
      <c r="F3092" t="s">
        <v>19</v>
      </c>
      <c r="G3092" t="s">
        <v>20</v>
      </c>
      <c r="H3092" t="s">
        <v>1397</v>
      </c>
      <c r="I3092" t="s">
        <v>22</v>
      </c>
      <c r="M3092" t="s">
        <v>1398</v>
      </c>
      <c r="N3092" t="s">
        <v>24</v>
      </c>
      <c r="O3092" s="1">
        <v>40440.725983796299</v>
      </c>
    </row>
    <row r="3093" spans="1:15" x14ac:dyDescent="0.35">
      <c r="A3093" t="s">
        <v>15</v>
      </c>
      <c r="B3093" t="s">
        <v>16</v>
      </c>
      <c r="C3093">
        <v>631641</v>
      </c>
      <c r="D3093" t="s">
        <v>17</v>
      </c>
      <c r="E3093" t="s">
        <v>18</v>
      </c>
      <c r="F3093" t="s">
        <v>19</v>
      </c>
      <c r="G3093" t="s">
        <v>20</v>
      </c>
      <c r="I3093" t="s">
        <v>22</v>
      </c>
      <c r="N3093" t="s">
        <v>24</v>
      </c>
      <c r="O3093" s="1">
        <v>40440.803090277775</v>
      </c>
    </row>
    <row r="3094" spans="1:15" x14ac:dyDescent="0.35">
      <c r="A3094" t="s">
        <v>15</v>
      </c>
      <c r="B3094" t="s">
        <v>25</v>
      </c>
      <c r="C3094">
        <v>165485</v>
      </c>
      <c r="D3094" t="s">
        <v>17</v>
      </c>
      <c r="E3094" t="s">
        <v>18</v>
      </c>
      <c r="F3094" t="s">
        <v>19</v>
      </c>
      <c r="G3094" t="s">
        <v>20</v>
      </c>
      <c r="H3094" t="s">
        <v>254</v>
      </c>
      <c r="I3094" t="s">
        <v>22</v>
      </c>
      <c r="N3094" t="s">
        <v>24</v>
      </c>
      <c r="O3094" s="1">
        <v>40441.436261574076</v>
      </c>
    </row>
    <row r="3095" spans="1:15" x14ac:dyDescent="0.35">
      <c r="A3095" t="s">
        <v>327</v>
      </c>
      <c r="B3095" t="s">
        <v>16</v>
      </c>
      <c r="C3095">
        <v>379199</v>
      </c>
      <c r="D3095" t="s">
        <v>17</v>
      </c>
      <c r="E3095" t="s">
        <v>18</v>
      </c>
      <c r="F3095" t="s">
        <v>19</v>
      </c>
      <c r="G3095" t="s">
        <v>20</v>
      </c>
      <c r="H3095" t="s">
        <v>1731</v>
      </c>
      <c r="I3095" t="s">
        <v>22</v>
      </c>
      <c r="N3095" t="s">
        <v>24</v>
      </c>
      <c r="O3095" s="1">
        <v>40441.548333333332</v>
      </c>
    </row>
    <row r="3096" spans="1:15" x14ac:dyDescent="0.35">
      <c r="A3096" t="s">
        <v>59</v>
      </c>
      <c r="B3096" t="s">
        <v>25</v>
      </c>
      <c r="C3096">
        <v>4171</v>
      </c>
      <c r="D3096" t="s">
        <v>73</v>
      </c>
      <c r="E3096" t="s">
        <v>18</v>
      </c>
      <c r="F3096" t="s">
        <v>19</v>
      </c>
      <c r="G3096" t="s">
        <v>27</v>
      </c>
      <c r="H3096" t="s">
        <v>244</v>
      </c>
      <c r="I3096" t="s">
        <v>22</v>
      </c>
      <c r="M3096" t="s">
        <v>76</v>
      </c>
      <c r="N3096" t="s">
        <v>24</v>
      </c>
      <c r="O3096" s="1">
        <v>40441.643958333334</v>
      </c>
    </row>
    <row r="3097" spans="1:15" x14ac:dyDescent="0.35">
      <c r="A3097" t="s">
        <v>15</v>
      </c>
      <c r="B3097" t="s">
        <v>25</v>
      </c>
      <c r="C3097">
        <v>795328</v>
      </c>
      <c r="D3097" t="s">
        <v>17</v>
      </c>
      <c r="E3097" t="s">
        <v>18</v>
      </c>
      <c r="F3097" t="s">
        <v>19</v>
      </c>
      <c r="G3097" t="s">
        <v>20</v>
      </c>
      <c r="H3097" t="s">
        <v>2454</v>
      </c>
      <c r="I3097" t="s">
        <v>22</v>
      </c>
      <c r="N3097" t="s">
        <v>167</v>
      </c>
      <c r="O3097" s="1">
        <v>40441.696527777778</v>
      </c>
    </row>
    <row r="3098" spans="1:15" x14ac:dyDescent="0.35">
      <c r="A3098" t="s">
        <v>15</v>
      </c>
      <c r="B3098" t="s">
        <v>16</v>
      </c>
      <c r="C3098">
        <v>248129</v>
      </c>
      <c r="D3098" t="s">
        <v>17</v>
      </c>
      <c r="E3098" t="s">
        <v>18</v>
      </c>
      <c r="F3098" t="s">
        <v>19</v>
      </c>
      <c r="G3098" t="s">
        <v>20</v>
      </c>
      <c r="H3098" t="s">
        <v>437</v>
      </c>
      <c r="I3098" t="s">
        <v>22</v>
      </c>
      <c r="N3098" t="s">
        <v>24</v>
      </c>
      <c r="O3098" s="1">
        <v>40441.867858796293</v>
      </c>
    </row>
    <row r="3099" spans="1:15" x14ac:dyDescent="0.35">
      <c r="A3099" t="s">
        <v>327</v>
      </c>
      <c r="B3099" t="s">
        <v>25</v>
      </c>
      <c r="C3099">
        <v>36842</v>
      </c>
      <c r="D3099" t="s">
        <v>17</v>
      </c>
      <c r="E3099" t="s">
        <v>18</v>
      </c>
      <c r="F3099" t="s">
        <v>19</v>
      </c>
      <c r="G3099" t="s">
        <v>27</v>
      </c>
      <c r="H3099" t="s">
        <v>757</v>
      </c>
      <c r="I3099" t="s">
        <v>114</v>
      </c>
      <c r="M3099" t="s">
        <v>758</v>
      </c>
      <c r="N3099" t="s">
        <v>24</v>
      </c>
      <c r="O3099" s="1">
        <v>40442.565381944441</v>
      </c>
    </row>
    <row r="3100" spans="1:15" x14ac:dyDescent="0.35">
      <c r="A3100" t="s">
        <v>221</v>
      </c>
      <c r="B3100" t="s">
        <v>25</v>
      </c>
      <c r="C3100">
        <v>402744</v>
      </c>
      <c r="D3100" t="s">
        <v>17</v>
      </c>
      <c r="E3100" t="s">
        <v>18</v>
      </c>
      <c r="F3100" t="s">
        <v>19</v>
      </c>
      <c r="G3100" t="s">
        <v>20</v>
      </c>
      <c r="H3100" t="s">
        <v>224</v>
      </c>
      <c r="I3100" t="s">
        <v>22</v>
      </c>
      <c r="K3100" t="s">
        <v>195</v>
      </c>
      <c r="N3100" t="s">
        <v>34</v>
      </c>
      <c r="O3100" s="1">
        <v>40442.617210648146</v>
      </c>
    </row>
    <row r="3101" spans="1:15" x14ac:dyDescent="0.35">
      <c r="A3101" t="s">
        <v>15</v>
      </c>
      <c r="B3101" t="s">
        <v>25</v>
      </c>
      <c r="C3101">
        <v>443490</v>
      </c>
      <c r="D3101" t="s">
        <v>17</v>
      </c>
      <c r="E3101" t="s">
        <v>18</v>
      </c>
      <c r="F3101" t="s">
        <v>19</v>
      </c>
      <c r="I3101" t="s">
        <v>22</v>
      </c>
      <c r="N3101" t="s">
        <v>24</v>
      </c>
      <c r="O3101" s="1">
        <v>40443.15115740741</v>
      </c>
    </row>
    <row r="3102" spans="1:15" x14ac:dyDescent="0.35">
      <c r="A3102" t="s">
        <v>15</v>
      </c>
      <c r="B3102" t="s">
        <v>16</v>
      </c>
      <c r="C3102">
        <v>650983</v>
      </c>
      <c r="D3102" t="s">
        <v>17</v>
      </c>
      <c r="E3102" t="s">
        <v>18</v>
      </c>
      <c r="F3102" t="s">
        <v>19</v>
      </c>
      <c r="G3102" t="s">
        <v>20</v>
      </c>
      <c r="H3102" t="s">
        <v>254</v>
      </c>
      <c r="I3102" t="s">
        <v>22</v>
      </c>
      <c r="M3102" t="s">
        <v>2245</v>
      </c>
      <c r="N3102" t="s">
        <v>24</v>
      </c>
      <c r="O3102" s="1">
        <v>40443.717048611114</v>
      </c>
    </row>
    <row r="3103" spans="1:15" x14ac:dyDescent="0.35">
      <c r="A3103" t="s">
        <v>560</v>
      </c>
      <c r="B3103" t="s">
        <v>25</v>
      </c>
      <c r="C3103">
        <v>618094</v>
      </c>
      <c r="D3103" t="s">
        <v>17</v>
      </c>
      <c r="E3103" t="s">
        <v>18</v>
      </c>
      <c r="F3103" t="s">
        <v>19</v>
      </c>
      <c r="I3103" t="s">
        <v>22</v>
      </c>
      <c r="K3103" t="s">
        <v>195</v>
      </c>
      <c r="N3103" t="s">
        <v>24</v>
      </c>
      <c r="O3103" s="1">
        <v>40443.85869212963</v>
      </c>
    </row>
    <row r="3104" spans="1:15" x14ac:dyDescent="0.35">
      <c r="A3104" t="s">
        <v>15</v>
      </c>
      <c r="B3104" t="s">
        <v>25</v>
      </c>
      <c r="C3104">
        <v>256122</v>
      </c>
      <c r="D3104" t="s">
        <v>17</v>
      </c>
      <c r="E3104" t="s">
        <v>18</v>
      </c>
      <c r="F3104" t="s">
        <v>19</v>
      </c>
      <c r="G3104" t="s">
        <v>20</v>
      </c>
      <c r="H3104" t="s">
        <v>254</v>
      </c>
      <c r="I3104" t="s">
        <v>22</v>
      </c>
      <c r="L3104">
        <v>1961</v>
      </c>
      <c r="M3104" t="s">
        <v>1463</v>
      </c>
      <c r="N3104" t="s">
        <v>24</v>
      </c>
      <c r="O3104" s="1">
        <v>40444.350671296299</v>
      </c>
    </row>
    <row r="3105" spans="1:15" x14ac:dyDescent="0.35">
      <c r="A3105" t="s">
        <v>15</v>
      </c>
      <c r="B3105" t="s">
        <v>16</v>
      </c>
      <c r="C3105">
        <v>529323</v>
      </c>
      <c r="D3105" t="s">
        <v>17</v>
      </c>
      <c r="E3105" t="s">
        <v>18</v>
      </c>
      <c r="F3105" t="s">
        <v>19</v>
      </c>
      <c r="G3105" t="s">
        <v>20</v>
      </c>
      <c r="H3105" t="s">
        <v>85</v>
      </c>
      <c r="I3105" t="s">
        <v>22</v>
      </c>
      <c r="K3105" t="s">
        <v>139</v>
      </c>
      <c r="N3105" t="s">
        <v>24</v>
      </c>
      <c r="O3105" s="1">
        <v>40444.521481481483</v>
      </c>
    </row>
    <row r="3106" spans="1:15" x14ac:dyDescent="0.35">
      <c r="A3106" t="s">
        <v>15</v>
      </c>
      <c r="B3106" t="s">
        <v>16</v>
      </c>
      <c r="C3106" t="s">
        <v>2893</v>
      </c>
      <c r="D3106" t="s">
        <v>17</v>
      </c>
      <c r="E3106" t="s">
        <v>18</v>
      </c>
      <c r="F3106" t="s">
        <v>19</v>
      </c>
      <c r="G3106" t="s">
        <v>20</v>
      </c>
      <c r="I3106" t="s">
        <v>22</v>
      </c>
      <c r="K3106" t="s">
        <v>81</v>
      </c>
      <c r="N3106" t="s">
        <v>24</v>
      </c>
      <c r="O3106" s="1">
        <v>40444.671064814815</v>
      </c>
    </row>
    <row r="3107" spans="1:15" x14ac:dyDescent="0.35">
      <c r="A3107" t="s">
        <v>1381</v>
      </c>
      <c r="B3107" t="s">
        <v>16</v>
      </c>
      <c r="C3107">
        <v>333223</v>
      </c>
      <c r="D3107" t="s">
        <v>17</v>
      </c>
      <c r="E3107" t="s">
        <v>18</v>
      </c>
      <c r="F3107" t="s">
        <v>34</v>
      </c>
      <c r="G3107" t="s">
        <v>20</v>
      </c>
      <c r="H3107" t="s">
        <v>46</v>
      </c>
      <c r="I3107" t="s">
        <v>144</v>
      </c>
      <c r="K3107" t="s">
        <v>139</v>
      </c>
      <c r="N3107" t="s">
        <v>24</v>
      </c>
      <c r="O3107" s="1">
        <v>40444.676550925928</v>
      </c>
    </row>
    <row r="3108" spans="1:15" x14ac:dyDescent="0.35">
      <c r="A3108" t="s">
        <v>15</v>
      </c>
      <c r="B3108" t="s">
        <v>25</v>
      </c>
      <c r="C3108">
        <v>269277</v>
      </c>
      <c r="D3108" t="s">
        <v>17</v>
      </c>
      <c r="E3108" t="s">
        <v>18</v>
      </c>
      <c r="F3108" t="s">
        <v>19</v>
      </c>
      <c r="G3108" t="s">
        <v>20</v>
      </c>
      <c r="H3108" t="s">
        <v>28</v>
      </c>
      <c r="I3108" t="s">
        <v>22</v>
      </c>
      <c r="N3108" t="s">
        <v>24</v>
      </c>
      <c r="O3108" s="1">
        <v>40445.878391203703</v>
      </c>
    </row>
    <row r="3109" spans="1:15" x14ac:dyDescent="0.35">
      <c r="A3109" t="s">
        <v>759</v>
      </c>
      <c r="B3109" t="s">
        <v>25</v>
      </c>
      <c r="C3109">
        <v>884116</v>
      </c>
      <c r="D3109" t="s">
        <v>17</v>
      </c>
      <c r="E3109" t="s">
        <v>18</v>
      </c>
      <c r="F3109" t="s">
        <v>34</v>
      </c>
      <c r="G3109" t="s">
        <v>20</v>
      </c>
      <c r="H3109" t="s">
        <v>37</v>
      </c>
      <c r="I3109" t="s">
        <v>22</v>
      </c>
      <c r="K3109" t="s">
        <v>81</v>
      </c>
      <c r="M3109" t="s">
        <v>2643</v>
      </c>
      <c r="N3109" t="s">
        <v>24</v>
      </c>
      <c r="O3109" s="1">
        <v>40446.084988425922</v>
      </c>
    </row>
    <row r="3110" spans="1:15" x14ac:dyDescent="0.35">
      <c r="A3110" t="s">
        <v>15</v>
      </c>
      <c r="B3110" t="s">
        <v>16</v>
      </c>
      <c r="C3110">
        <v>838372</v>
      </c>
      <c r="D3110" t="s">
        <v>17</v>
      </c>
      <c r="E3110" t="s">
        <v>18</v>
      </c>
      <c r="I3110" t="s">
        <v>22</v>
      </c>
      <c r="N3110" t="s">
        <v>24</v>
      </c>
      <c r="O3110" s="1">
        <v>40446.27034722222</v>
      </c>
    </row>
    <row r="3111" spans="1:15" x14ac:dyDescent="0.35">
      <c r="A3111" t="s">
        <v>500</v>
      </c>
      <c r="B3111" t="s">
        <v>25</v>
      </c>
      <c r="C3111">
        <v>35688</v>
      </c>
      <c r="D3111" t="s">
        <v>17</v>
      </c>
      <c r="E3111" t="s">
        <v>18</v>
      </c>
      <c r="F3111" t="s">
        <v>19</v>
      </c>
      <c r="G3111" t="s">
        <v>27</v>
      </c>
      <c r="H3111" t="s">
        <v>56</v>
      </c>
      <c r="I3111" t="s">
        <v>22</v>
      </c>
      <c r="N3111" t="s">
        <v>24</v>
      </c>
      <c r="O3111" s="1">
        <v>40446.417627314811</v>
      </c>
    </row>
    <row r="3112" spans="1:15" x14ac:dyDescent="0.35">
      <c r="A3112" t="s">
        <v>15</v>
      </c>
      <c r="B3112" t="s">
        <v>16</v>
      </c>
      <c r="C3112">
        <v>832039</v>
      </c>
      <c r="D3112" t="s">
        <v>17</v>
      </c>
      <c r="E3112" t="s">
        <v>18</v>
      </c>
      <c r="F3112" t="s">
        <v>19</v>
      </c>
      <c r="G3112" t="s">
        <v>20</v>
      </c>
      <c r="H3112" t="s">
        <v>2530</v>
      </c>
      <c r="I3112" t="s">
        <v>22</v>
      </c>
      <c r="K3112" t="s">
        <v>81</v>
      </c>
      <c r="N3112" t="s">
        <v>24</v>
      </c>
      <c r="O3112" s="1">
        <v>40446.526574074072</v>
      </c>
    </row>
    <row r="3113" spans="1:15" x14ac:dyDescent="0.35">
      <c r="A3113" t="s">
        <v>15</v>
      </c>
      <c r="B3113" t="s">
        <v>25</v>
      </c>
      <c r="C3113">
        <v>926196</v>
      </c>
      <c r="D3113" t="s">
        <v>17</v>
      </c>
      <c r="E3113" t="s">
        <v>18</v>
      </c>
      <c r="F3113" t="s">
        <v>19</v>
      </c>
      <c r="G3113" t="s">
        <v>20</v>
      </c>
      <c r="H3113" t="s">
        <v>258</v>
      </c>
      <c r="I3113" t="s">
        <v>114</v>
      </c>
      <c r="N3113" t="s">
        <v>24</v>
      </c>
      <c r="O3113" s="1">
        <v>40446.584085648145</v>
      </c>
    </row>
    <row r="3114" spans="1:15" x14ac:dyDescent="0.35">
      <c r="A3114" t="s">
        <v>500</v>
      </c>
      <c r="B3114" t="s">
        <v>16</v>
      </c>
      <c r="C3114">
        <v>380925</v>
      </c>
      <c r="D3114" t="s">
        <v>17</v>
      </c>
      <c r="E3114" t="s">
        <v>18</v>
      </c>
      <c r="F3114" t="s">
        <v>19</v>
      </c>
      <c r="I3114" t="s">
        <v>22</v>
      </c>
      <c r="N3114" t="s">
        <v>24</v>
      </c>
      <c r="O3114" s="1">
        <v>40446.619895833333</v>
      </c>
    </row>
    <row r="3115" spans="1:15" x14ac:dyDescent="0.35">
      <c r="A3115" t="s">
        <v>560</v>
      </c>
      <c r="B3115" t="s">
        <v>25</v>
      </c>
      <c r="C3115">
        <v>385600</v>
      </c>
      <c r="D3115" t="s">
        <v>17</v>
      </c>
      <c r="E3115" t="s">
        <v>18</v>
      </c>
      <c r="F3115" t="s">
        <v>19</v>
      </c>
      <c r="I3115" t="s">
        <v>22</v>
      </c>
      <c r="N3115" t="s">
        <v>24</v>
      </c>
      <c r="O3115" s="1">
        <v>40446.67627314815</v>
      </c>
    </row>
    <row r="3116" spans="1:15" x14ac:dyDescent="0.35">
      <c r="A3116" t="s">
        <v>15</v>
      </c>
      <c r="B3116" t="s">
        <v>16</v>
      </c>
      <c r="C3116">
        <v>439850</v>
      </c>
      <c r="D3116" t="s">
        <v>17</v>
      </c>
      <c r="E3116" t="s">
        <v>18</v>
      </c>
      <c r="F3116" t="s">
        <v>19</v>
      </c>
      <c r="H3116" t="s">
        <v>128</v>
      </c>
      <c r="I3116" t="s">
        <v>22</v>
      </c>
      <c r="N3116" t="s">
        <v>24</v>
      </c>
      <c r="O3116" s="1">
        <v>40446.699803240743</v>
      </c>
    </row>
    <row r="3117" spans="1:15" x14ac:dyDescent="0.35">
      <c r="A3117" t="s">
        <v>327</v>
      </c>
      <c r="B3117" t="s">
        <v>25</v>
      </c>
      <c r="C3117">
        <v>754690</v>
      </c>
      <c r="D3117" t="s">
        <v>17</v>
      </c>
      <c r="E3117" t="s">
        <v>18</v>
      </c>
      <c r="F3117" t="s">
        <v>34</v>
      </c>
      <c r="G3117" t="s">
        <v>20</v>
      </c>
      <c r="H3117" t="s">
        <v>2399</v>
      </c>
      <c r="I3117" t="s">
        <v>22</v>
      </c>
      <c r="N3117" t="s">
        <v>34</v>
      </c>
      <c r="O3117" s="1">
        <v>40447.18482638889</v>
      </c>
    </row>
    <row r="3118" spans="1:15" x14ac:dyDescent="0.35">
      <c r="A3118" t="s">
        <v>15</v>
      </c>
      <c r="B3118" t="s">
        <v>16</v>
      </c>
      <c r="C3118">
        <v>52869</v>
      </c>
      <c r="D3118" t="s">
        <v>17</v>
      </c>
      <c r="E3118" t="s">
        <v>18</v>
      </c>
      <c r="F3118" t="s">
        <v>19</v>
      </c>
      <c r="G3118" t="s">
        <v>27</v>
      </c>
      <c r="H3118" t="s">
        <v>98</v>
      </c>
      <c r="I3118" t="s">
        <v>22</v>
      </c>
      <c r="J3118" t="s">
        <v>636</v>
      </c>
      <c r="L3118" t="s">
        <v>636</v>
      </c>
      <c r="M3118" t="s">
        <v>856</v>
      </c>
      <c r="N3118" t="s">
        <v>24</v>
      </c>
      <c r="O3118" s="1">
        <v>40447.573368055557</v>
      </c>
    </row>
    <row r="3119" spans="1:15" x14ac:dyDescent="0.35">
      <c r="A3119" t="s">
        <v>500</v>
      </c>
      <c r="B3119" t="s">
        <v>25</v>
      </c>
      <c r="C3119">
        <v>48567</v>
      </c>
      <c r="D3119" t="s">
        <v>17</v>
      </c>
      <c r="E3119" t="s">
        <v>18</v>
      </c>
      <c r="I3119" t="s">
        <v>22</v>
      </c>
      <c r="N3119" t="s">
        <v>24</v>
      </c>
      <c r="O3119" s="1">
        <v>40447.577916666669</v>
      </c>
    </row>
    <row r="3120" spans="1:15" x14ac:dyDescent="0.35">
      <c r="A3120" t="s">
        <v>15</v>
      </c>
      <c r="B3120" t="s">
        <v>25</v>
      </c>
      <c r="C3120">
        <v>490900</v>
      </c>
      <c r="D3120" t="s">
        <v>17</v>
      </c>
      <c r="E3120" t="s">
        <v>18</v>
      </c>
      <c r="G3120" t="s">
        <v>20</v>
      </c>
      <c r="I3120" t="s">
        <v>22</v>
      </c>
      <c r="N3120" t="s">
        <v>24</v>
      </c>
      <c r="O3120" s="1">
        <v>40447.632476851853</v>
      </c>
    </row>
    <row r="3121" spans="1:15" x14ac:dyDescent="0.35">
      <c r="A3121" t="s">
        <v>15</v>
      </c>
      <c r="B3121" t="s">
        <v>25</v>
      </c>
      <c r="C3121">
        <v>834357</v>
      </c>
      <c r="D3121" t="s">
        <v>17</v>
      </c>
      <c r="E3121" t="s">
        <v>18</v>
      </c>
      <c r="I3121" t="s">
        <v>22</v>
      </c>
      <c r="N3121" t="s">
        <v>24</v>
      </c>
      <c r="O3121" s="1">
        <v>40448.443020833336</v>
      </c>
    </row>
    <row r="3122" spans="1:15" x14ac:dyDescent="0.35">
      <c r="A3122" t="s">
        <v>972</v>
      </c>
      <c r="B3122" t="s">
        <v>25</v>
      </c>
      <c r="C3122">
        <v>160333</v>
      </c>
      <c r="D3122" t="s">
        <v>17</v>
      </c>
      <c r="E3122" t="s">
        <v>18</v>
      </c>
      <c r="F3122" t="s">
        <v>19</v>
      </c>
      <c r="G3122" t="s">
        <v>20</v>
      </c>
      <c r="H3122" t="s">
        <v>1267</v>
      </c>
      <c r="I3122" t="s">
        <v>22</v>
      </c>
      <c r="J3122" t="s">
        <v>1268</v>
      </c>
      <c r="K3122" t="s">
        <v>250</v>
      </c>
      <c r="L3122" t="s">
        <v>1268</v>
      </c>
      <c r="M3122" t="s">
        <v>1269</v>
      </c>
      <c r="N3122" t="s">
        <v>24</v>
      </c>
      <c r="O3122" s="1">
        <v>40448.567094907405</v>
      </c>
    </row>
    <row r="3123" spans="1:15" x14ac:dyDescent="0.35">
      <c r="A3123" t="s">
        <v>15</v>
      </c>
      <c r="B3123" t="s">
        <v>25</v>
      </c>
      <c r="C3123">
        <v>706751</v>
      </c>
      <c r="D3123" t="s">
        <v>17</v>
      </c>
      <c r="E3123" t="s">
        <v>18</v>
      </c>
      <c r="I3123" t="s">
        <v>22</v>
      </c>
      <c r="N3123" t="s">
        <v>24</v>
      </c>
      <c r="O3123" s="1">
        <v>40448.656782407408</v>
      </c>
    </row>
    <row r="3124" spans="1:15" x14ac:dyDescent="0.35">
      <c r="B3124" t="s">
        <v>1112</v>
      </c>
      <c r="C3124">
        <v>186260</v>
      </c>
      <c r="D3124" t="s">
        <v>17</v>
      </c>
      <c r="E3124" t="s">
        <v>18</v>
      </c>
      <c r="I3124" t="s">
        <v>22</v>
      </c>
      <c r="N3124" t="s">
        <v>24</v>
      </c>
      <c r="O3124" s="1">
        <v>40448.879062499997</v>
      </c>
    </row>
    <row r="3125" spans="1:15" x14ac:dyDescent="0.35">
      <c r="A3125" t="s">
        <v>15</v>
      </c>
      <c r="B3125" t="s">
        <v>16</v>
      </c>
      <c r="C3125">
        <v>245446</v>
      </c>
      <c r="D3125" t="s">
        <v>17</v>
      </c>
      <c r="E3125" t="s">
        <v>18</v>
      </c>
      <c r="F3125" t="s">
        <v>19</v>
      </c>
      <c r="G3125" t="s">
        <v>20</v>
      </c>
      <c r="I3125" t="s">
        <v>22</v>
      </c>
      <c r="N3125" t="s">
        <v>24</v>
      </c>
      <c r="O3125" s="1">
        <v>40448.950254629628</v>
      </c>
    </row>
    <row r="3126" spans="1:15" x14ac:dyDescent="0.35">
      <c r="A3126" t="s">
        <v>15</v>
      </c>
      <c r="B3126" t="s">
        <v>16</v>
      </c>
      <c r="C3126">
        <v>777936</v>
      </c>
      <c r="D3126" t="s">
        <v>17</v>
      </c>
      <c r="E3126" t="s">
        <v>18</v>
      </c>
      <c r="F3126" t="s">
        <v>19</v>
      </c>
      <c r="H3126" t="s">
        <v>446</v>
      </c>
      <c r="I3126" t="s">
        <v>22</v>
      </c>
      <c r="N3126" t="s">
        <v>24</v>
      </c>
      <c r="O3126" s="1">
        <v>40449.006666666668</v>
      </c>
    </row>
    <row r="3127" spans="1:15" x14ac:dyDescent="0.35">
      <c r="A3127" t="s">
        <v>221</v>
      </c>
      <c r="B3127" t="s">
        <v>25</v>
      </c>
      <c r="C3127">
        <v>12993</v>
      </c>
      <c r="D3127" t="s">
        <v>17</v>
      </c>
      <c r="E3127" t="s">
        <v>18</v>
      </c>
      <c r="I3127" t="s">
        <v>22</v>
      </c>
      <c r="N3127" t="s">
        <v>24</v>
      </c>
      <c r="O3127" s="1">
        <v>40449.45521990741</v>
      </c>
    </row>
    <row r="3128" spans="1:15" x14ac:dyDescent="0.35">
      <c r="A3128" t="s">
        <v>15</v>
      </c>
      <c r="B3128" t="s">
        <v>25</v>
      </c>
      <c r="C3128">
        <v>782714</v>
      </c>
      <c r="D3128" t="s">
        <v>17</v>
      </c>
      <c r="E3128" t="s">
        <v>18</v>
      </c>
      <c r="F3128" t="s">
        <v>19</v>
      </c>
      <c r="H3128" t="s">
        <v>281</v>
      </c>
      <c r="I3128" t="s">
        <v>114</v>
      </c>
      <c r="K3128" t="s">
        <v>81</v>
      </c>
      <c r="N3128" t="s">
        <v>24</v>
      </c>
      <c r="O3128" s="1">
        <v>40449.530659722222</v>
      </c>
    </row>
    <row r="3129" spans="1:15" x14ac:dyDescent="0.35">
      <c r="A3129" t="s">
        <v>146</v>
      </c>
      <c r="B3129" t="s">
        <v>25</v>
      </c>
      <c r="C3129">
        <v>6058</v>
      </c>
      <c r="D3129" t="s">
        <v>17</v>
      </c>
      <c r="E3129" t="s">
        <v>18</v>
      </c>
      <c r="F3129" t="s">
        <v>19</v>
      </c>
      <c r="I3129" t="s">
        <v>22</v>
      </c>
      <c r="N3129" t="s">
        <v>24</v>
      </c>
      <c r="O3129" s="1">
        <v>40449.572615740741</v>
      </c>
    </row>
    <row r="3130" spans="1:15" x14ac:dyDescent="0.35">
      <c r="A3130" t="s">
        <v>15</v>
      </c>
      <c r="B3130" t="s">
        <v>25</v>
      </c>
      <c r="C3130">
        <v>912347</v>
      </c>
      <c r="D3130" t="s">
        <v>17</v>
      </c>
      <c r="E3130" t="s">
        <v>18</v>
      </c>
      <c r="F3130" t="s">
        <v>34</v>
      </c>
      <c r="I3130" t="s">
        <v>22</v>
      </c>
      <c r="N3130" t="s">
        <v>24</v>
      </c>
      <c r="O3130" s="1">
        <v>40449.611805555556</v>
      </c>
    </row>
    <row r="3131" spans="1:15" x14ac:dyDescent="0.35">
      <c r="A3131" t="s">
        <v>221</v>
      </c>
      <c r="B3131" t="s">
        <v>25</v>
      </c>
      <c r="C3131">
        <v>504323</v>
      </c>
      <c r="D3131" t="s">
        <v>17</v>
      </c>
      <c r="E3131" t="s">
        <v>18</v>
      </c>
      <c r="F3131" t="s">
        <v>19</v>
      </c>
      <c r="G3131" t="s">
        <v>20</v>
      </c>
      <c r="I3131" t="s">
        <v>22</v>
      </c>
      <c r="N3131" t="s">
        <v>167</v>
      </c>
      <c r="O3131" s="1">
        <v>40449.685659722221</v>
      </c>
    </row>
    <row r="3132" spans="1:15" x14ac:dyDescent="0.35">
      <c r="A3132" t="s">
        <v>15</v>
      </c>
      <c r="B3132" t="s">
        <v>25</v>
      </c>
      <c r="C3132">
        <v>480910</v>
      </c>
      <c r="D3132" t="s">
        <v>17</v>
      </c>
      <c r="E3132" t="s">
        <v>18</v>
      </c>
      <c r="I3132" t="s">
        <v>22</v>
      </c>
      <c r="N3132" t="s">
        <v>24</v>
      </c>
      <c r="O3132" s="1">
        <v>40449.691180555557</v>
      </c>
    </row>
    <row r="3133" spans="1:15" x14ac:dyDescent="0.35">
      <c r="A3133" t="s">
        <v>15</v>
      </c>
      <c r="B3133" t="s">
        <v>16</v>
      </c>
      <c r="C3133">
        <v>352238</v>
      </c>
      <c r="D3133" t="s">
        <v>17</v>
      </c>
      <c r="E3133" t="s">
        <v>18</v>
      </c>
      <c r="F3133" t="s">
        <v>19</v>
      </c>
      <c r="G3133" t="s">
        <v>20</v>
      </c>
      <c r="I3133" t="s">
        <v>22</v>
      </c>
      <c r="K3133" t="s">
        <v>81</v>
      </c>
      <c r="N3133" t="s">
        <v>24</v>
      </c>
      <c r="O3133" s="1">
        <v>40449.759108796294</v>
      </c>
    </row>
    <row r="3134" spans="1:15" x14ac:dyDescent="0.35">
      <c r="A3134" t="s">
        <v>15</v>
      </c>
      <c r="B3134" t="s">
        <v>25</v>
      </c>
      <c r="C3134">
        <v>367025</v>
      </c>
      <c r="D3134" t="s">
        <v>17</v>
      </c>
      <c r="E3134" t="s">
        <v>18</v>
      </c>
      <c r="F3134" t="s">
        <v>19</v>
      </c>
      <c r="H3134" t="s">
        <v>727</v>
      </c>
      <c r="I3134" t="s">
        <v>114</v>
      </c>
      <c r="N3134" t="s">
        <v>24</v>
      </c>
      <c r="O3134" s="1">
        <v>40449.875787037039</v>
      </c>
    </row>
    <row r="3135" spans="1:15" x14ac:dyDescent="0.35">
      <c r="A3135" t="s">
        <v>15</v>
      </c>
      <c r="B3135" t="s">
        <v>25</v>
      </c>
      <c r="C3135">
        <v>303719</v>
      </c>
      <c r="D3135" t="s">
        <v>17</v>
      </c>
      <c r="E3135" t="s">
        <v>18</v>
      </c>
      <c r="F3135" t="s">
        <v>19</v>
      </c>
      <c r="H3135" t="s">
        <v>28</v>
      </c>
      <c r="I3135" t="s">
        <v>22</v>
      </c>
      <c r="M3135" t="s">
        <v>1547</v>
      </c>
      <c r="N3135" t="s">
        <v>24</v>
      </c>
      <c r="O3135" s="1">
        <v>40450.740648148145</v>
      </c>
    </row>
    <row r="3136" spans="1:15" x14ac:dyDescent="0.35">
      <c r="A3136" t="s">
        <v>221</v>
      </c>
      <c r="B3136" t="s">
        <v>25</v>
      </c>
      <c r="C3136">
        <v>184902</v>
      </c>
      <c r="D3136" t="s">
        <v>17</v>
      </c>
      <c r="E3136" t="s">
        <v>18</v>
      </c>
      <c r="F3136" t="s">
        <v>19</v>
      </c>
      <c r="G3136" t="s">
        <v>27</v>
      </c>
      <c r="H3136" t="s">
        <v>1318</v>
      </c>
      <c r="I3136" t="s">
        <v>22</v>
      </c>
      <c r="M3136" t="s">
        <v>1319</v>
      </c>
      <c r="N3136" t="s">
        <v>24</v>
      </c>
      <c r="O3136" s="1">
        <v>40450.839166666665</v>
      </c>
    </row>
    <row r="3137" spans="1:15" ht="232" x14ac:dyDescent="0.35">
      <c r="A3137" t="s">
        <v>221</v>
      </c>
      <c r="B3137" t="s">
        <v>25</v>
      </c>
      <c r="C3137">
        <v>307706</v>
      </c>
      <c r="D3137" t="s">
        <v>17</v>
      </c>
      <c r="E3137" t="s">
        <v>18</v>
      </c>
      <c r="G3137" t="s">
        <v>27</v>
      </c>
      <c r="H3137" t="s">
        <v>1561</v>
      </c>
      <c r="I3137" t="s">
        <v>22</v>
      </c>
      <c r="M3137" s="3" t="s">
        <v>1562</v>
      </c>
      <c r="N3137" t="s">
        <v>34</v>
      </c>
      <c r="O3137" s="1">
        <v>40451.39099537037</v>
      </c>
    </row>
    <row r="3138" spans="1:15" x14ac:dyDescent="0.35">
      <c r="A3138" t="s">
        <v>15</v>
      </c>
      <c r="B3138" t="s">
        <v>25</v>
      </c>
      <c r="C3138">
        <v>802885</v>
      </c>
      <c r="D3138" t="s">
        <v>17</v>
      </c>
      <c r="E3138" t="s">
        <v>18</v>
      </c>
      <c r="F3138" t="s">
        <v>19</v>
      </c>
      <c r="G3138" t="s">
        <v>20</v>
      </c>
      <c r="H3138" t="s">
        <v>46</v>
      </c>
      <c r="I3138" t="s">
        <v>22</v>
      </c>
      <c r="M3138" t="s">
        <v>2473</v>
      </c>
      <c r="N3138" t="s">
        <v>24</v>
      </c>
      <c r="O3138" s="1">
        <v>40451.410624999997</v>
      </c>
    </row>
    <row r="3139" spans="1:15" x14ac:dyDescent="0.35">
      <c r="A3139" t="s">
        <v>15</v>
      </c>
      <c r="B3139" t="s">
        <v>16</v>
      </c>
      <c r="C3139">
        <v>891771</v>
      </c>
      <c r="D3139" t="s">
        <v>17</v>
      </c>
      <c r="E3139" t="s">
        <v>18</v>
      </c>
      <c r="F3139" t="s">
        <v>19</v>
      </c>
      <c r="G3139" t="s">
        <v>20</v>
      </c>
      <c r="I3139" t="s">
        <v>22</v>
      </c>
      <c r="N3139" t="s">
        <v>24</v>
      </c>
      <c r="O3139" s="1">
        <v>40451.474652777775</v>
      </c>
    </row>
    <row r="3140" spans="1:15" x14ac:dyDescent="0.35">
      <c r="A3140" t="s">
        <v>15</v>
      </c>
      <c r="B3140" t="s">
        <v>25</v>
      </c>
      <c r="C3140">
        <v>923523</v>
      </c>
      <c r="D3140" t="s">
        <v>17</v>
      </c>
      <c r="E3140" t="s">
        <v>18</v>
      </c>
      <c r="I3140" t="s">
        <v>22</v>
      </c>
      <c r="N3140" t="s">
        <v>24</v>
      </c>
      <c r="O3140" s="1">
        <v>40451.50917824074</v>
      </c>
    </row>
    <row r="3141" spans="1:15" x14ac:dyDescent="0.35">
      <c r="A3141" t="s">
        <v>327</v>
      </c>
      <c r="B3141" t="s">
        <v>16</v>
      </c>
      <c r="C3141">
        <v>704621</v>
      </c>
      <c r="D3141" t="s">
        <v>17</v>
      </c>
      <c r="E3141" t="s">
        <v>18</v>
      </c>
      <c r="F3141" t="s">
        <v>19</v>
      </c>
      <c r="G3141" t="s">
        <v>20</v>
      </c>
      <c r="H3141" t="s">
        <v>375</v>
      </c>
      <c r="I3141" t="s">
        <v>144</v>
      </c>
      <c r="M3141" t="s">
        <v>2336</v>
      </c>
      <c r="N3141" t="s">
        <v>24</v>
      </c>
      <c r="O3141" s="1">
        <v>40451.885798611111</v>
      </c>
    </row>
    <row r="3142" spans="1:15" x14ac:dyDescent="0.35">
      <c r="A3142" t="s">
        <v>15</v>
      </c>
      <c r="B3142" t="s">
        <v>16</v>
      </c>
      <c r="C3142">
        <v>607201</v>
      </c>
      <c r="D3142" t="s">
        <v>17</v>
      </c>
      <c r="E3142" t="s">
        <v>18</v>
      </c>
      <c r="F3142" t="s">
        <v>19</v>
      </c>
      <c r="G3142" t="s">
        <v>20</v>
      </c>
      <c r="I3142" t="s">
        <v>22</v>
      </c>
      <c r="N3142" t="s">
        <v>24</v>
      </c>
      <c r="O3142" s="1">
        <v>40452.013275462959</v>
      </c>
    </row>
    <row r="3143" spans="1:15" x14ac:dyDescent="0.35">
      <c r="A3143" t="s">
        <v>327</v>
      </c>
      <c r="B3143" t="s">
        <v>25</v>
      </c>
      <c r="C3143">
        <v>207575</v>
      </c>
      <c r="D3143" t="s">
        <v>17</v>
      </c>
      <c r="E3143" t="s">
        <v>18</v>
      </c>
      <c r="F3143" t="s">
        <v>19</v>
      </c>
      <c r="G3143" t="s">
        <v>20</v>
      </c>
      <c r="H3143" t="s">
        <v>1365</v>
      </c>
      <c r="I3143" t="s">
        <v>22</v>
      </c>
      <c r="K3143" t="s">
        <v>195</v>
      </c>
      <c r="N3143" t="s">
        <v>24</v>
      </c>
      <c r="O3143" s="1">
        <v>40452.360127314816</v>
      </c>
    </row>
    <row r="3144" spans="1:15" x14ac:dyDescent="0.35">
      <c r="A3144" t="s">
        <v>15</v>
      </c>
      <c r="B3144" t="s">
        <v>25</v>
      </c>
      <c r="C3144">
        <v>650782</v>
      </c>
      <c r="D3144" t="s">
        <v>17</v>
      </c>
      <c r="E3144" t="s">
        <v>18</v>
      </c>
      <c r="F3144" t="s">
        <v>19</v>
      </c>
      <c r="G3144" t="s">
        <v>20</v>
      </c>
      <c r="H3144" t="s">
        <v>2243</v>
      </c>
      <c r="I3144" t="s">
        <v>22</v>
      </c>
      <c r="N3144" t="s">
        <v>24</v>
      </c>
      <c r="O3144" s="1">
        <v>40452.498692129629</v>
      </c>
    </row>
    <row r="3145" spans="1:15" x14ac:dyDescent="0.35">
      <c r="A3145" t="s">
        <v>560</v>
      </c>
      <c r="B3145" t="s">
        <v>25</v>
      </c>
      <c r="C3145">
        <v>684677</v>
      </c>
      <c r="D3145" t="s">
        <v>17</v>
      </c>
      <c r="E3145" t="s">
        <v>18</v>
      </c>
      <c r="F3145" t="s">
        <v>19</v>
      </c>
      <c r="G3145" t="s">
        <v>20</v>
      </c>
      <c r="H3145" t="s">
        <v>162</v>
      </c>
      <c r="I3145" t="s">
        <v>22</v>
      </c>
      <c r="K3145" t="s">
        <v>195</v>
      </c>
      <c r="N3145" t="s">
        <v>24</v>
      </c>
      <c r="O3145" s="1">
        <v>40452.520856481482</v>
      </c>
    </row>
    <row r="3146" spans="1:15" x14ac:dyDescent="0.35">
      <c r="A3146" t="s">
        <v>15</v>
      </c>
      <c r="B3146" t="s">
        <v>25</v>
      </c>
      <c r="C3146">
        <v>869697</v>
      </c>
      <c r="D3146" t="s">
        <v>17</v>
      </c>
      <c r="E3146" t="s">
        <v>18</v>
      </c>
      <c r="F3146" t="s">
        <v>19</v>
      </c>
      <c r="I3146" t="s">
        <v>22</v>
      </c>
      <c r="N3146" t="s">
        <v>24</v>
      </c>
      <c r="O3146" s="1">
        <v>40452.616388888891</v>
      </c>
    </row>
    <row r="3147" spans="1:15" x14ac:dyDescent="0.35">
      <c r="A3147" t="s">
        <v>327</v>
      </c>
      <c r="B3147" t="s">
        <v>25</v>
      </c>
      <c r="C3147">
        <v>402549</v>
      </c>
      <c r="D3147" t="s">
        <v>17</v>
      </c>
      <c r="E3147" t="s">
        <v>18</v>
      </c>
      <c r="I3147" t="s">
        <v>22</v>
      </c>
      <c r="N3147" t="s">
        <v>24</v>
      </c>
      <c r="O3147" s="1">
        <v>40452.697858796295</v>
      </c>
    </row>
    <row r="3148" spans="1:15" x14ac:dyDescent="0.35">
      <c r="A3148" t="s">
        <v>15</v>
      </c>
      <c r="B3148" t="s">
        <v>25</v>
      </c>
      <c r="C3148">
        <v>364364</v>
      </c>
      <c r="D3148" t="s">
        <v>17</v>
      </c>
      <c r="E3148" t="s">
        <v>18</v>
      </c>
      <c r="F3148" t="s">
        <v>19</v>
      </c>
      <c r="H3148" t="s">
        <v>135</v>
      </c>
      <c r="I3148" t="s">
        <v>22</v>
      </c>
      <c r="K3148" t="s">
        <v>31</v>
      </c>
      <c r="M3148" t="s">
        <v>1711</v>
      </c>
      <c r="N3148" t="s">
        <v>24</v>
      </c>
      <c r="O3148" s="1">
        <v>40452.721412037034</v>
      </c>
    </row>
    <row r="3149" spans="1:15" x14ac:dyDescent="0.35">
      <c r="A3149" t="s">
        <v>221</v>
      </c>
      <c r="B3149" t="s">
        <v>25</v>
      </c>
      <c r="C3149">
        <v>19136</v>
      </c>
      <c r="D3149" t="s">
        <v>17</v>
      </c>
      <c r="E3149" t="s">
        <v>18</v>
      </c>
      <c r="F3149" t="s">
        <v>19</v>
      </c>
      <c r="G3149" t="s">
        <v>27</v>
      </c>
      <c r="H3149" t="s">
        <v>570</v>
      </c>
      <c r="I3149" t="s">
        <v>144</v>
      </c>
      <c r="K3149" t="s">
        <v>139</v>
      </c>
      <c r="L3149">
        <v>1947</v>
      </c>
      <c r="M3149" t="s">
        <v>571</v>
      </c>
      <c r="N3149" t="s">
        <v>34</v>
      </c>
      <c r="O3149" s="1">
        <v>40452.944108796299</v>
      </c>
    </row>
    <row r="3150" spans="1:15" x14ac:dyDescent="0.35">
      <c r="A3150" t="s">
        <v>221</v>
      </c>
      <c r="B3150" t="s">
        <v>25</v>
      </c>
      <c r="C3150">
        <v>9320</v>
      </c>
      <c r="D3150" t="s">
        <v>17</v>
      </c>
      <c r="E3150" t="s">
        <v>18</v>
      </c>
      <c r="F3150" t="s">
        <v>19</v>
      </c>
      <c r="G3150" t="s">
        <v>27</v>
      </c>
      <c r="I3150" t="s">
        <v>22</v>
      </c>
      <c r="K3150" t="s">
        <v>31</v>
      </c>
      <c r="N3150" t="s">
        <v>34</v>
      </c>
      <c r="O3150" s="1">
        <v>40452.98541666667</v>
      </c>
    </row>
    <row r="3151" spans="1:15" x14ac:dyDescent="0.35">
      <c r="A3151" t="s">
        <v>15</v>
      </c>
      <c r="B3151" t="s">
        <v>25</v>
      </c>
      <c r="C3151">
        <v>777747</v>
      </c>
      <c r="D3151" t="s">
        <v>17</v>
      </c>
      <c r="E3151" t="s">
        <v>18</v>
      </c>
      <c r="F3151" t="s">
        <v>19</v>
      </c>
      <c r="G3151" t="s">
        <v>20</v>
      </c>
      <c r="H3151" t="s">
        <v>355</v>
      </c>
      <c r="I3151" t="s">
        <v>22</v>
      </c>
      <c r="K3151" t="s">
        <v>81</v>
      </c>
      <c r="N3151" t="s">
        <v>24</v>
      </c>
      <c r="O3151" s="1">
        <v>40453.332604166666</v>
      </c>
    </row>
    <row r="3152" spans="1:15" x14ac:dyDescent="0.35">
      <c r="A3152" t="s">
        <v>15</v>
      </c>
      <c r="B3152" t="s">
        <v>25</v>
      </c>
      <c r="C3152">
        <v>729627</v>
      </c>
      <c r="D3152" t="s">
        <v>17</v>
      </c>
      <c r="E3152" t="s">
        <v>18</v>
      </c>
      <c r="I3152" t="s">
        <v>22</v>
      </c>
      <c r="N3152" t="s">
        <v>24</v>
      </c>
      <c r="O3152" s="1">
        <v>40453.528958333336</v>
      </c>
    </row>
    <row r="3153" spans="1:15" x14ac:dyDescent="0.35">
      <c r="A3153" t="s">
        <v>15</v>
      </c>
      <c r="B3153" t="s">
        <v>25</v>
      </c>
      <c r="C3153" t="s">
        <v>2951</v>
      </c>
      <c r="D3153" t="s">
        <v>17</v>
      </c>
      <c r="E3153" t="s">
        <v>18</v>
      </c>
      <c r="F3153" t="s">
        <v>96</v>
      </c>
      <c r="G3153" t="s">
        <v>20</v>
      </c>
      <c r="I3153" t="s">
        <v>22</v>
      </c>
      <c r="N3153" t="s">
        <v>24</v>
      </c>
      <c r="O3153" s="1">
        <v>40453.819861111115</v>
      </c>
    </row>
    <row r="3154" spans="1:15" ht="232" x14ac:dyDescent="0.35">
      <c r="A3154" t="s">
        <v>560</v>
      </c>
      <c r="B3154" t="s">
        <v>16</v>
      </c>
      <c r="C3154">
        <v>583824</v>
      </c>
      <c r="D3154" t="s">
        <v>73</v>
      </c>
      <c r="E3154" t="s">
        <v>18</v>
      </c>
      <c r="F3154" t="s">
        <v>19</v>
      </c>
      <c r="G3154" t="s">
        <v>20</v>
      </c>
      <c r="H3154" t="s">
        <v>286</v>
      </c>
      <c r="I3154" t="s">
        <v>144</v>
      </c>
      <c r="K3154" t="s">
        <v>195</v>
      </c>
      <c r="M3154" s="3" t="s">
        <v>2139</v>
      </c>
      <c r="N3154" t="s">
        <v>24</v>
      </c>
      <c r="O3154" s="1">
        <v>40453.965856481482</v>
      </c>
    </row>
    <row r="3155" spans="1:15" x14ac:dyDescent="0.35">
      <c r="A3155" t="s">
        <v>560</v>
      </c>
      <c r="B3155" t="s">
        <v>25</v>
      </c>
      <c r="C3155">
        <v>331046</v>
      </c>
      <c r="D3155" t="s">
        <v>17</v>
      </c>
      <c r="E3155" t="s">
        <v>18</v>
      </c>
      <c r="F3155" t="s">
        <v>34</v>
      </c>
      <c r="G3155" t="s">
        <v>20</v>
      </c>
      <c r="H3155" t="s">
        <v>918</v>
      </c>
      <c r="I3155" t="s">
        <v>144</v>
      </c>
      <c r="N3155" t="s">
        <v>24</v>
      </c>
      <c r="O3155" s="1">
        <v>40454.755277777775</v>
      </c>
    </row>
    <row r="3156" spans="1:15" x14ac:dyDescent="0.35">
      <c r="A3156" t="s">
        <v>15</v>
      </c>
      <c r="B3156" t="s">
        <v>25</v>
      </c>
      <c r="C3156">
        <v>890353</v>
      </c>
      <c r="D3156" t="s">
        <v>17</v>
      </c>
      <c r="E3156" t="s">
        <v>18</v>
      </c>
      <c r="F3156" t="s">
        <v>19</v>
      </c>
      <c r="I3156" t="s">
        <v>114</v>
      </c>
      <c r="N3156" t="s">
        <v>24</v>
      </c>
      <c r="O3156" s="1">
        <v>40454.821597222224</v>
      </c>
    </row>
    <row r="3157" spans="1:15" x14ac:dyDescent="0.35">
      <c r="A3157" t="s">
        <v>15</v>
      </c>
      <c r="B3157" t="s">
        <v>16</v>
      </c>
      <c r="C3157" t="s">
        <v>2811</v>
      </c>
      <c r="D3157" t="s">
        <v>17</v>
      </c>
      <c r="E3157" t="s">
        <v>18</v>
      </c>
      <c r="I3157" t="s">
        <v>22</v>
      </c>
      <c r="N3157" t="s">
        <v>24</v>
      </c>
      <c r="O3157" s="1">
        <v>40454.915127314816</v>
      </c>
    </row>
    <row r="3158" spans="1:15" x14ac:dyDescent="0.35">
      <c r="A3158" t="s">
        <v>327</v>
      </c>
      <c r="B3158" t="s">
        <v>25</v>
      </c>
      <c r="C3158">
        <v>172950</v>
      </c>
      <c r="D3158" t="s">
        <v>17</v>
      </c>
      <c r="E3158" t="s">
        <v>18</v>
      </c>
      <c r="F3158" t="s">
        <v>19</v>
      </c>
      <c r="I3158" t="s">
        <v>22</v>
      </c>
      <c r="N3158" t="s">
        <v>24</v>
      </c>
      <c r="O3158" s="1">
        <v>40455.392141203702</v>
      </c>
    </row>
    <row r="3159" spans="1:15" x14ac:dyDescent="0.35">
      <c r="A3159" t="s">
        <v>15</v>
      </c>
      <c r="B3159" t="s">
        <v>16</v>
      </c>
      <c r="C3159">
        <v>731610</v>
      </c>
      <c r="D3159" t="s">
        <v>17</v>
      </c>
      <c r="E3159" t="s">
        <v>18</v>
      </c>
      <c r="H3159" t="s">
        <v>602</v>
      </c>
      <c r="I3159" t="s">
        <v>22</v>
      </c>
      <c r="N3159" t="s">
        <v>24</v>
      </c>
      <c r="O3159" s="1">
        <v>40455.585428240738</v>
      </c>
    </row>
    <row r="3160" spans="1:15" x14ac:dyDescent="0.35">
      <c r="A3160" t="s">
        <v>15</v>
      </c>
      <c r="B3160" t="s">
        <v>16</v>
      </c>
      <c r="C3160">
        <v>627918</v>
      </c>
      <c r="D3160" t="s">
        <v>17</v>
      </c>
      <c r="E3160" t="s">
        <v>18</v>
      </c>
      <c r="F3160" t="s">
        <v>19</v>
      </c>
      <c r="G3160" t="s">
        <v>20</v>
      </c>
      <c r="I3160" t="s">
        <v>22</v>
      </c>
      <c r="L3160" s="2">
        <v>40347</v>
      </c>
      <c r="N3160" t="s">
        <v>24</v>
      </c>
      <c r="O3160" s="1">
        <v>40455.600497685184</v>
      </c>
    </row>
    <row r="3161" spans="1:15" x14ac:dyDescent="0.35">
      <c r="A3161" t="s">
        <v>15</v>
      </c>
      <c r="B3161" t="s">
        <v>16</v>
      </c>
      <c r="C3161">
        <v>761541</v>
      </c>
      <c r="D3161" t="s">
        <v>17</v>
      </c>
      <c r="E3161" t="s">
        <v>18</v>
      </c>
      <c r="F3161" t="s">
        <v>19</v>
      </c>
      <c r="I3161" t="s">
        <v>22</v>
      </c>
      <c r="N3161" t="s">
        <v>24</v>
      </c>
      <c r="O3161" s="1">
        <v>40455.905324074076</v>
      </c>
    </row>
    <row r="3162" spans="1:15" x14ac:dyDescent="0.35">
      <c r="A3162" t="s">
        <v>15</v>
      </c>
      <c r="B3162" t="s">
        <v>16</v>
      </c>
      <c r="C3162">
        <v>627724</v>
      </c>
      <c r="D3162" t="s">
        <v>17</v>
      </c>
      <c r="E3162" t="s">
        <v>18</v>
      </c>
      <c r="F3162" t="s">
        <v>19</v>
      </c>
      <c r="G3162" t="s">
        <v>20</v>
      </c>
      <c r="H3162" t="s">
        <v>355</v>
      </c>
      <c r="I3162" t="s">
        <v>22</v>
      </c>
      <c r="N3162" t="s">
        <v>24</v>
      </c>
      <c r="O3162" s="1">
        <v>40456.468090277776</v>
      </c>
    </row>
    <row r="3163" spans="1:15" x14ac:dyDescent="0.35">
      <c r="A3163" t="s">
        <v>759</v>
      </c>
      <c r="B3163" t="s">
        <v>25</v>
      </c>
      <c r="C3163">
        <v>884166</v>
      </c>
      <c r="D3163" t="s">
        <v>17</v>
      </c>
      <c r="E3163" t="s">
        <v>18</v>
      </c>
      <c r="F3163" t="s">
        <v>34</v>
      </c>
      <c r="G3163" t="s">
        <v>20</v>
      </c>
      <c r="H3163" t="s">
        <v>254</v>
      </c>
      <c r="I3163" t="s">
        <v>22</v>
      </c>
      <c r="K3163" t="s">
        <v>139</v>
      </c>
      <c r="L3163" s="2">
        <v>27900</v>
      </c>
      <c r="M3163" t="s">
        <v>2645</v>
      </c>
      <c r="N3163" t="s">
        <v>24</v>
      </c>
      <c r="O3163" s="1">
        <v>40456.862372685187</v>
      </c>
    </row>
    <row r="3164" spans="1:15" x14ac:dyDescent="0.35">
      <c r="A3164" t="s">
        <v>15</v>
      </c>
      <c r="B3164" t="s">
        <v>16</v>
      </c>
      <c r="C3164">
        <v>927337</v>
      </c>
      <c r="D3164" t="s">
        <v>17</v>
      </c>
      <c r="E3164" t="s">
        <v>18</v>
      </c>
      <c r="F3164" t="s">
        <v>96</v>
      </c>
      <c r="I3164" t="s">
        <v>22</v>
      </c>
      <c r="N3164" t="s">
        <v>24</v>
      </c>
      <c r="O3164" s="1">
        <v>40456.923611111109</v>
      </c>
    </row>
    <row r="3165" spans="1:15" x14ac:dyDescent="0.35">
      <c r="A3165" t="s">
        <v>327</v>
      </c>
      <c r="B3165" t="s">
        <v>25</v>
      </c>
      <c r="C3165">
        <v>169625</v>
      </c>
      <c r="D3165" t="s">
        <v>17</v>
      </c>
      <c r="E3165" t="s">
        <v>18</v>
      </c>
      <c r="F3165" t="s">
        <v>19</v>
      </c>
      <c r="G3165" t="s">
        <v>20</v>
      </c>
      <c r="H3165" t="s">
        <v>65</v>
      </c>
      <c r="I3165" t="s">
        <v>22</v>
      </c>
      <c r="K3165" t="s">
        <v>195</v>
      </c>
      <c r="N3165" t="s">
        <v>24</v>
      </c>
      <c r="O3165" s="1">
        <v>40457.633761574078</v>
      </c>
    </row>
    <row r="3166" spans="1:15" x14ac:dyDescent="0.35">
      <c r="A3166" t="s">
        <v>15</v>
      </c>
      <c r="B3166" t="s">
        <v>16</v>
      </c>
      <c r="C3166">
        <v>268472</v>
      </c>
      <c r="D3166" t="s">
        <v>17</v>
      </c>
      <c r="E3166" t="s">
        <v>18</v>
      </c>
      <c r="F3166" t="s">
        <v>19</v>
      </c>
      <c r="G3166" t="s">
        <v>20</v>
      </c>
      <c r="H3166" t="s">
        <v>630</v>
      </c>
      <c r="I3166" t="s">
        <v>22</v>
      </c>
      <c r="L3166">
        <v>1958</v>
      </c>
      <c r="M3166" t="s">
        <v>1485</v>
      </c>
      <c r="N3166" t="s">
        <v>24</v>
      </c>
      <c r="O3166" s="1">
        <v>40457.664386574077</v>
      </c>
    </row>
    <row r="3167" spans="1:15" x14ac:dyDescent="0.35">
      <c r="B3167" t="s">
        <v>1112</v>
      </c>
      <c r="C3167">
        <v>700554</v>
      </c>
      <c r="D3167" t="s">
        <v>17</v>
      </c>
      <c r="E3167" t="s">
        <v>18</v>
      </c>
      <c r="I3167" t="s">
        <v>22</v>
      </c>
      <c r="N3167" t="s">
        <v>24</v>
      </c>
      <c r="O3167" s="1">
        <v>40458.121400462966</v>
      </c>
    </row>
    <row r="3168" spans="1:15" x14ac:dyDescent="0.35">
      <c r="A3168" t="s">
        <v>15</v>
      </c>
      <c r="B3168" t="s">
        <v>16</v>
      </c>
      <c r="C3168">
        <v>875391</v>
      </c>
      <c r="D3168" t="s">
        <v>17</v>
      </c>
      <c r="E3168" t="s">
        <v>18</v>
      </c>
      <c r="F3168" t="s">
        <v>96</v>
      </c>
      <c r="G3168" t="s">
        <v>20</v>
      </c>
      <c r="I3168" t="s">
        <v>22</v>
      </c>
      <c r="N3168" t="s">
        <v>24</v>
      </c>
      <c r="O3168" s="1">
        <v>40458.818611111114</v>
      </c>
    </row>
    <row r="3169" spans="1:15" x14ac:dyDescent="0.35">
      <c r="A3169" t="s">
        <v>327</v>
      </c>
      <c r="B3169" t="s">
        <v>25</v>
      </c>
      <c r="C3169">
        <v>918885</v>
      </c>
      <c r="D3169" t="s">
        <v>17</v>
      </c>
      <c r="E3169" t="s">
        <v>18</v>
      </c>
      <c r="F3169" t="s">
        <v>34</v>
      </c>
      <c r="G3169" t="s">
        <v>20</v>
      </c>
      <c r="H3169" t="s">
        <v>56</v>
      </c>
      <c r="I3169" t="s">
        <v>22</v>
      </c>
      <c r="N3169" t="s">
        <v>24</v>
      </c>
      <c r="O3169" s="1">
        <v>40459.797662037039</v>
      </c>
    </row>
    <row r="3170" spans="1:15" x14ac:dyDescent="0.35">
      <c r="A3170" t="s">
        <v>15</v>
      </c>
      <c r="B3170" t="s">
        <v>16</v>
      </c>
      <c r="C3170">
        <v>201460</v>
      </c>
      <c r="D3170" t="s">
        <v>17</v>
      </c>
      <c r="E3170" t="s">
        <v>18</v>
      </c>
      <c r="F3170" t="s">
        <v>19</v>
      </c>
      <c r="G3170" t="s">
        <v>27</v>
      </c>
      <c r="I3170" t="s">
        <v>22</v>
      </c>
      <c r="N3170" t="s">
        <v>24</v>
      </c>
      <c r="O3170" s="1">
        <v>40460.470937500002</v>
      </c>
    </row>
    <row r="3171" spans="1:15" x14ac:dyDescent="0.35">
      <c r="A3171" t="s">
        <v>15</v>
      </c>
      <c r="B3171" t="s">
        <v>25</v>
      </c>
      <c r="C3171">
        <v>949559</v>
      </c>
      <c r="D3171" t="s">
        <v>17</v>
      </c>
      <c r="E3171" t="s">
        <v>18</v>
      </c>
      <c r="F3171" t="s">
        <v>19</v>
      </c>
      <c r="H3171" t="s">
        <v>2737</v>
      </c>
      <c r="I3171" t="s">
        <v>22</v>
      </c>
      <c r="J3171" t="s">
        <v>2738</v>
      </c>
      <c r="L3171" t="s">
        <v>2739</v>
      </c>
      <c r="M3171" t="s">
        <v>2740</v>
      </c>
      <c r="N3171" t="s">
        <v>24</v>
      </c>
      <c r="O3171" s="1">
        <v>40460.812071759261</v>
      </c>
    </row>
    <row r="3172" spans="1:15" x14ac:dyDescent="0.35">
      <c r="A3172" t="s">
        <v>15</v>
      </c>
      <c r="B3172" t="s">
        <v>16</v>
      </c>
      <c r="C3172">
        <v>674097</v>
      </c>
      <c r="D3172" t="s">
        <v>17</v>
      </c>
      <c r="E3172" t="s">
        <v>18</v>
      </c>
      <c r="F3172" t="s">
        <v>34</v>
      </c>
      <c r="G3172" t="s">
        <v>20</v>
      </c>
      <c r="H3172" t="s">
        <v>135</v>
      </c>
      <c r="I3172" t="s">
        <v>22</v>
      </c>
      <c r="K3172" t="s">
        <v>132</v>
      </c>
      <c r="N3172" t="s">
        <v>24</v>
      </c>
      <c r="O3172" s="1">
        <v>40460.885289351849</v>
      </c>
    </row>
    <row r="3173" spans="1:15" x14ac:dyDescent="0.35">
      <c r="A3173" t="s">
        <v>15</v>
      </c>
      <c r="B3173" t="s">
        <v>25</v>
      </c>
      <c r="C3173">
        <v>601002</v>
      </c>
      <c r="D3173" t="s">
        <v>17</v>
      </c>
      <c r="E3173" t="s">
        <v>18</v>
      </c>
      <c r="F3173" t="s">
        <v>34</v>
      </c>
      <c r="I3173" t="s">
        <v>22</v>
      </c>
      <c r="N3173" t="s">
        <v>24</v>
      </c>
      <c r="O3173" s="1">
        <v>40461.500648148147</v>
      </c>
    </row>
    <row r="3174" spans="1:15" x14ac:dyDescent="0.35">
      <c r="A3174" t="s">
        <v>500</v>
      </c>
      <c r="B3174" t="s">
        <v>16</v>
      </c>
      <c r="C3174">
        <v>42568</v>
      </c>
      <c r="D3174" t="s">
        <v>17</v>
      </c>
      <c r="E3174" t="s">
        <v>18</v>
      </c>
      <c r="F3174" t="s">
        <v>19</v>
      </c>
      <c r="H3174" t="s">
        <v>286</v>
      </c>
      <c r="I3174" t="s">
        <v>22</v>
      </c>
      <c r="N3174" t="s">
        <v>24</v>
      </c>
      <c r="O3174" s="1">
        <v>40462.188703703701</v>
      </c>
    </row>
    <row r="3175" spans="1:15" x14ac:dyDescent="0.35">
      <c r="A3175" t="s">
        <v>221</v>
      </c>
      <c r="B3175" t="s">
        <v>25</v>
      </c>
      <c r="C3175">
        <v>169857</v>
      </c>
      <c r="D3175" t="s">
        <v>17</v>
      </c>
      <c r="E3175" t="s">
        <v>18</v>
      </c>
      <c r="F3175" t="s">
        <v>34</v>
      </c>
      <c r="G3175" t="s">
        <v>27</v>
      </c>
      <c r="H3175" t="s">
        <v>1296</v>
      </c>
      <c r="I3175" t="s">
        <v>22</v>
      </c>
      <c r="J3175">
        <v>475</v>
      </c>
      <c r="L3175" s="4">
        <v>34243</v>
      </c>
      <c r="M3175" t="s">
        <v>1297</v>
      </c>
      <c r="N3175" t="s">
        <v>34</v>
      </c>
      <c r="O3175" s="1">
        <v>40462.989768518521</v>
      </c>
    </row>
    <row r="3176" spans="1:15" x14ac:dyDescent="0.35">
      <c r="A3176" t="s">
        <v>15</v>
      </c>
      <c r="B3176" t="s">
        <v>16</v>
      </c>
      <c r="C3176">
        <v>303150</v>
      </c>
      <c r="D3176" t="s">
        <v>17</v>
      </c>
      <c r="E3176" t="s">
        <v>18</v>
      </c>
      <c r="F3176" t="s">
        <v>19</v>
      </c>
      <c r="H3176" t="s">
        <v>256</v>
      </c>
      <c r="I3176" t="s">
        <v>22</v>
      </c>
      <c r="K3176" t="s">
        <v>81</v>
      </c>
      <c r="N3176" t="s">
        <v>24</v>
      </c>
      <c r="O3176" s="1">
        <v>40463.277488425927</v>
      </c>
    </row>
    <row r="3177" spans="1:15" x14ac:dyDescent="0.35">
      <c r="A3177" t="s">
        <v>15</v>
      </c>
      <c r="B3177" t="s">
        <v>16</v>
      </c>
      <c r="C3177" t="s">
        <v>2973</v>
      </c>
      <c r="D3177" t="s">
        <v>17</v>
      </c>
      <c r="E3177" t="s">
        <v>18</v>
      </c>
      <c r="F3177" t="s">
        <v>19</v>
      </c>
      <c r="G3177" t="s">
        <v>20</v>
      </c>
      <c r="H3177" t="s">
        <v>491</v>
      </c>
      <c r="I3177" t="s">
        <v>22</v>
      </c>
      <c r="N3177" t="s">
        <v>24</v>
      </c>
      <c r="O3177" s="1">
        <v>40463.567685185182</v>
      </c>
    </row>
    <row r="3178" spans="1:15" x14ac:dyDescent="0.35">
      <c r="A3178" t="s">
        <v>146</v>
      </c>
      <c r="B3178" t="s">
        <v>25</v>
      </c>
      <c r="C3178">
        <v>1642</v>
      </c>
      <c r="D3178" t="s">
        <v>17</v>
      </c>
      <c r="E3178" t="s">
        <v>18</v>
      </c>
      <c r="F3178" t="s">
        <v>19</v>
      </c>
      <c r="H3178" t="s">
        <v>28</v>
      </c>
      <c r="I3178" t="s">
        <v>22</v>
      </c>
      <c r="N3178" t="s">
        <v>24</v>
      </c>
      <c r="O3178" s="1">
        <v>40463.632615740738</v>
      </c>
    </row>
    <row r="3179" spans="1:15" x14ac:dyDescent="0.35">
      <c r="A3179" t="s">
        <v>221</v>
      </c>
      <c r="B3179" t="s">
        <v>25</v>
      </c>
      <c r="C3179">
        <v>824526</v>
      </c>
      <c r="D3179" t="s">
        <v>17</v>
      </c>
      <c r="E3179" t="s">
        <v>18</v>
      </c>
      <c r="F3179" t="s">
        <v>34</v>
      </c>
      <c r="G3179" t="s">
        <v>20</v>
      </c>
      <c r="H3179" t="s">
        <v>46</v>
      </c>
      <c r="I3179" t="s">
        <v>22</v>
      </c>
      <c r="K3179" t="s">
        <v>31</v>
      </c>
      <c r="N3179" t="s">
        <v>34</v>
      </c>
      <c r="O3179" s="1">
        <v>40464.453784722224</v>
      </c>
    </row>
    <row r="3180" spans="1:15" x14ac:dyDescent="0.35">
      <c r="A3180" t="s">
        <v>15</v>
      </c>
      <c r="B3180" t="s">
        <v>16</v>
      </c>
      <c r="C3180">
        <v>642279</v>
      </c>
      <c r="D3180" t="s">
        <v>17</v>
      </c>
      <c r="E3180" t="s">
        <v>18</v>
      </c>
      <c r="F3180" t="s">
        <v>19</v>
      </c>
      <c r="G3180" t="s">
        <v>20</v>
      </c>
      <c r="I3180" t="s">
        <v>22</v>
      </c>
      <c r="N3180" t="s">
        <v>24</v>
      </c>
      <c r="O3180" s="1">
        <v>40464.702141203707</v>
      </c>
    </row>
    <row r="3181" spans="1:15" x14ac:dyDescent="0.35">
      <c r="A3181" t="s">
        <v>327</v>
      </c>
      <c r="B3181" t="s">
        <v>25</v>
      </c>
      <c r="C3181">
        <v>7390</v>
      </c>
      <c r="D3181" t="s">
        <v>17</v>
      </c>
      <c r="E3181" t="s">
        <v>18</v>
      </c>
      <c r="I3181" t="s">
        <v>22</v>
      </c>
      <c r="N3181" t="s">
        <v>24</v>
      </c>
      <c r="O3181" s="1">
        <v>40465.508819444447</v>
      </c>
    </row>
    <row r="3182" spans="1:15" x14ac:dyDescent="0.35">
      <c r="A3182" t="s">
        <v>2660</v>
      </c>
      <c r="B3182" t="s">
        <v>1112</v>
      </c>
      <c r="C3182" t="s">
        <v>2870</v>
      </c>
      <c r="D3182" t="s">
        <v>17</v>
      </c>
      <c r="E3182" t="s">
        <v>18</v>
      </c>
      <c r="F3182" t="s">
        <v>19</v>
      </c>
      <c r="G3182" t="s">
        <v>20</v>
      </c>
      <c r="H3182" t="s">
        <v>2871</v>
      </c>
      <c r="I3182" t="s">
        <v>22</v>
      </c>
      <c r="M3182" t="s">
        <v>2872</v>
      </c>
      <c r="N3182" t="s">
        <v>24</v>
      </c>
      <c r="O3182" s="1">
        <v>40465.50990740741</v>
      </c>
    </row>
    <row r="3183" spans="1:15" x14ac:dyDescent="0.35">
      <c r="A3183" t="s">
        <v>221</v>
      </c>
      <c r="B3183" t="s">
        <v>25</v>
      </c>
      <c r="C3183">
        <v>748900</v>
      </c>
      <c r="D3183" t="s">
        <v>17</v>
      </c>
      <c r="E3183" t="s">
        <v>18</v>
      </c>
      <c r="I3183" t="s">
        <v>22</v>
      </c>
      <c r="N3183" t="s">
        <v>24</v>
      </c>
      <c r="O3183" s="1">
        <v>40465.553425925929</v>
      </c>
    </row>
    <row r="3184" spans="1:15" x14ac:dyDescent="0.35">
      <c r="A3184" t="s">
        <v>500</v>
      </c>
      <c r="B3184" t="s">
        <v>16</v>
      </c>
      <c r="C3184">
        <v>48348</v>
      </c>
      <c r="D3184" t="s">
        <v>17</v>
      </c>
      <c r="E3184" t="s">
        <v>18</v>
      </c>
      <c r="F3184" t="s">
        <v>19</v>
      </c>
      <c r="H3184" t="s">
        <v>816</v>
      </c>
      <c r="I3184" t="s">
        <v>114</v>
      </c>
      <c r="M3184" t="s">
        <v>817</v>
      </c>
      <c r="N3184" t="s">
        <v>24</v>
      </c>
      <c r="O3184" s="1">
        <v>40465.712685185186</v>
      </c>
    </row>
    <row r="3185" spans="1:15" x14ac:dyDescent="0.35">
      <c r="B3185" t="s">
        <v>25</v>
      </c>
      <c r="C3185">
        <v>883655</v>
      </c>
      <c r="D3185" t="s">
        <v>17</v>
      </c>
      <c r="E3185" t="s">
        <v>18</v>
      </c>
      <c r="F3185" t="s">
        <v>34</v>
      </c>
      <c r="H3185" t="s">
        <v>816</v>
      </c>
      <c r="I3185" t="s">
        <v>22</v>
      </c>
      <c r="K3185" t="s">
        <v>81</v>
      </c>
      <c r="M3185" t="s">
        <v>2639</v>
      </c>
      <c r="N3185" t="s">
        <v>24</v>
      </c>
      <c r="O3185" s="1">
        <v>40465.724247685182</v>
      </c>
    </row>
    <row r="3186" spans="1:15" x14ac:dyDescent="0.35">
      <c r="A3186" t="s">
        <v>759</v>
      </c>
      <c r="B3186" t="s">
        <v>25</v>
      </c>
      <c r="C3186">
        <v>834577</v>
      </c>
      <c r="D3186" t="s">
        <v>17</v>
      </c>
      <c r="E3186" t="s">
        <v>18</v>
      </c>
      <c r="F3186" t="s">
        <v>34</v>
      </c>
      <c r="G3186" t="s">
        <v>20</v>
      </c>
      <c r="H3186" t="s">
        <v>816</v>
      </c>
      <c r="I3186" t="s">
        <v>22</v>
      </c>
      <c r="K3186" t="s">
        <v>139</v>
      </c>
      <c r="M3186" t="s">
        <v>2533</v>
      </c>
      <c r="N3186" t="s">
        <v>24</v>
      </c>
      <c r="O3186" s="1">
        <v>40465.729143518518</v>
      </c>
    </row>
    <row r="3187" spans="1:15" x14ac:dyDescent="0.35">
      <c r="A3187" t="s">
        <v>15</v>
      </c>
      <c r="B3187" t="s">
        <v>25</v>
      </c>
      <c r="C3187">
        <v>257786</v>
      </c>
      <c r="D3187" t="s">
        <v>17</v>
      </c>
      <c r="E3187" t="s">
        <v>18</v>
      </c>
      <c r="F3187" t="s">
        <v>19</v>
      </c>
      <c r="G3187" t="s">
        <v>20</v>
      </c>
      <c r="H3187" t="s">
        <v>1152</v>
      </c>
      <c r="I3187" t="s">
        <v>22</v>
      </c>
      <c r="N3187" t="s">
        <v>24</v>
      </c>
      <c r="O3187" s="1">
        <v>40465.778032407405</v>
      </c>
    </row>
    <row r="3188" spans="1:15" x14ac:dyDescent="0.35">
      <c r="A3188" t="s">
        <v>500</v>
      </c>
      <c r="B3188" t="s">
        <v>25</v>
      </c>
      <c r="C3188">
        <v>468446</v>
      </c>
      <c r="D3188" t="s">
        <v>17</v>
      </c>
      <c r="E3188" t="s">
        <v>18</v>
      </c>
      <c r="F3188" t="s">
        <v>19</v>
      </c>
      <c r="G3188" t="s">
        <v>20</v>
      </c>
      <c r="H3188" t="s">
        <v>1943</v>
      </c>
      <c r="I3188" t="s">
        <v>144</v>
      </c>
      <c r="J3188">
        <v>461</v>
      </c>
      <c r="N3188" t="s">
        <v>24</v>
      </c>
      <c r="O3188" s="1">
        <v>40466.337951388887</v>
      </c>
    </row>
    <row r="3189" spans="1:15" x14ac:dyDescent="0.35">
      <c r="A3189" t="s">
        <v>221</v>
      </c>
      <c r="B3189" t="s">
        <v>25</v>
      </c>
      <c r="C3189">
        <v>58410</v>
      </c>
      <c r="D3189" t="s">
        <v>17</v>
      </c>
      <c r="E3189" t="s">
        <v>18</v>
      </c>
      <c r="F3189" t="s">
        <v>19</v>
      </c>
      <c r="G3189" t="s">
        <v>27</v>
      </c>
      <c r="H3189" t="s">
        <v>892</v>
      </c>
      <c r="I3189" t="s">
        <v>22</v>
      </c>
      <c r="N3189" t="s">
        <v>34</v>
      </c>
      <c r="O3189" s="1">
        <v>40466.364560185182</v>
      </c>
    </row>
    <row r="3190" spans="1:15" x14ac:dyDescent="0.35">
      <c r="A3190" t="s">
        <v>15</v>
      </c>
      <c r="B3190" t="s">
        <v>16</v>
      </c>
      <c r="C3190">
        <v>731270</v>
      </c>
      <c r="D3190" t="s">
        <v>17</v>
      </c>
      <c r="E3190" t="s">
        <v>18</v>
      </c>
      <c r="F3190" t="s">
        <v>19</v>
      </c>
      <c r="G3190" t="s">
        <v>20</v>
      </c>
      <c r="I3190" t="s">
        <v>22</v>
      </c>
      <c r="N3190" t="s">
        <v>24</v>
      </c>
      <c r="O3190" s="1">
        <v>40466.777071759258</v>
      </c>
    </row>
    <row r="3191" spans="1:15" x14ac:dyDescent="0.35">
      <c r="A3191" t="s">
        <v>972</v>
      </c>
      <c r="B3191" t="s">
        <v>25</v>
      </c>
      <c r="C3191">
        <v>824737</v>
      </c>
      <c r="D3191" t="s">
        <v>17</v>
      </c>
      <c r="E3191" t="s">
        <v>18</v>
      </c>
      <c r="F3191" t="s">
        <v>34</v>
      </c>
      <c r="G3191" t="s">
        <v>20</v>
      </c>
      <c r="H3191" t="s">
        <v>2510</v>
      </c>
      <c r="I3191" t="s">
        <v>22</v>
      </c>
      <c r="K3191" t="s">
        <v>31</v>
      </c>
      <c r="M3191" t="s">
        <v>2511</v>
      </c>
      <c r="N3191" t="s">
        <v>24</v>
      </c>
      <c r="O3191" s="1">
        <v>40466.954710648148</v>
      </c>
    </row>
    <row r="3192" spans="1:15" x14ac:dyDescent="0.35">
      <c r="A3192" t="s">
        <v>15</v>
      </c>
      <c r="B3192" t="s">
        <v>16</v>
      </c>
      <c r="C3192">
        <v>627444</v>
      </c>
      <c r="D3192" t="s">
        <v>17</v>
      </c>
      <c r="E3192" t="s">
        <v>18</v>
      </c>
      <c r="F3192" t="s">
        <v>19</v>
      </c>
      <c r="H3192" t="s">
        <v>138</v>
      </c>
      <c r="I3192" t="s">
        <v>22</v>
      </c>
      <c r="M3192" t="s">
        <v>2211</v>
      </c>
      <c r="N3192" t="s">
        <v>24</v>
      </c>
      <c r="O3192" s="1">
        <v>40467.393194444441</v>
      </c>
    </row>
    <row r="3193" spans="1:15" x14ac:dyDescent="0.35">
      <c r="A3193" t="s">
        <v>500</v>
      </c>
      <c r="B3193" t="s">
        <v>25</v>
      </c>
      <c r="C3193">
        <v>743830</v>
      </c>
      <c r="D3193" t="s">
        <v>17</v>
      </c>
      <c r="E3193" t="s">
        <v>18</v>
      </c>
      <c r="F3193" t="s">
        <v>34</v>
      </c>
      <c r="G3193" t="s">
        <v>20</v>
      </c>
      <c r="I3193" t="s">
        <v>22</v>
      </c>
      <c r="N3193" t="s">
        <v>24</v>
      </c>
      <c r="O3193" s="1">
        <v>40467.404918981483</v>
      </c>
    </row>
    <row r="3194" spans="1:15" x14ac:dyDescent="0.35">
      <c r="A3194" t="s">
        <v>500</v>
      </c>
      <c r="B3194" t="s">
        <v>25</v>
      </c>
      <c r="C3194">
        <v>546688</v>
      </c>
      <c r="D3194" t="s">
        <v>17</v>
      </c>
      <c r="E3194" t="s">
        <v>18</v>
      </c>
      <c r="F3194" t="s">
        <v>34</v>
      </c>
      <c r="G3194" t="s">
        <v>20</v>
      </c>
      <c r="I3194" t="s">
        <v>114</v>
      </c>
      <c r="K3194" t="s">
        <v>197</v>
      </c>
      <c r="N3194" t="s">
        <v>24</v>
      </c>
      <c r="O3194" s="1">
        <v>40467.505810185183</v>
      </c>
    </row>
    <row r="3195" spans="1:15" x14ac:dyDescent="0.35">
      <c r="A3195" t="s">
        <v>221</v>
      </c>
      <c r="B3195" t="s">
        <v>25</v>
      </c>
      <c r="C3195">
        <v>104349</v>
      </c>
      <c r="D3195" t="s">
        <v>17</v>
      </c>
      <c r="E3195" t="s">
        <v>18</v>
      </c>
      <c r="F3195" t="s">
        <v>19</v>
      </c>
      <c r="G3195" t="s">
        <v>27</v>
      </c>
      <c r="H3195" t="s">
        <v>471</v>
      </c>
      <c r="I3195" t="s">
        <v>22</v>
      </c>
      <c r="N3195" t="s">
        <v>34</v>
      </c>
      <c r="O3195" s="1">
        <v>40467.570590277777</v>
      </c>
    </row>
    <row r="3196" spans="1:15" x14ac:dyDescent="0.35">
      <c r="A3196" t="s">
        <v>500</v>
      </c>
      <c r="B3196" t="s">
        <v>25</v>
      </c>
      <c r="C3196">
        <v>546729</v>
      </c>
      <c r="D3196" t="s">
        <v>17</v>
      </c>
      <c r="E3196" t="s">
        <v>18</v>
      </c>
      <c r="F3196" t="s">
        <v>34</v>
      </c>
      <c r="H3196" t="s">
        <v>2070</v>
      </c>
      <c r="I3196" t="s">
        <v>22</v>
      </c>
      <c r="K3196" t="s">
        <v>139</v>
      </c>
      <c r="N3196" t="s">
        <v>24</v>
      </c>
      <c r="O3196" s="1">
        <v>40468.491655092592</v>
      </c>
    </row>
    <row r="3197" spans="1:15" x14ac:dyDescent="0.35">
      <c r="A3197" t="s">
        <v>221</v>
      </c>
      <c r="B3197" t="s">
        <v>25</v>
      </c>
      <c r="C3197">
        <v>580452</v>
      </c>
      <c r="D3197" t="s">
        <v>17</v>
      </c>
      <c r="E3197" t="s">
        <v>18</v>
      </c>
      <c r="F3197" t="s">
        <v>19</v>
      </c>
      <c r="G3197" t="s">
        <v>20</v>
      </c>
      <c r="H3197" t="s">
        <v>224</v>
      </c>
      <c r="I3197" t="s">
        <v>22</v>
      </c>
      <c r="J3197">
        <v>460</v>
      </c>
      <c r="M3197" t="s">
        <v>2125</v>
      </c>
      <c r="N3197" t="s">
        <v>34</v>
      </c>
      <c r="O3197" s="1">
        <v>40468.82539351852</v>
      </c>
    </row>
    <row r="3198" spans="1:15" x14ac:dyDescent="0.35">
      <c r="A3198" t="s">
        <v>560</v>
      </c>
      <c r="B3198" t="s">
        <v>25</v>
      </c>
      <c r="C3198">
        <v>841842</v>
      </c>
      <c r="D3198" t="s">
        <v>17</v>
      </c>
      <c r="E3198" t="s">
        <v>18</v>
      </c>
      <c r="F3198" t="s">
        <v>19</v>
      </c>
      <c r="G3198" t="s">
        <v>20</v>
      </c>
      <c r="H3198" t="s">
        <v>130</v>
      </c>
      <c r="I3198" t="s">
        <v>22</v>
      </c>
      <c r="K3198" t="s">
        <v>195</v>
      </c>
      <c r="M3198" t="s">
        <v>2556</v>
      </c>
      <c r="N3198" t="s">
        <v>24</v>
      </c>
      <c r="O3198" s="1">
        <v>40469.692766203705</v>
      </c>
    </row>
    <row r="3199" spans="1:15" x14ac:dyDescent="0.35">
      <c r="A3199" t="s">
        <v>15</v>
      </c>
      <c r="B3199" t="s">
        <v>16</v>
      </c>
      <c r="C3199">
        <v>108626</v>
      </c>
      <c r="D3199" t="s">
        <v>17</v>
      </c>
      <c r="E3199" t="s">
        <v>18</v>
      </c>
      <c r="F3199" t="s">
        <v>19</v>
      </c>
      <c r="G3199" t="s">
        <v>27</v>
      </c>
      <c r="H3199" t="s">
        <v>377</v>
      </c>
      <c r="I3199" t="s">
        <v>22</v>
      </c>
      <c r="N3199" t="s">
        <v>24</v>
      </c>
      <c r="O3199" s="1">
        <v>40469.830266203702</v>
      </c>
    </row>
    <row r="3200" spans="1:15" x14ac:dyDescent="0.35">
      <c r="A3200" t="s">
        <v>15</v>
      </c>
      <c r="B3200" t="s">
        <v>25</v>
      </c>
      <c r="C3200">
        <v>478732</v>
      </c>
      <c r="D3200" t="s">
        <v>17</v>
      </c>
      <c r="E3200" t="s">
        <v>18</v>
      </c>
      <c r="F3200" t="s">
        <v>96</v>
      </c>
      <c r="G3200" t="s">
        <v>20</v>
      </c>
      <c r="H3200" t="s">
        <v>71</v>
      </c>
      <c r="I3200" t="s">
        <v>114</v>
      </c>
      <c r="N3200" t="s">
        <v>24</v>
      </c>
      <c r="O3200" s="1">
        <v>40469.882523148146</v>
      </c>
    </row>
    <row r="3201" spans="1:15" x14ac:dyDescent="0.35">
      <c r="A3201" t="s">
        <v>95</v>
      </c>
      <c r="B3201" t="s">
        <v>25</v>
      </c>
      <c r="C3201">
        <v>808</v>
      </c>
      <c r="D3201" t="s">
        <v>17</v>
      </c>
      <c r="E3201" t="s">
        <v>26</v>
      </c>
      <c r="F3201" t="s">
        <v>96</v>
      </c>
      <c r="I3201" t="s">
        <v>22</v>
      </c>
      <c r="N3201" t="s">
        <v>24</v>
      </c>
      <c r="O3201" s="1">
        <v>40469.924328703702</v>
      </c>
    </row>
    <row r="3202" spans="1:15" x14ac:dyDescent="0.35">
      <c r="A3202" t="s">
        <v>15</v>
      </c>
      <c r="B3202" t="s">
        <v>16</v>
      </c>
      <c r="C3202">
        <v>641809</v>
      </c>
      <c r="D3202" t="s">
        <v>17</v>
      </c>
      <c r="E3202" t="s">
        <v>18</v>
      </c>
      <c r="F3202" t="s">
        <v>19</v>
      </c>
      <c r="G3202" t="s">
        <v>20</v>
      </c>
      <c r="H3202" t="s">
        <v>277</v>
      </c>
      <c r="I3202" t="s">
        <v>144</v>
      </c>
      <c r="N3202" t="s">
        <v>24</v>
      </c>
      <c r="O3202" s="1">
        <v>40469.998460648145</v>
      </c>
    </row>
    <row r="3203" spans="1:15" x14ac:dyDescent="0.35">
      <c r="A3203" t="s">
        <v>15</v>
      </c>
      <c r="B3203" t="s">
        <v>25</v>
      </c>
      <c r="C3203">
        <v>362732</v>
      </c>
      <c r="D3203" t="s">
        <v>17</v>
      </c>
      <c r="E3203" t="s">
        <v>18</v>
      </c>
      <c r="F3203" t="s">
        <v>19</v>
      </c>
      <c r="I3203" t="s">
        <v>22</v>
      </c>
      <c r="N3203" t="s">
        <v>24</v>
      </c>
      <c r="O3203" s="1">
        <v>40470.842986111114</v>
      </c>
    </row>
    <row r="3204" spans="1:15" x14ac:dyDescent="0.35">
      <c r="A3204" t="s">
        <v>327</v>
      </c>
      <c r="B3204" t="s">
        <v>25</v>
      </c>
      <c r="C3204">
        <v>402491</v>
      </c>
      <c r="D3204" t="s">
        <v>17</v>
      </c>
      <c r="E3204" t="s">
        <v>18</v>
      </c>
      <c r="F3204" t="s">
        <v>34</v>
      </c>
      <c r="G3204" t="s">
        <v>20</v>
      </c>
      <c r="I3204" t="s">
        <v>22</v>
      </c>
      <c r="N3204" t="s">
        <v>24</v>
      </c>
      <c r="O3204" s="1">
        <v>40470.904143518521</v>
      </c>
    </row>
    <row r="3205" spans="1:15" x14ac:dyDescent="0.35">
      <c r="A3205" t="s">
        <v>314</v>
      </c>
      <c r="B3205" t="s">
        <v>25</v>
      </c>
      <c r="C3205">
        <v>32798</v>
      </c>
      <c r="D3205" t="s">
        <v>17</v>
      </c>
      <c r="E3205" t="s">
        <v>18</v>
      </c>
      <c r="F3205" t="s">
        <v>19</v>
      </c>
      <c r="G3205" t="s">
        <v>27</v>
      </c>
      <c r="H3205" t="s">
        <v>715</v>
      </c>
      <c r="I3205" t="s">
        <v>22</v>
      </c>
      <c r="M3205" t="s">
        <v>716</v>
      </c>
      <c r="N3205" t="s">
        <v>34</v>
      </c>
      <c r="O3205" s="1">
        <v>40470.92015046296</v>
      </c>
    </row>
    <row r="3206" spans="1:15" x14ac:dyDescent="0.35">
      <c r="A3206" t="s">
        <v>15</v>
      </c>
      <c r="B3206" t="s">
        <v>16</v>
      </c>
      <c r="C3206">
        <v>644852</v>
      </c>
      <c r="D3206" t="s">
        <v>17</v>
      </c>
      <c r="E3206" t="s">
        <v>18</v>
      </c>
      <c r="I3206" t="s">
        <v>22</v>
      </c>
      <c r="N3206" t="s">
        <v>24</v>
      </c>
      <c r="O3206" s="1">
        <v>40471.65351851852</v>
      </c>
    </row>
    <row r="3207" spans="1:15" x14ac:dyDescent="0.35">
      <c r="A3207" t="s">
        <v>500</v>
      </c>
      <c r="B3207" t="s">
        <v>25</v>
      </c>
      <c r="C3207">
        <v>734544</v>
      </c>
      <c r="D3207" t="s">
        <v>17</v>
      </c>
      <c r="E3207" t="s">
        <v>18</v>
      </c>
      <c r="F3207" t="s">
        <v>34</v>
      </c>
      <c r="H3207" t="s">
        <v>2386</v>
      </c>
      <c r="I3207" t="s">
        <v>22</v>
      </c>
      <c r="J3207">
        <v>0.46</v>
      </c>
      <c r="K3207" t="s">
        <v>197</v>
      </c>
      <c r="N3207" t="s">
        <v>24</v>
      </c>
      <c r="O3207" s="1">
        <v>40472.478321759256</v>
      </c>
    </row>
    <row r="3208" spans="1:15" x14ac:dyDescent="0.35">
      <c r="A3208" t="s">
        <v>1381</v>
      </c>
      <c r="B3208" t="s">
        <v>25</v>
      </c>
      <c r="C3208">
        <v>225967</v>
      </c>
      <c r="D3208" t="s">
        <v>17</v>
      </c>
      <c r="E3208" t="s">
        <v>18</v>
      </c>
      <c r="G3208" t="s">
        <v>20</v>
      </c>
      <c r="I3208" t="s">
        <v>22</v>
      </c>
      <c r="N3208" t="s">
        <v>24</v>
      </c>
      <c r="O3208" s="1">
        <v>40473.538946759261</v>
      </c>
    </row>
    <row r="3209" spans="1:15" x14ac:dyDescent="0.35">
      <c r="A3209" t="s">
        <v>15</v>
      </c>
      <c r="B3209" t="s">
        <v>16</v>
      </c>
      <c r="C3209">
        <v>278889</v>
      </c>
      <c r="D3209" t="s">
        <v>17</v>
      </c>
      <c r="E3209" t="s">
        <v>18</v>
      </c>
      <c r="F3209" t="s">
        <v>19</v>
      </c>
      <c r="G3209" t="s">
        <v>20</v>
      </c>
      <c r="H3209" t="s">
        <v>1514</v>
      </c>
      <c r="I3209" t="s">
        <v>22</v>
      </c>
      <c r="K3209" t="s">
        <v>81</v>
      </c>
      <c r="N3209" t="s">
        <v>24</v>
      </c>
      <c r="O3209" s="1">
        <v>40473.796689814815</v>
      </c>
    </row>
    <row r="3210" spans="1:15" ht="58" x14ac:dyDescent="0.35">
      <c r="A3210" t="s">
        <v>560</v>
      </c>
      <c r="B3210" t="s">
        <v>25</v>
      </c>
      <c r="C3210">
        <v>475563</v>
      </c>
      <c r="D3210" t="s">
        <v>17</v>
      </c>
      <c r="E3210" t="s">
        <v>18</v>
      </c>
      <c r="H3210" t="s">
        <v>1965</v>
      </c>
      <c r="I3210" t="s">
        <v>22</v>
      </c>
      <c r="M3210" s="3" t="s">
        <v>1966</v>
      </c>
      <c r="N3210" t="s">
        <v>24</v>
      </c>
      <c r="O3210" s="1">
        <v>40473.800717592596</v>
      </c>
    </row>
    <row r="3211" spans="1:15" x14ac:dyDescent="0.35">
      <c r="A3211" t="s">
        <v>327</v>
      </c>
      <c r="B3211" t="s">
        <v>25</v>
      </c>
      <c r="C3211">
        <v>847261</v>
      </c>
      <c r="D3211" t="s">
        <v>17</v>
      </c>
      <c r="E3211" t="s">
        <v>18</v>
      </c>
      <c r="F3211" t="s">
        <v>34</v>
      </c>
      <c r="G3211" t="s">
        <v>20</v>
      </c>
      <c r="I3211" t="s">
        <v>22</v>
      </c>
      <c r="N3211" t="s">
        <v>24</v>
      </c>
      <c r="O3211" s="1">
        <v>40473.805567129632</v>
      </c>
    </row>
    <row r="3212" spans="1:15" x14ac:dyDescent="0.35">
      <c r="A3212" t="s">
        <v>15</v>
      </c>
      <c r="B3212" t="s">
        <v>25</v>
      </c>
      <c r="C3212">
        <v>194232</v>
      </c>
      <c r="D3212" t="s">
        <v>17</v>
      </c>
      <c r="E3212" t="s">
        <v>18</v>
      </c>
      <c r="F3212" t="s">
        <v>19</v>
      </c>
      <c r="I3212" t="s">
        <v>22</v>
      </c>
      <c r="N3212" t="s">
        <v>24</v>
      </c>
      <c r="O3212" s="1">
        <v>40473.879745370374</v>
      </c>
    </row>
    <row r="3213" spans="1:15" x14ac:dyDescent="0.35">
      <c r="A3213" t="s">
        <v>15</v>
      </c>
      <c r="B3213" t="s">
        <v>25</v>
      </c>
      <c r="C3213">
        <v>523510</v>
      </c>
      <c r="D3213" t="s">
        <v>17</v>
      </c>
      <c r="E3213" t="s">
        <v>18</v>
      </c>
      <c r="F3213" t="s">
        <v>19</v>
      </c>
      <c r="G3213" t="s">
        <v>20</v>
      </c>
      <c r="H3213" t="s">
        <v>767</v>
      </c>
      <c r="I3213" t="s">
        <v>144</v>
      </c>
      <c r="N3213" t="s">
        <v>24</v>
      </c>
      <c r="O3213" s="1">
        <v>40474.089803240742</v>
      </c>
    </row>
    <row r="3214" spans="1:15" x14ac:dyDescent="0.35">
      <c r="B3214" t="s">
        <v>25</v>
      </c>
      <c r="C3214">
        <v>1218</v>
      </c>
      <c r="D3214" t="s">
        <v>73</v>
      </c>
      <c r="E3214" t="s">
        <v>18</v>
      </c>
      <c r="F3214" t="s">
        <v>19</v>
      </c>
      <c r="H3214" t="s">
        <v>117</v>
      </c>
      <c r="I3214" t="s">
        <v>118</v>
      </c>
      <c r="K3214" t="s">
        <v>119</v>
      </c>
      <c r="M3214" t="s">
        <v>120</v>
      </c>
      <c r="N3214" t="s">
        <v>24</v>
      </c>
      <c r="O3214" s="1">
        <v>40474.474479166667</v>
      </c>
    </row>
    <row r="3215" spans="1:15" x14ac:dyDescent="0.35">
      <c r="A3215" t="s">
        <v>15</v>
      </c>
      <c r="B3215" t="s">
        <v>16</v>
      </c>
      <c r="C3215" t="s">
        <v>2987</v>
      </c>
      <c r="D3215" t="s">
        <v>17</v>
      </c>
      <c r="E3215" t="s">
        <v>18</v>
      </c>
      <c r="F3215" t="s">
        <v>19</v>
      </c>
      <c r="G3215" t="s">
        <v>20</v>
      </c>
      <c r="H3215" t="s">
        <v>254</v>
      </c>
      <c r="I3215" t="s">
        <v>22</v>
      </c>
      <c r="L3215" t="s">
        <v>2988</v>
      </c>
      <c r="M3215" t="s">
        <v>2989</v>
      </c>
      <c r="N3215" t="s">
        <v>24</v>
      </c>
      <c r="O3215" s="1">
        <v>40474.602002314816</v>
      </c>
    </row>
    <row r="3216" spans="1:15" x14ac:dyDescent="0.35">
      <c r="A3216" t="s">
        <v>15</v>
      </c>
      <c r="B3216" t="s">
        <v>25</v>
      </c>
      <c r="C3216">
        <v>29167</v>
      </c>
      <c r="D3216" t="s">
        <v>17</v>
      </c>
      <c r="E3216" t="s">
        <v>18</v>
      </c>
      <c r="F3216" t="s">
        <v>19</v>
      </c>
      <c r="G3216" t="s">
        <v>27</v>
      </c>
      <c r="H3216" t="s">
        <v>28</v>
      </c>
      <c r="I3216" t="s">
        <v>22</v>
      </c>
      <c r="N3216" t="s">
        <v>24</v>
      </c>
      <c r="O3216" s="1">
        <v>40474.987592592595</v>
      </c>
    </row>
    <row r="3217" spans="1:15" ht="232" x14ac:dyDescent="0.35">
      <c r="A3217" t="s">
        <v>15</v>
      </c>
      <c r="B3217" t="s">
        <v>25</v>
      </c>
      <c r="C3217">
        <v>829956</v>
      </c>
      <c r="D3217" t="s">
        <v>17</v>
      </c>
      <c r="E3217" t="s">
        <v>18</v>
      </c>
      <c r="F3217" t="s">
        <v>19</v>
      </c>
      <c r="G3217" t="s">
        <v>20</v>
      </c>
      <c r="H3217" t="s">
        <v>2521</v>
      </c>
      <c r="I3217" t="s">
        <v>114</v>
      </c>
      <c r="L3217" t="s">
        <v>2522</v>
      </c>
      <c r="M3217" s="3" t="s">
        <v>2523</v>
      </c>
      <c r="N3217" t="s">
        <v>24</v>
      </c>
      <c r="O3217" s="1">
        <v>40476.453125</v>
      </c>
    </row>
    <row r="3218" spans="1:15" x14ac:dyDescent="0.35">
      <c r="A3218" t="s">
        <v>15</v>
      </c>
      <c r="B3218" t="s">
        <v>25</v>
      </c>
      <c r="C3218">
        <v>961457</v>
      </c>
      <c r="D3218" t="s">
        <v>17</v>
      </c>
      <c r="E3218" t="s">
        <v>18</v>
      </c>
      <c r="F3218" t="s">
        <v>19</v>
      </c>
      <c r="G3218" t="s">
        <v>20</v>
      </c>
      <c r="H3218" t="s">
        <v>375</v>
      </c>
      <c r="I3218" t="s">
        <v>22</v>
      </c>
      <c r="N3218" t="s">
        <v>24</v>
      </c>
      <c r="O3218" s="1">
        <v>40476.481423611112</v>
      </c>
    </row>
    <row r="3219" spans="1:15" x14ac:dyDescent="0.35">
      <c r="A3219" t="s">
        <v>15</v>
      </c>
      <c r="B3219" t="s">
        <v>25</v>
      </c>
      <c r="C3219">
        <v>364278</v>
      </c>
      <c r="D3219" t="s">
        <v>17</v>
      </c>
      <c r="E3219" t="s">
        <v>18</v>
      </c>
      <c r="F3219" t="s">
        <v>19</v>
      </c>
      <c r="G3219" t="s">
        <v>20</v>
      </c>
      <c r="H3219" t="s">
        <v>1709</v>
      </c>
      <c r="I3219" t="s">
        <v>22</v>
      </c>
      <c r="M3219" t="s">
        <v>1710</v>
      </c>
      <c r="N3219" t="s">
        <v>24</v>
      </c>
      <c r="O3219" s="1">
        <v>40476.563506944447</v>
      </c>
    </row>
    <row r="3220" spans="1:15" x14ac:dyDescent="0.35">
      <c r="A3220" t="s">
        <v>15</v>
      </c>
      <c r="B3220" t="s">
        <v>16</v>
      </c>
      <c r="C3220">
        <v>220311</v>
      </c>
      <c r="D3220" t="s">
        <v>17</v>
      </c>
      <c r="E3220" t="s">
        <v>18</v>
      </c>
      <c r="I3220" t="s">
        <v>22</v>
      </c>
      <c r="N3220" t="s">
        <v>24</v>
      </c>
      <c r="O3220" s="1">
        <v>40476.818425925929</v>
      </c>
    </row>
    <row r="3221" spans="1:15" x14ac:dyDescent="0.35">
      <c r="A3221" t="s">
        <v>15</v>
      </c>
      <c r="B3221" t="s">
        <v>25</v>
      </c>
      <c r="C3221">
        <v>426970</v>
      </c>
      <c r="D3221" t="s">
        <v>17</v>
      </c>
      <c r="E3221" t="s">
        <v>18</v>
      </c>
      <c r="F3221" t="s">
        <v>19</v>
      </c>
      <c r="I3221" t="s">
        <v>22</v>
      </c>
      <c r="N3221" t="s">
        <v>24</v>
      </c>
      <c r="O3221" s="1">
        <v>40476.822187500002</v>
      </c>
    </row>
    <row r="3222" spans="1:15" x14ac:dyDescent="0.35">
      <c r="A3222" t="s">
        <v>15</v>
      </c>
      <c r="B3222" t="s">
        <v>25</v>
      </c>
      <c r="C3222">
        <v>788767</v>
      </c>
      <c r="D3222" t="s">
        <v>17</v>
      </c>
      <c r="E3222" t="s">
        <v>18</v>
      </c>
      <c r="F3222" t="s">
        <v>34</v>
      </c>
      <c r="G3222" t="s">
        <v>20</v>
      </c>
      <c r="H3222" t="s">
        <v>56</v>
      </c>
      <c r="I3222" t="s">
        <v>22</v>
      </c>
      <c r="N3222" t="s">
        <v>24</v>
      </c>
      <c r="O3222" s="1">
        <v>40476.834502314814</v>
      </c>
    </row>
    <row r="3223" spans="1:15" x14ac:dyDescent="0.35">
      <c r="A3223" t="s">
        <v>15</v>
      </c>
      <c r="B3223" t="s">
        <v>16</v>
      </c>
      <c r="C3223">
        <v>197337</v>
      </c>
      <c r="D3223" t="s">
        <v>17</v>
      </c>
      <c r="E3223" t="s">
        <v>18</v>
      </c>
      <c r="F3223" t="s">
        <v>19</v>
      </c>
      <c r="G3223" t="s">
        <v>20</v>
      </c>
      <c r="H3223" t="s">
        <v>1336</v>
      </c>
      <c r="I3223" t="s">
        <v>22</v>
      </c>
      <c r="N3223" t="s">
        <v>24</v>
      </c>
      <c r="O3223" s="1">
        <v>40477.05232638889</v>
      </c>
    </row>
    <row r="3224" spans="1:15" x14ac:dyDescent="0.35">
      <c r="A3224" t="s">
        <v>560</v>
      </c>
      <c r="B3224" t="s">
        <v>25</v>
      </c>
      <c r="C3224">
        <v>93304</v>
      </c>
      <c r="D3224" t="s">
        <v>17</v>
      </c>
      <c r="E3224" t="s">
        <v>18</v>
      </c>
      <c r="F3224" t="s">
        <v>19</v>
      </c>
      <c r="G3224" t="s">
        <v>27</v>
      </c>
      <c r="H3224" t="s">
        <v>71</v>
      </c>
      <c r="I3224" t="s">
        <v>22</v>
      </c>
      <c r="K3224" t="s">
        <v>195</v>
      </c>
      <c r="N3224" t="s">
        <v>24</v>
      </c>
      <c r="O3224" s="1">
        <v>40477.426481481481</v>
      </c>
    </row>
    <row r="3225" spans="1:15" x14ac:dyDescent="0.35">
      <c r="A3225" t="s">
        <v>15</v>
      </c>
      <c r="B3225" t="s">
        <v>25</v>
      </c>
      <c r="C3225">
        <v>803716</v>
      </c>
      <c r="D3225" t="s">
        <v>17</v>
      </c>
      <c r="E3225" t="s">
        <v>18</v>
      </c>
      <c r="F3225" t="s">
        <v>96</v>
      </c>
      <c r="G3225" t="s">
        <v>20</v>
      </c>
      <c r="H3225" t="s">
        <v>2475</v>
      </c>
      <c r="I3225" t="s">
        <v>22</v>
      </c>
      <c r="N3225" t="s">
        <v>24</v>
      </c>
      <c r="O3225" s="1">
        <v>40477.58902777778</v>
      </c>
    </row>
    <row r="3226" spans="1:15" x14ac:dyDescent="0.35">
      <c r="A3226" t="s">
        <v>2482</v>
      </c>
      <c r="B3226" t="s">
        <v>25</v>
      </c>
      <c r="C3226">
        <v>899181</v>
      </c>
      <c r="D3226" t="s">
        <v>17</v>
      </c>
      <c r="E3226" t="s">
        <v>18</v>
      </c>
      <c r="F3226" t="s">
        <v>19</v>
      </c>
      <c r="G3226" t="s">
        <v>20</v>
      </c>
      <c r="H3226" t="s">
        <v>2673</v>
      </c>
      <c r="I3226" t="s">
        <v>22</v>
      </c>
      <c r="M3226" t="s">
        <v>2674</v>
      </c>
      <c r="N3226" t="s">
        <v>24</v>
      </c>
      <c r="O3226" s="1">
        <v>40477.615185185183</v>
      </c>
    </row>
    <row r="3227" spans="1:15" x14ac:dyDescent="0.35">
      <c r="A3227" t="s">
        <v>15</v>
      </c>
      <c r="B3227" t="s">
        <v>25</v>
      </c>
      <c r="C3227">
        <v>408674</v>
      </c>
      <c r="D3227" t="s">
        <v>17</v>
      </c>
      <c r="E3227" t="s">
        <v>18</v>
      </c>
      <c r="F3227" t="s">
        <v>19</v>
      </c>
      <c r="H3227" t="s">
        <v>1823</v>
      </c>
      <c r="I3227" t="s">
        <v>144</v>
      </c>
      <c r="N3227" t="s">
        <v>24</v>
      </c>
      <c r="O3227" s="1">
        <v>40477.678506944445</v>
      </c>
    </row>
    <row r="3228" spans="1:15" x14ac:dyDescent="0.35">
      <c r="A3228" t="s">
        <v>221</v>
      </c>
      <c r="B3228" t="s">
        <v>25</v>
      </c>
      <c r="C3228">
        <v>6689</v>
      </c>
      <c r="D3228" t="s">
        <v>17</v>
      </c>
      <c r="E3228" t="s">
        <v>18</v>
      </c>
      <c r="F3228" t="s">
        <v>19</v>
      </c>
      <c r="G3228" t="s">
        <v>27</v>
      </c>
      <c r="H3228" t="s">
        <v>340</v>
      </c>
      <c r="I3228" t="s">
        <v>22</v>
      </c>
      <c r="K3228" t="s">
        <v>81</v>
      </c>
      <c r="N3228" t="s">
        <v>34</v>
      </c>
      <c r="O3228" s="1">
        <v>40477.900625000002</v>
      </c>
    </row>
    <row r="3229" spans="1:15" x14ac:dyDescent="0.35">
      <c r="A3229" t="s">
        <v>327</v>
      </c>
      <c r="B3229" t="s">
        <v>25</v>
      </c>
      <c r="C3229">
        <v>23770</v>
      </c>
      <c r="D3229" t="s">
        <v>17</v>
      </c>
      <c r="E3229" t="s">
        <v>18</v>
      </c>
      <c r="F3229" t="s">
        <v>19</v>
      </c>
      <c r="H3229" t="s">
        <v>633</v>
      </c>
      <c r="I3229" t="s">
        <v>22</v>
      </c>
      <c r="N3229" t="s">
        <v>24</v>
      </c>
      <c r="O3229" s="1">
        <v>40478.519293981481</v>
      </c>
    </row>
    <row r="3230" spans="1:15" x14ac:dyDescent="0.35">
      <c r="A3230" t="s">
        <v>15</v>
      </c>
      <c r="B3230" t="s">
        <v>16</v>
      </c>
      <c r="C3230">
        <v>534602</v>
      </c>
      <c r="D3230" t="s">
        <v>17</v>
      </c>
      <c r="E3230" t="s">
        <v>18</v>
      </c>
      <c r="F3230" t="s">
        <v>19</v>
      </c>
      <c r="G3230" t="s">
        <v>20</v>
      </c>
      <c r="H3230" t="s">
        <v>2057</v>
      </c>
      <c r="I3230" t="s">
        <v>22</v>
      </c>
      <c r="N3230" t="s">
        <v>167</v>
      </c>
      <c r="O3230" s="1">
        <v>40478.657349537039</v>
      </c>
    </row>
    <row r="3231" spans="1:15" x14ac:dyDescent="0.35">
      <c r="A3231" t="s">
        <v>560</v>
      </c>
      <c r="B3231" t="s">
        <v>16</v>
      </c>
      <c r="C3231">
        <v>293074</v>
      </c>
      <c r="D3231" t="s">
        <v>17</v>
      </c>
      <c r="E3231" t="s">
        <v>18</v>
      </c>
      <c r="G3231" t="s">
        <v>20</v>
      </c>
      <c r="H3231" t="s">
        <v>510</v>
      </c>
      <c r="I3231" t="s">
        <v>22</v>
      </c>
      <c r="N3231" t="s">
        <v>24</v>
      </c>
      <c r="O3231" s="1">
        <v>40478.792662037034</v>
      </c>
    </row>
    <row r="3232" spans="1:15" x14ac:dyDescent="0.35">
      <c r="A3232" t="s">
        <v>15</v>
      </c>
      <c r="B3232" t="s">
        <v>25</v>
      </c>
      <c r="C3232">
        <v>69625</v>
      </c>
      <c r="D3232" t="s">
        <v>17</v>
      </c>
      <c r="E3232" t="s">
        <v>18</v>
      </c>
      <c r="F3232" t="s">
        <v>34</v>
      </c>
      <c r="G3232" t="s">
        <v>27</v>
      </c>
      <c r="H3232" t="s">
        <v>316</v>
      </c>
      <c r="I3232" t="s">
        <v>114</v>
      </c>
      <c r="N3232" t="s">
        <v>24</v>
      </c>
      <c r="O3232" s="1">
        <v>40478.952835648146</v>
      </c>
    </row>
    <row r="3233" spans="1:15" x14ac:dyDescent="0.35">
      <c r="A3233" t="s">
        <v>15</v>
      </c>
      <c r="B3233" t="s">
        <v>16</v>
      </c>
      <c r="C3233">
        <v>136570</v>
      </c>
      <c r="D3233" t="s">
        <v>17</v>
      </c>
      <c r="E3233" t="s">
        <v>18</v>
      </c>
      <c r="I3233" t="s">
        <v>22</v>
      </c>
      <c r="N3233" t="s">
        <v>24</v>
      </c>
      <c r="O3233" s="1">
        <v>40478.9531712963</v>
      </c>
    </row>
    <row r="3234" spans="1:15" x14ac:dyDescent="0.35">
      <c r="A3234" t="s">
        <v>972</v>
      </c>
      <c r="B3234" t="s">
        <v>25</v>
      </c>
      <c r="C3234">
        <v>330934</v>
      </c>
      <c r="D3234" t="s">
        <v>17</v>
      </c>
      <c r="E3234" t="s">
        <v>18</v>
      </c>
      <c r="F3234" t="s">
        <v>19</v>
      </c>
      <c r="H3234" t="s">
        <v>1607</v>
      </c>
      <c r="I3234" t="s">
        <v>22</v>
      </c>
      <c r="N3234" t="s">
        <v>24</v>
      </c>
      <c r="O3234" s="1">
        <v>40479.070833333331</v>
      </c>
    </row>
    <row r="3235" spans="1:15" x14ac:dyDescent="0.35">
      <c r="A3235" t="s">
        <v>15</v>
      </c>
      <c r="B3235" t="s">
        <v>25</v>
      </c>
      <c r="C3235">
        <v>56822</v>
      </c>
      <c r="D3235" t="s">
        <v>17</v>
      </c>
      <c r="E3235" t="s">
        <v>18</v>
      </c>
      <c r="F3235" t="s">
        <v>96</v>
      </c>
      <c r="G3235" t="s">
        <v>27</v>
      </c>
      <c r="H3235" t="s">
        <v>239</v>
      </c>
      <c r="I3235" t="s">
        <v>264</v>
      </c>
      <c r="N3235" t="s">
        <v>24</v>
      </c>
      <c r="O3235" s="1">
        <v>40479.4841087963</v>
      </c>
    </row>
    <row r="3236" spans="1:15" x14ac:dyDescent="0.35">
      <c r="A3236" t="s">
        <v>15</v>
      </c>
      <c r="B3236" t="s">
        <v>25</v>
      </c>
      <c r="C3236">
        <v>366616</v>
      </c>
      <c r="D3236" t="s">
        <v>17</v>
      </c>
      <c r="E3236" t="s">
        <v>18</v>
      </c>
      <c r="F3236" t="s">
        <v>19</v>
      </c>
      <c r="G3236" t="s">
        <v>20</v>
      </c>
      <c r="H3236" t="s">
        <v>258</v>
      </c>
      <c r="I3236" t="s">
        <v>22</v>
      </c>
      <c r="N3236" t="s">
        <v>24</v>
      </c>
      <c r="O3236" s="1">
        <v>40480.570011574076</v>
      </c>
    </row>
    <row r="3237" spans="1:15" x14ac:dyDescent="0.35">
      <c r="A3237" t="s">
        <v>221</v>
      </c>
      <c r="B3237" t="s">
        <v>16</v>
      </c>
      <c r="C3237">
        <v>19460</v>
      </c>
      <c r="D3237" t="s">
        <v>17</v>
      </c>
      <c r="E3237" t="s">
        <v>18</v>
      </c>
      <c r="F3237" t="s">
        <v>19</v>
      </c>
      <c r="I3237" t="s">
        <v>22</v>
      </c>
      <c r="L3237">
        <v>1947</v>
      </c>
      <c r="N3237" t="s">
        <v>24</v>
      </c>
      <c r="O3237" s="1">
        <v>40480.635185185187</v>
      </c>
    </row>
    <row r="3238" spans="1:15" x14ac:dyDescent="0.35">
      <c r="A3238" t="s">
        <v>221</v>
      </c>
      <c r="B3238" t="s">
        <v>25</v>
      </c>
      <c r="C3238">
        <v>21109</v>
      </c>
      <c r="D3238" t="s">
        <v>17</v>
      </c>
      <c r="E3238" t="s">
        <v>18</v>
      </c>
      <c r="F3238" t="s">
        <v>19</v>
      </c>
      <c r="I3238" t="s">
        <v>114</v>
      </c>
      <c r="N3238" t="s">
        <v>24</v>
      </c>
      <c r="O3238" s="1">
        <v>40481.389930555553</v>
      </c>
    </row>
    <row r="3239" spans="1:15" x14ac:dyDescent="0.35">
      <c r="A3239" t="s">
        <v>15</v>
      </c>
      <c r="B3239" t="s">
        <v>25</v>
      </c>
      <c r="C3239">
        <v>763060</v>
      </c>
      <c r="D3239" t="s">
        <v>17</v>
      </c>
      <c r="E3239" t="s">
        <v>18</v>
      </c>
      <c r="F3239" t="s">
        <v>19</v>
      </c>
      <c r="G3239" t="s">
        <v>20</v>
      </c>
      <c r="H3239" t="s">
        <v>46</v>
      </c>
      <c r="I3239" t="s">
        <v>22</v>
      </c>
      <c r="N3239" t="s">
        <v>24</v>
      </c>
      <c r="O3239" s="1">
        <v>40481.671099537038</v>
      </c>
    </row>
    <row r="3240" spans="1:15" x14ac:dyDescent="0.35">
      <c r="A3240" t="s">
        <v>15</v>
      </c>
      <c r="B3240" t="s">
        <v>25</v>
      </c>
      <c r="C3240">
        <v>973432</v>
      </c>
      <c r="D3240" t="s">
        <v>17</v>
      </c>
      <c r="E3240" t="s">
        <v>18</v>
      </c>
      <c r="F3240" t="s">
        <v>19</v>
      </c>
      <c r="G3240" t="s">
        <v>20</v>
      </c>
      <c r="I3240" t="s">
        <v>22</v>
      </c>
      <c r="N3240" t="s">
        <v>24</v>
      </c>
      <c r="O3240" s="1">
        <v>40481.741423611114</v>
      </c>
    </row>
    <row r="3241" spans="1:15" x14ac:dyDescent="0.35">
      <c r="A3241" t="s">
        <v>15</v>
      </c>
      <c r="B3241" t="s">
        <v>16</v>
      </c>
      <c r="C3241">
        <v>586301</v>
      </c>
      <c r="D3241" t="s">
        <v>17</v>
      </c>
      <c r="E3241" t="s">
        <v>18</v>
      </c>
      <c r="I3241" t="s">
        <v>22</v>
      </c>
      <c r="N3241" t="s">
        <v>24</v>
      </c>
      <c r="O3241" s="1">
        <v>40481.751932870371</v>
      </c>
    </row>
    <row r="3242" spans="1:15" x14ac:dyDescent="0.35">
      <c r="A3242" t="s">
        <v>759</v>
      </c>
      <c r="B3242" t="s">
        <v>25</v>
      </c>
      <c r="C3242">
        <v>871222</v>
      </c>
      <c r="D3242" t="s">
        <v>17</v>
      </c>
      <c r="E3242" t="s">
        <v>18</v>
      </c>
      <c r="F3242" t="s">
        <v>34</v>
      </c>
      <c r="G3242" t="s">
        <v>20</v>
      </c>
      <c r="H3242" t="s">
        <v>2618</v>
      </c>
      <c r="I3242" t="s">
        <v>22</v>
      </c>
      <c r="K3242" t="s">
        <v>81</v>
      </c>
      <c r="M3242" t="s">
        <v>2585</v>
      </c>
      <c r="N3242" t="s">
        <v>24</v>
      </c>
      <c r="O3242" s="1">
        <v>40482.390416666669</v>
      </c>
    </row>
    <row r="3243" spans="1:15" x14ac:dyDescent="0.35">
      <c r="A3243" t="s">
        <v>972</v>
      </c>
      <c r="B3243" t="s">
        <v>25</v>
      </c>
      <c r="C3243">
        <v>149277</v>
      </c>
      <c r="D3243" t="s">
        <v>17</v>
      </c>
      <c r="E3243" t="s">
        <v>18</v>
      </c>
      <c r="F3243" t="s">
        <v>19</v>
      </c>
      <c r="G3243" t="s">
        <v>20</v>
      </c>
      <c r="H3243" t="s">
        <v>592</v>
      </c>
      <c r="I3243" t="s">
        <v>22</v>
      </c>
      <c r="K3243" t="s">
        <v>250</v>
      </c>
      <c r="L3243" t="s">
        <v>1237</v>
      </c>
      <c r="N3243" t="s">
        <v>24</v>
      </c>
      <c r="O3243" s="1">
        <v>40482.480891203704</v>
      </c>
    </row>
    <row r="3244" spans="1:15" x14ac:dyDescent="0.35">
      <c r="A3244" t="s">
        <v>15</v>
      </c>
      <c r="B3244" t="s">
        <v>16</v>
      </c>
      <c r="C3244">
        <v>315156</v>
      </c>
      <c r="D3244" t="s">
        <v>17</v>
      </c>
      <c r="E3244" t="s">
        <v>18</v>
      </c>
      <c r="F3244" t="s">
        <v>19</v>
      </c>
      <c r="G3244" t="s">
        <v>20</v>
      </c>
      <c r="H3244" t="s">
        <v>258</v>
      </c>
      <c r="I3244" t="s">
        <v>22</v>
      </c>
      <c r="N3244" t="s">
        <v>24</v>
      </c>
      <c r="O3244" s="1">
        <v>40482.818796296298</v>
      </c>
    </row>
    <row r="3245" spans="1:15" x14ac:dyDescent="0.35">
      <c r="A3245" t="s">
        <v>15</v>
      </c>
      <c r="B3245" t="s">
        <v>25</v>
      </c>
      <c r="C3245">
        <v>312873</v>
      </c>
      <c r="D3245" t="s">
        <v>17</v>
      </c>
      <c r="E3245" t="s">
        <v>18</v>
      </c>
      <c r="F3245" t="s">
        <v>19</v>
      </c>
      <c r="G3245" t="s">
        <v>20</v>
      </c>
      <c r="H3245" t="s">
        <v>261</v>
      </c>
      <c r="I3245" t="s">
        <v>22</v>
      </c>
      <c r="J3245">
        <v>460</v>
      </c>
      <c r="K3245" t="s">
        <v>81</v>
      </c>
      <c r="N3245" t="s">
        <v>24</v>
      </c>
      <c r="O3245" s="1">
        <v>40482.987141203703</v>
      </c>
    </row>
    <row r="3246" spans="1:15" x14ac:dyDescent="0.35">
      <c r="A3246" t="s">
        <v>15</v>
      </c>
      <c r="B3246" t="s">
        <v>16</v>
      </c>
      <c r="C3246" t="s">
        <v>2881</v>
      </c>
      <c r="D3246" t="s">
        <v>17</v>
      </c>
      <c r="E3246" t="s">
        <v>18</v>
      </c>
      <c r="F3246" t="s">
        <v>34</v>
      </c>
      <c r="G3246" t="s">
        <v>20</v>
      </c>
      <c r="H3246" t="s">
        <v>85</v>
      </c>
      <c r="I3246" t="s">
        <v>22</v>
      </c>
      <c r="K3246" t="s">
        <v>493</v>
      </c>
      <c r="N3246" t="s">
        <v>24</v>
      </c>
      <c r="O3246" s="1">
        <v>40483.449756944443</v>
      </c>
    </row>
    <row r="3247" spans="1:15" x14ac:dyDescent="0.35">
      <c r="A3247" t="s">
        <v>327</v>
      </c>
      <c r="B3247" t="s">
        <v>16</v>
      </c>
      <c r="C3247">
        <v>880428</v>
      </c>
      <c r="D3247" t="s">
        <v>17</v>
      </c>
      <c r="E3247" t="s">
        <v>18</v>
      </c>
      <c r="F3247" t="s">
        <v>34</v>
      </c>
      <c r="G3247" t="s">
        <v>20</v>
      </c>
      <c r="H3247" t="s">
        <v>2629</v>
      </c>
      <c r="I3247" t="s">
        <v>22</v>
      </c>
      <c r="J3247" t="s">
        <v>2630</v>
      </c>
      <c r="M3247" t="s">
        <v>2631</v>
      </c>
      <c r="N3247" t="s">
        <v>24</v>
      </c>
      <c r="O3247" s="1">
        <v>40483.569328703707</v>
      </c>
    </row>
    <row r="3248" spans="1:15" x14ac:dyDescent="0.35">
      <c r="A3248" t="s">
        <v>1381</v>
      </c>
      <c r="B3248" t="s">
        <v>25</v>
      </c>
      <c r="C3248">
        <v>541150</v>
      </c>
      <c r="D3248" t="s">
        <v>17</v>
      </c>
      <c r="E3248" t="s">
        <v>18</v>
      </c>
      <c r="F3248" t="s">
        <v>34</v>
      </c>
      <c r="H3248" t="s">
        <v>437</v>
      </c>
      <c r="I3248" t="s">
        <v>144</v>
      </c>
      <c r="J3248">
        <v>460</v>
      </c>
      <c r="K3248" t="s">
        <v>197</v>
      </c>
      <c r="M3248" t="s">
        <v>2061</v>
      </c>
      <c r="N3248" t="s">
        <v>24</v>
      </c>
      <c r="O3248" s="1">
        <v>40485.276006944441</v>
      </c>
    </row>
    <row r="3249" spans="1:15" x14ac:dyDescent="0.35">
      <c r="A3249" t="s">
        <v>221</v>
      </c>
      <c r="B3249" t="s">
        <v>25</v>
      </c>
      <c r="C3249">
        <v>709795</v>
      </c>
      <c r="D3249" t="s">
        <v>17</v>
      </c>
      <c r="E3249" t="s">
        <v>18</v>
      </c>
      <c r="F3249" t="s">
        <v>34</v>
      </c>
      <c r="G3249" t="s">
        <v>20</v>
      </c>
      <c r="H3249" t="s">
        <v>2346</v>
      </c>
      <c r="I3249" t="s">
        <v>22</v>
      </c>
      <c r="L3249">
        <v>1969</v>
      </c>
      <c r="M3249" t="s">
        <v>2347</v>
      </c>
      <c r="N3249" t="s">
        <v>34</v>
      </c>
      <c r="O3249" s="1">
        <v>40485.743356481478</v>
      </c>
    </row>
    <row r="3250" spans="1:15" x14ac:dyDescent="0.35">
      <c r="A3250" t="s">
        <v>221</v>
      </c>
      <c r="B3250" t="s">
        <v>16</v>
      </c>
      <c r="C3250">
        <v>53832</v>
      </c>
      <c r="D3250" t="s">
        <v>17</v>
      </c>
      <c r="E3250" t="s">
        <v>18</v>
      </c>
      <c r="F3250" t="s">
        <v>19</v>
      </c>
      <c r="G3250" t="s">
        <v>27</v>
      </c>
      <c r="I3250" t="s">
        <v>22</v>
      </c>
      <c r="K3250" t="s">
        <v>139</v>
      </c>
      <c r="N3250" t="s">
        <v>34</v>
      </c>
      <c r="O3250" s="1">
        <v>40485.936006944445</v>
      </c>
    </row>
    <row r="3251" spans="1:15" x14ac:dyDescent="0.35">
      <c r="A3251" t="s">
        <v>972</v>
      </c>
      <c r="B3251" t="s">
        <v>25</v>
      </c>
      <c r="C3251">
        <v>470983</v>
      </c>
      <c r="D3251" t="s">
        <v>17</v>
      </c>
      <c r="E3251" t="s">
        <v>18</v>
      </c>
      <c r="F3251" t="s">
        <v>19</v>
      </c>
      <c r="G3251" t="s">
        <v>20</v>
      </c>
      <c r="H3251" t="s">
        <v>719</v>
      </c>
      <c r="I3251" t="s">
        <v>22</v>
      </c>
      <c r="K3251" t="s">
        <v>250</v>
      </c>
      <c r="N3251" t="s">
        <v>24</v>
      </c>
      <c r="O3251" s="1">
        <v>40486.395208333335</v>
      </c>
    </row>
    <row r="3252" spans="1:15" x14ac:dyDescent="0.35">
      <c r="A3252" t="s">
        <v>15</v>
      </c>
      <c r="B3252" t="s">
        <v>25</v>
      </c>
      <c r="C3252">
        <v>32972</v>
      </c>
      <c r="D3252" t="s">
        <v>17</v>
      </c>
      <c r="E3252" t="s">
        <v>18</v>
      </c>
      <c r="F3252" t="s">
        <v>19</v>
      </c>
      <c r="H3252" t="s">
        <v>719</v>
      </c>
      <c r="I3252" t="s">
        <v>22</v>
      </c>
      <c r="N3252" t="s">
        <v>24</v>
      </c>
      <c r="O3252" s="1">
        <v>40486.396122685182</v>
      </c>
    </row>
    <row r="3253" spans="1:15" x14ac:dyDescent="0.35">
      <c r="A3253" t="s">
        <v>15</v>
      </c>
      <c r="B3253" t="s">
        <v>25</v>
      </c>
      <c r="C3253">
        <v>533132</v>
      </c>
      <c r="D3253" t="s">
        <v>17</v>
      </c>
      <c r="E3253" t="s">
        <v>18</v>
      </c>
      <c r="I3253" t="s">
        <v>22</v>
      </c>
      <c r="N3253" t="s">
        <v>24</v>
      </c>
      <c r="O3253" s="1">
        <v>40486.434305555558</v>
      </c>
    </row>
    <row r="3254" spans="1:15" x14ac:dyDescent="0.35">
      <c r="A3254" t="s">
        <v>15</v>
      </c>
      <c r="B3254" t="s">
        <v>25</v>
      </c>
      <c r="C3254">
        <v>586678</v>
      </c>
      <c r="D3254" t="s">
        <v>17</v>
      </c>
      <c r="E3254" t="s">
        <v>18</v>
      </c>
      <c r="F3254" t="s">
        <v>96</v>
      </c>
      <c r="G3254" t="s">
        <v>20</v>
      </c>
      <c r="I3254" t="s">
        <v>22</v>
      </c>
      <c r="K3254" t="s">
        <v>139</v>
      </c>
      <c r="N3254" t="s">
        <v>24</v>
      </c>
      <c r="O3254" s="1">
        <v>40486.511550925927</v>
      </c>
    </row>
    <row r="3255" spans="1:15" x14ac:dyDescent="0.35">
      <c r="A3255" t="s">
        <v>560</v>
      </c>
      <c r="B3255" t="s">
        <v>25</v>
      </c>
      <c r="C3255">
        <v>880931</v>
      </c>
      <c r="D3255" t="s">
        <v>17</v>
      </c>
      <c r="E3255" t="s">
        <v>18</v>
      </c>
      <c r="F3255" t="s">
        <v>19</v>
      </c>
      <c r="G3255" t="s">
        <v>20</v>
      </c>
      <c r="H3255" t="s">
        <v>2633</v>
      </c>
      <c r="I3255" t="s">
        <v>22</v>
      </c>
      <c r="J3255" t="s">
        <v>580</v>
      </c>
      <c r="K3255" t="s">
        <v>195</v>
      </c>
      <c r="M3255" t="s">
        <v>2634</v>
      </c>
      <c r="N3255" t="s">
        <v>34</v>
      </c>
      <c r="O3255" s="1">
        <v>40486.688854166663</v>
      </c>
    </row>
    <row r="3256" spans="1:15" x14ac:dyDescent="0.35">
      <c r="A3256" t="s">
        <v>15</v>
      </c>
      <c r="B3256" t="s">
        <v>16</v>
      </c>
      <c r="C3256">
        <v>473207</v>
      </c>
      <c r="D3256" t="s">
        <v>17</v>
      </c>
      <c r="E3256" t="s">
        <v>18</v>
      </c>
      <c r="F3256" t="s">
        <v>19</v>
      </c>
      <c r="G3256" t="s">
        <v>20</v>
      </c>
      <c r="H3256" t="s">
        <v>369</v>
      </c>
      <c r="I3256" t="s">
        <v>22</v>
      </c>
      <c r="N3256" t="s">
        <v>24</v>
      </c>
      <c r="O3256" s="1">
        <v>40487.373310185183</v>
      </c>
    </row>
    <row r="3257" spans="1:15" x14ac:dyDescent="0.35">
      <c r="A3257" t="s">
        <v>15</v>
      </c>
      <c r="B3257" t="s">
        <v>16</v>
      </c>
      <c r="C3257">
        <v>168363</v>
      </c>
      <c r="D3257" t="s">
        <v>17</v>
      </c>
      <c r="E3257" t="s">
        <v>18</v>
      </c>
      <c r="F3257" t="s">
        <v>19</v>
      </c>
      <c r="I3257" t="s">
        <v>22</v>
      </c>
      <c r="N3257" t="s">
        <v>24</v>
      </c>
      <c r="O3257" s="1">
        <v>40487.611828703702</v>
      </c>
    </row>
    <row r="3258" spans="1:15" x14ac:dyDescent="0.35">
      <c r="A3258" t="s">
        <v>59</v>
      </c>
      <c r="B3258" t="s">
        <v>16</v>
      </c>
      <c r="C3258">
        <v>3599</v>
      </c>
      <c r="D3258" t="s">
        <v>17</v>
      </c>
      <c r="E3258" t="s">
        <v>18</v>
      </c>
      <c r="F3258" t="s">
        <v>19</v>
      </c>
      <c r="H3258" t="s">
        <v>219</v>
      </c>
      <c r="I3258" t="s">
        <v>22</v>
      </c>
      <c r="M3258" t="s">
        <v>220</v>
      </c>
      <c r="N3258" t="s">
        <v>24</v>
      </c>
      <c r="O3258" s="1">
        <v>40487.808576388888</v>
      </c>
    </row>
    <row r="3259" spans="1:15" x14ac:dyDescent="0.35">
      <c r="A3259" t="s">
        <v>15</v>
      </c>
      <c r="B3259" t="s">
        <v>25</v>
      </c>
      <c r="C3259">
        <v>686054</v>
      </c>
      <c r="D3259" t="s">
        <v>17</v>
      </c>
      <c r="E3259" t="s">
        <v>18</v>
      </c>
      <c r="I3259" t="s">
        <v>22</v>
      </c>
      <c r="N3259" t="s">
        <v>24</v>
      </c>
      <c r="O3259" s="1">
        <v>40488.373680555553</v>
      </c>
    </row>
    <row r="3260" spans="1:15" x14ac:dyDescent="0.35">
      <c r="A3260" t="s">
        <v>560</v>
      </c>
      <c r="B3260" t="s">
        <v>25</v>
      </c>
      <c r="C3260">
        <v>638615</v>
      </c>
      <c r="D3260" t="s">
        <v>17</v>
      </c>
      <c r="E3260" t="s">
        <v>18</v>
      </c>
      <c r="H3260" t="s">
        <v>153</v>
      </c>
      <c r="I3260" t="s">
        <v>22</v>
      </c>
      <c r="M3260" t="s">
        <v>2230</v>
      </c>
      <c r="N3260" t="s">
        <v>24</v>
      </c>
      <c r="O3260" s="1">
        <v>40488.430995370371</v>
      </c>
    </row>
    <row r="3261" spans="1:15" x14ac:dyDescent="0.35">
      <c r="A3261" t="s">
        <v>327</v>
      </c>
      <c r="B3261" t="s">
        <v>25</v>
      </c>
      <c r="C3261">
        <v>395574</v>
      </c>
      <c r="D3261" t="s">
        <v>17</v>
      </c>
      <c r="E3261" t="s">
        <v>18</v>
      </c>
      <c r="F3261" t="s">
        <v>19</v>
      </c>
      <c r="G3261" t="s">
        <v>20</v>
      </c>
      <c r="H3261" t="s">
        <v>1789</v>
      </c>
      <c r="I3261" t="s">
        <v>22</v>
      </c>
      <c r="M3261" t="s">
        <v>1790</v>
      </c>
      <c r="N3261" t="s">
        <v>24</v>
      </c>
      <c r="O3261" s="1">
        <v>40488.514178240737</v>
      </c>
    </row>
    <row r="3262" spans="1:15" x14ac:dyDescent="0.35">
      <c r="A3262" t="s">
        <v>15</v>
      </c>
      <c r="B3262" t="s">
        <v>25</v>
      </c>
      <c r="C3262">
        <v>356357</v>
      </c>
      <c r="D3262" t="s">
        <v>17</v>
      </c>
      <c r="E3262" t="s">
        <v>18</v>
      </c>
      <c r="F3262" t="s">
        <v>19</v>
      </c>
      <c r="G3262" t="s">
        <v>20</v>
      </c>
      <c r="H3262" t="s">
        <v>806</v>
      </c>
      <c r="I3262" t="s">
        <v>22</v>
      </c>
      <c r="N3262" t="s">
        <v>24</v>
      </c>
      <c r="O3262" s="1">
        <v>40488.640011574076</v>
      </c>
    </row>
    <row r="3263" spans="1:15" x14ac:dyDescent="0.35">
      <c r="A3263" t="s">
        <v>15</v>
      </c>
      <c r="B3263" t="s">
        <v>25</v>
      </c>
      <c r="C3263">
        <v>362012</v>
      </c>
      <c r="D3263" t="s">
        <v>17</v>
      </c>
      <c r="E3263" t="s">
        <v>18</v>
      </c>
      <c r="F3263" t="s">
        <v>19</v>
      </c>
      <c r="H3263" t="s">
        <v>254</v>
      </c>
      <c r="I3263" t="s">
        <v>22</v>
      </c>
      <c r="K3263" t="s">
        <v>81</v>
      </c>
      <c r="N3263" t="s">
        <v>24</v>
      </c>
      <c r="O3263" s="1">
        <v>40489.510393518518</v>
      </c>
    </row>
    <row r="3264" spans="1:15" x14ac:dyDescent="0.35">
      <c r="A3264" t="s">
        <v>15</v>
      </c>
      <c r="B3264" t="s">
        <v>25</v>
      </c>
      <c r="C3264">
        <v>952961</v>
      </c>
      <c r="D3264" t="s">
        <v>17</v>
      </c>
      <c r="E3264" t="s">
        <v>18</v>
      </c>
      <c r="F3264" t="s">
        <v>19</v>
      </c>
      <c r="G3264" t="s">
        <v>20</v>
      </c>
      <c r="H3264" t="s">
        <v>37</v>
      </c>
      <c r="I3264" t="s">
        <v>22</v>
      </c>
      <c r="K3264" t="s">
        <v>132</v>
      </c>
      <c r="M3264" t="s">
        <v>2741</v>
      </c>
      <c r="N3264" t="s">
        <v>24</v>
      </c>
      <c r="O3264" s="1">
        <v>40489.569282407407</v>
      </c>
    </row>
    <row r="3265" spans="1:15" x14ac:dyDescent="0.35">
      <c r="A3265" t="s">
        <v>15</v>
      </c>
      <c r="B3265" t="s">
        <v>16</v>
      </c>
      <c r="C3265">
        <v>277055</v>
      </c>
      <c r="D3265" t="s">
        <v>17</v>
      </c>
      <c r="E3265" t="s">
        <v>18</v>
      </c>
      <c r="I3265" t="s">
        <v>22</v>
      </c>
      <c r="N3265" t="s">
        <v>24</v>
      </c>
      <c r="O3265" s="1">
        <v>40489.877962962964</v>
      </c>
    </row>
    <row r="3266" spans="1:15" x14ac:dyDescent="0.35">
      <c r="A3266" t="s">
        <v>15</v>
      </c>
      <c r="B3266" t="s">
        <v>16</v>
      </c>
      <c r="C3266">
        <v>68736</v>
      </c>
      <c r="D3266" t="s">
        <v>17</v>
      </c>
      <c r="E3266" t="s">
        <v>18</v>
      </c>
      <c r="F3266" t="s">
        <v>19</v>
      </c>
      <c r="G3266" t="s">
        <v>27</v>
      </c>
      <c r="H3266" t="s">
        <v>481</v>
      </c>
      <c r="I3266" t="s">
        <v>22</v>
      </c>
      <c r="N3266" t="s">
        <v>24</v>
      </c>
      <c r="O3266" s="1">
        <v>40490.665567129632</v>
      </c>
    </row>
    <row r="3267" spans="1:15" x14ac:dyDescent="0.35">
      <c r="A3267" t="s">
        <v>972</v>
      </c>
      <c r="B3267" t="s">
        <v>25</v>
      </c>
      <c r="C3267">
        <v>228167</v>
      </c>
      <c r="D3267" t="s">
        <v>17</v>
      </c>
      <c r="E3267" t="s">
        <v>18</v>
      </c>
      <c r="F3267" t="s">
        <v>19</v>
      </c>
      <c r="G3267" t="s">
        <v>20</v>
      </c>
      <c r="H3267" t="s">
        <v>224</v>
      </c>
      <c r="I3267" t="s">
        <v>22</v>
      </c>
      <c r="K3267" t="s">
        <v>250</v>
      </c>
      <c r="M3267" t="s">
        <v>1407</v>
      </c>
      <c r="N3267" t="s">
        <v>24</v>
      </c>
      <c r="O3267" s="1">
        <v>40491.687893518516</v>
      </c>
    </row>
    <row r="3268" spans="1:15" x14ac:dyDescent="0.35">
      <c r="A3268" t="s">
        <v>500</v>
      </c>
      <c r="B3268" t="s">
        <v>25</v>
      </c>
      <c r="C3268">
        <v>53491</v>
      </c>
      <c r="D3268" t="s">
        <v>17</v>
      </c>
      <c r="E3268" t="s">
        <v>18</v>
      </c>
      <c r="F3268" t="s">
        <v>19</v>
      </c>
      <c r="G3268" t="s">
        <v>27</v>
      </c>
      <c r="H3268" t="s">
        <v>600</v>
      </c>
      <c r="I3268" t="s">
        <v>180</v>
      </c>
      <c r="N3268" t="s">
        <v>24</v>
      </c>
      <c r="O3268" s="1">
        <v>40491.867372685185</v>
      </c>
    </row>
    <row r="3269" spans="1:15" x14ac:dyDescent="0.35">
      <c r="A3269" t="s">
        <v>221</v>
      </c>
      <c r="B3269" t="s">
        <v>25</v>
      </c>
      <c r="C3269">
        <v>704192</v>
      </c>
      <c r="D3269" t="s">
        <v>17</v>
      </c>
      <c r="E3269" t="s">
        <v>18</v>
      </c>
      <c r="F3269" t="s">
        <v>19</v>
      </c>
      <c r="G3269" t="s">
        <v>20</v>
      </c>
      <c r="H3269" t="s">
        <v>98</v>
      </c>
      <c r="I3269" t="s">
        <v>22</v>
      </c>
      <c r="N3269" t="s">
        <v>24</v>
      </c>
      <c r="O3269" s="1">
        <v>40492.698680555557</v>
      </c>
    </row>
    <row r="3270" spans="1:15" x14ac:dyDescent="0.35">
      <c r="A3270" t="s">
        <v>221</v>
      </c>
      <c r="B3270" t="s">
        <v>25</v>
      </c>
      <c r="C3270">
        <v>22777</v>
      </c>
      <c r="D3270" t="s">
        <v>17</v>
      </c>
      <c r="E3270" t="s">
        <v>18</v>
      </c>
      <c r="F3270" t="s">
        <v>96</v>
      </c>
      <c r="G3270" t="s">
        <v>27</v>
      </c>
      <c r="I3270" t="s">
        <v>22</v>
      </c>
      <c r="N3270" t="s">
        <v>34</v>
      </c>
      <c r="O3270" s="1">
        <v>40492.795335648145</v>
      </c>
    </row>
    <row r="3271" spans="1:15" x14ac:dyDescent="0.35">
      <c r="A3271" t="s">
        <v>15</v>
      </c>
      <c r="B3271" t="s">
        <v>25</v>
      </c>
      <c r="C3271">
        <v>604329</v>
      </c>
      <c r="D3271" t="s">
        <v>17</v>
      </c>
      <c r="E3271" t="s">
        <v>18</v>
      </c>
      <c r="F3271" t="s">
        <v>19</v>
      </c>
      <c r="I3271" t="s">
        <v>22</v>
      </c>
      <c r="N3271" t="s">
        <v>24</v>
      </c>
      <c r="O3271" s="1">
        <v>40492.945717592593</v>
      </c>
    </row>
    <row r="3272" spans="1:15" x14ac:dyDescent="0.35">
      <c r="A3272" t="s">
        <v>327</v>
      </c>
      <c r="B3272" t="s">
        <v>16</v>
      </c>
      <c r="C3272">
        <v>6990</v>
      </c>
      <c r="D3272" t="s">
        <v>17</v>
      </c>
      <c r="E3272" t="s">
        <v>18</v>
      </c>
      <c r="F3272" t="s">
        <v>19</v>
      </c>
      <c r="G3272" t="s">
        <v>27</v>
      </c>
      <c r="H3272" t="s">
        <v>352</v>
      </c>
      <c r="I3272" t="s">
        <v>22</v>
      </c>
      <c r="K3272" t="s">
        <v>84</v>
      </c>
      <c r="N3272" t="s">
        <v>24</v>
      </c>
      <c r="O3272" s="1">
        <v>40492.953611111108</v>
      </c>
    </row>
    <row r="3273" spans="1:15" x14ac:dyDescent="0.35">
      <c r="A3273" t="s">
        <v>500</v>
      </c>
      <c r="B3273" t="s">
        <v>25</v>
      </c>
      <c r="C3273">
        <v>570282</v>
      </c>
      <c r="D3273" t="s">
        <v>17</v>
      </c>
      <c r="E3273" t="s">
        <v>18</v>
      </c>
      <c r="F3273" t="s">
        <v>34</v>
      </c>
      <c r="G3273" t="s">
        <v>20</v>
      </c>
      <c r="H3273" t="s">
        <v>74</v>
      </c>
      <c r="I3273" t="s">
        <v>22</v>
      </c>
      <c r="M3273" t="s">
        <v>2112</v>
      </c>
      <c r="N3273" t="s">
        <v>24</v>
      </c>
      <c r="O3273" s="1">
        <v>40492.960057870368</v>
      </c>
    </row>
    <row r="3274" spans="1:15" x14ac:dyDescent="0.35">
      <c r="B3274" t="s">
        <v>25</v>
      </c>
      <c r="C3274">
        <v>331</v>
      </c>
      <c r="D3274" t="s">
        <v>17</v>
      </c>
      <c r="E3274" t="s">
        <v>26</v>
      </c>
      <c r="F3274" t="s">
        <v>19</v>
      </c>
      <c r="G3274" t="s">
        <v>27</v>
      </c>
      <c r="H3274" t="s">
        <v>28</v>
      </c>
      <c r="I3274" t="s">
        <v>22</v>
      </c>
      <c r="K3274" t="s">
        <v>31</v>
      </c>
      <c r="M3274" t="s">
        <v>67</v>
      </c>
      <c r="N3274" t="s">
        <v>24</v>
      </c>
      <c r="O3274" s="1">
        <v>40493.135682870372</v>
      </c>
    </row>
    <row r="3275" spans="1:15" x14ac:dyDescent="0.35">
      <c r="A3275" t="s">
        <v>15</v>
      </c>
      <c r="B3275" t="s">
        <v>16</v>
      </c>
      <c r="C3275">
        <v>674148</v>
      </c>
      <c r="D3275" t="s">
        <v>17</v>
      </c>
      <c r="E3275" t="s">
        <v>18</v>
      </c>
      <c r="F3275" t="s">
        <v>19</v>
      </c>
      <c r="G3275" t="s">
        <v>20</v>
      </c>
      <c r="I3275" t="s">
        <v>22</v>
      </c>
      <c r="N3275" t="s">
        <v>24</v>
      </c>
      <c r="O3275" s="1">
        <v>40493.533530092594</v>
      </c>
    </row>
    <row r="3276" spans="1:15" x14ac:dyDescent="0.35">
      <c r="A3276" t="s">
        <v>15</v>
      </c>
      <c r="B3276" t="s">
        <v>16</v>
      </c>
      <c r="C3276">
        <v>351749</v>
      </c>
      <c r="D3276" t="s">
        <v>17</v>
      </c>
      <c r="E3276" t="s">
        <v>18</v>
      </c>
      <c r="F3276" t="s">
        <v>19</v>
      </c>
      <c r="G3276" t="s">
        <v>20</v>
      </c>
      <c r="H3276" t="s">
        <v>1680</v>
      </c>
      <c r="I3276" t="s">
        <v>22</v>
      </c>
      <c r="L3276" t="s">
        <v>1681</v>
      </c>
      <c r="M3276" t="s">
        <v>1682</v>
      </c>
      <c r="N3276" t="s">
        <v>167</v>
      </c>
      <c r="O3276" s="1">
        <v>40493.599953703706</v>
      </c>
    </row>
    <row r="3277" spans="1:15" x14ac:dyDescent="0.35">
      <c r="A3277" t="s">
        <v>15</v>
      </c>
      <c r="B3277" t="s">
        <v>16</v>
      </c>
      <c r="C3277">
        <v>497950</v>
      </c>
      <c r="D3277" t="s">
        <v>17</v>
      </c>
      <c r="E3277" t="s">
        <v>18</v>
      </c>
      <c r="F3277" t="s">
        <v>19</v>
      </c>
      <c r="I3277" t="s">
        <v>22</v>
      </c>
      <c r="N3277" t="s">
        <v>24</v>
      </c>
      <c r="O3277" s="1">
        <v>40493.754467592589</v>
      </c>
    </row>
    <row r="3278" spans="1:15" x14ac:dyDescent="0.35">
      <c r="A3278" t="s">
        <v>500</v>
      </c>
      <c r="B3278" t="s">
        <v>25</v>
      </c>
      <c r="C3278">
        <v>763243</v>
      </c>
      <c r="D3278" t="s">
        <v>17</v>
      </c>
      <c r="E3278" t="s">
        <v>18</v>
      </c>
      <c r="F3278" t="s">
        <v>34</v>
      </c>
      <c r="G3278" t="s">
        <v>20</v>
      </c>
      <c r="H3278" t="s">
        <v>995</v>
      </c>
      <c r="I3278" t="s">
        <v>22</v>
      </c>
      <c r="K3278" t="s">
        <v>197</v>
      </c>
      <c r="N3278" t="s">
        <v>24</v>
      </c>
      <c r="O3278" s="1">
        <v>40494.546527777777</v>
      </c>
    </row>
    <row r="3279" spans="1:15" x14ac:dyDescent="0.35">
      <c r="A3279" t="s">
        <v>15</v>
      </c>
      <c r="B3279" t="s">
        <v>16</v>
      </c>
      <c r="C3279">
        <v>626328</v>
      </c>
      <c r="D3279" t="s">
        <v>17</v>
      </c>
      <c r="E3279" t="s">
        <v>18</v>
      </c>
      <c r="F3279" t="s">
        <v>19</v>
      </c>
      <c r="G3279" t="s">
        <v>20</v>
      </c>
      <c r="H3279" t="s">
        <v>2207</v>
      </c>
      <c r="I3279" t="s">
        <v>22</v>
      </c>
      <c r="N3279" t="s">
        <v>24</v>
      </c>
      <c r="O3279" s="1">
        <v>40494.813900462963</v>
      </c>
    </row>
    <row r="3280" spans="1:15" x14ac:dyDescent="0.35">
      <c r="A3280" t="s">
        <v>560</v>
      </c>
      <c r="B3280" t="s">
        <v>25</v>
      </c>
      <c r="C3280">
        <v>841824</v>
      </c>
      <c r="D3280" t="s">
        <v>17</v>
      </c>
      <c r="E3280" t="s">
        <v>18</v>
      </c>
      <c r="F3280" t="s">
        <v>19</v>
      </c>
      <c r="G3280" t="s">
        <v>20</v>
      </c>
      <c r="H3280" t="s">
        <v>2551</v>
      </c>
      <c r="I3280" t="s">
        <v>22</v>
      </c>
      <c r="K3280" t="s">
        <v>195</v>
      </c>
      <c r="M3280" t="s">
        <v>2552</v>
      </c>
      <c r="N3280" t="s">
        <v>24</v>
      </c>
      <c r="O3280" s="1">
        <v>40495.50273148148</v>
      </c>
    </row>
    <row r="3281" spans="1:15" x14ac:dyDescent="0.35">
      <c r="A3281" t="s">
        <v>327</v>
      </c>
      <c r="B3281" t="s">
        <v>25</v>
      </c>
      <c r="C3281" t="s">
        <v>2843</v>
      </c>
      <c r="D3281" t="s">
        <v>17</v>
      </c>
      <c r="E3281" t="s">
        <v>18</v>
      </c>
      <c r="F3281" t="s">
        <v>19</v>
      </c>
      <c r="G3281" t="s">
        <v>20</v>
      </c>
      <c r="H3281" t="s">
        <v>47</v>
      </c>
      <c r="I3281" t="s">
        <v>22</v>
      </c>
      <c r="N3281" t="s">
        <v>24</v>
      </c>
      <c r="O3281" s="1">
        <v>40495.51421296296</v>
      </c>
    </row>
    <row r="3282" spans="1:15" x14ac:dyDescent="0.35">
      <c r="A3282" t="s">
        <v>221</v>
      </c>
      <c r="B3282" t="s">
        <v>25</v>
      </c>
      <c r="C3282">
        <v>22405</v>
      </c>
      <c r="D3282" t="s">
        <v>17</v>
      </c>
      <c r="E3282" t="s">
        <v>18</v>
      </c>
      <c r="F3282" t="s">
        <v>19</v>
      </c>
      <c r="H3282" t="s">
        <v>37</v>
      </c>
      <c r="I3282" t="s">
        <v>22</v>
      </c>
      <c r="N3282" t="s">
        <v>167</v>
      </c>
      <c r="O3282" s="1">
        <v>40495.680034722223</v>
      </c>
    </row>
    <row r="3283" spans="1:15" x14ac:dyDescent="0.35">
      <c r="A3283" t="s">
        <v>15</v>
      </c>
      <c r="B3283" t="s">
        <v>25</v>
      </c>
      <c r="C3283">
        <v>747778</v>
      </c>
      <c r="D3283" t="s">
        <v>17</v>
      </c>
      <c r="E3283" t="s">
        <v>18</v>
      </c>
      <c r="F3283" t="s">
        <v>19</v>
      </c>
      <c r="G3283" t="s">
        <v>20</v>
      </c>
      <c r="H3283" t="s">
        <v>265</v>
      </c>
      <c r="I3283" t="s">
        <v>22</v>
      </c>
      <c r="N3283" t="s">
        <v>24</v>
      </c>
      <c r="O3283" s="1">
        <v>40495.754976851851</v>
      </c>
    </row>
    <row r="3284" spans="1:15" x14ac:dyDescent="0.35">
      <c r="B3284" t="s">
        <v>1112</v>
      </c>
      <c r="C3284">
        <v>266122</v>
      </c>
      <c r="D3284" t="s">
        <v>17</v>
      </c>
      <c r="E3284" t="s">
        <v>18</v>
      </c>
      <c r="F3284" t="s">
        <v>34</v>
      </c>
      <c r="I3284" t="s">
        <v>180</v>
      </c>
      <c r="N3284" t="s">
        <v>24</v>
      </c>
      <c r="O3284" s="1">
        <v>40496.523599537039</v>
      </c>
    </row>
    <row r="3285" spans="1:15" x14ac:dyDescent="0.35">
      <c r="A3285" t="s">
        <v>1381</v>
      </c>
      <c r="B3285" t="s">
        <v>25</v>
      </c>
      <c r="C3285">
        <v>424231</v>
      </c>
      <c r="D3285" t="s">
        <v>17</v>
      </c>
      <c r="E3285" t="s">
        <v>18</v>
      </c>
      <c r="F3285" t="s">
        <v>19</v>
      </c>
      <c r="G3285" t="s">
        <v>20</v>
      </c>
      <c r="H3285" t="s">
        <v>143</v>
      </c>
      <c r="I3285" t="s">
        <v>22</v>
      </c>
      <c r="N3285" t="s">
        <v>24</v>
      </c>
      <c r="O3285" s="1">
        <v>40496.659884259258</v>
      </c>
    </row>
    <row r="3286" spans="1:15" x14ac:dyDescent="0.35">
      <c r="A3286" t="s">
        <v>15</v>
      </c>
      <c r="B3286" t="s">
        <v>25</v>
      </c>
      <c r="C3286">
        <v>357047</v>
      </c>
      <c r="D3286" t="s">
        <v>17</v>
      </c>
      <c r="E3286" t="s">
        <v>18</v>
      </c>
      <c r="F3286" t="s">
        <v>19</v>
      </c>
      <c r="G3286" t="s">
        <v>20</v>
      </c>
      <c r="H3286" t="s">
        <v>254</v>
      </c>
      <c r="I3286" t="s">
        <v>114</v>
      </c>
      <c r="K3286" t="s">
        <v>81</v>
      </c>
      <c r="M3286" t="s">
        <v>1692</v>
      </c>
      <c r="N3286" t="s">
        <v>167</v>
      </c>
      <c r="O3286" s="1">
        <v>40496.677291666667</v>
      </c>
    </row>
    <row r="3287" spans="1:15" x14ac:dyDescent="0.35">
      <c r="A3287" t="s">
        <v>500</v>
      </c>
      <c r="B3287" t="s">
        <v>25</v>
      </c>
      <c r="C3287">
        <v>662670</v>
      </c>
      <c r="D3287" t="s">
        <v>17</v>
      </c>
      <c r="E3287" t="s">
        <v>18</v>
      </c>
      <c r="F3287" t="s">
        <v>34</v>
      </c>
      <c r="G3287" t="s">
        <v>20</v>
      </c>
      <c r="H3287" t="s">
        <v>375</v>
      </c>
      <c r="I3287" t="s">
        <v>22</v>
      </c>
      <c r="K3287" t="s">
        <v>139</v>
      </c>
      <c r="N3287" t="s">
        <v>24</v>
      </c>
      <c r="O3287" s="1">
        <v>40497.302789351852</v>
      </c>
    </row>
    <row r="3288" spans="1:15" x14ac:dyDescent="0.35">
      <c r="A3288" t="s">
        <v>221</v>
      </c>
      <c r="B3288" t="s">
        <v>25</v>
      </c>
      <c r="C3288">
        <v>921053</v>
      </c>
      <c r="D3288" t="s">
        <v>17</v>
      </c>
      <c r="E3288" t="s">
        <v>18</v>
      </c>
      <c r="F3288" t="s">
        <v>34</v>
      </c>
      <c r="G3288" t="s">
        <v>20</v>
      </c>
      <c r="I3288" t="s">
        <v>22</v>
      </c>
      <c r="N3288" t="s">
        <v>24</v>
      </c>
      <c r="O3288" s="1">
        <v>40497.477071759262</v>
      </c>
    </row>
    <row r="3289" spans="1:15" x14ac:dyDescent="0.35">
      <c r="A3289" t="s">
        <v>327</v>
      </c>
      <c r="B3289" t="s">
        <v>1112</v>
      </c>
      <c r="C3289">
        <v>270434</v>
      </c>
      <c r="D3289" t="s">
        <v>17</v>
      </c>
      <c r="E3289" t="s">
        <v>18</v>
      </c>
      <c r="F3289" t="s">
        <v>19</v>
      </c>
      <c r="G3289" t="s">
        <v>20</v>
      </c>
      <c r="H3289" t="s">
        <v>113</v>
      </c>
      <c r="I3289" t="s">
        <v>22</v>
      </c>
      <c r="M3289" t="s">
        <v>1490</v>
      </c>
      <c r="N3289" t="s">
        <v>24</v>
      </c>
      <c r="O3289" s="1">
        <v>40497.505266203705</v>
      </c>
    </row>
    <row r="3290" spans="1:15" x14ac:dyDescent="0.35">
      <c r="A3290" t="s">
        <v>1381</v>
      </c>
      <c r="B3290" t="s">
        <v>25</v>
      </c>
      <c r="C3290">
        <v>401478</v>
      </c>
      <c r="D3290" t="s">
        <v>17</v>
      </c>
      <c r="E3290" t="s">
        <v>18</v>
      </c>
      <c r="F3290" t="s">
        <v>34</v>
      </c>
      <c r="G3290" t="s">
        <v>20</v>
      </c>
      <c r="H3290" t="s">
        <v>1806</v>
      </c>
      <c r="I3290" t="s">
        <v>22</v>
      </c>
      <c r="K3290" t="s">
        <v>197</v>
      </c>
      <c r="L3290">
        <v>1975</v>
      </c>
      <c r="N3290" t="s">
        <v>24</v>
      </c>
      <c r="O3290" s="1">
        <v>40497.535370370373</v>
      </c>
    </row>
    <row r="3291" spans="1:15" x14ac:dyDescent="0.35">
      <c r="A3291" t="s">
        <v>15</v>
      </c>
      <c r="B3291" t="s">
        <v>25</v>
      </c>
      <c r="C3291">
        <v>253823</v>
      </c>
      <c r="D3291" t="s">
        <v>17</v>
      </c>
      <c r="E3291" t="s">
        <v>18</v>
      </c>
      <c r="F3291" t="s">
        <v>19</v>
      </c>
      <c r="G3291" t="s">
        <v>20</v>
      </c>
      <c r="H3291" t="s">
        <v>902</v>
      </c>
      <c r="I3291" t="s">
        <v>22</v>
      </c>
      <c r="M3291" t="s">
        <v>1459</v>
      </c>
      <c r="N3291" t="s">
        <v>24</v>
      </c>
      <c r="O3291" s="1">
        <v>40497.834953703707</v>
      </c>
    </row>
    <row r="3292" spans="1:15" x14ac:dyDescent="0.35">
      <c r="A3292" t="s">
        <v>15</v>
      </c>
      <c r="B3292" t="s">
        <v>25</v>
      </c>
      <c r="C3292">
        <v>76813</v>
      </c>
      <c r="D3292" t="s">
        <v>17</v>
      </c>
      <c r="E3292" t="s">
        <v>18</v>
      </c>
      <c r="F3292" t="s">
        <v>19</v>
      </c>
      <c r="G3292" t="s">
        <v>27</v>
      </c>
      <c r="H3292" t="s">
        <v>71</v>
      </c>
      <c r="I3292" t="s">
        <v>22</v>
      </c>
      <c r="L3292">
        <v>1953</v>
      </c>
      <c r="N3292" t="s">
        <v>24</v>
      </c>
      <c r="O3292" s="1">
        <v>40497.885000000002</v>
      </c>
    </row>
    <row r="3293" spans="1:15" x14ac:dyDescent="0.35">
      <c r="B3293" t="s">
        <v>25</v>
      </c>
      <c r="C3293">
        <v>851195</v>
      </c>
      <c r="D3293" t="s">
        <v>17</v>
      </c>
      <c r="E3293" t="s">
        <v>18</v>
      </c>
      <c r="F3293" t="s">
        <v>34</v>
      </c>
      <c r="G3293" t="s">
        <v>20</v>
      </c>
      <c r="H3293" t="s">
        <v>28</v>
      </c>
      <c r="I3293" t="s">
        <v>22</v>
      </c>
      <c r="K3293" t="s">
        <v>81</v>
      </c>
      <c r="L3293">
        <v>1974</v>
      </c>
      <c r="M3293" t="s">
        <v>2573</v>
      </c>
      <c r="N3293" t="s">
        <v>24</v>
      </c>
      <c r="O3293" s="1">
        <v>40497.979710648149</v>
      </c>
    </row>
    <row r="3294" spans="1:15" x14ac:dyDescent="0.35">
      <c r="A3294" t="s">
        <v>15</v>
      </c>
      <c r="B3294" t="s">
        <v>25</v>
      </c>
      <c r="C3294">
        <v>137936</v>
      </c>
      <c r="D3294" t="s">
        <v>17</v>
      </c>
      <c r="E3294" t="s">
        <v>18</v>
      </c>
      <c r="F3294" t="s">
        <v>19</v>
      </c>
      <c r="G3294" t="s">
        <v>20</v>
      </c>
      <c r="I3294" t="s">
        <v>22</v>
      </c>
      <c r="N3294" t="s">
        <v>24</v>
      </c>
      <c r="O3294" s="1">
        <v>40498.436030092591</v>
      </c>
    </row>
    <row r="3295" spans="1:15" x14ac:dyDescent="0.35">
      <c r="A3295" t="s">
        <v>59</v>
      </c>
      <c r="B3295" t="s">
        <v>25</v>
      </c>
      <c r="C3295">
        <v>4374</v>
      </c>
      <c r="D3295" t="s">
        <v>17</v>
      </c>
      <c r="E3295" t="s">
        <v>18</v>
      </c>
      <c r="F3295" t="s">
        <v>19</v>
      </c>
      <c r="G3295" t="s">
        <v>27</v>
      </c>
      <c r="H3295" t="s">
        <v>28</v>
      </c>
      <c r="I3295" t="s">
        <v>22</v>
      </c>
      <c r="N3295" t="s">
        <v>24</v>
      </c>
      <c r="O3295" s="1">
        <v>40498.463750000003</v>
      </c>
    </row>
    <row r="3296" spans="1:15" x14ac:dyDescent="0.35">
      <c r="A3296" t="s">
        <v>146</v>
      </c>
      <c r="B3296" t="s">
        <v>25</v>
      </c>
      <c r="C3296">
        <v>3252</v>
      </c>
      <c r="D3296" t="s">
        <v>17</v>
      </c>
      <c r="E3296" t="s">
        <v>18</v>
      </c>
      <c r="G3296" t="s">
        <v>27</v>
      </c>
      <c r="H3296" t="s">
        <v>28</v>
      </c>
      <c r="I3296" t="s">
        <v>22</v>
      </c>
      <c r="K3296" t="s">
        <v>81</v>
      </c>
      <c r="L3296" t="s">
        <v>204</v>
      </c>
      <c r="N3296" t="s">
        <v>24</v>
      </c>
      <c r="O3296" s="1">
        <v>40498.649143518516</v>
      </c>
    </row>
    <row r="3297" spans="1:15" x14ac:dyDescent="0.35">
      <c r="A3297" t="s">
        <v>221</v>
      </c>
      <c r="B3297" t="s">
        <v>25</v>
      </c>
      <c r="C3297">
        <v>58404</v>
      </c>
      <c r="D3297" t="s">
        <v>17</v>
      </c>
      <c r="E3297" t="s">
        <v>18</v>
      </c>
      <c r="F3297" t="s">
        <v>19</v>
      </c>
      <c r="G3297" t="s">
        <v>27</v>
      </c>
      <c r="H3297" t="s">
        <v>891</v>
      </c>
      <c r="I3297" t="s">
        <v>22</v>
      </c>
      <c r="J3297">
        <v>460</v>
      </c>
      <c r="N3297" t="s">
        <v>34</v>
      </c>
      <c r="O3297" s="1">
        <v>40499.59716435185</v>
      </c>
    </row>
    <row r="3298" spans="1:15" x14ac:dyDescent="0.35">
      <c r="A3298" t="s">
        <v>500</v>
      </c>
      <c r="B3298" t="s">
        <v>25</v>
      </c>
      <c r="C3298">
        <v>711691</v>
      </c>
      <c r="D3298" t="s">
        <v>17</v>
      </c>
      <c r="E3298" t="s">
        <v>18</v>
      </c>
      <c r="F3298" t="s">
        <v>34</v>
      </c>
      <c r="G3298" t="s">
        <v>20</v>
      </c>
      <c r="H3298" t="s">
        <v>239</v>
      </c>
      <c r="I3298" t="s">
        <v>22</v>
      </c>
      <c r="N3298" t="s">
        <v>24</v>
      </c>
      <c r="O3298" s="1">
        <v>40499.739340277774</v>
      </c>
    </row>
    <row r="3299" spans="1:15" x14ac:dyDescent="0.35">
      <c r="A3299" t="s">
        <v>15</v>
      </c>
      <c r="B3299" t="s">
        <v>16</v>
      </c>
      <c r="C3299">
        <v>229805</v>
      </c>
      <c r="D3299" t="s">
        <v>17</v>
      </c>
      <c r="E3299" t="s">
        <v>18</v>
      </c>
      <c r="F3299" t="s">
        <v>19</v>
      </c>
      <c r="G3299" t="s">
        <v>20</v>
      </c>
      <c r="H3299" t="s">
        <v>491</v>
      </c>
      <c r="I3299" t="s">
        <v>144</v>
      </c>
      <c r="M3299" t="s">
        <v>1410</v>
      </c>
      <c r="N3299" t="s">
        <v>24</v>
      </c>
      <c r="O3299" s="1">
        <v>40500.71292824074</v>
      </c>
    </row>
    <row r="3300" spans="1:15" x14ac:dyDescent="0.35">
      <c r="A3300" t="s">
        <v>15</v>
      </c>
      <c r="B3300" t="s">
        <v>16</v>
      </c>
      <c r="C3300">
        <v>79111</v>
      </c>
      <c r="D3300" t="s">
        <v>17</v>
      </c>
      <c r="E3300" t="s">
        <v>18</v>
      </c>
      <c r="F3300" t="s">
        <v>19</v>
      </c>
      <c r="G3300" t="s">
        <v>27</v>
      </c>
      <c r="H3300" t="s">
        <v>491</v>
      </c>
      <c r="I3300" t="s">
        <v>144</v>
      </c>
      <c r="M3300" t="s">
        <v>981</v>
      </c>
      <c r="N3300" t="s">
        <v>24</v>
      </c>
      <c r="O3300" s="1">
        <v>40500.719421296293</v>
      </c>
    </row>
    <row r="3301" spans="1:15" x14ac:dyDescent="0.35">
      <c r="A3301" t="s">
        <v>327</v>
      </c>
      <c r="B3301" t="s">
        <v>25</v>
      </c>
      <c r="C3301">
        <v>445702</v>
      </c>
      <c r="D3301" t="s">
        <v>17</v>
      </c>
      <c r="E3301" t="s">
        <v>18</v>
      </c>
      <c r="F3301" t="s">
        <v>19</v>
      </c>
      <c r="G3301" t="s">
        <v>20</v>
      </c>
      <c r="H3301" t="s">
        <v>1896</v>
      </c>
      <c r="I3301" t="s">
        <v>22</v>
      </c>
      <c r="N3301" t="s">
        <v>24</v>
      </c>
      <c r="O3301" s="1">
        <v>40500.732476851852</v>
      </c>
    </row>
    <row r="3302" spans="1:15" x14ac:dyDescent="0.35">
      <c r="A3302" t="s">
        <v>15</v>
      </c>
      <c r="B3302" t="s">
        <v>16</v>
      </c>
      <c r="C3302">
        <v>259427</v>
      </c>
      <c r="D3302" t="s">
        <v>17</v>
      </c>
      <c r="E3302" t="s">
        <v>18</v>
      </c>
      <c r="G3302" t="s">
        <v>20</v>
      </c>
      <c r="I3302" t="s">
        <v>22</v>
      </c>
      <c r="N3302" t="s">
        <v>24</v>
      </c>
      <c r="O3302" s="1">
        <v>40501.862997685188</v>
      </c>
    </row>
    <row r="3303" spans="1:15" x14ac:dyDescent="0.35">
      <c r="A3303" t="s">
        <v>327</v>
      </c>
      <c r="B3303" t="s">
        <v>16</v>
      </c>
      <c r="C3303">
        <v>485977</v>
      </c>
      <c r="D3303" t="s">
        <v>17</v>
      </c>
      <c r="E3303" t="s">
        <v>18</v>
      </c>
      <c r="F3303" t="s">
        <v>19</v>
      </c>
      <c r="G3303" t="s">
        <v>20</v>
      </c>
      <c r="H3303" t="s">
        <v>791</v>
      </c>
      <c r="I3303" t="s">
        <v>144</v>
      </c>
      <c r="M3303" t="s">
        <v>1981</v>
      </c>
      <c r="N3303" t="s">
        <v>24</v>
      </c>
      <c r="O3303" s="1">
        <v>40501.89266203704</v>
      </c>
    </row>
    <row r="3304" spans="1:15" x14ac:dyDescent="0.35">
      <c r="A3304" t="s">
        <v>221</v>
      </c>
      <c r="B3304" t="s">
        <v>25</v>
      </c>
      <c r="C3304">
        <v>21064</v>
      </c>
      <c r="D3304" t="s">
        <v>17</v>
      </c>
      <c r="E3304" t="s">
        <v>18</v>
      </c>
      <c r="F3304" t="s">
        <v>19</v>
      </c>
      <c r="G3304" t="s">
        <v>27</v>
      </c>
      <c r="H3304" t="s">
        <v>597</v>
      </c>
      <c r="I3304" t="s">
        <v>426</v>
      </c>
      <c r="N3304" t="s">
        <v>167</v>
      </c>
      <c r="O3304" s="1">
        <v>40501.93954861111</v>
      </c>
    </row>
    <row r="3305" spans="1:15" x14ac:dyDescent="0.35">
      <c r="A3305" t="s">
        <v>560</v>
      </c>
      <c r="B3305" t="s">
        <v>25</v>
      </c>
      <c r="C3305">
        <v>68455</v>
      </c>
      <c r="D3305" t="s">
        <v>17</v>
      </c>
      <c r="E3305" t="s">
        <v>18</v>
      </c>
      <c r="F3305" t="s">
        <v>19</v>
      </c>
      <c r="G3305" t="s">
        <v>27</v>
      </c>
      <c r="H3305" t="s">
        <v>717</v>
      </c>
      <c r="I3305" t="s">
        <v>22</v>
      </c>
      <c r="K3305" t="s">
        <v>195</v>
      </c>
      <c r="N3305" t="s">
        <v>24</v>
      </c>
      <c r="O3305" s="1">
        <v>40502.470729166664</v>
      </c>
    </row>
    <row r="3306" spans="1:15" x14ac:dyDescent="0.35">
      <c r="A3306" t="s">
        <v>560</v>
      </c>
      <c r="B3306" t="s">
        <v>25</v>
      </c>
      <c r="C3306">
        <v>98437</v>
      </c>
      <c r="D3306" t="s">
        <v>17</v>
      </c>
      <c r="E3306" t="s">
        <v>18</v>
      </c>
      <c r="F3306" t="s">
        <v>19</v>
      </c>
      <c r="G3306" t="s">
        <v>27</v>
      </c>
      <c r="H3306" t="s">
        <v>35</v>
      </c>
      <c r="I3306" t="s">
        <v>144</v>
      </c>
      <c r="K3306" t="s">
        <v>195</v>
      </c>
      <c r="M3306" t="s">
        <v>1078</v>
      </c>
      <c r="N3306" t="s">
        <v>24</v>
      </c>
      <c r="O3306" s="1">
        <v>40502.481863425928</v>
      </c>
    </row>
    <row r="3307" spans="1:15" x14ac:dyDescent="0.35">
      <c r="A3307" t="s">
        <v>560</v>
      </c>
      <c r="B3307" t="s">
        <v>25</v>
      </c>
      <c r="C3307">
        <v>612963</v>
      </c>
      <c r="D3307" t="s">
        <v>17</v>
      </c>
      <c r="E3307" t="s">
        <v>18</v>
      </c>
      <c r="F3307" t="s">
        <v>19</v>
      </c>
      <c r="G3307" t="s">
        <v>20</v>
      </c>
      <c r="H3307" t="s">
        <v>35</v>
      </c>
      <c r="I3307" t="s">
        <v>144</v>
      </c>
      <c r="K3307" t="s">
        <v>195</v>
      </c>
      <c r="N3307" t="s">
        <v>24</v>
      </c>
      <c r="O3307" s="1">
        <v>40502.482974537037</v>
      </c>
    </row>
    <row r="3308" spans="1:15" x14ac:dyDescent="0.35">
      <c r="A3308" t="s">
        <v>15</v>
      </c>
      <c r="B3308" t="s">
        <v>16</v>
      </c>
      <c r="C3308">
        <v>606991</v>
      </c>
      <c r="D3308" t="s">
        <v>17</v>
      </c>
      <c r="E3308" t="s">
        <v>18</v>
      </c>
      <c r="F3308" t="s">
        <v>19</v>
      </c>
      <c r="G3308" t="s">
        <v>20</v>
      </c>
      <c r="H3308" t="s">
        <v>2171</v>
      </c>
      <c r="I3308" t="s">
        <v>22</v>
      </c>
      <c r="K3308" t="s">
        <v>139</v>
      </c>
      <c r="N3308" t="s">
        <v>24</v>
      </c>
      <c r="O3308" s="1">
        <v>40502.625243055554</v>
      </c>
    </row>
    <row r="3309" spans="1:15" x14ac:dyDescent="0.35">
      <c r="A3309" t="s">
        <v>327</v>
      </c>
      <c r="B3309" t="s">
        <v>25</v>
      </c>
      <c r="C3309">
        <v>23735</v>
      </c>
      <c r="D3309" t="s">
        <v>17</v>
      </c>
      <c r="E3309" t="s">
        <v>18</v>
      </c>
      <c r="F3309" t="s">
        <v>19</v>
      </c>
      <c r="H3309" t="s">
        <v>631</v>
      </c>
      <c r="I3309" t="s">
        <v>22</v>
      </c>
      <c r="M3309" t="s">
        <v>632</v>
      </c>
      <c r="N3309" t="s">
        <v>24</v>
      </c>
      <c r="O3309" s="1">
        <v>40502.79892361111</v>
      </c>
    </row>
    <row r="3310" spans="1:15" x14ac:dyDescent="0.35">
      <c r="A3310" t="s">
        <v>15</v>
      </c>
      <c r="B3310" t="s">
        <v>25</v>
      </c>
      <c r="C3310">
        <v>523426</v>
      </c>
      <c r="D3310" t="s">
        <v>17</v>
      </c>
      <c r="E3310" t="s">
        <v>18</v>
      </c>
      <c r="F3310" t="s">
        <v>34</v>
      </c>
      <c r="G3310" t="s">
        <v>20</v>
      </c>
      <c r="H3310" t="s">
        <v>964</v>
      </c>
      <c r="I3310" t="s">
        <v>22</v>
      </c>
      <c r="K3310" t="s">
        <v>81</v>
      </c>
      <c r="N3310" t="s">
        <v>24</v>
      </c>
      <c r="O3310" s="1">
        <v>40502.819918981484</v>
      </c>
    </row>
    <row r="3311" spans="1:15" x14ac:dyDescent="0.35">
      <c r="A3311" t="s">
        <v>15</v>
      </c>
      <c r="B3311" t="s">
        <v>25</v>
      </c>
      <c r="C3311">
        <v>868769</v>
      </c>
      <c r="D3311" t="s">
        <v>17</v>
      </c>
      <c r="E3311" t="s">
        <v>18</v>
      </c>
      <c r="F3311" t="s">
        <v>19</v>
      </c>
      <c r="G3311" t="s">
        <v>20</v>
      </c>
      <c r="H3311" t="s">
        <v>934</v>
      </c>
      <c r="I3311" t="s">
        <v>22</v>
      </c>
      <c r="N3311" t="s">
        <v>34</v>
      </c>
      <c r="O3311" s="1">
        <v>40503.597673611112</v>
      </c>
    </row>
    <row r="3312" spans="1:15" x14ac:dyDescent="0.35">
      <c r="A3312" t="s">
        <v>759</v>
      </c>
      <c r="B3312" t="s">
        <v>25</v>
      </c>
      <c r="C3312">
        <v>848173</v>
      </c>
      <c r="D3312" t="s">
        <v>17</v>
      </c>
      <c r="E3312" t="s">
        <v>18</v>
      </c>
      <c r="F3312" t="s">
        <v>19</v>
      </c>
      <c r="G3312" t="s">
        <v>20</v>
      </c>
      <c r="H3312" t="s">
        <v>130</v>
      </c>
      <c r="I3312" t="s">
        <v>22</v>
      </c>
      <c r="K3312" t="s">
        <v>807</v>
      </c>
      <c r="N3312" t="s">
        <v>24</v>
      </c>
      <c r="O3312" s="1">
        <v>40503.606076388889</v>
      </c>
    </row>
    <row r="3313" spans="1:15" x14ac:dyDescent="0.35">
      <c r="A3313" t="s">
        <v>221</v>
      </c>
      <c r="B3313" t="s">
        <v>25</v>
      </c>
      <c r="C3313">
        <v>580364</v>
      </c>
      <c r="D3313" t="s">
        <v>17</v>
      </c>
      <c r="E3313" t="s">
        <v>18</v>
      </c>
      <c r="F3313" t="s">
        <v>19</v>
      </c>
      <c r="G3313" t="s">
        <v>20</v>
      </c>
      <c r="I3313" t="s">
        <v>22</v>
      </c>
      <c r="L3313">
        <v>1967</v>
      </c>
      <c r="N3313" t="s">
        <v>34</v>
      </c>
      <c r="O3313" s="1">
        <v>40503.619375000002</v>
      </c>
    </row>
    <row r="3314" spans="1:15" x14ac:dyDescent="0.35">
      <c r="A3314" t="s">
        <v>15</v>
      </c>
      <c r="B3314" t="s">
        <v>25</v>
      </c>
      <c r="C3314">
        <v>671619</v>
      </c>
      <c r="D3314" t="s">
        <v>17</v>
      </c>
      <c r="E3314" t="s">
        <v>18</v>
      </c>
      <c r="F3314" t="s">
        <v>96</v>
      </c>
      <c r="G3314" t="s">
        <v>20</v>
      </c>
      <c r="H3314" t="s">
        <v>234</v>
      </c>
      <c r="I3314" t="s">
        <v>22</v>
      </c>
      <c r="N3314" t="s">
        <v>24</v>
      </c>
      <c r="O3314" s="1">
        <v>40503.955752314818</v>
      </c>
    </row>
    <row r="3315" spans="1:15" x14ac:dyDescent="0.35">
      <c r="A3315" t="s">
        <v>15</v>
      </c>
      <c r="B3315" t="s">
        <v>16</v>
      </c>
      <c r="C3315">
        <v>866080</v>
      </c>
      <c r="D3315" t="s">
        <v>17</v>
      </c>
      <c r="E3315" t="s">
        <v>18</v>
      </c>
      <c r="F3315" t="s">
        <v>19</v>
      </c>
      <c r="G3315" t="s">
        <v>20</v>
      </c>
      <c r="H3315" t="s">
        <v>35</v>
      </c>
      <c r="I3315" t="s">
        <v>22</v>
      </c>
      <c r="K3315" t="s">
        <v>31</v>
      </c>
      <c r="N3315" t="s">
        <v>24</v>
      </c>
      <c r="O3315" s="1">
        <v>40504.016099537039</v>
      </c>
    </row>
    <row r="3316" spans="1:15" x14ac:dyDescent="0.35">
      <c r="A3316" t="s">
        <v>221</v>
      </c>
      <c r="B3316" t="s">
        <v>16</v>
      </c>
      <c r="C3316">
        <v>864879</v>
      </c>
      <c r="D3316" t="s">
        <v>17</v>
      </c>
      <c r="E3316" t="s">
        <v>18</v>
      </c>
      <c r="F3316" t="s">
        <v>34</v>
      </c>
      <c r="I3316" t="s">
        <v>22</v>
      </c>
      <c r="N3316" t="s">
        <v>24</v>
      </c>
      <c r="O3316" s="1">
        <v>40504.412858796299</v>
      </c>
    </row>
    <row r="3317" spans="1:15" x14ac:dyDescent="0.35">
      <c r="A3317" t="s">
        <v>15</v>
      </c>
      <c r="B3317" t="s">
        <v>16</v>
      </c>
      <c r="C3317">
        <v>70398</v>
      </c>
      <c r="D3317" t="s">
        <v>17</v>
      </c>
      <c r="E3317" t="s">
        <v>18</v>
      </c>
      <c r="F3317" t="s">
        <v>19</v>
      </c>
      <c r="G3317" t="s">
        <v>27</v>
      </c>
      <c r="I3317" t="s">
        <v>22</v>
      </c>
      <c r="N3317" t="s">
        <v>24</v>
      </c>
      <c r="O3317" s="1">
        <v>40504.775266203702</v>
      </c>
    </row>
    <row r="3318" spans="1:15" x14ac:dyDescent="0.35">
      <c r="A3318" t="s">
        <v>15</v>
      </c>
      <c r="B3318" t="s">
        <v>25</v>
      </c>
      <c r="C3318">
        <v>914229</v>
      </c>
      <c r="D3318" t="s">
        <v>17</v>
      </c>
      <c r="E3318" t="s">
        <v>18</v>
      </c>
      <c r="H3318" t="s">
        <v>2695</v>
      </c>
      <c r="I3318" t="s">
        <v>22</v>
      </c>
      <c r="M3318" t="s">
        <v>2696</v>
      </c>
      <c r="N3318" t="s">
        <v>24</v>
      </c>
      <c r="O3318" s="1">
        <v>40505.128425925926</v>
      </c>
    </row>
    <row r="3319" spans="1:15" x14ac:dyDescent="0.35">
      <c r="A3319" t="s">
        <v>15</v>
      </c>
      <c r="B3319" t="s">
        <v>25</v>
      </c>
      <c r="C3319">
        <v>930290</v>
      </c>
      <c r="D3319" t="s">
        <v>17</v>
      </c>
      <c r="E3319" t="s">
        <v>18</v>
      </c>
      <c r="I3319" t="s">
        <v>22</v>
      </c>
      <c r="N3319" t="s">
        <v>24</v>
      </c>
      <c r="O3319" s="1">
        <v>40505.879803240743</v>
      </c>
    </row>
    <row r="3320" spans="1:15" x14ac:dyDescent="0.35">
      <c r="A3320" t="s">
        <v>186</v>
      </c>
      <c r="B3320" t="s">
        <v>25</v>
      </c>
      <c r="C3320">
        <v>34258</v>
      </c>
      <c r="D3320" t="s">
        <v>17</v>
      </c>
      <c r="E3320" t="s">
        <v>18</v>
      </c>
      <c r="F3320" t="s">
        <v>19</v>
      </c>
      <c r="G3320" t="s">
        <v>27</v>
      </c>
      <c r="H3320" t="s">
        <v>723</v>
      </c>
      <c r="I3320" t="s">
        <v>22</v>
      </c>
      <c r="K3320" t="s">
        <v>31</v>
      </c>
      <c r="N3320" t="s">
        <v>24</v>
      </c>
      <c r="O3320" s="1">
        <v>40505.884444444448</v>
      </c>
    </row>
    <row r="3321" spans="1:15" x14ac:dyDescent="0.35">
      <c r="A3321" t="s">
        <v>15</v>
      </c>
      <c r="B3321" t="s">
        <v>16</v>
      </c>
      <c r="C3321">
        <v>303021</v>
      </c>
      <c r="D3321" t="s">
        <v>17</v>
      </c>
      <c r="E3321" t="s">
        <v>18</v>
      </c>
      <c r="F3321" t="s">
        <v>34</v>
      </c>
      <c r="H3321" t="s">
        <v>28</v>
      </c>
      <c r="I3321" t="s">
        <v>22</v>
      </c>
      <c r="N3321" t="s">
        <v>24</v>
      </c>
      <c r="O3321" s="1">
        <v>40506.468993055554</v>
      </c>
    </row>
    <row r="3322" spans="1:15" x14ac:dyDescent="0.35">
      <c r="A3322" t="s">
        <v>221</v>
      </c>
      <c r="B3322" t="s">
        <v>25</v>
      </c>
      <c r="C3322">
        <v>77403</v>
      </c>
      <c r="D3322" t="s">
        <v>17</v>
      </c>
      <c r="E3322" t="s">
        <v>18</v>
      </c>
      <c r="F3322" t="s">
        <v>19</v>
      </c>
      <c r="I3322" t="s">
        <v>22</v>
      </c>
      <c r="N3322" t="s">
        <v>24</v>
      </c>
      <c r="O3322" s="1">
        <v>40506.531851851854</v>
      </c>
    </row>
    <row r="3323" spans="1:15" x14ac:dyDescent="0.35">
      <c r="A3323" t="s">
        <v>221</v>
      </c>
      <c r="B3323" t="s">
        <v>25</v>
      </c>
      <c r="C3323">
        <v>277823</v>
      </c>
      <c r="D3323" t="s">
        <v>17</v>
      </c>
      <c r="E3323" t="s">
        <v>18</v>
      </c>
      <c r="F3323" t="s">
        <v>19</v>
      </c>
      <c r="H3323" t="s">
        <v>977</v>
      </c>
      <c r="I3323" t="s">
        <v>114</v>
      </c>
      <c r="N3323" t="s">
        <v>24</v>
      </c>
      <c r="O3323" s="1">
        <v>40506.60428240741</v>
      </c>
    </row>
    <row r="3324" spans="1:15" x14ac:dyDescent="0.35">
      <c r="A3324" t="s">
        <v>15</v>
      </c>
      <c r="B3324" t="s">
        <v>25</v>
      </c>
      <c r="C3324">
        <v>823057</v>
      </c>
      <c r="D3324" t="s">
        <v>17</v>
      </c>
      <c r="E3324" t="s">
        <v>18</v>
      </c>
      <c r="G3324" t="s">
        <v>20</v>
      </c>
      <c r="I3324" t="s">
        <v>22</v>
      </c>
      <c r="K3324" t="s">
        <v>31</v>
      </c>
      <c r="N3324" t="s">
        <v>24</v>
      </c>
      <c r="O3324" s="1">
        <v>40506.664687500001</v>
      </c>
    </row>
    <row r="3325" spans="1:15" x14ac:dyDescent="0.35">
      <c r="A3325" t="s">
        <v>15</v>
      </c>
      <c r="B3325" t="s">
        <v>16</v>
      </c>
      <c r="C3325">
        <v>643103</v>
      </c>
      <c r="D3325" t="s">
        <v>17</v>
      </c>
      <c r="E3325" t="s">
        <v>18</v>
      </c>
      <c r="F3325" t="s">
        <v>19</v>
      </c>
      <c r="G3325" t="s">
        <v>20</v>
      </c>
      <c r="H3325" t="s">
        <v>918</v>
      </c>
      <c r="I3325" t="s">
        <v>22</v>
      </c>
      <c r="K3325" t="s">
        <v>81</v>
      </c>
      <c r="N3325" t="s">
        <v>24</v>
      </c>
      <c r="O3325" s="1">
        <v>40506.721597222226</v>
      </c>
    </row>
    <row r="3326" spans="1:15" x14ac:dyDescent="0.35">
      <c r="A3326" t="s">
        <v>15</v>
      </c>
      <c r="B3326" t="s">
        <v>25</v>
      </c>
      <c r="C3326">
        <v>890894</v>
      </c>
      <c r="D3326" t="s">
        <v>17</v>
      </c>
      <c r="E3326" t="s">
        <v>18</v>
      </c>
      <c r="F3326" t="s">
        <v>19</v>
      </c>
      <c r="G3326" t="s">
        <v>20</v>
      </c>
      <c r="H3326" t="s">
        <v>258</v>
      </c>
      <c r="I3326" t="s">
        <v>22</v>
      </c>
      <c r="N3326" t="s">
        <v>24</v>
      </c>
      <c r="O3326" s="1">
        <v>40506.811550925922</v>
      </c>
    </row>
    <row r="3327" spans="1:15" x14ac:dyDescent="0.35">
      <c r="A3327" t="s">
        <v>560</v>
      </c>
      <c r="B3327" t="s">
        <v>25</v>
      </c>
      <c r="C3327">
        <v>567982</v>
      </c>
      <c r="D3327" t="s">
        <v>17</v>
      </c>
      <c r="E3327" t="s">
        <v>18</v>
      </c>
      <c r="F3327" t="s">
        <v>19</v>
      </c>
      <c r="G3327" t="s">
        <v>20</v>
      </c>
      <c r="H3327" t="s">
        <v>128</v>
      </c>
      <c r="I3327" t="s">
        <v>22</v>
      </c>
      <c r="J3327">
        <v>460</v>
      </c>
      <c r="K3327" t="s">
        <v>195</v>
      </c>
      <c r="M3327" t="s">
        <v>2109</v>
      </c>
      <c r="N3327" t="s">
        <v>24</v>
      </c>
      <c r="O3327" s="1">
        <v>40506.862974537034</v>
      </c>
    </row>
    <row r="3328" spans="1:15" x14ac:dyDescent="0.35">
      <c r="A3328" t="s">
        <v>59</v>
      </c>
      <c r="B3328" t="s">
        <v>25</v>
      </c>
      <c r="C3328">
        <v>1388</v>
      </c>
      <c r="D3328" t="s">
        <v>17</v>
      </c>
      <c r="E3328" t="s">
        <v>18</v>
      </c>
      <c r="F3328" t="s">
        <v>19</v>
      </c>
      <c r="H3328" t="s">
        <v>128</v>
      </c>
      <c r="I3328" t="s">
        <v>22</v>
      </c>
      <c r="J3328">
        <v>456</v>
      </c>
      <c r="K3328" t="s">
        <v>31</v>
      </c>
      <c r="M3328" t="s">
        <v>129</v>
      </c>
      <c r="N3328" t="s">
        <v>24</v>
      </c>
      <c r="O3328" s="1">
        <v>40506.875694444447</v>
      </c>
    </row>
    <row r="3329" spans="1:15" x14ac:dyDescent="0.35">
      <c r="A3329" t="s">
        <v>146</v>
      </c>
      <c r="B3329" t="s">
        <v>25</v>
      </c>
      <c r="C3329">
        <v>3236</v>
      </c>
      <c r="D3329" t="s">
        <v>17</v>
      </c>
      <c r="E3329" t="s">
        <v>18</v>
      </c>
      <c r="I3329" t="s">
        <v>22</v>
      </c>
      <c r="M3329" t="s">
        <v>202</v>
      </c>
      <c r="N3329" t="s">
        <v>24</v>
      </c>
      <c r="O3329" s="1">
        <v>40506.889930555553</v>
      </c>
    </row>
    <row r="3330" spans="1:15" x14ac:dyDescent="0.35">
      <c r="A3330" t="s">
        <v>560</v>
      </c>
      <c r="B3330" t="s">
        <v>25</v>
      </c>
      <c r="C3330">
        <v>274218</v>
      </c>
      <c r="D3330" t="s">
        <v>17</v>
      </c>
      <c r="E3330" t="s">
        <v>18</v>
      </c>
      <c r="F3330" t="s">
        <v>19</v>
      </c>
      <c r="G3330" t="s">
        <v>27</v>
      </c>
      <c r="H3330" t="s">
        <v>1503</v>
      </c>
      <c r="I3330" t="s">
        <v>22</v>
      </c>
      <c r="N3330" t="s">
        <v>24</v>
      </c>
      <c r="O3330" s="1">
        <v>40506.979953703703</v>
      </c>
    </row>
    <row r="3331" spans="1:15" x14ac:dyDescent="0.35">
      <c r="A3331" t="s">
        <v>560</v>
      </c>
      <c r="B3331" t="s">
        <v>25</v>
      </c>
      <c r="C3331">
        <v>669583</v>
      </c>
      <c r="D3331" t="s">
        <v>73</v>
      </c>
      <c r="E3331" t="s">
        <v>18</v>
      </c>
      <c r="G3331" t="s">
        <v>20</v>
      </c>
      <c r="H3331" t="s">
        <v>2271</v>
      </c>
      <c r="I3331" t="s">
        <v>22</v>
      </c>
      <c r="L3331" s="4">
        <v>25689</v>
      </c>
      <c r="N3331" t="s">
        <v>24</v>
      </c>
      <c r="O3331" s="1">
        <v>40507.46947916667</v>
      </c>
    </row>
    <row r="3332" spans="1:15" x14ac:dyDescent="0.35">
      <c r="A3332" t="s">
        <v>560</v>
      </c>
      <c r="B3332" t="s">
        <v>25</v>
      </c>
      <c r="C3332">
        <v>638489</v>
      </c>
      <c r="D3332" t="s">
        <v>836</v>
      </c>
      <c r="E3332" t="s">
        <v>18</v>
      </c>
      <c r="G3332" t="s">
        <v>20</v>
      </c>
      <c r="H3332" t="s">
        <v>471</v>
      </c>
      <c r="I3332" t="s">
        <v>22</v>
      </c>
      <c r="K3332" t="s">
        <v>195</v>
      </c>
      <c r="N3332" t="s">
        <v>24</v>
      </c>
      <c r="O3332" s="1">
        <v>40507.818958333337</v>
      </c>
    </row>
    <row r="3333" spans="1:15" x14ac:dyDescent="0.35">
      <c r="A3333" t="s">
        <v>15</v>
      </c>
      <c r="B3333" t="s">
        <v>25</v>
      </c>
      <c r="C3333">
        <v>60710</v>
      </c>
      <c r="D3333" t="s">
        <v>17</v>
      </c>
      <c r="E3333" t="s">
        <v>18</v>
      </c>
      <c r="F3333" t="s">
        <v>34</v>
      </c>
      <c r="G3333" t="s">
        <v>27</v>
      </c>
      <c r="H3333" t="s">
        <v>56</v>
      </c>
      <c r="I3333" t="s">
        <v>22</v>
      </c>
      <c r="J3333">
        <v>460</v>
      </c>
      <c r="K3333" t="s">
        <v>139</v>
      </c>
      <c r="L3333">
        <v>1951</v>
      </c>
      <c r="M3333" t="s">
        <v>904</v>
      </c>
      <c r="N3333" t="s">
        <v>24</v>
      </c>
      <c r="O3333" s="1">
        <v>40508.81658564815</v>
      </c>
    </row>
    <row r="3334" spans="1:15" x14ac:dyDescent="0.35">
      <c r="A3334" t="s">
        <v>314</v>
      </c>
      <c r="B3334" t="s">
        <v>25</v>
      </c>
      <c r="C3334">
        <v>27943</v>
      </c>
      <c r="D3334" t="s">
        <v>17</v>
      </c>
      <c r="E3334" t="s">
        <v>18</v>
      </c>
      <c r="F3334" t="s">
        <v>19</v>
      </c>
      <c r="I3334" t="s">
        <v>22</v>
      </c>
      <c r="N3334" t="s">
        <v>24</v>
      </c>
      <c r="O3334" s="1">
        <v>40508.818287037036</v>
      </c>
    </row>
    <row r="3335" spans="1:15" x14ac:dyDescent="0.35">
      <c r="A3335" t="s">
        <v>221</v>
      </c>
      <c r="B3335" t="s">
        <v>16</v>
      </c>
      <c r="C3335">
        <v>8891</v>
      </c>
      <c r="D3335" t="s">
        <v>17</v>
      </c>
      <c r="E3335" t="s">
        <v>18</v>
      </c>
      <c r="F3335" t="s">
        <v>19</v>
      </c>
      <c r="G3335" t="s">
        <v>27</v>
      </c>
      <c r="H3335" t="s">
        <v>394</v>
      </c>
      <c r="I3335" t="s">
        <v>22</v>
      </c>
      <c r="K3335" t="s">
        <v>139</v>
      </c>
      <c r="N3335" t="s">
        <v>34</v>
      </c>
      <c r="O3335" s="1">
        <v>40509.219444444447</v>
      </c>
    </row>
    <row r="3336" spans="1:15" x14ac:dyDescent="0.35">
      <c r="A3336" t="s">
        <v>15</v>
      </c>
      <c r="B3336" t="s">
        <v>25</v>
      </c>
      <c r="C3336">
        <v>984627</v>
      </c>
      <c r="D3336" t="s">
        <v>17</v>
      </c>
      <c r="E3336" t="s">
        <v>18</v>
      </c>
      <c r="F3336" t="s">
        <v>19</v>
      </c>
      <c r="I3336" t="s">
        <v>22</v>
      </c>
      <c r="N3336" t="s">
        <v>24</v>
      </c>
      <c r="O3336" s="1">
        <v>40509.291817129626</v>
      </c>
    </row>
    <row r="3337" spans="1:15" x14ac:dyDescent="0.35">
      <c r="A3337" t="s">
        <v>1381</v>
      </c>
      <c r="B3337" t="s">
        <v>25</v>
      </c>
      <c r="C3337">
        <v>307527</v>
      </c>
      <c r="D3337" t="s">
        <v>17</v>
      </c>
      <c r="E3337" t="s">
        <v>18</v>
      </c>
      <c r="F3337" t="s">
        <v>19</v>
      </c>
      <c r="G3337" t="s">
        <v>20</v>
      </c>
      <c r="H3337" t="s">
        <v>592</v>
      </c>
      <c r="I3337" t="s">
        <v>22</v>
      </c>
      <c r="J3337">
        <v>468</v>
      </c>
      <c r="K3337" t="s">
        <v>197</v>
      </c>
      <c r="M3337" t="s">
        <v>1558</v>
      </c>
      <c r="N3337" t="s">
        <v>24</v>
      </c>
      <c r="O3337" s="1">
        <v>40510.601388888892</v>
      </c>
    </row>
    <row r="3338" spans="1:15" x14ac:dyDescent="0.35">
      <c r="A3338" t="s">
        <v>221</v>
      </c>
      <c r="B3338" t="s">
        <v>25</v>
      </c>
      <c r="C3338">
        <v>599742</v>
      </c>
      <c r="D3338" t="s">
        <v>17</v>
      </c>
      <c r="E3338" t="s">
        <v>18</v>
      </c>
      <c r="F3338" t="s">
        <v>19</v>
      </c>
      <c r="G3338" t="s">
        <v>20</v>
      </c>
      <c r="H3338" t="s">
        <v>377</v>
      </c>
      <c r="I3338" t="s">
        <v>144</v>
      </c>
      <c r="J3338">
        <v>460</v>
      </c>
      <c r="M3338" t="s">
        <v>2162</v>
      </c>
      <c r="N3338" t="s">
        <v>34</v>
      </c>
      <c r="O3338" s="1">
        <v>40510.685393518521</v>
      </c>
    </row>
    <row r="3339" spans="1:15" x14ac:dyDescent="0.35">
      <c r="A3339" t="s">
        <v>500</v>
      </c>
      <c r="B3339" t="s">
        <v>25</v>
      </c>
      <c r="C3339">
        <v>182805</v>
      </c>
      <c r="D3339" t="s">
        <v>17</v>
      </c>
      <c r="E3339" t="s">
        <v>18</v>
      </c>
      <c r="F3339" t="s">
        <v>19</v>
      </c>
      <c r="I3339" t="s">
        <v>22</v>
      </c>
      <c r="N3339" t="s">
        <v>24</v>
      </c>
      <c r="O3339" s="1">
        <v>40510.872615740744</v>
      </c>
    </row>
    <row r="3340" spans="1:15" x14ac:dyDescent="0.35">
      <c r="A3340" t="s">
        <v>15</v>
      </c>
      <c r="B3340" t="s">
        <v>25</v>
      </c>
      <c r="C3340">
        <v>917585</v>
      </c>
      <c r="D3340" t="s">
        <v>17</v>
      </c>
      <c r="E3340" t="s">
        <v>18</v>
      </c>
      <c r="I3340" t="s">
        <v>22</v>
      </c>
      <c r="N3340" t="s">
        <v>24</v>
      </c>
      <c r="O3340" s="1">
        <v>40510.887256944443</v>
      </c>
    </row>
    <row r="3341" spans="1:15" x14ac:dyDescent="0.35">
      <c r="A3341" t="s">
        <v>15</v>
      </c>
      <c r="B3341" t="s">
        <v>25</v>
      </c>
      <c r="C3341">
        <v>723332</v>
      </c>
      <c r="D3341" t="s">
        <v>17</v>
      </c>
      <c r="E3341" t="s">
        <v>18</v>
      </c>
      <c r="F3341" t="s">
        <v>19</v>
      </c>
      <c r="I3341" t="s">
        <v>22</v>
      </c>
      <c r="N3341" t="s">
        <v>24</v>
      </c>
      <c r="O3341" s="1">
        <v>40511.329791666663</v>
      </c>
    </row>
    <row r="3342" spans="1:15" x14ac:dyDescent="0.35">
      <c r="A3342" t="s">
        <v>15</v>
      </c>
      <c r="B3342" t="s">
        <v>16</v>
      </c>
      <c r="C3342">
        <v>277022</v>
      </c>
      <c r="D3342" t="s">
        <v>17</v>
      </c>
      <c r="E3342" t="s">
        <v>18</v>
      </c>
      <c r="F3342" t="s">
        <v>19</v>
      </c>
      <c r="G3342" t="s">
        <v>20</v>
      </c>
      <c r="I3342" t="s">
        <v>22</v>
      </c>
      <c r="N3342" t="s">
        <v>24</v>
      </c>
      <c r="O3342" s="1">
        <v>40511.870057870372</v>
      </c>
    </row>
    <row r="3343" spans="1:15" x14ac:dyDescent="0.35">
      <c r="A3343" t="s">
        <v>500</v>
      </c>
      <c r="B3343" t="s">
        <v>25</v>
      </c>
      <c r="C3343">
        <v>57322</v>
      </c>
      <c r="D3343" t="s">
        <v>17</v>
      </c>
      <c r="E3343" t="s">
        <v>18</v>
      </c>
      <c r="F3343" t="s">
        <v>96</v>
      </c>
      <c r="I3343" t="s">
        <v>22</v>
      </c>
      <c r="K3343" t="s">
        <v>552</v>
      </c>
      <c r="N3343" t="s">
        <v>24</v>
      </c>
      <c r="O3343" s="1">
        <v>40512.723449074074</v>
      </c>
    </row>
    <row r="3344" spans="1:15" x14ac:dyDescent="0.35">
      <c r="A3344" t="s">
        <v>15</v>
      </c>
      <c r="B3344" t="s">
        <v>16</v>
      </c>
      <c r="C3344">
        <v>148260</v>
      </c>
      <c r="D3344" t="s">
        <v>17</v>
      </c>
      <c r="E3344" t="s">
        <v>18</v>
      </c>
      <c r="F3344" t="s">
        <v>19</v>
      </c>
      <c r="G3344" t="s">
        <v>20</v>
      </c>
      <c r="H3344" t="s">
        <v>1236</v>
      </c>
      <c r="I3344" t="s">
        <v>22</v>
      </c>
      <c r="N3344" t="s">
        <v>24</v>
      </c>
      <c r="O3344" s="1">
        <v>40512.772256944445</v>
      </c>
    </row>
    <row r="3345" spans="1:15" x14ac:dyDescent="0.35">
      <c r="A3345" t="s">
        <v>15</v>
      </c>
      <c r="B3345" t="s">
        <v>25</v>
      </c>
      <c r="C3345">
        <v>727313</v>
      </c>
      <c r="D3345" t="s">
        <v>17</v>
      </c>
      <c r="E3345" t="s">
        <v>18</v>
      </c>
      <c r="F3345" t="s">
        <v>19</v>
      </c>
      <c r="I3345" t="s">
        <v>22</v>
      </c>
      <c r="N3345" t="s">
        <v>24</v>
      </c>
      <c r="O3345" s="1">
        <v>40512.786458333336</v>
      </c>
    </row>
    <row r="3346" spans="1:15" x14ac:dyDescent="0.35">
      <c r="A3346" t="s">
        <v>15</v>
      </c>
      <c r="B3346" t="s">
        <v>25</v>
      </c>
      <c r="C3346">
        <v>194791</v>
      </c>
      <c r="D3346" t="s">
        <v>17</v>
      </c>
      <c r="E3346" t="s">
        <v>26</v>
      </c>
      <c r="F3346" t="s">
        <v>19</v>
      </c>
      <c r="G3346" t="s">
        <v>20</v>
      </c>
      <c r="H3346" t="s">
        <v>62</v>
      </c>
      <c r="I3346" t="s">
        <v>22</v>
      </c>
      <c r="N3346" t="s">
        <v>24</v>
      </c>
      <c r="O3346" s="1">
        <v>40512.848877314813</v>
      </c>
    </row>
    <row r="3347" spans="1:15" x14ac:dyDescent="0.35">
      <c r="A3347" t="s">
        <v>15</v>
      </c>
      <c r="B3347" t="s">
        <v>16</v>
      </c>
      <c r="C3347">
        <v>106395</v>
      </c>
      <c r="D3347" t="s">
        <v>17</v>
      </c>
      <c r="E3347" t="s">
        <v>18</v>
      </c>
      <c r="F3347" t="s">
        <v>19</v>
      </c>
      <c r="G3347" t="s">
        <v>27</v>
      </c>
      <c r="H3347" t="s">
        <v>47</v>
      </c>
      <c r="I3347" t="s">
        <v>22</v>
      </c>
      <c r="N3347" t="s">
        <v>24</v>
      </c>
      <c r="O3347" s="1">
        <v>40512.870706018519</v>
      </c>
    </row>
    <row r="3348" spans="1:15" x14ac:dyDescent="0.35">
      <c r="A3348" t="s">
        <v>15</v>
      </c>
      <c r="B3348" t="s">
        <v>25</v>
      </c>
      <c r="C3348">
        <v>539758</v>
      </c>
      <c r="D3348" t="s">
        <v>17</v>
      </c>
      <c r="E3348" t="s">
        <v>18</v>
      </c>
      <c r="F3348" t="s">
        <v>19</v>
      </c>
      <c r="G3348" t="s">
        <v>20</v>
      </c>
      <c r="H3348" t="s">
        <v>349</v>
      </c>
      <c r="I3348" t="s">
        <v>144</v>
      </c>
      <c r="N3348" t="s">
        <v>24</v>
      </c>
      <c r="O3348" s="1">
        <v>40512.896701388891</v>
      </c>
    </row>
    <row r="3349" spans="1:15" x14ac:dyDescent="0.35">
      <c r="A3349" t="s">
        <v>500</v>
      </c>
      <c r="B3349" t="s">
        <v>25</v>
      </c>
      <c r="C3349">
        <v>546537</v>
      </c>
      <c r="D3349" t="s">
        <v>17</v>
      </c>
      <c r="E3349" t="s">
        <v>18</v>
      </c>
      <c r="F3349" t="s">
        <v>34</v>
      </c>
      <c r="G3349" t="s">
        <v>20</v>
      </c>
      <c r="H3349" t="s">
        <v>98</v>
      </c>
      <c r="I3349" t="s">
        <v>22</v>
      </c>
      <c r="K3349" t="s">
        <v>197</v>
      </c>
      <c r="N3349" t="s">
        <v>24</v>
      </c>
      <c r="O3349" s="1">
        <v>40513.356388888889</v>
      </c>
    </row>
    <row r="3350" spans="1:15" x14ac:dyDescent="0.35">
      <c r="A3350" t="s">
        <v>221</v>
      </c>
      <c r="B3350" t="s">
        <v>16</v>
      </c>
      <c r="C3350">
        <v>8317</v>
      </c>
      <c r="D3350" t="s">
        <v>17</v>
      </c>
      <c r="E3350" t="s">
        <v>18</v>
      </c>
      <c r="H3350" t="s">
        <v>135</v>
      </c>
      <c r="I3350" t="s">
        <v>22</v>
      </c>
      <c r="N3350" t="s">
        <v>24</v>
      </c>
      <c r="O3350" s="1">
        <v>40513.358912037038</v>
      </c>
    </row>
    <row r="3351" spans="1:15" x14ac:dyDescent="0.35">
      <c r="A3351" t="s">
        <v>221</v>
      </c>
      <c r="B3351" t="s">
        <v>25</v>
      </c>
      <c r="C3351">
        <v>56091</v>
      </c>
      <c r="D3351" t="s">
        <v>17</v>
      </c>
      <c r="E3351" t="s">
        <v>18</v>
      </c>
      <c r="F3351" t="s">
        <v>19</v>
      </c>
      <c r="G3351" t="s">
        <v>27</v>
      </c>
      <c r="H3351" t="s">
        <v>277</v>
      </c>
      <c r="I3351" t="s">
        <v>22</v>
      </c>
      <c r="M3351" t="s">
        <v>872</v>
      </c>
      <c r="N3351" t="s">
        <v>34</v>
      </c>
      <c r="O3351" s="1">
        <v>40513.556458333333</v>
      </c>
    </row>
    <row r="3352" spans="1:15" x14ac:dyDescent="0.35">
      <c r="A3352" t="s">
        <v>15</v>
      </c>
      <c r="B3352" t="s">
        <v>25</v>
      </c>
      <c r="C3352">
        <v>748507</v>
      </c>
      <c r="D3352" t="s">
        <v>17</v>
      </c>
      <c r="E3352" t="s">
        <v>18</v>
      </c>
      <c r="F3352" t="s">
        <v>19</v>
      </c>
      <c r="G3352" t="s">
        <v>20</v>
      </c>
      <c r="H3352" t="s">
        <v>277</v>
      </c>
      <c r="I3352" t="s">
        <v>22</v>
      </c>
      <c r="M3352" t="s">
        <v>2396</v>
      </c>
      <c r="N3352" t="s">
        <v>24</v>
      </c>
      <c r="O3352" s="1">
        <v>40513.559131944443</v>
      </c>
    </row>
    <row r="3353" spans="1:15" x14ac:dyDescent="0.35">
      <c r="A3353" t="s">
        <v>560</v>
      </c>
      <c r="B3353" t="s">
        <v>25</v>
      </c>
      <c r="C3353" t="s">
        <v>2948</v>
      </c>
      <c r="D3353" t="s">
        <v>17</v>
      </c>
      <c r="E3353" t="s">
        <v>18</v>
      </c>
      <c r="F3353" t="s">
        <v>19</v>
      </c>
      <c r="I3353" t="s">
        <v>22</v>
      </c>
      <c r="K3353" t="s">
        <v>195</v>
      </c>
      <c r="N3353" t="s">
        <v>24</v>
      </c>
      <c r="O3353" s="1">
        <v>40513.645266203705</v>
      </c>
    </row>
    <row r="3354" spans="1:15" x14ac:dyDescent="0.35">
      <c r="A3354" t="s">
        <v>15</v>
      </c>
      <c r="B3354" t="s">
        <v>25</v>
      </c>
      <c r="C3354" t="s">
        <v>3003</v>
      </c>
      <c r="D3354" t="s">
        <v>17</v>
      </c>
      <c r="E3354" t="s">
        <v>18</v>
      </c>
      <c r="F3354" t="s">
        <v>96</v>
      </c>
      <c r="G3354" t="s">
        <v>20</v>
      </c>
      <c r="H3354" t="s">
        <v>37</v>
      </c>
      <c r="I3354" t="s">
        <v>22</v>
      </c>
      <c r="N3354" t="s">
        <v>24</v>
      </c>
      <c r="O3354" s="1">
        <v>40513.694699074076</v>
      </c>
    </row>
    <row r="3355" spans="1:15" x14ac:dyDescent="0.35">
      <c r="A3355" t="s">
        <v>15</v>
      </c>
      <c r="B3355" t="s">
        <v>16</v>
      </c>
      <c r="C3355">
        <v>307172</v>
      </c>
      <c r="D3355" t="s">
        <v>17</v>
      </c>
      <c r="E3355" t="s">
        <v>18</v>
      </c>
      <c r="I3355" t="s">
        <v>22</v>
      </c>
      <c r="N3355" t="s">
        <v>24</v>
      </c>
      <c r="O3355" s="1">
        <v>40513.863877314812</v>
      </c>
    </row>
    <row r="3356" spans="1:15" x14ac:dyDescent="0.35">
      <c r="A3356" t="s">
        <v>560</v>
      </c>
      <c r="B3356" t="s">
        <v>25</v>
      </c>
      <c r="C3356">
        <v>176308</v>
      </c>
      <c r="D3356" t="s">
        <v>17</v>
      </c>
      <c r="E3356" t="s">
        <v>18</v>
      </c>
      <c r="F3356" t="s">
        <v>34</v>
      </c>
      <c r="G3356" t="s">
        <v>20</v>
      </c>
      <c r="H3356" t="s">
        <v>28</v>
      </c>
      <c r="I3356" t="s">
        <v>144</v>
      </c>
      <c r="K3356" t="s">
        <v>195</v>
      </c>
      <c r="M3356" t="s">
        <v>1304</v>
      </c>
      <c r="N3356" t="s">
        <v>24</v>
      </c>
      <c r="O3356" s="1">
        <v>40513.906840277778</v>
      </c>
    </row>
    <row r="3357" spans="1:15" x14ac:dyDescent="0.35">
      <c r="A3357" t="s">
        <v>15</v>
      </c>
      <c r="B3357" t="s">
        <v>25</v>
      </c>
      <c r="C3357">
        <v>759296</v>
      </c>
      <c r="D3357" t="s">
        <v>17</v>
      </c>
      <c r="E3357" t="s">
        <v>18</v>
      </c>
      <c r="F3357" t="s">
        <v>19</v>
      </c>
      <c r="G3357" t="s">
        <v>20</v>
      </c>
      <c r="I3357" t="s">
        <v>22</v>
      </c>
      <c r="K3357" t="s">
        <v>31</v>
      </c>
      <c r="N3357" t="s">
        <v>167</v>
      </c>
      <c r="O3357" s="1">
        <v>40514.043587962966</v>
      </c>
    </row>
    <row r="3358" spans="1:15" x14ac:dyDescent="0.35">
      <c r="A3358" t="s">
        <v>972</v>
      </c>
      <c r="B3358" t="s">
        <v>25</v>
      </c>
      <c r="C3358">
        <v>308528</v>
      </c>
      <c r="D3358" t="s">
        <v>17</v>
      </c>
      <c r="E3358" t="s">
        <v>18</v>
      </c>
      <c r="F3358" t="s">
        <v>19</v>
      </c>
      <c r="G3358" t="s">
        <v>20</v>
      </c>
      <c r="H3358" t="s">
        <v>56</v>
      </c>
      <c r="I3358" t="s">
        <v>22</v>
      </c>
      <c r="M3358" t="s">
        <v>1568</v>
      </c>
      <c r="N3358" t="s">
        <v>24</v>
      </c>
      <c r="O3358" s="1">
        <v>40514.346620370372</v>
      </c>
    </row>
    <row r="3359" spans="1:15" x14ac:dyDescent="0.35">
      <c r="A3359" t="s">
        <v>500</v>
      </c>
      <c r="B3359" t="s">
        <v>25</v>
      </c>
      <c r="C3359">
        <v>59033</v>
      </c>
      <c r="D3359" t="s">
        <v>17</v>
      </c>
      <c r="E3359" t="s">
        <v>18</v>
      </c>
      <c r="G3359" t="s">
        <v>27</v>
      </c>
      <c r="H3359" t="s">
        <v>130</v>
      </c>
      <c r="I3359" t="s">
        <v>180</v>
      </c>
      <c r="N3359" t="s">
        <v>24</v>
      </c>
      <c r="O3359" s="1">
        <v>40514.537523148145</v>
      </c>
    </row>
    <row r="3360" spans="1:15" x14ac:dyDescent="0.35">
      <c r="A3360" t="s">
        <v>15</v>
      </c>
      <c r="B3360" t="s">
        <v>25</v>
      </c>
      <c r="C3360">
        <v>722553</v>
      </c>
      <c r="D3360" t="s">
        <v>17</v>
      </c>
      <c r="E3360" t="s">
        <v>18</v>
      </c>
      <c r="F3360" t="s">
        <v>19</v>
      </c>
      <c r="G3360" t="s">
        <v>20</v>
      </c>
      <c r="H3360" t="s">
        <v>546</v>
      </c>
      <c r="I3360" t="s">
        <v>22</v>
      </c>
      <c r="M3360" t="s">
        <v>2372</v>
      </c>
      <c r="N3360" t="s">
        <v>24</v>
      </c>
      <c r="O3360" s="1">
        <v>40514.749479166669</v>
      </c>
    </row>
    <row r="3361" spans="1:15" x14ac:dyDescent="0.35">
      <c r="A3361" t="s">
        <v>15</v>
      </c>
      <c r="B3361" t="s">
        <v>25</v>
      </c>
      <c r="C3361">
        <v>72340</v>
      </c>
      <c r="D3361" t="s">
        <v>17</v>
      </c>
      <c r="E3361" t="s">
        <v>18</v>
      </c>
      <c r="F3361" t="s">
        <v>19</v>
      </c>
      <c r="G3361" t="s">
        <v>27</v>
      </c>
      <c r="H3361" t="s">
        <v>35</v>
      </c>
      <c r="I3361" t="s">
        <v>22</v>
      </c>
      <c r="M3361" t="s">
        <v>952</v>
      </c>
      <c r="N3361" t="s">
        <v>24</v>
      </c>
      <c r="O3361" s="1">
        <v>40514.87940972222</v>
      </c>
    </row>
    <row r="3362" spans="1:15" x14ac:dyDescent="0.35">
      <c r="A3362" t="s">
        <v>972</v>
      </c>
      <c r="B3362" t="s">
        <v>25</v>
      </c>
      <c r="C3362">
        <v>945303</v>
      </c>
      <c r="D3362" t="s">
        <v>17</v>
      </c>
      <c r="E3362" t="s">
        <v>18</v>
      </c>
      <c r="F3362" t="s">
        <v>19</v>
      </c>
      <c r="G3362" t="s">
        <v>20</v>
      </c>
      <c r="H3362" t="s">
        <v>265</v>
      </c>
      <c r="I3362" t="s">
        <v>22</v>
      </c>
      <c r="K3362" t="s">
        <v>197</v>
      </c>
      <c r="L3362" s="2">
        <v>40516</v>
      </c>
      <c r="M3362" t="s">
        <v>2732</v>
      </c>
      <c r="N3362" t="s">
        <v>24</v>
      </c>
      <c r="O3362" s="1">
        <v>40515.564872685187</v>
      </c>
    </row>
    <row r="3363" spans="1:15" x14ac:dyDescent="0.35">
      <c r="A3363" t="s">
        <v>972</v>
      </c>
      <c r="B3363" t="s">
        <v>25</v>
      </c>
      <c r="C3363">
        <v>712762</v>
      </c>
      <c r="D3363" t="s">
        <v>17</v>
      </c>
      <c r="E3363" t="s">
        <v>18</v>
      </c>
      <c r="I3363" t="s">
        <v>22</v>
      </c>
      <c r="N3363" t="s">
        <v>24</v>
      </c>
      <c r="O3363" s="1">
        <v>40515.671585648146</v>
      </c>
    </row>
    <row r="3364" spans="1:15" x14ac:dyDescent="0.35">
      <c r="A3364" t="s">
        <v>221</v>
      </c>
      <c r="B3364" t="s">
        <v>25</v>
      </c>
      <c r="C3364">
        <v>383078</v>
      </c>
      <c r="D3364" t="s">
        <v>17</v>
      </c>
      <c r="E3364" t="s">
        <v>18</v>
      </c>
      <c r="F3364" t="s">
        <v>19</v>
      </c>
      <c r="G3364" t="s">
        <v>20</v>
      </c>
      <c r="H3364" t="s">
        <v>1752</v>
      </c>
      <c r="I3364" t="s">
        <v>22</v>
      </c>
      <c r="J3364" t="s">
        <v>24</v>
      </c>
      <c r="L3364" t="s">
        <v>24</v>
      </c>
      <c r="M3364" t="s">
        <v>1753</v>
      </c>
      <c r="N3364" t="s">
        <v>34</v>
      </c>
      <c r="O3364" s="1">
        <v>40515.719143518516</v>
      </c>
    </row>
    <row r="3365" spans="1:15" x14ac:dyDescent="0.35">
      <c r="A3365" t="s">
        <v>15</v>
      </c>
      <c r="B3365" t="s">
        <v>25</v>
      </c>
      <c r="C3365">
        <v>34718</v>
      </c>
      <c r="D3365" t="s">
        <v>17</v>
      </c>
      <c r="E3365" t="s">
        <v>18</v>
      </c>
      <c r="F3365" t="s">
        <v>19</v>
      </c>
      <c r="G3365" t="s">
        <v>27</v>
      </c>
      <c r="H3365" t="s">
        <v>729</v>
      </c>
      <c r="I3365" t="s">
        <v>22</v>
      </c>
      <c r="M3365" t="s">
        <v>730</v>
      </c>
      <c r="N3365" t="s">
        <v>24</v>
      </c>
      <c r="O3365" s="1">
        <v>40515.88318287037</v>
      </c>
    </row>
    <row r="3366" spans="1:15" x14ac:dyDescent="0.35">
      <c r="A3366" t="s">
        <v>759</v>
      </c>
      <c r="B3366" t="s">
        <v>25</v>
      </c>
      <c r="C3366">
        <v>521613</v>
      </c>
      <c r="D3366" t="s">
        <v>17</v>
      </c>
      <c r="E3366" t="s">
        <v>18</v>
      </c>
      <c r="H3366" t="s">
        <v>258</v>
      </c>
      <c r="I3366" t="s">
        <v>22</v>
      </c>
      <c r="M3366" t="s">
        <v>2019</v>
      </c>
      <c r="N3366" t="s">
        <v>24</v>
      </c>
      <c r="O3366" s="1">
        <v>40515.885601851849</v>
      </c>
    </row>
    <row r="3367" spans="1:15" x14ac:dyDescent="0.35">
      <c r="A3367" t="s">
        <v>327</v>
      </c>
      <c r="B3367" t="s">
        <v>25</v>
      </c>
      <c r="C3367">
        <v>413923</v>
      </c>
      <c r="D3367" t="s">
        <v>17</v>
      </c>
      <c r="E3367" t="s">
        <v>18</v>
      </c>
      <c r="F3367" t="s">
        <v>19</v>
      </c>
      <c r="G3367" t="s">
        <v>20</v>
      </c>
      <c r="H3367" t="s">
        <v>234</v>
      </c>
      <c r="I3367" t="s">
        <v>22</v>
      </c>
      <c r="K3367" t="s">
        <v>195</v>
      </c>
      <c r="M3367" t="s">
        <v>1832</v>
      </c>
      <c r="N3367" t="s">
        <v>24</v>
      </c>
      <c r="O3367" s="1">
        <v>40515.931898148148</v>
      </c>
    </row>
    <row r="3368" spans="1:15" x14ac:dyDescent="0.35">
      <c r="A3368" t="s">
        <v>15</v>
      </c>
      <c r="B3368" t="s">
        <v>25</v>
      </c>
      <c r="C3368">
        <v>791387</v>
      </c>
      <c r="D3368" t="s">
        <v>17</v>
      </c>
      <c r="E3368" t="s">
        <v>18</v>
      </c>
      <c r="F3368" t="s">
        <v>19</v>
      </c>
      <c r="G3368" t="s">
        <v>20</v>
      </c>
      <c r="H3368" t="s">
        <v>172</v>
      </c>
      <c r="I3368" t="s">
        <v>22</v>
      </c>
      <c r="K3368" t="s">
        <v>81</v>
      </c>
      <c r="N3368" t="s">
        <v>24</v>
      </c>
      <c r="O3368" s="1">
        <v>40516.475601851853</v>
      </c>
    </row>
    <row r="3369" spans="1:15" x14ac:dyDescent="0.35">
      <c r="A3369" t="s">
        <v>15</v>
      </c>
      <c r="B3369" t="s">
        <v>25</v>
      </c>
      <c r="C3369">
        <v>27274</v>
      </c>
      <c r="D3369" t="s">
        <v>17</v>
      </c>
      <c r="E3369" t="s">
        <v>18</v>
      </c>
      <c r="F3369" t="s">
        <v>19</v>
      </c>
      <c r="G3369" t="s">
        <v>27</v>
      </c>
      <c r="H3369" t="s">
        <v>446</v>
      </c>
      <c r="I3369" t="s">
        <v>22</v>
      </c>
      <c r="N3369" t="s">
        <v>24</v>
      </c>
      <c r="O3369" s="1">
        <v>40516.578796296293</v>
      </c>
    </row>
    <row r="3370" spans="1:15" x14ac:dyDescent="0.35">
      <c r="A3370" t="s">
        <v>15</v>
      </c>
      <c r="B3370" t="s">
        <v>16</v>
      </c>
      <c r="C3370">
        <v>352295</v>
      </c>
      <c r="D3370" t="s">
        <v>17</v>
      </c>
      <c r="E3370" t="s">
        <v>18</v>
      </c>
      <c r="F3370" t="s">
        <v>19</v>
      </c>
      <c r="I3370" t="s">
        <v>114</v>
      </c>
      <c r="N3370" t="s">
        <v>24</v>
      </c>
      <c r="O3370" s="1">
        <v>40516.908854166664</v>
      </c>
    </row>
    <row r="3371" spans="1:15" x14ac:dyDescent="0.35">
      <c r="A3371" t="s">
        <v>95</v>
      </c>
      <c r="B3371" t="s">
        <v>16</v>
      </c>
      <c r="C3371">
        <v>4403</v>
      </c>
      <c r="D3371" t="s">
        <v>17</v>
      </c>
      <c r="E3371" t="s">
        <v>18</v>
      </c>
      <c r="F3371" t="s">
        <v>34</v>
      </c>
      <c r="G3371" t="s">
        <v>27</v>
      </c>
      <c r="H3371" t="s">
        <v>71</v>
      </c>
      <c r="I3371" t="s">
        <v>22</v>
      </c>
      <c r="M3371" t="s">
        <v>262</v>
      </c>
      <c r="N3371" t="s">
        <v>24</v>
      </c>
      <c r="O3371" s="1">
        <v>40517.384652777779</v>
      </c>
    </row>
    <row r="3372" spans="1:15" x14ac:dyDescent="0.35">
      <c r="A3372" t="s">
        <v>560</v>
      </c>
      <c r="B3372" t="s">
        <v>25</v>
      </c>
      <c r="C3372" t="s">
        <v>2889</v>
      </c>
      <c r="D3372" t="s">
        <v>17</v>
      </c>
      <c r="E3372" t="s">
        <v>18</v>
      </c>
      <c r="G3372" t="s">
        <v>20</v>
      </c>
      <c r="H3372" t="s">
        <v>2890</v>
      </c>
      <c r="I3372" t="s">
        <v>22</v>
      </c>
      <c r="K3372" t="s">
        <v>195</v>
      </c>
      <c r="N3372" t="s">
        <v>24</v>
      </c>
      <c r="O3372" s="1">
        <v>40517.625451388885</v>
      </c>
    </row>
    <row r="3373" spans="1:15" x14ac:dyDescent="0.35">
      <c r="A3373" t="s">
        <v>221</v>
      </c>
      <c r="B3373" t="s">
        <v>25</v>
      </c>
      <c r="C3373">
        <v>15477</v>
      </c>
      <c r="D3373" t="s">
        <v>17</v>
      </c>
      <c r="E3373" t="s">
        <v>18</v>
      </c>
      <c r="F3373" t="s">
        <v>19</v>
      </c>
      <c r="I3373" t="s">
        <v>22</v>
      </c>
      <c r="N3373" t="s">
        <v>24</v>
      </c>
      <c r="O3373" s="1">
        <v>40518.011122685188</v>
      </c>
    </row>
    <row r="3374" spans="1:15" x14ac:dyDescent="0.35">
      <c r="A3374" t="s">
        <v>15</v>
      </c>
      <c r="B3374" t="s">
        <v>25</v>
      </c>
      <c r="C3374">
        <v>774241</v>
      </c>
      <c r="D3374" t="s">
        <v>17</v>
      </c>
      <c r="E3374" t="s">
        <v>18</v>
      </c>
      <c r="F3374" t="s">
        <v>19</v>
      </c>
      <c r="G3374" t="s">
        <v>20</v>
      </c>
      <c r="H3374" t="s">
        <v>28</v>
      </c>
      <c r="I3374" t="s">
        <v>22</v>
      </c>
      <c r="N3374" t="s">
        <v>24</v>
      </c>
      <c r="O3374" s="1">
        <v>40518.454097222224</v>
      </c>
    </row>
    <row r="3375" spans="1:15" x14ac:dyDescent="0.35">
      <c r="A3375" t="s">
        <v>500</v>
      </c>
      <c r="B3375" t="s">
        <v>25</v>
      </c>
      <c r="C3375">
        <v>54788</v>
      </c>
      <c r="D3375" t="s">
        <v>17</v>
      </c>
      <c r="E3375" t="s">
        <v>18</v>
      </c>
      <c r="F3375" t="s">
        <v>19</v>
      </c>
      <c r="G3375" t="s">
        <v>27</v>
      </c>
      <c r="H3375" t="s">
        <v>864</v>
      </c>
      <c r="I3375" t="s">
        <v>22</v>
      </c>
      <c r="M3375" t="s">
        <v>865</v>
      </c>
      <c r="N3375" t="s">
        <v>24</v>
      </c>
      <c r="O3375" s="1">
        <v>40518.584826388891</v>
      </c>
    </row>
    <row r="3376" spans="1:15" x14ac:dyDescent="0.35">
      <c r="A3376" t="s">
        <v>327</v>
      </c>
      <c r="B3376" t="s">
        <v>25</v>
      </c>
      <c r="C3376">
        <v>112592</v>
      </c>
      <c r="D3376" t="s">
        <v>17</v>
      </c>
      <c r="E3376" t="s">
        <v>18</v>
      </c>
      <c r="F3376" t="s">
        <v>19</v>
      </c>
      <c r="G3376" t="s">
        <v>27</v>
      </c>
      <c r="I3376" t="s">
        <v>22</v>
      </c>
      <c r="J3376">
        <v>460</v>
      </c>
      <c r="K3376" t="s">
        <v>31</v>
      </c>
      <c r="N3376" t="s">
        <v>24</v>
      </c>
      <c r="O3376" s="1">
        <v>40519.327847222223</v>
      </c>
    </row>
    <row r="3377" spans="1:15" x14ac:dyDescent="0.35">
      <c r="A3377" t="s">
        <v>314</v>
      </c>
      <c r="B3377" t="s">
        <v>25</v>
      </c>
      <c r="C3377">
        <v>10605</v>
      </c>
      <c r="D3377" t="s">
        <v>17</v>
      </c>
      <c r="E3377" t="s">
        <v>18</v>
      </c>
      <c r="F3377" t="s">
        <v>19</v>
      </c>
      <c r="G3377" t="s">
        <v>27</v>
      </c>
      <c r="H3377" t="s">
        <v>71</v>
      </c>
      <c r="I3377" t="s">
        <v>22</v>
      </c>
      <c r="M3377" t="s">
        <v>436</v>
      </c>
      <c r="N3377" t="s">
        <v>34</v>
      </c>
      <c r="O3377" s="1">
        <v>40519.348506944443</v>
      </c>
    </row>
    <row r="3378" spans="1:15" x14ac:dyDescent="0.35">
      <c r="A3378" t="s">
        <v>59</v>
      </c>
      <c r="B3378" t="s">
        <v>16</v>
      </c>
      <c r="C3378">
        <v>2033</v>
      </c>
      <c r="D3378" t="s">
        <v>17</v>
      </c>
      <c r="E3378" t="s">
        <v>18</v>
      </c>
      <c r="F3378" t="s">
        <v>19</v>
      </c>
      <c r="G3378" t="s">
        <v>27</v>
      </c>
      <c r="H3378" t="s">
        <v>159</v>
      </c>
      <c r="I3378" t="s">
        <v>22</v>
      </c>
      <c r="K3378" t="s">
        <v>132</v>
      </c>
      <c r="M3378" t="s">
        <v>160</v>
      </c>
      <c r="N3378" t="s">
        <v>24</v>
      </c>
      <c r="O3378" s="1">
        <v>40519.414236111108</v>
      </c>
    </row>
    <row r="3379" spans="1:15" x14ac:dyDescent="0.35">
      <c r="A3379" t="s">
        <v>500</v>
      </c>
      <c r="B3379" t="s">
        <v>25</v>
      </c>
      <c r="C3379">
        <v>58151</v>
      </c>
      <c r="D3379" t="s">
        <v>17</v>
      </c>
      <c r="E3379" t="s">
        <v>18</v>
      </c>
      <c r="F3379" t="s">
        <v>19</v>
      </c>
      <c r="G3379" t="s">
        <v>27</v>
      </c>
      <c r="H3379" t="s">
        <v>689</v>
      </c>
      <c r="I3379" t="s">
        <v>22</v>
      </c>
      <c r="J3379">
        <v>460</v>
      </c>
      <c r="L3379">
        <v>1951</v>
      </c>
      <c r="N3379" t="s">
        <v>24</v>
      </c>
      <c r="O3379" s="1">
        <v>40519.516840277778</v>
      </c>
    </row>
    <row r="3380" spans="1:15" x14ac:dyDescent="0.35">
      <c r="A3380" t="s">
        <v>972</v>
      </c>
      <c r="B3380" t="s">
        <v>25</v>
      </c>
      <c r="C3380">
        <v>86209</v>
      </c>
      <c r="D3380" t="s">
        <v>17</v>
      </c>
      <c r="E3380" t="s">
        <v>18</v>
      </c>
      <c r="F3380" t="s">
        <v>19</v>
      </c>
      <c r="G3380" t="s">
        <v>27</v>
      </c>
      <c r="H3380" t="s">
        <v>203</v>
      </c>
      <c r="I3380" t="s">
        <v>22</v>
      </c>
      <c r="K3380" t="s">
        <v>195</v>
      </c>
      <c r="L3380">
        <v>1959</v>
      </c>
      <c r="M3380" t="s">
        <v>1016</v>
      </c>
      <c r="N3380" t="s">
        <v>24</v>
      </c>
      <c r="O3380" s="1">
        <v>40519.725717592592</v>
      </c>
    </row>
    <row r="3381" spans="1:15" x14ac:dyDescent="0.35">
      <c r="B3381" t="s">
        <v>1112</v>
      </c>
      <c r="C3381">
        <v>887755</v>
      </c>
      <c r="D3381" t="s">
        <v>17</v>
      </c>
      <c r="E3381" t="s">
        <v>18</v>
      </c>
      <c r="F3381" t="s">
        <v>34</v>
      </c>
      <c r="G3381" t="s">
        <v>20</v>
      </c>
      <c r="H3381" t="s">
        <v>239</v>
      </c>
      <c r="I3381" t="s">
        <v>22</v>
      </c>
      <c r="M3381" t="s">
        <v>2649</v>
      </c>
      <c r="N3381" t="s">
        <v>24</v>
      </c>
      <c r="O3381" s="1">
        <v>40520.291643518518</v>
      </c>
    </row>
    <row r="3382" spans="1:15" x14ac:dyDescent="0.35">
      <c r="A3382" t="s">
        <v>327</v>
      </c>
      <c r="B3382" t="s">
        <v>25</v>
      </c>
      <c r="C3382">
        <v>71091</v>
      </c>
      <c r="D3382" t="s">
        <v>17</v>
      </c>
      <c r="E3382" t="s">
        <v>18</v>
      </c>
      <c r="F3382" t="s">
        <v>19</v>
      </c>
      <c r="G3382" t="s">
        <v>27</v>
      </c>
      <c r="I3382" t="s">
        <v>114</v>
      </c>
      <c r="N3382" t="s">
        <v>24</v>
      </c>
      <c r="O3382" s="1">
        <v>40520.648229166669</v>
      </c>
    </row>
    <row r="3383" spans="1:15" x14ac:dyDescent="0.35">
      <c r="A3383" t="s">
        <v>327</v>
      </c>
      <c r="B3383" t="s">
        <v>25</v>
      </c>
      <c r="C3383">
        <v>79101</v>
      </c>
      <c r="D3383" t="s">
        <v>17</v>
      </c>
      <c r="E3383" t="s">
        <v>18</v>
      </c>
      <c r="F3383" t="s">
        <v>19</v>
      </c>
      <c r="G3383" t="s">
        <v>27</v>
      </c>
      <c r="I3383" t="s">
        <v>114</v>
      </c>
      <c r="N3383" t="s">
        <v>24</v>
      </c>
      <c r="O3383" s="1">
        <v>40520.898078703707</v>
      </c>
    </row>
    <row r="3384" spans="1:15" x14ac:dyDescent="0.35">
      <c r="A3384" t="s">
        <v>221</v>
      </c>
      <c r="B3384" t="s">
        <v>16</v>
      </c>
      <c r="C3384">
        <v>711504</v>
      </c>
      <c r="D3384" t="s">
        <v>17</v>
      </c>
      <c r="E3384" t="s">
        <v>18</v>
      </c>
      <c r="F3384" t="s">
        <v>19</v>
      </c>
      <c r="G3384" t="s">
        <v>20</v>
      </c>
      <c r="H3384" t="s">
        <v>162</v>
      </c>
      <c r="I3384" t="s">
        <v>22</v>
      </c>
      <c r="K3384" t="s">
        <v>139</v>
      </c>
      <c r="M3384" t="s">
        <v>2350</v>
      </c>
      <c r="N3384" t="s">
        <v>167</v>
      </c>
      <c r="O3384" s="1">
        <v>40521.224965277775</v>
      </c>
    </row>
    <row r="3385" spans="1:15" x14ac:dyDescent="0.35">
      <c r="A3385" t="s">
        <v>59</v>
      </c>
      <c r="B3385" t="s">
        <v>25</v>
      </c>
      <c r="C3385">
        <v>2097</v>
      </c>
      <c r="D3385" t="s">
        <v>17</v>
      </c>
      <c r="E3385" t="s">
        <v>26</v>
      </c>
      <c r="F3385" t="s">
        <v>19</v>
      </c>
      <c r="G3385" t="s">
        <v>27</v>
      </c>
      <c r="H3385" t="s">
        <v>28</v>
      </c>
      <c r="I3385" t="s">
        <v>22</v>
      </c>
      <c r="K3385" t="s">
        <v>94</v>
      </c>
      <c r="N3385" t="s">
        <v>24</v>
      </c>
      <c r="O3385" s="1">
        <v>40521.386562500003</v>
      </c>
    </row>
    <row r="3386" spans="1:15" x14ac:dyDescent="0.35">
      <c r="A3386" t="s">
        <v>327</v>
      </c>
      <c r="B3386" t="s">
        <v>25</v>
      </c>
      <c r="C3386">
        <v>10224</v>
      </c>
      <c r="D3386" t="s">
        <v>17</v>
      </c>
      <c r="E3386" t="s">
        <v>18</v>
      </c>
      <c r="F3386" t="s">
        <v>19</v>
      </c>
      <c r="I3386" t="s">
        <v>22</v>
      </c>
      <c r="N3386" t="s">
        <v>24</v>
      </c>
      <c r="O3386" s="1">
        <v>40521.518807870372</v>
      </c>
    </row>
    <row r="3387" spans="1:15" x14ac:dyDescent="0.35">
      <c r="A3387" t="s">
        <v>327</v>
      </c>
      <c r="B3387" t="s">
        <v>25</v>
      </c>
      <c r="C3387">
        <v>71131</v>
      </c>
      <c r="D3387" t="s">
        <v>17</v>
      </c>
      <c r="E3387" t="s">
        <v>18</v>
      </c>
      <c r="F3387" t="s">
        <v>19</v>
      </c>
      <c r="H3387" t="s">
        <v>35</v>
      </c>
      <c r="I3387" t="s">
        <v>22</v>
      </c>
      <c r="M3387" t="s">
        <v>945</v>
      </c>
      <c r="N3387" t="s">
        <v>24</v>
      </c>
      <c r="O3387" s="1">
        <v>40521.562858796293</v>
      </c>
    </row>
    <row r="3388" spans="1:15" x14ac:dyDescent="0.35">
      <c r="A3388" t="s">
        <v>15</v>
      </c>
      <c r="B3388" t="s">
        <v>25</v>
      </c>
      <c r="C3388">
        <v>312041</v>
      </c>
      <c r="D3388" t="s">
        <v>17</v>
      </c>
      <c r="E3388" t="s">
        <v>18</v>
      </c>
      <c r="F3388" t="s">
        <v>19</v>
      </c>
      <c r="G3388" t="s">
        <v>20</v>
      </c>
      <c r="H3388" t="s">
        <v>1578</v>
      </c>
      <c r="I3388" t="s">
        <v>22</v>
      </c>
      <c r="N3388" t="s">
        <v>167</v>
      </c>
      <c r="O3388" s="1">
        <v>40521.758206018516</v>
      </c>
    </row>
    <row r="3389" spans="1:15" x14ac:dyDescent="0.35">
      <c r="A3389" t="s">
        <v>972</v>
      </c>
      <c r="B3389" t="s">
        <v>25</v>
      </c>
      <c r="C3389">
        <v>684272</v>
      </c>
      <c r="D3389" t="s">
        <v>17</v>
      </c>
      <c r="E3389" t="s">
        <v>18</v>
      </c>
      <c r="F3389" t="s">
        <v>19</v>
      </c>
      <c r="G3389" t="s">
        <v>20</v>
      </c>
      <c r="H3389" t="s">
        <v>130</v>
      </c>
      <c r="I3389" t="s">
        <v>22</v>
      </c>
      <c r="K3389" t="s">
        <v>250</v>
      </c>
      <c r="N3389" t="s">
        <v>24</v>
      </c>
      <c r="O3389" s="1">
        <v>40522.47420138889</v>
      </c>
    </row>
    <row r="3390" spans="1:15" x14ac:dyDescent="0.35">
      <c r="A3390" t="s">
        <v>2482</v>
      </c>
      <c r="B3390" t="s">
        <v>25</v>
      </c>
      <c r="C3390">
        <v>854266</v>
      </c>
      <c r="D3390" t="s">
        <v>17</v>
      </c>
      <c r="E3390" t="s">
        <v>18</v>
      </c>
      <c r="F3390" t="s">
        <v>19</v>
      </c>
      <c r="G3390" t="s">
        <v>20</v>
      </c>
      <c r="I3390" t="s">
        <v>22</v>
      </c>
      <c r="N3390" t="s">
        <v>24</v>
      </c>
      <c r="O3390" s="1">
        <v>40522.475381944445</v>
      </c>
    </row>
    <row r="3391" spans="1:15" x14ac:dyDescent="0.35">
      <c r="A3391" t="s">
        <v>15</v>
      </c>
      <c r="B3391" t="s">
        <v>16</v>
      </c>
      <c r="C3391">
        <v>69748</v>
      </c>
      <c r="D3391" t="s">
        <v>17</v>
      </c>
      <c r="E3391" t="s">
        <v>18</v>
      </c>
      <c r="F3391" t="s">
        <v>19</v>
      </c>
      <c r="I3391" t="s">
        <v>22</v>
      </c>
      <c r="N3391" t="s">
        <v>24</v>
      </c>
      <c r="O3391" s="1">
        <v>40522.691828703704</v>
      </c>
    </row>
    <row r="3392" spans="1:15" x14ac:dyDescent="0.35">
      <c r="A3392" t="s">
        <v>500</v>
      </c>
      <c r="B3392" t="s">
        <v>25</v>
      </c>
      <c r="C3392">
        <v>58030</v>
      </c>
      <c r="D3392" t="s">
        <v>17</v>
      </c>
      <c r="E3392" t="s">
        <v>18</v>
      </c>
      <c r="F3392" t="s">
        <v>19</v>
      </c>
      <c r="G3392" t="s">
        <v>27</v>
      </c>
      <c r="H3392" t="s">
        <v>883</v>
      </c>
      <c r="I3392" t="s">
        <v>22</v>
      </c>
      <c r="N3392" t="s">
        <v>24</v>
      </c>
      <c r="O3392" s="1">
        <v>40522.717939814815</v>
      </c>
    </row>
    <row r="3393" spans="1:15" x14ac:dyDescent="0.35">
      <c r="A3393" t="s">
        <v>327</v>
      </c>
      <c r="B3393" t="s">
        <v>25</v>
      </c>
      <c r="C3393">
        <v>24439</v>
      </c>
      <c r="D3393" t="s">
        <v>17</v>
      </c>
      <c r="E3393" t="s">
        <v>18</v>
      </c>
      <c r="F3393" t="s">
        <v>19</v>
      </c>
      <c r="G3393" t="s">
        <v>27</v>
      </c>
      <c r="H3393" t="s">
        <v>635</v>
      </c>
      <c r="I3393" t="s">
        <v>22</v>
      </c>
      <c r="L3393" t="s">
        <v>636</v>
      </c>
      <c r="M3393" t="s">
        <v>637</v>
      </c>
      <c r="N3393" t="s">
        <v>24</v>
      </c>
      <c r="O3393" s="1">
        <v>40523.510231481479</v>
      </c>
    </row>
    <row r="3394" spans="1:15" x14ac:dyDescent="0.35">
      <c r="A3394" t="s">
        <v>221</v>
      </c>
      <c r="B3394" t="s">
        <v>25</v>
      </c>
      <c r="C3394">
        <v>580387</v>
      </c>
      <c r="D3394" t="s">
        <v>17</v>
      </c>
      <c r="E3394" t="s">
        <v>18</v>
      </c>
      <c r="F3394" t="s">
        <v>19</v>
      </c>
      <c r="G3394" t="s">
        <v>20</v>
      </c>
      <c r="H3394" t="s">
        <v>849</v>
      </c>
      <c r="I3394" t="s">
        <v>114</v>
      </c>
      <c r="J3394" t="s">
        <v>636</v>
      </c>
      <c r="M3394" t="s">
        <v>2124</v>
      </c>
      <c r="N3394" t="s">
        <v>34</v>
      </c>
      <c r="O3394" s="1">
        <v>40523.516597222224</v>
      </c>
    </row>
    <row r="3395" spans="1:15" ht="217.5" x14ac:dyDescent="0.35">
      <c r="A3395" t="s">
        <v>972</v>
      </c>
      <c r="B3395" t="s">
        <v>25</v>
      </c>
      <c r="C3395">
        <v>801246</v>
      </c>
      <c r="D3395" t="s">
        <v>17</v>
      </c>
      <c r="E3395" t="s">
        <v>18</v>
      </c>
      <c r="F3395" t="s">
        <v>34</v>
      </c>
      <c r="G3395" t="s">
        <v>20</v>
      </c>
      <c r="H3395" t="s">
        <v>635</v>
      </c>
      <c r="I3395" t="s">
        <v>22</v>
      </c>
      <c r="J3395" t="s">
        <v>636</v>
      </c>
      <c r="K3395" t="s">
        <v>195</v>
      </c>
      <c r="M3395" s="3" t="s">
        <v>2464</v>
      </c>
      <c r="N3395" t="s">
        <v>24</v>
      </c>
      <c r="O3395" s="1">
        <v>40523.529097222221</v>
      </c>
    </row>
    <row r="3396" spans="1:15" x14ac:dyDescent="0.35">
      <c r="A3396" t="s">
        <v>15</v>
      </c>
      <c r="B3396" t="s">
        <v>16</v>
      </c>
      <c r="C3396">
        <v>392926</v>
      </c>
      <c r="D3396" t="s">
        <v>17</v>
      </c>
      <c r="E3396" t="s">
        <v>18</v>
      </c>
      <c r="F3396" t="s">
        <v>19</v>
      </c>
      <c r="G3396" t="s">
        <v>20</v>
      </c>
      <c r="H3396" t="s">
        <v>849</v>
      </c>
      <c r="I3396" t="s">
        <v>22</v>
      </c>
      <c r="J3396" t="s">
        <v>636</v>
      </c>
      <c r="N3396" t="s">
        <v>24</v>
      </c>
      <c r="O3396" s="1">
        <v>40523.532071759262</v>
      </c>
    </row>
    <row r="3397" spans="1:15" x14ac:dyDescent="0.35">
      <c r="A3397" t="s">
        <v>972</v>
      </c>
      <c r="B3397" t="s">
        <v>25</v>
      </c>
      <c r="C3397">
        <v>414099</v>
      </c>
      <c r="D3397" t="s">
        <v>17</v>
      </c>
      <c r="E3397" t="s">
        <v>18</v>
      </c>
      <c r="F3397" t="s">
        <v>19</v>
      </c>
      <c r="G3397" t="s">
        <v>20</v>
      </c>
      <c r="H3397" t="s">
        <v>316</v>
      </c>
      <c r="I3397" t="s">
        <v>22</v>
      </c>
      <c r="M3397" t="s">
        <v>1835</v>
      </c>
      <c r="N3397" t="s">
        <v>24</v>
      </c>
      <c r="O3397" s="1">
        <v>40523.68954861111</v>
      </c>
    </row>
    <row r="3398" spans="1:15" x14ac:dyDescent="0.35">
      <c r="A3398" t="s">
        <v>560</v>
      </c>
      <c r="B3398" t="s">
        <v>25</v>
      </c>
      <c r="C3398">
        <v>452264</v>
      </c>
      <c r="D3398" t="s">
        <v>17</v>
      </c>
      <c r="E3398" t="s">
        <v>18</v>
      </c>
      <c r="F3398" t="s">
        <v>19</v>
      </c>
      <c r="G3398" t="s">
        <v>20</v>
      </c>
      <c r="H3398" t="s">
        <v>258</v>
      </c>
      <c r="I3398" t="s">
        <v>22</v>
      </c>
      <c r="K3398" t="s">
        <v>195</v>
      </c>
      <c r="L3398" t="s">
        <v>1910</v>
      </c>
      <c r="M3398" t="s">
        <v>1911</v>
      </c>
      <c r="N3398" t="s">
        <v>24</v>
      </c>
      <c r="O3398" s="1">
        <v>40523.736655092594</v>
      </c>
    </row>
    <row r="3399" spans="1:15" x14ac:dyDescent="0.35">
      <c r="A3399" t="s">
        <v>15</v>
      </c>
      <c r="B3399" t="s">
        <v>16</v>
      </c>
      <c r="C3399">
        <v>52712</v>
      </c>
      <c r="D3399" t="s">
        <v>17</v>
      </c>
      <c r="E3399" t="s">
        <v>18</v>
      </c>
      <c r="F3399" t="s">
        <v>19</v>
      </c>
      <c r="G3399" t="s">
        <v>27</v>
      </c>
      <c r="H3399" t="s">
        <v>855</v>
      </c>
      <c r="I3399" t="s">
        <v>22</v>
      </c>
      <c r="N3399" t="s">
        <v>24</v>
      </c>
      <c r="O3399" s="1">
        <v>40524.150925925926</v>
      </c>
    </row>
    <row r="3400" spans="1:15" x14ac:dyDescent="0.35">
      <c r="A3400" t="s">
        <v>59</v>
      </c>
      <c r="B3400" t="s">
        <v>25</v>
      </c>
      <c r="C3400">
        <v>2713</v>
      </c>
      <c r="D3400" t="s">
        <v>17</v>
      </c>
      <c r="E3400" t="s">
        <v>18</v>
      </c>
      <c r="F3400" t="s">
        <v>19</v>
      </c>
      <c r="H3400" t="s">
        <v>190</v>
      </c>
      <c r="I3400" t="s">
        <v>22</v>
      </c>
      <c r="N3400" t="s">
        <v>167</v>
      </c>
      <c r="O3400" s="1">
        <v>40524.392083333332</v>
      </c>
    </row>
    <row r="3401" spans="1:15" x14ac:dyDescent="0.35">
      <c r="A3401" t="s">
        <v>15</v>
      </c>
      <c r="B3401" t="s">
        <v>25</v>
      </c>
      <c r="C3401">
        <v>480225</v>
      </c>
      <c r="D3401" t="s">
        <v>17</v>
      </c>
      <c r="E3401" t="s">
        <v>18</v>
      </c>
      <c r="F3401" t="s">
        <v>19</v>
      </c>
      <c r="G3401" t="s">
        <v>20</v>
      </c>
      <c r="H3401" t="s">
        <v>1971</v>
      </c>
      <c r="I3401" t="s">
        <v>472</v>
      </c>
      <c r="N3401" t="s">
        <v>24</v>
      </c>
      <c r="O3401" s="1">
        <v>40524.464432870373</v>
      </c>
    </row>
    <row r="3402" spans="1:15" x14ac:dyDescent="0.35">
      <c r="A3402" t="s">
        <v>15</v>
      </c>
      <c r="B3402" t="s">
        <v>16</v>
      </c>
      <c r="C3402">
        <v>824062</v>
      </c>
      <c r="D3402" t="s">
        <v>17</v>
      </c>
      <c r="E3402" t="s">
        <v>18</v>
      </c>
      <c r="F3402" t="s">
        <v>19</v>
      </c>
      <c r="H3402" t="s">
        <v>667</v>
      </c>
      <c r="I3402" t="s">
        <v>22</v>
      </c>
      <c r="M3402" t="s">
        <v>2508</v>
      </c>
      <c r="N3402" t="s">
        <v>24</v>
      </c>
      <c r="O3402" s="1">
        <v>40524.643645833334</v>
      </c>
    </row>
    <row r="3403" spans="1:15" x14ac:dyDescent="0.35">
      <c r="A3403" t="s">
        <v>221</v>
      </c>
      <c r="B3403" t="s">
        <v>16</v>
      </c>
      <c r="C3403">
        <v>235325</v>
      </c>
      <c r="D3403" t="s">
        <v>17</v>
      </c>
      <c r="E3403" t="s">
        <v>18</v>
      </c>
      <c r="F3403" t="s">
        <v>19</v>
      </c>
      <c r="G3403" t="s">
        <v>27</v>
      </c>
      <c r="H3403" t="s">
        <v>74</v>
      </c>
      <c r="I3403" t="s">
        <v>144</v>
      </c>
      <c r="K3403" t="s">
        <v>139</v>
      </c>
      <c r="M3403" t="s">
        <v>1420</v>
      </c>
      <c r="N3403" t="s">
        <v>34</v>
      </c>
      <c r="O3403" s="1">
        <v>40524.820567129631</v>
      </c>
    </row>
    <row r="3404" spans="1:15" x14ac:dyDescent="0.35">
      <c r="A3404" t="s">
        <v>560</v>
      </c>
      <c r="B3404" t="s">
        <v>25</v>
      </c>
      <c r="C3404">
        <v>967010</v>
      </c>
      <c r="D3404" t="s">
        <v>17</v>
      </c>
      <c r="E3404" t="s">
        <v>18</v>
      </c>
      <c r="F3404" t="s">
        <v>19</v>
      </c>
      <c r="H3404" t="s">
        <v>2755</v>
      </c>
      <c r="I3404" t="s">
        <v>22</v>
      </c>
      <c r="J3404">
        <v>460</v>
      </c>
      <c r="M3404" t="s">
        <v>2756</v>
      </c>
      <c r="N3404" t="s">
        <v>24</v>
      </c>
      <c r="O3404" s="1">
        <v>40524.861122685186</v>
      </c>
    </row>
    <row r="3405" spans="1:15" x14ac:dyDescent="0.35">
      <c r="A3405" t="s">
        <v>15</v>
      </c>
      <c r="B3405" t="s">
        <v>16</v>
      </c>
      <c r="C3405">
        <v>683100</v>
      </c>
      <c r="D3405" t="s">
        <v>17</v>
      </c>
      <c r="E3405" t="s">
        <v>18</v>
      </c>
      <c r="I3405" t="s">
        <v>22</v>
      </c>
      <c r="N3405" t="s">
        <v>24</v>
      </c>
      <c r="O3405" s="1">
        <v>40525.093912037039</v>
      </c>
    </row>
    <row r="3406" spans="1:15" x14ac:dyDescent="0.35">
      <c r="A3406" t="s">
        <v>15</v>
      </c>
      <c r="B3406" t="s">
        <v>16</v>
      </c>
      <c r="C3406">
        <v>81860</v>
      </c>
      <c r="D3406" t="s">
        <v>17</v>
      </c>
      <c r="E3406" t="s">
        <v>191</v>
      </c>
      <c r="F3406" t="s">
        <v>19</v>
      </c>
      <c r="I3406" t="s">
        <v>22</v>
      </c>
      <c r="N3406" t="s">
        <v>24</v>
      </c>
      <c r="O3406" s="1">
        <v>40525.242222222223</v>
      </c>
    </row>
    <row r="3407" spans="1:15" x14ac:dyDescent="0.35">
      <c r="A3407" t="s">
        <v>560</v>
      </c>
      <c r="B3407" t="s">
        <v>16</v>
      </c>
      <c r="C3407">
        <v>79620</v>
      </c>
      <c r="D3407" t="s">
        <v>17</v>
      </c>
      <c r="E3407" t="s">
        <v>18</v>
      </c>
      <c r="I3407" t="s">
        <v>22</v>
      </c>
      <c r="N3407" t="s">
        <v>24</v>
      </c>
      <c r="O3407" s="1">
        <v>40525.525370370371</v>
      </c>
    </row>
    <row r="3408" spans="1:15" x14ac:dyDescent="0.35">
      <c r="A3408" t="s">
        <v>15</v>
      </c>
      <c r="B3408" t="s">
        <v>25</v>
      </c>
      <c r="C3408">
        <v>965627</v>
      </c>
      <c r="D3408" t="s">
        <v>17</v>
      </c>
      <c r="E3408" t="s">
        <v>18</v>
      </c>
      <c r="G3408" t="s">
        <v>20</v>
      </c>
      <c r="H3408" t="s">
        <v>281</v>
      </c>
      <c r="I3408" t="s">
        <v>22</v>
      </c>
      <c r="N3408" t="s">
        <v>24</v>
      </c>
      <c r="O3408" s="1">
        <v>40525.574930555558</v>
      </c>
    </row>
    <row r="3409" spans="1:15" x14ac:dyDescent="0.35">
      <c r="A3409" t="s">
        <v>500</v>
      </c>
      <c r="B3409" t="s">
        <v>25</v>
      </c>
      <c r="C3409">
        <v>729365</v>
      </c>
      <c r="D3409" t="s">
        <v>17</v>
      </c>
      <c r="E3409" t="s">
        <v>18</v>
      </c>
      <c r="I3409" t="s">
        <v>22</v>
      </c>
      <c r="N3409" t="s">
        <v>24</v>
      </c>
      <c r="O3409" s="1">
        <v>40525.593217592592</v>
      </c>
    </row>
    <row r="3410" spans="1:15" x14ac:dyDescent="0.35">
      <c r="A3410" t="s">
        <v>15</v>
      </c>
      <c r="B3410" t="s">
        <v>25</v>
      </c>
      <c r="C3410">
        <v>613031</v>
      </c>
      <c r="D3410" t="s">
        <v>17</v>
      </c>
      <c r="E3410" t="s">
        <v>18</v>
      </c>
      <c r="F3410" t="s">
        <v>19</v>
      </c>
      <c r="G3410" t="s">
        <v>20</v>
      </c>
      <c r="I3410" t="s">
        <v>22</v>
      </c>
      <c r="N3410" t="s">
        <v>24</v>
      </c>
      <c r="O3410" s="1">
        <v>40526.79546296296</v>
      </c>
    </row>
    <row r="3411" spans="1:15" x14ac:dyDescent="0.35">
      <c r="A3411" t="s">
        <v>327</v>
      </c>
      <c r="B3411" t="s">
        <v>16</v>
      </c>
      <c r="C3411">
        <v>289056</v>
      </c>
      <c r="D3411" t="s">
        <v>17</v>
      </c>
      <c r="E3411" t="s">
        <v>18</v>
      </c>
      <c r="F3411" t="s">
        <v>19</v>
      </c>
      <c r="G3411" t="s">
        <v>20</v>
      </c>
      <c r="H3411" t="s">
        <v>464</v>
      </c>
      <c r="I3411" t="s">
        <v>144</v>
      </c>
      <c r="J3411">
        <v>454</v>
      </c>
      <c r="N3411" t="s">
        <v>24</v>
      </c>
      <c r="O3411" s="1">
        <v>40527.458518518521</v>
      </c>
    </row>
    <row r="3412" spans="1:15" x14ac:dyDescent="0.35">
      <c r="A3412" t="s">
        <v>221</v>
      </c>
      <c r="B3412" t="s">
        <v>1112</v>
      </c>
      <c r="C3412">
        <v>863552</v>
      </c>
      <c r="D3412" t="s">
        <v>17</v>
      </c>
      <c r="E3412" t="s">
        <v>18</v>
      </c>
      <c r="F3412" t="s">
        <v>34</v>
      </c>
      <c r="G3412" t="s">
        <v>20</v>
      </c>
      <c r="H3412" t="s">
        <v>475</v>
      </c>
      <c r="I3412" t="s">
        <v>22</v>
      </c>
      <c r="K3412" t="s">
        <v>81</v>
      </c>
      <c r="M3412" t="s">
        <v>2602</v>
      </c>
      <c r="N3412" t="s">
        <v>24</v>
      </c>
      <c r="O3412" s="1">
        <v>40527.882372685184</v>
      </c>
    </row>
    <row r="3413" spans="1:15" x14ac:dyDescent="0.35">
      <c r="A3413" t="s">
        <v>15</v>
      </c>
      <c r="B3413" t="s">
        <v>16</v>
      </c>
      <c r="C3413">
        <v>447337</v>
      </c>
      <c r="D3413" t="s">
        <v>17</v>
      </c>
      <c r="E3413" t="s">
        <v>18</v>
      </c>
      <c r="F3413" t="s">
        <v>19</v>
      </c>
      <c r="H3413" t="s">
        <v>849</v>
      </c>
      <c r="I3413" t="s">
        <v>22</v>
      </c>
      <c r="M3413" t="s">
        <v>1903</v>
      </c>
      <c r="N3413" t="s">
        <v>24</v>
      </c>
      <c r="O3413" s="1">
        <v>40527.902118055557</v>
      </c>
    </row>
    <row r="3414" spans="1:15" x14ac:dyDescent="0.35">
      <c r="A3414" t="s">
        <v>15</v>
      </c>
      <c r="B3414" t="s">
        <v>16</v>
      </c>
      <c r="C3414">
        <v>353107</v>
      </c>
      <c r="D3414" t="s">
        <v>17</v>
      </c>
      <c r="E3414" t="s">
        <v>18</v>
      </c>
      <c r="F3414" t="s">
        <v>19</v>
      </c>
      <c r="H3414" t="s">
        <v>98</v>
      </c>
      <c r="I3414" t="s">
        <v>22</v>
      </c>
      <c r="N3414" t="s">
        <v>24</v>
      </c>
      <c r="O3414" s="1">
        <v>40527.902199074073</v>
      </c>
    </row>
    <row r="3415" spans="1:15" x14ac:dyDescent="0.35">
      <c r="A3415" t="s">
        <v>15</v>
      </c>
      <c r="B3415" t="s">
        <v>16</v>
      </c>
      <c r="C3415">
        <v>353183</v>
      </c>
      <c r="D3415" t="s">
        <v>17</v>
      </c>
      <c r="E3415" t="s">
        <v>18</v>
      </c>
      <c r="F3415" t="s">
        <v>19</v>
      </c>
      <c r="G3415" t="s">
        <v>20</v>
      </c>
      <c r="H3415" t="s">
        <v>491</v>
      </c>
      <c r="I3415" t="s">
        <v>180</v>
      </c>
      <c r="L3415" t="s">
        <v>1685</v>
      </c>
      <c r="N3415" t="s">
        <v>24</v>
      </c>
      <c r="O3415" s="1">
        <v>40528.519629629627</v>
      </c>
    </row>
    <row r="3416" spans="1:15" x14ac:dyDescent="0.35">
      <c r="A3416" t="s">
        <v>15</v>
      </c>
      <c r="B3416" t="s">
        <v>16</v>
      </c>
      <c r="C3416">
        <v>266123</v>
      </c>
      <c r="D3416" t="s">
        <v>17</v>
      </c>
      <c r="E3416" t="s">
        <v>18</v>
      </c>
      <c r="I3416" t="s">
        <v>22</v>
      </c>
      <c r="N3416" t="s">
        <v>24</v>
      </c>
      <c r="O3416" s="1">
        <v>40529.027800925927</v>
      </c>
    </row>
    <row r="3417" spans="1:15" ht="217.5" x14ac:dyDescent="0.35">
      <c r="A3417" t="s">
        <v>15</v>
      </c>
      <c r="B3417" t="s">
        <v>16</v>
      </c>
      <c r="C3417">
        <v>937978</v>
      </c>
      <c r="D3417" t="s">
        <v>17</v>
      </c>
      <c r="E3417" t="s">
        <v>18</v>
      </c>
      <c r="G3417" t="s">
        <v>20</v>
      </c>
      <c r="H3417" t="s">
        <v>130</v>
      </c>
      <c r="I3417" t="s">
        <v>22</v>
      </c>
      <c r="K3417" t="s">
        <v>81</v>
      </c>
      <c r="M3417" s="3" t="s">
        <v>2725</v>
      </c>
      <c r="N3417" t="s">
        <v>24</v>
      </c>
      <c r="O3417" s="1">
        <v>40529.257071759261</v>
      </c>
    </row>
    <row r="3418" spans="1:15" x14ac:dyDescent="0.35">
      <c r="A3418" t="s">
        <v>15</v>
      </c>
      <c r="B3418" t="s">
        <v>25</v>
      </c>
      <c r="C3418">
        <v>955989</v>
      </c>
      <c r="D3418" t="s">
        <v>17</v>
      </c>
      <c r="E3418" t="s">
        <v>18</v>
      </c>
      <c r="F3418" t="s">
        <v>19</v>
      </c>
      <c r="G3418" t="s">
        <v>20</v>
      </c>
      <c r="H3418" t="s">
        <v>377</v>
      </c>
      <c r="I3418" t="s">
        <v>22</v>
      </c>
      <c r="K3418" t="s">
        <v>81</v>
      </c>
      <c r="N3418" t="s">
        <v>24</v>
      </c>
      <c r="O3418" s="1">
        <v>40529.470173611109</v>
      </c>
    </row>
    <row r="3419" spans="1:15" x14ac:dyDescent="0.35">
      <c r="A3419" t="s">
        <v>560</v>
      </c>
      <c r="B3419" t="s">
        <v>25</v>
      </c>
      <c r="C3419">
        <v>152981</v>
      </c>
      <c r="D3419" t="s">
        <v>17</v>
      </c>
      <c r="E3419" t="s">
        <v>18</v>
      </c>
      <c r="F3419" t="s">
        <v>19</v>
      </c>
      <c r="G3419" t="s">
        <v>20</v>
      </c>
      <c r="H3419" t="s">
        <v>761</v>
      </c>
      <c r="I3419" t="s">
        <v>22</v>
      </c>
      <c r="K3419" t="s">
        <v>197</v>
      </c>
      <c r="M3419" t="s">
        <v>1249</v>
      </c>
      <c r="N3419" t="s">
        <v>24</v>
      </c>
      <c r="O3419" s="1">
        <v>40529.606493055559</v>
      </c>
    </row>
    <row r="3420" spans="1:15" x14ac:dyDescent="0.35">
      <c r="A3420" t="s">
        <v>221</v>
      </c>
      <c r="B3420" t="s">
        <v>25</v>
      </c>
      <c r="C3420">
        <v>14666</v>
      </c>
      <c r="D3420" t="s">
        <v>17</v>
      </c>
      <c r="E3420" t="s">
        <v>18</v>
      </c>
      <c r="F3420" t="s">
        <v>19</v>
      </c>
      <c r="H3420" t="s">
        <v>130</v>
      </c>
      <c r="I3420" t="s">
        <v>22</v>
      </c>
      <c r="N3420" t="s">
        <v>24</v>
      </c>
      <c r="O3420" s="1">
        <v>40530.250925925924</v>
      </c>
    </row>
    <row r="3421" spans="1:15" x14ac:dyDescent="0.35">
      <c r="B3421" t="s">
        <v>1112</v>
      </c>
      <c r="C3421">
        <v>597153</v>
      </c>
      <c r="D3421" t="s">
        <v>17</v>
      </c>
      <c r="E3421" t="s">
        <v>18</v>
      </c>
      <c r="G3421" t="s">
        <v>20</v>
      </c>
      <c r="H3421" t="s">
        <v>172</v>
      </c>
      <c r="I3421" t="s">
        <v>22</v>
      </c>
      <c r="M3421" t="s">
        <v>2160</v>
      </c>
      <c r="N3421" t="s">
        <v>24</v>
      </c>
      <c r="O3421" s="1">
        <v>40530.355520833335</v>
      </c>
    </row>
    <row r="3422" spans="1:15" x14ac:dyDescent="0.35">
      <c r="A3422" t="s">
        <v>327</v>
      </c>
      <c r="B3422" t="s">
        <v>25</v>
      </c>
      <c r="C3422">
        <v>33963</v>
      </c>
      <c r="D3422" t="s">
        <v>17</v>
      </c>
      <c r="E3422" t="s">
        <v>18</v>
      </c>
      <c r="G3422" t="s">
        <v>27</v>
      </c>
      <c r="H3422" t="s">
        <v>722</v>
      </c>
      <c r="I3422" t="s">
        <v>22</v>
      </c>
      <c r="N3422" t="s">
        <v>24</v>
      </c>
      <c r="O3422" s="1">
        <v>40530.659305555557</v>
      </c>
    </row>
    <row r="3423" spans="1:15" ht="101.5" x14ac:dyDescent="0.35">
      <c r="A3423" t="s">
        <v>1381</v>
      </c>
      <c r="B3423" t="s">
        <v>25</v>
      </c>
      <c r="C3423">
        <v>580698</v>
      </c>
      <c r="D3423" t="s">
        <v>17</v>
      </c>
      <c r="E3423" t="s">
        <v>18</v>
      </c>
      <c r="F3423" t="s">
        <v>34</v>
      </c>
      <c r="G3423" t="s">
        <v>20</v>
      </c>
      <c r="H3423" t="s">
        <v>153</v>
      </c>
      <c r="I3423" t="s">
        <v>144</v>
      </c>
      <c r="J3423">
        <v>468</v>
      </c>
      <c r="K3423" t="s">
        <v>197</v>
      </c>
      <c r="M3423" s="3" t="s">
        <v>2126</v>
      </c>
      <c r="N3423" t="s">
        <v>24</v>
      </c>
      <c r="O3423" s="1">
        <v>40530.929780092592</v>
      </c>
    </row>
    <row r="3424" spans="1:15" x14ac:dyDescent="0.35">
      <c r="A3424" t="s">
        <v>15</v>
      </c>
      <c r="B3424" t="s">
        <v>16</v>
      </c>
      <c r="C3424">
        <v>841258</v>
      </c>
      <c r="D3424" t="s">
        <v>17</v>
      </c>
      <c r="E3424" t="s">
        <v>18</v>
      </c>
      <c r="F3424" t="s">
        <v>19</v>
      </c>
      <c r="I3424" t="s">
        <v>22</v>
      </c>
      <c r="N3424" t="s">
        <v>24</v>
      </c>
      <c r="O3424" s="1">
        <v>40531.125520833331</v>
      </c>
    </row>
    <row r="3425" spans="1:15" x14ac:dyDescent="0.35">
      <c r="A3425" t="s">
        <v>15</v>
      </c>
      <c r="B3425" t="s">
        <v>25</v>
      </c>
      <c r="C3425">
        <v>782547</v>
      </c>
      <c r="D3425" t="s">
        <v>17</v>
      </c>
      <c r="E3425" t="s">
        <v>18</v>
      </c>
      <c r="F3425" t="s">
        <v>19</v>
      </c>
      <c r="G3425" t="s">
        <v>20</v>
      </c>
      <c r="I3425" t="s">
        <v>22</v>
      </c>
      <c r="N3425" t="s">
        <v>24</v>
      </c>
      <c r="O3425" s="1">
        <v>40531.61824074074</v>
      </c>
    </row>
    <row r="3426" spans="1:15" x14ac:dyDescent="0.35">
      <c r="A3426" t="s">
        <v>15</v>
      </c>
      <c r="B3426" t="s">
        <v>16</v>
      </c>
      <c r="C3426">
        <v>245514</v>
      </c>
      <c r="D3426" t="s">
        <v>17</v>
      </c>
      <c r="E3426" t="s">
        <v>18</v>
      </c>
      <c r="F3426" t="s">
        <v>19</v>
      </c>
      <c r="G3426" t="s">
        <v>20</v>
      </c>
      <c r="I3426" t="s">
        <v>22</v>
      </c>
      <c r="N3426" t="s">
        <v>24</v>
      </c>
      <c r="O3426" s="1">
        <v>40531.640046296299</v>
      </c>
    </row>
    <row r="3427" spans="1:15" x14ac:dyDescent="0.35">
      <c r="A3427" t="s">
        <v>221</v>
      </c>
      <c r="B3427" t="s">
        <v>16</v>
      </c>
      <c r="C3427">
        <v>441305</v>
      </c>
      <c r="D3427" t="s">
        <v>17</v>
      </c>
      <c r="E3427" t="s">
        <v>18</v>
      </c>
      <c r="F3427" t="s">
        <v>19</v>
      </c>
      <c r="G3427" t="s">
        <v>20</v>
      </c>
      <c r="H3427" t="s">
        <v>88</v>
      </c>
      <c r="I3427" t="s">
        <v>22</v>
      </c>
      <c r="K3427" t="s">
        <v>222</v>
      </c>
      <c r="L3427" t="s">
        <v>1892</v>
      </c>
      <c r="M3427" t="s">
        <v>1893</v>
      </c>
      <c r="N3427" t="s">
        <v>34</v>
      </c>
      <c r="O3427" s="1">
        <v>40531.723738425928</v>
      </c>
    </row>
    <row r="3428" spans="1:15" x14ac:dyDescent="0.35">
      <c r="A3428" t="s">
        <v>327</v>
      </c>
      <c r="B3428" t="s">
        <v>25</v>
      </c>
      <c r="C3428">
        <v>23676</v>
      </c>
      <c r="D3428" t="s">
        <v>17</v>
      </c>
      <c r="E3428" t="s">
        <v>18</v>
      </c>
      <c r="F3428" t="s">
        <v>19</v>
      </c>
      <c r="G3428" t="s">
        <v>27</v>
      </c>
      <c r="H3428" t="s">
        <v>629</v>
      </c>
      <c r="I3428" t="s">
        <v>22</v>
      </c>
      <c r="K3428" t="s">
        <v>31</v>
      </c>
      <c r="L3428">
        <v>1950</v>
      </c>
      <c r="N3428" t="s">
        <v>24</v>
      </c>
      <c r="O3428" s="1">
        <v>40532.008321759262</v>
      </c>
    </row>
    <row r="3429" spans="1:15" x14ac:dyDescent="0.35">
      <c r="A3429" t="s">
        <v>560</v>
      </c>
      <c r="B3429" t="s">
        <v>25</v>
      </c>
      <c r="C3429">
        <v>160251</v>
      </c>
      <c r="D3429" t="s">
        <v>17</v>
      </c>
      <c r="E3429" t="s">
        <v>18</v>
      </c>
      <c r="F3429" t="s">
        <v>19</v>
      </c>
      <c r="G3429" t="s">
        <v>20</v>
      </c>
      <c r="H3429" t="s">
        <v>212</v>
      </c>
      <c r="I3429" t="s">
        <v>22</v>
      </c>
      <c r="K3429" t="s">
        <v>195</v>
      </c>
      <c r="N3429" t="s">
        <v>24</v>
      </c>
      <c r="O3429" s="1">
        <v>40532.275462962964</v>
      </c>
    </row>
    <row r="3430" spans="1:15" x14ac:dyDescent="0.35">
      <c r="A3430" t="s">
        <v>221</v>
      </c>
      <c r="B3430" t="s">
        <v>25</v>
      </c>
      <c r="C3430">
        <v>857983</v>
      </c>
      <c r="D3430" t="s">
        <v>17</v>
      </c>
      <c r="E3430" t="s">
        <v>18</v>
      </c>
      <c r="G3430" t="s">
        <v>20</v>
      </c>
      <c r="H3430" t="s">
        <v>37</v>
      </c>
      <c r="I3430" t="s">
        <v>22</v>
      </c>
      <c r="N3430" t="s">
        <v>34</v>
      </c>
      <c r="O3430" s="1">
        <v>40532.527986111112</v>
      </c>
    </row>
    <row r="3431" spans="1:15" x14ac:dyDescent="0.35">
      <c r="A3431" t="s">
        <v>500</v>
      </c>
      <c r="B3431" t="s">
        <v>25</v>
      </c>
      <c r="C3431">
        <v>188115</v>
      </c>
      <c r="D3431" t="s">
        <v>17</v>
      </c>
      <c r="E3431" t="s">
        <v>18</v>
      </c>
      <c r="F3431" t="s">
        <v>19</v>
      </c>
      <c r="H3431" t="s">
        <v>212</v>
      </c>
      <c r="I3431" t="s">
        <v>144</v>
      </c>
      <c r="N3431" t="s">
        <v>24</v>
      </c>
      <c r="O3431" s="1">
        <v>40532.657222222224</v>
      </c>
    </row>
    <row r="3432" spans="1:15" x14ac:dyDescent="0.35">
      <c r="A3432" t="s">
        <v>15</v>
      </c>
      <c r="B3432" t="s">
        <v>25</v>
      </c>
      <c r="C3432">
        <v>570441</v>
      </c>
      <c r="D3432" t="s">
        <v>17</v>
      </c>
      <c r="E3432" t="s">
        <v>18</v>
      </c>
      <c r="G3432" t="s">
        <v>20</v>
      </c>
      <c r="H3432" t="s">
        <v>28</v>
      </c>
      <c r="I3432" t="s">
        <v>144</v>
      </c>
      <c r="M3432" t="s">
        <v>2113</v>
      </c>
      <c r="N3432" t="s">
        <v>24</v>
      </c>
      <c r="O3432" s="1">
        <v>40532.820393518516</v>
      </c>
    </row>
    <row r="3433" spans="1:15" x14ac:dyDescent="0.35">
      <c r="A3433" t="s">
        <v>15</v>
      </c>
      <c r="B3433" t="s">
        <v>16</v>
      </c>
      <c r="C3433">
        <v>236867</v>
      </c>
      <c r="D3433" t="s">
        <v>17</v>
      </c>
      <c r="E3433" t="s">
        <v>18</v>
      </c>
      <c r="F3433" t="s">
        <v>19</v>
      </c>
      <c r="G3433" t="s">
        <v>20</v>
      </c>
      <c r="H3433" t="s">
        <v>88</v>
      </c>
      <c r="I3433" t="s">
        <v>22</v>
      </c>
      <c r="N3433" t="s">
        <v>24</v>
      </c>
      <c r="O3433" s="1">
        <v>40533.279050925928</v>
      </c>
    </row>
    <row r="3434" spans="1:15" x14ac:dyDescent="0.35">
      <c r="A3434" t="s">
        <v>15</v>
      </c>
      <c r="B3434" t="s">
        <v>25</v>
      </c>
      <c r="C3434">
        <v>253557</v>
      </c>
      <c r="D3434" t="s">
        <v>17</v>
      </c>
      <c r="E3434" t="s">
        <v>18</v>
      </c>
      <c r="F3434" t="s">
        <v>19</v>
      </c>
      <c r="G3434" t="s">
        <v>20</v>
      </c>
      <c r="H3434" t="s">
        <v>88</v>
      </c>
      <c r="I3434" t="s">
        <v>22</v>
      </c>
      <c r="N3434" t="s">
        <v>24</v>
      </c>
      <c r="O3434" s="1">
        <v>40533.281377314815</v>
      </c>
    </row>
    <row r="3435" spans="1:15" x14ac:dyDescent="0.35">
      <c r="A3435" t="s">
        <v>560</v>
      </c>
      <c r="B3435" t="s">
        <v>25</v>
      </c>
      <c r="C3435">
        <v>98471</v>
      </c>
      <c r="D3435" t="s">
        <v>17</v>
      </c>
      <c r="E3435" t="s">
        <v>18</v>
      </c>
      <c r="F3435" t="s">
        <v>19</v>
      </c>
      <c r="H3435" t="s">
        <v>355</v>
      </c>
      <c r="I3435" t="s">
        <v>22</v>
      </c>
      <c r="N3435" t="s">
        <v>24</v>
      </c>
      <c r="O3435" s="1">
        <v>40533.401134259257</v>
      </c>
    </row>
    <row r="3436" spans="1:15" x14ac:dyDescent="0.35">
      <c r="A3436" t="s">
        <v>500</v>
      </c>
      <c r="B3436" t="s">
        <v>25</v>
      </c>
      <c r="C3436">
        <v>57818</v>
      </c>
      <c r="D3436" t="s">
        <v>17</v>
      </c>
      <c r="E3436" t="s">
        <v>18</v>
      </c>
      <c r="F3436" t="s">
        <v>19</v>
      </c>
      <c r="I3436" t="s">
        <v>22</v>
      </c>
      <c r="N3436" t="s">
        <v>24</v>
      </c>
      <c r="O3436" s="1">
        <v>40533.452951388892</v>
      </c>
    </row>
    <row r="3437" spans="1:15" x14ac:dyDescent="0.35">
      <c r="A3437" t="s">
        <v>1381</v>
      </c>
      <c r="B3437" t="s">
        <v>25</v>
      </c>
      <c r="C3437">
        <v>236569</v>
      </c>
      <c r="D3437" t="s">
        <v>17</v>
      </c>
      <c r="E3437" t="s">
        <v>18</v>
      </c>
      <c r="F3437" t="s">
        <v>96</v>
      </c>
      <c r="G3437" t="s">
        <v>20</v>
      </c>
      <c r="H3437" t="s">
        <v>1422</v>
      </c>
      <c r="I3437" t="s">
        <v>114</v>
      </c>
      <c r="N3437" t="s">
        <v>24</v>
      </c>
      <c r="O3437" s="1">
        <v>40533.51934027778</v>
      </c>
    </row>
    <row r="3438" spans="1:15" x14ac:dyDescent="0.35">
      <c r="A3438" t="s">
        <v>15</v>
      </c>
      <c r="B3438" t="s">
        <v>25</v>
      </c>
      <c r="C3438">
        <v>539520</v>
      </c>
      <c r="D3438" t="s">
        <v>17</v>
      </c>
      <c r="E3438" t="s">
        <v>18</v>
      </c>
      <c r="G3438" t="s">
        <v>20</v>
      </c>
      <c r="H3438" t="s">
        <v>2059</v>
      </c>
      <c r="I3438" t="s">
        <v>22</v>
      </c>
      <c r="N3438" t="s">
        <v>24</v>
      </c>
      <c r="O3438" s="1">
        <v>40533.681319444448</v>
      </c>
    </row>
    <row r="3439" spans="1:15" x14ac:dyDescent="0.35">
      <c r="A3439" t="s">
        <v>221</v>
      </c>
      <c r="B3439" t="s">
        <v>25</v>
      </c>
      <c r="C3439">
        <v>867331</v>
      </c>
      <c r="D3439" t="s">
        <v>17</v>
      </c>
      <c r="E3439" t="s">
        <v>18</v>
      </c>
      <c r="F3439" t="s">
        <v>96</v>
      </c>
      <c r="H3439" t="s">
        <v>1128</v>
      </c>
      <c r="I3439" t="s">
        <v>108</v>
      </c>
      <c r="K3439" t="s">
        <v>81</v>
      </c>
      <c r="M3439" t="s">
        <v>2607</v>
      </c>
      <c r="N3439" t="s">
        <v>167</v>
      </c>
      <c r="O3439" s="1">
        <v>40534.406828703701</v>
      </c>
    </row>
    <row r="3440" spans="1:15" x14ac:dyDescent="0.35">
      <c r="A3440" t="s">
        <v>15</v>
      </c>
      <c r="B3440" t="s">
        <v>25</v>
      </c>
      <c r="C3440">
        <v>37916</v>
      </c>
      <c r="D3440" t="s">
        <v>17</v>
      </c>
      <c r="E3440" t="s">
        <v>18</v>
      </c>
      <c r="F3440" t="s">
        <v>19</v>
      </c>
      <c r="G3440" t="s">
        <v>27</v>
      </c>
      <c r="I3440" t="s">
        <v>22</v>
      </c>
      <c r="N3440" t="s">
        <v>24</v>
      </c>
      <c r="O3440" s="1">
        <v>40535.138703703706</v>
      </c>
    </row>
    <row r="3441" spans="1:15" x14ac:dyDescent="0.35">
      <c r="A3441" t="s">
        <v>15</v>
      </c>
      <c r="B3441" t="s">
        <v>25</v>
      </c>
      <c r="C3441" t="s">
        <v>3018</v>
      </c>
      <c r="D3441" t="s">
        <v>17</v>
      </c>
      <c r="E3441" t="s">
        <v>18</v>
      </c>
      <c r="F3441" t="s">
        <v>19</v>
      </c>
      <c r="G3441" t="s">
        <v>20</v>
      </c>
      <c r="I3441" t="s">
        <v>22</v>
      </c>
      <c r="N3441" t="s">
        <v>24</v>
      </c>
      <c r="O3441" s="1">
        <v>40535.357372685183</v>
      </c>
    </row>
    <row r="3442" spans="1:15" x14ac:dyDescent="0.35">
      <c r="A3442" t="s">
        <v>314</v>
      </c>
      <c r="B3442" t="s">
        <v>25</v>
      </c>
      <c r="C3442">
        <v>41737</v>
      </c>
      <c r="D3442" t="s">
        <v>17</v>
      </c>
      <c r="E3442" t="s">
        <v>18</v>
      </c>
      <c r="F3442" t="s">
        <v>19</v>
      </c>
      <c r="G3442" t="s">
        <v>27</v>
      </c>
      <c r="H3442" t="s">
        <v>234</v>
      </c>
      <c r="I3442" t="s">
        <v>144</v>
      </c>
      <c r="N3442" t="s">
        <v>34</v>
      </c>
      <c r="O3442" s="1">
        <v>40535.439305555556</v>
      </c>
    </row>
    <row r="3443" spans="1:15" x14ac:dyDescent="0.35">
      <c r="A3443" t="s">
        <v>560</v>
      </c>
      <c r="B3443" t="s">
        <v>25</v>
      </c>
      <c r="C3443">
        <v>339340</v>
      </c>
      <c r="D3443" t="s">
        <v>17</v>
      </c>
      <c r="E3443" t="s">
        <v>18</v>
      </c>
      <c r="F3443" t="s">
        <v>19</v>
      </c>
      <c r="G3443" t="s">
        <v>20</v>
      </c>
      <c r="H3443" t="s">
        <v>234</v>
      </c>
      <c r="I3443" t="s">
        <v>144</v>
      </c>
      <c r="K3443" t="s">
        <v>195</v>
      </c>
      <c r="N3443" t="s">
        <v>24</v>
      </c>
      <c r="O3443" s="1">
        <v>40535.441620370373</v>
      </c>
    </row>
    <row r="3444" spans="1:15" x14ac:dyDescent="0.35">
      <c r="A3444" t="s">
        <v>15</v>
      </c>
      <c r="B3444" t="s">
        <v>16</v>
      </c>
      <c r="C3444">
        <v>233258</v>
      </c>
      <c r="D3444" t="s">
        <v>17</v>
      </c>
      <c r="E3444" t="s">
        <v>18</v>
      </c>
      <c r="F3444" t="s">
        <v>19</v>
      </c>
      <c r="H3444" t="s">
        <v>128</v>
      </c>
      <c r="I3444" t="s">
        <v>22</v>
      </c>
      <c r="N3444" t="s">
        <v>24</v>
      </c>
      <c r="O3444" s="1">
        <v>40535.569652777776</v>
      </c>
    </row>
    <row r="3445" spans="1:15" x14ac:dyDescent="0.35">
      <c r="A3445" t="s">
        <v>15</v>
      </c>
      <c r="B3445" t="s">
        <v>25</v>
      </c>
      <c r="C3445">
        <v>386840</v>
      </c>
      <c r="D3445" t="s">
        <v>17</v>
      </c>
      <c r="E3445" t="s">
        <v>18</v>
      </c>
      <c r="F3445" t="s">
        <v>19</v>
      </c>
      <c r="G3445" t="s">
        <v>20</v>
      </c>
      <c r="H3445" t="s">
        <v>135</v>
      </c>
      <c r="I3445" t="s">
        <v>22</v>
      </c>
      <c r="K3445" t="s">
        <v>81</v>
      </c>
      <c r="N3445" t="s">
        <v>24</v>
      </c>
      <c r="O3445" s="1">
        <v>40535.623807870368</v>
      </c>
    </row>
    <row r="3446" spans="1:15" x14ac:dyDescent="0.35">
      <c r="A3446" t="s">
        <v>15</v>
      </c>
      <c r="B3446" t="s">
        <v>25</v>
      </c>
      <c r="C3446">
        <v>912764</v>
      </c>
      <c r="D3446" t="s">
        <v>17</v>
      </c>
      <c r="E3446" t="s">
        <v>380</v>
      </c>
      <c r="F3446" t="s">
        <v>19</v>
      </c>
      <c r="H3446" t="s">
        <v>2691</v>
      </c>
      <c r="I3446" t="s">
        <v>22</v>
      </c>
      <c r="K3446" t="s">
        <v>132</v>
      </c>
      <c r="N3446" t="s">
        <v>24</v>
      </c>
      <c r="O3446" s="1">
        <v>40535.880208333336</v>
      </c>
    </row>
    <row r="3447" spans="1:15" x14ac:dyDescent="0.35">
      <c r="A3447" t="s">
        <v>15</v>
      </c>
      <c r="B3447" t="s">
        <v>25</v>
      </c>
      <c r="C3447">
        <v>616175</v>
      </c>
      <c r="D3447" t="s">
        <v>17</v>
      </c>
      <c r="E3447" t="s">
        <v>18</v>
      </c>
      <c r="F3447" t="s">
        <v>19</v>
      </c>
      <c r="G3447" t="s">
        <v>20</v>
      </c>
      <c r="I3447" t="s">
        <v>22</v>
      </c>
      <c r="N3447" t="s">
        <v>24</v>
      </c>
      <c r="O3447" s="1">
        <v>40536.227071759262</v>
      </c>
    </row>
    <row r="3448" spans="1:15" x14ac:dyDescent="0.35">
      <c r="A3448" t="s">
        <v>560</v>
      </c>
      <c r="B3448" t="s">
        <v>25</v>
      </c>
      <c r="C3448">
        <v>567851</v>
      </c>
      <c r="D3448" t="s">
        <v>17</v>
      </c>
      <c r="E3448" t="s">
        <v>18</v>
      </c>
      <c r="F3448" t="s">
        <v>19</v>
      </c>
      <c r="G3448" t="s">
        <v>20</v>
      </c>
      <c r="I3448" t="s">
        <v>22</v>
      </c>
      <c r="K3448" t="s">
        <v>195</v>
      </c>
      <c r="N3448" t="s">
        <v>24</v>
      </c>
      <c r="O3448" s="1">
        <v>40536.240578703706</v>
      </c>
    </row>
    <row r="3449" spans="1:15" x14ac:dyDescent="0.35">
      <c r="A3449" t="s">
        <v>221</v>
      </c>
      <c r="B3449" t="s">
        <v>25</v>
      </c>
      <c r="C3449">
        <v>755350</v>
      </c>
      <c r="D3449" t="s">
        <v>17</v>
      </c>
      <c r="E3449" t="s">
        <v>18</v>
      </c>
      <c r="F3449" t="s">
        <v>34</v>
      </c>
      <c r="G3449" t="s">
        <v>20</v>
      </c>
      <c r="H3449" t="s">
        <v>2401</v>
      </c>
      <c r="I3449" t="s">
        <v>22</v>
      </c>
      <c r="M3449" t="s">
        <v>2402</v>
      </c>
      <c r="N3449" t="s">
        <v>24</v>
      </c>
      <c r="O3449" s="1">
        <v>40536.45752314815</v>
      </c>
    </row>
    <row r="3450" spans="1:15" x14ac:dyDescent="0.35">
      <c r="A3450" t="s">
        <v>15</v>
      </c>
      <c r="B3450" t="s">
        <v>16</v>
      </c>
      <c r="C3450">
        <v>89790</v>
      </c>
      <c r="D3450" t="s">
        <v>17</v>
      </c>
      <c r="E3450" t="s">
        <v>18</v>
      </c>
      <c r="F3450" t="s">
        <v>19</v>
      </c>
      <c r="G3450" t="s">
        <v>27</v>
      </c>
      <c r="H3450" t="s">
        <v>156</v>
      </c>
      <c r="I3450" t="s">
        <v>22</v>
      </c>
      <c r="L3450">
        <v>1952</v>
      </c>
      <c r="M3450" t="s">
        <v>1040</v>
      </c>
      <c r="N3450" t="s">
        <v>24</v>
      </c>
      <c r="O3450" s="1">
        <v>40536.602187500001</v>
      </c>
    </row>
    <row r="3451" spans="1:15" x14ac:dyDescent="0.35">
      <c r="A3451" t="s">
        <v>560</v>
      </c>
      <c r="B3451" t="s">
        <v>25</v>
      </c>
      <c r="C3451">
        <v>184704</v>
      </c>
      <c r="D3451" t="s">
        <v>17</v>
      </c>
      <c r="E3451" t="s">
        <v>18</v>
      </c>
      <c r="G3451" t="s">
        <v>20</v>
      </c>
      <c r="I3451" t="s">
        <v>22</v>
      </c>
      <c r="N3451" t="s">
        <v>167</v>
      </c>
      <c r="O3451" s="1">
        <v>40536.629259259258</v>
      </c>
    </row>
    <row r="3452" spans="1:15" x14ac:dyDescent="0.35">
      <c r="A3452" t="s">
        <v>759</v>
      </c>
      <c r="B3452" t="s">
        <v>25</v>
      </c>
      <c r="C3452">
        <v>916571</v>
      </c>
      <c r="D3452" t="s">
        <v>17</v>
      </c>
      <c r="E3452" t="s">
        <v>191</v>
      </c>
      <c r="F3452" t="s">
        <v>19</v>
      </c>
      <c r="G3452" t="s">
        <v>20</v>
      </c>
      <c r="H3452" t="s">
        <v>2702</v>
      </c>
      <c r="I3452" t="s">
        <v>22</v>
      </c>
      <c r="N3452" t="s">
        <v>24</v>
      </c>
      <c r="O3452" s="1">
        <v>40536.944918981484</v>
      </c>
    </row>
    <row r="3453" spans="1:15" x14ac:dyDescent="0.35">
      <c r="A3453" t="s">
        <v>15</v>
      </c>
      <c r="B3453" t="s">
        <v>25</v>
      </c>
      <c r="C3453">
        <v>82155</v>
      </c>
      <c r="D3453" t="s">
        <v>17</v>
      </c>
      <c r="E3453" t="s">
        <v>18</v>
      </c>
      <c r="F3453" t="s">
        <v>19</v>
      </c>
      <c r="G3453" t="s">
        <v>27</v>
      </c>
      <c r="H3453" t="s">
        <v>28</v>
      </c>
      <c r="I3453" t="s">
        <v>114</v>
      </c>
      <c r="N3453" t="s">
        <v>24</v>
      </c>
      <c r="O3453" s="1">
        <v>40537.560335648152</v>
      </c>
    </row>
    <row r="3454" spans="1:15" x14ac:dyDescent="0.35">
      <c r="A3454" t="s">
        <v>1381</v>
      </c>
      <c r="B3454" t="s">
        <v>25</v>
      </c>
      <c r="C3454">
        <v>343547</v>
      </c>
      <c r="D3454" t="s">
        <v>17</v>
      </c>
      <c r="E3454" t="s">
        <v>18</v>
      </c>
      <c r="F3454" t="s">
        <v>34</v>
      </c>
      <c r="G3454" t="s">
        <v>20</v>
      </c>
      <c r="I3454" t="s">
        <v>22</v>
      </c>
      <c r="N3454" t="s">
        <v>24</v>
      </c>
      <c r="O3454" s="1">
        <v>40537.715486111112</v>
      </c>
    </row>
    <row r="3455" spans="1:15" x14ac:dyDescent="0.35">
      <c r="A3455" t="s">
        <v>972</v>
      </c>
      <c r="B3455" t="s">
        <v>25</v>
      </c>
      <c r="C3455">
        <v>86270</v>
      </c>
      <c r="D3455" t="s">
        <v>17</v>
      </c>
      <c r="E3455" t="s">
        <v>18</v>
      </c>
      <c r="F3455" t="s">
        <v>19</v>
      </c>
      <c r="G3455" t="s">
        <v>27</v>
      </c>
      <c r="H3455" t="s">
        <v>1017</v>
      </c>
      <c r="I3455" t="s">
        <v>22</v>
      </c>
      <c r="K3455" t="s">
        <v>844</v>
      </c>
      <c r="M3455" t="s">
        <v>1018</v>
      </c>
      <c r="N3455" t="s">
        <v>24</v>
      </c>
      <c r="O3455" s="1">
        <v>40537.735671296294</v>
      </c>
    </row>
    <row r="3456" spans="1:15" x14ac:dyDescent="0.35">
      <c r="A3456" t="s">
        <v>327</v>
      </c>
      <c r="B3456" t="s">
        <v>16</v>
      </c>
      <c r="C3456">
        <v>23288</v>
      </c>
      <c r="D3456" t="s">
        <v>17</v>
      </c>
      <c r="E3456" t="s">
        <v>18</v>
      </c>
      <c r="F3456" t="s">
        <v>19</v>
      </c>
      <c r="H3456" t="s">
        <v>621</v>
      </c>
      <c r="I3456" t="s">
        <v>22</v>
      </c>
      <c r="N3456" t="s">
        <v>24</v>
      </c>
      <c r="O3456" s="1">
        <v>40537.73940972222</v>
      </c>
    </row>
    <row r="3457" spans="1:15" x14ac:dyDescent="0.35">
      <c r="A3457" t="s">
        <v>15</v>
      </c>
      <c r="B3457" t="s">
        <v>25</v>
      </c>
      <c r="C3457">
        <v>764591</v>
      </c>
      <c r="D3457" t="s">
        <v>17</v>
      </c>
      <c r="E3457" t="s">
        <v>18</v>
      </c>
      <c r="F3457" t="s">
        <v>19</v>
      </c>
      <c r="I3457" t="s">
        <v>22</v>
      </c>
      <c r="N3457" t="s">
        <v>24</v>
      </c>
      <c r="O3457" s="1">
        <v>40538.145208333335</v>
      </c>
    </row>
    <row r="3458" spans="1:15" x14ac:dyDescent="0.35">
      <c r="A3458" t="s">
        <v>15</v>
      </c>
      <c r="B3458" t="s">
        <v>16</v>
      </c>
      <c r="C3458">
        <v>155935</v>
      </c>
      <c r="D3458" t="s">
        <v>17</v>
      </c>
      <c r="E3458" t="s">
        <v>18</v>
      </c>
      <c r="H3458" t="s">
        <v>1258</v>
      </c>
      <c r="I3458" t="s">
        <v>144</v>
      </c>
      <c r="M3458" t="s">
        <v>1259</v>
      </c>
      <c r="N3458" t="s">
        <v>24</v>
      </c>
      <c r="O3458" s="1">
        <v>40538.40556712963</v>
      </c>
    </row>
    <row r="3459" spans="1:15" x14ac:dyDescent="0.35">
      <c r="A3459" t="s">
        <v>15</v>
      </c>
      <c r="B3459" t="s">
        <v>16</v>
      </c>
      <c r="C3459">
        <v>658933</v>
      </c>
      <c r="D3459" t="s">
        <v>17</v>
      </c>
      <c r="E3459" t="s">
        <v>18</v>
      </c>
      <c r="F3459" t="s">
        <v>19</v>
      </c>
      <c r="G3459" t="s">
        <v>20</v>
      </c>
      <c r="H3459" t="s">
        <v>174</v>
      </c>
      <c r="I3459" t="s">
        <v>22</v>
      </c>
      <c r="N3459" t="s">
        <v>24</v>
      </c>
      <c r="O3459" s="1">
        <v>40538.625115740739</v>
      </c>
    </row>
    <row r="3460" spans="1:15" x14ac:dyDescent="0.35">
      <c r="A3460" t="s">
        <v>327</v>
      </c>
      <c r="B3460" t="s">
        <v>16</v>
      </c>
      <c r="C3460">
        <v>12378</v>
      </c>
      <c r="D3460" t="s">
        <v>17</v>
      </c>
      <c r="E3460" t="s">
        <v>18</v>
      </c>
      <c r="F3460" t="s">
        <v>34</v>
      </c>
      <c r="G3460" t="s">
        <v>27</v>
      </c>
      <c r="H3460" t="s">
        <v>464</v>
      </c>
      <c r="I3460" t="s">
        <v>86</v>
      </c>
      <c r="J3460">
        <v>464</v>
      </c>
      <c r="K3460" t="s">
        <v>31</v>
      </c>
      <c r="M3460" t="s">
        <v>465</v>
      </c>
      <c r="N3460" t="s">
        <v>24</v>
      </c>
      <c r="O3460" s="1">
        <v>40539.54855324074</v>
      </c>
    </row>
    <row r="3461" spans="1:15" x14ac:dyDescent="0.35">
      <c r="A3461" t="s">
        <v>15</v>
      </c>
      <c r="B3461" t="s">
        <v>16</v>
      </c>
      <c r="C3461">
        <v>318807</v>
      </c>
      <c r="D3461" t="s">
        <v>17</v>
      </c>
      <c r="E3461" t="s">
        <v>18</v>
      </c>
      <c r="G3461" t="s">
        <v>20</v>
      </c>
      <c r="H3461" t="s">
        <v>377</v>
      </c>
      <c r="I3461" t="s">
        <v>114</v>
      </c>
      <c r="N3461" t="s">
        <v>24</v>
      </c>
      <c r="O3461" s="1">
        <v>40539.793067129627</v>
      </c>
    </row>
    <row r="3462" spans="1:15" x14ac:dyDescent="0.35">
      <c r="A3462" t="s">
        <v>15</v>
      </c>
      <c r="B3462" t="s">
        <v>16</v>
      </c>
      <c r="C3462">
        <v>751443</v>
      </c>
      <c r="D3462" t="s">
        <v>17</v>
      </c>
      <c r="E3462" t="s">
        <v>18</v>
      </c>
      <c r="F3462" t="s">
        <v>34</v>
      </c>
      <c r="I3462" t="s">
        <v>22</v>
      </c>
      <c r="N3462" t="s">
        <v>24</v>
      </c>
      <c r="O3462" s="1">
        <v>40540.777071759258</v>
      </c>
    </row>
    <row r="3463" spans="1:15" x14ac:dyDescent="0.35">
      <c r="A3463" t="s">
        <v>221</v>
      </c>
      <c r="B3463" t="s">
        <v>25</v>
      </c>
      <c r="C3463">
        <v>250890</v>
      </c>
      <c r="D3463" t="s">
        <v>17</v>
      </c>
      <c r="E3463" t="s">
        <v>18</v>
      </c>
      <c r="H3463" t="s">
        <v>102</v>
      </c>
      <c r="I3463" t="s">
        <v>22</v>
      </c>
      <c r="N3463" t="s">
        <v>24</v>
      </c>
      <c r="O3463" s="1">
        <v>40540.886759259258</v>
      </c>
    </row>
    <row r="3464" spans="1:15" x14ac:dyDescent="0.35">
      <c r="A3464" t="s">
        <v>221</v>
      </c>
      <c r="B3464" t="s">
        <v>25</v>
      </c>
      <c r="C3464">
        <v>10726</v>
      </c>
      <c r="D3464" t="s">
        <v>17</v>
      </c>
      <c r="E3464" t="s">
        <v>18</v>
      </c>
      <c r="F3464" t="s">
        <v>19</v>
      </c>
      <c r="G3464" t="s">
        <v>27</v>
      </c>
      <c r="H3464" t="s">
        <v>162</v>
      </c>
      <c r="I3464" t="s">
        <v>171</v>
      </c>
      <c r="K3464" t="s">
        <v>230</v>
      </c>
      <c r="N3464" t="s">
        <v>34</v>
      </c>
      <c r="O3464" s="1">
        <v>40541.456354166665</v>
      </c>
    </row>
    <row r="3465" spans="1:15" x14ac:dyDescent="0.35">
      <c r="A3465" t="s">
        <v>2660</v>
      </c>
      <c r="B3465" t="s">
        <v>25</v>
      </c>
      <c r="C3465">
        <v>995932</v>
      </c>
      <c r="D3465" t="s">
        <v>17</v>
      </c>
      <c r="E3465" t="s">
        <v>18</v>
      </c>
      <c r="F3465" t="s">
        <v>19</v>
      </c>
      <c r="G3465" t="s">
        <v>20</v>
      </c>
      <c r="H3465" t="s">
        <v>88</v>
      </c>
      <c r="I3465" t="s">
        <v>22</v>
      </c>
      <c r="K3465" t="s">
        <v>195</v>
      </c>
      <c r="N3465" t="s">
        <v>24</v>
      </c>
      <c r="O3465" s="1">
        <v>40541.903865740744</v>
      </c>
    </row>
    <row r="3466" spans="1:15" x14ac:dyDescent="0.35">
      <c r="A3466" t="s">
        <v>15</v>
      </c>
      <c r="B3466" t="s">
        <v>16</v>
      </c>
      <c r="C3466">
        <v>983924</v>
      </c>
      <c r="D3466" t="s">
        <v>17</v>
      </c>
      <c r="E3466" t="s">
        <v>18</v>
      </c>
      <c r="F3466" t="s">
        <v>19</v>
      </c>
      <c r="G3466" t="s">
        <v>20</v>
      </c>
      <c r="H3466" t="s">
        <v>2771</v>
      </c>
      <c r="I3466" t="s">
        <v>22</v>
      </c>
      <c r="M3466" t="s">
        <v>2772</v>
      </c>
      <c r="N3466" t="s">
        <v>24</v>
      </c>
      <c r="O3466" s="1">
        <v>40541.911458333336</v>
      </c>
    </row>
    <row r="3467" spans="1:15" x14ac:dyDescent="0.35">
      <c r="A3467" t="s">
        <v>15</v>
      </c>
      <c r="B3467" t="s">
        <v>16</v>
      </c>
      <c r="C3467">
        <v>591606</v>
      </c>
      <c r="D3467" t="s">
        <v>17</v>
      </c>
      <c r="E3467" t="s">
        <v>18</v>
      </c>
      <c r="H3467" t="s">
        <v>28</v>
      </c>
      <c r="I3467" t="s">
        <v>22</v>
      </c>
      <c r="N3467" t="s">
        <v>24</v>
      </c>
      <c r="O3467" s="1">
        <v>40541.914525462962</v>
      </c>
    </row>
    <row r="3468" spans="1:15" x14ac:dyDescent="0.35">
      <c r="A3468" t="s">
        <v>15</v>
      </c>
      <c r="B3468" t="s">
        <v>16</v>
      </c>
      <c r="C3468">
        <v>213098</v>
      </c>
      <c r="D3468" t="s">
        <v>17</v>
      </c>
      <c r="E3468" t="s">
        <v>18</v>
      </c>
      <c r="F3468" t="s">
        <v>19</v>
      </c>
      <c r="G3468" t="s">
        <v>20</v>
      </c>
      <c r="H3468" t="s">
        <v>105</v>
      </c>
      <c r="I3468" t="s">
        <v>22</v>
      </c>
      <c r="N3468" t="s">
        <v>24</v>
      </c>
      <c r="O3468" s="1">
        <v>40541.919861111113</v>
      </c>
    </row>
    <row r="3469" spans="1:15" x14ac:dyDescent="0.35">
      <c r="A3469" t="s">
        <v>560</v>
      </c>
      <c r="B3469" t="s">
        <v>16</v>
      </c>
      <c r="C3469">
        <v>152940</v>
      </c>
      <c r="D3469" t="s">
        <v>17</v>
      </c>
      <c r="E3469" t="s">
        <v>18</v>
      </c>
      <c r="F3469" t="s">
        <v>19</v>
      </c>
      <c r="G3469" t="s">
        <v>20</v>
      </c>
      <c r="H3469" t="s">
        <v>592</v>
      </c>
      <c r="I3469" t="s">
        <v>22</v>
      </c>
      <c r="K3469" t="s">
        <v>195</v>
      </c>
      <c r="M3469" t="s">
        <v>1248</v>
      </c>
      <c r="N3469" t="s">
        <v>24</v>
      </c>
      <c r="O3469" s="1">
        <v>40542.494201388887</v>
      </c>
    </row>
    <row r="3470" spans="1:15" x14ac:dyDescent="0.35">
      <c r="A3470" t="s">
        <v>15</v>
      </c>
      <c r="B3470" t="s">
        <v>25</v>
      </c>
      <c r="C3470">
        <v>655868</v>
      </c>
      <c r="D3470" t="s">
        <v>17</v>
      </c>
      <c r="E3470" t="s">
        <v>18</v>
      </c>
      <c r="F3470" t="s">
        <v>19</v>
      </c>
      <c r="G3470" t="s">
        <v>20</v>
      </c>
      <c r="H3470" t="s">
        <v>172</v>
      </c>
      <c r="I3470" t="s">
        <v>22</v>
      </c>
      <c r="N3470" t="s">
        <v>24</v>
      </c>
      <c r="O3470" s="1">
        <v>40542.596122685187</v>
      </c>
    </row>
    <row r="3471" spans="1:15" x14ac:dyDescent="0.35">
      <c r="A3471" t="s">
        <v>15</v>
      </c>
      <c r="B3471" t="s">
        <v>25</v>
      </c>
      <c r="C3471">
        <v>709267</v>
      </c>
      <c r="D3471" t="s">
        <v>17</v>
      </c>
      <c r="E3471" t="s">
        <v>18</v>
      </c>
      <c r="F3471" t="s">
        <v>19</v>
      </c>
      <c r="G3471" t="s">
        <v>20</v>
      </c>
      <c r="H3471" t="s">
        <v>1650</v>
      </c>
      <c r="I3471" t="s">
        <v>22</v>
      </c>
      <c r="K3471" t="s">
        <v>195</v>
      </c>
      <c r="N3471" t="s">
        <v>167</v>
      </c>
      <c r="O3471" s="1">
        <v>40543.165798611109</v>
      </c>
    </row>
    <row r="3472" spans="1:15" x14ac:dyDescent="0.35">
      <c r="B3472" t="s">
        <v>25</v>
      </c>
      <c r="C3472">
        <v>762</v>
      </c>
      <c r="D3472" t="s">
        <v>73</v>
      </c>
      <c r="E3472" t="s">
        <v>18</v>
      </c>
      <c r="F3472" t="s">
        <v>19</v>
      </c>
      <c r="G3472" t="s">
        <v>27</v>
      </c>
      <c r="H3472" t="s">
        <v>88</v>
      </c>
      <c r="I3472" t="s">
        <v>22</v>
      </c>
      <c r="M3472" t="s">
        <v>76</v>
      </c>
      <c r="N3472" t="s">
        <v>24</v>
      </c>
      <c r="O3472" s="1">
        <v>40543.373645833337</v>
      </c>
    </row>
    <row r="3473" spans="1:15" x14ac:dyDescent="0.35">
      <c r="A3473" t="s">
        <v>221</v>
      </c>
      <c r="B3473" t="s">
        <v>16</v>
      </c>
      <c r="C3473">
        <v>547128</v>
      </c>
      <c r="D3473" t="s">
        <v>17</v>
      </c>
      <c r="E3473" t="s">
        <v>18</v>
      </c>
      <c r="F3473" t="s">
        <v>19</v>
      </c>
      <c r="H3473" t="s">
        <v>2073</v>
      </c>
      <c r="I3473" t="s">
        <v>22</v>
      </c>
      <c r="N3473" t="s">
        <v>24</v>
      </c>
      <c r="O3473" s="1">
        <v>40543.748495370368</v>
      </c>
    </row>
    <row r="3474" spans="1:15" x14ac:dyDescent="0.35">
      <c r="A3474" t="s">
        <v>500</v>
      </c>
      <c r="B3474" t="s">
        <v>16</v>
      </c>
      <c r="C3474">
        <v>94557</v>
      </c>
      <c r="D3474" t="s">
        <v>17</v>
      </c>
      <c r="E3474" t="s">
        <v>18</v>
      </c>
      <c r="F3474" t="s">
        <v>34</v>
      </c>
      <c r="G3474" t="s">
        <v>27</v>
      </c>
      <c r="H3474" t="s">
        <v>254</v>
      </c>
      <c r="I3474" t="s">
        <v>144</v>
      </c>
      <c r="M3474" t="s">
        <v>1068</v>
      </c>
      <c r="N3474" t="s">
        <v>24</v>
      </c>
      <c r="O3474" s="1">
        <v>40543.757164351853</v>
      </c>
    </row>
    <row r="3475" spans="1:15" x14ac:dyDescent="0.35">
      <c r="A3475" t="s">
        <v>972</v>
      </c>
      <c r="B3475" t="s">
        <v>25</v>
      </c>
      <c r="C3475">
        <v>801253</v>
      </c>
      <c r="D3475" t="s">
        <v>17</v>
      </c>
      <c r="E3475" t="s">
        <v>18</v>
      </c>
      <c r="F3475" t="s">
        <v>19</v>
      </c>
      <c r="G3475" t="s">
        <v>20</v>
      </c>
      <c r="H3475" t="s">
        <v>2465</v>
      </c>
      <c r="I3475" t="s">
        <v>22</v>
      </c>
      <c r="K3475" t="s">
        <v>844</v>
      </c>
      <c r="M3475" t="s">
        <v>2466</v>
      </c>
      <c r="N3475" t="s">
        <v>24</v>
      </c>
      <c r="O3475" s="1">
        <v>40544.307824074072</v>
      </c>
    </row>
    <row r="3476" spans="1:15" x14ac:dyDescent="0.35">
      <c r="A3476" t="s">
        <v>15</v>
      </c>
      <c r="B3476" t="s">
        <v>16</v>
      </c>
      <c r="C3476">
        <v>448553</v>
      </c>
      <c r="D3476" t="s">
        <v>17</v>
      </c>
      <c r="E3476" t="s">
        <v>18</v>
      </c>
      <c r="I3476" t="s">
        <v>22</v>
      </c>
      <c r="N3476" t="s">
        <v>24</v>
      </c>
      <c r="O3476" s="1">
        <v>40544.412511574075</v>
      </c>
    </row>
    <row r="3477" spans="1:15" x14ac:dyDescent="0.35">
      <c r="A3477" t="s">
        <v>500</v>
      </c>
      <c r="B3477" t="s">
        <v>25</v>
      </c>
      <c r="C3477">
        <v>513240</v>
      </c>
      <c r="D3477" t="s">
        <v>17</v>
      </c>
      <c r="E3477" t="s">
        <v>18</v>
      </c>
      <c r="F3477" t="s">
        <v>34</v>
      </c>
      <c r="G3477" t="s">
        <v>20</v>
      </c>
      <c r="H3477" t="s">
        <v>2010</v>
      </c>
      <c r="I3477" t="s">
        <v>22</v>
      </c>
      <c r="K3477" t="s">
        <v>2011</v>
      </c>
      <c r="L3477">
        <v>1965</v>
      </c>
      <c r="M3477" t="s">
        <v>2012</v>
      </c>
      <c r="N3477" t="s">
        <v>24</v>
      </c>
      <c r="O3477" s="1">
        <v>40544.506041666667</v>
      </c>
    </row>
    <row r="3478" spans="1:15" x14ac:dyDescent="0.35">
      <c r="A3478" t="s">
        <v>15</v>
      </c>
      <c r="B3478" t="s">
        <v>25</v>
      </c>
      <c r="C3478">
        <v>601889</v>
      </c>
      <c r="D3478" t="s">
        <v>17</v>
      </c>
      <c r="E3478" t="s">
        <v>18</v>
      </c>
      <c r="F3478" t="s">
        <v>19</v>
      </c>
      <c r="H3478" t="s">
        <v>28</v>
      </c>
      <c r="I3478" t="s">
        <v>22</v>
      </c>
      <c r="N3478" t="s">
        <v>24</v>
      </c>
      <c r="O3478" s="1">
        <v>40544.705104166664</v>
      </c>
    </row>
    <row r="3479" spans="1:15" x14ac:dyDescent="0.35">
      <c r="A3479" t="s">
        <v>327</v>
      </c>
      <c r="B3479" t="s">
        <v>25</v>
      </c>
      <c r="C3479">
        <v>799863</v>
      </c>
      <c r="D3479" t="s">
        <v>17</v>
      </c>
      <c r="E3479" t="s">
        <v>18</v>
      </c>
      <c r="F3479" t="s">
        <v>34</v>
      </c>
      <c r="I3479" t="s">
        <v>22</v>
      </c>
      <c r="N3479" t="s">
        <v>24</v>
      </c>
      <c r="O3479" s="1">
        <v>40545.276365740741</v>
      </c>
    </row>
    <row r="3480" spans="1:15" ht="188.5" x14ac:dyDescent="0.35">
      <c r="A3480" t="s">
        <v>972</v>
      </c>
      <c r="B3480" t="s">
        <v>25</v>
      </c>
      <c r="C3480">
        <v>489073</v>
      </c>
      <c r="D3480" t="s">
        <v>17</v>
      </c>
      <c r="E3480" t="s">
        <v>18</v>
      </c>
      <c r="F3480" t="s">
        <v>19</v>
      </c>
      <c r="G3480" t="s">
        <v>20</v>
      </c>
      <c r="H3480" t="s">
        <v>576</v>
      </c>
      <c r="I3480" t="s">
        <v>22</v>
      </c>
      <c r="K3480" t="s">
        <v>195</v>
      </c>
      <c r="M3480" s="3" t="s">
        <v>1984</v>
      </c>
      <c r="N3480" t="s">
        <v>24</v>
      </c>
      <c r="O3480" s="1">
        <v>40545.604120370372</v>
      </c>
    </row>
    <row r="3481" spans="1:15" x14ac:dyDescent="0.35">
      <c r="A3481" t="s">
        <v>221</v>
      </c>
      <c r="B3481" t="s">
        <v>16</v>
      </c>
      <c r="C3481">
        <v>338403</v>
      </c>
      <c r="D3481" t="s">
        <v>17</v>
      </c>
      <c r="E3481" t="s">
        <v>18</v>
      </c>
      <c r="F3481" t="s">
        <v>19</v>
      </c>
      <c r="G3481" t="s">
        <v>20</v>
      </c>
      <c r="H3481" t="s">
        <v>464</v>
      </c>
      <c r="I3481" t="s">
        <v>472</v>
      </c>
      <c r="J3481">
        <v>464</v>
      </c>
      <c r="L3481">
        <v>1960</v>
      </c>
      <c r="N3481" t="s">
        <v>34</v>
      </c>
      <c r="O3481" s="1">
        <v>40546.53502314815</v>
      </c>
    </row>
    <row r="3482" spans="1:15" x14ac:dyDescent="0.35">
      <c r="A3482" t="s">
        <v>221</v>
      </c>
      <c r="B3482" t="s">
        <v>16</v>
      </c>
      <c r="C3482">
        <v>452761</v>
      </c>
      <c r="D3482" t="s">
        <v>17</v>
      </c>
      <c r="E3482" t="s">
        <v>18</v>
      </c>
      <c r="F3482" t="s">
        <v>19</v>
      </c>
      <c r="G3482" t="s">
        <v>20</v>
      </c>
      <c r="H3482" t="s">
        <v>464</v>
      </c>
      <c r="I3482" t="s">
        <v>472</v>
      </c>
      <c r="J3482">
        <v>464</v>
      </c>
      <c r="K3482" t="s">
        <v>139</v>
      </c>
      <c r="N3482" t="s">
        <v>34</v>
      </c>
      <c r="O3482" s="1">
        <v>40546.546064814815</v>
      </c>
    </row>
    <row r="3483" spans="1:15" x14ac:dyDescent="0.35">
      <c r="A3483" t="s">
        <v>15</v>
      </c>
      <c r="B3483" t="s">
        <v>25</v>
      </c>
      <c r="C3483">
        <v>754900</v>
      </c>
      <c r="D3483" t="s">
        <v>17</v>
      </c>
      <c r="E3483" t="s">
        <v>18</v>
      </c>
      <c r="F3483" t="s">
        <v>19</v>
      </c>
      <c r="G3483" t="s">
        <v>20</v>
      </c>
      <c r="H3483" t="s">
        <v>2400</v>
      </c>
      <c r="I3483" t="s">
        <v>22</v>
      </c>
      <c r="N3483" t="s">
        <v>24</v>
      </c>
      <c r="O3483" s="1">
        <v>40546.605844907404</v>
      </c>
    </row>
    <row r="3484" spans="1:15" x14ac:dyDescent="0.35">
      <c r="A3484" t="s">
        <v>221</v>
      </c>
      <c r="B3484" t="s">
        <v>25</v>
      </c>
      <c r="C3484">
        <v>49759</v>
      </c>
      <c r="D3484" t="s">
        <v>17</v>
      </c>
      <c r="E3484" t="s">
        <v>18</v>
      </c>
      <c r="F3484" t="s">
        <v>19</v>
      </c>
      <c r="G3484" t="s">
        <v>27</v>
      </c>
      <c r="H3484" t="s">
        <v>224</v>
      </c>
      <c r="I3484" t="s">
        <v>22</v>
      </c>
      <c r="N3484" t="s">
        <v>34</v>
      </c>
      <c r="O3484" s="1">
        <v>40546.61613425926</v>
      </c>
    </row>
    <row r="3485" spans="1:15" x14ac:dyDescent="0.35">
      <c r="A3485" t="s">
        <v>15</v>
      </c>
      <c r="B3485" t="s">
        <v>25</v>
      </c>
      <c r="C3485">
        <v>56606</v>
      </c>
      <c r="D3485" t="s">
        <v>17</v>
      </c>
      <c r="E3485" t="s">
        <v>18</v>
      </c>
      <c r="F3485" t="s">
        <v>19</v>
      </c>
      <c r="G3485" t="s">
        <v>27</v>
      </c>
      <c r="H3485" t="s">
        <v>153</v>
      </c>
      <c r="I3485" t="s">
        <v>144</v>
      </c>
      <c r="N3485" t="s">
        <v>24</v>
      </c>
      <c r="O3485" s="1">
        <v>40546.810046296298</v>
      </c>
    </row>
    <row r="3486" spans="1:15" x14ac:dyDescent="0.35">
      <c r="A3486" t="s">
        <v>15</v>
      </c>
      <c r="B3486" t="s">
        <v>25</v>
      </c>
      <c r="C3486">
        <v>253761</v>
      </c>
      <c r="D3486" t="s">
        <v>17</v>
      </c>
      <c r="E3486" t="s">
        <v>18</v>
      </c>
      <c r="F3486" t="s">
        <v>34</v>
      </c>
      <c r="G3486" t="s">
        <v>20</v>
      </c>
      <c r="I3486" t="s">
        <v>22</v>
      </c>
      <c r="N3486" t="s">
        <v>24</v>
      </c>
      <c r="O3486" s="1">
        <v>40546.816064814811</v>
      </c>
    </row>
    <row r="3487" spans="1:15" x14ac:dyDescent="0.35">
      <c r="A3487" t="s">
        <v>15</v>
      </c>
      <c r="B3487" t="s">
        <v>25</v>
      </c>
      <c r="C3487">
        <v>857209</v>
      </c>
      <c r="D3487" t="s">
        <v>17</v>
      </c>
      <c r="E3487" t="s">
        <v>18</v>
      </c>
      <c r="G3487" t="s">
        <v>20</v>
      </c>
      <c r="I3487" t="s">
        <v>180</v>
      </c>
      <c r="N3487" t="s">
        <v>24</v>
      </c>
      <c r="O3487" s="1">
        <v>40546.866226851853</v>
      </c>
    </row>
    <row r="3488" spans="1:15" x14ac:dyDescent="0.35">
      <c r="A3488" t="s">
        <v>221</v>
      </c>
      <c r="B3488" t="s">
        <v>25</v>
      </c>
      <c r="C3488">
        <v>404252</v>
      </c>
      <c r="D3488" t="s">
        <v>17</v>
      </c>
      <c r="E3488" t="s">
        <v>18</v>
      </c>
      <c r="F3488" t="s">
        <v>19</v>
      </c>
      <c r="G3488" t="s">
        <v>20</v>
      </c>
      <c r="I3488" t="s">
        <v>22</v>
      </c>
      <c r="N3488" t="s">
        <v>34</v>
      </c>
      <c r="O3488" s="1">
        <v>40547.014016203706</v>
      </c>
    </row>
    <row r="3489" spans="1:15" x14ac:dyDescent="0.35">
      <c r="A3489" t="s">
        <v>15</v>
      </c>
      <c r="B3489" t="s">
        <v>25</v>
      </c>
      <c r="C3489">
        <v>364884</v>
      </c>
      <c r="D3489" t="s">
        <v>17</v>
      </c>
      <c r="E3489" t="s">
        <v>18</v>
      </c>
      <c r="F3489" t="s">
        <v>19</v>
      </c>
      <c r="G3489" t="s">
        <v>20</v>
      </c>
      <c r="H3489" t="s">
        <v>28</v>
      </c>
      <c r="I3489" t="s">
        <v>114</v>
      </c>
      <c r="K3489" t="s">
        <v>282</v>
      </c>
      <c r="N3489" t="s">
        <v>24</v>
      </c>
      <c r="O3489" s="1">
        <v>40547.111886574072</v>
      </c>
    </row>
    <row r="3490" spans="1:15" x14ac:dyDescent="0.35">
      <c r="A3490" t="s">
        <v>15</v>
      </c>
      <c r="B3490" t="s">
        <v>25</v>
      </c>
      <c r="C3490">
        <v>703061</v>
      </c>
      <c r="D3490" t="s">
        <v>17</v>
      </c>
      <c r="E3490" t="s">
        <v>18</v>
      </c>
      <c r="F3490" t="s">
        <v>19</v>
      </c>
      <c r="G3490" t="s">
        <v>20</v>
      </c>
      <c r="H3490" t="s">
        <v>377</v>
      </c>
      <c r="I3490" t="s">
        <v>22</v>
      </c>
      <c r="K3490" t="s">
        <v>81</v>
      </c>
      <c r="N3490" t="s">
        <v>24</v>
      </c>
      <c r="O3490" s="1">
        <v>40547.363738425927</v>
      </c>
    </row>
    <row r="3491" spans="1:15" x14ac:dyDescent="0.35">
      <c r="A3491" t="s">
        <v>186</v>
      </c>
      <c r="B3491" t="s">
        <v>25</v>
      </c>
      <c r="C3491">
        <v>20176</v>
      </c>
      <c r="D3491" t="s">
        <v>17</v>
      </c>
      <c r="E3491" t="s">
        <v>18</v>
      </c>
      <c r="F3491" t="s">
        <v>19</v>
      </c>
      <c r="I3491" t="s">
        <v>22</v>
      </c>
      <c r="N3491" t="s">
        <v>24</v>
      </c>
      <c r="O3491" s="1">
        <v>40547.390081018515</v>
      </c>
    </row>
    <row r="3492" spans="1:15" x14ac:dyDescent="0.35">
      <c r="A3492" t="s">
        <v>560</v>
      </c>
      <c r="B3492" t="s">
        <v>16</v>
      </c>
      <c r="C3492">
        <v>642270</v>
      </c>
      <c r="D3492" t="s">
        <v>17</v>
      </c>
      <c r="E3492" t="s">
        <v>18</v>
      </c>
      <c r="F3492" t="s">
        <v>19</v>
      </c>
      <c r="G3492" t="s">
        <v>20</v>
      </c>
      <c r="H3492" t="s">
        <v>98</v>
      </c>
      <c r="I3492" t="s">
        <v>114</v>
      </c>
      <c r="N3492" t="s">
        <v>24</v>
      </c>
      <c r="O3492" s="1">
        <v>40547.39471064815</v>
      </c>
    </row>
    <row r="3493" spans="1:15" x14ac:dyDescent="0.35">
      <c r="A3493" t="s">
        <v>314</v>
      </c>
      <c r="B3493" t="s">
        <v>25</v>
      </c>
      <c r="C3493">
        <v>44770</v>
      </c>
      <c r="D3493" t="s">
        <v>17</v>
      </c>
      <c r="E3493" t="s">
        <v>18</v>
      </c>
      <c r="F3493" t="s">
        <v>19</v>
      </c>
      <c r="G3493" t="s">
        <v>27</v>
      </c>
      <c r="H3493" t="s">
        <v>135</v>
      </c>
      <c r="I3493" t="s">
        <v>144</v>
      </c>
      <c r="J3493" t="s">
        <v>580</v>
      </c>
      <c r="K3493" t="s">
        <v>132</v>
      </c>
      <c r="M3493" t="s">
        <v>794</v>
      </c>
      <c r="N3493" t="s">
        <v>34</v>
      </c>
      <c r="O3493" s="1">
        <v>40547.689120370371</v>
      </c>
    </row>
    <row r="3494" spans="1:15" x14ac:dyDescent="0.35">
      <c r="A3494" t="s">
        <v>327</v>
      </c>
      <c r="B3494" t="s">
        <v>25</v>
      </c>
      <c r="C3494">
        <v>309404</v>
      </c>
      <c r="D3494" t="s">
        <v>17</v>
      </c>
      <c r="E3494" t="s">
        <v>18</v>
      </c>
      <c r="F3494" t="s">
        <v>19</v>
      </c>
      <c r="G3494" t="s">
        <v>20</v>
      </c>
      <c r="H3494" t="s">
        <v>1572</v>
      </c>
      <c r="I3494" t="s">
        <v>22</v>
      </c>
      <c r="N3494" t="s">
        <v>24</v>
      </c>
      <c r="O3494" s="1">
        <v>40547.855092592596</v>
      </c>
    </row>
    <row r="3495" spans="1:15" x14ac:dyDescent="0.35">
      <c r="A3495" t="s">
        <v>500</v>
      </c>
      <c r="B3495" t="s">
        <v>16</v>
      </c>
      <c r="C3495">
        <v>530772</v>
      </c>
      <c r="D3495" t="s">
        <v>17</v>
      </c>
      <c r="E3495" t="s">
        <v>18</v>
      </c>
      <c r="F3495" t="s">
        <v>34</v>
      </c>
      <c r="G3495" t="s">
        <v>20</v>
      </c>
      <c r="H3495" t="s">
        <v>52</v>
      </c>
      <c r="I3495" t="s">
        <v>22</v>
      </c>
      <c r="K3495" t="s">
        <v>81</v>
      </c>
      <c r="M3495" t="s">
        <v>2048</v>
      </c>
      <c r="N3495" t="s">
        <v>24</v>
      </c>
      <c r="O3495" s="1">
        <v>40547.979224537034</v>
      </c>
    </row>
    <row r="3496" spans="1:15" x14ac:dyDescent="0.35">
      <c r="A3496" t="s">
        <v>15</v>
      </c>
      <c r="B3496" t="s">
        <v>16</v>
      </c>
      <c r="C3496">
        <v>155068</v>
      </c>
      <c r="D3496" t="s">
        <v>17</v>
      </c>
      <c r="E3496" t="s">
        <v>18</v>
      </c>
      <c r="F3496" t="s">
        <v>19</v>
      </c>
      <c r="G3496" t="s">
        <v>20</v>
      </c>
      <c r="I3496" t="s">
        <v>22</v>
      </c>
      <c r="N3496" t="s">
        <v>24</v>
      </c>
      <c r="O3496" s="1">
        <v>40548.233599537038</v>
      </c>
    </row>
    <row r="3497" spans="1:15" x14ac:dyDescent="0.35">
      <c r="A3497" t="s">
        <v>15</v>
      </c>
      <c r="B3497" t="s">
        <v>16</v>
      </c>
      <c r="C3497">
        <v>731747</v>
      </c>
      <c r="D3497" t="s">
        <v>17</v>
      </c>
      <c r="E3497" t="s">
        <v>18</v>
      </c>
      <c r="F3497" t="s">
        <v>19</v>
      </c>
      <c r="H3497" t="s">
        <v>2385</v>
      </c>
      <c r="I3497" t="s">
        <v>22</v>
      </c>
      <c r="N3497" t="s">
        <v>24</v>
      </c>
      <c r="O3497" s="1">
        <v>40548.459733796299</v>
      </c>
    </row>
    <row r="3498" spans="1:15" x14ac:dyDescent="0.35">
      <c r="A3498" t="s">
        <v>500</v>
      </c>
      <c r="B3498" t="s">
        <v>25</v>
      </c>
      <c r="C3498">
        <v>132783</v>
      </c>
      <c r="D3498" t="s">
        <v>17</v>
      </c>
      <c r="E3498" t="s">
        <v>18</v>
      </c>
      <c r="I3498" t="s">
        <v>22</v>
      </c>
      <c r="N3498" t="s">
        <v>24</v>
      </c>
      <c r="O3498" s="1">
        <v>40548.791770833333</v>
      </c>
    </row>
    <row r="3499" spans="1:15" x14ac:dyDescent="0.35">
      <c r="A3499" t="s">
        <v>15</v>
      </c>
      <c r="B3499" t="s">
        <v>25</v>
      </c>
      <c r="C3499">
        <v>620777</v>
      </c>
      <c r="D3499" t="s">
        <v>17</v>
      </c>
      <c r="E3499" t="s">
        <v>18</v>
      </c>
      <c r="F3499" t="s">
        <v>19</v>
      </c>
      <c r="G3499" t="s">
        <v>20</v>
      </c>
      <c r="H3499" t="s">
        <v>1589</v>
      </c>
      <c r="I3499" t="s">
        <v>22</v>
      </c>
      <c r="K3499" t="s">
        <v>81</v>
      </c>
      <c r="M3499" t="s">
        <v>2196</v>
      </c>
      <c r="N3499" t="s">
        <v>24</v>
      </c>
      <c r="O3499" s="1">
        <v>40548.814710648148</v>
      </c>
    </row>
    <row r="3500" spans="1:15" x14ac:dyDescent="0.35">
      <c r="A3500" t="s">
        <v>500</v>
      </c>
      <c r="B3500" t="s">
        <v>25</v>
      </c>
      <c r="C3500">
        <v>127353</v>
      </c>
      <c r="D3500" t="s">
        <v>17</v>
      </c>
      <c r="E3500" t="s">
        <v>18</v>
      </c>
      <c r="F3500" t="s">
        <v>19</v>
      </c>
      <c r="H3500" t="s">
        <v>56</v>
      </c>
      <c r="I3500" t="s">
        <v>22</v>
      </c>
      <c r="N3500" t="s">
        <v>24</v>
      </c>
      <c r="O3500" s="1">
        <v>40549.471979166665</v>
      </c>
    </row>
    <row r="3501" spans="1:15" x14ac:dyDescent="0.35">
      <c r="A3501" t="s">
        <v>15</v>
      </c>
      <c r="B3501" t="s">
        <v>16</v>
      </c>
      <c r="C3501">
        <v>226544</v>
      </c>
      <c r="D3501" t="s">
        <v>17</v>
      </c>
      <c r="E3501" t="s">
        <v>18</v>
      </c>
      <c r="F3501" t="s">
        <v>19</v>
      </c>
      <c r="H3501" t="s">
        <v>437</v>
      </c>
      <c r="I3501" t="s">
        <v>22</v>
      </c>
      <c r="M3501" t="s">
        <v>1404</v>
      </c>
      <c r="N3501" t="s">
        <v>24</v>
      </c>
      <c r="O3501" s="1">
        <v>40549.637499999997</v>
      </c>
    </row>
    <row r="3502" spans="1:15" x14ac:dyDescent="0.35">
      <c r="A3502" t="s">
        <v>15</v>
      </c>
      <c r="B3502" t="s">
        <v>16</v>
      </c>
      <c r="C3502">
        <v>517937</v>
      </c>
      <c r="D3502" t="s">
        <v>17</v>
      </c>
      <c r="E3502" t="s">
        <v>18</v>
      </c>
      <c r="F3502" t="s">
        <v>19</v>
      </c>
      <c r="G3502" t="s">
        <v>20</v>
      </c>
      <c r="H3502" t="s">
        <v>56</v>
      </c>
      <c r="I3502" t="s">
        <v>22</v>
      </c>
      <c r="N3502" t="s">
        <v>24</v>
      </c>
      <c r="O3502" s="1">
        <v>40549.661504629628</v>
      </c>
    </row>
    <row r="3503" spans="1:15" x14ac:dyDescent="0.35">
      <c r="A3503" t="s">
        <v>221</v>
      </c>
      <c r="B3503" t="s">
        <v>25</v>
      </c>
      <c r="C3503">
        <v>127585</v>
      </c>
      <c r="D3503" t="s">
        <v>17</v>
      </c>
      <c r="E3503" t="s">
        <v>18</v>
      </c>
      <c r="F3503" t="s">
        <v>19</v>
      </c>
      <c r="G3503" t="s">
        <v>27</v>
      </c>
      <c r="H3503" t="s">
        <v>56</v>
      </c>
      <c r="I3503" t="s">
        <v>22</v>
      </c>
      <c r="K3503" t="s">
        <v>31</v>
      </c>
      <c r="N3503" t="s">
        <v>34</v>
      </c>
      <c r="O3503" s="1">
        <v>40549.793020833335</v>
      </c>
    </row>
    <row r="3504" spans="1:15" x14ac:dyDescent="0.35">
      <c r="A3504" t="s">
        <v>15</v>
      </c>
      <c r="B3504" t="s">
        <v>25</v>
      </c>
      <c r="C3504">
        <v>924869</v>
      </c>
      <c r="D3504" t="s">
        <v>17</v>
      </c>
      <c r="E3504" t="s">
        <v>18</v>
      </c>
      <c r="I3504" t="s">
        <v>22</v>
      </c>
      <c r="N3504" t="s">
        <v>24</v>
      </c>
      <c r="O3504" s="1">
        <v>40549.88484953704</v>
      </c>
    </row>
    <row r="3505" spans="1:15" x14ac:dyDescent="0.35">
      <c r="A3505" t="s">
        <v>92</v>
      </c>
      <c r="B3505" t="s">
        <v>25</v>
      </c>
      <c r="C3505">
        <v>1648</v>
      </c>
      <c r="D3505" t="s">
        <v>17</v>
      </c>
      <c r="E3505" t="s">
        <v>134</v>
      </c>
      <c r="F3505" t="s">
        <v>19</v>
      </c>
      <c r="G3505" t="s">
        <v>27</v>
      </c>
      <c r="H3505" t="s">
        <v>135</v>
      </c>
      <c r="I3505" t="s">
        <v>22</v>
      </c>
      <c r="K3505" t="s">
        <v>94</v>
      </c>
      <c r="M3505" t="s">
        <v>149</v>
      </c>
      <c r="N3505" t="s">
        <v>24</v>
      </c>
      <c r="O3505" s="1">
        <v>40549.992569444446</v>
      </c>
    </row>
    <row r="3506" spans="1:15" x14ac:dyDescent="0.35">
      <c r="A3506" t="s">
        <v>15</v>
      </c>
      <c r="B3506" t="s">
        <v>25</v>
      </c>
      <c r="C3506">
        <v>308371</v>
      </c>
      <c r="D3506" t="s">
        <v>17</v>
      </c>
      <c r="E3506" t="s">
        <v>18</v>
      </c>
      <c r="F3506" t="s">
        <v>19</v>
      </c>
      <c r="H3506" t="s">
        <v>1566</v>
      </c>
      <c r="I3506" t="s">
        <v>22</v>
      </c>
      <c r="K3506" t="s">
        <v>81</v>
      </c>
      <c r="L3506" s="4">
        <v>22706</v>
      </c>
      <c r="M3506" t="s">
        <v>1567</v>
      </c>
      <c r="N3506" t="s">
        <v>24</v>
      </c>
      <c r="O3506" s="1">
        <v>40550.405833333331</v>
      </c>
    </row>
    <row r="3507" spans="1:15" x14ac:dyDescent="0.35">
      <c r="A3507" t="s">
        <v>560</v>
      </c>
      <c r="B3507" t="s">
        <v>25</v>
      </c>
      <c r="C3507">
        <v>638391</v>
      </c>
      <c r="D3507" t="s">
        <v>17</v>
      </c>
      <c r="E3507" t="s">
        <v>18</v>
      </c>
      <c r="G3507" t="s">
        <v>20</v>
      </c>
      <c r="H3507" t="s">
        <v>2227</v>
      </c>
      <c r="I3507" t="s">
        <v>22</v>
      </c>
      <c r="K3507" t="s">
        <v>195</v>
      </c>
      <c r="M3507" t="s">
        <v>2228</v>
      </c>
      <c r="N3507" t="s">
        <v>167</v>
      </c>
      <c r="O3507" s="1">
        <v>40550.594872685186</v>
      </c>
    </row>
    <row r="3508" spans="1:15" x14ac:dyDescent="0.35">
      <c r="A3508" t="s">
        <v>15</v>
      </c>
      <c r="B3508" t="s">
        <v>25</v>
      </c>
      <c r="C3508">
        <v>645920</v>
      </c>
      <c r="D3508" t="s">
        <v>17</v>
      </c>
      <c r="E3508" t="s">
        <v>18</v>
      </c>
      <c r="I3508" t="s">
        <v>22</v>
      </c>
      <c r="N3508" t="s">
        <v>24</v>
      </c>
      <c r="O3508" s="1">
        <v>40550.901967592596</v>
      </c>
    </row>
    <row r="3509" spans="1:15" x14ac:dyDescent="0.35">
      <c r="A3509" t="s">
        <v>560</v>
      </c>
      <c r="B3509" t="s">
        <v>25</v>
      </c>
      <c r="C3509">
        <v>752129</v>
      </c>
      <c r="D3509" t="s">
        <v>17</v>
      </c>
      <c r="E3509" t="s">
        <v>18</v>
      </c>
      <c r="F3509" t="s">
        <v>34</v>
      </c>
      <c r="G3509" t="s">
        <v>20</v>
      </c>
      <c r="H3509" t="s">
        <v>355</v>
      </c>
      <c r="I3509" t="s">
        <v>22</v>
      </c>
      <c r="N3509" t="s">
        <v>24</v>
      </c>
      <c r="O3509" s="1">
        <v>40550.932523148149</v>
      </c>
    </row>
    <row r="3510" spans="1:15" x14ac:dyDescent="0.35">
      <c r="A3510" t="s">
        <v>560</v>
      </c>
      <c r="B3510" t="s">
        <v>25</v>
      </c>
      <c r="C3510">
        <v>669505</v>
      </c>
      <c r="D3510" t="s">
        <v>17</v>
      </c>
      <c r="E3510" t="s">
        <v>18</v>
      </c>
      <c r="F3510" t="s">
        <v>19</v>
      </c>
      <c r="G3510" t="s">
        <v>20</v>
      </c>
      <c r="H3510" t="s">
        <v>2269</v>
      </c>
      <c r="I3510" t="s">
        <v>22</v>
      </c>
      <c r="K3510" t="s">
        <v>195</v>
      </c>
      <c r="N3510" t="s">
        <v>24</v>
      </c>
      <c r="O3510" s="1">
        <v>40551.286226851851</v>
      </c>
    </row>
    <row r="3511" spans="1:15" x14ac:dyDescent="0.35">
      <c r="A3511" t="s">
        <v>560</v>
      </c>
      <c r="B3511" t="s">
        <v>25</v>
      </c>
      <c r="C3511">
        <v>274212</v>
      </c>
      <c r="D3511" t="s">
        <v>17</v>
      </c>
      <c r="E3511" t="s">
        <v>18</v>
      </c>
      <c r="F3511" t="s">
        <v>19</v>
      </c>
      <c r="G3511" t="s">
        <v>20</v>
      </c>
      <c r="H3511" t="s">
        <v>471</v>
      </c>
      <c r="I3511" t="s">
        <v>22</v>
      </c>
      <c r="K3511" t="s">
        <v>195</v>
      </c>
      <c r="N3511" t="s">
        <v>24</v>
      </c>
      <c r="O3511" s="1">
        <v>40551.437824074077</v>
      </c>
    </row>
    <row r="3512" spans="1:15" x14ac:dyDescent="0.35">
      <c r="A3512" t="s">
        <v>500</v>
      </c>
      <c r="B3512" t="s">
        <v>25</v>
      </c>
      <c r="C3512">
        <v>35350</v>
      </c>
      <c r="D3512" t="s">
        <v>17</v>
      </c>
      <c r="E3512" t="s">
        <v>18</v>
      </c>
      <c r="F3512" t="s">
        <v>19</v>
      </c>
      <c r="G3512" t="s">
        <v>27</v>
      </c>
      <c r="H3512" t="s">
        <v>56</v>
      </c>
      <c r="I3512" t="s">
        <v>22</v>
      </c>
      <c r="M3512" t="s">
        <v>739</v>
      </c>
      <c r="N3512" t="s">
        <v>34</v>
      </c>
      <c r="O3512" s="1">
        <v>40551.48505787037</v>
      </c>
    </row>
    <row r="3513" spans="1:15" x14ac:dyDescent="0.35">
      <c r="A3513" t="s">
        <v>560</v>
      </c>
      <c r="B3513" t="s">
        <v>16</v>
      </c>
      <c r="C3513">
        <v>425034</v>
      </c>
      <c r="D3513" t="s">
        <v>17</v>
      </c>
      <c r="E3513" t="s">
        <v>18</v>
      </c>
      <c r="F3513" t="s">
        <v>19</v>
      </c>
      <c r="G3513" t="s">
        <v>20</v>
      </c>
      <c r="H3513" t="s">
        <v>1864</v>
      </c>
      <c r="I3513" t="s">
        <v>22</v>
      </c>
      <c r="L3513" t="s">
        <v>1865</v>
      </c>
      <c r="N3513" t="s">
        <v>24</v>
      </c>
      <c r="O3513" s="1">
        <v>40551.54896990741</v>
      </c>
    </row>
    <row r="3514" spans="1:15" x14ac:dyDescent="0.35">
      <c r="A3514" t="s">
        <v>15</v>
      </c>
      <c r="B3514" t="s">
        <v>25</v>
      </c>
      <c r="C3514">
        <v>131131</v>
      </c>
      <c r="D3514" t="s">
        <v>17</v>
      </c>
      <c r="E3514" t="s">
        <v>18</v>
      </c>
      <c r="F3514" t="s">
        <v>19</v>
      </c>
      <c r="G3514" t="s">
        <v>27</v>
      </c>
      <c r="H3514" t="s">
        <v>258</v>
      </c>
      <c r="I3514" t="s">
        <v>114</v>
      </c>
      <c r="N3514" t="s">
        <v>24</v>
      </c>
      <c r="O3514" s="1">
        <v>40551.609849537039</v>
      </c>
    </row>
    <row r="3515" spans="1:15" x14ac:dyDescent="0.35">
      <c r="A3515" t="s">
        <v>15</v>
      </c>
      <c r="B3515" t="s">
        <v>16</v>
      </c>
      <c r="C3515">
        <v>529828</v>
      </c>
      <c r="D3515" t="s">
        <v>17</v>
      </c>
      <c r="E3515" t="s">
        <v>18</v>
      </c>
      <c r="F3515" t="s">
        <v>19</v>
      </c>
      <c r="G3515" t="s">
        <v>20</v>
      </c>
      <c r="H3515" t="s">
        <v>629</v>
      </c>
      <c r="I3515" t="s">
        <v>22</v>
      </c>
      <c r="M3515" t="s">
        <v>2045</v>
      </c>
      <c r="N3515" t="s">
        <v>24</v>
      </c>
      <c r="O3515" s="1">
        <v>40551.792430555557</v>
      </c>
    </row>
    <row r="3516" spans="1:15" x14ac:dyDescent="0.35">
      <c r="A3516" t="s">
        <v>15</v>
      </c>
      <c r="B3516" t="s">
        <v>25</v>
      </c>
      <c r="C3516">
        <v>444261</v>
      </c>
      <c r="D3516" t="s">
        <v>17</v>
      </c>
      <c r="E3516" t="s">
        <v>18</v>
      </c>
      <c r="F3516" t="s">
        <v>96</v>
      </c>
      <c r="G3516" t="s">
        <v>20</v>
      </c>
      <c r="I3516" t="s">
        <v>22</v>
      </c>
      <c r="N3516" t="s">
        <v>167</v>
      </c>
      <c r="O3516" s="1">
        <v>40551.950196759259</v>
      </c>
    </row>
    <row r="3517" spans="1:15" x14ac:dyDescent="0.35">
      <c r="A3517" t="s">
        <v>15</v>
      </c>
      <c r="B3517" t="s">
        <v>16</v>
      </c>
      <c r="C3517">
        <v>67381</v>
      </c>
      <c r="D3517" t="s">
        <v>17</v>
      </c>
      <c r="E3517" t="s">
        <v>18</v>
      </c>
      <c r="F3517" t="s">
        <v>96</v>
      </c>
      <c r="I3517" t="s">
        <v>930</v>
      </c>
      <c r="N3517" t="s">
        <v>24</v>
      </c>
      <c r="O3517" s="1">
        <v>40551.959814814814</v>
      </c>
    </row>
    <row r="3518" spans="1:15" x14ac:dyDescent="0.35">
      <c r="A3518" t="s">
        <v>560</v>
      </c>
      <c r="B3518" t="s">
        <v>16</v>
      </c>
      <c r="C3518">
        <v>309795</v>
      </c>
      <c r="D3518" t="s">
        <v>17</v>
      </c>
      <c r="E3518" t="s">
        <v>18</v>
      </c>
      <c r="F3518" t="s">
        <v>96</v>
      </c>
      <c r="G3518" t="s">
        <v>20</v>
      </c>
      <c r="H3518" t="s">
        <v>761</v>
      </c>
      <c r="I3518" t="s">
        <v>22</v>
      </c>
      <c r="L3518" t="s">
        <v>1575</v>
      </c>
      <c r="N3518" t="s">
        <v>24</v>
      </c>
      <c r="O3518" s="1">
        <v>40552.341006944444</v>
      </c>
    </row>
    <row r="3519" spans="1:15" x14ac:dyDescent="0.35">
      <c r="A3519" t="s">
        <v>15</v>
      </c>
      <c r="B3519" t="s">
        <v>25</v>
      </c>
      <c r="C3519">
        <v>238046</v>
      </c>
      <c r="D3519" t="s">
        <v>17</v>
      </c>
      <c r="E3519" t="s">
        <v>18</v>
      </c>
      <c r="F3519" t="s">
        <v>19</v>
      </c>
      <c r="I3519" t="s">
        <v>22</v>
      </c>
      <c r="N3519" t="s">
        <v>24</v>
      </c>
      <c r="O3519" s="1">
        <v>40552.52416666667</v>
      </c>
    </row>
    <row r="3520" spans="1:15" x14ac:dyDescent="0.35">
      <c r="A3520" t="s">
        <v>15</v>
      </c>
      <c r="B3520" t="s">
        <v>25</v>
      </c>
      <c r="C3520">
        <v>829910</v>
      </c>
      <c r="D3520" t="s">
        <v>17</v>
      </c>
      <c r="E3520" t="s">
        <v>18</v>
      </c>
      <c r="F3520" t="s">
        <v>19</v>
      </c>
      <c r="G3520" t="s">
        <v>20</v>
      </c>
      <c r="I3520" t="s">
        <v>22</v>
      </c>
      <c r="N3520" t="s">
        <v>24</v>
      </c>
      <c r="O3520" s="1">
        <v>40553.680011574077</v>
      </c>
    </row>
    <row r="3521" spans="1:15" x14ac:dyDescent="0.35">
      <c r="A3521" t="s">
        <v>500</v>
      </c>
      <c r="B3521" t="s">
        <v>25</v>
      </c>
      <c r="C3521">
        <v>532888</v>
      </c>
      <c r="D3521" t="s">
        <v>17</v>
      </c>
      <c r="E3521" t="s">
        <v>18</v>
      </c>
      <c r="F3521" t="s">
        <v>34</v>
      </c>
      <c r="G3521" t="s">
        <v>20</v>
      </c>
      <c r="I3521" t="s">
        <v>22</v>
      </c>
      <c r="N3521" t="s">
        <v>24</v>
      </c>
      <c r="O3521" s="1">
        <v>40553.885752314818</v>
      </c>
    </row>
    <row r="3522" spans="1:15" x14ac:dyDescent="0.35">
      <c r="A3522" t="s">
        <v>15</v>
      </c>
      <c r="B3522" t="s">
        <v>16</v>
      </c>
      <c r="C3522">
        <v>579319</v>
      </c>
      <c r="D3522" t="s">
        <v>17</v>
      </c>
      <c r="E3522" t="s">
        <v>18</v>
      </c>
      <c r="F3522" t="s">
        <v>19</v>
      </c>
      <c r="G3522" t="s">
        <v>20</v>
      </c>
      <c r="H3522" t="s">
        <v>156</v>
      </c>
      <c r="I3522" t="s">
        <v>22</v>
      </c>
      <c r="L3522">
        <v>1966</v>
      </c>
      <c r="M3522" t="s">
        <v>2122</v>
      </c>
      <c r="N3522" t="s">
        <v>24</v>
      </c>
      <c r="O3522" s="1">
        <v>40554.401701388888</v>
      </c>
    </row>
    <row r="3523" spans="1:15" x14ac:dyDescent="0.35">
      <c r="A3523" t="s">
        <v>15</v>
      </c>
      <c r="B3523" t="s">
        <v>16</v>
      </c>
      <c r="C3523">
        <v>100515</v>
      </c>
      <c r="D3523" t="s">
        <v>17</v>
      </c>
      <c r="E3523" t="s">
        <v>18</v>
      </c>
      <c r="F3523" t="s">
        <v>19</v>
      </c>
      <c r="G3523" t="s">
        <v>27</v>
      </c>
      <c r="I3523" t="s">
        <v>22</v>
      </c>
      <c r="N3523" t="s">
        <v>24</v>
      </c>
      <c r="O3523" s="1">
        <v>40554.419432870367</v>
      </c>
    </row>
    <row r="3524" spans="1:15" x14ac:dyDescent="0.35">
      <c r="A3524" t="s">
        <v>221</v>
      </c>
      <c r="B3524" t="s">
        <v>16</v>
      </c>
      <c r="C3524">
        <v>8323</v>
      </c>
      <c r="D3524" t="s">
        <v>17</v>
      </c>
      <c r="E3524" t="s">
        <v>18</v>
      </c>
      <c r="F3524" t="s">
        <v>19</v>
      </c>
      <c r="G3524" t="s">
        <v>27</v>
      </c>
      <c r="H3524" t="s">
        <v>379</v>
      </c>
      <c r="I3524" t="s">
        <v>22</v>
      </c>
      <c r="K3524" t="s">
        <v>139</v>
      </c>
      <c r="N3524" t="s">
        <v>34</v>
      </c>
      <c r="O3524" s="1">
        <v>40554.511157407411</v>
      </c>
    </row>
    <row r="3525" spans="1:15" x14ac:dyDescent="0.35">
      <c r="A3525" t="s">
        <v>221</v>
      </c>
      <c r="B3525" t="s">
        <v>25</v>
      </c>
      <c r="C3525">
        <v>18092</v>
      </c>
      <c r="D3525" t="s">
        <v>17</v>
      </c>
      <c r="E3525" t="s">
        <v>18</v>
      </c>
      <c r="F3525" t="s">
        <v>19</v>
      </c>
      <c r="I3525" t="s">
        <v>22</v>
      </c>
      <c r="N3525" t="s">
        <v>24</v>
      </c>
      <c r="O3525" s="1">
        <v>40554.734143518515</v>
      </c>
    </row>
    <row r="3526" spans="1:15" x14ac:dyDescent="0.35">
      <c r="A3526" t="s">
        <v>327</v>
      </c>
      <c r="B3526" t="s">
        <v>25</v>
      </c>
      <c r="C3526">
        <v>379022</v>
      </c>
      <c r="D3526" t="s">
        <v>17</v>
      </c>
      <c r="E3526" t="s">
        <v>18</v>
      </c>
      <c r="F3526" t="s">
        <v>19</v>
      </c>
      <c r="G3526" t="s">
        <v>20</v>
      </c>
      <c r="I3526" t="s">
        <v>22</v>
      </c>
      <c r="L3526">
        <v>1959</v>
      </c>
      <c r="N3526" t="s">
        <v>24</v>
      </c>
      <c r="O3526" s="1">
        <v>40554.896273148152</v>
      </c>
    </row>
    <row r="3527" spans="1:15" x14ac:dyDescent="0.35">
      <c r="A3527" t="s">
        <v>560</v>
      </c>
      <c r="B3527" t="s">
        <v>25</v>
      </c>
      <c r="C3527">
        <v>567920</v>
      </c>
      <c r="D3527" t="s">
        <v>17</v>
      </c>
      <c r="E3527" t="s">
        <v>18</v>
      </c>
      <c r="F3527" t="s">
        <v>19</v>
      </c>
      <c r="I3527" t="s">
        <v>22</v>
      </c>
      <c r="N3527" t="s">
        <v>24</v>
      </c>
      <c r="O3527" s="1">
        <v>40555.233726851853</v>
      </c>
    </row>
    <row r="3528" spans="1:15" x14ac:dyDescent="0.35">
      <c r="A3528" t="s">
        <v>15</v>
      </c>
      <c r="B3528" t="s">
        <v>16</v>
      </c>
      <c r="C3528">
        <v>148162</v>
      </c>
      <c r="D3528" t="s">
        <v>17</v>
      </c>
      <c r="E3528" t="s">
        <v>18</v>
      </c>
      <c r="F3528" t="s">
        <v>19</v>
      </c>
      <c r="H3528" t="s">
        <v>934</v>
      </c>
      <c r="I3528" t="s">
        <v>22</v>
      </c>
      <c r="N3528" t="s">
        <v>24</v>
      </c>
      <c r="O3528" s="1">
        <v>40555.531435185185</v>
      </c>
    </row>
    <row r="3529" spans="1:15" x14ac:dyDescent="0.35">
      <c r="A3529" t="s">
        <v>15</v>
      </c>
      <c r="B3529" t="s">
        <v>16</v>
      </c>
      <c r="C3529">
        <v>245109</v>
      </c>
      <c r="D3529" t="s">
        <v>17</v>
      </c>
      <c r="E3529" t="s">
        <v>18</v>
      </c>
      <c r="G3529" t="s">
        <v>20</v>
      </c>
      <c r="H3529" t="s">
        <v>261</v>
      </c>
      <c r="I3529" t="s">
        <v>114</v>
      </c>
      <c r="M3529" t="s">
        <v>1437</v>
      </c>
      <c r="N3529" t="s">
        <v>24</v>
      </c>
      <c r="O3529" s="1">
        <v>40555.616087962961</v>
      </c>
    </row>
    <row r="3530" spans="1:15" ht="246.5" x14ac:dyDescent="0.35">
      <c r="A3530" t="s">
        <v>327</v>
      </c>
      <c r="B3530" t="s">
        <v>16</v>
      </c>
      <c r="C3530">
        <v>152893</v>
      </c>
      <c r="D3530" t="s">
        <v>17</v>
      </c>
      <c r="E3530" t="s">
        <v>18</v>
      </c>
      <c r="F3530" t="s">
        <v>19</v>
      </c>
      <c r="G3530" t="s">
        <v>20</v>
      </c>
      <c r="H3530" t="s">
        <v>1246</v>
      </c>
      <c r="I3530" t="s">
        <v>22</v>
      </c>
      <c r="K3530" t="s">
        <v>195</v>
      </c>
      <c r="L3530">
        <v>1960</v>
      </c>
      <c r="M3530" s="3" t="s">
        <v>1247</v>
      </c>
      <c r="N3530" t="s">
        <v>24</v>
      </c>
      <c r="O3530" s="1">
        <v>40555.871377314812</v>
      </c>
    </row>
    <row r="3531" spans="1:15" x14ac:dyDescent="0.35">
      <c r="A3531" t="s">
        <v>15</v>
      </c>
      <c r="B3531" t="s">
        <v>25</v>
      </c>
      <c r="C3531">
        <v>978653</v>
      </c>
      <c r="D3531" t="s">
        <v>17</v>
      </c>
      <c r="E3531" t="s">
        <v>18</v>
      </c>
      <c r="F3531" t="s">
        <v>19</v>
      </c>
      <c r="H3531" t="s">
        <v>128</v>
      </c>
      <c r="I3531" t="s">
        <v>22</v>
      </c>
      <c r="N3531" t="s">
        <v>24</v>
      </c>
      <c r="O3531" s="1">
        <v>40555.879317129627</v>
      </c>
    </row>
    <row r="3532" spans="1:15" ht="87" x14ac:dyDescent="0.35">
      <c r="B3532" t="s">
        <v>25</v>
      </c>
      <c r="C3532">
        <v>883829</v>
      </c>
      <c r="D3532" t="s">
        <v>17</v>
      </c>
      <c r="E3532" t="s">
        <v>18</v>
      </c>
      <c r="F3532" t="s">
        <v>34</v>
      </c>
      <c r="G3532" t="s">
        <v>20</v>
      </c>
      <c r="I3532" t="s">
        <v>22</v>
      </c>
      <c r="M3532" s="3" t="s">
        <v>2640</v>
      </c>
      <c r="N3532" t="s">
        <v>34</v>
      </c>
      <c r="O3532" s="1">
        <v>40556.169166666667</v>
      </c>
    </row>
    <row r="3533" spans="1:15" x14ac:dyDescent="0.35">
      <c r="A3533" t="s">
        <v>15</v>
      </c>
      <c r="B3533" t="s">
        <v>25</v>
      </c>
      <c r="C3533">
        <v>941636</v>
      </c>
      <c r="D3533" t="s">
        <v>17</v>
      </c>
      <c r="E3533" t="s">
        <v>18</v>
      </c>
      <c r="F3533" t="s">
        <v>19</v>
      </c>
      <c r="G3533" t="s">
        <v>20</v>
      </c>
      <c r="H3533" t="s">
        <v>2729</v>
      </c>
      <c r="I3533" t="s">
        <v>22</v>
      </c>
      <c r="N3533" t="s">
        <v>24</v>
      </c>
      <c r="O3533" s="1">
        <v>40556.751666666663</v>
      </c>
    </row>
    <row r="3534" spans="1:15" x14ac:dyDescent="0.35">
      <c r="A3534" t="s">
        <v>15</v>
      </c>
      <c r="B3534" t="s">
        <v>16</v>
      </c>
      <c r="C3534">
        <v>816214</v>
      </c>
      <c r="D3534" t="s">
        <v>17</v>
      </c>
      <c r="E3534" t="s">
        <v>18</v>
      </c>
      <c r="F3534" t="s">
        <v>19</v>
      </c>
      <c r="I3534" t="s">
        <v>22</v>
      </c>
      <c r="N3534" t="s">
        <v>24</v>
      </c>
      <c r="O3534" s="1">
        <v>40556.869502314818</v>
      </c>
    </row>
    <row r="3535" spans="1:15" x14ac:dyDescent="0.35">
      <c r="A3535" t="s">
        <v>221</v>
      </c>
      <c r="B3535" t="s">
        <v>25</v>
      </c>
      <c r="C3535">
        <v>898429</v>
      </c>
      <c r="D3535" t="s">
        <v>17</v>
      </c>
      <c r="E3535" t="s">
        <v>18</v>
      </c>
      <c r="F3535" t="s">
        <v>34</v>
      </c>
      <c r="G3535" t="s">
        <v>20</v>
      </c>
      <c r="H3535" t="s">
        <v>232</v>
      </c>
      <c r="I3535" t="s">
        <v>108</v>
      </c>
      <c r="K3535" t="s">
        <v>139</v>
      </c>
      <c r="N3535" t="s">
        <v>34</v>
      </c>
      <c r="O3535" s="1">
        <v>40556.907777777778</v>
      </c>
    </row>
    <row r="3536" spans="1:15" x14ac:dyDescent="0.35">
      <c r="A3536" t="s">
        <v>15</v>
      </c>
      <c r="B3536" t="s">
        <v>25</v>
      </c>
      <c r="C3536">
        <v>123165</v>
      </c>
      <c r="D3536" t="s">
        <v>17</v>
      </c>
      <c r="E3536" t="s">
        <v>18</v>
      </c>
      <c r="F3536" t="s">
        <v>19</v>
      </c>
      <c r="I3536" t="s">
        <v>22</v>
      </c>
      <c r="N3536" t="s">
        <v>24</v>
      </c>
      <c r="O3536" s="1">
        <v>40557.028043981481</v>
      </c>
    </row>
    <row r="3537" spans="1:15" x14ac:dyDescent="0.35">
      <c r="A3537" t="s">
        <v>221</v>
      </c>
      <c r="B3537" t="s">
        <v>25</v>
      </c>
      <c r="C3537">
        <v>44682</v>
      </c>
      <c r="D3537" t="s">
        <v>17</v>
      </c>
      <c r="E3537" t="s">
        <v>18</v>
      </c>
      <c r="F3537" t="s">
        <v>96</v>
      </c>
      <c r="I3537" t="s">
        <v>22</v>
      </c>
      <c r="K3537" t="s">
        <v>31</v>
      </c>
      <c r="N3537" t="s">
        <v>34</v>
      </c>
      <c r="O3537" s="1">
        <v>40557.421006944445</v>
      </c>
    </row>
    <row r="3538" spans="1:15" x14ac:dyDescent="0.35">
      <c r="A3538" t="s">
        <v>15</v>
      </c>
      <c r="B3538" t="s">
        <v>25</v>
      </c>
      <c r="C3538">
        <v>509400</v>
      </c>
      <c r="D3538" t="s">
        <v>17</v>
      </c>
      <c r="E3538" t="s">
        <v>18</v>
      </c>
      <c r="G3538" t="s">
        <v>20</v>
      </c>
      <c r="H3538" t="s">
        <v>2008</v>
      </c>
      <c r="I3538" t="s">
        <v>22</v>
      </c>
      <c r="N3538" t="s">
        <v>24</v>
      </c>
      <c r="O3538" s="1">
        <v>40557.54315972222</v>
      </c>
    </row>
    <row r="3539" spans="1:15" x14ac:dyDescent="0.35">
      <c r="A3539" t="s">
        <v>15</v>
      </c>
      <c r="B3539" t="s">
        <v>25</v>
      </c>
      <c r="C3539">
        <v>890189</v>
      </c>
      <c r="D3539" t="s">
        <v>17</v>
      </c>
      <c r="E3539" t="s">
        <v>18</v>
      </c>
      <c r="F3539" t="s">
        <v>19</v>
      </c>
      <c r="G3539" t="s">
        <v>20</v>
      </c>
      <c r="I3539" t="s">
        <v>114</v>
      </c>
      <c r="K3539" t="s">
        <v>139</v>
      </c>
      <c r="N3539" t="s">
        <v>24</v>
      </c>
      <c r="O3539" s="1">
        <v>40557.599004629628</v>
      </c>
    </row>
    <row r="3540" spans="1:15" x14ac:dyDescent="0.35">
      <c r="A3540" t="s">
        <v>15</v>
      </c>
      <c r="B3540" t="s">
        <v>25</v>
      </c>
      <c r="C3540">
        <v>624724</v>
      </c>
      <c r="D3540" t="s">
        <v>17</v>
      </c>
      <c r="E3540" t="s">
        <v>18</v>
      </c>
      <c r="G3540" t="s">
        <v>20</v>
      </c>
      <c r="H3540" t="s">
        <v>135</v>
      </c>
      <c r="I3540" t="s">
        <v>144</v>
      </c>
      <c r="N3540" t="s">
        <v>24</v>
      </c>
      <c r="O3540" s="1">
        <v>40558.615914351853</v>
      </c>
    </row>
    <row r="3541" spans="1:15" x14ac:dyDescent="0.35">
      <c r="A3541" t="s">
        <v>327</v>
      </c>
      <c r="B3541" t="s">
        <v>25</v>
      </c>
      <c r="C3541">
        <v>423897</v>
      </c>
      <c r="D3541" t="s">
        <v>17</v>
      </c>
      <c r="E3541" t="s">
        <v>18</v>
      </c>
      <c r="F3541" t="s">
        <v>19</v>
      </c>
      <c r="G3541" t="s">
        <v>20</v>
      </c>
      <c r="H3541" t="s">
        <v>1853</v>
      </c>
      <c r="I3541" t="s">
        <v>22</v>
      </c>
      <c r="K3541" t="s">
        <v>195</v>
      </c>
      <c r="M3541" t="s">
        <v>1854</v>
      </c>
      <c r="N3541" t="s">
        <v>24</v>
      </c>
      <c r="O3541" s="1">
        <v>40558.730439814812</v>
      </c>
    </row>
    <row r="3542" spans="1:15" x14ac:dyDescent="0.35">
      <c r="A3542" t="s">
        <v>560</v>
      </c>
      <c r="B3542" t="s">
        <v>25</v>
      </c>
      <c r="C3542">
        <v>769089</v>
      </c>
      <c r="D3542" t="s">
        <v>17</v>
      </c>
      <c r="E3542" t="s">
        <v>18</v>
      </c>
      <c r="F3542" t="s">
        <v>19</v>
      </c>
      <c r="G3542" t="s">
        <v>20</v>
      </c>
      <c r="H3542" t="s">
        <v>174</v>
      </c>
      <c r="I3542" t="s">
        <v>22</v>
      </c>
      <c r="K3542" t="s">
        <v>195</v>
      </c>
      <c r="L3542">
        <v>1971</v>
      </c>
      <c r="M3542" t="s">
        <v>2425</v>
      </c>
      <c r="N3542" t="s">
        <v>24</v>
      </c>
      <c r="O3542" s="1">
        <v>40558.848969907405</v>
      </c>
    </row>
    <row r="3543" spans="1:15" x14ac:dyDescent="0.35">
      <c r="A3543" t="s">
        <v>15</v>
      </c>
      <c r="B3543" t="s">
        <v>25</v>
      </c>
      <c r="C3543">
        <v>842133</v>
      </c>
      <c r="D3543" t="s">
        <v>17</v>
      </c>
      <c r="E3543" t="s">
        <v>18</v>
      </c>
      <c r="G3543" t="s">
        <v>20</v>
      </c>
      <c r="H3543" t="s">
        <v>174</v>
      </c>
      <c r="I3543" t="s">
        <v>22</v>
      </c>
      <c r="L3543">
        <v>1972</v>
      </c>
      <c r="M3543" t="s">
        <v>2559</v>
      </c>
      <c r="N3543" t="s">
        <v>24</v>
      </c>
      <c r="O3543" s="1">
        <v>40558.85125</v>
      </c>
    </row>
    <row r="3544" spans="1:15" x14ac:dyDescent="0.35">
      <c r="A3544" t="s">
        <v>560</v>
      </c>
      <c r="B3544" t="s">
        <v>25</v>
      </c>
      <c r="C3544" t="s">
        <v>2924</v>
      </c>
      <c r="D3544" t="s">
        <v>17</v>
      </c>
      <c r="E3544" t="s">
        <v>18</v>
      </c>
      <c r="F3544" t="s">
        <v>19</v>
      </c>
      <c r="G3544" t="s">
        <v>20</v>
      </c>
      <c r="H3544" t="s">
        <v>292</v>
      </c>
      <c r="I3544" t="s">
        <v>22</v>
      </c>
      <c r="K3544" t="s">
        <v>195</v>
      </c>
      <c r="L3544" t="s">
        <v>2925</v>
      </c>
      <c r="N3544" t="s">
        <v>167</v>
      </c>
      <c r="O3544" s="1">
        <v>40558.917928240742</v>
      </c>
    </row>
    <row r="3545" spans="1:15" x14ac:dyDescent="0.35">
      <c r="A3545" t="s">
        <v>972</v>
      </c>
      <c r="B3545" t="s">
        <v>25</v>
      </c>
      <c r="C3545">
        <v>132757</v>
      </c>
      <c r="D3545" t="s">
        <v>17</v>
      </c>
      <c r="E3545" t="s">
        <v>18</v>
      </c>
      <c r="F3545" t="s">
        <v>19</v>
      </c>
      <c r="G3545" t="s">
        <v>27</v>
      </c>
      <c r="H3545" t="s">
        <v>21</v>
      </c>
      <c r="I3545" t="s">
        <v>22</v>
      </c>
      <c r="K3545" t="s">
        <v>250</v>
      </c>
      <c r="N3545" t="s">
        <v>24</v>
      </c>
      <c r="O3545" s="1">
        <v>40559.506666666668</v>
      </c>
    </row>
    <row r="3546" spans="1:15" x14ac:dyDescent="0.35">
      <c r="A3546" t="s">
        <v>972</v>
      </c>
      <c r="B3546" t="s">
        <v>25</v>
      </c>
      <c r="C3546">
        <v>214853</v>
      </c>
      <c r="D3546" t="s">
        <v>17</v>
      </c>
      <c r="E3546" t="s">
        <v>18</v>
      </c>
      <c r="F3546" t="s">
        <v>19</v>
      </c>
      <c r="I3546" t="s">
        <v>22</v>
      </c>
      <c r="K3546" t="s">
        <v>197</v>
      </c>
      <c r="N3546" t="s">
        <v>24</v>
      </c>
      <c r="O3546" s="1">
        <v>40559.519699074073</v>
      </c>
    </row>
    <row r="3547" spans="1:15" x14ac:dyDescent="0.35">
      <c r="A3547" t="s">
        <v>15</v>
      </c>
      <c r="B3547" t="s">
        <v>25</v>
      </c>
      <c r="C3547">
        <v>843305</v>
      </c>
      <c r="D3547" t="s">
        <v>17</v>
      </c>
      <c r="E3547" t="s">
        <v>18</v>
      </c>
      <c r="F3547" t="s">
        <v>19</v>
      </c>
      <c r="G3547" t="s">
        <v>27</v>
      </c>
      <c r="H3547" t="s">
        <v>685</v>
      </c>
      <c r="I3547" t="s">
        <v>22</v>
      </c>
      <c r="N3547" t="s">
        <v>24</v>
      </c>
      <c r="O3547" s="1">
        <v>40560.02076388889</v>
      </c>
    </row>
    <row r="3548" spans="1:15" x14ac:dyDescent="0.35">
      <c r="A3548" t="s">
        <v>15</v>
      </c>
      <c r="B3548" t="s">
        <v>16</v>
      </c>
      <c r="C3548">
        <v>267722</v>
      </c>
      <c r="D3548" t="s">
        <v>17</v>
      </c>
      <c r="E3548" t="s">
        <v>18</v>
      </c>
      <c r="H3548" t="s">
        <v>1484</v>
      </c>
      <c r="I3548" t="s">
        <v>22</v>
      </c>
      <c r="N3548" t="s">
        <v>24</v>
      </c>
      <c r="O3548" s="1">
        <v>40560.251388888886</v>
      </c>
    </row>
    <row r="3549" spans="1:15" x14ac:dyDescent="0.35">
      <c r="A3549" t="s">
        <v>327</v>
      </c>
      <c r="B3549" t="s">
        <v>16</v>
      </c>
      <c r="C3549">
        <v>25351</v>
      </c>
      <c r="D3549" t="s">
        <v>17</v>
      </c>
      <c r="E3549" t="s">
        <v>18</v>
      </c>
      <c r="F3549" t="s">
        <v>19</v>
      </c>
      <c r="I3549" t="s">
        <v>22</v>
      </c>
      <c r="N3549" t="s">
        <v>24</v>
      </c>
      <c r="O3549" s="1">
        <v>40560.570787037039</v>
      </c>
    </row>
    <row r="3550" spans="1:15" x14ac:dyDescent="0.35">
      <c r="A3550" t="s">
        <v>15</v>
      </c>
      <c r="B3550" t="s">
        <v>16</v>
      </c>
      <c r="C3550">
        <v>65749</v>
      </c>
      <c r="D3550" t="s">
        <v>17</v>
      </c>
      <c r="E3550" t="s">
        <v>18</v>
      </c>
      <c r="F3550" t="s">
        <v>19</v>
      </c>
      <c r="G3550" t="s">
        <v>27</v>
      </c>
      <c r="H3550" t="s">
        <v>475</v>
      </c>
      <c r="I3550" t="s">
        <v>22</v>
      </c>
      <c r="K3550" t="s">
        <v>31</v>
      </c>
      <c r="L3550">
        <v>1959</v>
      </c>
      <c r="N3550" t="s">
        <v>24</v>
      </c>
      <c r="O3550" s="1">
        <v>40560.783842592595</v>
      </c>
    </row>
    <row r="3551" spans="1:15" x14ac:dyDescent="0.35">
      <c r="A3551" t="s">
        <v>15</v>
      </c>
      <c r="B3551" t="s">
        <v>16</v>
      </c>
      <c r="C3551">
        <v>659113</v>
      </c>
      <c r="D3551" t="s">
        <v>17</v>
      </c>
      <c r="E3551" t="s">
        <v>18</v>
      </c>
      <c r="F3551" t="s">
        <v>19</v>
      </c>
      <c r="H3551" t="s">
        <v>2255</v>
      </c>
      <c r="I3551" t="s">
        <v>144</v>
      </c>
      <c r="N3551" t="s">
        <v>24</v>
      </c>
      <c r="O3551" s="1">
        <v>40560.811111111114</v>
      </c>
    </row>
    <row r="3552" spans="1:15" x14ac:dyDescent="0.35">
      <c r="A3552" t="s">
        <v>327</v>
      </c>
      <c r="B3552" t="s">
        <v>25</v>
      </c>
      <c r="C3552">
        <v>6912</v>
      </c>
      <c r="D3552" t="s">
        <v>17</v>
      </c>
      <c r="E3552" t="s">
        <v>18</v>
      </c>
      <c r="F3552" t="s">
        <v>19</v>
      </c>
      <c r="G3552" t="s">
        <v>27</v>
      </c>
      <c r="H3552" t="s">
        <v>54</v>
      </c>
      <c r="I3552" t="s">
        <v>144</v>
      </c>
      <c r="L3552">
        <v>1932</v>
      </c>
      <c r="N3552" t="s">
        <v>24</v>
      </c>
      <c r="O3552" s="1">
        <v>40560.96371527778</v>
      </c>
    </row>
    <row r="3553" spans="1:15" x14ac:dyDescent="0.35">
      <c r="A3553" t="s">
        <v>560</v>
      </c>
      <c r="B3553" t="s">
        <v>25</v>
      </c>
      <c r="C3553">
        <v>52421</v>
      </c>
      <c r="D3553" t="s">
        <v>17</v>
      </c>
      <c r="E3553" t="s">
        <v>18</v>
      </c>
      <c r="F3553" t="s">
        <v>19</v>
      </c>
      <c r="I3553" t="s">
        <v>22</v>
      </c>
      <c r="N3553" t="s">
        <v>24</v>
      </c>
      <c r="O3553" s="1">
        <v>40561.497372685182</v>
      </c>
    </row>
    <row r="3554" spans="1:15" x14ac:dyDescent="0.35">
      <c r="A3554" t="s">
        <v>221</v>
      </c>
      <c r="B3554" t="s">
        <v>25</v>
      </c>
      <c r="C3554">
        <v>416491</v>
      </c>
      <c r="D3554" t="s">
        <v>17</v>
      </c>
      <c r="E3554" t="s">
        <v>18</v>
      </c>
      <c r="H3554" t="s">
        <v>1843</v>
      </c>
      <c r="I3554" t="s">
        <v>22</v>
      </c>
      <c r="N3554" t="s">
        <v>24</v>
      </c>
      <c r="O3554" s="1">
        <v>40561.582372685189</v>
      </c>
    </row>
    <row r="3555" spans="1:15" x14ac:dyDescent="0.35">
      <c r="A3555" t="s">
        <v>15</v>
      </c>
      <c r="B3555" t="s">
        <v>25</v>
      </c>
      <c r="C3555">
        <v>713218</v>
      </c>
      <c r="D3555" t="s">
        <v>17</v>
      </c>
      <c r="E3555" t="s">
        <v>18</v>
      </c>
      <c r="F3555" t="s">
        <v>96</v>
      </c>
      <c r="G3555" t="s">
        <v>20</v>
      </c>
      <c r="H3555" t="s">
        <v>587</v>
      </c>
      <c r="I3555" t="s">
        <v>22</v>
      </c>
      <c r="N3555" t="s">
        <v>24</v>
      </c>
      <c r="O3555" s="1">
        <v>40562.012789351851</v>
      </c>
    </row>
    <row r="3556" spans="1:15" x14ac:dyDescent="0.35">
      <c r="A3556" t="s">
        <v>327</v>
      </c>
      <c r="B3556" t="s">
        <v>25</v>
      </c>
      <c r="C3556">
        <v>468664</v>
      </c>
      <c r="D3556" t="s">
        <v>17</v>
      </c>
      <c r="E3556" t="s">
        <v>18</v>
      </c>
      <c r="I3556" t="s">
        <v>22</v>
      </c>
      <c r="N3556" t="s">
        <v>24</v>
      </c>
      <c r="O3556" s="1">
        <v>40562.086956018517</v>
      </c>
    </row>
    <row r="3557" spans="1:15" x14ac:dyDescent="0.35">
      <c r="A3557" t="s">
        <v>560</v>
      </c>
      <c r="B3557" t="s">
        <v>16</v>
      </c>
      <c r="C3557">
        <v>115098</v>
      </c>
      <c r="D3557" t="s">
        <v>17</v>
      </c>
      <c r="E3557" t="s">
        <v>18</v>
      </c>
      <c r="F3557" t="s">
        <v>19</v>
      </c>
      <c r="I3557" t="s">
        <v>22</v>
      </c>
      <c r="K3557" t="s">
        <v>195</v>
      </c>
      <c r="N3557" t="s">
        <v>24</v>
      </c>
      <c r="O3557" s="1">
        <v>40562.341435185182</v>
      </c>
    </row>
    <row r="3558" spans="1:15" x14ac:dyDescent="0.35">
      <c r="A3558" t="s">
        <v>15</v>
      </c>
      <c r="B3558" t="s">
        <v>25</v>
      </c>
      <c r="C3558" t="s">
        <v>2912</v>
      </c>
      <c r="D3558" t="s">
        <v>17</v>
      </c>
      <c r="E3558" t="s">
        <v>18</v>
      </c>
      <c r="I3558" t="s">
        <v>22</v>
      </c>
      <c r="N3558" t="s">
        <v>24</v>
      </c>
      <c r="O3558" s="1">
        <v>40562.870740740742</v>
      </c>
    </row>
    <row r="3559" spans="1:15" x14ac:dyDescent="0.35">
      <c r="A3559" t="s">
        <v>560</v>
      </c>
      <c r="B3559" t="s">
        <v>25</v>
      </c>
      <c r="C3559">
        <v>718004</v>
      </c>
      <c r="D3559" t="s">
        <v>17</v>
      </c>
      <c r="E3559" t="s">
        <v>18</v>
      </c>
      <c r="F3559" t="s">
        <v>19</v>
      </c>
      <c r="I3559" t="s">
        <v>22</v>
      </c>
      <c r="L3559" t="s">
        <v>2367</v>
      </c>
      <c r="N3559" t="s">
        <v>24</v>
      </c>
      <c r="O3559" s="1">
        <v>40563.559652777774</v>
      </c>
    </row>
    <row r="3560" spans="1:15" x14ac:dyDescent="0.35">
      <c r="A3560" t="s">
        <v>327</v>
      </c>
      <c r="B3560" t="s">
        <v>25</v>
      </c>
      <c r="C3560">
        <v>31349</v>
      </c>
      <c r="D3560" t="s">
        <v>17</v>
      </c>
      <c r="E3560" t="s">
        <v>18</v>
      </c>
      <c r="F3560" t="s">
        <v>19</v>
      </c>
      <c r="G3560" t="s">
        <v>27</v>
      </c>
      <c r="H3560" t="s">
        <v>375</v>
      </c>
      <c r="I3560" t="s">
        <v>22</v>
      </c>
      <c r="N3560" t="s">
        <v>24</v>
      </c>
      <c r="O3560" s="1">
        <v>40563.660381944443</v>
      </c>
    </row>
    <row r="3561" spans="1:15" x14ac:dyDescent="0.35">
      <c r="A3561" t="s">
        <v>560</v>
      </c>
      <c r="B3561" t="s">
        <v>25</v>
      </c>
      <c r="C3561">
        <v>657238</v>
      </c>
      <c r="D3561" t="s">
        <v>17</v>
      </c>
      <c r="E3561" t="s">
        <v>18</v>
      </c>
      <c r="F3561" t="s">
        <v>19</v>
      </c>
      <c r="G3561" t="s">
        <v>20</v>
      </c>
      <c r="H3561" t="s">
        <v>224</v>
      </c>
      <c r="I3561" t="s">
        <v>22</v>
      </c>
      <c r="J3561">
        <v>460</v>
      </c>
      <c r="K3561" t="s">
        <v>195</v>
      </c>
      <c r="N3561" t="s">
        <v>24</v>
      </c>
      <c r="O3561" s="1">
        <v>40563.81</v>
      </c>
    </row>
    <row r="3562" spans="1:15" x14ac:dyDescent="0.35">
      <c r="A3562" t="s">
        <v>15</v>
      </c>
      <c r="B3562" t="s">
        <v>25</v>
      </c>
      <c r="C3562">
        <v>491835</v>
      </c>
      <c r="D3562" t="s">
        <v>17</v>
      </c>
      <c r="E3562" t="s">
        <v>18</v>
      </c>
      <c r="F3562" t="s">
        <v>19</v>
      </c>
      <c r="G3562" t="s">
        <v>20</v>
      </c>
      <c r="H3562" t="s">
        <v>1991</v>
      </c>
      <c r="I3562" t="s">
        <v>144</v>
      </c>
      <c r="J3562" t="s">
        <v>1992</v>
      </c>
      <c r="K3562" t="s">
        <v>195</v>
      </c>
      <c r="L3562" t="s">
        <v>1993</v>
      </c>
      <c r="M3562" t="s">
        <v>1994</v>
      </c>
      <c r="N3562" t="s">
        <v>24</v>
      </c>
      <c r="O3562" s="1">
        <v>40564.129930555559</v>
      </c>
    </row>
    <row r="3563" spans="1:15" x14ac:dyDescent="0.35">
      <c r="A3563" t="s">
        <v>314</v>
      </c>
      <c r="B3563" t="s">
        <v>16</v>
      </c>
      <c r="C3563">
        <v>13990</v>
      </c>
      <c r="D3563" t="s">
        <v>17</v>
      </c>
      <c r="E3563" t="s">
        <v>18</v>
      </c>
      <c r="F3563" t="s">
        <v>19</v>
      </c>
      <c r="G3563" t="s">
        <v>27</v>
      </c>
      <c r="I3563" t="s">
        <v>108</v>
      </c>
      <c r="K3563" t="s">
        <v>139</v>
      </c>
      <c r="N3563" t="s">
        <v>34</v>
      </c>
      <c r="O3563" s="1">
        <v>40564.436365740738</v>
      </c>
    </row>
    <row r="3564" spans="1:15" x14ac:dyDescent="0.35">
      <c r="A3564" t="s">
        <v>221</v>
      </c>
      <c r="B3564" t="s">
        <v>25</v>
      </c>
      <c r="C3564">
        <v>6697</v>
      </c>
      <c r="D3564" t="s">
        <v>17</v>
      </c>
      <c r="E3564" t="s">
        <v>18</v>
      </c>
      <c r="F3564" t="s">
        <v>19</v>
      </c>
      <c r="G3564" t="s">
        <v>27</v>
      </c>
      <c r="H3564" t="s">
        <v>254</v>
      </c>
      <c r="I3564" t="s">
        <v>22</v>
      </c>
      <c r="M3564" t="s">
        <v>344</v>
      </c>
      <c r="N3564" t="s">
        <v>24</v>
      </c>
      <c r="O3564" s="1">
        <v>40564.614618055559</v>
      </c>
    </row>
    <row r="3565" spans="1:15" x14ac:dyDescent="0.35">
      <c r="A3565" t="s">
        <v>15</v>
      </c>
      <c r="B3565" t="s">
        <v>25</v>
      </c>
      <c r="C3565">
        <v>68641</v>
      </c>
      <c r="D3565" t="s">
        <v>17</v>
      </c>
      <c r="E3565" t="s">
        <v>18</v>
      </c>
      <c r="I3565" t="s">
        <v>22</v>
      </c>
      <c r="N3565" t="s">
        <v>24</v>
      </c>
      <c r="O3565" s="1">
        <v>40564.685231481482</v>
      </c>
    </row>
    <row r="3566" spans="1:15" x14ac:dyDescent="0.35">
      <c r="A3566" t="s">
        <v>221</v>
      </c>
      <c r="B3566" t="s">
        <v>25</v>
      </c>
      <c r="C3566">
        <v>68373</v>
      </c>
      <c r="D3566" t="s">
        <v>17</v>
      </c>
      <c r="E3566" t="s">
        <v>18</v>
      </c>
      <c r="F3566" t="s">
        <v>19</v>
      </c>
      <c r="G3566" t="s">
        <v>27</v>
      </c>
      <c r="H3566" t="s">
        <v>224</v>
      </c>
      <c r="I3566" t="s">
        <v>22</v>
      </c>
      <c r="N3566" t="s">
        <v>24</v>
      </c>
      <c r="O3566" s="1">
        <v>40564.777129629627</v>
      </c>
    </row>
    <row r="3567" spans="1:15" x14ac:dyDescent="0.35">
      <c r="A3567" t="s">
        <v>221</v>
      </c>
      <c r="B3567" t="s">
        <v>25</v>
      </c>
      <c r="C3567">
        <v>17353</v>
      </c>
      <c r="D3567" t="s">
        <v>17</v>
      </c>
      <c r="E3567" t="s">
        <v>18</v>
      </c>
      <c r="F3567" t="s">
        <v>19</v>
      </c>
      <c r="G3567" t="s">
        <v>27</v>
      </c>
      <c r="H3567" t="s">
        <v>224</v>
      </c>
      <c r="I3567" t="s">
        <v>108</v>
      </c>
      <c r="K3567" t="s">
        <v>81</v>
      </c>
      <c r="N3567" t="s">
        <v>167</v>
      </c>
      <c r="O3567" s="1">
        <v>40564.813831018517</v>
      </c>
    </row>
    <row r="3568" spans="1:15" x14ac:dyDescent="0.35">
      <c r="A3568" t="s">
        <v>500</v>
      </c>
      <c r="B3568" t="s">
        <v>25</v>
      </c>
      <c r="C3568">
        <v>214455</v>
      </c>
      <c r="D3568" t="s">
        <v>17</v>
      </c>
      <c r="E3568" t="s">
        <v>18</v>
      </c>
      <c r="F3568" t="s">
        <v>19</v>
      </c>
      <c r="H3568" t="s">
        <v>224</v>
      </c>
      <c r="I3568" t="s">
        <v>22</v>
      </c>
      <c r="N3568" t="s">
        <v>24</v>
      </c>
      <c r="O3568" s="1">
        <v>40564.814849537041</v>
      </c>
    </row>
    <row r="3569" spans="1:15" x14ac:dyDescent="0.35">
      <c r="A3569" t="s">
        <v>15</v>
      </c>
      <c r="B3569" t="s">
        <v>25</v>
      </c>
      <c r="C3569">
        <v>323317</v>
      </c>
      <c r="D3569" t="s">
        <v>17</v>
      </c>
      <c r="E3569" t="s">
        <v>18</v>
      </c>
      <c r="F3569" t="s">
        <v>19</v>
      </c>
      <c r="G3569" t="s">
        <v>20</v>
      </c>
      <c r="I3569" t="s">
        <v>22</v>
      </c>
      <c r="J3569">
        <v>317</v>
      </c>
      <c r="K3569" t="s">
        <v>132</v>
      </c>
      <c r="N3569" t="s">
        <v>24</v>
      </c>
      <c r="O3569" s="1">
        <v>40565.021828703706</v>
      </c>
    </row>
    <row r="3570" spans="1:15" x14ac:dyDescent="0.35">
      <c r="A3570" t="s">
        <v>221</v>
      </c>
      <c r="B3570" t="s">
        <v>25</v>
      </c>
      <c r="C3570">
        <v>13579</v>
      </c>
      <c r="D3570" t="s">
        <v>17</v>
      </c>
      <c r="E3570" t="s">
        <v>18</v>
      </c>
      <c r="F3570" t="s">
        <v>19</v>
      </c>
      <c r="G3570" t="s">
        <v>27</v>
      </c>
      <c r="H3570" t="s">
        <v>485</v>
      </c>
      <c r="I3570" t="s">
        <v>22</v>
      </c>
      <c r="K3570" t="s">
        <v>486</v>
      </c>
      <c r="N3570" t="s">
        <v>34</v>
      </c>
      <c r="O3570" s="1">
        <v>40565.44021990741</v>
      </c>
    </row>
    <row r="3571" spans="1:15" x14ac:dyDescent="0.35">
      <c r="A3571" t="s">
        <v>221</v>
      </c>
      <c r="B3571" t="s">
        <v>16</v>
      </c>
      <c r="C3571">
        <v>5097</v>
      </c>
      <c r="D3571" t="s">
        <v>17</v>
      </c>
      <c r="E3571" t="s">
        <v>18</v>
      </c>
      <c r="F3571" t="s">
        <v>19</v>
      </c>
      <c r="G3571" t="s">
        <v>27</v>
      </c>
      <c r="H3571" t="s">
        <v>286</v>
      </c>
      <c r="I3571" t="s">
        <v>114</v>
      </c>
      <c r="K3571" t="s">
        <v>31</v>
      </c>
      <c r="N3571" t="s">
        <v>34</v>
      </c>
      <c r="O3571" s="1">
        <v>40565.712013888886</v>
      </c>
    </row>
    <row r="3572" spans="1:15" x14ac:dyDescent="0.35">
      <c r="A3572" t="s">
        <v>15</v>
      </c>
      <c r="B3572" t="s">
        <v>16</v>
      </c>
      <c r="C3572">
        <v>427626</v>
      </c>
      <c r="D3572" t="s">
        <v>17</v>
      </c>
      <c r="E3572" t="s">
        <v>18</v>
      </c>
      <c r="F3572" t="s">
        <v>19</v>
      </c>
      <c r="G3572" t="s">
        <v>20</v>
      </c>
      <c r="H3572" t="s">
        <v>254</v>
      </c>
      <c r="I3572" t="s">
        <v>22</v>
      </c>
      <c r="K3572" t="s">
        <v>81</v>
      </c>
      <c r="M3572" t="s">
        <v>1868</v>
      </c>
      <c r="N3572" t="s">
        <v>24</v>
      </c>
      <c r="O3572" s="1">
        <v>40565.713692129626</v>
      </c>
    </row>
    <row r="3573" spans="1:15" x14ac:dyDescent="0.35">
      <c r="A3573" t="s">
        <v>15</v>
      </c>
      <c r="B3573" t="s">
        <v>16</v>
      </c>
      <c r="C3573">
        <v>995646</v>
      </c>
      <c r="D3573" t="s">
        <v>17</v>
      </c>
      <c r="E3573" t="s">
        <v>18</v>
      </c>
      <c r="F3573" t="s">
        <v>19</v>
      </c>
      <c r="G3573" t="s">
        <v>20</v>
      </c>
      <c r="H3573" t="s">
        <v>2798</v>
      </c>
      <c r="I3573" t="s">
        <v>22</v>
      </c>
      <c r="J3573">
        <v>115</v>
      </c>
      <c r="L3573">
        <v>1942</v>
      </c>
      <c r="M3573" t="s">
        <v>2799</v>
      </c>
      <c r="N3573" t="s">
        <v>24</v>
      </c>
      <c r="O3573" s="1">
        <v>40566.458090277774</v>
      </c>
    </row>
    <row r="3574" spans="1:15" x14ac:dyDescent="0.35">
      <c r="A3574" t="s">
        <v>327</v>
      </c>
      <c r="B3574" t="s">
        <v>25</v>
      </c>
      <c r="C3574">
        <v>102852</v>
      </c>
      <c r="D3574" t="s">
        <v>17</v>
      </c>
      <c r="E3574" t="s">
        <v>18</v>
      </c>
      <c r="F3574" t="s">
        <v>19</v>
      </c>
      <c r="G3574" t="s">
        <v>27</v>
      </c>
      <c r="H3574" t="s">
        <v>908</v>
      </c>
      <c r="I3574" t="s">
        <v>22</v>
      </c>
      <c r="N3574" t="s">
        <v>24</v>
      </c>
      <c r="O3574" s="1">
        <v>40566.916562500002</v>
      </c>
    </row>
    <row r="3575" spans="1:15" x14ac:dyDescent="0.35">
      <c r="A3575" t="s">
        <v>560</v>
      </c>
      <c r="B3575" t="s">
        <v>25</v>
      </c>
      <c r="C3575">
        <v>743796</v>
      </c>
      <c r="D3575" t="s">
        <v>17</v>
      </c>
      <c r="E3575" t="s">
        <v>18</v>
      </c>
      <c r="F3575" t="s">
        <v>96</v>
      </c>
      <c r="G3575" t="s">
        <v>20</v>
      </c>
      <c r="H3575" t="s">
        <v>2391</v>
      </c>
      <c r="I3575" t="s">
        <v>22</v>
      </c>
      <c r="N3575" t="s">
        <v>24</v>
      </c>
      <c r="O3575" s="1">
        <v>40566.925810185188</v>
      </c>
    </row>
    <row r="3576" spans="1:15" x14ac:dyDescent="0.35">
      <c r="A3576" t="s">
        <v>15</v>
      </c>
      <c r="B3576" t="s">
        <v>25</v>
      </c>
      <c r="C3576">
        <v>906823</v>
      </c>
      <c r="D3576" t="s">
        <v>17</v>
      </c>
      <c r="E3576" t="s">
        <v>18</v>
      </c>
      <c r="F3576" t="s">
        <v>19</v>
      </c>
      <c r="G3576" t="s">
        <v>20</v>
      </c>
      <c r="H3576" t="s">
        <v>602</v>
      </c>
      <c r="I3576" t="s">
        <v>22</v>
      </c>
      <c r="N3576" t="s">
        <v>24</v>
      </c>
      <c r="O3576" s="1">
        <v>40567.221921296295</v>
      </c>
    </row>
    <row r="3577" spans="1:15" x14ac:dyDescent="0.35">
      <c r="A3577" t="s">
        <v>221</v>
      </c>
      <c r="B3577" t="s">
        <v>25</v>
      </c>
      <c r="C3577">
        <v>446520</v>
      </c>
      <c r="D3577" t="s">
        <v>17</v>
      </c>
      <c r="E3577" t="s">
        <v>18</v>
      </c>
      <c r="F3577" t="s">
        <v>19</v>
      </c>
      <c r="G3577" t="s">
        <v>20</v>
      </c>
      <c r="H3577" t="s">
        <v>56</v>
      </c>
      <c r="I3577" t="s">
        <v>22</v>
      </c>
      <c r="M3577" t="s">
        <v>1901</v>
      </c>
      <c r="N3577" t="s">
        <v>34</v>
      </c>
      <c r="O3577" s="1">
        <v>40567.661516203705</v>
      </c>
    </row>
    <row r="3578" spans="1:15" x14ac:dyDescent="0.35">
      <c r="A3578" t="s">
        <v>15</v>
      </c>
      <c r="B3578" t="s">
        <v>25</v>
      </c>
      <c r="C3578">
        <v>991106</v>
      </c>
      <c r="D3578" t="s">
        <v>17</v>
      </c>
      <c r="E3578" t="s">
        <v>18</v>
      </c>
      <c r="F3578" t="s">
        <v>19</v>
      </c>
      <c r="G3578" t="s">
        <v>20</v>
      </c>
      <c r="H3578" t="s">
        <v>902</v>
      </c>
      <c r="I3578" t="s">
        <v>22</v>
      </c>
      <c r="M3578" t="s">
        <v>2786</v>
      </c>
      <c r="N3578" t="s">
        <v>24</v>
      </c>
      <c r="O3578" s="1">
        <v>40567.756793981483</v>
      </c>
    </row>
    <row r="3579" spans="1:15" x14ac:dyDescent="0.35">
      <c r="A3579" t="s">
        <v>15</v>
      </c>
      <c r="B3579" t="s">
        <v>25</v>
      </c>
      <c r="C3579">
        <v>490370</v>
      </c>
      <c r="D3579" t="s">
        <v>17</v>
      </c>
      <c r="E3579" t="s">
        <v>18</v>
      </c>
      <c r="F3579" t="s">
        <v>19</v>
      </c>
      <c r="G3579" t="s">
        <v>20</v>
      </c>
      <c r="H3579" t="s">
        <v>1987</v>
      </c>
      <c r="I3579" t="s">
        <v>22</v>
      </c>
      <c r="N3579" t="s">
        <v>24</v>
      </c>
      <c r="O3579" s="1">
        <v>40567.835162037038</v>
      </c>
    </row>
    <row r="3580" spans="1:15" x14ac:dyDescent="0.35">
      <c r="A3580" t="s">
        <v>15</v>
      </c>
      <c r="B3580" t="s">
        <v>16</v>
      </c>
      <c r="C3580">
        <v>353092</v>
      </c>
      <c r="D3580" t="s">
        <v>17</v>
      </c>
      <c r="E3580" t="s">
        <v>18</v>
      </c>
      <c r="F3580" t="s">
        <v>19</v>
      </c>
      <c r="I3580" t="s">
        <v>22</v>
      </c>
      <c r="N3580" t="s">
        <v>24</v>
      </c>
      <c r="O3580" s="1">
        <v>40567.899398148147</v>
      </c>
    </row>
    <row r="3581" spans="1:15" x14ac:dyDescent="0.35">
      <c r="A3581" t="s">
        <v>221</v>
      </c>
      <c r="B3581" t="s">
        <v>25</v>
      </c>
      <c r="C3581">
        <v>7549</v>
      </c>
      <c r="D3581" t="s">
        <v>17</v>
      </c>
      <c r="E3581" t="s">
        <v>18</v>
      </c>
      <c r="F3581" t="s">
        <v>19</v>
      </c>
      <c r="G3581" t="s">
        <v>27</v>
      </c>
      <c r="I3581" t="s">
        <v>22</v>
      </c>
      <c r="N3581" t="s">
        <v>34</v>
      </c>
      <c r="O3581" s="1">
        <v>40568.269618055558</v>
      </c>
    </row>
    <row r="3582" spans="1:15" x14ac:dyDescent="0.35">
      <c r="A3582" t="s">
        <v>15</v>
      </c>
      <c r="B3582" t="s">
        <v>25</v>
      </c>
      <c r="C3582">
        <v>364664</v>
      </c>
      <c r="D3582" t="s">
        <v>17</v>
      </c>
      <c r="E3582" t="s">
        <v>18</v>
      </c>
      <c r="F3582" t="s">
        <v>19</v>
      </c>
      <c r="G3582" t="s">
        <v>20</v>
      </c>
      <c r="H3582" t="s">
        <v>1712</v>
      </c>
      <c r="I3582" t="s">
        <v>22</v>
      </c>
      <c r="K3582" t="s">
        <v>81</v>
      </c>
      <c r="L3582">
        <v>1962</v>
      </c>
      <c r="N3582" t="s">
        <v>24</v>
      </c>
      <c r="O3582" s="1">
        <v>40568.296458333331</v>
      </c>
    </row>
    <row r="3583" spans="1:15" x14ac:dyDescent="0.35">
      <c r="A3583" t="s">
        <v>759</v>
      </c>
      <c r="B3583" t="s">
        <v>25</v>
      </c>
      <c r="C3583">
        <v>834538</v>
      </c>
      <c r="D3583" t="s">
        <v>17</v>
      </c>
      <c r="E3583" t="s">
        <v>18</v>
      </c>
      <c r="F3583" t="s">
        <v>34</v>
      </c>
      <c r="G3583" t="s">
        <v>20</v>
      </c>
      <c r="H3583" t="s">
        <v>1712</v>
      </c>
      <c r="I3583" t="s">
        <v>22</v>
      </c>
      <c r="K3583" t="s">
        <v>139</v>
      </c>
      <c r="N3583" t="s">
        <v>24</v>
      </c>
      <c r="O3583" s="1">
        <v>40568.298206018517</v>
      </c>
    </row>
    <row r="3584" spans="1:15" x14ac:dyDescent="0.35">
      <c r="A3584" t="s">
        <v>15</v>
      </c>
      <c r="B3584" t="s">
        <v>25</v>
      </c>
      <c r="C3584">
        <v>980478</v>
      </c>
      <c r="D3584" t="s">
        <v>17</v>
      </c>
      <c r="E3584" t="s">
        <v>18</v>
      </c>
      <c r="F3584" t="s">
        <v>19</v>
      </c>
      <c r="I3584" t="s">
        <v>22</v>
      </c>
      <c r="N3584" t="s">
        <v>24</v>
      </c>
      <c r="O3584" s="1">
        <v>40568.836817129632</v>
      </c>
    </row>
    <row r="3585" spans="1:15" x14ac:dyDescent="0.35">
      <c r="A3585" t="s">
        <v>221</v>
      </c>
      <c r="B3585" t="s">
        <v>16</v>
      </c>
      <c r="C3585">
        <v>120034</v>
      </c>
      <c r="D3585" t="s">
        <v>17</v>
      </c>
      <c r="E3585" t="s">
        <v>18</v>
      </c>
      <c r="F3585" t="s">
        <v>19</v>
      </c>
      <c r="G3585" t="s">
        <v>27</v>
      </c>
      <c r="H3585" t="s">
        <v>667</v>
      </c>
      <c r="I3585" t="s">
        <v>22</v>
      </c>
      <c r="K3585" t="s">
        <v>139</v>
      </c>
      <c r="L3585">
        <v>1958</v>
      </c>
      <c r="M3585" t="s">
        <v>1145</v>
      </c>
      <c r="N3585" t="s">
        <v>34</v>
      </c>
      <c r="O3585" s="1">
        <v>40568.930092592593</v>
      </c>
    </row>
    <row r="3586" spans="1:15" x14ac:dyDescent="0.35">
      <c r="A3586" t="s">
        <v>560</v>
      </c>
      <c r="B3586" t="s">
        <v>25</v>
      </c>
      <c r="C3586">
        <v>139056</v>
      </c>
      <c r="D3586" t="s">
        <v>17</v>
      </c>
      <c r="E3586" t="s">
        <v>18</v>
      </c>
      <c r="F3586" t="s">
        <v>19</v>
      </c>
      <c r="G3586" t="s">
        <v>27</v>
      </c>
      <c r="H3586" t="s">
        <v>592</v>
      </c>
      <c r="I3586" t="s">
        <v>22</v>
      </c>
      <c r="K3586" t="s">
        <v>195</v>
      </c>
      <c r="M3586" t="s">
        <v>1201</v>
      </c>
      <c r="N3586" t="s">
        <v>24</v>
      </c>
      <c r="O3586" s="1">
        <v>40568.972303240742</v>
      </c>
    </row>
    <row r="3587" spans="1:15" x14ac:dyDescent="0.35">
      <c r="A3587" t="s">
        <v>221</v>
      </c>
      <c r="B3587" t="s">
        <v>16</v>
      </c>
      <c r="C3587">
        <v>8456</v>
      </c>
      <c r="D3587" t="s">
        <v>17</v>
      </c>
      <c r="E3587" t="s">
        <v>18</v>
      </c>
      <c r="F3587" t="s">
        <v>19</v>
      </c>
      <c r="G3587" t="s">
        <v>27</v>
      </c>
      <c r="H3587" t="s">
        <v>256</v>
      </c>
      <c r="I3587" t="s">
        <v>22</v>
      </c>
      <c r="K3587" t="s">
        <v>139</v>
      </c>
      <c r="M3587" t="s">
        <v>381</v>
      </c>
      <c r="N3587" t="s">
        <v>34</v>
      </c>
      <c r="O3587" s="1">
        <v>40569.569282407407</v>
      </c>
    </row>
    <row r="3588" spans="1:15" x14ac:dyDescent="0.35">
      <c r="A3588" t="s">
        <v>15</v>
      </c>
      <c r="B3588" t="s">
        <v>25</v>
      </c>
      <c r="C3588">
        <v>187235</v>
      </c>
      <c r="D3588" t="s">
        <v>17</v>
      </c>
      <c r="E3588" t="s">
        <v>18</v>
      </c>
      <c r="F3588" t="s">
        <v>19</v>
      </c>
      <c r="G3588" t="s">
        <v>20</v>
      </c>
      <c r="H3588" t="s">
        <v>1321</v>
      </c>
      <c r="I3588" t="s">
        <v>22</v>
      </c>
      <c r="M3588" t="s">
        <v>1322</v>
      </c>
      <c r="N3588" t="s">
        <v>24</v>
      </c>
      <c r="O3588" s="1">
        <v>40569.617962962962</v>
      </c>
    </row>
    <row r="3589" spans="1:15" x14ac:dyDescent="0.35">
      <c r="A3589" t="s">
        <v>327</v>
      </c>
      <c r="B3589" t="s">
        <v>16</v>
      </c>
      <c r="C3589">
        <v>51364</v>
      </c>
      <c r="D3589" t="s">
        <v>17</v>
      </c>
      <c r="E3589" t="s">
        <v>18</v>
      </c>
      <c r="F3589" t="s">
        <v>19</v>
      </c>
      <c r="G3589" t="s">
        <v>27</v>
      </c>
      <c r="H3589" t="s">
        <v>838</v>
      </c>
      <c r="I3589" t="s">
        <v>144</v>
      </c>
      <c r="L3589">
        <v>1951</v>
      </c>
      <c r="N3589" t="s">
        <v>24</v>
      </c>
      <c r="O3589" s="1">
        <v>40570.628425925926</v>
      </c>
    </row>
    <row r="3590" spans="1:15" x14ac:dyDescent="0.35">
      <c r="A3590" t="s">
        <v>15</v>
      </c>
      <c r="B3590" t="s">
        <v>16</v>
      </c>
      <c r="C3590">
        <v>55242</v>
      </c>
      <c r="D3590" t="s">
        <v>17</v>
      </c>
      <c r="E3590" t="s">
        <v>18</v>
      </c>
      <c r="F3590" t="s">
        <v>19</v>
      </c>
      <c r="G3590" t="s">
        <v>27</v>
      </c>
      <c r="H3590" t="s">
        <v>868</v>
      </c>
      <c r="I3590" t="s">
        <v>22</v>
      </c>
      <c r="L3590" t="s">
        <v>869</v>
      </c>
      <c r="N3590" t="s">
        <v>24</v>
      </c>
      <c r="O3590" s="1">
        <v>40570.6640625</v>
      </c>
    </row>
    <row r="3591" spans="1:15" x14ac:dyDescent="0.35">
      <c r="A3591" t="s">
        <v>15</v>
      </c>
      <c r="B3591" t="s">
        <v>16</v>
      </c>
      <c r="C3591">
        <v>449082</v>
      </c>
      <c r="D3591" t="s">
        <v>17</v>
      </c>
      <c r="E3591" t="s">
        <v>18</v>
      </c>
      <c r="F3591" t="s">
        <v>96</v>
      </c>
      <c r="G3591" t="s">
        <v>20</v>
      </c>
      <c r="H3591" t="s">
        <v>576</v>
      </c>
      <c r="I3591" t="s">
        <v>114</v>
      </c>
      <c r="N3591" t="s">
        <v>24</v>
      </c>
      <c r="O3591" s="1">
        <v>40571.548541666663</v>
      </c>
    </row>
    <row r="3592" spans="1:15" x14ac:dyDescent="0.35">
      <c r="A3592" t="s">
        <v>560</v>
      </c>
      <c r="B3592" t="s">
        <v>16</v>
      </c>
      <c r="C3592">
        <v>166420</v>
      </c>
      <c r="D3592" t="s">
        <v>17</v>
      </c>
      <c r="E3592" t="s">
        <v>18</v>
      </c>
      <c r="F3592" t="s">
        <v>19</v>
      </c>
      <c r="G3592" t="s">
        <v>20</v>
      </c>
      <c r="I3592" t="s">
        <v>22</v>
      </c>
      <c r="K3592" t="s">
        <v>195</v>
      </c>
      <c r="N3592" t="s">
        <v>24</v>
      </c>
      <c r="O3592" s="1">
        <v>40571.613946759258</v>
      </c>
    </row>
    <row r="3593" spans="1:15" x14ac:dyDescent="0.35">
      <c r="A3593" t="s">
        <v>221</v>
      </c>
      <c r="B3593" t="s">
        <v>25</v>
      </c>
      <c r="C3593">
        <v>282828</v>
      </c>
      <c r="D3593" t="s">
        <v>17</v>
      </c>
      <c r="E3593" t="s">
        <v>18</v>
      </c>
      <c r="F3593" t="s">
        <v>19</v>
      </c>
      <c r="G3593" t="s">
        <v>27</v>
      </c>
      <c r="H3593" t="s">
        <v>377</v>
      </c>
      <c r="I3593" t="s">
        <v>22</v>
      </c>
      <c r="M3593" t="s">
        <v>1532</v>
      </c>
      <c r="N3593" t="s">
        <v>34</v>
      </c>
      <c r="O3593" s="1">
        <v>40571.94940972222</v>
      </c>
    </row>
    <row r="3594" spans="1:15" x14ac:dyDescent="0.35">
      <c r="A3594" t="s">
        <v>327</v>
      </c>
      <c r="B3594" t="s">
        <v>25</v>
      </c>
      <c r="C3594" t="s">
        <v>2923</v>
      </c>
      <c r="D3594" t="s">
        <v>17</v>
      </c>
      <c r="E3594" t="s">
        <v>18</v>
      </c>
      <c r="F3594" t="s">
        <v>34</v>
      </c>
      <c r="G3594" t="s">
        <v>20</v>
      </c>
      <c r="H3594" t="s">
        <v>2829</v>
      </c>
      <c r="I3594" t="s">
        <v>22</v>
      </c>
      <c r="K3594" t="s">
        <v>168</v>
      </c>
      <c r="N3594" t="s">
        <v>24</v>
      </c>
      <c r="O3594" s="1">
        <v>40572.52988425926</v>
      </c>
    </row>
    <row r="3595" spans="1:15" x14ac:dyDescent="0.35">
      <c r="A3595" t="s">
        <v>15</v>
      </c>
      <c r="B3595" t="s">
        <v>25</v>
      </c>
      <c r="C3595">
        <v>777397</v>
      </c>
      <c r="D3595" t="s">
        <v>17</v>
      </c>
      <c r="E3595" t="s">
        <v>18</v>
      </c>
      <c r="F3595" t="s">
        <v>19</v>
      </c>
      <c r="I3595" t="s">
        <v>22</v>
      </c>
      <c r="N3595" t="s">
        <v>24</v>
      </c>
      <c r="O3595" s="1">
        <v>40572.648668981485</v>
      </c>
    </row>
    <row r="3596" spans="1:15" x14ac:dyDescent="0.35">
      <c r="A3596" t="s">
        <v>15</v>
      </c>
      <c r="B3596" t="s">
        <v>25</v>
      </c>
      <c r="C3596">
        <v>591762</v>
      </c>
      <c r="D3596" t="s">
        <v>17</v>
      </c>
      <c r="E3596" t="s">
        <v>18</v>
      </c>
      <c r="F3596" t="s">
        <v>19</v>
      </c>
      <c r="G3596" t="s">
        <v>20</v>
      </c>
      <c r="H3596" t="s">
        <v>28</v>
      </c>
      <c r="I3596" t="s">
        <v>22</v>
      </c>
      <c r="M3596" t="s">
        <v>2156</v>
      </c>
      <c r="N3596" t="s">
        <v>24</v>
      </c>
      <c r="O3596" s="1">
        <v>40572.710682870369</v>
      </c>
    </row>
    <row r="3597" spans="1:15" x14ac:dyDescent="0.35">
      <c r="A3597" t="s">
        <v>15</v>
      </c>
      <c r="B3597" t="s">
        <v>25</v>
      </c>
      <c r="C3597">
        <v>491984</v>
      </c>
      <c r="D3597" t="s">
        <v>17</v>
      </c>
      <c r="E3597" t="s">
        <v>18</v>
      </c>
      <c r="H3597" t="s">
        <v>28</v>
      </c>
      <c r="I3597" t="s">
        <v>22</v>
      </c>
      <c r="N3597" t="s">
        <v>24</v>
      </c>
      <c r="O3597" s="1">
        <v>40572.750150462962</v>
      </c>
    </row>
    <row r="3598" spans="1:15" x14ac:dyDescent="0.35">
      <c r="A3598" t="s">
        <v>327</v>
      </c>
      <c r="B3598" t="s">
        <v>25</v>
      </c>
      <c r="C3598">
        <v>272481</v>
      </c>
      <c r="D3598" t="s">
        <v>17</v>
      </c>
      <c r="E3598" t="s">
        <v>18</v>
      </c>
      <c r="I3598" t="s">
        <v>22</v>
      </c>
      <c r="N3598" t="s">
        <v>24</v>
      </c>
      <c r="O3598" s="1">
        <v>40572.778275462966</v>
      </c>
    </row>
    <row r="3599" spans="1:15" x14ac:dyDescent="0.35">
      <c r="A3599" t="s">
        <v>15</v>
      </c>
      <c r="B3599" t="s">
        <v>25</v>
      </c>
      <c r="C3599">
        <v>732366</v>
      </c>
      <c r="D3599" t="s">
        <v>17</v>
      </c>
      <c r="E3599" t="s">
        <v>18</v>
      </c>
      <c r="F3599" t="s">
        <v>19</v>
      </c>
      <c r="G3599" t="s">
        <v>20</v>
      </c>
      <c r="I3599" t="s">
        <v>22</v>
      </c>
      <c r="N3599" t="s">
        <v>24</v>
      </c>
      <c r="O3599" s="1">
        <v>40572.84615740741</v>
      </c>
    </row>
    <row r="3600" spans="1:15" x14ac:dyDescent="0.35">
      <c r="A3600" t="s">
        <v>59</v>
      </c>
      <c r="B3600" t="s">
        <v>16</v>
      </c>
      <c r="C3600">
        <v>5147</v>
      </c>
      <c r="D3600" t="s">
        <v>17</v>
      </c>
      <c r="E3600" t="s">
        <v>36</v>
      </c>
      <c r="F3600" t="s">
        <v>19</v>
      </c>
      <c r="G3600" t="s">
        <v>27</v>
      </c>
      <c r="H3600" t="s">
        <v>28</v>
      </c>
      <c r="I3600" t="s">
        <v>22</v>
      </c>
      <c r="N3600" t="s">
        <v>24</v>
      </c>
      <c r="O3600" s="1">
        <v>40573.343368055554</v>
      </c>
    </row>
    <row r="3601" spans="1:15" x14ac:dyDescent="0.35">
      <c r="A3601" t="s">
        <v>15</v>
      </c>
      <c r="B3601" t="s">
        <v>25</v>
      </c>
      <c r="C3601">
        <v>700800</v>
      </c>
      <c r="D3601" t="s">
        <v>17</v>
      </c>
      <c r="E3601" t="s">
        <v>18</v>
      </c>
      <c r="F3601" t="s">
        <v>19</v>
      </c>
      <c r="G3601" t="s">
        <v>20</v>
      </c>
      <c r="H3601" t="s">
        <v>28</v>
      </c>
      <c r="I3601" t="s">
        <v>22</v>
      </c>
      <c r="N3601" t="s">
        <v>24</v>
      </c>
      <c r="O3601" s="1">
        <v>40573.343807870369</v>
      </c>
    </row>
    <row r="3602" spans="1:15" x14ac:dyDescent="0.35">
      <c r="A3602" t="s">
        <v>221</v>
      </c>
      <c r="B3602" t="s">
        <v>25</v>
      </c>
      <c r="C3602">
        <v>14205</v>
      </c>
      <c r="D3602" t="s">
        <v>17</v>
      </c>
      <c r="E3602" t="s">
        <v>18</v>
      </c>
      <c r="F3602" t="s">
        <v>34</v>
      </c>
      <c r="G3602" t="s">
        <v>27</v>
      </c>
      <c r="I3602" t="s">
        <v>22</v>
      </c>
      <c r="N3602" t="s">
        <v>34</v>
      </c>
      <c r="O3602" s="1">
        <v>40573.758055555554</v>
      </c>
    </row>
    <row r="3603" spans="1:15" ht="261" x14ac:dyDescent="0.35">
      <c r="B3603" t="s">
        <v>1112</v>
      </c>
      <c r="C3603">
        <v>401534</v>
      </c>
      <c r="D3603" t="s">
        <v>17</v>
      </c>
      <c r="E3603" t="s">
        <v>18</v>
      </c>
      <c r="G3603" t="s">
        <v>20</v>
      </c>
      <c r="H3603" t="s">
        <v>685</v>
      </c>
      <c r="I3603" t="s">
        <v>22</v>
      </c>
      <c r="K3603" t="s">
        <v>31</v>
      </c>
      <c r="M3603" s="3" t="s">
        <v>1809</v>
      </c>
      <c r="N3603" t="s">
        <v>24</v>
      </c>
      <c r="O3603" s="1">
        <v>40573.805590277778</v>
      </c>
    </row>
    <row r="3604" spans="1:15" x14ac:dyDescent="0.35">
      <c r="A3604" t="s">
        <v>1381</v>
      </c>
      <c r="B3604" t="s">
        <v>25</v>
      </c>
      <c r="C3604">
        <v>236427</v>
      </c>
      <c r="D3604" t="s">
        <v>17</v>
      </c>
      <c r="E3604" t="s">
        <v>18</v>
      </c>
      <c r="G3604" t="s">
        <v>20</v>
      </c>
      <c r="I3604" t="s">
        <v>22</v>
      </c>
      <c r="N3604" t="s">
        <v>24</v>
      </c>
      <c r="O3604" s="1">
        <v>40573.820648148147</v>
      </c>
    </row>
    <row r="3605" spans="1:15" x14ac:dyDescent="0.35">
      <c r="A3605" t="s">
        <v>15</v>
      </c>
      <c r="B3605" t="s">
        <v>25</v>
      </c>
      <c r="C3605">
        <v>39399</v>
      </c>
      <c r="D3605" t="s">
        <v>17</v>
      </c>
      <c r="E3605" t="s">
        <v>18</v>
      </c>
      <c r="F3605" t="s">
        <v>19</v>
      </c>
      <c r="G3605" t="s">
        <v>27</v>
      </c>
      <c r="H3605" t="s">
        <v>481</v>
      </c>
      <c r="I3605" t="s">
        <v>22</v>
      </c>
      <c r="N3605" t="s">
        <v>24</v>
      </c>
      <c r="O3605" s="1">
        <v>40574.0077662037</v>
      </c>
    </row>
    <row r="3606" spans="1:15" x14ac:dyDescent="0.35">
      <c r="A3606" t="s">
        <v>560</v>
      </c>
      <c r="B3606" t="s">
        <v>25</v>
      </c>
      <c r="C3606">
        <v>65167</v>
      </c>
      <c r="D3606" t="s">
        <v>17</v>
      </c>
      <c r="E3606" t="s">
        <v>18</v>
      </c>
      <c r="F3606" t="s">
        <v>19</v>
      </c>
      <c r="G3606" t="s">
        <v>27</v>
      </c>
      <c r="H3606" t="s">
        <v>28</v>
      </c>
      <c r="I3606" t="s">
        <v>22</v>
      </c>
      <c r="J3606">
        <v>468</v>
      </c>
      <c r="K3606" t="s">
        <v>195</v>
      </c>
      <c r="M3606" t="s">
        <v>921</v>
      </c>
      <c r="N3606" t="s">
        <v>24</v>
      </c>
      <c r="O3606" s="1">
        <v>40574.438449074078</v>
      </c>
    </row>
    <row r="3607" spans="1:15" x14ac:dyDescent="0.35">
      <c r="A3607" t="s">
        <v>15</v>
      </c>
      <c r="B3607" t="s">
        <v>16</v>
      </c>
      <c r="C3607">
        <v>903390</v>
      </c>
      <c r="D3607" t="s">
        <v>17</v>
      </c>
      <c r="E3607" t="s">
        <v>18</v>
      </c>
      <c r="F3607" t="s">
        <v>19</v>
      </c>
      <c r="G3607" t="s">
        <v>20</v>
      </c>
      <c r="I3607" t="s">
        <v>114</v>
      </c>
      <c r="N3607" t="s">
        <v>24</v>
      </c>
      <c r="O3607" s="1">
        <v>40574.470810185187</v>
      </c>
    </row>
    <row r="3608" spans="1:15" x14ac:dyDescent="0.35">
      <c r="A3608" t="s">
        <v>327</v>
      </c>
      <c r="B3608" t="s">
        <v>25</v>
      </c>
      <c r="C3608">
        <v>530422</v>
      </c>
      <c r="D3608" t="s">
        <v>17</v>
      </c>
      <c r="E3608" t="s">
        <v>18</v>
      </c>
      <c r="F3608" t="s">
        <v>19</v>
      </c>
      <c r="I3608" t="s">
        <v>22</v>
      </c>
      <c r="N3608" t="s">
        <v>24</v>
      </c>
      <c r="O3608" s="1">
        <v>40574.625659722224</v>
      </c>
    </row>
    <row r="3609" spans="1:15" x14ac:dyDescent="0.35">
      <c r="A3609" t="s">
        <v>500</v>
      </c>
      <c r="B3609" t="s">
        <v>16</v>
      </c>
      <c r="C3609">
        <v>78534</v>
      </c>
      <c r="D3609" t="s">
        <v>17</v>
      </c>
      <c r="E3609" t="s">
        <v>18</v>
      </c>
      <c r="F3609" t="s">
        <v>19</v>
      </c>
      <c r="G3609" t="s">
        <v>27</v>
      </c>
      <c r="H3609" t="s">
        <v>767</v>
      </c>
      <c r="I3609" t="s">
        <v>22</v>
      </c>
      <c r="M3609" t="s">
        <v>979</v>
      </c>
      <c r="N3609" t="s">
        <v>24</v>
      </c>
      <c r="O3609" s="1">
        <v>40574.828321759262</v>
      </c>
    </row>
    <row r="3610" spans="1:15" ht="246.5" x14ac:dyDescent="0.35">
      <c r="A3610" t="s">
        <v>221</v>
      </c>
      <c r="B3610" t="s">
        <v>25</v>
      </c>
      <c r="C3610">
        <v>343246</v>
      </c>
      <c r="D3610" t="s">
        <v>17</v>
      </c>
      <c r="E3610" t="s">
        <v>18</v>
      </c>
      <c r="F3610" t="s">
        <v>19</v>
      </c>
      <c r="G3610" t="s">
        <v>20</v>
      </c>
      <c r="H3610" t="s">
        <v>538</v>
      </c>
      <c r="I3610" t="s">
        <v>22</v>
      </c>
      <c r="L3610" t="s">
        <v>1665</v>
      </c>
      <c r="M3610" s="3" t="s">
        <v>1666</v>
      </c>
      <c r="N3610" t="s">
        <v>34</v>
      </c>
      <c r="O3610" s="1">
        <v>40575.029791666668</v>
      </c>
    </row>
    <row r="3611" spans="1:15" x14ac:dyDescent="0.35">
      <c r="A3611" t="s">
        <v>560</v>
      </c>
      <c r="B3611" t="s">
        <v>25</v>
      </c>
      <c r="C3611">
        <v>53643</v>
      </c>
      <c r="D3611" t="s">
        <v>17</v>
      </c>
      <c r="E3611" t="s">
        <v>18</v>
      </c>
      <c r="F3611" t="s">
        <v>19</v>
      </c>
      <c r="G3611" t="s">
        <v>27</v>
      </c>
      <c r="H3611" t="s">
        <v>258</v>
      </c>
      <c r="I3611" t="s">
        <v>22</v>
      </c>
      <c r="M3611" t="s">
        <v>859</v>
      </c>
      <c r="N3611" t="s">
        <v>24</v>
      </c>
      <c r="O3611" s="1">
        <v>40575.684120370373</v>
      </c>
    </row>
    <row r="3612" spans="1:15" x14ac:dyDescent="0.35">
      <c r="A3612" t="s">
        <v>972</v>
      </c>
      <c r="B3612" t="s">
        <v>16</v>
      </c>
      <c r="C3612">
        <v>195568</v>
      </c>
      <c r="D3612" t="s">
        <v>17</v>
      </c>
      <c r="E3612" t="s">
        <v>18</v>
      </c>
      <c r="F3612" t="s">
        <v>19</v>
      </c>
      <c r="G3612" t="s">
        <v>20</v>
      </c>
      <c r="H3612" t="s">
        <v>642</v>
      </c>
      <c r="I3612" t="s">
        <v>22</v>
      </c>
      <c r="K3612" t="s">
        <v>195</v>
      </c>
      <c r="N3612" t="s">
        <v>24</v>
      </c>
      <c r="O3612" s="1">
        <v>40576.07608796296</v>
      </c>
    </row>
    <row r="3613" spans="1:15" x14ac:dyDescent="0.35">
      <c r="A3613" t="s">
        <v>15</v>
      </c>
      <c r="B3613" t="s">
        <v>25</v>
      </c>
      <c r="C3613">
        <v>594386</v>
      </c>
      <c r="D3613" t="s">
        <v>17</v>
      </c>
      <c r="E3613" t="s">
        <v>18</v>
      </c>
      <c r="F3613" t="s">
        <v>19</v>
      </c>
      <c r="H3613" t="s">
        <v>2159</v>
      </c>
      <c r="I3613" t="s">
        <v>22</v>
      </c>
      <c r="N3613" t="s">
        <v>24</v>
      </c>
      <c r="O3613" s="1">
        <v>40576.540543981479</v>
      </c>
    </row>
    <row r="3614" spans="1:15" x14ac:dyDescent="0.35">
      <c r="A3614" t="s">
        <v>15</v>
      </c>
      <c r="B3614" t="s">
        <v>16</v>
      </c>
      <c r="C3614" t="s">
        <v>3019</v>
      </c>
      <c r="D3614" t="s">
        <v>17</v>
      </c>
      <c r="E3614" t="s">
        <v>18</v>
      </c>
      <c r="F3614" t="s">
        <v>19</v>
      </c>
      <c r="I3614" t="s">
        <v>22</v>
      </c>
      <c r="N3614" t="s">
        <v>24</v>
      </c>
      <c r="O3614" s="1">
        <v>40576.561238425929</v>
      </c>
    </row>
    <row r="3615" spans="1:15" x14ac:dyDescent="0.35">
      <c r="A3615" t="s">
        <v>15</v>
      </c>
      <c r="B3615" t="s">
        <v>16</v>
      </c>
      <c r="C3615">
        <v>271269</v>
      </c>
      <c r="D3615" t="s">
        <v>17</v>
      </c>
      <c r="E3615" t="s">
        <v>18</v>
      </c>
      <c r="F3615" t="s">
        <v>19</v>
      </c>
      <c r="H3615" t="s">
        <v>27</v>
      </c>
      <c r="I3615" t="s">
        <v>22</v>
      </c>
      <c r="K3615" t="s">
        <v>81</v>
      </c>
      <c r="L3615" s="2">
        <v>22112</v>
      </c>
      <c r="M3615" t="s">
        <v>1492</v>
      </c>
      <c r="N3615" t="s">
        <v>24</v>
      </c>
      <c r="O3615" s="1">
        <v>40576.651516203703</v>
      </c>
    </row>
    <row r="3616" spans="1:15" x14ac:dyDescent="0.35">
      <c r="A3616" t="s">
        <v>221</v>
      </c>
      <c r="B3616" t="s">
        <v>25</v>
      </c>
      <c r="C3616">
        <v>851096</v>
      </c>
      <c r="D3616" t="s">
        <v>17</v>
      </c>
      <c r="E3616" t="s">
        <v>18</v>
      </c>
      <c r="F3616" t="s">
        <v>34</v>
      </c>
      <c r="G3616" t="s">
        <v>20</v>
      </c>
      <c r="H3616" t="s">
        <v>686</v>
      </c>
      <c r="I3616" t="s">
        <v>22</v>
      </c>
      <c r="J3616">
        <v>460</v>
      </c>
      <c r="K3616" t="s">
        <v>168</v>
      </c>
      <c r="L3616">
        <v>1974</v>
      </c>
      <c r="N3616" t="s">
        <v>34</v>
      </c>
      <c r="O3616" s="1">
        <v>40576.799861111111</v>
      </c>
    </row>
    <row r="3617" spans="1:15" x14ac:dyDescent="0.35">
      <c r="A3617" t="s">
        <v>15</v>
      </c>
      <c r="B3617" t="s">
        <v>25</v>
      </c>
      <c r="C3617">
        <v>43983</v>
      </c>
      <c r="D3617" t="s">
        <v>17</v>
      </c>
      <c r="E3617" t="s">
        <v>18</v>
      </c>
      <c r="F3617" t="s">
        <v>96</v>
      </c>
      <c r="G3617" t="s">
        <v>27</v>
      </c>
      <c r="I3617" t="s">
        <v>22</v>
      </c>
      <c r="N3617" t="s">
        <v>24</v>
      </c>
      <c r="O3617" s="1">
        <v>40577.315937500003</v>
      </c>
    </row>
    <row r="3618" spans="1:15" x14ac:dyDescent="0.35">
      <c r="A3618" t="s">
        <v>15</v>
      </c>
      <c r="B3618" t="s">
        <v>16</v>
      </c>
      <c r="C3618">
        <v>315795</v>
      </c>
      <c r="D3618" t="s">
        <v>17</v>
      </c>
      <c r="E3618" t="s">
        <v>18</v>
      </c>
      <c r="F3618" t="s">
        <v>19</v>
      </c>
      <c r="G3618" t="s">
        <v>20</v>
      </c>
      <c r="H3618" t="s">
        <v>254</v>
      </c>
      <c r="I3618" t="s">
        <v>22</v>
      </c>
      <c r="K3618" t="s">
        <v>81</v>
      </c>
      <c r="N3618" t="s">
        <v>24</v>
      </c>
      <c r="O3618" s="1">
        <v>40577.388680555552</v>
      </c>
    </row>
    <row r="3619" spans="1:15" x14ac:dyDescent="0.35">
      <c r="A3619" t="s">
        <v>15</v>
      </c>
      <c r="B3619" t="s">
        <v>25</v>
      </c>
      <c r="C3619">
        <v>289781</v>
      </c>
      <c r="D3619" t="s">
        <v>17</v>
      </c>
      <c r="E3619" t="s">
        <v>18</v>
      </c>
      <c r="I3619" t="s">
        <v>22</v>
      </c>
      <c r="N3619" t="s">
        <v>24</v>
      </c>
      <c r="O3619" s="1">
        <v>40577.810046296298</v>
      </c>
    </row>
    <row r="3620" spans="1:15" x14ac:dyDescent="0.35">
      <c r="A3620" t="s">
        <v>15</v>
      </c>
      <c r="B3620" t="s">
        <v>25</v>
      </c>
      <c r="C3620">
        <v>526419</v>
      </c>
      <c r="D3620" t="s">
        <v>17</v>
      </c>
      <c r="E3620" t="s">
        <v>18</v>
      </c>
      <c r="G3620" t="s">
        <v>20</v>
      </c>
      <c r="I3620" t="s">
        <v>22</v>
      </c>
      <c r="N3620" t="s">
        <v>24</v>
      </c>
      <c r="O3620" s="1">
        <v>40578.000104166669</v>
      </c>
    </row>
    <row r="3621" spans="1:15" x14ac:dyDescent="0.35">
      <c r="A3621" t="s">
        <v>15</v>
      </c>
      <c r="B3621" t="s">
        <v>25</v>
      </c>
      <c r="C3621">
        <v>926375</v>
      </c>
      <c r="D3621" t="s">
        <v>17</v>
      </c>
      <c r="E3621" t="s">
        <v>18</v>
      </c>
      <c r="F3621" t="s">
        <v>19</v>
      </c>
      <c r="G3621" t="s">
        <v>20</v>
      </c>
      <c r="H3621" t="s">
        <v>254</v>
      </c>
      <c r="I3621" t="s">
        <v>22</v>
      </c>
      <c r="M3621" t="s">
        <v>2717</v>
      </c>
      <c r="N3621" t="s">
        <v>24</v>
      </c>
      <c r="O3621" s="1">
        <v>40578.039293981485</v>
      </c>
    </row>
    <row r="3622" spans="1:15" x14ac:dyDescent="0.35">
      <c r="A3622" t="s">
        <v>15</v>
      </c>
      <c r="B3622" t="s">
        <v>25</v>
      </c>
      <c r="C3622">
        <v>722737</v>
      </c>
      <c r="D3622" t="s">
        <v>17</v>
      </c>
      <c r="E3622" t="s">
        <v>18</v>
      </c>
      <c r="F3622" t="s">
        <v>19</v>
      </c>
      <c r="G3622" t="s">
        <v>20</v>
      </c>
      <c r="I3622" t="s">
        <v>22</v>
      </c>
      <c r="N3622" t="s">
        <v>24</v>
      </c>
      <c r="O3622" s="1">
        <v>40578.092812499999</v>
      </c>
    </row>
    <row r="3623" spans="1:15" x14ac:dyDescent="0.35">
      <c r="A3623" t="s">
        <v>221</v>
      </c>
      <c r="B3623" t="s">
        <v>16</v>
      </c>
      <c r="C3623">
        <v>4312</v>
      </c>
      <c r="D3623" t="s">
        <v>17</v>
      </c>
      <c r="E3623" t="s">
        <v>18</v>
      </c>
      <c r="G3623" t="s">
        <v>27</v>
      </c>
      <c r="H3623" t="s">
        <v>254</v>
      </c>
      <c r="I3623" t="s">
        <v>22</v>
      </c>
      <c r="K3623" t="s">
        <v>84</v>
      </c>
      <c r="M3623" t="s">
        <v>255</v>
      </c>
      <c r="N3623" t="s">
        <v>34</v>
      </c>
      <c r="O3623" s="1">
        <v>40578.48877314815</v>
      </c>
    </row>
    <row r="3624" spans="1:15" x14ac:dyDescent="0.35">
      <c r="A3624" t="s">
        <v>560</v>
      </c>
      <c r="B3624" t="s">
        <v>25</v>
      </c>
      <c r="C3624">
        <v>695876</v>
      </c>
      <c r="D3624" t="s">
        <v>17</v>
      </c>
      <c r="E3624" t="s">
        <v>18</v>
      </c>
      <c r="F3624" t="s">
        <v>34</v>
      </c>
      <c r="G3624" t="s">
        <v>20</v>
      </c>
      <c r="H3624" t="s">
        <v>162</v>
      </c>
      <c r="I3624" t="s">
        <v>22</v>
      </c>
      <c r="K3624" t="s">
        <v>195</v>
      </c>
      <c r="N3624" t="s">
        <v>24</v>
      </c>
      <c r="O3624" s="1">
        <v>40578.494108796294</v>
      </c>
    </row>
    <row r="3625" spans="1:15" ht="116" x14ac:dyDescent="0.35">
      <c r="B3625" t="s">
        <v>1112</v>
      </c>
      <c r="C3625">
        <v>977248</v>
      </c>
      <c r="D3625" t="s">
        <v>17</v>
      </c>
      <c r="E3625" t="s">
        <v>18</v>
      </c>
      <c r="F3625" t="s">
        <v>19</v>
      </c>
      <c r="G3625" t="s">
        <v>20</v>
      </c>
      <c r="H3625" t="s">
        <v>442</v>
      </c>
      <c r="I3625" t="s">
        <v>22</v>
      </c>
      <c r="M3625" s="3" t="s">
        <v>2762</v>
      </c>
      <c r="N3625" t="s">
        <v>24</v>
      </c>
      <c r="O3625" s="1">
        <v>40578.650104166663</v>
      </c>
    </row>
    <row r="3626" spans="1:15" x14ac:dyDescent="0.35">
      <c r="A3626" t="s">
        <v>327</v>
      </c>
      <c r="B3626" t="s">
        <v>25</v>
      </c>
      <c r="C3626">
        <v>127713</v>
      </c>
      <c r="D3626" t="s">
        <v>17</v>
      </c>
      <c r="E3626" t="s">
        <v>18</v>
      </c>
      <c r="F3626" t="s">
        <v>19</v>
      </c>
      <c r="G3626" t="s">
        <v>27</v>
      </c>
      <c r="H3626" t="s">
        <v>1160</v>
      </c>
      <c r="I3626" t="s">
        <v>22</v>
      </c>
      <c r="J3626" t="s">
        <v>580</v>
      </c>
      <c r="N3626" t="s">
        <v>24</v>
      </c>
      <c r="O3626" s="1">
        <v>40578.789988425924</v>
      </c>
    </row>
    <row r="3627" spans="1:15" x14ac:dyDescent="0.35">
      <c r="A3627" t="s">
        <v>500</v>
      </c>
      <c r="B3627" t="s">
        <v>25</v>
      </c>
      <c r="C3627">
        <v>379140</v>
      </c>
      <c r="D3627" t="s">
        <v>17</v>
      </c>
      <c r="E3627" t="s">
        <v>18</v>
      </c>
      <c r="F3627" t="s">
        <v>19</v>
      </c>
      <c r="G3627" t="s">
        <v>20</v>
      </c>
      <c r="H3627" t="s">
        <v>891</v>
      </c>
      <c r="I3627" t="s">
        <v>22</v>
      </c>
      <c r="J3627" t="s">
        <v>580</v>
      </c>
      <c r="N3627" t="s">
        <v>24</v>
      </c>
      <c r="O3627" s="1">
        <v>40578.791585648149</v>
      </c>
    </row>
    <row r="3628" spans="1:15" x14ac:dyDescent="0.35">
      <c r="A3628" t="s">
        <v>15</v>
      </c>
      <c r="B3628" t="s">
        <v>25</v>
      </c>
      <c r="C3628">
        <v>900887</v>
      </c>
      <c r="D3628" t="s">
        <v>17</v>
      </c>
      <c r="E3628" t="s">
        <v>18</v>
      </c>
      <c r="F3628" t="s">
        <v>19</v>
      </c>
      <c r="G3628" t="s">
        <v>20</v>
      </c>
      <c r="H3628" t="s">
        <v>128</v>
      </c>
      <c r="I3628" t="s">
        <v>22</v>
      </c>
      <c r="K3628" t="s">
        <v>81</v>
      </c>
      <c r="N3628" t="s">
        <v>24</v>
      </c>
      <c r="O3628" s="1">
        <v>40578.794664351852</v>
      </c>
    </row>
    <row r="3629" spans="1:15" x14ac:dyDescent="0.35">
      <c r="A3629" t="s">
        <v>15</v>
      </c>
      <c r="B3629" t="s">
        <v>16</v>
      </c>
      <c r="C3629">
        <v>697652</v>
      </c>
      <c r="D3629" t="s">
        <v>17</v>
      </c>
      <c r="E3629" t="s">
        <v>18</v>
      </c>
      <c r="F3629" t="s">
        <v>19</v>
      </c>
      <c r="G3629" t="s">
        <v>20</v>
      </c>
      <c r="H3629" t="s">
        <v>388</v>
      </c>
      <c r="I3629" t="s">
        <v>144</v>
      </c>
      <c r="J3629">
        <v>460</v>
      </c>
      <c r="K3629" t="s">
        <v>197</v>
      </c>
      <c r="L3629">
        <v>1969</v>
      </c>
      <c r="N3629" t="s">
        <v>24</v>
      </c>
      <c r="O3629" s="1">
        <v>40578.896180555559</v>
      </c>
    </row>
    <row r="3630" spans="1:15" x14ac:dyDescent="0.35">
      <c r="A3630" t="s">
        <v>560</v>
      </c>
      <c r="B3630" t="s">
        <v>25</v>
      </c>
      <c r="C3630">
        <v>869968</v>
      </c>
      <c r="D3630" t="s">
        <v>17</v>
      </c>
      <c r="E3630" t="s">
        <v>18</v>
      </c>
      <c r="F3630" t="s">
        <v>34</v>
      </c>
      <c r="I3630" t="s">
        <v>22</v>
      </c>
      <c r="N3630" t="s">
        <v>24</v>
      </c>
      <c r="O3630" s="1">
        <v>40579.696967592594</v>
      </c>
    </row>
    <row r="3631" spans="1:15" x14ac:dyDescent="0.35">
      <c r="A3631" t="s">
        <v>1381</v>
      </c>
      <c r="B3631" t="s">
        <v>25</v>
      </c>
      <c r="C3631">
        <v>674663</v>
      </c>
      <c r="D3631" t="s">
        <v>17</v>
      </c>
      <c r="E3631" t="s">
        <v>18</v>
      </c>
      <c r="F3631" t="s">
        <v>34</v>
      </c>
      <c r="G3631" t="s">
        <v>20</v>
      </c>
      <c r="H3631" t="s">
        <v>2279</v>
      </c>
      <c r="I3631" t="s">
        <v>22</v>
      </c>
      <c r="N3631" t="s">
        <v>24</v>
      </c>
      <c r="O3631" s="1">
        <v>40580.448912037034</v>
      </c>
    </row>
    <row r="3632" spans="1:15" x14ac:dyDescent="0.35">
      <c r="A3632" t="s">
        <v>972</v>
      </c>
      <c r="B3632" t="s">
        <v>25</v>
      </c>
      <c r="C3632">
        <v>179352</v>
      </c>
      <c r="D3632" t="s">
        <v>17</v>
      </c>
      <c r="E3632" t="s">
        <v>18</v>
      </c>
      <c r="I3632" t="s">
        <v>22</v>
      </c>
      <c r="N3632" t="s">
        <v>24</v>
      </c>
      <c r="O3632" s="1">
        <v>40580.549201388887</v>
      </c>
    </row>
    <row r="3633" spans="1:15" x14ac:dyDescent="0.35">
      <c r="A3633" t="s">
        <v>15</v>
      </c>
      <c r="B3633" t="s">
        <v>16</v>
      </c>
      <c r="C3633">
        <v>879853</v>
      </c>
      <c r="D3633" t="s">
        <v>17</v>
      </c>
      <c r="E3633" t="s">
        <v>18</v>
      </c>
      <c r="F3633" t="s">
        <v>19</v>
      </c>
      <c r="G3633" t="s">
        <v>20</v>
      </c>
      <c r="H3633" t="s">
        <v>2628</v>
      </c>
      <c r="I3633" t="s">
        <v>22</v>
      </c>
      <c r="K3633" t="s">
        <v>132</v>
      </c>
      <c r="L3633">
        <v>1973</v>
      </c>
      <c r="N3633" t="s">
        <v>24</v>
      </c>
      <c r="O3633" s="1">
        <v>40580.577037037037</v>
      </c>
    </row>
    <row r="3634" spans="1:15" x14ac:dyDescent="0.35">
      <c r="A3634" t="s">
        <v>500</v>
      </c>
      <c r="B3634" t="s">
        <v>25</v>
      </c>
      <c r="C3634">
        <v>789130</v>
      </c>
      <c r="D3634" t="s">
        <v>17</v>
      </c>
      <c r="E3634" t="s">
        <v>18</v>
      </c>
      <c r="H3634" t="s">
        <v>74</v>
      </c>
      <c r="I3634" t="s">
        <v>22</v>
      </c>
      <c r="N3634" t="s">
        <v>24</v>
      </c>
      <c r="O3634" s="1">
        <v>40580.66915509259</v>
      </c>
    </row>
    <row r="3635" spans="1:15" x14ac:dyDescent="0.35">
      <c r="A3635" t="s">
        <v>15</v>
      </c>
      <c r="B3635" t="s">
        <v>25</v>
      </c>
      <c r="C3635">
        <v>242094</v>
      </c>
      <c r="D3635" t="s">
        <v>17</v>
      </c>
      <c r="E3635" t="s">
        <v>18</v>
      </c>
      <c r="F3635" t="s">
        <v>19</v>
      </c>
      <c r="H3635" t="s">
        <v>471</v>
      </c>
      <c r="I3635" t="s">
        <v>22</v>
      </c>
      <c r="N3635" t="s">
        <v>167</v>
      </c>
      <c r="O3635" s="1">
        <v>40580.826608796298</v>
      </c>
    </row>
    <row r="3636" spans="1:15" x14ac:dyDescent="0.35">
      <c r="A3636" t="s">
        <v>15</v>
      </c>
      <c r="B3636" t="s">
        <v>25</v>
      </c>
      <c r="C3636">
        <v>51005</v>
      </c>
      <c r="D3636" t="s">
        <v>17</v>
      </c>
      <c r="E3636" t="s">
        <v>18</v>
      </c>
      <c r="G3636" t="s">
        <v>27</v>
      </c>
      <c r="I3636" t="s">
        <v>114</v>
      </c>
      <c r="N3636" t="s">
        <v>24</v>
      </c>
      <c r="O3636" s="1">
        <v>40580.968101851853</v>
      </c>
    </row>
    <row r="3637" spans="1:15" x14ac:dyDescent="0.35">
      <c r="A3637" t="s">
        <v>15</v>
      </c>
      <c r="B3637" t="s">
        <v>16</v>
      </c>
      <c r="C3637">
        <v>183711</v>
      </c>
      <c r="D3637" t="s">
        <v>17</v>
      </c>
      <c r="E3637" t="s">
        <v>18</v>
      </c>
      <c r="G3637" t="s">
        <v>20</v>
      </c>
      <c r="I3637" t="s">
        <v>22</v>
      </c>
      <c r="N3637" t="s">
        <v>24</v>
      </c>
      <c r="O3637" s="1">
        <v>40581.644328703704</v>
      </c>
    </row>
    <row r="3638" spans="1:15" x14ac:dyDescent="0.35">
      <c r="A3638" t="s">
        <v>59</v>
      </c>
      <c r="B3638" t="s">
        <v>25</v>
      </c>
      <c r="C3638">
        <v>3356</v>
      </c>
      <c r="D3638" t="s">
        <v>17</v>
      </c>
      <c r="E3638" t="s">
        <v>36</v>
      </c>
      <c r="F3638" t="s">
        <v>19</v>
      </c>
      <c r="G3638" t="s">
        <v>27</v>
      </c>
      <c r="H3638" t="s">
        <v>212</v>
      </c>
      <c r="I3638" t="s">
        <v>86</v>
      </c>
      <c r="K3638" t="s">
        <v>94</v>
      </c>
      <c r="N3638" t="s">
        <v>24</v>
      </c>
      <c r="O3638" s="1">
        <v>40581.721134259256</v>
      </c>
    </row>
    <row r="3639" spans="1:15" x14ac:dyDescent="0.35">
      <c r="A3639" t="s">
        <v>15</v>
      </c>
      <c r="B3639" t="s">
        <v>25</v>
      </c>
      <c r="C3639">
        <v>882417</v>
      </c>
      <c r="D3639" t="s">
        <v>17</v>
      </c>
      <c r="E3639" t="s">
        <v>18</v>
      </c>
      <c r="F3639" t="s">
        <v>19</v>
      </c>
      <c r="G3639" t="s">
        <v>20</v>
      </c>
      <c r="H3639" t="s">
        <v>811</v>
      </c>
      <c r="I3639" t="s">
        <v>22</v>
      </c>
      <c r="M3639" t="s">
        <v>2635</v>
      </c>
      <c r="N3639" t="s">
        <v>24</v>
      </c>
      <c r="O3639" s="1">
        <v>40581.825243055559</v>
      </c>
    </row>
    <row r="3640" spans="1:15" x14ac:dyDescent="0.35">
      <c r="A3640" t="s">
        <v>15</v>
      </c>
      <c r="B3640" t="s">
        <v>25</v>
      </c>
      <c r="C3640">
        <v>901515</v>
      </c>
      <c r="D3640" t="s">
        <v>17</v>
      </c>
      <c r="E3640" t="s">
        <v>18</v>
      </c>
      <c r="F3640" t="s">
        <v>34</v>
      </c>
      <c r="G3640" t="s">
        <v>20</v>
      </c>
      <c r="I3640" t="s">
        <v>22</v>
      </c>
      <c r="N3640" t="s">
        <v>24</v>
      </c>
      <c r="O3640" s="1">
        <v>40582.517696759256</v>
      </c>
    </row>
    <row r="3641" spans="1:15" x14ac:dyDescent="0.35">
      <c r="A3641" t="s">
        <v>15</v>
      </c>
      <c r="B3641" t="s">
        <v>25</v>
      </c>
      <c r="C3641">
        <v>396448</v>
      </c>
      <c r="D3641" t="s">
        <v>17</v>
      </c>
      <c r="E3641" t="s">
        <v>18</v>
      </c>
      <c r="I3641" t="s">
        <v>22</v>
      </c>
      <c r="N3641" t="s">
        <v>24</v>
      </c>
      <c r="O3641" s="1">
        <v>40582.693078703705</v>
      </c>
    </row>
    <row r="3642" spans="1:15" x14ac:dyDescent="0.35">
      <c r="A3642" t="s">
        <v>15</v>
      </c>
      <c r="B3642" t="s">
        <v>16</v>
      </c>
      <c r="C3642">
        <v>841329</v>
      </c>
      <c r="D3642" t="s">
        <v>17</v>
      </c>
      <c r="E3642" t="s">
        <v>18</v>
      </c>
      <c r="F3642" t="s">
        <v>19</v>
      </c>
      <c r="G3642" t="s">
        <v>20</v>
      </c>
      <c r="H3642" t="s">
        <v>65</v>
      </c>
      <c r="I3642" t="s">
        <v>22</v>
      </c>
      <c r="M3642" t="s">
        <v>2550</v>
      </c>
      <c r="N3642" t="s">
        <v>24</v>
      </c>
      <c r="O3642" s="1">
        <v>40582.793761574074</v>
      </c>
    </row>
    <row r="3643" spans="1:15" x14ac:dyDescent="0.35">
      <c r="A3643" t="s">
        <v>15</v>
      </c>
      <c r="B3643" t="s">
        <v>16</v>
      </c>
      <c r="C3643">
        <v>57069</v>
      </c>
      <c r="D3643" t="s">
        <v>17</v>
      </c>
      <c r="E3643" t="s">
        <v>18</v>
      </c>
      <c r="F3643" t="s">
        <v>19</v>
      </c>
      <c r="G3643" t="s">
        <v>27</v>
      </c>
      <c r="H3643" t="s">
        <v>437</v>
      </c>
      <c r="I3643" t="s">
        <v>144</v>
      </c>
      <c r="N3643" t="s">
        <v>24</v>
      </c>
      <c r="O3643" s="1">
        <v>40582.89466435185</v>
      </c>
    </row>
    <row r="3644" spans="1:15" x14ac:dyDescent="0.35">
      <c r="A3644" t="s">
        <v>221</v>
      </c>
      <c r="B3644" t="s">
        <v>16</v>
      </c>
      <c r="C3644">
        <v>53842</v>
      </c>
      <c r="D3644" t="s">
        <v>17</v>
      </c>
      <c r="E3644" t="s">
        <v>18</v>
      </c>
      <c r="F3644" t="s">
        <v>19</v>
      </c>
      <c r="G3644" t="s">
        <v>27</v>
      </c>
      <c r="H3644" t="s">
        <v>407</v>
      </c>
      <c r="I3644" t="s">
        <v>472</v>
      </c>
      <c r="K3644" t="s">
        <v>139</v>
      </c>
      <c r="N3644" t="s">
        <v>34</v>
      </c>
      <c r="O3644" s="1">
        <v>40583.27752314815</v>
      </c>
    </row>
    <row r="3645" spans="1:15" x14ac:dyDescent="0.35">
      <c r="A3645" t="s">
        <v>560</v>
      </c>
      <c r="B3645" t="s">
        <v>25</v>
      </c>
      <c r="C3645">
        <v>202668</v>
      </c>
      <c r="D3645" t="s">
        <v>17</v>
      </c>
      <c r="E3645" t="s">
        <v>18</v>
      </c>
      <c r="F3645" t="s">
        <v>19</v>
      </c>
      <c r="G3645" t="s">
        <v>20</v>
      </c>
      <c r="H3645" t="s">
        <v>558</v>
      </c>
      <c r="I3645" t="s">
        <v>22</v>
      </c>
      <c r="K3645" t="s">
        <v>197</v>
      </c>
      <c r="N3645" t="s">
        <v>24</v>
      </c>
      <c r="O3645" s="1">
        <v>40583.368993055556</v>
      </c>
    </row>
    <row r="3646" spans="1:15" x14ac:dyDescent="0.35">
      <c r="A3646" t="s">
        <v>15</v>
      </c>
      <c r="B3646" t="s">
        <v>25</v>
      </c>
      <c r="C3646">
        <v>624323</v>
      </c>
      <c r="D3646" t="s">
        <v>17</v>
      </c>
      <c r="E3646" t="s">
        <v>18</v>
      </c>
      <c r="F3646" t="s">
        <v>19</v>
      </c>
      <c r="G3646" t="s">
        <v>20</v>
      </c>
      <c r="H3646" t="s">
        <v>135</v>
      </c>
      <c r="I3646" t="s">
        <v>22</v>
      </c>
      <c r="M3646" t="s">
        <v>2205</v>
      </c>
      <c r="N3646" t="s">
        <v>24</v>
      </c>
      <c r="O3646" s="1">
        <v>40583.442199074074</v>
      </c>
    </row>
    <row r="3647" spans="1:15" x14ac:dyDescent="0.35">
      <c r="A3647" t="s">
        <v>15</v>
      </c>
      <c r="B3647" t="s">
        <v>16</v>
      </c>
      <c r="C3647">
        <v>276437</v>
      </c>
      <c r="D3647" t="s">
        <v>17</v>
      </c>
      <c r="E3647" t="s">
        <v>18</v>
      </c>
      <c r="F3647" t="s">
        <v>96</v>
      </c>
      <c r="H3647" t="s">
        <v>88</v>
      </c>
      <c r="I3647" t="s">
        <v>22</v>
      </c>
      <c r="M3647" t="s">
        <v>1509</v>
      </c>
      <c r="N3647" t="s">
        <v>24</v>
      </c>
      <c r="O3647" s="1">
        <v>40583.676863425928</v>
      </c>
    </row>
    <row r="3648" spans="1:15" x14ac:dyDescent="0.35">
      <c r="A3648" t="s">
        <v>972</v>
      </c>
      <c r="B3648" t="s">
        <v>25</v>
      </c>
      <c r="C3648">
        <v>144333</v>
      </c>
      <c r="D3648" t="s">
        <v>17</v>
      </c>
      <c r="E3648" t="s">
        <v>18</v>
      </c>
      <c r="F3648" t="s">
        <v>19</v>
      </c>
      <c r="H3648" t="s">
        <v>1221</v>
      </c>
      <c r="I3648" t="s">
        <v>22</v>
      </c>
      <c r="N3648" t="s">
        <v>24</v>
      </c>
      <c r="O3648" s="1">
        <v>40584.357523148145</v>
      </c>
    </row>
    <row r="3649" spans="1:15" x14ac:dyDescent="0.35">
      <c r="A3649" t="s">
        <v>15</v>
      </c>
      <c r="B3649" t="s">
        <v>25</v>
      </c>
      <c r="C3649">
        <v>115856</v>
      </c>
      <c r="D3649" t="s">
        <v>17</v>
      </c>
      <c r="E3649" t="s">
        <v>18</v>
      </c>
      <c r="F3649" t="s">
        <v>19</v>
      </c>
      <c r="H3649" t="s">
        <v>369</v>
      </c>
      <c r="I3649" t="s">
        <v>22</v>
      </c>
      <c r="N3649" t="s">
        <v>24</v>
      </c>
      <c r="O3649" s="1">
        <v>40584.558472222219</v>
      </c>
    </row>
    <row r="3650" spans="1:15" x14ac:dyDescent="0.35">
      <c r="A3650" t="s">
        <v>15</v>
      </c>
      <c r="B3650" t="s">
        <v>25</v>
      </c>
      <c r="C3650">
        <v>387768</v>
      </c>
      <c r="D3650" t="s">
        <v>17</v>
      </c>
      <c r="E3650" t="s">
        <v>18</v>
      </c>
      <c r="F3650" t="s">
        <v>19</v>
      </c>
      <c r="G3650" t="s">
        <v>20</v>
      </c>
      <c r="H3650" t="s">
        <v>128</v>
      </c>
      <c r="I3650" t="s">
        <v>22</v>
      </c>
      <c r="L3650" t="s">
        <v>1776</v>
      </c>
      <c r="M3650" t="s">
        <v>1777</v>
      </c>
      <c r="N3650" t="s">
        <v>24</v>
      </c>
      <c r="O3650" s="1">
        <v>40584.71465277778</v>
      </c>
    </row>
    <row r="3651" spans="1:15" x14ac:dyDescent="0.35">
      <c r="A3651" t="s">
        <v>15</v>
      </c>
      <c r="B3651" t="s">
        <v>16</v>
      </c>
      <c r="C3651">
        <v>633350</v>
      </c>
      <c r="D3651" t="s">
        <v>17</v>
      </c>
      <c r="E3651" t="s">
        <v>18</v>
      </c>
      <c r="F3651" t="s">
        <v>19</v>
      </c>
      <c r="I3651" t="s">
        <v>22</v>
      </c>
      <c r="N3651" t="s">
        <v>24</v>
      </c>
      <c r="O3651" s="1">
        <v>40585.592418981483</v>
      </c>
    </row>
    <row r="3652" spans="1:15" x14ac:dyDescent="0.35">
      <c r="A3652" t="s">
        <v>15</v>
      </c>
      <c r="B3652" t="s">
        <v>25</v>
      </c>
      <c r="C3652">
        <v>396495</v>
      </c>
      <c r="D3652" t="s">
        <v>17</v>
      </c>
      <c r="E3652" t="s">
        <v>18</v>
      </c>
      <c r="F3652" t="s">
        <v>19</v>
      </c>
      <c r="G3652" t="s">
        <v>20</v>
      </c>
      <c r="H3652" t="s">
        <v>1795</v>
      </c>
      <c r="I3652" t="s">
        <v>22</v>
      </c>
      <c r="K3652" t="s">
        <v>195</v>
      </c>
      <c r="N3652" t="s">
        <v>24</v>
      </c>
      <c r="O3652" s="1">
        <v>40585.733136574076</v>
      </c>
    </row>
    <row r="3653" spans="1:15" x14ac:dyDescent="0.35">
      <c r="A3653" t="s">
        <v>15</v>
      </c>
      <c r="B3653" t="s">
        <v>25</v>
      </c>
      <c r="C3653">
        <v>391040</v>
      </c>
      <c r="D3653" t="s">
        <v>17</v>
      </c>
      <c r="E3653" t="s">
        <v>18</v>
      </c>
      <c r="F3653" t="s">
        <v>19</v>
      </c>
      <c r="G3653" t="s">
        <v>20</v>
      </c>
      <c r="H3653" t="s">
        <v>811</v>
      </c>
      <c r="I3653" t="s">
        <v>22</v>
      </c>
      <c r="N3653" t="s">
        <v>24</v>
      </c>
      <c r="O3653" s="1">
        <v>40585.924027777779</v>
      </c>
    </row>
    <row r="3654" spans="1:15" x14ac:dyDescent="0.35">
      <c r="A3654" t="s">
        <v>15</v>
      </c>
      <c r="B3654" t="s">
        <v>25</v>
      </c>
      <c r="C3654">
        <v>365708</v>
      </c>
      <c r="D3654" t="s">
        <v>17</v>
      </c>
      <c r="E3654" t="s">
        <v>18</v>
      </c>
      <c r="F3654" t="s">
        <v>19</v>
      </c>
      <c r="H3654" t="s">
        <v>52</v>
      </c>
      <c r="I3654" t="s">
        <v>22</v>
      </c>
      <c r="N3654" t="s">
        <v>24</v>
      </c>
      <c r="O3654" s="1">
        <v>40585.959826388891</v>
      </c>
    </row>
    <row r="3655" spans="1:15" x14ac:dyDescent="0.35">
      <c r="A3655" t="s">
        <v>15</v>
      </c>
      <c r="B3655" t="s">
        <v>16</v>
      </c>
      <c r="C3655">
        <v>787542</v>
      </c>
      <c r="D3655" t="s">
        <v>17</v>
      </c>
      <c r="E3655" t="s">
        <v>18</v>
      </c>
      <c r="F3655" t="s">
        <v>19</v>
      </c>
      <c r="H3655" t="s">
        <v>558</v>
      </c>
      <c r="I3655" t="s">
        <v>22</v>
      </c>
      <c r="N3655" t="s">
        <v>24</v>
      </c>
      <c r="O3655" s="1">
        <v>40586.114201388889</v>
      </c>
    </row>
    <row r="3656" spans="1:15" x14ac:dyDescent="0.35">
      <c r="A3656" t="s">
        <v>15</v>
      </c>
      <c r="B3656" t="s">
        <v>16</v>
      </c>
      <c r="C3656">
        <v>459547</v>
      </c>
      <c r="D3656" t="s">
        <v>17</v>
      </c>
      <c r="E3656" t="s">
        <v>18</v>
      </c>
      <c r="F3656" t="s">
        <v>19</v>
      </c>
      <c r="I3656" t="s">
        <v>22</v>
      </c>
      <c r="N3656" t="s">
        <v>24</v>
      </c>
      <c r="O3656" s="1">
        <v>40586.405555555553</v>
      </c>
    </row>
    <row r="3657" spans="1:15" x14ac:dyDescent="0.35">
      <c r="A3657" t="s">
        <v>327</v>
      </c>
      <c r="B3657" t="s">
        <v>25</v>
      </c>
      <c r="C3657">
        <v>51347</v>
      </c>
      <c r="D3657" t="s">
        <v>17</v>
      </c>
      <c r="E3657" t="s">
        <v>18</v>
      </c>
      <c r="F3657" t="s">
        <v>19</v>
      </c>
      <c r="G3657" t="s">
        <v>27</v>
      </c>
      <c r="H3657" t="s">
        <v>135</v>
      </c>
      <c r="I3657" t="s">
        <v>114</v>
      </c>
      <c r="N3657" t="s">
        <v>24</v>
      </c>
      <c r="O3657" s="1">
        <v>40586.411828703705</v>
      </c>
    </row>
    <row r="3658" spans="1:15" x14ac:dyDescent="0.35">
      <c r="A3658" t="s">
        <v>500</v>
      </c>
      <c r="B3658" t="s">
        <v>16</v>
      </c>
      <c r="C3658">
        <v>554582</v>
      </c>
      <c r="D3658" t="s">
        <v>17</v>
      </c>
      <c r="E3658" t="s">
        <v>18</v>
      </c>
      <c r="F3658" t="s">
        <v>34</v>
      </c>
      <c r="G3658" t="s">
        <v>20</v>
      </c>
      <c r="H3658" t="s">
        <v>1098</v>
      </c>
      <c r="I3658" t="s">
        <v>22</v>
      </c>
      <c r="K3658" t="s">
        <v>462</v>
      </c>
      <c r="M3658" t="s">
        <v>2089</v>
      </c>
      <c r="N3658" t="s">
        <v>24</v>
      </c>
      <c r="O3658" s="1">
        <v>40586.447534722225</v>
      </c>
    </row>
    <row r="3659" spans="1:15" x14ac:dyDescent="0.35">
      <c r="A3659" t="s">
        <v>15</v>
      </c>
      <c r="B3659" t="s">
        <v>25</v>
      </c>
      <c r="C3659">
        <v>666996</v>
      </c>
      <c r="D3659" t="s">
        <v>17</v>
      </c>
      <c r="E3659" t="s">
        <v>18</v>
      </c>
      <c r="F3659" t="s">
        <v>19</v>
      </c>
      <c r="G3659" t="s">
        <v>20</v>
      </c>
      <c r="H3659" t="s">
        <v>174</v>
      </c>
      <c r="I3659" t="s">
        <v>22</v>
      </c>
      <c r="L3659">
        <v>1968</v>
      </c>
      <c r="M3659" t="s">
        <v>2264</v>
      </c>
      <c r="N3659" t="s">
        <v>24</v>
      </c>
      <c r="O3659" s="1">
        <v>40586.606145833335</v>
      </c>
    </row>
    <row r="3660" spans="1:15" x14ac:dyDescent="0.35">
      <c r="A3660" t="s">
        <v>15</v>
      </c>
      <c r="B3660" t="s">
        <v>25</v>
      </c>
      <c r="C3660">
        <v>842008</v>
      </c>
      <c r="D3660" t="s">
        <v>17</v>
      </c>
      <c r="E3660" t="s">
        <v>18</v>
      </c>
      <c r="F3660" t="s">
        <v>19</v>
      </c>
      <c r="G3660" t="s">
        <v>20</v>
      </c>
      <c r="H3660" t="s">
        <v>2557</v>
      </c>
      <c r="I3660" t="s">
        <v>22</v>
      </c>
      <c r="M3660" t="s">
        <v>2558</v>
      </c>
      <c r="N3660" t="s">
        <v>24</v>
      </c>
      <c r="O3660" s="1">
        <v>40587.428078703706</v>
      </c>
    </row>
    <row r="3661" spans="1:15" x14ac:dyDescent="0.35">
      <c r="A3661" t="s">
        <v>221</v>
      </c>
      <c r="B3661" t="s">
        <v>25</v>
      </c>
      <c r="C3661">
        <v>169812</v>
      </c>
      <c r="D3661" t="s">
        <v>17</v>
      </c>
      <c r="E3661" t="s">
        <v>18</v>
      </c>
      <c r="F3661" t="s">
        <v>19</v>
      </c>
      <c r="G3661" t="s">
        <v>27</v>
      </c>
      <c r="H3661" t="s">
        <v>254</v>
      </c>
      <c r="I3661" t="s">
        <v>22</v>
      </c>
      <c r="L3661">
        <v>1955</v>
      </c>
      <c r="M3661" t="s">
        <v>1294</v>
      </c>
      <c r="N3661" t="s">
        <v>34</v>
      </c>
      <c r="O3661" s="1">
        <v>40587.451585648145</v>
      </c>
    </row>
    <row r="3662" spans="1:15" x14ac:dyDescent="0.35">
      <c r="A3662" t="s">
        <v>15</v>
      </c>
      <c r="B3662" t="s">
        <v>25</v>
      </c>
      <c r="C3662">
        <v>748189</v>
      </c>
      <c r="D3662" t="s">
        <v>17</v>
      </c>
      <c r="E3662" t="s">
        <v>18</v>
      </c>
      <c r="F3662" t="s">
        <v>19</v>
      </c>
      <c r="G3662" t="s">
        <v>20</v>
      </c>
      <c r="H3662" t="s">
        <v>244</v>
      </c>
      <c r="I3662" t="s">
        <v>22</v>
      </c>
      <c r="N3662" t="s">
        <v>24</v>
      </c>
      <c r="O3662" s="1">
        <v>40587.562986111108</v>
      </c>
    </row>
    <row r="3663" spans="1:15" x14ac:dyDescent="0.35">
      <c r="A3663" t="s">
        <v>560</v>
      </c>
      <c r="B3663" t="s">
        <v>25</v>
      </c>
      <c r="C3663">
        <v>841814</v>
      </c>
      <c r="D3663" t="s">
        <v>17</v>
      </c>
      <c r="E3663" t="s">
        <v>18</v>
      </c>
      <c r="F3663" t="s">
        <v>19</v>
      </c>
      <c r="G3663" t="s">
        <v>20</v>
      </c>
      <c r="H3663" t="s">
        <v>281</v>
      </c>
      <c r="I3663" t="s">
        <v>22</v>
      </c>
      <c r="K3663" t="s">
        <v>195</v>
      </c>
      <c r="N3663" t="s">
        <v>24</v>
      </c>
      <c r="O3663" s="1">
        <v>40587.59039351852</v>
      </c>
    </row>
    <row r="3664" spans="1:15" x14ac:dyDescent="0.35">
      <c r="B3664" t="s">
        <v>25</v>
      </c>
      <c r="C3664" t="s">
        <v>2863</v>
      </c>
      <c r="D3664" t="s">
        <v>17</v>
      </c>
      <c r="E3664" t="s">
        <v>18</v>
      </c>
      <c r="F3664" t="s">
        <v>96</v>
      </c>
      <c r="I3664" t="s">
        <v>22</v>
      </c>
      <c r="N3664" t="s">
        <v>24</v>
      </c>
      <c r="O3664" s="1">
        <v>40587.672280092593</v>
      </c>
    </row>
    <row r="3665" spans="1:15" x14ac:dyDescent="0.35">
      <c r="A3665" t="s">
        <v>314</v>
      </c>
      <c r="B3665" t="s">
        <v>25</v>
      </c>
      <c r="C3665">
        <v>31423</v>
      </c>
      <c r="D3665" t="s">
        <v>17</v>
      </c>
      <c r="E3665" t="s">
        <v>18</v>
      </c>
      <c r="F3665" t="s">
        <v>19</v>
      </c>
      <c r="G3665" t="s">
        <v>27</v>
      </c>
      <c r="H3665" t="s">
        <v>88</v>
      </c>
      <c r="I3665" t="s">
        <v>22</v>
      </c>
      <c r="J3665">
        <v>490</v>
      </c>
      <c r="N3665" t="s">
        <v>34</v>
      </c>
      <c r="O3665" s="1">
        <v>40587.994733796295</v>
      </c>
    </row>
    <row r="3666" spans="1:15" x14ac:dyDescent="0.35">
      <c r="A3666" t="s">
        <v>15</v>
      </c>
      <c r="B3666" t="s">
        <v>25</v>
      </c>
      <c r="C3666">
        <v>763527</v>
      </c>
      <c r="D3666" t="s">
        <v>17</v>
      </c>
      <c r="E3666" t="s">
        <v>18</v>
      </c>
      <c r="F3666" t="s">
        <v>19</v>
      </c>
      <c r="G3666" t="s">
        <v>20</v>
      </c>
      <c r="H3666" t="s">
        <v>71</v>
      </c>
      <c r="I3666" t="s">
        <v>22</v>
      </c>
      <c r="N3666" t="s">
        <v>24</v>
      </c>
      <c r="O3666" s="1">
        <v>40588.631388888891</v>
      </c>
    </row>
    <row r="3667" spans="1:15" x14ac:dyDescent="0.35">
      <c r="A3667" t="s">
        <v>59</v>
      </c>
      <c r="B3667" t="s">
        <v>25</v>
      </c>
      <c r="C3667">
        <v>6096</v>
      </c>
      <c r="D3667" t="s">
        <v>17</v>
      </c>
      <c r="E3667" t="s">
        <v>18</v>
      </c>
      <c r="F3667" t="s">
        <v>19</v>
      </c>
      <c r="H3667" t="s">
        <v>316</v>
      </c>
      <c r="I3667" t="s">
        <v>22</v>
      </c>
      <c r="M3667" t="s">
        <v>317</v>
      </c>
      <c r="N3667" t="s">
        <v>24</v>
      </c>
      <c r="O3667" s="1">
        <v>40588.74150462963</v>
      </c>
    </row>
    <row r="3668" spans="1:15" x14ac:dyDescent="0.35">
      <c r="A3668" t="s">
        <v>500</v>
      </c>
      <c r="B3668" t="s">
        <v>25</v>
      </c>
      <c r="C3668">
        <v>518115</v>
      </c>
      <c r="D3668" t="s">
        <v>17</v>
      </c>
      <c r="E3668" t="s">
        <v>18</v>
      </c>
      <c r="F3668" t="s">
        <v>34</v>
      </c>
      <c r="G3668" t="s">
        <v>20</v>
      </c>
      <c r="H3668" t="s">
        <v>600</v>
      </c>
      <c r="I3668" t="s">
        <v>22</v>
      </c>
      <c r="K3668" t="s">
        <v>250</v>
      </c>
      <c r="L3668">
        <v>1965</v>
      </c>
      <c r="N3668" t="s">
        <v>24</v>
      </c>
      <c r="O3668" s="1">
        <v>40588.79791666667</v>
      </c>
    </row>
    <row r="3669" spans="1:15" x14ac:dyDescent="0.35">
      <c r="A3669" t="s">
        <v>15</v>
      </c>
      <c r="B3669" t="s">
        <v>16</v>
      </c>
      <c r="C3669">
        <v>496286</v>
      </c>
      <c r="D3669" t="s">
        <v>17</v>
      </c>
      <c r="E3669" t="s">
        <v>18</v>
      </c>
      <c r="F3669" t="s">
        <v>19</v>
      </c>
      <c r="G3669" t="s">
        <v>20</v>
      </c>
      <c r="H3669" t="s">
        <v>239</v>
      </c>
      <c r="I3669" t="s">
        <v>180</v>
      </c>
      <c r="N3669" t="s">
        <v>24</v>
      </c>
      <c r="O3669" s="1">
        <v>40589.330937500003</v>
      </c>
    </row>
    <row r="3670" spans="1:15" x14ac:dyDescent="0.35">
      <c r="A3670" t="s">
        <v>221</v>
      </c>
      <c r="B3670" t="s">
        <v>16</v>
      </c>
      <c r="C3670">
        <v>6979</v>
      </c>
      <c r="D3670" t="s">
        <v>17</v>
      </c>
      <c r="E3670" t="s">
        <v>18</v>
      </c>
      <c r="F3670" t="s">
        <v>19</v>
      </c>
      <c r="G3670" t="s">
        <v>27</v>
      </c>
      <c r="H3670" t="s">
        <v>351</v>
      </c>
      <c r="I3670" t="s">
        <v>22</v>
      </c>
      <c r="N3670" t="s">
        <v>34</v>
      </c>
      <c r="O3670" s="1">
        <v>40589.410115740742</v>
      </c>
    </row>
    <row r="3671" spans="1:15" x14ac:dyDescent="0.35">
      <c r="A3671" t="s">
        <v>221</v>
      </c>
      <c r="B3671" t="s">
        <v>16</v>
      </c>
      <c r="C3671">
        <v>17366</v>
      </c>
      <c r="D3671" t="s">
        <v>17</v>
      </c>
      <c r="E3671" t="s">
        <v>18</v>
      </c>
      <c r="F3671" t="s">
        <v>19</v>
      </c>
      <c r="G3671" t="s">
        <v>27</v>
      </c>
      <c r="H3671" t="s">
        <v>143</v>
      </c>
      <c r="I3671" t="s">
        <v>22</v>
      </c>
      <c r="M3671" t="s">
        <v>541</v>
      </c>
      <c r="N3671" t="s">
        <v>24</v>
      </c>
      <c r="O3671" s="1">
        <v>40589.421215277776</v>
      </c>
    </row>
    <row r="3672" spans="1:15" x14ac:dyDescent="0.35">
      <c r="A3672" t="s">
        <v>2482</v>
      </c>
      <c r="B3672" t="s">
        <v>25</v>
      </c>
      <c r="C3672">
        <v>846256</v>
      </c>
      <c r="D3672" t="s">
        <v>17</v>
      </c>
      <c r="E3672" t="s">
        <v>18</v>
      </c>
      <c r="F3672" t="s">
        <v>19</v>
      </c>
      <c r="I3672" t="s">
        <v>22</v>
      </c>
      <c r="N3672" t="s">
        <v>24</v>
      </c>
      <c r="O3672" s="1">
        <v>40589.478645833333</v>
      </c>
    </row>
    <row r="3673" spans="1:15" x14ac:dyDescent="0.35">
      <c r="A3673" t="s">
        <v>15</v>
      </c>
      <c r="B3673" t="s">
        <v>25</v>
      </c>
      <c r="C3673">
        <v>523784</v>
      </c>
      <c r="D3673" t="s">
        <v>17</v>
      </c>
      <c r="E3673" t="s">
        <v>18</v>
      </c>
      <c r="F3673" t="s">
        <v>19</v>
      </c>
      <c r="G3673" t="s">
        <v>20</v>
      </c>
      <c r="H3673" t="s">
        <v>172</v>
      </c>
      <c r="I3673" t="s">
        <v>22</v>
      </c>
      <c r="N3673" t="s">
        <v>24</v>
      </c>
      <c r="O3673" s="1">
        <v>40589.621168981481</v>
      </c>
    </row>
    <row r="3674" spans="1:15" x14ac:dyDescent="0.35">
      <c r="A3674" t="s">
        <v>95</v>
      </c>
      <c r="B3674" t="s">
        <v>25</v>
      </c>
      <c r="C3674">
        <v>2207</v>
      </c>
      <c r="D3674" t="s">
        <v>17</v>
      </c>
      <c r="E3674" t="s">
        <v>18</v>
      </c>
      <c r="F3674" t="s">
        <v>19</v>
      </c>
      <c r="H3674" t="s">
        <v>165</v>
      </c>
      <c r="I3674" t="s">
        <v>63</v>
      </c>
      <c r="J3674">
        <v>123</v>
      </c>
      <c r="M3674" t="s">
        <v>166</v>
      </c>
      <c r="N3674" t="s">
        <v>167</v>
      </c>
      <c r="O3674" s="1">
        <v>40589.697418981479</v>
      </c>
    </row>
    <row r="3675" spans="1:15" x14ac:dyDescent="0.35">
      <c r="A3675" t="s">
        <v>15</v>
      </c>
      <c r="B3675" t="s">
        <v>16</v>
      </c>
      <c r="C3675">
        <v>448672</v>
      </c>
      <c r="D3675" t="s">
        <v>17</v>
      </c>
      <c r="E3675" t="s">
        <v>18</v>
      </c>
      <c r="F3675" t="s">
        <v>19</v>
      </c>
      <c r="G3675" t="s">
        <v>20</v>
      </c>
      <c r="H3675" t="s">
        <v>377</v>
      </c>
      <c r="I3675" t="s">
        <v>22</v>
      </c>
      <c r="K3675" t="s">
        <v>132</v>
      </c>
      <c r="N3675" t="s">
        <v>24</v>
      </c>
      <c r="O3675" s="1">
        <v>40589.862199074072</v>
      </c>
    </row>
    <row r="3676" spans="1:15" x14ac:dyDescent="0.35">
      <c r="A3676" t="s">
        <v>186</v>
      </c>
      <c r="B3676" t="s">
        <v>25</v>
      </c>
      <c r="C3676">
        <v>33627</v>
      </c>
      <c r="D3676" t="s">
        <v>17</v>
      </c>
      <c r="E3676" t="s">
        <v>18</v>
      </c>
      <c r="F3676" t="s">
        <v>34</v>
      </c>
      <c r="H3676" t="s">
        <v>720</v>
      </c>
      <c r="I3676" t="s">
        <v>144</v>
      </c>
      <c r="M3676" t="s">
        <v>721</v>
      </c>
      <c r="N3676" t="s">
        <v>24</v>
      </c>
      <c r="O3676" s="1">
        <v>40589.883958333332</v>
      </c>
    </row>
    <row r="3677" spans="1:15" x14ac:dyDescent="0.35">
      <c r="A3677" t="s">
        <v>221</v>
      </c>
      <c r="B3677" t="s">
        <v>16</v>
      </c>
      <c r="C3677">
        <v>282003</v>
      </c>
      <c r="D3677" t="s">
        <v>836</v>
      </c>
      <c r="E3677" t="s">
        <v>18</v>
      </c>
      <c r="F3677" t="s">
        <v>19</v>
      </c>
      <c r="H3677" t="s">
        <v>720</v>
      </c>
      <c r="I3677" t="s">
        <v>144</v>
      </c>
      <c r="M3677" t="s">
        <v>1525</v>
      </c>
      <c r="N3677" t="s">
        <v>24</v>
      </c>
      <c r="O3677" s="1">
        <v>40589.885069444441</v>
      </c>
    </row>
    <row r="3678" spans="1:15" x14ac:dyDescent="0.35">
      <c r="A3678" t="s">
        <v>327</v>
      </c>
      <c r="B3678" t="s">
        <v>16</v>
      </c>
      <c r="C3678">
        <v>450656</v>
      </c>
      <c r="D3678" t="s">
        <v>17</v>
      </c>
      <c r="E3678" t="s">
        <v>18</v>
      </c>
      <c r="F3678" t="s">
        <v>19</v>
      </c>
      <c r="I3678" t="s">
        <v>22</v>
      </c>
      <c r="N3678" t="s">
        <v>24</v>
      </c>
      <c r="O3678" s="1">
        <v>40590.720023148147</v>
      </c>
    </row>
    <row r="3679" spans="1:15" x14ac:dyDescent="0.35">
      <c r="A3679" t="s">
        <v>146</v>
      </c>
      <c r="B3679" t="s">
        <v>25</v>
      </c>
      <c r="C3679">
        <v>3375</v>
      </c>
      <c r="D3679" t="s">
        <v>17</v>
      </c>
      <c r="E3679" t="s">
        <v>18</v>
      </c>
      <c r="F3679" t="s">
        <v>34</v>
      </c>
      <c r="G3679" t="s">
        <v>27</v>
      </c>
      <c r="H3679" t="s">
        <v>213</v>
      </c>
      <c r="I3679" t="s">
        <v>22</v>
      </c>
      <c r="K3679" t="s">
        <v>195</v>
      </c>
      <c r="M3679" t="s">
        <v>214</v>
      </c>
      <c r="N3679" t="s">
        <v>24</v>
      </c>
      <c r="O3679" s="1">
        <v>40590.743414351855</v>
      </c>
    </row>
    <row r="3680" spans="1:15" x14ac:dyDescent="0.35">
      <c r="A3680" t="s">
        <v>327</v>
      </c>
      <c r="B3680" t="s">
        <v>25</v>
      </c>
      <c r="C3680">
        <v>107964</v>
      </c>
      <c r="D3680" t="s">
        <v>17</v>
      </c>
      <c r="E3680" t="s">
        <v>18</v>
      </c>
      <c r="F3680" t="s">
        <v>19</v>
      </c>
      <c r="G3680" t="s">
        <v>27</v>
      </c>
      <c r="H3680" t="s">
        <v>213</v>
      </c>
      <c r="I3680" t="s">
        <v>114</v>
      </c>
      <c r="K3680" t="s">
        <v>195</v>
      </c>
      <c r="N3680" t="s">
        <v>24</v>
      </c>
      <c r="O3680" s="1">
        <v>40590.748148148145</v>
      </c>
    </row>
    <row r="3681" spans="1:15" x14ac:dyDescent="0.35">
      <c r="A3681" t="s">
        <v>221</v>
      </c>
      <c r="B3681" t="s">
        <v>25</v>
      </c>
      <c r="C3681">
        <v>15057</v>
      </c>
      <c r="D3681" t="s">
        <v>17</v>
      </c>
      <c r="E3681" t="s">
        <v>18</v>
      </c>
      <c r="F3681" t="s">
        <v>19</v>
      </c>
      <c r="G3681" t="s">
        <v>27</v>
      </c>
      <c r="H3681" t="s">
        <v>35</v>
      </c>
      <c r="I3681" t="s">
        <v>304</v>
      </c>
      <c r="J3681">
        <v>460</v>
      </c>
      <c r="K3681" t="s">
        <v>230</v>
      </c>
      <c r="N3681" t="s">
        <v>167</v>
      </c>
      <c r="O3681" s="1">
        <v>40591.576539351852</v>
      </c>
    </row>
    <row r="3682" spans="1:15" x14ac:dyDescent="0.35">
      <c r="A3682" t="s">
        <v>972</v>
      </c>
      <c r="B3682" t="s">
        <v>25</v>
      </c>
      <c r="C3682">
        <v>621471</v>
      </c>
      <c r="D3682" t="s">
        <v>17</v>
      </c>
      <c r="E3682" t="s">
        <v>18</v>
      </c>
      <c r="F3682" t="s">
        <v>19</v>
      </c>
      <c r="G3682" t="s">
        <v>20</v>
      </c>
      <c r="H3682" t="s">
        <v>35</v>
      </c>
      <c r="I3682" t="s">
        <v>22</v>
      </c>
      <c r="J3682">
        <v>460</v>
      </c>
      <c r="K3682" t="s">
        <v>250</v>
      </c>
      <c r="N3682" t="s">
        <v>24</v>
      </c>
      <c r="O3682" s="1">
        <v>40591.580381944441</v>
      </c>
    </row>
    <row r="3683" spans="1:15" x14ac:dyDescent="0.35">
      <c r="A3683" t="s">
        <v>972</v>
      </c>
      <c r="B3683" t="s">
        <v>25</v>
      </c>
      <c r="C3683">
        <v>458927</v>
      </c>
      <c r="D3683" t="s">
        <v>17</v>
      </c>
      <c r="E3683" t="s">
        <v>18</v>
      </c>
      <c r="F3683" t="s">
        <v>19</v>
      </c>
      <c r="G3683" t="s">
        <v>20</v>
      </c>
      <c r="I3683" t="s">
        <v>22</v>
      </c>
      <c r="J3683">
        <v>460</v>
      </c>
      <c r="K3683" t="s">
        <v>250</v>
      </c>
      <c r="N3683" t="s">
        <v>24</v>
      </c>
      <c r="O3683" s="1">
        <v>40591.581435185188</v>
      </c>
    </row>
    <row r="3684" spans="1:15" x14ac:dyDescent="0.35">
      <c r="A3684" t="s">
        <v>15</v>
      </c>
      <c r="B3684" t="s">
        <v>16</v>
      </c>
      <c r="C3684">
        <v>472794</v>
      </c>
      <c r="D3684" t="s">
        <v>17</v>
      </c>
      <c r="E3684" t="s">
        <v>18</v>
      </c>
      <c r="F3684" t="s">
        <v>96</v>
      </c>
      <c r="H3684" t="s">
        <v>761</v>
      </c>
      <c r="I3684" t="s">
        <v>22</v>
      </c>
      <c r="N3684" t="s">
        <v>24</v>
      </c>
      <c r="O3684" s="1">
        <v>40592.591585648152</v>
      </c>
    </row>
    <row r="3685" spans="1:15" x14ac:dyDescent="0.35">
      <c r="A3685" t="s">
        <v>15</v>
      </c>
      <c r="B3685" t="s">
        <v>25</v>
      </c>
      <c r="C3685">
        <v>162501</v>
      </c>
      <c r="D3685" t="s">
        <v>17</v>
      </c>
      <c r="E3685" t="s">
        <v>18</v>
      </c>
      <c r="F3685" t="s">
        <v>19</v>
      </c>
      <c r="I3685" t="s">
        <v>22</v>
      </c>
      <c r="N3685" t="s">
        <v>24</v>
      </c>
      <c r="O3685" s="1">
        <v>40592.909456018519</v>
      </c>
    </row>
    <row r="3686" spans="1:15" x14ac:dyDescent="0.35">
      <c r="A3686" t="s">
        <v>221</v>
      </c>
      <c r="B3686" t="s">
        <v>16</v>
      </c>
      <c r="C3686">
        <v>650075</v>
      </c>
      <c r="D3686" t="s">
        <v>17</v>
      </c>
      <c r="E3686" t="s">
        <v>18</v>
      </c>
      <c r="F3686" t="s">
        <v>19</v>
      </c>
      <c r="G3686" t="s">
        <v>20</v>
      </c>
      <c r="H3686" t="s">
        <v>649</v>
      </c>
      <c r="I3686" t="s">
        <v>22</v>
      </c>
      <c r="K3686" t="s">
        <v>139</v>
      </c>
      <c r="M3686" t="s">
        <v>2240</v>
      </c>
      <c r="N3686" t="s">
        <v>34</v>
      </c>
      <c r="O3686" s="1">
        <v>40593.474247685182</v>
      </c>
    </row>
    <row r="3687" spans="1:15" x14ac:dyDescent="0.35">
      <c r="A3687" t="s">
        <v>146</v>
      </c>
      <c r="B3687" t="s">
        <v>25</v>
      </c>
      <c r="C3687">
        <v>2885</v>
      </c>
      <c r="D3687" t="s">
        <v>17</v>
      </c>
      <c r="E3687" t="s">
        <v>18</v>
      </c>
      <c r="F3687" t="s">
        <v>19</v>
      </c>
      <c r="I3687" t="s">
        <v>22</v>
      </c>
      <c r="N3687" t="s">
        <v>24</v>
      </c>
      <c r="O3687" s="1">
        <v>40593.549733796295</v>
      </c>
    </row>
    <row r="3688" spans="1:15" ht="72.5" x14ac:dyDescent="0.35">
      <c r="A3688" t="s">
        <v>15</v>
      </c>
      <c r="B3688" t="s">
        <v>25</v>
      </c>
      <c r="C3688">
        <v>527412</v>
      </c>
      <c r="D3688" t="s">
        <v>17</v>
      </c>
      <c r="E3688" t="s">
        <v>18</v>
      </c>
      <c r="F3688" t="s">
        <v>19</v>
      </c>
      <c r="G3688" t="s">
        <v>20</v>
      </c>
      <c r="H3688" t="s">
        <v>554</v>
      </c>
      <c r="I3688" t="s">
        <v>144</v>
      </c>
      <c r="M3688" s="3" t="s">
        <v>2036</v>
      </c>
      <c r="N3688" t="s">
        <v>24</v>
      </c>
      <c r="O3688" s="1">
        <v>40593.746805555558</v>
      </c>
    </row>
    <row r="3689" spans="1:15" x14ac:dyDescent="0.35">
      <c r="A3689" t="s">
        <v>15</v>
      </c>
      <c r="B3689" t="s">
        <v>25</v>
      </c>
      <c r="C3689">
        <v>788446</v>
      </c>
      <c r="D3689" t="s">
        <v>17</v>
      </c>
      <c r="E3689" t="s">
        <v>18</v>
      </c>
      <c r="F3689" t="s">
        <v>19</v>
      </c>
      <c r="G3689" t="s">
        <v>20</v>
      </c>
      <c r="I3689" t="s">
        <v>22</v>
      </c>
      <c r="N3689" t="s">
        <v>24</v>
      </c>
      <c r="O3689" s="1">
        <v>40594.029687499999</v>
      </c>
    </row>
    <row r="3690" spans="1:15" x14ac:dyDescent="0.35">
      <c r="A3690" t="s">
        <v>500</v>
      </c>
      <c r="B3690" t="s">
        <v>25</v>
      </c>
      <c r="C3690">
        <v>282576</v>
      </c>
      <c r="D3690" t="s">
        <v>17</v>
      </c>
      <c r="E3690" t="s">
        <v>18</v>
      </c>
      <c r="F3690" t="s">
        <v>19</v>
      </c>
      <c r="G3690" t="s">
        <v>20</v>
      </c>
      <c r="H3690" t="s">
        <v>852</v>
      </c>
      <c r="I3690" t="s">
        <v>22</v>
      </c>
      <c r="M3690" t="s">
        <v>749</v>
      </c>
      <c r="N3690" t="s">
        <v>24</v>
      </c>
      <c r="O3690" s="1">
        <v>40594.412210648145</v>
      </c>
    </row>
    <row r="3691" spans="1:15" x14ac:dyDescent="0.35">
      <c r="A3691" t="s">
        <v>560</v>
      </c>
      <c r="B3691" t="s">
        <v>25</v>
      </c>
      <c r="C3691">
        <v>56186</v>
      </c>
      <c r="D3691" t="s">
        <v>17</v>
      </c>
      <c r="E3691" t="s">
        <v>18</v>
      </c>
      <c r="F3691" t="s">
        <v>19</v>
      </c>
      <c r="G3691" t="s">
        <v>27</v>
      </c>
      <c r="H3691" t="s">
        <v>37</v>
      </c>
      <c r="I3691" t="s">
        <v>22</v>
      </c>
      <c r="K3691" t="s">
        <v>195</v>
      </c>
      <c r="M3691" t="s">
        <v>874</v>
      </c>
      <c r="N3691" t="s">
        <v>24</v>
      </c>
      <c r="O3691" s="1">
        <v>40594.797627314816</v>
      </c>
    </row>
    <row r="3692" spans="1:15" x14ac:dyDescent="0.35">
      <c r="A3692" t="s">
        <v>221</v>
      </c>
      <c r="B3692" t="s">
        <v>25</v>
      </c>
      <c r="C3692">
        <v>811809</v>
      </c>
      <c r="D3692" t="s">
        <v>17</v>
      </c>
      <c r="E3692" t="s">
        <v>18</v>
      </c>
      <c r="F3692" t="s">
        <v>19</v>
      </c>
      <c r="G3692" t="s">
        <v>20</v>
      </c>
      <c r="H3692" t="s">
        <v>471</v>
      </c>
      <c r="I3692" t="s">
        <v>22</v>
      </c>
      <c r="N3692" t="s">
        <v>34</v>
      </c>
      <c r="O3692" s="1">
        <v>40595.337569444448</v>
      </c>
    </row>
    <row r="3693" spans="1:15" x14ac:dyDescent="0.35">
      <c r="A3693" t="s">
        <v>327</v>
      </c>
      <c r="B3693" t="s">
        <v>25</v>
      </c>
      <c r="C3693">
        <v>331877</v>
      </c>
      <c r="D3693" t="s">
        <v>17</v>
      </c>
      <c r="E3693" t="s">
        <v>18</v>
      </c>
      <c r="F3693" t="s">
        <v>19</v>
      </c>
      <c r="G3693" t="s">
        <v>20</v>
      </c>
      <c r="H3693" t="s">
        <v>1159</v>
      </c>
      <c r="I3693" t="s">
        <v>22</v>
      </c>
      <c r="N3693" t="s">
        <v>24</v>
      </c>
      <c r="O3693" s="1">
        <v>40595.344629629632</v>
      </c>
    </row>
    <row r="3694" spans="1:15" x14ac:dyDescent="0.35">
      <c r="A3694" t="s">
        <v>500</v>
      </c>
      <c r="B3694" t="s">
        <v>16</v>
      </c>
      <c r="C3694">
        <v>127511</v>
      </c>
      <c r="D3694" t="s">
        <v>17</v>
      </c>
      <c r="E3694" t="s">
        <v>18</v>
      </c>
      <c r="F3694" t="s">
        <v>19</v>
      </c>
      <c r="G3694" t="s">
        <v>27</v>
      </c>
      <c r="H3694" t="s">
        <v>471</v>
      </c>
      <c r="I3694" t="s">
        <v>22</v>
      </c>
      <c r="N3694" t="s">
        <v>24</v>
      </c>
      <c r="O3694" s="1">
        <v>40595.353831018518</v>
      </c>
    </row>
    <row r="3695" spans="1:15" x14ac:dyDescent="0.35">
      <c r="A3695" t="s">
        <v>314</v>
      </c>
      <c r="B3695" t="s">
        <v>25</v>
      </c>
      <c r="C3695">
        <v>32786</v>
      </c>
      <c r="D3695" t="s">
        <v>17</v>
      </c>
      <c r="E3695" t="s">
        <v>18</v>
      </c>
      <c r="G3695" t="s">
        <v>27</v>
      </c>
      <c r="H3695" t="s">
        <v>35</v>
      </c>
      <c r="I3695" t="s">
        <v>22</v>
      </c>
      <c r="K3695" t="s">
        <v>132</v>
      </c>
      <c r="N3695" t="s">
        <v>34</v>
      </c>
      <c r="O3695" s="1">
        <v>40595.490069444444</v>
      </c>
    </row>
    <row r="3696" spans="1:15" x14ac:dyDescent="0.35">
      <c r="A3696" t="s">
        <v>221</v>
      </c>
      <c r="B3696" t="s">
        <v>25</v>
      </c>
      <c r="C3696">
        <v>19542</v>
      </c>
      <c r="D3696" t="s">
        <v>17</v>
      </c>
      <c r="E3696" t="s">
        <v>18</v>
      </c>
      <c r="F3696" t="s">
        <v>19</v>
      </c>
      <c r="G3696" t="s">
        <v>27</v>
      </c>
      <c r="H3696" t="s">
        <v>258</v>
      </c>
      <c r="I3696" t="s">
        <v>22</v>
      </c>
      <c r="K3696" t="s">
        <v>81</v>
      </c>
      <c r="N3696" t="s">
        <v>24</v>
      </c>
      <c r="O3696" s="1">
        <v>40595.526875000003</v>
      </c>
    </row>
    <row r="3697" spans="1:15" x14ac:dyDescent="0.35">
      <c r="A3697" t="s">
        <v>15</v>
      </c>
      <c r="B3697" t="s">
        <v>25</v>
      </c>
      <c r="C3697">
        <v>636280</v>
      </c>
      <c r="D3697" t="s">
        <v>17</v>
      </c>
      <c r="E3697" t="s">
        <v>18</v>
      </c>
      <c r="F3697" t="s">
        <v>34</v>
      </c>
      <c r="G3697" t="s">
        <v>20</v>
      </c>
      <c r="H3697" t="s">
        <v>1655</v>
      </c>
      <c r="I3697" t="s">
        <v>22</v>
      </c>
      <c r="N3697" t="s">
        <v>24</v>
      </c>
      <c r="O3697" s="1">
        <v>40595.62871527778</v>
      </c>
    </row>
    <row r="3698" spans="1:15" x14ac:dyDescent="0.35">
      <c r="A3698" t="s">
        <v>500</v>
      </c>
      <c r="B3698" t="s">
        <v>25</v>
      </c>
      <c r="C3698">
        <v>777337</v>
      </c>
      <c r="D3698" t="s">
        <v>17</v>
      </c>
      <c r="E3698" t="s">
        <v>18</v>
      </c>
      <c r="F3698" t="s">
        <v>34</v>
      </c>
      <c r="G3698" t="s">
        <v>20</v>
      </c>
      <c r="H3698" t="s">
        <v>373</v>
      </c>
      <c r="I3698" t="s">
        <v>22</v>
      </c>
      <c r="N3698" t="s">
        <v>24</v>
      </c>
      <c r="O3698" s="1">
        <v>40595.647685185184</v>
      </c>
    </row>
    <row r="3699" spans="1:15" x14ac:dyDescent="0.35">
      <c r="A3699" t="s">
        <v>327</v>
      </c>
      <c r="B3699" t="s">
        <v>16</v>
      </c>
      <c r="C3699">
        <v>783721</v>
      </c>
      <c r="D3699" t="s">
        <v>17</v>
      </c>
      <c r="E3699" t="s">
        <v>18</v>
      </c>
      <c r="F3699" t="s">
        <v>34</v>
      </c>
      <c r="G3699" t="s">
        <v>20</v>
      </c>
      <c r="I3699" t="s">
        <v>22</v>
      </c>
      <c r="N3699" t="s">
        <v>24</v>
      </c>
      <c r="O3699" s="1">
        <v>40595.796006944445</v>
      </c>
    </row>
    <row r="3700" spans="1:15" x14ac:dyDescent="0.35">
      <c r="A3700" t="s">
        <v>15</v>
      </c>
      <c r="B3700" t="s">
        <v>25</v>
      </c>
      <c r="C3700">
        <v>647468</v>
      </c>
      <c r="D3700" t="s">
        <v>17</v>
      </c>
      <c r="E3700" t="s">
        <v>18</v>
      </c>
      <c r="F3700" t="s">
        <v>19</v>
      </c>
      <c r="G3700" t="s">
        <v>20</v>
      </c>
      <c r="H3700" t="s">
        <v>471</v>
      </c>
      <c r="I3700" t="s">
        <v>114</v>
      </c>
      <c r="N3700" t="s">
        <v>24</v>
      </c>
      <c r="O3700" s="1">
        <v>40595.85733796296</v>
      </c>
    </row>
    <row r="3701" spans="1:15" x14ac:dyDescent="0.35">
      <c r="A3701" t="s">
        <v>15</v>
      </c>
      <c r="B3701" t="s">
        <v>25</v>
      </c>
      <c r="C3701">
        <v>958027</v>
      </c>
      <c r="D3701" t="s">
        <v>17</v>
      </c>
      <c r="E3701" t="s">
        <v>18</v>
      </c>
      <c r="F3701" t="s">
        <v>19</v>
      </c>
      <c r="H3701" t="s">
        <v>471</v>
      </c>
      <c r="I3701" t="s">
        <v>22</v>
      </c>
      <c r="N3701" t="s">
        <v>24</v>
      </c>
      <c r="O3701" s="1">
        <v>40595.863923611112</v>
      </c>
    </row>
    <row r="3702" spans="1:15" x14ac:dyDescent="0.35">
      <c r="A3702" t="s">
        <v>314</v>
      </c>
      <c r="B3702" t="s">
        <v>25</v>
      </c>
      <c r="C3702">
        <v>31451</v>
      </c>
      <c r="D3702" t="s">
        <v>17</v>
      </c>
      <c r="E3702" t="s">
        <v>18</v>
      </c>
      <c r="F3702" t="s">
        <v>19</v>
      </c>
      <c r="I3702" t="s">
        <v>22</v>
      </c>
      <c r="N3702" t="s">
        <v>167</v>
      </c>
      <c r="O3702" s="1">
        <v>40595.890405092592</v>
      </c>
    </row>
    <row r="3703" spans="1:15" x14ac:dyDescent="0.35">
      <c r="A3703" t="s">
        <v>972</v>
      </c>
      <c r="B3703" t="s">
        <v>25</v>
      </c>
      <c r="C3703">
        <v>381510</v>
      </c>
      <c r="D3703" t="s">
        <v>17</v>
      </c>
      <c r="E3703" t="s">
        <v>18</v>
      </c>
      <c r="F3703" t="s">
        <v>19</v>
      </c>
      <c r="G3703" t="s">
        <v>20</v>
      </c>
      <c r="H3703" t="s">
        <v>1742</v>
      </c>
      <c r="I3703" t="s">
        <v>22</v>
      </c>
      <c r="N3703" t="s">
        <v>24</v>
      </c>
      <c r="O3703" s="1">
        <v>40596.321817129632</v>
      </c>
    </row>
    <row r="3704" spans="1:15" x14ac:dyDescent="0.35">
      <c r="A3704" t="s">
        <v>500</v>
      </c>
      <c r="B3704" t="s">
        <v>25</v>
      </c>
      <c r="C3704">
        <v>792062</v>
      </c>
      <c r="D3704" t="s">
        <v>17</v>
      </c>
      <c r="E3704" t="s">
        <v>18</v>
      </c>
      <c r="F3704" t="s">
        <v>34</v>
      </c>
      <c r="G3704" t="s">
        <v>20</v>
      </c>
      <c r="I3704" t="s">
        <v>22</v>
      </c>
      <c r="N3704" t="s">
        <v>24</v>
      </c>
      <c r="O3704" s="1">
        <v>40596.554502314815</v>
      </c>
    </row>
    <row r="3705" spans="1:15" x14ac:dyDescent="0.35">
      <c r="A3705" t="s">
        <v>327</v>
      </c>
      <c r="B3705" t="s">
        <v>25</v>
      </c>
      <c r="C3705">
        <v>609669</v>
      </c>
      <c r="D3705" t="s">
        <v>73</v>
      </c>
      <c r="E3705" t="s">
        <v>18</v>
      </c>
      <c r="F3705" t="s">
        <v>19</v>
      </c>
      <c r="G3705" t="s">
        <v>20</v>
      </c>
      <c r="I3705" t="s">
        <v>22</v>
      </c>
      <c r="N3705" t="s">
        <v>24</v>
      </c>
      <c r="O3705" s="1">
        <v>40596.557222222225</v>
      </c>
    </row>
    <row r="3706" spans="1:15" x14ac:dyDescent="0.35">
      <c r="A3706" t="s">
        <v>759</v>
      </c>
      <c r="B3706" t="s">
        <v>25</v>
      </c>
      <c r="C3706">
        <v>836245</v>
      </c>
      <c r="D3706" t="s">
        <v>17</v>
      </c>
      <c r="E3706" t="s">
        <v>191</v>
      </c>
      <c r="F3706" t="s">
        <v>34</v>
      </c>
      <c r="G3706" t="s">
        <v>20</v>
      </c>
      <c r="I3706" t="s">
        <v>22</v>
      </c>
      <c r="N3706" t="s">
        <v>24</v>
      </c>
      <c r="O3706" s="1">
        <v>40597.280335648145</v>
      </c>
    </row>
    <row r="3707" spans="1:15" x14ac:dyDescent="0.35">
      <c r="A3707" t="s">
        <v>15</v>
      </c>
      <c r="B3707" t="s">
        <v>16</v>
      </c>
      <c r="C3707">
        <v>528906</v>
      </c>
      <c r="D3707" t="s">
        <v>17</v>
      </c>
      <c r="E3707" t="s">
        <v>18</v>
      </c>
      <c r="F3707" t="s">
        <v>19</v>
      </c>
      <c r="G3707" t="s">
        <v>20</v>
      </c>
      <c r="H3707" t="s">
        <v>959</v>
      </c>
      <c r="I3707" t="s">
        <v>144</v>
      </c>
      <c r="M3707" t="s">
        <v>2044</v>
      </c>
      <c r="N3707" t="s">
        <v>24</v>
      </c>
      <c r="O3707" s="1">
        <v>40597.500347222223</v>
      </c>
    </row>
    <row r="3708" spans="1:15" x14ac:dyDescent="0.35">
      <c r="A3708" t="s">
        <v>15</v>
      </c>
      <c r="B3708" t="s">
        <v>25</v>
      </c>
      <c r="C3708">
        <v>751590</v>
      </c>
      <c r="D3708" t="s">
        <v>17</v>
      </c>
      <c r="E3708" t="s">
        <v>18</v>
      </c>
      <c r="F3708" t="s">
        <v>34</v>
      </c>
      <c r="G3708" t="s">
        <v>20</v>
      </c>
      <c r="H3708" t="s">
        <v>959</v>
      </c>
      <c r="I3708" t="s">
        <v>22</v>
      </c>
      <c r="L3708" s="4">
        <v>26238</v>
      </c>
      <c r="M3708" t="s">
        <v>2398</v>
      </c>
      <c r="N3708" t="s">
        <v>24</v>
      </c>
      <c r="O3708" s="1">
        <v>40597.503761574073</v>
      </c>
    </row>
    <row r="3709" spans="1:15" x14ac:dyDescent="0.35">
      <c r="A3709" t="s">
        <v>221</v>
      </c>
      <c r="B3709" t="s">
        <v>16</v>
      </c>
      <c r="C3709">
        <v>133143</v>
      </c>
      <c r="D3709" t="s">
        <v>17</v>
      </c>
      <c r="E3709" t="s">
        <v>18</v>
      </c>
      <c r="F3709" t="s">
        <v>19</v>
      </c>
      <c r="G3709" t="s">
        <v>27</v>
      </c>
      <c r="H3709" t="s">
        <v>375</v>
      </c>
      <c r="I3709" t="s">
        <v>144</v>
      </c>
      <c r="J3709">
        <v>468</v>
      </c>
      <c r="K3709" t="s">
        <v>139</v>
      </c>
      <c r="M3709" t="s">
        <v>1182</v>
      </c>
      <c r="N3709" t="s">
        <v>34</v>
      </c>
      <c r="O3709" s="1">
        <v>40597.636793981481</v>
      </c>
    </row>
    <row r="3710" spans="1:15" x14ac:dyDescent="0.35">
      <c r="A3710" t="s">
        <v>15</v>
      </c>
      <c r="B3710" t="s">
        <v>25</v>
      </c>
      <c r="C3710" t="s">
        <v>2884</v>
      </c>
      <c r="D3710" t="s">
        <v>17</v>
      </c>
      <c r="E3710" t="s">
        <v>18</v>
      </c>
      <c r="F3710" t="s">
        <v>19</v>
      </c>
      <c r="G3710" t="s">
        <v>20</v>
      </c>
      <c r="H3710" t="s">
        <v>2885</v>
      </c>
      <c r="I3710" t="s">
        <v>22</v>
      </c>
      <c r="M3710" t="s">
        <v>2886</v>
      </c>
      <c r="N3710" t="s">
        <v>24</v>
      </c>
      <c r="O3710" s="1">
        <v>40597.651932870373</v>
      </c>
    </row>
    <row r="3711" spans="1:15" x14ac:dyDescent="0.35">
      <c r="B3711" t="s">
        <v>1112</v>
      </c>
      <c r="C3711">
        <v>863579</v>
      </c>
      <c r="D3711" t="s">
        <v>17</v>
      </c>
      <c r="E3711" t="s">
        <v>18</v>
      </c>
      <c r="F3711" t="s">
        <v>34</v>
      </c>
      <c r="G3711" t="s">
        <v>20</v>
      </c>
      <c r="H3711" t="s">
        <v>1013</v>
      </c>
      <c r="I3711" t="s">
        <v>22</v>
      </c>
      <c r="N3711" t="s">
        <v>34</v>
      </c>
      <c r="O3711" s="1">
        <v>40597.806504629632</v>
      </c>
    </row>
    <row r="3712" spans="1:15" x14ac:dyDescent="0.35">
      <c r="A3712" t="s">
        <v>972</v>
      </c>
      <c r="B3712" t="s">
        <v>25</v>
      </c>
      <c r="C3712">
        <v>86087</v>
      </c>
      <c r="D3712" t="s">
        <v>17</v>
      </c>
      <c r="E3712" t="s">
        <v>36</v>
      </c>
      <c r="G3712" t="s">
        <v>27</v>
      </c>
      <c r="H3712" t="s">
        <v>1013</v>
      </c>
      <c r="I3712" t="s">
        <v>22</v>
      </c>
      <c r="K3712" t="s">
        <v>197</v>
      </c>
      <c r="L3712">
        <v>1953</v>
      </c>
      <c r="N3712" t="s">
        <v>24</v>
      </c>
      <c r="O3712" s="1">
        <v>40597.810682870368</v>
      </c>
    </row>
    <row r="3713" spans="1:15" x14ac:dyDescent="0.35">
      <c r="A3713" t="s">
        <v>560</v>
      </c>
      <c r="B3713" t="s">
        <v>25</v>
      </c>
      <c r="C3713">
        <v>452254</v>
      </c>
      <c r="D3713" t="s">
        <v>17</v>
      </c>
      <c r="E3713" t="s">
        <v>18</v>
      </c>
      <c r="F3713" t="s">
        <v>19</v>
      </c>
      <c r="I3713" t="s">
        <v>22</v>
      </c>
      <c r="N3713" t="s">
        <v>24</v>
      </c>
      <c r="O3713" s="1">
        <v>40597.821134259262</v>
      </c>
    </row>
    <row r="3714" spans="1:15" x14ac:dyDescent="0.35">
      <c r="A3714" t="s">
        <v>221</v>
      </c>
      <c r="B3714" t="s">
        <v>25</v>
      </c>
      <c r="C3714">
        <v>112685</v>
      </c>
      <c r="D3714" t="s">
        <v>17</v>
      </c>
      <c r="E3714" t="s">
        <v>18</v>
      </c>
      <c r="F3714" t="s">
        <v>19</v>
      </c>
      <c r="H3714" t="s">
        <v>156</v>
      </c>
      <c r="I3714" t="s">
        <v>22</v>
      </c>
      <c r="N3714" t="s">
        <v>34</v>
      </c>
      <c r="O3714" s="1">
        <v>40598.362280092595</v>
      </c>
    </row>
    <row r="3715" spans="1:15" x14ac:dyDescent="0.35">
      <c r="A3715" t="s">
        <v>560</v>
      </c>
      <c r="B3715" t="s">
        <v>25</v>
      </c>
      <c r="C3715">
        <v>381457</v>
      </c>
      <c r="D3715" t="s">
        <v>17</v>
      </c>
      <c r="E3715" t="s">
        <v>18</v>
      </c>
      <c r="F3715" t="s">
        <v>19</v>
      </c>
      <c r="G3715" t="s">
        <v>20</v>
      </c>
      <c r="H3715" t="s">
        <v>793</v>
      </c>
      <c r="I3715" t="s">
        <v>144</v>
      </c>
      <c r="J3715" t="s">
        <v>580</v>
      </c>
      <c r="K3715" t="s">
        <v>195</v>
      </c>
      <c r="M3715" t="s">
        <v>1741</v>
      </c>
      <c r="N3715" t="s">
        <v>24</v>
      </c>
      <c r="O3715" s="1">
        <v>40598.542210648149</v>
      </c>
    </row>
    <row r="3716" spans="1:15" x14ac:dyDescent="0.35">
      <c r="A3716" t="s">
        <v>560</v>
      </c>
      <c r="B3716" t="s">
        <v>16</v>
      </c>
      <c r="C3716">
        <v>384057</v>
      </c>
      <c r="D3716" t="s">
        <v>17</v>
      </c>
      <c r="E3716" t="s">
        <v>18</v>
      </c>
      <c r="F3716" t="s">
        <v>19</v>
      </c>
      <c r="G3716" t="s">
        <v>20</v>
      </c>
      <c r="H3716" t="s">
        <v>153</v>
      </c>
      <c r="I3716" t="s">
        <v>22</v>
      </c>
      <c r="J3716">
        <v>468</v>
      </c>
      <c r="K3716" t="s">
        <v>195</v>
      </c>
      <c r="L3716" t="s">
        <v>1756</v>
      </c>
      <c r="M3716" t="s">
        <v>1757</v>
      </c>
      <c r="N3716" t="s">
        <v>24</v>
      </c>
      <c r="O3716" s="1">
        <v>40598.654004629629</v>
      </c>
    </row>
    <row r="3717" spans="1:15" x14ac:dyDescent="0.35">
      <c r="A3717" t="s">
        <v>327</v>
      </c>
      <c r="B3717" t="s">
        <v>16</v>
      </c>
      <c r="C3717">
        <v>56280</v>
      </c>
      <c r="D3717" t="s">
        <v>17</v>
      </c>
      <c r="E3717" t="s">
        <v>18</v>
      </c>
      <c r="F3717" t="s">
        <v>19</v>
      </c>
      <c r="H3717" t="s">
        <v>875</v>
      </c>
      <c r="I3717" t="s">
        <v>22</v>
      </c>
      <c r="M3717" t="s">
        <v>876</v>
      </c>
      <c r="N3717" t="s">
        <v>24</v>
      </c>
      <c r="O3717" s="1">
        <v>40598.783009259256</v>
      </c>
    </row>
    <row r="3718" spans="1:15" x14ac:dyDescent="0.35">
      <c r="A3718" t="s">
        <v>221</v>
      </c>
      <c r="B3718" t="s">
        <v>25</v>
      </c>
      <c r="C3718">
        <v>709621</v>
      </c>
      <c r="D3718" t="s">
        <v>17</v>
      </c>
      <c r="E3718" t="s">
        <v>18</v>
      </c>
      <c r="F3718" t="s">
        <v>19</v>
      </c>
      <c r="G3718" t="s">
        <v>20</v>
      </c>
      <c r="H3718" t="s">
        <v>2344</v>
      </c>
      <c r="I3718" t="s">
        <v>22</v>
      </c>
      <c r="M3718" t="s">
        <v>2345</v>
      </c>
      <c r="N3718" t="s">
        <v>24</v>
      </c>
      <c r="O3718" s="1">
        <v>40598.915219907409</v>
      </c>
    </row>
    <row r="3719" spans="1:15" x14ac:dyDescent="0.35">
      <c r="A3719" t="s">
        <v>15</v>
      </c>
      <c r="B3719" t="s">
        <v>25</v>
      </c>
      <c r="C3719">
        <v>666379</v>
      </c>
      <c r="D3719" t="s">
        <v>17</v>
      </c>
      <c r="E3719" t="s">
        <v>18</v>
      </c>
      <c r="F3719" t="s">
        <v>19</v>
      </c>
      <c r="H3719" t="s">
        <v>518</v>
      </c>
      <c r="I3719" t="s">
        <v>22</v>
      </c>
      <c r="J3719">
        <v>468</v>
      </c>
      <c r="M3719" t="s">
        <v>2263</v>
      </c>
      <c r="N3719" t="s">
        <v>24</v>
      </c>
      <c r="O3719" s="1">
        <v>40598.977673611109</v>
      </c>
    </row>
    <row r="3720" spans="1:15" x14ac:dyDescent="0.35">
      <c r="A3720" t="s">
        <v>15</v>
      </c>
      <c r="B3720" t="s">
        <v>25</v>
      </c>
      <c r="C3720">
        <v>850144</v>
      </c>
      <c r="D3720" t="s">
        <v>17</v>
      </c>
      <c r="E3720" t="s">
        <v>18</v>
      </c>
      <c r="H3720" t="s">
        <v>2568</v>
      </c>
      <c r="I3720" t="s">
        <v>22</v>
      </c>
      <c r="N3720" t="s">
        <v>24</v>
      </c>
      <c r="O3720" s="1">
        <v>40599.504386574074</v>
      </c>
    </row>
    <row r="3721" spans="1:15" x14ac:dyDescent="0.35">
      <c r="A3721" t="s">
        <v>15</v>
      </c>
      <c r="B3721" t="s">
        <v>16</v>
      </c>
      <c r="C3721">
        <v>320354</v>
      </c>
      <c r="D3721" t="s">
        <v>17</v>
      </c>
      <c r="E3721" t="s">
        <v>18</v>
      </c>
      <c r="F3721" t="s">
        <v>19</v>
      </c>
      <c r="H3721" t="s">
        <v>28</v>
      </c>
      <c r="I3721" t="s">
        <v>22</v>
      </c>
      <c r="N3721" t="s">
        <v>24</v>
      </c>
      <c r="O3721" s="1">
        <v>40599.812592592592</v>
      </c>
    </row>
    <row r="3722" spans="1:15" x14ac:dyDescent="0.35">
      <c r="A3722" t="s">
        <v>146</v>
      </c>
      <c r="B3722" t="s">
        <v>25</v>
      </c>
      <c r="C3722">
        <v>2895</v>
      </c>
      <c r="D3722" t="s">
        <v>17</v>
      </c>
      <c r="E3722" t="s">
        <v>18</v>
      </c>
      <c r="F3722" t="s">
        <v>19</v>
      </c>
      <c r="G3722" t="s">
        <v>27</v>
      </c>
      <c r="H3722" t="s">
        <v>74</v>
      </c>
      <c r="I3722" t="s">
        <v>22</v>
      </c>
      <c r="K3722" t="s">
        <v>195</v>
      </c>
      <c r="N3722" t="s">
        <v>24</v>
      </c>
      <c r="O3722" s="1">
        <v>40600.331354166665</v>
      </c>
    </row>
    <row r="3723" spans="1:15" x14ac:dyDescent="0.35">
      <c r="A3723" t="s">
        <v>327</v>
      </c>
      <c r="B3723" t="s">
        <v>25</v>
      </c>
      <c r="C3723">
        <v>424214</v>
      </c>
      <c r="D3723" t="s">
        <v>17</v>
      </c>
      <c r="E3723" t="s">
        <v>18</v>
      </c>
      <c r="I3723" t="s">
        <v>22</v>
      </c>
      <c r="N3723" t="s">
        <v>24</v>
      </c>
      <c r="O3723" s="1">
        <v>40600.47928240741</v>
      </c>
    </row>
    <row r="3724" spans="1:15" x14ac:dyDescent="0.35">
      <c r="A3724" t="s">
        <v>15</v>
      </c>
      <c r="B3724" t="s">
        <v>25</v>
      </c>
      <c r="C3724">
        <v>597147</v>
      </c>
      <c r="D3724" t="s">
        <v>17</v>
      </c>
      <c r="E3724" t="s">
        <v>18</v>
      </c>
      <c r="I3724" t="s">
        <v>22</v>
      </c>
      <c r="N3724" t="s">
        <v>24</v>
      </c>
      <c r="O3724" s="1">
        <v>40600.479687500003</v>
      </c>
    </row>
    <row r="3725" spans="1:15" x14ac:dyDescent="0.35">
      <c r="A3725" t="s">
        <v>15</v>
      </c>
      <c r="B3725" t="s">
        <v>25</v>
      </c>
      <c r="C3725">
        <v>706410</v>
      </c>
      <c r="D3725" t="s">
        <v>17</v>
      </c>
      <c r="E3725" t="s">
        <v>18</v>
      </c>
      <c r="F3725" t="s">
        <v>19</v>
      </c>
      <c r="H3725" t="s">
        <v>56</v>
      </c>
      <c r="I3725" t="s">
        <v>22</v>
      </c>
      <c r="N3725" t="s">
        <v>24</v>
      </c>
      <c r="O3725" s="1">
        <v>40600.647939814815</v>
      </c>
    </row>
    <row r="3726" spans="1:15" x14ac:dyDescent="0.35">
      <c r="A3726" t="s">
        <v>327</v>
      </c>
      <c r="B3726" t="s">
        <v>25</v>
      </c>
      <c r="C3726">
        <v>38877</v>
      </c>
      <c r="D3726" t="s">
        <v>17</v>
      </c>
      <c r="E3726" t="s">
        <v>18</v>
      </c>
      <c r="F3726" t="s">
        <v>96</v>
      </c>
      <c r="G3726" t="s">
        <v>27</v>
      </c>
      <c r="H3726" t="s">
        <v>769</v>
      </c>
      <c r="I3726" t="s">
        <v>22</v>
      </c>
      <c r="L3726">
        <v>1950</v>
      </c>
      <c r="N3726" t="s">
        <v>24</v>
      </c>
      <c r="O3726" s="1">
        <v>40600.972233796296</v>
      </c>
    </row>
    <row r="3727" spans="1:15" x14ac:dyDescent="0.35">
      <c r="A3727" t="s">
        <v>221</v>
      </c>
      <c r="B3727" t="s">
        <v>25</v>
      </c>
      <c r="C3727">
        <v>709921</v>
      </c>
      <c r="D3727" t="s">
        <v>17</v>
      </c>
      <c r="E3727" t="s">
        <v>18</v>
      </c>
      <c r="F3727" t="s">
        <v>19</v>
      </c>
      <c r="I3727" t="s">
        <v>22</v>
      </c>
      <c r="N3727" t="s">
        <v>24</v>
      </c>
      <c r="O3727" s="1">
        <v>40601.348263888889</v>
      </c>
    </row>
    <row r="3728" spans="1:15" x14ac:dyDescent="0.35">
      <c r="A3728" t="s">
        <v>500</v>
      </c>
      <c r="B3728" t="s">
        <v>16</v>
      </c>
      <c r="C3728">
        <v>57688</v>
      </c>
      <c r="D3728" t="s">
        <v>17</v>
      </c>
      <c r="E3728" t="s">
        <v>18</v>
      </c>
      <c r="G3728" t="s">
        <v>27</v>
      </c>
      <c r="H3728" t="s">
        <v>880</v>
      </c>
      <c r="I3728" t="s">
        <v>22</v>
      </c>
      <c r="M3728" t="s">
        <v>881</v>
      </c>
      <c r="N3728" t="s">
        <v>24</v>
      </c>
      <c r="O3728" s="1">
        <v>40601.761747685188</v>
      </c>
    </row>
    <row r="3729" spans="1:15" x14ac:dyDescent="0.35">
      <c r="A3729" t="s">
        <v>15</v>
      </c>
      <c r="B3729" t="s">
        <v>25</v>
      </c>
      <c r="C3729">
        <v>85335</v>
      </c>
      <c r="D3729" t="s">
        <v>17</v>
      </c>
      <c r="E3729" t="s">
        <v>18</v>
      </c>
      <c r="F3729" t="s">
        <v>19</v>
      </c>
      <c r="G3729" t="s">
        <v>27</v>
      </c>
      <c r="H3729" t="s">
        <v>1007</v>
      </c>
      <c r="I3729" t="s">
        <v>22</v>
      </c>
      <c r="K3729" t="s">
        <v>195</v>
      </c>
      <c r="N3729" t="s">
        <v>24</v>
      </c>
      <c r="O3729" s="1">
        <v>40601.762662037036</v>
      </c>
    </row>
    <row r="3730" spans="1:15" x14ac:dyDescent="0.35">
      <c r="A3730" t="s">
        <v>221</v>
      </c>
      <c r="B3730" t="s">
        <v>25</v>
      </c>
      <c r="C3730">
        <v>400953</v>
      </c>
      <c r="D3730" t="s">
        <v>17</v>
      </c>
      <c r="E3730" t="s">
        <v>18</v>
      </c>
      <c r="F3730" t="s">
        <v>19</v>
      </c>
      <c r="G3730" t="s">
        <v>20</v>
      </c>
      <c r="H3730" t="s">
        <v>1802</v>
      </c>
      <c r="I3730" t="s">
        <v>114</v>
      </c>
      <c r="K3730" t="s">
        <v>195</v>
      </c>
      <c r="M3730" t="s">
        <v>1803</v>
      </c>
      <c r="N3730" t="s">
        <v>34</v>
      </c>
      <c r="O3730" s="1">
        <v>40602.377222222225</v>
      </c>
    </row>
    <row r="3731" spans="1:15" x14ac:dyDescent="0.35">
      <c r="A3731" t="s">
        <v>221</v>
      </c>
      <c r="B3731" t="s">
        <v>25</v>
      </c>
      <c r="C3731">
        <v>704178</v>
      </c>
      <c r="D3731" t="s">
        <v>17</v>
      </c>
      <c r="E3731" t="s">
        <v>18</v>
      </c>
      <c r="F3731" t="s">
        <v>19</v>
      </c>
      <c r="G3731" t="s">
        <v>20</v>
      </c>
      <c r="H3731" t="s">
        <v>1057</v>
      </c>
      <c r="I3731" t="s">
        <v>22</v>
      </c>
      <c r="N3731" t="s">
        <v>34</v>
      </c>
      <c r="O3731" s="1">
        <v>40602.475312499999</v>
      </c>
    </row>
    <row r="3732" spans="1:15" x14ac:dyDescent="0.35">
      <c r="A3732" t="s">
        <v>327</v>
      </c>
      <c r="B3732" t="s">
        <v>25</v>
      </c>
      <c r="C3732">
        <v>913460</v>
      </c>
      <c r="D3732" t="s">
        <v>17</v>
      </c>
      <c r="E3732" t="s">
        <v>18</v>
      </c>
      <c r="F3732" t="s">
        <v>34</v>
      </c>
      <c r="H3732" t="s">
        <v>62</v>
      </c>
      <c r="I3732" t="s">
        <v>22</v>
      </c>
      <c r="N3732" t="s">
        <v>24</v>
      </c>
      <c r="O3732" s="1">
        <v>40602.757199074076</v>
      </c>
    </row>
    <row r="3733" spans="1:15" x14ac:dyDescent="0.35">
      <c r="A3733" t="s">
        <v>146</v>
      </c>
      <c r="B3733" t="s">
        <v>25</v>
      </c>
      <c r="C3733">
        <v>2457</v>
      </c>
      <c r="D3733" t="s">
        <v>17</v>
      </c>
      <c r="E3733" t="s">
        <v>18</v>
      </c>
      <c r="F3733" t="s">
        <v>19</v>
      </c>
      <c r="G3733" t="s">
        <v>27</v>
      </c>
      <c r="H3733" t="s">
        <v>175</v>
      </c>
      <c r="I3733" t="s">
        <v>22</v>
      </c>
      <c r="K3733" t="s">
        <v>132</v>
      </c>
      <c r="M3733" t="s">
        <v>176</v>
      </c>
      <c r="N3733" t="s">
        <v>24</v>
      </c>
      <c r="O3733" s="1">
        <v>40602.7578125</v>
      </c>
    </row>
    <row r="3734" spans="1:15" x14ac:dyDescent="0.35">
      <c r="A3734" t="s">
        <v>15</v>
      </c>
      <c r="B3734" t="s">
        <v>25</v>
      </c>
      <c r="C3734">
        <v>390300</v>
      </c>
      <c r="D3734" t="s">
        <v>17</v>
      </c>
      <c r="E3734" t="s">
        <v>18</v>
      </c>
      <c r="F3734" t="s">
        <v>19</v>
      </c>
      <c r="G3734" t="s">
        <v>20</v>
      </c>
      <c r="H3734" t="s">
        <v>377</v>
      </c>
      <c r="I3734" t="s">
        <v>22</v>
      </c>
      <c r="M3734" t="s">
        <v>1784</v>
      </c>
      <c r="N3734" t="s">
        <v>24</v>
      </c>
      <c r="O3734" s="1">
        <v>40602.822557870371</v>
      </c>
    </row>
    <row r="3735" spans="1:15" x14ac:dyDescent="0.35">
      <c r="A3735" t="s">
        <v>15</v>
      </c>
      <c r="B3735" t="s">
        <v>16</v>
      </c>
      <c r="C3735">
        <v>496348</v>
      </c>
      <c r="D3735" t="s">
        <v>17</v>
      </c>
      <c r="E3735" t="s">
        <v>18</v>
      </c>
      <c r="F3735" t="s">
        <v>19</v>
      </c>
      <c r="G3735" t="s">
        <v>20</v>
      </c>
      <c r="H3735" t="s">
        <v>849</v>
      </c>
      <c r="I3735" t="s">
        <v>22</v>
      </c>
      <c r="N3735" t="s">
        <v>24</v>
      </c>
      <c r="O3735" s="1">
        <v>40618.741875</v>
      </c>
    </row>
    <row r="3736" spans="1:15" x14ac:dyDescent="0.35">
      <c r="A3736" t="s">
        <v>327</v>
      </c>
      <c r="B3736" t="s">
        <v>16</v>
      </c>
      <c r="C3736">
        <v>78377</v>
      </c>
      <c r="D3736" t="s">
        <v>17</v>
      </c>
      <c r="E3736" t="s">
        <v>18</v>
      </c>
      <c r="F3736" t="s">
        <v>34</v>
      </c>
      <c r="G3736" t="s">
        <v>20</v>
      </c>
      <c r="H3736" t="s">
        <v>849</v>
      </c>
      <c r="I3736" t="s">
        <v>22</v>
      </c>
      <c r="N3736" t="s">
        <v>24</v>
      </c>
      <c r="O3736" s="1">
        <v>40618.742395833331</v>
      </c>
    </row>
    <row r="3737" spans="1:15" x14ac:dyDescent="0.35">
      <c r="A3737" t="s">
        <v>560</v>
      </c>
      <c r="B3737" t="s">
        <v>16</v>
      </c>
      <c r="C3737">
        <v>239059</v>
      </c>
      <c r="D3737" t="s">
        <v>836</v>
      </c>
      <c r="E3737" t="s">
        <v>18</v>
      </c>
      <c r="F3737" t="s">
        <v>19</v>
      </c>
      <c r="G3737" t="s">
        <v>20</v>
      </c>
      <c r="H3737" t="s">
        <v>791</v>
      </c>
      <c r="I3737" t="s">
        <v>22</v>
      </c>
      <c r="N3737" t="s">
        <v>24</v>
      </c>
      <c r="O3737" s="1">
        <v>40619.489814814813</v>
      </c>
    </row>
    <row r="3738" spans="1:15" x14ac:dyDescent="0.35">
      <c r="A3738" t="s">
        <v>500</v>
      </c>
      <c r="B3738" t="s">
        <v>25</v>
      </c>
      <c r="C3738">
        <v>792057</v>
      </c>
      <c r="D3738" t="s">
        <v>17</v>
      </c>
      <c r="E3738" t="s">
        <v>18</v>
      </c>
      <c r="F3738" t="s">
        <v>34</v>
      </c>
      <c r="H3738" t="s">
        <v>2450</v>
      </c>
      <c r="I3738" t="s">
        <v>22</v>
      </c>
      <c r="K3738" t="s">
        <v>197</v>
      </c>
      <c r="N3738" t="s">
        <v>24</v>
      </c>
      <c r="O3738" s="1">
        <v>40619.557719907411</v>
      </c>
    </row>
    <row r="3739" spans="1:15" x14ac:dyDescent="0.35">
      <c r="A3739" t="s">
        <v>15</v>
      </c>
      <c r="B3739" t="s">
        <v>25</v>
      </c>
      <c r="C3739">
        <v>539644</v>
      </c>
      <c r="D3739" t="s">
        <v>17</v>
      </c>
      <c r="E3739" t="s">
        <v>18</v>
      </c>
      <c r="F3739" t="s">
        <v>19</v>
      </c>
      <c r="G3739" t="s">
        <v>20</v>
      </c>
      <c r="H3739" t="s">
        <v>174</v>
      </c>
      <c r="I3739" t="s">
        <v>144</v>
      </c>
      <c r="M3739" t="s">
        <v>2060</v>
      </c>
      <c r="N3739" t="s">
        <v>24</v>
      </c>
      <c r="O3739" s="1">
        <v>40619.758194444446</v>
      </c>
    </row>
    <row r="3740" spans="1:15" x14ac:dyDescent="0.35">
      <c r="A3740" t="s">
        <v>2660</v>
      </c>
      <c r="B3740" t="s">
        <v>1112</v>
      </c>
      <c r="C3740" t="s">
        <v>2962</v>
      </c>
      <c r="D3740" t="s">
        <v>17</v>
      </c>
      <c r="E3740" t="s">
        <v>18</v>
      </c>
      <c r="F3740" t="s">
        <v>19</v>
      </c>
      <c r="G3740" t="s">
        <v>20</v>
      </c>
      <c r="H3740" t="s">
        <v>172</v>
      </c>
      <c r="I3740" t="s">
        <v>22</v>
      </c>
      <c r="M3740" t="s">
        <v>2963</v>
      </c>
      <c r="N3740" t="s">
        <v>24</v>
      </c>
      <c r="O3740" s="1">
        <v>40619.824293981481</v>
      </c>
    </row>
    <row r="3741" spans="1:15" x14ac:dyDescent="0.35">
      <c r="A3741" t="s">
        <v>560</v>
      </c>
      <c r="B3741" t="s">
        <v>25</v>
      </c>
      <c r="C3741">
        <v>769084</v>
      </c>
      <c r="D3741" t="s">
        <v>17</v>
      </c>
      <c r="E3741" t="s">
        <v>18</v>
      </c>
      <c r="F3741" t="s">
        <v>19</v>
      </c>
      <c r="G3741" t="s">
        <v>20</v>
      </c>
      <c r="H3741" t="s">
        <v>2424</v>
      </c>
      <c r="I3741" t="s">
        <v>22</v>
      </c>
      <c r="K3741" t="s">
        <v>195</v>
      </c>
      <c r="N3741" t="s">
        <v>24</v>
      </c>
      <c r="O3741" s="1">
        <v>40620.325868055559</v>
      </c>
    </row>
    <row r="3742" spans="1:15" x14ac:dyDescent="0.35">
      <c r="A3742" t="s">
        <v>221</v>
      </c>
      <c r="B3742" t="s">
        <v>25</v>
      </c>
      <c r="C3742">
        <v>282801</v>
      </c>
      <c r="D3742" t="s">
        <v>17</v>
      </c>
      <c r="E3742" t="s">
        <v>18</v>
      </c>
      <c r="F3742" t="s">
        <v>19</v>
      </c>
      <c r="G3742" t="s">
        <v>27</v>
      </c>
      <c r="H3742" t="s">
        <v>516</v>
      </c>
      <c r="I3742" t="s">
        <v>22</v>
      </c>
      <c r="L3742">
        <v>1956</v>
      </c>
      <c r="M3742" t="s">
        <v>1531</v>
      </c>
      <c r="N3742" t="s">
        <v>34</v>
      </c>
      <c r="O3742" s="1">
        <v>40620.435914351852</v>
      </c>
    </row>
    <row r="3743" spans="1:15" x14ac:dyDescent="0.35">
      <c r="B3743" t="s">
        <v>25</v>
      </c>
      <c r="C3743">
        <v>1185</v>
      </c>
      <c r="D3743" t="s">
        <v>17</v>
      </c>
      <c r="E3743" t="s">
        <v>18</v>
      </c>
      <c r="F3743" t="s">
        <v>19</v>
      </c>
      <c r="H3743" t="s">
        <v>28</v>
      </c>
      <c r="I3743" t="s">
        <v>114</v>
      </c>
      <c r="K3743" t="s">
        <v>81</v>
      </c>
      <c r="M3743" t="s">
        <v>115</v>
      </c>
      <c r="N3743" t="s">
        <v>24</v>
      </c>
      <c r="O3743" s="1">
        <v>40620.473275462966</v>
      </c>
    </row>
    <row r="3744" spans="1:15" x14ac:dyDescent="0.35">
      <c r="A3744" t="s">
        <v>327</v>
      </c>
      <c r="B3744" t="s">
        <v>25</v>
      </c>
      <c r="C3744">
        <v>82566</v>
      </c>
      <c r="D3744" t="s">
        <v>17</v>
      </c>
      <c r="E3744" t="s">
        <v>18</v>
      </c>
      <c r="F3744" t="s">
        <v>19</v>
      </c>
      <c r="G3744" t="s">
        <v>27</v>
      </c>
      <c r="I3744" t="s">
        <v>22</v>
      </c>
      <c r="N3744" t="s">
        <v>24</v>
      </c>
      <c r="O3744" s="1">
        <v>40620.650370370371</v>
      </c>
    </row>
    <row r="3745" spans="1:15" x14ac:dyDescent="0.35">
      <c r="A3745" t="s">
        <v>15</v>
      </c>
      <c r="B3745" t="s">
        <v>25</v>
      </c>
      <c r="C3745">
        <v>153778</v>
      </c>
      <c r="D3745" t="s">
        <v>17</v>
      </c>
      <c r="E3745" t="s">
        <v>18</v>
      </c>
      <c r="F3745" t="s">
        <v>19</v>
      </c>
      <c r="G3745" t="s">
        <v>20</v>
      </c>
      <c r="H3745" t="s">
        <v>56</v>
      </c>
      <c r="I3745" t="s">
        <v>144</v>
      </c>
      <c r="M3745" t="s">
        <v>20</v>
      </c>
      <c r="N3745" t="s">
        <v>24</v>
      </c>
      <c r="O3745" s="1">
        <v>40620.712824074071</v>
      </c>
    </row>
    <row r="3746" spans="1:15" x14ac:dyDescent="0.35">
      <c r="A3746" t="s">
        <v>15</v>
      </c>
      <c r="B3746" t="s">
        <v>16</v>
      </c>
      <c r="C3746">
        <v>473048</v>
      </c>
      <c r="D3746" t="s">
        <v>17</v>
      </c>
      <c r="E3746" t="s">
        <v>18</v>
      </c>
      <c r="F3746" t="s">
        <v>19</v>
      </c>
      <c r="G3746" t="s">
        <v>20</v>
      </c>
      <c r="H3746" t="s">
        <v>261</v>
      </c>
      <c r="I3746" t="s">
        <v>22</v>
      </c>
      <c r="N3746" t="s">
        <v>24</v>
      </c>
      <c r="O3746" s="1">
        <v>40620.805497685185</v>
      </c>
    </row>
    <row r="3747" spans="1:15" x14ac:dyDescent="0.35">
      <c r="A3747" t="s">
        <v>221</v>
      </c>
      <c r="B3747" t="s">
        <v>25</v>
      </c>
      <c r="C3747">
        <v>797820</v>
      </c>
      <c r="D3747" t="s">
        <v>17</v>
      </c>
      <c r="E3747" t="s">
        <v>18</v>
      </c>
      <c r="F3747" t="s">
        <v>19</v>
      </c>
      <c r="G3747" t="s">
        <v>20</v>
      </c>
      <c r="H3747" t="s">
        <v>52</v>
      </c>
      <c r="I3747" t="s">
        <v>22</v>
      </c>
      <c r="J3747">
        <v>460</v>
      </c>
      <c r="K3747" t="s">
        <v>139</v>
      </c>
      <c r="L3747">
        <v>1971</v>
      </c>
      <c r="M3747" t="s">
        <v>2455</v>
      </c>
      <c r="N3747" t="s">
        <v>34</v>
      </c>
      <c r="O3747" s="1">
        <v>40620.975960648146</v>
      </c>
    </row>
    <row r="3748" spans="1:15" x14ac:dyDescent="0.35">
      <c r="A3748" t="s">
        <v>560</v>
      </c>
      <c r="B3748" t="s">
        <v>25</v>
      </c>
      <c r="C3748">
        <v>550277</v>
      </c>
      <c r="D3748" t="s">
        <v>17</v>
      </c>
      <c r="E3748" t="s">
        <v>18</v>
      </c>
      <c r="G3748" t="s">
        <v>20</v>
      </c>
      <c r="H3748" t="s">
        <v>52</v>
      </c>
      <c r="I3748" t="s">
        <v>22</v>
      </c>
      <c r="J3748">
        <v>460</v>
      </c>
      <c r="K3748" t="s">
        <v>132</v>
      </c>
      <c r="L3748">
        <v>1966</v>
      </c>
      <c r="M3748" t="s">
        <v>2076</v>
      </c>
      <c r="N3748" t="s">
        <v>24</v>
      </c>
      <c r="O3748" s="1">
        <v>40620.978634259256</v>
      </c>
    </row>
    <row r="3749" spans="1:15" x14ac:dyDescent="0.35">
      <c r="A3749" t="s">
        <v>2482</v>
      </c>
      <c r="B3749" t="s">
        <v>25</v>
      </c>
      <c r="C3749">
        <v>846107</v>
      </c>
      <c r="D3749" t="s">
        <v>17</v>
      </c>
      <c r="E3749" t="s">
        <v>18</v>
      </c>
      <c r="G3749" t="s">
        <v>20</v>
      </c>
      <c r="H3749" t="s">
        <v>52</v>
      </c>
      <c r="I3749" t="s">
        <v>22</v>
      </c>
      <c r="L3749">
        <v>1973</v>
      </c>
      <c r="N3749" t="s">
        <v>24</v>
      </c>
      <c r="O3749" s="1">
        <v>40620.982557870368</v>
      </c>
    </row>
    <row r="3750" spans="1:15" x14ac:dyDescent="0.35">
      <c r="A3750" t="s">
        <v>2660</v>
      </c>
      <c r="B3750" t="s">
        <v>25</v>
      </c>
      <c r="C3750" t="s">
        <v>2916</v>
      </c>
      <c r="D3750" t="s">
        <v>17</v>
      </c>
      <c r="E3750" t="s">
        <v>18</v>
      </c>
      <c r="G3750" t="s">
        <v>20</v>
      </c>
      <c r="H3750" t="s">
        <v>1991</v>
      </c>
      <c r="I3750" t="s">
        <v>114</v>
      </c>
      <c r="M3750" t="s">
        <v>2917</v>
      </c>
      <c r="N3750" t="s">
        <v>24</v>
      </c>
      <c r="O3750" s="1">
        <v>40621.153182870374</v>
      </c>
    </row>
    <row r="3751" spans="1:15" x14ac:dyDescent="0.35">
      <c r="A3751" t="s">
        <v>327</v>
      </c>
      <c r="B3751" t="s">
        <v>16</v>
      </c>
      <c r="C3751">
        <v>87477</v>
      </c>
      <c r="D3751" t="s">
        <v>17</v>
      </c>
      <c r="E3751" t="s">
        <v>18</v>
      </c>
      <c r="F3751" t="s">
        <v>19</v>
      </c>
      <c r="G3751" t="s">
        <v>27</v>
      </c>
      <c r="H3751" t="s">
        <v>258</v>
      </c>
      <c r="I3751" t="s">
        <v>22</v>
      </c>
      <c r="N3751" t="s">
        <v>24</v>
      </c>
      <c r="O3751" s="1">
        <v>40621.267627314817</v>
      </c>
    </row>
    <row r="3752" spans="1:15" x14ac:dyDescent="0.35">
      <c r="A3752" t="s">
        <v>500</v>
      </c>
      <c r="B3752" t="s">
        <v>16</v>
      </c>
      <c r="C3752">
        <v>52543</v>
      </c>
      <c r="D3752" t="s">
        <v>17</v>
      </c>
      <c r="E3752" t="s">
        <v>18</v>
      </c>
      <c r="F3752" t="s">
        <v>19</v>
      </c>
      <c r="G3752" t="s">
        <v>27</v>
      </c>
      <c r="H3752" t="s">
        <v>258</v>
      </c>
      <c r="I3752" t="s">
        <v>22</v>
      </c>
      <c r="N3752" t="s">
        <v>24</v>
      </c>
      <c r="O3752" s="1">
        <v>40621.27034722222</v>
      </c>
    </row>
    <row r="3753" spans="1:15" x14ac:dyDescent="0.35">
      <c r="A3753" t="s">
        <v>327</v>
      </c>
      <c r="B3753" t="s">
        <v>16</v>
      </c>
      <c r="C3753">
        <v>10522</v>
      </c>
      <c r="D3753" t="s">
        <v>17</v>
      </c>
      <c r="E3753" t="s">
        <v>18</v>
      </c>
      <c r="F3753" t="s">
        <v>19</v>
      </c>
      <c r="G3753" t="s">
        <v>27</v>
      </c>
      <c r="H3753" t="s">
        <v>258</v>
      </c>
      <c r="I3753" t="s">
        <v>114</v>
      </c>
      <c r="K3753" t="s">
        <v>139</v>
      </c>
      <c r="N3753" t="s">
        <v>24</v>
      </c>
      <c r="O3753" s="1">
        <v>40621.276226851849</v>
      </c>
    </row>
    <row r="3754" spans="1:15" x14ac:dyDescent="0.35">
      <c r="A3754" t="s">
        <v>15</v>
      </c>
      <c r="B3754" t="s">
        <v>25</v>
      </c>
      <c r="C3754">
        <v>830400</v>
      </c>
      <c r="D3754" t="s">
        <v>17</v>
      </c>
      <c r="E3754" t="s">
        <v>18</v>
      </c>
      <c r="F3754" t="s">
        <v>19</v>
      </c>
      <c r="H3754" t="s">
        <v>2525</v>
      </c>
      <c r="I3754" t="s">
        <v>22</v>
      </c>
      <c r="N3754" t="s">
        <v>24</v>
      </c>
      <c r="O3754" s="1">
        <v>40621.333437499998</v>
      </c>
    </row>
    <row r="3755" spans="1:15" x14ac:dyDescent="0.35">
      <c r="A3755" t="s">
        <v>500</v>
      </c>
      <c r="B3755" t="s">
        <v>25</v>
      </c>
      <c r="C3755">
        <v>468459</v>
      </c>
      <c r="D3755" t="s">
        <v>17</v>
      </c>
      <c r="E3755" t="s">
        <v>18</v>
      </c>
      <c r="F3755" t="s">
        <v>19</v>
      </c>
      <c r="G3755" t="s">
        <v>20</v>
      </c>
      <c r="H3755" t="s">
        <v>254</v>
      </c>
      <c r="I3755" t="s">
        <v>22</v>
      </c>
      <c r="L3755">
        <v>1964</v>
      </c>
      <c r="N3755" t="s">
        <v>24</v>
      </c>
      <c r="O3755" s="1">
        <v>40621.369398148148</v>
      </c>
    </row>
    <row r="3756" spans="1:15" x14ac:dyDescent="0.35">
      <c r="A3756" t="s">
        <v>327</v>
      </c>
      <c r="B3756" t="s">
        <v>25</v>
      </c>
      <c r="C3756">
        <v>789168</v>
      </c>
      <c r="D3756" t="s">
        <v>17</v>
      </c>
      <c r="E3756" t="s">
        <v>18</v>
      </c>
      <c r="F3756" t="s">
        <v>34</v>
      </c>
      <c r="G3756" t="s">
        <v>20</v>
      </c>
      <c r="I3756" t="s">
        <v>22</v>
      </c>
      <c r="N3756" t="s">
        <v>24</v>
      </c>
      <c r="O3756" s="1">
        <v>40621.373460648145</v>
      </c>
    </row>
    <row r="3757" spans="1:15" x14ac:dyDescent="0.35">
      <c r="A3757" t="s">
        <v>15</v>
      </c>
      <c r="B3757" t="s">
        <v>16</v>
      </c>
      <c r="C3757">
        <v>805130</v>
      </c>
      <c r="D3757" t="s">
        <v>17</v>
      </c>
      <c r="E3757" t="s">
        <v>18</v>
      </c>
      <c r="F3757" t="s">
        <v>19</v>
      </c>
      <c r="G3757" t="s">
        <v>20</v>
      </c>
      <c r="H3757" t="s">
        <v>254</v>
      </c>
      <c r="I3757" t="s">
        <v>22</v>
      </c>
      <c r="K3757" t="s">
        <v>81</v>
      </c>
      <c r="N3757" t="s">
        <v>24</v>
      </c>
      <c r="O3757" s="1">
        <v>40622.664722222224</v>
      </c>
    </row>
    <row r="3758" spans="1:15" x14ac:dyDescent="0.35">
      <c r="A3758" t="s">
        <v>59</v>
      </c>
      <c r="B3758" t="s">
        <v>25</v>
      </c>
      <c r="C3758">
        <v>4280</v>
      </c>
      <c r="D3758" t="s">
        <v>17</v>
      </c>
      <c r="E3758" t="s">
        <v>36</v>
      </c>
      <c r="F3758" t="s">
        <v>34</v>
      </c>
      <c r="G3758" t="s">
        <v>27</v>
      </c>
      <c r="H3758" t="s">
        <v>71</v>
      </c>
      <c r="I3758" t="s">
        <v>22</v>
      </c>
      <c r="K3758" t="s">
        <v>81</v>
      </c>
      <c r="M3758" t="s">
        <v>252</v>
      </c>
      <c r="N3758" t="s">
        <v>24</v>
      </c>
      <c r="O3758" s="1">
        <v>40622.782326388886</v>
      </c>
    </row>
    <row r="3759" spans="1:15" x14ac:dyDescent="0.35">
      <c r="A3759" t="s">
        <v>560</v>
      </c>
      <c r="B3759" t="s">
        <v>25</v>
      </c>
      <c r="C3759">
        <v>519653</v>
      </c>
      <c r="D3759" t="s">
        <v>17</v>
      </c>
      <c r="E3759" t="s">
        <v>18</v>
      </c>
      <c r="F3759" t="s">
        <v>34</v>
      </c>
      <c r="H3759" t="s">
        <v>400</v>
      </c>
      <c r="I3759" t="s">
        <v>22</v>
      </c>
      <c r="N3759" t="s">
        <v>24</v>
      </c>
      <c r="O3759" s="1">
        <v>40623.1562962963</v>
      </c>
    </row>
    <row r="3760" spans="1:15" x14ac:dyDescent="0.35">
      <c r="A3760" t="s">
        <v>15</v>
      </c>
      <c r="B3760" t="s">
        <v>25</v>
      </c>
      <c r="C3760">
        <v>760398</v>
      </c>
      <c r="D3760" t="s">
        <v>17</v>
      </c>
      <c r="E3760" t="s">
        <v>18</v>
      </c>
      <c r="F3760" t="s">
        <v>19</v>
      </c>
      <c r="G3760" t="s">
        <v>20</v>
      </c>
      <c r="I3760" t="s">
        <v>22</v>
      </c>
      <c r="K3760" t="s">
        <v>31</v>
      </c>
      <c r="N3760" t="s">
        <v>24</v>
      </c>
      <c r="O3760" s="1">
        <v>40623.783263888887</v>
      </c>
    </row>
    <row r="3761" spans="1:15" x14ac:dyDescent="0.35">
      <c r="A3761" t="s">
        <v>15</v>
      </c>
      <c r="B3761" t="s">
        <v>25</v>
      </c>
      <c r="C3761">
        <v>693958</v>
      </c>
      <c r="D3761" t="s">
        <v>17</v>
      </c>
      <c r="E3761" t="s">
        <v>18</v>
      </c>
      <c r="F3761" t="s">
        <v>19</v>
      </c>
      <c r="G3761" t="s">
        <v>20</v>
      </c>
      <c r="H3761" t="s">
        <v>290</v>
      </c>
      <c r="I3761" t="s">
        <v>22</v>
      </c>
      <c r="N3761" t="s">
        <v>24</v>
      </c>
      <c r="O3761" s="1">
        <v>40624.156678240739</v>
      </c>
    </row>
    <row r="3762" spans="1:15" x14ac:dyDescent="0.35">
      <c r="A3762" t="s">
        <v>221</v>
      </c>
      <c r="B3762" t="s">
        <v>25</v>
      </c>
      <c r="C3762">
        <v>15986</v>
      </c>
      <c r="D3762" t="s">
        <v>17</v>
      </c>
      <c r="E3762" t="s">
        <v>18</v>
      </c>
      <c r="F3762" t="s">
        <v>19</v>
      </c>
      <c r="G3762" t="s">
        <v>20</v>
      </c>
      <c r="H3762" t="s">
        <v>433</v>
      </c>
      <c r="I3762" t="s">
        <v>114</v>
      </c>
      <c r="K3762" t="s">
        <v>139</v>
      </c>
      <c r="L3762">
        <v>1946</v>
      </c>
      <c r="M3762" t="s">
        <v>513</v>
      </c>
      <c r="N3762" t="s">
        <v>167</v>
      </c>
      <c r="O3762" s="1">
        <v>40624.244270833333</v>
      </c>
    </row>
    <row r="3763" spans="1:15" x14ac:dyDescent="0.35">
      <c r="A3763" t="s">
        <v>221</v>
      </c>
      <c r="B3763" t="s">
        <v>25</v>
      </c>
      <c r="C3763">
        <v>823572</v>
      </c>
      <c r="D3763" t="s">
        <v>17</v>
      </c>
      <c r="E3763" t="s">
        <v>18</v>
      </c>
      <c r="F3763" t="s">
        <v>19</v>
      </c>
      <c r="H3763" t="s">
        <v>433</v>
      </c>
      <c r="I3763" t="s">
        <v>22</v>
      </c>
      <c r="K3763" t="s">
        <v>81</v>
      </c>
      <c r="L3763">
        <v>1974</v>
      </c>
      <c r="M3763" t="s">
        <v>2505</v>
      </c>
      <c r="N3763" t="s">
        <v>34</v>
      </c>
      <c r="O3763" s="1">
        <v>40624.248703703706</v>
      </c>
    </row>
    <row r="3764" spans="1:15" x14ac:dyDescent="0.35">
      <c r="A3764" t="s">
        <v>327</v>
      </c>
      <c r="B3764" t="s">
        <v>25</v>
      </c>
      <c r="C3764">
        <v>179510</v>
      </c>
      <c r="D3764" t="s">
        <v>17</v>
      </c>
      <c r="E3764" t="s">
        <v>18</v>
      </c>
      <c r="F3764" t="s">
        <v>19</v>
      </c>
      <c r="H3764" t="s">
        <v>433</v>
      </c>
      <c r="I3764" t="s">
        <v>114</v>
      </c>
      <c r="N3764" t="s">
        <v>24</v>
      </c>
      <c r="O3764" s="1">
        <v>40624.249861111108</v>
      </c>
    </row>
    <row r="3765" spans="1:15" x14ac:dyDescent="0.35">
      <c r="A3765" t="s">
        <v>15</v>
      </c>
      <c r="B3765" t="s">
        <v>16</v>
      </c>
      <c r="C3765">
        <v>145576</v>
      </c>
      <c r="D3765" t="s">
        <v>17</v>
      </c>
      <c r="E3765" t="s">
        <v>18</v>
      </c>
      <c r="F3765" t="s">
        <v>19</v>
      </c>
      <c r="G3765" t="s">
        <v>20</v>
      </c>
      <c r="H3765" t="s">
        <v>28</v>
      </c>
      <c r="I3765" t="s">
        <v>22</v>
      </c>
      <c r="M3765" t="s">
        <v>1231</v>
      </c>
      <c r="N3765" t="s">
        <v>24</v>
      </c>
      <c r="O3765" s="1">
        <v>40624.88989583333</v>
      </c>
    </row>
    <row r="3766" spans="1:15" x14ac:dyDescent="0.35">
      <c r="A3766" t="s">
        <v>221</v>
      </c>
      <c r="B3766" t="s">
        <v>25</v>
      </c>
      <c r="C3766">
        <v>61094</v>
      </c>
      <c r="D3766" t="s">
        <v>17</v>
      </c>
      <c r="E3766" t="s">
        <v>18</v>
      </c>
      <c r="F3766" t="s">
        <v>19</v>
      </c>
      <c r="G3766" t="s">
        <v>27</v>
      </c>
      <c r="H3766" t="s">
        <v>56</v>
      </c>
      <c r="I3766" t="s">
        <v>22</v>
      </c>
      <c r="M3766" t="s">
        <v>907</v>
      </c>
      <c r="N3766" t="s">
        <v>24</v>
      </c>
      <c r="O3766" s="1">
        <v>40624.900324074071</v>
      </c>
    </row>
    <row r="3767" spans="1:15" ht="159.5" x14ac:dyDescent="0.35">
      <c r="A3767" t="s">
        <v>221</v>
      </c>
      <c r="B3767" t="s">
        <v>25</v>
      </c>
      <c r="C3767">
        <v>6125</v>
      </c>
      <c r="D3767" t="s">
        <v>17</v>
      </c>
      <c r="E3767" t="s">
        <v>18</v>
      </c>
      <c r="F3767" t="s">
        <v>19</v>
      </c>
      <c r="G3767" t="s">
        <v>27</v>
      </c>
      <c r="H3767" t="s">
        <v>71</v>
      </c>
      <c r="I3767" t="s">
        <v>22</v>
      </c>
      <c r="J3767">
        <v>460</v>
      </c>
      <c r="K3767" t="s">
        <v>139</v>
      </c>
      <c r="M3767" s="3" t="s">
        <v>322</v>
      </c>
      <c r="N3767" t="s">
        <v>34</v>
      </c>
      <c r="O3767" s="1">
        <v>40624.965752314813</v>
      </c>
    </row>
    <row r="3768" spans="1:15" x14ac:dyDescent="0.35">
      <c r="A3768" t="s">
        <v>15</v>
      </c>
      <c r="B3768" t="s">
        <v>16</v>
      </c>
      <c r="C3768">
        <v>268348</v>
      </c>
      <c r="D3768" t="s">
        <v>17</v>
      </c>
      <c r="E3768" t="s">
        <v>18</v>
      </c>
      <c r="I3768" t="s">
        <v>22</v>
      </c>
      <c r="N3768" t="s">
        <v>24</v>
      </c>
      <c r="O3768" s="1">
        <v>40625.630601851852</v>
      </c>
    </row>
    <row r="3769" spans="1:15" x14ac:dyDescent="0.35">
      <c r="A3769" t="s">
        <v>146</v>
      </c>
      <c r="B3769" t="s">
        <v>25</v>
      </c>
      <c r="C3769">
        <v>4162</v>
      </c>
      <c r="D3769" t="s">
        <v>17</v>
      </c>
      <c r="E3769" t="s">
        <v>18</v>
      </c>
      <c r="F3769" t="s">
        <v>19</v>
      </c>
      <c r="G3769" t="s">
        <v>27</v>
      </c>
      <c r="H3769" t="s">
        <v>243</v>
      </c>
      <c r="I3769" t="s">
        <v>22</v>
      </c>
      <c r="K3769" t="s">
        <v>81</v>
      </c>
      <c r="L3769">
        <v>1937</v>
      </c>
      <c r="N3769" t="s">
        <v>24</v>
      </c>
      <c r="O3769" s="1">
        <v>40625.657569444447</v>
      </c>
    </row>
    <row r="3770" spans="1:15" x14ac:dyDescent="0.35">
      <c r="A3770" t="s">
        <v>221</v>
      </c>
      <c r="B3770" t="s">
        <v>25</v>
      </c>
      <c r="C3770">
        <v>265975</v>
      </c>
      <c r="D3770" t="s">
        <v>17</v>
      </c>
      <c r="E3770" t="s">
        <v>18</v>
      </c>
      <c r="G3770" t="s">
        <v>27</v>
      </c>
      <c r="H3770" t="s">
        <v>388</v>
      </c>
      <c r="I3770" t="s">
        <v>22</v>
      </c>
      <c r="M3770" t="s">
        <v>1482</v>
      </c>
      <c r="N3770" t="s">
        <v>34</v>
      </c>
      <c r="O3770" s="1">
        <v>40625.933275462965</v>
      </c>
    </row>
    <row r="3771" spans="1:15" x14ac:dyDescent="0.35">
      <c r="A3771" t="s">
        <v>221</v>
      </c>
      <c r="B3771" t="s">
        <v>25</v>
      </c>
      <c r="C3771">
        <v>138993</v>
      </c>
      <c r="D3771" t="s">
        <v>17</v>
      </c>
      <c r="E3771" t="s">
        <v>18</v>
      </c>
      <c r="F3771" t="s">
        <v>19</v>
      </c>
      <c r="G3771" t="s">
        <v>20</v>
      </c>
      <c r="I3771" t="s">
        <v>22</v>
      </c>
      <c r="N3771" t="s">
        <v>34</v>
      </c>
      <c r="O3771" s="1">
        <v>40626.206111111111</v>
      </c>
    </row>
    <row r="3772" spans="1:15" x14ac:dyDescent="0.35">
      <c r="A3772" t="s">
        <v>500</v>
      </c>
      <c r="B3772" t="s">
        <v>25</v>
      </c>
      <c r="C3772">
        <v>604178</v>
      </c>
      <c r="D3772" t="s">
        <v>17</v>
      </c>
      <c r="E3772" t="s">
        <v>18</v>
      </c>
      <c r="F3772" t="s">
        <v>34</v>
      </c>
      <c r="G3772" t="s">
        <v>20</v>
      </c>
      <c r="H3772" t="s">
        <v>373</v>
      </c>
      <c r="I3772" t="s">
        <v>144</v>
      </c>
      <c r="K3772" t="s">
        <v>168</v>
      </c>
      <c r="L3772">
        <v>1967</v>
      </c>
      <c r="N3772" t="s">
        <v>24</v>
      </c>
      <c r="O3772" s="1">
        <v>40626.246030092596</v>
      </c>
    </row>
    <row r="3773" spans="1:15" x14ac:dyDescent="0.35">
      <c r="A3773" t="s">
        <v>186</v>
      </c>
      <c r="B3773" t="s">
        <v>25</v>
      </c>
      <c r="C3773">
        <v>25938</v>
      </c>
      <c r="D3773" t="s">
        <v>17</v>
      </c>
      <c r="E3773" t="s">
        <v>18</v>
      </c>
      <c r="F3773" t="s">
        <v>19</v>
      </c>
      <c r="G3773" t="s">
        <v>27</v>
      </c>
      <c r="H3773" t="s">
        <v>654</v>
      </c>
      <c r="I3773" t="s">
        <v>22</v>
      </c>
      <c r="K3773" t="s">
        <v>195</v>
      </c>
      <c r="N3773" t="s">
        <v>24</v>
      </c>
      <c r="O3773" s="1">
        <v>40626.468414351853</v>
      </c>
    </row>
    <row r="3774" spans="1:15" x14ac:dyDescent="0.35">
      <c r="A3774" t="s">
        <v>759</v>
      </c>
      <c r="B3774" t="s">
        <v>25</v>
      </c>
      <c r="C3774">
        <v>385107</v>
      </c>
      <c r="D3774" t="s">
        <v>17</v>
      </c>
      <c r="E3774" t="s">
        <v>18</v>
      </c>
      <c r="F3774" t="s">
        <v>19</v>
      </c>
      <c r="G3774" t="s">
        <v>20</v>
      </c>
      <c r="H3774" t="s">
        <v>113</v>
      </c>
      <c r="I3774" t="s">
        <v>22</v>
      </c>
      <c r="J3774">
        <v>460</v>
      </c>
      <c r="K3774" t="s">
        <v>81</v>
      </c>
      <c r="L3774">
        <v>1962</v>
      </c>
      <c r="M3774" t="s">
        <v>1759</v>
      </c>
      <c r="N3774" t="s">
        <v>24</v>
      </c>
      <c r="O3774" s="1">
        <v>40627.077002314814</v>
      </c>
    </row>
    <row r="3775" spans="1:15" x14ac:dyDescent="0.35">
      <c r="A3775" t="s">
        <v>759</v>
      </c>
      <c r="B3775" t="s">
        <v>25</v>
      </c>
      <c r="C3775">
        <v>380075</v>
      </c>
      <c r="D3775" t="s">
        <v>17</v>
      </c>
      <c r="E3775" t="s">
        <v>18</v>
      </c>
      <c r="F3775" t="s">
        <v>96</v>
      </c>
      <c r="G3775" t="s">
        <v>20</v>
      </c>
      <c r="H3775" t="s">
        <v>113</v>
      </c>
      <c r="I3775" t="s">
        <v>22</v>
      </c>
      <c r="J3775">
        <v>460</v>
      </c>
      <c r="K3775" t="s">
        <v>81</v>
      </c>
      <c r="L3775">
        <v>1962</v>
      </c>
      <c r="M3775" t="s">
        <v>1735</v>
      </c>
      <c r="N3775" t="s">
        <v>24</v>
      </c>
      <c r="O3775" s="1">
        <v>40627.088599537034</v>
      </c>
    </row>
    <row r="3776" spans="1:15" x14ac:dyDescent="0.35">
      <c r="A3776" t="s">
        <v>15</v>
      </c>
      <c r="B3776" t="s">
        <v>16</v>
      </c>
      <c r="C3776" t="s">
        <v>3023</v>
      </c>
      <c r="D3776" t="s">
        <v>17</v>
      </c>
      <c r="E3776" t="s">
        <v>18</v>
      </c>
      <c r="F3776" t="s">
        <v>19</v>
      </c>
      <c r="H3776" t="s">
        <v>3024</v>
      </c>
      <c r="I3776" t="s">
        <v>22</v>
      </c>
      <c r="M3776" t="s">
        <v>3025</v>
      </c>
      <c r="N3776" t="s">
        <v>24</v>
      </c>
      <c r="O3776" s="1">
        <v>40627.336805555555</v>
      </c>
    </row>
    <row r="3777" spans="1:15" ht="333.5" x14ac:dyDescent="0.35">
      <c r="A3777" t="s">
        <v>560</v>
      </c>
      <c r="B3777" t="s">
        <v>25</v>
      </c>
      <c r="C3777">
        <v>49677</v>
      </c>
      <c r="D3777" t="s">
        <v>17</v>
      </c>
      <c r="E3777" t="s">
        <v>18</v>
      </c>
      <c r="F3777" t="s">
        <v>19</v>
      </c>
      <c r="G3777" t="s">
        <v>27</v>
      </c>
      <c r="H3777" t="s">
        <v>763</v>
      </c>
      <c r="I3777" t="s">
        <v>63</v>
      </c>
      <c r="L3777" t="s">
        <v>833</v>
      </c>
      <c r="M3777" s="3" t="s">
        <v>834</v>
      </c>
      <c r="N3777" t="s">
        <v>34</v>
      </c>
      <c r="O3777" s="1">
        <v>40627.500335648147</v>
      </c>
    </row>
    <row r="3778" spans="1:15" x14ac:dyDescent="0.35">
      <c r="A3778" t="s">
        <v>59</v>
      </c>
      <c r="B3778" t="s">
        <v>16</v>
      </c>
      <c r="C3778">
        <v>4391</v>
      </c>
      <c r="D3778" t="s">
        <v>17</v>
      </c>
      <c r="E3778" t="s">
        <v>18</v>
      </c>
      <c r="F3778" t="s">
        <v>19</v>
      </c>
      <c r="G3778" t="s">
        <v>27</v>
      </c>
      <c r="H3778" t="s">
        <v>258</v>
      </c>
      <c r="I3778" t="s">
        <v>259</v>
      </c>
      <c r="K3778" t="s">
        <v>132</v>
      </c>
      <c r="M3778" t="s">
        <v>260</v>
      </c>
      <c r="N3778" t="s">
        <v>24</v>
      </c>
      <c r="O3778" s="1">
        <v>40627.523923611108</v>
      </c>
    </row>
    <row r="3779" spans="1:15" x14ac:dyDescent="0.35">
      <c r="A3779" t="s">
        <v>560</v>
      </c>
      <c r="B3779" t="s">
        <v>16</v>
      </c>
      <c r="C3779">
        <v>166390</v>
      </c>
      <c r="D3779" t="s">
        <v>17</v>
      </c>
      <c r="E3779" t="s">
        <v>18</v>
      </c>
      <c r="F3779" t="s">
        <v>19</v>
      </c>
      <c r="G3779" t="s">
        <v>20</v>
      </c>
      <c r="H3779" t="s">
        <v>88</v>
      </c>
      <c r="I3779" t="s">
        <v>22</v>
      </c>
      <c r="N3779" t="s">
        <v>24</v>
      </c>
      <c r="O3779" s="1">
        <v>40627.671597222223</v>
      </c>
    </row>
    <row r="3780" spans="1:15" x14ac:dyDescent="0.35">
      <c r="A3780" t="s">
        <v>221</v>
      </c>
      <c r="B3780" t="s">
        <v>16</v>
      </c>
      <c r="C3780">
        <v>22792</v>
      </c>
      <c r="D3780" t="s">
        <v>17</v>
      </c>
      <c r="E3780" t="s">
        <v>18</v>
      </c>
      <c r="F3780" t="s">
        <v>19</v>
      </c>
      <c r="G3780" t="s">
        <v>27</v>
      </c>
      <c r="I3780" t="s">
        <v>22</v>
      </c>
      <c r="N3780" t="s">
        <v>24</v>
      </c>
      <c r="O3780" s="1">
        <v>40628.612256944441</v>
      </c>
    </row>
    <row r="3781" spans="1:15" ht="261" x14ac:dyDescent="0.35">
      <c r="A3781" t="s">
        <v>15</v>
      </c>
      <c r="B3781" t="s">
        <v>16</v>
      </c>
      <c r="C3781">
        <v>650471</v>
      </c>
      <c r="D3781" t="s">
        <v>17</v>
      </c>
      <c r="E3781" t="s">
        <v>18</v>
      </c>
      <c r="F3781" t="s">
        <v>19</v>
      </c>
      <c r="G3781" t="s">
        <v>20</v>
      </c>
      <c r="H3781" t="s">
        <v>130</v>
      </c>
      <c r="I3781" t="s">
        <v>22</v>
      </c>
      <c r="L3781" t="s">
        <v>2241</v>
      </c>
      <c r="M3781" s="3" t="s">
        <v>2242</v>
      </c>
      <c r="N3781" t="s">
        <v>24</v>
      </c>
      <c r="O3781" s="1">
        <v>40628.630185185182</v>
      </c>
    </row>
    <row r="3782" spans="1:15" x14ac:dyDescent="0.35">
      <c r="A3782" t="s">
        <v>15</v>
      </c>
      <c r="B3782" t="s">
        <v>16</v>
      </c>
      <c r="C3782">
        <v>439757</v>
      </c>
      <c r="D3782" t="s">
        <v>17</v>
      </c>
      <c r="E3782" t="s">
        <v>18</v>
      </c>
      <c r="F3782" t="s">
        <v>19</v>
      </c>
      <c r="G3782" t="s">
        <v>20</v>
      </c>
      <c r="H3782" t="s">
        <v>254</v>
      </c>
      <c r="I3782" t="s">
        <v>22</v>
      </c>
      <c r="M3782" t="s">
        <v>1887</v>
      </c>
      <c r="N3782" t="s">
        <v>24</v>
      </c>
      <c r="O3782" s="1">
        <v>40628.657060185185</v>
      </c>
    </row>
    <row r="3783" spans="1:15" x14ac:dyDescent="0.35">
      <c r="A3783" t="s">
        <v>15</v>
      </c>
      <c r="B3783" t="s">
        <v>16</v>
      </c>
      <c r="C3783">
        <v>322289</v>
      </c>
      <c r="D3783" t="s">
        <v>17</v>
      </c>
      <c r="E3783" t="s">
        <v>18</v>
      </c>
      <c r="G3783" t="s">
        <v>20</v>
      </c>
      <c r="H3783" t="s">
        <v>128</v>
      </c>
      <c r="I3783" t="s">
        <v>22</v>
      </c>
      <c r="K3783" t="s">
        <v>81</v>
      </c>
      <c r="N3783" t="s">
        <v>24</v>
      </c>
      <c r="O3783" s="1">
        <v>40628.948912037034</v>
      </c>
    </row>
    <row r="3784" spans="1:15" x14ac:dyDescent="0.35">
      <c r="A3784" t="s">
        <v>15</v>
      </c>
      <c r="B3784" t="s">
        <v>25</v>
      </c>
      <c r="C3784">
        <v>728746</v>
      </c>
      <c r="D3784" t="s">
        <v>17</v>
      </c>
      <c r="E3784" t="s">
        <v>18</v>
      </c>
      <c r="F3784" t="s">
        <v>19</v>
      </c>
      <c r="G3784" t="s">
        <v>20</v>
      </c>
      <c r="H3784" t="s">
        <v>2157</v>
      </c>
      <c r="I3784" t="s">
        <v>22</v>
      </c>
      <c r="K3784" t="s">
        <v>195</v>
      </c>
      <c r="N3784" t="s">
        <v>24</v>
      </c>
      <c r="O3784" s="1">
        <v>40628.971018518518</v>
      </c>
    </row>
    <row r="3785" spans="1:15" x14ac:dyDescent="0.35">
      <c r="A3785" t="s">
        <v>972</v>
      </c>
      <c r="B3785" t="s">
        <v>25</v>
      </c>
      <c r="C3785">
        <v>712741</v>
      </c>
      <c r="D3785" t="s">
        <v>17</v>
      </c>
      <c r="E3785" t="s">
        <v>18</v>
      </c>
      <c r="F3785" t="s">
        <v>19</v>
      </c>
      <c r="G3785" t="s">
        <v>20</v>
      </c>
      <c r="H3785" t="s">
        <v>258</v>
      </c>
      <c r="I3785" t="s">
        <v>22</v>
      </c>
      <c r="K3785" t="s">
        <v>493</v>
      </c>
      <c r="L3785">
        <v>1972</v>
      </c>
      <c r="M3785" t="s">
        <v>2353</v>
      </c>
      <c r="N3785" t="s">
        <v>24</v>
      </c>
      <c r="O3785" s="1">
        <v>40629.41196759259</v>
      </c>
    </row>
    <row r="3786" spans="1:15" x14ac:dyDescent="0.35">
      <c r="A3786" t="s">
        <v>221</v>
      </c>
      <c r="B3786" t="s">
        <v>25</v>
      </c>
      <c r="C3786">
        <v>19180</v>
      </c>
      <c r="D3786" t="s">
        <v>17</v>
      </c>
      <c r="E3786" t="s">
        <v>18</v>
      </c>
      <c r="F3786" t="s">
        <v>19</v>
      </c>
      <c r="G3786" t="s">
        <v>27</v>
      </c>
      <c r="H3786" t="s">
        <v>572</v>
      </c>
      <c r="I3786" t="s">
        <v>180</v>
      </c>
      <c r="N3786" t="s">
        <v>24</v>
      </c>
      <c r="O3786" s="1">
        <v>40629.665543981479</v>
      </c>
    </row>
    <row r="3787" spans="1:15" x14ac:dyDescent="0.35">
      <c r="A3787" t="s">
        <v>15</v>
      </c>
      <c r="B3787" t="s">
        <v>1112</v>
      </c>
      <c r="C3787">
        <v>421889</v>
      </c>
      <c r="D3787" t="s">
        <v>17</v>
      </c>
      <c r="E3787" t="s">
        <v>18</v>
      </c>
      <c r="F3787" t="s">
        <v>96</v>
      </c>
      <c r="G3787" t="s">
        <v>20</v>
      </c>
      <c r="H3787" t="s">
        <v>52</v>
      </c>
      <c r="I3787" t="s">
        <v>180</v>
      </c>
      <c r="N3787" t="s">
        <v>24</v>
      </c>
      <c r="O3787" s="1">
        <v>40629.77449074074</v>
      </c>
    </row>
    <row r="3788" spans="1:15" ht="174" x14ac:dyDescent="0.35">
      <c r="A3788" t="s">
        <v>142</v>
      </c>
      <c r="B3788" t="s">
        <v>16</v>
      </c>
      <c r="C3788">
        <v>6480</v>
      </c>
      <c r="D3788" t="s">
        <v>17</v>
      </c>
      <c r="E3788" t="s">
        <v>36</v>
      </c>
      <c r="F3788" t="s">
        <v>19</v>
      </c>
      <c r="G3788" t="s">
        <v>27</v>
      </c>
      <c r="H3788" t="s">
        <v>135</v>
      </c>
      <c r="I3788" t="s">
        <v>22</v>
      </c>
      <c r="J3788">
        <v>123</v>
      </c>
      <c r="M3788" s="3" t="s">
        <v>336</v>
      </c>
      <c r="N3788" t="s">
        <v>167</v>
      </c>
      <c r="O3788" s="1">
        <v>40629.844861111109</v>
      </c>
    </row>
    <row r="3789" spans="1:15" x14ac:dyDescent="0.35">
      <c r="A3789" t="s">
        <v>560</v>
      </c>
      <c r="B3789" t="s">
        <v>25</v>
      </c>
      <c r="C3789">
        <v>769065</v>
      </c>
      <c r="D3789" t="s">
        <v>17</v>
      </c>
      <c r="E3789" t="s">
        <v>18</v>
      </c>
      <c r="F3789" t="s">
        <v>19</v>
      </c>
      <c r="G3789" t="s">
        <v>20</v>
      </c>
      <c r="H3789" t="s">
        <v>592</v>
      </c>
      <c r="I3789" t="s">
        <v>22</v>
      </c>
      <c r="K3789" t="s">
        <v>195</v>
      </c>
      <c r="N3789" t="s">
        <v>167</v>
      </c>
      <c r="O3789" s="1">
        <v>40629.850185185183</v>
      </c>
    </row>
    <row r="3790" spans="1:15" ht="130.5" x14ac:dyDescent="0.35">
      <c r="A3790" t="s">
        <v>15</v>
      </c>
      <c r="B3790" t="s">
        <v>16</v>
      </c>
      <c r="C3790">
        <v>245362</v>
      </c>
      <c r="D3790" t="s">
        <v>17</v>
      </c>
      <c r="E3790" t="s">
        <v>18</v>
      </c>
      <c r="F3790" t="s">
        <v>19</v>
      </c>
      <c r="G3790" t="s">
        <v>20</v>
      </c>
      <c r="H3790" t="s">
        <v>1438</v>
      </c>
      <c r="I3790" t="s">
        <v>22</v>
      </c>
      <c r="M3790" s="3" t="s">
        <v>1439</v>
      </c>
      <c r="N3790" t="s">
        <v>24</v>
      </c>
      <c r="O3790" s="1">
        <v>40629.928842592592</v>
      </c>
    </row>
    <row r="3791" spans="1:15" x14ac:dyDescent="0.35">
      <c r="A3791" t="s">
        <v>15</v>
      </c>
      <c r="B3791" t="s">
        <v>25</v>
      </c>
      <c r="C3791">
        <v>461622</v>
      </c>
      <c r="D3791" t="s">
        <v>17</v>
      </c>
      <c r="E3791" t="s">
        <v>18</v>
      </c>
      <c r="I3791" t="s">
        <v>22</v>
      </c>
      <c r="N3791" t="s">
        <v>24</v>
      </c>
      <c r="O3791" s="1">
        <v>40630.414849537039</v>
      </c>
    </row>
    <row r="3792" spans="1:15" x14ac:dyDescent="0.35">
      <c r="A3792" t="s">
        <v>327</v>
      </c>
      <c r="B3792" t="s">
        <v>25</v>
      </c>
      <c r="C3792">
        <v>265861</v>
      </c>
      <c r="D3792" t="s">
        <v>17</v>
      </c>
      <c r="E3792" t="s">
        <v>18</v>
      </c>
      <c r="G3792" t="s">
        <v>20</v>
      </c>
      <c r="I3792" t="s">
        <v>22</v>
      </c>
      <c r="N3792" t="s">
        <v>24</v>
      </c>
      <c r="O3792" s="1">
        <v>40631.405462962961</v>
      </c>
    </row>
    <row r="3793" spans="1:15" x14ac:dyDescent="0.35">
      <c r="A3793" t="s">
        <v>15</v>
      </c>
      <c r="B3793" t="s">
        <v>25</v>
      </c>
      <c r="C3793">
        <v>85261</v>
      </c>
      <c r="D3793" t="s">
        <v>17</v>
      </c>
      <c r="E3793" t="s">
        <v>18</v>
      </c>
      <c r="G3793" t="s">
        <v>27</v>
      </c>
      <c r="H3793" t="s">
        <v>1005</v>
      </c>
      <c r="I3793" t="s">
        <v>22</v>
      </c>
      <c r="L3793">
        <v>1953</v>
      </c>
      <c r="M3793" t="s">
        <v>1006</v>
      </c>
      <c r="N3793" t="s">
        <v>24</v>
      </c>
      <c r="O3793" s="1">
        <v>40631.444421296299</v>
      </c>
    </row>
    <row r="3794" spans="1:15" x14ac:dyDescent="0.35">
      <c r="A3794" t="s">
        <v>15</v>
      </c>
      <c r="B3794" t="s">
        <v>25</v>
      </c>
      <c r="C3794">
        <v>85281</v>
      </c>
      <c r="D3794" t="s">
        <v>17</v>
      </c>
      <c r="E3794" t="s">
        <v>18</v>
      </c>
      <c r="G3794" t="s">
        <v>27</v>
      </c>
      <c r="H3794" t="s">
        <v>1005</v>
      </c>
      <c r="I3794" t="s">
        <v>22</v>
      </c>
      <c r="L3794">
        <v>1953</v>
      </c>
      <c r="M3794" t="s">
        <v>1006</v>
      </c>
      <c r="N3794" t="s">
        <v>24</v>
      </c>
      <c r="O3794" s="1">
        <v>40631.445416666669</v>
      </c>
    </row>
    <row r="3795" spans="1:15" x14ac:dyDescent="0.35">
      <c r="A3795" t="s">
        <v>15</v>
      </c>
      <c r="B3795" t="s">
        <v>25</v>
      </c>
      <c r="C3795">
        <v>600579</v>
      </c>
      <c r="D3795" t="s">
        <v>17</v>
      </c>
      <c r="E3795" t="s">
        <v>18</v>
      </c>
      <c r="F3795" t="s">
        <v>19</v>
      </c>
      <c r="G3795" t="s">
        <v>20</v>
      </c>
      <c r="I3795" t="s">
        <v>22</v>
      </c>
      <c r="L3795">
        <v>1967</v>
      </c>
      <c r="N3795" t="s">
        <v>167</v>
      </c>
      <c r="O3795" s="1">
        <v>40632.56722222222</v>
      </c>
    </row>
    <row r="3796" spans="1:15" x14ac:dyDescent="0.35">
      <c r="A3796" t="s">
        <v>15</v>
      </c>
      <c r="B3796" t="s">
        <v>25</v>
      </c>
      <c r="C3796">
        <v>806307</v>
      </c>
      <c r="D3796" t="s">
        <v>17</v>
      </c>
      <c r="E3796" t="s">
        <v>18</v>
      </c>
      <c r="F3796" t="s">
        <v>19</v>
      </c>
      <c r="I3796" t="s">
        <v>22</v>
      </c>
      <c r="N3796" t="s">
        <v>24</v>
      </c>
      <c r="O3796" s="1">
        <v>40632.956446759257</v>
      </c>
    </row>
    <row r="3797" spans="1:15" x14ac:dyDescent="0.35">
      <c r="A3797" t="s">
        <v>327</v>
      </c>
      <c r="B3797" t="s">
        <v>25</v>
      </c>
      <c r="C3797">
        <v>22096</v>
      </c>
      <c r="D3797" t="s">
        <v>17</v>
      </c>
      <c r="E3797" t="s">
        <v>18</v>
      </c>
      <c r="F3797" t="s">
        <v>19</v>
      </c>
      <c r="G3797" t="s">
        <v>27</v>
      </c>
      <c r="H3797" t="s">
        <v>603</v>
      </c>
      <c r="I3797" t="s">
        <v>22</v>
      </c>
      <c r="J3797">
        <v>460</v>
      </c>
      <c r="M3797" t="s">
        <v>604</v>
      </c>
      <c r="N3797" t="s">
        <v>24</v>
      </c>
      <c r="O3797" s="1">
        <v>40633.400694444441</v>
      </c>
    </row>
    <row r="3798" spans="1:15" x14ac:dyDescent="0.35">
      <c r="A3798" t="s">
        <v>15</v>
      </c>
      <c r="B3798" t="s">
        <v>25</v>
      </c>
      <c r="C3798">
        <v>881764</v>
      </c>
      <c r="D3798" t="s">
        <v>17</v>
      </c>
      <c r="E3798" t="s">
        <v>18</v>
      </c>
      <c r="F3798" t="s">
        <v>19</v>
      </c>
      <c r="G3798" t="s">
        <v>20</v>
      </c>
      <c r="I3798" t="s">
        <v>114</v>
      </c>
      <c r="N3798" t="s">
        <v>24</v>
      </c>
      <c r="O3798" s="1">
        <v>40634.305428240739</v>
      </c>
    </row>
    <row r="3799" spans="1:15" x14ac:dyDescent="0.35">
      <c r="A3799" t="s">
        <v>15</v>
      </c>
      <c r="B3799" t="s">
        <v>25</v>
      </c>
      <c r="C3799">
        <v>46457</v>
      </c>
      <c r="D3799" t="s">
        <v>17</v>
      </c>
      <c r="E3799" t="s">
        <v>18</v>
      </c>
      <c r="F3799" t="s">
        <v>19</v>
      </c>
      <c r="G3799" t="s">
        <v>27</v>
      </c>
      <c r="H3799" t="s">
        <v>128</v>
      </c>
      <c r="I3799" t="s">
        <v>22</v>
      </c>
      <c r="N3799" t="s">
        <v>24</v>
      </c>
      <c r="O3799" s="1">
        <v>40634.606215277781</v>
      </c>
    </row>
    <row r="3800" spans="1:15" x14ac:dyDescent="0.35">
      <c r="A3800" t="s">
        <v>15</v>
      </c>
      <c r="B3800" t="s">
        <v>25</v>
      </c>
      <c r="C3800">
        <v>34345</v>
      </c>
      <c r="D3800" t="s">
        <v>17</v>
      </c>
      <c r="E3800" t="s">
        <v>18</v>
      </c>
      <c r="F3800" t="s">
        <v>19</v>
      </c>
      <c r="G3800" t="s">
        <v>27</v>
      </c>
      <c r="I3800" t="s">
        <v>180</v>
      </c>
      <c r="N3800" t="s">
        <v>24</v>
      </c>
      <c r="O3800" s="1">
        <v>40634.70113425926</v>
      </c>
    </row>
    <row r="3801" spans="1:15" x14ac:dyDescent="0.35">
      <c r="A3801" t="s">
        <v>560</v>
      </c>
      <c r="B3801" t="s">
        <v>16</v>
      </c>
      <c r="C3801">
        <v>510952</v>
      </c>
      <c r="D3801" t="s">
        <v>17</v>
      </c>
      <c r="E3801" t="s">
        <v>18</v>
      </c>
      <c r="F3801" t="s">
        <v>19</v>
      </c>
      <c r="I3801" t="s">
        <v>22</v>
      </c>
      <c r="N3801" t="s">
        <v>24</v>
      </c>
      <c r="O3801" s="1">
        <v>40634.744409722225</v>
      </c>
    </row>
    <row r="3802" spans="1:15" x14ac:dyDescent="0.35">
      <c r="A3802" t="s">
        <v>95</v>
      </c>
      <c r="B3802" t="s">
        <v>16</v>
      </c>
      <c r="C3802">
        <v>12429</v>
      </c>
      <c r="D3802" t="s">
        <v>17</v>
      </c>
      <c r="E3802" t="s">
        <v>18</v>
      </c>
      <c r="F3802" t="s">
        <v>34</v>
      </c>
      <c r="G3802" t="s">
        <v>27</v>
      </c>
      <c r="H3802" t="s">
        <v>27</v>
      </c>
      <c r="I3802" t="s">
        <v>22</v>
      </c>
      <c r="K3802" t="s">
        <v>31</v>
      </c>
      <c r="M3802" t="s">
        <v>468</v>
      </c>
      <c r="N3802" t="s">
        <v>24</v>
      </c>
      <c r="O3802" s="1">
        <v>40634.787719907406</v>
      </c>
    </row>
    <row r="3803" spans="1:15" x14ac:dyDescent="0.35">
      <c r="A3803" t="s">
        <v>15</v>
      </c>
      <c r="B3803" t="s">
        <v>25</v>
      </c>
      <c r="C3803">
        <v>32680</v>
      </c>
      <c r="D3803" t="s">
        <v>17</v>
      </c>
      <c r="E3803" t="s">
        <v>18</v>
      </c>
      <c r="F3803" t="s">
        <v>19</v>
      </c>
      <c r="G3803" t="s">
        <v>27</v>
      </c>
      <c r="H3803" t="s">
        <v>708</v>
      </c>
      <c r="I3803" t="s">
        <v>22</v>
      </c>
      <c r="L3803">
        <v>1948</v>
      </c>
      <c r="N3803" t="s">
        <v>24</v>
      </c>
      <c r="O3803" s="1">
        <v>40634.799212962964</v>
      </c>
    </row>
    <row r="3804" spans="1:15" x14ac:dyDescent="0.35">
      <c r="A3804" t="s">
        <v>560</v>
      </c>
      <c r="B3804" t="s">
        <v>16</v>
      </c>
      <c r="C3804">
        <v>82075</v>
      </c>
      <c r="D3804" t="s">
        <v>17</v>
      </c>
      <c r="E3804" t="s">
        <v>18</v>
      </c>
      <c r="F3804" t="s">
        <v>19</v>
      </c>
      <c r="G3804" t="s">
        <v>27</v>
      </c>
      <c r="H3804" t="s">
        <v>388</v>
      </c>
      <c r="I3804" t="s">
        <v>22</v>
      </c>
      <c r="K3804" t="s">
        <v>195</v>
      </c>
      <c r="M3804" t="s">
        <v>989</v>
      </c>
      <c r="N3804" t="s">
        <v>24</v>
      </c>
      <c r="O3804" s="1">
        <v>40634.905613425923</v>
      </c>
    </row>
    <row r="3805" spans="1:15" x14ac:dyDescent="0.35">
      <c r="A3805" t="s">
        <v>327</v>
      </c>
      <c r="B3805" t="s">
        <v>25</v>
      </c>
      <c r="C3805">
        <v>987858</v>
      </c>
      <c r="D3805" t="s">
        <v>17</v>
      </c>
      <c r="E3805" t="s">
        <v>18</v>
      </c>
      <c r="F3805" t="s">
        <v>34</v>
      </c>
      <c r="H3805" t="s">
        <v>1693</v>
      </c>
      <c r="I3805" t="s">
        <v>22</v>
      </c>
      <c r="N3805" t="s">
        <v>24</v>
      </c>
      <c r="O3805" s="1">
        <v>40635.108460648145</v>
      </c>
    </row>
    <row r="3806" spans="1:15" x14ac:dyDescent="0.35">
      <c r="A3806" t="s">
        <v>15</v>
      </c>
      <c r="B3806" t="s">
        <v>16</v>
      </c>
      <c r="C3806">
        <v>171474</v>
      </c>
      <c r="D3806" t="s">
        <v>17</v>
      </c>
      <c r="E3806" t="s">
        <v>18</v>
      </c>
      <c r="F3806" t="s">
        <v>19</v>
      </c>
      <c r="G3806" t="s">
        <v>20</v>
      </c>
      <c r="H3806" t="s">
        <v>481</v>
      </c>
      <c r="I3806" t="s">
        <v>22</v>
      </c>
      <c r="M3806" t="s">
        <v>1300</v>
      </c>
      <c r="N3806" t="s">
        <v>24</v>
      </c>
      <c r="O3806" s="1">
        <v>40635.50571759259</v>
      </c>
    </row>
    <row r="3807" spans="1:15" x14ac:dyDescent="0.35">
      <c r="A3807" t="s">
        <v>15</v>
      </c>
      <c r="B3807" t="s">
        <v>25</v>
      </c>
      <c r="C3807">
        <v>766520</v>
      </c>
      <c r="D3807" t="s">
        <v>17</v>
      </c>
      <c r="E3807" t="s">
        <v>18</v>
      </c>
      <c r="F3807" t="s">
        <v>96</v>
      </c>
      <c r="G3807" t="s">
        <v>20</v>
      </c>
      <c r="H3807" t="s">
        <v>102</v>
      </c>
      <c r="I3807" t="s">
        <v>22</v>
      </c>
      <c r="K3807" t="s">
        <v>81</v>
      </c>
      <c r="M3807" t="s">
        <v>2421</v>
      </c>
      <c r="N3807" t="s">
        <v>167</v>
      </c>
      <c r="O3807" s="1">
        <v>40635.653587962966</v>
      </c>
    </row>
    <row r="3808" spans="1:15" x14ac:dyDescent="0.35">
      <c r="A3808" t="s">
        <v>15</v>
      </c>
      <c r="B3808" t="s">
        <v>16</v>
      </c>
      <c r="C3808">
        <v>350873</v>
      </c>
      <c r="D3808" t="s">
        <v>17</v>
      </c>
      <c r="E3808" t="s">
        <v>18</v>
      </c>
      <c r="F3808" t="s">
        <v>96</v>
      </c>
      <c r="G3808" t="s">
        <v>20</v>
      </c>
      <c r="I3808" t="s">
        <v>264</v>
      </c>
      <c r="N3808" t="s">
        <v>24</v>
      </c>
      <c r="O3808" s="1">
        <v>40635.770150462966</v>
      </c>
    </row>
    <row r="3809" spans="1:15" x14ac:dyDescent="0.35">
      <c r="A3809" t="s">
        <v>15</v>
      </c>
      <c r="B3809" t="s">
        <v>25</v>
      </c>
      <c r="C3809">
        <v>619597</v>
      </c>
      <c r="D3809" t="s">
        <v>17</v>
      </c>
      <c r="E3809" t="s">
        <v>18</v>
      </c>
      <c r="F3809" t="s">
        <v>19</v>
      </c>
      <c r="G3809" t="s">
        <v>20</v>
      </c>
      <c r="H3809" t="s">
        <v>2191</v>
      </c>
      <c r="I3809" t="s">
        <v>22</v>
      </c>
      <c r="L3809">
        <v>1968</v>
      </c>
      <c r="N3809" t="s">
        <v>24</v>
      </c>
      <c r="O3809" s="1">
        <v>40636.495567129627</v>
      </c>
    </row>
    <row r="3810" spans="1:15" x14ac:dyDescent="0.35">
      <c r="A3810" t="s">
        <v>327</v>
      </c>
      <c r="B3810" t="s">
        <v>25</v>
      </c>
      <c r="C3810">
        <v>629088</v>
      </c>
      <c r="D3810" t="s">
        <v>17</v>
      </c>
      <c r="E3810" t="s">
        <v>18</v>
      </c>
      <c r="F3810" t="s">
        <v>19</v>
      </c>
      <c r="G3810" t="s">
        <v>20</v>
      </c>
      <c r="I3810" t="s">
        <v>22</v>
      </c>
      <c r="N3810" t="s">
        <v>24</v>
      </c>
      <c r="O3810" s="1">
        <v>40637.476319444446</v>
      </c>
    </row>
    <row r="3811" spans="1:15" x14ac:dyDescent="0.35">
      <c r="A3811" t="s">
        <v>327</v>
      </c>
      <c r="B3811" t="s">
        <v>25</v>
      </c>
      <c r="C3811">
        <v>57232</v>
      </c>
      <c r="D3811" t="s">
        <v>17</v>
      </c>
      <c r="E3811" t="s">
        <v>18</v>
      </c>
      <c r="F3811" t="s">
        <v>19</v>
      </c>
      <c r="G3811" t="s">
        <v>27</v>
      </c>
      <c r="H3811" t="s">
        <v>258</v>
      </c>
      <c r="I3811" t="s">
        <v>22</v>
      </c>
      <c r="K3811" t="s">
        <v>31</v>
      </c>
      <c r="M3811" t="s">
        <v>877</v>
      </c>
      <c r="N3811" t="s">
        <v>24</v>
      </c>
      <c r="O3811" s="1">
        <v>40637.48940972222</v>
      </c>
    </row>
    <row r="3812" spans="1:15" x14ac:dyDescent="0.35">
      <c r="A3812" t="s">
        <v>500</v>
      </c>
      <c r="B3812" t="s">
        <v>25</v>
      </c>
      <c r="C3812">
        <v>379090</v>
      </c>
      <c r="D3812" t="s">
        <v>17</v>
      </c>
      <c r="E3812" t="s">
        <v>18</v>
      </c>
      <c r="F3812" t="s">
        <v>19</v>
      </c>
      <c r="G3812" t="s">
        <v>20</v>
      </c>
      <c r="H3812" t="s">
        <v>254</v>
      </c>
      <c r="I3812" t="s">
        <v>22</v>
      </c>
      <c r="K3812" t="s">
        <v>195</v>
      </c>
      <c r="N3812" t="s">
        <v>34</v>
      </c>
      <c r="O3812" s="1">
        <v>40637.714004629626</v>
      </c>
    </row>
    <row r="3813" spans="1:15" x14ac:dyDescent="0.35">
      <c r="A3813" t="s">
        <v>15</v>
      </c>
      <c r="B3813" t="s">
        <v>25</v>
      </c>
      <c r="C3813">
        <v>198301</v>
      </c>
      <c r="D3813" t="s">
        <v>17</v>
      </c>
      <c r="E3813" t="s">
        <v>18</v>
      </c>
      <c r="F3813" t="s">
        <v>19</v>
      </c>
      <c r="H3813" t="s">
        <v>518</v>
      </c>
      <c r="I3813" t="s">
        <v>22</v>
      </c>
      <c r="L3813">
        <v>1956</v>
      </c>
      <c r="N3813" t="s">
        <v>24</v>
      </c>
      <c r="O3813" s="1">
        <v>40638.52921296296</v>
      </c>
    </row>
    <row r="3814" spans="1:15" x14ac:dyDescent="0.35">
      <c r="A3814" t="s">
        <v>15</v>
      </c>
      <c r="B3814" t="s">
        <v>16</v>
      </c>
      <c r="C3814">
        <v>785690</v>
      </c>
      <c r="D3814" t="s">
        <v>17</v>
      </c>
      <c r="E3814" t="s">
        <v>18</v>
      </c>
      <c r="F3814" t="s">
        <v>19</v>
      </c>
      <c r="H3814" t="s">
        <v>2441</v>
      </c>
      <c r="I3814" t="s">
        <v>22</v>
      </c>
      <c r="N3814" t="s">
        <v>24</v>
      </c>
      <c r="O3814" s="1">
        <v>40638.613530092596</v>
      </c>
    </row>
    <row r="3815" spans="1:15" x14ac:dyDescent="0.35">
      <c r="A3815" t="s">
        <v>15</v>
      </c>
      <c r="B3815" t="s">
        <v>25</v>
      </c>
      <c r="C3815">
        <v>791676</v>
      </c>
      <c r="D3815" t="s">
        <v>17</v>
      </c>
      <c r="E3815" t="s">
        <v>18</v>
      </c>
      <c r="F3815" t="s">
        <v>19</v>
      </c>
      <c r="G3815" t="s">
        <v>20</v>
      </c>
      <c r="H3815" t="s">
        <v>2448</v>
      </c>
      <c r="I3815" t="s">
        <v>22</v>
      </c>
      <c r="M3815" t="s">
        <v>2449</v>
      </c>
      <c r="N3815" t="s">
        <v>24</v>
      </c>
      <c r="O3815" s="1">
        <v>40638.77915509259</v>
      </c>
    </row>
    <row r="3816" spans="1:15" x14ac:dyDescent="0.35">
      <c r="A3816" t="s">
        <v>560</v>
      </c>
      <c r="B3816" t="s">
        <v>16</v>
      </c>
      <c r="C3816">
        <v>384110</v>
      </c>
      <c r="D3816" t="s">
        <v>17</v>
      </c>
      <c r="E3816" t="s">
        <v>18</v>
      </c>
      <c r="F3816" t="s">
        <v>19</v>
      </c>
      <c r="G3816" t="s">
        <v>20</v>
      </c>
      <c r="H3816" t="s">
        <v>1522</v>
      </c>
      <c r="I3816" t="s">
        <v>22</v>
      </c>
      <c r="M3816" t="s">
        <v>1758</v>
      </c>
      <c r="N3816" t="s">
        <v>24</v>
      </c>
      <c r="O3816" s="1">
        <v>40638.83494212963</v>
      </c>
    </row>
    <row r="3817" spans="1:15" x14ac:dyDescent="0.35">
      <c r="A3817" t="s">
        <v>314</v>
      </c>
      <c r="B3817" t="s">
        <v>25</v>
      </c>
      <c r="C3817">
        <v>8638</v>
      </c>
      <c r="D3817" t="s">
        <v>17</v>
      </c>
      <c r="E3817" t="s">
        <v>18</v>
      </c>
      <c r="I3817" t="s">
        <v>22</v>
      </c>
      <c r="N3817" t="s">
        <v>24</v>
      </c>
      <c r="O3817" s="1">
        <v>40638.931608796294</v>
      </c>
    </row>
    <row r="3818" spans="1:15" x14ac:dyDescent="0.35">
      <c r="A3818" t="s">
        <v>759</v>
      </c>
      <c r="B3818" t="s">
        <v>25</v>
      </c>
      <c r="C3818">
        <v>863384</v>
      </c>
      <c r="D3818" t="s">
        <v>17</v>
      </c>
      <c r="E3818" t="s">
        <v>18</v>
      </c>
      <c r="F3818" t="s">
        <v>19</v>
      </c>
      <c r="G3818" t="s">
        <v>20</v>
      </c>
      <c r="H3818" t="s">
        <v>162</v>
      </c>
      <c r="I3818" t="s">
        <v>22</v>
      </c>
      <c r="K3818" t="s">
        <v>493</v>
      </c>
      <c r="L3818" t="s">
        <v>2591</v>
      </c>
      <c r="M3818" t="s">
        <v>2592</v>
      </c>
      <c r="N3818" t="s">
        <v>24</v>
      </c>
      <c r="O3818" s="1">
        <v>40639.481053240743</v>
      </c>
    </row>
    <row r="3819" spans="1:15" x14ac:dyDescent="0.35">
      <c r="A3819" t="s">
        <v>500</v>
      </c>
      <c r="B3819" t="s">
        <v>16</v>
      </c>
      <c r="C3819">
        <v>530718</v>
      </c>
      <c r="D3819" t="s">
        <v>17</v>
      </c>
      <c r="E3819" t="s">
        <v>18</v>
      </c>
      <c r="F3819" t="s">
        <v>34</v>
      </c>
      <c r="G3819" t="s">
        <v>20</v>
      </c>
      <c r="I3819" t="s">
        <v>22</v>
      </c>
      <c r="N3819" t="s">
        <v>24</v>
      </c>
      <c r="O3819" s="1">
        <v>40639.616446759261</v>
      </c>
    </row>
    <row r="3820" spans="1:15" x14ac:dyDescent="0.35">
      <c r="A3820" t="s">
        <v>560</v>
      </c>
      <c r="B3820" t="s">
        <v>25</v>
      </c>
      <c r="C3820">
        <v>684765</v>
      </c>
      <c r="D3820" t="s">
        <v>17</v>
      </c>
      <c r="E3820" t="s">
        <v>18</v>
      </c>
      <c r="F3820" t="s">
        <v>19</v>
      </c>
      <c r="G3820" t="s">
        <v>20</v>
      </c>
      <c r="H3820" t="s">
        <v>256</v>
      </c>
      <c r="I3820" t="s">
        <v>180</v>
      </c>
      <c r="M3820" t="s">
        <v>2293</v>
      </c>
      <c r="N3820" t="s">
        <v>24</v>
      </c>
      <c r="O3820" s="1">
        <v>40639.659490740742</v>
      </c>
    </row>
    <row r="3821" spans="1:15" x14ac:dyDescent="0.35">
      <c r="A3821" t="s">
        <v>15</v>
      </c>
      <c r="B3821" t="s">
        <v>25</v>
      </c>
      <c r="C3821">
        <v>595016</v>
      </c>
      <c r="D3821" t="s">
        <v>17</v>
      </c>
      <c r="E3821" t="s">
        <v>18</v>
      </c>
      <c r="F3821" t="s">
        <v>19</v>
      </c>
      <c r="I3821" t="s">
        <v>22</v>
      </c>
      <c r="K3821" t="s">
        <v>31</v>
      </c>
      <c r="N3821" t="s">
        <v>24</v>
      </c>
      <c r="O3821" s="1">
        <v>40639.668437499997</v>
      </c>
    </row>
    <row r="3822" spans="1:15" x14ac:dyDescent="0.35">
      <c r="A3822" t="s">
        <v>15</v>
      </c>
      <c r="B3822" t="s">
        <v>25</v>
      </c>
      <c r="C3822">
        <v>101023</v>
      </c>
      <c r="D3822" t="s">
        <v>17</v>
      </c>
      <c r="E3822" t="s">
        <v>18</v>
      </c>
      <c r="F3822" t="s">
        <v>19</v>
      </c>
      <c r="G3822" t="s">
        <v>27</v>
      </c>
      <c r="H3822" t="s">
        <v>212</v>
      </c>
      <c r="I3822" t="s">
        <v>22</v>
      </c>
      <c r="N3822" t="s">
        <v>24</v>
      </c>
      <c r="O3822" s="1">
        <v>40639.792824074073</v>
      </c>
    </row>
    <row r="3823" spans="1:15" x14ac:dyDescent="0.35">
      <c r="A3823" t="s">
        <v>15</v>
      </c>
      <c r="B3823" t="s">
        <v>25</v>
      </c>
      <c r="C3823">
        <v>601761</v>
      </c>
      <c r="D3823" t="s">
        <v>17</v>
      </c>
      <c r="E3823" t="s">
        <v>18</v>
      </c>
      <c r="F3823" t="s">
        <v>19</v>
      </c>
      <c r="G3823" t="s">
        <v>20</v>
      </c>
      <c r="H3823" t="s">
        <v>1312</v>
      </c>
      <c r="I3823" t="s">
        <v>22</v>
      </c>
      <c r="K3823" t="s">
        <v>132</v>
      </c>
      <c r="N3823" t="s">
        <v>167</v>
      </c>
      <c r="O3823" s="1">
        <v>40639.873101851852</v>
      </c>
    </row>
    <row r="3824" spans="1:15" x14ac:dyDescent="0.35">
      <c r="A3824" t="s">
        <v>500</v>
      </c>
      <c r="B3824" t="s">
        <v>16</v>
      </c>
      <c r="C3824">
        <v>528713</v>
      </c>
      <c r="D3824" t="s">
        <v>17</v>
      </c>
      <c r="E3824" t="s">
        <v>18</v>
      </c>
      <c r="F3824" t="s">
        <v>19</v>
      </c>
      <c r="G3824" t="s">
        <v>20</v>
      </c>
      <c r="H3824" t="s">
        <v>373</v>
      </c>
      <c r="I3824" t="s">
        <v>114</v>
      </c>
      <c r="M3824" t="s">
        <v>2043</v>
      </c>
      <c r="N3824" t="s">
        <v>24</v>
      </c>
      <c r="O3824" s="1">
        <v>40640.438657407409</v>
      </c>
    </row>
    <row r="3825" spans="1:15" x14ac:dyDescent="0.35">
      <c r="A3825" t="s">
        <v>15</v>
      </c>
      <c r="B3825" t="s">
        <v>25</v>
      </c>
      <c r="C3825">
        <v>916847</v>
      </c>
      <c r="D3825" t="s">
        <v>17</v>
      </c>
      <c r="E3825" t="s">
        <v>18</v>
      </c>
      <c r="I3825" t="s">
        <v>22</v>
      </c>
      <c r="N3825" t="s">
        <v>24</v>
      </c>
      <c r="O3825" s="1">
        <v>40640.531898148147</v>
      </c>
    </row>
    <row r="3826" spans="1:15" x14ac:dyDescent="0.35">
      <c r="A3826" t="s">
        <v>221</v>
      </c>
      <c r="B3826" t="s">
        <v>25</v>
      </c>
      <c r="C3826">
        <v>21017</v>
      </c>
      <c r="D3826" t="s">
        <v>17</v>
      </c>
      <c r="E3826" t="s">
        <v>18</v>
      </c>
      <c r="F3826" t="s">
        <v>19</v>
      </c>
      <c r="G3826" t="s">
        <v>27</v>
      </c>
      <c r="H3826" t="s">
        <v>377</v>
      </c>
      <c r="I3826" t="s">
        <v>22</v>
      </c>
      <c r="N3826" t="s">
        <v>24</v>
      </c>
      <c r="O3826" s="1">
        <v>40641.756226851852</v>
      </c>
    </row>
    <row r="3827" spans="1:15" x14ac:dyDescent="0.35">
      <c r="A3827" t="s">
        <v>221</v>
      </c>
      <c r="B3827" t="s">
        <v>25</v>
      </c>
      <c r="C3827">
        <v>850844</v>
      </c>
      <c r="D3827" t="s">
        <v>17</v>
      </c>
      <c r="E3827" t="s">
        <v>18</v>
      </c>
      <c r="F3827" t="s">
        <v>34</v>
      </c>
      <c r="I3827" t="s">
        <v>22</v>
      </c>
      <c r="K3827" t="s">
        <v>188</v>
      </c>
      <c r="N3827" t="s">
        <v>34</v>
      </c>
      <c r="O3827" s="1">
        <v>40642.412939814814</v>
      </c>
    </row>
    <row r="3828" spans="1:15" x14ac:dyDescent="0.35">
      <c r="A3828" t="s">
        <v>15</v>
      </c>
      <c r="B3828" t="s">
        <v>25</v>
      </c>
      <c r="C3828">
        <v>587968</v>
      </c>
      <c r="D3828" t="s">
        <v>17</v>
      </c>
      <c r="E3828" t="s">
        <v>18</v>
      </c>
      <c r="F3828" t="s">
        <v>19</v>
      </c>
      <c r="H3828" t="s">
        <v>98</v>
      </c>
      <c r="I3828" t="s">
        <v>22</v>
      </c>
      <c r="K3828" t="s">
        <v>195</v>
      </c>
      <c r="M3828" t="s">
        <v>2148</v>
      </c>
      <c r="N3828" t="s">
        <v>24</v>
      </c>
      <c r="O3828" s="1">
        <v>40642.51730324074</v>
      </c>
    </row>
    <row r="3829" spans="1:15" x14ac:dyDescent="0.35">
      <c r="A3829" t="s">
        <v>15</v>
      </c>
      <c r="B3829" t="s">
        <v>25</v>
      </c>
      <c r="C3829">
        <v>89890</v>
      </c>
      <c r="D3829" t="s">
        <v>17</v>
      </c>
      <c r="E3829" t="s">
        <v>18</v>
      </c>
      <c r="F3829" t="s">
        <v>19</v>
      </c>
      <c r="H3829" t="s">
        <v>54</v>
      </c>
      <c r="I3829" t="s">
        <v>22</v>
      </c>
      <c r="J3829">
        <v>359</v>
      </c>
      <c r="M3829" t="s">
        <v>1043</v>
      </c>
      <c r="N3829" t="s">
        <v>24</v>
      </c>
      <c r="O3829" s="1">
        <v>40642.924270833333</v>
      </c>
    </row>
    <row r="3830" spans="1:15" x14ac:dyDescent="0.35">
      <c r="A3830" t="s">
        <v>15</v>
      </c>
      <c r="B3830" t="s">
        <v>16</v>
      </c>
      <c r="C3830">
        <v>761342</v>
      </c>
      <c r="D3830" t="s">
        <v>17</v>
      </c>
      <c r="E3830" t="s">
        <v>18</v>
      </c>
      <c r="I3830" t="s">
        <v>22</v>
      </c>
      <c r="N3830" t="s">
        <v>24</v>
      </c>
      <c r="O3830" s="1">
        <v>40644.320069444446</v>
      </c>
    </row>
    <row r="3831" spans="1:15" x14ac:dyDescent="0.35">
      <c r="A3831" t="s">
        <v>221</v>
      </c>
      <c r="B3831" t="s">
        <v>25</v>
      </c>
      <c r="C3831">
        <v>16764</v>
      </c>
      <c r="D3831" t="s">
        <v>17</v>
      </c>
      <c r="E3831" t="s">
        <v>18</v>
      </c>
      <c r="F3831" t="s">
        <v>19</v>
      </c>
      <c r="I3831" t="s">
        <v>22</v>
      </c>
      <c r="K3831" t="s">
        <v>195</v>
      </c>
      <c r="N3831" t="s">
        <v>167</v>
      </c>
      <c r="O3831" s="1">
        <v>40644.37667824074</v>
      </c>
    </row>
    <row r="3832" spans="1:15" x14ac:dyDescent="0.35">
      <c r="A3832" t="s">
        <v>221</v>
      </c>
      <c r="B3832" t="s">
        <v>25</v>
      </c>
      <c r="C3832">
        <v>4550</v>
      </c>
      <c r="D3832" t="s">
        <v>17</v>
      </c>
      <c r="E3832" t="s">
        <v>18</v>
      </c>
      <c r="F3832" t="s">
        <v>19</v>
      </c>
      <c r="G3832" t="s">
        <v>27</v>
      </c>
      <c r="H3832" t="s">
        <v>268</v>
      </c>
      <c r="I3832" t="s">
        <v>22</v>
      </c>
      <c r="N3832" t="s">
        <v>34</v>
      </c>
      <c r="O3832" s="1">
        <v>40644.518796296295</v>
      </c>
    </row>
    <row r="3833" spans="1:15" x14ac:dyDescent="0.35">
      <c r="A3833" t="s">
        <v>15</v>
      </c>
      <c r="B3833" t="s">
        <v>25</v>
      </c>
      <c r="C3833">
        <v>298742</v>
      </c>
      <c r="D3833" t="s">
        <v>17</v>
      </c>
      <c r="E3833" t="s">
        <v>18</v>
      </c>
      <c r="F3833" t="s">
        <v>19</v>
      </c>
      <c r="I3833" t="s">
        <v>22</v>
      </c>
      <c r="N3833" t="s">
        <v>24</v>
      </c>
      <c r="O3833" s="1">
        <v>40645.309386574074</v>
      </c>
    </row>
    <row r="3834" spans="1:15" x14ac:dyDescent="0.35">
      <c r="A3834" t="s">
        <v>15</v>
      </c>
      <c r="B3834" t="s">
        <v>16</v>
      </c>
      <c r="C3834">
        <v>599209</v>
      </c>
      <c r="D3834" t="s">
        <v>17</v>
      </c>
      <c r="E3834" t="s">
        <v>18</v>
      </c>
      <c r="F3834" t="s">
        <v>19</v>
      </c>
      <c r="G3834" t="s">
        <v>20</v>
      </c>
      <c r="H3834" t="s">
        <v>1050</v>
      </c>
      <c r="I3834" t="s">
        <v>22</v>
      </c>
      <c r="M3834" t="s">
        <v>2161</v>
      </c>
      <c r="N3834" t="s">
        <v>24</v>
      </c>
      <c r="O3834" s="1">
        <v>40645.474502314813</v>
      </c>
    </row>
    <row r="3835" spans="1:15" x14ac:dyDescent="0.35">
      <c r="A3835" t="s">
        <v>327</v>
      </c>
      <c r="B3835" t="s">
        <v>1112</v>
      </c>
      <c r="C3835">
        <v>107277</v>
      </c>
      <c r="D3835" t="s">
        <v>17</v>
      </c>
      <c r="E3835" t="s">
        <v>18</v>
      </c>
      <c r="F3835" t="s">
        <v>19</v>
      </c>
      <c r="G3835" t="s">
        <v>27</v>
      </c>
      <c r="I3835" t="s">
        <v>180</v>
      </c>
      <c r="N3835" t="s">
        <v>24</v>
      </c>
      <c r="O3835" s="1">
        <v>40645.844537037039</v>
      </c>
    </row>
    <row r="3836" spans="1:15" x14ac:dyDescent="0.35">
      <c r="A3836" t="s">
        <v>15</v>
      </c>
      <c r="B3836" t="s">
        <v>16</v>
      </c>
      <c r="C3836">
        <v>201557</v>
      </c>
      <c r="D3836" t="s">
        <v>17</v>
      </c>
      <c r="E3836" t="s">
        <v>18</v>
      </c>
      <c r="F3836" t="s">
        <v>19</v>
      </c>
      <c r="G3836" t="s">
        <v>20</v>
      </c>
      <c r="H3836" t="s">
        <v>239</v>
      </c>
      <c r="I3836" t="s">
        <v>22</v>
      </c>
      <c r="N3836" t="s">
        <v>24</v>
      </c>
      <c r="O3836" s="1">
        <v>40645.855520833335</v>
      </c>
    </row>
    <row r="3837" spans="1:15" x14ac:dyDescent="0.35">
      <c r="A3837" t="s">
        <v>221</v>
      </c>
      <c r="B3837" t="s">
        <v>25</v>
      </c>
      <c r="C3837">
        <v>6865</v>
      </c>
      <c r="D3837" t="s">
        <v>17</v>
      </c>
      <c r="E3837" t="s">
        <v>18</v>
      </c>
      <c r="F3837" t="s">
        <v>19</v>
      </c>
      <c r="G3837" t="s">
        <v>27</v>
      </c>
      <c r="H3837" t="s">
        <v>349</v>
      </c>
      <c r="I3837" t="s">
        <v>22</v>
      </c>
      <c r="K3837" t="s">
        <v>81</v>
      </c>
      <c r="M3837" t="s">
        <v>350</v>
      </c>
      <c r="N3837" t="s">
        <v>34</v>
      </c>
      <c r="O3837" s="1">
        <v>40646.252025462964</v>
      </c>
    </row>
    <row r="3838" spans="1:15" x14ac:dyDescent="0.35">
      <c r="A3838" t="s">
        <v>314</v>
      </c>
      <c r="B3838" t="s">
        <v>25</v>
      </c>
      <c r="C3838">
        <v>19407</v>
      </c>
      <c r="D3838" t="s">
        <v>17</v>
      </c>
      <c r="E3838" t="s">
        <v>18</v>
      </c>
      <c r="F3838" t="s">
        <v>19</v>
      </c>
      <c r="H3838" t="s">
        <v>156</v>
      </c>
      <c r="I3838" t="s">
        <v>425</v>
      </c>
      <c r="K3838" t="s">
        <v>195</v>
      </c>
      <c r="N3838" t="s">
        <v>34</v>
      </c>
      <c r="O3838" s="1">
        <v>40646.677025462966</v>
      </c>
    </row>
    <row r="3839" spans="1:15" x14ac:dyDescent="0.35">
      <c r="A3839" t="s">
        <v>15</v>
      </c>
      <c r="B3839" t="s">
        <v>25</v>
      </c>
      <c r="C3839">
        <v>690251</v>
      </c>
      <c r="D3839" t="s">
        <v>17</v>
      </c>
      <c r="E3839" t="s">
        <v>18</v>
      </c>
      <c r="F3839" t="s">
        <v>19</v>
      </c>
      <c r="G3839" t="s">
        <v>20</v>
      </c>
      <c r="H3839" t="s">
        <v>2300</v>
      </c>
      <c r="I3839" t="s">
        <v>22</v>
      </c>
      <c r="K3839" t="s">
        <v>1956</v>
      </c>
      <c r="M3839" t="s">
        <v>2301</v>
      </c>
      <c r="N3839" t="s">
        <v>24</v>
      </c>
      <c r="O3839" s="1">
        <v>40646.888761574075</v>
      </c>
    </row>
    <row r="3840" spans="1:15" x14ac:dyDescent="0.35">
      <c r="A3840" t="s">
        <v>221</v>
      </c>
      <c r="B3840" t="s">
        <v>25</v>
      </c>
      <c r="C3840">
        <v>168119</v>
      </c>
      <c r="D3840" t="s">
        <v>17</v>
      </c>
      <c r="E3840" t="s">
        <v>18</v>
      </c>
      <c r="F3840" t="s">
        <v>19</v>
      </c>
      <c r="I3840" t="s">
        <v>22</v>
      </c>
      <c r="N3840" t="s">
        <v>24</v>
      </c>
      <c r="O3840" s="1">
        <v>40647.415046296293</v>
      </c>
    </row>
    <row r="3841" spans="1:15" x14ac:dyDescent="0.35">
      <c r="A3841" t="s">
        <v>972</v>
      </c>
      <c r="B3841" t="s">
        <v>25</v>
      </c>
      <c r="C3841">
        <v>281252</v>
      </c>
      <c r="D3841" t="s">
        <v>17</v>
      </c>
      <c r="E3841" t="s">
        <v>18</v>
      </c>
      <c r="F3841" t="s">
        <v>19</v>
      </c>
      <c r="G3841" t="s">
        <v>20</v>
      </c>
      <c r="H3841" t="s">
        <v>143</v>
      </c>
      <c r="I3841" t="s">
        <v>22</v>
      </c>
      <c r="K3841" t="s">
        <v>195</v>
      </c>
      <c r="L3841">
        <v>1962</v>
      </c>
      <c r="M3841" t="s">
        <v>1521</v>
      </c>
      <c r="N3841" t="s">
        <v>167</v>
      </c>
      <c r="O3841" s="1">
        <v>40647.477094907408</v>
      </c>
    </row>
    <row r="3842" spans="1:15" x14ac:dyDescent="0.35">
      <c r="A3842" t="s">
        <v>560</v>
      </c>
      <c r="B3842" t="s">
        <v>25</v>
      </c>
      <c r="C3842">
        <v>385478</v>
      </c>
      <c r="D3842" t="s">
        <v>17</v>
      </c>
      <c r="E3842" t="s">
        <v>18</v>
      </c>
      <c r="F3842" t="s">
        <v>19</v>
      </c>
      <c r="G3842" t="s">
        <v>20</v>
      </c>
      <c r="H3842" t="s">
        <v>1764</v>
      </c>
      <c r="I3842" t="s">
        <v>22</v>
      </c>
      <c r="K3842" t="s">
        <v>31</v>
      </c>
      <c r="N3842" t="s">
        <v>167</v>
      </c>
      <c r="O3842" s="1">
        <v>40648.036030092589</v>
      </c>
    </row>
    <row r="3843" spans="1:15" x14ac:dyDescent="0.35">
      <c r="A3843" t="s">
        <v>560</v>
      </c>
      <c r="B3843" t="s">
        <v>25</v>
      </c>
      <c r="C3843">
        <v>337428</v>
      </c>
      <c r="D3843" t="s">
        <v>17</v>
      </c>
      <c r="E3843" t="s">
        <v>18</v>
      </c>
      <c r="F3843" t="s">
        <v>19</v>
      </c>
      <c r="G3843" t="s">
        <v>20</v>
      </c>
      <c r="H3843" t="s">
        <v>791</v>
      </c>
      <c r="I3843" t="s">
        <v>144</v>
      </c>
      <c r="K3843" t="s">
        <v>926</v>
      </c>
      <c r="M3843" t="s">
        <v>1632</v>
      </c>
      <c r="N3843" t="s">
        <v>24</v>
      </c>
      <c r="O3843" s="1">
        <v>40648.341898148145</v>
      </c>
    </row>
    <row r="3844" spans="1:15" x14ac:dyDescent="0.35">
      <c r="A3844" t="s">
        <v>15</v>
      </c>
      <c r="B3844" t="s">
        <v>25</v>
      </c>
      <c r="C3844">
        <v>965374</v>
      </c>
      <c r="D3844" t="s">
        <v>17</v>
      </c>
      <c r="E3844" t="s">
        <v>18</v>
      </c>
      <c r="F3844" t="s">
        <v>19</v>
      </c>
      <c r="G3844" t="s">
        <v>20</v>
      </c>
      <c r="H3844" t="s">
        <v>1128</v>
      </c>
      <c r="I3844" t="s">
        <v>22</v>
      </c>
      <c r="N3844" t="s">
        <v>24</v>
      </c>
      <c r="O3844" s="1">
        <v>40649.657002314816</v>
      </c>
    </row>
    <row r="3845" spans="1:15" x14ac:dyDescent="0.35">
      <c r="A3845" t="s">
        <v>15</v>
      </c>
      <c r="B3845" t="s">
        <v>25</v>
      </c>
      <c r="C3845">
        <v>53998</v>
      </c>
      <c r="D3845" t="s">
        <v>17</v>
      </c>
      <c r="E3845" t="s">
        <v>18</v>
      </c>
      <c r="I3845" t="s">
        <v>22</v>
      </c>
      <c r="N3845" t="s">
        <v>24</v>
      </c>
      <c r="O3845" s="1">
        <v>40649.83556712963</v>
      </c>
    </row>
    <row r="3846" spans="1:15" x14ac:dyDescent="0.35">
      <c r="A3846" t="s">
        <v>500</v>
      </c>
      <c r="B3846" t="s">
        <v>25</v>
      </c>
      <c r="C3846">
        <v>87292</v>
      </c>
      <c r="D3846" t="s">
        <v>17</v>
      </c>
      <c r="E3846" t="s">
        <v>18</v>
      </c>
      <c r="G3846" t="s">
        <v>27</v>
      </c>
      <c r="H3846" t="s">
        <v>254</v>
      </c>
      <c r="I3846" t="s">
        <v>22</v>
      </c>
      <c r="M3846" t="s">
        <v>1032</v>
      </c>
      <c r="N3846" t="s">
        <v>24</v>
      </c>
      <c r="O3846" s="1">
        <v>40649.960358796299</v>
      </c>
    </row>
    <row r="3847" spans="1:15" x14ac:dyDescent="0.35">
      <c r="A3847" t="s">
        <v>15</v>
      </c>
      <c r="B3847" t="s">
        <v>25</v>
      </c>
      <c r="C3847">
        <v>727712</v>
      </c>
      <c r="D3847" t="s">
        <v>17</v>
      </c>
      <c r="E3847" t="s">
        <v>18</v>
      </c>
      <c r="F3847" t="s">
        <v>19</v>
      </c>
      <c r="H3847" t="s">
        <v>258</v>
      </c>
      <c r="I3847" t="s">
        <v>22</v>
      </c>
      <c r="N3847" t="s">
        <v>24</v>
      </c>
      <c r="O3847" s="1">
        <v>40650.51630787037</v>
      </c>
    </row>
    <row r="3848" spans="1:15" x14ac:dyDescent="0.35">
      <c r="A3848" t="s">
        <v>15</v>
      </c>
      <c r="B3848" t="s">
        <v>16</v>
      </c>
      <c r="C3848">
        <v>642593</v>
      </c>
      <c r="D3848" t="s">
        <v>17</v>
      </c>
      <c r="E3848" t="s">
        <v>18</v>
      </c>
      <c r="G3848" t="s">
        <v>20</v>
      </c>
      <c r="H3848" t="s">
        <v>98</v>
      </c>
      <c r="I3848" t="s">
        <v>22</v>
      </c>
      <c r="N3848" t="s">
        <v>24</v>
      </c>
      <c r="O3848" s="1">
        <v>40650.516712962963</v>
      </c>
    </row>
    <row r="3849" spans="1:15" x14ac:dyDescent="0.35">
      <c r="A3849" t="s">
        <v>15</v>
      </c>
      <c r="B3849" t="s">
        <v>25</v>
      </c>
      <c r="C3849">
        <v>361482</v>
      </c>
      <c r="D3849" t="s">
        <v>17</v>
      </c>
      <c r="E3849" t="s">
        <v>18</v>
      </c>
      <c r="F3849" t="s">
        <v>19</v>
      </c>
      <c r="G3849" t="s">
        <v>20</v>
      </c>
      <c r="H3849" t="s">
        <v>153</v>
      </c>
      <c r="I3849" t="s">
        <v>22</v>
      </c>
      <c r="K3849" t="s">
        <v>81</v>
      </c>
      <c r="N3849" t="s">
        <v>24</v>
      </c>
      <c r="O3849" s="1">
        <v>40651.534212962964</v>
      </c>
    </row>
    <row r="3850" spans="1:15" x14ac:dyDescent="0.35">
      <c r="A3850" t="s">
        <v>15</v>
      </c>
      <c r="B3850" t="s">
        <v>16</v>
      </c>
      <c r="C3850">
        <v>65552</v>
      </c>
      <c r="D3850" t="s">
        <v>17</v>
      </c>
      <c r="E3850" t="s">
        <v>18</v>
      </c>
      <c r="F3850" t="s">
        <v>19</v>
      </c>
      <c r="G3850" t="s">
        <v>27</v>
      </c>
      <c r="H3850" t="s">
        <v>47</v>
      </c>
      <c r="I3850" t="s">
        <v>22</v>
      </c>
      <c r="N3850" t="s">
        <v>24</v>
      </c>
      <c r="O3850" s="1">
        <v>40651.656747685185</v>
      </c>
    </row>
    <row r="3851" spans="1:15" x14ac:dyDescent="0.35">
      <c r="A3851" t="s">
        <v>221</v>
      </c>
      <c r="B3851" t="s">
        <v>25</v>
      </c>
      <c r="C3851">
        <v>709786</v>
      </c>
      <c r="D3851" t="s">
        <v>17</v>
      </c>
      <c r="E3851" t="s">
        <v>18</v>
      </c>
      <c r="F3851" t="s">
        <v>34</v>
      </c>
      <c r="G3851" t="s">
        <v>27</v>
      </c>
      <c r="H3851" t="s">
        <v>481</v>
      </c>
      <c r="I3851" t="s">
        <v>22</v>
      </c>
      <c r="N3851" t="s">
        <v>34</v>
      </c>
      <c r="O3851" s="1">
        <v>40651.810347222221</v>
      </c>
    </row>
    <row r="3852" spans="1:15" x14ac:dyDescent="0.35">
      <c r="A3852" t="s">
        <v>92</v>
      </c>
      <c r="B3852" t="s">
        <v>25</v>
      </c>
      <c r="C3852">
        <v>1483</v>
      </c>
      <c r="D3852" t="s">
        <v>17</v>
      </c>
      <c r="E3852" t="s">
        <v>134</v>
      </c>
      <c r="F3852" t="s">
        <v>19</v>
      </c>
      <c r="G3852" t="s">
        <v>27</v>
      </c>
      <c r="H3852" t="s">
        <v>135</v>
      </c>
      <c r="I3852" t="s">
        <v>136</v>
      </c>
      <c r="K3852" t="s">
        <v>137</v>
      </c>
      <c r="N3852" t="s">
        <v>24</v>
      </c>
      <c r="O3852" s="1">
        <v>40652.896539351852</v>
      </c>
    </row>
    <row r="3853" spans="1:15" x14ac:dyDescent="0.35">
      <c r="A3853" t="s">
        <v>314</v>
      </c>
      <c r="B3853" t="s">
        <v>25</v>
      </c>
      <c r="C3853">
        <v>32745</v>
      </c>
      <c r="D3853" t="s">
        <v>17</v>
      </c>
      <c r="E3853" t="s">
        <v>18</v>
      </c>
      <c r="F3853" t="s">
        <v>19</v>
      </c>
      <c r="I3853" t="s">
        <v>22</v>
      </c>
      <c r="N3853" t="s">
        <v>24</v>
      </c>
      <c r="O3853" s="1">
        <v>40653.112916666665</v>
      </c>
    </row>
    <row r="3854" spans="1:15" x14ac:dyDescent="0.35">
      <c r="A3854" t="s">
        <v>15</v>
      </c>
      <c r="B3854" t="s">
        <v>16</v>
      </c>
      <c r="C3854">
        <v>534897</v>
      </c>
      <c r="D3854" t="s">
        <v>17</v>
      </c>
      <c r="E3854" t="s">
        <v>18</v>
      </c>
      <c r="F3854" t="s">
        <v>19</v>
      </c>
      <c r="G3854" t="s">
        <v>20</v>
      </c>
      <c r="H3854" t="s">
        <v>52</v>
      </c>
      <c r="I3854" t="s">
        <v>180</v>
      </c>
      <c r="N3854" t="s">
        <v>24</v>
      </c>
      <c r="O3854" s="1">
        <v>40653.125347222223</v>
      </c>
    </row>
    <row r="3855" spans="1:15" x14ac:dyDescent="0.35">
      <c r="A3855" t="s">
        <v>15</v>
      </c>
      <c r="B3855" t="s">
        <v>25</v>
      </c>
      <c r="C3855">
        <v>795041</v>
      </c>
      <c r="D3855" t="s">
        <v>17</v>
      </c>
      <c r="E3855" t="s">
        <v>18</v>
      </c>
      <c r="H3855" t="s">
        <v>349</v>
      </c>
      <c r="I3855" t="s">
        <v>22</v>
      </c>
      <c r="M3855" t="s">
        <v>2451</v>
      </c>
      <c r="N3855" t="s">
        <v>24</v>
      </c>
      <c r="O3855" s="1">
        <v>40653.313344907408</v>
      </c>
    </row>
    <row r="3856" spans="1:15" x14ac:dyDescent="0.35">
      <c r="A3856" t="s">
        <v>221</v>
      </c>
      <c r="B3856" t="s">
        <v>25</v>
      </c>
      <c r="C3856">
        <v>179494</v>
      </c>
      <c r="D3856" t="s">
        <v>17</v>
      </c>
      <c r="E3856" t="s">
        <v>18</v>
      </c>
      <c r="H3856" t="s">
        <v>382</v>
      </c>
      <c r="I3856" t="s">
        <v>22</v>
      </c>
      <c r="N3856" t="s">
        <v>24</v>
      </c>
      <c r="O3856" s="1">
        <v>40653.431956018518</v>
      </c>
    </row>
    <row r="3857" spans="1:15" x14ac:dyDescent="0.35">
      <c r="A3857" t="s">
        <v>1381</v>
      </c>
      <c r="B3857" t="s">
        <v>25</v>
      </c>
      <c r="C3857">
        <v>414153</v>
      </c>
      <c r="D3857" t="s">
        <v>17</v>
      </c>
      <c r="E3857" t="s">
        <v>18</v>
      </c>
      <c r="F3857" t="s">
        <v>34</v>
      </c>
      <c r="G3857" t="s">
        <v>20</v>
      </c>
      <c r="H3857" t="s">
        <v>1836</v>
      </c>
      <c r="I3857" t="s">
        <v>114</v>
      </c>
      <c r="K3857" t="s">
        <v>139</v>
      </c>
      <c r="M3857" t="s">
        <v>1837</v>
      </c>
      <c r="N3857" t="s">
        <v>24</v>
      </c>
      <c r="O3857" s="1">
        <v>40654.412361111114</v>
      </c>
    </row>
    <row r="3858" spans="1:15" x14ac:dyDescent="0.35">
      <c r="A3858" t="s">
        <v>15</v>
      </c>
      <c r="B3858" t="s">
        <v>16</v>
      </c>
      <c r="C3858">
        <v>579316</v>
      </c>
      <c r="D3858" t="s">
        <v>17</v>
      </c>
      <c r="E3858" t="s">
        <v>18</v>
      </c>
      <c r="F3858" t="s">
        <v>19</v>
      </c>
      <c r="G3858" t="s">
        <v>20</v>
      </c>
      <c r="H3858" t="s">
        <v>254</v>
      </c>
      <c r="I3858" t="s">
        <v>144</v>
      </c>
      <c r="K3858" t="s">
        <v>81</v>
      </c>
      <c r="L3858">
        <v>1969</v>
      </c>
      <c r="M3858" t="s">
        <v>2121</v>
      </c>
      <c r="N3858" t="s">
        <v>24</v>
      </c>
      <c r="O3858" s="1">
        <v>40655.100960648146</v>
      </c>
    </row>
    <row r="3859" spans="1:15" x14ac:dyDescent="0.35">
      <c r="A3859" t="s">
        <v>15</v>
      </c>
      <c r="B3859" t="s">
        <v>25</v>
      </c>
      <c r="C3859" t="s">
        <v>2942</v>
      </c>
      <c r="D3859" t="s">
        <v>17</v>
      </c>
      <c r="E3859" t="s">
        <v>18</v>
      </c>
      <c r="F3859" t="s">
        <v>19</v>
      </c>
      <c r="I3859" t="s">
        <v>22</v>
      </c>
      <c r="N3859" t="s">
        <v>24</v>
      </c>
      <c r="O3859" s="1">
        <v>40655.738634259258</v>
      </c>
    </row>
    <row r="3860" spans="1:15" x14ac:dyDescent="0.35">
      <c r="A3860" t="s">
        <v>327</v>
      </c>
      <c r="B3860" t="s">
        <v>16</v>
      </c>
      <c r="C3860">
        <v>400736</v>
      </c>
      <c r="D3860" t="s">
        <v>17</v>
      </c>
      <c r="E3860" t="s">
        <v>18</v>
      </c>
      <c r="F3860" t="s">
        <v>34</v>
      </c>
      <c r="I3860" t="s">
        <v>22</v>
      </c>
      <c r="N3860" t="s">
        <v>24</v>
      </c>
      <c r="O3860" s="1">
        <v>40655.761018518519</v>
      </c>
    </row>
    <row r="3861" spans="1:15" x14ac:dyDescent="0.35">
      <c r="A3861" t="s">
        <v>15</v>
      </c>
      <c r="B3861" t="s">
        <v>16</v>
      </c>
      <c r="C3861">
        <v>51578</v>
      </c>
      <c r="D3861" t="s">
        <v>17</v>
      </c>
      <c r="E3861" t="s">
        <v>18</v>
      </c>
      <c r="F3861" t="s">
        <v>19</v>
      </c>
      <c r="G3861" t="s">
        <v>27</v>
      </c>
      <c r="H3861" t="s">
        <v>471</v>
      </c>
      <c r="I3861" t="s">
        <v>144</v>
      </c>
      <c r="M3861" t="s">
        <v>840</v>
      </c>
      <c r="N3861" t="s">
        <v>24</v>
      </c>
      <c r="O3861" s="1">
        <v>40656.629525462966</v>
      </c>
    </row>
    <row r="3862" spans="1:15" x14ac:dyDescent="0.35">
      <c r="A3862" t="s">
        <v>15</v>
      </c>
      <c r="B3862" t="s">
        <v>16</v>
      </c>
      <c r="C3862">
        <v>36899</v>
      </c>
      <c r="D3862" t="s">
        <v>17</v>
      </c>
      <c r="E3862" t="s">
        <v>18</v>
      </c>
      <c r="F3862" t="s">
        <v>19</v>
      </c>
      <c r="G3862" t="s">
        <v>27</v>
      </c>
      <c r="I3862" t="s">
        <v>22</v>
      </c>
      <c r="N3862" t="s">
        <v>24</v>
      </c>
      <c r="O3862" s="1">
        <v>40656.956064814818</v>
      </c>
    </row>
    <row r="3863" spans="1:15" x14ac:dyDescent="0.35">
      <c r="A3863" t="s">
        <v>15</v>
      </c>
      <c r="B3863" t="s">
        <v>16</v>
      </c>
      <c r="C3863">
        <v>749609</v>
      </c>
      <c r="D3863" t="s">
        <v>17</v>
      </c>
      <c r="E3863" t="s">
        <v>18</v>
      </c>
      <c r="F3863" t="s">
        <v>19</v>
      </c>
      <c r="G3863" t="s">
        <v>20</v>
      </c>
      <c r="H3863" t="s">
        <v>37</v>
      </c>
      <c r="I3863" t="s">
        <v>22</v>
      </c>
      <c r="N3863" t="s">
        <v>24</v>
      </c>
      <c r="O3863" s="1">
        <v>40657.250162037039</v>
      </c>
    </row>
    <row r="3864" spans="1:15" x14ac:dyDescent="0.35">
      <c r="A3864" t="s">
        <v>15</v>
      </c>
      <c r="B3864" t="s">
        <v>16</v>
      </c>
      <c r="C3864">
        <v>697832</v>
      </c>
      <c r="D3864" t="s">
        <v>17</v>
      </c>
      <c r="E3864" t="s">
        <v>18</v>
      </c>
      <c r="F3864" t="s">
        <v>19</v>
      </c>
      <c r="G3864" t="s">
        <v>20</v>
      </c>
      <c r="H3864" t="s">
        <v>2321</v>
      </c>
      <c r="I3864" t="s">
        <v>22</v>
      </c>
      <c r="K3864" t="s">
        <v>81</v>
      </c>
      <c r="N3864" t="s">
        <v>24</v>
      </c>
      <c r="O3864" s="1">
        <v>40657.757731481484</v>
      </c>
    </row>
    <row r="3865" spans="1:15" x14ac:dyDescent="0.35">
      <c r="A3865" t="s">
        <v>221</v>
      </c>
      <c r="B3865" t="s">
        <v>16</v>
      </c>
      <c r="C3865">
        <v>16946</v>
      </c>
      <c r="D3865" t="s">
        <v>17</v>
      </c>
      <c r="E3865" t="s">
        <v>18</v>
      </c>
      <c r="F3865" t="s">
        <v>19</v>
      </c>
      <c r="G3865" t="s">
        <v>27</v>
      </c>
      <c r="H3865" t="s">
        <v>531</v>
      </c>
      <c r="I3865" t="s">
        <v>114</v>
      </c>
      <c r="K3865" t="s">
        <v>31</v>
      </c>
      <c r="N3865" t="s">
        <v>34</v>
      </c>
      <c r="O3865" s="1">
        <v>40657.958923611113</v>
      </c>
    </row>
    <row r="3866" spans="1:15" x14ac:dyDescent="0.35">
      <c r="A3866" t="s">
        <v>15</v>
      </c>
      <c r="B3866" t="s">
        <v>25</v>
      </c>
      <c r="C3866">
        <v>426925</v>
      </c>
      <c r="D3866" t="s">
        <v>17</v>
      </c>
      <c r="E3866" t="s">
        <v>18</v>
      </c>
      <c r="F3866" t="s">
        <v>19</v>
      </c>
      <c r="I3866" t="s">
        <v>22</v>
      </c>
      <c r="N3866" t="s">
        <v>24</v>
      </c>
      <c r="O3866" s="1">
        <v>40658.718715277777</v>
      </c>
    </row>
    <row r="3867" spans="1:15" x14ac:dyDescent="0.35">
      <c r="A3867" t="s">
        <v>221</v>
      </c>
      <c r="B3867" t="s">
        <v>16</v>
      </c>
      <c r="C3867">
        <v>510843</v>
      </c>
      <c r="D3867" t="s">
        <v>17</v>
      </c>
      <c r="E3867" t="s">
        <v>18</v>
      </c>
      <c r="F3867" t="s">
        <v>19</v>
      </c>
      <c r="G3867" t="s">
        <v>20</v>
      </c>
      <c r="H3867" t="s">
        <v>156</v>
      </c>
      <c r="I3867" t="s">
        <v>22</v>
      </c>
      <c r="K3867" t="s">
        <v>139</v>
      </c>
      <c r="N3867" t="s">
        <v>34</v>
      </c>
      <c r="O3867" s="1">
        <v>40658.783425925925</v>
      </c>
    </row>
    <row r="3868" spans="1:15" x14ac:dyDescent="0.35">
      <c r="A3868" t="s">
        <v>15</v>
      </c>
      <c r="B3868" t="s">
        <v>16</v>
      </c>
      <c r="C3868">
        <v>110814</v>
      </c>
      <c r="D3868" t="s">
        <v>17</v>
      </c>
      <c r="E3868" t="s">
        <v>18</v>
      </c>
      <c r="F3868" t="s">
        <v>19</v>
      </c>
      <c r="G3868" t="s">
        <v>27</v>
      </c>
      <c r="H3868" t="s">
        <v>1122</v>
      </c>
      <c r="I3868" t="s">
        <v>22</v>
      </c>
      <c r="J3868" t="s">
        <v>1123</v>
      </c>
      <c r="K3868" t="s">
        <v>132</v>
      </c>
      <c r="M3868" t="s">
        <v>1124</v>
      </c>
      <c r="N3868" t="s">
        <v>24</v>
      </c>
      <c r="O3868" s="1">
        <v>40658.86681712963</v>
      </c>
    </row>
    <row r="3869" spans="1:15" x14ac:dyDescent="0.35">
      <c r="A3869" t="s">
        <v>15</v>
      </c>
      <c r="B3869" t="s">
        <v>25</v>
      </c>
      <c r="C3869">
        <v>771088</v>
      </c>
      <c r="D3869" t="s">
        <v>17</v>
      </c>
      <c r="E3869" t="s">
        <v>18</v>
      </c>
      <c r="F3869" t="s">
        <v>19</v>
      </c>
      <c r="G3869" t="s">
        <v>20</v>
      </c>
      <c r="H3869" t="s">
        <v>813</v>
      </c>
      <c r="I3869" t="s">
        <v>22</v>
      </c>
      <c r="M3869" t="s">
        <v>2430</v>
      </c>
      <c r="N3869" t="s">
        <v>24</v>
      </c>
      <c r="O3869" s="1">
        <v>40658.941817129627</v>
      </c>
    </row>
    <row r="3870" spans="1:15" x14ac:dyDescent="0.35">
      <c r="A3870" t="s">
        <v>327</v>
      </c>
      <c r="B3870" t="s">
        <v>25</v>
      </c>
      <c r="C3870">
        <v>124238</v>
      </c>
      <c r="D3870" t="s">
        <v>17</v>
      </c>
      <c r="E3870" t="s">
        <v>18</v>
      </c>
      <c r="F3870" t="s">
        <v>19</v>
      </c>
      <c r="I3870" t="s">
        <v>22</v>
      </c>
      <c r="N3870" t="s">
        <v>24</v>
      </c>
      <c r="O3870" s="1">
        <v>40659.288784722223</v>
      </c>
    </row>
    <row r="3871" spans="1:15" x14ac:dyDescent="0.35">
      <c r="A3871" t="s">
        <v>972</v>
      </c>
      <c r="B3871" t="s">
        <v>25</v>
      </c>
      <c r="C3871">
        <v>712876</v>
      </c>
      <c r="D3871" t="s">
        <v>17</v>
      </c>
      <c r="E3871" t="s">
        <v>18</v>
      </c>
      <c r="I3871" t="s">
        <v>22</v>
      </c>
      <c r="N3871" t="s">
        <v>167</v>
      </c>
      <c r="O3871" s="1">
        <v>40659.467673611114</v>
      </c>
    </row>
    <row r="3872" spans="1:15" x14ac:dyDescent="0.35">
      <c r="A3872" t="s">
        <v>15</v>
      </c>
      <c r="B3872" t="s">
        <v>16</v>
      </c>
      <c r="C3872">
        <v>122455</v>
      </c>
      <c r="D3872" t="s">
        <v>17</v>
      </c>
      <c r="E3872" t="s">
        <v>18</v>
      </c>
      <c r="F3872" t="s">
        <v>19</v>
      </c>
      <c r="I3872" t="s">
        <v>144</v>
      </c>
      <c r="N3872" t="s">
        <v>24</v>
      </c>
      <c r="O3872" s="1">
        <v>40659.68546296296</v>
      </c>
    </row>
    <row r="3873" spans="1:15" ht="87" x14ac:dyDescent="0.35">
      <c r="A3873" t="s">
        <v>15</v>
      </c>
      <c r="B3873" t="s">
        <v>25</v>
      </c>
      <c r="C3873" t="s">
        <v>2952</v>
      </c>
      <c r="D3873" t="s">
        <v>17</v>
      </c>
      <c r="E3873" t="s">
        <v>18</v>
      </c>
      <c r="F3873" t="s">
        <v>19</v>
      </c>
      <c r="H3873" t="s">
        <v>65</v>
      </c>
      <c r="I3873" t="s">
        <v>22</v>
      </c>
      <c r="M3873" s="3" t="s">
        <v>2953</v>
      </c>
      <c r="N3873" t="s">
        <v>24</v>
      </c>
      <c r="O3873" s="1">
        <v>40659.723402777781</v>
      </c>
    </row>
    <row r="3874" spans="1:15" x14ac:dyDescent="0.35">
      <c r="A3874" t="s">
        <v>15</v>
      </c>
      <c r="B3874" t="s">
        <v>25</v>
      </c>
      <c r="C3874">
        <v>312442</v>
      </c>
      <c r="D3874" t="s">
        <v>17</v>
      </c>
      <c r="E3874" t="s">
        <v>18</v>
      </c>
      <c r="F3874" t="s">
        <v>19</v>
      </c>
      <c r="G3874" t="s">
        <v>20</v>
      </c>
      <c r="H3874" t="s">
        <v>28</v>
      </c>
      <c r="I3874" t="s">
        <v>144</v>
      </c>
      <c r="K3874" t="s">
        <v>1580</v>
      </c>
      <c r="M3874" t="s">
        <v>1581</v>
      </c>
      <c r="N3874" t="s">
        <v>167</v>
      </c>
      <c r="O3874" s="1">
        <v>40659.943819444445</v>
      </c>
    </row>
    <row r="3875" spans="1:15" x14ac:dyDescent="0.35">
      <c r="A3875" t="s">
        <v>221</v>
      </c>
      <c r="B3875" t="s">
        <v>16</v>
      </c>
      <c r="C3875">
        <v>27849</v>
      </c>
      <c r="D3875" t="s">
        <v>17</v>
      </c>
      <c r="E3875" t="s">
        <v>18</v>
      </c>
      <c r="F3875" t="s">
        <v>19</v>
      </c>
      <c r="G3875" t="s">
        <v>27</v>
      </c>
      <c r="I3875" t="s">
        <v>22</v>
      </c>
      <c r="N3875" t="s">
        <v>34</v>
      </c>
      <c r="O3875" s="1">
        <v>40660.373136574075</v>
      </c>
    </row>
    <row r="3876" spans="1:15" x14ac:dyDescent="0.35">
      <c r="A3876" t="s">
        <v>15</v>
      </c>
      <c r="B3876" t="s">
        <v>16</v>
      </c>
      <c r="C3876">
        <v>628000</v>
      </c>
      <c r="D3876" t="s">
        <v>17</v>
      </c>
      <c r="E3876" t="s">
        <v>18</v>
      </c>
      <c r="F3876" t="s">
        <v>19</v>
      </c>
      <c r="I3876" t="s">
        <v>22</v>
      </c>
      <c r="N3876" t="s">
        <v>24</v>
      </c>
      <c r="O3876" s="1">
        <v>40660.62767361111</v>
      </c>
    </row>
    <row r="3877" spans="1:15" x14ac:dyDescent="0.35">
      <c r="A3877" t="s">
        <v>327</v>
      </c>
      <c r="B3877" t="s">
        <v>16</v>
      </c>
      <c r="C3877">
        <v>908020</v>
      </c>
      <c r="D3877" t="s">
        <v>17</v>
      </c>
      <c r="E3877" t="s">
        <v>18</v>
      </c>
      <c r="F3877" t="s">
        <v>34</v>
      </c>
      <c r="H3877" t="s">
        <v>162</v>
      </c>
      <c r="I3877" t="s">
        <v>114</v>
      </c>
      <c r="N3877" t="s">
        <v>24</v>
      </c>
      <c r="O3877" s="1">
        <v>40660.724733796298</v>
      </c>
    </row>
    <row r="3878" spans="1:15" x14ac:dyDescent="0.35">
      <c r="A3878" t="s">
        <v>15</v>
      </c>
      <c r="B3878" t="s">
        <v>25</v>
      </c>
      <c r="C3878">
        <v>654732</v>
      </c>
      <c r="D3878" t="s">
        <v>17</v>
      </c>
      <c r="E3878" t="s">
        <v>18</v>
      </c>
      <c r="F3878" t="s">
        <v>19</v>
      </c>
      <c r="I3878" t="s">
        <v>22</v>
      </c>
      <c r="N3878" t="s">
        <v>24</v>
      </c>
      <c r="O3878" s="1">
        <v>40660.752569444441</v>
      </c>
    </row>
    <row r="3879" spans="1:15" x14ac:dyDescent="0.35">
      <c r="A3879" t="s">
        <v>15</v>
      </c>
      <c r="B3879" t="s">
        <v>16</v>
      </c>
      <c r="C3879">
        <v>43943</v>
      </c>
      <c r="D3879" t="s">
        <v>17</v>
      </c>
      <c r="E3879" t="s">
        <v>18</v>
      </c>
      <c r="F3879" t="s">
        <v>19</v>
      </c>
      <c r="G3879" t="s">
        <v>27</v>
      </c>
      <c r="H3879" t="s">
        <v>35</v>
      </c>
      <c r="I3879" t="s">
        <v>22</v>
      </c>
      <c r="N3879" t="s">
        <v>24</v>
      </c>
      <c r="O3879" s="1">
        <v>40661.10056712963</v>
      </c>
    </row>
    <row r="3880" spans="1:15" x14ac:dyDescent="0.35">
      <c r="A3880" t="s">
        <v>15</v>
      </c>
      <c r="B3880" t="s">
        <v>25</v>
      </c>
      <c r="C3880">
        <v>171979</v>
      </c>
      <c r="D3880" t="s">
        <v>17</v>
      </c>
      <c r="E3880" t="s">
        <v>18</v>
      </c>
      <c r="F3880" t="s">
        <v>19</v>
      </c>
      <c r="G3880" t="s">
        <v>20</v>
      </c>
      <c r="H3880" t="s">
        <v>392</v>
      </c>
      <c r="I3880" t="s">
        <v>22</v>
      </c>
      <c r="N3880" t="s">
        <v>24</v>
      </c>
      <c r="O3880" s="1">
        <v>40661.419270833336</v>
      </c>
    </row>
    <row r="3881" spans="1:15" x14ac:dyDescent="0.35">
      <c r="A3881" t="s">
        <v>15</v>
      </c>
      <c r="B3881" t="s">
        <v>25</v>
      </c>
      <c r="C3881">
        <v>609775</v>
      </c>
      <c r="D3881" t="s">
        <v>17</v>
      </c>
      <c r="E3881" t="s">
        <v>18</v>
      </c>
      <c r="G3881" t="s">
        <v>20</v>
      </c>
      <c r="I3881" t="s">
        <v>144</v>
      </c>
      <c r="K3881" t="s">
        <v>195</v>
      </c>
      <c r="N3881" t="s">
        <v>167</v>
      </c>
      <c r="O3881" s="1">
        <v>40661.730104166665</v>
      </c>
    </row>
    <row r="3882" spans="1:15" x14ac:dyDescent="0.35">
      <c r="A3882" t="s">
        <v>15</v>
      </c>
      <c r="B3882" t="s">
        <v>16</v>
      </c>
      <c r="C3882">
        <v>875712</v>
      </c>
      <c r="D3882" t="s">
        <v>17</v>
      </c>
      <c r="E3882" t="s">
        <v>18</v>
      </c>
      <c r="F3882" t="s">
        <v>19</v>
      </c>
      <c r="G3882" t="s">
        <v>20</v>
      </c>
      <c r="I3882" t="s">
        <v>22</v>
      </c>
      <c r="N3882" t="s">
        <v>24</v>
      </c>
      <c r="O3882" s="1">
        <v>40661.752800925926</v>
      </c>
    </row>
    <row r="3883" spans="1:15" x14ac:dyDescent="0.35">
      <c r="A3883" t="s">
        <v>327</v>
      </c>
      <c r="B3883" t="s">
        <v>25</v>
      </c>
      <c r="C3883">
        <v>22074</v>
      </c>
      <c r="D3883" t="s">
        <v>17</v>
      </c>
      <c r="E3883" t="s">
        <v>18</v>
      </c>
      <c r="F3883" t="s">
        <v>19</v>
      </c>
      <c r="G3883" t="s">
        <v>27</v>
      </c>
      <c r="H3883" t="s">
        <v>602</v>
      </c>
      <c r="I3883" t="s">
        <v>421</v>
      </c>
      <c r="N3883" t="s">
        <v>24</v>
      </c>
      <c r="O3883" s="1">
        <v>40662.79383101852</v>
      </c>
    </row>
    <row r="3884" spans="1:15" x14ac:dyDescent="0.35">
      <c r="A3884" t="s">
        <v>500</v>
      </c>
      <c r="B3884" t="s">
        <v>25</v>
      </c>
      <c r="C3884">
        <v>36083</v>
      </c>
      <c r="D3884" t="s">
        <v>17</v>
      </c>
      <c r="E3884" t="s">
        <v>18</v>
      </c>
      <c r="F3884" t="s">
        <v>19</v>
      </c>
      <c r="G3884" t="s">
        <v>27</v>
      </c>
      <c r="H3884" t="s">
        <v>28</v>
      </c>
      <c r="I3884" t="s">
        <v>22</v>
      </c>
      <c r="L3884" t="s">
        <v>750</v>
      </c>
      <c r="M3884" t="s">
        <v>751</v>
      </c>
      <c r="N3884" t="s">
        <v>24</v>
      </c>
      <c r="O3884" s="1">
        <v>40662.808969907404</v>
      </c>
    </row>
    <row r="3885" spans="1:15" x14ac:dyDescent="0.35">
      <c r="A3885" t="s">
        <v>221</v>
      </c>
      <c r="B3885" t="s">
        <v>25</v>
      </c>
      <c r="C3885">
        <v>11555</v>
      </c>
      <c r="D3885" t="s">
        <v>17</v>
      </c>
      <c r="E3885" t="s">
        <v>18</v>
      </c>
      <c r="F3885" t="s">
        <v>19</v>
      </c>
      <c r="G3885" t="s">
        <v>27</v>
      </c>
      <c r="H3885" t="s">
        <v>65</v>
      </c>
      <c r="I3885" t="s">
        <v>264</v>
      </c>
      <c r="N3885" t="s">
        <v>34</v>
      </c>
      <c r="O3885" s="1">
        <v>40662.933055555557</v>
      </c>
    </row>
    <row r="3886" spans="1:15" x14ac:dyDescent="0.35">
      <c r="A3886" t="s">
        <v>15</v>
      </c>
      <c r="B3886" t="s">
        <v>16</v>
      </c>
      <c r="C3886">
        <v>547927</v>
      </c>
      <c r="D3886" t="s">
        <v>17</v>
      </c>
      <c r="E3886" t="s">
        <v>18</v>
      </c>
      <c r="F3886" t="s">
        <v>19</v>
      </c>
      <c r="G3886" t="s">
        <v>20</v>
      </c>
      <c r="I3886" t="s">
        <v>22</v>
      </c>
      <c r="N3886" t="s">
        <v>24</v>
      </c>
      <c r="O3886" s="1">
        <v>40663.104872685188</v>
      </c>
    </row>
    <row r="3887" spans="1:15" x14ac:dyDescent="0.35">
      <c r="A3887" t="s">
        <v>15</v>
      </c>
      <c r="B3887" t="s">
        <v>16</v>
      </c>
      <c r="C3887">
        <v>46981</v>
      </c>
      <c r="D3887" t="s">
        <v>17</v>
      </c>
      <c r="E3887" t="s">
        <v>18</v>
      </c>
      <c r="I3887" t="s">
        <v>22</v>
      </c>
      <c r="N3887" t="s">
        <v>24</v>
      </c>
      <c r="O3887" s="1">
        <v>40663.676041666666</v>
      </c>
    </row>
    <row r="3888" spans="1:15" x14ac:dyDescent="0.35">
      <c r="A3888" t="s">
        <v>327</v>
      </c>
      <c r="B3888" t="s">
        <v>25</v>
      </c>
      <c r="C3888">
        <v>127182</v>
      </c>
      <c r="D3888" t="s">
        <v>17</v>
      </c>
      <c r="E3888" t="s">
        <v>18</v>
      </c>
      <c r="F3888" t="s">
        <v>19</v>
      </c>
      <c r="G3888" t="s">
        <v>27</v>
      </c>
      <c r="H3888" t="s">
        <v>153</v>
      </c>
      <c r="I3888" t="s">
        <v>22</v>
      </c>
      <c r="J3888">
        <v>459</v>
      </c>
      <c r="N3888" t="s">
        <v>24</v>
      </c>
      <c r="O3888" s="1">
        <v>40664.420856481483</v>
      </c>
    </row>
    <row r="3889" spans="1:15" x14ac:dyDescent="0.35">
      <c r="A3889" t="s">
        <v>15</v>
      </c>
      <c r="B3889" t="s">
        <v>25</v>
      </c>
      <c r="C3889">
        <v>41571</v>
      </c>
      <c r="D3889" t="s">
        <v>17</v>
      </c>
      <c r="E3889" t="s">
        <v>18</v>
      </c>
      <c r="F3889" t="s">
        <v>19</v>
      </c>
      <c r="I3889" t="s">
        <v>22</v>
      </c>
      <c r="N3889" t="s">
        <v>24</v>
      </c>
      <c r="O3889" s="1">
        <v>40664.742037037038</v>
      </c>
    </row>
    <row r="3890" spans="1:15" x14ac:dyDescent="0.35">
      <c r="A3890" t="s">
        <v>15</v>
      </c>
      <c r="B3890" t="s">
        <v>25</v>
      </c>
      <c r="C3890">
        <v>590971</v>
      </c>
      <c r="D3890" t="s">
        <v>17</v>
      </c>
      <c r="E3890" t="s">
        <v>18</v>
      </c>
      <c r="I3890" t="s">
        <v>22</v>
      </c>
      <c r="N3890" t="s">
        <v>24</v>
      </c>
      <c r="O3890" s="1">
        <v>40664.830300925925</v>
      </c>
    </row>
    <row r="3891" spans="1:15" x14ac:dyDescent="0.35">
      <c r="A3891" t="s">
        <v>221</v>
      </c>
      <c r="B3891" t="s">
        <v>25</v>
      </c>
      <c r="C3891">
        <v>4510</v>
      </c>
      <c r="D3891" t="s">
        <v>17</v>
      </c>
      <c r="E3891" t="s">
        <v>18</v>
      </c>
      <c r="F3891" t="s">
        <v>19</v>
      </c>
      <c r="G3891" t="s">
        <v>27</v>
      </c>
      <c r="H3891" t="s">
        <v>234</v>
      </c>
      <c r="I3891" t="s">
        <v>264</v>
      </c>
      <c r="K3891" t="s">
        <v>139</v>
      </c>
      <c r="N3891" t="s">
        <v>34</v>
      </c>
      <c r="O3891" s="1">
        <v>40664.955185185187</v>
      </c>
    </row>
    <row r="3892" spans="1:15" x14ac:dyDescent="0.35">
      <c r="A3892" t="s">
        <v>15</v>
      </c>
      <c r="B3892" t="s">
        <v>25</v>
      </c>
      <c r="C3892">
        <v>175384</v>
      </c>
      <c r="D3892" t="s">
        <v>17</v>
      </c>
      <c r="E3892" t="s">
        <v>18</v>
      </c>
      <c r="F3892" t="s">
        <v>19</v>
      </c>
      <c r="H3892" t="s">
        <v>234</v>
      </c>
      <c r="I3892" t="s">
        <v>22</v>
      </c>
      <c r="N3892" t="s">
        <v>24</v>
      </c>
      <c r="O3892" s="1">
        <v>40664.956689814811</v>
      </c>
    </row>
    <row r="3893" spans="1:15" x14ac:dyDescent="0.35">
      <c r="A3893" t="s">
        <v>15</v>
      </c>
      <c r="B3893" t="s">
        <v>25</v>
      </c>
      <c r="C3893">
        <v>550777</v>
      </c>
      <c r="D3893" t="s">
        <v>17</v>
      </c>
      <c r="E3893" t="s">
        <v>18</v>
      </c>
      <c r="F3893" t="s">
        <v>19</v>
      </c>
      <c r="G3893" t="s">
        <v>20</v>
      </c>
      <c r="H3893" t="s">
        <v>37</v>
      </c>
      <c r="I3893" t="s">
        <v>22</v>
      </c>
      <c r="M3893" t="s">
        <v>2078</v>
      </c>
      <c r="N3893" t="s">
        <v>24</v>
      </c>
      <c r="O3893" s="1">
        <v>40665.038993055554</v>
      </c>
    </row>
    <row r="3894" spans="1:15" x14ac:dyDescent="0.35">
      <c r="A3894" t="s">
        <v>327</v>
      </c>
      <c r="B3894" t="s">
        <v>25</v>
      </c>
      <c r="C3894">
        <v>695363</v>
      </c>
      <c r="D3894" t="s">
        <v>17</v>
      </c>
      <c r="E3894" t="s">
        <v>18</v>
      </c>
      <c r="H3894" t="s">
        <v>2312</v>
      </c>
      <c r="I3894" t="s">
        <v>22</v>
      </c>
      <c r="N3894" t="s">
        <v>24</v>
      </c>
      <c r="O3894" s="1">
        <v>40665.250416666669</v>
      </c>
    </row>
    <row r="3895" spans="1:15" x14ac:dyDescent="0.35">
      <c r="A3895" t="s">
        <v>15</v>
      </c>
      <c r="B3895" t="s">
        <v>16</v>
      </c>
      <c r="C3895">
        <v>394536</v>
      </c>
      <c r="D3895" t="s">
        <v>17</v>
      </c>
      <c r="E3895" t="s">
        <v>18</v>
      </c>
      <c r="F3895" t="s">
        <v>19</v>
      </c>
      <c r="G3895" t="s">
        <v>20</v>
      </c>
      <c r="I3895" t="s">
        <v>22</v>
      </c>
      <c r="N3895" t="s">
        <v>24</v>
      </c>
      <c r="O3895" s="1">
        <v>40665.919374999998</v>
      </c>
    </row>
    <row r="3896" spans="1:15" x14ac:dyDescent="0.35">
      <c r="A3896" t="s">
        <v>59</v>
      </c>
      <c r="B3896" t="s">
        <v>25</v>
      </c>
      <c r="C3896">
        <v>6357</v>
      </c>
      <c r="D3896" t="s">
        <v>17</v>
      </c>
      <c r="E3896" t="s">
        <v>134</v>
      </c>
      <c r="F3896" t="s">
        <v>19</v>
      </c>
      <c r="G3896" t="s">
        <v>27</v>
      </c>
      <c r="I3896" t="s">
        <v>86</v>
      </c>
      <c r="K3896" t="s">
        <v>168</v>
      </c>
      <c r="N3896" t="s">
        <v>24</v>
      </c>
      <c r="O3896" s="1">
        <v>40666.038298611114</v>
      </c>
    </row>
    <row r="3897" spans="1:15" x14ac:dyDescent="0.35">
      <c r="A3897" t="s">
        <v>15</v>
      </c>
      <c r="B3897" t="s">
        <v>25</v>
      </c>
      <c r="C3897">
        <v>73722</v>
      </c>
      <c r="D3897" t="s">
        <v>17</v>
      </c>
      <c r="E3897" t="s">
        <v>18</v>
      </c>
      <c r="F3897" t="s">
        <v>19</v>
      </c>
      <c r="G3897" t="s">
        <v>27</v>
      </c>
      <c r="H3897" t="s">
        <v>959</v>
      </c>
      <c r="I3897" t="s">
        <v>144</v>
      </c>
      <c r="M3897" t="s">
        <v>960</v>
      </c>
      <c r="N3897" t="s">
        <v>24</v>
      </c>
      <c r="O3897" s="1">
        <v>40666.635567129626</v>
      </c>
    </row>
    <row r="3898" spans="1:15" x14ac:dyDescent="0.35">
      <c r="A3898" t="s">
        <v>15</v>
      </c>
      <c r="B3898" t="s">
        <v>25</v>
      </c>
      <c r="C3898">
        <v>99886</v>
      </c>
      <c r="D3898" t="s">
        <v>17</v>
      </c>
      <c r="E3898" t="s">
        <v>18</v>
      </c>
      <c r="F3898" t="s">
        <v>19</v>
      </c>
      <c r="I3898" t="s">
        <v>22</v>
      </c>
      <c r="N3898" t="s">
        <v>24</v>
      </c>
      <c r="O3898" s="1">
        <v>40667.783460648148</v>
      </c>
    </row>
    <row r="3899" spans="1:15" x14ac:dyDescent="0.35">
      <c r="A3899" t="s">
        <v>327</v>
      </c>
      <c r="B3899" t="s">
        <v>16</v>
      </c>
      <c r="C3899">
        <v>920465</v>
      </c>
      <c r="D3899" t="s">
        <v>17</v>
      </c>
      <c r="E3899" t="s">
        <v>18</v>
      </c>
      <c r="F3899" t="s">
        <v>34</v>
      </c>
      <c r="H3899" t="s">
        <v>46</v>
      </c>
      <c r="I3899" t="s">
        <v>22</v>
      </c>
      <c r="M3899" t="s">
        <v>2705</v>
      </c>
      <c r="N3899" t="s">
        <v>24</v>
      </c>
      <c r="O3899" s="1">
        <v>40668.339155092595</v>
      </c>
    </row>
    <row r="3900" spans="1:15" x14ac:dyDescent="0.35">
      <c r="A3900" t="s">
        <v>15</v>
      </c>
      <c r="B3900" t="s">
        <v>25</v>
      </c>
      <c r="C3900">
        <v>455033</v>
      </c>
      <c r="D3900" t="s">
        <v>17</v>
      </c>
      <c r="E3900" t="s">
        <v>18</v>
      </c>
      <c r="F3900" t="s">
        <v>34</v>
      </c>
      <c r="G3900" t="s">
        <v>20</v>
      </c>
      <c r="H3900" t="s">
        <v>1916</v>
      </c>
      <c r="I3900" t="s">
        <v>22</v>
      </c>
      <c r="L3900">
        <v>1964</v>
      </c>
      <c r="N3900" t="s">
        <v>24</v>
      </c>
      <c r="O3900" s="1">
        <v>40668.501064814816</v>
      </c>
    </row>
    <row r="3901" spans="1:15" x14ac:dyDescent="0.35">
      <c r="B3901" t="s">
        <v>1112</v>
      </c>
      <c r="C3901" t="s">
        <v>2868</v>
      </c>
      <c r="D3901" t="s">
        <v>17</v>
      </c>
      <c r="E3901" t="s">
        <v>18</v>
      </c>
      <c r="F3901" t="s">
        <v>19</v>
      </c>
      <c r="G3901" t="s">
        <v>20</v>
      </c>
      <c r="H3901" t="s">
        <v>65</v>
      </c>
      <c r="I3901" t="s">
        <v>22</v>
      </c>
      <c r="M3901" t="s">
        <v>2869</v>
      </c>
      <c r="N3901" t="s">
        <v>24</v>
      </c>
      <c r="O3901" s="1">
        <v>40668.799872685187</v>
      </c>
    </row>
    <row r="3902" spans="1:15" x14ac:dyDescent="0.35">
      <c r="A3902" t="s">
        <v>221</v>
      </c>
      <c r="B3902" t="s">
        <v>25</v>
      </c>
      <c r="C3902">
        <v>695354</v>
      </c>
      <c r="D3902" t="s">
        <v>17</v>
      </c>
      <c r="E3902" t="s">
        <v>18</v>
      </c>
      <c r="F3902" t="s">
        <v>19</v>
      </c>
      <c r="G3902" t="s">
        <v>20</v>
      </c>
      <c r="H3902" t="s">
        <v>2310</v>
      </c>
      <c r="I3902" t="s">
        <v>22</v>
      </c>
      <c r="M3902" t="s">
        <v>2311</v>
      </c>
      <c r="N3902" t="s">
        <v>24</v>
      </c>
      <c r="O3902" s="1">
        <v>40669.278668981482</v>
      </c>
    </row>
    <row r="3903" spans="1:15" x14ac:dyDescent="0.35">
      <c r="A3903" t="s">
        <v>221</v>
      </c>
      <c r="B3903" t="s">
        <v>25</v>
      </c>
      <c r="C3903">
        <v>7804</v>
      </c>
      <c r="D3903" t="s">
        <v>17</v>
      </c>
      <c r="E3903" t="s">
        <v>18</v>
      </c>
      <c r="I3903" t="s">
        <v>22</v>
      </c>
      <c r="N3903" t="s">
        <v>24</v>
      </c>
      <c r="O3903" s="1">
        <v>40669.495069444441</v>
      </c>
    </row>
    <row r="3904" spans="1:15" x14ac:dyDescent="0.35">
      <c r="A3904" t="s">
        <v>15</v>
      </c>
      <c r="B3904" t="s">
        <v>16</v>
      </c>
      <c r="C3904">
        <v>240624</v>
      </c>
      <c r="D3904" t="s">
        <v>17</v>
      </c>
      <c r="E3904" t="s">
        <v>18</v>
      </c>
      <c r="F3904" t="s">
        <v>19</v>
      </c>
      <c r="H3904" t="s">
        <v>212</v>
      </c>
      <c r="I3904" t="s">
        <v>22</v>
      </c>
      <c r="N3904" t="s">
        <v>24</v>
      </c>
      <c r="O3904" s="1">
        <v>40670.665011574078</v>
      </c>
    </row>
    <row r="3905" spans="1:15" x14ac:dyDescent="0.35">
      <c r="A3905" t="s">
        <v>15</v>
      </c>
      <c r="B3905" t="s">
        <v>16</v>
      </c>
      <c r="C3905">
        <v>870786</v>
      </c>
      <c r="D3905" t="s">
        <v>17</v>
      </c>
      <c r="E3905" t="s">
        <v>18</v>
      </c>
      <c r="F3905" t="s">
        <v>19</v>
      </c>
      <c r="G3905" t="s">
        <v>20</v>
      </c>
      <c r="H3905" t="s">
        <v>791</v>
      </c>
      <c r="I3905" t="s">
        <v>22</v>
      </c>
      <c r="N3905" t="s">
        <v>24</v>
      </c>
      <c r="O3905" s="1">
        <v>40670.671331018515</v>
      </c>
    </row>
    <row r="3906" spans="1:15" x14ac:dyDescent="0.35">
      <c r="A3906" t="s">
        <v>15</v>
      </c>
      <c r="B3906" t="s">
        <v>25</v>
      </c>
      <c r="C3906">
        <v>707054</v>
      </c>
      <c r="D3906" t="s">
        <v>17</v>
      </c>
      <c r="E3906" t="s">
        <v>18</v>
      </c>
      <c r="F3906" t="s">
        <v>19</v>
      </c>
      <c r="I3906" t="s">
        <v>22</v>
      </c>
      <c r="N3906" t="s">
        <v>24</v>
      </c>
      <c r="O3906" s="1">
        <v>40670.922442129631</v>
      </c>
    </row>
    <row r="3907" spans="1:15" x14ac:dyDescent="0.35">
      <c r="A3907" t="s">
        <v>15</v>
      </c>
      <c r="B3907" t="s">
        <v>16</v>
      </c>
      <c r="C3907">
        <v>106426</v>
      </c>
      <c r="D3907" t="s">
        <v>17</v>
      </c>
      <c r="E3907" t="s">
        <v>18</v>
      </c>
      <c r="F3907" t="s">
        <v>19</v>
      </c>
      <c r="I3907" t="s">
        <v>22</v>
      </c>
      <c r="N3907" t="s">
        <v>24</v>
      </c>
      <c r="O3907" s="1">
        <v>40671.750694444447</v>
      </c>
    </row>
    <row r="3908" spans="1:15" x14ac:dyDescent="0.35">
      <c r="A3908" t="s">
        <v>327</v>
      </c>
      <c r="B3908" t="s">
        <v>25</v>
      </c>
      <c r="C3908">
        <v>102838</v>
      </c>
      <c r="D3908" t="s">
        <v>17</v>
      </c>
      <c r="E3908" t="s">
        <v>18</v>
      </c>
      <c r="F3908" t="s">
        <v>19</v>
      </c>
      <c r="G3908" t="s">
        <v>20</v>
      </c>
      <c r="I3908" t="s">
        <v>22</v>
      </c>
      <c r="K3908" t="s">
        <v>197</v>
      </c>
      <c r="N3908" t="s">
        <v>24</v>
      </c>
      <c r="O3908" s="1">
        <v>40672.748263888891</v>
      </c>
    </row>
    <row r="3909" spans="1:15" x14ac:dyDescent="0.35">
      <c r="A3909" t="s">
        <v>221</v>
      </c>
      <c r="B3909" t="s">
        <v>25</v>
      </c>
      <c r="C3909">
        <v>10986</v>
      </c>
      <c r="D3909" t="s">
        <v>17</v>
      </c>
      <c r="E3909" t="s">
        <v>18</v>
      </c>
      <c r="F3909" t="s">
        <v>19</v>
      </c>
      <c r="G3909" t="s">
        <v>27</v>
      </c>
      <c r="I3909" t="s">
        <v>22</v>
      </c>
      <c r="K3909" t="s">
        <v>440</v>
      </c>
      <c r="N3909" t="s">
        <v>34</v>
      </c>
      <c r="O3909" s="1">
        <v>40672.76189814815</v>
      </c>
    </row>
    <row r="3910" spans="1:15" x14ac:dyDescent="0.35">
      <c r="A3910" t="s">
        <v>15</v>
      </c>
      <c r="B3910" t="s">
        <v>25</v>
      </c>
      <c r="C3910">
        <v>230829</v>
      </c>
      <c r="D3910" t="s">
        <v>17</v>
      </c>
      <c r="E3910" t="s">
        <v>18</v>
      </c>
      <c r="F3910" t="s">
        <v>19</v>
      </c>
      <c r="H3910" t="s">
        <v>1415</v>
      </c>
      <c r="I3910" t="s">
        <v>22</v>
      </c>
      <c r="M3910" t="s">
        <v>1416</v>
      </c>
      <c r="N3910" t="s">
        <v>24</v>
      </c>
      <c r="O3910" s="1">
        <v>40673.925694444442</v>
      </c>
    </row>
    <row r="3911" spans="1:15" x14ac:dyDescent="0.35">
      <c r="A3911" t="s">
        <v>15</v>
      </c>
      <c r="B3911" t="s">
        <v>25</v>
      </c>
      <c r="C3911">
        <v>85005</v>
      </c>
      <c r="D3911" t="s">
        <v>17</v>
      </c>
      <c r="E3911" t="s">
        <v>18</v>
      </c>
      <c r="F3911" t="s">
        <v>19</v>
      </c>
      <c r="G3911" t="s">
        <v>27</v>
      </c>
      <c r="H3911" t="s">
        <v>1003</v>
      </c>
      <c r="I3911" t="s">
        <v>22</v>
      </c>
      <c r="L3911">
        <v>1953</v>
      </c>
      <c r="M3911" t="s">
        <v>1004</v>
      </c>
      <c r="N3911" t="s">
        <v>24</v>
      </c>
      <c r="O3911" s="1">
        <v>40674.769583333335</v>
      </c>
    </row>
    <row r="3912" spans="1:15" x14ac:dyDescent="0.35">
      <c r="A3912" t="s">
        <v>327</v>
      </c>
      <c r="B3912" t="s">
        <v>25</v>
      </c>
      <c r="C3912">
        <v>183090</v>
      </c>
      <c r="D3912" t="s">
        <v>17</v>
      </c>
      <c r="E3912" t="s">
        <v>18</v>
      </c>
      <c r="F3912" t="s">
        <v>34</v>
      </c>
      <c r="G3912" t="s">
        <v>20</v>
      </c>
      <c r="H3912" t="s">
        <v>172</v>
      </c>
      <c r="I3912" t="s">
        <v>22</v>
      </c>
      <c r="M3912" t="s">
        <v>1314</v>
      </c>
      <c r="N3912" t="s">
        <v>24</v>
      </c>
      <c r="O3912" s="1">
        <v>40674.824548611112</v>
      </c>
    </row>
    <row r="3913" spans="1:15" x14ac:dyDescent="0.35">
      <c r="A3913" t="s">
        <v>15</v>
      </c>
      <c r="B3913" t="s">
        <v>25</v>
      </c>
      <c r="C3913">
        <v>930319</v>
      </c>
      <c r="D3913" t="s">
        <v>17</v>
      </c>
      <c r="E3913" t="s">
        <v>18</v>
      </c>
      <c r="F3913" t="s">
        <v>19</v>
      </c>
      <c r="G3913" t="s">
        <v>20</v>
      </c>
      <c r="H3913" t="s">
        <v>52</v>
      </c>
      <c r="I3913" t="s">
        <v>22</v>
      </c>
      <c r="N3913" t="s">
        <v>24</v>
      </c>
      <c r="O3913" s="1">
        <v>40675.365208333336</v>
      </c>
    </row>
    <row r="3914" spans="1:15" x14ac:dyDescent="0.35">
      <c r="A3914" t="s">
        <v>15</v>
      </c>
      <c r="B3914" t="s">
        <v>16</v>
      </c>
      <c r="C3914">
        <v>674056</v>
      </c>
      <c r="D3914" t="s">
        <v>17</v>
      </c>
      <c r="E3914" t="s">
        <v>18</v>
      </c>
      <c r="F3914" t="s">
        <v>34</v>
      </c>
      <c r="G3914" t="s">
        <v>20</v>
      </c>
      <c r="I3914" t="s">
        <v>180</v>
      </c>
      <c r="N3914" t="s">
        <v>24</v>
      </c>
      <c r="O3914" s="1">
        <v>40675.502465277779</v>
      </c>
    </row>
    <row r="3915" spans="1:15" x14ac:dyDescent="0.35">
      <c r="A3915" t="s">
        <v>972</v>
      </c>
      <c r="B3915" t="s">
        <v>16</v>
      </c>
      <c r="C3915">
        <v>185550</v>
      </c>
      <c r="D3915" t="s">
        <v>17</v>
      </c>
      <c r="E3915" t="s">
        <v>18</v>
      </c>
      <c r="F3915" t="s">
        <v>19</v>
      </c>
      <c r="G3915" t="s">
        <v>20</v>
      </c>
      <c r="H3915" t="s">
        <v>156</v>
      </c>
      <c r="I3915" t="s">
        <v>22</v>
      </c>
      <c r="K3915" t="s">
        <v>250</v>
      </c>
      <c r="M3915" t="s">
        <v>1320</v>
      </c>
      <c r="N3915" t="s">
        <v>24</v>
      </c>
      <c r="O3915" s="1">
        <v>40676.041342592594</v>
      </c>
    </row>
    <row r="3916" spans="1:15" x14ac:dyDescent="0.35">
      <c r="A3916" t="s">
        <v>221</v>
      </c>
      <c r="B3916" t="s">
        <v>25</v>
      </c>
      <c r="C3916">
        <v>13846</v>
      </c>
      <c r="D3916" t="s">
        <v>17</v>
      </c>
      <c r="E3916" t="s">
        <v>18</v>
      </c>
      <c r="F3916" t="s">
        <v>19</v>
      </c>
      <c r="G3916" t="s">
        <v>27</v>
      </c>
      <c r="H3916" t="s">
        <v>27</v>
      </c>
      <c r="I3916" t="s">
        <v>22</v>
      </c>
      <c r="K3916" t="s">
        <v>139</v>
      </c>
      <c r="M3916" t="s">
        <v>488</v>
      </c>
      <c r="N3916" t="s">
        <v>167</v>
      </c>
      <c r="O3916" s="1">
        <v>40676.478148148148</v>
      </c>
    </row>
    <row r="3917" spans="1:15" x14ac:dyDescent="0.35">
      <c r="A3917" t="s">
        <v>972</v>
      </c>
      <c r="B3917" t="s">
        <v>25</v>
      </c>
      <c r="C3917">
        <v>385191</v>
      </c>
      <c r="D3917" t="s">
        <v>17</v>
      </c>
      <c r="E3917" t="s">
        <v>18</v>
      </c>
      <c r="F3917" t="s">
        <v>19</v>
      </c>
      <c r="G3917" t="s">
        <v>20</v>
      </c>
      <c r="H3917" t="s">
        <v>959</v>
      </c>
      <c r="I3917" t="s">
        <v>144</v>
      </c>
      <c r="K3917" t="s">
        <v>250</v>
      </c>
      <c r="M3917" t="s">
        <v>1761</v>
      </c>
      <c r="N3917" t="s">
        <v>24</v>
      </c>
      <c r="O3917" s="1">
        <v>40676.500821759262</v>
      </c>
    </row>
    <row r="3918" spans="1:15" x14ac:dyDescent="0.35">
      <c r="A3918" t="s">
        <v>327</v>
      </c>
      <c r="B3918" t="s">
        <v>25</v>
      </c>
      <c r="C3918">
        <v>889956</v>
      </c>
      <c r="D3918" t="s">
        <v>17</v>
      </c>
      <c r="E3918" t="s">
        <v>18</v>
      </c>
      <c r="F3918" t="s">
        <v>19</v>
      </c>
      <c r="G3918" t="s">
        <v>20</v>
      </c>
      <c r="H3918" t="s">
        <v>959</v>
      </c>
      <c r="I3918" t="s">
        <v>22</v>
      </c>
      <c r="L3918">
        <v>1982</v>
      </c>
      <c r="M3918" t="s">
        <v>2650</v>
      </c>
      <c r="N3918" t="s">
        <v>24</v>
      </c>
      <c r="O3918" s="1">
        <v>40676.507569444446</v>
      </c>
    </row>
    <row r="3919" spans="1:15" x14ac:dyDescent="0.35">
      <c r="A3919" t="s">
        <v>186</v>
      </c>
      <c r="B3919" t="s">
        <v>25</v>
      </c>
      <c r="C3919">
        <v>7785</v>
      </c>
      <c r="D3919" t="s">
        <v>17</v>
      </c>
      <c r="E3919" t="s">
        <v>18</v>
      </c>
      <c r="F3919" t="s">
        <v>19</v>
      </c>
      <c r="H3919" t="s">
        <v>363</v>
      </c>
      <c r="I3919" t="s">
        <v>22</v>
      </c>
      <c r="J3919">
        <v>463</v>
      </c>
      <c r="M3919" t="s">
        <v>364</v>
      </c>
      <c r="N3919" t="s">
        <v>24</v>
      </c>
      <c r="O3919" s="1">
        <v>40676.536493055559</v>
      </c>
    </row>
    <row r="3920" spans="1:15" x14ac:dyDescent="0.35">
      <c r="A3920" t="s">
        <v>327</v>
      </c>
      <c r="B3920" t="s">
        <v>25</v>
      </c>
      <c r="C3920">
        <v>129957</v>
      </c>
      <c r="D3920" t="s">
        <v>17</v>
      </c>
      <c r="E3920" t="s">
        <v>18</v>
      </c>
      <c r="F3920" t="s">
        <v>19</v>
      </c>
      <c r="G3920" t="s">
        <v>20</v>
      </c>
      <c r="H3920" t="s">
        <v>1168</v>
      </c>
      <c r="I3920" t="s">
        <v>114</v>
      </c>
      <c r="N3920" t="s">
        <v>24</v>
      </c>
      <c r="O3920" s="1">
        <v>40677.467847222222</v>
      </c>
    </row>
    <row r="3921" spans="1:15" x14ac:dyDescent="0.35">
      <c r="A3921" t="s">
        <v>15</v>
      </c>
      <c r="B3921" t="s">
        <v>16</v>
      </c>
      <c r="C3921">
        <v>775759</v>
      </c>
      <c r="D3921" t="s">
        <v>17</v>
      </c>
      <c r="E3921" t="s">
        <v>18</v>
      </c>
      <c r="G3921" t="s">
        <v>20</v>
      </c>
      <c r="I3921" t="s">
        <v>22</v>
      </c>
      <c r="N3921" t="s">
        <v>24</v>
      </c>
      <c r="O3921" s="1">
        <v>40677.487442129626</v>
      </c>
    </row>
    <row r="3922" spans="1:15" x14ac:dyDescent="0.35">
      <c r="A3922" t="s">
        <v>221</v>
      </c>
      <c r="B3922" t="s">
        <v>25</v>
      </c>
      <c r="C3922">
        <v>104295</v>
      </c>
      <c r="D3922" t="s">
        <v>17</v>
      </c>
      <c r="E3922" t="s">
        <v>18</v>
      </c>
      <c r="F3922" t="s">
        <v>19</v>
      </c>
      <c r="G3922" t="s">
        <v>27</v>
      </c>
      <c r="H3922" t="s">
        <v>1100</v>
      </c>
      <c r="I3922" t="s">
        <v>180</v>
      </c>
      <c r="K3922" t="s">
        <v>81</v>
      </c>
      <c r="N3922" t="s">
        <v>34</v>
      </c>
      <c r="O3922" s="1">
        <v>40677.565115740741</v>
      </c>
    </row>
    <row r="3923" spans="1:15" x14ac:dyDescent="0.35">
      <c r="A3923" t="s">
        <v>15</v>
      </c>
      <c r="B3923" t="s">
        <v>25</v>
      </c>
      <c r="C3923">
        <v>954973</v>
      </c>
      <c r="D3923" t="s">
        <v>17</v>
      </c>
      <c r="E3923" t="s">
        <v>18</v>
      </c>
      <c r="I3923" t="s">
        <v>22</v>
      </c>
      <c r="N3923" t="s">
        <v>24</v>
      </c>
      <c r="O3923" s="1">
        <v>40677.913124999999</v>
      </c>
    </row>
    <row r="3924" spans="1:15" x14ac:dyDescent="0.35">
      <c r="A3924" t="s">
        <v>15</v>
      </c>
      <c r="B3924" t="s">
        <v>25</v>
      </c>
      <c r="C3924">
        <v>736119</v>
      </c>
      <c r="D3924" t="s">
        <v>17</v>
      </c>
      <c r="E3924" t="s">
        <v>18</v>
      </c>
      <c r="F3924" t="s">
        <v>19</v>
      </c>
      <c r="G3924" t="s">
        <v>20</v>
      </c>
      <c r="H3924" t="s">
        <v>464</v>
      </c>
      <c r="I3924" t="s">
        <v>22</v>
      </c>
      <c r="N3924" t="s">
        <v>24</v>
      </c>
      <c r="O3924" s="1">
        <v>40677.917627314811</v>
      </c>
    </row>
    <row r="3925" spans="1:15" x14ac:dyDescent="0.35">
      <c r="A3925" t="s">
        <v>15</v>
      </c>
      <c r="B3925" t="s">
        <v>25</v>
      </c>
      <c r="C3925">
        <v>172044</v>
      </c>
      <c r="D3925" t="s">
        <v>17</v>
      </c>
      <c r="E3925" t="s">
        <v>18</v>
      </c>
      <c r="F3925" t="s">
        <v>19</v>
      </c>
      <c r="I3925" t="s">
        <v>22</v>
      </c>
      <c r="N3925" t="s">
        <v>24</v>
      </c>
      <c r="O3925" s="1">
        <v>40678.483564814815</v>
      </c>
    </row>
    <row r="3926" spans="1:15" x14ac:dyDescent="0.35">
      <c r="A3926" t="s">
        <v>15</v>
      </c>
      <c r="B3926" t="s">
        <v>16</v>
      </c>
      <c r="C3926">
        <v>41819</v>
      </c>
      <c r="D3926" t="s">
        <v>17</v>
      </c>
      <c r="E3926" t="s">
        <v>18</v>
      </c>
      <c r="F3926" t="s">
        <v>19</v>
      </c>
      <c r="G3926" t="s">
        <v>27</v>
      </c>
      <c r="H3926" t="s">
        <v>368</v>
      </c>
      <c r="I3926" t="s">
        <v>22</v>
      </c>
      <c r="N3926" t="s">
        <v>24</v>
      </c>
      <c r="O3926" s="1">
        <v>40678.814745370371</v>
      </c>
    </row>
    <row r="3927" spans="1:15" x14ac:dyDescent="0.35">
      <c r="A3927" t="s">
        <v>560</v>
      </c>
      <c r="B3927" t="s">
        <v>25</v>
      </c>
      <c r="C3927">
        <v>203715</v>
      </c>
      <c r="D3927" t="s">
        <v>17</v>
      </c>
      <c r="E3927" t="s">
        <v>18</v>
      </c>
      <c r="F3927" t="s">
        <v>19</v>
      </c>
      <c r="G3927" t="s">
        <v>20</v>
      </c>
      <c r="H3927" t="s">
        <v>46</v>
      </c>
      <c r="I3927" t="s">
        <v>22</v>
      </c>
      <c r="K3927" t="s">
        <v>31</v>
      </c>
      <c r="L3927">
        <v>1952</v>
      </c>
      <c r="M3927" t="s">
        <v>1361</v>
      </c>
      <c r="N3927" t="s">
        <v>167</v>
      </c>
      <c r="O3927" s="1">
        <v>40679.540462962963</v>
      </c>
    </row>
    <row r="3928" spans="1:15" x14ac:dyDescent="0.35">
      <c r="A3928" t="s">
        <v>221</v>
      </c>
      <c r="B3928" t="s">
        <v>25</v>
      </c>
      <c r="C3928">
        <v>456214</v>
      </c>
      <c r="D3928" t="s">
        <v>17</v>
      </c>
      <c r="E3928" t="s">
        <v>18</v>
      </c>
      <c r="F3928" t="s">
        <v>19</v>
      </c>
      <c r="G3928" t="s">
        <v>20</v>
      </c>
      <c r="H3928" t="s">
        <v>1922</v>
      </c>
      <c r="I3928" t="s">
        <v>22</v>
      </c>
      <c r="M3928" t="s">
        <v>1923</v>
      </c>
      <c r="N3928" t="s">
        <v>34</v>
      </c>
      <c r="O3928" s="1">
        <v>40679.547708333332</v>
      </c>
    </row>
    <row r="3929" spans="1:15" x14ac:dyDescent="0.35">
      <c r="A3929" t="s">
        <v>15</v>
      </c>
      <c r="B3929" t="s">
        <v>16</v>
      </c>
      <c r="C3929">
        <v>220299</v>
      </c>
      <c r="D3929" t="s">
        <v>17</v>
      </c>
      <c r="E3929" t="s">
        <v>18</v>
      </c>
      <c r="H3929" t="s">
        <v>630</v>
      </c>
      <c r="I3929" t="s">
        <v>22</v>
      </c>
      <c r="N3929" t="s">
        <v>24</v>
      </c>
      <c r="O3929" s="1">
        <v>40679.654444444444</v>
      </c>
    </row>
    <row r="3930" spans="1:15" x14ac:dyDescent="0.35">
      <c r="A3930" t="s">
        <v>15</v>
      </c>
      <c r="B3930" t="s">
        <v>16</v>
      </c>
      <c r="C3930">
        <v>165069</v>
      </c>
      <c r="D3930" t="s">
        <v>17</v>
      </c>
      <c r="E3930" t="s">
        <v>18</v>
      </c>
      <c r="F3930" t="s">
        <v>96</v>
      </c>
      <c r="I3930" t="s">
        <v>22</v>
      </c>
      <c r="N3930" t="s">
        <v>24</v>
      </c>
      <c r="O3930" s="1">
        <v>40679.68310185185</v>
      </c>
    </row>
    <row r="3931" spans="1:15" x14ac:dyDescent="0.35">
      <c r="A3931" t="s">
        <v>221</v>
      </c>
      <c r="B3931" t="s">
        <v>25</v>
      </c>
      <c r="C3931">
        <v>755278</v>
      </c>
      <c r="D3931" t="s">
        <v>17</v>
      </c>
      <c r="E3931" t="s">
        <v>18</v>
      </c>
      <c r="F3931" t="s">
        <v>34</v>
      </c>
      <c r="G3931" t="s">
        <v>20</v>
      </c>
      <c r="H3931" t="s">
        <v>254</v>
      </c>
      <c r="I3931" t="s">
        <v>114</v>
      </c>
      <c r="N3931" t="s">
        <v>34</v>
      </c>
      <c r="O3931" s="1">
        <v>40679.774768518517</v>
      </c>
    </row>
    <row r="3932" spans="1:15" x14ac:dyDescent="0.35">
      <c r="A3932" t="s">
        <v>15</v>
      </c>
      <c r="B3932" t="s">
        <v>25</v>
      </c>
      <c r="C3932">
        <v>966372</v>
      </c>
      <c r="D3932" t="s">
        <v>17</v>
      </c>
      <c r="E3932" t="s">
        <v>18</v>
      </c>
      <c r="F3932" t="s">
        <v>19</v>
      </c>
      <c r="G3932" t="s">
        <v>20</v>
      </c>
      <c r="H3932" t="s">
        <v>481</v>
      </c>
      <c r="I3932" t="s">
        <v>22</v>
      </c>
      <c r="N3932" t="s">
        <v>24</v>
      </c>
      <c r="O3932" s="1">
        <v>40680.400682870371</v>
      </c>
    </row>
    <row r="3933" spans="1:15" x14ac:dyDescent="0.35">
      <c r="A3933" t="s">
        <v>15</v>
      </c>
      <c r="B3933" t="s">
        <v>25</v>
      </c>
      <c r="C3933">
        <v>210933</v>
      </c>
      <c r="D3933" t="s">
        <v>17</v>
      </c>
      <c r="E3933" t="s">
        <v>18</v>
      </c>
      <c r="F3933" t="s">
        <v>19</v>
      </c>
      <c r="H3933" t="s">
        <v>1372</v>
      </c>
      <c r="I3933" t="s">
        <v>22</v>
      </c>
      <c r="N3933" t="s">
        <v>24</v>
      </c>
      <c r="O3933" s="1">
        <v>40680.552002314813</v>
      </c>
    </row>
    <row r="3934" spans="1:15" x14ac:dyDescent="0.35">
      <c r="A3934" t="s">
        <v>15</v>
      </c>
      <c r="B3934" t="s">
        <v>16</v>
      </c>
      <c r="C3934">
        <v>101898</v>
      </c>
      <c r="D3934" t="s">
        <v>17</v>
      </c>
      <c r="E3934" t="s">
        <v>18</v>
      </c>
      <c r="F3934" t="s">
        <v>34</v>
      </c>
      <c r="G3934" t="s">
        <v>27</v>
      </c>
      <c r="H3934" t="s">
        <v>56</v>
      </c>
      <c r="I3934" t="s">
        <v>22</v>
      </c>
      <c r="J3934">
        <v>460</v>
      </c>
      <c r="M3934" t="s">
        <v>1087</v>
      </c>
      <c r="N3934" t="s">
        <v>24</v>
      </c>
      <c r="O3934" s="1">
        <v>40680.686805555553</v>
      </c>
    </row>
    <row r="3935" spans="1:15" x14ac:dyDescent="0.35">
      <c r="A3935" t="s">
        <v>15</v>
      </c>
      <c r="B3935" t="s">
        <v>16</v>
      </c>
      <c r="C3935">
        <v>296673</v>
      </c>
      <c r="D3935" t="s">
        <v>17</v>
      </c>
      <c r="E3935" t="s">
        <v>18</v>
      </c>
      <c r="F3935" t="s">
        <v>19</v>
      </c>
      <c r="G3935" t="s">
        <v>20</v>
      </c>
      <c r="H3935" t="s">
        <v>1545</v>
      </c>
      <c r="I3935" t="s">
        <v>22</v>
      </c>
      <c r="K3935" t="s">
        <v>195</v>
      </c>
      <c r="M3935" t="s">
        <v>1546</v>
      </c>
      <c r="N3935" t="s">
        <v>24</v>
      </c>
      <c r="O3935" s="1">
        <v>40680.890011574076</v>
      </c>
    </row>
    <row r="3936" spans="1:15" x14ac:dyDescent="0.35">
      <c r="A3936" t="s">
        <v>15</v>
      </c>
      <c r="B3936" t="s">
        <v>16</v>
      </c>
      <c r="C3936">
        <v>321341</v>
      </c>
      <c r="D3936" t="s">
        <v>17</v>
      </c>
      <c r="E3936" t="s">
        <v>18</v>
      </c>
      <c r="F3936" t="s">
        <v>19</v>
      </c>
      <c r="G3936" t="s">
        <v>20</v>
      </c>
      <c r="H3936" t="s">
        <v>1602</v>
      </c>
      <c r="I3936" t="s">
        <v>22</v>
      </c>
      <c r="N3936" t="s">
        <v>24</v>
      </c>
      <c r="O3936" s="1">
        <v>40680.914618055554</v>
      </c>
    </row>
    <row r="3937" spans="1:15" x14ac:dyDescent="0.35">
      <c r="A3937" t="s">
        <v>15</v>
      </c>
      <c r="B3937" t="s">
        <v>25</v>
      </c>
      <c r="C3937">
        <v>44547</v>
      </c>
      <c r="D3937" t="s">
        <v>17</v>
      </c>
      <c r="E3937" t="s">
        <v>18</v>
      </c>
      <c r="F3937" t="s">
        <v>19</v>
      </c>
      <c r="G3937" t="s">
        <v>27</v>
      </c>
      <c r="H3937" t="s">
        <v>791</v>
      </c>
      <c r="I3937" t="s">
        <v>22</v>
      </c>
      <c r="M3937" t="s">
        <v>792</v>
      </c>
      <c r="N3937" t="s">
        <v>24</v>
      </c>
      <c r="O3937" s="1">
        <v>40680.961076388892</v>
      </c>
    </row>
    <row r="3938" spans="1:15" x14ac:dyDescent="0.35">
      <c r="A3938" t="s">
        <v>15</v>
      </c>
      <c r="B3938" t="s">
        <v>25</v>
      </c>
      <c r="C3938">
        <v>354126</v>
      </c>
      <c r="D3938" t="s">
        <v>17</v>
      </c>
      <c r="E3938" t="s">
        <v>18</v>
      </c>
      <c r="F3938" t="s">
        <v>19</v>
      </c>
      <c r="G3938" t="s">
        <v>20</v>
      </c>
      <c r="H3938" t="s">
        <v>279</v>
      </c>
      <c r="I3938" t="s">
        <v>22</v>
      </c>
      <c r="K3938" t="s">
        <v>81</v>
      </c>
      <c r="L3938">
        <v>1960</v>
      </c>
      <c r="M3938" t="s">
        <v>1689</v>
      </c>
      <c r="N3938" t="s">
        <v>24</v>
      </c>
      <c r="O3938" s="1">
        <v>40681.146770833337</v>
      </c>
    </row>
    <row r="3939" spans="1:15" x14ac:dyDescent="0.35">
      <c r="A3939" t="s">
        <v>15</v>
      </c>
      <c r="B3939" t="s">
        <v>16</v>
      </c>
      <c r="C3939">
        <v>607210</v>
      </c>
      <c r="D3939" t="s">
        <v>17</v>
      </c>
      <c r="E3939" t="s">
        <v>18</v>
      </c>
      <c r="F3939" t="s">
        <v>19</v>
      </c>
      <c r="G3939" t="s">
        <v>20</v>
      </c>
      <c r="H3939" t="s">
        <v>2172</v>
      </c>
      <c r="I3939" t="s">
        <v>22</v>
      </c>
      <c r="K3939" t="s">
        <v>31</v>
      </c>
      <c r="L3939" t="s">
        <v>2173</v>
      </c>
      <c r="M3939" t="s">
        <v>2174</v>
      </c>
      <c r="N3939" t="s">
        <v>24</v>
      </c>
      <c r="O3939" s="1">
        <v>40681.906782407408</v>
      </c>
    </row>
    <row r="3940" spans="1:15" x14ac:dyDescent="0.35">
      <c r="A3940" t="s">
        <v>59</v>
      </c>
      <c r="B3940" t="s">
        <v>25</v>
      </c>
      <c r="C3940">
        <v>2116</v>
      </c>
      <c r="D3940" t="s">
        <v>17</v>
      </c>
      <c r="E3940" t="s">
        <v>18</v>
      </c>
      <c r="F3940" t="s">
        <v>34</v>
      </c>
      <c r="G3940" t="s">
        <v>27</v>
      </c>
      <c r="H3940" t="s">
        <v>163</v>
      </c>
      <c r="I3940" t="s">
        <v>22</v>
      </c>
      <c r="K3940" t="s">
        <v>132</v>
      </c>
      <c r="N3940" t="s">
        <v>34</v>
      </c>
      <c r="O3940" s="1">
        <v>40682.090856481482</v>
      </c>
    </row>
    <row r="3941" spans="1:15" x14ac:dyDescent="0.35">
      <c r="A3941" t="s">
        <v>15</v>
      </c>
      <c r="B3941" t="s">
        <v>25</v>
      </c>
      <c r="C3941">
        <v>827080</v>
      </c>
      <c r="D3941" t="s">
        <v>17</v>
      </c>
      <c r="E3941" t="s">
        <v>18</v>
      </c>
      <c r="F3941" t="s">
        <v>19</v>
      </c>
      <c r="H3941" t="s">
        <v>2518</v>
      </c>
      <c r="I3941" t="s">
        <v>22</v>
      </c>
      <c r="M3941" t="s">
        <v>2519</v>
      </c>
      <c r="N3941" t="s">
        <v>24</v>
      </c>
      <c r="O3941" s="1">
        <v>40682.541180555556</v>
      </c>
    </row>
    <row r="3942" spans="1:15" x14ac:dyDescent="0.35">
      <c r="A3942" t="s">
        <v>15</v>
      </c>
      <c r="B3942" t="s">
        <v>25</v>
      </c>
      <c r="C3942">
        <v>76718</v>
      </c>
      <c r="D3942" t="s">
        <v>17</v>
      </c>
      <c r="E3942" t="s">
        <v>18</v>
      </c>
      <c r="F3942" t="s">
        <v>19</v>
      </c>
      <c r="G3942" t="s">
        <v>27</v>
      </c>
      <c r="H3942" t="s">
        <v>402</v>
      </c>
      <c r="I3942" t="s">
        <v>144</v>
      </c>
      <c r="L3942">
        <v>1953</v>
      </c>
      <c r="N3942" t="s">
        <v>24</v>
      </c>
      <c r="O3942" s="1">
        <v>40682.636701388888</v>
      </c>
    </row>
    <row r="3943" spans="1:15" x14ac:dyDescent="0.35">
      <c r="A3943" t="s">
        <v>221</v>
      </c>
      <c r="B3943" t="s">
        <v>25</v>
      </c>
      <c r="C3943">
        <v>133060</v>
      </c>
      <c r="D3943" t="s">
        <v>17</v>
      </c>
      <c r="E3943" t="s">
        <v>18</v>
      </c>
      <c r="F3943" t="s">
        <v>19</v>
      </c>
      <c r="G3943" t="s">
        <v>27</v>
      </c>
      <c r="H3943" t="s">
        <v>780</v>
      </c>
      <c r="I3943" t="s">
        <v>22</v>
      </c>
      <c r="J3943">
        <v>462</v>
      </c>
      <c r="N3943" t="s">
        <v>34</v>
      </c>
      <c r="O3943" s="1">
        <v>40682.656585648147</v>
      </c>
    </row>
    <row r="3944" spans="1:15" x14ac:dyDescent="0.35">
      <c r="A3944" t="s">
        <v>15</v>
      </c>
      <c r="B3944" t="s">
        <v>25</v>
      </c>
      <c r="C3944">
        <v>41392</v>
      </c>
      <c r="D3944" t="s">
        <v>17</v>
      </c>
      <c r="E3944" t="s">
        <v>18</v>
      </c>
      <c r="F3944" t="s">
        <v>19</v>
      </c>
      <c r="G3944" t="s">
        <v>27</v>
      </c>
      <c r="I3944" t="s">
        <v>22</v>
      </c>
      <c r="K3944" t="s">
        <v>197</v>
      </c>
      <c r="N3944" t="s">
        <v>24</v>
      </c>
      <c r="O3944" s="1">
        <v>40682.810046296298</v>
      </c>
    </row>
    <row r="3945" spans="1:15" x14ac:dyDescent="0.35">
      <c r="A3945" t="s">
        <v>15</v>
      </c>
      <c r="B3945" t="s">
        <v>16</v>
      </c>
      <c r="C3945">
        <v>352220</v>
      </c>
      <c r="D3945" t="s">
        <v>17</v>
      </c>
      <c r="E3945" t="s">
        <v>18</v>
      </c>
      <c r="F3945" t="s">
        <v>19</v>
      </c>
      <c r="G3945" t="s">
        <v>20</v>
      </c>
      <c r="H3945" t="s">
        <v>172</v>
      </c>
      <c r="I3945" t="s">
        <v>144</v>
      </c>
      <c r="M3945" t="s">
        <v>1683</v>
      </c>
      <c r="N3945" t="s">
        <v>24</v>
      </c>
      <c r="O3945" s="1">
        <v>40682.913298611114</v>
      </c>
    </row>
    <row r="3946" spans="1:15" x14ac:dyDescent="0.35">
      <c r="A3946" t="s">
        <v>759</v>
      </c>
      <c r="B3946" t="s">
        <v>25</v>
      </c>
      <c r="C3946">
        <v>863476</v>
      </c>
      <c r="D3946" t="s">
        <v>17</v>
      </c>
      <c r="E3946" t="s">
        <v>18</v>
      </c>
      <c r="F3946" t="s">
        <v>34</v>
      </c>
      <c r="I3946" t="s">
        <v>22</v>
      </c>
      <c r="N3946" t="s">
        <v>24</v>
      </c>
      <c r="O3946" s="1">
        <v>40683.327569444446</v>
      </c>
    </row>
    <row r="3947" spans="1:15" x14ac:dyDescent="0.35">
      <c r="A3947" t="s">
        <v>221</v>
      </c>
      <c r="B3947" t="s">
        <v>25</v>
      </c>
      <c r="C3947">
        <v>49767</v>
      </c>
      <c r="D3947" t="s">
        <v>836</v>
      </c>
      <c r="E3947" t="s">
        <v>18</v>
      </c>
      <c r="F3947" t="s">
        <v>19</v>
      </c>
      <c r="G3947" t="s">
        <v>27</v>
      </c>
      <c r="H3947" t="s">
        <v>837</v>
      </c>
      <c r="I3947" t="s">
        <v>22</v>
      </c>
      <c r="K3947" t="s">
        <v>81</v>
      </c>
      <c r="N3947" t="s">
        <v>34</v>
      </c>
      <c r="O3947" s="1">
        <v>40683.528587962966</v>
      </c>
    </row>
    <row r="3948" spans="1:15" x14ac:dyDescent="0.35">
      <c r="A3948" t="s">
        <v>560</v>
      </c>
      <c r="B3948" t="s">
        <v>25</v>
      </c>
      <c r="C3948">
        <v>519591</v>
      </c>
      <c r="D3948" t="s">
        <v>17</v>
      </c>
      <c r="E3948" t="s">
        <v>18</v>
      </c>
      <c r="F3948" t="s">
        <v>19</v>
      </c>
      <c r="G3948" t="s">
        <v>20</v>
      </c>
      <c r="H3948" t="s">
        <v>398</v>
      </c>
      <c r="I3948" t="s">
        <v>114</v>
      </c>
      <c r="K3948" t="s">
        <v>195</v>
      </c>
      <c r="N3948" t="s">
        <v>24</v>
      </c>
      <c r="O3948" s="1">
        <v>40683.543564814812</v>
      </c>
    </row>
    <row r="3949" spans="1:15" x14ac:dyDescent="0.35">
      <c r="A3949" t="s">
        <v>15</v>
      </c>
      <c r="B3949" t="s">
        <v>16</v>
      </c>
      <c r="C3949">
        <v>547445</v>
      </c>
      <c r="D3949" t="s">
        <v>17</v>
      </c>
      <c r="E3949" t="s">
        <v>18</v>
      </c>
      <c r="F3949" t="s">
        <v>19</v>
      </c>
      <c r="H3949" t="s">
        <v>28</v>
      </c>
      <c r="I3949" t="s">
        <v>22</v>
      </c>
      <c r="N3949" t="s">
        <v>24</v>
      </c>
      <c r="O3949" s="1">
        <v>40683.678726851853</v>
      </c>
    </row>
    <row r="3950" spans="1:15" x14ac:dyDescent="0.35">
      <c r="A3950" t="s">
        <v>15</v>
      </c>
      <c r="B3950" t="s">
        <v>16</v>
      </c>
      <c r="C3950" t="s">
        <v>2832</v>
      </c>
      <c r="D3950" t="s">
        <v>17</v>
      </c>
      <c r="E3950" t="s">
        <v>18</v>
      </c>
      <c r="I3950" t="s">
        <v>22</v>
      </c>
      <c r="N3950" t="s">
        <v>24</v>
      </c>
      <c r="O3950" s="1">
        <v>40684.442847222221</v>
      </c>
    </row>
    <row r="3951" spans="1:15" x14ac:dyDescent="0.35">
      <c r="A3951" t="s">
        <v>15</v>
      </c>
      <c r="B3951" t="s">
        <v>16</v>
      </c>
      <c r="C3951">
        <v>963603</v>
      </c>
      <c r="D3951" t="s">
        <v>17</v>
      </c>
      <c r="E3951" t="s">
        <v>18</v>
      </c>
      <c r="I3951" t="s">
        <v>22</v>
      </c>
      <c r="N3951" t="s">
        <v>24</v>
      </c>
      <c r="O3951" s="1">
        <v>40684.59065972222</v>
      </c>
    </row>
    <row r="3952" spans="1:15" x14ac:dyDescent="0.35">
      <c r="A3952" t="s">
        <v>15</v>
      </c>
      <c r="B3952" t="s">
        <v>25</v>
      </c>
      <c r="C3952">
        <v>665370</v>
      </c>
      <c r="D3952" t="s">
        <v>17</v>
      </c>
      <c r="E3952" t="s">
        <v>18</v>
      </c>
      <c r="F3952" t="s">
        <v>19</v>
      </c>
      <c r="G3952" t="s">
        <v>20</v>
      </c>
      <c r="H3952" t="s">
        <v>254</v>
      </c>
      <c r="I3952" t="s">
        <v>22</v>
      </c>
      <c r="J3952">
        <v>493</v>
      </c>
      <c r="K3952" t="s">
        <v>282</v>
      </c>
      <c r="M3952" t="s">
        <v>2260</v>
      </c>
      <c r="N3952" t="s">
        <v>24</v>
      </c>
      <c r="O3952" s="1">
        <v>40684.627175925925</v>
      </c>
    </row>
    <row r="3953" spans="1:15" x14ac:dyDescent="0.35">
      <c r="A3953" t="s">
        <v>560</v>
      </c>
      <c r="B3953" t="s">
        <v>25</v>
      </c>
      <c r="C3953">
        <v>72949</v>
      </c>
      <c r="D3953" t="s">
        <v>17</v>
      </c>
      <c r="E3953" t="s">
        <v>18</v>
      </c>
      <c r="F3953" t="s">
        <v>19</v>
      </c>
      <c r="G3953" t="s">
        <v>27</v>
      </c>
      <c r="H3953" t="s">
        <v>377</v>
      </c>
      <c r="I3953" t="s">
        <v>264</v>
      </c>
      <c r="M3953" t="s">
        <v>956</v>
      </c>
      <c r="N3953" t="s">
        <v>24</v>
      </c>
      <c r="O3953" s="1">
        <v>40684.656400462962</v>
      </c>
    </row>
    <row r="3954" spans="1:15" x14ac:dyDescent="0.35">
      <c r="A3954" t="s">
        <v>15</v>
      </c>
      <c r="B3954" t="s">
        <v>25</v>
      </c>
      <c r="C3954">
        <v>224356</v>
      </c>
      <c r="D3954" t="s">
        <v>17</v>
      </c>
      <c r="E3954" t="s">
        <v>18</v>
      </c>
      <c r="F3954" t="s">
        <v>19</v>
      </c>
      <c r="G3954" t="s">
        <v>20</v>
      </c>
      <c r="H3954" t="s">
        <v>1399</v>
      </c>
      <c r="I3954" t="s">
        <v>22</v>
      </c>
      <c r="K3954" t="s">
        <v>197</v>
      </c>
      <c r="N3954" t="s">
        <v>24</v>
      </c>
      <c r="O3954" s="1">
        <v>40684.766192129631</v>
      </c>
    </row>
    <row r="3955" spans="1:15" x14ac:dyDescent="0.35">
      <c r="A3955" t="s">
        <v>560</v>
      </c>
      <c r="B3955" t="s">
        <v>25</v>
      </c>
      <c r="C3955">
        <v>617827</v>
      </c>
      <c r="D3955" t="s">
        <v>17</v>
      </c>
      <c r="E3955" t="s">
        <v>18</v>
      </c>
      <c r="G3955" t="s">
        <v>20</v>
      </c>
      <c r="H3955" t="s">
        <v>2187</v>
      </c>
      <c r="I3955" t="s">
        <v>22</v>
      </c>
      <c r="N3955" t="s">
        <v>24</v>
      </c>
      <c r="O3955" s="1">
        <v>40684.862372685187</v>
      </c>
    </row>
    <row r="3956" spans="1:15" x14ac:dyDescent="0.35">
      <c r="A3956" t="s">
        <v>972</v>
      </c>
      <c r="B3956" t="s">
        <v>25</v>
      </c>
      <c r="C3956">
        <v>379952</v>
      </c>
      <c r="D3956" t="s">
        <v>17</v>
      </c>
      <c r="E3956" t="s">
        <v>18</v>
      </c>
      <c r="I3956" t="s">
        <v>22</v>
      </c>
      <c r="N3956" t="s">
        <v>24</v>
      </c>
      <c r="O3956" s="1">
        <v>40685.588854166665</v>
      </c>
    </row>
    <row r="3957" spans="1:15" x14ac:dyDescent="0.35">
      <c r="A3957" t="s">
        <v>221</v>
      </c>
      <c r="B3957" t="s">
        <v>25</v>
      </c>
      <c r="C3957">
        <v>404263</v>
      </c>
      <c r="D3957" t="s">
        <v>17</v>
      </c>
      <c r="E3957" t="s">
        <v>18</v>
      </c>
      <c r="G3957" t="s">
        <v>20</v>
      </c>
      <c r="H3957" t="s">
        <v>355</v>
      </c>
      <c r="I3957" t="s">
        <v>22</v>
      </c>
      <c r="M3957" t="s">
        <v>1812</v>
      </c>
      <c r="N3957" t="s">
        <v>24</v>
      </c>
      <c r="O3957" s="1">
        <v>40686.354317129626</v>
      </c>
    </row>
    <row r="3958" spans="1:15" x14ac:dyDescent="0.35">
      <c r="A3958" t="s">
        <v>15</v>
      </c>
      <c r="B3958" t="s">
        <v>25</v>
      </c>
      <c r="C3958">
        <v>785530</v>
      </c>
      <c r="D3958" t="s">
        <v>17</v>
      </c>
      <c r="E3958" t="s">
        <v>18</v>
      </c>
      <c r="F3958" t="s">
        <v>19</v>
      </c>
      <c r="G3958" t="s">
        <v>20</v>
      </c>
      <c r="I3958" t="s">
        <v>114</v>
      </c>
      <c r="N3958" t="s">
        <v>24</v>
      </c>
      <c r="O3958" s="1">
        <v>40686.498807870368</v>
      </c>
    </row>
    <row r="3959" spans="1:15" x14ac:dyDescent="0.35">
      <c r="A3959" t="s">
        <v>15</v>
      </c>
      <c r="B3959" t="s">
        <v>16</v>
      </c>
      <c r="C3959">
        <v>815976</v>
      </c>
      <c r="D3959" t="s">
        <v>17</v>
      </c>
      <c r="E3959" t="s">
        <v>18</v>
      </c>
      <c r="F3959" t="s">
        <v>19</v>
      </c>
      <c r="I3959" t="s">
        <v>22</v>
      </c>
      <c r="N3959" t="s">
        <v>24</v>
      </c>
      <c r="O3959" s="1">
        <v>40686.646203703705</v>
      </c>
    </row>
    <row r="3960" spans="1:15" x14ac:dyDescent="0.35">
      <c r="A3960" t="s">
        <v>327</v>
      </c>
      <c r="B3960" t="s">
        <v>25</v>
      </c>
      <c r="C3960">
        <v>695219</v>
      </c>
      <c r="D3960" t="s">
        <v>17</v>
      </c>
      <c r="E3960" t="s">
        <v>18</v>
      </c>
      <c r="F3960" t="s">
        <v>19</v>
      </c>
      <c r="G3960" t="s">
        <v>20</v>
      </c>
      <c r="H3960" t="s">
        <v>37</v>
      </c>
      <c r="I3960" t="s">
        <v>22</v>
      </c>
      <c r="K3960" t="s">
        <v>81</v>
      </c>
      <c r="L3960">
        <v>1968</v>
      </c>
      <c r="N3960" t="s">
        <v>24</v>
      </c>
      <c r="O3960" s="1">
        <v>40686.702291666668</v>
      </c>
    </row>
    <row r="3961" spans="1:15" x14ac:dyDescent="0.35">
      <c r="A3961" t="s">
        <v>560</v>
      </c>
      <c r="B3961" t="s">
        <v>25</v>
      </c>
      <c r="C3961">
        <v>274173</v>
      </c>
      <c r="D3961" t="s">
        <v>17</v>
      </c>
      <c r="E3961" t="s">
        <v>18</v>
      </c>
      <c r="F3961" t="s">
        <v>19</v>
      </c>
      <c r="H3961" t="s">
        <v>1500</v>
      </c>
      <c r="I3961" t="s">
        <v>22</v>
      </c>
      <c r="N3961" t="s">
        <v>24</v>
      </c>
      <c r="O3961" s="1">
        <v>40686.945034722223</v>
      </c>
    </row>
    <row r="3962" spans="1:15" x14ac:dyDescent="0.35">
      <c r="A3962" t="s">
        <v>327</v>
      </c>
      <c r="B3962" t="s">
        <v>25</v>
      </c>
      <c r="C3962">
        <v>63578</v>
      </c>
      <c r="D3962" t="s">
        <v>17</v>
      </c>
      <c r="E3962" t="s">
        <v>18</v>
      </c>
      <c r="I3962" t="s">
        <v>22</v>
      </c>
      <c r="N3962" t="s">
        <v>24</v>
      </c>
      <c r="O3962" s="1">
        <v>40687.218391203707</v>
      </c>
    </row>
    <row r="3963" spans="1:15" x14ac:dyDescent="0.35">
      <c r="A3963" t="s">
        <v>15</v>
      </c>
      <c r="B3963" t="s">
        <v>16</v>
      </c>
      <c r="C3963">
        <v>824194</v>
      </c>
      <c r="D3963" t="s">
        <v>17</v>
      </c>
      <c r="E3963" t="s">
        <v>18</v>
      </c>
      <c r="F3963" t="s">
        <v>19</v>
      </c>
      <c r="I3963" t="s">
        <v>22</v>
      </c>
      <c r="N3963" t="s">
        <v>24</v>
      </c>
      <c r="O3963" s="1">
        <v>40687.511041666665</v>
      </c>
    </row>
    <row r="3964" spans="1:15" x14ac:dyDescent="0.35">
      <c r="A3964" t="s">
        <v>15</v>
      </c>
      <c r="B3964" t="s">
        <v>16</v>
      </c>
      <c r="C3964">
        <v>24856</v>
      </c>
      <c r="D3964" t="s">
        <v>17</v>
      </c>
      <c r="E3964" t="s">
        <v>18</v>
      </c>
      <c r="F3964" t="s">
        <v>19</v>
      </c>
      <c r="I3964" t="s">
        <v>22</v>
      </c>
      <c r="N3964" t="s">
        <v>24</v>
      </c>
      <c r="O3964" s="1">
        <v>40687.562696759262</v>
      </c>
    </row>
    <row r="3965" spans="1:15" x14ac:dyDescent="0.35">
      <c r="A3965" t="s">
        <v>560</v>
      </c>
      <c r="B3965" t="s">
        <v>25</v>
      </c>
      <c r="C3965">
        <v>199426</v>
      </c>
      <c r="D3965" t="s">
        <v>17</v>
      </c>
      <c r="E3965" t="s">
        <v>18</v>
      </c>
      <c r="F3965" t="s">
        <v>19</v>
      </c>
      <c r="G3965" t="s">
        <v>20</v>
      </c>
      <c r="H3965" t="s">
        <v>98</v>
      </c>
      <c r="I3965" t="s">
        <v>22</v>
      </c>
      <c r="M3965" t="s">
        <v>1342</v>
      </c>
      <c r="N3965" t="s">
        <v>24</v>
      </c>
      <c r="O3965" s="1">
        <v>40687.563645833332</v>
      </c>
    </row>
    <row r="3966" spans="1:15" x14ac:dyDescent="0.35">
      <c r="A3966" t="s">
        <v>221</v>
      </c>
      <c r="B3966" t="s">
        <v>25</v>
      </c>
      <c r="C3966">
        <v>133069</v>
      </c>
      <c r="D3966" t="s">
        <v>17</v>
      </c>
      <c r="E3966" t="s">
        <v>18</v>
      </c>
      <c r="F3966" t="s">
        <v>19</v>
      </c>
      <c r="H3966" t="s">
        <v>780</v>
      </c>
      <c r="I3966" t="s">
        <v>22</v>
      </c>
      <c r="M3966" t="s">
        <v>1181</v>
      </c>
      <c r="N3966" t="s">
        <v>34</v>
      </c>
      <c r="O3966" s="1">
        <v>40687.652488425927</v>
      </c>
    </row>
    <row r="3967" spans="1:15" x14ac:dyDescent="0.35">
      <c r="A3967" t="s">
        <v>560</v>
      </c>
      <c r="B3967" t="s">
        <v>25</v>
      </c>
      <c r="C3967">
        <v>331015</v>
      </c>
      <c r="D3967" t="s">
        <v>17</v>
      </c>
      <c r="E3967" t="s">
        <v>18</v>
      </c>
      <c r="F3967" t="s">
        <v>19</v>
      </c>
      <c r="G3967" t="s">
        <v>20</v>
      </c>
      <c r="H3967" t="s">
        <v>1611</v>
      </c>
      <c r="I3967" t="s">
        <v>22</v>
      </c>
      <c r="K3967" t="s">
        <v>195</v>
      </c>
      <c r="M3967" t="s">
        <v>1612</v>
      </c>
      <c r="N3967" t="s">
        <v>24</v>
      </c>
      <c r="O3967" s="1">
        <v>40687.718969907408</v>
      </c>
    </row>
    <row r="3968" spans="1:15" x14ac:dyDescent="0.35">
      <c r="A3968" t="s">
        <v>221</v>
      </c>
      <c r="B3968" t="s">
        <v>25</v>
      </c>
      <c r="C3968">
        <v>36463</v>
      </c>
      <c r="D3968" t="s">
        <v>17</v>
      </c>
      <c r="E3968" t="s">
        <v>18</v>
      </c>
      <c r="F3968" t="s">
        <v>19</v>
      </c>
      <c r="G3968" t="s">
        <v>27</v>
      </c>
      <c r="H3968" t="s">
        <v>398</v>
      </c>
      <c r="I3968" t="s">
        <v>22</v>
      </c>
      <c r="K3968" t="s">
        <v>195</v>
      </c>
      <c r="N3968" t="s">
        <v>34</v>
      </c>
      <c r="O3968" s="1">
        <v>40688.441840277781</v>
      </c>
    </row>
    <row r="3969" spans="1:15" x14ac:dyDescent="0.35">
      <c r="A3969" t="s">
        <v>221</v>
      </c>
      <c r="B3969" t="s">
        <v>25</v>
      </c>
      <c r="C3969">
        <v>850812</v>
      </c>
      <c r="D3969" t="s">
        <v>17</v>
      </c>
      <c r="E3969" t="s">
        <v>18</v>
      </c>
      <c r="F3969" t="s">
        <v>34</v>
      </c>
      <c r="G3969" t="s">
        <v>20</v>
      </c>
      <c r="H3969" t="s">
        <v>2569</v>
      </c>
      <c r="I3969" t="s">
        <v>22</v>
      </c>
      <c r="M3969" t="s">
        <v>2570</v>
      </c>
      <c r="N3969" t="s">
        <v>24</v>
      </c>
      <c r="O3969" s="1">
        <v>40688.722708333335</v>
      </c>
    </row>
    <row r="3970" spans="1:15" x14ac:dyDescent="0.35">
      <c r="A3970" t="s">
        <v>560</v>
      </c>
      <c r="B3970" t="s">
        <v>25</v>
      </c>
      <c r="C3970">
        <v>142041</v>
      </c>
      <c r="D3970" t="s">
        <v>17</v>
      </c>
      <c r="E3970" t="s">
        <v>18</v>
      </c>
      <c r="F3970" t="s">
        <v>19</v>
      </c>
      <c r="G3970" t="s">
        <v>27</v>
      </c>
      <c r="H3970" t="s">
        <v>62</v>
      </c>
      <c r="I3970" t="s">
        <v>114</v>
      </c>
      <c r="L3970" t="s">
        <v>1213</v>
      </c>
      <c r="M3970" t="s">
        <v>1214</v>
      </c>
      <c r="N3970" t="s">
        <v>24</v>
      </c>
      <c r="O3970" s="1">
        <v>40688.931828703702</v>
      </c>
    </row>
    <row r="3971" spans="1:15" x14ac:dyDescent="0.35">
      <c r="A3971" t="s">
        <v>500</v>
      </c>
      <c r="B3971" t="s">
        <v>25</v>
      </c>
      <c r="C3971">
        <v>784735</v>
      </c>
      <c r="D3971" t="s">
        <v>17</v>
      </c>
      <c r="E3971" t="s">
        <v>18</v>
      </c>
      <c r="F3971" t="s">
        <v>34</v>
      </c>
      <c r="G3971" t="s">
        <v>20</v>
      </c>
      <c r="H3971" t="s">
        <v>254</v>
      </c>
      <c r="I3971" t="s">
        <v>22</v>
      </c>
      <c r="K3971" t="s">
        <v>462</v>
      </c>
      <c r="N3971" t="s">
        <v>24</v>
      </c>
      <c r="O3971" s="1">
        <v>40689.678749999999</v>
      </c>
    </row>
    <row r="3972" spans="1:15" x14ac:dyDescent="0.35">
      <c r="A3972" t="s">
        <v>15</v>
      </c>
      <c r="B3972" t="s">
        <v>25</v>
      </c>
      <c r="C3972">
        <v>202805</v>
      </c>
      <c r="D3972" t="s">
        <v>17</v>
      </c>
      <c r="E3972" t="s">
        <v>18</v>
      </c>
      <c r="F3972" t="s">
        <v>19</v>
      </c>
      <c r="G3972" t="s">
        <v>20</v>
      </c>
      <c r="H3972" t="s">
        <v>56</v>
      </c>
      <c r="I3972" t="s">
        <v>22</v>
      </c>
      <c r="L3972">
        <v>1957</v>
      </c>
      <c r="M3972" t="s">
        <v>1351</v>
      </c>
      <c r="N3972" t="s">
        <v>24</v>
      </c>
      <c r="O3972" s="1">
        <v>40689.690983796296</v>
      </c>
    </row>
    <row r="3973" spans="1:15" x14ac:dyDescent="0.35">
      <c r="A3973" t="s">
        <v>95</v>
      </c>
      <c r="B3973" t="s">
        <v>25</v>
      </c>
      <c r="C3973">
        <v>5936</v>
      </c>
      <c r="D3973" t="s">
        <v>73</v>
      </c>
      <c r="E3973" t="s">
        <v>18</v>
      </c>
      <c r="F3973" t="s">
        <v>19</v>
      </c>
      <c r="G3973" t="s">
        <v>27</v>
      </c>
      <c r="H3973" t="s">
        <v>35</v>
      </c>
      <c r="I3973" t="s">
        <v>22</v>
      </c>
      <c r="K3973" t="s">
        <v>311</v>
      </c>
      <c r="N3973" t="s">
        <v>167</v>
      </c>
      <c r="O3973" s="1">
        <v>40689.780370370368</v>
      </c>
    </row>
    <row r="3974" spans="1:15" x14ac:dyDescent="0.35">
      <c r="A3974" t="s">
        <v>15</v>
      </c>
      <c r="B3974" t="s">
        <v>25</v>
      </c>
      <c r="C3974">
        <v>751273</v>
      </c>
      <c r="D3974" t="s">
        <v>17</v>
      </c>
      <c r="E3974" t="s">
        <v>18</v>
      </c>
      <c r="I3974" t="s">
        <v>22</v>
      </c>
      <c r="N3974" t="s">
        <v>24</v>
      </c>
      <c r="O3974" s="1">
        <v>40690.74355324074</v>
      </c>
    </row>
    <row r="3975" spans="1:15" x14ac:dyDescent="0.35">
      <c r="A3975" t="s">
        <v>221</v>
      </c>
      <c r="B3975" t="s">
        <v>25</v>
      </c>
      <c r="C3975">
        <v>13024</v>
      </c>
      <c r="D3975" t="s">
        <v>17</v>
      </c>
      <c r="E3975" t="s">
        <v>18</v>
      </c>
      <c r="F3975" t="s">
        <v>34</v>
      </c>
      <c r="G3975" t="s">
        <v>27</v>
      </c>
      <c r="H3975" t="s">
        <v>77</v>
      </c>
      <c r="I3975" t="s">
        <v>472</v>
      </c>
      <c r="K3975" t="s">
        <v>462</v>
      </c>
      <c r="M3975" t="s">
        <v>473</v>
      </c>
      <c r="N3975" t="s">
        <v>34</v>
      </c>
      <c r="O3975" s="1">
        <v>40690.877939814818</v>
      </c>
    </row>
    <row r="3976" spans="1:15" x14ac:dyDescent="0.35">
      <c r="A3976" t="s">
        <v>15</v>
      </c>
      <c r="B3976" t="s">
        <v>25</v>
      </c>
      <c r="C3976">
        <v>773605</v>
      </c>
      <c r="D3976" t="s">
        <v>17</v>
      </c>
      <c r="E3976" t="s">
        <v>18</v>
      </c>
      <c r="F3976" t="s">
        <v>19</v>
      </c>
      <c r="G3976" t="s">
        <v>20</v>
      </c>
      <c r="I3976" t="s">
        <v>22</v>
      </c>
      <c r="N3976" t="s">
        <v>24</v>
      </c>
      <c r="O3976" s="1">
        <v>40691.296620370369</v>
      </c>
    </row>
    <row r="3977" spans="1:15" x14ac:dyDescent="0.35">
      <c r="A3977" t="s">
        <v>1381</v>
      </c>
      <c r="B3977" t="s">
        <v>16</v>
      </c>
      <c r="C3977">
        <v>671982</v>
      </c>
      <c r="D3977" t="s">
        <v>17</v>
      </c>
      <c r="E3977" t="s">
        <v>18</v>
      </c>
      <c r="F3977" t="s">
        <v>19</v>
      </c>
      <c r="G3977" t="s">
        <v>20</v>
      </c>
      <c r="H3977" t="s">
        <v>102</v>
      </c>
      <c r="I3977" t="s">
        <v>22</v>
      </c>
      <c r="K3977" t="s">
        <v>197</v>
      </c>
      <c r="N3977" t="s">
        <v>24</v>
      </c>
      <c r="O3977" s="1">
        <v>40691.451932870368</v>
      </c>
    </row>
    <row r="3978" spans="1:15" x14ac:dyDescent="0.35">
      <c r="A3978" t="s">
        <v>15</v>
      </c>
      <c r="B3978" t="s">
        <v>25</v>
      </c>
      <c r="C3978">
        <v>430433</v>
      </c>
      <c r="D3978" t="s">
        <v>17</v>
      </c>
      <c r="E3978" t="s">
        <v>18</v>
      </c>
      <c r="F3978" t="s">
        <v>96</v>
      </c>
      <c r="I3978" t="s">
        <v>22</v>
      </c>
      <c r="N3978" t="s">
        <v>24</v>
      </c>
      <c r="O3978" s="1">
        <v>40691.590763888889</v>
      </c>
    </row>
    <row r="3979" spans="1:15" x14ac:dyDescent="0.35">
      <c r="A3979" t="s">
        <v>15</v>
      </c>
      <c r="B3979" t="s">
        <v>16</v>
      </c>
      <c r="C3979">
        <v>267822</v>
      </c>
      <c r="D3979" t="s">
        <v>17</v>
      </c>
      <c r="E3979" t="s">
        <v>18</v>
      </c>
      <c r="I3979" t="s">
        <v>22</v>
      </c>
      <c r="N3979" t="s">
        <v>24</v>
      </c>
      <c r="O3979" s="1">
        <v>40691.599097222221</v>
      </c>
    </row>
    <row r="3980" spans="1:15" x14ac:dyDescent="0.35">
      <c r="A3980" t="s">
        <v>560</v>
      </c>
      <c r="B3980" t="s">
        <v>25</v>
      </c>
      <c r="C3980">
        <v>769018</v>
      </c>
      <c r="D3980" t="s">
        <v>17</v>
      </c>
      <c r="E3980" t="s">
        <v>18</v>
      </c>
      <c r="I3980" t="s">
        <v>22</v>
      </c>
      <c r="N3980" t="s">
        <v>24</v>
      </c>
      <c r="O3980" s="1">
        <v>40691.61215277778</v>
      </c>
    </row>
    <row r="3981" spans="1:15" x14ac:dyDescent="0.35">
      <c r="A3981" t="s">
        <v>15</v>
      </c>
      <c r="B3981" t="s">
        <v>16</v>
      </c>
      <c r="C3981">
        <v>805063</v>
      </c>
      <c r="D3981" t="s">
        <v>17</v>
      </c>
      <c r="E3981" t="s">
        <v>18</v>
      </c>
      <c r="I3981" t="s">
        <v>22</v>
      </c>
      <c r="N3981" t="s">
        <v>24</v>
      </c>
      <c r="O3981" s="1">
        <v>40692.664606481485</v>
      </c>
    </row>
    <row r="3982" spans="1:15" x14ac:dyDescent="0.35">
      <c r="A3982" t="s">
        <v>186</v>
      </c>
      <c r="B3982" t="s">
        <v>16</v>
      </c>
      <c r="C3982">
        <v>9582</v>
      </c>
      <c r="D3982" t="s">
        <v>17</v>
      </c>
      <c r="E3982" t="s">
        <v>18</v>
      </c>
      <c r="G3982" t="s">
        <v>27</v>
      </c>
      <c r="H3982" t="s">
        <v>408</v>
      </c>
      <c r="I3982" t="s">
        <v>264</v>
      </c>
      <c r="L3982">
        <v>1941</v>
      </c>
      <c r="M3982" t="s">
        <v>409</v>
      </c>
      <c r="N3982" t="s">
        <v>24</v>
      </c>
      <c r="O3982" s="1">
        <v>40692.887013888889</v>
      </c>
    </row>
    <row r="3983" spans="1:15" x14ac:dyDescent="0.35">
      <c r="A3983" t="s">
        <v>327</v>
      </c>
      <c r="B3983" t="s">
        <v>25</v>
      </c>
      <c r="C3983">
        <v>423958</v>
      </c>
      <c r="D3983" t="s">
        <v>17</v>
      </c>
      <c r="E3983" t="s">
        <v>18</v>
      </c>
      <c r="F3983" t="s">
        <v>19</v>
      </c>
      <c r="G3983" t="s">
        <v>20</v>
      </c>
      <c r="H3983" t="s">
        <v>1855</v>
      </c>
      <c r="I3983" t="s">
        <v>22</v>
      </c>
      <c r="L3983" t="s">
        <v>1856</v>
      </c>
      <c r="M3983" t="s">
        <v>1857</v>
      </c>
      <c r="N3983" t="s">
        <v>24</v>
      </c>
      <c r="O3983" s="1">
        <v>40692.939062500001</v>
      </c>
    </row>
    <row r="3984" spans="1:15" ht="217.5" x14ac:dyDescent="0.35">
      <c r="A3984" t="s">
        <v>560</v>
      </c>
      <c r="B3984" t="s">
        <v>25</v>
      </c>
      <c r="C3984">
        <v>409868</v>
      </c>
      <c r="D3984" t="s">
        <v>17</v>
      </c>
      <c r="E3984" t="s">
        <v>18</v>
      </c>
      <c r="F3984" t="s">
        <v>96</v>
      </c>
      <c r="G3984" t="s">
        <v>20</v>
      </c>
      <c r="H3984" t="s">
        <v>1824</v>
      </c>
      <c r="I3984" t="s">
        <v>22</v>
      </c>
      <c r="M3984" s="3" t="s">
        <v>1825</v>
      </c>
      <c r="N3984" t="s">
        <v>24</v>
      </c>
      <c r="O3984" s="1">
        <v>40693.009085648147</v>
      </c>
    </row>
    <row r="3985" spans="1:15" x14ac:dyDescent="0.35">
      <c r="A3985" t="s">
        <v>560</v>
      </c>
      <c r="B3985" t="s">
        <v>25</v>
      </c>
      <c r="C3985">
        <v>137605</v>
      </c>
      <c r="D3985" t="s">
        <v>17</v>
      </c>
      <c r="E3985" t="s">
        <v>18</v>
      </c>
      <c r="F3985" t="s">
        <v>19</v>
      </c>
      <c r="G3985" t="s">
        <v>27</v>
      </c>
      <c r="H3985" t="s">
        <v>538</v>
      </c>
      <c r="I3985" t="s">
        <v>22</v>
      </c>
      <c r="K3985" t="s">
        <v>195</v>
      </c>
      <c r="L3985">
        <v>1961</v>
      </c>
      <c r="M3985" t="s">
        <v>1194</v>
      </c>
      <c r="N3985" t="s">
        <v>24</v>
      </c>
      <c r="O3985" s="1">
        <v>40693.959490740737</v>
      </c>
    </row>
    <row r="3986" spans="1:15" x14ac:dyDescent="0.35">
      <c r="A3986" t="s">
        <v>221</v>
      </c>
      <c r="B3986" t="s">
        <v>25</v>
      </c>
      <c r="C3986">
        <v>343267</v>
      </c>
      <c r="D3986" t="s">
        <v>17</v>
      </c>
      <c r="E3986" t="s">
        <v>18</v>
      </c>
      <c r="F3986" t="s">
        <v>19</v>
      </c>
      <c r="I3986" t="s">
        <v>22</v>
      </c>
      <c r="N3986" t="s">
        <v>24</v>
      </c>
      <c r="O3986" s="1">
        <v>40694.375509259262</v>
      </c>
    </row>
    <row r="3987" spans="1:15" x14ac:dyDescent="0.35">
      <c r="A3987" t="s">
        <v>15</v>
      </c>
      <c r="B3987" t="s">
        <v>25</v>
      </c>
      <c r="C3987">
        <v>372493</v>
      </c>
      <c r="D3987" t="s">
        <v>17</v>
      </c>
      <c r="E3987" t="s">
        <v>18</v>
      </c>
      <c r="F3987" t="s">
        <v>96</v>
      </c>
      <c r="I3987" t="s">
        <v>22</v>
      </c>
      <c r="N3987" t="s">
        <v>24</v>
      </c>
      <c r="O3987" s="1">
        <v>40694.419305555559</v>
      </c>
    </row>
    <row r="3988" spans="1:15" x14ac:dyDescent="0.35">
      <c r="A3988" t="s">
        <v>15</v>
      </c>
      <c r="B3988" t="s">
        <v>25</v>
      </c>
      <c r="C3988">
        <v>256512</v>
      </c>
      <c r="D3988" t="s">
        <v>17</v>
      </c>
      <c r="E3988" t="s">
        <v>18</v>
      </c>
      <c r="F3988" t="s">
        <v>19</v>
      </c>
      <c r="G3988" t="s">
        <v>20</v>
      </c>
      <c r="H3988" t="s">
        <v>254</v>
      </c>
      <c r="I3988" t="s">
        <v>22</v>
      </c>
      <c r="K3988" t="s">
        <v>81</v>
      </c>
      <c r="M3988" t="s">
        <v>1464</v>
      </c>
      <c r="N3988" t="s">
        <v>24</v>
      </c>
      <c r="O3988" s="1">
        <v>40694.482534722221</v>
      </c>
    </row>
    <row r="3989" spans="1:15" x14ac:dyDescent="0.35">
      <c r="A3989" t="s">
        <v>560</v>
      </c>
      <c r="B3989" t="s">
        <v>16</v>
      </c>
      <c r="C3989">
        <v>528703</v>
      </c>
      <c r="D3989" t="s">
        <v>17</v>
      </c>
      <c r="E3989" t="s">
        <v>18</v>
      </c>
      <c r="F3989" t="s">
        <v>19</v>
      </c>
      <c r="G3989" t="s">
        <v>20</v>
      </c>
      <c r="H3989" t="s">
        <v>791</v>
      </c>
      <c r="I3989" t="s">
        <v>144</v>
      </c>
      <c r="M3989" t="s">
        <v>2042</v>
      </c>
      <c r="N3989" t="s">
        <v>24</v>
      </c>
      <c r="O3989" s="1">
        <v>40695.344143518516</v>
      </c>
    </row>
    <row r="3990" spans="1:15" x14ac:dyDescent="0.35">
      <c r="A3990" t="s">
        <v>15</v>
      </c>
      <c r="B3990" t="s">
        <v>25</v>
      </c>
      <c r="C3990">
        <v>420341</v>
      </c>
      <c r="D3990" t="s">
        <v>17</v>
      </c>
      <c r="E3990" t="s">
        <v>18</v>
      </c>
      <c r="F3990" t="s">
        <v>19</v>
      </c>
      <c r="G3990" t="s">
        <v>20</v>
      </c>
      <c r="H3990" t="s">
        <v>71</v>
      </c>
      <c r="I3990" t="s">
        <v>22</v>
      </c>
      <c r="M3990" t="s">
        <v>1849</v>
      </c>
      <c r="N3990" t="s">
        <v>24</v>
      </c>
      <c r="O3990" s="1">
        <v>40695.506493055553</v>
      </c>
    </row>
    <row r="3991" spans="1:15" x14ac:dyDescent="0.35">
      <c r="A3991" t="s">
        <v>1381</v>
      </c>
      <c r="B3991" t="s">
        <v>16</v>
      </c>
      <c r="C3991">
        <v>449970</v>
      </c>
      <c r="D3991" t="s">
        <v>17</v>
      </c>
      <c r="E3991" t="s">
        <v>18</v>
      </c>
      <c r="F3991" t="s">
        <v>34</v>
      </c>
      <c r="H3991" t="s">
        <v>71</v>
      </c>
      <c r="I3991" t="s">
        <v>22</v>
      </c>
      <c r="N3991" t="s">
        <v>24</v>
      </c>
      <c r="O3991" s="1">
        <v>40696.552997685183</v>
      </c>
    </row>
    <row r="3992" spans="1:15" x14ac:dyDescent="0.35">
      <c r="A3992" t="s">
        <v>221</v>
      </c>
      <c r="B3992" t="s">
        <v>16</v>
      </c>
      <c r="C3992">
        <v>17388</v>
      </c>
      <c r="D3992" t="s">
        <v>17</v>
      </c>
      <c r="E3992" t="s">
        <v>18</v>
      </c>
      <c r="F3992" t="s">
        <v>96</v>
      </c>
      <c r="G3992" t="s">
        <v>27</v>
      </c>
      <c r="I3992" t="s">
        <v>22</v>
      </c>
      <c r="N3992" t="s">
        <v>24</v>
      </c>
      <c r="O3992" s="1">
        <v>40697.084780092591</v>
      </c>
    </row>
    <row r="3993" spans="1:15" x14ac:dyDescent="0.35">
      <c r="A3993" t="s">
        <v>15</v>
      </c>
      <c r="B3993" t="s">
        <v>16</v>
      </c>
      <c r="C3993">
        <v>875519</v>
      </c>
      <c r="D3993" t="s">
        <v>17</v>
      </c>
      <c r="E3993" t="s">
        <v>18</v>
      </c>
      <c r="F3993" t="s">
        <v>19</v>
      </c>
      <c r="G3993" t="s">
        <v>20</v>
      </c>
      <c r="H3993" t="s">
        <v>469</v>
      </c>
      <c r="I3993" t="s">
        <v>22</v>
      </c>
      <c r="N3993" t="s">
        <v>24</v>
      </c>
      <c r="O3993" s="1">
        <v>40697.51903935185</v>
      </c>
    </row>
    <row r="3994" spans="1:15" x14ac:dyDescent="0.35">
      <c r="A3994" t="s">
        <v>327</v>
      </c>
      <c r="B3994" t="s">
        <v>25</v>
      </c>
      <c r="C3994">
        <v>336727</v>
      </c>
      <c r="D3994" t="s">
        <v>17</v>
      </c>
      <c r="E3994" t="s">
        <v>18</v>
      </c>
      <c r="F3994" t="s">
        <v>19</v>
      </c>
      <c r="I3994" t="s">
        <v>180</v>
      </c>
      <c r="N3994" t="s">
        <v>24</v>
      </c>
      <c r="O3994" s="1">
        <v>40697.894212962965</v>
      </c>
    </row>
    <row r="3995" spans="1:15" x14ac:dyDescent="0.35">
      <c r="A3995" t="s">
        <v>15</v>
      </c>
      <c r="B3995" t="s">
        <v>16</v>
      </c>
      <c r="C3995">
        <v>927401</v>
      </c>
      <c r="D3995" t="s">
        <v>17</v>
      </c>
      <c r="E3995" t="s">
        <v>18</v>
      </c>
      <c r="I3995" t="s">
        <v>22</v>
      </c>
      <c r="N3995" t="s">
        <v>24</v>
      </c>
      <c r="O3995" s="1">
        <v>40698.355925925927</v>
      </c>
    </row>
    <row r="3996" spans="1:15" x14ac:dyDescent="0.35">
      <c r="A3996" t="s">
        <v>15</v>
      </c>
      <c r="B3996" t="s">
        <v>25</v>
      </c>
      <c r="C3996">
        <v>881681</v>
      </c>
      <c r="D3996" t="s">
        <v>17</v>
      </c>
      <c r="E3996" t="s">
        <v>18</v>
      </c>
      <c r="F3996" t="s">
        <v>19</v>
      </c>
      <c r="I3996" t="s">
        <v>22</v>
      </c>
      <c r="N3996" t="s">
        <v>24</v>
      </c>
      <c r="O3996" s="1">
        <v>40698.598055555558</v>
      </c>
    </row>
    <row r="3997" spans="1:15" x14ac:dyDescent="0.35">
      <c r="A3997" t="s">
        <v>221</v>
      </c>
      <c r="B3997" t="s">
        <v>25</v>
      </c>
      <c r="C3997">
        <v>552340</v>
      </c>
      <c r="D3997" t="s">
        <v>17</v>
      </c>
      <c r="E3997" t="s">
        <v>18</v>
      </c>
      <c r="F3997" t="s">
        <v>19</v>
      </c>
      <c r="G3997" t="s">
        <v>20</v>
      </c>
      <c r="H3997" t="s">
        <v>2082</v>
      </c>
      <c r="I3997" t="s">
        <v>144</v>
      </c>
      <c r="M3997" t="s">
        <v>2083</v>
      </c>
      <c r="N3997" t="s">
        <v>34</v>
      </c>
      <c r="O3997" s="1">
        <v>40698.686967592592</v>
      </c>
    </row>
    <row r="3998" spans="1:15" x14ac:dyDescent="0.35">
      <c r="A3998" t="s">
        <v>15</v>
      </c>
      <c r="B3998" t="s">
        <v>25</v>
      </c>
      <c r="C3998">
        <v>626073</v>
      </c>
      <c r="D3998" t="s">
        <v>17</v>
      </c>
      <c r="E3998" t="s">
        <v>18</v>
      </c>
      <c r="F3998" t="s">
        <v>19</v>
      </c>
      <c r="I3998" t="s">
        <v>22</v>
      </c>
      <c r="N3998" t="s">
        <v>24</v>
      </c>
      <c r="O3998" s="1">
        <v>40699.607048611113</v>
      </c>
    </row>
    <row r="3999" spans="1:15" x14ac:dyDescent="0.35">
      <c r="A3999" t="s">
        <v>59</v>
      </c>
      <c r="B3999" t="s">
        <v>25</v>
      </c>
      <c r="C3999">
        <v>13425</v>
      </c>
      <c r="D3999" t="s">
        <v>17</v>
      </c>
      <c r="E3999" t="s">
        <v>18</v>
      </c>
      <c r="F3999" t="s">
        <v>34</v>
      </c>
      <c r="G3999" t="s">
        <v>27</v>
      </c>
      <c r="H3999" t="s">
        <v>28</v>
      </c>
      <c r="I3999" t="s">
        <v>22</v>
      </c>
      <c r="M3999" t="s">
        <v>484</v>
      </c>
      <c r="N3999" t="s">
        <v>24</v>
      </c>
      <c r="O3999" s="1">
        <v>40699.79928240741</v>
      </c>
    </row>
    <row r="4000" spans="1:15" x14ac:dyDescent="0.35">
      <c r="A4000" t="s">
        <v>15</v>
      </c>
      <c r="B4000" t="s">
        <v>16</v>
      </c>
      <c r="C4000">
        <v>713425</v>
      </c>
      <c r="D4000" t="s">
        <v>17</v>
      </c>
      <c r="E4000" t="s">
        <v>18</v>
      </c>
      <c r="I4000" t="s">
        <v>22</v>
      </c>
      <c r="N4000" t="s">
        <v>24</v>
      </c>
      <c r="O4000" s="1">
        <v>40699.883125</v>
      </c>
    </row>
    <row r="4001" spans="1:15" x14ac:dyDescent="0.35">
      <c r="A4001" t="s">
        <v>15</v>
      </c>
      <c r="B4001" t="s">
        <v>25</v>
      </c>
      <c r="C4001">
        <v>357301</v>
      </c>
      <c r="D4001" t="s">
        <v>17</v>
      </c>
      <c r="E4001" t="s">
        <v>18</v>
      </c>
      <c r="F4001" t="s">
        <v>19</v>
      </c>
      <c r="G4001" t="s">
        <v>20</v>
      </c>
      <c r="H4001" t="s">
        <v>1693</v>
      </c>
      <c r="I4001" t="s">
        <v>114</v>
      </c>
      <c r="M4001" t="s">
        <v>1694</v>
      </c>
      <c r="N4001" t="s">
        <v>24</v>
      </c>
      <c r="O4001" s="1">
        <v>40700.229224537034</v>
      </c>
    </row>
    <row r="4002" spans="1:15" x14ac:dyDescent="0.35">
      <c r="A4002" t="s">
        <v>314</v>
      </c>
      <c r="B4002" t="s">
        <v>25</v>
      </c>
      <c r="C4002">
        <v>38331</v>
      </c>
      <c r="D4002" t="s">
        <v>17</v>
      </c>
      <c r="E4002" t="s">
        <v>18</v>
      </c>
      <c r="F4002" t="s">
        <v>19</v>
      </c>
      <c r="G4002" t="s">
        <v>27</v>
      </c>
      <c r="H4002" t="s">
        <v>234</v>
      </c>
      <c r="I4002" t="s">
        <v>22</v>
      </c>
      <c r="J4002">
        <v>460</v>
      </c>
      <c r="K4002" t="s">
        <v>132</v>
      </c>
      <c r="M4002" t="s">
        <v>766</v>
      </c>
      <c r="N4002" t="s">
        <v>34</v>
      </c>
      <c r="O4002" s="1">
        <v>40700.531724537039</v>
      </c>
    </row>
    <row r="4003" spans="1:15" x14ac:dyDescent="0.35">
      <c r="A4003" t="s">
        <v>327</v>
      </c>
      <c r="B4003" t="s">
        <v>25</v>
      </c>
      <c r="C4003">
        <v>31246</v>
      </c>
      <c r="D4003" t="s">
        <v>17</v>
      </c>
      <c r="E4003" t="s">
        <v>18</v>
      </c>
      <c r="F4003" t="s">
        <v>19</v>
      </c>
      <c r="G4003" t="s">
        <v>27</v>
      </c>
      <c r="H4003" t="s">
        <v>234</v>
      </c>
      <c r="I4003" t="s">
        <v>22</v>
      </c>
      <c r="J4003">
        <v>460</v>
      </c>
      <c r="N4003" t="s">
        <v>24</v>
      </c>
      <c r="O4003" s="1">
        <v>40700.535173611112</v>
      </c>
    </row>
    <row r="4004" spans="1:15" x14ac:dyDescent="0.35">
      <c r="A4004" t="s">
        <v>15</v>
      </c>
      <c r="B4004" t="s">
        <v>16</v>
      </c>
      <c r="C4004">
        <v>964011</v>
      </c>
      <c r="D4004" t="s">
        <v>17</v>
      </c>
      <c r="E4004" t="s">
        <v>18</v>
      </c>
      <c r="F4004" t="s">
        <v>19</v>
      </c>
      <c r="I4004" t="s">
        <v>22</v>
      </c>
      <c r="N4004" t="s">
        <v>24</v>
      </c>
      <c r="O4004" s="1">
        <v>40700.749745370369</v>
      </c>
    </row>
    <row r="4005" spans="1:15" x14ac:dyDescent="0.35">
      <c r="A4005" t="s">
        <v>15</v>
      </c>
      <c r="B4005" t="s">
        <v>16</v>
      </c>
      <c r="C4005">
        <v>240553</v>
      </c>
      <c r="D4005" t="s">
        <v>17</v>
      </c>
      <c r="E4005" t="s">
        <v>18</v>
      </c>
      <c r="F4005" t="s">
        <v>19</v>
      </c>
      <c r="H4005" t="s">
        <v>1431</v>
      </c>
      <c r="I4005" t="s">
        <v>22</v>
      </c>
      <c r="N4005" t="s">
        <v>24</v>
      </c>
      <c r="O4005" s="1">
        <v>40700.866620370369</v>
      </c>
    </row>
    <row r="4006" spans="1:15" x14ac:dyDescent="0.35">
      <c r="A4006" t="s">
        <v>15</v>
      </c>
      <c r="B4006" t="s">
        <v>25</v>
      </c>
      <c r="C4006">
        <v>906807</v>
      </c>
      <c r="D4006" t="s">
        <v>17</v>
      </c>
      <c r="E4006" t="s">
        <v>18</v>
      </c>
      <c r="F4006" t="s">
        <v>19</v>
      </c>
      <c r="G4006" t="s">
        <v>20</v>
      </c>
      <c r="I4006" t="s">
        <v>22</v>
      </c>
      <c r="K4006" t="s">
        <v>81</v>
      </c>
      <c r="N4006" t="s">
        <v>167</v>
      </c>
      <c r="O4006" s="1">
        <v>40700.946643518517</v>
      </c>
    </row>
    <row r="4007" spans="1:15" x14ac:dyDescent="0.35">
      <c r="A4007" t="s">
        <v>15</v>
      </c>
      <c r="B4007" t="s">
        <v>16</v>
      </c>
      <c r="C4007">
        <v>914075</v>
      </c>
      <c r="D4007" t="s">
        <v>17</v>
      </c>
      <c r="E4007" t="s">
        <v>18</v>
      </c>
      <c r="I4007" t="s">
        <v>22</v>
      </c>
      <c r="N4007" t="s">
        <v>24</v>
      </c>
      <c r="O4007" s="1">
        <v>40701.486608796295</v>
      </c>
    </row>
    <row r="4008" spans="1:15" x14ac:dyDescent="0.35">
      <c r="A4008" t="s">
        <v>15</v>
      </c>
      <c r="B4008" t="s">
        <v>25</v>
      </c>
      <c r="C4008">
        <v>366401</v>
      </c>
      <c r="D4008" t="s">
        <v>17</v>
      </c>
      <c r="E4008" t="s">
        <v>18</v>
      </c>
      <c r="F4008" t="s">
        <v>19</v>
      </c>
      <c r="G4008" t="s">
        <v>20</v>
      </c>
      <c r="H4008" t="s">
        <v>1715</v>
      </c>
      <c r="I4008" t="s">
        <v>22</v>
      </c>
      <c r="N4008" t="s">
        <v>24</v>
      </c>
      <c r="O4008" s="1">
        <v>40702.668171296296</v>
      </c>
    </row>
    <row r="4009" spans="1:15" x14ac:dyDescent="0.35">
      <c r="A4009" t="s">
        <v>500</v>
      </c>
      <c r="B4009" t="s">
        <v>25</v>
      </c>
      <c r="C4009">
        <v>875278</v>
      </c>
      <c r="D4009" t="s">
        <v>836</v>
      </c>
      <c r="E4009" t="s">
        <v>18</v>
      </c>
      <c r="F4009" t="s">
        <v>19</v>
      </c>
      <c r="G4009" t="s">
        <v>20</v>
      </c>
      <c r="H4009" t="s">
        <v>224</v>
      </c>
      <c r="I4009" t="s">
        <v>22</v>
      </c>
      <c r="M4009" t="s">
        <v>2624</v>
      </c>
      <c r="N4009" t="s">
        <v>24</v>
      </c>
      <c r="O4009" s="1">
        <v>40703.845532407409</v>
      </c>
    </row>
    <row r="4010" spans="1:15" x14ac:dyDescent="0.35">
      <c r="A4010" t="s">
        <v>95</v>
      </c>
      <c r="B4010" t="s">
        <v>16</v>
      </c>
      <c r="C4010">
        <v>2511</v>
      </c>
      <c r="D4010" t="s">
        <v>17</v>
      </c>
      <c r="E4010" t="s">
        <v>18</v>
      </c>
      <c r="I4010" t="s">
        <v>22</v>
      </c>
      <c r="N4010" t="s">
        <v>24</v>
      </c>
      <c r="O4010" s="1">
        <v>40704.283252314817</v>
      </c>
    </row>
    <row r="4011" spans="1:15" x14ac:dyDescent="0.35">
      <c r="A4011" t="s">
        <v>15</v>
      </c>
      <c r="B4011" t="s">
        <v>25</v>
      </c>
      <c r="C4011">
        <v>582781</v>
      </c>
      <c r="D4011" t="s">
        <v>17</v>
      </c>
      <c r="E4011" t="s">
        <v>18</v>
      </c>
      <c r="F4011" t="s">
        <v>19</v>
      </c>
      <c r="G4011" t="s">
        <v>20</v>
      </c>
      <c r="H4011" t="s">
        <v>2134</v>
      </c>
      <c r="I4011" t="s">
        <v>180</v>
      </c>
      <c r="M4011" t="s">
        <v>2135</v>
      </c>
      <c r="N4011" t="s">
        <v>24</v>
      </c>
      <c r="O4011" s="1">
        <v>40704.412858796299</v>
      </c>
    </row>
    <row r="4012" spans="1:15" x14ac:dyDescent="0.35">
      <c r="A4012" t="s">
        <v>221</v>
      </c>
      <c r="B4012" t="s">
        <v>25</v>
      </c>
      <c r="C4012">
        <v>188242</v>
      </c>
      <c r="D4012" t="s">
        <v>17</v>
      </c>
      <c r="E4012" t="s">
        <v>18</v>
      </c>
      <c r="F4012" t="s">
        <v>19</v>
      </c>
      <c r="H4012" t="s">
        <v>128</v>
      </c>
      <c r="I4012" t="s">
        <v>22</v>
      </c>
      <c r="N4012" t="s">
        <v>24</v>
      </c>
      <c r="O4012" s="1">
        <v>40705.683692129627</v>
      </c>
    </row>
    <row r="4013" spans="1:15" x14ac:dyDescent="0.35">
      <c r="A4013" t="s">
        <v>327</v>
      </c>
      <c r="B4013" t="s">
        <v>25</v>
      </c>
      <c r="C4013">
        <v>991439</v>
      </c>
      <c r="D4013" t="s">
        <v>17</v>
      </c>
      <c r="E4013" t="s">
        <v>18</v>
      </c>
      <c r="F4013" t="s">
        <v>34</v>
      </c>
      <c r="G4013" t="s">
        <v>20</v>
      </c>
      <c r="H4013" t="s">
        <v>52</v>
      </c>
      <c r="I4013" t="s">
        <v>22</v>
      </c>
      <c r="L4013">
        <v>1974</v>
      </c>
      <c r="N4013" t="s">
        <v>24</v>
      </c>
      <c r="O4013" s="1">
        <v>40705.863703703704</v>
      </c>
    </row>
    <row r="4014" spans="1:15" x14ac:dyDescent="0.35">
      <c r="A4014" t="s">
        <v>327</v>
      </c>
      <c r="B4014" t="s">
        <v>25</v>
      </c>
      <c r="C4014">
        <v>402460</v>
      </c>
      <c r="D4014" t="s">
        <v>17</v>
      </c>
      <c r="E4014" t="s">
        <v>18</v>
      </c>
      <c r="I4014" t="s">
        <v>22</v>
      </c>
      <c r="N4014" t="s">
        <v>24</v>
      </c>
      <c r="O4014" s="1">
        <v>40706.515057870369</v>
      </c>
    </row>
    <row r="4015" spans="1:15" x14ac:dyDescent="0.35">
      <c r="A4015" t="s">
        <v>221</v>
      </c>
      <c r="B4015" t="s">
        <v>25</v>
      </c>
      <c r="C4015">
        <v>734570</v>
      </c>
      <c r="D4015" t="s">
        <v>17</v>
      </c>
      <c r="E4015" t="s">
        <v>18</v>
      </c>
      <c r="F4015" t="s">
        <v>34</v>
      </c>
      <c r="G4015" t="s">
        <v>20</v>
      </c>
      <c r="H4015" t="s">
        <v>254</v>
      </c>
      <c r="I4015" t="s">
        <v>22</v>
      </c>
      <c r="K4015" t="s">
        <v>462</v>
      </c>
      <c r="L4015">
        <v>1979</v>
      </c>
      <c r="M4015" t="s">
        <v>2387</v>
      </c>
      <c r="N4015" t="s">
        <v>34</v>
      </c>
      <c r="O4015" s="1">
        <v>40706.818622685183</v>
      </c>
    </row>
    <row r="4016" spans="1:15" x14ac:dyDescent="0.35">
      <c r="A4016" t="s">
        <v>327</v>
      </c>
      <c r="B4016" t="s">
        <v>16</v>
      </c>
      <c r="C4016">
        <v>133258</v>
      </c>
      <c r="D4016" t="s">
        <v>17</v>
      </c>
      <c r="E4016" t="s">
        <v>18</v>
      </c>
      <c r="F4016" t="s">
        <v>96</v>
      </c>
      <c r="G4016" t="s">
        <v>27</v>
      </c>
      <c r="H4016" t="s">
        <v>28</v>
      </c>
      <c r="I4016" t="s">
        <v>144</v>
      </c>
      <c r="L4016">
        <v>1954</v>
      </c>
      <c r="M4016" t="s">
        <v>1183</v>
      </c>
      <c r="N4016" t="s">
        <v>24</v>
      </c>
      <c r="O4016" s="1">
        <v>40706.912534722222</v>
      </c>
    </row>
    <row r="4017" spans="1:15" x14ac:dyDescent="0.35">
      <c r="A4017" t="s">
        <v>15</v>
      </c>
      <c r="B4017" t="s">
        <v>25</v>
      </c>
      <c r="C4017">
        <v>924114</v>
      </c>
      <c r="D4017" t="s">
        <v>17</v>
      </c>
      <c r="E4017" t="s">
        <v>18</v>
      </c>
      <c r="G4017" t="s">
        <v>20</v>
      </c>
      <c r="H4017" t="s">
        <v>914</v>
      </c>
      <c r="I4017" t="s">
        <v>22</v>
      </c>
      <c r="L4017" t="s">
        <v>2710</v>
      </c>
      <c r="M4017" t="s">
        <v>2711</v>
      </c>
      <c r="N4017" t="s">
        <v>24</v>
      </c>
      <c r="O4017" s="1">
        <v>40707.410763888889</v>
      </c>
    </row>
    <row r="4018" spans="1:15" x14ac:dyDescent="0.35">
      <c r="A4018" t="s">
        <v>15</v>
      </c>
      <c r="B4018" t="s">
        <v>25</v>
      </c>
      <c r="C4018">
        <v>386759</v>
      </c>
      <c r="D4018" t="s">
        <v>17</v>
      </c>
      <c r="E4018" t="s">
        <v>18</v>
      </c>
      <c r="I4018" t="s">
        <v>22</v>
      </c>
      <c r="N4018" t="s">
        <v>24</v>
      </c>
      <c r="O4018" s="1">
        <v>40707.443865740737</v>
      </c>
    </row>
    <row r="4019" spans="1:15" x14ac:dyDescent="0.35">
      <c r="A4019" t="s">
        <v>560</v>
      </c>
      <c r="B4019" t="s">
        <v>25</v>
      </c>
      <c r="C4019">
        <v>669572</v>
      </c>
      <c r="D4019" t="s">
        <v>17</v>
      </c>
      <c r="E4019" t="s">
        <v>18</v>
      </c>
      <c r="G4019" t="s">
        <v>20</v>
      </c>
      <c r="H4019" t="s">
        <v>437</v>
      </c>
      <c r="I4019" t="s">
        <v>22</v>
      </c>
      <c r="K4019" t="s">
        <v>195</v>
      </c>
      <c r="M4019" t="s">
        <v>2270</v>
      </c>
      <c r="N4019" t="s">
        <v>24</v>
      </c>
      <c r="O4019" s="1">
        <v>40707.563206018516</v>
      </c>
    </row>
    <row r="4020" spans="1:15" x14ac:dyDescent="0.35">
      <c r="A4020" t="s">
        <v>15</v>
      </c>
      <c r="B4020" t="s">
        <v>16</v>
      </c>
      <c r="C4020">
        <v>318850</v>
      </c>
      <c r="D4020" t="s">
        <v>17</v>
      </c>
      <c r="E4020" t="s">
        <v>18</v>
      </c>
      <c r="F4020" t="s">
        <v>19</v>
      </c>
      <c r="G4020" t="s">
        <v>20</v>
      </c>
      <c r="H4020" t="s">
        <v>1598</v>
      </c>
      <c r="I4020" t="s">
        <v>114</v>
      </c>
      <c r="N4020" t="s">
        <v>24</v>
      </c>
      <c r="O4020" s="1">
        <v>40707.9374537037</v>
      </c>
    </row>
    <row r="4021" spans="1:15" x14ac:dyDescent="0.35">
      <c r="A4021" t="s">
        <v>972</v>
      </c>
      <c r="B4021" t="s">
        <v>25</v>
      </c>
      <c r="C4021">
        <v>338263</v>
      </c>
      <c r="D4021" t="s">
        <v>17</v>
      </c>
      <c r="E4021" t="s">
        <v>18</v>
      </c>
      <c r="G4021" t="s">
        <v>20</v>
      </c>
      <c r="H4021" t="s">
        <v>1642</v>
      </c>
      <c r="I4021" t="s">
        <v>114</v>
      </c>
      <c r="N4021" t="s">
        <v>24</v>
      </c>
      <c r="O4021" s="1">
        <v>40708.27275462963</v>
      </c>
    </row>
    <row r="4022" spans="1:15" x14ac:dyDescent="0.35">
      <c r="A4022" t="s">
        <v>221</v>
      </c>
      <c r="B4022" t="s">
        <v>25</v>
      </c>
      <c r="C4022">
        <v>913842</v>
      </c>
      <c r="D4022" t="s">
        <v>17</v>
      </c>
      <c r="E4022" t="s">
        <v>18</v>
      </c>
      <c r="F4022" t="s">
        <v>34</v>
      </c>
      <c r="I4022" t="s">
        <v>22</v>
      </c>
      <c r="N4022" t="s">
        <v>24</v>
      </c>
      <c r="O4022" s="1">
        <v>40708.524189814816</v>
      </c>
    </row>
    <row r="4023" spans="1:15" x14ac:dyDescent="0.35">
      <c r="A4023" t="s">
        <v>15</v>
      </c>
      <c r="B4023" t="s">
        <v>25</v>
      </c>
      <c r="C4023">
        <v>245492</v>
      </c>
      <c r="D4023" t="s">
        <v>17</v>
      </c>
      <c r="E4023" t="s">
        <v>18</v>
      </c>
      <c r="F4023" t="s">
        <v>19</v>
      </c>
      <c r="I4023" t="s">
        <v>22</v>
      </c>
      <c r="N4023" t="s">
        <v>24</v>
      </c>
      <c r="O4023" s="1">
        <v>40709.362743055557</v>
      </c>
    </row>
    <row r="4024" spans="1:15" x14ac:dyDescent="0.35">
      <c r="A4024" t="s">
        <v>15</v>
      </c>
      <c r="B4024" t="s">
        <v>25</v>
      </c>
      <c r="C4024">
        <v>865062</v>
      </c>
      <c r="D4024" t="s">
        <v>17</v>
      </c>
      <c r="E4024" t="s">
        <v>18</v>
      </c>
      <c r="F4024" t="s">
        <v>19</v>
      </c>
      <c r="G4024" t="s">
        <v>20</v>
      </c>
      <c r="I4024" t="s">
        <v>22</v>
      </c>
      <c r="N4024" t="s">
        <v>24</v>
      </c>
      <c r="O4024" s="1">
        <v>40709.65053240741</v>
      </c>
    </row>
    <row r="4025" spans="1:15" x14ac:dyDescent="0.35">
      <c r="A4025" t="s">
        <v>560</v>
      </c>
      <c r="B4025" t="s">
        <v>25</v>
      </c>
      <c r="C4025">
        <v>385450</v>
      </c>
      <c r="D4025" t="s">
        <v>17</v>
      </c>
      <c r="E4025" t="s">
        <v>18</v>
      </c>
      <c r="F4025" t="s">
        <v>19</v>
      </c>
      <c r="G4025" t="s">
        <v>20</v>
      </c>
      <c r="H4025" t="s">
        <v>402</v>
      </c>
      <c r="I4025" t="s">
        <v>22</v>
      </c>
      <c r="K4025" t="s">
        <v>195</v>
      </c>
      <c r="L4025" t="s">
        <v>1762</v>
      </c>
      <c r="M4025" t="s">
        <v>1763</v>
      </c>
      <c r="N4025" t="s">
        <v>24</v>
      </c>
      <c r="O4025" s="1">
        <v>40709.831250000003</v>
      </c>
    </row>
    <row r="4026" spans="1:15" x14ac:dyDescent="0.35">
      <c r="A4026" t="s">
        <v>221</v>
      </c>
      <c r="B4026" t="s">
        <v>25</v>
      </c>
      <c r="C4026">
        <v>182971</v>
      </c>
      <c r="D4026" t="s">
        <v>17</v>
      </c>
      <c r="E4026" t="s">
        <v>18</v>
      </c>
      <c r="F4026" t="s">
        <v>19</v>
      </c>
      <c r="G4026" t="s">
        <v>27</v>
      </c>
      <c r="I4026" t="s">
        <v>22</v>
      </c>
      <c r="N4026" t="s">
        <v>34</v>
      </c>
      <c r="O4026" s="1">
        <v>40710.601087962961</v>
      </c>
    </row>
    <row r="4027" spans="1:15" x14ac:dyDescent="0.35">
      <c r="A4027" t="s">
        <v>15</v>
      </c>
      <c r="B4027" t="s">
        <v>16</v>
      </c>
      <c r="C4027">
        <v>439720</v>
      </c>
      <c r="D4027" t="s">
        <v>17</v>
      </c>
      <c r="E4027" t="s">
        <v>18</v>
      </c>
      <c r="F4027" t="s">
        <v>19</v>
      </c>
      <c r="G4027" t="s">
        <v>20</v>
      </c>
      <c r="I4027" t="s">
        <v>22</v>
      </c>
      <c r="N4027" t="s">
        <v>24</v>
      </c>
      <c r="O4027" s="1">
        <v>40710.848900462966</v>
      </c>
    </row>
    <row r="4028" spans="1:15" x14ac:dyDescent="0.35">
      <c r="A4028" t="s">
        <v>15</v>
      </c>
      <c r="B4028" t="s">
        <v>16</v>
      </c>
      <c r="C4028">
        <v>642628</v>
      </c>
      <c r="D4028" t="s">
        <v>17</v>
      </c>
      <c r="E4028" t="s">
        <v>18</v>
      </c>
      <c r="F4028" t="s">
        <v>19</v>
      </c>
      <c r="G4028" t="s">
        <v>20</v>
      </c>
      <c r="H4028" t="s">
        <v>369</v>
      </c>
      <c r="I4028" t="s">
        <v>22</v>
      </c>
      <c r="N4028" t="s">
        <v>167</v>
      </c>
      <c r="O4028" s="1">
        <v>40711.468217592592</v>
      </c>
    </row>
    <row r="4029" spans="1:15" x14ac:dyDescent="0.35">
      <c r="A4029" t="s">
        <v>560</v>
      </c>
      <c r="B4029" t="s">
        <v>25</v>
      </c>
      <c r="C4029">
        <v>880800</v>
      </c>
      <c r="D4029" t="s">
        <v>17</v>
      </c>
      <c r="E4029" t="s">
        <v>18</v>
      </c>
      <c r="F4029" t="s">
        <v>19</v>
      </c>
      <c r="G4029" t="s">
        <v>20</v>
      </c>
      <c r="H4029" t="s">
        <v>281</v>
      </c>
      <c r="I4029" t="s">
        <v>22</v>
      </c>
      <c r="K4029" t="s">
        <v>195</v>
      </c>
      <c r="M4029" t="s">
        <v>2632</v>
      </c>
      <c r="N4029" t="s">
        <v>24</v>
      </c>
      <c r="O4029" s="1">
        <v>40711.55059027778</v>
      </c>
    </row>
    <row r="4030" spans="1:15" x14ac:dyDescent="0.35">
      <c r="A4030" t="s">
        <v>221</v>
      </c>
      <c r="B4030" t="s">
        <v>25</v>
      </c>
      <c r="C4030">
        <v>851134</v>
      </c>
      <c r="D4030" t="s">
        <v>17</v>
      </c>
      <c r="E4030" t="s">
        <v>18</v>
      </c>
      <c r="F4030" t="s">
        <v>34</v>
      </c>
      <c r="G4030" t="s">
        <v>20</v>
      </c>
      <c r="H4030" t="s">
        <v>224</v>
      </c>
      <c r="I4030" t="s">
        <v>22</v>
      </c>
      <c r="K4030" t="s">
        <v>81</v>
      </c>
      <c r="M4030" t="s">
        <v>2572</v>
      </c>
      <c r="N4030" t="s">
        <v>24</v>
      </c>
      <c r="O4030" s="1">
        <v>40711.642048611109</v>
      </c>
    </row>
    <row r="4031" spans="1:15" x14ac:dyDescent="0.35">
      <c r="A4031" t="s">
        <v>560</v>
      </c>
      <c r="B4031" t="s">
        <v>16</v>
      </c>
      <c r="C4031">
        <v>179162</v>
      </c>
      <c r="D4031" t="s">
        <v>17</v>
      </c>
      <c r="E4031" t="s">
        <v>18</v>
      </c>
      <c r="F4031" t="s">
        <v>19</v>
      </c>
      <c r="G4031" t="s">
        <v>20</v>
      </c>
      <c r="H4031" t="s">
        <v>239</v>
      </c>
      <c r="I4031" t="s">
        <v>22</v>
      </c>
      <c r="J4031">
        <v>468</v>
      </c>
      <c r="K4031" t="s">
        <v>195</v>
      </c>
      <c r="L4031" s="4">
        <v>21794</v>
      </c>
      <c r="M4031" t="s">
        <v>1307</v>
      </c>
      <c r="N4031" t="s">
        <v>24</v>
      </c>
      <c r="O4031" s="1">
        <v>40712.152499999997</v>
      </c>
    </row>
    <row r="4032" spans="1:15" x14ac:dyDescent="0.35">
      <c r="A4032" t="s">
        <v>972</v>
      </c>
      <c r="B4032" t="s">
        <v>25</v>
      </c>
      <c r="C4032">
        <v>77188</v>
      </c>
      <c r="D4032" t="s">
        <v>17</v>
      </c>
      <c r="E4032" t="s">
        <v>18</v>
      </c>
      <c r="F4032" t="s">
        <v>19</v>
      </c>
      <c r="G4032" t="s">
        <v>20</v>
      </c>
      <c r="H4032" t="s">
        <v>973</v>
      </c>
      <c r="I4032" t="s">
        <v>22</v>
      </c>
      <c r="K4032" t="s">
        <v>195</v>
      </c>
      <c r="N4032" t="s">
        <v>24</v>
      </c>
      <c r="O4032" s="1">
        <v>40712.17083333333</v>
      </c>
    </row>
    <row r="4033" spans="1:15" x14ac:dyDescent="0.35">
      <c r="A4033" t="s">
        <v>560</v>
      </c>
      <c r="B4033" t="s">
        <v>25</v>
      </c>
      <c r="C4033">
        <v>579876</v>
      </c>
      <c r="D4033" t="s">
        <v>17</v>
      </c>
      <c r="E4033" t="s">
        <v>18</v>
      </c>
      <c r="F4033" t="s">
        <v>19</v>
      </c>
      <c r="G4033" t="s">
        <v>20</v>
      </c>
      <c r="H4033" t="s">
        <v>128</v>
      </c>
      <c r="I4033" t="s">
        <v>22</v>
      </c>
      <c r="L4033" s="2">
        <v>24819</v>
      </c>
      <c r="N4033" t="s">
        <v>24</v>
      </c>
      <c r="O4033" s="1">
        <v>40712.363275462965</v>
      </c>
    </row>
    <row r="4034" spans="1:15" x14ac:dyDescent="0.35">
      <c r="A4034" t="s">
        <v>15</v>
      </c>
      <c r="B4034" t="s">
        <v>25</v>
      </c>
      <c r="C4034">
        <v>84925</v>
      </c>
      <c r="D4034" t="s">
        <v>17</v>
      </c>
      <c r="E4034" t="s">
        <v>18</v>
      </c>
      <c r="F4034" t="s">
        <v>19</v>
      </c>
      <c r="I4034" t="s">
        <v>22</v>
      </c>
      <c r="N4034" t="s">
        <v>24</v>
      </c>
      <c r="O4034" s="1">
        <v>40712.598657407405</v>
      </c>
    </row>
    <row r="4035" spans="1:15" x14ac:dyDescent="0.35">
      <c r="A4035" t="s">
        <v>327</v>
      </c>
      <c r="B4035" t="s">
        <v>25</v>
      </c>
      <c r="C4035">
        <v>435316</v>
      </c>
      <c r="D4035" t="s">
        <v>17</v>
      </c>
      <c r="E4035" t="s">
        <v>18</v>
      </c>
      <c r="F4035" t="s">
        <v>34</v>
      </c>
      <c r="I4035" t="s">
        <v>22</v>
      </c>
      <c r="N4035" t="s">
        <v>24</v>
      </c>
      <c r="O4035" s="1">
        <v>40712.723009259258</v>
      </c>
    </row>
    <row r="4036" spans="1:15" x14ac:dyDescent="0.35">
      <c r="A4036" t="s">
        <v>15</v>
      </c>
      <c r="B4036" t="s">
        <v>25</v>
      </c>
      <c r="C4036">
        <v>661970</v>
      </c>
      <c r="D4036" t="s">
        <v>17</v>
      </c>
      <c r="E4036" t="s">
        <v>18</v>
      </c>
      <c r="F4036" t="s">
        <v>19</v>
      </c>
      <c r="G4036" t="s">
        <v>20</v>
      </c>
      <c r="H4036" t="s">
        <v>349</v>
      </c>
      <c r="I4036" t="s">
        <v>22</v>
      </c>
      <c r="K4036" t="s">
        <v>139</v>
      </c>
      <c r="N4036" t="s">
        <v>24</v>
      </c>
      <c r="O4036" s="1">
        <v>40713.681030092594</v>
      </c>
    </row>
    <row r="4037" spans="1:15" x14ac:dyDescent="0.35">
      <c r="A4037" t="s">
        <v>15</v>
      </c>
      <c r="B4037" t="s">
        <v>25</v>
      </c>
      <c r="C4037">
        <v>785332</v>
      </c>
      <c r="D4037" t="s">
        <v>17</v>
      </c>
      <c r="E4037" t="s">
        <v>18</v>
      </c>
      <c r="F4037" t="s">
        <v>19</v>
      </c>
      <c r="G4037" t="s">
        <v>20</v>
      </c>
      <c r="I4037" t="s">
        <v>22</v>
      </c>
      <c r="N4037" t="s">
        <v>24</v>
      </c>
      <c r="O4037" s="1">
        <v>40713.832928240743</v>
      </c>
    </row>
    <row r="4038" spans="1:15" x14ac:dyDescent="0.35">
      <c r="A4038" t="s">
        <v>15</v>
      </c>
      <c r="B4038" t="s">
        <v>16</v>
      </c>
      <c r="C4038">
        <v>320144</v>
      </c>
      <c r="D4038" t="s">
        <v>17</v>
      </c>
      <c r="E4038" t="s">
        <v>18</v>
      </c>
      <c r="F4038" t="s">
        <v>96</v>
      </c>
      <c r="G4038" t="s">
        <v>20</v>
      </c>
      <c r="H4038" t="s">
        <v>1396</v>
      </c>
      <c r="I4038" t="s">
        <v>22</v>
      </c>
      <c r="N4038" t="s">
        <v>24</v>
      </c>
      <c r="O4038" s="1">
        <v>40713.888344907406</v>
      </c>
    </row>
    <row r="4039" spans="1:15" x14ac:dyDescent="0.35">
      <c r="A4039" t="s">
        <v>15</v>
      </c>
      <c r="B4039" t="s">
        <v>16</v>
      </c>
      <c r="C4039">
        <v>372910</v>
      </c>
      <c r="D4039" t="s">
        <v>17</v>
      </c>
      <c r="E4039" t="s">
        <v>18</v>
      </c>
      <c r="F4039" t="s">
        <v>19</v>
      </c>
      <c r="G4039" t="s">
        <v>20</v>
      </c>
      <c r="H4039" t="s">
        <v>28</v>
      </c>
      <c r="I4039" t="s">
        <v>22</v>
      </c>
      <c r="K4039" t="s">
        <v>195</v>
      </c>
      <c r="N4039" t="s">
        <v>24</v>
      </c>
      <c r="O4039" s="1">
        <v>40713.899513888886</v>
      </c>
    </row>
    <row r="4040" spans="1:15" x14ac:dyDescent="0.35">
      <c r="A4040" t="s">
        <v>15</v>
      </c>
      <c r="B4040" t="s">
        <v>25</v>
      </c>
      <c r="C4040">
        <v>42926</v>
      </c>
      <c r="D4040" t="s">
        <v>17</v>
      </c>
      <c r="E4040" t="s">
        <v>18</v>
      </c>
      <c r="F4040" t="s">
        <v>19</v>
      </c>
      <c r="G4040" t="s">
        <v>27</v>
      </c>
      <c r="H4040" t="s">
        <v>28</v>
      </c>
      <c r="I4040" t="s">
        <v>22</v>
      </c>
      <c r="N4040" t="s">
        <v>24</v>
      </c>
      <c r="O4040" s="1">
        <v>40714.094166666669</v>
      </c>
    </row>
    <row r="4041" spans="1:15" x14ac:dyDescent="0.35">
      <c r="A4041" t="s">
        <v>15</v>
      </c>
      <c r="B4041" t="s">
        <v>25</v>
      </c>
      <c r="C4041">
        <v>984186</v>
      </c>
      <c r="D4041" t="s">
        <v>17</v>
      </c>
      <c r="E4041" t="s">
        <v>18</v>
      </c>
      <c r="F4041" t="s">
        <v>19</v>
      </c>
      <c r="H4041" t="s">
        <v>1548</v>
      </c>
      <c r="I4041" t="s">
        <v>22</v>
      </c>
      <c r="K4041" t="s">
        <v>195</v>
      </c>
      <c r="N4041" t="s">
        <v>24</v>
      </c>
      <c r="O4041" s="1">
        <v>40714.101215277777</v>
      </c>
    </row>
    <row r="4042" spans="1:15" x14ac:dyDescent="0.35">
      <c r="A4042" t="s">
        <v>221</v>
      </c>
      <c r="B4042" t="s">
        <v>25</v>
      </c>
      <c r="C4042">
        <v>52037</v>
      </c>
      <c r="D4042" t="s">
        <v>17</v>
      </c>
      <c r="E4042" t="s">
        <v>18</v>
      </c>
      <c r="F4042" t="s">
        <v>19</v>
      </c>
      <c r="G4042" t="s">
        <v>27</v>
      </c>
      <c r="H4042" t="s">
        <v>88</v>
      </c>
      <c r="I4042" t="s">
        <v>22</v>
      </c>
      <c r="N4042" t="s">
        <v>24</v>
      </c>
      <c r="O4042" s="1">
        <v>40714.536759259259</v>
      </c>
    </row>
    <row r="4043" spans="1:15" x14ac:dyDescent="0.35">
      <c r="A4043" t="s">
        <v>15</v>
      </c>
      <c r="B4043" t="s">
        <v>25</v>
      </c>
      <c r="C4043">
        <v>874395</v>
      </c>
      <c r="D4043" t="s">
        <v>17</v>
      </c>
      <c r="E4043" t="s">
        <v>18</v>
      </c>
      <c r="F4043" t="s">
        <v>19</v>
      </c>
      <c r="G4043" t="s">
        <v>20</v>
      </c>
      <c r="I4043" t="s">
        <v>22</v>
      </c>
      <c r="N4043" t="s">
        <v>24</v>
      </c>
      <c r="O4043" s="1">
        <v>40714.662141203706</v>
      </c>
    </row>
    <row r="4044" spans="1:15" x14ac:dyDescent="0.35">
      <c r="A4044" t="s">
        <v>15</v>
      </c>
      <c r="B4044" t="s">
        <v>25</v>
      </c>
      <c r="C4044">
        <v>931640</v>
      </c>
      <c r="D4044" t="s">
        <v>17</v>
      </c>
      <c r="E4044" t="s">
        <v>18</v>
      </c>
      <c r="F4044" t="s">
        <v>96</v>
      </c>
      <c r="G4044" t="s">
        <v>20</v>
      </c>
      <c r="I4044" t="s">
        <v>22</v>
      </c>
      <c r="N4044" t="s">
        <v>24</v>
      </c>
      <c r="O4044" s="1">
        <v>40714.686712962961</v>
      </c>
    </row>
    <row r="4045" spans="1:15" x14ac:dyDescent="0.35">
      <c r="A4045" t="s">
        <v>327</v>
      </c>
      <c r="B4045" t="s">
        <v>16</v>
      </c>
      <c r="C4045">
        <v>88910</v>
      </c>
      <c r="D4045" t="s">
        <v>17</v>
      </c>
      <c r="E4045" t="s">
        <v>18</v>
      </c>
      <c r="F4045" t="s">
        <v>19</v>
      </c>
      <c r="G4045" t="s">
        <v>27</v>
      </c>
      <c r="H4045" t="s">
        <v>156</v>
      </c>
      <c r="I4045" t="s">
        <v>22</v>
      </c>
      <c r="N4045" t="s">
        <v>24</v>
      </c>
      <c r="O4045" s="1">
        <v>40714.860393518517</v>
      </c>
    </row>
    <row r="4046" spans="1:15" x14ac:dyDescent="0.35">
      <c r="A4046" t="s">
        <v>15</v>
      </c>
      <c r="B4046" t="s">
        <v>25</v>
      </c>
      <c r="C4046">
        <v>666190</v>
      </c>
      <c r="D4046" t="s">
        <v>17</v>
      </c>
      <c r="E4046" t="s">
        <v>18</v>
      </c>
      <c r="F4046" t="s">
        <v>19</v>
      </c>
      <c r="H4046" t="s">
        <v>329</v>
      </c>
      <c r="I4046" t="s">
        <v>22</v>
      </c>
      <c r="N4046" t="s">
        <v>24</v>
      </c>
      <c r="O4046" s="1">
        <v>40714.926886574074</v>
      </c>
    </row>
    <row r="4047" spans="1:15" x14ac:dyDescent="0.35">
      <c r="A4047" t="s">
        <v>327</v>
      </c>
      <c r="B4047" t="s">
        <v>25</v>
      </c>
      <c r="C4047">
        <v>906275</v>
      </c>
      <c r="D4047" t="s">
        <v>17</v>
      </c>
      <c r="E4047" t="s">
        <v>18</v>
      </c>
      <c r="F4047" t="s">
        <v>34</v>
      </c>
      <c r="G4047" t="s">
        <v>20</v>
      </c>
      <c r="H4047" t="s">
        <v>329</v>
      </c>
      <c r="I4047" t="s">
        <v>22</v>
      </c>
      <c r="N4047" t="s">
        <v>24</v>
      </c>
      <c r="O4047" s="1">
        <v>40714.928831018522</v>
      </c>
    </row>
    <row r="4048" spans="1:15" x14ac:dyDescent="0.35">
      <c r="A4048" t="s">
        <v>500</v>
      </c>
      <c r="B4048" t="s">
        <v>25</v>
      </c>
      <c r="C4048">
        <v>697272</v>
      </c>
      <c r="D4048" t="s">
        <v>17</v>
      </c>
      <c r="E4048" t="s">
        <v>18</v>
      </c>
      <c r="I4048" t="s">
        <v>22</v>
      </c>
      <c r="N4048" t="s">
        <v>24</v>
      </c>
      <c r="O4048" s="1">
        <v>40715.031481481485</v>
      </c>
    </row>
    <row r="4049" spans="1:15" x14ac:dyDescent="0.35">
      <c r="A4049" t="s">
        <v>15</v>
      </c>
      <c r="B4049" t="s">
        <v>25</v>
      </c>
      <c r="C4049">
        <v>885756</v>
      </c>
      <c r="D4049" t="s">
        <v>17</v>
      </c>
      <c r="E4049" t="s">
        <v>18</v>
      </c>
      <c r="F4049" t="s">
        <v>19</v>
      </c>
      <c r="H4049" t="s">
        <v>1159</v>
      </c>
      <c r="I4049" t="s">
        <v>22</v>
      </c>
      <c r="M4049" t="s">
        <v>2647</v>
      </c>
      <c r="N4049" t="s">
        <v>24</v>
      </c>
      <c r="O4049" s="1">
        <v>40715.327789351853</v>
      </c>
    </row>
    <row r="4050" spans="1:15" x14ac:dyDescent="0.35">
      <c r="A4050" t="s">
        <v>15</v>
      </c>
      <c r="B4050" t="s">
        <v>25</v>
      </c>
      <c r="C4050">
        <v>523407</v>
      </c>
      <c r="D4050" t="s">
        <v>17</v>
      </c>
      <c r="E4050" t="s">
        <v>18</v>
      </c>
      <c r="F4050" t="s">
        <v>19</v>
      </c>
      <c r="G4050" t="s">
        <v>20</v>
      </c>
      <c r="I4050" t="s">
        <v>22</v>
      </c>
      <c r="N4050" t="s">
        <v>24</v>
      </c>
      <c r="O4050" s="1">
        <v>40715.689652777779</v>
      </c>
    </row>
    <row r="4051" spans="1:15" x14ac:dyDescent="0.35">
      <c r="A4051" t="s">
        <v>15</v>
      </c>
      <c r="B4051" t="s">
        <v>16</v>
      </c>
      <c r="C4051">
        <v>590570</v>
      </c>
      <c r="D4051" t="s">
        <v>17</v>
      </c>
      <c r="E4051" t="s">
        <v>18</v>
      </c>
      <c r="F4051" t="s">
        <v>19</v>
      </c>
      <c r="G4051" t="s">
        <v>20</v>
      </c>
      <c r="H4051" t="s">
        <v>329</v>
      </c>
      <c r="I4051" t="s">
        <v>22</v>
      </c>
      <c r="M4051" t="s">
        <v>2150</v>
      </c>
      <c r="N4051" t="s">
        <v>24</v>
      </c>
      <c r="O4051" s="1">
        <v>40715.6953125</v>
      </c>
    </row>
    <row r="4052" spans="1:15" ht="72.5" x14ac:dyDescent="0.35">
      <c r="A4052" t="s">
        <v>15</v>
      </c>
      <c r="B4052" t="s">
        <v>16</v>
      </c>
      <c r="C4052">
        <v>45190</v>
      </c>
      <c r="D4052" t="s">
        <v>17</v>
      </c>
      <c r="E4052" t="s">
        <v>18</v>
      </c>
      <c r="G4052" t="s">
        <v>27</v>
      </c>
      <c r="H4052" t="s">
        <v>795</v>
      </c>
      <c r="I4052" t="s">
        <v>22</v>
      </c>
      <c r="K4052" t="s">
        <v>31</v>
      </c>
      <c r="M4052" s="3" t="s">
        <v>796</v>
      </c>
      <c r="N4052" t="s">
        <v>24</v>
      </c>
      <c r="O4052" s="1">
        <v>40715.777326388888</v>
      </c>
    </row>
    <row r="4053" spans="1:15" x14ac:dyDescent="0.35">
      <c r="A4053" t="s">
        <v>221</v>
      </c>
      <c r="B4053" t="s">
        <v>16</v>
      </c>
      <c r="C4053">
        <v>21164</v>
      </c>
      <c r="D4053" t="s">
        <v>17</v>
      </c>
      <c r="E4053" t="s">
        <v>18</v>
      </c>
      <c r="G4053" t="s">
        <v>27</v>
      </c>
      <c r="H4053" t="s">
        <v>600</v>
      </c>
      <c r="I4053" t="s">
        <v>421</v>
      </c>
      <c r="K4053" t="s">
        <v>139</v>
      </c>
      <c r="N4053" t="s">
        <v>167</v>
      </c>
      <c r="O4053" s="1">
        <v>40715.786956018521</v>
      </c>
    </row>
    <row r="4054" spans="1:15" x14ac:dyDescent="0.35">
      <c r="A4054" t="s">
        <v>560</v>
      </c>
      <c r="B4054" t="s">
        <v>25</v>
      </c>
      <c r="C4054">
        <v>233978</v>
      </c>
      <c r="D4054" t="s">
        <v>17</v>
      </c>
      <c r="E4054" t="s">
        <v>18</v>
      </c>
      <c r="G4054" t="s">
        <v>20</v>
      </c>
      <c r="H4054" t="s">
        <v>600</v>
      </c>
      <c r="I4054" t="s">
        <v>421</v>
      </c>
      <c r="K4054" t="s">
        <v>926</v>
      </c>
      <c r="N4054" t="s">
        <v>24</v>
      </c>
      <c r="O4054" s="1">
        <v>40715.793182870373</v>
      </c>
    </row>
    <row r="4055" spans="1:15" x14ac:dyDescent="0.35">
      <c r="A4055" t="s">
        <v>560</v>
      </c>
      <c r="B4055" t="s">
        <v>25</v>
      </c>
      <c r="C4055">
        <v>381334</v>
      </c>
      <c r="D4055" t="s">
        <v>17</v>
      </c>
      <c r="E4055" t="s">
        <v>18</v>
      </c>
      <c r="H4055" t="s">
        <v>1738</v>
      </c>
      <c r="I4055" t="s">
        <v>22</v>
      </c>
      <c r="K4055" t="s">
        <v>195</v>
      </c>
      <c r="N4055" t="s">
        <v>24</v>
      </c>
      <c r="O4055" s="1">
        <v>40715.802233796298</v>
      </c>
    </row>
    <row r="4056" spans="1:15" x14ac:dyDescent="0.35">
      <c r="A4056" t="s">
        <v>221</v>
      </c>
      <c r="B4056" t="s">
        <v>25</v>
      </c>
      <c r="C4056">
        <v>207758</v>
      </c>
      <c r="D4056" t="s">
        <v>17</v>
      </c>
      <c r="E4056" t="s">
        <v>18</v>
      </c>
      <c r="F4056" t="s">
        <v>19</v>
      </c>
      <c r="G4056" t="s">
        <v>27</v>
      </c>
      <c r="H4056" t="s">
        <v>98</v>
      </c>
      <c r="I4056" t="s">
        <v>144</v>
      </c>
      <c r="K4056" t="s">
        <v>81</v>
      </c>
      <c r="L4056">
        <v>1958</v>
      </c>
      <c r="N4056" t="s">
        <v>34</v>
      </c>
      <c r="O4056" s="1">
        <v>40715.870219907411</v>
      </c>
    </row>
    <row r="4057" spans="1:15" x14ac:dyDescent="0.35">
      <c r="A4057" t="s">
        <v>15</v>
      </c>
      <c r="B4057" t="s">
        <v>25</v>
      </c>
      <c r="C4057">
        <v>358486</v>
      </c>
      <c r="D4057" t="s">
        <v>17</v>
      </c>
      <c r="E4057" t="s">
        <v>18</v>
      </c>
      <c r="F4057" t="s">
        <v>19</v>
      </c>
      <c r="G4057" t="s">
        <v>20</v>
      </c>
      <c r="H4057" t="s">
        <v>1699</v>
      </c>
      <c r="I4057" t="s">
        <v>22</v>
      </c>
      <c r="L4057">
        <v>1962</v>
      </c>
      <c r="M4057" t="s">
        <v>1700</v>
      </c>
      <c r="N4057" t="s">
        <v>24</v>
      </c>
      <c r="O4057" s="1">
        <v>40715.878680555557</v>
      </c>
    </row>
    <row r="4058" spans="1:15" x14ac:dyDescent="0.35">
      <c r="A4058" t="s">
        <v>15</v>
      </c>
      <c r="B4058" t="s">
        <v>25</v>
      </c>
      <c r="C4058">
        <v>708300</v>
      </c>
      <c r="D4058" t="s">
        <v>17</v>
      </c>
      <c r="E4058" t="s">
        <v>18</v>
      </c>
      <c r="F4058" t="s">
        <v>19</v>
      </c>
      <c r="I4058" t="s">
        <v>22</v>
      </c>
      <c r="N4058" t="s">
        <v>24</v>
      </c>
      <c r="O4058" s="1">
        <v>40716.029872685183</v>
      </c>
    </row>
    <row r="4059" spans="1:15" x14ac:dyDescent="0.35">
      <c r="A4059" t="s">
        <v>560</v>
      </c>
      <c r="B4059" t="s">
        <v>25</v>
      </c>
      <c r="C4059">
        <v>380218</v>
      </c>
      <c r="D4059" t="s">
        <v>17</v>
      </c>
      <c r="E4059" t="s">
        <v>18</v>
      </c>
      <c r="F4059" t="s">
        <v>19</v>
      </c>
      <c r="G4059" t="s">
        <v>20</v>
      </c>
      <c r="H4059" t="s">
        <v>392</v>
      </c>
      <c r="I4059" t="s">
        <v>22</v>
      </c>
      <c r="K4059" t="s">
        <v>926</v>
      </c>
      <c r="N4059" t="s">
        <v>24</v>
      </c>
      <c r="O4059" s="1">
        <v>40716.582395833335</v>
      </c>
    </row>
    <row r="4060" spans="1:15" x14ac:dyDescent="0.35">
      <c r="A4060" t="s">
        <v>221</v>
      </c>
      <c r="B4060" t="s">
        <v>25</v>
      </c>
      <c r="C4060">
        <v>221965</v>
      </c>
      <c r="D4060" t="s">
        <v>836</v>
      </c>
      <c r="E4060" t="s">
        <v>18</v>
      </c>
      <c r="F4060" t="s">
        <v>19</v>
      </c>
      <c r="G4060" t="s">
        <v>27</v>
      </c>
      <c r="H4060" t="s">
        <v>172</v>
      </c>
      <c r="I4060" t="s">
        <v>22</v>
      </c>
      <c r="K4060" t="s">
        <v>31</v>
      </c>
      <c r="N4060" t="s">
        <v>34</v>
      </c>
      <c r="O4060" s="1">
        <v>40716.653553240743</v>
      </c>
    </row>
    <row r="4061" spans="1:15" x14ac:dyDescent="0.35">
      <c r="A4061" t="s">
        <v>221</v>
      </c>
      <c r="B4061" t="s">
        <v>25</v>
      </c>
      <c r="C4061">
        <v>13146</v>
      </c>
      <c r="D4061" t="s">
        <v>17</v>
      </c>
      <c r="E4061" t="s">
        <v>18</v>
      </c>
      <c r="F4061" t="s">
        <v>19</v>
      </c>
      <c r="G4061" t="s">
        <v>27</v>
      </c>
      <c r="H4061" t="s">
        <v>162</v>
      </c>
      <c r="I4061" t="s">
        <v>22</v>
      </c>
      <c r="K4061" t="s">
        <v>477</v>
      </c>
      <c r="N4061" t="s">
        <v>34</v>
      </c>
      <c r="O4061" s="1">
        <v>40717.323645833334</v>
      </c>
    </row>
    <row r="4062" spans="1:15" x14ac:dyDescent="0.35">
      <c r="A4062" t="s">
        <v>15</v>
      </c>
      <c r="B4062" t="s">
        <v>25</v>
      </c>
      <c r="C4062">
        <v>389647</v>
      </c>
      <c r="D4062" t="s">
        <v>17</v>
      </c>
      <c r="E4062" t="s">
        <v>18</v>
      </c>
      <c r="H4062" t="s">
        <v>1781</v>
      </c>
      <c r="I4062" t="s">
        <v>22</v>
      </c>
      <c r="M4062" t="s">
        <v>1782</v>
      </c>
      <c r="N4062" t="s">
        <v>24</v>
      </c>
      <c r="O4062" s="1">
        <v>40718.385208333333</v>
      </c>
    </row>
    <row r="4063" spans="1:15" x14ac:dyDescent="0.35">
      <c r="A4063" t="s">
        <v>15</v>
      </c>
      <c r="B4063" t="s">
        <v>25</v>
      </c>
      <c r="C4063">
        <v>71921</v>
      </c>
      <c r="D4063" t="s">
        <v>17</v>
      </c>
      <c r="E4063" t="s">
        <v>18</v>
      </c>
      <c r="F4063" t="s">
        <v>19</v>
      </c>
      <c r="I4063" t="s">
        <v>22</v>
      </c>
      <c r="N4063" t="s">
        <v>24</v>
      </c>
      <c r="O4063" s="1">
        <v>40718.455104166664</v>
      </c>
    </row>
    <row r="4064" spans="1:15" x14ac:dyDescent="0.35">
      <c r="A4064" t="s">
        <v>15</v>
      </c>
      <c r="B4064" t="s">
        <v>16</v>
      </c>
      <c r="C4064">
        <v>320220</v>
      </c>
      <c r="D4064" t="s">
        <v>17</v>
      </c>
      <c r="E4064" t="s">
        <v>18</v>
      </c>
      <c r="I4064" t="s">
        <v>22</v>
      </c>
      <c r="N4064" t="s">
        <v>24</v>
      </c>
      <c r="O4064" s="1">
        <v>40718.65519675926</v>
      </c>
    </row>
    <row r="4065" spans="1:15" x14ac:dyDescent="0.35">
      <c r="A4065" t="s">
        <v>560</v>
      </c>
      <c r="B4065" t="s">
        <v>25</v>
      </c>
      <c r="C4065">
        <v>836102</v>
      </c>
      <c r="D4065" t="s">
        <v>17</v>
      </c>
      <c r="E4065" t="s">
        <v>18</v>
      </c>
      <c r="I4065" t="s">
        <v>22</v>
      </c>
      <c r="N4065" t="s">
        <v>24</v>
      </c>
      <c r="O4065" s="1">
        <v>40719.778287037036</v>
      </c>
    </row>
    <row r="4066" spans="1:15" x14ac:dyDescent="0.35">
      <c r="A4066" t="s">
        <v>15</v>
      </c>
      <c r="B4066" t="s">
        <v>25</v>
      </c>
      <c r="C4066">
        <v>557841</v>
      </c>
      <c r="D4066" t="s">
        <v>17</v>
      </c>
      <c r="E4066" t="s">
        <v>18</v>
      </c>
      <c r="F4066" t="s">
        <v>19</v>
      </c>
      <c r="G4066" t="s">
        <v>20</v>
      </c>
      <c r="I4066" t="s">
        <v>22</v>
      </c>
      <c r="N4066" t="s">
        <v>24</v>
      </c>
      <c r="O4066" s="1">
        <v>40719.880648148152</v>
      </c>
    </row>
    <row r="4067" spans="1:15" x14ac:dyDescent="0.35">
      <c r="A4067" t="s">
        <v>327</v>
      </c>
      <c r="B4067" t="s">
        <v>25</v>
      </c>
      <c r="C4067">
        <v>395635</v>
      </c>
      <c r="D4067" t="s">
        <v>17</v>
      </c>
      <c r="E4067" t="s">
        <v>18</v>
      </c>
      <c r="F4067" t="s">
        <v>19</v>
      </c>
      <c r="I4067" t="s">
        <v>22</v>
      </c>
      <c r="N4067" t="s">
        <v>24</v>
      </c>
      <c r="O4067" s="1">
        <v>40720.158136574071</v>
      </c>
    </row>
    <row r="4068" spans="1:15" x14ac:dyDescent="0.35">
      <c r="A4068" t="s">
        <v>221</v>
      </c>
      <c r="B4068" t="s">
        <v>25</v>
      </c>
      <c r="C4068">
        <v>401014</v>
      </c>
      <c r="D4068" t="s">
        <v>17</v>
      </c>
      <c r="E4068" t="s">
        <v>18</v>
      </c>
      <c r="F4068" t="s">
        <v>19</v>
      </c>
      <c r="G4068" t="s">
        <v>20</v>
      </c>
      <c r="H4068" t="s">
        <v>46</v>
      </c>
      <c r="I4068" t="s">
        <v>22</v>
      </c>
      <c r="L4068">
        <v>1964</v>
      </c>
      <c r="N4068" t="s">
        <v>34</v>
      </c>
      <c r="O4068" s="1">
        <v>40720.457696759258</v>
      </c>
    </row>
    <row r="4069" spans="1:15" x14ac:dyDescent="0.35">
      <c r="A4069" t="s">
        <v>15</v>
      </c>
      <c r="B4069" t="s">
        <v>16</v>
      </c>
      <c r="C4069">
        <v>291850</v>
      </c>
      <c r="D4069" t="s">
        <v>17</v>
      </c>
      <c r="E4069" t="s">
        <v>18</v>
      </c>
      <c r="I4069" t="s">
        <v>22</v>
      </c>
      <c r="N4069" t="s">
        <v>24</v>
      </c>
      <c r="O4069" s="1">
        <v>40720.498333333337</v>
      </c>
    </row>
    <row r="4070" spans="1:15" x14ac:dyDescent="0.35">
      <c r="A4070" t="s">
        <v>759</v>
      </c>
      <c r="B4070" t="s">
        <v>16</v>
      </c>
      <c r="C4070">
        <v>425007</v>
      </c>
      <c r="D4070" t="s">
        <v>17</v>
      </c>
      <c r="E4070" t="s">
        <v>18</v>
      </c>
      <c r="F4070" t="s">
        <v>19</v>
      </c>
      <c r="I4070" t="s">
        <v>22</v>
      </c>
      <c r="N4070" t="s">
        <v>24</v>
      </c>
      <c r="O4070" s="1">
        <v>40720.742627314816</v>
      </c>
    </row>
    <row r="4071" spans="1:15" x14ac:dyDescent="0.35">
      <c r="A4071" t="s">
        <v>15</v>
      </c>
      <c r="B4071" t="s">
        <v>16</v>
      </c>
      <c r="C4071">
        <v>547654</v>
      </c>
      <c r="D4071" t="s">
        <v>17</v>
      </c>
      <c r="E4071" t="s">
        <v>18</v>
      </c>
      <c r="F4071" t="s">
        <v>19</v>
      </c>
      <c r="I4071" t="s">
        <v>22</v>
      </c>
      <c r="N4071" t="s">
        <v>24</v>
      </c>
      <c r="O4071" s="1">
        <v>40720.855370370373</v>
      </c>
    </row>
    <row r="4072" spans="1:15" x14ac:dyDescent="0.35">
      <c r="A4072" t="s">
        <v>15</v>
      </c>
      <c r="B4072" t="s">
        <v>16</v>
      </c>
      <c r="C4072">
        <v>183228</v>
      </c>
      <c r="D4072" t="s">
        <v>17</v>
      </c>
      <c r="E4072" t="s">
        <v>18</v>
      </c>
      <c r="F4072" t="s">
        <v>19</v>
      </c>
      <c r="G4072" t="s">
        <v>20</v>
      </c>
      <c r="I4072" t="s">
        <v>22</v>
      </c>
      <c r="N4072" t="s">
        <v>24</v>
      </c>
      <c r="O4072" s="1">
        <v>40720.910474537035</v>
      </c>
    </row>
    <row r="4073" spans="1:15" x14ac:dyDescent="0.35">
      <c r="A4073" t="s">
        <v>15</v>
      </c>
      <c r="B4073" t="s">
        <v>16</v>
      </c>
      <c r="C4073">
        <v>157959</v>
      </c>
      <c r="D4073" t="s">
        <v>17</v>
      </c>
      <c r="E4073" t="s">
        <v>18</v>
      </c>
      <c r="F4073" t="s">
        <v>34</v>
      </c>
      <c r="H4073" t="s">
        <v>908</v>
      </c>
      <c r="I4073" t="s">
        <v>22</v>
      </c>
      <c r="N4073" t="s">
        <v>24</v>
      </c>
      <c r="O4073" s="1">
        <v>40720.959120370368</v>
      </c>
    </row>
    <row r="4074" spans="1:15" x14ac:dyDescent="0.35">
      <c r="A4074" t="s">
        <v>972</v>
      </c>
      <c r="B4074" t="s">
        <v>16</v>
      </c>
      <c r="C4074">
        <v>510993</v>
      </c>
      <c r="D4074" t="s">
        <v>17</v>
      </c>
      <c r="E4074" t="s">
        <v>18</v>
      </c>
      <c r="G4074" t="s">
        <v>20</v>
      </c>
      <c r="H4074" t="s">
        <v>791</v>
      </c>
      <c r="I4074" t="s">
        <v>22</v>
      </c>
      <c r="N4074" t="s">
        <v>24</v>
      </c>
      <c r="O4074" s="1">
        <v>40721.629467592589</v>
      </c>
    </row>
    <row r="4075" spans="1:15" x14ac:dyDescent="0.35">
      <c r="A4075" t="s">
        <v>560</v>
      </c>
      <c r="B4075" t="s">
        <v>16</v>
      </c>
      <c r="C4075">
        <v>343365</v>
      </c>
      <c r="D4075" t="s">
        <v>17</v>
      </c>
      <c r="E4075" t="s">
        <v>18</v>
      </c>
      <c r="F4075" t="s">
        <v>19</v>
      </c>
      <c r="G4075" t="s">
        <v>20</v>
      </c>
      <c r="I4075" t="s">
        <v>22</v>
      </c>
      <c r="N4075" t="s">
        <v>24</v>
      </c>
      <c r="O4075" s="1">
        <v>40721.706817129627</v>
      </c>
    </row>
    <row r="4076" spans="1:15" x14ac:dyDescent="0.35">
      <c r="A4076" t="s">
        <v>560</v>
      </c>
      <c r="B4076" t="s">
        <v>25</v>
      </c>
      <c r="C4076">
        <v>469241</v>
      </c>
      <c r="D4076" t="s">
        <v>17</v>
      </c>
      <c r="E4076" t="s">
        <v>18</v>
      </c>
      <c r="G4076" t="s">
        <v>20</v>
      </c>
      <c r="H4076" t="s">
        <v>1948</v>
      </c>
      <c r="I4076" t="s">
        <v>22</v>
      </c>
      <c r="J4076" t="s">
        <v>580</v>
      </c>
      <c r="K4076" t="s">
        <v>195</v>
      </c>
      <c r="L4076">
        <v>1964</v>
      </c>
      <c r="M4076" t="s">
        <v>1949</v>
      </c>
      <c r="N4076" t="s">
        <v>24</v>
      </c>
      <c r="O4076" s="1">
        <v>40721.936956018515</v>
      </c>
    </row>
    <row r="4077" spans="1:15" x14ac:dyDescent="0.35">
      <c r="A4077" t="s">
        <v>560</v>
      </c>
      <c r="B4077" t="s">
        <v>25</v>
      </c>
      <c r="C4077">
        <v>222089</v>
      </c>
      <c r="D4077" t="s">
        <v>17</v>
      </c>
      <c r="E4077" t="s">
        <v>18</v>
      </c>
      <c r="F4077" t="s">
        <v>19</v>
      </c>
      <c r="G4077" t="s">
        <v>20</v>
      </c>
      <c r="H4077" t="s">
        <v>135</v>
      </c>
      <c r="I4077" t="s">
        <v>144</v>
      </c>
      <c r="K4077" t="s">
        <v>132</v>
      </c>
      <c r="M4077" t="s">
        <v>1394</v>
      </c>
      <c r="N4077" t="s">
        <v>24</v>
      </c>
      <c r="O4077" s="1">
        <v>40722.70212962963</v>
      </c>
    </row>
    <row r="4078" spans="1:15" x14ac:dyDescent="0.35">
      <c r="A4078" t="s">
        <v>15</v>
      </c>
      <c r="B4078" t="s">
        <v>16</v>
      </c>
      <c r="C4078">
        <v>216397</v>
      </c>
      <c r="D4078" t="s">
        <v>17</v>
      </c>
      <c r="E4078" t="s">
        <v>18</v>
      </c>
      <c r="F4078" t="s">
        <v>19</v>
      </c>
      <c r="G4078" t="s">
        <v>20</v>
      </c>
      <c r="H4078" t="s">
        <v>1387</v>
      </c>
      <c r="I4078" t="s">
        <v>22</v>
      </c>
      <c r="N4078" t="s">
        <v>24</v>
      </c>
      <c r="O4078" s="1">
        <v>40722.716747685183</v>
      </c>
    </row>
    <row r="4079" spans="1:15" x14ac:dyDescent="0.35">
      <c r="A4079" t="s">
        <v>95</v>
      </c>
      <c r="B4079" t="s">
        <v>25</v>
      </c>
      <c r="C4079">
        <v>3309</v>
      </c>
      <c r="D4079" t="s">
        <v>73</v>
      </c>
      <c r="E4079" t="s">
        <v>18</v>
      </c>
      <c r="F4079" t="s">
        <v>19</v>
      </c>
      <c r="G4079" t="s">
        <v>27</v>
      </c>
      <c r="H4079" t="s">
        <v>207</v>
      </c>
      <c r="I4079" t="s">
        <v>180</v>
      </c>
      <c r="K4079" t="s">
        <v>139</v>
      </c>
      <c r="L4079" t="s">
        <v>208</v>
      </c>
      <c r="M4079" t="s">
        <v>209</v>
      </c>
      <c r="N4079" t="s">
        <v>167</v>
      </c>
      <c r="O4079" s="1">
        <v>40722.881469907406</v>
      </c>
    </row>
    <row r="4080" spans="1:15" x14ac:dyDescent="0.35">
      <c r="A4080" t="s">
        <v>560</v>
      </c>
      <c r="B4080" t="s">
        <v>25</v>
      </c>
      <c r="C4080">
        <v>274198</v>
      </c>
      <c r="D4080" t="s">
        <v>17</v>
      </c>
      <c r="E4080" t="s">
        <v>18</v>
      </c>
      <c r="F4080" t="s">
        <v>19</v>
      </c>
      <c r="G4080" t="s">
        <v>20</v>
      </c>
      <c r="H4080" t="s">
        <v>1501</v>
      </c>
      <c r="I4080" t="s">
        <v>22</v>
      </c>
      <c r="K4080" t="s">
        <v>195</v>
      </c>
      <c r="L4080">
        <v>1958</v>
      </c>
      <c r="M4080" t="s">
        <v>1502</v>
      </c>
      <c r="N4080" t="s">
        <v>24</v>
      </c>
      <c r="O4080" s="1">
        <v>40723.458807870367</v>
      </c>
    </row>
    <row r="4081" spans="1:15" x14ac:dyDescent="0.35">
      <c r="A4081" t="s">
        <v>560</v>
      </c>
      <c r="B4081" t="s">
        <v>25</v>
      </c>
      <c r="C4081">
        <v>559820</v>
      </c>
      <c r="D4081" t="s">
        <v>17</v>
      </c>
      <c r="E4081" t="s">
        <v>18</v>
      </c>
      <c r="I4081" t="s">
        <v>114</v>
      </c>
      <c r="L4081">
        <v>1969</v>
      </c>
      <c r="N4081" t="s">
        <v>24</v>
      </c>
      <c r="O4081" s="1">
        <v>40723.483703703707</v>
      </c>
    </row>
    <row r="4082" spans="1:15" x14ac:dyDescent="0.35">
      <c r="A4082" t="s">
        <v>1381</v>
      </c>
      <c r="B4082" t="s">
        <v>25</v>
      </c>
      <c r="C4082">
        <v>441349</v>
      </c>
      <c r="D4082" t="s">
        <v>17</v>
      </c>
      <c r="E4082" t="s">
        <v>18</v>
      </c>
      <c r="F4082" t="s">
        <v>19</v>
      </c>
      <c r="G4082" t="s">
        <v>20</v>
      </c>
      <c r="H4082" t="s">
        <v>642</v>
      </c>
      <c r="I4082" t="s">
        <v>114</v>
      </c>
      <c r="L4082">
        <v>1969</v>
      </c>
      <c r="N4082" t="s">
        <v>24</v>
      </c>
      <c r="O4082" s="1">
        <v>40723.486608796295</v>
      </c>
    </row>
    <row r="4083" spans="1:15" x14ac:dyDescent="0.35">
      <c r="A4083" t="s">
        <v>15</v>
      </c>
      <c r="B4083" t="s">
        <v>16</v>
      </c>
      <c r="C4083">
        <v>519161</v>
      </c>
      <c r="D4083" t="s">
        <v>17</v>
      </c>
      <c r="E4083" t="s">
        <v>18</v>
      </c>
      <c r="F4083" t="s">
        <v>19</v>
      </c>
      <c r="I4083" t="s">
        <v>22</v>
      </c>
      <c r="N4083" t="s">
        <v>24</v>
      </c>
      <c r="O4083" s="1">
        <v>40723.498912037037</v>
      </c>
    </row>
    <row r="4084" spans="1:15" x14ac:dyDescent="0.35">
      <c r="A4084" t="s">
        <v>15</v>
      </c>
      <c r="B4084" t="s">
        <v>25</v>
      </c>
      <c r="C4084">
        <v>246467</v>
      </c>
      <c r="D4084" t="s">
        <v>17</v>
      </c>
      <c r="E4084" t="s">
        <v>18</v>
      </c>
      <c r="F4084" t="s">
        <v>19</v>
      </c>
      <c r="G4084" t="s">
        <v>20</v>
      </c>
      <c r="H4084" t="s">
        <v>28</v>
      </c>
      <c r="I4084" t="s">
        <v>22</v>
      </c>
      <c r="L4084" t="s">
        <v>1442</v>
      </c>
      <c r="M4084" t="s">
        <v>1443</v>
      </c>
      <c r="N4084" t="s">
        <v>24</v>
      </c>
      <c r="O4084" s="1">
        <v>40723.904733796298</v>
      </c>
    </row>
    <row r="4085" spans="1:15" x14ac:dyDescent="0.35">
      <c r="A4085" t="s">
        <v>15</v>
      </c>
      <c r="B4085" t="s">
        <v>16</v>
      </c>
      <c r="C4085">
        <v>79290</v>
      </c>
      <c r="D4085" t="s">
        <v>17</v>
      </c>
      <c r="E4085" t="s">
        <v>18</v>
      </c>
      <c r="F4085" t="s">
        <v>19</v>
      </c>
      <c r="G4085" t="s">
        <v>27</v>
      </c>
      <c r="I4085" t="s">
        <v>22</v>
      </c>
      <c r="N4085" t="s">
        <v>24</v>
      </c>
      <c r="O4085" s="1">
        <v>40724.035763888889</v>
      </c>
    </row>
    <row r="4086" spans="1:15" x14ac:dyDescent="0.35">
      <c r="A4086" t="s">
        <v>560</v>
      </c>
      <c r="B4086" t="s">
        <v>25</v>
      </c>
      <c r="C4086">
        <v>555277</v>
      </c>
      <c r="D4086" t="s">
        <v>17</v>
      </c>
      <c r="E4086" t="s">
        <v>18</v>
      </c>
      <c r="F4086" t="s">
        <v>19</v>
      </c>
      <c r="G4086" t="s">
        <v>20</v>
      </c>
      <c r="I4086" t="s">
        <v>114</v>
      </c>
      <c r="L4086">
        <v>1966</v>
      </c>
      <c r="N4086" t="s">
        <v>34</v>
      </c>
      <c r="O4086" s="1">
        <v>40724.291122685187</v>
      </c>
    </row>
    <row r="4087" spans="1:15" x14ac:dyDescent="0.35">
      <c r="A4087" t="s">
        <v>1381</v>
      </c>
      <c r="B4087" t="s">
        <v>16</v>
      </c>
      <c r="C4087">
        <v>340178</v>
      </c>
      <c r="D4087" t="s">
        <v>17</v>
      </c>
      <c r="E4087" t="s">
        <v>18</v>
      </c>
      <c r="F4087" t="s">
        <v>34</v>
      </c>
      <c r="G4087" t="s">
        <v>20</v>
      </c>
      <c r="H4087" t="s">
        <v>791</v>
      </c>
      <c r="I4087" t="s">
        <v>22</v>
      </c>
      <c r="K4087" t="s">
        <v>222</v>
      </c>
      <c r="L4087" t="s">
        <v>1653</v>
      </c>
      <c r="N4087" t="s">
        <v>24</v>
      </c>
      <c r="O4087" s="1">
        <v>40725.656909722224</v>
      </c>
    </row>
    <row r="4088" spans="1:15" x14ac:dyDescent="0.35">
      <c r="A4088" t="s">
        <v>15</v>
      </c>
      <c r="B4088" t="s">
        <v>25</v>
      </c>
      <c r="C4088">
        <v>66161</v>
      </c>
      <c r="D4088" t="s">
        <v>17</v>
      </c>
      <c r="E4088" t="s">
        <v>18</v>
      </c>
      <c r="F4088" t="s">
        <v>19</v>
      </c>
      <c r="G4088" t="s">
        <v>27</v>
      </c>
      <c r="H4088" t="s">
        <v>923</v>
      </c>
      <c r="I4088" t="s">
        <v>22</v>
      </c>
      <c r="J4088" t="s">
        <v>24</v>
      </c>
      <c r="L4088" t="s">
        <v>24</v>
      </c>
      <c r="N4088" t="s">
        <v>24</v>
      </c>
      <c r="O4088" s="1">
        <v>40725.695474537039</v>
      </c>
    </row>
    <row r="4089" spans="1:15" x14ac:dyDescent="0.35">
      <c r="A4089" t="s">
        <v>15</v>
      </c>
      <c r="B4089" t="s">
        <v>16</v>
      </c>
      <c r="C4089">
        <v>541654</v>
      </c>
      <c r="D4089" t="s">
        <v>17</v>
      </c>
      <c r="E4089" t="s">
        <v>18</v>
      </c>
      <c r="G4089" t="s">
        <v>20</v>
      </c>
      <c r="H4089" t="s">
        <v>755</v>
      </c>
      <c r="I4089" t="s">
        <v>22</v>
      </c>
      <c r="N4089" t="s">
        <v>24</v>
      </c>
      <c r="O4089" s="1">
        <v>40726.575706018521</v>
      </c>
    </row>
    <row r="4090" spans="1:15" x14ac:dyDescent="0.35">
      <c r="A4090" t="s">
        <v>15</v>
      </c>
      <c r="B4090" t="s">
        <v>16</v>
      </c>
      <c r="C4090">
        <v>764658</v>
      </c>
      <c r="D4090" t="s">
        <v>17</v>
      </c>
      <c r="E4090" t="s">
        <v>18</v>
      </c>
      <c r="I4090" t="s">
        <v>22</v>
      </c>
      <c r="N4090" t="s">
        <v>24</v>
      </c>
      <c r="O4090" s="1">
        <v>40726.749548611115</v>
      </c>
    </row>
    <row r="4091" spans="1:15" x14ac:dyDescent="0.35">
      <c r="A4091" t="s">
        <v>15</v>
      </c>
      <c r="B4091" t="s">
        <v>1112</v>
      </c>
      <c r="C4091">
        <v>730601</v>
      </c>
      <c r="D4091" t="s">
        <v>17</v>
      </c>
      <c r="E4091" t="s">
        <v>18</v>
      </c>
      <c r="F4091" t="s">
        <v>19</v>
      </c>
      <c r="G4091" t="s">
        <v>20</v>
      </c>
      <c r="H4091" t="s">
        <v>2383</v>
      </c>
      <c r="I4091" t="s">
        <v>180</v>
      </c>
      <c r="N4091" t="s">
        <v>24</v>
      </c>
      <c r="O4091" s="1">
        <v>40726.765462962961</v>
      </c>
    </row>
    <row r="4092" spans="1:15" x14ac:dyDescent="0.35">
      <c r="A4092" t="s">
        <v>15</v>
      </c>
      <c r="B4092" t="s">
        <v>25</v>
      </c>
      <c r="C4092">
        <v>503637</v>
      </c>
      <c r="D4092" t="s">
        <v>17</v>
      </c>
      <c r="E4092" t="s">
        <v>18</v>
      </c>
      <c r="F4092" t="s">
        <v>19</v>
      </c>
      <c r="I4092" t="s">
        <v>22</v>
      </c>
      <c r="N4092" t="s">
        <v>24</v>
      </c>
      <c r="O4092" s="1">
        <v>40726.774618055555</v>
      </c>
    </row>
    <row r="4093" spans="1:15" x14ac:dyDescent="0.35">
      <c r="A4093" t="s">
        <v>221</v>
      </c>
      <c r="B4093" t="s">
        <v>25</v>
      </c>
      <c r="C4093">
        <v>163199</v>
      </c>
      <c r="D4093" t="s">
        <v>17</v>
      </c>
      <c r="E4093" t="s">
        <v>18</v>
      </c>
      <c r="F4093" t="s">
        <v>19</v>
      </c>
      <c r="G4093" t="s">
        <v>27</v>
      </c>
      <c r="H4093" t="s">
        <v>1273</v>
      </c>
      <c r="I4093" t="s">
        <v>22</v>
      </c>
      <c r="M4093" t="s">
        <v>1274</v>
      </c>
      <c r="N4093" t="s">
        <v>34</v>
      </c>
      <c r="O4093" s="1">
        <v>40726.939606481479</v>
      </c>
    </row>
    <row r="4094" spans="1:15" x14ac:dyDescent="0.35">
      <c r="A4094" t="s">
        <v>15</v>
      </c>
      <c r="B4094" t="s">
        <v>25</v>
      </c>
      <c r="C4094">
        <v>420303</v>
      </c>
      <c r="D4094" t="s">
        <v>17</v>
      </c>
      <c r="E4094" t="s">
        <v>18</v>
      </c>
      <c r="F4094" t="s">
        <v>19</v>
      </c>
      <c r="H4094" t="s">
        <v>1847</v>
      </c>
      <c r="I4094" t="s">
        <v>22</v>
      </c>
      <c r="J4094">
        <v>4</v>
      </c>
      <c r="M4094" t="s">
        <v>1848</v>
      </c>
      <c r="N4094" t="s">
        <v>24</v>
      </c>
      <c r="O4094" s="1">
        <v>40727.78738425926</v>
      </c>
    </row>
    <row r="4095" spans="1:15" x14ac:dyDescent="0.35">
      <c r="A4095" t="s">
        <v>327</v>
      </c>
      <c r="B4095" t="s">
        <v>25</v>
      </c>
      <c r="C4095">
        <v>273982</v>
      </c>
      <c r="D4095" t="s">
        <v>17</v>
      </c>
      <c r="E4095" t="s">
        <v>18</v>
      </c>
      <c r="F4095" t="s">
        <v>96</v>
      </c>
      <c r="I4095" t="s">
        <v>22</v>
      </c>
      <c r="N4095" t="s">
        <v>24</v>
      </c>
      <c r="O4095" s="1">
        <v>40727.988611111112</v>
      </c>
    </row>
    <row r="4096" spans="1:15" x14ac:dyDescent="0.35">
      <c r="A4096" t="s">
        <v>15</v>
      </c>
      <c r="B4096" t="s">
        <v>25</v>
      </c>
      <c r="C4096">
        <v>766987</v>
      </c>
      <c r="D4096" t="s">
        <v>17</v>
      </c>
      <c r="E4096" t="s">
        <v>18</v>
      </c>
      <c r="H4096" t="s">
        <v>2422</v>
      </c>
      <c r="I4096" t="s">
        <v>22</v>
      </c>
      <c r="N4096" t="s">
        <v>24</v>
      </c>
      <c r="O4096" s="1">
        <v>40728.343842592592</v>
      </c>
    </row>
    <row r="4097" spans="1:15" x14ac:dyDescent="0.35">
      <c r="A4097" t="s">
        <v>15</v>
      </c>
      <c r="B4097" t="s">
        <v>16</v>
      </c>
      <c r="C4097">
        <v>102152</v>
      </c>
      <c r="D4097" t="s">
        <v>17</v>
      </c>
      <c r="E4097" t="s">
        <v>18</v>
      </c>
      <c r="F4097" t="s">
        <v>19</v>
      </c>
      <c r="H4097" t="s">
        <v>1089</v>
      </c>
      <c r="I4097" t="s">
        <v>22</v>
      </c>
      <c r="N4097" t="s">
        <v>24</v>
      </c>
      <c r="O4097" s="1">
        <v>40728.756469907406</v>
      </c>
    </row>
    <row r="4098" spans="1:15" x14ac:dyDescent="0.35">
      <c r="A4098" t="s">
        <v>15</v>
      </c>
      <c r="B4098" t="s">
        <v>25</v>
      </c>
      <c r="C4098">
        <v>143256</v>
      </c>
      <c r="D4098" t="s">
        <v>17</v>
      </c>
      <c r="E4098" t="s">
        <v>18</v>
      </c>
      <c r="F4098" t="s">
        <v>19</v>
      </c>
      <c r="G4098" t="s">
        <v>27</v>
      </c>
      <c r="H4098" t="s">
        <v>1216</v>
      </c>
      <c r="I4098" t="s">
        <v>22</v>
      </c>
      <c r="K4098" t="s">
        <v>195</v>
      </c>
      <c r="L4098">
        <v>1954</v>
      </c>
      <c r="N4098" t="s">
        <v>24</v>
      </c>
      <c r="O4098" s="1">
        <v>40729.502615740741</v>
      </c>
    </row>
    <row r="4099" spans="1:15" x14ac:dyDescent="0.35">
      <c r="A4099" t="s">
        <v>15</v>
      </c>
      <c r="B4099" t="s">
        <v>25</v>
      </c>
      <c r="C4099">
        <v>723186</v>
      </c>
      <c r="D4099" t="s">
        <v>17</v>
      </c>
      <c r="E4099" t="s">
        <v>18</v>
      </c>
      <c r="F4099" t="s">
        <v>19</v>
      </c>
      <c r="I4099" t="s">
        <v>22</v>
      </c>
      <c r="N4099" t="s">
        <v>24</v>
      </c>
      <c r="O4099" s="1">
        <v>40729.601909722223</v>
      </c>
    </row>
    <row r="4100" spans="1:15" x14ac:dyDescent="0.35">
      <c r="A4100" t="s">
        <v>560</v>
      </c>
      <c r="B4100" t="s">
        <v>25</v>
      </c>
      <c r="C4100">
        <v>404440</v>
      </c>
      <c r="D4100" t="s">
        <v>17</v>
      </c>
      <c r="E4100" t="s">
        <v>18</v>
      </c>
      <c r="F4100" t="s">
        <v>19</v>
      </c>
      <c r="G4100" t="s">
        <v>20</v>
      </c>
      <c r="H4100" t="s">
        <v>1814</v>
      </c>
      <c r="I4100" t="s">
        <v>114</v>
      </c>
      <c r="L4100" s="2">
        <v>23079</v>
      </c>
      <c r="M4100" t="s">
        <v>1815</v>
      </c>
      <c r="N4100" t="s">
        <v>24</v>
      </c>
      <c r="O4100" s="1">
        <v>40729.840879629628</v>
      </c>
    </row>
    <row r="4101" spans="1:15" x14ac:dyDescent="0.35">
      <c r="A4101" t="s">
        <v>15</v>
      </c>
      <c r="B4101" t="s">
        <v>16</v>
      </c>
      <c r="C4101">
        <v>669071</v>
      </c>
      <c r="D4101" t="s">
        <v>17</v>
      </c>
      <c r="E4101" t="s">
        <v>18</v>
      </c>
      <c r="G4101" t="s">
        <v>20</v>
      </c>
      <c r="I4101" t="s">
        <v>22</v>
      </c>
      <c r="L4101">
        <v>1969</v>
      </c>
      <c r="N4101" t="s">
        <v>24</v>
      </c>
      <c r="O4101" s="1">
        <v>40730.693171296298</v>
      </c>
    </row>
    <row r="4102" spans="1:15" x14ac:dyDescent="0.35">
      <c r="A4102" t="s">
        <v>560</v>
      </c>
      <c r="B4102" t="s">
        <v>16</v>
      </c>
      <c r="C4102">
        <v>58731</v>
      </c>
      <c r="D4102" t="s">
        <v>17</v>
      </c>
      <c r="E4102" t="s">
        <v>18</v>
      </c>
      <c r="G4102" t="s">
        <v>27</v>
      </c>
      <c r="H4102" t="s">
        <v>37</v>
      </c>
      <c r="I4102" t="s">
        <v>22</v>
      </c>
      <c r="K4102" t="s">
        <v>139</v>
      </c>
      <c r="L4102">
        <v>1968</v>
      </c>
      <c r="N4102" t="s">
        <v>24</v>
      </c>
      <c r="O4102" s="1">
        <v>40731.656886574077</v>
      </c>
    </row>
    <row r="4103" spans="1:15" x14ac:dyDescent="0.35">
      <c r="A4103" t="s">
        <v>327</v>
      </c>
      <c r="B4103" t="s">
        <v>25</v>
      </c>
      <c r="C4103">
        <v>79936</v>
      </c>
      <c r="D4103" t="s">
        <v>17</v>
      </c>
      <c r="E4103" t="s">
        <v>18</v>
      </c>
      <c r="F4103" t="s">
        <v>19</v>
      </c>
      <c r="H4103" t="s">
        <v>983</v>
      </c>
      <c r="I4103" t="s">
        <v>22</v>
      </c>
      <c r="N4103" t="s">
        <v>24</v>
      </c>
      <c r="O4103" s="1">
        <v>40732.544490740744</v>
      </c>
    </row>
    <row r="4104" spans="1:15" x14ac:dyDescent="0.35">
      <c r="A4104" t="s">
        <v>221</v>
      </c>
      <c r="B4104" t="s">
        <v>25</v>
      </c>
      <c r="C4104">
        <v>764006</v>
      </c>
      <c r="D4104" t="s">
        <v>17</v>
      </c>
      <c r="E4104" t="s">
        <v>18</v>
      </c>
      <c r="F4104" t="s">
        <v>34</v>
      </c>
      <c r="G4104" t="s">
        <v>20</v>
      </c>
      <c r="H4104" t="s">
        <v>2413</v>
      </c>
      <c r="I4104" t="s">
        <v>22</v>
      </c>
      <c r="K4104" t="s">
        <v>31</v>
      </c>
      <c r="L4104">
        <v>1974</v>
      </c>
      <c r="M4104" t="s">
        <v>2414</v>
      </c>
      <c r="N4104" t="s">
        <v>24</v>
      </c>
      <c r="O4104" s="1">
        <v>40733.311273148145</v>
      </c>
    </row>
    <row r="4105" spans="1:15" x14ac:dyDescent="0.35">
      <c r="A4105" t="s">
        <v>972</v>
      </c>
      <c r="B4105" t="s">
        <v>25</v>
      </c>
      <c r="C4105">
        <v>338221</v>
      </c>
      <c r="D4105" t="s">
        <v>17</v>
      </c>
      <c r="E4105" t="s">
        <v>18</v>
      </c>
      <c r="F4105" t="s">
        <v>19</v>
      </c>
      <c r="G4105" t="s">
        <v>20</v>
      </c>
      <c r="H4105" t="s">
        <v>385</v>
      </c>
      <c r="I4105" t="s">
        <v>22</v>
      </c>
      <c r="K4105" t="s">
        <v>139</v>
      </c>
      <c r="N4105" t="s">
        <v>24</v>
      </c>
      <c r="O4105" s="1">
        <v>40733.3749537037</v>
      </c>
    </row>
    <row r="4106" spans="1:15" x14ac:dyDescent="0.35">
      <c r="A4106" t="s">
        <v>221</v>
      </c>
      <c r="B4106" t="s">
        <v>25</v>
      </c>
      <c r="C4106">
        <v>68333</v>
      </c>
      <c r="D4106" t="s">
        <v>17</v>
      </c>
      <c r="E4106" t="s">
        <v>18</v>
      </c>
      <c r="F4106" t="s">
        <v>19</v>
      </c>
      <c r="G4106" t="s">
        <v>27</v>
      </c>
      <c r="H4106" t="s">
        <v>934</v>
      </c>
      <c r="I4106" t="s">
        <v>472</v>
      </c>
      <c r="M4106" t="s">
        <v>935</v>
      </c>
      <c r="N4106" t="s">
        <v>34</v>
      </c>
      <c r="O4106" s="1">
        <v>40733.762708333335</v>
      </c>
    </row>
    <row r="4107" spans="1:15" x14ac:dyDescent="0.35">
      <c r="A4107" t="s">
        <v>15</v>
      </c>
      <c r="B4107" t="s">
        <v>16</v>
      </c>
      <c r="C4107">
        <v>775792</v>
      </c>
      <c r="D4107" t="s">
        <v>17</v>
      </c>
      <c r="E4107" t="s">
        <v>18</v>
      </c>
      <c r="F4107" t="s">
        <v>19</v>
      </c>
      <c r="I4107" t="s">
        <v>22</v>
      </c>
      <c r="K4107" t="s">
        <v>282</v>
      </c>
      <c r="N4107" t="s">
        <v>24</v>
      </c>
      <c r="O4107" s="1">
        <v>40733.875289351854</v>
      </c>
    </row>
    <row r="4108" spans="1:15" x14ac:dyDescent="0.35">
      <c r="A4108" t="s">
        <v>300</v>
      </c>
      <c r="B4108" t="s">
        <v>16</v>
      </c>
      <c r="C4108">
        <v>6570</v>
      </c>
      <c r="D4108" t="s">
        <v>17</v>
      </c>
      <c r="E4108" t="s">
        <v>36</v>
      </c>
      <c r="G4108" t="s">
        <v>27</v>
      </c>
      <c r="H4108" t="s">
        <v>71</v>
      </c>
      <c r="I4108" t="s">
        <v>22</v>
      </c>
      <c r="N4108" t="s">
        <v>24</v>
      </c>
      <c r="O4108" s="1">
        <v>40733.959675925929</v>
      </c>
    </row>
    <row r="4109" spans="1:15" x14ac:dyDescent="0.35">
      <c r="A4109" t="s">
        <v>759</v>
      </c>
      <c r="B4109" t="s">
        <v>25</v>
      </c>
      <c r="C4109">
        <v>834568</v>
      </c>
      <c r="D4109" t="s">
        <v>17</v>
      </c>
      <c r="E4109" t="s">
        <v>18</v>
      </c>
      <c r="F4109" t="s">
        <v>34</v>
      </c>
      <c r="G4109" t="s">
        <v>20</v>
      </c>
      <c r="H4109" t="s">
        <v>1896</v>
      </c>
      <c r="I4109" t="s">
        <v>22</v>
      </c>
      <c r="K4109" t="s">
        <v>139</v>
      </c>
      <c r="M4109" t="s">
        <v>2531</v>
      </c>
      <c r="N4109" t="s">
        <v>24</v>
      </c>
      <c r="O4109" s="1">
        <v>40734.071203703701</v>
      </c>
    </row>
    <row r="4110" spans="1:15" x14ac:dyDescent="0.35">
      <c r="A4110" t="s">
        <v>15</v>
      </c>
      <c r="B4110" t="s">
        <v>16</v>
      </c>
      <c r="C4110">
        <v>301200</v>
      </c>
      <c r="D4110" t="s">
        <v>17</v>
      </c>
      <c r="E4110" t="s">
        <v>18</v>
      </c>
      <c r="F4110" t="s">
        <v>19</v>
      </c>
      <c r="G4110" t="s">
        <v>20</v>
      </c>
      <c r="H4110" t="s">
        <v>113</v>
      </c>
      <c r="I4110" t="s">
        <v>22</v>
      </c>
      <c r="N4110" t="s">
        <v>24</v>
      </c>
      <c r="O4110" s="1">
        <v>40734.535613425927</v>
      </c>
    </row>
    <row r="4111" spans="1:15" x14ac:dyDescent="0.35">
      <c r="A4111" t="s">
        <v>15</v>
      </c>
      <c r="B4111" t="s">
        <v>25</v>
      </c>
      <c r="C4111">
        <v>644396</v>
      </c>
      <c r="D4111" t="s">
        <v>17</v>
      </c>
      <c r="E4111" t="s">
        <v>18</v>
      </c>
      <c r="F4111" t="s">
        <v>19</v>
      </c>
      <c r="G4111" t="s">
        <v>20</v>
      </c>
      <c r="H4111" t="s">
        <v>793</v>
      </c>
      <c r="I4111" t="s">
        <v>22</v>
      </c>
      <c r="N4111" t="s">
        <v>24</v>
      </c>
      <c r="O4111" s="1">
        <v>40734.611018518517</v>
      </c>
    </row>
    <row r="4112" spans="1:15" x14ac:dyDescent="0.35">
      <c r="A4112" t="s">
        <v>15</v>
      </c>
      <c r="B4112" t="s">
        <v>25</v>
      </c>
      <c r="C4112">
        <v>636336</v>
      </c>
      <c r="D4112" t="s">
        <v>17</v>
      </c>
      <c r="E4112" t="s">
        <v>18</v>
      </c>
      <c r="F4112" t="s">
        <v>19</v>
      </c>
      <c r="G4112" t="s">
        <v>20</v>
      </c>
      <c r="H4112" t="s">
        <v>71</v>
      </c>
      <c r="I4112" t="s">
        <v>22</v>
      </c>
      <c r="J4112">
        <v>0.5</v>
      </c>
      <c r="K4112" t="s">
        <v>139</v>
      </c>
      <c r="N4112" t="s">
        <v>24</v>
      </c>
      <c r="O4112" s="1">
        <v>40734.734502314815</v>
      </c>
    </row>
    <row r="4113" spans="1:15" x14ac:dyDescent="0.35">
      <c r="A4113" t="s">
        <v>15</v>
      </c>
      <c r="B4113" t="s">
        <v>16</v>
      </c>
      <c r="C4113">
        <v>183695</v>
      </c>
      <c r="D4113" t="s">
        <v>17</v>
      </c>
      <c r="E4113" t="s">
        <v>18</v>
      </c>
      <c r="F4113" t="s">
        <v>19</v>
      </c>
      <c r="G4113" t="s">
        <v>20</v>
      </c>
      <c r="H4113" t="s">
        <v>224</v>
      </c>
      <c r="I4113" t="s">
        <v>144</v>
      </c>
      <c r="M4113" t="s">
        <v>1316</v>
      </c>
      <c r="N4113" t="s">
        <v>24</v>
      </c>
      <c r="O4113" s="1">
        <v>40735.457627314812</v>
      </c>
    </row>
    <row r="4114" spans="1:15" x14ac:dyDescent="0.35">
      <c r="A4114" t="s">
        <v>500</v>
      </c>
      <c r="B4114" t="s">
        <v>25</v>
      </c>
      <c r="C4114">
        <v>643872</v>
      </c>
      <c r="D4114" t="s">
        <v>17</v>
      </c>
      <c r="E4114" t="s">
        <v>18</v>
      </c>
      <c r="F4114" t="s">
        <v>34</v>
      </c>
      <c r="G4114" t="s">
        <v>20</v>
      </c>
      <c r="H4114" t="s">
        <v>503</v>
      </c>
      <c r="I4114" t="s">
        <v>22</v>
      </c>
      <c r="K4114" t="s">
        <v>31</v>
      </c>
      <c r="N4114" t="s">
        <v>24</v>
      </c>
      <c r="O4114" s="1">
        <v>40735.537152777775</v>
      </c>
    </row>
    <row r="4115" spans="1:15" x14ac:dyDescent="0.35">
      <c r="A4115" t="s">
        <v>327</v>
      </c>
      <c r="B4115" t="s">
        <v>25</v>
      </c>
      <c r="C4115">
        <v>166015</v>
      </c>
      <c r="D4115" t="s">
        <v>17</v>
      </c>
      <c r="E4115" t="s">
        <v>18</v>
      </c>
      <c r="F4115" t="s">
        <v>34</v>
      </c>
      <c r="G4115" t="s">
        <v>20</v>
      </c>
      <c r="H4115" t="s">
        <v>56</v>
      </c>
      <c r="I4115" t="s">
        <v>22</v>
      </c>
      <c r="M4115" t="s">
        <v>1281</v>
      </c>
      <c r="N4115" t="s">
        <v>24</v>
      </c>
      <c r="O4115" s="1">
        <v>40735.625092592592</v>
      </c>
    </row>
    <row r="4116" spans="1:15" x14ac:dyDescent="0.35">
      <c r="B4116" t="s">
        <v>25</v>
      </c>
      <c r="C4116">
        <v>716689</v>
      </c>
      <c r="D4116" t="s">
        <v>17</v>
      </c>
      <c r="E4116" t="s">
        <v>18</v>
      </c>
      <c r="H4116" t="s">
        <v>232</v>
      </c>
      <c r="I4116" t="s">
        <v>22</v>
      </c>
      <c r="K4116" t="s">
        <v>2358</v>
      </c>
      <c r="M4116" t="s">
        <v>2359</v>
      </c>
      <c r="N4116" t="s">
        <v>24</v>
      </c>
      <c r="O4116" s="1">
        <v>40735.625381944446</v>
      </c>
    </row>
    <row r="4117" spans="1:15" x14ac:dyDescent="0.35">
      <c r="A4117" t="s">
        <v>15</v>
      </c>
      <c r="B4117" t="s">
        <v>25</v>
      </c>
      <c r="C4117">
        <v>29900</v>
      </c>
      <c r="D4117" t="s">
        <v>17</v>
      </c>
      <c r="E4117" t="s">
        <v>18</v>
      </c>
      <c r="F4117" t="s">
        <v>19</v>
      </c>
      <c r="G4117" t="s">
        <v>27</v>
      </c>
      <c r="H4117" t="s">
        <v>686</v>
      </c>
      <c r="I4117" t="s">
        <v>22</v>
      </c>
      <c r="M4117" t="s">
        <v>687</v>
      </c>
      <c r="N4117" t="s">
        <v>24</v>
      </c>
      <c r="O4117" s="1">
        <v>40735.661203703705</v>
      </c>
    </row>
    <row r="4118" spans="1:15" x14ac:dyDescent="0.35">
      <c r="A4118" t="s">
        <v>15</v>
      </c>
      <c r="B4118" t="s">
        <v>25</v>
      </c>
      <c r="C4118">
        <v>159369</v>
      </c>
      <c r="D4118" t="s">
        <v>17</v>
      </c>
      <c r="E4118" t="s">
        <v>18</v>
      </c>
      <c r="F4118" t="s">
        <v>19</v>
      </c>
      <c r="G4118" t="s">
        <v>20</v>
      </c>
      <c r="H4118" t="s">
        <v>471</v>
      </c>
      <c r="I4118" t="s">
        <v>22</v>
      </c>
      <c r="N4118" t="s">
        <v>24</v>
      </c>
      <c r="O4118" s="1">
        <v>40735.822951388887</v>
      </c>
    </row>
    <row r="4119" spans="1:15" x14ac:dyDescent="0.35">
      <c r="A4119" t="s">
        <v>560</v>
      </c>
      <c r="B4119" t="s">
        <v>25</v>
      </c>
      <c r="C4119">
        <v>49656</v>
      </c>
      <c r="D4119" t="s">
        <v>17</v>
      </c>
      <c r="E4119" t="s">
        <v>18</v>
      </c>
      <c r="I4119" t="s">
        <v>22</v>
      </c>
      <c r="N4119" t="s">
        <v>24</v>
      </c>
      <c r="O4119" s="1">
        <v>40736.758900462963</v>
      </c>
    </row>
    <row r="4120" spans="1:15" x14ac:dyDescent="0.35">
      <c r="A4120" t="s">
        <v>221</v>
      </c>
      <c r="B4120" t="s">
        <v>25</v>
      </c>
      <c r="C4120">
        <v>491720</v>
      </c>
      <c r="D4120" t="s">
        <v>17</v>
      </c>
      <c r="E4120" t="s">
        <v>18</v>
      </c>
      <c r="F4120" t="s">
        <v>19</v>
      </c>
      <c r="G4120" t="s">
        <v>20</v>
      </c>
      <c r="I4120" t="s">
        <v>22</v>
      </c>
      <c r="K4120" t="s">
        <v>282</v>
      </c>
      <c r="L4120">
        <v>1964</v>
      </c>
      <c r="N4120" t="s">
        <v>24</v>
      </c>
      <c r="O4120" s="1">
        <v>40737.378171296295</v>
      </c>
    </row>
    <row r="4121" spans="1:15" x14ac:dyDescent="0.35">
      <c r="A4121" t="s">
        <v>15</v>
      </c>
      <c r="B4121" t="s">
        <v>25</v>
      </c>
      <c r="C4121">
        <v>647897</v>
      </c>
      <c r="D4121" t="s">
        <v>17</v>
      </c>
      <c r="E4121" t="s">
        <v>18</v>
      </c>
      <c r="F4121" t="s">
        <v>19</v>
      </c>
      <c r="G4121" t="s">
        <v>20</v>
      </c>
      <c r="I4121" t="s">
        <v>180</v>
      </c>
      <c r="N4121" t="s">
        <v>24</v>
      </c>
      <c r="O4121" s="1">
        <v>40737.719143518516</v>
      </c>
    </row>
    <row r="4122" spans="1:15" x14ac:dyDescent="0.35">
      <c r="A4122" t="s">
        <v>15</v>
      </c>
      <c r="B4122" t="s">
        <v>16</v>
      </c>
      <c r="C4122">
        <v>393518</v>
      </c>
      <c r="D4122" t="s">
        <v>17</v>
      </c>
      <c r="E4122" t="s">
        <v>18</v>
      </c>
      <c r="F4122" t="s">
        <v>19</v>
      </c>
      <c r="G4122" t="s">
        <v>20</v>
      </c>
      <c r="H4122" t="s">
        <v>56</v>
      </c>
      <c r="I4122" t="s">
        <v>22</v>
      </c>
      <c r="K4122" t="s">
        <v>81</v>
      </c>
      <c r="N4122" t="s">
        <v>24</v>
      </c>
      <c r="O4122" s="1">
        <v>40737.731145833335</v>
      </c>
    </row>
    <row r="4123" spans="1:15" x14ac:dyDescent="0.35">
      <c r="A4123" t="s">
        <v>560</v>
      </c>
      <c r="B4123" t="s">
        <v>16</v>
      </c>
      <c r="C4123">
        <v>89230</v>
      </c>
      <c r="D4123" t="s">
        <v>17</v>
      </c>
      <c r="E4123" t="s">
        <v>18</v>
      </c>
      <c r="F4123" t="s">
        <v>19</v>
      </c>
      <c r="G4123" t="s">
        <v>27</v>
      </c>
      <c r="H4123" t="s">
        <v>244</v>
      </c>
      <c r="I4123" t="s">
        <v>22</v>
      </c>
      <c r="K4123" t="s">
        <v>132</v>
      </c>
      <c r="M4123" t="s">
        <v>1037</v>
      </c>
      <c r="N4123" t="s">
        <v>24</v>
      </c>
      <c r="O4123" s="1">
        <v>40737.84447916667</v>
      </c>
    </row>
    <row r="4124" spans="1:15" x14ac:dyDescent="0.35">
      <c r="A4124" t="s">
        <v>15</v>
      </c>
      <c r="B4124" t="s">
        <v>16</v>
      </c>
      <c r="C4124">
        <v>85694</v>
      </c>
      <c r="D4124" t="s">
        <v>17</v>
      </c>
      <c r="E4124" t="s">
        <v>18</v>
      </c>
      <c r="F4124" t="s">
        <v>19</v>
      </c>
      <c r="I4124" t="s">
        <v>22</v>
      </c>
      <c r="N4124" t="s">
        <v>24</v>
      </c>
      <c r="O4124" s="1">
        <v>40738.287465277775</v>
      </c>
    </row>
    <row r="4125" spans="1:15" x14ac:dyDescent="0.35">
      <c r="A4125" t="s">
        <v>327</v>
      </c>
      <c r="B4125" t="s">
        <v>25</v>
      </c>
      <c r="C4125">
        <v>662869</v>
      </c>
      <c r="D4125" t="s">
        <v>17</v>
      </c>
      <c r="E4125" t="s">
        <v>18</v>
      </c>
      <c r="F4125" t="s">
        <v>19</v>
      </c>
      <c r="G4125" t="s">
        <v>20</v>
      </c>
      <c r="H4125" t="s">
        <v>402</v>
      </c>
      <c r="I4125" t="s">
        <v>22</v>
      </c>
      <c r="N4125" t="s">
        <v>24</v>
      </c>
      <c r="O4125" s="1">
        <v>40738.366655092592</v>
      </c>
    </row>
    <row r="4126" spans="1:15" x14ac:dyDescent="0.35">
      <c r="A4126" t="s">
        <v>560</v>
      </c>
      <c r="B4126" t="s">
        <v>16</v>
      </c>
      <c r="C4126">
        <v>334256</v>
      </c>
      <c r="D4126" t="s">
        <v>17</v>
      </c>
      <c r="E4126" t="s">
        <v>18</v>
      </c>
      <c r="I4126" t="s">
        <v>22</v>
      </c>
      <c r="K4126" t="s">
        <v>195</v>
      </c>
      <c r="N4126" t="s">
        <v>24</v>
      </c>
      <c r="O4126" s="1">
        <v>40738.704201388886</v>
      </c>
    </row>
    <row r="4127" spans="1:15" x14ac:dyDescent="0.35">
      <c r="A4127" t="s">
        <v>15</v>
      </c>
      <c r="B4127" t="s">
        <v>25</v>
      </c>
      <c r="C4127">
        <v>429853</v>
      </c>
      <c r="D4127" t="s">
        <v>17</v>
      </c>
      <c r="E4127" t="s">
        <v>18</v>
      </c>
      <c r="H4127" t="s">
        <v>377</v>
      </c>
      <c r="I4127" t="s">
        <v>22</v>
      </c>
      <c r="N4127" t="s">
        <v>24</v>
      </c>
      <c r="O4127" s="1">
        <v>40738.801296296297</v>
      </c>
    </row>
    <row r="4128" spans="1:15" x14ac:dyDescent="0.35">
      <c r="A4128" t="s">
        <v>15</v>
      </c>
      <c r="B4128" t="s">
        <v>25</v>
      </c>
      <c r="C4128">
        <v>744114</v>
      </c>
      <c r="D4128" t="s">
        <v>17</v>
      </c>
      <c r="E4128" t="s">
        <v>18</v>
      </c>
      <c r="F4128" t="s">
        <v>19</v>
      </c>
      <c r="G4128" t="s">
        <v>20</v>
      </c>
      <c r="H4128" t="s">
        <v>592</v>
      </c>
      <c r="I4128" t="s">
        <v>22</v>
      </c>
      <c r="M4128" t="s">
        <v>2393</v>
      </c>
      <c r="N4128" t="s">
        <v>24</v>
      </c>
      <c r="O4128" s="1">
        <v>40738.993877314817</v>
      </c>
    </row>
    <row r="4129" spans="1:15" x14ac:dyDescent="0.35">
      <c r="A4129" t="s">
        <v>560</v>
      </c>
      <c r="B4129" t="s">
        <v>25</v>
      </c>
      <c r="C4129">
        <v>184724</v>
      </c>
      <c r="D4129" t="s">
        <v>17</v>
      </c>
      <c r="E4129" t="s">
        <v>18</v>
      </c>
      <c r="F4129" t="s">
        <v>19</v>
      </c>
      <c r="G4129" t="s">
        <v>20</v>
      </c>
      <c r="H4129" t="s">
        <v>52</v>
      </c>
      <c r="I4129" t="s">
        <v>22</v>
      </c>
      <c r="K4129" t="s">
        <v>926</v>
      </c>
      <c r="N4129" t="s">
        <v>24</v>
      </c>
      <c r="O4129" s="1">
        <v>40739.143101851849</v>
      </c>
    </row>
    <row r="4130" spans="1:15" x14ac:dyDescent="0.35">
      <c r="A4130" t="s">
        <v>15</v>
      </c>
      <c r="B4130" t="s">
        <v>25</v>
      </c>
      <c r="C4130">
        <v>54000</v>
      </c>
      <c r="D4130" t="s">
        <v>17</v>
      </c>
      <c r="E4130" t="s">
        <v>18</v>
      </c>
      <c r="F4130" t="s">
        <v>34</v>
      </c>
      <c r="I4130" t="s">
        <v>22</v>
      </c>
      <c r="N4130" t="s">
        <v>24</v>
      </c>
      <c r="O4130" s="1">
        <v>40739.518900462965</v>
      </c>
    </row>
    <row r="4131" spans="1:15" x14ac:dyDescent="0.35">
      <c r="A4131" t="s">
        <v>15</v>
      </c>
      <c r="B4131" t="s">
        <v>25</v>
      </c>
      <c r="C4131">
        <v>359309</v>
      </c>
      <c r="D4131" t="s">
        <v>17</v>
      </c>
      <c r="E4131" t="s">
        <v>18</v>
      </c>
      <c r="F4131" t="s">
        <v>19</v>
      </c>
      <c r="H4131" t="s">
        <v>130</v>
      </c>
      <c r="I4131" t="s">
        <v>22</v>
      </c>
      <c r="M4131" t="s">
        <v>1701</v>
      </c>
      <c r="N4131" t="s">
        <v>24</v>
      </c>
      <c r="O4131" s="1">
        <v>40739.584594907406</v>
      </c>
    </row>
    <row r="4132" spans="1:15" x14ac:dyDescent="0.35">
      <c r="A4132" t="s">
        <v>15</v>
      </c>
      <c r="B4132" t="s">
        <v>16</v>
      </c>
      <c r="C4132">
        <v>248173</v>
      </c>
      <c r="D4132" t="s">
        <v>17</v>
      </c>
      <c r="E4132" t="s">
        <v>18</v>
      </c>
      <c r="F4132" t="s">
        <v>19</v>
      </c>
      <c r="G4132" t="s">
        <v>20</v>
      </c>
      <c r="H4132" t="s">
        <v>1444</v>
      </c>
      <c r="I4132" t="s">
        <v>22</v>
      </c>
      <c r="M4132" t="s">
        <v>1445</v>
      </c>
      <c r="N4132" t="s">
        <v>24</v>
      </c>
      <c r="O4132" s="1">
        <v>40739.722824074073</v>
      </c>
    </row>
    <row r="4133" spans="1:15" x14ac:dyDescent="0.35">
      <c r="A4133" t="s">
        <v>327</v>
      </c>
      <c r="B4133" t="s">
        <v>25</v>
      </c>
      <c r="C4133">
        <v>629024</v>
      </c>
      <c r="D4133" t="s">
        <v>17</v>
      </c>
      <c r="E4133" t="s">
        <v>18</v>
      </c>
      <c r="I4133" t="s">
        <v>22</v>
      </c>
      <c r="N4133" t="s">
        <v>24</v>
      </c>
      <c r="O4133" s="1">
        <v>40740.303229166668</v>
      </c>
    </row>
    <row r="4134" spans="1:15" x14ac:dyDescent="0.35">
      <c r="A4134" t="s">
        <v>15</v>
      </c>
      <c r="B4134" t="s">
        <v>25</v>
      </c>
      <c r="C4134">
        <v>146205</v>
      </c>
      <c r="D4134" t="s">
        <v>17</v>
      </c>
      <c r="E4134" t="s">
        <v>18</v>
      </c>
      <c r="F4134" t="s">
        <v>19</v>
      </c>
      <c r="H4134" t="s">
        <v>232</v>
      </c>
      <c r="I4134" t="s">
        <v>22</v>
      </c>
      <c r="M4134" t="s">
        <v>1232</v>
      </c>
      <c r="N4134" t="s">
        <v>24</v>
      </c>
      <c r="O4134" s="1">
        <v>40740.562962962962</v>
      </c>
    </row>
    <row r="4135" spans="1:15" x14ac:dyDescent="0.35">
      <c r="A4135" t="s">
        <v>221</v>
      </c>
      <c r="B4135" t="s">
        <v>25</v>
      </c>
      <c r="C4135">
        <v>207766</v>
      </c>
      <c r="D4135" t="s">
        <v>17</v>
      </c>
      <c r="E4135" t="s">
        <v>18</v>
      </c>
      <c r="F4135" t="s">
        <v>19</v>
      </c>
      <c r="H4135" t="s">
        <v>239</v>
      </c>
      <c r="I4135" t="s">
        <v>22</v>
      </c>
      <c r="N4135" t="s">
        <v>24</v>
      </c>
      <c r="O4135" s="1">
        <v>40740.611273148148</v>
      </c>
    </row>
    <row r="4136" spans="1:15" x14ac:dyDescent="0.35">
      <c r="A4136" t="s">
        <v>15</v>
      </c>
      <c r="B4136" t="s">
        <v>25</v>
      </c>
      <c r="C4136">
        <v>844150</v>
      </c>
      <c r="D4136" t="s">
        <v>17</v>
      </c>
      <c r="E4136" t="s">
        <v>18</v>
      </c>
      <c r="F4136" t="s">
        <v>19</v>
      </c>
      <c r="H4136" t="s">
        <v>2563</v>
      </c>
      <c r="I4136" t="s">
        <v>22</v>
      </c>
      <c r="N4136" t="s">
        <v>24</v>
      </c>
      <c r="O4136" s="1">
        <v>40740.650949074072</v>
      </c>
    </row>
    <row r="4137" spans="1:15" x14ac:dyDescent="0.35">
      <c r="A4137" t="s">
        <v>314</v>
      </c>
      <c r="B4137" t="s">
        <v>25</v>
      </c>
      <c r="C4137">
        <v>18660</v>
      </c>
      <c r="D4137" t="s">
        <v>17</v>
      </c>
      <c r="E4137" t="s">
        <v>18</v>
      </c>
      <c r="F4137" t="s">
        <v>19</v>
      </c>
      <c r="H4137" t="s">
        <v>558</v>
      </c>
      <c r="I4137" t="s">
        <v>180</v>
      </c>
      <c r="K4137" t="s">
        <v>81</v>
      </c>
      <c r="N4137" t="s">
        <v>167</v>
      </c>
      <c r="O4137" s="1">
        <v>40741.376261574071</v>
      </c>
    </row>
    <row r="4138" spans="1:15" x14ac:dyDescent="0.35">
      <c r="A4138" t="s">
        <v>15</v>
      </c>
      <c r="B4138" t="s">
        <v>16</v>
      </c>
      <c r="C4138">
        <v>850424</v>
      </c>
      <c r="D4138" t="s">
        <v>17</v>
      </c>
      <c r="E4138" t="s">
        <v>18</v>
      </c>
      <c r="F4138" t="s">
        <v>19</v>
      </c>
      <c r="H4138" t="s">
        <v>98</v>
      </c>
      <c r="I4138" t="s">
        <v>22</v>
      </c>
      <c r="N4138" t="s">
        <v>24</v>
      </c>
      <c r="O4138" s="1">
        <v>40741.526354166665</v>
      </c>
    </row>
    <row r="4139" spans="1:15" x14ac:dyDescent="0.35">
      <c r="A4139" t="s">
        <v>759</v>
      </c>
      <c r="B4139" t="s">
        <v>25</v>
      </c>
      <c r="C4139">
        <v>916487</v>
      </c>
      <c r="D4139" t="s">
        <v>17</v>
      </c>
      <c r="E4139" t="s">
        <v>191</v>
      </c>
      <c r="F4139" t="s">
        <v>34</v>
      </c>
      <c r="G4139" t="s">
        <v>20</v>
      </c>
      <c r="H4139" t="s">
        <v>28</v>
      </c>
      <c r="I4139" t="s">
        <v>22</v>
      </c>
      <c r="K4139" t="s">
        <v>807</v>
      </c>
      <c r="M4139" t="s">
        <v>2701</v>
      </c>
      <c r="N4139" t="s">
        <v>24</v>
      </c>
      <c r="O4139" s="1">
        <v>40741.689351851855</v>
      </c>
    </row>
    <row r="4140" spans="1:15" x14ac:dyDescent="0.35">
      <c r="A4140" t="s">
        <v>972</v>
      </c>
      <c r="B4140" t="s">
        <v>25</v>
      </c>
      <c r="C4140">
        <v>331651</v>
      </c>
      <c r="D4140" t="s">
        <v>17</v>
      </c>
      <c r="E4140" t="s">
        <v>18</v>
      </c>
      <c r="F4140" t="s">
        <v>19</v>
      </c>
      <c r="G4140" t="s">
        <v>20</v>
      </c>
      <c r="H4140" t="s">
        <v>234</v>
      </c>
      <c r="I4140" t="s">
        <v>22</v>
      </c>
      <c r="K4140" t="s">
        <v>282</v>
      </c>
      <c r="M4140" t="s">
        <v>1613</v>
      </c>
      <c r="N4140" t="s">
        <v>24</v>
      </c>
      <c r="O4140" s="1">
        <v>40741.762465277781</v>
      </c>
    </row>
    <row r="4141" spans="1:15" x14ac:dyDescent="0.35">
      <c r="A4141" t="s">
        <v>327</v>
      </c>
      <c r="B4141" t="s">
        <v>25</v>
      </c>
      <c r="C4141">
        <v>415043</v>
      </c>
      <c r="D4141" t="s">
        <v>17</v>
      </c>
      <c r="E4141" t="s">
        <v>18</v>
      </c>
      <c r="F4141" t="s">
        <v>19</v>
      </c>
      <c r="G4141" t="s">
        <v>20</v>
      </c>
      <c r="H4141" t="s">
        <v>469</v>
      </c>
      <c r="I4141" t="s">
        <v>180</v>
      </c>
      <c r="J4141">
        <v>56</v>
      </c>
      <c r="N4141" t="s">
        <v>24</v>
      </c>
      <c r="O4141" s="1">
        <v>40741.814675925925</v>
      </c>
    </row>
    <row r="4142" spans="1:15" x14ac:dyDescent="0.35">
      <c r="A4142" t="s">
        <v>221</v>
      </c>
      <c r="B4142" t="s">
        <v>25</v>
      </c>
      <c r="C4142">
        <v>188234</v>
      </c>
      <c r="D4142" t="s">
        <v>17</v>
      </c>
      <c r="E4142" t="s">
        <v>18</v>
      </c>
      <c r="F4142" t="s">
        <v>19</v>
      </c>
      <c r="H4142" t="s">
        <v>1326</v>
      </c>
      <c r="I4142" t="s">
        <v>22</v>
      </c>
      <c r="N4142" t="s">
        <v>34</v>
      </c>
      <c r="O4142" s="1">
        <v>40741.919259259259</v>
      </c>
    </row>
    <row r="4143" spans="1:15" x14ac:dyDescent="0.35">
      <c r="A4143" t="s">
        <v>560</v>
      </c>
      <c r="B4143" t="s">
        <v>25</v>
      </c>
      <c r="C4143">
        <v>657282</v>
      </c>
      <c r="D4143" t="s">
        <v>17</v>
      </c>
      <c r="E4143" t="s">
        <v>18</v>
      </c>
      <c r="F4143" t="s">
        <v>96</v>
      </c>
      <c r="G4143" t="s">
        <v>20</v>
      </c>
      <c r="H4143" t="s">
        <v>265</v>
      </c>
      <c r="I4143" t="s">
        <v>22</v>
      </c>
      <c r="K4143" t="s">
        <v>31</v>
      </c>
      <c r="M4143" t="s">
        <v>2252</v>
      </c>
      <c r="N4143" t="s">
        <v>24</v>
      </c>
      <c r="O4143" s="1">
        <v>40742.454733796294</v>
      </c>
    </row>
    <row r="4144" spans="1:15" x14ac:dyDescent="0.35">
      <c r="A4144" t="s">
        <v>15</v>
      </c>
      <c r="B4144" t="s">
        <v>25</v>
      </c>
      <c r="C4144">
        <v>426786</v>
      </c>
      <c r="D4144" t="s">
        <v>17</v>
      </c>
      <c r="E4144" t="s">
        <v>18</v>
      </c>
      <c r="I4144" t="s">
        <v>22</v>
      </c>
      <c r="N4144" t="s">
        <v>24</v>
      </c>
      <c r="O4144" s="1">
        <v>40742.501608796294</v>
      </c>
    </row>
    <row r="4145" spans="1:15" x14ac:dyDescent="0.35">
      <c r="A4145" t="s">
        <v>327</v>
      </c>
      <c r="B4145" t="s">
        <v>25</v>
      </c>
      <c r="C4145">
        <v>378888</v>
      </c>
      <c r="D4145" t="s">
        <v>73</v>
      </c>
      <c r="E4145" t="s">
        <v>18</v>
      </c>
      <c r="F4145" t="s">
        <v>19</v>
      </c>
      <c r="G4145" t="s">
        <v>20</v>
      </c>
      <c r="H4145" t="s">
        <v>232</v>
      </c>
      <c r="I4145" t="s">
        <v>144</v>
      </c>
      <c r="M4145" t="s">
        <v>1728</v>
      </c>
      <c r="N4145" t="s">
        <v>24</v>
      </c>
      <c r="O4145" s="1">
        <v>40742.784398148149</v>
      </c>
    </row>
    <row r="4146" spans="1:15" x14ac:dyDescent="0.35">
      <c r="A4146" t="s">
        <v>15</v>
      </c>
      <c r="B4146" t="s">
        <v>25</v>
      </c>
      <c r="C4146">
        <v>661228</v>
      </c>
      <c r="D4146" t="s">
        <v>17</v>
      </c>
      <c r="E4146" t="s">
        <v>18</v>
      </c>
      <c r="F4146" t="s">
        <v>19</v>
      </c>
      <c r="G4146" t="s">
        <v>20</v>
      </c>
      <c r="H4146" t="s">
        <v>2257</v>
      </c>
      <c r="I4146" t="s">
        <v>22</v>
      </c>
      <c r="N4146" t="s">
        <v>24</v>
      </c>
      <c r="O4146" s="1">
        <v>40742.784872685188</v>
      </c>
    </row>
    <row r="4147" spans="1:15" x14ac:dyDescent="0.35">
      <c r="A4147" t="s">
        <v>15</v>
      </c>
      <c r="B4147" t="s">
        <v>16</v>
      </c>
      <c r="C4147">
        <v>148173</v>
      </c>
      <c r="D4147" t="s">
        <v>17</v>
      </c>
      <c r="E4147" t="s">
        <v>18</v>
      </c>
      <c r="F4147" t="s">
        <v>19</v>
      </c>
      <c r="G4147" t="s">
        <v>20</v>
      </c>
      <c r="H4147" t="s">
        <v>224</v>
      </c>
      <c r="I4147" t="s">
        <v>22</v>
      </c>
      <c r="L4147">
        <v>1956</v>
      </c>
      <c r="N4147" t="s">
        <v>24</v>
      </c>
      <c r="O4147" s="1">
        <v>40742.89675925926</v>
      </c>
    </row>
    <row r="4148" spans="1:15" x14ac:dyDescent="0.35">
      <c r="A4148" t="s">
        <v>15</v>
      </c>
      <c r="B4148" t="s">
        <v>25</v>
      </c>
      <c r="C4148">
        <v>72077</v>
      </c>
      <c r="D4148" t="s">
        <v>17</v>
      </c>
      <c r="E4148" t="s">
        <v>18</v>
      </c>
      <c r="I4148" t="s">
        <v>22</v>
      </c>
      <c r="N4148" t="s">
        <v>24</v>
      </c>
      <c r="O4148" s="1">
        <v>40743.592638888891</v>
      </c>
    </row>
    <row r="4149" spans="1:15" x14ac:dyDescent="0.35">
      <c r="A4149" t="s">
        <v>15</v>
      </c>
      <c r="B4149" t="s">
        <v>25</v>
      </c>
      <c r="C4149">
        <v>99326</v>
      </c>
      <c r="D4149" t="s">
        <v>17</v>
      </c>
      <c r="E4149" t="s">
        <v>18</v>
      </c>
      <c r="F4149" t="s">
        <v>19</v>
      </c>
      <c r="G4149" t="s">
        <v>27</v>
      </c>
      <c r="H4149" t="s">
        <v>21</v>
      </c>
      <c r="I4149" t="s">
        <v>22</v>
      </c>
      <c r="N4149" t="s">
        <v>24</v>
      </c>
      <c r="O4149" s="1">
        <v>40743.703738425924</v>
      </c>
    </row>
    <row r="4150" spans="1:15" x14ac:dyDescent="0.35">
      <c r="A4150" t="s">
        <v>972</v>
      </c>
      <c r="B4150" t="s">
        <v>25</v>
      </c>
      <c r="C4150">
        <v>411037</v>
      </c>
      <c r="D4150" t="s">
        <v>17</v>
      </c>
      <c r="E4150" t="s">
        <v>18</v>
      </c>
      <c r="F4150" t="s">
        <v>19</v>
      </c>
      <c r="G4150" t="s">
        <v>20</v>
      </c>
      <c r="H4150" t="s">
        <v>642</v>
      </c>
      <c r="I4150" t="s">
        <v>22</v>
      </c>
      <c r="K4150" t="s">
        <v>197</v>
      </c>
      <c r="N4150" t="s">
        <v>24</v>
      </c>
      <c r="O4150" s="1">
        <v>40744.23641203704</v>
      </c>
    </row>
    <row r="4151" spans="1:15" x14ac:dyDescent="0.35">
      <c r="A4151" t="s">
        <v>15</v>
      </c>
      <c r="B4151" t="s">
        <v>25</v>
      </c>
      <c r="C4151">
        <v>648247</v>
      </c>
      <c r="D4151" t="s">
        <v>17</v>
      </c>
      <c r="E4151" t="s">
        <v>18</v>
      </c>
      <c r="F4151" t="s">
        <v>19</v>
      </c>
      <c r="G4151" t="s">
        <v>20</v>
      </c>
      <c r="H4151" t="s">
        <v>2238</v>
      </c>
      <c r="I4151" t="s">
        <v>22</v>
      </c>
      <c r="N4151" t="s">
        <v>24</v>
      </c>
      <c r="O4151" s="1">
        <v>40744.348703703705</v>
      </c>
    </row>
    <row r="4152" spans="1:15" x14ac:dyDescent="0.35">
      <c r="A4152" t="s">
        <v>15</v>
      </c>
      <c r="B4152" t="s">
        <v>16</v>
      </c>
      <c r="C4152">
        <v>63074</v>
      </c>
      <c r="D4152" t="s">
        <v>73</v>
      </c>
      <c r="E4152" t="s">
        <v>18</v>
      </c>
      <c r="F4152" t="s">
        <v>19</v>
      </c>
      <c r="G4152" t="s">
        <v>27</v>
      </c>
      <c r="H4152" t="s">
        <v>914</v>
      </c>
      <c r="I4152" t="s">
        <v>22</v>
      </c>
      <c r="N4152" t="s">
        <v>24</v>
      </c>
      <c r="O4152" s="1">
        <v>40744.5546875</v>
      </c>
    </row>
    <row r="4153" spans="1:15" x14ac:dyDescent="0.35">
      <c r="A4153" t="s">
        <v>15</v>
      </c>
      <c r="B4153" t="s">
        <v>16</v>
      </c>
      <c r="C4153">
        <v>608399</v>
      </c>
      <c r="D4153" t="s">
        <v>17</v>
      </c>
      <c r="E4153" t="s">
        <v>18</v>
      </c>
      <c r="F4153" t="s">
        <v>19</v>
      </c>
      <c r="G4153" t="s">
        <v>20</v>
      </c>
      <c r="H4153" t="s">
        <v>2176</v>
      </c>
      <c r="I4153" t="s">
        <v>114</v>
      </c>
      <c r="M4153" t="s">
        <v>2177</v>
      </c>
      <c r="N4153" t="s">
        <v>24</v>
      </c>
      <c r="O4153" s="1">
        <v>40744.648148148146</v>
      </c>
    </row>
    <row r="4154" spans="1:15" x14ac:dyDescent="0.35">
      <c r="A4154" t="s">
        <v>560</v>
      </c>
      <c r="B4154" t="s">
        <v>16</v>
      </c>
      <c r="C4154">
        <v>52435</v>
      </c>
      <c r="D4154" t="s">
        <v>17</v>
      </c>
      <c r="E4154" t="s">
        <v>18</v>
      </c>
      <c r="F4154" t="s">
        <v>19</v>
      </c>
      <c r="G4154" t="s">
        <v>27</v>
      </c>
      <c r="I4154" t="s">
        <v>22</v>
      </c>
      <c r="K4154" t="s">
        <v>195</v>
      </c>
      <c r="N4154" t="s">
        <v>24</v>
      </c>
      <c r="O4154" s="1">
        <v>40744.931446759256</v>
      </c>
    </row>
    <row r="4155" spans="1:15" x14ac:dyDescent="0.35">
      <c r="A4155" t="s">
        <v>15</v>
      </c>
      <c r="B4155" t="s">
        <v>16</v>
      </c>
      <c r="C4155">
        <v>883455</v>
      </c>
      <c r="D4155" t="s">
        <v>17</v>
      </c>
      <c r="E4155" t="s">
        <v>18</v>
      </c>
      <c r="F4155" t="s">
        <v>34</v>
      </c>
      <c r="H4155" t="s">
        <v>2637</v>
      </c>
      <c r="I4155" t="s">
        <v>22</v>
      </c>
      <c r="M4155" t="s">
        <v>2638</v>
      </c>
      <c r="N4155" t="s">
        <v>24</v>
      </c>
      <c r="O4155" s="1">
        <v>40745.244050925925</v>
      </c>
    </row>
    <row r="4156" spans="1:15" x14ac:dyDescent="0.35">
      <c r="A4156" t="s">
        <v>15</v>
      </c>
      <c r="B4156" t="s">
        <v>16</v>
      </c>
      <c r="C4156">
        <v>317713</v>
      </c>
      <c r="D4156" t="s">
        <v>17</v>
      </c>
      <c r="E4156" t="s">
        <v>18</v>
      </c>
      <c r="F4156" t="s">
        <v>19</v>
      </c>
      <c r="G4156" t="s">
        <v>20</v>
      </c>
      <c r="H4156" t="s">
        <v>913</v>
      </c>
      <c r="I4156" t="s">
        <v>22</v>
      </c>
      <c r="N4156" t="s">
        <v>24</v>
      </c>
      <c r="O4156" s="1">
        <v>40745.43409722222</v>
      </c>
    </row>
    <row r="4157" spans="1:15" x14ac:dyDescent="0.35">
      <c r="A4157" t="s">
        <v>59</v>
      </c>
      <c r="B4157" t="s">
        <v>25</v>
      </c>
      <c r="C4157">
        <v>10730</v>
      </c>
      <c r="D4157" t="s">
        <v>17</v>
      </c>
      <c r="E4157" t="s">
        <v>18</v>
      </c>
      <c r="F4157" t="s">
        <v>19</v>
      </c>
      <c r="I4157" t="s">
        <v>22</v>
      </c>
      <c r="N4157" t="s">
        <v>34</v>
      </c>
      <c r="O4157" s="1">
        <v>40745.45380787037</v>
      </c>
    </row>
    <row r="4158" spans="1:15" x14ac:dyDescent="0.35">
      <c r="A4158" t="s">
        <v>15</v>
      </c>
      <c r="B4158" t="s">
        <v>25</v>
      </c>
      <c r="C4158">
        <v>188069</v>
      </c>
      <c r="D4158" t="s">
        <v>17</v>
      </c>
      <c r="E4158" t="s">
        <v>18</v>
      </c>
      <c r="G4158" t="s">
        <v>20</v>
      </c>
      <c r="I4158" t="s">
        <v>22</v>
      </c>
      <c r="N4158" t="s">
        <v>24</v>
      </c>
      <c r="O4158" s="1">
        <v>40745.746122685188</v>
      </c>
    </row>
    <row r="4159" spans="1:15" x14ac:dyDescent="0.35">
      <c r="A4159" t="s">
        <v>560</v>
      </c>
      <c r="B4159" t="s">
        <v>25</v>
      </c>
      <c r="C4159">
        <v>826733</v>
      </c>
      <c r="D4159" t="s">
        <v>17</v>
      </c>
      <c r="E4159" t="s">
        <v>18</v>
      </c>
      <c r="F4159" t="s">
        <v>34</v>
      </c>
      <c r="G4159" t="s">
        <v>20</v>
      </c>
      <c r="H4159" t="s">
        <v>2515</v>
      </c>
      <c r="I4159" t="s">
        <v>22</v>
      </c>
      <c r="J4159">
        <v>459</v>
      </c>
      <c r="K4159" t="s">
        <v>195</v>
      </c>
      <c r="M4159" t="s">
        <v>865</v>
      </c>
      <c r="N4159" t="s">
        <v>24</v>
      </c>
      <c r="O4159" s="1">
        <v>40745.969560185185</v>
      </c>
    </row>
    <row r="4160" spans="1:15" x14ac:dyDescent="0.35">
      <c r="A4160" t="s">
        <v>221</v>
      </c>
      <c r="B4160" t="s">
        <v>25</v>
      </c>
      <c r="C4160">
        <v>127562</v>
      </c>
      <c r="D4160" t="s">
        <v>17</v>
      </c>
      <c r="E4160" t="s">
        <v>18</v>
      </c>
      <c r="F4160" t="s">
        <v>19</v>
      </c>
      <c r="G4160" t="s">
        <v>27</v>
      </c>
      <c r="H4160" t="s">
        <v>1159</v>
      </c>
      <c r="I4160" t="s">
        <v>22</v>
      </c>
      <c r="N4160" t="s">
        <v>34</v>
      </c>
      <c r="O4160" s="1">
        <v>40746.446967592594</v>
      </c>
    </row>
    <row r="4161" spans="1:15" x14ac:dyDescent="0.35">
      <c r="A4161" t="s">
        <v>15</v>
      </c>
      <c r="B4161" t="s">
        <v>25</v>
      </c>
      <c r="C4161">
        <v>690082</v>
      </c>
      <c r="D4161" t="s">
        <v>17</v>
      </c>
      <c r="E4161" t="s">
        <v>18</v>
      </c>
      <c r="F4161" t="s">
        <v>19</v>
      </c>
      <c r="I4161" t="s">
        <v>22</v>
      </c>
      <c r="N4161" t="s">
        <v>24</v>
      </c>
      <c r="O4161" s="1">
        <v>40746.509710648148</v>
      </c>
    </row>
    <row r="4162" spans="1:15" x14ac:dyDescent="0.35">
      <c r="A4162" t="s">
        <v>560</v>
      </c>
      <c r="B4162" t="s">
        <v>25</v>
      </c>
      <c r="C4162">
        <v>336009</v>
      </c>
      <c r="D4162" t="s">
        <v>17</v>
      </c>
      <c r="E4162" t="s">
        <v>18</v>
      </c>
      <c r="F4162" t="s">
        <v>19</v>
      </c>
      <c r="G4162" t="s">
        <v>20</v>
      </c>
      <c r="H4162" t="s">
        <v>407</v>
      </c>
      <c r="I4162" t="s">
        <v>144</v>
      </c>
      <c r="K4162" t="s">
        <v>926</v>
      </c>
      <c r="L4162" s="4">
        <v>22251</v>
      </c>
      <c r="M4162" t="s">
        <v>1623</v>
      </c>
      <c r="N4162" t="s">
        <v>24</v>
      </c>
      <c r="O4162" s="1">
        <v>40746.619976851849</v>
      </c>
    </row>
    <row r="4163" spans="1:15" x14ac:dyDescent="0.35">
      <c r="A4163" t="s">
        <v>221</v>
      </c>
      <c r="B4163" t="s">
        <v>25</v>
      </c>
      <c r="C4163">
        <v>337500</v>
      </c>
      <c r="D4163" t="s">
        <v>17</v>
      </c>
      <c r="E4163" t="s">
        <v>18</v>
      </c>
      <c r="F4163" t="s">
        <v>19</v>
      </c>
      <c r="G4163" t="s">
        <v>27</v>
      </c>
      <c r="H4163" t="s">
        <v>1637</v>
      </c>
      <c r="I4163" t="s">
        <v>22</v>
      </c>
      <c r="N4163" t="s">
        <v>34</v>
      </c>
      <c r="O4163" s="1">
        <v>40746.688773148147</v>
      </c>
    </row>
    <row r="4164" spans="1:15" x14ac:dyDescent="0.35">
      <c r="A4164" t="s">
        <v>327</v>
      </c>
      <c r="B4164" t="s">
        <v>16</v>
      </c>
      <c r="C4164">
        <v>825955</v>
      </c>
      <c r="D4164" t="s">
        <v>17</v>
      </c>
      <c r="E4164" t="s">
        <v>18</v>
      </c>
      <c r="F4164" t="s">
        <v>34</v>
      </c>
      <c r="G4164" t="s">
        <v>20</v>
      </c>
      <c r="H4164" t="s">
        <v>56</v>
      </c>
      <c r="I4164" t="s">
        <v>22</v>
      </c>
      <c r="K4164" t="s">
        <v>132</v>
      </c>
      <c r="N4164" t="s">
        <v>24</v>
      </c>
      <c r="O4164" s="1">
        <v>40746.707453703704</v>
      </c>
    </row>
    <row r="4165" spans="1:15" x14ac:dyDescent="0.35">
      <c r="A4165" t="s">
        <v>500</v>
      </c>
      <c r="B4165" t="s">
        <v>25</v>
      </c>
      <c r="C4165">
        <v>173052</v>
      </c>
      <c r="D4165" t="s">
        <v>17</v>
      </c>
      <c r="E4165" t="s">
        <v>18</v>
      </c>
      <c r="F4165" t="s">
        <v>19</v>
      </c>
      <c r="G4165" t="s">
        <v>20</v>
      </c>
      <c r="I4165" t="s">
        <v>22</v>
      </c>
      <c r="K4165" t="s">
        <v>31</v>
      </c>
      <c r="L4165">
        <v>1955</v>
      </c>
      <c r="N4165" t="s">
        <v>24</v>
      </c>
      <c r="O4165" s="1">
        <v>40746.740555555552</v>
      </c>
    </row>
    <row r="4166" spans="1:15" x14ac:dyDescent="0.35">
      <c r="A4166" t="s">
        <v>15</v>
      </c>
      <c r="B4166" t="s">
        <v>16</v>
      </c>
      <c r="C4166">
        <v>317419</v>
      </c>
      <c r="D4166" t="s">
        <v>17</v>
      </c>
      <c r="E4166" t="s">
        <v>18</v>
      </c>
      <c r="F4166" t="s">
        <v>34</v>
      </c>
      <c r="G4166" t="s">
        <v>20</v>
      </c>
      <c r="H4166" t="s">
        <v>329</v>
      </c>
      <c r="I4166" t="s">
        <v>22</v>
      </c>
      <c r="K4166" t="s">
        <v>81</v>
      </c>
      <c r="L4166" t="s">
        <v>636</v>
      </c>
      <c r="M4166" t="s">
        <v>1588</v>
      </c>
      <c r="N4166" t="s">
        <v>24</v>
      </c>
      <c r="O4166" s="1">
        <v>40746.777233796296</v>
      </c>
    </row>
    <row r="4167" spans="1:15" x14ac:dyDescent="0.35">
      <c r="A4167" t="s">
        <v>560</v>
      </c>
      <c r="B4167" t="s">
        <v>25</v>
      </c>
      <c r="C4167">
        <v>752056</v>
      </c>
      <c r="D4167" t="s">
        <v>17</v>
      </c>
      <c r="E4167" t="s">
        <v>18</v>
      </c>
      <c r="F4167" t="s">
        <v>34</v>
      </c>
      <c r="I4167" t="s">
        <v>114</v>
      </c>
      <c r="N4167" t="s">
        <v>24</v>
      </c>
      <c r="O4167" s="1">
        <v>40746.844224537039</v>
      </c>
    </row>
    <row r="4168" spans="1:15" x14ac:dyDescent="0.35">
      <c r="A4168" t="s">
        <v>15</v>
      </c>
      <c r="B4168" t="s">
        <v>16</v>
      </c>
      <c r="C4168">
        <v>927532</v>
      </c>
      <c r="D4168" t="s">
        <v>17</v>
      </c>
      <c r="E4168" t="s">
        <v>18</v>
      </c>
      <c r="F4168" t="s">
        <v>19</v>
      </c>
      <c r="I4168" t="s">
        <v>22</v>
      </c>
      <c r="N4168" t="s">
        <v>24</v>
      </c>
      <c r="O4168" s="1">
        <v>40746.886620370373</v>
      </c>
    </row>
    <row r="4169" spans="1:15" x14ac:dyDescent="0.35">
      <c r="A4169" t="s">
        <v>15</v>
      </c>
      <c r="B4169" t="s">
        <v>16</v>
      </c>
      <c r="C4169">
        <v>28536</v>
      </c>
      <c r="D4169" t="s">
        <v>17</v>
      </c>
      <c r="E4169" t="s">
        <v>18</v>
      </c>
      <c r="F4169" t="s">
        <v>19</v>
      </c>
      <c r="G4169" t="s">
        <v>27</v>
      </c>
      <c r="H4169" t="s">
        <v>234</v>
      </c>
      <c r="I4169" t="s">
        <v>472</v>
      </c>
      <c r="M4169" t="s">
        <v>677</v>
      </c>
      <c r="N4169" t="s">
        <v>24</v>
      </c>
      <c r="O4169" s="1">
        <v>40747.024837962963</v>
      </c>
    </row>
    <row r="4170" spans="1:15" x14ac:dyDescent="0.35">
      <c r="A4170" t="s">
        <v>327</v>
      </c>
      <c r="B4170" t="s">
        <v>16</v>
      </c>
      <c r="C4170">
        <v>12425</v>
      </c>
      <c r="D4170" t="s">
        <v>17</v>
      </c>
      <c r="E4170" t="s">
        <v>18</v>
      </c>
      <c r="F4170" t="s">
        <v>34</v>
      </c>
      <c r="G4170" t="s">
        <v>27</v>
      </c>
      <c r="I4170" t="s">
        <v>86</v>
      </c>
      <c r="J4170">
        <v>468</v>
      </c>
      <c r="K4170" t="s">
        <v>90</v>
      </c>
      <c r="M4170" t="s">
        <v>467</v>
      </c>
      <c r="N4170" t="s">
        <v>24</v>
      </c>
      <c r="O4170" s="1">
        <v>40747.48636574074</v>
      </c>
    </row>
    <row r="4171" spans="1:15" x14ac:dyDescent="0.35">
      <c r="A4171" t="s">
        <v>15</v>
      </c>
      <c r="B4171" t="s">
        <v>25</v>
      </c>
      <c r="C4171">
        <v>314117</v>
      </c>
      <c r="D4171" t="s">
        <v>17</v>
      </c>
      <c r="E4171" t="s">
        <v>18</v>
      </c>
      <c r="F4171" t="s">
        <v>19</v>
      </c>
      <c r="G4171" t="s">
        <v>20</v>
      </c>
      <c r="H4171" t="s">
        <v>224</v>
      </c>
      <c r="I4171" t="s">
        <v>22</v>
      </c>
      <c r="K4171" t="s">
        <v>577</v>
      </c>
      <c r="M4171" t="s">
        <v>1583</v>
      </c>
      <c r="N4171" t="s">
        <v>24</v>
      </c>
      <c r="O4171" s="1">
        <v>40747.583749999998</v>
      </c>
    </row>
    <row r="4172" spans="1:15" x14ac:dyDescent="0.35">
      <c r="A4172" t="s">
        <v>59</v>
      </c>
      <c r="B4172" t="s">
        <v>25</v>
      </c>
      <c r="C4172">
        <v>16135</v>
      </c>
      <c r="D4172" t="s">
        <v>17</v>
      </c>
      <c r="E4172" t="s">
        <v>18</v>
      </c>
      <c r="F4172" t="s">
        <v>19</v>
      </c>
      <c r="I4172" t="s">
        <v>22</v>
      </c>
      <c r="N4172" t="s">
        <v>24</v>
      </c>
      <c r="O4172" s="1">
        <v>40747.721562500003</v>
      </c>
    </row>
    <row r="4173" spans="1:15" x14ac:dyDescent="0.35">
      <c r="A4173" t="s">
        <v>1381</v>
      </c>
      <c r="B4173" t="s">
        <v>16</v>
      </c>
      <c r="C4173">
        <v>333216</v>
      </c>
      <c r="D4173" t="s">
        <v>17</v>
      </c>
      <c r="E4173" t="s">
        <v>18</v>
      </c>
      <c r="F4173" t="s">
        <v>34</v>
      </c>
      <c r="G4173" t="s">
        <v>20</v>
      </c>
      <c r="H4173" t="s">
        <v>1103</v>
      </c>
      <c r="I4173" t="s">
        <v>22</v>
      </c>
      <c r="K4173" t="s">
        <v>139</v>
      </c>
      <c r="L4173">
        <v>1964</v>
      </c>
      <c r="N4173" t="s">
        <v>24</v>
      </c>
      <c r="O4173" s="1">
        <v>40747.805567129632</v>
      </c>
    </row>
    <row r="4174" spans="1:15" x14ac:dyDescent="0.35">
      <c r="A4174" t="s">
        <v>15</v>
      </c>
      <c r="B4174" t="s">
        <v>25</v>
      </c>
      <c r="C4174">
        <v>465917</v>
      </c>
      <c r="D4174" t="s">
        <v>17</v>
      </c>
      <c r="E4174" t="s">
        <v>18</v>
      </c>
      <c r="F4174" t="s">
        <v>19</v>
      </c>
      <c r="G4174" t="s">
        <v>20</v>
      </c>
      <c r="I4174" t="s">
        <v>22</v>
      </c>
      <c r="N4174" t="s">
        <v>24</v>
      </c>
      <c r="O4174" s="1">
        <v>40748.492210648146</v>
      </c>
    </row>
    <row r="4175" spans="1:15" x14ac:dyDescent="0.35">
      <c r="A4175" t="s">
        <v>15</v>
      </c>
      <c r="B4175" t="s">
        <v>25</v>
      </c>
      <c r="C4175">
        <v>991780</v>
      </c>
      <c r="D4175" t="s">
        <v>17</v>
      </c>
      <c r="E4175" t="s">
        <v>18</v>
      </c>
      <c r="F4175" t="s">
        <v>19</v>
      </c>
      <c r="H4175" t="s">
        <v>156</v>
      </c>
      <c r="I4175" t="s">
        <v>22</v>
      </c>
      <c r="N4175" t="s">
        <v>24</v>
      </c>
      <c r="O4175" s="1">
        <v>40748.513229166667</v>
      </c>
    </row>
    <row r="4176" spans="1:15" x14ac:dyDescent="0.35">
      <c r="A4176" t="s">
        <v>15</v>
      </c>
      <c r="B4176" t="s">
        <v>25</v>
      </c>
      <c r="C4176">
        <v>199025</v>
      </c>
      <c r="D4176" t="s">
        <v>17</v>
      </c>
      <c r="E4176" t="s">
        <v>18</v>
      </c>
      <c r="F4176" t="s">
        <v>19</v>
      </c>
      <c r="G4176" t="s">
        <v>20</v>
      </c>
      <c r="H4176" t="s">
        <v>398</v>
      </c>
      <c r="I4176" t="s">
        <v>144</v>
      </c>
      <c r="N4176" t="s">
        <v>24</v>
      </c>
      <c r="O4176" s="1">
        <v>40748.853333333333</v>
      </c>
    </row>
    <row r="4177" spans="1:15" x14ac:dyDescent="0.35">
      <c r="A4177" t="s">
        <v>15</v>
      </c>
      <c r="B4177" t="s">
        <v>25</v>
      </c>
      <c r="C4177">
        <v>9787665</v>
      </c>
      <c r="D4177" t="s">
        <v>17</v>
      </c>
      <c r="E4177" t="s">
        <v>18</v>
      </c>
      <c r="F4177" t="s">
        <v>19</v>
      </c>
      <c r="G4177" t="s">
        <v>20</v>
      </c>
      <c r="I4177" t="s">
        <v>22</v>
      </c>
      <c r="N4177" t="s">
        <v>24</v>
      </c>
      <c r="O4177" s="1">
        <v>40748.967847222222</v>
      </c>
    </row>
    <row r="4178" spans="1:15" x14ac:dyDescent="0.35">
      <c r="A4178" t="s">
        <v>759</v>
      </c>
      <c r="B4178" t="s">
        <v>25</v>
      </c>
      <c r="C4178">
        <v>916519</v>
      </c>
      <c r="D4178" t="s">
        <v>17</v>
      </c>
      <c r="E4178" t="s">
        <v>191</v>
      </c>
      <c r="F4178" t="s">
        <v>19</v>
      </c>
      <c r="G4178" t="s">
        <v>20</v>
      </c>
      <c r="H4178" t="s">
        <v>400</v>
      </c>
      <c r="I4178" t="s">
        <v>22</v>
      </c>
      <c r="N4178" t="s">
        <v>24</v>
      </c>
      <c r="O4178" s="1">
        <v>40749.394513888888</v>
      </c>
    </row>
    <row r="4179" spans="1:15" x14ac:dyDescent="0.35">
      <c r="A4179" t="s">
        <v>221</v>
      </c>
      <c r="B4179" t="s">
        <v>25</v>
      </c>
      <c r="C4179">
        <v>16269</v>
      </c>
      <c r="D4179" t="s">
        <v>17</v>
      </c>
      <c r="E4179" t="s">
        <v>18</v>
      </c>
      <c r="I4179" t="s">
        <v>22</v>
      </c>
      <c r="N4179" t="s">
        <v>24</v>
      </c>
      <c r="O4179" s="1">
        <v>40749.622476851851</v>
      </c>
    </row>
    <row r="4180" spans="1:15" x14ac:dyDescent="0.35">
      <c r="A4180" t="s">
        <v>327</v>
      </c>
      <c r="B4180" t="s">
        <v>25</v>
      </c>
      <c r="C4180">
        <v>874587</v>
      </c>
      <c r="D4180" t="s">
        <v>17</v>
      </c>
      <c r="E4180" t="s">
        <v>18</v>
      </c>
      <c r="F4180" t="s">
        <v>34</v>
      </c>
      <c r="I4180" t="s">
        <v>22</v>
      </c>
      <c r="N4180" t="s">
        <v>24</v>
      </c>
      <c r="O4180" s="1">
        <v>40749.71130787037</v>
      </c>
    </row>
    <row r="4181" spans="1:15" x14ac:dyDescent="0.35">
      <c r="A4181" t="s">
        <v>15</v>
      </c>
      <c r="B4181" t="s">
        <v>25</v>
      </c>
      <c r="C4181">
        <v>73828</v>
      </c>
      <c r="D4181" t="s">
        <v>17</v>
      </c>
      <c r="E4181" t="s">
        <v>18</v>
      </c>
      <c r="F4181" t="s">
        <v>19</v>
      </c>
      <c r="H4181" t="s">
        <v>961</v>
      </c>
      <c r="I4181" t="s">
        <v>22</v>
      </c>
      <c r="N4181" t="s">
        <v>24</v>
      </c>
      <c r="O4181" s="1">
        <v>40749.966261574074</v>
      </c>
    </row>
    <row r="4182" spans="1:15" ht="145" x14ac:dyDescent="0.35">
      <c r="A4182" t="s">
        <v>15</v>
      </c>
      <c r="B4182" t="s">
        <v>25</v>
      </c>
      <c r="C4182">
        <v>95659</v>
      </c>
      <c r="D4182" t="s">
        <v>17</v>
      </c>
      <c r="E4182" t="s">
        <v>18</v>
      </c>
      <c r="F4182" t="s">
        <v>19</v>
      </c>
      <c r="H4182" t="s">
        <v>778</v>
      </c>
      <c r="I4182" t="s">
        <v>22</v>
      </c>
      <c r="M4182" s="3" t="s">
        <v>1073</v>
      </c>
      <c r="N4182" t="s">
        <v>24</v>
      </c>
      <c r="O4182" s="1">
        <v>40749.968472222223</v>
      </c>
    </row>
    <row r="4183" spans="1:15" x14ac:dyDescent="0.35">
      <c r="A4183" t="s">
        <v>15</v>
      </c>
      <c r="B4183" t="s">
        <v>16</v>
      </c>
      <c r="C4183">
        <v>40699</v>
      </c>
      <c r="D4183" t="s">
        <v>17</v>
      </c>
      <c r="E4183" t="s">
        <v>18</v>
      </c>
      <c r="F4183" t="s">
        <v>19</v>
      </c>
      <c r="H4183" t="s">
        <v>778</v>
      </c>
      <c r="I4183" t="s">
        <v>22</v>
      </c>
      <c r="N4183" t="s">
        <v>24</v>
      </c>
      <c r="O4183" s="1">
        <v>40749.96947916667</v>
      </c>
    </row>
    <row r="4184" spans="1:15" x14ac:dyDescent="0.35">
      <c r="A4184" t="s">
        <v>15</v>
      </c>
      <c r="B4184" t="s">
        <v>25</v>
      </c>
      <c r="C4184" t="s">
        <v>2954</v>
      </c>
      <c r="D4184" t="s">
        <v>17</v>
      </c>
      <c r="E4184" t="s">
        <v>18</v>
      </c>
      <c r="F4184" t="s">
        <v>19</v>
      </c>
      <c r="I4184" t="s">
        <v>22</v>
      </c>
      <c r="N4184" t="s">
        <v>24</v>
      </c>
      <c r="O4184" s="1">
        <v>40750.059432870374</v>
      </c>
    </row>
    <row r="4185" spans="1:15" x14ac:dyDescent="0.35">
      <c r="A4185" t="s">
        <v>15</v>
      </c>
      <c r="B4185" t="s">
        <v>25</v>
      </c>
      <c r="C4185">
        <v>292609</v>
      </c>
      <c r="D4185" t="s">
        <v>17</v>
      </c>
      <c r="E4185" t="s">
        <v>18</v>
      </c>
      <c r="F4185" t="s">
        <v>19</v>
      </c>
      <c r="I4185" t="s">
        <v>22</v>
      </c>
      <c r="N4185" t="s">
        <v>24</v>
      </c>
      <c r="O4185" s="1">
        <v>40750.442210648151</v>
      </c>
    </row>
    <row r="4186" spans="1:15" x14ac:dyDescent="0.35">
      <c r="A4186" t="s">
        <v>1381</v>
      </c>
      <c r="B4186" t="s">
        <v>25</v>
      </c>
      <c r="C4186">
        <v>441374</v>
      </c>
      <c r="D4186" t="s">
        <v>17</v>
      </c>
      <c r="E4186" t="s">
        <v>18</v>
      </c>
      <c r="G4186" t="s">
        <v>20</v>
      </c>
      <c r="H4186" t="s">
        <v>1894</v>
      </c>
      <c r="I4186" t="s">
        <v>22</v>
      </c>
      <c r="N4186" t="s">
        <v>24</v>
      </c>
      <c r="O4186" s="1">
        <v>40750.626539351855</v>
      </c>
    </row>
    <row r="4187" spans="1:15" x14ac:dyDescent="0.35">
      <c r="A4187" t="s">
        <v>15</v>
      </c>
      <c r="B4187" t="s">
        <v>25</v>
      </c>
      <c r="C4187" t="s">
        <v>2909</v>
      </c>
      <c r="D4187" t="s">
        <v>17</v>
      </c>
      <c r="E4187" t="s">
        <v>18</v>
      </c>
      <c r="F4187" t="s">
        <v>19</v>
      </c>
      <c r="G4187" t="s">
        <v>20</v>
      </c>
      <c r="H4187" t="s">
        <v>2910</v>
      </c>
      <c r="I4187" t="s">
        <v>22</v>
      </c>
      <c r="K4187" t="s">
        <v>222</v>
      </c>
      <c r="N4187" t="s">
        <v>24</v>
      </c>
      <c r="O4187" s="1">
        <v>40750.634745370371</v>
      </c>
    </row>
    <row r="4188" spans="1:15" x14ac:dyDescent="0.35">
      <c r="A4188" t="s">
        <v>1381</v>
      </c>
      <c r="B4188" t="s">
        <v>25</v>
      </c>
      <c r="C4188">
        <v>630461</v>
      </c>
      <c r="D4188" t="s">
        <v>17</v>
      </c>
      <c r="E4188" t="s">
        <v>18</v>
      </c>
      <c r="F4188" t="s">
        <v>19</v>
      </c>
      <c r="G4188" t="s">
        <v>20</v>
      </c>
      <c r="H4188" t="s">
        <v>402</v>
      </c>
      <c r="I4188" t="s">
        <v>22</v>
      </c>
      <c r="K4188" t="s">
        <v>195</v>
      </c>
      <c r="N4188" t="s">
        <v>24</v>
      </c>
      <c r="O4188" s="1">
        <v>40750.858807870369</v>
      </c>
    </row>
    <row r="4189" spans="1:15" x14ac:dyDescent="0.35">
      <c r="A4189" t="s">
        <v>500</v>
      </c>
      <c r="B4189" t="s">
        <v>25</v>
      </c>
      <c r="C4189">
        <v>530528</v>
      </c>
      <c r="D4189" t="s">
        <v>17</v>
      </c>
      <c r="E4189" t="s">
        <v>18</v>
      </c>
      <c r="F4189" t="s">
        <v>96</v>
      </c>
      <c r="G4189" t="s">
        <v>20</v>
      </c>
      <c r="H4189" t="s">
        <v>286</v>
      </c>
      <c r="I4189" t="s">
        <v>22</v>
      </c>
      <c r="N4189" t="s">
        <v>24</v>
      </c>
      <c r="O4189" s="1">
        <v>40751.166527777779</v>
      </c>
    </row>
    <row r="4190" spans="1:15" x14ac:dyDescent="0.35">
      <c r="A4190" t="s">
        <v>15</v>
      </c>
      <c r="B4190" t="s">
        <v>25</v>
      </c>
      <c r="C4190">
        <v>716108</v>
      </c>
      <c r="D4190" t="s">
        <v>17</v>
      </c>
      <c r="E4190" t="s">
        <v>18</v>
      </c>
      <c r="F4190" t="s">
        <v>19</v>
      </c>
      <c r="G4190" t="s">
        <v>20</v>
      </c>
      <c r="H4190" t="s">
        <v>471</v>
      </c>
      <c r="I4190" t="s">
        <v>22</v>
      </c>
      <c r="N4190" t="s">
        <v>24</v>
      </c>
      <c r="O4190" s="1">
        <v>40751.285474537035</v>
      </c>
    </row>
    <row r="4191" spans="1:15" x14ac:dyDescent="0.35">
      <c r="A4191" t="s">
        <v>15</v>
      </c>
      <c r="B4191" t="s">
        <v>25</v>
      </c>
      <c r="C4191">
        <v>717347</v>
      </c>
      <c r="D4191" t="s">
        <v>17</v>
      </c>
      <c r="E4191" t="s">
        <v>18</v>
      </c>
      <c r="F4191" t="s">
        <v>19</v>
      </c>
      <c r="G4191" t="s">
        <v>20</v>
      </c>
      <c r="I4191" t="s">
        <v>22</v>
      </c>
      <c r="N4191" t="s">
        <v>24</v>
      </c>
      <c r="O4191" s="1">
        <v>40751.388159722221</v>
      </c>
    </row>
    <row r="4192" spans="1:15" x14ac:dyDescent="0.35">
      <c r="A4192" t="s">
        <v>560</v>
      </c>
      <c r="B4192" t="s">
        <v>25</v>
      </c>
      <c r="C4192">
        <v>124136</v>
      </c>
      <c r="D4192" t="s">
        <v>17</v>
      </c>
      <c r="E4192" t="s">
        <v>18</v>
      </c>
      <c r="F4192" t="s">
        <v>19</v>
      </c>
      <c r="G4192" t="s">
        <v>27</v>
      </c>
      <c r="I4192" t="s">
        <v>22</v>
      </c>
      <c r="N4192" t="s">
        <v>24</v>
      </c>
      <c r="O4192" s="1">
        <v>40751.505497685182</v>
      </c>
    </row>
    <row r="4193" spans="1:15" x14ac:dyDescent="0.35">
      <c r="A4193" t="s">
        <v>560</v>
      </c>
      <c r="B4193" t="s">
        <v>25</v>
      </c>
      <c r="C4193">
        <v>147836</v>
      </c>
      <c r="D4193" t="s">
        <v>17</v>
      </c>
      <c r="E4193" t="s">
        <v>18</v>
      </c>
      <c r="F4193" t="s">
        <v>19</v>
      </c>
      <c r="G4193" t="s">
        <v>20</v>
      </c>
      <c r="I4193" t="s">
        <v>22</v>
      </c>
      <c r="N4193" t="s">
        <v>24</v>
      </c>
      <c r="O4193" s="1">
        <v>40751.506666666668</v>
      </c>
    </row>
    <row r="4194" spans="1:15" x14ac:dyDescent="0.35">
      <c r="A4194" t="s">
        <v>560</v>
      </c>
      <c r="B4194" t="s">
        <v>25</v>
      </c>
      <c r="C4194">
        <v>338142</v>
      </c>
      <c r="D4194" t="s">
        <v>17</v>
      </c>
      <c r="E4194" t="s">
        <v>18</v>
      </c>
      <c r="F4194" t="s">
        <v>19</v>
      </c>
      <c r="G4194" t="s">
        <v>20</v>
      </c>
      <c r="I4194" t="s">
        <v>22</v>
      </c>
      <c r="N4194" t="s">
        <v>24</v>
      </c>
      <c r="O4194" s="1">
        <v>40751.5077662037</v>
      </c>
    </row>
    <row r="4195" spans="1:15" x14ac:dyDescent="0.35">
      <c r="A4195" t="s">
        <v>560</v>
      </c>
      <c r="B4195" t="s">
        <v>25</v>
      </c>
      <c r="C4195">
        <v>214662</v>
      </c>
      <c r="D4195" t="s">
        <v>17</v>
      </c>
      <c r="E4195" t="s">
        <v>18</v>
      </c>
      <c r="F4195" t="s">
        <v>19</v>
      </c>
      <c r="G4195" t="s">
        <v>20</v>
      </c>
      <c r="H4195" t="s">
        <v>385</v>
      </c>
      <c r="I4195" t="s">
        <v>114</v>
      </c>
      <c r="M4195" t="s">
        <v>1377</v>
      </c>
      <c r="N4195" t="s">
        <v>24</v>
      </c>
      <c r="O4195" s="1">
        <v>40751.522824074076</v>
      </c>
    </row>
    <row r="4196" spans="1:15" x14ac:dyDescent="0.35">
      <c r="A4196" t="s">
        <v>15</v>
      </c>
      <c r="B4196" t="s">
        <v>25</v>
      </c>
      <c r="C4196">
        <v>281794</v>
      </c>
      <c r="D4196" t="s">
        <v>17</v>
      </c>
      <c r="E4196" t="s">
        <v>18</v>
      </c>
      <c r="F4196" t="s">
        <v>19</v>
      </c>
      <c r="G4196" t="s">
        <v>20</v>
      </c>
      <c r="H4196" t="s">
        <v>135</v>
      </c>
      <c r="I4196" t="s">
        <v>22</v>
      </c>
      <c r="J4196" t="s">
        <v>878</v>
      </c>
      <c r="K4196" t="s">
        <v>81</v>
      </c>
      <c r="M4196" t="s">
        <v>1524</v>
      </c>
      <c r="N4196" t="s">
        <v>24</v>
      </c>
      <c r="O4196" s="1">
        <v>40752.519548611112</v>
      </c>
    </row>
    <row r="4197" spans="1:15" x14ac:dyDescent="0.35">
      <c r="A4197" t="s">
        <v>972</v>
      </c>
      <c r="B4197" t="s">
        <v>16</v>
      </c>
      <c r="C4197">
        <v>396000</v>
      </c>
      <c r="D4197" t="s">
        <v>17</v>
      </c>
      <c r="E4197" t="s">
        <v>18</v>
      </c>
      <c r="F4197" t="s">
        <v>19</v>
      </c>
      <c r="H4197" t="s">
        <v>62</v>
      </c>
      <c r="I4197" t="s">
        <v>22</v>
      </c>
      <c r="K4197" t="s">
        <v>195</v>
      </c>
      <c r="N4197" t="s">
        <v>24</v>
      </c>
      <c r="O4197" s="1">
        <v>40752.828865740739</v>
      </c>
    </row>
    <row r="4198" spans="1:15" x14ac:dyDescent="0.35">
      <c r="A4198" t="s">
        <v>15</v>
      </c>
      <c r="B4198" t="s">
        <v>16</v>
      </c>
      <c r="C4198">
        <v>268352</v>
      </c>
      <c r="D4198" t="s">
        <v>17</v>
      </c>
      <c r="E4198" t="s">
        <v>18</v>
      </c>
      <c r="F4198" t="s">
        <v>19</v>
      </c>
      <c r="G4198" t="s">
        <v>20</v>
      </c>
      <c r="H4198" t="s">
        <v>849</v>
      </c>
      <c r="I4198" t="s">
        <v>22</v>
      </c>
      <c r="K4198" t="s">
        <v>287</v>
      </c>
      <c r="N4198" t="s">
        <v>24</v>
      </c>
      <c r="O4198" s="1">
        <v>40752.840150462966</v>
      </c>
    </row>
    <row r="4199" spans="1:15" ht="72.5" x14ac:dyDescent="0.35">
      <c r="A4199" t="s">
        <v>15</v>
      </c>
      <c r="B4199" t="s">
        <v>25</v>
      </c>
      <c r="C4199">
        <v>837793</v>
      </c>
      <c r="D4199" t="s">
        <v>17</v>
      </c>
      <c r="E4199" t="s">
        <v>18</v>
      </c>
      <c r="F4199" t="s">
        <v>19</v>
      </c>
      <c r="G4199" t="s">
        <v>20</v>
      </c>
      <c r="H4199" t="s">
        <v>742</v>
      </c>
      <c r="I4199" t="s">
        <v>22</v>
      </c>
      <c r="L4199">
        <v>1973</v>
      </c>
      <c r="M4199" s="3" t="s">
        <v>2546</v>
      </c>
      <c r="N4199" t="s">
        <v>24</v>
      </c>
      <c r="O4199" s="1">
        <v>40753.283194444448</v>
      </c>
    </row>
    <row r="4200" spans="1:15" x14ac:dyDescent="0.35">
      <c r="A4200" t="s">
        <v>221</v>
      </c>
      <c r="B4200" t="s">
        <v>25</v>
      </c>
      <c r="C4200">
        <v>4514</v>
      </c>
      <c r="D4200" t="s">
        <v>17</v>
      </c>
      <c r="E4200" t="s">
        <v>18</v>
      </c>
      <c r="F4200" t="s">
        <v>19</v>
      </c>
      <c r="G4200" t="s">
        <v>27</v>
      </c>
      <c r="H4200" t="s">
        <v>265</v>
      </c>
      <c r="I4200" t="s">
        <v>144</v>
      </c>
      <c r="K4200" t="s">
        <v>132</v>
      </c>
      <c r="M4200" t="s">
        <v>266</v>
      </c>
      <c r="N4200" t="s">
        <v>34</v>
      </c>
      <c r="O4200" s="1">
        <v>40753.447569444441</v>
      </c>
    </row>
    <row r="4201" spans="1:15" x14ac:dyDescent="0.35">
      <c r="A4201" t="s">
        <v>59</v>
      </c>
      <c r="B4201" t="s">
        <v>25</v>
      </c>
      <c r="C4201">
        <v>14994</v>
      </c>
      <c r="D4201" t="s">
        <v>17</v>
      </c>
      <c r="E4201" t="s">
        <v>18</v>
      </c>
      <c r="F4201" t="s">
        <v>19</v>
      </c>
      <c r="G4201" t="s">
        <v>27</v>
      </c>
      <c r="H4201" t="s">
        <v>128</v>
      </c>
      <c r="I4201" t="s">
        <v>22</v>
      </c>
      <c r="K4201" t="s">
        <v>139</v>
      </c>
      <c r="L4201">
        <v>1940</v>
      </c>
      <c r="N4201" t="s">
        <v>167</v>
      </c>
      <c r="O4201" s="1">
        <v>40754.048171296294</v>
      </c>
    </row>
    <row r="4202" spans="1:15" x14ac:dyDescent="0.35">
      <c r="A4202" t="s">
        <v>15</v>
      </c>
      <c r="B4202" t="s">
        <v>25</v>
      </c>
      <c r="C4202">
        <v>885582</v>
      </c>
      <c r="D4202" t="s">
        <v>17</v>
      </c>
      <c r="E4202" t="s">
        <v>18</v>
      </c>
      <c r="F4202" t="s">
        <v>34</v>
      </c>
      <c r="G4202" t="s">
        <v>20</v>
      </c>
      <c r="H4202" t="s">
        <v>2646</v>
      </c>
      <c r="I4202" t="s">
        <v>22</v>
      </c>
      <c r="N4202" t="s">
        <v>24</v>
      </c>
      <c r="O4202" s="1">
        <v>40754.080543981479</v>
      </c>
    </row>
    <row r="4203" spans="1:15" x14ac:dyDescent="0.35">
      <c r="A4203" t="s">
        <v>15</v>
      </c>
      <c r="B4203" t="s">
        <v>25</v>
      </c>
      <c r="C4203">
        <v>237989</v>
      </c>
      <c r="D4203" t="s">
        <v>17</v>
      </c>
      <c r="E4203" t="s">
        <v>18</v>
      </c>
      <c r="F4203" t="s">
        <v>19</v>
      </c>
      <c r="G4203" t="s">
        <v>20</v>
      </c>
      <c r="H4203" t="s">
        <v>28</v>
      </c>
      <c r="I4203" t="s">
        <v>22</v>
      </c>
      <c r="N4203" t="s">
        <v>24</v>
      </c>
      <c r="O4203" s="1">
        <v>40754.36614583333</v>
      </c>
    </row>
    <row r="4204" spans="1:15" x14ac:dyDescent="0.35">
      <c r="A4204" t="s">
        <v>15</v>
      </c>
      <c r="B4204" t="s">
        <v>25</v>
      </c>
      <c r="C4204">
        <v>436428</v>
      </c>
      <c r="D4204" t="s">
        <v>17</v>
      </c>
      <c r="E4204" t="s">
        <v>18</v>
      </c>
      <c r="F4204" t="s">
        <v>19</v>
      </c>
      <c r="H4204" t="s">
        <v>28</v>
      </c>
      <c r="I4204" t="s">
        <v>22</v>
      </c>
      <c r="M4204" t="s">
        <v>1880</v>
      </c>
      <c r="N4204" t="s">
        <v>24</v>
      </c>
      <c r="O4204" s="1">
        <v>40754.367696759262</v>
      </c>
    </row>
    <row r="4205" spans="1:15" x14ac:dyDescent="0.35">
      <c r="A4205" t="s">
        <v>560</v>
      </c>
      <c r="B4205" t="s">
        <v>25</v>
      </c>
      <c r="C4205">
        <v>337467</v>
      </c>
      <c r="D4205" t="s">
        <v>17</v>
      </c>
      <c r="E4205" t="s">
        <v>18</v>
      </c>
      <c r="F4205" t="s">
        <v>19</v>
      </c>
      <c r="G4205" t="s">
        <v>20</v>
      </c>
      <c r="H4205" t="s">
        <v>1635</v>
      </c>
      <c r="I4205" t="s">
        <v>22</v>
      </c>
      <c r="K4205" t="s">
        <v>195</v>
      </c>
      <c r="N4205" t="s">
        <v>24</v>
      </c>
      <c r="O4205" s="1">
        <v>40754.43550925926</v>
      </c>
    </row>
    <row r="4206" spans="1:15" x14ac:dyDescent="0.35">
      <c r="A4206" t="s">
        <v>500</v>
      </c>
      <c r="B4206" t="s">
        <v>25</v>
      </c>
      <c r="C4206">
        <v>404082</v>
      </c>
      <c r="D4206" t="s">
        <v>17</v>
      </c>
      <c r="E4206" t="s">
        <v>18</v>
      </c>
      <c r="I4206" t="s">
        <v>22</v>
      </c>
      <c r="N4206" t="s">
        <v>24</v>
      </c>
      <c r="O4206" s="1">
        <v>40754.484351851854</v>
      </c>
    </row>
    <row r="4207" spans="1:15" x14ac:dyDescent="0.35">
      <c r="A4207" t="s">
        <v>560</v>
      </c>
      <c r="B4207" t="s">
        <v>25</v>
      </c>
      <c r="C4207">
        <v>179265</v>
      </c>
      <c r="D4207" t="s">
        <v>17</v>
      </c>
      <c r="E4207" t="s">
        <v>18</v>
      </c>
      <c r="F4207" t="s">
        <v>19</v>
      </c>
      <c r="G4207" t="s">
        <v>20</v>
      </c>
      <c r="H4207" t="s">
        <v>875</v>
      </c>
      <c r="I4207" t="s">
        <v>472</v>
      </c>
      <c r="K4207" t="s">
        <v>195</v>
      </c>
      <c r="N4207" t="s">
        <v>24</v>
      </c>
      <c r="O4207" s="1">
        <v>40754.776712962965</v>
      </c>
    </row>
    <row r="4208" spans="1:15" x14ac:dyDescent="0.35">
      <c r="A4208" t="s">
        <v>221</v>
      </c>
      <c r="B4208" t="s">
        <v>16</v>
      </c>
      <c r="C4208">
        <v>36540</v>
      </c>
      <c r="D4208" t="s">
        <v>17</v>
      </c>
      <c r="E4208" t="s">
        <v>18</v>
      </c>
      <c r="G4208" t="s">
        <v>27</v>
      </c>
      <c r="H4208" t="s">
        <v>755</v>
      </c>
      <c r="I4208" t="s">
        <v>114</v>
      </c>
      <c r="K4208" t="s">
        <v>132</v>
      </c>
      <c r="M4208" t="s">
        <v>756</v>
      </c>
      <c r="N4208" t="s">
        <v>34</v>
      </c>
      <c r="O4208" s="1">
        <v>40754.935231481482</v>
      </c>
    </row>
    <row r="4209" spans="1:15" x14ac:dyDescent="0.35">
      <c r="A4209" t="s">
        <v>221</v>
      </c>
      <c r="B4209" t="s">
        <v>16</v>
      </c>
      <c r="C4209">
        <v>27877</v>
      </c>
      <c r="D4209" t="s">
        <v>17</v>
      </c>
      <c r="E4209" t="s">
        <v>18</v>
      </c>
      <c r="F4209" t="s">
        <v>19</v>
      </c>
      <c r="G4209" t="s">
        <v>27</v>
      </c>
      <c r="H4209" t="s">
        <v>671</v>
      </c>
      <c r="I4209" t="s">
        <v>22</v>
      </c>
      <c r="K4209" t="s">
        <v>139</v>
      </c>
      <c r="N4209" t="s">
        <v>34</v>
      </c>
      <c r="O4209" s="1">
        <v>40755.478368055556</v>
      </c>
    </row>
    <row r="4210" spans="1:15" x14ac:dyDescent="0.35">
      <c r="A4210" t="s">
        <v>314</v>
      </c>
      <c r="B4210" t="s">
        <v>16</v>
      </c>
      <c r="C4210">
        <v>10266</v>
      </c>
      <c r="D4210" t="s">
        <v>17</v>
      </c>
      <c r="E4210" t="s">
        <v>18</v>
      </c>
      <c r="F4210" t="s">
        <v>19</v>
      </c>
      <c r="G4210" t="s">
        <v>27</v>
      </c>
      <c r="H4210" t="s">
        <v>135</v>
      </c>
      <c r="I4210" t="s">
        <v>22</v>
      </c>
      <c r="N4210" t="s">
        <v>34</v>
      </c>
      <c r="O4210" s="1">
        <v>40755.81763888889</v>
      </c>
    </row>
    <row r="4211" spans="1:15" x14ac:dyDescent="0.35">
      <c r="A4211" t="s">
        <v>59</v>
      </c>
      <c r="B4211" t="s">
        <v>16</v>
      </c>
      <c r="C4211">
        <v>6275</v>
      </c>
      <c r="D4211" t="s">
        <v>17</v>
      </c>
      <c r="E4211" t="s">
        <v>26</v>
      </c>
      <c r="F4211" t="s">
        <v>19</v>
      </c>
      <c r="G4211" t="s">
        <v>27</v>
      </c>
      <c r="H4211" t="s">
        <v>234</v>
      </c>
      <c r="I4211" t="s">
        <v>86</v>
      </c>
      <c r="K4211" t="s">
        <v>139</v>
      </c>
      <c r="M4211" t="s">
        <v>326</v>
      </c>
      <c r="N4211" t="s">
        <v>24</v>
      </c>
      <c r="O4211" s="1">
        <v>40756.558206018519</v>
      </c>
    </row>
    <row r="4212" spans="1:15" x14ac:dyDescent="0.35">
      <c r="A4212" t="s">
        <v>221</v>
      </c>
      <c r="B4212" t="s">
        <v>25</v>
      </c>
      <c r="C4212">
        <v>337492</v>
      </c>
      <c r="D4212" t="s">
        <v>17</v>
      </c>
      <c r="E4212" t="s">
        <v>18</v>
      </c>
      <c r="G4212" t="s">
        <v>27</v>
      </c>
      <c r="H4212" t="s">
        <v>1636</v>
      </c>
      <c r="I4212" t="s">
        <v>22</v>
      </c>
      <c r="N4212" t="s">
        <v>34</v>
      </c>
      <c r="O4212" s="1">
        <v>40756.609467592592</v>
      </c>
    </row>
    <row r="4213" spans="1:15" x14ac:dyDescent="0.35">
      <c r="A4213" t="s">
        <v>327</v>
      </c>
      <c r="B4213" t="s">
        <v>25</v>
      </c>
      <c r="C4213">
        <v>400991</v>
      </c>
      <c r="D4213" t="s">
        <v>17</v>
      </c>
      <c r="E4213" t="s">
        <v>18</v>
      </c>
      <c r="I4213" t="s">
        <v>22</v>
      </c>
      <c r="N4213" t="s">
        <v>24</v>
      </c>
      <c r="O4213" s="1">
        <v>40756.668310185189</v>
      </c>
    </row>
    <row r="4214" spans="1:15" x14ac:dyDescent="0.35">
      <c r="A4214" t="s">
        <v>15</v>
      </c>
      <c r="B4214" t="s">
        <v>16</v>
      </c>
      <c r="C4214">
        <v>353247</v>
      </c>
      <c r="D4214" t="s">
        <v>17</v>
      </c>
      <c r="E4214" t="s">
        <v>18</v>
      </c>
      <c r="F4214" t="s">
        <v>34</v>
      </c>
      <c r="G4214" t="s">
        <v>20</v>
      </c>
      <c r="H4214" t="s">
        <v>1686</v>
      </c>
      <c r="I4214" t="s">
        <v>22</v>
      </c>
      <c r="N4214" t="s">
        <v>34</v>
      </c>
      <c r="O4214" s="1">
        <v>40757.43681712963</v>
      </c>
    </row>
    <row r="4215" spans="1:15" x14ac:dyDescent="0.35">
      <c r="A4215" t="s">
        <v>221</v>
      </c>
      <c r="B4215" t="s">
        <v>25</v>
      </c>
      <c r="C4215">
        <v>16639</v>
      </c>
      <c r="D4215" t="s">
        <v>17</v>
      </c>
      <c r="E4215" t="s">
        <v>18</v>
      </c>
      <c r="F4215" t="s">
        <v>19</v>
      </c>
      <c r="G4215" t="s">
        <v>27</v>
      </c>
      <c r="H4215" t="s">
        <v>65</v>
      </c>
      <c r="I4215" t="s">
        <v>144</v>
      </c>
      <c r="K4215" t="s">
        <v>90</v>
      </c>
      <c r="N4215" t="s">
        <v>34</v>
      </c>
      <c r="O4215" s="1">
        <v>40757.714456018519</v>
      </c>
    </row>
    <row r="4216" spans="1:15" x14ac:dyDescent="0.35">
      <c r="A4216" t="s">
        <v>560</v>
      </c>
      <c r="B4216" t="s">
        <v>25</v>
      </c>
      <c r="C4216">
        <v>139098</v>
      </c>
      <c r="D4216" t="s">
        <v>17</v>
      </c>
      <c r="E4216" t="s">
        <v>18</v>
      </c>
      <c r="F4216" t="s">
        <v>19</v>
      </c>
      <c r="I4216" t="s">
        <v>144</v>
      </c>
      <c r="K4216" t="s">
        <v>132</v>
      </c>
      <c r="N4216" t="s">
        <v>24</v>
      </c>
      <c r="O4216" s="1">
        <v>40757.717465277776</v>
      </c>
    </row>
    <row r="4217" spans="1:15" x14ac:dyDescent="0.35">
      <c r="A4217" t="s">
        <v>221</v>
      </c>
      <c r="B4217" t="s">
        <v>25</v>
      </c>
      <c r="C4217">
        <v>594531</v>
      </c>
      <c r="D4217" t="s">
        <v>17</v>
      </c>
      <c r="E4217" t="s">
        <v>18</v>
      </c>
      <c r="F4217" t="s">
        <v>96</v>
      </c>
      <c r="G4217" t="s">
        <v>20</v>
      </c>
      <c r="H4217" t="s">
        <v>977</v>
      </c>
      <c r="I4217" t="s">
        <v>114</v>
      </c>
      <c r="N4217" t="s">
        <v>34</v>
      </c>
      <c r="O4217" s="1">
        <v>40757.894479166665</v>
      </c>
    </row>
    <row r="4218" spans="1:15" x14ac:dyDescent="0.35">
      <c r="A4218" t="s">
        <v>15</v>
      </c>
      <c r="B4218" t="s">
        <v>16</v>
      </c>
      <c r="C4218">
        <v>819870</v>
      </c>
      <c r="D4218" t="s">
        <v>17</v>
      </c>
      <c r="E4218" t="s">
        <v>18</v>
      </c>
      <c r="F4218" t="s">
        <v>19</v>
      </c>
      <c r="G4218" t="s">
        <v>20</v>
      </c>
      <c r="H4218" t="s">
        <v>471</v>
      </c>
      <c r="I4218" t="s">
        <v>22</v>
      </c>
      <c r="L4218" t="s">
        <v>2306</v>
      </c>
      <c r="M4218" t="s">
        <v>2498</v>
      </c>
      <c r="N4218" t="s">
        <v>167</v>
      </c>
      <c r="O4218" s="1">
        <v>40758.839004629626</v>
      </c>
    </row>
    <row r="4219" spans="1:15" x14ac:dyDescent="0.35">
      <c r="A4219" t="s">
        <v>560</v>
      </c>
      <c r="B4219" t="s">
        <v>25</v>
      </c>
      <c r="C4219">
        <v>428401</v>
      </c>
      <c r="D4219" t="s">
        <v>17</v>
      </c>
      <c r="E4219" t="s">
        <v>18</v>
      </c>
      <c r="F4219" t="s">
        <v>34</v>
      </c>
      <c r="G4219" t="s">
        <v>20</v>
      </c>
      <c r="H4219" t="s">
        <v>28</v>
      </c>
      <c r="I4219" t="s">
        <v>22</v>
      </c>
      <c r="K4219" t="s">
        <v>195</v>
      </c>
      <c r="M4219" t="s">
        <v>1872</v>
      </c>
      <c r="N4219" t="s">
        <v>24</v>
      </c>
      <c r="O4219" s="1">
        <v>40759.038668981484</v>
      </c>
    </row>
    <row r="4220" spans="1:15" x14ac:dyDescent="0.35">
      <c r="A4220" t="s">
        <v>15</v>
      </c>
      <c r="B4220" t="s">
        <v>16</v>
      </c>
      <c r="C4220">
        <v>279115</v>
      </c>
      <c r="D4220" t="s">
        <v>17</v>
      </c>
      <c r="E4220" t="s">
        <v>18</v>
      </c>
      <c r="F4220" t="s">
        <v>34</v>
      </c>
      <c r="G4220" t="s">
        <v>20</v>
      </c>
      <c r="H4220" t="s">
        <v>77</v>
      </c>
      <c r="I4220" t="s">
        <v>22</v>
      </c>
      <c r="M4220" t="s">
        <v>1515</v>
      </c>
      <c r="N4220" t="s">
        <v>24</v>
      </c>
      <c r="O4220" s="1">
        <v>40759.579108796293</v>
      </c>
    </row>
    <row r="4221" spans="1:15" x14ac:dyDescent="0.35">
      <c r="A4221" t="s">
        <v>15</v>
      </c>
      <c r="B4221" t="s">
        <v>25</v>
      </c>
      <c r="C4221">
        <v>575272</v>
      </c>
      <c r="D4221" t="s">
        <v>17</v>
      </c>
      <c r="E4221" t="s">
        <v>18</v>
      </c>
      <c r="F4221" t="s">
        <v>96</v>
      </c>
      <c r="G4221" t="s">
        <v>20</v>
      </c>
      <c r="H4221" t="s">
        <v>65</v>
      </c>
      <c r="I4221" t="s">
        <v>22</v>
      </c>
      <c r="N4221" t="s">
        <v>24</v>
      </c>
      <c r="O4221" s="1">
        <v>40759.7187962963</v>
      </c>
    </row>
    <row r="4222" spans="1:15" x14ac:dyDescent="0.35">
      <c r="A4222" t="s">
        <v>500</v>
      </c>
      <c r="B4222" t="s">
        <v>16</v>
      </c>
      <c r="C4222">
        <v>57478</v>
      </c>
      <c r="D4222" t="s">
        <v>17</v>
      </c>
      <c r="E4222" t="s">
        <v>18</v>
      </c>
      <c r="I4222" t="s">
        <v>22</v>
      </c>
      <c r="N4222" t="s">
        <v>24</v>
      </c>
      <c r="O4222" s="1">
        <v>40759.878692129627</v>
      </c>
    </row>
    <row r="4223" spans="1:15" x14ac:dyDescent="0.35">
      <c r="B4223" t="s">
        <v>1112</v>
      </c>
      <c r="C4223">
        <v>411530</v>
      </c>
      <c r="D4223" t="s">
        <v>17</v>
      </c>
      <c r="E4223" t="s">
        <v>18</v>
      </c>
      <c r="F4223" t="s">
        <v>19</v>
      </c>
      <c r="G4223" t="s">
        <v>20</v>
      </c>
      <c r="H4223" t="s">
        <v>793</v>
      </c>
      <c r="I4223" t="s">
        <v>22</v>
      </c>
      <c r="N4223" t="s">
        <v>167</v>
      </c>
      <c r="O4223" s="1">
        <v>40760.617094907408</v>
      </c>
    </row>
    <row r="4224" spans="1:15" x14ac:dyDescent="0.35">
      <c r="B4224" t="s">
        <v>1112</v>
      </c>
      <c r="C4224">
        <v>908819</v>
      </c>
      <c r="D4224" t="s">
        <v>17</v>
      </c>
      <c r="E4224" t="s">
        <v>18</v>
      </c>
      <c r="I4224" t="s">
        <v>22</v>
      </c>
      <c r="N4224" t="s">
        <v>24</v>
      </c>
      <c r="O4224" s="1">
        <v>40761.007164351853</v>
      </c>
    </row>
    <row r="4225" spans="1:15" x14ac:dyDescent="0.35">
      <c r="A4225" t="s">
        <v>560</v>
      </c>
      <c r="B4225" t="s">
        <v>25</v>
      </c>
      <c r="C4225">
        <v>797986</v>
      </c>
      <c r="D4225" t="s">
        <v>17</v>
      </c>
      <c r="E4225" t="s">
        <v>18</v>
      </c>
      <c r="F4225" t="s">
        <v>19</v>
      </c>
      <c r="G4225" t="s">
        <v>20</v>
      </c>
      <c r="H4225" t="s">
        <v>172</v>
      </c>
      <c r="I4225" t="s">
        <v>22</v>
      </c>
      <c r="K4225" t="s">
        <v>195</v>
      </c>
      <c r="N4225" t="s">
        <v>24</v>
      </c>
      <c r="O4225" s="1">
        <v>40761.38894675926</v>
      </c>
    </row>
    <row r="4226" spans="1:15" x14ac:dyDescent="0.35">
      <c r="A4226" t="s">
        <v>314</v>
      </c>
      <c r="B4226" t="s">
        <v>25</v>
      </c>
      <c r="C4226">
        <v>31440</v>
      </c>
      <c r="D4226" t="s">
        <v>17</v>
      </c>
      <c r="E4226" t="s">
        <v>18</v>
      </c>
      <c r="F4226" t="s">
        <v>19</v>
      </c>
      <c r="G4226" t="s">
        <v>27</v>
      </c>
      <c r="H4226" t="s">
        <v>65</v>
      </c>
      <c r="I4226" t="s">
        <v>22</v>
      </c>
      <c r="K4226" t="s">
        <v>132</v>
      </c>
      <c r="M4226" t="s">
        <v>702</v>
      </c>
      <c r="N4226" t="s">
        <v>34</v>
      </c>
      <c r="O4226" s="1">
        <v>40761.429664351854</v>
      </c>
    </row>
    <row r="4227" spans="1:15" x14ac:dyDescent="0.35">
      <c r="A4227" t="s">
        <v>15</v>
      </c>
      <c r="B4227" t="s">
        <v>25</v>
      </c>
      <c r="C4227">
        <v>699893</v>
      </c>
      <c r="D4227" t="s">
        <v>17</v>
      </c>
      <c r="E4227" t="s">
        <v>18</v>
      </c>
      <c r="F4227" t="s">
        <v>19</v>
      </c>
      <c r="G4227" t="s">
        <v>20</v>
      </c>
      <c r="H4227" t="s">
        <v>65</v>
      </c>
      <c r="I4227" t="s">
        <v>22</v>
      </c>
      <c r="M4227" t="s">
        <v>2326</v>
      </c>
      <c r="N4227" t="s">
        <v>24</v>
      </c>
      <c r="O4227" s="1">
        <v>40761.431307870371</v>
      </c>
    </row>
    <row r="4228" spans="1:15" x14ac:dyDescent="0.35">
      <c r="A4228" t="s">
        <v>500</v>
      </c>
      <c r="B4228" t="s">
        <v>25</v>
      </c>
      <c r="C4228">
        <v>777300</v>
      </c>
      <c r="D4228" t="s">
        <v>17</v>
      </c>
      <c r="E4228" t="s">
        <v>18</v>
      </c>
      <c r="F4228" t="s">
        <v>34</v>
      </c>
      <c r="H4228" t="s">
        <v>469</v>
      </c>
      <c r="I4228" t="s">
        <v>108</v>
      </c>
      <c r="K4228" t="s">
        <v>139</v>
      </c>
      <c r="N4228" t="s">
        <v>24</v>
      </c>
      <c r="O4228" s="1">
        <v>40761.701388888891</v>
      </c>
    </row>
    <row r="4229" spans="1:15" x14ac:dyDescent="0.35">
      <c r="A4229" t="s">
        <v>15</v>
      </c>
      <c r="B4229" t="s">
        <v>25</v>
      </c>
      <c r="C4229">
        <v>592150</v>
      </c>
      <c r="D4229" t="s">
        <v>17</v>
      </c>
      <c r="E4229" t="s">
        <v>18</v>
      </c>
      <c r="F4229" t="s">
        <v>19</v>
      </c>
      <c r="I4229" t="s">
        <v>22</v>
      </c>
      <c r="N4229" t="s">
        <v>24</v>
      </c>
      <c r="O4229" s="1">
        <v>40761.771087962959</v>
      </c>
    </row>
    <row r="4230" spans="1:15" x14ac:dyDescent="0.35">
      <c r="A4230" t="s">
        <v>15</v>
      </c>
      <c r="B4230" t="s">
        <v>25</v>
      </c>
      <c r="C4230">
        <v>620382</v>
      </c>
      <c r="D4230" t="s">
        <v>17</v>
      </c>
      <c r="E4230" t="s">
        <v>18</v>
      </c>
      <c r="F4230" t="s">
        <v>34</v>
      </c>
      <c r="G4230" t="s">
        <v>20</v>
      </c>
      <c r="H4230" t="s">
        <v>62</v>
      </c>
      <c r="I4230" t="s">
        <v>22</v>
      </c>
      <c r="K4230" t="s">
        <v>197</v>
      </c>
      <c r="N4230" t="s">
        <v>24</v>
      </c>
      <c r="O4230" s="1">
        <v>40762.567858796298</v>
      </c>
    </row>
    <row r="4231" spans="1:15" x14ac:dyDescent="0.35">
      <c r="A4231" t="s">
        <v>15</v>
      </c>
      <c r="B4231" t="s">
        <v>25</v>
      </c>
      <c r="C4231">
        <v>387173</v>
      </c>
      <c r="D4231" t="s">
        <v>17</v>
      </c>
      <c r="E4231" t="s">
        <v>18</v>
      </c>
      <c r="G4231" t="s">
        <v>20</v>
      </c>
      <c r="I4231" t="s">
        <v>144</v>
      </c>
      <c r="K4231" t="s">
        <v>81</v>
      </c>
      <c r="N4231" t="s">
        <v>24</v>
      </c>
      <c r="O4231" s="1">
        <v>40762.779432870368</v>
      </c>
    </row>
    <row r="4232" spans="1:15" x14ac:dyDescent="0.35">
      <c r="A4232" t="s">
        <v>560</v>
      </c>
      <c r="B4232" t="s">
        <v>16</v>
      </c>
      <c r="C4232">
        <v>72845</v>
      </c>
      <c r="D4232" t="s">
        <v>836</v>
      </c>
      <c r="E4232" t="s">
        <v>18</v>
      </c>
      <c r="F4232" t="s">
        <v>19</v>
      </c>
      <c r="G4232" t="s">
        <v>27</v>
      </c>
      <c r="H4232" t="s">
        <v>254</v>
      </c>
      <c r="I4232" t="s">
        <v>22</v>
      </c>
      <c r="L4232">
        <v>1953</v>
      </c>
      <c r="N4232" t="s">
        <v>24</v>
      </c>
      <c r="O4232" s="1">
        <v>40763.474305555559</v>
      </c>
    </row>
    <row r="4233" spans="1:15" x14ac:dyDescent="0.35">
      <c r="A4233" t="s">
        <v>972</v>
      </c>
      <c r="B4233" t="s">
        <v>25</v>
      </c>
      <c r="C4233">
        <v>768104</v>
      </c>
      <c r="D4233" t="s">
        <v>17</v>
      </c>
      <c r="E4233" t="s">
        <v>18</v>
      </c>
      <c r="G4233" t="s">
        <v>20</v>
      </c>
      <c r="H4233" t="s">
        <v>1975</v>
      </c>
      <c r="I4233" t="s">
        <v>22</v>
      </c>
      <c r="N4233" t="s">
        <v>24</v>
      </c>
      <c r="O4233" s="1">
        <v>40763.673692129632</v>
      </c>
    </row>
    <row r="4234" spans="1:15" x14ac:dyDescent="0.35">
      <c r="A4234" t="s">
        <v>15</v>
      </c>
      <c r="B4234" t="s">
        <v>25</v>
      </c>
      <c r="C4234">
        <v>650905</v>
      </c>
      <c r="D4234" t="s">
        <v>17</v>
      </c>
      <c r="E4234" t="s">
        <v>18</v>
      </c>
      <c r="F4234" t="s">
        <v>19</v>
      </c>
      <c r="G4234" t="s">
        <v>20</v>
      </c>
      <c r="H4234" t="s">
        <v>969</v>
      </c>
      <c r="I4234" t="s">
        <v>180</v>
      </c>
      <c r="M4234" t="s">
        <v>2244</v>
      </c>
      <c r="N4234" t="s">
        <v>24</v>
      </c>
      <c r="O4234" s="1">
        <v>40763.833935185183</v>
      </c>
    </row>
    <row r="4235" spans="1:15" x14ac:dyDescent="0.35">
      <c r="A4235" t="s">
        <v>15</v>
      </c>
      <c r="B4235" t="s">
        <v>16</v>
      </c>
      <c r="C4235">
        <v>145384</v>
      </c>
      <c r="D4235" t="s">
        <v>17</v>
      </c>
      <c r="E4235" t="s">
        <v>18</v>
      </c>
      <c r="F4235" t="s">
        <v>19</v>
      </c>
      <c r="G4235" t="s">
        <v>20</v>
      </c>
      <c r="H4235" t="s">
        <v>1229</v>
      </c>
      <c r="I4235" t="s">
        <v>22</v>
      </c>
      <c r="N4235" t="s">
        <v>24</v>
      </c>
      <c r="O4235" s="1">
        <v>40764.022326388891</v>
      </c>
    </row>
    <row r="4236" spans="1:15" x14ac:dyDescent="0.35">
      <c r="A4236" t="s">
        <v>15</v>
      </c>
      <c r="B4236" t="s">
        <v>25</v>
      </c>
      <c r="C4236">
        <v>717782</v>
      </c>
      <c r="D4236" t="s">
        <v>17</v>
      </c>
      <c r="E4236" t="s">
        <v>18</v>
      </c>
      <c r="F4236" t="s">
        <v>19</v>
      </c>
      <c r="G4236" t="s">
        <v>20</v>
      </c>
      <c r="H4236" t="s">
        <v>690</v>
      </c>
      <c r="I4236" t="s">
        <v>22</v>
      </c>
      <c r="N4236" t="s">
        <v>24</v>
      </c>
      <c r="O4236" s="1">
        <v>40764.55978009259</v>
      </c>
    </row>
    <row r="4237" spans="1:15" x14ac:dyDescent="0.35">
      <c r="A4237" t="s">
        <v>560</v>
      </c>
      <c r="B4237" t="s">
        <v>16</v>
      </c>
      <c r="C4237">
        <v>411355</v>
      </c>
      <c r="D4237" t="s">
        <v>17</v>
      </c>
      <c r="E4237" t="s">
        <v>18</v>
      </c>
      <c r="F4237" t="s">
        <v>19</v>
      </c>
      <c r="G4237" t="s">
        <v>20</v>
      </c>
      <c r="H4237" t="s">
        <v>329</v>
      </c>
      <c r="I4237" t="s">
        <v>22</v>
      </c>
      <c r="K4237" t="s">
        <v>195</v>
      </c>
      <c r="N4237" t="s">
        <v>24</v>
      </c>
      <c r="O4237" s="1">
        <v>40764.820231481484</v>
      </c>
    </row>
    <row r="4238" spans="1:15" x14ac:dyDescent="0.35">
      <c r="A4238" t="s">
        <v>15</v>
      </c>
      <c r="B4238" t="s">
        <v>25</v>
      </c>
      <c r="C4238" t="s">
        <v>3028</v>
      </c>
      <c r="D4238" t="s">
        <v>17</v>
      </c>
      <c r="E4238" t="s">
        <v>18</v>
      </c>
      <c r="G4238" t="s">
        <v>20</v>
      </c>
      <c r="I4238" t="s">
        <v>22</v>
      </c>
      <c r="N4238" t="s">
        <v>24</v>
      </c>
      <c r="O4238" s="1">
        <v>40765.022141203706</v>
      </c>
    </row>
    <row r="4239" spans="1:15" x14ac:dyDescent="0.35">
      <c r="A4239" t="s">
        <v>560</v>
      </c>
      <c r="B4239" t="s">
        <v>25</v>
      </c>
      <c r="C4239">
        <v>308990</v>
      </c>
      <c r="D4239" t="s">
        <v>17</v>
      </c>
      <c r="E4239" t="s">
        <v>18</v>
      </c>
      <c r="F4239" t="s">
        <v>19</v>
      </c>
      <c r="H4239" t="s">
        <v>1570</v>
      </c>
      <c r="I4239" t="s">
        <v>22</v>
      </c>
      <c r="N4239" t="s">
        <v>24</v>
      </c>
      <c r="O4239" s="1">
        <v>40765.421817129631</v>
      </c>
    </row>
    <row r="4240" spans="1:15" ht="87" x14ac:dyDescent="0.35">
      <c r="A4240" t="s">
        <v>972</v>
      </c>
      <c r="B4240" t="s">
        <v>25</v>
      </c>
      <c r="C4240">
        <v>523871</v>
      </c>
      <c r="D4240" t="s">
        <v>17</v>
      </c>
      <c r="E4240" t="s">
        <v>18</v>
      </c>
      <c r="F4240" t="s">
        <v>19</v>
      </c>
      <c r="H4240" t="s">
        <v>777</v>
      </c>
      <c r="I4240" t="s">
        <v>22</v>
      </c>
      <c r="K4240" t="s">
        <v>282</v>
      </c>
      <c r="M4240" s="3" t="s">
        <v>2028</v>
      </c>
      <c r="N4240" t="s">
        <v>24</v>
      </c>
      <c r="O4240" s="1">
        <v>40765.94740740741</v>
      </c>
    </row>
    <row r="4241" spans="1:15" x14ac:dyDescent="0.35">
      <c r="A4241" t="s">
        <v>15</v>
      </c>
      <c r="B4241" t="s">
        <v>25</v>
      </c>
      <c r="C4241">
        <v>43054</v>
      </c>
      <c r="D4241" t="s">
        <v>17</v>
      </c>
      <c r="E4241" t="s">
        <v>18</v>
      </c>
      <c r="F4241" t="s">
        <v>19</v>
      </c>
      <c r="I4241" t="s">
        <v>22</v>
      </c>
      <c r="N4241" t="s">
        <v>24</v>
      </c>
      <c r="O4241" s="1">
        <v>40765.962013888886</v>
      </c>
    </row>
    <row r="4242" spans="1:15" x14ac:dyDescent="0.35">
      <c r="A4242" t="s">
        <v>560</v>
      </c>
      <c r="B4242" t="s">
        <v>25</v>
      </c>
      <c r="C4242">
        <v>58530</v>
      </c>
      <c r="D4242" t="s">
        <v>17</v>
      </c>
      <c r="E4242" t="s">
        <v>18</v>
      </c>
      <c r="F4242" t="s">
        <v>19</v>
      </c>
      <c r="G4242" t="s">
        <v>27</v>
      </c>
      <c r="I4242" t="s">
        <v>22</v>
      </c>
      <c r="K4242" t="s">
        <v>139</v>
      </c>
      <c r="L4242" s="4">
        <v>23863</v>
      </c>
      <c r="N4242" t="s">
        <v>34</v>
      </c>
      <c r="O4242" s="1">
        <v>40766.33452546296</v>
      </c>
    </row>
    <row r="4243" spans="1:15" x14ac:dyDescent="0.35">
      <c r="A4243" t="s">
        <v>327</v>
      </c>
      <c r="B4243" t="s">
        <v>25</v>
      </c>
      <c r="C4243">
        <v>663128</v>
      </c>
      <c r="D4243" t="s">
        <v>17</v>
      </c>
      <c r="E4243" t="s">
        <v>18</v>
      </c>
      <c r="H4243" t="s">
        <v>685</v>
      </c>
      <c r="I4243" t="s">
        <v>22</v>
      </c>
      <c r="N4243" t="s">
        <v>24</v>
      </c>
      <c r="O4243" s="1">
        <v>40766.346319444441</v>
      </c>
    </row>
    <row r="4244" spans="1:15" x14ac:dyDescent="0.35">
      <c r="A4244" t="s">
        <v>500</v>
      </c>
      <c r="B4244" t="s">
        <v>25</v>
      </c>
      <c r="C4244">
        <v>734565</v>
      </c>
      <c r="D4244" t="s">
        <v>17</v>
      </c>
      <c r="E4244" t="s">
        <v>18</v>
      </c>
      <c r="F4244" t="s">
        <v>34</v>
      </c>
      <c r="I4244" t="s">
        <v>22</v>
      </c>
      <c r="N4244" t="s">
        <v>24</v>
      </c>
      <c r="O4244" s="1">
        <v>40766.431851851848</v>
      </c>
    </row>
    <row r="4245" spans="1:15" x14ac:dyDescent="0.35">
      <c r="A4245" t="s">
        <v>15</v>
      </c>
      <c r="B4245" t="s">
        <v>25</v>
      </c>
      <c r="C4245">
        <v>365300</v>
      </c>
      <c r="D4245" t="s">
        <v>17</v>
      </c>
      <c r="E4245" t="s">
        <v>18</v>
      </c>
      <c r="F4245" t="s">
        <v>19</v>
      </c>
      <c r="G4245" t="s">
        <v>20</v>
      </c>
      <c r="I4245" t="s">
        <v>22</v>
      </c>
      <c r="N4245" t="s">
        <v>167</v>
      </c>
      <c r="O4245" s="1">
        <v>40766.52684027778</v>
      </c>
    </row>
    <row r="4246" spans="1:15" x14ac:dyDescent="0.35">
      <c r="A4246" t="s">
        <v>560</v>
      </c>
      <c r="B4246" t="s">
        <v>25</v>
      </c>
      <c r="C4246">
        <v>274164</v>
      </c>
      <c r="D4246" t="s">
        <v>17</v>
      </c>
      <c r="E4246" t="s">
        <v>18</v>
      </c>
      <c r="F4246" t="s">
        <v>19</v>
      </c>
      <c r="G4246" t="s">
        <v>20</v>
      </c>
      <c r="H4246" t="s">
        <v>714</v>
      </c>
      <c r="I4246" t="s">
        <v>22</v>
      </c>
      <c r="K4246" t="s">
        <v>195</v>
      </c>
      <c r="M4246" t="s">
        <v>1499</v>
      </c>
      <c r="N4246" t="s">
        <v>24</v>
      </c>
      <c r="O4246" s="1">
        <v>40766.648541666669</v>
      </c>
    </row>
    <row r="4247" spans="1:15" x14ac:dyDescent="0.35">
      <c r="A4247" t="s">
        <v>759</v>
      </c>
      <c r="B4247" t="s">
        <v>25</v>
      </c>
      <c r="C4247">
        <v>765819</v>
      </c>
      <c r="D4247" t="s">
        <v>17</v>
      </c>
      <c r="E4247" t="s">
        <v>18</v>
      </c>
      <c r="F4247" t="s">
        <v>19</v>
      </c>
      <c r="G4247" t="s">
        <v>20</v>
      </c>
      <c r="H4247" t="s">
        <v>2417</v>
      </c>
      <c r="I4247" t="s">
        <v>22</v>
      </c>
      <c r="K4247" t="s">
        <v>807</v>
      </c>
      <c r="N4247" t="s">
        <v>24</v>
      </c>
      <c r="O4247" s="1">
        <v>40766.783182870371</v>
      </c>
    </row>
    <row r="4248" spans="1:15" x14ac:dyDescent="0.35">
      <c r="A4248" t="s">
        <v>560</v>
      </c>
      <c r="B4248" t="s">
        <v>25</v>
      </c>
      <c r="C4248">
        <v>77587</v>
      </c>
      <c r="D4248" t="s">
        <v>17</v>
      </c>
      <c r="E4248" t="s">
        <v>18</v>
      </c>
      <c r="F4248" t="s">
        <v>19</v>
      </c>
      <c r="G4248" t="s">
        <v>27</v>
      </c>
      <c r="H4248" t="s">
        <v>37</v>
      </c>
      <c r="I4248" t="s">
        <v>22</v>
      </c>
      <c r="N4248" t="s">
        <v>167</v>
      </c>
      <c r="O4248" s="1">
        <v>40766.828321759262</v>
      </c>
    </row>
    <row r="4249" spans="1:15" x14ac:dyDescent="0.35">
      <c r="A4249" t="s">
        <v>560</v>
      </c>
      <c r="B4249" t="s">
        <v>16</v>
      </c>
      <c r="C4249">
        <v>660439</v>
      </c>
      <c r="D4249" t="s">
        <v>17</v>
      </c>
      <c r="E4249" t="s">
        <v>18</v>
      </c>
      <c r="G4249" t="s">
        <v>20</v>
      </c>
      <c r="H4249" t="s">
        <v>369</v>
      </c>
      <c r="I4249" t="s">
        <v>22</v>
      </c>
      <c r="N4249" t="s">
        <v>24</v>
      </c>
      <c r="O4249" s="1">
        <v>40767.426481481481</v>
      </c>
    </row>
    <row r="4250" spans="1:15" x14ac:dyDescent="0.35">
      <c r="A4250" t="s">
        <v>186</v>
      </c>
      <c r="B4250" t="s">
        <v>25</v>
      </c>
      <c r="C4250">
        <v>12581</v>
      </c>
      <c r="D4250" t="s">
        <v>17</v>
      </c>
      <c r="E4250" t="s">
        <v>18</v>
      </c>
      <c r="F4250" t="s">
        <v>19</v>
      </c>
      <c r="G4250" t="s">
        <v>27</v>
      </c>
      <c r="H4250" t="s">
        <v>469</v>
      </c>
      <c r="I4250" t="s">
        <v>22</v>
      </c>
      <c r="N4250" t="s">
        <v>24</v>
      </c>
      <c r="O4250" s="1">
        <v>40767.550150462965</v>
      </c>
    </row>
    <row r="4251" spans="1:15" x14ac:dyDescent="0.35">
      <c r="A4251" t="s">
        <v>15</v>
      </c>
      <c r="B4251" t="s">
        <v>16</v>
      </c>
      <c r="C4251">
        <v>747340</v>
      </c>
      <c r="D4251" t="s">
        <v>17</v>
      </c>
      <c r="E4251" t="s">
        <v>18</v>
      </c>
      <c r="F4251" t="s">
        <v>34</v>
      </c>
      <c r="G4251" t="s">
        <v>20</v>
      </c>
      <c r="I4251" t="s">
        <v>180</v>
      </c>
      <c r="N4251" t="s">
        <v>24</v>
      </c>
      <c r="O4251" s="1">
        <v>40767.675613425927</v>
      </c>
    </row>
    <row r="4252" spans="1:15" x14ac:dyDescent="0.35">
      <c r="A4252" t="s">
        <v>15</v>
      </c>
      <c r="B4252" t="s">
        <v>16</v>
      </c>
      <c r="C4252">
        <v>315806</v>
      </c>
      <c r="D4252" t="s">
        <v>17</v>
      </c>
      <c r="E4252" t="s">
        <v>18</v>
      </c>
      <c r="F4252" t="s">
        <v>96</v>
      </c>
      <c r="G4252" t="s">
        <v>20</v>
      </c>
      <c r="I4252" t="s">
        <v>22</v>
      </c>
      <c r="N4252" t="s">
        <v>24</v>
      </c>
      <c r="O4252" s="1">
        <v>40767.996666666666</v>
      </c>
    </row>
    <row r="4253" spans="1:15" x14ac:dyDescent="0.35">
      <c r="A4253" t="s">
        <v>15</v>
      </c>
      <c r="B4253" t="s">
        <v>16</v>
      </c>
      <c r="C4253">
        <v>241343</v>
      </c>
      <c r="D4253" t="s">
        <v>17</v>
      </c>
      <c r="E4253" t="s">
        <v>18</v>
      </c>
      <c r="F4253" t="s">
        <v>19</v>
      </c>
      <c r="G4253" t="s">
        <v>20</v>
      </c>
      <c r="I4253" t="s">
        <v>144</v>
      </c>
      <c r="N4253" t="s">
        <v>24</v>
      </c>
      <c r="O4253" s="1">
        <v>40768.414305555554</v>
      </c>
    </row>
    <row r="4254" spans="1:15" x14ac:dyDescent="0.35">
      <c r="A4254" t="s">
        <v>327</v>
      </c>
      <c r="B4254" t="s">
        <v>25</v>
      </c>
      <c r="C4254">
        <v>695141</v>
      </c>
      <c r="D4254" t="s">
        <v>17</v>
      </c>
      <c r="E4254" t="s">
        <v>18</v>
      </c>
      <c r="F4254" t="s">
        <v>19</v>
      </c>
      <c r="G4254" t="s">
        <v>20</v>
      </c>
      <c r="I4254" t="s">
        <v>22</v>
      </c>
      <c r="N4254" t="s">
        <v>24</v>
      </c>
      <c r="O4254" s="1">
        <v>40768.419039351851</v>
      </c>
    </row>
    <row r="4255" spans="1:15" x14ac:dyDescent="0.35">
      <c r="A4255" t="s">
        <v>15</v>
      </c>
      <c r="B4255" t="s">
        <v>16</v>
      </c>
      <c r="C4255">
        <v>352559</v>
      </c>
      <c r="D4255" t="s">
        <v>17</v>
      </c>
      <c r="E4255" t="s">
        <v>18</v>
      </c>
      <c r="F4255" t="s">
        <v>19</v>
      </c>
      <c r="G4255" t="s">
        <v>20</v>
      </c>
      <c r="I4255" t="s">
        <v>22</v>
      </c>
      <c r="K4255" t="s">
        <v>81</v>
      </c>
      <c r="N4255" t="s">
        <v>24</v>
      </c>
      <c r="O4255" s="1">
        <v>40768.57402777778</v>
      </c>
    </row>
    <row r="4256" spans="1:15" x14ac:dyDescent="0.35">
      <c r="A4256" t="s">
        <v>327</v>
      </c>
      <c r="B4256" t="s">
        <v>25</v>
      </c>
      <c r="C4256">
        <v>331895</v>
      </c>
      <c r="D4256" t="s">
        <v>17</v>
      </c>
      <c r="E4256" t="s">
        <v>18</v>
      </c>
      <c r="H4256" t="s">
        <v>1614</v>
      </c>
      <c r="I4256" t="s">
        <v>22</v>
      </c>
      <c r="N4256" t="s">
        <v>24</v>
      </c>
      <c r="O4256" s="1">
        <v>40768.788715277777</v>
      </c>
    </row>
    <row r="4257" spans="1:15" x14ac:dyDescent="0.35">
      <c r="A4257" t="s">
        <v>15</v>
      </c>
      <c r="B4257" t="s">
        <v>25</v>
      </c>
      <c r="C4257">
        <v>242315</v>
      </c>
      <c r="D4257" t="s">
        <v>17</v>
      </c>
      <c r="E4257" t="s">
        <v>18</v>
      </c>
      <c r="F4257" t="s">
        <v>19</v>
      </c>
      <c r="G4257" t="s">
        <v>20</v>
      </c>
      <c r="I4257" t="s">
        <v>22</v>
      </c>
      <c r="K4257" t="s">
        <v>31</v>
      </c>
      <c r="N4257" t="s">
        <v>24</v>
      </c>
      <c r="O4257" s="1">
        <v>40768.823171296295</v>
      </c>
    </row>
    <row r="4258" spans="1:15" x14ac:dyDescent="0.35">
      <c r="A4258" t="s">
        <v>327</v>
      </c>
      <c r="B4258" t="s">
        <v>16</v>
      </c>
      <c r="C4258">
        <v>53752</v>
      </c>
      <c r="D4258" t="s">
        <v>17</v>
      </c>
      <c r="E4258" t="s">
        <v>18</v>
      </c>
      <c r="F4258" t="s">
        <v>19</v>
      </c>
      <c r="G4258" t="s">
        <v>27</v>
      </c>
      <c r="H4258" t="s">
        <v>860</v>
      </c>
      <c r="I4258" t="s">
        <v>144</v>
      </c>
      <c r="N4258" t="s">
        <v>24</v>
      </c>
      <c r="O4258" s="1">
        <v>40769.407777777778</v>
      </c>
    </row>
    <row r="4259" spans="1:15" x14ac:dyDescent="0.35">
      <c r="A4259" t="s">
        <v>327</v>
      </c>
      <c r="B4259" t="s">
        <v>1112</v>
      </c>
      <c r="C4259">
        <v>294136</v>
      </c>
      <c r="D4259" t="s">
        <v>17</v>
      </c>
      <c r="E4259" t="s">
        <v>18</v>
      </c>
      <c r="F4259" t="s">
        <v>19</v>
      </c>
      <c r="G4259" t="s">
        <v>20</v>
      </c>
      <c r="I4259" t="s">
        <v>180</v>
      </c>
      <c r="N4259" t="s">
        <v>24</v>
      </c>
      <c r="O4259" s="1">
        <v>40769.5466087963</v>
      </c>
    </row>
    <row r="4260" spans="1:15" x14ac:dyDescent="0.35">
      <c r="A4260" t="s">
        <v>15</v>
      </c>
      <c r="B4260" t="s">
        <v>25</v>
      </c>
      <c r="C4260">
        <v>788439</v>
      </c>
      <c r="D4260" t="s">
        <v>17</v>
      </c>
      <c r="E4260" t="s">
        <v>18</v>
      </c>
      <c r="F4260" t="s">
        <v>19</v>
      </c>
      <c r="G4260" t="s">
        <v>20</v>
      </c>
      <c r="H4260" t="s">
        <v>1152</v>
      </c>
      <c r="I4260" t="s">
        <v>22</v>
      </c>
      <c r="K4260" t="s">
        <v>31</v>
      </c>
      <c r="N4260" t="s">
        <v>24</v>
      </c>
      <c r="O4260" s="1">
        <v>40769.575810185182</v>
      </c>
    </row>
    <row r="4261" spans="1:15" x14ac:dyDescent="0.35">
      <c r="A4261" t="s">
        <v>15</v>
      </c>
      <c r="B4261" t="s">
        <v>25</v>
      </c>
      <c r="C4261">
        <v>860792</v>
      </c>
      <c r="D4261" t="s">
        <v>17</v>
      </c>
      <c r="E4261" t="s">
        <v>18</v>
      </c>
      <c r="F4261" t="s">
        <v>19</v>
      </c>
      <c r="G4261" t="s">
        <v>20</v>
      </c>
      <c r="H4261" t="s">
        <v>2587</v>
      </c>
      <c r="I4261" t="s">
        <v>22</v>
      </c>
      <c r="N4261" t="s">
        <v>24</v>
      </c>
      <c r="O4261" s="1">
        <v>40769.623819444445</v>
      </c>
    </row>
    <row r="4262" spans="1:15" x14ac:dyDescent="0.35">
      <c r="A4262" t="s">
        <v>15</v>
      </c>
      <c r="B4262" t="s">
        <v>25</v>
      </c>
      <c r="C4262">
        <v>334628</v>
      </c>
      <c r="D4262" t="s">
        <v>17</v>
      </c>
      <c r="E4262" t="s">
        <v>18</v>
      </c>
      <c r="F4262" t="s">
        <v>19</v>
      </c>
      <c r="G4262" t="s">
        <v>20</v>
      </c>
      <c r="H4262" t="s">
        <v>1622</v>
      </c>
      <c r="I4262" t="s">
        <v>22</v>
      </c>
      <c r="K4262" t="s">
        <v>195</v>
      </c>
      <c r="N4262" t="s">
        <v>24</v>
      </c>
      <c r="O4262" s="1">
        <v>40769.770995370367</v>
      </c>
    </row>
    <row r="4263" spans="1:15" x14ac:dyDescent="0.35">
      <c r="A4263" t="s">
        <v>327</v>
      </c>
      <c r="B4263" t="s">
        <v>25</v>
      </c>
      <c r="C4263">
        <v>544763</v>
      </c>
      <c r="D4263" t="s">
        <v>17</v>
      </c>
      <c r="E4263" t="s">
        <v>18</v>
      </c>
      <c r="F4263" t="s">
        <v>34</v>
      </c>
      <c r="H4263" t="s">
        <v>2065</v>
      </c>
      <c r="I4263" t="s">
        <v>22</v>
      </c>
      <c r="M4263" t="s">
        <v>2066</v>
      </c>
      <c r="N4263" t="s">
        <v>24</v>
      </c>
      <c r="O4263" s="1">
        <v>40769.834479166668</v>
      </c>
    </row>
    <row r="4264" spans="1:15" x14ac:dyDescent="0.35">
      <c r="A4264" t="s">
        <v>500</v>
      </c>
      <c r="B4264" t="s">
        <v>25</v>
      </c>
      <c r="C4264">
        <v>117291</v>
      </c>
      <c r="D4264" t="s">
        <v>17</v>
      </c>
      <c r="E4264" t="s">
        <v>18</v>
      </c>
      <c r="H4264" t="s">
        <v>1133</v>
      </c>
      <c r="I4264" t="s">
        <v>144</v>
      </c>
      <c r="N4264" t="s">
        <v>24</v>
      </c>
      <c r="O4264" s="1">
        <v>40770.400509259256</v>
      </c>
    </row>
    <row r="4265" spans="1:15" x14ac:dyDescent="0.35">
      <c r="A4265" t="s">
        <v>972</v>
      </c>
      <c r="B4265" t="s">
        <v>25</v>
      </c>
      <c r="C4265">
        <v>181973</v>
      </c>
      <c r="D4265" t="s">
        <v>17</v>
      </c>
      <c r="E4265" t="s">
        <v>18</v>
      </c>
      <c r="H4265" t="s">
        <v>1312</v>
      </c>
      <c r="I4265" t="s">
        <v>22</v>
      </c>
      <c r="M4265" t="s">
        <v>1313</v>
      </c>
      <c r="N4265" t="s">
        <v>24</v>
      </c>
      <c r="O4265" s="1">
        <v>40770.645555555559</v>
      </c>
    </row>
    <row r="4266" spans="1:15" x14ac:dyDescent="0.35">
      <c r="B4266" t="s">
        <v>1112</v>
      </c>
      <c r="C4266">
        <v>761831</v>
      </c>
      <c r="D4266" t="s">
        <v>17</v>
      </c>
      <c r="E4266" t="s">
        <v>18</v>
      </c>
      <c r="F4266" t="s">
        <v>19</v>
      </c>
      <c r="G4266" t="s">
        <v>20</v>
      </c>
      <c r="H4266" t="s">
        <v>382</v>
      </c>
      <c r="I4266" t="s">
        <v>22</v>
      </c>
      <c r="N4266" t="s">
        <v>24</v>
      </c>
      <c r="O4266" s="1">
        <v>40770.647569444445</v>
      </c>
    </row>
    <row r="4267" spans="1:15" x14ac:dyDescent="0.35">
      <c r="A4267" t="s">
        <v>15</v>
      </c>
      <c r="B4267" t="s">
        <v>16</v>
      </c>
      <c r="C4267">
        <v>651259</v>
      </c>
      <c r="D4267" t="s">
        <v>17</v>
      </c>
      <c r="E4267" t="s">
        <v>18</v>
      </c>
      <c r="F4267" t="s">
        <v>34</v>
      </c>
      <c r="G4267" t="s">
        <v>20</v>
      </c>
      <c r="H4267" t="s">
        <v>2246</v>
      </c>
      <c r="I4267" t="s">
        <v>22</v>
      </c>
      <c r="N4267" t="s">
        <v>24</v>
      </c>
      <c r="O4267" s="1">
        <v>40770.750335648147</v>
      </c>
    </row>
    <row r="4268" spans="1:15" x14ac:dyDescent="0.35">
      <c r="A4268" t="s">
        <v>500</v>
      </c>
      <c r="B4268" t="s">
        <v>25</v>
      </c>
      <c r="C4268">
        <v>45957</v>
      </c>
      <c r="D4268" t="s">
        <v>17</v>
      </c>
      <c r="E4268" t="s">
        <v>18</v>
      </c>
      <c r="F4268" t="s">
        <v>19</v>
      </c>
      <c r="G4268" t="s">
        <v>27</v>
      </c>
      <c r="H4268" t="s">
        <v>475</v>
      </c>
      <c r="I4268" t="s">
        <v>22</v>
      </c>
      <c r="N4268" t="s">
        <v>24</v>
      </c>
      <c r="O4268" s="1">
        <v>40771.476770833331</v>
      </c>
    </row>
    <row r="4269" spans="1:15" x14ac:dyDescent="0.35">
      <c r="A4269" t="s">
        <v>327</v>
      </c>
      <c r="B4269" t="s">
        <v>16</v>
      </c>
      <c r="C4269">
        <v>103010</v>
      </c>
      <c r="D4269" t="s">
        <v>17</v>
      </c>
      <c r="E4269" t="s">
        <v>18</v>
      </c>
      <c r="F4269" t="s">
        <v>19</v>
      </c>
      <c r="G4269" t="s">
        <v>27</v>
      </c>
      <c r="H4269" t="s">
        <v>546</v>
      </c>
      <c r="I4269" t="s">
        <v>22</v>
      </c>
      <c r="N4269" t="s">
        <v>24</v>
      </c>
      <c r="O4269" s="1">
        <v>40771.489421296297</v>
      </c>
    </row>
    <row r="4270" spans="1:15" x14ac:dyDescent="0.35">
      <c r="A4270" t="s">
        <v>221</v>
      </c>
      <c r="B4270" t="s">
        <v>16</v>
      </c>
      <c r="C4270">
        <v>4286</v>
      </c>
      <c r="D4270" t="s">
        <v>17</v>
      </c>
      <c r="E4270" t="s">
        <v>18</v>
      </c>
      <c r="F4270" t="s">
        <v>19</v>
      </c>
      <c r="H4270" t="s">
        <v>234</v>
      </c>
      <c r="I4270" t="s">
        <v>86</v>
      </c>
      <c r="K4270" t="s">
        <v>84</v>
      </c>
      <c r="M4270" t="s">
        <v>253</v>
      </c>
      <c r="N4270" t="s">
        <v>34</v>
      </c>
      <c r="O4270" s="1">
        <v>40771.564965277779</v>
      </c>
    </row>
    <row r="4271" spans="1:15" x14ac:dyDescent="0.35">
      <c r="A4271" t="s">
        <v>327</v>
      </c>
      <c r="B4271" t="s">
        <v>16</v>
      </c>
      <c r="C4271">
        <v>265801</v>
      </c>
      <c r="D4271" t="s">
        <v>17</v>
      </c>
      <c r="E4271" t="s">
        <v>18</v>
      </c>
      <c r="F4271" t="s">
        <v>34</v>
      </c>
      <c r="G4271" t="s">
        <v>20</v>
      </c>
      <c r="H4271" t="s">
        <v>74</v>
      </c>
      <c r="I4271" t="s">
        <v>22</v>
      </c>
      <c r="L4271" t="s">
        <v>1480</v>
      </c>
      <c r="M4271" t="s">
        <v>1481</v>
      </c>
      <c r="N4271" t="s">
        <v>24</v>
      </c>
      <c r="O4271" s="1">
        <v>40771.593877314815</v>
      </c>
    </row>
    <row r="4272" spans="1:15" x14ac:dyDescent="0.35">
      <c r="A4272" t="s">
        <v>15</v>
      </c>
      <c r="B4272" t="s">
        <v>16</v>
      </c>
      <c r="C4272">
        <v>351576</v>
      </c>
      <c r="D4272" t="s">
        <v>17</v>
      </c>
      <c r="E4272" t="s">
        <v>18</v>
      </c>
      <c r="F4272" t="s">
        <v>19</v>
      </c>
      <c r="I4272" t="s">
        <v>22</v>
      </c>
      <c r="N4272" t="s">
        <v>24</v>
      </c>
      <c r="O4272" s="1">
        <v>40771.776250000003</v>
      </c>
    </row>
    <row r="4273" spans="1:15" x14ac:dyDescent="0.35">
      <c r="A4273" t="s">
        <v>15</v>
      </c>
      <c r="B4273" t="s">
        <v>25</v>
      </c>
      <c r="C4273">
        <v>480521</v>
      </c>
      <c r="D4273" t="s">
        <v>17</v>
      </c>
      <c r="E4273" t="s">
        <v>18</v>
      </c>
      <c r="F4273" t="s">
        <v>19</v>
      </c>
      <c r="I4273" t="s">
        <v>22</v>
      </c>
      <c r="N4273" t="s">
        <v>24</v>
      </c>
      <c r="O4273" s="1">
        <v>40772.817476851851</v>
      </c>
    </row>
    <row r="4274" spans="1:15" x14ac:dyDescent="0.35">
      <c r="A4274" t="s">
        <v>15</v>
      </c>
      <c r="B4274" t="s">
        <v>25</v>
      </c>
      <c r="C4274">
        <v>771903</v>
      </c>
      <c r="D4274" t="s">
        <v>17</v>
      </c>
      <c r="E4274" t="s">
        <v>18</v>
      </c>
      <c r="H4274" t="s">
        <v>712</v>
      </c>
      <c r="I4274" t="s">
        <v>22</v>
      </c>
      <c r="N4274" t="s">
        <v>24</v>
      </c>
      <c r="O4274" s="1">
        <v>40772.838518518518</v>
      </c>
    </row>
    <row r="4275" spans="1:15" x14ac:dyDescent="0.35">
      <c r="A4275" t="s">
        <v>500</v>
      </c>
      <c r="B4275" t="s">
        <v>25</v>
      </c>
      <c r="C4275">
        <v>604202</v>
      </c>
      <c r="D4275" t="s">
        <v>17</v>
      </c>
      <c r="E4275" t="s">
        <v>18</v>
      </c>
      <c r="F4275" t="s">
        <v>34</v>
      </c>
      <c r="G4275" t="s">
        <v>20</v>
      </c>
      <c r="H4275" t="s">
        <v>89</v>
      </c>
      <c r="I4275" t="s">
        <v>22</v>
      </c>
      <c r="K4275" t="s">
        <v>462</v>
      </c>
      <c r="M4275" t="s">
        <v>2168</v>
      </c>
      <c r="N4275" t="s">
        <v>24</v>
      </c>
      <c r="O4275" s="1">
        <v>40774.029502314814</v>
      </c>
    </row>
    <row r="4276" spans="1:15" x14ac:dyDescent="0.35">
      <c r="A4276" t="s">
        <v>327</v>
      </c>
      <c r="B4276" t="s">
        <v>25</v>
      </c>
      <c r="C4276">
        <v>55939</v>
      </c>
      <c r="D4276" t="s">
        <v>17</v>
      </c>
      <c r="E4276" t="s">
        <v>18</v>
      </c>
      <c r="F4276" t="s">
        <v>19</v>
      </c>
      <c r="H4276" t="s">
        <v>172</v>
      </c>
      <c r="I4276" t="s">
        <v>22</v>
      </c>
      <c r="N4276" t="s">
        <v>24</v>
      </c>
      <c r="O4276" s="1">
        <v>40774.421076388891</v>
      </c>
    </row>
    <row r="4277" spans="1:15" x14ac:dyDescent="0.35">
      <c r="A4277" t="s">
        <v>15</v>
      </c>
      <c r="B4277" t="s">
        <v>25</v>
      </c>
      <c r="C4277">
        <v>490468</v>
      </c>
      <c r="D4277" t="s">
        <v>17</v>
      </c>
      <c r="E4277" t="s">
        <v>18</v>
      </c>
      <c r="F4277" t="s">
        <v>19</v>
      </c>
      <c r="I4277" t="s">
        <v>22</v>
      </c>
      <c r="N4277" t="s">
        <v>24</v>
      </c>
      <c r="O4277" s="1">
        <v>40774.4221412037</v>
      </c>
    </row>
    <row r="4278" spans="1:15" x14ac:dyDescent="0.35">
      <c r="A4278" t="s">
        <v>15</v>
      </c>
      <c r="B4278" t="s">
        <v>25</v>
      </c>
      <c r="C4278">
        <v>528253</v>
      </c>
      <c r="D4278" t="s">
        <v>17</v>
      </c>
      <c r="E4278" t="s">
        <v>18</v>
      </c>
      <c r="I4278" t="s">
        <v>22</v>
      </c>
      <c r="N4278" t="s">
        <v>24</v>
      </c>
      <c r="O4278" s="1">
        <v>40774.653634259259</v>
      </c>
    </row>
    <row r="4279" spans="1:15" x14ac:dyDescent="0.35">
      <c r="A4279" t="s">
        <v>327</v>
      </c>
      <c r="B4279" t="s">
        <v>16</v>
      </c>
      <c r="C4279">
        <v>99045</v>
      </c>
      <c r="D4279" t="s">
        <v>17</v>
      </c>
      <c r="E4279" t="s">
        <v>18</v>
      </c>
      <c r="F4279" t="s">
        <v>19</v>
      </c>
      <c r="I4279" t="s">
        <v>22</v>
      </c>
      <c r="N4279" t="s">
        <v>24</v>
      </c>
      <c r="O4279" s="1">
        <v>40774.656631944446</v>
      </c>
    </row>
    <row r="4280" spans="1:15" x14ac:dyDescent="0.35">
      <c r="A4280" t="s">
        <v>327</v>
      </c>
      <c r="B4280" t="s">
        <v>25</v>
      </c>
      <c r="C4280">
        <v>456328</v>
      </c>
      <c r="D4280" t="s">
        <v>17</v>
      </c>
      <c r="E4280" t="s">
        <v>18</v>
      </c>
      <c r="F4280" t="s">
        <v>19</v>
      </c>
      <c r="G4280" t="s">
        <v>20</v>
      </c>
      <c r="H4280" t="s">
        <v>630</v>
      </c>
      <c r="I4280" t="s">
        <v>144</v>
      </c>
      <c r="L4280">
        <v>1964</v>
      </c>
      <c r="M4280" t="s">
        <v>1925</v>
      </c>
      <c r="N4280" t="s">
        <v>24</v>
      </c>
      <c r="O4280" s="1">
        <v>40774.812430555554</v>
      </c>
    </row>
    <row r="4281" spans="1:15" x14ac:dyDescent="0.35">
      <c r="A4281" t="s">
        <v>500</v>
      </c>
      <c r="B4281" t="s">
        <v>25</v>
      </c>
      <c r="C4281">
        <v>93450</v>
      </c>
      <c r="D4281" t="s">
        <v>17</v>
      </c>
      <c r="E4281" t="s">
        <v>18</v>
      </c>
      <c r="F4281" t="s">
        <v>19</v>
      </c>
      <c r="G4281" t="s">
        <v>27</v>
      </c>
      <c r="H4281" t="s">
        <v>630</v>
      </c>
      <c r="I4281" t="s">
        <v>144</v>
      </c>
      <c r="M4281" t="s">
        <v>1065</v>
      </c>
      <c r="N4281" t="s">
        <v>24</v>
      </c>
      <c r="O4281" s="1">
        <v>40774.815289351849</v>
      </c>
    </row>
    <row r="4282" spans="1:15" x14ac:dyDescent="0.35">
      <c r="A4282" t="s">
        <v>15</v>
      </c>
      <c r="B4282" t="s">
        <v>16</v>
      </c>
      <c r="C4282">
        <v>267308</v>
      </c>
      <c r="D4282" t="s">
        <v>17</v>
      </c>
      <c r="E4282" t="s">
        <v>18</v>
      </c>
      <c r="I4282" t="s">
        <v>22</v>
      </c>
      <c r="N4282" t="s">
        <v>24</v>
      </c>
      <c r="O4282" s="1">
        <v>40775.27857638889</v>
      </c>
    </row>
    <row r="4283" spans="1:15" x14ac:dyDescent="0.35">
      <c r="A4283" t="s">
        <v>15</v>
      </c>
      <c r="B4283" t="s">
        <v>25</v>
      </c>
      <c r="C4283">
        <v>849927</v>
      </c>
      <c r="D4283" t="s">
        <v>17</v>
      </c>
      <c r="E4283" t="s">
        <v>18</v>
      </c>
      <c r="F4283" t="s">
        <v>19</v>
      </c>
      <c r="H4283" t="s">
        <v>71</v>
      </c>
      <c r="I4283" t="s">
        <v>22</v>
      </c>
      <c r="N4283" t="s">
        <v>24</v>
      </c>
      <c r="O4283" s="1">
        <v>40775.457233796296</v>
      </c>
    </row>
    <row r="4284" spans="1:15" x14ac:dyDescent="0.35">
      <c r="A4284" t="s">
        <v>15</v>
      </c>
      <c r="B4284" t="s">
        <v>25</v>
      </c>
      <c r="C4284">
        <v>834246</v>
      </c>
      <c r="D4284" t="s">
        <v>17</v>
      </c>
      <c r="E4284" t="s">
        <v>18</v>
      </c>
      <c r="F4284" t="s">
        <v>19</v>
      </c>
      <c r="G4284" t="s">
        <v>20</v>
      </c>
      <c r="H4284" t="s">
        <v>28</v>
      </c>
      <c r="I4284" t="s">
        <v>22</v>
      </c>
      <c r="N4284" t="s">
        <v>24</v>
      </c>
      <c r="O4284" s="1">
        <v>40776.076643518521</v>
      </c>
    </row>
    <row r="4285" spans="1:15" x14ac:dyDescent="0.35">
      <c r="A4285" t="s">
        <v>221</v>
      </c>
      <c r="B4285" t="s">
        <v>16</v>
      </c>
      <c r="C4285">
        <v>547165</v>
      </c>
      <c r="D4285" t="s">
        <v>17</v>
      </c>
      <c r="E4285" t="s">
        <v>18</v>
      </c>
      <c r="I4285" t="s">
        <v>22</v>
      </c>
      <c r="N4285" t="s">
        <v>24</v>
      </c>
      <c r="O4285" s="1">
        <v>40776.428078703706</v>
      </c>
    </row>
    <row r="4286" spans="1:15" x14ac:dyDescent="0.35">
      <c r="A4286" t="s">
        <v>221</v>
      </c>
      <c r="B4286" t="s">
        <v>25</v>
      </c>
      <c r="C4286">
        <v>431825</v>
      </c>
      <c r="D4286" t="s">
        <v>17</v>
      </c>
      <c r="E4286" t="s">
        <v>18</v>
      </c>
      <c r="F4286" t="s">
        <v>19</v>
      </c>
      <c r="G4286" t="s">
        <v>20</v>
      </c>
      <c r="H4286" t="s">
        <v>153</v>
      </c>
      <c r="I4286" t="s">
        <v>22</v>
      </c>
      <c r="K4286" t="s">
        <v>139</v>
      </c>
      <c r="N4286" t="s">
        <v>34</v>
      </c>
      <c r="O4286" s="1">
        <v>40776.843611111108</v>
      </c>
    </row>
    <row r="4287" spans="1:15" x14ac:dyDescent="0.35">
      <c r="A4287" t="s">
        <v>15</v>
      </c>
      <c r="B4287" t="s">
        <v>16</v>
      </c>
      <c r="C4287">
        <v>40576</v>
      </c>
      <c r="D4287" t="s">
        <v>17</v>
      </c>
      <c r="E4287" t="s">
        <v>18</v>
      </c>
      <c r="F4287" t="s">
        <v>19</v>
      </c>
      <c r="G4287" t="s">
        <v>27</v>
      </c>
      <c r="H4287" t="s">
        <v>777</v>
      </c>
      <c r="I4287" t="s">
        <v>22</v>
      </c>
      <c r="N4287" t="s">
        <v>24</v>
      </c>
      <c r="O4287" s="1">
        <v>40777.667870370373</v>
      </c>
    </row>
    <row r="4288" spans="1:15" x14ac:dyDescent="0.35">
      <c r="A4288" t="s">
        <v>15</v>
      </c>
      <c r="B4288" t="s">
        <v>16</v>
      </c>
      <c r="C4288">
        <v>38079</v>
      </c>
      <c r="D4288" t="s">
        <v>17</v>
      </c>
      <c r="E4288" t="s">
        <v>18</v>
      </c>
      <c r="F4288" t="s">
        <v>19</v>
      </c>
      <c r="G4288" t="s">
        <v>27</v>
      </c>
      <c r="H4288" t="s">
        <v>764</v>
      </c>
      <c r="I4288" t="s">
        <v>144</v>
      </c>
      <c r="M4288" t="s">
        <v>765</v>
      </c>
      <c r="N4288" t="s">
        <v>24</v>
      </c>
      <c r="O4288" s="1">
        <v>40777.872013888889</v>
      </c>
    </row>
    <row r="4289" spans="1:15" x14ac:dyDescent="0.35">
      <c r="A4289" t="s">
        <v>221</v>
      </c>
      <c r="B4289" t="s">
        <v>25</v>
      </c>
      <c r="C4289">
        <v>7494</v>
      </c>
      <c r="D4289" t="s">
        <v>17</v>
      </c>
      <c r="E4289" t="s">
        <v>18</v>
      </c>
      <c r="G4289" t="s">
        <v>27</v>
      </c>
      <c r="H4289" t="s">
        <v>28</v>
      </c>
      <c r="I4289" t="s">
        <v>144</v>
      </c>
      <c r="N4289" t="s">
        <v>34</v>
      </c>
      <c r="O4289" s="1">
        <v>40778.031655092593</v>
      </c>
    </row>
    <row r="4290" spans="1:15" x14ac:dyDescent="0.35">
      <c r="A4290" t="s">
        <v>327</v>
      </c>
      <c r="B4290" t="s">
        <v>25</v>
      </c>
      <c r="C4290">
        <v>201177</v>
      </c>
      <c r="D4290" t="s">
        <v>17</v>
      </c>
      <c r="E4290" t="s">
        <v>18</v>
      </c>
      <c r="I4290" t="s">
        <v>22</v>
      </c>
      <c r="N4290" t="s">
        <v>24</v>
      </c>
      <c r="O4290" s="1">
        <v>40778.125625000001</v>
      </c>
    </row>
    <row r="4291" spans="1:15" x14ac:dyDescent="0.35">
      <c r="A4291" t="s">
        <v>15</v>
      </c>
      <c r="B4291" t="s">
        <v>25</v>
      </c>
      <c r="C4291">
        <v>773341</v>
      </c>
      <c r="D4291" t="s">
        <v>17</v>
      </c>
      <c r="E4291" t="s">
        <v>18</v>
      </c>
      <c r="F4291" t="s">
        <v>19</v>
      </c>
      <c r="G4291" t="s">
        <v>20</v>
      </c>
      <c r="H4291" t="s">
        <v>1427</v>
      </c>
      <c r="I4291" t="s">
        <v>22</v>
      </c>
      <c r="N4291" t="s">
        <v>24</v>
      </c>
      <c r="O4291" s="1">
        <v>40778.454432870371</v>
      </c>
    </row>
    <row r="4292" spans="1:15" x14ac:dyDescent="0.35">
      <c r="A4292" t="s">
        <v>327</v>
      </c>
      <c r="B4292" t="s">
        <v>16</v>
      </c>
      <c r="C4292">
        <v>163379</v>
      </c>
      <c r="D4292" t="s">
        <v>17</v>
      </c>
      <c r="E4292" t="s">
        <v>18</v>
      </c>
      <c r="F4292" t="s">
        <v>19</v>
      </c>
      <c r="H4292" t="s">
        <v>232</v>
      </c>
      <c r="I4292" t="s">
        <v>22</v>
      </c>
      <c r="N4292" t="s">
        <v>24</v>
      </c>
      <c r="O4292" s="1">
        <v>40778.855115740742</v>
      </c>
    </row>
    <row r="4293" spans="1:15" x14ac:dyDescent="0.35">
      <c r="A4293" t="s">
        <v>500</v>
      </c>
      <c r="B4293" t="s">
        <v>25</v>
      </c>
      <c r="C4293">
        <v>110169</v>
      </c>
      <c r="D4293" t="s">
        <v>17</v>
      </c>
      <c r="E4293" t="s">
        <v>18</v>
      </c>
      <c r="F4293" t="s">
        <v>19</v>
      </c>
      <c r="G4293" t="s">
        <v>27</v>
      </c>
      <c r="H4293" t="s">
        <v>89</v>
      </c>
      <c r="I4293" t="s">
        <v>22</v>
      </c>
      <c r="K4293" t="s">
        <v>139</v>
      </c>
      <c r="L4293">
        <v>1955</v>
      </c>
      <c r="N4293" t="s">
        <v>24</v>
      </c>
      <c r="O4293" s="1">
        <v>40778.90283564815</v>
      </c>
    </row>
    <row r="4294" spans="1:15" x14ac:dyDescent="0.35">
      <c r="A4294" t="s">
        <v>972</v>
      </c>
      <c r="B4294" t="s">
        <v>25</v>
      </c>
      <c r="C4294">
        <v>86197</v>
      </c>
      <c r="D4294" t="s">
        <v>17</v>
      </c>
      <c r="E4294" t="s">
        <v>18</v>
      </c>
      <c r="F4294" t="s">
        <v>19</v>
      </c>
      <c r="G4294" t="s">
        <v>27</v>
      </c>
      <c r="H4294" t="s">
        <v>153</v>
      </c>
      <c r="I4294" t="s">
        <v>22</v>
      </c>
      <c r="N4294" t="s">
        <v>24</v>
      </c>
      <c r="O4294" s="1">
        <v>40779.529594907406</v>
      </c>
    </row>
    <row r="4295" spans="1:15" x14ac:dyDescent="0.35">
      <c r="A4295" t="s">
        <v>15</v>
      </c>
      <c r="B4295" t="s">
        <v>16</v>
      </c>
      <c r="C4295">
        <v>368116</v>
      </c>
      <c r="D4295" t="s">
        <v>17</v>
      </c>
      <c r="E4295" t="s">
        <v>18</v>
      </c>
      <c r="F4295" t="s">
        <v>19</v>
      </c>
      <c r="G4295" t="s">
        <v>20</v>
      </c>
      <c r="I4295" t="s">
        <v>22</v>
      </c>
      <c r="N4295" t="s">
        <v>24</v>
      </c>
      <c r="O4295" s="1">
        <v>40779.571782407409</v>
      </c>
    </row>
    <row r="4296" spans="1:15" x14ac:dyDescent="0.35">
      <c r="A4296" t="s">
        <v>146</v>
      </c>
      <c r="B4296" t="s">
        <v>25</v>
      </c>
      <c r="C4296">
        <v>2606</v>
      </c>
      <c r="D4296" t="s">
        <v>17</v>
      </c>
      <c r="E4296" t="s">
        <v>18</v>
      </c>
      <c r="G4296" t="s">
        <v>27</v>
      </c>
      <c r="H4296" t="s">
        <v>135</v>
      </c>
      <c r="I4296" t="s">
        <v>22</v>
      </c>
      <c r="N4296" t="s">
        <v>24</v>
      </c>
      <c r="O4296" s="1">
        <v>40779.717789351853</v>
      </c>
    </row>
    <row r="4297" spans="1:15" x14ac:dyDescent="0.35">
      <c r="A4297" t="s">
        <v>15</v>
      </c>
      <c r="B4297" t="s">
        <v>25</v>
      </c>
      <c r="C4297">
        <v>701187</v>
      </c>
      <c r="D4297" t="s">
        <v>17</v>
      </c>
      <c r="E4297" t="s">
        <v>18</v>
      </c>
      <c r="F4297" t="s">
        <v>96</v>
      </c>
      <c r="G4297" t="s">
        <v>20</v>
      </c>
      <c r="H4297" t="s">
        <v>791</v>
      </c>
      <c r="I4297" t="s">
        <v>22</v>
      </c>
      <c r="L4297">
        <v>1973</v>
      </c>
      <c r="N4297" t="s">
        <v>24</v>
      </c>
      <c r="O4297" s="1">
        <v>40779.755983796298</v>
      </c>
    </row>
    <row r="4298" spans="1:15" x14ac:dyDescent="0.35">
      <c r="A4298" t="s">
        <v>15</v>
      </c>
      <c r="B4298" t="s">
        <v>25</v>
      </c>
      <c r="C4298">
        <v>986936</v>
      </c>
      <c r="D4298" t="s">
        <v>17</v>
      </c>
      <c r="E4298" t="s">
        <v>18</v>
      </c>
      <c r="I4298" t="s">
        <v>22</v>
      </c>
      <c r="N4298" t="s">
        <v>24</v>
      </c>
      <c r="O4298" s="1">
        <v>40780.461284722223</v>
      </c>
    </row>
    <row r="4299" spans="1:15" x14ac:dyDescent="0.35">
      <c r="A4299" t="s">
        <v>15</v>
      </c>
      <c r="B4299" t="s">
        <v>16</v>
      </c>
      <c r="C4299">
        <v>464869</v>
      </c>
      <c r="D4299" t="s">
        <v>17</v>
      </c>
      <c r="E4299" t="s">
        <v>18</v>
      </c>
      <c r="F4299" t="s">
        <v>34</v>
      </c>
      <c r="I4299" t="s">
        <v>22</v>
      </c>
      <c r="N4299" t="s">
        <v>24</v>
      </c>
      <c r="O4299" s="1">
        <v>40780.545937499999</v>
      </c>
    </row>
    <row r="4300" spans="1:15" x14ac:dyDescent="0.35">
      <c r="A4300" t="s">
        <v>972</v>
      </c>
      <c r="B4300" t="s">
        <v>25</v>
      </c>
      <c r="C4300">
        <v>385175</v>
      </c>
      <c r="D4300" t="s">
        <v>17</v>
      </c>
      <c r="E4300" t="s">
        <v>18</v>
      </c>
      <c r="F4300" t="s">
        <v>19</v>
      </c>
      <c r="G4300" t="s">
        <v>20</v>
      </c>
      <c r="H4300" t="s">
        <v>239</v>
      </c>
      <c r="I4300" t="s">
        <v>22</v>
      </c>
      <c r="K4300" t="s">
        <v>493</v>
      </c>
      <c r="N4300" t="s">
        <v>24</v>
      </c>
      <c r="O4300" s="1">
        <v>40780.567858796298</v>
      </c>
    </row>
    <row r="4301" spans="1:15" x14ac:dyDescent="0.35">
      <c r="A4301" t="s">
        <v>1381</v>
      </c>
      <c r="B4301" t="s">
        <v>25</v>
      </c>
      <c r="C4301">
        <v>580703</v>
      </c>
      <c r="D4301" t="s">
        <v>17</v>
      </c>
      <c r="E4301" t="s">
        <v>18</v>
      </c>
      <c r="F4301" t="s">
        <v>34</v>
      </c>
      <c r="G4301" t="s">
        <v>20</v>
      </c>
      <c r="H4301" t="s">
        <v>407</v>
      </c>
      <c r="I4301" t="s">
        <v>22</v>
      </c>
      <c r="M4301" t="s">
        <v>2127</v>
      </c>
      <c r="N4301" t="s">
        <v>24</v>
      </c>
      <c r="O4301" s="1">
        <v>40781.410960648151</v>
      </c>
    </row>
    <row r="4302" spans="1:15" x14ac:dyDescent="0.35">
      <c r="A4302" t="s">
        <v>972</v>
      </c>
      <c r="B4302" t="s">
        <v>25</v>
      </c>
      <c r="C4302">
        <v>621432</v>
      </c>
      <c r="D4302" t="s">
        <v>17</v>
      </c>
      <c r="E4302" t="s">
        <v>18</v>
      </c>
      <c r="F4302" t="s">
        <v>96</v>
      </c>
      <c r="G4302" t="s">
        <v>20</v>
      </c>
      <c r="I4302" t="s">
        <v>114</v>
      </c>
      <c r="K4302" t="s">
        <v>195</v>
      </c>
      <c r="N4302" t="s">
        <v>24</v>
      </c>
      <c r="O4302" s="1">
        <v>40781.453333333331</v>
      </c>
    </row>
    <row r="4303" spans="1:15" x14ac:dyDescent="0.35">
      <c r="A4303" t="s">
        <v>560</v>
      </c>
      <c r="B4303" t="s">
        <v>25</v>
      </c>
      <c r="C4303">
        <v>339352</v>
      </c>
      <c r="D4303" t="s">
        <v>17</v>
      </c>
      <c r="E4303" t="s">
        <v>18</v>
      </c>
      <c r="F4303" t="s">
        <v>19</v>
      </c>
      <c r="G4303" t="s">
        <v>20</v>
      </c>
      <c r="H4303" t="s">
        <v>446</v>
      </c>
      <c r="I4303" t="s">
        <v>22</v>
      </c>
      <c r="J4303">
        <v>459</v>
      </c>
      <c r="K4303" t="s">
        <v>195</v>
      </c>
      <c r="L4303">
        <v>1959</v>
      </c>
      <c r="M4303" t="s">
        <v>1646</v>
      </c>
      <c r="N4303" t="s">
        <v>24</v>
      </c>
      <c r="O4303" s="1">
        <v>40782.439305555556</v>
      </c>
    </row>
    <row r="4304" spans="1:15" x14ac:dyDescent="0.35">
      <c r="A4304" t="s">
        <v>95</v>
      </c>
      <c r="B4304" t="s">
        <v>25</v>
      </c>
      <c r="C4304">
        <v>1059</v>
      </c>
      <c r="D4304" t="s">
        <v>73</v>
      </c>
      <c r="E4304" t="s">
        <v>18</v>
      </c>
      <c r="F4304" t="s">
        <v>19</v>
      </c>
      <c r="G4304" t="s">
        <v>27</v>
      </c>
      <c r="H4304" t="s">
        <v>50</v>
      </c>
      <c r="I4304" t="s">
        <v>108</v>
      </c>
      <c r="K4304" t="s">
        <v>31</v>
      </c>
      <c r="N4304" t="s">
        <v>24</v>
      </c>
      <c r="O4304" s="1">
        <v>40782.631527777776</v>
      </c>
    </row>
    <row r="4305" spans="1:15" x14ac:dyDescent="0.35">
      <c r="A4305" t="s">
        <v>221</v>
      </c>
      <c r="B4305" t="s">
        <v>25</v>
      </c>
      <c r="C4305">
        <v>709993</v>
      </c>
      <c r="D4305" t="s">
        <v>17</v>
      </c>
      <c r="E4305" t="s">
        <v>18</v>
      </c>
      <c r="F4305" t="s">
        <v>19</v>
      </c>
      <c r="G4305" t="s">
        <v>20</v>
      </c>
      <c r="H4305" t="s">
        <v>2348</v>
      </c>
      <c r="I4305" t="s">
        <v>114</v>
      </c>
      <c r="K4305" t="s">
        <v>132</v>
      </c>
      <c r="N4305" t="s">
        <v>34</v>
      </c>
      <c r="O4305" s="1">
        <v>40782.939918981479</v>
      </c>
    </row>
    <row r="4306" spans="1:15" x14ac:dyDescent="0.35">
      <c r="A4306" t="s">
        <v>327</v>
      </c>
      <c r="B4306" t="s">
        <v>25</v>
      </c>
      <c r="C4306">
        <v>493254</v>
      </c>
      <c r="D4306" t="s">
        <v>17</v>
      </c>
      <c r="E4306" t="s">
        <v>18</v>
      </c>
      <c r="F4306" t="s">
        <v>19</v>
      </c>
      <c r="G4306" t="s">
        <v>20</v>
      </c>
      <c r="H4306" t="s">
        <v>88</v>
      </c>
      <c r="I4306" t="s">
        <v>22</v>
      </c>
      <c r="L4306">
        <v>1966</v>
      </c>
      <c r="N4306" t="s">
        <v>24</v>
      </c>
      <c r="O4306" s="1">
        <v>40782.979143518518</v>
      </c>
    </row>
    <row r="4307" spans="1:15" x14ac:dyDescent="0.35">
      <c r="A4307" t="s">
        <v>59</v>
      </c>
      <c r="B4307" t="s">
        <v>16</v>
      </c>
      <c r="C4307">
        <v>28892</v>
      </c>
      <c r="D4307" t="s">
        <v>17</v>
      </c>
      <c r="E4307" t="s">
        <v>18</v>
      </c>
      <c r="F4307" t="s">
        <v>19</v>
      </c>
      <c r="G4307" t="s">
        <v>27</v>
      </c>
      <c r="H4307" t="s">
        <v>234</v>
      </c>
      <c r="I4307" t="s">
        <v>22</v>
      </c>
      <c r="N4307" t="s">
        <v>24</v>
      </c>
      <c r="O4307" s="1">
        <v>40783.056041666663</v>
      </c>
    </row>
    <row r="4308" spans="1:15" x14ac:dyDescent="0.35">
      <c r="A4308" t="s">
        <v>221</v>
      </c>
      <c r="B4308" t="s">
        <v>25</v>
      </c>
      <c r="C4308">
        <v>764124</v>
      </c>
      <c r="D4308" t="s">
        <v>17</v>
      </c>
      <c r="E4308" t="s">
        <v>18</v>
      </c>
      <c r="I4308" t="s">
        <v>22</v>
      </c>
      <c r="N4308" t="s">
        <v>24</v>
      </c>
      <c r="O4308" s="1">
        <v>40783.475358796299</v>
      </c>
    </row>
    <row r="4309" spans="1:15" x14ac:dyDescent="0.35">
      <c r="A4309" t="s">
        <v>15</v>
      </c>
      <c r="B4309" t="s">
        <v>25</v>
      </c>
      <c r="C4309">
        <v>819577</v>
      </c>
      <c r="D4309" t="s">
        <v>17</v>
      </c>
      <c r="E4309" t="s">
        <v>18</v>
      </c>
      <c r="F4309" t="s">
        <v>19</v>
      </c>
      <c r="I4309" t="s">
        <v>22</v>
      </c>
      <c r="N4309" t="s">
        <v>24</v>
      </c>
      <c r="O4309" s="1">
        <v>40783.64271990741</v>
      </c>
    </row>
    <row r="4310" spans="1:15" x14ac:dyDescent="0.35">
      <c r="A4310" t="s">
        <v>15</v>
      </c>
      <c r="B4310" t="s">
        <v>25</v>
      </c>
      <c r="C4310">
        <v>398200</v>
      </c>
      <c r="D4310" t="s">
        <v>17</v>
      </c>
      <c r="E4310" t="s">
        <v>18</v>
      </c>
      <c r="F4310" t="s">
        <v>96</v>
      </c>
      <c r="G4310" t="s">
        <v>20</v>
      </c>
      <c r="I4310" t="s">
        <v>22</v>
      </c>
      <c r="N4310" t="s">
        <v>24</v>
      </c>
      <c r="O4310" s="1">
        <v>40783.706145833334</v>
      </c>
    </row>
    <row r="4311" spans="1:15" x14ac:dyDescent="0.35">
      <c r="A4311" t="s">
        <v>327</v>
      </c>
      <c r="B4311" t="s">
        <v>25</v>
      </c>
      <c r="C4311">
        <v>71089</v>
      </c>
      <c r="D4311" t="s">
        <v>17</v>
      </c>
      <c r="E4311" t="s">
        <v>18</v>
      </c>
      <c r="F4311" t="s">
        <v>19</v>
      </c>
      <c r="I4311" t="s">
        <v>22</v>
      </c>
      <c r="N4311" t="s">
        <v>24</v>
      </c>
      <c r="O4311" s="1">
        <v>40783.820879629631</v>
      </c>
    </row>
    <row r="4312" spans="1:15" x14ac:dyDescent="0.35">
      <c r="A4312" t="s">
        <v>972</v>
      </c>
      <c r="B4312" t="s">
        <v>25</v>
      </c>
      <c r="C4312">
        <v>181895</v>
      </c>
      <c r="D4312" t="s">
        <v>17</v>
      </c>
      <c r="E4312" t="s">
        <v>18</v>
      </c>
      <c r="F4312" t="s">
        <v>19</v>
      </c>
      <c r="G4312" t="s">
        <v>20</v>
      </c>
      <c r="I4312" t="s">
        <v>22</v>
      </c>
      <c r="J4312">
        <v>460</v>
      </c>
      <c r="K4312" t="s">
        <v>250</v>
      </c>
      <c r="N4312" t="s">
        <v>24</v>
      </c>
      <c r="O4312" s="1">
        <v>40783.871967592589</v>
      </c>
    </row>
    <row r="4313" spans="1:15" x14ac:dyDescent="0.35">
      <c r="A4313" t="s">
        <v>759</v>
      </c>
      <c r="B4313" t="s">
        <v>25</v>
      </c>
      <c r="C4313">
        <v>953670</v>
      </c>
      <c r="D4313" t="s">
        <v>17</v>
      </c>
      <c r="E4313" t="s">
        <v>18</v>
      </c>
      <c r="F4313" t="s">
        <v>34</v>
      </c>
      <c r="G4313" t="s">
        <v>20</v>
      </c>
      <c r="H4313" t="s">
        <v>471</v>
      </c>
      <c r="I4313" t="s">
        <v>22</v>
      </c>
      <c r="J4313">
        <v>460</v>
      </c>
      <c r="K4313" t="s">
        <v>807</v>
      </c>
      <c r="M4313" t="s">
        <v>2744</v>
      </c>
      <c r="N4313" t="s">
        <v>24</v>
      </c>
      <c r="O4313" s="1">
        <v>40783.874849537038</v>
      </c>
    </row>
    <row r="4314" spans="1:15" x14ac:dyDescent="0.35">
      <c r="A4314" t="s">
        <v>972</v>
      </c>
      <c r="B4314" t="s">
        <v>25</v>
      </c>
      <c r="C4314">
        <v>176389</v>
      </c>
      <c r="D4314" t="s">
        <v>17</v>
      </c>
      <c r="E4314" t="s">
        <v>18</v>
      </c>
      <c r="F4314" t="s">
        <v>19</v>
      </c>
      <c r="G4314" t="s">
        <v>20</v>
      </c>
      <c r="H4314" t="s">
        <v>1305</v>
      </c>
      <c r="I4314" t="s">
        <v>22</v>
      </c>
      <c r="K4314" t="s">
        <v>197</v>
      </c>
      <c r="M4314" t="s">
        <v>1306</v>
      </c>
      <c r="N4314" t="s">
        <v>24</v>
      </c>
      <c r="O4314" s="1">
        <v>40783.97111111111</v>
      </c>
    </row>
    <row r="4315" spans="1:15" x14ac:dyDescent="0.35">
      <c r="A4315" t="s">
        <v>15</v>
      </c>
      <c r="B4315" t="s">
        <v>25</v>
      </c>
      <c r="C4315">
        <v>213424</v>
      </c>
      <c r="D4315" t="s">
        <v>17</v>
      </c>
      <c r="E4315" t="s">
        <v>18</v>
      </c>
      <c r="F4315" t="s">
        <v>19</v>
      </c>
      <c r="G4315" t="s">
        <v>20</v>
      </c>
      <c r="H4315" t="s">
        <v>1305</v>
      </c>
      <c r="I4315" t="s">
        <v>22</v>
      </c>
      <c r="M4315" t="s">
        <v>1376</v>
      </c>
      <c r="N4315" t="s">
        <v>24</v>
      </c>
      <c r="O4315" s="1">
        <v>40783.998344907406</v>
      </c>
    </row>
    <row r="4316" spans="1:15" x14ac:dyDescent="0.35">
      <c r="A4316" t="s">
        <v>221</v>
      </c>
      <c r="B4316" t="s">
        <v>25</v>
      </c>
      <c r="C4316">
        <v>9768</v>
      </c>
      <c r="D4316" t="s">
        <v>17</v>
      </c>
      <c r="E4316" t="s">
        <v>18</v>
      </c>
      <c r="F4316" t="s">
        <v>19</v>
      </c>
      <c r="G4316" t="s">
        <v>27</v>
      </c>
      <c r="H4316" t="s">
        <v>135</v>
      </c>
      <c r="I4316" t="s">
        <v>22</v>
      </c>
      <c r="L4316" t="s">
        <v>419</v>
      </c>
      <c r="M4316" t="s">
        <v>420</v>
      </c>
      <c r="N4316" t="s">
        <v>34</v>
      </c>
      <c r="O4316" s="1">
        <v>40784.396041666667</v>
      </c>
    </row>
    <row r="4317" spans="1:15" x14ac:dyDescent="0.35">
      <c r="A4317" t="s">
        <v>15</v>
      </c>
      <c r="B4317" t="s">
        <v>25</v>
      </c>
      <c r="C4317">
        <v>281587</v>
      </c>
      <c r="D4317" t="s">
        <v>17</v>
      </c>
      <c r="E4317" t="s">
        <v>18</v>
      </c>
      <c r="F4317" t="s">
        <v>34</v>
      </c>
      <c r="G4317" t="s">
        <v>20</v>
      </c>
      <c r="H4317" t="s">
        <v>74</v>
      </c>
      <c r="I4317" t="s">
        <v>264</v>
      </c>
      <c r="N4317" t="s">
        <v>24</v>
      </c>
      <c r="O4317" s="1">
        <v>40784.765266203707</v>
      </c>
    </row>
    <row r="4318" spans="1:15" x14ac:dyDescent="0.35">
      <c r="A4318" t="s">
        <v>221</v>
      </c>
      <c r="B4318" t="s">
        <v>25</v>
      </c>
      <c r="C4318">
        <v>994195</v>
      </c>
      <c r="D4318" t="s">
        <v>17</v>
      </c>
      <c r="E4318" t="s">
        <v>18</v>
      </c>
      <c r="F4318" t="s">
        <v>19</v>
      </c>
      <c r="G4318" t="s">
        <v>20</v>
      </c>
      <c r="H4318" t="s">
        <v>471</v>
      </c>
      <c r="I4318" t="s">
        <v>22</v>
      </c>
      <c r="K4318" t="s">
        <v>168</v>
      </c>
      <c r="M4318" t="s">
        <v>2794</v>
      </c>
      <c r="N4318" t="s">
        <v>34</v>
      </c>
      <c r="O4318" s="1">
        <v>40784.890659722223</v>
      </c>
    </row>
    <row r="4319" spans="1:15" x14ac:dyDescent="0.35">
      <c r="A4319" t="s">
        <v>560</v>
      </c>
      <c r="B4319" t="s">
        <v>25</v>
      </c>
      <c r="C4319">
        <v>743809</v>
      </c>
      <c r="D4319" t="s">
        <v>17</v>
      </c>
      <c r="E4319" t="s">
        <v>18</v>
      </c>
      <c r="F4319" t="s">
        <v>34</v>
      </c>
      <c r="H4319" t="s">
        <v>162</v>
      </c>
      <c r="I4319" t="s">
        <v>22</v>
      </c>
      <c r="M4319" t="s">
        <v>2392</v>
      </c>
      <c r="N4319" t="s">
        <v>24</v>
      </c>
      <c r="O4319" s="1">
        <v>40785.401689814818</v>
      </c>
    </row>
    <row r="4320" spans="1:15" x14ac:dyDescent="0.35">
      <c r="A4320" t="s">
        <v>15</v>
      </c>
      <c r="B4320" t="s">
        <v>25</v>
      </c>
      <c r="C4320">
        <v>89914</v>
      </c>
      <c r="D4320" t="s">
        <v>17</v>
      </c>
      <c r="E4320" t="s">
        <v>18</v>
      </c>
      <c r="F4320" t="s">
        <v>19</v>
      </c>
      <c r="I4320" t="s">
        <v>22</v>
      </c>
      <c r="N4320" t="s">
        <v>24</v>
      </c>
      <c r="O4320" s="1">
        <v>40785.767847222225</v>
      </c>
    </row>
    <row r="4321" spans="1:15" x14ac:dyDescent="0.35">
      <c r="A4321" t="s">
        <v>500</v>
      </c>
      <c r="B4321" t="s">
        <v>25</v>
      </c>
      <c r="C4321">
        <v>879474</v>
      </c>
      <c r="D4321" t="s">
        <v>17</v>
      </c>
      <c r="E4321" t="s">
        <v>18</v>
      </c>
      <c r="F4321" t="s">
        <v>34</v>
      </c>
      <c r="I4321" t="s">
        <v>22</v>
      </c>
      <c r="N4321" t="s">
        <v>24</v>
      </c>
      <c r="O4321" s="1">
        <v>40786.47</v>
      </c>
    </row>
    <row r="4322" spans="1:15" x14ac:dyDescent="0.35">
      <c r="A4322" t="s">
        <v>15</v>
      </c>
      <c r="B4322" t="s">
        <v>25</v>
      </c>
      <c r="C4322">
        <v>879475</v>
      </c>
      <c r="D4322" t="s">
        <v>17</v>
      </c>
      <c r="E4322" t="s">
        <v>18</v>
      </c>
      <c r="F4322" t="s">
        <v>34</v>
      </c>
      <c r="G4322" t="s">
        <v>20</v>
      </c>
      <c r="H4322" t="s">
        <v>56</v>
      </c>
      <c r="I4322" t="s">
        <v>22</v>
      </c>
      <c r="L4322" t="s">
        <v>2627</v>
      </c>
      <c r="N4322" t="s">
        <v>24</v>
      </c>
      <c r="O4322" s="1">
        <v>40786.709004629629</v>
      </c>
    </row>
    <row r="4323" spans="1:15" x14ac:dyDescent="0.35">
      <c r="A4323" t="s">
        <v>15</v>
      </c>
      <c r="B4323" t="s">
        <v>25</v>
      </c>
      <c r="C4323">
        <v>717551</v>
      </c>
      <c r="D4323" t="s">
        <v>17</v>
      </c>
      <c r="E4323" t="s">
        <v>18</v>
      </c>
      <c r="F4323" t="s">
        <v>19</v>
      </c>
      <c r="G4323" t="s">
        <v>20</v>
      </c>
      <c r="H4323" t="s">
        <v>1041</v>
      </c>
      <c r="I4323" t="s">
        <v>22</v>
      </c>
      <c r="N4323" t="s">
        <v>24</v>
      </c>
      <c r="O4323" s="1">
        <v>40786.72152777778</v>
      </c>
    </row>
    <row r="4324" spans="1:15" x14ac:dyDescent="0.35">
      <c r="A4324" t="s">
        <v>560</v>
      </c>
      <c r="B4324" t="s">
        <v>25</v>
      </c>
      <c r="C4324">
        <v>695951</v>
      </c>
      <c r="D4324" t="s">
        <v>17</v>
      </c>
      <c r="E4324" t="s">
        <v>18</v>
      </c>
      <c r="I4324" t="s">
        <v>22</v>
      </c>
      <c r="N4324" t="s">
        <v>24</v>
      </c>
      <c r="O4324" s="1">
        <v>40786.737488425926</v>
      </c>
    </row>
    <row r="4325" spans="1:15" x14ac:dyDescent="0.35">
      <c r="A4325" t="s">
        <v>560</v>
      </c>
      <c r="B4325" t="s">
        <v>25</v>
      </c>
      <c r="C4325">
        <v>222113</v>
      </c>
      <c r="D4325" t="s">
        <v>17</v>
      </c>
      <c r="E4325" t="s">
        <v>18</v>
      </c>
      <c r="F4325" t="s">
        <v>19</v>
      </c>
      <c r="G4325" t="s">
        <v>20</v>
      </c>
      <c r="H4325" t="s">
        <v>224</v>
      </c>
      <c r="I4325" t="s">
        <v>22</v>
      </c>
      <c r="N4325" t="s">
        <v>24</v>
      </c>
      <c r="O4325" s="1">
        <v>40786.771180555559</v>
      </c>
    </row>
    <row r="4326" spans="1:15" x14ac:dyDescent="0.35">
      <c r="A4326" t="s">
        <v>15</v>
      </c>
      <c r="B4326" t="s">
        <v>16</v>
      </c>
      <c r="C4326">
        <v>92090</v>
      </c>
      <c r="D4326" t="s">
        <v>17</v>
      </c>
      <c r="E4326" t="s">
        <v>18</v>
      </c>
      <c r="F4326" t="s">
        <v>19</v>
      </c>
      <c r="G4326" t="s">
        <v>27</v>
      </c>
      <c r="H4326" t="s">
        <v>224</v>
      </c>
      <c r="I4326" t="s">
        <v>22</v>
      </c>
      <c r="N4326" t="s">
        <v>24</v>
      </c>
      <c r="O4326" s="1">
        <v>40786.772210648145</v>
      </c>
    </row>
    <row r="4327" spans="1:15" x14ac:dyDescent="0.35">
      <c r="A4327" t="s">
        <v>500</v>
      </c>
      <c r="B4327" t="s">
        <v>25</v>
      </c>
      <c r="C4327">
        <v>648926</v>
      </c>
      <c r="D4327" t="s">
        <v>17</v>
      </c>
      <c r="E4327" t="s">
        <v>18</v>
      </c>
      <c r="I4327" t="s">
        <v>22</v>
      </c>
      <c r="N4327" t="s">
        <v>24</v>
      </c>
      <c r="O4327" s="1">
        <v>40786.802430555559</v>
      </c>
    </row>
    <row r="4328" spans="1:15" x14ac:dyDescent="0.35">
      <c r="A4328" t="s">
        <v>15</v>
      </c>
      <c r="B4328" t="s">
        <v>25</v>
      </c>
      <c r="C4328">
        <v>952146</v>
      </c>
      <c r="D4328" t="s">
        <v>17</v>
      </c>
      <c r="E4328" t="s">
        <v>18</v>
      </c>
      <c r="F4328" t="s">
        <v>19</v>
      </c>
      <c r="G4328" t="s">
        <v>20</v>
      </c>
      <c r="I4328" t="s">
        <v>22</v>
      </c>
      <c r="N4328" t="s">
        <v>24</v>
      </c>
      <c r="O4328" s="1">
        <v>40787.042175925926</v>
      </c>
    </row>
    <row r="4329" spans="1:15" x14ac:dyDescent="0.35">
      <c r="A4329" t="s">
        <v>15</v>
      </c>
      <c r="B4329" t="s">
        <v>25</v>
      </c>
      <c r="C4329">
        <v>364226</v>
      </c>
      <c r="D4329" t="s">
        <v>17</v>
      </c>
      <c r="E4329" t="s">
        <v>18</v>
      </c>
      <c r="I4329" t="s">
        <v>22</v>
      </c>
      <c r="N4329" t="s">
        <v>24</v>
      </c>
      <c r="O4329" s="1">
        <v>40787.828518518516</v>
      </c>
    </row>
    <row r="4330" spans="1:15" x14ac:dyDescent="0.35">
      <c r="A4330" t="s">
        <v>1381</v>
      </c>
      <c r="B4330" t="s">
        <v>25</v>
      </c>
      <c r="C4330">
        <v>225907</v>
      </c>
      <c r="D4330" t="s">
        <v>17</v>
      </c>
      <c r="E4330" t="s">
        <v>18</v>
      </c>
      <c r="F4330" t="s">
        <v>34</v>
      </c>
      <c r="G4330" t="s">
        <v>20</v>
      </c>
      <c r="H4330" t="s">
        <v>793</v>
      </c>
      <c r="I4330" t="s">
        <v>22</v>
      </c>
      <c r="K4330" t="s">
        <v>139</v>
      </c>
      <c r="M4330" t="s">
        <v>1401</v>
      </c>
      <c r="N4330" t="s">
        <v>24</v>
      </c>
      <c r="O4330" s="1">
        <v>40787.925312500003</v>
      </c>
    </row>
    <row r="4331" spans="1:15" x14ac:dyDescent="0.35">
      <c r="A4331" t="s">
        <v>500</v>
      </c>
      <c r="B4331" t="s">
        <v>16</v>
      </c>
      <c r="C4331">
        <v>51390</v>
      </c>
      <c r="D4331" t="s">
        <v>17</v>
      </c>
      <c r="E4331" t="s">
        <v>18</v>
      </c>
      <c r="F4331" t="s">
        <v>19</v>
      </c>
      <c r="G4331" t="s">
        <v>27</v>
      </c>
      <c r="H4331" t="s">
        <v>113</v>
      </c>
      <c r="I4331" t="s">
        <v>22</v>
      </c>
      <c r="L4331">
        <v>1951</v>
      </c>
      <c r="N4331" t="s">
        <v>24</v>
      </c>
      <c r="O4331" s="1">
        <v>40788.186030092591</v>
      </c>
    </row>
    <row r="4332" spans="1:15" x14ac:dyDescent="0.35">
      <c r="A4332" t="s">
        <v>221</v>
      </c>
      <c r="B4332" t="s">
        <v>25</v>
      </c>
      <c r="C4332">
        <v>250930</v>
      </c>
      <c r="D4332" t="s">
        <v>17</v>
      </c>
      <c r="E4332" t="s">
        <v>18</v>
      </c>
      <c r="F4332" t="s">
        <v>19</v>
      </c>
      <c r="H4332" t="s">
        <v>1457</v>
      </c>
      <c r="I4332" t="s">
        <v>22</v>
      </c>
      <c r="J4332">
        <v>459</v>
      </c>
      <c r="L4332">
        <v>1958</v>
      </c>
      <c r="M4332" t="s">
        <v>1458</v>
      </c>
      <c r="N4332" t="s">
        <v>34</v>
      </c>
      <c r="O4332" s="1">
        <v>40788.339016203703</v>
      </c>
    </row>
    <row r="4333" spans="1:15" x14ac:dyDescent="0.35">
      <c r="A4333" t="s">
        <v>15</v>
      </c>
      <c r="B4333" t="s">
        <v>25</v>
      </c>
      <c r="C4333">
        <v>389478</v>
      </c>
      <c r="D4333" t="s">
        <v>17</v>
      </c>
      <c r="E4333" t="s">
        <v>18</v>
      </c>
      <c r="F4333" t="s">
        <v>19</v>
      </c>
      <c r="G4333" t="s">
        <v>20</v>
      </c>
      <c r="H4333" t="s">
        <v>392</v>
      </c>
      <c r="I4333" t="s">
        <v>144</v>
      </c>
      <c r="M4333" t="s">
        <v>1780</v>
      </c>
      <c r="N4333" t="s">
        <v>24</v>
      </c>
      <c r="O4333" s="1">
        <v>40788.668796296297</v>
      </c>
    </row>
    <row r="4334" spans="1:15" x14ac:dyDescent="0.35">
      <c r="A4334" t="s">
        <v>15</v>
      </c>
      <c r="B4334" t="s">
        <v>25</v>
      </c>
      <c r="C4334">
        <v>533549</v>
      </c>
      <c r="D4334" t="s">
        <v>17</v>
      </c>
      <c r="E4334" t="s">
        <v>18</v>
      </c>
      <c r="F4334" t="s">
        <v>19</v>
      </c>
      <c r="G4334" t="s">
        <v>20</v>
      </c>
      <c r="H4334" t="s">
        <v>28</v>
      </c>
      <c r="I4334" t="s">
        <v>22</v>
      </c>
      <c r="K4334" t="s">
        <v>139</v>
      </c>
      <c r="M4334" t="s">
        <v>2056</v>
      </c>
      <c r="N4334" t="s">
        <v>24</v>
      </c>
      <c r="O4334" s="1">
        <v>40788.789317129631</v>
      </c>
    </row>
    <row r="4335" spans="1:15" x14ac:dyDescent="0.35">
      <c r="A4335" t="s">
        <v>15</v>
      </c>
      <c r="B4335" t="s">
        <v>25</v>
      </c>
      <c r="C4335">
        <v>717199</v>
      </c>
      <c r="D4335" t="s">
        <v>17</v>
      </c>
      <c r="E4335" t="s">
        <v>18</v>
      </c>
      <c r="F4335" t="s">
        <v>19</v>
      </c>
      <c r="G4335" t="s">
        <v>20</v>
      </c>
      <c r="I4335" t="s">
        <v>22</v>
      </c>
      <c r="K4335" t="s">
        <v>139</v>
      </c>
      <c r="N4335" t="s">
        <v>24</v>
      </c>
      <c r="O4335" s="1">
        <v>40788.874212962961</v>
      </c>
    </row>
    <row r="4336" spans="1:15" x14ac:dyDescent="0.35">
      <c r="A4336" t="s">
        <v>15</v>
      </c>
      <c r="B4336" t="s">
        <v>25</v>
      </c>
      <c r="C4336">
        <v>682029</v>
      </c>
      <c r="D4336" t="s">
        <v>17</v>
      </c>
      <c r="E4336" t="s">
        <v>18</v>
      </c>
      <c r="F4336" t="s">
        <v>19</v>
      </c>
      <c r="G4336" t="s">
        <v>20</v>
      </c>
      <c r="H4336" t="s">
        <v>1049</v>
      </c>
      <c r="I4336" t="s">
        <v>22</v>
      </c>
      <c r="N4336" t="s">
        <v>24</v>
      </c>
      <c r="O4336" s="1">
        <v>40789.044756944444</v>
      </c>
    </row>
    <row r="4337" spans="1:15" x14ac:dyDescent="0.35">
      <c r="A4337" t="s">
        <v>15</v>
      </c>
      <c r="B4337" t="s">
        <v>25</v>
      </c>
      <c r="C4337">
        <v>609929</v>
      </c>
      <c r="D4337" t="s">
        <v>17</v>
      </c>
      <c r="E4337" t="s">
        <v>18</v>
      </c>
      <c r="F4337" t="s">
        <v>19</v>
      </c>
      <c r="G4337" t="s">
        <v>20</v>
      </c>
      <c r="H4337" t="s">
        <v>153</v>
      </c>
      <c r="I4337" t="s">
        <v>22</v>
      </c>
      <c r="N4337" t="s">
        <v>24</v>
      </c>
      <c r="O4337" s="1">
        <v>40789.559606481482</v>
      </c>
    </row>
    <row r="4338" spans="1:15" x14ac:dyDescent="0.35">
      <c r="A4338" t="s">
        <v>972</v>
      </c>
      <c r="B4338" t="s">
        <v>25</v>
      </c>
      <c r="C4338">
        <v>523785</v>
      </c>
      <c r="D4338" t="s">
        <v>17</v>
      </c>
      <c r="E4338" t="s">
        <v>18</v>
      </c>
      <c r="G4338" t="s">
        <v>20</v>
      </c>
      <c r="H4338" t="s">
        <v>2027</v>
      </c>
      <c r="I4338" t="s">
        <v>22</v>
      </c>
      <c r="N4338" t="s">
        <v>24</v>
      </c>
      <c r="O4338" s="1">
        <v>40789.712847222225</v>
      </c>
    </row>
    <row r="4339" spans="1:15" x14ac:dyDescent="0.35">
      <c r="A4339" t="s">
        <v>15</v>
      </c>
      <c r="B4339" t="s">
        <v>16</v>
      </c>
      <c r="C4339">
        <v>317532</v>
      </c>
      <c r="D4339" t="s">
        <v>17</v>
      </c>
      <c r="E4339" t="s">
        <v>18</v>
      </c>
      <c r="F4339" t="s">
        <v>19</v>
      </c>
      <c r="G4339" t="s">
        <v>20</v>
      </c>
      <c r="H4339" t="s">
        <v>1589</v>
      </c>
      <c r="I4339" t="s">
        <v>22</v>
      </c>
      <c r="K4339" t="s">
        <v>81</v>
      </c>
      <c r="N4339" t="s">
        <v>24</v>
      </c>
      <c r="O4339" s="1">
        <v>40790.446435185186</v>
      </c>
    </row>
    <row r="4340" spans="1:15" x14ac:dyDescent="0.35">
      <c r="A4340" t="s">
        <v>327</v>
      </c>
      <c r="B4340" t="s">
        <v>16</v>
      </c>
      <c r="C4340">
        <v>26087</v>
      </c>
      <c r="D4340" t="s">
        <v>17</v>
      </c>
      <c r="E4340" t="s">
        <v>18</v>
      </c>
      <c r="F4340" t="s">
        <v>19</v>
      </c>
      <c r="H4340" t="s">
        <v>135</v>
      </c>
      <c r="I4340" t="s">
        <v>22</v>
      </c>
      <c r="N4340" t="s">
        <v>24</v>
      </c>
      <c r="O4340" s="1">
        <v>40790.456550925926</v>
      </c>
    </row>
    <row r="4341" spans="1:15" x14ac:dyDescent="0.35">
      <c r="A4341" t="s">
        <v>97</v>
      </c>
      <c r="B4341" t="s">
        <v>16</v>
      </c>
      <c r="C4341">
        <v>837</v>
      </c>
      <c r="D4341" t="s">
        <v>17</v>
      </c>
      <c r="E4341" t="s">
        <v>36</v>
      </c>
      <c r="F4341" t="s">
        <v>34</v>
      </c>
      <c r="G4341" t="s">
        <v>27</v>
      </c>
      <c r="H4341" t="s">
        <v>98</v>
      </c>
      <c r="I4341" t="s">
        <v>22</v>
      </c>
      <c r="N4341" t="s">
        <v>24</v>
      </c>
      <c r="O4341" s="1">
        <v>40790.457511574074</v>
      </c>
    </row>
    <row r="4342" spans="1:15" x14ac:dyDescent="0.35">
      <c r="A4342" t="s">
        <v>221</v>
      </c>
      <c r="B4342" t="s">
        <v>25</v>
      </c>
      <c r="C4342">
        <v>152502</v>
      </c>
      <c r="D4342" t="s">
        <v>17</v>
      </c>
      <c r="E4342" t="s">
        <v>18</v>
      </c>
      <c r="I4342" t="s">
        <v>22</v>
      </c>
      <c r="N4342" t="s">
        <v>24</v>
      </c>
      <c r="O4342" s="1">
        <v>40790.477500000001</v>
      </c>
    </row>
    <row r="4343" spans="1:15" x14ac:dyDescent="0.35">
      <c r="A4343" t="s">
        <v>221</v>
      </c>
      <c r="B4343" t="s">
        <v>25</v>
      </c>
      <c r="C4343">
        <v>23480</v>
      </c>
      <c r="D4343" t="s">
        <v>17</v>
      </c>
      <c r="E4343" t="s">
        <v>18</v>
      </c>
      <c r="F4343" t="s">
        <v>19</v>
      </c>
      <c r="G4343" t="s">
        <v>27</v>
      </c>
      <c r="H4343" t="s">
        <v>56</v>
      </c>
      <c r="I4343" t="s">
        <v>22</v>
      </c>
      <c r="N4343" t="s">
        <v>24</v>
      </c>
      <c r="O4343" s="1">
        <v>40790.500798611109</v>
      </c>
    </row>
    <row r="4344" spans="1:15" x14ac:dyDescent="0.35">
      <c r="A4344" t="s">
        <v>500</v>
      </c>
      <c r="B4344" t="s">
        <v>25</v>
      </c>
      <c r="C4344">
        <v>546549</v>
      </c>
      <c r="D4344" t="s">
        <v>17</v>
      </c>
      <c r="E4344" t="s">
        <v>18</v>
      </c>
      <c r="F4344" t="s">
        <v>34</v>
      </c>
      <c r="G4344" t="s">
        <v>20</v>
      </c>
      <c r="I4344" t="s">
        <v>22</v>
      </c>
      <c r="K4344" t="s">
        <v>197</v>
      </c>
      <c r="N4344" t="s">
        <v>24</v>
      </c>
      <c r="O4344" s="1">
        <v>40790.501469907409</v>
      </c>
    </row>
    <row r="4345" spans="1:15" x14ac:dyDescent="0.35">
      <c r="A4345" t="s">
        <v>15</v>
      </c>
      <c r="B4345" t="s">
        <v>25</v>
      </c>
      <c r="C4345">
        <v>919383</v>
      </c>
      <c r="D4345" t="s">
        <v>17</v>
      </c>
      <c r="E4345" t="s">
        <v>18</v>
      </c>
      <c r="F4345" t="s">
        <v>19</v>
      </c>
      <c r="G4345" t="s">
        <v>20</v>
      </c>
      <c r="H4345" t="s">
        <v>261</v>
      </c>
      <c r="I4345" t="s">
        <v>22</v>
      </c>
      <c r="N4345" t="s">
        <v>24</v>
      </c>
      <c r="O4345" s="1">
        <v>40791.548298611109</v>
      </c>
    </row>
    <row r="4346" spans="1:15" ht="130.5" x14ac:dyDescent="0.35">
      <c r="A4346" t="s">
        <v>221</v>
      </c>
      <c r="B4346" t="s">
        <v>25</v>
      </c>
      <c r="C4346">
        <v>836739</v>
      </c>
      <c r="D4346" t="s">
        <v>17</v>
      </c>
      <c r="E4346" t="s">
        <v>18</v>
      </c>
      <c r="F4346" t="s">
        <v>34</v>
      </c>
      <c r="G4346" t="s">
        <v>20</v>
      </c>
      <c r="H4346" t="s">
        <v>2543</v>
      </c>
      <c r="I4346" t="s">
        <v>22</v>
      </c>
      <c r="K4346" t="s">
        <v>81</v>
      </c>
      <c r="M4346" s="3" t="s">
        <v>2544</v>
      </c>
      <c r="N4346" t="s">
        <v>34</v>
      </c>
      <c r="O4346" s="1">
        <v>40791.735405092593</v>
      </c>
    </row>
    <row r="4347" spans="1:15" x14ac:dyDescent="0.35">
      <c r="A4347" t="s">
        <v>15</v>
      </c>
      <c r="B4347" t="s">
        <v>16</v>
      </c>
      <c r="C4347">
        <v>50363</v>
      </c>
      <c r="D4347" t="s">
        <v>17</v>
      </c>
      <c r="E4347" t="s">
        <v>26</v>
      </c>
      <c r="F4347" t="s">
        <v>96</v>
      </c>
      <c r="G4347" t="s">
        <v>27</v>
      </c>
      <c r="I4347" t="s">
        <v>22</v>
      </c>
      <c r="N4347" t="s">
        <v>167</v>
      </c>
      <c r="O4347" s="1">
        <v>40791.826365740744</v>
      </c>
    </row>
    <row r="4348" spans="1:15" x14ac:dyDescent="0.35">
      <c r="A4348" t="s">
        <v>560</v>
      </c>
      <c r="B4348" t="s">
        <v>25</v>
      </c>
      <c r="C4348">
        <v>695968</v>
      </c>
      <c r="D4348" t="s">
        <v>17</v>
      </c>
      <c r="E4348" t="s">
        <v>18</v>
      </c>
      <c r="F4348" t="s">
        <v>19</v>
      </c>
      <c r="G4348" t="s">
        <v>20</v>
      </c>
      <c r="H4348" t="s">
        <v>2316</v>
      </c>
      <c r="I4348" t="s">
        <v>22</v>
      </c>
      <c r="J4348">
        <v>460</v>
      </c>
      <c r="N4348" t="s">
        <v>24</v>
      </c>
      <c r="O4348" s="1">
        <v>40791.91097222222</v>
      </c>
    </row>
    <row r="4349" spans="1:15" x14ac:dyDescent="0.35">
      <c r="A4349" t="s">
        <v>327</v>
      </c>
      <c r="B4349" t="s">
        <v>16</v>
      </c>
      <c r="C4349">
        <v>565807</v>
      </c>
      <c r="D4349" t="s">
        <v>17</v>
      </c>
      <c r="E4349" t="s">
        <v>18</v>
      </c>
      <c r="F4349" t="s">
        <v>19</v>
      </c>
      <c r="G4349" t="s">
        <v>20</v>
      </c>
      <c r="H4349" t="s">
        <v>442</v>
      </c>
      <c r="I4349" t="s">
        <v>22</v>
      </c>
      <c r="J4349">
        <v>460</v>
      </c>
      <c r="K4349" t="s">
        <v>81</v>
      </c>
      <c r="L4349">
        <v>1966</v>
      </c>
      <c r="N4349" t="s">
        <v>24</v>
      </c>
      <c r="O4349" s="1">
        <v>40792.285393518519</v>
      </c>
    </row>
    <row r="4350" spans="1:15" x14ac:dyDescent="0.35">
      <c r="A4350" t="s">
        <v>15</v>
      </c>
      <c r="B4350" t="s">
        <v>16</v>
      </c>
      <c r="C4350">
        <v>622616</v>
      </c>
      <c r="D4350" t="s">
        <v>17</v>
      </c>
      <c r="E4350" t="s">
        <v>18</v>
      </c>
      <c r="F4350" t="s">
        <v>19</v>
      </c>
      <c r="G4350" t="s">
        <v>20</v>
      </c>
      <c r="H4350" t="s">
        <v>2203</v>
      </c>
      <c r="I4350" t="s">
        <v>22</v>
      </c>
      <c r="M4350" t="s">
        <v>2204</v>
      </c>
      <c r="N4350" t="s">
        <v>24</v>
      </c>
      <c r="O4350" s="1">
        <v>40792.379548611112</v>
      </c>
    </row>
    <row r="4351" spans="1:15" x14ac:dyDescent="0.35">
      <c r="A4351" t="s">
        <v>15</v>
      </c>
      <c r="B4351" t="s">
        <v>25</v>
      </c>
      <c r="C4351">
        <v>772645</v>
      </c>
      <c r="D4351" t="s">
        <v>17</v>
      </c>
      <c r="E4351" t="s">
        <v>18</v>
      </c>
      <c r="G4351" t="s">
        <v>20</v>
      </c>
      <c r="H4351" t="s">
        <v>2432</v>
      </c>
      <c r="I4351" t="s">
        <v>180</v>
      </c>
      <c r="N4351" t="s">
        <v>24</v>
      </c>
      <c r="O4351" s="1">
        <v>40792.447731481479</v>
      </c>
    </row>
    <row r="4352" spans="1:15" x14ac:dyDescent="0.35">
      <c r="A4352" t="s">
        <v>327</v>
      </c>
      <c r="B4352" t="s">
        <v>25</v>
      </c>
      <c r="C4352">
        <v>288967</v>
      </c>
      <c r="D4352" t="s">
        <v>17</v>
      </c>
      <c r="E4352" t="s">
        <v>18</v>
      </c>
      <c r="F4352" t="s">
        <v>19</v>
      </c>
      <c r="H4352" t="s">
        <v>224</v>
      </c>
      <c r="I4352" t="s">
        <v>144</v>
      </c>
      <c r="N4352" t="s">
        <v>24</v>
      </c>
      <c r="O4352" s="1">
        <v>40792.595196759263</v>
      </c>
    </row>
    <row r="4353" spans="1:15" x14ac:dyDescent="0.35">
      <c r="A4353" t="s">
        <v>15</v>
      </c>
      <c r="B4353" t="s">
        <v>25</v>
      </c>
      <c r="C4353">
        <v>113802</v>
      </c>
      <c r="D4353" t="s">
        <v>17</v>
      </c>
      <c r="E4353" t="s">
        <v>18</v>
      </c>
      <c r="F4353" t="s">
        <v>19</v>
      </c>
      <c r="G4353" t="s">
        <v>27</v>
      </c>
      <c r="H4353" t="s">
        <v>80</v>
      </c>
      <c r="I4353" t="s">
        <v>114</v>
      </c>
      <c r="L4353" s="4">
        <v>19694</v>
      </c>
      <c r="M4353" t="s">
        <v>1131</v>
      </c>
      <c r="N4353" t="s">
        <v>24</v>
      </c>
      <c r="O4353" s="1">
        <v>40792.631099537037</v>
      </c>
    </row>
    <row r="4354" spans="1:15" x14ac:dyDescent="0.35">
      <c r="A4354" t="s">
        <v>15</v>
      </c>
      <c r="B4354" t="s">
        <v>25</v>
      </c>
      <c r="C4354">
        <v>800235</v>
      </c>
      <c r="D4354" t="s">
        <v>17</v>
      </c>
      <c r="E4354" t="s">
        <v>18</v>
      </c>
      <c r="F4354" t="s">
        <v>96</v>
      </c>
      <c r="G4354" t="s">
        <v>20</v>
      </c>
      <c r="H4354" t="s">
        <v>71</v>
      </c>
      <c r="I4354" t="s">
        <v>22</v>
      </c>
      <c r="K4354" t="s">
        <v>31</v>
      </c>
      <c r="M4354" t="s">
        <v>2460</v>
      </c>
      <c r="N4354" t="s">
        <v>24</v>
      </c>
      <c r="O4354" s="1">
        <v>40792.63821759259</v>
      </c>
    </row>
    <row r="4355" spans="1:15" x14ac:dyDescent="0.35">
      <c r="A4355" t="s">
        <v>221</v>
      </c>
      <c r="B4355" t="s">
        <v>16</v>
      </c>
      <c r="C4355">
        <v>26311</v>
      </c>
      <c r="D4355" t="s">
        <v>17</v>
      </c>
      <c r="E4355" t="s">
        <v>18</v>
      </c>
      <c r="F4355" t="s">
        <v>19</v>
      </c>
      <c r="G4355" t="s">
        <v>27</v>
      </c>
      <c r="H4355" t="s">
        <v>658</v>
      </c>
      <c r="I4355" t="s">
        <v>22</v>
      </c>
      <c r="K4355" t="s">
        <v>139</v>
      </c>
      <c r="N4355" t="s">
        <v>24</v>
      </c>
      <c r="O4355" s="1">
        <v>40792.713993055557</v>
      </c>
    </row>
    <row r="4356" spans="1:15" x14ac:dyDescent="0.35">
      <c r="A4356" t="s">
        <v>15</v>
      </c>
      <c r="B4356" t="s">
        <v>16</v>
      </c>
      <c r="C4356">
        <v>992734</v>
      </c>
      <c r="D4356" t="s">
        <v>17</v>
      </c>
      <c r="E4356" t="s">
        <v>18</v>
      </c>
      <c r="F4356" t="s">
        <v>34</v>
      </c>
      <c r="G4356" t="s">
        <v>20</v>
      </c>
      <c r="H4356" t="s">
        <v>469</v>
      </c>
      <c r="I4356" t="s">
        <v>108</v>
      </c>
      <c r="K4356" t="s">
        <v>195</v>
      </c>
      <c r="N4356" t="s">
        <v>24</v>
      </c>
      <c r="O4356" s="1">
        <v>40793.880949074075</v>
      </c>
    </row>
    <row r="4357" spans="1:15" x14ac:dyDescent="0.35">
      <c r="A4357" t="s">
        <v>327</v>
      </c>
      <c r="B4357" t="s">
        <v>25</v>
      </c>
      <c r="C4357">
        <v>92836</v>
      </c>
      <c r="D4357" t="s">
        <v>17</v>
      </c>
      <c r="E4357" t="s">
        <v>18</v>
      </c>
      <c r="F4357" t="s">
        <v>19</v>
      </c>
      <c r="G4357" t="s">
        <v>27</v>
      </c>
      <c r="H4357" t="s">
        <v>28</v>
      </c>
      <c r="I4357" t="s">
        <v>22</v>
      </c>
      <c r="N4357" t="s">
        <v>24</v>
      </c>
      <c r="O4357" s="1">
        <v>40793.984710648147</v>
      </c>
    </row>
    <row r="4358" spans="1:15" x14ac:dyDescent="0.35">
      <c r="A4358" t="s">
        <v>327</v>
      </c>
      <c r="B4358" t="s">
        <v>25</v>
      </c>
      <c r="C4358">
        <v>98910</v>
      </c>
      <c r="D4358" t="s">
        <v>17</v>
      </c>
      <c r="E4358" t="s">
        <v>18</v>
      </c>
      <c r="G4358" t="s">
        <v>27</v>
      </c>
      <c r="H4358" t="s">
        <v>1079</v>
      </c>
      <c r="I4358" t="s">
        <v>22</v>
      </c>
      <c r="M4358" t="s">
        <v>1080</v>
      </c>
      <c r="N4358" t="s">
        <v>24</v>
      </c>
      <c r="O4358" s="1">
        <v>40794.645104166666</v>
      </c>
    </row>
    <row r="4359" spans="1:15" x14ac:dyDescent="0.35">
      <c r="A4359" t="s">
        <v>759</v>
      </c>
      <c r="B4359" t="s">
        <v>25</v>
      </c>
      <c r="C4359">
        <v>726902</v>
      </c>
      <c r="D4359" t="s">
        <v>17</v>
      </c>
      <c r="E4359" t="s">
        <v>18</v>
      </c>
      <c r="F4359" t="s">
        <v>19</v>
      </c>
      <c r="G4359" t="s">
        <v>20</v>
      </c>
      <c r="I4359" t="s">
        <v>22</v>
      </c>
      <c r="L4359">
        <v>1976</v>
      </c>
      <c r="N4359" t="s">
        <v>24</v>
      </c>
      <c r="O4359" s="1">
        <v>40794.787465277775</v>
      </c>
    </row>
    <row r="4360" spans="1:15" x14ac:dyDescent="0.35">
      <c r="A4360" t="s">
        <v>327</v>
      </c>
      <c r="B4360" t="s">
        <v>16</v>
      </c>
      <c r="C4360">
        <v>23305</v>
      </c>
      <c r="D4360" t="s">
        <v>17</v>
      </c>
      <c r="E4360" t="s">
        <v>18</v>
      </c>
      <c r="F4360" t="s">
        <v>19</v>
      </c>
      <c r="G4360" t="s">
        <v>27</v>
      </c>
      <c r="H4360" t="s">
        <v>65</v>
      </c>
      <c r="I4360" t="s">
        <v>22</v>
      </c>
      <c r="M4360" t="s">
        <v>622</v>
      </c>
      <c r="N4360" t="s">
        <v>24</v>
      </c>
      <c r="O4360" s="1">
        <v>40794.810937499999</v>
      </c>
    </row>
    <row r="4361" spans="1:15" x14ac:dyDescent="0.35">
      <c r="A4361" t="s">
        <v>15</v>
      </c>
      <c r="B4361" t="s">
        <v>16</v>
      </c>
      <c r="C4361">
        <v>171127</v>
      </c>
      <c r="D4361" t="s">
        <v>17</v>
      </c>
      <c r="E4361" t="s">
        <v>18</v>
      </c>
      <c r="F4361" t="s">
        <v>19</v>
      </c>
      <c r="I4361" t="s">
        <v>22</v>
      </c>
      <c r="M4361" t="s">
        <v>1299</v>
      </c>
      <c r="N4361" t="s">
        <v>24</v>
      </c>
      <c r="O4361" s="1">
        <v>40794.812071759261</v>
      </c>
    </row>
    <row r="4362" spans="1:15" x14ac:dyDescent="0.35">
      <c r="A4362" t="s">
        <v>15</v>
      </c>
      <c r="B4362" t="s">
        <v>16</v>
      </c>
      <c r="C4362">
        <v>631795</v>
      </c>
      <c r="D4362" t="s">
        <v>17</v>
      </c>
      <c r="E4362" t="s">
        <v>18</v>
      </c>
      <c r="F4362" t="s">
        <v>19</v>
      </c>
      <c r="G4362" t="s">
        <v>20</v>
      </c>
      <c r="H4362" t="s">
        <v>65</v>
      </c>
      <c r="I4362" t="s">
        <v>22</v>
      </c>
      <c r="M4362" t="s">
        <v>2216</v>
      </c>
      <c r="N4362" t="s">
        <v>24</v>
      </c>
      <c r="O4362" s="1">
        <v>40794.814050925925</v>
      </c>
    </row>
    <row r="4363" spans="1:15" x14ac:dyDescent="0.35">
      <c r="A4363" t="s">
        <v>15</v>
      </c>
      <c r="B4363" t="s">
        <v>16</v>
      </c>
      <c r="C4363">
        <v>626798</v>
      </c>
      <c r="D4363" t="s">
        <v>17</v>
      </c>
      <c r="E4363" t="s">
        <v>18</v>
      </c>
      <c r="I4363" t="s">
        <v>22</v>
      </c>
      <c r="N4363" t="s">
        <v>24</v>
      </c>
      <c r="O4363" s="1">
        <v>40795.018946759257</v>
      </c>
    </row>
    <row r="4364" spans="1:15" x14ac:dyDescent="0.35">
      <c r="A4364" t="s">
        <v>15</v>
      </c>
      <c r="B4364" t="s">
        <v>16</v>
      </c>
      <c r="C4364">
        <v>626757</v>
      </c>
      <c r="D4364" t="s">
        <v>17</v>
      </c>
      <c r="E4364" t="s">
        <v>18</v>
      </c>
      <c r="F4364" t="s">
        <v>19</v>
      </c>
      <c r="G4364" t="s">
        <v>20</v>
      </c>
      <c r="H4364" t="s">
        <v>2209</v>
      </c>
      <c r="I4364" t="s">
        <v>22</v>
      </c>
      <c r="J4364">
        <v>467</v>
      </c>
      <c r="L4364">
        <v>1967</v>
      </c>
      <c r="M4364" t="s">
        <v>2210</v>
      </c>
      <c r="N4364" t="s">
        <v>24</v>
      </c>
      <c r="O4364" s="1">
        <v>40795.378275462965</v>
      </c>
    </row>
    <row r="4365" spans="1:15" x14ac:dyDescent="0.35">
      <c r="A4365" t="s">
        <v>15</v>
      </c>
      <c r="B4365" t="s">
        <v>16</v>
      </c>
      <c r="C4365">
        <v>755796</v>
      </c>
      <c r="D4365" t="s">
        <v>17</v>
      </c>
      <c r="E4365" t="s">
        <v>18</v>
      </c>
      <c r="F4365" t="s">
        <v>19</v>
      </c>
      <c r="G4365" t="s">
        <v>20</v>
      </c>
      <c r="H4365" t="s">
        <v>2209</v>
      </c>
      <c r="I4365" t="s">
        <v>22</v>
      </c>
      <c r="J4365">
        <v>467</v>
      </c>
      <c r="L4365">
        <v>1971</v>
      </c>
      <c r="M4365" t="s">
        <v>2403</v>
      </c>
      <c r="N4365" t="s">
        <v>24</v>
      </c>
      <c r="O4365" s="1">
        <v>40795.39503472222</v>
      </c>
    </row>
    <row r="4366" spans="1:15" x14ac:dyDescent="0.35">
      <c r="A4366" t="s">
        <v>15</v>
      </c>
      <c r="B4366" t="s">
        <v>16</v>
      </c>
      <c r="C4366">
        <v>724962</v>
      </c>
      <c r="D4366" t="s">
        <v>17</v>
      </c>
      <c r="E4366" t="s">
        <v>18</v>
      </c>
      <c r="F4366" t="s">
        <v>19</v>
      </c>
      <c r="G4366" t="s">
        <v>20</v>
      </c>
      <c r="H4366" t="s">
        <v>1298</v>
      </c>
      <c r="I4366" t="s">
        <v>22</v>
      </c>
      <c r="K4366" t="s">
        <v>81</v>
      </c>
      <c r="N4366" t="s">
        <v>24</v>
      </c>
      <c r="O4366" s="1">
        <v>40795.403969907406</v>
      </c>
    </row>
    <row r="4367" spans="1:15" x14ac:dyDescent="0.35">
      <c r="A4367" t="s">
        <v>560</v>
      </c>
      <c r="B4367" t="s">
        <v>25</v>
      </c>
      <c r="C4367">
        <v>669672</v>
      </c>
      <c r="D4367" t="s">
        <v>17</v>
      </c>
      <c r="E4367" t="s">
        <v>18</v>
      </c>
      <c r="F4367" t="s">
        <v>19</v>
      </c>
      <c r="G4367" t="s">
        <v>20</v>
      </c>
      <c r="I4367" t="s">
        <v>22</v>
      </c>
      <c r="K4367" t="s">
        <v>195</v>
      </c>
      <c r="N4367" t="s">
        <v>24</v>
      </c>
      <c r="O4367" s="1">
        <v>40795.4065162037</v>
      </c>
    </row>
    <row r="4368" spans="1:15" x14ac:dyDescent="0.35">
      <c r="A4368" t="s">
        <v>221</v>
      </c>
      <c r="B4368" t="s">
        <v>25</v>
      </c>
      <c r="C4368">
        <v>170616</v>
      </c>
      <c r="D4368" t="s">
        <v>17</v>
      </c>
      <c r="E4368" t="s">
        <v>18</v>
      </c>
      <c r="F4368" t="s">
        <v>19</v>
      </c>
      <c r="H4368" t="s">
        <v>1298</v>
      </c>
      <c r="I4368" t="s">
        <v>22</v>
      </c>
      <c r="K4368" t="s">
        <v>81</v>
      </c>
      <c r="N4368" t="s">
        <v>167</v>
      </c>
      <c r="O4368" s="1">
        <v>40795.408043981479</v>
      </c>
    </row>
    <row r="4369" spans="1:15" x14ac:dyDescent="0.35">
      <c r="A4369" t="s">
        <v>15</v>
      </c>
      <c r="B4369" t="s">
        <v>25</v>
      </c>
      <c r="C4369">
        <v>465802</v>
      </c>
      <c r="D4369" t="s">
        <v>17</v>
      </c>
      <c r="E4369" t="s">
        <v>18</v>
      </c>
      <c r="F4369" t="s">
        <v>19</v>
      </c>
      <c r="H4369" t="s">
        <v>1298</v>
      </c>
      <c r="I4369" t="s">
        <v>22</v>
      </c>
      <c r="K4369" t="s">
        <v>81</v>
      </c>
      <c r="N4369" t="s">
        <v>24</v>
      </c>
      <c r="O4369" s="1">
        <v>40795.409201388888</v>
      </c>
    </row>
    <row r="4370" spans="1:15" x14ac:dyDescent="0.35">
      <c r="A4370" t="s">
        <v>560</v>
      </c>
      <c r="B4370" t="s">
        <v>16</v>
      </c>
      <c r="C4370">
        <v>338953</v>
      </c>
      <c r="D4370" t="s">
        <v>836</v>
      </c>
      <c r="E4370" t="s">
        <v>18</v>
      </c>
      <c r="F4370" t="s">
        <v>19</v>
      </c>
      <c r="G4370" t="s">
        <v>20</v>
      </c>
      <c r="I4370" t="s">
        <v>22</v>
      </c>
      <c r="N4370" t="s">
        <v>24</v>
      </c>
      <c r="O4370" s="1">
        <v>40795.562824074077</v>
      </c>
    </row>
    <row r="4371" spans="1:15" x14ac:dyDescent="0.35">
      <c r="A4371" t="s">
        <v>15</v>
      </c>
      <c r="B4371" t="s">
        <v>25</v>
      </c>
      <c r="C4371">
        <v>26934</v>
      </c>
      <c r="D4371" t="s">
        <v>17</v>
      </c>
      <c r="E4371" t="s">
        <v>18</v>
      </c>
      <c r="F4371" t="s">
        <v>19</v>
      </c>
      <c r="G4371" t="s">
        <v>27</v>
      </c>
      <c r="I4371" t="s">
        <v>22</v>
      </c>
      <c r="N4371" t="s">
        <v>24</v>
      </c>
      <c r="O4371" s="1">
        <v>40795.719837962963</v>
      </c>
    </row>
    <row r="4372" spans="1:15" x14ac:dyDescent="0.35">
      <c r="A4372" t="s">
        <v>15</v>
      </c>
      <c r="B4372" t="s">
        <v>25</v>
      </c>
      <c r="C4372">
        <v>477686</v>
      </c>
      <c r="D4372" t="s">
        <v>17</v>
      </c>
      <c r="E4372" t="s">
        <v>18</v>
      </c>
      <c r="F4372" t="s">
        <v>19</v>
      </c>
      <c r="G4372" t="s">
        <v>20</v>
      </c>
      <c r="H4372" t="s">
        <v>1422</v>
      </c>
      <c r="I4372" t="s">
        <v>22</v>
      </c>
      <c r="M4372" t="s">
        <v>1967</v>
      </c>
      <c r="N4372" t="s">
        <v>24</v>
      </c>
      <c r="O4372" s="1">
        <v>40795.76353009259</v>
      </c>
    </row>
    <row r="4373" spans="1:15" x14ac:dyDescent="0.35">
      <c r="A4373" t="s">
        <v>146</v>
      </c>
      <c r="B4373" t="s">
        <v>25</v>
      </c>
      <c r="C4373">
        <v>2541</v>
      </c>
      <c r="D4373" t="s">
        <v>17</v>
      </c>
      <c r="E4373" t="s">
        <v>18</v>
      </c>
      <c r="F4373" t="s">
        <v>19</v>
      </c>
      <c r="G4373" t="s">
        <v>27</v>
      </c>
      <c r="H4373" t="s">
        <v>179</v>
      </c>
      <c r="I4373" t="s">
        <v>180</v>
      </c>
      <c r="N4373" t="s">
        <v>24</v>
      </c>
      <c r="O4373" s="1">
        <v>40795.788912037038</v>
      </c>
    </row>
    <row r="4374" spans="1:15" x14ac:dyDescent="0.35">
      <c r="A4374" t="s">
        <v>15</v>
      </c>
      <c r="B4374" t="s">
        <v>16</v>
      </c>
      <c r="C4374">
        <v>529123</v>
      </c>
      <c r="D4374" t="s">
        <v>17</v>
      </c>
      <c r="E4374" t="s">
        <v>18</v>
      </c>
      <c r="F4374" t="s">
        <v>19</v>
      </c>
      <c r="I4374" t="s">
        <v>114</v>
      </c>
      <c r="K4374" t="s">
        <v>195</v>
      </c>
      <c r="N4374" t="s">
        <v>24</v>
      </c>
      <c r="O4374" s="1">
        <v>40795.806226851855</v>
      </c>
    </row>
    <row r="4375" spans="1:15" x14ac:dyDescent="0.35">
      <c r="A4375" t="s">
        <v>327</v>
      </c>
      <c r="B4375" t="s">
        <v>25</v>
      </c>
      <c r="C4375">
        <v>214196</v>
      </c>
      <c r="D4375" t="s">
        <v>17</v>
      </c>
      <c r="E4375" t="s">
        <v>18</v>
      </c>
      <c r="F4375" t="s">
        <v>19</v>
      </c>
      <c r="G4375" t="s">
        <v>20</v>
      </c>
      <c r="I4375" t="s">
        <v>22</v>
      </c>
      <c r="K4375" t="s">
        <v>195</v>
      </c>
      <c r="N4375" t="s">
        <v>24</v>
      </c>
      <c r="O4375" s="1">
        <v>40795.822280092594</v>
      </c>
    </row>
    <row r="4376" spans="1:15" x14ac:dyDescent="0.35">
      <c r="A4376" t="s">
        <v>221</v>
      </c>
      <c r="B4376" t="s">
        <v>25</v>
      </c>
      <c r="C4376">
        <v>867371</v>
      </c>
      <c r="D4376" t="s">
        <v>17</v>
      </c>
      <c r="E4376" t="s">
        <v>18</v>
      </c>
      <c r="F4376" t="s">
        <v>34</v>
      </c>
      <c r="H4376" t="s">
        <v>56</v>
      </c>
      <c r="I4376" t="s">
        <v>22</v>
      </c>
      <c r="K4376" t="s">
        <v>486</v>
      </c>
      <c r="N4376" t="s">
        <v>34</v>
      </c>
      <c r="O4376" s="1">
        <v>40796.480486111112</v>
      </c>
    </row>
    <row r="4377" spans="1:15" x14ac:dyDescent="0.35">
      <c r="A4377" t="s">
        <v>15</v>
      </c>
      <c r="B4377" t="s">
        <v>25</v>
      </c>
      <c r="C4377">
        <v>873711</v>
      </c>
      <c r="D4377" t="s">
        <v>17</v>
      </c>
      <c r="E4377" t="s">
        <v>18</v>
      </c>
      <c r="F4377" t="s">
        <v>19</v>
      </c>
      <c r="G4377" t="s">
        <v>20</v>
      </c>
      <c r="H4377" t="s">
        <v>2488</v>
      </c>
      <c r="I4377" t="s">
        <v>180</v>
      </c>
      <c r="K4377" t="s">
        <v>132</v>
      </c>
      <c r="M4377" t="s">
        <v>2621</v>
      </c>
      <c r="N4377" t="s">
        <v>24</v>
      </c>
      <c r="O4377" s="1">
        <v>40796.555891203701</v>
      </c>
    </row>
    <row r="4378" spans="1:15" x14ac:dyDescent="0.35">
      <c r="A4378" t="s">
        <v>15</v>
      </c>
      <c r="B4378" t="s">
        <v>25</v>
      </c>
      <c r="C4378">
        <v>249168</v>
      </c>
      <c r="D4378" t="s">
        <v>17</v>
      </c>
      <c r="E4378" t="s">
        <v>18</v>
      </c>
      <c r="F4378" t="s">
        <v>19</v>
      </c>
      <c r="G4378" t="s">
        <v>20</v>
      </c>
      <c r="H4378" t="s">
        <v>56</v>
      </c>
      <c r="I4378" t="s">
        <v>114</v>
      </c>
      <c r="K4378" t="s">
        <v>81</v>
      </c>
      <c r="N4378" t="s">
        <v>24</v>
      </c>
      <c r="O4378" s="1">
        <v>40796.570486111108</v>
      </c>
    </row>
    <row r="4379" spans="1:15" x14ac:dyDescent="0.35">
      <c r="A4379" t="s">
        <v>972</v>
      </c>
      <c r="B4379" t="s">
        <v>25</v>
      </c>
      <c r="C4379">
        <v>132723</v>
      </c>
      <c r="D4379" t="s">
        <v>17</v>
      </c>
      <c r="E4379" t="s">
        <v>18</v>
      </c>
      <c r="F4379" t="s">
        <v>19</v>
      </c>
      <c r="G4379" t="s">
        <v>27</v>
      </c>
      <c r="H4379" t="s">
        <v>329</v>
      </c>
      <c r="I4379" t="s">
        <v>22</v>
      </c>
      <c r="K4379" t="s">
        <v>250</v>
      </c>
      <c r="L4379" t="s">
        <v>1176</v>
      </c>
      <c r="M4379" t="s">
        <v>1177</v>
      </c>
      <c r="N4379" t="s">
        <v>24</v>
      </c>
      <c r="O4379" s="1">
        <v>40796.578703703701</v>
      </c>
    </row>
    <row r="4380" spans="1:15" x14ac:dyDescent="0.35">
      <c r="A4380" t="s">
        <v>15</v>
      </c>
      <c r="B4380" t="s">
        <v>25</v>
      </c>
      <c r="C4380">
        <v>357466</v>
      </c>
      <c r="D4380" t="s">
        <v>17</v>
      </c>
      <c r="E4380" t="s">
        <v>18</v>
      </c>
      <c r="F4380" t="s">
        <v>96</v>
      </c>
      <c r="I4380" t="s">
        <v>22</v>
      </c>
      <c r="N4380" t="s">
        <v>24</v>
      </c>
      <c r="O4380" s="1">
        <v>40796.890625</v>
      </c>
    </row>
    <row r="4381" spans="1:15" x14ac:dyDescent="0.35">
      <c r="A4381" t="s">
        <v>314</v>
      </c>
      <c r="B4381" t="s">
        <v>25</v>
      </c>
      <c r="C4381">
        <v>18043</v>
      </c>
      <c r="D4381" t="s">
        <v>17</v>
      </c>
      <c r="E4381" t="s">
        <v>18</v>
      </c>
      <c r="F4381" t="s">
        <v>19</v>
      </c>
      <c r="G4381" t="s">
        <v>27</v>
      </c>
      <c r="H4381" t="s">
        <v>546</v>
      </c>
      <c r="I4381" t="s">
        <v>22</v>
      </c>
      <c r="K4381" t="s">
        <v>315</v>
      </c>
      <c r="L4381">
        <v>1946</v>
      </c>
      <c r="N4381" t="s">
        <v>167</v>
      </c>
      <c r="O4381" s="1">
        <v>40796.945891203701</v>
      </c>
    </row>
    <row r="4382" spans="1:15" x14ac:dyDescent="0.35">
      <c r="A4382" t="s">
        <v>221</v>
      </c>
      <c r="B4382" t="s">
        <v>16</v>
      </c>
      <c r="C4382">
        <v>69911</v>
      </c>
      <c r="D4382" t="s">
        <v>17</v>
      </c>
      <c r="E4382" t="s">
        <v>18</v>
      </c>
      <c r="F4382" t="s">
        <v>19</v>
      </c>
      <c r="G4382" t="s">
        <v>27</v>
      </c>
      <c r="H4382" t="s">
        <v>234</v>
      </c>
      <c r="I4382" t="s">
        <v>22</v>
      </c>
      <c r="K4382" t="s">
        <v>139</v>
      </c>
      <c r="N4382" t="s">
        <v>167</v>
      </c>
      <c r="O4382" s="1">
        <v>40796.953402777777</v>
      </c>
    </row>
    <row r="4383" spans="1:15" x14ac:dyDescent="0.35">
      <c r="A4383" t="s">
        <v>221</v>
      </c>
      <c r="B4383" t="s">
        <v>25</v>
      </c>
      <c r="C4383">
        <v>199658</v>
      </c>
      <c r="D4383" t="s">
        <v>17</v>
      </c>
      <c r="E4383" t="s">
        <v>18</v>
      </c>
      <c r="F4383" t="s">
        <v>19</v>
      </c>
      <c r="G4383" t="s">
        <v>27</v>
      </c>
      <c r="H4383" t="s">
        <v>1345</v>
      </c>
      <c r="I4383" t="s">
        <v>114</v>
      </c>
      <c r="J4383">
        <v>459</v>
      </c>
      <c r="K4383" t="s">
        <v>195</v>
      </c>
      <c r="N4383" t="s">
        <v>34</v>
      </c>
      <c r="O4383" s="1">
        <v>40797.431377314817</v>
      </c>
    </row>
    <row r="4384" spans="1:15" x14ac:dyDescent="0.35">
      <c r="A4384" t="s">
        <v>560</v>
      </c>
      <c r="B4384" t="s">
        <v>25</v>
      </c>
      <c r="C4384">
        <v>657118</v>
      </c>
      <c r="D4384" t="s">
        <v>17</v>
      </c>
      <c r="E4384" t="s">
        <v>18</v>
      </c>
      <c r="G4384" t="s">
        <v>20</v>
      </c>
      <c r="I4384" t="s">
        <v>22</v>
      </c>
      <c r="N4384" t="s">
        <v>24</v>
      </c>
      <c r="O4384" s="1">
        <v>40797.598946759259</v>
      </c>
    </row>
    <row r="4385" spans="1:15" x14ac:dyDescent="0.35">
      <c r="A4385" t="s">
        <v>15</v>
      </c>
      <c r="B4385" t="s">
        <v>25</v>
      </c>
      <c r="C4385">
        <v>281685</v>
      </c>
      <c r="D4385" t="s">
        <v>17</v>
      </c>
      <c r="E4385" t="s">
        <v>18</v>
      </c>
      <c r="F4385" t="s">
        <v>19</v>
      </c>
      <c r="G4385" t="s">
        <v>20</v>
      </c>
      <c r="H4385" t="s">
        <v>1523</v>
      </c>
      <c r="I4385" t="s">
        <v>22</v>
      </c>
      <c r="N4385" t="s">
        <v>24</v>
      </c>
      <c r="O4385" s="1">
        <v>40797.881064814814</v>
      </c>
    </row>
    <row r="4386" spans="1:15" x14ac:dyDescent="0.35">
      <c r="A4386" t="s">
        <v>15</v>
      </c>
      <c r="B4386" t="s">
        <v>25</v>
      </c>
      <c r="C4386">
        <v>35384</v>
      </c>
      <c r="D4386" t="s">
        <v>17</v>
      </c>
      <c r="E4386" t="s">
        <v>18</v>
      </c>
      <c r="F4386" t="s">
        <v>19</v>
      </c>
      <c r="G4386" t="s">
        <v>27</v>
      </c>
      <c r="H4386" t="s">
        <v>740</v>
      </c>
      <c r="I4386" t="s">
        <v>22</v>
      </c>
      <c r="J4386">
        <v>459</v>
      </c>
      <c r="L4386">
        <v>1950</v>
      </c>
      <c r="N4386" t="s">
        <v>24</v>
      </c>
      <c r="O4386" s="1">
        <v>40797.957337962966</v>
      </c>
    </row>
    <row r="4387" spans="1:15" x14ac:dyDescent="0.35">
      <c r="A4387" t="s">
        <v>15</v>
      </c>
      <c r="B4387" t="s">
        <v>25</v>
      </c>
      <c r="C4387">
        <v>931050</v>
      </c>
      <c r="D4387" t="s">
        <v>17</v>
      </c>
      <c r="E4387" t="s">
        <v>18</v>
      </c>
      <c r="F4387" t="s">
        <v>19</v>
      </c>
      <c r="G4387" t="s">
        <v>20</v>
      </c>
      <c r="H4387" t="s">
        <v>1312</v>
      </c>
      <c r="I4387" t="s">
        <v>22</v>
      </c>
      <c r="N4387" t="s">
        <v>24</v>
      </c>
      <c r="O4387" s="1">
        <v>40798.078252314815</v>
      </c>
    </row>
    <row r="4388" spans="1:15" x14ac:dyDescent="0.35">
      <c r="A4388" t="s">
        <v>59</v>
      </c>
      <c r="B4388" t="s">
        <v>25</v>
      </c>
      <c r="C4388">
        <v>2000</v>
      </c>
      <c r="D4388" t="s">
        <v>17</v>
      </c>
      <c r="E4388" t="s">
        <v>36</v>
      </c>
      <c r="F4388" t="s">
        <v>19</v>
      </c>
      <c r="G4388" t="s">
        <v>27</v>
      </c>
      <c r="H4388" t="s">
        <v>52</v>
      </c>
      <c r="I4388" t="s">
        <v>43</v>
      </c>
      <c r="K4388" t="s">
        <v>81</v>
      </c>
      <c r="M4388" t="s">
        <v>157</v>
      </c>
      <c r="N4388" t="s">
        <v>24</v>
      </c>
      <c r="O4388" s="1">
        <v>40798.149050925924</v>
      </c>
    </row>
    <row r="4389" spans="1:15" x14ac:dyDescent="0.35">
      <c r="A4389" t="s">
        <v>186</v>
      </c>
      <c r="B4389" t="s">
        <v>25</v>
      </c>
      <c r="C4389">
        <v>10058</v>
      </c>
      <c r="D4389" t="s">
        <v>17</v>
      </c>
      <c r="E4389" t="s">
        <v>18</v>
      </c>
      <c r="F4389" t="s">
        <v>96</v>
      </c>
      <c r="G4389" t="s">
        <v>27</v>
      </c>
      <c r="I4389" t="s">
        <v>426</v>
      </c>
      <c r="K4389" t="s">
        <v>132</v>
      </c>
      <c r="N4389" t="s">
        <v>24</v>
      </c>
      <c r="O4389" s="1">
        <v>40798.676921296297</v>
      </c>
    </row>
    <row r="4390" spans="1:15" x14ac:dyDescent="0.35">
      <c r="A4390" t="s">
        <v>15</v>
      </c>
      <c r="B4390" t="s">
        <v>16</v>
      </c>
      <c r="C4390">
        <v>368415</v>
      </c>
      <c r="D4390" t="s">
        <v>17</v>
      </c>
      <c r="E4390" t="s">
        <v>18</v>
      </c>
      <c r="F4390" t="s">
        <v>19</v>
      </c>
      <c r="G4390" t="s">
        <v>20</v>
      </c>
      <c r="H4390" t="s">
        <v>316</v>
      </c>
      <c r="I4390" t="s">
        <v>22</v>
      </c>
      <c r="N4390" t="s">
        <v>24</v>
      </c>
      <c r="O4390" s="1">
        <v>40798.890868055554</v>
      </c>
    </row>
    <row r="4391" spans="1:15" x14ac:dyDescent="0.35">
      <c r="A4391" t="s">
        <v>221</v>
      </c>
      <c r="B4391" t="s">
        <v>25</v>
      </c>
      <c r="C4391">
        <v>867417</v>
      </c>
      <c r="D4391" t="s">
        <v>17</v>
      </c>
      <c r="E4391" t="s">
        <v>18</v>
      </c>
      <c r="F4391" t="s">
        <v>34</v>
      </c>
      <c r="G4391" t="s">
        <v>20</v>
      </c>
      <c r="H4391" t="s">
        <v>254</v>
      </c>
      <c r="I4391" t="s">
        <v>22</v>
      </c>
      <c r="K4391" t="s">
        <v>139</v>
      </c>
      <c r="M4391" t="s">
        <v>2610</v>
      </c>
      <c r="N4391" t="s">
        <v>24</v>
      </c>
      <c r="O4391" s="1">
        <v>40799.681666666664</v>
      </c>
    </row>
    <row r="4392" spans="1:15" x14ac:dyDescent="0.35">
      <c r="A4392" t="s">
        <v>15</v>
      </c>
      <c r="B4392" t="s">
        <v>25</v>
      </c>
      <c r="C4392">
        <v>503969</v>
      </c>
      <c r="D4392" t="s">
        <v>17</v>
      </c>
      <c r="E4392" t="s">
        <v>18</v>
      </c>
      <c r="F4392" t="s">
        <v>96</v>
      </c>
      <c r="G4392" t="s">
        <v>20</v>
      </c>
      <c r="H4392" t="s">
        <v>2004</v>
      </c>
      <c r="I4392" t="s">
        <v>22</v>
      </c>
      <c r="N4392" t="s">
        <v>24</v>
      </c>
      <c r="O4392" s="1">
        <v>40800.053437499999</v>
      </c>
    </row>
    <row r="4393" spans="1:15" x14ac:dyDescent="0.35">
      <c r="A4393" t="s">
        <v>15</v>
      </c>
      <c r="B4393" t="s">
        <v>25</v>
      </c>
      <c r="C4393">
        <v>822515</v>
      </c>
      <c r="D4393" t="s">
        <v>17</v>
      </c>
      <c r="E4393" t="s">
        <v>18</v>
      </c>
      <c r="F4393" t="s">
        <v>96</v>
      </c>
      <c r="G4393" t="s">
        <v>20</v>
      </c>
      <c r="I4393" t="s">
        <v>22</v>
      </c>
      <c r="N4393" t="s">
        <v>24</v>
      </c>
      <c r="O4393" s="1">
        <v>40800.392847222225</v>
      </c>
    </row>
    <row r="4394" spans="1:15" x14ac:dyDescent="0.35">
      <c r="A4394" t="s">
        <v>15</v>
      </c>
      <c r="B4394" t="s">
        <v>25</v>
      </c>
      <c r="C4394">
        <v>84317</v>
      </c>
      <c r="D4394" t="s">
        <v>17</v>
      </c>
      <c r="E4394" t="s">
        <v>18</v>
      </c>
      <c r="F4394" t="s">
        <v>96</v>
      </c>
      <c r="G4394" t="s">
        <v>27</v>
      </c>
      <c r="H4394" t="s">
        <v>62</v>
      </c>
      <c r="I4394" t="s">
        <v>22</v>
      </c>
      <c r="M4394" t="s">
        <v>997</v>
      </c>
      <c r="N4394" t="s">
        <v>24</v>
      </c>
      <c r="O4394" s="1">
        <v>40800.428506944445</v>
      </c>
    </row>
    <row r="4395" spans="1:15" x14ac:dyDescent="0.35">
      <c r="A4395" t="s">
        <v>15</v>
      </c>
      <c r="B4395" t="s">
        <v>25</v>
      </c>
      <c r="C4395">
        <v>655461</v>
      </c>
      <c r="D4395" t="s">
        <v>17</v>
      </c>
      <c r="E4395" t="s">
        <v>18</v>
      </c>
      <c r="F4395" t="s">
        <v>19</v>
      </c>
      <c r="H4395" t="s">
        <v>2249</v>
      </c>
      <c r="I4395" t="s">
        <v>22</v>
      </c>
      <c r="N4395" t="s">
        <v>24</v>
      </c>
      <c r="O4395" s="1">
        <v>40800.444490740738</v>
      </c>
    </row>
    <row r="4396" spans="1:15" x14ac:dyDescent="0.35">
      <c r="A4396" t="s">
        <v>15</v>
      </c>
      <c r="B4396" t="s">
        <v>25</v>
      </c>
      <c r="C4396">
        <v>998463</v>
      </c>
      <c r="D4396" t="s">
        <v>17</v>
      </c>
      <c r="E4396" t="s">
        <v>18</v>
      </c>
      <c r="I4396" t="s">
        <v>22</v>
      </c>
      <c r="N4396" t="s">
        <v>24</v>
      </c>
      <c r="O4396" s="1">
        <v>40801.189560185187</v>
      </c>
    </row>
    <row r="4397" spans="1:15" x14ac:dyDescent="0.35">
      <c r="A4397" t="s">
        <v>972</v>
      </c>
      <c r="B4397" t="s">
        <v>25</v>
      </c>
      <c r="C4397">
        <v>411003</v>
      </c>
      <c r="D4397" t="s">
        <v>17</v>
      </c>
      <c r="E4397" t="s">
        <v>18</v>
      </c>
      <c r="F4397" t="s">
        <v>19</v>
      </c>
      <c r="G4397" t="s">
        <v>20</v>
      </c>
      <c r="H4397" t="s">
        <v>239</v>
      </c>
      <c r="I4397" t="s">
        <v>22</v>
      </c>
      <c r="K4397" t="s">
        <v>250</v>
      </c>
      <c r="L4397">
        <v>1962</v>
      </c>
      <c r="M4397" t="s">
        <v>1828</v>
      </c>
      <c r="N4397" t="s">
        <v>24</v>
      </c>
      <c r="O4397" s="1">
        <v>40801.421331018515</v>
      </c>
    </row>
    <row r="4398" spans="1:15" x14ac:dyDescent="0.35">
      <c r="A4398" t="s">
        <v>15</v>
      </c>
      <c r="B4398" t="s">
        <v>25</v>
      </c>
      <c r="C4398">
        <v>87894</v>
      </c>
      <c r="D4398" t="s">
        <v>17</v>
      </c>
      <c r="E4398" t="s">
        <v>36</v>
      </c>
      <c r="F4398" t="s">
        <v>19</v>
      </c>
      <c r="G4398" t="s">
        <v>27</v>
      </c>
      <c r="H4398" t="s">
        <v>857</v>
      </c>
      <c r="I4398" t="s">
        <v>22</v>
      </c>
      <c r="J4398">
        <v>459</v>
      </c>
      <c r="K4398" t="s">
        <v>195</v>
      </c>
      <c r="L4398">
        <v>1955</v>
      </c>
      <c r="M4398" t="s">
        <v>1034</v>
      </c>
      <c r="N4398" t="s">
        <v>24</v>
      </c>
      <c r="O4398" s="1">
        <v>40801.581597222219</v>
      </c>
    </row>
    <row r="4399" spans="1:15" x14ac:dyDescent="0.35">
      <c r="A4399" t="s">
        <v>186</v>
      </c>
      <c r="B4399" t="s">
        <v>25</v>
      </c>
      <c r="C4399">
        <v>5511</v>
      </c>
      <c r="D4399" t="s">
        <v>17</v>
      </c>
      <c r="E4399" t="s">
        <v>36</v>
      </c>
      <c r="G4399" t="s">
        <v>27</v>
      </c>
      <c r="H4399" t="s">
        <v>298</v>
      </c>
      <c r="I4399" t="s">
        <v>22</v>
      </c>
      <c r="N4399" t="s">
        <v>34</v>
      </c>
      <c r="O4399" s="1">
        <v>40801.659733796296</v>
      </c>
    </row>
    <row r="4400" spans="1:15" x14ac:dyDescent="0.35">
      <c r="B4400" t="s">
        <v>1112</v>
      </c>
      <c r="C4400">
        <v>211637</v>
      </c>
      <c r="D4400" t="s">
        <v>17</v>
      </c>
      <c r="E4400" t="s">
        <v>18</v>
      </c>
      <c r="I4400" t="s">
        <v>22</v>
      </c>
      <c r="N4400" t="s">
        <v>24</v>
      </c>
      <c r="O4400" s="1">
        <v>40802.525150462963</v>
      </c>
    </row>
    <row r="4401" spans="1:15" x14ac:dyDescent="0.35">
      <c r="A4401" t="s">
        <v>15</v>
      </c>
      <c r="B4401" t="s">
        <v>25</v>
      </c>
      <c r="C4401">
        <v>191239</v>
      </c>
      <c r="D4401" t="s">
        <v>17</v>
      </c>
      <c r="E4401" t="s">
        <v>18</v>
      </c>
      <c r="F4401" t="s">
        <v>19</v>
      </c>
      <c r="H4401" t="s">
        <v>630</v>
      </c>
      <c r="I4401" t="s">
        <v>22</v>
      </c>
      <c r="L4401" t="s">
        <v>1329</v>
      </c>
      <c r="N4401" t="s">
        <v>24</v>
      </c>
      <c r="O4401" s="1">
        <v>40802.574803240743</v>
      </c>
    </row>
    <row r="4402" spans="1:15" x14ac:dyDescent="0.35">
      <c r="A4402" t="s">
        <v>15</v>
      </c>
      <c r="B4402" t="s">
        <v>16</v>
      </c>
      <c r="C4402">
        <v>318080</v>
      </c>
      <c r="D4402" t="s">
        <v>17</v>
      </c>
      <c r="E4402" t="s">
        <v>18</v>
      </c>
      <c r="F4402" t="s">
        <v>19</v>
      </c>
      <c r="G4402" t="s">
        <v>20</v>
      </c>
      <c r="H4402" t="s">
        <v>630</v>
      </c>
      <c r="I4402" t="s">
        <v>22</v>
      </c>
      <c r="N4402" t="s">
        <v>24</v>
      </c>
      <c r="O4402" s="1">
        <v>40802.576851851853</v>
      </c>
    </row>
    <row r="4403" spans="1:15" x14ac:dyDescent="0.35">
      <c r="A4403" t="s">
        <v>15</v>
      </c>
      <c r="B4403" t="s">
        <v>16</v>
      </c>
      <c r="C4403">
        <v>787364</v>
      </c>
      <c r="D4403" t="s">
        <v>17</v>
      </c>
      <c r="E4403" t="s">
        <v>18</v>
      </c>
      <c r="I4403" t="s">
        <v>22</v>
      </c>
      <c r="N4403" t="s">
        <v>24</v>
      </c>
      <c r="O4403" s="1">
        <v>40802.628113425926</v>
      </c>
    </row>
    <row r="4404" spans="1:15" x14ac:dyDescent="0.35">
      <c r="A4404" t="s">
        <v>15</v>
      </c>
      <c r="B4404" t="s">
        <v>25</v>
      </c>
      <c r="C4404">
        <v>556937</v>
      </c>
      <c r="D4404" t="s">
        <v>17</v>
      </c>
      <c r="E4404" t="s">
        <v>18</v>
      </c>
      <c r="F4404" t="s">
        <v>19</v>
      </c>
      <c r="G4404" t="s">
        <v>20</v>
      </c>
      <c r="I4404" t="s">
        <v>180</v>
      </c>
      <c r="N4404" t="s">
        <v>24</v>
      </c>
      <c r="O4404" s="1">
        <v>40802.935717592591</v>
      </c>
    </row>
    <row r="4405" spans="1:15" x14ac:dyDescent="0.35">
      <c r="A4405" t="s">
        <v>15</v>
      </c>
      <c r="B4405" t="s">
        <v>25</v>
      </c>
      <c r="C4405">
        <v>556938</v>
      </c>
      <c r="D4405" t="s">
        <v>17</v>
      </c>
      <c r="E4405" t="s">
        <v>18</v>
      </c>
      <c r="F4405" t="s">
        <v>19</v>
      </c>
      <c r="G4405" t="s">
        <v>20</v>
      </c>
      <c r="I4405" t="s">
        <v>180</v>
      </c>
      <c r="N4405" t="s">
        <v>24</v>
      </c>
      <c r="O4405" s="1">
        <v>40802.937361111108</v>
      </c>
    </row>
    <row r="4406" spans="1:15" x14ac:dyDescent="0.35">
      <c r="A4406" t="s">
        <v>560</v>
      </c>
      <c r="B4406" t="s">
        <v>16</v>
      </c>
      <c r="C4406">
        <v>660403</v>
      </c>
      <c r="D4406" t="s">
        <v>17</v>
      </c>
      <c r="E4406" t="s">
        <v>18</v>
      </c>
      <c r="F4406" t="s">
        <v>19</v>
      </c>
      <c r="G4406" t="s">
        <v>20</v>
      </c>
      <c r="I4406" t="s">
        <v>22</v>
      </c>
      <c r="N4406" t="s">
        <v>24</v>
      </c>
      <c r="O4406" s="1">
        <v>40803.486064814817</v>
      </c>
    </row>
    <row r="4407" spans="1:15" x14ac:dyDescent="0.35">
      <c r="A4407" t="s">
        <v>221</v>
      </c>
      <c r="B4407" t="s">
        <v>25</v>
      </c>
      <c r="C4407">
        <v>13277</v>
      </c>
      <c r="D4407" t="s">
        <v>17</v>
      </c>
      <c r="E4407" t="s">
        <v>18</v>
      </c>
      <c r="F4407" t="s">
        <v>19</v>
      </c>
      <c r="I4407" t="s">
        <v>22</v>
      </c>
      <c r="N4407" t="s">
        <v>167</v>
      </c>
      <c r="O4407" s="1">
        <v>40803.540034722224</v>
      </c>
    </row>
    <row r="4408" spans="1:15" x14ac:dyDescent="0.35">
      <c r="A4408" t="s">
        <v>15</v>
      </c>
      <c r="B4408" t="s">
        <v>16</v>
      </c>
      <c r="C4408">
        <v>838856</v>
      </c>
      <c r="D4408" t="s">
        <v>17</v>
      </c>
      <c r="E4408" t="s">
        <v>18</v>
      </c>
      <c r="G4408" t="s">
        <v>20</v>
      </c>
      <c r="H4408" t="s">
        <v>62</v>
      </c>
      <c r="I4408" t="s">
        <v>22</v>
      </c>
      <c r="N4408" t="s">
        <v>24</v>
      </c>
      <c r="O4408" s="1">
        <v>40803.56827546296</v>
      </c>
    </row>
    <row r="4409" spans="1:15" x14ac:dyDescent="0.35">
      <c r="A4409" t="s">
        <v>972</v>
      </c>
      <c r="B4409" t="s">
        <v>25</v>
      </c>
      <c r="C4409">
        <v>554856</v>
      </c>
      <c r="D4409" t="s">
        <v>17</v>
      </c>
      <c r="E4409" t="s">
        <v>18</v>
      </c>
      <c r="F4409" t="s">
        <v>19</v>
      </c>
      <c r="I4409" t="s">
        <v>22</v>
      </c>
      <c r="N4409" t="s">
        <v>24</v>
      </c>
      <c r="O4409" s="1">
        <v>40803.870370370372</v>
      </c>
    </row>
    <row r="4410" spans="1:15" x14ac:dyDescent="0.35">
      <c r="A4410" t="s">
        <v>15</v>
      </c>
      <c r="B4410" t="s">
        <v>25</v>
      </c>
      <c r="C4410">
        <v>313789</v>
      </c>
      <c r="D4410" t="s">
        <v>17</v>
      </c>
      <c r="E4410" t="s">
        <v>18</v>
      </c>
      <c r="F4410" t="s">
        <v>19</v>
      </c>
      <c r="G4410" t="s">
        <v>20</v>
      </c>
      <c r="I4410" t="s">
        <v>22</v>
      </c>
      <c r="K4410" t="s">
        <v>81</v>
      </c>
      <c r="N4410" t="s">
        <v>24</v>
      </c>
      <c r="O4410" s="1">
        <v>40804.675381944442</v>
      </c>
    </row>
    <row r="4411" spans="1:15" x14ac:dyDescent="0.35">
      <c r="A4411" t="s">
        <v>327</v>
      </c>
      <c r="B4411" t="s">
        <v>25</v>
      </c>
      <c r="C4411">
        <v>42220</v>
      </c>
      <c r="D4411" t="s">
        <v>17</v>
      </c>
      <c r="E4411" t="s">
        <v>18</v>
      </c>
      <c r="F4411" t="s">
        <v>19</v>
      </c>
      <c r="H4411" t="s">
        <v>787</v>
      </c>
      <c r="I4411" t="s">
        <v>22</v>
      </c>
      <c r="N4411" t="s">
        <v>24</v>
      </c>
      <c r="O4411" s="1">
        <v>40805.001157407409</v>
      </c>
    </row>
    <row r="4412" spans="1:15" x14ac:dyDescent="0.35">
      <c r="A4412" t="s">
        <v>15</v>
      </c>
      <c r="B4412" t="s">
        <v>25</v>
      </c>
      <c r="C4412">
        <v>436821</v>
      </c>
      <c r="D4412" t="s">
        <v>17</v>
      </c>
      <c r="E4412" t="s">
        <v>18</v>
      </c>
      <c r="F4412" t="s">
        <v>19</v>
      </c>
      <c r="G4412" t="s">
        <v>20</v>
      </c>
      <c r="H4412" t="s">
        <v>62</v>
      </c>
      <c r="I4412" t="s">
        <v>22</v>
      </c>
      <c r="J4412" t="s">
        <v>636</v>
      </c>
      <c r="K4412" t="s">
        <v>31</v>
      </c>
      <c r="L4412" t="s">
        <v>1884</v>
      </c>
      <c r="N4412" t="s">
        <v>24</v>
      </c>
      <c r="O4412" s="1">
        <v>40805.335300925923</v>
      </c>
    </row>
    <row r="4413" spans="1:15" x14ac:dyDescent="0.35">
      <c r="A4413" t="s">
        <v>15</v>
      </c>
      <c r="B4413" t="s">
        <v>25</v>
      </c>
      <c r="C4413" t="s">
        <v>2830</v>
      </c>
      <c r="D4413" t="s">
        <v>17</v>
      </c>
      <c r="E4413" t="s">
        <v>18</v>
      </c>
      <c r="F4413" t="s">
        <v>19</v>
      </c>
      <c r="G4413" t="s">
        <v>20</v>
      </c>
      <c r="H4413" t="s">
        <v>46</v>
      </c>
      <c r="I4413" t="s">
        <v>22</v>
      </c>
      <c r="N4413" t="s">
        <v>24</v>
      </c>
      <c r="O4413" s="1">
        <v>40805.386805555558</v>
      </c>
    </row>
    <row r="4414" spans="1:15" x14ac:dyDescent="0.35">
      <c r="A4414" t="s">
        <v>221</v>
      </c>
      <c r="B4414" t="s">
        <v>25</v>
      </c>
      <c r="C4414">
        <v>138984</v>
      </c>
      <c r="D4414" t="s">
        <v>17</v>
      </c>
      <c r="E4414" t="s">
        <v>18</v>
      </c>
      <c r="G4414" t="s">
        <v>27</v>
      </c>
      <c r="H4414" t="s">
        <v>377</v>
      </c>
      <c r="I4414" t="s">
        <v>22</v>
      </c>
      <c r="L4414">
        <v>1954</v>
      </c>
      <c r="M4414" t="s">
        <v>1197</v>
      </c>
      <c r="N4414" t="s">
        <v>34</v>
      </c>
      <c r="O4414" s="1">
        <v>40805.774814814817</v>
      </c>
    </row>
    <row r="4415" spans="1:15" x14ac:dyDescent="0.35">
      <c r="A4415" t="s">
        <v>15</v>
      </c>
      <c r="B4415" t="s">
        <v>25</v>
      </c>
      <c r="C4415">
        <v>646917</v>
      </c>
      <c r="D4415" t="s">
        <v>17</v>
      </c>
      <c r="E4415" t="s">
        <v>18</v>
      </c>
      <c r="F4415" t="s">
        <v>19</v>
      </c>
      <c r="I4415" t="s">
        <v>22</v>
      </c>
      <c r="N4415" t="s">
        <v>24</v>
      </c>
      <c r="O4415" s="1">
        <v>40806.317696759259</v>
      </c>
    </row>
    <row r="4416" spans="1:15" x14ac:dyDescent="0.35">
      <c r="A4416" t="s">
        <v>15</v>
      </c>
      <c r="B4416" t="s">
        <v>25</v>
      </c>
      <c r="C4416">
        <v>276834</v>
      </c>
      <c r="D4416" t="s">
        <v>17</v>
      </c>
      <c r="E4416" t="s">
        <v>18</v>
      </c>
      <c r="F4416" t="s">
        <v>34</v>
      </c>
      <c r="H4416" t="s">
        <v>1510</v>
      </c>
      <c r="I4416" t="s">
        <v>22</v>
      </c>
      <c r="N4416" t="s">
        <v>24</v>
      </c>
      <c r="O4416" s="1">
        <v>40806.354629629626</v>
      </c>
    </row>
    <row r="4417" spans="1:15" x14ac:dyDescent="0.35">
      <c r="A4417" t="s">
        <v>15</v>
      </c>
      <c r="B4417" t="s">
        <v>25</v>
      </c>
      <c r="C4417">
        <v>890853</v>
      </c>
      <c r="D4417" t="s">
        <v>17</v>
      </c>
      <c r="E4417" t="s">
        <v>18</v>
      </c>
      <c r="F4417" t="s">
        <v>96</v>
      </c>
      <c r="G4417" t="s">
        <v>20</v>
      </c>
      <c r="H4417" t="s">
        <v>2651</v>
      </c>
      <c r="I4417" t="s">
        <v>22</v>
      </c>
      <c r="N4417" t="s">
        <v>24</v>
      </c>
      <c r="O4417" s="1">
        <v>40806.720462962963</v>
      </c>
    </row>
    <row r="4418" spans="1:15" x14ac:dyDescent="0.35">
      <c r="A4418" t="s">
        <v>221</v>
      </c>
      <c r="B4418" t="s">
        <v>25</v>
      </c>
      <c r="C4418">
        <v>188215</v>
      </c>
      <c r="D4418" t="s">
        <v>17</v>
      </c>
      <c r="E4418" t="s">
        <v>18</v>
      </c>
      <c r="F4418" t="s">
        <v>19</v>
      </c>
      <c r="G4418" t="s">
        <v>27</v>
      </c>
      <c r="H4418" t="s">
        <v>35</v>
      </c>
      <c r="I4418" t="s">
        <v>22</v>
      </c>
      <c r="M4418" t="s">
        <v>1325</v>
      </c>
      <c r="N4418" t="s">
        <v>34</v>
      </c>
      <c r="O4418" s="1">
        <v>40807.458240740743</v>
      </c>
    </row>
    <row r="4419" spans="1:15" ht="145" x14ac:dyDescent="0.35">
      <c r="A4419" t="s">
        <v>560</v>
      </c>
      <c r="B4419" t="s">
        <v>25</v>
      </c>
      <c r="C4419">
        <v>166317</v>
      </c>
      <c r="D4419" t="s">
        <v>17</v>
      </c>
      <c r="E4419" t="s">
        <v>18</v>
      </c>
      <c r="G4419" t="s">
        <v>20</v>
      </c>
      <c r="H4419" t="s">
        <v>37</v>
      </c>
      <c r="I4419" t="s">
        <v>22</v>
      </c>
      <c r="K4419" t="s">
        <v>195</v>
      </c>
      <c r="M4419" s="3" t="s">
        <v>1285</v>
      </c>
      <c r="N4419" t="s">
        <v>34</v>
      </c>
      <c r="O4419" s="1">
        <v>40807.73101851852</v>
      </c>
    </row>
    <row r="4420" spans="1:15" x14ac:dyDescent="0.35">
      <c r="A4420" t="s">
        <v>15</v>
      </c>
      <c r="B4420" t="s">
        <v>25</v>
      </c>
      <c r="C4420">
        <v>100921</v>
      </c>
      <c r="D4420" t="s">
        <v>17</v>
      </c>
      <c r="E4420" t="s">
        <v>18</v>
      </c>
      <c r="G4420" t="s">
        <v>27</v>
      </c>
      <c r="H4420" t="s">
        <v>1084</v>
      </c>
      <c r="I4420" t="s">
        <v>22</v>
      </c>
      <c r="N4420" t="s">
        <v>24</v>
      </c>
      <c r="O4420" s="1">
        <v>40807.894606481481</v>
      </c>
    </row>
    <row r="4421" spans="1:15" x14ac:dyDescent="0.35">
      <c r="A4421" t="s">
        <v>560</v>
      </c>
      <c r="B4421" t="s">
        <v>16</v>
      </c>
      <c r="C4421">
        <v>293019</v>
      </c>
      <c r="D4421" t="s">
        <v>17</v>
      </c>
      <c r="E4421" t="s">
        <v>18</v>
      </c>
      <c r="F4421" t="s">
        <v>19</v>
      </c>
      <c r="H4421" t="s">
        <v>1098</v>
      </c>
      <c r="I4421" t="s">
        <v>22</v>
      </c>
      <c r="N4421" t="s">
        <v>34</v>
      </c>
      <c r="O4421" s="1">
        <v>40808.545856481483</v>
      </c>
    </row>
    <row r="4422" spans="1:15" x14ac:dyDescent="0.35">
      <c r="A4422" t="s">
        <v>15</v>
      </c>
      <c r="B4422" t="s">
        <v>25</v>
      </c>
      <c r="C4422">
        <v>735970</v>
      </c>
      <c r="D4422" t="s">
        <v>17</v>
      </c>
      <c r="E4422" t="s">
        <v>18</v>
      </c>
      <c r="F4422" t="s">
        <v>19</v>
      </c>
      <c r="G4422" t="s">
        <v>20</v>
      </c>
      <c r="H4422" t="s">
        <v>62</v>
      </c>
      <c r="I4422" t="s">
        <v>22</v>
      </c>
      <c r="K4422" t="s">
        <v>81</v>
      </c>
      <c r="N4422" t="s">
        <v>24</v>
      </c>
      <c r="O4422" s="1">
        <v>40808.643553240741</v>
      </c>
    </row>
    <row r="4423" spans="1:15" x14ac:dyDescent="0.35">
      <c r="A4423" t="s">
        <v>15</v>
      </c>
      <c r="B4423" t="s">
        <v>25</v>
      </c>
      <c r="C4423">
        <v>956043</v>
      </c>
      <c r="D4423" t="s">
        <v>17</v>
      </c>
      <c r="E4423" t="s">
        <v>18</v>
      </c>
      <c r="F4423" t="s">
        <v>19</v>
      </c>
      <c r="G4423" t="s">
        <v>20</v>
      </c>
      <c r="H4423" t="s">
        <v>174</v>
      </c>
      <c r="I4423" t="s">
        <v>22</v>
      </c>
      <c r="M4423" t="s">
        <v>2747</v>
      </c>
      <c r="N4423" t="s">
        <v>24</v>
      </c>
      <c r="O4423" s="1">
        <v>40808.692129629628</v>
      </c>
    </row>
    <row r="4424" spans="1:15" x14ac:dyDescent="0.35">
      <c r="A4424" t="s">
        <v>327</v>
      </c>
      <c r="B4424" t="s">
        <v>25</v>
      </c>
      <c r="C4424">
        <v>580249</v>
      </c>
      <c r="D4424" t="s">
        <v>17</v>
      </c>
      <c r="E4424" t="s">
        <v>18</v>
      </c>
      <c r="I4424" t="s">
        <v>22</v>
      </c>
      <c r="N4424" t="s">
        <v>24</v>
      </c>
      <c r="O4424" s="1">
        <v>40808.791701388887</v>
      </c>
    </row>
    <row r="4425" spans="1:15" x14ac:dyDescent="0.35">
      <c r="A4425" t="s">
        <v>15</v>
      </c>
      <c r="B4425" t="s">
        <v>16</v>
      </c>
      <c r="C4425">
        <v>62019</v>
      </c>
      <c r="D4425" t="s">
        <v>17</v>
      </c>
      <c r="E4425" t="s">
        <v>18</v>
      </c>
      <c r="F4425" t="s">
        <v>19</v>
      </c>
      <c r="G4425" t="s">
        <v>27</v>
      </c>
      <c r="H4425" t="s">
        <v>908</v>
      </c>
      <c r="I4425" t="s">
        <v>22</v>
      </c>
      <c r="N4425" t="s">
        <v>24</v>
      </c>
      <c r="O4425" s="1">
        <v>40808.858032407406</v>
      </c>
    </row>
    <row r="4426" spans="1:15" x14ac:dyDescent="0.35">
      <c r="A4426" t="s">
        <v>327</v>
      </c>
      <c r="B4426" t="s">
        <v>16</v>
      </c>
      <c r="C4426">
        <v>498464</v>
      </c>
      <c r="D4426" t="s">
        <v>17</v>
      </c>
      <c r="E4426" t="s">
        <v>18</v>
      </c>
      <c r="I4426" t="s">
        <v>22</v>
      </c>
      <c r="N4426" t="s">
        <v>24</v>
      </c>
      <c r="O4426" s="1">
        <v>40809.6246875</v>
      </c>
    </row>
    <row r="4427" spans="1:15" x14ac:dyDescent="0.35">
      <c r="A4427" t="s">
        <v>560</v>
      </c>
      <c r="B4427" t="s">
        <v>25</v>
      </c>
      <c r="C4427">
        <v>163223</v>
      </c>
      <c r="D4427" t="s">
        <v>17</v>
      </c>
      <c r="E4427" t="s">
        <v>18</v>
      </c>
      <c r="I4427" t="s">
        <v>22</v>
      </c>
      <c r="N4427" t="s">
        <v>24</v>
      </c>
      <c r="O4427" s="1">
        <v>40809.636099537034</v>
      </c>
    </row>
    <row r="4428" spans="1:15" x14ac:dyDescent="0.35">
      <c r="A4428" t="s">
        <v>15</v>
      </c>
      <c r="B4428" t="s">
        <v>25</v>
      </c>
      <c r="C4428">
        <v>153932</v>
      </c>
      <c r="D4428" t="s">
        <v>17</v>
      </c>
      <c r="E4428" t="s">
        <v>18</v>
      </c>
      <c r="F4428" t="s">
        <v>19</v>
      </c>
      <c r="G4428" t="s">
        <v>20</v>
      </c>
      <c r="H4428" t="s">
        <v>28</v>
      </c>
      <c r="I4428" t="s">
        <v>22</v>
      </c>
      <c r="M4428" t="s">
        <v>1252</v>
      </c>
      <c r="N4428" t="s">
        <v>24</v>
      </c>
      <c r="O4428" s="1">
        <v>40809.747164351851</v>
      </c>
    </row>
    <row r="4429" spans="1:15" x14ac:dyDescent="0.35">
      <c r="A4429" t="s">
        <v>560</v>
      </c>
      <c r="B4429" t="s">
        <v>25</v>
      </c>
      <c r="C4429">
        <v>166227</v>
      </c>
      <c r="D4429" t="s">
        <v>17</v>
      </c>
      <c r="E4429" t="s">
        <v>18</v>
      </c>
      <c r="F4429" t="s">
        <v>96</v>
      </c>
      <c r="G4429" t="s">
        <v>20</v>
      </c>
      <c r="H4429" t="s">
        <v>135</v>
      </c>
      <c r="I4429" t="s">
        <v>22</v>
      </c>
      <c r="L4429" t="s">
        <v>1282</v>
      </c>
      <c r="M4429" t="s">
        <v>1283</v>
      </c>
      <c r="N4429" t="s">
        <v>24</v>
      </c>
      <c r="O4429" s="1">
        <v>40809.767592592594</v>
      </c>
    </row>
    <row r="4430" spans="1:15" x14ac:dyDescent="0.35">
      <c r="A4430" t="s">
        <v>327</v>
      </c>
      <c r="B4430" t="s">
        <v>25</v>
      </c>
      <c r="C4430">
        <v>504414</v>
      </c>
      <c r="D4430" t="s">
        <v>17</v>
      </c>
      <c r="E4430" t="s">
        <v>18</v>
      </c>
      <c r="G4430" t="s">
        <v>20</v>
      </c>
      <c r="H4430" t="s">
        <v>2005</v>
      </c>
      <c r="I4430" t="s">
        <v>144</v>
      </c>
      <c r="M4430" t="s">
        <v>2006</v>
      </c>
      <c r="N4430" t="s">
        <v>24</v>
      </c>
      <c r="O4430" s="1">
        <v>40809.805497685185</v>
      </c>
    </row>
    <row r="4431" spans="1:15" x14ac:dyDescent="0.35">
      <c r="A4431" t="s">
        <v>15</v>
      </c>
      <c r="B4431" t="s">
        <v>25</v>
      </c>
      <c r="C4431">
        <v>582182</v>
      </c>
      <c r="D4431" t="s">
        <v>17</v>
      </c>
      <c r="E4431" t="s">
        <v>18</v>
      </c>
      <c r="F4431" t="s">
        <v>19</v>
      </c>
      <c r="G4431" t="s">
        <v>20</v>
      </c>
      <c r="I4431" t="s">
        <v>22</v>
      </c>
      <c r="K4431" t="s">
        <v>81</v>
      </c>
      <c r="N4431" t="s">
        <v>24</v>
      </c>
      <c r="O4431" s="1">
        <v>40810.626238425924</v>
      </c>
    </row>
    <row r="4432" spans="1:15" x14ac:dyDescent="0.35">
      <c r="A4432" t="s">
        <v>15</v>
      </c>
      <c r="B4432" t="s">
        <v>25</v>
      </c>
      <c r="C4432">
        <v>45705</v>
      </c>
      <c r="D4432" t="s">
        <v>73</v>
      </c>
      <c r="E4432" t="s">
        <v>191</v>
      </c>
      <c r="F4432" t="s">
        <v>19</v>
      </c>
      <c r="G4432" t="s">
        <v>27</v>
      </c>
      <c r="H4432" t="s">
        <v>798</v>
      </c>
      <c r="I4432" t="s">
        <v>22</v>
      </c>
      <c r="N4432" t="s">
        <v>24</v>
      </c>
      <c r="O4432" s="1">
        <v>40810.628738425927</v>
      </c>
    </row>
    <row r="4433" spans="1:15" x14ac:dyDescent="0.35">
      <c r="A4433" t="s">
        <v>15</v>
      </c>
      <c r="B4433" t="s">
        <v>25</v>
      </c>
      <c r="C4433">
        <v>249424</v>
      </c>
      <c r="D4433" t="s">
        <v>73</v>
      </c>
      <c r="E4433" t="s">
        <v>18</v>
      </c>
      <c r="F4433" t="s">
        <v>19</v>
      </c>
      <c r="G4433" t="s">
        <v>20</v>
      </c>
      <c r="H4433" t="s">
        <v>1450</v>
      </c>
      <c r="I4433" t="s">
        <v>22</v>
      </c>
      <c r="K4433" t="s">
        <v>81</v>
      </c>
      <c r="N4433" t="s">
        <v>24</v>
      </c>
      <c r="O4433" s="1">
        <v>40810.632291666669</v>
      </c>
    </row>
    <row r="4434" spans="1:15" x14ac:dyDescent="0.35">
      <c r="A4434" t="s">
        <v>15</v>
      </c>
      <c r="B4434" t="s">
        <v>16</v>
      </c>
      <c r="C4434">
        <v>241241</v>
      </c>
      <c r="D4434" t="s">
        <v>73</v>
      </c>
      <c r="E4434" t="s">
        <v>18</v>
      </c>
      <c r="H4434" t="s">
        <v>1432</v>
      </c>
      <c r="I4434" t="s">
        <v>22</v>
      </c>
      <c r="N4434" t="s">
        <v>24</v>
      </c>
      <c r="O4434" s="1">
        <v>40810.634618055556</v>
      </c>
    </row>
    <row r="4435" spans="1:15" x14ac:dyDescent="0.35">
      <c r="A4435" t="s">
        <v>15</v>
      </c>
      <c r="B4435" t="s">
        <v>25</v>
      </c>
      <c r="C4435">
        <v>94079</v>
      </c>
      <c r="D4435" t="s">
        <v>17</v>
      </c>
      <c r="E4435" t="s">
        <v>18</v>
      </c>
      <c r="F4435" t="s">
        <v>19</v>
      </c>
      <c r="G4435" t="s">
        <v>27</v>
      </c>
      <c r="H4435" t="s">
        <v>375</v>
      </c>
      <c r="I4435" t="s">
        <v>22</v>
      </c>
      <c r="K4435" t="s">
        <v>31</v>
      </c>
      <c r="M4435" t="s">
        <v>1067</v>
      </c>
      <c r="N4435" t="s">
        <v>24</v>
      </c>
      <c r="O4435" s="1">
        <v>40810.777511574073</v>
      </c>
    </row>
    <row r="4436" spans="1:15" x14ac:dyDescent="0.35">
      <c r="A4436" t="s">
        <v>15</v>
      </c>
      <c r="B4436" t="s">
        <v>25</v>
      </c>
      <c r="C4436">
        <v>364146</v>
      </c>
      <c r="D4436" t="s">
        <v>17</v>
      </c>
      <c r="E4436" t="s">
        <v>18</v>
      </c>
      <c r="F4436" t="s">
        <v>19</v>
      </c>
      <c r="G4436" t="s">
        <v>20</v>
      </c>
      <c r="I4436" t="s">
        <v>264</v>
      </c>
      <c r="N4436" t="s">
        <v>24</v>
      </c>
      <c r="O4436" s="1">
        <v>40811.095243055555</v>
      </c>
    </row>
    <row r="4437" spans="1:15" x14ac:dyDescent="0.35">
      <c r="A4437" t="s">
        <v>15</v>
      </c>
      <c r="B4437" t="s">
        <v>25</v>
      </c>
      <c r="C4437">
        <v>230832</v>
      </c>
      <c r="D4437" t="s">
        <v>17</v>
      </c>
      <c r="E4437" t="s">
        <v>18</v>
      </c>
      <c r="F4437" t="s">
        <v>19</v>
      </c>
      <c r="H4437" t="s">
        <v>239</v>
      </c>
      <c r="I4437" t="s">
        <v>22</v>
      </c>
      <c r="N4437" t="s">
        <v>24</v>
      </c>
      <c r="O4437" s="1">
        <v>40811.370428240742</v>
      </c>
    </row>
    <row r="4438" spans="1:15" ht="116" x14ac:dyDescent="0.35">
      <c r="A4438" t="s">
        <v>59</v>
      </c>
      <c r="B4438" t="s">
        <v>1112</v>
      </c>
      <c r="C4438">
        <v>523932</v>
      </c>
      <c r="D4438" t="s">
        <v>17</v>
      </c>
      <c r="E4438" t="s">
        <v>18</v>
      </c>
      <c r="F4438" t="s">
        <v>34</v>
      </c>
      <c r="G4438" t="s">
        <v>20</v>
      </c>
      <c r="H4438" t="s">
        <v>135</v>
      </c>
      <c r="I4438" t="s">
        <v>22</v>
      </c>
      <c r="M4438" s="3" t="s">
        <v>2029</v>
      </c>
      <c r="N4438" t="s">
        <v>24</v>
      </c>
      <c r="O4438" s="1">
        <v>40811.381944444445</v>
      </c>
    </row>
    <row r="4439" spans="1:15" x14ac:dyDescent="0.35">
      <c r="A4439" t="s">
        <v>327</v>
      </c>
      <c r="B4439" t="s">
        <v>25</v>
      </c>
      <c r="C4439">
        <v>481371</v>
      </c>
      <c r="D4439" t="s">
        <v>17</v>
      </c>
      <c r="E4439" t="s">
        <v>18</v>
      </c>
      <c r="F4439" t="s">
        <v>19</v>
      </c>
      <c r="H4439" t="s">
        <v>172</v>
      </c>
      <c r="I4439" t="s">
        <v>22</v>
      </c>
      <c r="N4439" t="s">
        <v>24</v>
      </c>
      <c r="O4439" s="1">
        <v>40811.492939814816</v>
      </c>
    </row>
    <row r="4440" spans="1:15" ht="217.5" x14ac:dyDescent="0.35">
      <c r="A4440" t="s">
        <v>15</v>
      </c>
      <c r="B4440" t="s">
        <v>16</v>
      </c>
      <c r="C4440">
        <v>32442</v>
      </c>
      <c r="D4440" t="s">
        <v>17</v>
      </c>
      <c r="E4440" t="s">
        <v>18</v>
      </c>
      <c r="F4440" t="s">
        <v>19</v>
      </c>
      <c r="H4440" t="s">
        <v>56</v>
      </c>
      <c r="I4440" t="s">
        <v>22</v>
      </c>
      <c r="M4440" s="3" t="s">
        <v>707</v>
      </c>
      <c r="N4440" t="s">
        <v>24</v>
      </c>
      <c r="O4440" s="1">
        <v>40811.686539351853</v>
      </c>
    </row>
    <row r="4441" spans="1:15" x14ac:dyDescent="0.35">
      <c r="A4441" t="s">
        <v>15</v>
      </c>
      <c r="B4441" t="s">
        <v>25</v>
      </c>
      <c r="C4441">
        <v>976217</v>
      </c>
      <c r="D4441" t="s">
        <v>17</v>
      </c>
      <c r="E4441" t="s">
        <v>18</v>
      </c>
      <c r="F4441" t="s">
        <v>19</v>
      </c>
      <c r="H4441" t="s">
        <v>239</v>
      </c>
      <c r="I4441" t="s">
        <v>22</v>
      </c>
      <c r="N4441" t="s">
        <v>24</v>
      </c>
      <c r="O4441" s="1">
        <v>40811.70784722222</v>
      </c>
    </row>
    <row r="4442" spans="1:15" x14ac:dyDescent="0.35">
      <c r="A4442" t="s">
        <v>560</v>
      </c>
      <c r="B4442" t="s">
        <v>25</v>
      </c>
      <c r="C4442">
        <v>475449</v>
      </c>
      <c r="D4442" t="s">
        <v>17</v>
      </c>
      <c r="E4442" t="s">
        <v>18</v>
      </c>
      <c r="G4442" t="s">
        <v>20</v>
      </c>
      <c r="H4442" t="s">
        <v>254</v>
      </c>
      <c r="I4442" t="s">
        <v>22</v>
      </c>
      <c r="K4442" t="s">
        <v>132</v>
      </c>
      <c r="M4442" t="s">
        <v>1964</v>
      </c>
      <c r="N4442" t="s">
        <v>24</v>
      </c>
      <c r="O4442" s="1">
        <v>40812.466423611113</v>
      </c>
    </row>
    <row r="4443" spans="1:15" x14ac:dyDescent="0.35">
      <c r="A4443" t="s">
        <v>15</v>
      </c>
      <c r="B4443" t="s">
        <v>25</v>
      </c>
      <c r="C4443">
        <v>600202</v>
      </c>
      <c r="D4443" t="s">
        <v>17</v>
      </c>
      <c r="E4443" t="s">
        <v>18</v>
      </c>
      <c r="I4443" t="s">
        <v>22</v>
      </c>
      <c r="N4443" t="s">
        <v>24</v>
      </c>
      <c r="O4443" s="1">
        <v>40812.49628472222</v>
      </c>
    </row>
    <row r="4444" spans="1:15" x14ac:dyDescent="0.35">
      <c r="A4444" t="s">
        <v>15</v>
      </c>
      <c r="B4444" t="s">
        <v>25</v>
      </c>
      <c r="C4444">
        <v>386811</v>
      </c>
      <c r="D4444" t="s">
        <v>17</v>
      </c>
      <c r="E4444" t="s">
        <v>18</v>
      </c>
      <c r="F4444" t="s">
        <v>19</v>
      </c>
      <c r="G4444" t="s">
        <v>20</v>
      </c>
      <c r="H4444" t="s">
        <v>1771</v>
      </c>
      <c r="I4444" t="s">
        <v>144</v>
      </c>
      <c r="M4444" t="s">
        <v>1772</v>
      </c>
      <c r="N4444" t="s">
        <v>24</v>
      </c>
      <c r="O4444" s="1">
        <v>40812.651782407411</v>
      </c>
    </row>
    <row r="4445" spans="1:15" x14ac:dyDescent="0.35">
      <c r="A4445" t="s">
        <v>327</v>
      </c>
      <c r="B4445" t="s">
        <v>25</v>
      </c>
      <c r="C4445">
        <v>481468</v>
      </c>
      <c r="D4445" t="s">
        <v>17</v>
      </c>
      <c r="E4445" t="s">
        <v>18</v>
      </c>
      <c r="F4445" t="s">
        <v>19</v>
      </c>
      <c r="G4445" t="s">
        <v>20</v>
      </c>
      <c r="H4445" t="s">
        <v>172</v>
      </c>
      <c r="I4445" t="s">
        <v>144</v>
      </c>
      <c r="M4445" t="s">
        <v>1976</v>
      </c>
      <c r="N4445" t="s">
        <v>24</v>
      </c>
      <c r="O4445" s="1">
        <v>40812.652685185189</v>
      </c>
    </row>
    <row r="4446" spans="1:15" x14ac:dyDescent="0.35">
      <c r="A4446" t="s">
        <v>15</v>
      </c>
      <c r="B4446" t="s">
        <v>16</v>
      </c>
      <c r="C4446">
        <v>606919</v>
      </c>
      <c r="D4446" t="s">
        <v>17</v>
      </c>
      <c r="E4446" t="s">
        <v>18</v>
      </c>
      <c r="F4446" t="s">
        <v>19</v>
      </c>
      <c r="G4446" t="s">
        <v>20</v>
      </c>
      <c r="H4446" t="s">
        <v>172</v>
      </c>
      <c r="I4446" t="s">
        <v>144</v>
      </c>
      <c r="M4446" t="s">
        <v>2169</v>
      </c>
      <c r="N4446" t="s">
        <v>24</v>
      </c>
      <c r="O4446" s="1">
        <v>40812.657118055555</v>
      </c>
    </row>
    <row r="4447" spans="1:15" x14ac:dyDescent="0.35">
      <c r="A4447" t="s">
        <v>15</v>
      </c>
      <c r="B4447" t="s">
        <v>25</v>
      </c>
      <c r="C4447">
        <v>620714</v>
      </c>
      <c r="D4447" t="s">
        <v>17</v>
      </c>
      <c r="E4447" t="s">
        <v>18</v>
      </c>
      <c r="F4447" t="s">
        <v>19</v>
      </c>
      <c r="G4447" t="s">
        <v>20</v>
      </c>
      <c r="H4447" t="s">
        <v>2193</v>
      </c>
      <c r="I4447" t="s">
        <v>144</v>
      </c>
      <c r="L4447" t="s">
        <v>2194</v>
      </c>
      <c r="M4447" t="s">
        <v>2195</v>
      </c>
      <c r="N4447" t="s">
        <v>24</v>
      </c>
      <c r="O4447" s="1">
        <v>40812.661805555559</v>
      </c>
    </row>
    <row r="4448" spans="1:15" x14ac:dyDescent="0.35">
      <c r="A4448" t="s">
        <v>15</v>
      </c>
      <c r="B4448" t="s">
        <v>25</v>
      </c>
      <c r="C4448">
        <v>638006</v>
      </c>
      <c r="D4448" t="s">
        <v>17</v>
      </c>
      <c r="E4448" t="s">
        <v>18</v>
      </c>
      <c r="F4448" t="s">
        <v>19</v>
      </c>
      <c r="G4448" t="s">
        <v>20</v>
      </c>
      <c r="H4448" t="s">
        <v>172</v>
      </c>
      <c r="I4448" t="s">
        <v>144</v>
      </c>
      <c r="M4448" t="s">
        <v>2226</v>
      </c>
      <c r="N4448" t="s">
        <v>24</v>
      </c>
      <c r="O4448" s="1">
        <v>40812.668090277781</v>
      </c>
    </row>
    <row r="4449" spans="1:15" x14ac:dyDescent="0.35">
      <c r="A4449" t="s">
        <v>15</v>
      </c>
      <c r="B4449" t="s">
        <v>16</v>
      </c>
      <c r="C4449">
        <v>509210</v>
      </c>
      <c r="D4449" t="s">
        <v>17</v>
      </c>
      <c r="E4449" t="s">
        <v>18</v>
      </c>
      <c r="I4449" t="s">
        <v>22</v>
      </c>
      <c r="N4449" t="s">
        <v>24</v>
      </c>
      <c r="O4449" s="1">
        <v>40812.786782407406</v>
      </c>
    </row>
    <row r="4450" spans="1:15" x14ac:dyDescent="0.35">
      <c r="A4450" t="s">
        <v>15</v>
      </c>
      <c r="B4450" t="s">
        <v>25</v>
      </c>
      <c r="C4450">
        <v>926118</v>
      </c>
      <c r="D4450" t="s">
        <v>17</v>
      </c>
      <c r="E4450" t="s">
        <v>18</v>
      </c>
      <c r="G4450" t="s">
        <v>20</v>
      </c>
      <c r="H4450" t="s">
        <v>102</v>
      </c>
      <c r="I4450" t="s">
        <v>22</v>
      </c>
      <c r="K4450" t="s">
        <v>282</v>
      </c>
      <c r="M4450" t="s">
        <v>2716</v>
      </c>
      <c r="N4450" t="s">
        <v>24</v>
      </c>
      <c r="O4450" s="1">
        <v>40812.840381944443</v>
      </c>
    </row>
    <row r="4451" spans="1:15" x14ac:dyDescent="0.35">
      <c r="A4451" t="s">
        <v>15</v>
      </c>
      <c r="B4451" t="s">
        <v>25</v>
      </c>
      <c r="C4451">
        <v>444885</v>
      </c>
      <c r="D4451" t="s">
        <v>17</v>
      </c>
      <c r="E4451" t="s">
        <v>18</v>
      </c>
      <c r="F4451" t="s">
        <v>19</v>
      </c>
      <c r="G4451" t="s">
        <v>20</v>
      </c>
      <c r="H4451" t="s">
        <v>1578</v>
      </c>
      <c r="I4451" t="s">
        <v>22</v>
      </c>
      <c r="K4451" t="s">
        <v>139</v>
      </c>
      <c r="N4451" t="s">
        <v>167</v>
      </c>
      <c r="O4451" s="1">
        <v>40812.992754629631</v>
      </c>
    </row>
    <row r="4452" spans="1:15" x14ac:dyDescent="0.35">
      <c r="A4452" t="s">
        <v>560</v>
      </c>
      <c r="B4452" t="s">
        <v>25</v>
      </c>
      <c r="C4452">
        <v>452350</v>
      </c>
      <c r="D4452" t="s">
        <v>17</v>
      </c>
      <c r="E4452" t="s">
        <v>18</v>
      </c>
      <c r="I4452" t="s">
        <v>22</v>
      </c>
      <c r="N4452" t="s">
        <v>24</v>
      </c>
      <c r="O4452" s="1">
        <v>40813.558159722219</v>
      </c>
    </row>
    <row r="4453" spans="1:15" x14ac:dyDescent="0.35">
      <c r="A4453" t="s">
        <v>221</v>
      </c>
      <c r="B4453" t="s">
        <v>25</v>
      </c>
      <c r="C4453">
        <v>39104</v>
      </c>
      <c r="D4453" t="s">
        <v>17</v>
      </c>
      <c r="E4453" t="s">
        <v>18</v>
      </c>
      <c r="F4453" t="s">
        <v>19</v>
      </c>
      <c r="H4453" t="s">
        <v>153</v>
      </c>
      <c r="I4453" t="s">
        <v>22</v>
      </c>
      <c r="M4453" t="s">
        <v>770</v>
      </c>
      <c r="N4453" t="s">
        <v>24</v>
      </c>
      <c r="O4453" s="1">
        <v>40813.793738425928</v>
      </c>
    </row>
    <row r="4454" spans="1:15" x14ac:dyDescent="0.35">
      <c r="A4454" t="s">
        <v>15</v>
      </c>
      <c r="B4454" t="s">
        <v>25</v>
      </c>
      <c r="C4454">
        <v>357748</v>
      </c>
      <c r="D4454" t="s">
        <v>17</v>
      </c>
      <c r="E4454" t="s">
        <v>18</v>
      </c>
      <c r="F4454" t="s">
        <v>19</v>
      </c>
      <c r="G4454" t="s">
        <v>20</v>
      </c>
      <c r="H4454" t="s">
        <v>1650</v>
      </c>
      <c r="I4454" t="s">
        <v>22</v>
      </c>
      <c r="K4454" t="s">
        <v>81</v>
      </c>
      <c r="N4454" t="s">
        <v>24</v>
      </c>
      <c r="O4454" s="1">
        <v>40813.815925925926</v>
      </c>
    </row>
    <row r="4455" spans="1:15" x14ac:dyDescent="0.35">
      <c r="A4455" t="s">
        <v>327</v>
      </c>
      <c r="B4455" t="s">
        <v>25</v>
      </c>
      <c r="C4455">
        <v>304714</v>
      </c>
      <c r="D4455" t="s">
        <v>17</v>
      </c>
      <c r="E4455" t="s">
        <v>18</v>
      </c>
      <c r="F4455" t="s">
        <v>19</v>
      </c>
      <c r="G4455" t="s">
        <v>20</v>
      </c>
      <c r="I4455" t="s">
        <v>22</v>
      </c>
      <c r="K4455" t="s">
        <v>139</v>
      </c>
      <c r="N4455" t="s">
        <v>167</v>
      </c>
      <c r="O4455" s="1">
        <v>40813.844629629632</v>
      </c>
    </row>
    <row r="4456" spans="1:15" x14ac:dyDescent="0.35">
      <c r="A4456" t="s">
        <v>500</v>
      </c>
      <c r="B4456" t="s">
        <v>25</v>
      </c>
      <c r="C4456">
        <v>74449</v>
      </c>
      <c r="D4456" t="s">
        <v>17</v>
      </c>
      <c r="E4456" t="s">
        <v>18</v>
      </c>
      <c r="F4456" t="s">
        <v>19</v>
      </c>
      <c r="G4456" t="s">
        <v>27</v>
      </c>
      <c r="H4456" t="s">
        <v>254</v>
      </c>
      <c r="I4456" t="s">
        <v>22</v>
      </c>
      <c r="N4456" t="s">
        <v>24</v>
      </c>
      <c r="O4456" s="1">
        <v>40814.053414351853</v>
      </c>
    </row>
    <row r="4457" spans="1:15" x14ac:dyDescent="0.35">
      <c r="A4457" t="s">
        <v>15</v>
      </c>
      <c r="B4457" t="s">
        <v>16</v>
      </c>
      <c r="C4457">
        <v>206240</v>
      </c>
      <c r="D4457" t="s">
        <v>17</v>
      </c>
      <c r="E4457" t="s">
        <v>18</v>
      </c>
      <c r="F4457" t="s">
        <v>19</v>
      </c>
      <c r="H4457" t="s">
        <v>1363</v>
      </c>
      <c r="I4457" t="s">
        <v>22</v>
      </c>
      <c r="N4457" t="s">
        <v>24</v>
      </c>
      <c r="O4457" s="1">
        <v>40814.061516203707</v>
      </c>
    </row>
    <row r="4458" spans="1:15" x14ac:dyDescent="0.35">
      <c r="A4458" t="s">
        <v>972</v>
      </c>
      <c r="B4458" t="s">
        <v>25</v>
      </c>
      <c r="C4458">
        <v>149294</v>
      </c>
      <c r="D4458" t="s">
        <v>17</v>
      </c>
      <c r="E4458" t="s">
        <v>18</v>
      </c>
      <c r="F4458" t="s">
        <v>19</v>
      </c>
      <c r="G4458" t="s">
        <v>20</v>
      </c>
      <c r="H4458" t="s">
        <v>1152</v>
      </c>
      <c r="I4458" t="s">
        <v>22</v>
      </c>
      <c r="L4458">
        <v>1965</v>
      </c>
      <c r="N4458" t="s">
        <v>24</v>
      </c>
      <c r="O4458" s="1">
        <v>40814.270856481482</v>
      </c>
    </row>
    <row r="4459" spans="1:15" x14ac:dyDescent="0.35">
      <c r="A4459" t="s">
        <v>314</v>
      </c>
      <c r="B4459" t="s">
        <v>25</v>
      </c>
      <c r="C4459">
        <v>32791</v>
      </c>
      <c r="D4459" t="s">
        <v>17</v>
      </c>
      <c r="E4459" t="s">
        <v>18</v>
      </c>
      <c r="F4459" t="s">
        <v>19</v>
      </c>
      <c r="G4459" t="s">
        <v>27</v>
      </c>
      <c r="H4459" t="s">
        <v>714</v>
      </c>
      <c r="I4459" t="s">
        <v>22</v>
      </c>
      <c r="N4459" t="s">
        <v>34</v>
      </c>
      <c r="O4459" s="1">
        <v>40814.643784722219</v>
      </c>
    </row>
    <row r="4460" spans="1:15" x14ac:dyDescent="0.35">
      <c r="A4460" t="s">
        <v>15</v>
      </c>
      <c r="B4460" t="s">
        <v>25</v>
      </c>
      <c r="C4460" t="s">
        <v>2816</v>
      </c>
      <c r="D4460" t="s">
        <v>17</v>
      </c>
      <c r="E4460" t="s">
        <v>18</v>
      </c>
      <c r="G4460" t="s">
        <v>20</v>
      </c>
      <c r="I4460" t="s">
        <v>22</v>
      </c>
      <c r="N4460" t="s">
        <v>24</v>
      </c>
      <c r="O4460" s="1">
        <v>40814.752951388888</v>
      </c>
    </row>
    <row r="4461" spans="1:15" x14ac:dyDescent="0.35">
      <c r="A4461" t="s">
        <v>15</v>
      </c>
      <c r="B4461" t="s">
        <v>25</v>
      </c>
      <c r="C4461">
        <v>741022</v>
      </c>
      <c r="D4461" t="s">
        <v>17</v>
      </c>
      <c r="E4461" t="s">
        <v>18</v>
      </c>
      <c r="F4461" t="s">
        <v>19</v>
      </c>
      <c r="G4461" t="s">
        <v>20</v>
      </c>
      <c r="H4461" t="s">
        <v>232</v>
      </c>
      <c r="I4461" t="s">
        <v>22</v>
      </c>
      <c r="M4461" t="s">
        <v>2389</v>
      </c>
      <c r="N4461" t="s">
        <v>24</v>
      </c>
      <c r="O4461" s="1">
        <v>40814.817141203705</v>
      </c>
    </row>
    <row r="4462" spans="1:15" x14ac:dyDescent="0.35">
      <c r="A4462" t="s">
        <v>500</v>
      </c>
      <c r="B4462" t="s">
        <v>25</v>
      </c>
      <c r="C4462">
        <v>528082</v>
      </c>
      <c r="D4462" t="s">
        <v>17</v>
      </c>
      <c r="E4462" t="s">
        <v>18</v>
      </c>
      <c r="F4462" t="s">
        <v>34</v>
      </c>
      <c r="G4462" t="s">
        <v>20</v>
      </c>
      <c r="I4462" t="s">
        <v>22</v>
      </c>
      <c r="N4462" t="s">
        <v>24</v>
      </c>
      <c r="O4462" s="1">
        <v>40815.063125000001</v>
      </c>
    </row>
    <row r="4463" spans="1:15" x14ac:dyDescent="0.35">
      <c r="A4463" t="s">
        <v>972</v>
      </c>
      <c r="B4463" t="s">
        <v>25</v>
      </c>
      <c r="C4463">
        <v>270668</v>
      </c>
      <c r="D4463" t="s">
        <v>17</v>
      </c>
      <c r="E4463" t="s">
        <v>18</v>
      </c>
      <c r="F4463" t="s">
        <v>19</v>
      </c>
      <c r="G4463" t="s">
        <v>20</v>
      </c>
      <c r="H4463" t="s">
        <v>1041</v>
      </c>
      <c r="I4463" t="s">
        <v>22</v>
      </c>
      <c r="K4463" t="s">
        <v>139</v>
      </c>
      <c r="N4463" t="s">
        <v>24</v>
      </c>
      <c r="O4463" s="1">
        <v>40815.410868055558</v>
      </c>
    </row>
    <row r="4464" spans="1:15" x14ac:dyDescent="0.35">
      <c r="A4464" t="s">
        <v>186</v>
      </c>
      <c r="B4464" t="s">
        <v>25</v>
      </c>
      <c r="C4464">
        <v>34274</v>
      </c>
      <c r="D4464" t="s">
        <v>17</v>
      </c>
      <c r="E4464" t="s">
        <v>18</v>
      </c>
      <c r="F4464" t="s">
        <v>19</v>
      </c>
      <c r="G4464" t="s">
        <v>27</v>
      </c>
      <c r="H4464" t="s">
        <v>128</v>
      </c>
      <c r="I4464" t="s">
        <v>180</v>
      </c>
      <c r="J4464">
        <v>460</v>
      </c>
      <c r="M4464" t="s">
        <v>726</v>
      </c>
      <c r="N4464" t="s">
        <v>24</v>
      </c>
      <c r="O4464" s="1">
        <v>40815.675370370373</v>
      </c>
    </row>
    <row r="4465" spans="1:15" x14ac:dyDescent="0.35">
      <c r="A4465" t="s">
        <v>15</v>
      </c>
      <c r="B4465" t="s">
        <v>16</v>
      </c>
      <c r="C4465">
        <v>68717</v>
      </c>
      <c r="D4465" t="s">
        <v>17</v>
      </c>
      <c r="E4465" t="s">
        <v>18</v>
      </c>
      <c r="F4465" t="s">
        <v>19</v>
      </c>
      <c r="G4465" t="s">
        <v>27</v>
      </c>
      <c r="H4465" t="s">
        <v>128</v>
      </c>
      <c r="I4465" t="s">
        <v>180</v>
      </c>
      <c r="J4465">
        <v>460</v>
      </c>
      <c r="L4465" t="s">
        <v>939</v>
      </c>
      <c r="M4465" t="s">
        <v>940</v>
      </c>
      <c r="N4465" t="s">
        <v>24</v>
      </c>
      <c r="O4465" s="1">
        <v>40815.68072916667</v>
      </c>
    </row>
    <row r="4466" spans="1:15" x14ac:dyDescent="0.35">
      <c r="A4466" t="s">
        <v>327</v>
      </c>
      <c r="B4466" t="s">
        <v>25</v>
      </c>
      <c r="C4466">
        <v>456273</v>
      </c>
      <c r="D4466" t="s">
        <v>17</v>
      </c>
      <c r="E4466" t="s">
        <v>18</v>
      </c>
      <c r="F4466" t="s">
        <v>34</v>
      </c>
      <c r="H4466" t="s">
        <v>1924</v>
      </c>
      <c r="I4466" t="s">
        <v>22</v>
      </c>
      <c r="N4466" t="s">
        <v>24</v>
      </c>
      <c r="O4466" s="1">
        <v>40815.782361111109</v>
      </c>
    </row>
    <row r="4467" spans="1:15" x14ac:dyDescent="0.35">
      <c r="A4467" t="s">
        <v>15</v>
      </c>
      <c r="B4467" t="s">
        <v>16</v>
      </c>
      <c r="C4467">
        <v>372150</v>
      </c>
      <c r="D4467" t="s">
        <v>17</v>
      </c>
      <c r="E4467" t="s">
        <v>18</v>
      </c>
      <c r="F4467" t="s">
        <v>96</v>
      </c>
      <c r="H4467" t="s">
        <v>501</v>
      </c>
      <c r="I4467" t="s">
        <v>22</v>
      </c>
      <c r="N4467" t="s">
        <v>24</v>
      </c>
      <c r="O4467" s="1">
        <v>40815.898460648146</v>
      </c>
    </row>
    <row r="4468" spans="1:15" x14ac:dyDescent="0.35">
      <c r="A4468" t="s">
        <v>314</v>
      </c>
      <c r="B4468" t="s">
        <v>25</v>
      </c>
      <c r="C4468">
        <v>9848</v>
      </c>
      <c r="D4468" t="s">
        <v>17</v>
      </c>
      <c r="E4468" t="s">
        <v>18</v>
      </c>
      <c r="F4468" t="s">
        <v>19</v>
      </c>
      <c r="G4468" t="s">
        <v>27</v>
      </c>
      <c r="H4468" t="s">
        <v>423</v>
      </c>
      <c r="I4468" t="s">
        <v>22</v>
      </c>
      <c r="N4468" t="s">
        <v>34</v>
      </c>
      <c r="O4468" s="1">
        <v>40816.397175925929</v>
      </c>
    </row>
    <row r="4469" spans="1:15" x14ac:dyDescent="0.35">
      <c r="A4469" t="s">
        <v>327</v>
      </c>
      <c r="B4469" t="s">
        <v>16</v>
      </c>
      <c r="C4469">
        <v>852737</v>
      </c>
      <c r="D4469" t="s">
        <v>17</v>
      </c>
      <c r="E4469" t="s">
        <v>18</v>
      </c>
      <c r="F4469" t="s">
        <v>34</v>
      </c>
      <c r="G4469" t="s">
        <v>20</v>
      </c>
      <c r="H4469" t="s">
        <v>62</v>
      </c>
      <c r="I4469" t="s">
        <v>22</v>
      </c>
      <c r="M4469" t="s">
        <v>2575</v>
      </c>
      <c r="N4469" t="s">
        <v>24</v>
      </c>
      <c r="O4469" s="1">
        <v>40816.413958333331</v>
      </c>
    </row>
    <row r="4470" spans="1:15" x14ac:dyDescent="0.35">
      <c r="A4470" t="s">
        <v>327</v>
      </c>
      <c r="B4470" t="s">
        <v>16</v>
      </c>
      <c r="C4470">
        <v>395756</v>
      </c>
      <c r="D4470" t="s">
        <v>17</v>
      </c>
      <c r="E4470" t="s">
        <v>18</v>
      </c>
      <c r="F4470" t="s">
        <v>19</v>
      </c>
      <c r="G4470" t="s">
        <v>20</v>
      </c>
      <c r="H4470" t="s">
        <v>62</v>
      </c>
      <c r="I4470" t="s">
        <v>22</v>
      </c>
      <c r="M4470" t="s">
        <v>1791</v>
      </c>
      <c r="N4470" t="s">
        <v>24</v>
      </c>
      <c r="O4470" s="1">
        <v>40816.420520833337</v>
      </c>
    </row>
    <row r="4471" spans="1:15" x14ac:dyDescent="0.35">
      <c r="A4471" t="s">
        <v>221</v>
      </c>
      <c r="B4471" t="s">
        <v>16</v>
      </c>
      <c r="C4471">
        <v>827801</v>
      </c>
      <c r="D4471" t="s">
        <v>17</v>
      </c>
      <c r="E4471" t="s">
        <v>18</v>
      </c>
      <c r="F4471" t="s">
        <v>34</v>
      </c>
      <c r="G4471" t="s">
        <v>20</v>
      </c>
      <c r="H4471" t="s">
        <v>224</v>
      </c>
      <c r="I4471" t="s">
        <v>22</v>
      </c>
      <c r="K4471" t="s">
        <v>168</v>
      </c>
      <c r="M4471" t="s">
        <v>2520</v>
      </c>
      <c r="N4471" t="s">
        <v>24</v>
      </c>
      <c r="O4471" s="1">
        <v>40816.769201388888</v>
      </c>
    </row>
    <row r="4472" spans="1:15" x14ac:dyDescent="0.35">
      <c r="A4472" t="s">
        <v>15</v>
      </c>
      <c r="B4472" t="s">
        <v>25</v>
      </c>
      <c r="C4472">
        <v>227420</v>
      </c>
      <c r="D4472" t="s">
        <v>17</v>
      </c>
      <c r="E4472" t="s">
        <v>18</v>
      </c>
      <c r="F4472" t="s">
        <v>34</v>
      </c>
      <c r="H4472" t="s">
        <v>74</v>
      </c>
      <c r="I4472" t="s">
        <v>22</v>
      </c>
      <c r="M4472" t="s">
        <v>1405</v>
      </c>
      <c r="N4472" t="s">
        <v>24</v>
      </c>
      <c r="O4472" s="1">
        <v>40816.797939814816</v>
      </c>
    </row>
    <row r="4473" spans="1:15" x14ac:dyDescent="0.35">
      <c r="A4473" t="s">
        <v>327</v>
      </c>
      <c r="B4473" t="s">
        <v>25</v>
      </c>
      <c r="C4473">
        <v>8792</v>
      </c>
      <c r="D4473" t="s">
        <v>17</v>
      </c>
      <c r="E4473" t="s">
        <v>18</v>
      </c>
      <c r="F4473" t="s">
        <v>19</v>
      </c>
      <c r="H4473" t="s">
        <v>389</v>
      </c>
      <c r="I4473" t="s">
        <v>22</v>
      </c>
      <c r="M4473" t="s">
        <v>390</v>
      </c>
      <c r="N4473" t="s">
        <v>24</v>
      </c>
      <c r="O4473" s="1">
        <v>40816.868437500001</v>
      </c>
    </row>
    <row r="4474" spans="1:15" x14ac:dyDescent="0.35">
      <c r="A4474" t="s">
        <v>15</v>
      </c>
      <c r="B4474" t="s">
        <v>25</v>
      </c>
      <c r="C4474">
        <v>800500</v>
      </c>
      <c r="D4474" t="s">
        <v>17</v>
      </c>
      <c r="E4474" t="s">
        <v>18</v>
      </c>
      <c r="F4474" t="s">
        <v>19</v>
      </c>
      <c r="G4474" t="s">
        <v>20</v>
      </c>
      <c r="H4474" t="s">
        <v>74</v>
      </c>
      <c r="I4474" t="s">
        <v>22</v>
      </c>
      <c r="N4474" t="s">
        <v>24</v>
      </c>
      <c r="O4474" s="1">
        <v>40817.37835648148</v>
      </c>
    </row>
    <row r="4475" spans="1:15" x14ac:dyDescent="0.35">
      <c r="A4475" t="s">
        <v>15</v>
      </c>
      <c r="B4475" t="s">
        <v>25</v>
      </c>
      <c r="C4475">
        <v>388699</v>
      </c>
      <c r="D4475" t="s">
        <v>17</v>
      </c>
      <c r="E4475" t="s">
        <v>18</v>
      </c>
      <c r="F4475" t="s">
        <v>19</v>
      </c>
      <c r="H4475" t="s">
        <v>969</v>
      </c>
      <c r="I4475" t="s">
        <v>22</v>
      </c>
      <c r="K4475" t="s">
        <v>81</v>
      </c>
      <c r="M4475" t="s">
        <v>1778</v>
      </c>
      <c r="N4475" t="s">
        <v>24</v>
      </c>
      <c r="O4475" s="1">
        <v>40817.478425925925</v>
      </c>
    </row>
    <row r="4476" spans="1:15" x14ac:dyDescent="0.35">
      <c r="A4476" t="s">
        <v>15</v>
      </c>
      <c r="B4476" t="s">
        <v>25</v>
      </c>
      <c r="C4476">
        <v>111386</v>
      </c>
      <c r="D4476" t="s">
        <v>17</v>
      </c>
      <c r="E4476" t="s">
        <v>18</v>
      </c>
      <c r="F4476" t="s">
        <v>19</v>
      </c>
      <c r="G4476" t="s">
        <v>27</v>
      </c>
      <c r="I4476" t="s">
        <v>22</v>
      </c>
      <c r="N4476" t="s">
        <v>24</v>
      </c>
      <c r="O4476" s="1">
        <v>40817.623379629629</v>
      </c>
    </row>
    <row r="4477" spans="1:15" x14ac:dyDescent="0.35">
      <c r="A4477" t="s">
        <v>221</v>
      </c>
      <c r="B4477" t="s">
        <v>16</v>
      </c>
      <c r="C4477">
        <v>8319</v>
      </c>
      <c r="D4477" t="s">
        <v>17</v>
      </c>
      <c r="E4477" t="s">
        <v>18</v>
      </c>
      <c r="F4477" t="s">
        <v>19</v>
      </c>
      <c r="H4477" t="s">
        <v>98</v>
      </c>
      <c r="I4477" t="s">
        <v>22</v>
      </c>
      <c r="K4477" t="s">
        <v>139</v>
      </c>
      <c r="N4477" t="s">
        <v>34</v>
      </c>
      <c r="O4477" s="1">
        <v>40817.644907407404</v>
      </c>
    </row>
    <row r="4478" spans="1:15" x14ac:dyDescent="0.35">
      <c r="A4478" t="s">
        <v>560</v>
      </c>
      <c r="B4478" t="s">
        <v>25</v>
      </c>
      <c r="C4478">
        <v>456699</v>
      </c>
      <c r="D4478" t="s">
        <v>17</v>
      </c>
      <c r="E4478" t="s">
        <v>18</v>
      </c>
      <c r="I4478" t="s">
        <v>22</v>
      </c>
      <c r="N4478" t="s">
        <v>24</v>
      </c>
      <c r="O4478" s="1">
        <v>40817.809791666667</v>
      </c>
    </row>
    <row r="4479" spans="1:15" x14ac:dyDescent="0.35">
      <c r="A4479" t="s">
        <v>221</v>
      </c>
      <c r="B4479" t="s">
        <v>25</v>
      </c>
      <c r="C4479">
        <v>18066</v>
      </c>
      <c r="D4479" t="s">
        <v>17</v>
      </c>
      <c r="E4479" t="s">
        <v>191</v>
      </c>
      <c r="F4479" t="s">
        <v>19</v>
      </c>
      <c r="I4479" t="s">
        <v>22</v>
      </c>
      <c r="N4479" t="s">
        <v>24</v>
      </c>
      <c r="O4479" s="1">
        <v>40817.830312500002</v>
      </c>
    </row>
    <row r="4480" spans="1:15" x14ac:dyDescent="0.35">
      <c r="A4480" t="s">
        <v>327</v>
      </c>
      <c r="B4480" t="s">
        <v>25</v>
      </c>
      <c r="C4480">
        <v>343141</v>
      </c>
      <c r="D4480" t="s">
        <v>17</v>
      </c>
      <c r="E4480" t="s">
        <v>26</v>
      </c>
      <c r="F4480" t="s">
        <v>19</v>
      </c>
      <c r="G4480" t="s">
        <v>20</v>
      </c>
      <c r="H4480" t="s">
        <v>1128</v>
      </c>
      <c r="I4480" t="s">
        <v>114</v>
      </c>
      <c r="N4480" t="s">
        <v>24</v>
      </c>
      <c r="O4480" s="1">
        <v>40817.865636574075</v>
      </c>
    </row>
    <row r="4481" spans="1:15" x14ac:dyDescent="0.35">
      <c r="A4481" t="s">
        <v>500</v>
      </c>
      <c r="B4481" t="s">
        <v>25</v>
      </c>
      <c r="C4481">
        <v>413970</v>
      </c>
      <c r="D4481" t="s">
        <v>17</v>
      </c>
      <c r="E4481" t="s">
        <v>18</v>
      </c>
      <c r="F4481" t="s">
        <v>19</v>
      </c>
      <c r="I4481" t="s">
        <v>22</v>
      </c>
      <c r="N4481" t="s">
        <v>24</v>
      </c>
      <c r="O4481" s="1">
        <v>40818.391759259262</v>
      </c>
    </row>
    <row r="4482" spans="1:15" x14ac:dyDescent="0.35">
      <c r="A4482" t="s">
        <v>500</v>
      </c>
      <c r="B4482" t="s">
        <v>25</v>
      </c>
      <c r="C4482">
        <v>604177</v>
      </c>
      <c r="D4482" t="s">
        <v>17</v>
      </c>
      <c r="E4482" t="s">
        <v>18</v>
      </c>
      <c r="I4482" t="s">
        <v>22</v>
      </c>
      <c r="N4482" t="s">
        <v>24</v>
      </c>
      <c r="O4482" s="1">
        <v>40818.647129629629</v>
      </c>
    </row>
    <row r="4483" spans="1:15" x14ac:dyDescent="0.35">
      <c r="A4483" t="s">
        <v>221</v>
      </c>
      <c r="B4483" t="s">
        <v>25</v>
      </c>
      <c r="C4483">
        <v>11957</v>
      </c>
      <c r="D4483" t="s">
        <v>17</v>
      </c>
      <c r="E4483" t="s">
        <v>18</v>
      </c>
      <c r="F4483" t="s">
        <v>96</v>
      </c>
      <c r="G4483" t="s">
        <v>27</v>
      </c>
      <c r="I4483" t="s">
        <v>22</v>
      </c>
      <c r="K4483" t="s">
        <v>230</v>
      </c>
      <c r="N4483" t="s">
        <v>34</v>
      </c>
      <c r="O4483" s="1">
        <v>40818.874606481484</v>
      </c>
    </row>
    <row r="4484" spans="1:15" x14ac:dyDescent="0.35">
      <c r="A4484" t="s">
        <v>221</v>
      </c>
      <c r="B4484" t="s">
        <v>25</v>
      </c>
      <c r="C4484">
        <v>98305</v>
      </c>
      <c r="D4484" t="s">
        <v>17</v>
      </c>
      <c r="E4484" t="s">
        <v>18</v>
      </c>
      <c r="F4484" t="s">
        <v>19</v>
      </c>
      <c r="G4484" t="s">
        <v>27</v>
      </c>
      <c r="H4484" t="s">
        <v>503</v>
      </c>
      <c r="I4484" t="s">
        <v>114</v>
      </c>
      <c r="K4484" t="s">
        <v>81</v>
      </c>
      <c r="N4484" t="s">
        <v>34</v>
      </c>
      <c r="O4484" s="1">
        <v>40819.469930555555</v>
      </c>
    </row>
    <row r="4485" spans="1:15" ht="246.5" x14ac:dyDescent="0.35">
      <c r="A4485" t="s">
        <v>15</v>
      </c>
      <c r="B4485" t="s">
        <v>25</v>
      </c>
      <c r="C4485">
        <v>230546</v>
      </c>
      <c r="D4485" t="s">
        <v>17</v>
      </c>
      <c r="E4485" t="s">
        <v>18</v>
      </c>
      <c r="F4485" t="s">
        <v>19</v>
      </c>
      <c r="G4485" t="s">
        <v>20</v>
      </c>
      <c r="H4485" t="s">
        <v>1128</v>
      </c>
      <c r="I4485" t="s">
        <v>22</v>
      </c>
      <c r="K4485" t="s">
        <v>195</v>
      </c>
      <c r="M4485" s="3" t="s">
        <v>1414</v>
      </c>
      <c r="N4485" t="s">
        <v>24</v>
      </c>
      <c r="O4485" s="1">
        <v>40819.527314814812</v>
      </c>
    </row>
    <row r="4486" spans="1:15" x14ac:dyDescent="0.35">
      <c r="A4486" t="s">
        <v>327</v>
      </c>
      <c r="B4486" t="s">
        <v>16</v>
      </c>
      <c r="C4486">
        <v>25616</v>
      </c>
      <c r="D4486" t="s">
        <v>17</v>
      </c>
      <c r="E4486" t="s">
        <v>18</v>
      </c>
      <c r="F4486" t="s">
        <v>19</v>
      </c>
      <c r="G4486" t="s">
        <v>27</v>
      </c>
      <c r="H4486" t="s">
        <v>375</v>
      </c>
      <c r="I4486" t="s">
        <v>421</v>
      </c>
      <c r="N4486" t="s">
        <v>24</v>
      </c>
      <c r="O4486" s="1">
        <v>40819.69902777778</v>
      </c>
    </row>
    <row r="4487" spans="1:15" x14ac:dyDescent="0.35">
      <c r="A4487" t="s">
        <v>15</v>
      </c>
      <c r="B4487" t="s">
        <v>16</v>
      </c>
      <c r="C4487">
        <v>737135</v>
      </c>
      <c r="D4487" t="s">
        <v>17</v>
      </c>
      <c r="E4487" t="s">
        <v>18</v>
      </c>
      <c r="F4487" t="s">
        <v>19</v>
      </c>
      <c r="H4487" t="s">
        <v>1999</v>
      </c>
      <c r="I4487" t="s">
        <v>22</v>
      </c>
      <c r="K4487" t="s">
        <v>81</v>
      </c>
      <c r="N4487" t="s">
        <v>24</v>
      </c>
      <c r="O4487" s="1">
        <v>40819.819513888891</v>
      </c>
    </row>
    <row r="4488" spans="1:15" x14ac:dyDescent="0.35">
      <c r="A4488" t="s">
        <v>560</v>
      </c>
      <c r="B4488" t="s">
        <v>25</v>
      </c>
      <c r="C4488">
        <v>475492</v>
      </c>
      <c r="D4488" t="s">
        <v>17</v>
      </c>
      <c r="E4488" t="s">
        <v>18</v>
      </c>
      <c r="F4488" t="s">
        <v>19</v>
      </c>
      <c r="G4488" t="s">
        <v>20</v>
      </c>
      <c r="I4488" t="s">
        <v>22</v>
      </c>
      <c r="N4488" t="s">
        <v>24</v>
      </c>
      <c r="O4488" s="1">
        <v>40820.279976851853</v>
      </c>
    </row>
    <row r="4489" spans="1:15" x14ac:dyDescent="0.35">
      <c r="A4489" t="s">
        <v>15</v>
      </c>
      <c r="B4489" t="s">
        <v>25</v>
      </c>
      <c r="C4489">
        <v>190117</v>
      </c>
      <c r="D4489" t="s">
        <v>17</v>
      </c>
      <c r="E4489" t="s">
        <v>18</v>
      </c>
      <c r="G4489" t="s">
        <v>20</v>
      </c>
      <c r="I4489" t="s">
        <v>22</v>
      </c>
      <c r="N4489" t="s">
        <v>24</v>
      </c>
      <c r="O4489" s="1">
        <v>40820.522569444445</v>
      </c>
    </row>
    <row r="4490" spans="1:15" x14ac:dyDescent="0.35">
      <c r="A4490" t="s">
        <v>15</v>
      </c>
      <c r="B4490" t="s">
        <v>25</v>
      </c>
      <c r="C4490">
        <v>439043</v>
      </c>
      <c r="D4490" t="s">
        <v>17</v>
      </c>
      <c r="E4490" t="s">
        <v>18</v>
      </c>
      <c r="I4490" t="s">
        <v>22</v>
      </c>
      <c r="N4490" t="s">
        <v>24</v>
      </c>
      <c r="O4490" s="1">
        <v>40820.567071759258</v>
      </c>
    </row>
    <row r="4491" spans="1:15" x14ac:dyDescent="0.35">
      <c r="A4491" t="s">
        <v>327</v>
      </c>
      <c r="B4491" t="s">
        <v>16</v>
      </c>
      <c r="C4491">
        <v>704587</v>
      </c>
      <c r="D4491" t="s">
        <v>17</v>
      </c>
      <c r="E4491" t="s">
        <v>18</v>
      </c>
      <c r="F4491" t="s">
        <v>19</v>
      </c>
      <c r="G4491" t="s">
        <v>20</v>
      </c>
      <c r="H4491" t="s">
        <v>112</v>
      </c>
      <c r="I4491" t="s">
        <v>264</v>
      </c>
      <c r="N4491" t="s">
        <v>24</v>
      </c>
      <c r="O4491" s="1">
        <v>40820.809560185182</v>
      </c>
    </row>
    <row r="4492" spans="1:15" x14ac:dyDescent="0.35">
      <c r="A4492" t="s">
        <v>15</v>
      </c>
      <c r="B4492" t="s">
        <v>16</v>
      </c>
      <c r="C4492">
        <v>371300</v>
      </c>
      <c r="D4492" t="s">
        <v>17</v>
      </c>
      <c r="E4492" t="s">
        <v>18</v>
      </c>
      <c r="F4492" t="s">
        <v>19</v>
      </c>
      <c r="G4492" t="s">
        <v>20</v>
      </c>
      <c r="I4492" t="s">
        <v>22</v>
      </c>
      <c r="N4492" t="s">
        <v>24</v>
      </c>
      <c r="O4492" s="1">
        <v>40820.886342592596</v>
      </c>
    </row>
    <row r="4493" spans="1:15" x14ac:dyDescent="0.35">
      <c r="A4493" t="s">
        <v>560</v>
      </c>
      <c r="B4493" t="s">
        <v>25</v>
      </c>
      <c r="C4493">
        <v>409907</v>
      </c>
      <c r="D4493" t="s">
        <v>17</v>
      </c>
      <c r="E4493" t="s">
        <v>18</v>
      </c>
      <c r="G4493" t="s">
        <v>20</v>
      </c>
      <c r="H4493" t="s">
        <v>853</v>
      </c>
      <c r="I4493" t="s">
        <v>22</v>
      </c>
      <c r="N4493" t="s">
        <v>24</v>
      </c>
      <c r="O4493" s="1">
        <v>40820.89738425926</v>
      </c>
    </row>
    <row r="4494" spans="1:15" x14ac:dyDescent="0.35">
      <c r="A4494" t="s">
        <v>15</v>
      </c>
      <c r="B4494" t="s">
        <v>25</v>
      </c>
      <c r="C4494">
        <v>356502</v>
      </c>
      <c r="D4494" t="s">
        <v>17</v>
      </c>
      <c r="E4494" t="s">
        <v>18</v>
      </c>
      <c r="F4494" t="s">
        <v>19</v>
      </c>
      <c r="G4494" t="s">
        <v>20</v>
      </c>
      <c r="I4494" t="s">
        <v>22</v>
      </c>
      <c r="N4494" t="s">
        <v>24</v>
      </c>
      <c r="O4494" s="1">
        <v>40821.261192129627</v>
      </c>
    </row>
    <row r="4495" spans="1:15" x14ac:dyDescent="0.35">
      <c r="A4495" t="s">
        <v>15</v>
      </c>
      <c r="B4495" t="s">
        <v>16</v>
      </c>
      <c r="C4495">
        <v>60081</v>
      </c>
      <c r="D4495" t="s">
        <v>17</v>
      </c>
      <c r="E4495" t="s">
        <v>18</v>
      </c>
      <c r="F4495" t="s">
        <v>96</v>
      </c>
      <c r="I4495" t="s">
        <v>22</v>
      </c>
      <c r="N4495" t="s">
        <v>24</v>
      </c>
      <c r="O4495" s="1">
        <v>40821.353796296295</v>
      </c>
    </row>
    <row r="4496" spans="1:15" x14ac:dyDescent="0.35">
      <c r="A4496" t="s">
        <v>972</v>
      </c>
      <c r="B4496" t="s">
        <v>25</v>
      </c>
      <c r="C4496">
        <v>132570</v>
      </c>
      <c r="D4496" t="s">
        <v>17</v>
      </c>
      <c r="E4496" t="s">
        <v>18</v>
      </c>
      <c r="F4496" t="s">
        <v>19</v>
      </c>
      <c r="I4496" t="s">
        <v>22</v>
      </c>
      <c r="K4496" t="s">
        <v>197</v>
      </c>
      <c r="N4496" t="s">
        <v>24</v>
      </c>
      <c r="O4496" s="1">
        <v>40821.471377314818</v>
      </c>
    </row>
    <row r="4497" spans="1:15" x14ac:dyDescent="0.35">
      <c r="A4497" t="s">
        <v>15</v>
      </c>
      <c r="B4497" t="s">
        <v>16</v>
      </c>
      <c r="C4497">
        <v>783347</v>
      </c>
      <c r="D4497" t="s">
        <v>17</v>
      </c>
      <c r="E4497" t="s">
        <v>18</v>
      </c>
      <c r="F4497" t="s">
        <v>19</v>
      </c>
      <c r="G4497" t="s">
        <v>20</v>
      </c>
      <c r="H4497" t="s">
        <v>1152</v>
      </c>
      <c r="I4497" t="s">
        <v>22</v>
      </c>
      <c r="M4497" t="s">
        <v>2437</v>
      </c>
      <c r="N4497" t="s">
        <v>24</v>
      </c>
      <c r="O4497" s="1">
        <v>40821.729942129627</v>
      </c>
    </row>
    <row r="4498" spans="1:15" x14ac:dyDescent="0.35">
      <c r="A4498" t="s">
        <v>15</v>
      </c>
      <c r="B4498" t="s">
        <v>25</v>
      </c>
      <c r="C4498">
        <v>356448</v>
      </c>
      <c r="D4498" t="s">
        <v>17</v>
      </c>
      <c r="E4498" t="s">
        <v>18</v>
      </c>
      <c r="F4498" t="s">
        <v>19</v>
      </c>
      <c r="H4498" t="s">
        <v>224</v>
      </c>
      <c r="I4498" t="s">
        <v>22</v>
      </c>
      <c r="K4498" t="s">
        <v>81</v>
      </c>
      <c r="M4498" t="s">
        <v>1691</v>
      </c>
      <c r="N4498" t="s">
        <v>24</v>
      </c>
      <c r="O4498" s="1">
        <v>40821.895046296297</v>
      </c>
    </row>
    <row r="4499" spans="1:15" x14ac:dyDescent="0.35">
      <c r="A4499" t="s">
        <v>15</v>
      </c>
      <c r="B4499" t="s">
        <v>25</v>
      </c>
      <c r="C4499" t="s">
        <v>2918</v>
      </c>
      <c r="D4499" t="s">
        <v>17</v>
      </c>
      <c r="E4499" t="s">
        <v>18</v>
      </c>
      <c r="H4499" t="s">
        <v>28</v>
      </c>
      <c r="I4499" t="s">
        <v>22</v>
      </c>
      <c r="N4499" t="s">
        <v>24</v>
      </c>
      <c r="O4499" s="1">
        <v>40822.643611111111</v>
      </c>
    </row>
    <row r="4500" spans="1:15" x14ac:dyDescent="0.35">
      <c r="A4500" t="s">
        <v>15</v>
      </c>
      <c r="B4500" t="s">
        <v>25</v>
      </c>
      <c r="C4500">
        <v>927254</v>
      </c>
      <c r="D4500" t="s">
        <v>17</v>
      </c>
      <c r="E4500" t="s">
        <v>18</v>
      </c>
      <c r="I4500" t="s">
        <v>22</v>
      </c>
      <c r="N4500" t="s">
        <v>24</v>
      </c>
      <c r="O4500" s="1">
        <v>40822.776828703703</v>
      </c>
    </row>
    <row r="4501" spans="1:15" x14ac:dyDescent="0.35">
      <c r="A4501" t="s">
        <v>972</v>
      </c>
      <c r="B4501" t="s">
        <v>25</v>
      </c>
      <c r="C4501">
        <v>474011</v>
      </c>
      <c r="D4501" t="s">
        <v>17</v>
      </c>
      <c r="E4501" t="s">
        <v>18</v>
      </c>
      <c r="F4501" t="s">
        <v>19</v>
      </c>
      <c r="G4501" t="s">
        <v>20</v>
      </c>
      <c r="H4501" t="s">
        <v>1958</v>
      </c>
      <c r="I4501" t="s">
        <v>22</v>
      </c>
      <c r="J4501" t="s">
        <v>1959</v>
      </c>
      <c r="K4501" t="s">
        <v>195</v>
      </c>
      <c r="L4501" t="s">
        <v>1960</v>
      </c>
      <c r="M4501" t="s">
        <v>1961</v>
      </c>
      <c r="N4501" t="s">
        <v>24</v>
      </c>
      <c r="O4501" s="1">
        <v>40822.896157407406</v>
      </c>
    </row>
    <row r="4502" spans="1:15" x14ac:dyDescent="0.35">
      <c r="A4502" t="s">
        <v>15</v>
      </c>
      <c r="B4502" t="s">
        <v>25</v>
      </c>
      <c r="C4502">
        <v>361147</v>
      </c>
      <c r="D4502" t="s">
        <v>17</v>
      </c>
      <c r="E4502" t="s">
        <v>18</v>
      </c>
      <c r="F4502" t="s">
        <v>19</v>
      </c>
      <c r="G4502" t="s">
        <v>20</v>
      </c>
      <c r="H4502" t="s">
        <v>1704</v>
      </c>
      <c r="I4502" t="s">
        <v>22</v>
      </c>
      <c r="K4502" t="s">
        <v>132</v>
      </c>
      <c r="L4502" t="s">
        <v>1705</v>
      </c>
      <c r="M4502" t="s">
        <v>1706</v>
      </c>
      <c r="N4502" t="s">
        <v>24</v>
      </c>
      <c r="O4502" s="1">
        <v>40822.996793981481</v>
      </c>
    </row>
    <row r="4503" spans="1:15" x14ac:dyDescent="0.35">
      <c r="A4503" t="s">
        <v>15</v>
      </c>
      <c r="B4503" t="s">
        <v>16</v>
      </c>
      <c r="C4503">
        <v>694528</v>
      </c>
      <c r="D4503" t="s">
        <v>17</v>
      </c>
      <c r="E4503" t="s">
        <v>18</v>
      </c>
      <c r="F4503" t="s">
        <v>19</v>
      </c>
      <c r="G4503" t="s">
        <v>20</v>
      </c>
      <c r="I4503" t="s">
        <v>144</v>
      </c>
      <c r="K4503" t="s">
        <v>139</v>
      </c>
      <c r="N4503" t="s">
        <v>24</v>
      </c>
      <c r="O4503" s="1">
        <v>40823.530694444446</v>
      </c>
    </row>
    <row r="4504" spans="1:15" x14ac:dyDescent="0.35">
      <c r="A4504" t="s">
        <v>221</v>
      </c>
      <c r="B4504" t="s">
        <v>16</v>
      </c>
      <c r="C4504">
        <v>22414</v>
      </c>
      <c r="D4504" t="s">
        <v>17</v>
      </c>
      <c r="E4504" t="s">
        <v>18</v>
      </c>
      <c r="F4504" t="s">
        <v>19</v>
      </c>
      <c r="G4504" t="s">
        <v>27</v>
      </c>
      <c r="H4504" t="s">
        <v>35</v>
      </c>
      <c r="I4504" t="s">
        <v>144</v>
      </c>
      <c r="K4504" t="s">
        <v>139</v>
      </c>
      <c r="M4504" t="s">
        <v>607</v>
      </c>
      <c r="N4504" t="s">
        <v>34</v>
      </c>
      <c r="O4504" s="1">
        <v>40823.63753472222</v>
      </c>
    </row>
    <row r="4505" spans="1:15" x14ac:dyDescent="0.35">
      <c r="A4505" t="s">
        <v>500</v>
      </c>
      <c r="B4505" t="s">
        <v>25</v>
      </c>
      <c r="C4505">
        <v>127365</v>
      </c>
      <c r="D4505" t="s">
        <v>17</v>
      </c>
      <c r="E4505" t="s">
        <v>18</v>
      </c>
      <c r="F4505" t="s">
        <v>19</v>
      </c>
      <c r="H4505" t="s">
        <v>471</v>
      </c>
      <c r="I4505" t="s">
        <v>22</v>
      </c>
      <c r="N4505" t="s">
        <v>24</v>
      </c>
      <c r="O4505" s="1">
        <v>40823.717499999999</v>
      </c>
    </row>
    <row r="4506" spans="1:15" x14ac:dyDescent="0.35">
      <c r="A4506" t="s">
        <v>314</v>
      </c>
      <c r="B4506" t="s">
        <v>25</v>
      </c>
      <c r="C4506">
        <v>24961</v>
      </c>
      <c r="D4506" t="s">
        <v>17</v>
      </c>
      <c r="E4506" t="s">
        <v>36</v>
      </c>
      <c r="F4506" t="s">
        <v>19</v>
      </c>
      <c r="G4506" t="s">
        <v>27</v>
      </c>
      <c r="H4506" t="s">
        <v>644</v>
      </c>
      <c r="I4506" t="s">
        <v>449</v>
      </c>
      <c r="J4506">
        <v>459</v>
      </c>
      <c r="L4506">
        <v>1948</v>
      </c>
      <c r="M4506" t="s">
        <v>645</v>
      </c>
      <c r="N4506" t="s">
        <v>34</v>
      </c>
      <c r="O4506" s="1">
        <v>40823.776134259257</v>
      </c>
    </row>
    <row r="4507" spans="1:15" x14ac:dyDescent="0.35">
      <c r="A4507" t="s">
        <v>15</v>
      </c>
      <c r="B4507" t="s">
        <v>25</v>
      </c>
      <c r="C4507">
        <v>533276</v>
      </c>
      <c r="D4507" t="s">
        <v>17</v>
      </c>
      <c r="E4507" t="s">
        <v>18</v>
      </c>
      <c r="F4507" t="s">
        <v>34</v>
      </c>
      <c r="I4507" t="s">
        <v>22</v>
      </c>
      <c r="N4507" t="s">
        <v>24</v>
      </c>
      <c r="O4507" s="1">
        <v>40824.357199074075</v>
      </c>
    </row>
    <row r="4508" spans="1:15" x14ac:dyDescent="0.35">
      <c r="A4508" t="s">
        <v>15</v>
      </c>
      <c r="B4508" t="s">
        <v>25</v>
      </c>
      <c r="C4508">
        <v>655344</v>
      </c>
      <c r="D4508" t="s">
        <v>17</v>
      </c>
      <c r="E4508" t="s">
        <v>18</v>
      </c>
      <c r="F4508" t="s">
        <v>19</v>
      </c>
      <c r="I4508" t="s">
        <v>22</v>
      </c>
      <c r="N4508" t="s">
        <v>24</v>
      </c>
      <c r="O4508" s="1">
        <v>40824.637060185189</v>
      </c>
    </row>
    <row r="4509" spans="1:15" x14ac:dyDescent="0.35">
      <c r="A4509" t="s">
        <v>221</v>
      </c>
      <c r="B4509" t="s">
        <v>25</v>
      </c>
      <c r="C4509">
        <v>119879</v>
      </c>
      <c r="D4509" t="s">
        <v>17</v>
      </c>
      <c r="E4509" t="s">
        <v>18</v>
      </c>
      <c r="F4509" t="s">
        <v>19</v>
      </c>
      <c r="G4509" t="s">
        <v>27</v>
      </c>
      <c r="H4509" t="s">
        <v>963</v>
      </c>
      <c r="I4509" t="s">
        <v>22</v>
      </c>
      <c r="N4509" t="s">
        <v>34</v>
      </c>
      <c r="O4509" s="1">
        <v>40824.69054398148</v>
      </c>
    </row>
    <row r="4510" spans="1:15" x14ac:dyDescent="0.35">
      <c r="A4510" t="s">
        <v>314</v>
      </c>
      <c r="B4510" t="s">
        <v>25</v>
      </c>
      <c r="C4510">
        <v>18615</v>
      </c>
      <c r="D4510" t="s">
        <v>17</v>
      </c>
      <c r="E4510" t="s">
        <v>134</v>
      </c>
      <c r="I4510" t="s">
        <v>22</v>
      </c>
      <c r="N4510" t="s">
        <v>24</v>
      </c>
      <c r="O4510" s="1">
        <v>40825.019062500003</v>
      </c>
    </row>
    <row r="4511" spans="1:15" x14ac:dyDescent="0.35">
      <c r="A4511" t="s">
        <v>15</v>
      </c>
      <c r="B4511" t="s">
        <v>25</v>
      </c>
      <c r="C4511">
        <v>24225</v>
      </c>
      <c r="D4511" t="s">
        <v>17</v>
      </c>
      <c r="E4511" t="s">
        <v>18</v>
      </c>
      <c r="I4511" t="s">
        <v>22</v>
      </c>
      <c r="N4511" t="s">
        <v>24</v>
      </c>
      <c r="O4511" s="1">
        <v>40825.349907407406</v>
      </c>
    </row>
    <row r="4512" spans="1:15" x14ac:dyDescent="0.35">
      <c r="A4512" t="s">
        <v>15</v>
      </c>
      <c r="B4512" t="s">
        <v>16</v>
      </c>
      <c r="C4512">
        <v>736940</v>
      </c>
      <c r="D4512" t="s">
        <v>17</v>
      </c>
      <c r="E4512" t="s">
        <v>18</v>
      </c>
      <c r="F4512" t="s">
        <v>19</v>
      </c>
      <c r="G4512" t="s">
        <v>20</v>
      </c>
      <c r="H4512" t="s">
        <v>71</v>
      </c>
      <c r="I4512" t="s">
        <v>22</v>
      </c>
      <c r="N4512" t="s">
        <v>24</v>
      </c>
      <c r="O4512" s="1">
        <v>40825.528090277781</v>
      </c>
    </row>
    <row r="4513" spans="1:15" x14ac:dyDescent="0.35">
      <c r="A4513" t="s">
        <v>15</v>
      </c>
      <c r="B4513" t="s">
        <v>25</v>
      </c>
      <c r="C4513">
        <v>580947</v>
      </c>
      <c r="D4513" t="s">
        <v>17</v>
      </c>
      <c r="E4513" t="s">
        <v>18</v>
      </c>
      <c r="F4513" t="s">
        <v>19</v>
      </c>
      <c r="G4513" t="s">
        <v>20</v>
      </c>
      <c r="I4513" t="s">
        <v>22</v>
      </c>
      <c r="N4513" t="s">
        <v>24</v>
      </c>
      <c r="O4513" s="1">
        <v>40825.652858796297</v>
      </c>
    </row>
    <row r="4514" spans="1:15" x14ac:dyDescent="0.35">
      <c r="A4514" t="s">
        <v>500</v>
      </c>
      <c r="B4514" t="s">
        <v>25</v>
      </c>
      <c r="C4514">
        <v>911040</v>
      </c>
      <c r="D4514" t="s">
        <v>17</v>
      </c>
      <c r="E4514" t="s">
        <v>18</v>
      </c>
      <c r="F4514" t="s">
        <v>34</v>
      </c>
      <c r="I4514" t="s">
        <v>180</v>
      </c>
      <c r="N4514" t="s">
        <v>24</v>
      </c>
      <c r="O4514" s="1">
        <v>40825.659768518519</v>
      </c>
    </row>
    <row r="4515" spans="1:15" x14ac:dyDescent="0.35">
      <c r="A4515" t="s">
        <v>15</v>
      </c>
      <c r="B4515" t="s">
        <v>25</v>
      </c>
      <c r="C4515">
        <v>533314</v>
      </c>
      <c r="D4515" t="s">
        <v>17</v>
      </c>
      <c r="E4515" t="s">
        <v>18</v>
      </c>
      <c r="F4515" t="s">
        <v>19</v>
      </c>
      <c r="G4515" t="s">
        <v>20</v>
      </c>
      <c r="H4515" t="s">
        <v>630</v>
      </c>
      <c r="I4515" t="s">
        <v>22</v>
      </c>
      <c r="N4515" t="s">
        <v>24</v>
      </c>
      <c r="O4515" s="1">
        <v>40825.86791666667</v>
      </c>
    </row>
    <row r="4516" spans="1:15" x14ac:dyDescent="0.35">
      <c r="A4516" t="s">
        <v>15</v>
      </c>
      <c r="B4516" t="s">
        <v>25</v>
      </c>
      <c r="C4516">
        <v>705134</v>
      </c>
      <c r="D4516" t="s">
        <v>17</v>
      </c>
      <c r="E4516" t="s">
        <v>18</v>
      </c>
      <c r="I4516" t="s">
        <v>22</v>
      </c>
      <c r="N4516" t="s">
        <v>24</v>
      </c>
      <c r="O4516" s="1">
        <v>40826.16982638889</v>
      </c>
    </row>
    <row r="4517" spans="1:15" x14ac:dyDescent="0.35">
      <c r="A4517" t="s">
        <v>15</v>
      </c>
      <c r="B4517" t="s">
        <v>25</v>
      </c>
      <c r="C4517">
        <v>818570</v>
      </c>
      <c r="D4517" t="s">
        <v>17</v>
      </c>
      <c r="E4517" t="s">
        <v>18</v>
      </c>
      <c r="F4517" t="s">
        <v>19</v>
      </c>
      <c r="G4517" t="s">
        <v>20</v>
      </c>
      <c r="H4517" t="s">
        <v>224</v>
      </c>
      <c r="I4517" t="s">
        <v>22</v>
      </c>
      <c r="M4517" t="s">
        <v>2493</v>
      </c>
      <c r="N4517" t="s">
        <v>24</v>
      </c>
      <c r="O4517" s="1">
        <v>40826.852303240739</v>
      </c>
    </row>
    <row r="4518" spans="1:15" x14ac:dyDescent="0.35">
      <c r="A4518" t="s">
        <v>221</v>
      </c>
      <c r="B4518" t="s">
        <v>25</v>
      </c>
      <c r="C4518">
        <v>163151</v>
      </c>
      <c r="D4518" t="s">
        <v>17</v>
      </c>
      <c r="E4518" t="s">
        <v>18</v>
      </c>
      <c r="F4518" t="s">
        <v>19</v>
      </c>
      <c r="G4518" t="s">
        <v>27</v>
      </c>
      <c r="H4518" t="s">
        <v>143</v>
      </c>
      <c r="I4518" t="s">
        <v>22</v>
      </c>
      <c r="N4518" t="s">
        <v>34</v>
      </c>
      <c r="O4518" s="1">
        <v>40826.986944444441</v>
      </c>
    </row>
    <row r="4519" spans="1:15" x14ac:dyDescent="0.35">
      <c r="A4519" t="s">
        <v>15</v>
      </c>
      <c r="B4519" t="s">
        <v>16</v>
      </c>
      <c r="C4519">
        <v>279242</v>
      </c>
      <c r="D4519" t="s">
        <v>17</v>
      </c>
      <c r="E4519" t="s">
        <v>18</v>
      </c>
      <c r="F4519" t="s">
        <v>19</v>
      </c>
      <c r="G4519" t="s">
        <v>20</v>
      </c>
      <c r="H4519" t="s">
        <v>62</v>
      </c>
      <c r="I4519" t="s">
        <v>22</v>
      </c>
      <c r="N4519" t="s">
        <v>24</v>
      </c>
      <c r="O4519" s="1">
        <v>40827.486828703702</v>
      </c>
    </row>
    <row r="4520" spans="1:15" x14ac:dyDescent="0.35">
      <c r="A4520" t="s">
        <v>15</v>
      </c>
      <c r="B4520" t="s">
        <v>25</v>
      </c>
      <c r="C4520">
        <v>479303</v>
      </c>
      <c r="D4520" t="s">
        <v>17</v>
      </c>
      <c r="E4520" t="s">
        <v>18</v>
      </c>
      <c r="F4520" t="s">
        <v>19</v>
      </c>
      <c r="H4520" t="s">
        <v>838</v>
      </c>
      <c r="I4520" t="s">
        <v>22</v>
      </c>
      <c r="N4520" t="s">
        <v>24</v>
      </c>
      <c r="O4520" s="1">
        <v>40827.665532407409</v>
      </c>
    </row>
    <row r="4521" spans="1:15" x14ac:dyDescent="0.35">
      <c r="A4521" t="s">
        <v>500</v>
      </c>
      <c r="B4521" t="s">
        <v>25</v>
      </c>
      <c r="C4521">
        <v>515343</v>
      </c>
      <c r="D4521" t="s">
        <v>17</v>
      </c>
      <c r="E4521" t="s">
        <v>18</v>
      </c>
      <c r="G4521" t="s">
        <v>20</v>
      </c>
      <c r="H4521" t="s">
        <v>398</v>
      </c>
      <c r="I4521" t="s">
        <v>22</v>
      </c>
      <c r="N4521" t="s">
        <v>24</v>
      </c>
      <c r="O4521" s="1">
        <v>40828.352384259262</v>
      </c>
    </row>
    <row r="4522" spans="1:15" x14ac:dyDescent="0.35">
      <c r="A4522" t="s">
        <v>15</v>
      </c>
      <c r="B4522" t="s">
        <v>25</v>
      </c>
      <c r="C4522">
        <v>732849</v>
      </c>
      <c r="D4522" t="s">
        <v>17</v>
      </c>
      <c r="E4522" t="s">
        <v>18</v>
      </c>
      <c r="F4522" t="s">
        <v>19</v>
      </c>
      <c r="G4522" t="s">
        <v>20</v>
      </c>
      <c r="H4522" t="s">
        <v>239</v>
      </c>
      <c r="I4522" t="s">
        <v>180</v>
      </c>
      <c r="N4522" t="s">
        <v>24</v>
      </c>
      <c r="O4522" s="1">
        <v>40828.849710648145</v>
      </c>
    </row>
    <row r="4523" spans="1:15" x14ac:dyDescent="0.35">
      <c r="A4523" t="s">
        <v>759</v>
      </c>
      <c r="B4523" t="s">
        <v>25</v>
      </c>
      <c r="C4523">
        <v>848189</v>
      </c>
      <c r="D4523" t="s">
        <v>17</v>
      </c>
      <c r="E4523" t="s">
        <v>18</v>
      </c>
      <c r="F4523" t="s">
        <v>34</v>
      </c>
      <c r="I4523" t="s">
        <v>22</v>
      </c>
      <c r="N4523" t="s">
        <v>24</v>
      </c>
      <c r="O4523" s="1">
        <v>40829.053553240738</v>
      </c>
    </row>
    <row r="4524" spans="1:15" x14ac:dyDescent="0.35">
      <c r="A4524" t="s">
        <v>15</v>
      </c>
      <c r="B4524" t="s">
        <v>25</v>
      </c>
      <c r="C4524">
        <v>647116</v>
      </c>
      <c r="D4524" t="s">
        <v>17</v>
      </c>
      <c r="E4524" t="s">
        <v>18</v>
      </c>
      <c r="F4524" t="s">
        <v>19</v>
      </c>
      <c r="G4524" t="s">
        <v>20</v>
      </c>
      <c r="H4524" t="s">
        <v>1733</v>
      </c>
      <c r="I4524" t="s">
        <v>22</v>
      </c>
      <c r="L4524">
        <v>1968</v>
      </c>
      <c r="N4524" t="s">
        <v>24</v>
      </c>
      <c r="O4524" s="1">
        <v>40829.331423611111</v>
      </c>
    </row>
    <row r="4525" spans="1:15" x14ac:dyDescent="0.35">
      <c r="A4525" t="s">
        <v>327</v>
      </c>
      <c r="B4525" t="s">
        <v>16</v>
      </c>
      <c r="C4525">
        <v>130165</v>
      </c>
      <c r="D4525" t="s">
        <v>17</v>
      </c>
      <c r="E4525" t="s">
        <v>18</v>
      </c>
      <c r="G4525" t="s">
        <v>27</v>
      </c>
      <c r="H4525" t="s">
        <v>791</v>
      </c>
      <c r="I4525" t="s">
        <v>22</v>
      </c>
      <c r="N4525" t="s">
        <v>24</v>
      </c>
      <c r="O4525" s="1">
        <v>40829.647627314815</v>
      </c>
    </row>
    <row r="4526" spans="1:15" x14ac:dyDescent="0.35">
      <c r="A4526" t="s">
        <v>221</v>
      </c>
      <c r="B4526" t="s">
        <v>25</v>
      </c>
      <c r="C4526">
        <v>6474</v>
      </c>
      <c r="D4526" t="s">
        <v>17</v>
      </c>
      <c r="E4526" t="s">
        <v>18</v>
      </c>
      <c r="F4526" t="s">
        <v>19</v>
      </c>
      <c r="G4526" t="s">
        <v>27</v>
      </c>
      <c r="I4526" t="s">
        <v>22</v>
      </c>
      <c r="N4526" t="s">
        <v>167</v>
      </c>
      <c r="O4526" s="1">
        <v>40829.696782407409</v>
      </c>
    </row>
    <row r="4527" spans="1:15" x14ac:dyDescent="0.35">
      <c r="A4527" t="s">
        <v>221</v>
      </c>
      <c r="B4527" t="s">
        <v>16</v>
      </c>
      <c r="C4527">
        <v>9195</v>
      </c>
      <c r="D4527" t="s">
        <v>17</v>
      </c>
      <c r="E4527" t="s">
        <v>18</v>
      </c>
      <c r="F4527" t="s">
        <v>19</v>
      </c>
      <c r="G4527" t="s">
        <v>27</v>
      </c>
      <c r="H4527" t="s">
        <v>400</v>
      </c>
      <c r="I4527" t="s">
        <v>22</v>
      </c>
      <c r="K4527" t="s">
        <v>139</v>
      </c>
      <c r="N4527" t="s">
        <v>34</v>
      </c>
      <c r="O4527" s="1">
        <v>40830.342083333337</v>
      </c>
    </row>
    <row r="4528" spans="1:15" x14ac:dyDescent="0.35">
      <c r="A4528" t="s">
        <v>186</v>
      </c>
      <c r="B4528" t="s">
        <v>25</v>
      </c>
      <c r="C4528" t="s">
        <v>2968</v>
      </c>
      <c r="D4528" t="s">
        <v>17</v>
      </c>
      <c r="E4528" t="s">
        <v>18</v>
      </c>
      <c r="F4528" t="s">
        <v>96</v>
      </c>
      <c r="G4528" t="s">
        <v>20</v>
      </c>
      <c r="I4528" t="s">
        <v>22</v>
      </c>
      <c r="N4528" t="s">
        <v>24</v>
      </c>
      <c r="O4528" s="1">
        <v>40830.504780092589</v>
      </c>
    </row>
    <row r="4529" spans="1:15" x14ac:dyDescent="0.35">
      <c r="A4529" t="s">
        <v>186</v>
      </c>
      <c r="B4529" t="s">
        <v>25</v>
      </c>
      <c r="C4529">
        <v>35487</v>
      </c>
      <c r="D4529" t="s">
        <v>17</v>
      </c>
      <c r="E4529" t="s">
        <v>18</v>
      </c>
      <c r="F4529" t="s">
        <v>96</v>
      </c>
      <c r="G4529" t="s">
        <v>20</v>
      </c>
      <c r="H4529" t="s">
        <v>741</v>
      </c>
      <c r="I4529" t="s">
        <v>22</v>
      </c>
      <c r="N4529" t="s">
        <v>24</v>
      </c>
      <c r="O4529" s="1">
        <v>40830.508414351854</v>
      </c>
    </row>
    <row r="4530" spans="1:15" x14ac:dyDescent="0.35">
      <c r="A4530" t="s">
        <v>15</v>
      </c>
      <c r="B4530" t="s">
        <v>16</v>
      </c>
      <c r="C4530">
        <v>352179</v>
      </c>
      <c r="D4530" t="s">
        <v>17</v>
      </c>
      <c r="E4530" t="s">
        <v>18</v>
      </c>
      <c r="F4530" t="s">
        <v>19</v>
      </c>
      <c r="G4530" t="s">
        <v>20</v>
      </c>
      <c r="H4530" t="s">
        <v>135</v>
      </c>
      <c r="I4530" t="s">
        <v>22</v>
      </c>
      <c r="K4530" t="s">
        <v>31</v>
      </c>
      <c r="N4530" t="s">
        <v>24</v>
      </c>
      <c r="O4530" s="1">
        <v>40830.591273148151</v>
      </c>
    </row>
    <row r="4531" spans="1:15" x14ac:dyDescent="0.35">
      <c r="A4531" t="s">
        <v>95</v>
      </c>
      <c r="B4531" t="s">
        <v>25</v>
      </c>
      <c r="C4531">
        <v>2744</v>
      </c>
      <c r="D4531" t="s">
        <v>73</v>
      </c>
      <c r="E4531" t="s">
        <v>36</v>
      </c>
      <c r="F4531" t="s">
        <v>19</v>
      </c>
      <c r="H4531" t="s">
        <v>153</v>
      </c>
      <c r="I4531" t="s">
        <v>22</v>
      </c>
      <c r="N4531" t="s">
        <v>24</v>
      </c>
      <c r="O4531" s="1">
        <v>40830.635601851849</v>
      </c>
    </row>
    <row r="4532" spans="1:15" x14ac:dyDescent="0.35">
      <c r="A4532" t="s">
        <v>221</v>
      </c>
      <c r="B4532" t="s">
        <v>25</v>
      </c>
      <c r="C4532">
        <v>9284</v>
      </c>
      <c r="D4532" t="s">
        <v>17</v>
      </c>
      <c r="E4532" t="s">
        <v>18</v>
      </c>
      <c r="F4532" t="s">
        <v>96</v>
      </c>
      <c r="G4532" t="s">
        <v>27</v>
      </c>
      <c r="H4532" t="s">
        <v>404</v>
      </c>
      <c r="I4532" t="s">
        <v>22</v>
      </c>
      <c r="K4532" t="s">
        <v>31</v>
      </c>
      <c r="L4532" t="s">
        <v>405</v>
      </c>
      <c r="M4532" t="s">
        <v>406</v>
      </c>
      <c r="N4532" t="s">
        <v>34</v>
      </c>
      <c r="O4532" s="1">
        <v>40830.766886574071</v>
      </c>
    </row>
    <row r="4533" spans="1:15" x14ac:dyDescent="0.35">
      <c r="A4533" t="s">
        <v>221</v>
      </c>
      <c r="B4533" t="s">
        <v>25</v>
      </c>
      <c r="C4533">
        <v>218178</v>
      </c>
      <c r="D4533" t="s">
        <v>17</v>
      </c>
      <c r="E4533" t="s">
        <v>18</v>
      </c>
      <c r="F4533" t="s">
        <v>19</v>
      </c>
      <c r="G4533" t="s">
        <v>27</v>
      </c>
      <c r="H4533" t="s">
        <v>491</v>
      </c>
      <c r="I4533" t="s">
        <v>22</v>
      </c>
      <c r="K4533" t="s">
        <v>195</v>
      </c>
      <c r="N4533" t="s">
        <v>34</v>
      </c>
      <c r="O4533" s="1">
        <v>40830.876886574071</v>
      </c>
    </row>
    <row r="4534" spans="1:15" x14ac:dyDescent="0.35">
      <c r="A4534" t="s">
        <v>314</v>
      </c>
      <c r="B4534" t="s">
        <v>16</v>
      </c>
      <c r="C4534">
        <v>14973</v>
      </c>
      <c r="D4534" t="s">
        <v>17</v>
      </c>
      <c r="E4534" t="s">
        <v>18</v>
      </c>
      <c r="F4534" t="s">
        <v>19</v>
      </c>
      <c r="I4534" t="s">
        <v>22</v>
      </c>
      <c r="K4534" t="s">
        <v>139</v>
      </c>
      <c r="N4534" t="s">
        <v>167</v>
      </c>
      <c r="O4534" s="1">
        <v>40830.956111111111</v>
      </c>
    </row>
    <row r="4535" spans="1:15" x14ac:dyDescent="0.35">
      <c r="A4535" t="s">
        <v>15</v>
      </c>
      <c r="B4535" t="s">
        <v>25</v>
      </c>
      <c r="C4535">
        <v>357662</v>
      </c>
      <c r="D4535" t="s">
        <v>17</v>
      </c>
      <c r="E4535" t="s">
        <v>18</v>
      </c>
      <c r="F4535" t="s">
        <v>19</v>
      </c>
      <c r="G4535" t="s">
        <v>20</v>
      </c>
      <c r="I4535" t="s">
        <v>22</v>
      </c>
      <c r="N4535" t="s">
        <v>24</v>
      </c>
      <c r="O4535" s="1">
        <v>40831.633784722224</v>
      </c>
    </row>
    <row r="4536" spans="1:15" x14ac:dyDescent="0.35">
      <c r="A4536" t="s">
        <v>15</v>
      </c>
      <c r="B4536" t="s">
        <v>25</v>
      </c>
      <c r="C4536">
        <v>502831</v>
      </c>
      <c r="D4536" t="s">
        <v>17</v>
      </c>
      <c r="E4536" t="s">
        <v>18</v>
      </c>
      <c r="I4536" t="s">
        <v>22</v>
      </c>
      <c r="N4536" t="s">
        <v>24</v>
      </c>
      <c r="O4536" s="1">
        <v>40831.657002314816</v>
      </c>
    </row>
    <row r="4537" spans="1:15" x14ac:dyDescent="0.35">
      <c r="A4537" t="s">
        <v>327</v>
      </c>
      <c r="B4537" t="s">
        <v>25</v>
      </c>
      <c r="C4537">
        <v>23616</v>
      </c>
      <c r="D4537" t="s">
        <v>17</v>
      </c>
      <c r="E4537" t="s">
        <v>18</v>
      </c>
      <c r="F4537" t="s">
        <v>19</v>
      </c>
      <c r="I4537" t="s">
        <v>22</v>
      </c>
      <c r="N4537" t="s">
        <v>24</v>
      </c>
      <c r="O4537" s="1">
        <v>40831.98982638889</v>
      </c>
    </row>
    <row r="4538" spans="1:15" x14ac:dyDescent="0.35">
      <c r="A4538" t="s">
        <v>59</v>
      </c>
      <c r="B4538" t="s">
        <v>1112</v>
      </c>
      <c r="C4538">
        <v>971887</v>
      </c>
      <c r="D4538" t="s">
        <v>17</v>
      </c>
      <c r="E4538" t="s">
        <v>18</v>
      </c>
      <c r="F4538" t="s">
        <v>19</v>
      </c>
      <c r="I4538" t="s">
        <v>22</v>
      </c>
      <c r="N4538" t="s">
        <v>24</v>
      </c>
      <c r="O4538" s="1">
        <v>40832.540543981479</v>
      </c>
    </row>
    <row r="4539" spans="1:15" x14ac:dyDescent="0.35">
      <c r="A4539" t="s">
        <v>2482</v>
      </c>
      <c r="B4539" t="s">
        <v>25</v>
      </c>
      <c r="C4539">
        <v>899874</v>
      </c>
      <c r="D4539" t="s">
        <v>17</v>
      </c>
      <c r="E4539" t="s">
        <v>18</v>
      </c>
      <c r="F4539" t="s">
        <v>19</v>
      </c>
      <c r="H4539" t="s">
        <v>277</v>
      </c>
      <c r="I4539" t="s">
        <v>22</v>
      </c>
      <c r="N4539" t="s">
        <v>24</v>
      </c>
      <c r="O4539" s="1">
        <v>40832.64335648148</v>
      </c>
    </row>
    <row r="4540" spans="1:15" x14ac:dyDescent="0.35">
      <c r="A4540" t="s">
        <v>560</v>
      </c>
      <c r="B4540" t="s">
        <v>25</v>
      </c>
      <c r="C4540">
        <v>127827</v>
      </c>
      <c r="D4540" t="s">
        <v>17</v>
      </c>
      <c r="E4540" t="s">
        <v>18</v>
      </c>
      <c r="F4540" t="s">
        <v>19</v>
      </c>
      <c r="G4540" t="s">
        <v>27</v>
      </c>
      <c r="I4540" t="s">
        <v>22</v>
      </c>
      <c r="K4540" t="s">
        <v>195</v>
      </c>
      <c r="L4540" t="s">
        <v>1163</v>
      </c>
      <c r="M4540" t="s">
        <v>1164</v>
      </c>
      <c r="N4540" t="s">
        <v>24</v>
      </c>
      <c r="O4540" s="1">
        <v>40832.822048611109</v>
      </c>
    </row>
    <row r="4541" spans="1:15" x14ac:dyDescent="0.35">
      <c r="A4541" t="s">
        <v>15</v>
      </c>
      <c r="B4541" t="s">
        <v>25</v>
      </c>
      <c r="C4541">
        <v>118358</v>
      </c>
      <c r="D4541" t="s">
        <v>17</v>
      </c>
      <c r="E4541" t="s">
        <v>18</v>
      </c>
      <c r="F4541" t="s">
        <v>19</v>
      </c>
      <c r="G4541" t="s">
        <v>27</v>
      </c>
      <c r="H4541" t="s">
        <v>446</v>
      </c>
      <c r="I4541" t="s">
        <v>22</v>
      </c>
      <c r="K4541" t="s">
        <v>132</v>
      </c>
      <c r="N4541" t="s">
        <v>24</v>
      </c>
      <c r="O4541" s="1">
        <v>40833.152025462965</v>
      </c>
    </row>
    <row r="4542" spans="1:15" x14ac:dyDescent="0.35">
      <c r="A4542" t="s">
        <v>221</v>
      </c>
      <c r="B4542" t="s">
        <v>25</v>
      </c>
      <c r="C4542">
        <v>127633</v>
      </c>
      <c r="D4542" t="s">
        <v>17</v>
      </c>
      <c r="E4542" t="s">
        <v>18</v>
      </c>
      <c r="F4542" t="s">
        <v>19</v>
      </c>
      <c r="G4542" t="s">
        <v>27</v>
      </c>
      <c r="H4542" t="s">
        <v>35</v>
      </c>
      <c r="I4542" t="s">
        <v>22</v>
      </c>
      <c r="K4542" t="s">
        <v>139</v>
      </c>
      <c r="N4542" t="s">
        <v>24</v>
      </c>
      <c r="O4542" s="1">
        <v>40833.455046296294</v>
      </c>
    </row>
    <row r="4543" spans="1:15" x14ac:dyDescent="0.35">
      <c r="A4543" t="s">
        <v>15</v>
      </c>
      <c r="B4543" t="s">
        <v>25</v>
      </c>
      <c r="C4543" t="s">
        <v>2978</v>
      </c>
      <c r="D4543" t="s">
        <v>17</v>
      </c>
      <c r="E4543" t="s">
        <v>18</v>
      </c>
      <c r="F4543" t="s">
        <v>96</v>
      </c>
      <c r="G4543" t="s">
        <v>20</v>
      </c>
      <c r="H4543" t="s">
        <v>135</v>
      </c>
      <c r="I4543" t="s">
        <v>22</v>
      </c>
      <c r="K4543" t="s">
        <v>2128</v>
      </c>
      <c r="L4543">
        <v>1979</v>
      </c>
      <c r="M4543" t="s">
        <v>2979</v>
      </c>
      <c r="N4543" t="s">
        <v>24</v>
      </c>
      <c r="O4543" s="1">
        <v>40833.556261574071</v>
      </c>
    </row>
    <row r="4544" spans="1:15" x14ac:dyDescent="0.35">
      <c r="A4544" t="s">
        <v>15</v>
      </c>
      <c r="B4544" t="s">
        <v>25</v>
      </c>
      <c r="C4544">
        <v>504117</v>
      </c>
      <c r="D4544" t="s">
        <v>17</v>
      </c>
      <c r="E4544" t="s">
        <v>18</v>
      </c>
      <c r="F4544" t="s">
        <v>19</v>
      </c>
      <c r="G4544" t="s">
        <v>20</v>
      </c>
      <c r="H4544" t="s">
        <v>891</v>
      </c>
      <c r="I4544" t="s">
        <v>114</v>
      </c>
      <c r="N4544" t="s">
        <v>24</v>
      </c>
      <c r="O4544" s="1">
        <v>40833.772430555553</v>
      </c>
    </row>
    <row r="4545" spans="1:15" x14ac:dyDescent="0.35">
      <c r="A4545" t="s">
        <v>1381</v>
      </c>
      <c r="B4545" t="s">
        <v>25</v>
      </c>
      <c r="C4545">
        <v>414180</v>
      </c>
      <c r="D4545" t="s">
        <v>17</v>
      </c>
      <c r="E4545" t="s">
        <v>18</v>
      </c>
      <c r="G4545" t="s">
        <v>20</v>
      </c>
      <c r="H4545" t="s">
        <v>239</v>
      </c>
      <c r="I4545" t="s">
        <v>22</v>
      </c>
      <c r="K4545" t="s">
        <v>139</v>
      </c>
      <c r="M4545" t="s">
        <v>1838</v>
      </c>
      <c r="N4545" t="s">
        <v>24</v>
      </c>
      <c r="O4545" s="1">
        <v>40834.855949074074</v>
      </c>
    </row>
    <row r="4546" spans="1:15" x14ac:dyDescent="0.35">
      <c r="A4546" t="s">
        <v>15</v>
      </c>
      <c r="B4546" t="s">
        <v>25</v>
      </c>
      <c r="C4546">
        <v>246041</v>
      </c>
      <c r="D4546" t="s">
        <v>17</v>
      </c>
      <c r="E4546" t="s">
        <v>18</v>
      </c>
      <c r="F4546" t="s">
        <v>19</v>
      </c>
      <c r="G4546" t="s">
        <v>20</v>
      </c>
      <c r="H4546" t="s">
        <v>793</v>
      </c>
      <c r="I4546" t="s">
        <v>22</v>
      </c>
      <c r="N4546" t="s">
        <v>24</v>
      </c>
      <c r="O4546" s="1">
        <v>40835.518657407411</v>
      </c>
    </row>
    <row r="4547" spans="1:15" x14ac:dyDescent="0.35">
      <c r="A4547" t="s">
        <v>15</v>
      </c>
      <c r="B4547" t="s">
        <v>25</v>
      </c>
      <c r="C4547">
        <v>861120</v>
      </c>
      <c r="D4547" t="s">
        <v>17</v>
      </c>
      <c r="E4547" t="s">
        <v>18</v>
      </c>
      <c r="F4547" t="s">
        <v>19</v>
      </c>
      <c r="G4547" t="s">
        <v>20</v>
      </c>
      <c r="H4547" t="s">
        <v>375</v>
      </c>
      <c r="I4547" t="s">
        <v>22</v>
      </c>
      <c r="N4547" t="s">
        <v>24</v>
      </c>
      <c r="O4547" s="1">
        <v>40835.55667824074</v>
      </c>
    </row>
    <row r="4548" spans="1:15" ht="217.5" x14ac:dyDescent="0.35">
      <c r="A4548" t="s">
        <v>221</v>
      </c>
      <c r="B4548" t="s">
        <v>25</v>
      </c>
      <c r="C4548">
        <v>18451</v>
      </c>
      <c r="D4548" t="s">
        <v>73</v>
      </c>
      <c r="E4548" t="s">
        <v>18</v>
      </c>
      <c r="F4548" t="s">
        <v>19</v>
      </c>
      <c r="G4548" t="s">
        <v>27</v>
      </c>
      <c r="H4548" t="s">
        <v>224</v>
      </c>
      <c r="I4548" t="s">
        <v>114</v>
      </c>
      <c r="K4548" t="s">
        <v>552</v>
      </c>
      <c r="L4548">
        <v>1943</v>
      </c>
      <c r="M4548" s="3" t="s">
        <v>553</v>
      </c>
      <c r="N4548" t="s">
        <v>34</v>
      </c>
      <c r="O4548" s="1">
        <v>40835.601805555554</v>
      </c>
    </row>
    <row r="4549" spans="1:15" x14ac:dyDescent="0.35">
      <c r="A4549" t="s">
        <v>15</v>
      </c>
      <c r="B4549" t="s">
        <v>25</v>
      </c>
      <c r="C4549">
        <v>150753</v>
      </c>
      <c r="D4549" t="s">
        <v>17</v>
      </c>
      <c r="E4549" t="s">
        <v>18</v>
      </c>
      <c r="G4549" t="s">
        <v>20</v>
      </c>
      <c r="I4549" t="s">
        <v>22</v>
      </c>
      <c r="N4549" t="s">
        <v>24</v>
      </c>
      <c r="O4549" s="1">
        <v>40835.714884259258</v>
      </c>
    </row>
    <row r="4550" spans="1:15" x14ac:dyDescent="0.35">
      <c r="A4550" t="s">
        <v>15</v>
      </c>
      <c r="B4550" t="s">
        <v>25</v>
      </c>
      <c r="C4550">
        <v>973228</v>
      </c>
      <c r="D4550" t="s">
        <v>17</v>
      </c>
      <c r="E4550" t="s">
        <v>18</v>
      </c>
      <c r="F4550" t="s">
        <v>19</v>
      </c>
      <c r="G4550" t="s">
        <v>20</v>
      </c>
      <c r="H4550" t="s">
        <v>2759</v>
      </c>
      <c r="I4550" t="s">
        <v>22</v>
      </c>
      <c r="K4550" t="s">
        <v>195</v>
      </c>
      <c r="N4550" t="s">
        <v>24</v>
      </c>
      <c r="O4550" s="1">
        <v>40835.886712962965</v>
      </c>
    </row>
    <row r="4551" spans="1:15" x14ac:dyDescent="0.35">
      <c r="A4551" t="s">
        <v>15</v>
      </c>
      <c r="B4551" t="s">
        <v>25</v>
      </c>
      <c r="C4551">
        <v>444260</v>
      </c>
      <c r="D4551" t="s">
        <v>17</v>
      </c>
      <c r="E4551" t="s">
        <v>18</v>
      </c>
      <c r="F4551" t="s">
        <v>19</v>
      </c>
      <c r="G4551" t="s">
        <v>20</v>
      </c>
      <c r="H4551" t="s">
        <v>1895</v>
      </c>
      <c r="I4551" t="s">
        <v>22</v>
      </c>
      <c r="N4551" t="s">
        <v>24</v>
      </c>
      <c r="O4551" s="1">
        <v>40835.88863425926</v>
      </c>
    </row>
    <row r="4552" spans="1:15" x14ac:dyDescent="0.35">
      <c r="A4552" t="s">
        <v>1381</v>
      </c>
      <c r="B4552" t="s">
        <v>25</v>
      </c>
      <c r="C4552">
        <v>343460</v>
      </c>
      <c r="D4552" t="s">
        <v>17</v>
      </c>
      <c r="E4552" t="s">
        <v>18</v>
      </c>
      <c r="F4552" t="s">
        <v>96</v>
      </c>
      <c r="G4552" t="s">
        <v>27</v>
      </c>
      <c r="I4552" t="s">
        <v>22</v>
      </c>
      <c r="N4552" t="s">
        <v>24</v>
      </c>
      <c r="O4552" s="1">
        <v>40835.894502314812</v>
      </c>
    </row>
    <row r="4553" spans="1:15" x14ac:dyDescent="0.35">
      <c r="A4553" t="s">
        <v>560</v>
      </c>
      <c r="B4553" t="s">
        <v>25</v>
      </c>
      <c r="C4553">
        <v>242787</v>
      </c>
      <c r="D4553" t="s">
        <v>17</v>
      </c>
      <c r="E4553" t="s">
        <v>18</v>
      </c>
      <c r="F4553" t="s">
        <v>19</v>
      </c>
      <c r="G4553" t="s">
        <v>20</v>
      </c>
      <c r="H4553" t="s">
        <v>354</v>
      </c>
      <c r="I4553" t="s">
        <v>22</v>
      </c>
      <c r="K4553" t="s">
        <v>195</v>
      </c>
      <c r="M4553" t="s">
        <v>1127</v>
      </c>
      <c r="N4553" t="s">
        <v>24</v>
      </c>
      <c r="O4553" s="1">
        <v>40835.934756944444</v>
      </c>
    </row>
    <row r="4554" spans="1:15" x14ac:dyDescent="0.35">
      <c r="A4554" t="s">
        <v>327</v>
      </c>
      <c r="B4554" t="s">
        <v>25</v>
      </c>
      <c r="C4554">
        <v>629133</v>
      </c>
      <c r="D4554" t="s">
        <v>17</v>
      </c>
      <c r="E4554" t="s">
        <v>18</v>
      </c>
      <c r="G4554" t="s">
        <v>20</v>
      </c>
      <c r="H4554" t="s">
        <v>837</v>
      </c>
      <c r="I4554" t="s">
        <v>22</v>
      </c>
      <c r="N4554" t="s">
        <v>24</v>
      </c>
      <c r="O4554" s="1">
        <v>40836.425949074073</v>
      </c>
    </row>
    <row r="4555" spans="1:15" x14ac:dyDescent="0.35">
      <c r="A4555" t="s">
        <v>500</v>
      </c>
      <c r="B4555" t="s">
        <v>25</v>
      </c>
      <c r="C4555">
        <v>36142</v>
      </c>
      <c r="D4555" t="s">
        <v>17</v>
      </c>
      <c r="E4555" t="s">
        <v>18</v>
      </c>
      <c r="F4555" t="s">
        <v>19</v>
      </c>
      <c r="H4555" t="s">
        <v>753</v>
      </c>
      <c r="I4555" t="s">
        <v>114</v>
      </c>
      <c r="N4555" t="s">
        <v>24</v>
      </c>
      <c r="O4555" s="1">
        <v>40836.530995370369</v>
      </c>
    </row>
    <row r="4556" spans="1:15" x14ac:dyDescent="0.35">
      <c r="A4556" t="s">
        <v>15</v>
      </c>
      <c r="B4556" t="s">
        <v>25</v>
      </c>
      <c r="C4556">
        <v>148559</v>
      </c>
      <c r="D4556" t="s">
        <v>17</v>
      </c>
      <c r="E4556" t="s">
        <v>18</v>
      </c>
      <c r="F4556" t="s">
        <v>19</v>
      </c>
      <c r="I4556" t="s">
        <v>22</v>
      </c>
      <c r="N4556" t="s">
        <v>24</v>
      </c>
      <c r="O4556" s="1">
        <v>40836.623715277776</v>
      </c>
    </row>
    <row r="4557" spans="1:15" x14ac:dyDescent="0.35">
      <c r="A4557" t="s">
        <v>15</v>
      </c>
      <c r="B4557" t="s">
        <v>16</v>
      </c>
      <c r="C4557">
        <v>103256</v>
      </c>
      <c r="D4557" t="s">
        <v>17</v>
      </c>
      <c r="E4557" t="s">
        <v>18</v>
      </c>
      <c r="F4557" t="s">
        <v>19</v>
      </c>
      <c r="G4557" t="s">
        <v>27</v>
      </c>
      <c r="H4557" t="s">
        <v>135</v>
      </c>
      <c r="I4557" t="s">
        <v>22</v>
      </c>
      <c r="M4557" t="s">
        <v>1097</v>
      </c>
      <c r="N4557" t="s">
        <v>24</v>
      </c>
      <c r="O4557" s="1">
        <v>40836.9450462963</v>
      </c>
    </row>
    <row r="4558" spans="1:15" x14ac:dyDescent="0.35">
      <c r="A4558" t="s">
        <v>221</v>
      </c>
      <c r="B4558" t="s">
        <v>25</v>
      </c>
      <c r="C4558">
        <v>52315</v>
      </c>
      <c r="D4558" t="s">
        <v>17</v>
      </c>
      <c r="E4558" t="s">
        <v>18</v>
      </c>
      <c r="F4558" t="s">
        <v>19</v>
      </c>
      <c r="G4558" t="s">
        <v>27</v>
      </c>
      <c r="H4558" t="s">
        <v>135</v>
      </c>
      <c r="I4558" t="s">
        <v>22</v>
      </c>
      <c r="N4558" t="s">
        <v>34</v>
      </c>
      <c r="O4558" s="1">
        <v>40837.409618055557</v>
      </c>
    </row>
    <row r="4559" spans="1:15" x14ac:dyDescent="0.35">
      <c r="A4559" t="s">
        <v>15</v>
      </c>
      <c r="B4559" t="s">
        <v>25</v>
      </c>
      <c r="C4559">
        <v>774886</v>
      </c>
      <c r="D4559" t="s">
        <v>17</v>
      </c>
      <c r="E4559" t="s">
        <v>18</v>
      </c>
      <c r="F4559" t="s">
        <v>96</v>
      </c>
      <c r="I4559" t="s">
        <v>22</v>
      </c>
      <c r="N4559" t="s">
        <v>24</v>
      </c>
      <c r="O4559" s="1">
        <v>40837.830208333333</v>
      </c>
    </row>
    <row r="4560" spans="1:15" x14ac:dyDescent="0.35">
      <c r="A4560" t="s">
        <v>15</v>
      </c>
      <c r="B4560" t="s">
        <v>25</v>
      </c>
      <c r="C4560">
        <v>193333</v>
      </c>
      <c r="D4560" t="s">
        <v>17</v>
      </c>
      <c r="E4560" t="s">
        <v>18</v>
      </c>
      <c r="F4560" t="s">
        <v>19</v>
      </c>
      <c r="H4560" t="s">
        <v>153</v>
      </c>
      <c r="I4560" t="s">
        <v>22</v>
      </c>
      <c r="N4560" t="s">
        <v>167</v>
      </c>
      <c r="O4560" s="1">
        <v>40838.108113425929</v>
      </c>
    </row>
    <row r="4561" spans="1:15" x14ac:dyDescent="0.35">
      <c r="A4561" t="s">
        <v>15</v>
      </c>
      <c r="B4561" t="s">
        <v>25</v>
      </c>
      <c r="C4561">
        <v>620955</v>
      </c>
      <c r="D4561" t="s">
        <v>17</v>
      </c>
      <c r="E4561" t="s">
        <v>18</v>
      </c>
      <c r="F4561" t="s">
        <v>19</v>
      </c>
      <c r="G4561" t="s">
        <v>20</v>
      </c>
      <c r="H4561" t="s">
        <v>1098</v>
      </c>
      <c r="I4561" t="s">
        <v>22</v>
      </c>
      <c r="K4561" t="s">
        <v>132</v>
      </c>
      <c r="N4561" t="s">
        <v>24</v>
      </c>
      <c r="O4561" s="1">
        <v>40838.614722222221</v>
      </c>
    </row>
    <row r="4562" spans="1:15" x14ac:dyDescent="0.35">
      <c r="A4562" t="s">
        <v>560</v>
      </c>
      <c r="B4562" t="s">
        <v>25</v>
      </c>
      <c r="C4562">
        <v>669491</v>
      </c>
      <c r="D4562" t="s">
        <v>17</v>
      </c>
      <c r="E4562" t="s">
        <v>18</v>
      </c>
      <c r="F4562" t="s">
        <v>19</v>
      </c>
      <c r="G4562" t="s">
        <v>20</v>
      </c>
      <c r="H4562" t="s">
        <v>28</v>
      </c>
      <c r="I4562" t="s">
        <v>144</v>
      </c>
      <c r="K4562" t="s">
        <v>926</v>
      </c>
      <c r="M4562" t="s">
        <v>2267</v>
      </c>
      <c r="N4562" t="s">
        <v>24</v>
      </c>
      <c r="O4562" s="1">
        <v>40838.655706018515</v>
      </c>
    </row>
    <row r="4563" spans="1:15" x14ac:dyDescent="0.35">
      <c r="A4563" t="s">
        <v>15</v>
      </c>
      <c r="B4563" t="s">
        <v>25</v>
      </c>
      <c r="C4563">
        <v>208003</v>
      </c>
      <c r="D4563" t="s">
        <v>17</v>
      </c>
      <c r="E4563" t="s">
        <v>18</v>
      </c>
      <c r="F4563" t="s">
        <v>19</v>
      </c>
      <c r="I4563" t="s">
        <v>449</v>
      </c>
      <c r="N4563" t="s">
        <v>167</v>
      </c>
      <c r="O4563" s="1">
        <v>40838.876886574071</v>
      </c>
    </row>
    <row r="4564" spans="1:15" x14ac:dyDescent="0.35">
      <c r="A4564" t="s">
        <v>560</v>
      </c>
      <c r="B4564" t="s">
        <v>25</v>
      </c>
      <c r="C4564">
        <v>259320</v>
      </c>
      <c r="D4564" t="s">
        <v>17</v>
      </c>
      <c r="E4564" t="s">
        <v>18</v>
      </c>
      <c r="F4564" t="s">
        <v>19</v>
      </c>
      <c r="G4564" t="s">
        <v>20</v>
      </c>
      <c r="H4564" t="s">
        <v>375</v>
      </c>
      <c r="I4564" t="s">
        <v>22</v>
      </c>
      <c r="K4564" t="s">
        <v>197</v>
      </c>
      <c r="M4564" t="s">
        <v>1473</v>
      </c>
      <c r="N4564" t="s">
        <v>167</v>
      </c>
      <c r="O4564" s="1">
        <v>40838.943935185183</v>
      </c>
    </row>
    <row r="4565" spans="1:15" x14ac:dyDescent="0.35">
      <c r="A4565" t="s">
        <v>15</v>
      </c>
      <c r="B4565" t="s">
        <v>16</v>
      </c>
      <c r="C4565">
        <v>368573</v>
      </c>
      <c r="D4565" t="s">
        <v>17</v>
      </c>
      <c r="E4565" t="s">
        <v>18</v>
      </c>
      <c r="F4565" t="s">
        <v>19</v>
      </c>
      <c r="G4565" t="s">
        <v>20</v>
      </c>
      <c r="H4565" t="s">
        <v>905</v>
      </c>
      <c r="I4565" t="s">
        <v>22</v>
      </c>
      <c r="N4565" t="s">
        <v>24</v>
      </c>
      <c r="O4565" s="1">
        <v>40839.600601851853</v>
      </c>
    </row>
    <row r="4566" spans="1:15" x14ac:dyDescent="0.35">
      <c r="A4566" t="s">
        <v>500</v>
      </c>
      <c r="B4566" t="s">
        <v>25</v>
      </c>
      <c r="C4566">
        <v>341450</v>
      </c>
      <c r="D4566" t="s">
        <v>17</v>
      </c>
      <c r="E4566" t="s">
        <v>18</v>
      </c>
      <c r="F4566" t="s">
        <v>19</v>
      </c>
      <c r="G4566" t="s">
        <v>20</v>
      </c>
      <c r="I4566" t="s">
        <v>22</v>
      </c>
      <c r="N4566" t="s">
        <v>24</v>
      </c>
      <c r="O4566" s="1">
        <v>40839.750277777777</v>
      </c>
    </row>
    <row r="4567" spans="1:15" x14ac:dyDescent="0.35">
      <c r="A4567" t="s">
        <v>560</v>
      </c>
      <c r="B4567" t="s">
        <v>25</v>
      </c>
      <c r="C4567">
        <v>330992</v>
      </c>
      <c r="D4567" t="s">
        <v>17</v>
      </c>
      <c r="E4567" t="s">
        <v>18</v>
      </c>
      <c r="F4567" t="s">
        <v>19</v>
      </c>
      <c r="G4567" t="s">
        <v>20</v>
      </c>
      <c r="H4567" t="s">
        <v>1609</v>
      </c>
      <c r="I4567" t="s">
        <v>22</v>
      </c>
      <c r="K4567" t="s">
        <v>195</v>
      </c>
      <c r="L4567" t="s">
        <v>1610</v>
      </c>
      <c r="N4567" t="s">
        <v>24</v>
      </c>
      <c r="O4567" s="1">
        <v>40840.693171296298</v>
      </c>
    </row>
    <row r="4568" spans="1:15" x14ac:dyDescent="0.35">
      <c r="A4568" t="s">
        <v>15</v>
      </c>
      <c r="B4568" t="s">
        <v>25</v>
      </c>
      <c r="C4568">
        <v>732394</v>
      </c>
      <c r="D4568" t="s">
        <v>17</v>
      </c>
      <c r="E4568" t="s">
        <v>18</v>
      </c>
      <c r="I4568" t="s">
        <v>22</v>
      </c>
      <c r="N4568" t="s">
        <v>24</v>
      </c>
      <c r="O4568" s="1">
        <v>40840.72111111111</v>
      </c>
    </row>
    <row r="4569" spans="1:15" x14ac:dyDescent="0.35">
      <c r="A4569" t="s">
        <v>15</v>
      </c>
      <c r="B4569" t="s">
        <v>16</v>
      </c>
      <c r="C4569">
        <v>43951</v>
      </c>
      <c r="D4569" t="s">
        <v>17</v>
      </c>
      <c r="E4569" t="s">
        <v>18</v>
      </c>
      <c r="F4569" t="s">
        <v>19</v>
      </c>
      <c r="G4569" t="s">
        <v>27</v>
      </c>
      <c r="H4569" t="s">
        <v>65</v>
      </c>
      <c r="I4569" t="s">
        <v>22</v>
      </c>
      <c r="M4569" t="s">
        <v>790</v>
      </c>
      <c r="N4569" t="s">
        <v>24</v>
      </c>
      <c r="O4569" s="1">
        <v>40840.847372685188</v>
      </c>
    </row>
    <row r="4570" spans="1:15" x14ac:dyDescent="0.35">
      <c r="A4570" t="s">
        <v>500</v>
      </c>
      <c r="B4570" t="s">
        <v>25</v>
      </c>
      <c r="C4570">
        <v>147497</v>
      </c>
      <c r="D4570" t="s">
        <v>17</v>
      </c>
      <c r="E4570" t="s">
        <v>18</v>
      </c>
      <c r="F4570" t="s">
        <v>19</v>
      </c>
      <c r="G4570" t="s">
        <v>20</v>
      </c>
      <c r="H4570" t="s">
        <v>239</v>
      </c>
      <c r="I4570" t="s">
        <v>22</v>
      </c>
      <c r="N4570" t="s">
        <v>24</v>
      </c>
      <c r="O4570" s="1">
        <v>40840.972129629627</v>
      </c>
    </row>
    <row r="4571" spans="1:15" x14ac:dyDescent="0.35">
      <c r="A4571" t="s">
        <v>15</v>
      </c>
      <c r="B4571" t="s">
        <v>16</v>
      </c>
      <c r="C4571">
        <v>858525</v>
      </c>
      <c r="D4571" t="s">
        <v>17</v>
      </c>
      <c r="E4571" t="s">
        <v>18</v>
      </c>
      <c r="F4571" t="s">
        <v>96</v>
      </c>
      <c r="I4571" t="s">
        <v>22</v>
      </c>
      <c r="N4571" t="s">
        <v>24</v>
      </c>
      <c r="O4571" s="1">
        <v>40841.523622685185</v>
      </c>
    </row>
    <row r="4572" spans="1:15" x14ac:dyDescent="0.35">
      <c r="A4572" t="s">
        <v>560</v>
      </c>
      <c r="B4572" t="s">
        <v>16</v>
      </c>
      <c r="C4572">
        <v>309749</v>
      </c>
      <c r="D4572" t="s">
        <v>17</v>
      </c>
      <c r="E4572" t="s">
        <v>18</v>
      </c>
      <c r="F4572" t="s">
        <v>19</v>
      </c>
      <c r="G4572" t="s">
        <v>20</v>
      </c>
      <c r="H4572" t="s">
        <v>143</v>
      </c>
      <c r="I4572" t="s">
        <v>22</v>
      </c>
      <c r="K4572" t="s">
        <v>139</v>
      </c>
      <c r="L4572" s="2">
        <v>22250</v>
      </c>
      <c r="M4572" t="s">
        <v>1574</v>
      </c>
      <c r="N4572" t="s">
        <v>24</v>
      </c>
      <c r="O4572" s="1">
        <v>40841.636342592596</v>
      </c>
    </row>
    <row r="4573" spans="1:15" x14ac:dyDescent="0.35">
      <c r="A4573" t="s">
        <v>221</v>
      </c>
      <c r="B4573" t="s">
        <v>25</v>
      </c>
      <c r="C4573">
        <v>31794</v>
      </c>
      <c r="D4573" t="s">
        <v>17</v>
      </c>
      <c r="E4573" t="s">
        <v>18</v>
      </c>
      <c r="F4573" t="s">
        <v>19</v>
      </c>
      <c r="G4573" t="s">
        <v>27</v>
      </c>
      <c r="H4573" t="s">
        <v>369</v>
      </c>
      <c r="I4573" t="s">
        <v>22</v>
      </c>
      <c r="L4573">
        <v>1947</v>
      </c>
      <c r="M4573" t="s">
        <v>704</v>
      </c>
      <c r="N4573" t="s">
        <v>34</v>
      </c>
      <c r="O4573" s="1">
        <v>40841.886550925927</v>
      </c>
    </row>
    <row r="4574" spans="1:15" x14ac:dyDescent="0.35">
      <c r="A4574" t="s">
        <v>142</v>
      </c>
      <c r="B4574" t="s">
        <v>16</v>
      </c>
      <c r="C4574">
        <v>1622</v>
      </c>
      <c r="D4574" t="s">
        <v>73</v>
      </c>
      <c r="E4574" t="s">
        <v>18</v>
      </c>
      <c r="F4574" t="s">
        <v>34</v>
      </c>
      <c r="G4574" t="s">
        <v>27</v>
      </c>
      <c r="I4574" t="s">
        <v>22</v>
      </c>
      <c r="K4574" t="s">
        <v>81</v>
      </c>
      <c r="M4574" t="s">
        <v>79</v>
      </c>
      <c r="N4574" t="s">
        <v>24</v>
      </c>
      <c r="O4574" s="1">
        <v>40842.406747685185</v>
      </c>
    </row>
    <row r="4575" spans="1:15" x14ac:dyDescent="0.35">
      <c r="A4575" t="s">
        <v>327</v>
      </c>
      <c r="B4575" t="s">
        <v>16</v>
      </c>
      <c r="C4575">
        <v>309598</v>
      </c>
      <c r="D4575" t="s">
        <v>17</v>
      </c>
      <c r="E4575" t="s">
        <v>18</v>
      </c>
      <c r="F4575" t="s">
        <v>19</v>
      </c>
      <c r="G4575" t="s">
        <v>20</v>
      </c>
      <c r="H4575" t="s">
        <v>402</v>
      </c>
      <c r="I4575" t="s">
        <v>144</v>
      </c>
      <c r="K4575" t="s">
        <v>132</v>
      </c>
      <c r="M4575" t="s">
        <v>1573</v>
      </c>
      <c r="N4575" t="s">
        <v>24</v>
      </c>
      <c r="O4575" s="1">
        <v>40842.460821759261</v>
      </c>
    </row>
    <row r="4576" spans="1:15" x14ac:dyDescent="0.35">
      <c r="A4576" t="s">
        <v>221</v>
      </c>
      <c r="B4576" t="s">
        <v>25</v>
      </c>
      <c r="C4576">
        <v>808419</v>
      </c>
      <c r="D4576" t="s">
        <v>17</v>
      </c>
      <c r="E4576" t="s">
        <v>18</v>
      </c>
      <c r="I4576" t="s">
        <v>22</v>
      </c>
      <c r="N4576" t="s">
        <v>24</v>
      </c>
      <c r="O4576" s="1">
        <v>40842.546550925923</v>
      </c>
    </row>
    <row r="4577" spans="1:15" x14ac:dyDescent="0.35">
      <c r="A4577" t="s">
        <v>15</v>
      </c>
      <c r="B4577" t="s">
        <v>25</v>
      </c>
      <c r="C4577">
        <v>330374</v>
      </c>
      <c r="D4577" t="s">
        <v>17</v>
      </c>
      <c r="E4577" t="s">
        <v>18</v>
      </c>
      <c r="F4577" t="s">
        <v>34</v>
      </c>
      <c r="G4577" t="s">
        <v>20</v>
      </c>
      <c r="H4577" t="s">
        <v>1397</v>
      </c>
      <c r="I4577" t="s">
        <v>22</v>
      </c>
      <c r="K4577" t="s">
        <v>81</v>
      </c>
      <c r="N4577" t="s">
        <v>24</v>
      </c>
      <c r="O4577" s="1">
        <v>40842.641099537039</v>
      </c>
    </row>
    <row r="4578" spans="1:15" x14ac:dyDescent="0.35">
      <c r="A4578" t="s">
        <v>15</v>
      </c>
      <c r="B4578" t="s">
        <v>25</v>
      </c>
      <c r="C4578">
        <v>836933</v>
      </c>
      <c r="D4578" t="s">
        <v>17</v>
      </c>
      <c r="E4578" t="s">
        <v>18</v>
      </c>
      <c r="F4578" t="s">
        <v>19</v>
      </c>
      <c r="G4578" t="s">
        <v>20</v>
      </c>
      <c r="H4578" t="s">
        <v>1397</v>
      </c>
      <c r="I4578" t="s">
        <v>22</v>
      </c>
      <c r="M4578" t="s">
        <v>2545</v>
      </c>
      <c r="N4578" t="s">
        <v>24</v>
      </c>
      <c r="O4578" s="1">
        <v>40842.642777777779</v>
      </c>
    </row>
    <row r="4579" spans="1:15" x14ac:dyDescent="0.35">
      <c r="A4579" t="s">
        <v>15</v>
      </c>
      <c r="B4579" t="s">
        <v>16</v>
      </c>
      <c r="C4579">
        <v>353718</v>
      </c>
      <c r="D4579" t="s">
        <v>17</v>
      </c>
      <c r="E4579" t="s">
        <v>18</v>
      </c>
      <c r="I4579" t="s">
        <v>22</v>
      </c>
      <c r="N4579" t="s">
        <v>24</v>
      </c>
      <c r="O4579" s="1">
        <v>40842.759270833332</v>
      </c>
    </row>
    <row r="4580" spans="1:15" x14ac:dyDescent="0.35">
      <c r="A4580" t="s">
        <v>327</v>
      </c>
      <c r="B4580" t="s">
        <v>25</v>
      </c>
      <c r="C4580">
        <v>628965</v>
      </c>
      <c r="D4580" t="s">
        <v>17</v>
      </c>
      <c r="E4580" t="s">
        <v>18</v>
      </c>
      <c r="F4580" t="s">
        <v>96</v>
      </c>
      <c r="H4580" t="s">
        <v>469</v>
      </c>
      <c r="I4580" t="s">
        <v>22</v>
      </c>
      <c r="N4580" t="s">
        <v>24</v>
      </c>
      <c r="O4580" s="1">
        <v>40842.870138888888</v>
      </c>
    </row>
    <row r="4581" spans="1:15" x14ac:dyDescent="0.35">
      <c r="A4581" t="s">
        <v>15</v>
      </c>
      <c r="B4581" t="s">
        <v>25</v>
      </c>
      <c r="C4581">
        <v>716516</v>
      </c>
      <c r="D4581" t="s">
        <v>17</v>
      </c>
      <c r="E4581" t="s">
        <v>18</v>
      </c>
      <c r="F4581" t="s">
        <v>19</v>
      </c>
      <c r="G4581" t="s">
        <v>20</v>
      </c>
      <c r="H4581" t="s">
        <v>258</v>
      </c>
      <c r="I4581" t="s">
        <v>22</v>
      </c>
      <c r="M4581" t="s">
        <v>2357</v>
      </c>
      <c r="N4581" t="s">
        <v>24</v>
      </c>
      <c r="O4581" s="1">
        <v>40842.874097222222</v>
      </c>
    </row>
    <row r="4582" spans="1:15" x14ac:dyDescent="0.35">
      <c r="A4582" t="s">
        <v>500</v>
      </c>
      <c r="B4582" t="s">
        <v>25</v>
      </c>
      <c r="C4582">
        <v>160198</v>
      </c>
      <c r="D4582" t="s">
        <v>17</v>
      </c>
      <c r="E4582" t="s">
        <v>18</v>
      </c>
      <c r="F4582" t="s">
        <v>19</v>
      </c>
      <c r="G4582" t="s">
        <v>20</v>
      </c>
      <c r="H4582" t="s">
        <v>1264</v>
      </c>
      <c r="I4582" t="s">
        <v>22</v>
      </c>
      <c r="K4582" t="s">
        <v>31</v>
      </c>
      <c r="N4582" t="s">
        <v>24</v>
      </c>
      <c r="O4582" s="1">
        <v>40843.249513888892</v>
      </c>
    </row>
    <row r="4583" spans="1:15" x14ac:dyDescent="0.35">
      <c r="A4583" t="s">
        <v>2482</v>
      </c>
      <c r="B4583" t="s">
        <v>25</v>
      </c>
      <c r="C4583">
        <v>813549</v>
      </c>
      <c r="D4583" t="s">
        <v>17</v>
      </c>
      <c r="E4583" t="s">
        <v>18</v>
      </c>
      <c r="F4583" t="s">
        <v>96</v>
      </c>
      <c r="H4583" t="s">
        <v>52</v>
      </c>
      <c r="I4583" t="s">
        <v>22</v>
      </c>
      <c r="N4583" t="s">
        <v>24</v>
      </c>
      <c r="O4583" s="1">
        <v>40843.278090277781</v>
      </c>
    </row>
    <row r="4584" spans="1:15" x14ac:dyDescent="0.35">
      <c r="A4584" t="s">
        <v>972</v>
      </c>
      <c r="B4584" t="s">
        <v>25</v>
      </c>
      <c r="C4584">
        <v>336126</v>
      </c>
      <c r="D4584" t="s">
        <v>17</v>
      </c>
      <c r="E4584" t="s">
        <v>18</v>
      </c>
      <c r="F4584" t="s">
        <v>19</v>
      </c>
      <c r="G4584" t="s">
        <v>20</v>
      </c>
      <c r="H4584" t="s">
        <v>491</v>
      </c>
      <c r="I4584" t="s">
        <v>22</v>
      </c>
      <c r="K4584" t="s">
        <v>250</v>
      </c>
      <c r="L4584" t="s">
        <v>1624</v>
      </c>
      <c r="M4584" t="s">
        <v>1625</v>
      </c>
      <c r="N4584" t="s">
        <v>24</v>
      </c>
      <c r="O4584" s="1">
        <v>40843.562337962961</v>
      </c>
    </row>
    <row r="4585" spans="1:15" x14ac:dyDescent="0.35">
      <c r="A4585" t="s">
        <v>15</v>
      </c>
      <c r="B4585" t="s">
        <v>25</v>
      </c>
      <c r="C4585">
        <v>830697</v>
      </c>
      <c r="D4585" t="s">
        <v>17</v>
      </c>
      <c r="E4585" t="s">
        <v>18</v>
      </c>
      <c r="F4585" t="s">
        <v>19</v>
      </c>
      <c r="H4585" t="s">
        <v>2526</v>
      </c>
      <c r="I4585" t="s">
        <v>22</v>
      </c>
      <c r="N4585" t="s">
        <v>24</v>
      </c>
      <c r="O4585" s="1">
        <v>40843.710277777776</v>
      </c>
    </row>
    <row r="4586" spans="1:15" x14ac:dyDescent="0.35">
      <c r="A4586" t="s">
        <v>221</v>
      </c>
      <c r="B4586" t="s">
        <v>25</v>
      </c>
      <c r="C4586">
        <v>71280</v>
      </c>
      <c r="D4586" t="s">
        <v>17</v>
      </c>
      <c r="E4586" t="s">
        <v>18</v>
      </c>
      <c r="F4586" t="s">
        <v>96</v>
      </c>
      <c r="G4586" t="s">
        <v>27</v>
      </c>
      <c r="H4586" t="s">
        <v>349</v>
      </c>
      <c r="I4586" t="s">
        <v>144</v>
      </c>
      <c r="M4586" t="s">
        <v>946</v>
      </c>
      <c r="N4586" t="s">
        <v>34</v>
      </c>
      <c r="O4586" s="1">
        <v>40843.766481481478</v>
      </c>
    </row>
    <row r="4587" spans="1:15" ht="101.5" x14ac:dyDescent="0.35">
      <c r="A4587" t="s">
        <v>15</v>
      </c>
      <c r="B4587" t="s">
        <v>25</v>
      </c>
      <c r="C4587">
        <v>665430</v>
      </c>
      <c r="D4587" t="s">
        <v>17</v>
      </c>
      <c r="E4587" t="s">
        <v>18</v>
      </c>
      <c r="F4587" t="s">
        <v>19</v>
      </c>
      <c r="G4587" t="s">
        <v>20</v>
      </c>
      <c r="H4587" t="s">
        <v>398</v>
      </c>
      <c r="I4587" t="s">
        <v>144</v>
      </c>
      <c r="J4587">
        <v>468</v>
      </c>
      <c r="K4587" t="s">
        <v>31</v>
      </c>
      <c r="L4587">
        <v>1968</v>
      </c>
      <c r="M4587" s="3" t="s">
        <v>2261</v>
      </c>
      <c r="N4587" t="s">
        <v>24</v>
      </c>
      <c r="O4587" s="1">
        <v>40843.840185185189</v>
      </c>
    </row>
    <row r="4588" spans="1:15" x14ac:dyDescent="0.35">
      <c r="A4588" t="s">
        <v>15</v>
      </c>
      <c r="B4588" t="s">
        <v>25</v>
      </c>
      <c r="C4588">
        <v>617136</v>
      </c>
      <c r="D4588" t="s">
        <v>17</v>
      </c>
      <c r="E4588" t="s">
        <v>18</v>
      </c>
      <c r="G4588" t="s">
        <v>20</v>
      </c>
      <c r="H4588" t="s">
        <v>89</v>
      </c>
      <c r="I4588" t="s">
        <v>22</v>
      </c>
      <c r="M4588" t="s">
        <v>2186</v>
      </c>
      <c r="N4588" t="s">
        <v>24</v>
      </c>
      <c r="O4588" s="1">
        <v>40844.411307870374</v>
      </c>
    </row>
    <row r="4589" spans="1:15" x14ac:dyDescent="0.35">
      <c r="A4589" t="s">
        <v>15</v>
      </c>
      <c r="B4589" t="s">
        <v>25</v>
      </c>
      <c r="C4589">
        <v>175499</v>
      </c>
      <c r="D4589" t="s">
        <v>17</v>
      </c>
      <c r="E4589" t="s">
        <v>18</v>
      </c>
      <c r="F4589" t="s">
        <v>19</v>
      </c>
      <c r="G4589" t="s">
        <v>20</v>
      </c>
      <c r="H4589" t="s">
        <v>1302</v>
      </c>
      <c r="I4589" t="s">
        <v>22</v>
      </c>
      <c r="N4589" t="s">
        <v>24</v>
      </c>
      <c r="O4589" s="1">
        <v>40845.384236111109</v>
      </c>
    </row>
    <row r="4590" spans="1:15" x14ac:dyDescent="0.35">
      <c r="A4590" t="s">
        <v>327</v>
      </c>
      <c r="B4590" t="s">
        <v>25</v>
      </c>
      <c r="C4590">
        <v>72525</v>
      </c>
      <c r="D4590" t="s">
        <v>17</v>
      </c>
      <c r="E4590" t="s">
        <v>18</v>
      </c>
      <c r="F4590" t="s">
        <v>19</v>
      </c>
      <c r="G4590" t="s">
        <v>27</v>
      </c>
      <c r="H4590" t="s">
        <v>953</v>
      </c>
      <c r="I4590" t="s">
        <v>22</v>
      </c>
      <c r="K4590" t="s">
        <v>81</v>
      </c>
      <c r="M4590" t="s">
        <v>954</v>
      </c>
      <c r="N4590" t="s">
        <v>24</v>
      </c>
      <c r="O4590" s="1">
        <v>40845.427824074075</v>
      </c>
    </row>
    <row r="4591" spans="1:15" x14ac:dyDescent="0.35">
      <c r="A4591" t="s">
        <v>560</v>
      </c>
      <c r="B4591" t="s">
        <v>25</v>
      </c>
      <c r="C4591">
        <v>456779</v>
      </c>
      <c r="D4591" t="s">
        <v>17</v>
      </c>
      <c r="E4591" t="s">
        <v>18</v>
      </c>
      <c r="F4591" t="s">
        <v>19</v>
      </c>
      <c r="G4591" t="s">
        <v>20</v>
      </c>
      <c r="H4591" t="s">
        <v>254</v>
      </c>
      <c r="I4591" t="s">
        <v>144</v>
      </c>
      <c r="K4591" t="s">
        <v>926</v>
      </c>
      <c r="L4591" s="4">
        <v>24016</v>
      </c>
      <c r="M4591" t="s">
        <v>1929</v>
      </c>
      <c r="N4591" t="s">
        <v>24</v>
      </c>
      <c r="O4591" s="1">
        <v>40845.439884259256</v>
      </c>
    </row>
    <row r="4592" spans="1:15" x14ac:dyDescent="0.35">
      <c r="A4592" t="s">
        <v>221</v>
      </c>
      <c r="B4592" t="s">
        <v>25</v>
      </c>
      <c r="C4592">
        <v>343328</v>
      </c>
      <c r="D4592" t="s">
        <v>17</v>
      </c>
      <c r="E4592" t="s">
        <v>18</v>
      </c>
      <c r="F4592" t="s">
        <v>19</v>
      </c>
      <c r="G4592" t="s">
        <v>20</v>
      </c>
      <c r="H4592" t="s">
        <v>375</v>
      </c>
      <c r="I4592" t="s">
        <v>22</v>
      </c>
      <c r="K4592" t="s">
        <v>81</v>
      </c>
      <c r="M4592" t="s">
        <v>1667</v>
      </c>
      <c r="N4592" t="s">
        <v>24</v>
      </c>
      <c r="O4592" s="1">
        <v>40845.485821759263</v>
      </c>
    </row>
    <row r="4593" spans="1:15" x14ac:dyDescent="0.35">
      <c r="A4593" t="s">
        <v>15</v>
      </c>
      <c r="B4593" t="s">
        <v>16</v>
      </c>
      <c r="C4593">
        <v>40579</v>
      </c>
      <c r="D4593" t="s">
        <v>17</v>
      </c>
      <c r="E4593" t="s">
        <v>18</v>
      </c>
      <c r="F4593" t="s">
        <v>19</v>
      </c>
      <c r="G4593" t="s">
        <v>27</v>
      </c>
      <c r="I4593" t="s">
        <v>22</v>
      </c>
      <c r="N4593" t="s">
        <v>24</v>
      </c>
      <c r="O4593" s="1">
        <v>40845.690462962964</v>
      </c>
    </row>
    <row r="4594" spans="1:15" x14ac:dyDescent="0.35">
      <c r="A4594" t="s">
        <v>15</v>
      </c>
      <c r="B4594" t="s">
        <v>25</v>
      </c>
      <c r="C4594">
        <v>642448</v>
      </c>
      <c r="D4594" t="s">
        <v>17</v>
      </c>
      <c r="E4594" t="s">
        <v>18</v>
      </c>
      <c r="F4594" t="s">
        <v>19</v>
      </c>
      <c r="G4594" t="s">
        <v>20</v>
      </c>
      <c r="H4594" t="s">
        <v>56</v>
      </c>
      <c r="I4594" t="s">
        <v>22</v>
      </c>
      <c r="M4594" t="s">
        <v>2233</v>
      </c>
      <c r="N4594" t="s">
        <v>24</v>
      </c>
      <c r="O4594" s="1">
        <v>40845.702152777776</v>
      </c>
    </row>
    <row r="4595" spans="1:15" x14ac:dyDescent="0.35">
      <c r="A4595" t="s">
        <v>327</v>
      </c>
      <c r="B4595" t="s">
        <v>25</v>
      </c>
      <c r="C4595">
        <v>102932</v>
      </c>
      <c r="D4595" t="s">
        <v>17</v>
      </c>
      <c r="E4595" t="s">
        <v>18</v>
      </c>
      <c r="F4595" t="s">
        <v>19</v>
      </c>
      <c r="G4595" t="s">
        <v>27</v>
      </c>
      <c r="H4595" t="s">
        <v>1090</v>
      </c>
      <c r="I4595" t="s">
        <v>22</v>
      </c>
      <c r="L4595" t="s">
        <v>1091</v>
      </c>
      <c r="N4595" t="s">
        <v>24</v>
      </c>
      <c r="O4595" s="1">
        <v>40845.723865740743</v>
      </c>
    </row>
    <row r="4596" spans="1:15" x14ac:dyDescent="0.35">
      <c r="A4596" t="s">
        <v>560</v>
      </c>
      <c r="B4596" t="s">
        <v>16</v>
      </c>
      <c r="C4596">
        <v>152990</v>
      </c>
      <c r="D4596" t="s">
        <v>17</v>
      </c>
      <c r="E4596" t="s">
        <v>18</v>
      </c>
      <c r="F4596" t="s">
        <v>19</v>
      </c>
      <c r="G4596" t="s">
        <v>20</v>
      </c>
      <c r="I4596" t="s">
        <v>22</v>
      </c>
      <c r="N4596" t="s">
        <v>24</v>
      </c>
      <c r="O4596" s="1">
        <v>40845.72991898148</v>
      </c>
    </row>
    <row r="4597" spans="1:15" x14ac:dyDescent="0.35">
      <c r="A4597" t="s">
        <v>221</v>
      </c>
      <c r="B4597" t="s">
        <v>25</v>
      </c>
      <c r="C4597">
        <v>17016</v>
      </c>
      <c r="D4597" t="s">
        <v>17</v>
      </c>
      <c r="E4597" t="s">
        <v>18</v>
      </c>
      <c r="F4597" t="s">
        <v>19</v>
      </c>
      <c r="G4597" t="s">
        <v>27</v>
      </c>
      <c r="H4597" t="s">
        <v>358</v>
      </c>
      <c r="I4597" t="s">
        <v>22</v>
      </c>
      <c r="K4597" t="s">
        <v>139</v>
      </c>
      <c r="N4597" t="s">
        <v>167</v>
      </c>
      <c r="O4597" s="1">
        <v>40846.400625000002</v>
      </c>
    </row>
    <row r="4598" spans="1:15" x14ac:dyDescent="0.35">
      <c r="A4598" t="s">
        <v>972</v>
      </c>
      <c r="B4598" t="s">
        <v>16</v>
      </c>
      <c r="C4598">
        <v>279577</v>
      </c>
      <c r="D4598" t="s">
        <v>17</v>
      </c>
      <c r="E4598" t="s">
        <v>18</v>
      </c>
      <c r="F4598" t="s">
        <v>34</v>
      </c>
      <c r="G4598" t="s">
        <v>20</v>
      </c>
      <c r="H4598" t="s">
        <v>281</v>
      </c>
      <c r="I4598" t="s">
        <v>22</v>
      </c>
      <c r="N4598" t="s">
        <v>24</v>
      </c>
      <c r="O4598" s="1">
        <v>40846.595023148147</v>
      </c>
    </row>
    <row r="4599" spans="1:15" x14ac:dyDescent="0.35">
      <c r="A4599" t="s">
        <v>15</v>
      </c>
      <c r="B4599" t="s">
        <v>16</v>
      </c>
      <c r="C4599">
        <v>223379</v>
      </c>
      <c r="D4599" t="s">
        <v>17</v>
      </c>
      <c r="E4599" t="s">
        <v>18</v>
      </c>
      <c r="F4599" t="s">
        <v>19</v>
      </c>
      <c r="H4599" t="s">
        <v>187</v>
      </c>
      <c r="I4599" t="s">
        <v>22</v>
      </c>
      <c r="N4599" t="s">
        <v>24</v>
      </c>
      <c r="O4599" s="1">
        <v>40846.644548611112</v>
      </c>
    </row>
    <row r="4600" spans="1:15" x14ac:dyDescent="0.35">
      <c r="A4600" t="s">
        <v>15</v>
      </c>
      <c r="B4600" t="s">
        <v>25</v>
      </c>
      <c r="C4600">
        <v>666242</v>
      </c>
      <c r="D4600" t="s">
        <v>17</v>
      </c>
      <c r="E4600" t="s">
        <v>18</v>
      </c>
      <c r="F4600" t="s">
        <v>19</v>
      </c>
      <c r="G4600" t="s">
        <v>20</v>
      </c>
      <c r="H4600" t="s">
        <v>2262</v>
      </c>
      <c r="I4600" t="s">
        <v>22</v>
      </c>
      <c r="L4600">
        <v>1968</v>
      </c>
      <c r="N4600" t="s">
        <v>24</v>
      </c>
      <c r="O4600" s="1">
        <v>40847.200648148151</v>
      </c>
    </row>
    <row r="4601" spans="1:15" x14ac:dyDescent="0.35">
      <c r="A4601" t="s">
        <v>327</v>
      </c>
      <c r="B4601" t="s">
        <v>25</v>
      </c>
      <c r="C4601">
        <v>803138</v>
      </c>
      <c r="D4601" t="s">
        <v>17</v>
      </c>
      <c r="E4601" t="s">
        <v>18</v>
      </c>
      <c r="F4601" t="s">
        <v>34</v>
      </c>
      <c r="G4601" t="s">
        <v>20</v>
      </c>
      <c r="H4601" t="s">
        <v>135</v>
      </c>
      <c r="I4601" t="s">
        <v>22</v>
      </c>
      <c r="K4601" t="s">
        <v>81</v>
      </c>
      <c r="N4601" t="s">
        <v>24</v>
      </c>
      <c r="O4601" s="1">
        <v>40847.439375000002</v>
      </c>
    </row>
    <row r="4602" spans="1:15" ht="101.5" x14ac:dyDescent="0.35">
      <c r="A4602" t="s">
        <v>15</v>
      </c>
      <c r="B4602" t="s">
        <v>25</v>
      </c>
      <c r="C4602">
        <v>108974</v>
      </c>
      <c r="D4602" t="s">
        <v>17</v>
      </c>
      <c r="E4602" t="s">
        <v>18</v>
      </c>
      <c r="F4602" t="s">
        <v>19</v>
      </c>
      <c r="G4602" t="s">
        <v>27</v>
      </c>
      <c r="H4602" t="s">
        <v>135</v>
      </c>
      <c r="I4602" t="s">
        <v>114</v>
      </c>
      <c r="M4602" s="3" t="s">
        <v>1118</v>
      </c>
      <c r="N4602" t="s">
        <v>24</v>
      </c>
      <c r="O4602" s="1">
        <v>40847.443692129629</v>
      </c>
    </row>
    <row r="4603" spans="1:15" x14ac:dyDescent="0.35">
      <c r="A4603" t="s">
        <v>15</v>
      </c>
      <c r="B4603" t="s">
        <v>25</v>
      </c>
      <c r="C4603">
        <v>756945</v>
      </c>
      <c r="D4603" t="s">
        <v>17</v>
      </c>
      <c r="E4603" t="s">
        <v>18</v>
      </c>
      <c r="F4603" t="s">
        <v>19</v>
      </c>
      <c r="I4603" t="s">
        <v>22</v>
      </c>
      <c r="N4603" t="s">
        <v>24</v>
      </c>
      <c r="O4603" s="1">
        <v>40847.54283564815</v>
      </c>
    </row>
    <row r="4604" spans="1:15" x14ac:dyDescent="0.35">
      <c r="A4604" t="s">
        <v>972</v>
      </c>
      <c r="B4604" t="s">
        <v>25</v>
      </c>
      <c r="C4604">
        <v>86869</v>
      </c>
      <c r="D4604" t="s">
        <v>17</v>
      </c>
      <c r="E4604" t="s">
        <v>18</v>
      </c>
      <c r="F4604" t="s">
        <v>19</v>
      </c>
      <c r="G4604" t="s">
        <v>27</v>
      </c>
      <c r="H4604" t="s">
        <v>35</v>
      </c>
      <c r="I4604" t="s">
        <v>22</v>
      </c>
      <c r="J4604">
        <v>460</v>
      </c>
      <c r="K4604" t="s">
        <v>195</v>
      </c>
      <c r="L4604">
        <v>1955</v>
      </c>
      <c r="M4604" t="s">
        <v>1028</v>
      </c>
      <c r="N4604" t="s">
        <v>24</v>
      </c>
      <c r="O4604" s="1">
        <v>40847.651053240741</v>
      </c>
    </row>
    <row r="4605" spans="1:15" x14ac:dyDescent="0.35">
      <c r="A4605" t="s">
        <v>327</v>
      </c>
      <c r="B4605" t="s">
        <v>16</v>
      </c>
      <c r="C4605">
        <v>71181</v>
      </c>
      <c r="D4605" t="s">
        <v>17</v>
      </c>
      <c r="E4605" t="s">
        <v>18</v>
      </c>
      <c r="F4605" t="s">
        <v>19</v>
      </c>
      <c r="I4605" t="s">
        <v>22</v>
      </c>
      <c r="N4605" t="s">
        <v>24</v>
      </c>
      <c r="O4605" s="1">
        <v>40847.684548611112</v>
      </c>
    </row>
    <row r="4606" spans="1:15" x14ac:dyDescent="0.35">
      <c r="B4606" t="s">
        <v>1112</v>
      </c>
      <c r="C4606">
        <v>401976</v>
      </c>
      <c r="D4606" t="s">
        <v>17</v>
      </c>
      <c r="E4606" t="s">
        <v>18</v>
      </c>
      <c r="G4606" t="s">
        <v>20</v>
      </c>
      <c r="H4606" t="s">
        <v>516</v>
      </c>
      <c r="I4606" t="s">
        <v>22</v>
      </c>
      <c r="L4606">
        <v>1962</v>
      </c>
      <c r="M4606" t="s">
        <v>1810</v>
      </c>
      <c r="N4606" t="s">
        <v>24</v>
      </c>
      <c r="O4606" s="1">
        <v>40847.687986111108</v>
      </c>
    </row>
    <row r="4607" spans="1:15" x14ac:dyDescent="0.35">
      <c r="A4607" t="s">
        <v>327</v>
      </c>
      <c r="B4607" t="s">
        <v>16</v>
      </c>
      <c r="C4607">
        <v>667750</v>
      </c>
      <c r="D4607" t="s">
        <v>17</v>
      </c>
      <c r="E4607" t="s">
        <v>18</v>
      </c>
      <c r="F4607" t="s">
        <v>19</v>
      </c>
      <c r="G4607" t="s">
        <v>20</v>
      </c>
      <c r="H4607" t="s">
        <v>791</v>
      </c>
      <c r="I4607" t="s">
        <v>22</v>
      </c>
      <c r="K4607" t="s">
        <v>397</v>
      </c>
      <c r="M4607" t="s">
        <v>2266</v>
      </c>
      <c r="N4607" t="s">
        <v>167</v>
      </c>
      <c r="O4607" s="1">
        <v>40847.69054398148</v>
      </c>
    </row>
    <row r="4608" spans="1:15" x14ac:dyDescent="0.35">
      <c r="A4608" t="s">
        <v>560</v>
      </c>
      <c r="B4608" t="s">
        <v>16</v>
      </c>
      <c r="C4608">
        <v>71399</v>
      </c>
      <c r="D4608" t="s">
        <v>17</v>
      </c>
      <c r="E4608" t="s">
        <v>18</v>
      </c>
      <c r="G4608" t="s">
        <v>27</v>
      </c>
      <c r="H4608" t="s">
        <v>516</v>
      </c>
      <c r="I4608" t="s">
        <v>144</v>
      </c>
      <c r="K4608" t="s">
        <v>195</v>
      </c>
      <c r="L4608">
        <v>1952</v>
      </c>
      <c r="M4608" t="s">
        <v>948</v>
      </c>
      <c r="N4608" t="s">
        <v>24</v>
      </c>
      <c r="O4608" s="1">
        <v>40847.692986111113</v>
      </c>
    </row>
    <row r="4609" spans="1:15" x14ac:dyDescent="0.35">
      <c r="A4609" t="s">
        <v>221</v>
      </c>
      <c r="B4609" t="s">
        <v>16</v>
      </c>
      <c r="C4609">
        <v>104474</v>
      </c>
      <c r="D4609" t="s">
        <v>17</v>
      </c>
      <c r="E4609" t="s">
        <v>18</v>
      </c>
      <c r="F4609" t="s">
        <v>19</v>
      </c>
      <c r="G4609" t="s">
        <v>27</v>
      </c>
      <c r="H4609" t="s">
        <v>516</v>
      </c>
      <c r="I4609" t="s">
        <v>144</v>
      </c>
      <c r="K4609" t="s">
        <v>139</v>
      </c>
      <c r="L4609">
        <v>1953</v>
      </c>
      <c r="M4609" t="s">
        <v>1105</v>
      </c>
      <c r="N4609" t="s">
        <v>24</v>
      </c>
      <c r="O4609" s="1">
        <v>40847.695543981485</v>
      </c>
    </row>
    <row r="4610" spans="1:15" x14ac:dyDescent="0.35">
      <c r="A4610" t="s">
        <v>560</v>
      </c>
      <c r="B4610" t="s">
        <v>25</v>
      </c>
      <c r="C4610">
        <v>452349</v>
      </c>
      <c r="D4610" t="s">
        <v>17</v>
      </c>
      <c r="E4610" t="s">
        <v>18</v>
      </c>
      <c r="F4610" t="s">
        <v>19</v>
      </c>
      <c r="G4610" t="s">
        <v>20</v>
      </c>
      <c r="H4610" t="s">
        <v>392</v>
      </c>
      <c r="I4610" t="s">
        <v>22</v>
      </c>
      <c r="K4610" t="s">
        <v>195</v>
      </c>
      <c r="L4610" t="s">
        <v>1913</v>
      </c>
      <c r="M4610" t="s">
        <v>1914</v>
      </c>
      <c r="N4610" t="s">
        <v>24</v>
      </c>
      <c r="O4610" s="1">
        <v>40847.845972222225</v>
      </c>
    </row>
    <row r="4611" spans="1:15" x14ac:dyDescent="0.35">
      <c r="A4611" t="s">
        <v>15</v>
      </c>
      <c r="B4611" t="s">
        <v>16</v>
      </c>
      <c r="C4611">
        <v>718704</v>
      </c>
      <c r="D4611" t="s">
        <v>17</v>
      </c>
      <c r="E4611" t="s">
        <v>18</v>
      </c>
      <c r="F4611" t="s">
        <v>19</v>
      </c>
      <c r="G4611" t="s">
        <v>20</v>
      </c>
      <c r="H4611" t="s">
        <v>398</v>
      </c>
      <c r="I4611" t="s">
        <v>22</v>
      </c>
      <c r="N4611" t="s">
        <v>24</v>
      </c>
      <c r="O4611" s="1">
        <v>40848.368194444447</v>
      </c>
    </row>
    <row r="4612" spans="1:15" x14ac:dyDescent="0.35">
      <c r="A4612" t="s">
        <v>327</v>
      </c>
      <c r="B4612" t="s">
        <v>16</v>
      </c>
      <c r="C4612">
        <v>959438</v>
      </c>
      <c r="D4612" t="s">
        <v>17</v>
      </c>
      <c r="E4612" t="s">
        <v>18</v>
      </c>
      <c r="F4612" t="s">
        <v>34</v>
      </c>
      <c r="H4612" t="s">
        <v>71</v>
      </c>
      <c r="I4612" t="s">
        <v>22</v>
      </c>
      <c r="M4612" t="s">
        <v>2751</v>
      </c>
      <c r="N4612" t="s">
        <v>24</v>
      </c>
      <c r="O4612" s="1">
        <v>40848.708680555559</v>
      </c>
    </row>
    <row r="4613" spans="1:15" x14ac:dyDescent="0.35">
      <c r="A4613" t="s">
        <v>327</v>
      </c>
      <c r="B4613" t="s">
        <v>25</v>
      </c>
      <c r="C4613">
        <v>599954</v>
      </c>
      <c r="D4613" t="s">
        <v>17</v>
      </c>
      <c r="E4613" t="s">
        <v>18</v>
      </c>
      <c r="F4613" t="s">
        <v>19</v>
      </c>
      <c r="G4613" t="s">
        <v>20</v>
      </c>
      <c r="H4613" t="s">
        <v>174</v>
      </c>
      <c r="I4613" t="s">
        <v>22</v>
      </c>
      <c r="M4613" t="s">
        <v>2163</v>
      </c>
      <c r="N4613" t="s">
        <v>24</v>
      </c>
      <c r="O4613" s="1">
        <v>40848.798379629632</v>
      </c>
    </row>
    <row r="4614" spans="1:15" x14ac:dyDescent="0.35">
      <c r="A4614" t="s">
        <v>560</v>
      </c>
      <c r="B4614" t="s">
        <v>25</v>
      </c>
      <c r="C4614">
        <v>657283</v>
      </c>
      <c r="D4614" t="s">
        <v>17</v>
      </c>
      <c r="E4614" t="s">
        <v>18</v>
      </c>
      <c r="F4614" t="s">
        <v>19</v>
      </c>
      <c r="G4614" t="s">
        <v>20</v>
      </c>
      <c r="H4614" t="s">
        <v>74</v>
      </c>
      <c r="I4614" t="s">
        <v>22</v>
      </c>
      <c r="L4614">
        <v>1970</v>
      </c>
      <c r="M4614" t="s">
        <v>2253</v>
      </c>
      <c r="N4614" t="s">
        <v>24</v>
      </c>
      <c r="O4614" s="1">
        <v>40848.856087962966</v>
      </c>
    </row>
    <row r="4615" spans="1:15" x14ac:dyDescent="0.35">
      <c r="A4615" t="s">
        <v>500</v>
      </c>
      <c r="B4615" t="s">
        <v>25</v>
      </c>
      <c r="C4615">
        <v>379138</v>
      </c>
      <c r="D4615" t="s">
        <v>17</v>
      </c>
      <c r="E4615" t="s">
        <v>18</v>
      </c>
      <c r="F4615" t="s">
        <v>96</v>
      </c>
      <c r="G4615" t="s">
        <v>20</v>
      </c>
      <c r="H4615" t="s">
        <v>1730</v>
      </c>
      <c r="I4615" t="s">
        <v>22</v>
      </c>
      <c r="L4615">
        <v>1958</v>
      </c>
      <c r="N4615" t="s">
        <v>24</v>
      </c>
      <c r="O4615" s="1">
        <v>40849.536053240743</v>
      </c>
    </row>
    <row r="4616" spans="1:15" x14ac:dyDescent="0.35">
      <c r="A4616" t="s">
        <v>186</v>
      </c>
      <c r="B4616" t="s">
        <v>25</v>
      </c>
      <c r="C4616" t="s">
        <v>2882</v>
      </c>
      <c r="D4616" t="s">
        <v>17</v>
      </c>
      <c r="E4616" t="s">
        <v>18</v>
      </c>
      <c r="F4616" t="s">
        <v>19</v>
      </c>
      <c r="G4616" t="s">
        <v>20</v>
      </c>
      <c r="H4616" t="s">
        <v>42</v>
      </c>
      <c r="I4616" t="s">
        <v>22</v>
      </c>
      <c r="K4616" t="s">
        <v>195</v>
      </c>
      <c r="N4616" t="s">
        <v>24</v>
      </c>
      <c r="O4616" s="1">
        <v>40849.681909722225</v>
      </c>
    </row>
    <row r="4617" spans="1:15" x14ac:dyDescent="0.35">
      <c r="A4617" t="s">
        <v>59</v>
      </c>
      <c r="B4617" t="s">
        <v>16</v>
      </c>
      <c r="C4617">
        <v>2830</v>
      </c>
      <c r="D4617" t="s">
        <v>17</v>
      </c>
      <c r="E4617" t="s">
        <v>191</v>
      </c>
      <c r="F4617" t="s">
        <v>19</v>
      </c>
      <c r="G4617" t="s">
        <v>27</v>
      </c>
      <c r="H4617" t="s">
        <v>35</v>
      </c>
      <c r="I4617" t="s">
        <v>144</v>
      </c>
      <c r="K4617" t="s">
        <v>139</v>
      </c>
      <c r="M4617" t="s">
        <v>192</v>
      </c>
      <c r="N4617" t="s">
        <v>24</v>
      </c>
      <c r="O4617" s="1">
        <v>40850.474398148152</v>
      </c>
    </row>
    <row r="4618" spans="1:15" x14ac:dyDescent="0.35">
      <c r="A4618" t="s">
        <v>560</v>
      </c>
      <c r="B4618" t="s">
        <v>25</v>
      </c>
      <c r="C4618">
        <v>142053</v>
      </c>
      <c r="D4618" t="s">
        <v>17</v>
      </c>
      <c r="E4618" t="s">
        <v>18</v>
      </c>
      <c r="F4618" t="s">
        <v>19</v>
      </c>
      <c r="G4618" t="s">
        <v>20</v>
      </c>
      <c r="I4618" t="s">
        <v>22</v>
      </c>
      <c r="K4618" t="s">
        <v>81</v>
      </c>
      <c r="N4618" t="s">
        <v>24</v>
      </c>
      <c r="O4618" s="1">
        <v>40850.802719907406</v>
      </c>
    </row>
    <row r="4619" spans="1:15" x14ac:dyDescent="0.35">
      <c r="A4619" t="s">
        <v>759</v>
      </c>
      <c r="B4619" t="s">
        <v>25</v>
      </c>
      <c r="C4619">
        <v>836209</v>
      </c>
      <c r="D4619" t="s">
        <v>17</v>
      </c>
      <c r="E4619" t="s">
        <v>191</v>
      </c>
      <c r="F4619" t="s">
        <v>19</v>
      </c>
      <c r="G4619" t="s">
        <v>20</v>
      </c>
      <c r="H4619" t="s">
        <v>98</v>
      </c>
      <c r="I4619" t="s">
        <v>114</v>
      </c>
      <c r="N4619" t="s">
        <v>24</v>
      </c>
      <c r="O4619" s="1">
        <v>40850.886006944442</v>
      </c>
    </row>
    <row r="4620" spans="1:15" x14ac:dyDescent="0.35">
      <c r="A4620" t="s">
        <v>759</v>
      </c>
      <c r="B4620" t="s">
        <v>25</v>
      </c>
      <c r="C4620" t="s">
        <v>2933</v>
      </c>
      <c r="D4620" t="s">
        <v>17</v>
      </c>
      <c r="E4620" t="s">
        <v>18</v>
      </c>
      <c r="F4620" t="s">
        <v>34</v>
      </c>
      <c r="G4620" t="s">
        <v>20</v>
      </c>
      <c r="H4620" t="s">
        <v>837</v>
      </c>
      <c r="I4620" t="s">
        <v>22</v>
      </c>
      <c r="K4620" t="s">
        <v>81</v>
      </c>
      <c r="N4620" t="s">
        <v>24</v>
      </c>
      <c r="O4620" s="1">
        <v>40851.02275462963</v>
      </c>
    </row>
    <row r="4621" spans="1:15" x14ac:dyDescent="0.35">
      <c r="A4621" t="s">
        <v>2482</v>
      </c>
      <c r="B4621" t="s">
        <v>25</v>
      </c>
      <c r="C4621">
        <v>854533</v>
      </c>
      <c r="D4621" t="s">
        <v>17</v>
      </c>
      <c r="E4621" t="s">
        <v>18</v>
      </c>
      <c r="F4621" t="s">
        <v>96</v>
      </c>
      <c r="I4621" t="s">
        <v>22</v>
      </c>
      <c r="N4621" t="s">
        <v>24</v>
      </c>
      <c r="O4621" s="1">
        <v>40851.454398148147</v>
      </c>
    </row>
    <row r="4622" spans="1:15" x14ac:dyDescent="0.35">
      <c r="A4622" t="s">
        <v>972</v>
      </c>
      <c r="B4622" t="s">
        <v>25</v>
      </c>
      <c r="C4622">
        <v>523858</v>
      </c>
      <c r="D4622" t="s">
        <v>17</v>
      </c>
      <c r="E4622" t="s">
        <v>18</v>
      </c>
      <c r="F4622" t="s">
        <v>19</v>
      </c>
      <c r="I4622" t="s">
        <v>22</v>
      </c>
      <c r="N4622" t="s">
        <v>24</v>
      </c>
      <c r="O4622" s="1">
        <v>40851.466400462959</v>
      </c>
    </row>
    <row r="4623" spans="1:15" x14ac:dyDescent="0.35">
      <c r="A4623" t="s">
        <v>15</v>
      </c>
      <c r="B4623" t="s">
        <v>16</v>
      </c>
      <c r="C4623">
        <v>731088</v>
      </c>
      <c r="D4623" t="s">
        <v>17</v>
      </c>
      <c r="E4623" t="s">
        <v>18</v>
      </c>
      <c r="F4623" t="s">
        <v>19</v>
      </c>
      <c r="I4623" t="s">
        <v>22</v>
      </c>
      <c r="N4623" t="s">
        <v>24</v>
      </c>
      <c r="O4623" s="1">
        <v>40851.52685185185</v>
      </c>
    </row>
    <row r="4624" spans="1:15" x14ac:dyDescent="0.35">
      <c r="A4624" t="s">
        <v>2482</v>
      </c>
      <c r="B4624" t="s">
        <v>25</v>
      </c>
      <c r="C4624">
        <v>811564</v>
      </c>
      <c r="D4624" t="s">
        <v>17</v>
      </c>
      <c r="E4624" t="s">
        <v>18</v>
      </c>
      <c r="F4624" t="s">
        <v>19</v>
      </c>
      <c r="G4624" t="s">
        <v>20</v>
      </c>
      <c r="H4624" t="s">
        <v>2483</v>
      </c>
      <c r="I4624" t="s">
        <v>22</v>
      </c>
      <c r="M4624" t="s">
        <v>2484</v>
      </c>
      <c r="N4624" t="s">
        <v>24</v>
      </c>
      <c r="O4624" s="1">
        <v>40851.571655092594</v>
      </c>
    </row>
    <row r="4625" spans="1:15" x14ac:dyDescent="0.35">
      <c r="A4625" t="s">
        <v>327</v>
      </c>
      <c r="B4625" t="s">
        <v>25</v>
      </c>
      <c r="C4625">
        <v>991426</v>
      </c>
      <c r="D4625" t="s">
        <v>17</v>
      </c>
      <c r="E4625" t="s">
        <v>18</v>
      </c>
      <c r="H4625" t="s">
        <v>1693</v>
      </c>
      <c r="I4625" t="s">
        <v>22</v>
      </c>
      <c r="N4625" t="s">
        <v>24</v>
      </c>
      <c r="O4625" s="1">
        <v>40851.663124999999</v>
      </c>
    </row>
    <row r="4626" spans="1:15" x14ac:dyDescent="0.35">
      <c r="A4626" t="s">
        <v>186</v>
      </c>
      <c r="B4626" t="s">
        <v>1112</v>
      </c>
      <c r="C4626">
        <v>532172</v>
      </c>
      <c r="D4626" t="s">
        <v>17</v>
      </c>
      <c r="E4626" t="s">
        <v>18</v>
      </c>
      <c r="F4626" t="s">
        <v>19</v>
      </c>
      <c r="G4626" t="s">
        <v>20</v>
      </c>
      <c r="H4626" t="s">
        <v>65</v>
      </c>
      <c r="I4626" t="s">
        <v>22</v>
      </c>
      <c r="M4626" t="s">
        <v>2054</v>
      </c>
      <c r="N4626" t="s">
        <v>24</v>
      </c>
      <c r="O4626" s="1">
        <v>40851.721226851849</v>
      </c>
    </row>
    <row r="4627" spans="1:15" x14ac:dyDescent="0.35">
      <c r="A4627" t="s">
        <v>221</v>
      </c>
      <c r="B4627" t="s">
        <v>16</v>
      </c>
      <c r="C4627">
        <v>16927</v>
      </c>
      <c r="D4627" t="s">
        <v>17</v>
      </c>
      <c r="E4627" t="s">
        <v>18</v>
      </c>
      <c r="G4627" t="s">
        <v>27</v>
      </c>
      <c r="H4627" t="s">
        <v>258</v>
      </c>
      <c r="I4627" t="s">
        <v>22</v>
      </c>
      <c r="K4627" t="s">
        <v>84</v>
      </c>
      <c r="M4627" t="s">
        <v>530</v>
      </c>
      <c r="N4627" t="s">
        <v>34</v>
      </c>
      <c r="O4627" s="1">
        <v>40851.787511574075</v>
      </c>
    </row>
    <row r="4628" spans="1:15" x14ac:dyDescent="0.35">
      <c r="A4628" t="s">
        <v>221</v>
      </c>
      <c r="B4628" t="s">
        <v>25</v>
      </c>
      <c r="C4628">
        <v>875255</v>
      </c>
      <c r="D4628" t="s">
        <v>17</v>
      </c>
      <c r="E4628" t="s">
        <v>18</v>
      </c>
      <c r="F4628" t="s">
        <v>19</v>
      </c>
      <c r="G4628" t="s">
        <v>20</v>
      </c>
      <c r="H4628" t="s">
        <v>254</v>
      </c>
      <c r="I4628" t="s">
        <v>22</v>
      </c>
      <c r="K4628" t="s">
        <v>282</v>
      </c>
      <c r="N4628" t="s">
        <v>24</v>
      </c>
      <c r="O4628" s="1">
        <v>40851.795104166667</v>
      </c>
    </row>
    <row r="4629" spans="1:15" x14ac:dyDescent="0.35">
      <c r="A4629" t="s">
        <v>15</v>
      </c>
      <c r="B4629" t="s">
        <v>25</v>
      </c>
      <c r="C4629">
        <v>831184</v>
      </c>
      <c r="D4629" t="s">
        <v>17</v>
      </c>
      <c r="E4629" t="s">
        <v>18</v>
      </c>
      <c r="F4629" t="s">
        <v>19</v>
      </c>
      <c r="I4629" t="s">
        <v>22</v>
      </c>
      <c r="N4629" t="s">
        <v>24</v>
      </c>
      <c r="O4629" s="1">
        <v>40851.885520833333</v>
      </c>
    </row>
    <row r="4630" spans="1:15" x14ac:dyDescent="0.35">
      <c r="A4630" t="s">
        <v>560</v>
      </c>
      <c r="B4630" t="s">
        <v>25</v>
      </c>
      <c r="C4630">
        <v>228100</v>
      </c>
      <c r="D4630" t="s">
        <v>17</v>
      </c>
      <c r="E4630" t="s">
        <v>18</v>
      </c>
      <c r="F4630" t="s">
        <v>34</v>
      </c>
      <c r="I4630" t="s">
        <v>22</v>
      </c>
      <c r="N4630" t="s">
        <v>24</v>
      </c>
      <c r="O4630" s="1">
        <v>40852.578321759262</v>
      </c>
    </row>
    <row r="4631" spans="1:15" x14ac:dyDescent="0.35">
      <c r="A4631" t="s">
        <v>15</v>
      </c>
      <c r="B4631" t="s">
        <v>25</v>
      </c>
      <c r="C4631">
        <v>533197</v>
      </c>
      <c r="D4631" t="s">
        <v>17</v>
      </c>
      <c r="E4631" t="s">
        <v>18</v>
      </c>
      <c r="F4631" t="s">
        <v>19</v>
      </c>
      <c r="G4631" t="s">
        <v>20</v>
      </c>
      <c r="H4631" t="s">
        <v>1422</v>
      </c>
      <c r="I4631" t="s">
        <v>22</v>
      </c>
      <c r="M4631" t="s">
        <v>2055</v>
      </c>
      <c r="N4631" t="s">
        <v>24</v>
      </c>
      <c r="O4631" s="1">
        <v>40852.907465277778</v>
      </c>
    </row>
    <row r="4632" spans="1:15" x14ac:dyDescent="0.35">
      <c r="A4632" t="s">
        <v>15</v>
      </c>
      <c r="B4632" t="s">
        <v>25</v>
      </c>
      <c r="C4632">
        <v>245963</v>
      </c>
      <c r="D4632" t="s">
        <v>17</v>
      </c>
      <c r="E4632" t="s">
        <v>18</v>
      </c>
      <c r="F4632" t="s">
        <v>19</v>
      </c>
      <c r="H4632" t="s">
        <v>592</v>
      </c>
      <c r="I4632" t="s">
        <v>22</v>
      </c>
      <c r="N4632" t="s">
        <v>24</v>
      </c>
      <c r="O4632" s="1">
        <v>40852.913634259261</v>
      </c>
    </row>
    <row r="4633" spans="1:15" x14ac:dyDescent="0.35">
      <c r="A4633" t="s">
        <v>15</v>
      </c>
      <c r="B4633" t="s">
        <v>25</v>
      </c>
      <c r="C4633" t="s">
        <v>2817</v>
      </c>
      <c r="D4633" t="s">
        <v>17</v>
      </c>
      <c r="E4633" t="s">
        <v>18</v>
      </c>
      <c r="F4633" t="s">
        <v>19</v>
      </c>
      <c r="G4633" t="s">
        <v>20</v>
      </c>
      <c r="H4633" t="s">
        <v>2818</v>
      </c>
      <c r="I4633" t="s">
        <v>22</v>
      </c>
      <c r="N4633" t="s">
        <v>34</v>
      </c>
      <c r="O4633" s="1">
        <v>40853.309178240743</v>
      </c>
    </row>
    <row r="4634" spans="1:15" x14ac:dyDescent="0.35">
      <c r="A4634" t="s">
        <v>972</v>
      </c>
      <c r="B4634" t="s">
        <v>25</v>
      </c>
      <c r="C4634">
        <v>414087</v>
      </c>
      <c r="D4634" t="s">
        <v>17</v>
      </c>
      <c r="E4634" t="s">
        <v>18</v>
      </c>
      <c r="F4634" t="s">
        <v>19</v>
      </c>
      <c r="G4634" t="s">
        <v>20</v>
      </c>
      <c r="H4634" t="s">
        <v>377</v>
      </c>
      <c r="I4634" t="s">
        <v>22</v>
      </c>
      <c r="K4634" t="s">
        <v>197</v>
      </c>
      <c r="L4634">
        <v>1965</v>
      </c>
      <c r="M4634" t="s">
        <v>1834</v>
      </c>
      <c r="N4634" t="s">
        <v>24</v>
      </c>
      <c r="O4634" s="1">
        <v>40853.418078703704</v>
      </c>
    </row>
    <row r="4635" spans="1:15" x14ac:dyDescent="0.35">
      <c r="A4635" t="s">
        <v>759</v>
      </c>
      <c r="B4635" t="s">
        <v>25</v>
      </c>
      <c r="C4635">
        <v>863495</v>
      </c>
      <c r="D4635" t="s">
        <v>17</v>
      </c>
      <c r="E4635" t="s">
        <v>18</v>
      </c>
      <c r="F4635" t="s">
        <v>34</v>
      </c>
      <c r="G4635" t="s">
        <v>20</v>
      </c>
      <c r="H4635" t="s">
        <v>234</v>
      </c>
      <c r="I4635" t="s">
        <v>22</v>
      </c>
      <c r="K4635" t="s">
        <v>168</v>
      </c>
      <c r="M4635" t="s">
        <v>2599</v>
      </c>
      <c r="N4635" t="s">
        <v>24</v>
      </c>
      <c r="O4635" s="1">
        <v>40853.784930555557</v>
      </c>
    </row>
    <row r="4636" spans="1:15" x14ac:dyDescent="0.35">
      <c r="A4636" t="s">
        <v>500</v>
      </c>
      <c r="B4636" t="s">
        <v>25</v>
      </c>
      <c r="C4636">
        <v>337850</v>
      </c>
      <c r="D4636" t="s">
        <v>17</v>
      </c>
      <c r="E4636" t="s">
        <v>18</v>
      </c>
      <c r="F4636" t="s">
        <v>19</v>
      </c>
      <c r="G4636" t="s">
        <v>20</v>
      </c>
      <c r="H4636" t="s">
        <v>1638</v>
      </c>
      <c r="I4636" t="s">
        <v>114</v>
      </c>
      <c r="M4636" t="s">
        <v>1639</v>
      </c>
      <c r="N4636" t="s">
        <v>34</v>
      </c>
      <c r="O4636" s="1">
        <v>40854.381747685184</v>
      </c>
    </row>
    <row r="4637" spans="1:15" x14ac:dyDescent="0.35">
      <c r="A4637" t="s">
        <v>15</v>
      </c>
      <c r="B4637" t="s">
        <v>16</v>
      </c>
      <c r="C4637">
        <v>197277</v>
      </c>
      <c r="D4637" t="s">
        <v>17</v>
      </c>
      <c r="E4637" t="s">
        <v>18</v>
      </c>
      <c r="F4637" t="s">
        <v>19</v>
      </c>
      <c r="G4637" t="s">
        <v>20</v>
      </c>
      <c r="I4637" t="s">
        <v>22</v>
      </c>
      <c r="K4637" t="s">
        <v>139</v>
      </c>
      <c r="N4637" t="s">
        <v>24</v>
      </c>
      <c r="O4637" s="1">
        <v>40854.456030092595</v>
      </c>
    </row>
    <row r="4638" spans="1:15" x14ac:dyDescent="0.35">
      <c r="A4638" t="s">
        <v>500</v>
      </c>
      <c r="B4638" t="s">
        <v>25</v>
      </c>
      <c r="C4638">
        <v>696149</v>
      </c>
      <c r="D4638" t="s">
        <v>17</v>
      </c>
      <c r="E4638" t="s">
        <v>18</v>
      </c>
      <c r="F4638" t="s">
        <v>34</v>
      </c>
      <c r="G4638" t="s">
        <v>20</v>
      </c>
      <c r="H4638" t="s">
        <v>156</v>
      </c>
      <c r="I4638" t="s">
        <v>22</v>
      </c>
      <c r="K4638" t="s">
        <v>139</v>
      </c>
      <c r="M4638" t="s">
        <v>2317</v>
      </c>
      <c r="N4638" t="s">
        <v>24</v>
      </c>
      <c r="O4638" s="1">
        <v>40854.51635416667</v>
      </c>
    </row>
    <row r="4639" spans="1:15" x14ac:dyDescent="0.35">
      <c r="A4639" t="s">
        <v>15</v>
      </c>
      <c r="B4639" t="s">
        <v>16</v>
      </c>
      <c r="C4639">
        <v>547271</v>
      </c>
      <c r="D4639" t="s">
        <v>17</v>
      </c>
      <c r="E4639" t="s">
        <v>18</v>
      </c>
      <c r="F4639" t="s">
        <v>19</v>
      </c>
      <c r="G4639" t="s">
        <v>20</v>
      </c>
      <c r="I4639" t="s">
        <v>144</v>
      </c>
      <c r="N4639" t="s">
        <v>24</v>
      </c>
      <c r="O4639" s="1">
        <v>40854.606805555559</v>
      </c>
    </row>
    <row r="4640" spans="1:15" x14ac:dyDescent="0.35">
      <c r="A4640" t="s">
        <v>15</v>
      </c>
      <c r="B4640" t="s">
        <v>25</v>
      </c>
      <c r="C4640">
        <v>861076</v>
      </c>
      <c r="D4640" t="s">
        <v>17</v>
      </c>
      <c r="E4640" t="s">
        <v>18</v>
      </c>
      <c r="F4640" t="s">
        <v>19</v>
      </c>
      <c r="H4640" t="s">
        <v>2307</v>
      </c>
      <c r="I4640" t="s">
        <v>22</v>
      </c>
      <c r="N4640" t="s">
        <v>24</v>
      </c>
      <c r="O4640" s="1">
        <v>40855.439641203702</v>
      </c>
    </row>
    <row r="4641" spans="1:15" x14ac:dyDescent="0.35">
      <c r="A4641" t="s">
        <v>1381</v>
      </c>
      <c r="B4641" t="s">
        <v>25</v>
      </c>
      <c r="C4641">
        <v>580740</v>
      </c>
      <c r="D4641" t="s">
        <v>17</v>
      </c>
      <c r="E4641" t="s">
        <v>18</v>
      </c>
      <c r="I4641" t="s">
        <v>22</v>
      </c>
      <c r="N4641" t="s">
        <v>24</v>
      </c>
      <c r="O4641" s="1">
        <v>40855.68818287037</v>
      </c>
    </row>
    <row r="4642" spans="1:15" x14ac:dyDescent="0.35">
      <c r="A4642" t="s">
        <v>560</v>
      </c>
      <c r="B4642" t="s">
        <v>25</v>
      </c>
      <c r="C4642">
        <v>163264</v>
      </c>
      <c r="D4642" t="s">
        <v>17</v>
      </c>
      <c r="E4642" t="s">
        <v>18</v>
      </c>
      <c r="G4642" t="s">
        <v>20</v>
      </c>
      <c r="H4642" t="s">
        <v>1275</v>
      </c>
      <c r="I4642" t="s">
        <v>22</v>
      </c>
      <c r="M4642" t="s">
        <v>1276</v>
      </c>
      <c r="N4642" t="s">
        <v>24</v>
      </c>
      <c r="O4642" s="1">
        <v>40855.963738425926</v>
      </c>
    </row>
    <row r="4643" spans="1:15" x14ac:dyDescent="0.35">
      <c r="A4643" t="s">
        <v>560</v>
      </c>
      <c r="B4643" t="s">
        <v>25</v>
      </c>
      <c r="C4643">
        <v>519506</v>
      </c>
      <c r="D4643" t="s">
        <v>17</v>
      </c>
      <c r="E4643" t="s">
        <v>18</v>
      </c>
      <c r="F4643" t="s">
        <v>19</v>
      </c>
      <c r="G4643" t="s">
        <v>20</v>
      </c>
      <c r="H4643" t="s">
        <v>1427</v>
      </c>
      <c r="I4643" t="s">
        <v>22</v>
      </c>
      <c r="N4643" t="s">
        <v>24</v>
      </c>
      <c r="O4643" s="1">
        <v>40856.211574074077</v>
      </c>
    </row>
    <row r="4644" spans="1:15" x14ac:dyDescent="0.35">
      <c r="A4644" t="s">
        <v>15</v>
      </c>
      <c r="B4644" t="s">
        <v>25</v>
      </c>
      <c r="C4644">
        <v>705304</v>
      </c>
      <c r="D4644" t="s">
        <v>17</v>
      </c>
      <c r="E4644" t="s">
        <v>18</v>
      </c>
      <c r="F4644" t="s">
        <v>19</v>
      </c>
      <c r="H4644" t="s">
        <v>2340</v>
      </c>
      <c r="I4644" t="s">
        <v>22</v>
      </c>
      <c r="M4644" t="s">
        <v>2341</v>
      </c>
      <c r="N4644" t="s">
        <v>24</v>
      </c>
      <c r="O4644" s="1">
        <v>40856.372071759259</v>
      </c>
    </row>
    <row r="4645" spans="1:15" x14ac:dyDescent="0.35">
      <c r="A4645" t="s">
        <v>15</v>
      </c>
      <c r="B4645" t="s">
        <v>25</v>
      </c>
      <c r="C4645">
        <v>706530</v>
      </c>
      <c r="D4645" t="s">
        <v>17</v>
      </c>
      <c r="E4645" t="s">
        <v>18</v>
      </c>
      <c r="I4645" t="s">
        <v>22</v>
      </c>
      <c r="N4645" t="s">
        <v>24</v>
      </c>
      <c r="O4645" s="1">
        <v>40856.560729166667</v>
      </c>
    </row>
    <row r="4646" spans="1:15" x14ac:dyDescent="0.35">
      <c r="A4646" t="s">
        <v>327</v>
      </c>
      <c r="B4646" t="s">
        <v>25</v>
      </c>
      <c r="C4646">
        <v>493283</v>
      </c>
      <c r="D4646" t="s">
        <v>17</v>
      </c>
      <c r="E4646" t="s">
        <v>18</v>
      </c>
      <c r="G4646" t="s">
        <v>20</v>
      </c>
      <c r="H4646" t="s">
        <v>1128</v>
      </c>
      <c r="I4646" t="s">
        <v>22</v>
      </c>
      <c r="K4646" t="s">
        <v>31</v>
      </c>
      <c r="N4646" t="s">
        <v>24</v>
      </c>
      <c r="O4646" s="1">
        <v>40856.63890046296</v>
      </c>
    </row>
    <row r="4647" spans="1:15" x14ac:dyDescent="0.35">
      <c r="A4647" t="s">
        <v>327</v>
      </c>
      <c r="B4647" t="s">
        <v>16</v>
      </c>
      <c r="C4647">
        <v>395777</v>
      </c>
      <c r="D4647" t="s">
        <v>17</v>
      </c>
      <c r="E4647" t="s">
        <v>18</v>
      </c>
      <c r="F4647" t="s">
        <v>19</v>
      </c>
      <c r="G4647" t="s">
        <v>20</v>
      </c>
      <c r="H4647" t="s">
        <v>469</v>
      </c>
      <c r="I4647" t="s">
        <v>22</v>
      </c>
      <c r="N4647" t="s">
        <v>24</v>
      </c>
      <c r="O4647" s="1">
        <v>40856.720104166663</v>
      </c>
    </row>
    <row r="4648" spans="1:15" x14ac:dyDescent="0.35">
      <c r="A4648" t="s">
        <v>15</v>
      </c>
      <c r="B4648" t="s">
        <v>16</v>
      </c>
      <c r="C4648">
        <v>701695</v>
      </c>
      <c r="D4648" t="s">
        <v>17</v>
      </c>
      <c r="E4648" t="s">
        <v>18</v>
      </c>
      <c r="F4648" t="s">
        <v>19</v>
      </c>
      <c r="G4648" t="s">
        <v>20</v>
      </c>
      <c r="H4648" t="s">
        <v>2331</v>
      </c>
      <c r="I4648" t="s">
        <v>22</v>
      </c>
      <c r="N4648" t="s">
        <v>24</v>
      </c>
      <c r="O4648" s="1">
        <v>40856.725162037037</v>
      </c>
    </row>
    <row r="4649" spans="1:15" x14ac:dyDescent="0.35">
      <c r="A4649" t="s">
        <v>560</v>
      </c>
      <c r="B4649" t="s">
        <v>25</v>
      </c>
      <c r="C4649">
        <v>869911</v>
      </c>
      <c r="D4649" t="s">
        <v>17</v>
      </c>
      <c r="E4649" t="s">
        <v>18</v>
      </c>
      <c r="I4649" t="s">
        <v>22</v>
      </c>
      <c r="N4649" t="s">
        <v>24</v>
      </c>
      <c r="O4649" s="1">
        <v>40856.983194444445</v>
      </c>
    </row>
    <row r="4650" spans="1:15" x14ac:dyDescent="0.35">
      <c r="A4650" t="s">
        <v>15</v>
      </c>
      <c r="B4650" t="s">
        <v>25</v>
      </c>
      <c r="C4650">
        <v>52222</v>
      </c>
      <c r="D4650" t="s">
        <v>17</v>
      </c>
      <c r="E4650" t="s">
        <v>18</v>
      </c>
      <c r="I4650" t="s">
        <v>22</v>
      </c>
      <c r="N4650" t="s">
        <v>24</v>
      </c>
      <c r="O4650" s="1">
        <v>40857.316261574073</v>
      </c>
    </row>
    <row r="4651" spans="1:15" x14ac:dyDescent="0.35">
      <c r="A4651" t="s">
        <v>327</v>
      </c>
      <c r="B4651" t="s">
        <v>25</v>
      </c>
      <c r="C4651">
        <v>427938</v>
      </c>
      <c r="D4651" t="s">
        <v>17</v>
      </c>
      <c r="E4651" t="s">
        <v>18</v>
      </c>
      <c r="G4651" t="s">
        <v>20</v>
      </c>
      <c r="H4651" t="s">
        <v>1578</v>
      </c>
      <c r="I4651" t="s">
        <v>22</v>
      </c>
      <c r="N4651" t="s">
        <v>24</v>
      </c>
      <c r="O4651" s="1">
        <v>40857.375138888892</v>
      </c>
    </row>
    <row r="4652" spans="1:15" x14ac:dyDescent="0.35">
      <c r="A4652" t="s">
        <v>15</v>
      </c>
      <c r="B4652" t="s">
        <v>25</v>
      </c>
      <c r="C4652">
        <v>135162</v>
      </c>
      <c r="D4652" t="s">
        <v>17</v>
      </c>
      <c r="E4652" t="s">
        <v>18</v>
      </c>
      <c r="F4652" t="s">
        <v>19</v>
      </c>
      <c r="G4652" t="s">
        <v>27</v>
      </c>
      <c r="I4652" t="s">
        <v>22</v>
      </c>
      <c r="M4652" t="s">
        <v>1187</v>
      </c>
      <c r="N4652" t="s">
        <v>24</v>
      </c>
      <c r="O4652" s="1">
        <v>40857.468055555553</v>
      </c>
    </row>
    <row r="4653" spans="1:15" x14ac:dyDescent="0.35">
      <c r="A4653" t="s">
        <v>15</v>
      </c>
      <c r="B4653" t="s">
        <v>25</v>
      </c>
      <c r="C4653">
        <v>358105</v>
      </c>
      <c r="D4653" t="s">
        <v>17</v>
      </c>
      <c r="E4653" t="s">
        <v>18</v>
      </c>
      <c r="F4653" t="s">
        <v>19</v>
      </c>
      <c r="G4653" t="s">
        <v>20</v>
      </c>
      <c r="I4653" t="s">
        <v>22</v>
      </c>
      <c r="N4653" t="s">
        <v>24</v>
      </c>
      <c r="O4653" s="1">
        <v>40857.671307870369</v>
      </c>
    </row>
    <row r="4654" spans="1:15" x14ac:dyDescent="0.35">
      <c r="A4654" t="s">
        <v>15</v>
      </c>
      <c r="B4654" t="s">
        <v>25</v>
      </c>
      <c r="C4654">
        <v>906402</v>
      </c>
      <c r="D4654" t="s">
        <v>17</v>
      </c>
      <c r="E4654" t="s">
        <v>18</v>
      </c>
      <c r="I4654" t="s">
        <v>22</v>
      </c>
      <c r="N4654" t="s">
        <v>24</v>
      </c>
      <c r="O4654" s="1">
        <v>40858.067118055558</v>
      </c>
    </row>
    <row r="4655" spans="1:15" x14ac:dyDescent="0.35">
      <c r="A4655" t="s">
        <v>221</v>
      </c>
      <c r="B4655" t="s">
        <v>25</v>
      </c>
      <c r="C4655">
        <v>59617</v>
      </c>
      <c r="D4655" t="s">
        <v>17</v>
      </c>
      <c r="E4655" t="s">
        <v>18</v>
      </c>
      <c r="I4655" t="s">
        <v>22</v>
      </c>
      <c r="N4655" t="s">
        <v>24</v>
      </c>
      <c r="O4655" s="1">
        <v>40858.299930555557</v>
      </c>
    </row>
    <row r="4656" spans="1:15" x14ac:dyDescent="0.35">
      <c r="A4656" t="s">
        <v>314</v>
      </c>
      <c r="B4656" t="s">
        <v>25</v>
      </c>
      <c r="C4656">
        <v>35001</v>
      </c>
      <c r="D4656" t="s">
        <v>17</v>
      </c>
      <c r="E4656" t="s">
        <v>18</v>
      </c>
      <c r="F4656" t="s">
        <v>34</v>
      </c>
      <c r="G4656" t="s">
        <v>27</v>
      </c>
      <c r="H4656" t="s">
        <v>74</v>
      </c>
      <c r="I4656" t="s">
        <v>22</v>
      </c>
      <c r="M4656" t="s">
        <v>733</v>
      </c>
      <c r="N4656" t="s">
        <v>34</v>
      </c>
      <c r="O4656" s="1">
        <v>40858.392384259256</v>
      </c>
    </row>
    <row r="4657" spans="1:15" x14ac:dyDescent="0.35">
      <c r="A4657" t="s">
        <v>15</v>
      </c>
      <c r="B4657" t="s">
        <v>25</v>
      </c>
      <c r="C4657">
        <v>595036</v>
      </c>
      <c r="D4657" t="s">
        <v>17</v>
      </c>
      <c r="E4657" t="s">
        <v>18</v>
      </c>
      <c r="H4657" t="s">
        <v>1730</v>
      </c>
      <c r="I4657" t="s">
        <v>22</v>
      </c>
      <c r="N4657" t="s">
        <v>24</v>
      </c>
      <c r="O4657" s="1">
        <v>40858.49863425926</v>
      </c>
    </row>
    <row r="4658" spans="1:15" x14ac:dyDescent="0.35">
      <c r="A4658" t="s">
        <v>221</v>
      </c>
      <c r="B4658" t="s">
        <v>25</v>
      </c>
      <c r="C4658">
        <v>9707</v>
      </c>
      <c r="D4658" t="s">
        <v>17</v>
      </c>
      <c r="E4658" t="s">
        <v>18</v>
      </c>
      <c r="F4658" t="s">
        <v>19</v>
      </c>
      <c r="G4658" t="s">
        <v>27</v>
      </c>
      <c r="H4658" t="s">
        <v>415</v>
      </c>
      <c r="I4658" t="s">
        <v>22</v>
      </c>
      <c r="K4658" t="s">
        <v>31</v>
      </c>
      <c r="L4658">
        <v>1960</v>
      </c>
      <c r="M4658" t="s">
        <v>416</v>
      </c>
      <c r="N4658" t="s">
        <v>34</v>
      </c>
      <c r="O4658" s="1">
        <v>40858.692037037035</v>
      </c>
    </row>
    <row r="4659" spans="1:15" x14ac:dyDescent="0.35">
      <c r="A4659" t="s">
        <v>15</v>
      </c>
      <c r="B4659" t="s">
        <v>16</v>
      </c>
      <c r="C4659">
        <v>819858</v>
      </c>
      <c r="D4659" t="s">
        <v>17</v>
      </c>
      <c r="E4659" t="s">
        <v>18</v>
      </c>
      <c r="F4659" t="s">
        <v>19</v>
      </c>
      <c r="G4659" t="s">
        <v>20</v>
      </c>
      <c r="H4659" t="s">
        <v>1013</v>
      </c>
      <c r="I4659" t="s">
        <v>22</v>
      </c>
      <c r="N4659" t="s">
        <v>24</v>
      </c>
      <c r="O4659" s="1">
        <v>40858.832569444443</v>
      </c>
    </row>
    <row r="4660" spans="1:15" x14ac:dyDescent="0.35">
      <c r="A4660" t="s">
        <v>186</v>
      </c>
      <c r="B4660" t="s">
        <v>25</v>
      </c>
      <c r="C4660">
        <v>7790</v>
      </c>
      <c r="D4660" t="s">
        <v>17</v>
      </c>
      <c r="E4660" t="s">
        <v>18</v>
      </c>
      <c r="F4660" t="s">
        <v>19</v>
      </c>
      <c r="G4660" t="s">
        <v>27</v>
      </c>
      <c r="H4660" t="s">
        <v>56</v>
      </c>
      <c r="I4660" t="s">
        <v>114</v>
      </c>
      <c r="K4660" t="s">
        <v>139</v>
      </c>
      <c r="M4660" t="s">
        <v>365</v>
      </c>
      <c r="N4660" t="s">
        <v>24</v>
      </c>
      <c r="O4660" s="1">
        <v>40858.906828703701</v>
      </c>
    </row>
    <row r="4661" spans="1:15" x14ac:dyDescent="0.35">
      <c r="A4661" t="s">
        <v>221</v>
      </c>
      <c r="B4661" t="s">
        <v>25</v>
      </c>
      <c r="C4661">
        <v>63701</v>
      </c>
      <c r="D4661" t="s">
        <v>17</v>
      </c>
      <c r="E4661" t="s">
        <v>18</v>
      </c>
      <c r="F4661" t="s">
        <v>19</v>
      </c>
      <c r="G4661" t="s">
        <v>27</v>
      </c>
      <c r="I4661" t="s">
        <v>22</v>
      </c>
      <c r="L4661" s="2">
        <v>19071</v>
      </c>
      <c r="M4661" t="s">
        <v>917</v>
      </c>
      <c r="N4661" t="s">
        <v>34</v>
      </c>
      <c r="O4661" s="1">
        <v>40858.960868055554</v>
      </c>
    </row>
    <row r="4662" spans="1:15" x14ac:dyDescent="0.35">
      <c r="A4662" t="s">
        <v>15</v>
      </c>
      <c r="B4662" t="s">
        <v>25</v>
      </c>
      <c r="C4662">
        <v>490485</v>
      </c>
      <c r="D4662" t="s">
        <v>17</v>
      </c>
      <c r="E4662" t="s">
        <v>18</v>
      </c>
      <c r="F4662" t="s">
        <v>96</v>
      </c>
      <c r="H4662" t="s">
        <v>1988</v>
      </c>
      <c r="I4662" t="s">
        <v>22</v>
      </c>
      <c r="N4662" t="s">
        <v>24</v>
      </c>
      <c r="O4662" s="1">
        <v>40859.792870370373</v>
      </c>
    </row>
    <row r="4663" spans="1:15" x14ac:dyDescent="0.35">
      <c r="A4663" t="s">
        <v>221</v>
      </c>
      <c r="B4663" t="s">
        <v>25</v>
      </c>
      <c r="C4663">
        <v>11219</v>
      </c>
      <c r="D4663" t="s">
        <v>17</v>
      </c>
      <c r="E4663" t="s">
        <v>18</v>
      </c>
      <c r="F4663" t="s">
        <v>19</v>
      </c>
      <c r="G4663" t="s">
        <v>27</v>
      </c>
      <c r="H4663" t="s">
        <v>143</v>
      </c>
      <c r="I4663" t="s">
        <v>86</v>
      </c>
      <c r="K4663" t="s">
        <v>230</v>
      </c>
      <c r="M4663" t="s">
        <v>441</v>
      </c>
      <c r="N4663" t="s">
        <v>34</v>
      </c>
      <c r="O4663" s="1">
        <v>40859.964479166665</v>
      </c>
    </row>
    <row r="4664" spans="1:15" x14ac:dyDescent="0.35">
      <c r="A4664" t="s">
        <v>186</v>
      </c>
      <c r="B4664" t="s">
        <v>25</v>
      </c>
      <c r="C4664">
        <v>601255</v>
      </c>
      <c r="D4664" t="s">
        <v>17</v>
      </c>
      <c r="E4664" t="s">
        <v>18</v>
      </c>
      <c r="F4664" t="s">
        <v>19</v>
      </c>
      <c r="I4664" t="s">
        <v>22</v>
      </c>
      <c r="N4664" t="s">
        <v>24</v>
      </c>
      <c r="O4664" s="1">
        <v>40859.997175925928</v>
      </c>
    </row>
    <row r="4665" spans="1:15" x14ac:dyDescent="0.35">
      <c r="A4665" t="s">
        <v>15</v>
      </c>
      <c r="B4665" t="s">
        <v>25</v>
      </c>
      <c r="C4665">
        <v>230675</v>
      </c>
      <c r="D4665" t="s">
        <v>17</v>
      </c>
      <c r="E4665" t="s">
        <v>18</v>
      </c>
      <c r="G4665" t="s">
        <v>20</v>
      </c>
      <c r="I4665" t="s">
        <v>114</v>
      </c>
      <c r="N4665" t="s">
        <v>24</v>
      </c>
      <c r="O4665" s="1">
        <v>40860.063645833332</v>
      </c>
    </row>
    <row r="4666" spans="1:15" x14ac:dyDescent="0.35">
      <c r="A4666" t="s">
        <v>15</v>
      </c>
      <c r="B4666" t="s">
        <v>16</v>
      </c>
      <c r="C4666">
        <v>102024</v>
      </c>
      <c r="D4666" t="s">
        <v>17</v>
      </c>
      <c r="E4666" t="s">
        <v>18</v>
      </c>
      <c r="F4666" t="s">
        <v>19</v>
      </c>
      <c r="H4666" t="s">
        <v>1088</v>
      </c>
      <c r="I4666" t="s">
        <v>22</v>
      </c>
      <c r="N4666" t="s">
        <v>24</v>
      </c>
      <c r="O4666" s="1">
        <v>40860.634745370371</v>
      </c>
    </row>
    <row r="4667" spans="1:15" x14ac:dyDescent="0.35">
      <c r="A4667" t="s">
        <v>500</v>
      </c>
      <c r="B4667" t="s">
        <v>25</v>
      </c>
      <c r="C4667">
        <v>36210</v>
      </c>
      <c r="D4667" t="s">
        <v>17</v>
      </c>
      <c r="E4667" t="s">
        <v>18</v>
      </c>
      <c r="F4667" t="s">
        <v>19</v>
      </c>
      <c r="G4667" t="s">
        <v>27</v>
      </c>
      <c r="H4667" t="s">
        <v>754</v>
      </c>
      <c r="I4667" t="s">
        <v>22</v>
      </c>
      <c r="N4667" t="s">
        <v>24</v>
      </c>
      <c r="O4667" s="1">
        <v>40860.638379629629</v>
      </c>
    </row>
    <row r="4668" spans="1:15" x14ac:dyDescent="0.35">
      <c r="A4668" t="s">
        <v>15</v>
      </c>
      <c r="B4668" t="s">
        <v>25</v>
      </c>
      <c r="C4668">
        <v>889726</v>
      </c>
      <c r="D4668" t="s">
        <v>17</v>
      </c>
      <c r="E4668" t="s">
        <v>18</v>
      </c>
      <c r="F4668" t="s">
        <v>19</v>
      </c>
      <c r="G4668" t="s">
        <v>20</v>
      </c>
      <c r="I4668" t="s">
        <v>22</v>
      </c>
      <c r="N4668" t="s">
        <v>24</v>
      </c>
      <c r="O4668" s="1">
        <v>40860.679537037038</v>
      </c>
    </row>
    <row r="4669" spans="1:15" x14ac:dyDescent="0.35">
      <c r="A4669" t="s">
        <v>500</v>
      </c>
      <c r="B4669" t="s">
        <v>16</v>
      </c>
      <c r="C4669">
        <v>672257</v>
      </c>
      <c r="D4669" t="s">
        <v>17</v>
      </c>
      <c r="E4669" t="s">
        <v>18</v>
      </c>
      <c r="F4669" t="s">
        <v>19</v>
      </c>
      <c r="G4669" t="s">
        <v>20</v>
      </c>
      <c r="H4669" t="s">
        <v>630</v>
      </c>
      <c r="I4669" t="s">
        <v>22</v>
      </c>
      <c r="K4669" t="s">
        <v>462</v>
      </c>
      <c r="N4669" t="s">
        <v>24</v>
      </c>
      <c r="O4669" s="1">
        <v>40860.755474537036</v>
      </c>
    </row>
    <row r="4670" spans="1:15" x14ac:dyDescent="0.35">
      <c r="A4670" t="s">
        <v>15</v>
      </c>
      <c r="B4670" t="s">
        <v>25</v>
      </c>
      <c r="C4670">
        <v>27284</v>
      </c>
      <c r="D4670" t="s">
        <v>17</v>
      </c>
      <c r="E4670" t="s">
        <v>18</v>
      </c>
      <c r="F4670" t="s">
        <v>19</v>
      </c>
      <c r="G4670" t="s">
        <v>27</v>
      </c>
      <c r="H4670" t="s">
        <v>667</v>
      </c>
      <c r="I4670" t="s">
        <v>22</v>
      </c>
      <c r="N4670" t="s">
        <v>24</v>
      </c>
      <c r="O4670" s="1">
        <v>40860.856192129628</v>
      </c>
    </row>
    <row r="4671" spans="1:15" x14ac:dyDescent="0.35">
      <c r="A4671" t="s">
        <v>500</v>
      </c>
      <c r="B4671" t="s">
        <v>16</v>
      </c>
      <c r="C4671">
        <v>566040</v>
      </c>
      <c r="D4671" t="s">
        <v>17</v>
      </c>
      <c r="E4671" t="s">
        <v>18</v>
      </c>
      <c r="F4671" t="s">
        <v>34</v>
      </c>
      <c r="G4671" t="s">
        <v>20</v>
      </c>
      <c r="H4671" t="s">
        <v>2107</v>
      </c>
      <c r="I4671" t="s">
        <v>22</v>
      </c>
      <c r="K4671" t="s">
        <v>197</v>
      </c>
      <c r="N4671" t="s">
        <v>24</v>
      </c>
      <c r="O4671" s="1">
        <v>40860.919594907406</v>
      </c>
    </row>
    <row r="4672" spans="1:15" x14ac:dyDescent="0.35">
      <c r="A4672" t="s">
        <v>15</v>
      </c>
      <c r="B4672" t="s">
        <v>16</v>
      </c>
      <c r="C4672">
        <v>317111</v>
      </c>
      <c r="D4672" t="s">
        <v>17</v>
      </c>
      <c r="E4672" t="s">
        <v>18</v>
      </c>
      <c r="I4672" t="s">
        <v>22</v>
      </c>
      <c r="N4672" t="s">
        <v>24</v>
      </c>
      <c r="O4672" s="1">
        <v>40860.969074074077</v>
      </c>
    </row>
    <row r="4673" spans="1:15" x14ac:dyDescent="0.35">
      <c r="A4673" t="s">
        <v>1381</v>
      </c>
      <c r="B4673" t="s">
        <v>25</v>
      </c>
      <c r="C4673">
        <v>580828</v>
      </c>
      <c r="D4673" t="s">
        <v>17</v>
      </c>
      <c r="E4673" t="s">
        <v>18</v>
      </c>
      <c r="F4673" t="s">
        <v>96</v>
      </c>
      <c r="H4673" t="s">
        <v>2130</v>
      </c>
      <c r="I4673" t="s">
        <v>180</v>
      </c>
      <c r="K4673" t="s">
        <v>195</v>
      </c>
      <c r="M4673" t="s">
        <v>2131</v>
      </c>
      <c r="N4673" t="s">
        <v>24</v>
      </c>
      <c r="O4673" s="1">
        <v>40861.429340277777</v>
      </c>
    </row>
    <row r="4674" spans="1:15" x14ac:dyDescent="0.35">
      <c r="A4674" t="s">
        <v>15</v>
      </c>
      <c r="B4674" t="s">
        <v>25</v>
      </c>
      <c r="C4674">
        <v>862009</v>
      </c>
      <c r="D4674" t="s">
        <v>17</v>
      </c>
      <c r="E4674" t="s">
        <v>18</v>
      </c>
      <c r="I4674" t="s">
        <v>22</v>
      </c>
      <c r="N4674" t="s">
        <v>24</v>
      </c>
      <c r="O4674" s="1">
        <v>40861.528969907406</v>
      </c>
    </row>
    <row r="4675" spans="1:15" x14ac:dyDescent="0.35">
      <c r="A4675" t="s">
        <v>221</v>
      </c>
      <c r="B4675" t="s">
        <v>25</v>
      </c>
      <c r="C4675">
        <v>104366</v>
      </c>
      <c r="D4675" t="s">
        <v>17</v>
      </c>
      <c r="E4675" t="s">
        <v>18</v>
      </c>
      <c r="F4675" t="s">
        <v>96</v>
      </c>
      <c r="G4675" t="s">
        <v>27</v>
      </c>
      <c r="H4675" t="s">
        <v>1103</v>
      </c>
      <c r="I4675" t="s">
        <v>114</v>
      </c>
      <c r="M4675" t="s">
        <v>1104</v>
      </c>
      <c r="N4675" t="s">
        <v>34</v>
      </c>
      <c r="O4675" s="1">
        <v>40861.54446759259</v>
      </c>
    </row>
    <row r="4676" spans="1:15" x14ac:dyDescent="0.35">
      <c r="A4676" t="s">
        <v>327</v>
      </c>
      <c r="B4676" t="s">
        <v>25</v>
      </c>
      <c r="C4676">
        <v>135905</v>
      </c>
      <c r="D4676" t="s">
        <v>17</v>
      </c>
      <c r="E4676" t="s">
        <v>18</v>
      </c>
      <c r="F4676" t="s">
        <v>19</v>
      </c>
      <c r="G4676" t="s">
        <v>27</v>
      </c>
      <c r="H4676" t="s">
        <v>77</v>
      </c>
      <c r="I4676" t="s">
        <v>22</v>
      </c>
      <c r="L4676" t="s">
        <v>1188</v>
      </c>
      <c r="N4676" t="s">
        <v>24</v>
      </c>
      <c r="O4676" s="1">
        <v>40861.796203703707</v>
      </c>
    </row>
    <row r="4677" spans="1:15" x14ac:dyDescent="0.35">
      <c r="A4677" t="s">
        <v>15</v>
      </c>
      <c r="B4677" t="s">
        <v>25</v>
      </c>
      <c r="C4677">
        <v>569852</v>
      </c>
      <c r="D4677" t="s">
        <v>17</v>
      </c>
      <c r="E4677" t="s">
        <v>18</v>
      </c>
      <c r="F4677" t="s">
        <v>19</v>
      </c>
      <c r="G4677" t="s">
        <v>20</v>
      </c>
      <c r="H4677" t="s">
        <v>224</v>
      </c>
      <c r="I4677" t="s">
        <v>22</v>
      </c>
      <c r="M4677" t="s">
        <v>2111</v>
      </c>
      <c r="N4677" t="s">
        <v>24</v>
      </c>
      <c r="O4677" s="1">
        <v>40862.532465277778</v>
      </c>
    </row>
    <row r="4678" spans="1:15" x14ac:dyDescent="0.35">
      <c r="A4678" t="s">
        <v>500</v>
      </c>
      <c r="B4678" t="s">
        <v>16</v>
      </c>
      <c r="C4678">
        <v>35899</v>
      </c>
      <c r="D4678" t="s">
        <v>17</v>
      </c>
      <c r="E4678" t="s">
        <v>18</v>
      </c>
      <c r="F4678" t="s">
        <v>19</v>
      </c>
      <c r="G4678" t="s">
        <v>27</v>
      </c>
      <c r="H4678" t="s">
        <v>744</v>
      </c>
      <c r="I4678" t="s">
        <v>22</v>
      </c>
      <c r="N4678" t="s">
        <v>24</v>
      </c>
      <c r="O4678" s="1">
        <v>40862.767476851855</v>
      </c>
    </row>
    <row r="4679" spans="1:15" x14ac:dyDescent="0.35">
      <c r="A4679" t="s">
        <v>15</v>
      </c>
      <c r="B4679" t="s">
        <v>16</v>
      </c>
      <c r="C4679">
        <v>20758</v>
      </c>
      <c r="D4679" t="s">
        <v>17</v>
      </c>
      <c r="E4679" t="s">
        <v>18</v>
      </c>
      <c r="F4679" t="s">
        <v>19</v>
      </c>
      <c r="H4679" t="s">
        <v>591</v>
      </c>
      <c r="I4679" t="s">
        <v>180</v>
      </c>
      <c r="N4679" t="s">
        <v>24</v>
      </c>
      <c r="O4679" s="1">
        <v>40863.377175925925</v>
      </c>
    </row>
    <row r="4680" spans="1:15" x14ac:dyDescent="0.35">
      <c r="A4680" t="s">
        <v>221</v>
      </c>
      <c r="B4680" t="s">
        <v>16</v>
      </c>
      <c r="C4680">
        <v>4443</v>
      </c>
      <c r="D4680" t="s">
        <v>17</v>
      </c>
      <c r="E4680" t="s">
        <v>18</v>
      </c>
      <c r="F4680" t="s">
        <v>19</v>
      </c>
      <c r="G4680" t="s">
        <v>27</v>
      </c>
      <c r="H4680" t="s">
        <v>263</v>
      </c>
      <c r="I4680" t="s">
        <v>114</v>
      </c>
      <c r="K4680" t="s">
        <v>31</v>
      </c>
      <c r="N4680" t="s">
        <v>24</v>
      </c>
      <c r="O4680" s="1">
        <v>40863.495196759257</v>
      </c>
    </row>
    <row r="4681" spans="1:15" x14ac:dyDescent="0.35">
      <c r="A4681" t="s">
        <v>500</v>
      </c>
      <c r="B4681" t="s">
        <v>25</v>
      </c>
      <c r="C4681">
        <v>58175</v>
      </c>
      <c r="D4681" t="s">
        <v>17</v>
      </c>
      <c r="E4681" t="s">
        <v>18</v>
      </c>
      <c r="F4681" t="s">
        <v>19</v>
      </c>
      <c r="G4681" t="s">
        <v>27</v>
      </c>
      <c r="H4681" t="s">
        <v>392</v>
      </c>
      <c r="I4681" t="s">
        <v>144</v>
      </c>
      <c r="J4681">
        <v>460</v>
      </c>
      <c r="M4681" t="s">
        <v>886</v>
      </c>
      <c r="N4681" t="s">
        <v>24</v>
      </c>
      <c r="O4681" s="1">
        <v>40863.517824074072</v>
      </c>
    </row>
    <row r="4682" spans="1:15" x14ac:dyDescent="0.35">
      <c r="A4682" t="s">
        <v>15</v>
      </c>
      <c r="B4682" t="s">
        <v>25</v>
      </c>
      <c r="C4682">
        <v>717692</v>
      </c>
      <c r="D4682" t="s">
        <v>17</v>
      </c>
      <c r="E4682" t="s">
        <v>18</v>
      </c>
      <c r="F4682" t="s">
        <v>19</v>
      </c>
      <c r="G4682" t="s">
        <v>20</v>
      </c>
      <c r="H4682" t="s">
        <v>56</v>
      </c>
      <c r="I4682" t="s">
        <v>22</v>
      </c>
      <c r="L4682" s="2">
        <v>40344</v>
      </c>
      <c r="M4682" t="s">
        <v>2363</v>
      </c>
      <c r="N4682" t="s">
        <v>167</v>
      </c>
      <c r="O4682" s="1">
        <v>40863.525416666664</v>
      </c>
    </row>
    <row r="4683" spans="1:15" x14ac:dyDescent="0.35">
      <c r="A4683" t="s">
        <v>500</v>
      </c>
      <c r="B4683" t="s">
        <v>25</v>
      </c>
      <c r="C4683">
        <v>337818</v>
      </c>
      <c r="D4683" t="s">
        <v>17</v>
      </c>
      <c r="E4683" t="s">
        <v>18</v>
      </c>
      <c r="F4683" t="s">
        <v>34</v>
      </c>
      <c r="G4683" t="s">
        <v>20</v>
      </c>
      <c r="I4683" t="s">
        <v>144</v>
      </c>
      <c r="K4683" t="s">
        <v>577</v>
      </c>
      <c r="N4683" t="s">
        <v>24</v>
      </c>
      <c r="O4683" s="1">
        <v>40863.530173611114</v>
      </c>
    </row>
    <row r="4684" spans="1:15" x14ac:dyDescent="0.35">
      <c r="A4684" t="s">
        <v>15</v>
      </c>
      <c r="B4684" t="s">
        <v>25</v>
      </c>
      <c r="C4684">
        <v>912246</v>
      </c>
      <c r="D4684" t="s">
        <v>17</v>
      </c>
      <c r="E4684" t="s">
        <v>18</v>
      </c>
      <c r="F4684" t="s">
        <v>19</v>
      </c>
      <c r="I4684" t="s">
        <v>22</v>
      </c>
      <c r="N4684" t="s">
        <v>24</v>
      </c>
      <c r="O4684" s="1">
        <v>40863.587118055555</v>
      </c>
    </row>
    <row r="4685" spans="1:15" x14ac:dyDescent="0.35">
      <c r="A4685" t="s">
        <v>15</v>
      </c>
      <c r="B4685" t="s">
        <v>25</v>
      </c>
      <c r="C4685">
        <v>356834</v>
      </c>
      <c r="D4685" t="s">
        <v>17</v>
      </c>
      <c r="E4685" t="s">
        <v>18</v>
      </c>
      <c r="F4685" t="s">
        <v>19</v>
      </c>
      <c r="G4685" t="s">
        <v>20</v>
      </c>
      <c r="H4685" t="s">
        <v>446</v>
      </c>
      <c r="I4685" t="s">
        <v>22</v>
      </c>
      <c r="K4685" t="s">
        <v>31</v>
      </c>
      <c r="L4685">
        <v>1960</v>
      </c>
      <c r="N4685" t="s">
        <v>24</v>
      </c>
      <c r="O4685" s="1">
        <v>40863.917870370373</v>
      </c>
    </row>
    <row r="4686" spans="1:15" x14ac:dyDescent="0.35">
      <c r="A4686" t="s">
        <v>972</v>
      </c>
      <c r="B4686" t="s">
        <v>25</v>
      </c>
      <c r="C4686">
        <v>421438</v>
      </c>
      <c r="D4686" t="s">
        <v>17</v>
      </c>
      <c r="E4686" t="s">
        <v>18</v>
      </c>
      <c r="F4686" t="s">
        <v>19</v>
      </c>
      <c r="H4686" t="s">
        <v>358</v>
      </c>
      <c r="I4686" t="s">
        <v>22</v>
      </c>
      <c r="K4686" t="s">
        <v>195</v>
      </c>
      <c r="N4686" t="s">
        <v>24</v>
      </c>
      <c r="O4686" s="1">
        <v>40864.331296296295</v>
      </c>
    </row>
    <row r="4687" spans="1:15" x14ac:dyDescent="0.35">
      <c r="A4687" t="s">
        <v>15</v>
      </c>
      <c r="B4687" t="s">
        <v>25</v>
      </c>
      <c r="C4687">
        <v>194340</v>
      </c>
      <c r="D4687" t="s">
        <v>17</v>
      </c>
      <c r="E4687" t="s">
        <v>18</v>
      </c>
      <c r="F4687" t="s">
        <v>19</v>
      </c>
      <c r="G4687" t="s">
        <v>20</v>
      </c>
      <c r="H4687" t="s">
        <v>89</v>
      </c>
      <c r="I4687" t="s">
        <v>22</v>
      </c>
      <c r="M4687" t="s">
        <v>1334</v>
      </c>
      <c r="N4687" t="s">
        <v>24</v>
      </c>
      <c r="O4687" s="1">
        <v>40864.8125</v>
      </c>
    </row>
    <row r="4688" spans="1:15" x14ac:dyDescent="0.35">
      <c r="A4688" t="s">
        <v>15</v>
      </c>
      <c r="B4688" t="s">
        <v>25</v>
      </c>
      <c r="C4688">
        <v>979329</v>
      </c>
      <c r="D4688" t="s">
        <v>17</v>
      </c>
      <c r="E4688" t="s">
        <v>18</v>
      </c>
      <c r="F4688" t="s">
        <v>19</v>
      </c>
      <c r="H4688" t="s">
        <v>130</v>
      </c>
      <c r="I4688" t="s">
        <v>22</v>
      </c>
      <c r="N4688" t="s">
        <v>24</v>
      </c>
      <c r="O4688" s="1">
        <v>40865.140775462962</v>
      </c>
    </row>
    <row r="4689" spans="1:15" x14ac:dyDescent="0.35">
      <c r="A4689" t="s">
        <v>560</v>
      </c>
      <c r="B4689" t="s">
        <v>25</v>
      </c>
      <c r="C4689">
        <v>541075</v>
      </c>
      <c r="D4689" t="s">
        <v>17</v>
      </c>
      <c r="E4689" t="s">
        <v>18</v>
      </c>
      <c r="F4689" t="s">
        <v>19</v>
      </c>
      <c r="G4689" t="s">
        <v>20</v>
      </c>
      <c r="H4689" t="s">
        <v>219</v>
      </c>
      <c r="I4689" t="s">
        <v>22</v>
      </c>
      <c r="J4689">
        <v>458</v>
      </c>
      <c r="K4689" t="s">
        <v>195</v>
      </c>
      <c r="N4689" t="s">
        <v>24</v>
      </c>
      <c r="O4689" s="1">
        <v>40865.960636574076</v>
      </c>
    </row>
    <row r="4690" spans="1:15" x14ac:dyDescent="0.35">
      <c r="A4690" t="s">
        <v>15</v>
      </c>
      <c r="B4690" t="s">
        <v>25</v>
      </c>
      <c r="C4690">
        <v>412905</v>
      </c>
      <c r="D4690" t="s">
        <v>17</v>
      </c>
      <c r="E4690" t="s">
        <v>18</v>
      </c>
      <c r="F4690" t="s">
        <v>19</v>
      </c>
      <c r="G4690" t="s">
        <v>20</v>
      </c>
      <c r="H4690" t="s">
        <v>905</v>
      </c>
      <c r="I4690" t="s">
        <v>22</v>
      </c>
      <c r="N4690" t="s">
        <v>24</v>
      </c>
      <c r="O4690" s="1">
        <v>40866.41002314815</v>
      </c>
    </row>
    <row r="4691" spans="1:15" x14ac:dyDescent="0.35">
      <c r="A4691" t="s">
        <v>314</v>
      </c>
      <c r="B4691" t="s">
        <v>25</v>
      </c>
      <c r="C4691">
        <v>32751</v>
      </c>
      <c r="D4691" t="s">
        <v>17</v>
      </c>
      <c r="E4691" t="s">
        <v>18</v>
      </c>
      <c r="F4691" t="s">
        <v>19</v>
      </c>
      <c r="I4691" t="s">
        <v>22</v>
      </c>
      <c r="N4691" t="s">
        <v>34</v>
      </c>
      <c r="O4691" s="1">
        <v>40866.684675925928</v>
      </c>
    </row>
    <row r="4692" spans="1:15" x14ac:dyDescent="0.35">
      <c r="A4692" t="s">
        <v>15</v>
      </c>
      <c r="B4692" t="s">
        <v>16</v>
      </c>
      <c r="C4692">
        <v>180783</v>
      </c>
      <c r="D4692" t="s">
        <v>17</v>
      </c>
      <c r="E4692" t="s">
        <v>18</v>
      </c>
      <c r="F4692" t="s">
        <v>19</v>
      </c>
      <c r="I4692" t="s">
        <v>22</v>
      </c>
      <c r="N4692" t="s">
        <v>24</v>
      </c>
      <c r="O4692" s="1">
        <v>40866.723009259258</v>
      </c>
    </row>
    <row r="4693" spans="1:15" x14ac:dyDescent="0.35">
      <c r="A4693" t="s">
        <v>221</v>
      </c>
      <c r="B4693" t="s">
        <v>25</v>
      </c>
      <c r="C4693">
        <v>916302</v>
      </c>
      <c r="D4693" t="s">
        <v>17</v>
      </c>
      <c r="E4693" t="s">
        <v>18</v>
      </c>
      <c r="H4693" t="s">
        <v>1590</v>
      </c>
      <c r="I4693" t="s">
        <v>22</v>
      </c>
      <c r="N4693" t="s">
        <v>34</v>
      </c>
      <c r="O4693" s="1">
        <v>40867.299016203702</v>
      </c>
    </row>
    <row r="4694" spans="1:15" x14ac:dyDescent="0.35">
      <c r="A4694" t="s">
        <v>560</v>
      </c>
      <c r="B4694" t="s">
        <v>16</v>
      </c>
      <c r="C4694">
        <v>411302</v>
      </c>
      <c r="D4694" t="s">
        <v>17</v>
      </c>
      <c r="E4694" t="s">
        <v>18</v>
      </c>
      <c r="F4694" t="s">
        <v>19</v>
      </c>
      <c r="G4694" t="s">
        <v>20</v>
      </c>
      <c r="H4694" t="s">
        <v>174</v>
      </c>
      <c r="I4694" t="s">
        <v>22</v>
      </c>
      <c r="K4694" t="s">
        <v>195</v>
      </c>
      <c r="L4694">
        <v>1972</v>
      </c>
      <c r="M4694" t="s">
        <v>1830</v>
      </c>
      <c r="N4694" t="s">
        <v>24</v>
      </c>
      <c r="O4694" s="1">
        <v>40867.375972222224</v>
      </c>
    </row>
    <row r="4695" spans="1:15" x14ac:dyDescent="0.35">
      <c r="A4695" t="s">
        <v>221</v>
      </c>
      <c r="B4695" t="s">
        <v>25</v>
      </c>
      <c r="C4695">
        <v>13041</v>
      </c>
      <c r="D4695" t="s">
        <v>17</v>
      </c>
      <c r="E4695" t="s">
        <v>18</v>
      </c>
      <c r="F4695" t="s">
        <v>34</v>
      </c>
      <c r="H4695" t="s">
        <v>475</v>
      </c>
      <c r="I4695" t="s">
        <v>22</v>
      </c>
      <c r="K4695" t="s">
        <v>81</v>
      </c>
      <c r="M4695" t="s">
        <v>476</v>
      </c>
      <c r="N4695" t="s">
        <v>34</v>
      </c>
      <c r="O4695" s="1">
        <v>40867.621712962966</v>
      </c>
    </row>
    <row r="4696" spans="1:15" x14ac:dyDescent="0.35">
      <c r="A4696" t="s">
        <v>221</v>
      </c>
      <c r="B4696" t="s">
        <v>25</v>
      </c>
      <c r="C4696">
        <v>13373</v>
      </c>
      <c r="D4696" t="s">
        <v>17</v>
      </c>
      <c r="E4696" t="s">
        <v>18</v>
      </c>
      <c r="F4696" t="s">
        <v>34</v>
      </c>
      <c r="G4696" t="s">
        <v>27</v>
      </c>
      <c r="H4696" t="s">
        <v>475</v>
      </c>
      <c r="I4696" t="s">
        <v>22</v>
      </c>
      <c r="K4696" t="s">
        <v>81</v>
      </c>
      <c r="M4696" t="s">
        <v>483</v>
      </c>
      <c r="N4696" t="s">
        <v>34</v>
      </c>
      <c r="O4696" s="1">
        <v>40867.624016203707</v>
      </c>
    </row>
    <row r="4697" spans="1:15" x14ac:dyDescent="0.35">
      <c r="A4697" t="s">
        <v>15</v>
      </c>
      <c r="B4697" t="s">
        <v>16</v>
      </c>
      <c r="C4697">
        <v>439061</v>
      </c>
      <c r="D4697" t="s">
        <v>17</v>
      </c>
      <c r="E4697" t="s">
        <v>18</v>
      </c>
      <c r="F4697" t="s">
        <v>34</v>
      </c>
      <c r="G4697" t="s">
        <v>20</v>
      </c>
      <c r="H4697" t="s">
        <v>1885</v>
      </c>
      <c r="I4697" t="s">
        <v>22</v>
      </c>
      <c r="M4697" t="s">
        <v>1886</v>
      </c>
      <c r="N4697" t="s">
        <v>24</v>
      </c>
      <c r="O4697" s="1">
        <v>40867.639421296299</v>
      </c>
    </row>
    <row r="4698" spans="1:15" x14ac:dyDescent="0.35">
      <c r="A4698" t="s">
        <v>221</v>
      </c>
      <c r="B4698" t="s">
        <v>25</v>
      </c>
      <c r="C4698">
        <v>15799</v>
      </c>
      <c r="D4698" t="s">
        <v>17</v>
      </c>
      <c r="E4698" t="s">
        <v>18</v>
      </c>
      <c r="G4698" t="s">
        <v>27</v>
      </c>
      <c r="H4698" t="s">
        <v>113</v>
      </c>
      <c r="I4698" t="s">
        <v>136</v>
      </c>
      <c r="J4698">
        <v>49</v>
      </c>
      <c r="K4698" t="s">
        <v>230</v>
      </c>
      <c r="L4698" t="s">
        <v>507</v>
      </c>
      <c r="M4698" t="s">
        <v>508</v>
      </c>
      <c r="N4698" t="s">
        <v>167</v>
      </c>
      <c r="O4698" s="1">
        <v>40867.765173611115</v>
      </c>
    </row>
    <row r="4699" spans="1:15" x14ac:dyDescent="0.35">
      <c r="A4699" t="s">
        <v>500</v>
      </c>
      <c r="B4699" t="s">
        <v>25</v>
      </c>
      <c r="C4699">
        <v>744462</v>
      </c>
      <c r="D4699" t="s">
        <v>17</v>
      </c>
      <c r="E4699" t="s">
        <v>18</v>
      </c>
      <c r="F4699" t="s">
        <v>34</v>
      </c>
      <c r="I4699" t="s">
        <v>22</v>
      </c>
      <c r="N4699" t="s">
        <v>24</v>
      </c>
      <c r="O4699" s="1">
        <v>40867.831724537034</v>
      </c>
    </row>
    <row r="4700" spans="1:15" x14ac:dyDescent="0.35">
      <c r="A4700" t="s">
        <v>15</v>
      </c>
      <c r="B4700" t="s">
        <v>25</v>
      </c>
      <c r="C4700">
        <v>912246</v>
      </c>
      <c r="D4700" t="s">
        <v>17</v>
      </c>
      <c r="E4700" t="s">
        <v>18</v>
      </c>
      <c r="I4700" t="s">
        <v>22</v>
      </c>
      <c r="N4700" t="s">
        <v>24</v>
      </c>
      <c r="O4700" s="1">
        <v>40868.426585648151</v>
      </c>
    </row>
    <row r="4701" spans="1:15" x14ac:dyDescent="0.35">
      <c r="A4701" t="s">
        <v>15</v>
      </c>
      <c r="B4701" t="s">
        <v>25</v>
      </c>
      <c r="C4701">
        <v>43679</v>
      </c>
      <c r="D4701" t="s">
        <v>17</v>
      </c>
      <c r="E4701" t="s">
        <v>18</v>
      </c>
      <c r="F4701" t="s">
        <v>19</v>
      </c>
      <c r="G4701" t="s">
        <v>20</v>
      </c>
      <c r="H4701" t="s">
        <v>338</v>
      </c>
      <c r="I4701" t="s">
        <v>180</v>
      </c>
      <c r="K4701" t="s">
        <v>81</v>
      </c>
      <c r="N4701" t="s">
        <v>24</v>
      </c>
      <c r="O4701" s="1">
        <v>40868.709155092591</v>
      </c>
    </row>
    <row r="4702" spans="1:15" x14ac:dyDescent="0.35">
      <c r="A4702" t="s">
        <v>221</v>
      </c>
      <c r="B4702" t="s">
        <v>16</v>
      </c>
      <c r="C4702">
        <v>25722</v>
      </c>
      <c r="D4702" t="s">
        <v>73</v>
      </c>
      <c r="E4702" t="s">
        <v>18</v>
      </c>
      <c r="F4702" t="s">
        <v>19</v>
      </c>
      <c r="G4702" t="s">
        <v>27</v>
      </c>
      <c r="I4702" t="s">
        <v>22</v>
      </c>
      <c r="K4702" t="s">
        <v>139</v>
      </c>
      <c r="N4702" t="s">
        <v>24</v>
      </c>
      <c r="O4702" s="1">
        <v>40868.776238425926</v>
      </c>
    </row>
    <row r="4703" spans="1:15" x14ac:dyDescent="0.35">
      <c r="A4703" t="s">
        <v>221</v>
      </c>
      <c r="B4703" t="s">
        <v>16</v>
      </c>
      <c r="C4703">
        <v>235338</v>
      </c>
      <c r="D4703" t="s">
        <v>17</v>
      </c>
      <c r="E4703" t="s">
        <v>18</v>
      </c>
      <c r="F4703" t="s">
        <v>19</v>
      </c>
      <c r="G4703" t="s">
        <v>27</v>
      </c>
      <c r="I4703" t="s">
        <v>22</v>
      </c>
      <c r="L4703">
        <v>1959</v>
      </c>
      <c r="N4703" t="s">
        <v>34</v>
      </c>
      <c r="O4703" s="1">
        <v>40868.921157407407</v>
      </c>
    </row>
    <row r="4704" spans="1:15" x14ac:dyDescent="0.35">
      <c r="A4704" t="s">
        <v>15</v>
      </c>
      <c r="B4704" t="s">
        <v>25</v>
      </c>
      <c r="C4704">
        <v>617647</v>
      </c>
      <c r="D4704" t="s">
        <v>17</v>
      </c>
      <c r="E4704" t="s">
        <v>18</v>
      </c>
      <c r="F4704" t="s">
        <v>19</v>
      </c>
      <c r="H4704" t="s">
        <v>437</v>
      </c>
      <c r="I4704" t="s">
        <v>22</v>
      </c>
      <c r="N4704" t="s">
        <v>24</v>
      </c>
      <c r="O4704" s="1">
        <v>40869.746944444443</v>
      </c>
    </row>
    <row r="4705" spans="1:15" x14ac:dyDescent="0.35">
      <c r="A4705" t="s">
        <v>327</v>
      </c>
      <c r="B4705" t="s">
        <v>25</v>
      </c>
      <c r="C4705">
        <v>456025</v>
      </c>
      <c r="D4705" t="s">
        <v>17</v>
      </c>
      <c r="E4705" t="s">
        <v>18</v>
      </c>
      <c r="F4705" t="s">
        <v>19</v>
      </c>
      <c r="G4705" t="s">
        <v>20</v>
      </c>
      <c r="H4705" t="s">
        <v>88</v>
      </c>
      <c r="I4705" t="s">
        <v>22</v>
      </c>
      <c r="K4705" t="s">
        <v>132</v>
      </c>
      <c r="N4705" t="s">
        <v>24</v>
      </c>
      <c r="O4705" s="1">
        <v>40870.982881944445</v>
      </c>
    </row>
    <row r="4706" spans="1:15" x14ac:dyDescent="0.35">
      <c r="A4706" t="s">
        <v>327</v>
      </c>
      <c r="B4706" t="s">
        <v>25</v>
      </c>
      <c r="C4706">
        <v>6318</v>
      </c>
      <c r="D4706" t="s">
        <v>17</v>
      </c>
      <c r="E4706" t="s">
        <v>18</v>
      </c>
      <c r="F4706" t="s">
        <v>19</v>
      </c>
      <c r="G4706" t="s">
        <v>27</v>
      </c>
      <c r="H4706" t="s">
        <v>329</v>
      </c>
      <c r="I4706" t="s">
        <v>22</v>
      </c>
      <c r="K4706" t="s">
        <v>81</v>
      </c>
      <c r="M4706" t="s">
        <v>330</v>
      </c>
      <c r="N4706" t="s">
        <v>24</v>
      </c>
      <c r="O4706" s="1">
        <v>40871.214895833335</v>
      </c>
    </row>
    <row r="4707" spans="1:15" x14ac:dyDescent="0.35">
      <c r="A4707" t="s">
        <v>327</v>
      </c>
      <c r="B4707" t="s">
        <v>25</v>
      </c>
      <c r="C4707">
        <v>169550</v>
      </c>
      <c r="D4707" t="s">
        <v>17</v>
      </c>
      <c r="E4707" t="s">
        <v>18</v>
      </c>
      <c r="F4707" t="s">
        <v>19</v>
      </c>
      <c r="G4707" t="s">
        <v>20</v>
      </c>
      <c r="H4707" t="s">
        <v>1291</v>
      </c>
      <c r="I4707" t="s">
        <v>22</v>
      </c>
      <c r="L4707">
        <v>1956</v>
      </c>
      <c r="N4707" t="s">
        <v>24</v>
      </c>
      <c r="O4707" s="1">
        <v>40871.667685185188</v>
      </c>
    </row>
    <row r="4708" spans="1:15" x14ac:dyDescent="0.35">
      <c r="A4708" t="s">
        <v>972</v>
      </c>
      <c r="B4708" t="s">
        <v>25</v>
      </c>
      <c r="C4708">
        <v>331668</v>
      </c>
      <c r="D4708" t="s">
        <v>17</v>
      </c>
      <c r="E4708" t="s">
        <v>18</v>
      </c>
      <c r="F4708" t="s">
        <v>19</v>
      </c>
      <c r="I4708" t="s">
        <v>144</v>
      </c>
      <c r="K4708" t="s">
        <v>250</v>
      </c>
      <c r="N4708" t="s">
        <v>24</v>
      </c>
      <c r="O4708" s="1">
        <v>40871.85565972222</v>
      </c>
    </row>
    <row r="4709" spans="1:15" x14ac:dyDescent="0.35">
      <c r="A4709" t="s">
        <v>15</v>
      </c>
      <c r="B4709" t="s">
        <v>16</v>
      </c>
      <c r="C4709">
        <v>82738</v>
      </c>
      <c r="D4709" t="s">
        <v>17</v>
      </c>
      <c r="E4709" t="s">
        <v>18</v>
      </c>
      <c r="F4709" t="s">
        <v>19</v>
      </c>
      <c r="G4709" t="s">
        <v>27</v>
      </c>
      <c r="I4709" t="s">
        <v>22</v>
      </c>
      <c r="N4709" t="s">
        <v>24</v>
      </c>
      <c r="O4709" s="1">
        <v>40872.601180555554</v>
      </c>
    </row>
    <row r="4710" spans="1:15" x14ac:dyDescent="0.35">
      <c r="A4710" t="s">
        <v>15</v>
      </c>
      <c r="B4710" t="s">
        <v>25</v>
      </c>
      <c r="C4710">
        <v>706749</v>
      </c>
      <c r="D4710" t="s">
        <v>17</v>
      </c>
      <c r="E4710" t="s">
        <v>18</v>
      </c>
      <c r="F4710" t="s">
        <v>19</v>
      </c>
      <c r="G4710" t="s">
        <v>20</v>
      </c>
      <c r="I4710" t="s">
        <v>22</v>
      </c>
      <c r="N4710" t="s">
        <v>24</v>
      </c>
      <c r="O4710" s="1">
        <v>40872.87027777778</v>
      </c>
    </row>
    <row r="4711" spans="1:15" x14ac:dyDescent="0.35">
      <c r="A4711" t="s">
        <v>15</v>
      </c>
      <c r="B4711" t="s">
        <v>16</v>
      </c>
      <c r="C4711">
        <v>447530</v>
      </c>
      <c r="D4711" t="s">
        <v>17</v>
      </c>
      <c r="E4711" t="s">
        <v>18</v>
      </c>
      <c r="F4711" t="s">
        <v>19</v>
      </c>
      <c r="G4711" t="s">
        <v>20</v>
      </c>
      <c r="H4711" t="s">
        <v>254</v>
      </c>
      <c r="I4711" t="s">
        <v>22</v>
      </c>
      <c r="L4711" t="s">
        <v>1904</v>
      </c>
      <c r="N4711" t="s">
        <v>24</v>
      </c>
      <c r="O4711" s="1">
        <v>40873.680960648147</v>
      </c>
    </row>
    <row r="4712" spans="1:15" x14ac:dyDescent="0.35">
      <c r="A4712" t="s">
        <v>15</v>
      </c>
      <c r="B4712" t="s">
        <v>25</v>
      </c>
      <c r="C4712">
        <v>351225</v>
      </c>
      <c r="D4712" t="s">
        <v>17</v>
      </c>
      <c r="E4712" t="s">
        <v>18</v>
      </c>
      <c r="I4712" t="s">
        <v>22</v>
      </c>
      <c r="N4712" t="s">
        <v>24</v>
      </c>
      <c r="O4712" s="1">
        <v>40873.909004629626</v>
      </c>
    </row>
    <row r="4713" spans="1:15" x14ac:dyDescent="0.35">
      <c r="A4713" t="s">
        <v>15</v>
      </c>
      <c r="B4713" t="s">
        <v>16</v>
      </c>
      <c r="C4713">
        <v>607979</v>
      </c>
      <c r="D4713" t="s">
        <v>17</v>
      </c>
      <c r="E4713" t="s">
        <v>18</v>
      </c>
      <c r="F4713" t="s">
        <v>19</v>
      </c>
      <c r="G4713" t="s">
        <v>20</v>
      </c>
      <c r="H4713" t="s">
        <v>153</v>
      </c>
      <c r="I4713" t="s">
        <v>22</v>
      </c>
      <c r="K4713" t="s">
        <v>81</v>
      </c>
      <c r="M4713" t="s">
        <v>2175</v>
      </c>
      <c r="N4713" t="s">
        <v>24</v>
      </c>
      <c r="O4713" s="1">
        <v>40874.597210648149</v>
      </c>
    </row>
    <row r="4714" spans="1:15" x14ac:dyDescent="0.35">
      <c r="A4714" t="s">
        <v>560</v>
      </c>
      <c r="B4714" t="s">
        <v>25</v>
      </c>
      <c r="C4714">
        <v>91699</v>
      </c>
      <c r="D4714" t="s">
        <v>17</v>
      </c>
      <c r="E4714" t="s">
        <v>18</v>
      </c>
      <c r="F4714" t="s">
        <v>19</v>
      </c>
      <c r="G4714" t="s">
        <v>27</v>
      </c>
      <c r="H4714" t="s">
        <v>153</v>
      </c>
      <c r="I4714" t="s">
        <v>22</v>
      </c>
      <c r="J4714">
        <v>460</v>
      </c>
      <c r="M4714" t="s">
        <v>1054</v>
      </c>
      <c r="N4714" t="s">
        <v>24</v>
      </c>
      <c r="O4714" s="1">
        <v>40874.665833333333</v>
      </c>
    </row>
    <row r="4715" spans="1:15" x14ac:dyDescent="0.35">
      <c r="A4715" t="s">
        <v>221</v>
      </c>
      <c r="B4715" t="s">
        <v>25</v>
      </c>
      <c r="C4715">
        <v>7746</v>
      </c>
      <c r="D4715" t="s">
        <v>17</v>
      </c>
      <c r="E4715" t="s">
        <v>18</v>
      </c>
      <c r="F4715" t="s">
        <v>19</v>
      </c>
      <c r="G4715" t="s">
        <v>27</v>
      </c>
      <c r="H4715" t="s">
        <v>153</v>
      </c>
      <c r="I4715" t="s">
        <v>22</v>
      </c>
      <c r="J4715">
        <v>460</v>
      </c>
      <c r="M4715" t="s">
        <v>362</v>
      </c>
      <c r="N4715" t="s">
        <v>24</v>
      </c>
      <c r="O4715" s="1">
        <v>40874.667916666665</v>
      </c>
    </row>
    <row r="4716" spans="1:15" x14ac:dyDescent="0.35">
      <c r="A4716" t="s">
        <v>15</v>
      </c>
      <c r="B4716" t="s">
        <v>25</v>
      </c>
      <c r="C4716">
        <v>33462</v>
      </c>
      <c r="D4716" t="s">
        <v>17</v>
      </c>
      <c r="E4716" t="s">
        <v>18</v>
      </c>
      <c r="F4716" t="s">
        <v>19</v>
      </c>
      <c r="G4716" t="s">
        <v>27</v>
      </c>
      <c r="I4716" t="s">
        <v>22</v>
      </c>
      <c r="N4716" t="s">
        <v>24</v>
      </c>
      <c r="O4716" s="1">
        <v>40874.897164351853</v>
      </c>
    </row>
    <row r="4717" spans="1:15" x14ac:dyDescent="0.35">
      <c r="A4717" t="s">
        <v>500</v>
      </c>
      <c r="B4717" t="s">
        <v>25</v>
      </c>
      <c r="C4717">
        <v>221858</v>
      </c>
      <c r="D4717" t="s">
        <v>17</v>
      </c>
      <c r="E4717" t="s">
        <v>18</v>
      </c>
      <c r="F4717" t="s">
        <v>19</v>
      </c>
      <c r="H4717" t="s">
        <v>1392</v>
      </c>
      <c r="I4717" t="s">
        <v>22</v>
      </c>
      <c r="N4717" t="s">
        <v>24</v>
      </c>
      <c r="O4717" s="1">
        <v>40875.627916666665</v>
      </c>
    </row>
    <row r="4718" spans="1:15" x14ac:dyDescent="0.35">
      <c r="A4718" t="s">
        <v>560</v>
      </c>
      <c r="B4718" t="s">
        <v>25</v>
      </c>
      <c r="C4718">
        <v>52445</v>
      </c>
      <c r="D4718" t="s">
        <v>17</v>
      </c>
      <c r="E4718" t="s">
        <v>18</v>
      </c>
      <c r="G4718" t="s">
        <v>27</v>
      </c>
      <c r="H4718" t="s">
        <v>852</v>
      </c>
      <c r="I4718" t="s">
        <v>22</v>
      </c>
      <c r="N4718" t="s">
        <v>24</v>
      </c>
      <c r="O4718" s="1">
        <v>40875.635995370372</v>
      </c>
    </row>
    <row r="4719" spans="1:15" x14ac:dyDescent="0.35">
      <c r="A4719" t="s">
        <v>327</v>
      </c>
      <c r="B4719" t="s">
        <v>25</v>
      </c>
      <c r="C4719">
        <v>573377</v>
      </c>
      <c r="D4719" t="s">
        <v>17</v>
      </c>
      <c r="E4719" t="s">
        <v>18</v>
      </c>
      <c r="F4719" t="s">
        <v>19</v>
      </c>
      <c r="G4719" t="s">
        <v>20</v>
      </c>
      <c r="I4719" t="s">
        <v>22</v>
      </c>
      <c r="J4719">
        <v>3</v>
      </c>
      <c r="N4719" t="s">
        <v>24</v>
      </c>
      <c r="O4719" s="1">
        <v>40875.707060185188</v>
      </c>
    </row>
    <row r="4720" spans="1:15" ht="159.5" x14ac:dyDescent="0.35">
      <c r="A4720" t="s">
        <v>314</v>
      </c>
      <c r="B4720" t="s">
        <v>16</v>
      </c>
      <c r="C4720">
        <v>25973</v>
      </c>
      <c r="D4720" t="s">
        <v>17</v>
      </c>
      <c r="E4720" t="s">
        <v>18</v>
      </c>
      <c r="F4720" t="s">
        <v>19</v>
      </c>
      <c r="G4720" t="s">
        <v>27</v>
      </c>
      <c r="H4720" t="s">
        <v>130</v>
      </c>
      <c r="I4720" t="s">
        <v>22</v>
      </c>
      <c r="K4720" t="s">
        <v>139</v>
      </c>
      <c r="M4720" s="3" t="s">
        <v>655</v>
      </c>
      <c r="N4720" t="s">
        <v>34</v>
      </c>
      <c r="O4720" s="1">
        <v>40876.597743055558</v>
      </c>
    </row>
    <row r="4721" spans="1:15" x14ac:dyDescent="0.35">
      <c r="A4721" t="s">
        <v>186</v>
      </c>
      <c r="B4721" t="s">
        <v>25</v>
      </c>
      <c r="C4721">
        <v>17267</v>
      </c>
      <c r="D4721" t="s">
        <v>17</v>
      </c>
      <c r="E4721" t="s">
        <v>18</v>
      </c>
      <c r="F4721" t="s">
        <v>19</v>
      </c>
      <c r="G4721" t="s">
        <v>27</v>
      </c>
      <c r="H4721" t="s">
        <v>538</v>
      </c>
      <c r="I4721" t="s">
        <v>22</v>
      </c>
      <c r="M4721" t="s">
        <v>539</v>
      </c>
      <c r="N4721" t="s">
        <v>24</v>
      </c>
      <c r="O4721" s="1">
        <v>40877.20008101852</v>
      </c>
    </row>
    <row r="4722" spans="1:15" x14ac:dyDescent="0.35">
      <c r="A4722" t="s">
        <v>221</v>
      </c>
      <c r="B4722" t="s">
        <v>25</v>
      </c>
      <c r="C4722">
        <v>31125</v>
      </c>
      <c r="D4722" t="s">
        <v>17</v>
      </c>
      <c r="E4722" t="s">
        <v>18</v>
      </c>
      <c r="G4722" t="s">
        <v>27</v>
      </c>
      <c r="H4722" t="s">
        <v>693</v>
      </c>
      <c r="I4722" t="s">
        <v>22</v>
      </c>
      <c r="K4722" t="s">
        <v>81</v>
      </c>
      <c r="L4722" t="s">
        <v>694</v>
      </c>
      <c r="M4722" t="s">
        <v>695</v>
      </c>
      <c r="N4722" t="s">
        <v>24</v>
      </c>
      <c r="O4722" s="1">
        <v>40877.409884259258</v>
      </c>
    </row>
    <row r="4723" spans="1:15" x14ac:dyDescent="0.35">
      <c r="A4723" t="s">
        <v>15</v>
      </c>
      <c r="B4723" t="s">
        <v>25</v>
      </c>
      <c r="C4723">
        <v>366411</v>
      </c>
      <c r="D4723" t="s">
        <v>17</v>
      </c>
      <c r="E4723" t="s">
        <v>18</v>
      </c>
      <c r="I4723" t="s">
        <v>22</v>
      </c>
      <c r="N4723" t="s">
        <v>24</v>
      </c>
      <c r="O4723" s="1">
        <v>40877.557118055556</v>
      </c>
    </row>
    <row r="4724" spans="1:15" x14ac:dyDescent="0.35">
      <c r="A4724" t="s">
        <v>15</v>
      </c>
      <c r="B4724" t="s">
        <v>16</v>
      </c>
      <c r="C4724">
        <v>415203</v>
      </c>
      <c r="D4724" t="s">
        <v>17</v>
      </c>
      <c r="E4724" t="s">
        <v>18</v>
      </c>
      <c r="F4724" t="s">
        <v>19</v>
      </c>
      <c r="I4724" t="s">
        <v>22</v>
      </c>
      <c r="N4724" t="s">
        <v>24</v>
      </c>
      <c r="O4724" s="1">
        <v>40877.599953703706</v>
      </c>
    </row>
    <row r="4725" spans="1:15" x14ac:dyDescent="0.35">
      <c r="A4725" t="s">
        <v>15</v>
      </c>
      <c r="B4725" t="s">
        <v>25</v>
      </c>
      <c r="C4725">
        <v>785344</v>
      </c>
      <c r="D4725" t="s">
        <v>17</v>
      </c>
      <c r="E4725" t="s">
        <v>18</v>
      </c>
      <c r="F4725" t="s">
        <v>19</v>
      </c>
      <c r="H4725" t="s">
        <v>62</v>
      </c>
      <c r="I4725" t="s">
        <v>180</v>
      </c>
      <c r="N4725" t="s">
        <v>24</v>
      </c>
      <c r="O4725" s="1">
        <v>40877.616331018522</v>
      </c>
    </row>
    <row r="4726" spans="1:15" x14ac:dyDescent="0.35">
      <c r="A4726" t="s">
        <v>15</v>
      </c>
      <c r="B4726" t="s">
        <v>16</v>
      </c>
      <c r="C4726">
        <v>321125</v>
      </c>
      <c r="D4726" t="s">
        <v>17</v>
      </c>
      <c r="E4726" t="s">
        <v>18</v>
      </c>
      <c r="F4726" t="s">
        <v>19</v>
      </c>
      <c r="G4726" t="s">
        <v>20</v>
      </c>
      <c r="H4726" t="s">
        <v>375</v>
      </c>
      <c r="I4726" t="s">
        <v>22</v>
      </c>
      <c r="M4726" t="s">
        <v>1601</v>
      </c>
      <c r="N4726" t="s">
        <v>24</v>
      </c>
      <c r="O4726" s="1">
        <v>40877.641655092593</v>
      </c>
    </row>
    <row r="4727" spans="1:15" x14ac:dyDescent="0.35">
      <c r="A4727" t="s">
        <v>221</v>
      </c>
      <c r="B4727" t="s">
        <v>25</v>
      </c>
      <c r="C4727">
        <v>48758</v>
      </c>
      <c r="D4727" t="s">
        <v>17</v>
      </c>
      <c r="E4727" t="s">
        <v>18</v>
      </c>
      <c r="G4727" t="s">
        <v>27</v>
      </c>
      <c r="H4727" t="s">
        <v>254</v>
      </c>
      <c r="I4727" t="s">
        <v>22</v>
      </c>
      <c r="N4727" t="s">
        <v>24</v>
      </c>
      <c r="O4727" s="1">
        <v>40877.686909722222</v>
      </c>
    </row>
    <row r="4728" spans="1:15" x14ac:dyDescent="0.35">
      <c r="A4728" t="s">
        <v>15</v>
      </c>
      <c r="B4728" t="s">
        <v>25</v>
      </c>
      <c r="C4728">
        <v>703201</v>
      </c>
      <c r="D4728" t="s">
        <v>17</v>
      </c>
      <c r="E4728" t="s">
        <v>18</v>
      </c>
      <c r="F4728" t="s">
        <v>19</v>
      </c>
      <c r="H4728" t="s">
        <v>2332</v>
      </c>
      <c r="I4728" t="s">
        <v>22</v>
      </c>
      <c r="N4728" t="s">
        <v>24</v>
      </c>
      <c r="O4728" s="1">
        <v>40877.73841435185</v>
      </c>
    </row>
    <row r="4729" spans="1:15" x14ac:dyDescent="0.35">
      <c r="A4729" t="s">
        <v>15</v>
      </c>
      <c r="B4729" t="s">
        <v>16</v>
      </c>
      <c r="C4729">
        <v>192762</v>
      </c>
      <c r="D4729" t="s">
        <v>17</v>
      </c>
      <c r="E4729" t="s">
        <v>18</v>
      </c>
      <c r="F4729" t="s">
        <v>19</v>
      </c>
      <c r="G4729" t="s">
        <v>20</v>
      </c>
      <c r="H4729" t="s">
        <v>1095</v>
      </c>
      <c r="I4729" t="s">
        <v>22</v>
      </c>
      <c r="M4729" t="s">
        <v>1330</v>
      </c>
      <c r="N4729" t="s">
        <v>24</v>
      </c>
      <c r="O4729" s="1">
        <v>40877.868564814817</v>
      </c>
    </row>
    <row r="4730" spans="1:15" x14ac:dyDescent="0.35">
      <c r="A4730" t="s">
        <v>15</v>
      </c>
      <c r="B4730" t="s">
        <v>16</v>
      </c>
      <c r="C4730">
        <v>103100</v>
      </c>
      <c r="D4730" t="s">
        <v>17</v>
      </c>
      <c r="E4730" t="s">
        <v>18</v>
      </c>
      <c r="F4730" t="s">
        <v>19</v>
      </c>
      <c r="G4730" t="s">
        <v>27</v>
      </c>
      <c r="H4730" t="s">
        <v>1095</v>
      </c>
      <c r="I4730" t="s">
        <v>22</v>
      </c>
      <c r="M4730" t="s">
        <v>1096</v>
      </c>
      <c r="N4730" t="s">
        <v>24</v>
      </c>
      <c r="O4730" s="1">
        <v>40877.87226851852</v>
      </c>
    </row>
    <row r="4731" spans="1:15" x14ac:dyDescent="0.35">
      <c r="A4731" t="s">
        <v>15</v>
      </c>
      <c r="B4731" t="s">
        <v>16</v>
      </c>
      <c r="C4731">
        <v>315263</v>
      </c>
      <c r="D4731" t="s">
        <v>17</v>
      </c>
      <c r="E4731" t="s">
        <v>18</v>
      </c>
      <c r="F4731" t="s">
        <v>34</v>
      </c>
      <c r="G4731" t="s">
        <v>20</v>
      </c>
      <c r="H4731" t="s">
        <v>28</v>
      </c>
      <c r="I4731" t="s">
        <v>22</v>
      </c>
      <c r="K4731" t="s">
        <v>81</v>
      </c>
      <c r="M4731" t="s">
        <v>1584</v>
      </c>
      <c r="N4731" t="s">
        <v>24</v>
      </c>
      <c r="O4731" s="1">
        <v>40878.942303240743</v>
      </c>
    </row>
    <row r="4732" spans="1:15" x14ac:dyDescent="0.35">
      <c r="A4732" t="s">
        <v>15</v>
      </c>
      <c r="B4732" t="s">
        <v>25</v>
      </c>
      <c r="C4732">
        <v>88648</v>
      </c>
      <c r="D4732" t="s">
        <v>17</v>
      </c>
      <c r="E4732" t="s">
        <v>18</v>
      </c>
      <c r="F4732" t="s">
        <v>19</v>
      </c>
      <c r="I4732" t="s">
        <v>22</v>
      </c>
      <c r="N4732" t="s">
        <v>24</v>
      </c>
      <c r="O4732" s="1">
        <v>40879.144745370373</v>
      </c>
    </row>
    <row r="4733" spans="1:15" x14ac:dyDescent="0.35">
      <c r="A4733" t="s">
        <v>560</v>
      </c>
      <c r="B4733" t="s">
        <v>25</v>
      </c>
      <c r="C4733">
        <v>179250</v>
      </c>
      <c r="D4733" t="s">
        <v>17</v>
      </c>
      <c r="E4733" t="s">
        <v>18</v>
      </c>
      <c r="F4733" t="s">
        <v>19</v>
      </c>
      <c r="G4733" t="s">
        <v>20</v>
      </c>
      <c r="H4733" t="s">
        <v>62</v>
      </c>
      <c r="I4733" t="s">
        <v>22</v>
      </c>
      <c r="J4733">
        <v>460</v>
      </c>
      <c r="N4733" t="s">
        <v>24</v>
      </c>
      <c r="O4733" s="1">
        <v>40879.703958333332</v>
      </c>
    </row>
    <row r="4734" spans="1:15" x14ac:dyDescent="0.35">
      <c r="A4734" t="s">
        <v>759</v>
      </c>
      <c r="B4734" t="s">
        <v>25</v>
      </c>
      <c r="C4734">
        <v>916570</v>
      </c>
      <c r="D4734" t="s">
        <v>17</v>
      </c>
      <c r="E4734" t="s">
        <v>18</v>
      </c>
      <c r="F4734" t="s">
        <v>19</v>
      </c>
      <c r="I4734" t="s">
        <v>22</v>
      </c>
      <c r="N4734" t="s">
        <v>24</v>
      </c>
      <c r="O4734" s="1">
        <v>40879.90824074074</v>
      </c>
    </row>
    <row r="4735" spans="1:15" x14ac:dyDescent="0.35">
      <c r="A4735" t="s">
        <v>1381</v>
      </c>
      <c r="B4735" t="s">
        <v>25</v>
      </c>
      <c r="C4735">
        <v>343531</v>
      </c>
      <c r="D4735" t="s">
        <v>17</v>
      </c>
      <c r="E4735" t="s">
        <v>18</v>
      </c>
      <c r="F4735" t="s">
        <v>34</v>
      </c>
      <c r="G4735" t="s">
        <v>20</v>
      </c>
      <c r="H4735" t="s">
        <v>963</v>
      </c>
      <c r="I4735" t="s">
        <v>22</v>
      </c>
      <c r="N4735" t="s">
        <v>24</v>
      </c>
      <c r="O4735" s="1">
        <v>40880.230243055557</v>
      </c>
    </row>
    <row r="4736" spans="1:15" x14ac:dyDescent="0.35">
      <c r="A4736" t="s">
        <v>15</v>
      </c>
      <c r="B4736" t="s">
        <v>25</v>
      </c>
      <c r="C4736">
        <v>964850</v>
      </c>
      <c r="D4736" t="s">
        <v>17</v>
      </c>
      <c r="E4736" t="s">
        <v>18</v>
      </c>
      <c r="G4736" t="s">
        <v>20</v>
      </c>
      <c r="H4736" t="s">
        <v>1548</v>
      </c>
      <c r="I4736" t="s">
        <v>22</v>
      </c>
      <c r="N4736" t="s">
        <v>24</v>
      </c>
      <c r="O4736" s="1">
        <v>40880.235405092593</v>
      </c>
    </row>
    <row r="4737" spans="1:15" x14ac:dyDescent="0.35">
      <c r="A4737" t="s">
        <v>972</v>
      </c>
      <c r="B4737" t="s">
        <v>25</v>
      </c>
      <c r="C4737">
        <v>801208</v>
      </c>
      <c r="D4737" t="s">
        <v>73</v>
      </c>
      <c r="E4737" t="s">
        <v>18</v>
      </c>
      <c r="F4737" t="s">
        <v>96</v>
      </c>
      <c r="G4737" t="s">
        <v>20</v>
      </c>
      <c r="H4737" t="s">
        <v>2462</v>
      </c>
      <c r="I4737" t="s">
        <v>22</v>
      </c>
      <c r="L4737" t="s">
        <v>2463</v>
      </c>
      <c r="N4737" t="s">
        <v>24</v>
      </c>
      <c r="O4737" s="1">
        <v>40880.445138888892</v>
      </c>
    </row>
    <row r="4738" spans="1:15" x14ac:dyDescent="0.35">
      <c r="A4738" t="s">
        <v>59</v>
      </c>
      <c r="B4738" t="s">
        <v>25</v>
      </c>
      <c r="C4738">
        <v>3915</v>
      </c>
      <c r="D4738" t="s">
        <v>17</v>
      </c>
      <c r="E4738" t="s">
        <v>18</v>
      </c>
      <c r="F4738" t="s">
        <v>19</v>
      </c>
      <c r="G4738" t="s">
        <v>27</v>
      </c>
      <c r="H4738" t="s">
        <v>227</v>
      </c>
      <c r="I4738" t="s">
        <v>22</v>
      </c>
      <c r="M4738" t="s">
        <v>228</v>
      </c>
      <c r="N4738" t="s">
        <v>24</v>
      </c>
      <c r="O4738" s="1">
        <v>40880.50608796296</v>
      </c>
    </row>
    <row r="4739" spans="1:15" x14ac:dyDescent="0.35">
      <c r="A4739" t="s">
        <v>15</v>
      </c>
      <c r="B4739" t="s">
        <v>16</v>
      </c>
      <c r="C4739">
        <v>76644</v>
      </c>
      <c r="D4739" t="s">
        <v>17</v>
      </c>
      <c r="E4739" t="s">
        <v>18</v>
      </c>
      <c r="F4739" t="s">
        <v>19</v>
      </c>
      <c r="G4739" t="s">
        <v>27</v>
      </c>
      <c r="H4739" t="s">
        <v>369</v>
      </c>
      <c r="I4739" t="s">
        <v>22</v>
      </c>
      <c r="J4739" t="s">
        <v>636</v>
      </c>
      <c r="N4739" t="s">
        <v>24</v>
      </c>
      <c r="O4739" s="1">
        <v>40880.577407407407</v>
      </c>
    </row>
    <row r="4740" spans="1:15" x14ac:dyDescent="0.35">
      <c r="A4740" t="s">
        <v>15</v>
      </c>
      <c r="B4740" t="s">
        <v>16</v>
      </c>
      <c r="C4740">
        <v>352299</v>
      </c>
      <c r="D4740" t="s">
        <v>17</v>
      </c>
      <c r="E4740" t="s">
        <v>18</v>
      </c>
      <c r="F4740" t="s">
        <v>34</v>
      </c>
      <c r="G4740" t="s">
        <v>20</v>
      </c>
      <c r="H4740" t="s">
        <v>1684</v>
      </c>
      <c r="I4740" t="s">
        <v>22</v>
      </c>
      <c r="N4740" t="s">
        <v>24</v>
      </c>
      <c r="O4740" s="1">
        <v>40880.712094907409</v>
      </c>
    </row>
    <row r="4741" spans="1:15" x14ac:dyDescent="0.35">
      <c r="A4741" t="s">
        <v>15</v>
      </c>
      <c r="B4741" t="s">
        <v>25</v>
      </c>
      <c r="C4741">
        <v>785145</v>
      </c>
      <c r="D4741" t="s">
        <v>17</v>
      </c>
      <c r="E4741" t="s">
        <v>18</v>
      </c>
      <c r="F4741" t="s">
        <v>19</v>
      </c>
      <c r="G4741" t="s">
        <v>20</v>
      </c>
      <c r="H4741" t="s">
        <v>28</v>
      </c>
      <c r="I4741" t="s">
        <v>22</v>
      </c>
      <c r="N4741" t="s">
        <v>24</v>
      </c>
      <c r="O4741" s="1">
        <v>40881.02815972222</v>
      </c>
    </row>
    <row r="4742" spans="1:15" x14ac:dyDescent="0.35">
      <c r="A4742" t="s">
        <v>15</v>
      </c>
      <c r="B4742" t="s">
        <v>25</v>
      </c>
      <c r="C4742">
        <v>88201</v>
      </c>
      <c r="D4742" t="s">
        <v>17</v>
      </c>
      <c r="E4742" t="s">
        <v>18</v>
      </c>
      <c r="F4742" t="s">
        <v>19</v>
      </c>
      <c r="G4742" t="s">
        <v>27</v>
      </c>
      <c r="H4742" t="s">
        <v>1035</v>
      </c>
      <c r="I4742" t="s">
        <v>22</v>
      </c>
      <c r="N4742" t="s">
        <v>24</v>
      </c>
      <c r="O4742" s="1">
        <v>40881.141608796293</v>
      </c>
    </row>
    <row r="4743" spans="1:15" x14ac:dyDescent="0.35">
      <c r="B4743" t="s">
        <v>1112</v>
      </c>
      <c r="C4743">
        <v>863577</v>
      </c>
      <c r="D4743" t="s">
        <v>17</v>
      </c>
      <c r="E4743" t="s">
        <v>18</v>
      </c>
      <c r="F4743" t="s">
        <v>34</v>
      </c>
      <c r="G4743" t="s">
        <v>20</v>
      </c>
      <c r="I4743" t="s">
        <v>22</v>
      </c>
      <c r="K4743" t="s">
        <v>139</v>
      </c>
      <c r="N4743" t="s">
        <v>24</v>
      </c>
      <c r="O4743" s="1">
        <v>40881.305023148147</v>
      </c>
    </row>
    <row r="4744" spans="1:15" x14ac:dyDescent="0.35">
      <c r="A4744" t="s">
        <v>972</v>
      </c>
      <c r="B4744" t="s">
        <v>25</v>
      </c>
      <c r="C4744">
        <v>86176</v>
      </c>
      <c r="D4744" t="s">
        <v>17</v>
      </c>
      <c r="E4744" t="s">
        <v>18</v>
      </c>
      <c r="F4744" t="s">
        <v>19</v>
      </c>
      <c r="G4744" t="s">
        <v>27</v>
      </c>
      <c r="H4744" t="s">
        <v>265</v>
      </c>
      <c r="I4744" t="s">
        <v>144</v>
      </c>
      <c r="K4744" t="s">
        <v>250</v>
      </c>
      <c r="M4744" t="s">
        <v>1015</v>
      </c>
      <c r="N4744" t="s">
        <v>24</v>
      </c>
      <c r="O4744" s="1">
        <v>40881.469641203701</v>
      </c>
    </row>
    <row r="4745" spans="1:15" x14ac:dyDescent="0.35">
      <c r="A4745" t="s">
        <v>221</v>
      </c>
      <c r="B4745" t="s">
        <v>25</v>
      </c>
      <c r="C4745">
        <v>11907</v>
      </c>
      <c r="D4745" t="s">
        <v>17</v>
      </c>
      <c r="E4745" t="s">
        <v>18</v>
      </c>
      <c r="G4745" t="s">
        <v>27</v>
      </c>
      <c r="H4745" t="s">
        <v>153</v>
      </c>
      <c r="I4745" t="s">
        <v>22</v>
      </c>
      <c r="K4745" t="s">
        <v>81</v>
      </c>
      <c r="M4745" t="s">
        <v>454</v>
      </c>
      <c r="N4745" t="s">
        <v>34</v>
      </c>
      <c r="O4745" s="1">
        <v>40881.983113425929</v>
      </c>
    </row>
    <row r="4746" spans="1:15" x14ac:dyDescent="0.35">
      <c r="A4746" t="s">
        <v>560</v>
      </c>
      <c r="B4746" t="s">
        <v>25</v>
      </c>
      <c r="C4746">
        <v>559853</v>
      </c>
      <c r="D4746" t="s">
        <v>17</v>
      </c>
      <c r="E4746" t="s">
        <v>18</v>
      </c>
      <c r="F4746" t="s">
        <v>19</v>
      </c>
      <c r="G4746" t="s">
        <v>20</v>
      </c>
      <c r="H4746" t="s">
        <v>258</v>
      </c>
      <c r="I4746" t="s">
        <v>144</v>
      </c>
      <c r="K4746" t="s">
        <v>222</v>
      </c>
      <c r="L4746" s="2">
        <v>24443</v>
      </c>
      <c r="M4746" t="s">
        <v>2100</v>
      </c>
      <c r="N4746" t="s">
        <v>24</v>
      </c>
      <c r="O4746" s="1">
        <v>40882.48715277778</v>
      </c>
    </row>
    <row r="4747" spans="1:15" x14ac:dyDescent="0.35">
      <c r="A4747" t="s">
        <v>15</v>
      </c>
      <c r="B4747" t="s">
        <v>25</v>
      </c>
      <c r="C4747">
        <v>645033</v>
      </c>
      <c r="D4747" t="s">
        <v>17</v>
      </c>
      <c r="E4747" t="s">
        <v>18</v>
      </c>
      <c r="F4747" t="s">
        <v>19</v>
      </c>
      <c r="H4747" t="s">
        <v>1702</v>
      </c>
      <c r="I4747" t="s">
        <v>22</v>
      </c>
      <c r="N4747" t="s">
        <v>24</v>
      </c>
      <c r="O4747" s="1">
        <v>40882.505300925928</v>
      </c>
    </row>
    <row r="4748" spans="1:15" x14ac:dyDescent="0.35">
      <c r="B4748" t="s">
        <v>1112</v>
      </c>
      <c r="C4748">
        <v>635558</v>
      </c>
      <c r="D4748" t="s">
        <v>17</v>
      </c>
      <c r="E4748" t="s">
        <v>18</v>
      </c>
      <c r="H4748" t="s">
        <v>1702</v>
      </c>
      <c r="I4748" t="s">
        <v>22</v>
      </c>
      <c r="N4748" t="s">
        <v>24</v>
      </c>
      <c r="O4748" s="1">
        <v>40882.510671296295</v>
      </c>
    </row>
    <row r="4749" spans="1:15" x14ac:dyDescent="0.35">
      <c r="A4749" t="s">
        <v>560</v>
      </c>
      <c r="B4749" t="s">
        <v>16</v>
      </c>
      <c r="C4749">
        <v>214732</v>
      </c>
      <c r="D4749" t="s">
        <v>17</v>
      </c>
      <c r="E4749" t="s">
        <v>18</v>
      </c>
      <c r="F4749" t="s">
        <v>19</v>
      </c>
      <c r="G4749" t="s">
        <v>20</v>
      </c>
      <c r="I4749" t="s">
        <v>22</v>
      </c>
      <c r="N4749" t="s">
        <v>24</v>
      </c>
      <c r="O4749" s="1">
        <v>40882.582152777781</v>
      </c>
    </row>
    <row r="4750" spans="1:15" x14ac:dyDescent="0.35">
      <c r="A4750" t="s">
        <v>221</v>
      </c>
      <c r="B4750" t="s">
        <v>25</v>
      </c>
      <c r="C4750">
        <v>155651</v>
      </c>
      <c r="D4750" t="s">
        <v>17</v>
      </c>
      <c r="E4750" t="s">
        <v>18</v>
      </c>
      <c r="F4750" t="s">
        <v>19</v>
      </c>
      <c r="G4750" t="s">
        <v>27</v>
      </c>
      <c r="H4750" t="s">
        <v>1256</v>
      </c>
      <c r="I4750" t="s">
        <v>22</v>
      </c>
      <c r="M4750" t="s">
        <v>1257</v>
      </c>
      <c r="N4750" t="s">
        <v>34</v>
      </c>
      <c r="O4750" s="1">
        <v>40882.856458333335</v>
      </c>
    </row>
    <row r="4751" spans="1:15" x14ac:dyDescent="0.35">
      <c r="A4751" t="s">
        <v>15</v>
      </c>
      <c r="B4751" t="s">
        <v>16</v>
      </c>
      <c r="C4751">
        <v>805032</v>
      </c>
      <c r="D4751" t="s">
        <v>17</v>
      </c>
      <c r="E4751" t="s">
        <v>18</v>
      </c>
      <c r="F4751" t="s">
        <v>19</v>
      </c>
      <c r="H4751" t="s">
        <v>630</v>
      </c>
      <c r="I4751" t="s">
        <v>22</v>
      </c>
      <c r="N4751" t="s">
        <v>24</v>
      </c>
      <c r="O4751" s="1">
        <v>40883.098101851851</v>
      </c>
    </row>
    <row r="4752" spans="1:15" x14ac:dyDescent="0.35">
      <c r="A4752" t="s">
        <v>221</v>
      </c>
      <c r="B4752" t="s">
        <v>25</v>
      </c>
      <c r="C4752">
        <v>5773</v>
      </c>
      <c r="D4752" t="s">
        <v>17</v>
      </c>
      <c r="E4752" t="s">
        <v>18</v>
      </c>
      <c r="F4752" t="s">
        <v>19</v>
      </c>
      <c r="G4752" t="s">
        <v>27</v>
      </c>
      <c r="H4752" t="s">
        <v>35</v>
      </c>
      <c r="I4752" t="s">
        <v>22</v>
      </c>
      <c r="J4752">
        <v>460</v>
      </c>
      <c r="K4752" t="s">
        <v>139</v>
      </c>
      <c r="N4752" t="s">
        <v>24</v>
      </c>
      <c r="O4752" s="1">
        <v>40883.23101851852</v>
      </c>
    </row>
    <row r="4753" spans="1:15" x14ac:dyDescent="0.35">
      <c r="A4753" t="s">
        <v>15</v>
      </c>
      <c r="B4753" t="s">
        <v>16</v>
      </c>
      <c r="C4753">
        <v>591812</v>
      </c>
      <c r="D4753" t="s">
        <v>17</v>
      </c>
      <c r="E4753" t="s">
        <v>18</v>
      </c>
      <c r="F4753" t="s">
        <v>96</v>
      </c>
      <c r="G4753" t="s">
        <v>20</v>
      </c>
      <c r="I4753" t="s">
        <v>22</v>
      </c>
      <c r="L4753">
        <v>1966</v>
      </c>
      <c r="N4753" t="s">
        <v>24</v>
      </c>
      <c r="O4753" s="1">
        <v>40883.411307870374</v>
      </c>
    </row>
    <row r="4754" spans="1:15" x14ac:dyDescent="0.35">
      <c r="A4754" t="s">
        <v>15</v>
      </c>
      <c r="B4754" t="s">
        <v>25</v>
      </c>
      <c r="C4754">
        <v>997804</v>
      </c>
      <c r="D4754" t="s">
        <v>17</v>
      </c>
      <c r="E4754" t="s">
        <v>18</v>
      </c>
      <c r="F4754" t="s">
        <v>19</v>
      </c>
      <c r="I4754" t="s">
        <v>22</v>
      </c>
      <c r="N4754" t="s">
        <v>24</v>
      </c>
      <c r="O4754" s="1">
        <v>40883.513449074075</v>
      </c>
    </row>
    <row r="4755" spans="1:15" x14ac:dyDescent="0.35">
      <c r="A4755" t="s">
        <v>314</v>
      </c>
      <c r="B4755" t="s">
        <v>25</v>
      </c>
      <c r="C4755">
        <v>32714</v>
      </c>
      <c r="D4755" t="s">
        <v>17</v>
      </c>
      <c r="E4755" t="s">
        <v>18</v>
      </c>
      <c r="F4755" t="s">
        <v>19</v>
      </c>
      <c r="G4755" t="s">
        <v>27</v>
      </c>
      <c r="H4755" t="s">
        <v>711</v>
      </c>
      <c r="I4755" t="s">
        <v>22</v>
      </c>
      <c r="K4755" t="s">
        <v>197</v>
      </c>
      <c r="N4755" t="s">
        <v>24</v>
      </c>
      <c r="O4755" s="1">
        <v>40883.578356481485</v>
      </c>
    </row>
    <row r="4756" spans="1:15" x14ac:dyDescent="0.35">
      <c r="B4756" t="s">
        <v>25</v>
      </c>
      <c r="C4756">
        <v>836634</v>
      </c>
      <c r="D4756" t="s">
        <v>17</v>
      </c>
      <c r="E4756" t="s">
        <v>18</v>
      </c>
      <c r="F4756" t="s">
        <v>34</v>
      </c>
      <c r="H4756" t="s">
        <v>2541</v>
      </c>
      <c r="I4756" t="s">
        <v>22</v>
      </c>
      <c r="K4756" t="s">
        <v>195</v>
      </c>
      <c r="M4756" t="s">
        <v>2542</v>
      </c>
      <c r="N4756" t="s">
        <v>34</v>
      </c>
      <c r="O4756" s="1">
        <v>40883.632557870369</v>
      </c>
    </row>
    <row r="4757" spans="1:15" x14ac:dyDescent="0.35">
      <c r="A4757" t="s">
        <v>15</v>
      </c>
      <c r="B4757" t="s">
        <v>25</v>
      </c>
      <c r="C4757">
        <v>987554</v>
      </c>
      <c r="D4757" t="s">
        <v>17</v>
      </c>
      <c r="E4757" t="s">
        <v>18</v>
      </c>
      <c r="F4757" t="s">
        <v>19</v>
      </c>
      <c r="I4757" t="s">
        <v>22</v>
      </c>
      <c r="N4757" t="s">
        <v>24</v>
      </c>
      <c r="O4757" s="1">
        <v>40883.653032407405</v>
      </c>
    </row>
    <row r="4758" spans="1:15" x14ac:dyDescent="0.35">
      <c r="A4758" t="s">
        <v>59</v>
      </c>
      <c r="B4758" t="s">
        <v>25</v>
      </c>
      <c r="C4758">
        <v>5373</v>
      </c>
      <c r="D4758" t="s">
        <v>17</v>
      </c>
      <c r="E4758" t="s">
        <v>36</v>
      </c>
      <c r="F4758" t="s">
        <v>19</v>
      </c>
      <c r="G4758" t="s">
        <v>27</v>
      </c>
      <c r="H4758" t="s">
        <v>172</v>
      </c>
      <c r="I4758" t="s">
        <v>86</v>
      </c>
      <c r="J4758">
        <v>450</v>
      </c>
      <c r="K4758" t="s">
        <v>94</v>
      </c>
      <c r="M4758" t="s">
        <v>289</v>
      </c>
      <c r="N4758" t="s">
        <v>24</v>
      </c>
      <c r="O4758" s="1">
        <v>40883.722233796296</v>
      </c>
    </row>
    <row r="4759" spans="1:15" x14ac:dyDescent="0.35">
      <c r="A4759" t="s">
        <v>59</v>
      </c>
      <c r="B4759" t="s">
        <v>25</v>
      </c>
      <c r="C4759">
        <v>9518</v>
      </c>
      <c r="D4759" t="s">
        <v>17</v>
      </c>
      <c r="E4759" t="s">
        <v>18</v>
      </c>
      <c r="F4759" t="s">
        <v>96</v>
      </c>
      <c r="G4759" t="s">
        <v>27</v>
      </c>
      <c r="H4759" t="s">
        <v>407</v>
      </c>
      <c r="I4759" t="s">
        <v>22</v>
      </c>
      <c r="K4759" t="s">
        <v>168</v>
      </c>
      <c r="M4759" t="s">
        <v>365</v>
      </c>
      <c r="N4759" t="s">
        <v>24</v>
      </c>
      <c r="O4759" s="1">
        <v>40883.724814814814</v>
      </c>
    </row>
    <row r="4760" spans="1:15" x14ac:dyDescent="0.35">
      <c r="A4760" t="s">
        <v>15</v>
      </c>
      <c r="B4760" t="s">
        <v>25</v>
      </c>
      <c r="C4760">
        <v>191348</v>
      </c>
      <c r="D4760" t="s">
        <v>17</v>
      </c>
      <c r="E4760" t="s">
        <v>18</v>
      </c>
      <c r="F4760" t="s">
        <v>19</v>
      </c>
      <c r="G4760" t="s">
        <v>20</v>
      </c>
      <c r="H4760" t="s">
        <v>538</v>
      </c>
      <c r="I4760" t="s">
        <v>22</v>
      </c>
      <c r="N4760" t="s">
        <v>24</v>
      </c>
      <c r="O4760" s="1">
        <v>40884.430543981478</v>
      </c>
    </row>
    <row r="4761" spans="1:15" x14ac:dyDescent="0.35">
      <c r="A4761" t="s">
        <v>560</v>
      </c>
      <c r="B4761" t="s">
        <v>25</v>
      </c>
      <c r="C4761">
        <v>617883</v>
      </c>
      <c r="D4761" t="s">
        <v>17</v>
      </c>
      <c r="E4761" t="s">
        <v>18</v>
      </c>
      <c r="F4761" t="s">
        <v>19</v>
      </c>
      <c r="G4761" t="s">
        <v>20</v>
      </c>
      <c r="H4761" t="s">
        <v>28</v>
      </c>
      <c r="I4761" t="s">
        <v>22</v>
      </c>
      <c r="J4761">
        <v>460</v>
      </c>
      <c r="K4761" t="s">
        <v>195</v>
      </c>
      <c r="L4761">
        <v>1965</v>
      </c>
      <c r="M4761" t="s">
        <v>2188</v>
      </c>
      <c r="N4761" t="s">
        <v>24</v>
      </c>
      <c r="O4761" s="1">
        <v>40884.66202546296</v>
      </c>
    </row>
    <row r="4762" spans="1:15" x14ac:dyDescent="0.35">
      <c r="A4762" t="s">
        <v>15</v>
      </c>
      <c r="B4762" t="s">
        <v>25</v>
      </c>
      <c r="C4762">
        <v>601277</v>
      </c>
      <c r="D4762" t="s">
        <v>17</v>
      </c>
      <c r="E4762" t="s">
        <v>18</v>
      </c>
      <c r="F4762" t="s">
        <v>19</v>
      </c>
      <c r="G4762" t="s">
        <v>20</v>
      </c>
      <c r="H4762" t="s">
        <v>2165</v>
      </c>
      <c r="I4762" t="s">
        <v>22</v>
      </c>
      <c r="K4762" t="s">
        <v>282</v>
      </c>
      <c r="N4762" t="s">
        <v>24</v>
      </c>
      <c r="O4762" s="1">
        <v>40885.355763888889</v>
      </c>
    </row>
    <row r="4763" spans="1:15" x14ac:dyDescent="0.35">
      <c r="A4763" t="s">
        <v>560</v>
      </c>
      <c r="B4763" t="s">
        <v>16</v>
      </c>
      <c r="C4763">
        <v>334310</v>
      </c>
      <c r="D4763" t="s">
        <v>17</v>
      </c>
      <c r="E4763" t="s">
        <v>18</v>
      </c>
      <c r="F4763" t="s">
        <v>96</v>
      </c>
      <c r="G4763" t="s">
        <v>20</v>
      </c>
      <c r="H4763" t="s">
        <v>1618</v>
      </c>
      <c r="I4763" t="s">
        <v>114</v>
      </c>
      <c r="K4763" t="s">
        <v>195</v>
      </c>
      <c r="M4763" t="s">
        <v>1619</v>
      </c>
      <c r="N4763" t="s">
        <v>24</v>
      </c>
      <c r="O4763" s="1">
        <v>40886.559039351851</v>
      </c>
    </row>
    <row r="4764" spans="1:15" x14ac:dyDescent="0.35">
      <c r="A4764" t="s">
        <v>327</v>
      </c>
      <c r="B4764" t="s">
        <v>16</v>
      </c>
      <c r="C4764">
        <v>404691</v>
      </c>
      <c r="D4764" t="s">
        <v>17</v>
      </c>
      <c r="E4764" t="s">
        <v>18</v>
      </c>
      <c r="F4764" t="s">
        <v>19</v>
      </c>
      <c r="I4764" t="s">
        <v>22</v>
      </c>
      <c r="N4764" t="s">
        <v>24</v>
      </c>
      <c r="O4764" s="1">
        <v>40887.42591435185</v>
      </c>
    </row>
    <row r="4765" spans="1:15" x14ac:dyDescent="0.35">
      <c r="A4765" t="s">
        <v>15</v>
      </c>
      <c r="B4765" t="s">
        <v>25</v>
      </c>
      <c r="C4765">
        <v>926592</v>
      </c>
      <c r="D4765" t="s">
        <v>17</v>
      </c>
      <c r="E4765" t="s">
        <v>18</v>
      </c>
      <c r="F4765" t="s">
        <v>19</v>
      </c>
      <c r="G4765" t="s">
        <v>20</v>
      </c>
      <c r="I4765" t="s">
        <v>114</v>
      </c>
      <c r="N4765" t="s">
        <v>24</v>
      </c>
      <c r="O4765" s="1">
        <v>40887.511516203704</v>
      </c>
    </row>
    <row r="4766" spans="1:15" x14ac:dyDescent="0.35">
      <c r="A4766" t="s">
        <v>1381</v>
      </c>
      <c r="B4766" t="s">
        <v>25</v>
      </c>
      <c r="C4766">
        <v>674591</v>
      </c>
      <c r="D4766" t="s">
        <v>17</v>
      </c>
      <c r="E4766" t="s">
        <v>18</v>
      </c>
      <c r="F4766" t="s">
        <v>34</v>
      </c>
      <c r="G4766" t="s">
        <v>20</v>
      </c>
      <c r="H4766" t="s">
        <v>2277</v>
      </c>
      <c r="I4766" t="s">
        <v>22</v>
      </c>
      <c r="K4766" t="s">
        <v>197</v>
      </c>
      <c r="L4766" t="s">
        <v>2278</v>
      </c>
      <c r="N4766" t="s">
        <v>24</v>
      </c>
      <c r="O4766" s="1">
        <v>40887.60533564815</v>
      </c>
    </row>
    <row r="4767" spans="1:15" x14ac:dyDescent="0.35">
      <c r="A4767" t="s">
        <v>221</v>
      </c>
      <c r="B4767" t="s">
        <v>25</v>
      </c>
      <c r="C4767">
        <v>11874</v>
      </c>
      <c r="D4767" t="s">
        <v>17</v>
      </c>
      <c r="E4767" t="s">
        <v>18</v>
      </c>
      <c r="F4767" t="s">
        <v>19</v>
      </c>
      <c r="G4767" t="s">
        <v>27</v>
      </c>
      <c r="H4767" t="s">
        <v>451</v>
      </c>
      <c r="I4767" t="s">
        <v>449</v>
      </c>
      <c r="J4767">
        <v>460</v>
      </c>
      <c r="K4767" t="s">
        <v>139</v>
      </c>
      <c r="M4767" t="s">
        <v>452</v>
      </c>
      <c r="N4767" t="s">
        <v>34</v>
      </c>
      <c r="O4767" s="1">
        <v>40888.149814814817</v>
      </c>
    </row>
    <row r="4768" spans="1:15" x14ac:dyDescent="0.35">
      <c r="A4768" t="s">
        <v>15</v>
      </c>
      <c r="B4768" t="s">
        <v>25</v>
      </c>
      <c r="C4768">
        <v>478704</v>
      </c>
      <c r="D4768" t="s">
        <v>17</v>
      </c>
      <c r="E4768" t="s">
        <v>18</v>
      </c>
      <c r="F4768" t="s">
        <v>19</v>
      </c>
      <c r="H4768" t="s">
        <v>1969</v>
      </c>
      <c r="I4768" t="s">
        <v>22</v>
      </c>
      <c r="K4768" t="s">
        <v>132</v>
      </c>
      <c r="M4768" t="s">
        <v>1970</v>
      </c>
      <c r="N4768" t="s">
        <v>24</v>
      </c>
      <c r="O4768" s="1">
        <v>40888.378530092596</v>
      </c>
    </row>
    <row r="4769" spans="1:15" x14ac:dyDescent="0.35">
      <c r="A4769" t="s">
        <v>15</v>
      </c>
      <c r="B4769" t="s">
        <v>25</v>
      </c>
      <c r="C4769">
        <v>896734</v>
      </c>
      <c r="D4769" t="s">
        <v>17</v>
      </c>
      <c r="E4769" t="s">
        <v>18</v>
      </c>
      <c r="F4769" t="s">
        <v>96</v>
      </c>
      <c r="G4769" t="s">
        <v>20</v>
      </c>
      <c r="H4769" t="s">
        <v>913</v>
      </c>
      <c r="I4769" t="s">
        <v>22</v>
      </c>
      <c r="N4769" t="s">
        <v>24</v>
      </c>
      <c r="O4769" s="1">
        <v>40888.465567129628</v>
      </c>
    </row>
    <row r="4770" spans="1:15" x14ac:dyDescent="0.35">
      <c r="A4770" t="s">
        <v>221</v>
      </c>
      <c r="B4770" t="s">
        <v>25</v>
      </c>
      <c r="C4770">
        <v>49737</v>
      </c>
      <c r="D4770" t="s">
        <v>17</v>
      </c>
      <c r="E4770" t="s">
        <v>18</v>
      </c>
      <c r="F4770" t="s">
        <v>19</v>
      </c>
      <c r="G4770" t="s">
        <v>27</v>
      </c>
      <c r="H4770" t="s">
        <v>835</v>
      </c>
      <c r="I4770" t="s">
        <v>22</v>
      </c>
      <c r="N4770" t="s">
        <v>34</v>
      </c>
      <c r="O4770" s="1">
        <v>40888.567395833335</v>
      </c>
    </row>
    <row r="4771" spans="1:15" x14ac:dyDescent="0.35">
      <c r="A4771" t="s">
        <v>221</v>
      </c>
      <c r="B4771" t="s">
        <v>16</v>
      </c>
      <c r="C4771">
        <v>571354</v>
      </c>
      <c r="D4771" t="s">
        <v>17</v>
      </c>
      <c r="E4771" t="s">
        <v>18</v>
      </c>
      <c r="F4771" t="s">
        <v>19</v>
      </c>
      <c r="G4771" t="s">
        <v>20</v>
      </c>
      <c r="H4771" t="s">
        <v>224</v>
      </c>
      <c r="I4771" t="s">
        <v>144</v>
      </c>
      <c r="K4771" t="s">
        <v>926</v>
      </c>
      <c r="L4771">
        <v>1969</v>
      </c>
      <c r="N4771" t="s">
        <v>24</v>
      </c>
      <c r="O4771" s="1">
        <v>40888.644525462965</v>
      </c>
    </row>
    <row r="4772" spans="1:15" x14ac:dyDescent="0.35">
      <c r="A4772" t="s">
        <v>221</v>
      </c>
      <c r="B4772" t="s">
        <v>25</v>
      </c>
      <c r="C4772">
        <v>221969</v>
      </c>
      <c r="D4772" t="s">
        <v>17</v>
      </c>
      <c r="E4772" t="s">
        <v>18</v>
      </c>
      <c r="G4772" t="s">
        <v>27</v>
      </c>
      <c r="H4772" t="s">
        <v>471</v>
      </c>
      <c r="I4772" t="s">
        <v>114</v>
      </c>
      <c r="M4772" t="s">
        <v>1393</v>
      </c>
      <c r="N4772" t="s">
        <v>34</v>
      </c>
      <c r="O4772" s="1">
        <v>40888.731412037036</v>
      </c>
    </row>
    <row r="4773" spans="1:15" x14ac:dyDescent="0.35">
      <c r="A4773" t="s">
        <v>15</v>
      </c>
      <c r="B4773" t="s">
        <v>25</v>
      </c>
      <c r="C4773">
        <v>545601</v>
      </c>
      <c r="D4773" t="s">
        <v>17</v>
      </c>
      <c r="E4773" t="s">
        <v>36</v>
      </c>
      <c r="F4773" t="s">
        <v>19</v>
      </c>
      <c r="G4773" t="s">
        <v>20</v>
      </c>
      <c r="H4773" t="s">
        <v>2067</v>
      </c>
      <c r="I4773" t="s">
        <v>22</v>
      </c>
      <c r="K4773" t="s">
        <v>81</v>
      </c>
      <c r="L4773" t="s">
        <v>204</v>
      </c>
      <c r="N4773" t="s">
        <v>24</v>
      </c>
      <c r="O4773" s="1">
        <v>40888.948067129626</v>
      </c>
    </row>
    <row r="4774" spans="1:15" x14ac:dyDescent="0.35">
      <c r="A4774" t="s">
        <v>560</v>
      </c>
      <c r="B4774" t="s">
        <v>16</v>
      </c>
      <c r="C4774">
        <v>583911</v>
      </c>
      <c r="D4774" t="s">
        <v>17</v>
      </c>
      <c r="E4774" t="s">
        <v>18</v>
      </c>
      <c r="F4774" t="s">
        <v>19</v>
      </c>
      <c r="G4774" t="s">
        <v>20</v>
      </c>
      <c r="H4774" t="s">
        <v>52</v>
      </c>
      <c r="I4774" t="s">
        <v>22</v>
      </c>
      <c r="L4774" t="s">
        <v>2137</v>
      </c>
      <c r="N4774" t="s">
        <v>24</v>
      </c>
      <c r="O4774" s="1">
        <v>40889.219548611109</v>
      </c>
    </row>
    <row r="4775" spans="1:15" x14ac:dyDescent="0.35">
      <c r="A4775" t="s">
        <v>221</v>
      </c>
      <c r="B4775" t="s">
        <v>25</v>
      </c>
      <c r="C4775">
        <v>339787</v>
      </c>
      <c r="D4775" t="s">
        <v>17</v>
      </c>
      <c r="E4775" t="s">
        <v>18</v>
      </c>
      <c r="F4775" t="s">
        <v>19</v>
      </c>
      <c r="G4775" t="s">
        <v>20</v>
      </c>
      <c r="H4775" t="s">
        <v>1650</v>
      </c>
      <c r="I4775" t="s">
        <v>22</v>
      </c>
      <c r="N4775" t="s">
        <v>24</v>
      </c>
      <c r="O4775" s="1">
        <v>40889.361018518517</v>
      </c>
    </row>
    <row r="4776" spans="1:15" x14ac:dyDescent="0.35">
      <c r="A4776" t="s">
        <v>500</v>
      </c>
      <c r="B4776" t="s">
        <v>16</v>
      </c>
      <c r="C4776">
        <v>195314</v>
      </c>
      <c r="D4776" t="s">
        <v>17</v>
      </c>
      <c r="E4776" t="s">
        <v>18</v>
      </c>
      <c r="F4776" t="s">
        <v>19</v>
      </c>
      <c r="G4776" t="s">
        <v>20</v>
      </c>
      <c r="I4776" t="s">
        <v>114</v>
      </c>
      <c r="N4776" t="s">
        <v>24</v>
      </c>
      <c r="O4776" s="1">
        <v>40889.856585648151</v>
      </c>
    </row>
    <row r="4777" spans="1:15" x14ac:dyDescent="0.35">
      <c r="A4777" t="s">
        <v>221</v>
      </c>
      <c r="B4777" t="s">
        <v>25</v>
      </c>
      <c r="C4777">
        <v>332100</v>
      </c>
      <c r="D4777" t="s">
        <v>17</v>
      </c>
      <c r="E4777" t="s">
        <v>18</v>
      </c>
      <c r="F4777" t="s">
        <v>19</v>
      </c>
      <c r="I4777" t="s">
        <v>22</v>
      </c>
      <c r="N4777" t="s">
        <v>24</v>
      </c>
      <c r="O4777" s="1">
        <v>40889.924004629633</v>
      </c>
    </row>
    <row r="4778" spans="1:15" x14ac:dyDescent="0.35">
      <c r="A4778" t="s">
        <v>186</v>
      </c>
      <c r="B4778" t="s">
        <v>25</v>
      </c>
      <c r="C4778">
        <v>12169</v>
      </c>
      <c r="D4778" t="s">
        <v>17</v>
      </c>
      <c r="E4778" t="s">
        <v>18</v>
      </c>
      <c r="F4778" t="s">
        <v>34</v>
      </c>
      <c r="G4778" t="s">
        <v>27</v>
      </c>
      <c r="I4778" t="s">
        <v>22</v>
      </c>
      <c r="N4778" t="s">
        <v>24</v>
      </c>
      <c r="O4778" s="1">
        <v>40890.369872685187</v>
      </c>
    </row>
    <row r="4779" spans="1:15" x14ac:dyDescent="0.35">
      <c r="A4779" t="s">
        <v>15</v>
      </c>
      <c r="B4779" t="s">
        <v>16</v>
      </c>
      <c r="C4779">
        <v>553226</v>
      </c>
      <c r="D4779" t="s">
        <v>17</v>
      </c>
      <c r="E4779" t="s">
        <v>18</v>
      </c>
      <c r="G4779" t="s">
        <v>20</v>
      </c>
      <c r="H4779" t="s">
        <v>791</v>
      </c>
      <c r="I4779" t="s">
        <v>22</v>
      </c>
      <c r="N4779" t="s">
        <v>24</v>
      </c>
      <c r="O4779" s="1">
        <v>40890.414872685185</v>
      </c>
    </row>
    <row r="4780" spans="1:15" x14ac:dyDescent="0.35">
      <c r="A4780" t="s">
        <v>59</v>
      </c>
      <c r="B4780" t="s">
        <v>25</v>
      </c>
      <c r="C4780">
        <v>968788</v>
      </c>
      <c r="D4780" t="s">
        <v>17</v>
      </c>
      <c r="E4780" t="s">
        <v>18</v>
      </c>
      <c r="I4780" t="s">
        <v>22</v>
      </c>
      <c r="N4780" t="s">
        <v>24</v>
      </c>
      <c r="O4780" s="1">
        <v>40890.531944444447</v>
      </c>
    </row>
    <row r="4781" spans="1:15" x14ac:dyDescent="0.35">
      <c r="A4781" t="s">
        <v>327</v>
      </c>
      <c r="B4781" t="s">
        <v>25</v>
      </c>
      <c r="C4781">
        <v>898733</v>
      </c>
      <c r="D4781" t="s">
        <v>17</v>
      </c>
      <c r="E4781" t="s">
        <v>18</v>
      </c>
      <c r="F4781" t="s">
        <v>34</v>
      </c>
      <c r="I4781" t="s">
        <v>22</v>
      </c>
      <c r="N4781" t="s">
        <v>167</v>
      </c>
      <c r="O4781" s="1">
        <v>40891.544305555559</v>
      </c>
    </row>
    <row r="4782" spans="1:15" x14ac:dyDescent="0.35">
      <c r="A4782" t="s">
        <v>15</v>
      </c>
      <c r="B4782" t="s">
        <v>25</v>
      </c>
      <c r="C4782">
        <v>349623</v>
      </c>
      <c r="D4782" t="s">
        <v>17</v>
      </c>
      <c r="E4782" t="s">
        <v>18</v>
      </c>
      <c r="F4782" t="s">
        <v>96</v>
      </c>
      <c r="I4782" t="s">
        <v>22</v>
      </c>
      <c r="N4782" t="s">
        <v>24</v>
      </c>
      <c r="O4782" s="1">
        <v>40891.864502314813</v>
      </c>
    </row>
    <row r="4783" spans="1:15" x14ac:dyDescent="0.35">
      <c r="A4783" t="s">
        <v>15</v>
      </c>
      <c r="B4783" t="s">
        <v>25</v>
      </c>
      <c r="C4783">
        <v>99915</v>
      </c>
      <c r="D4783" t="s">
        <v>17</v>
      </c>
      <c r="E4783" t="s">
        <v>18</v>
      </c>
      <c r="F4783" t="s">
        <v>19</v>
      </c>
      <c r="G4783" t="s">
        <v>27</v>
      </c>
      <c r="I4783" t="s">
        <v>22</v>
      </c>
      <c r="N4783" t="s">
        <v>24</v>
      </c>
      <c r="O4783" s="1">
        <v>40892.571851851855</v>
      </c>
    </row>
    <row r="4784" spans="1:15" x14ac:dyDescent="0.35">
      <c r="A4784" t="s">
        <v>327</v>
      </c>
      <c r="B4784" t="s">
        <v>25</v>
      </c>
      <c r="C4784">
        <v>39139</v>
      </c>
      <c r="D4784" t="s">
        <v>17</v>
      </c>
      <c r="E4784" t="s">
        <v>18</v>
      </c>
      <c r="F4784" t="s">
        <v>19</v>
      </c>
      <c r="H4784" t="s">
        <v>254</v>
      </c>
      <c r="I4784" t="s">
        <v>22</v>
      </c>
      <c r="N4784" t="s">
        <v>24</v>
      </c>
      <c r="O4784" s="1">
        <v>40892.57571759259</v>
      </c>
    </row>
    <row r="4785" spans="1:15" x14ac:dyDescent="0.35">
      <c r="B4785" t="s">
        <v>25</v>
      </c>
      <c r="C4785">
        <v>2566</v>
      </c>
      <c r="D4785" t="s">
        <v>17</v>
      </c>
      <c r="E4785" t="s">
        <v>18</v>
      </c>
      <c r="F4785" t="s">
        <v>96</v>
      </c>
      <c r="G4785" t="s">
        <v>27</v>
      </c>
      <c r="H4785" t="s">
        <v>62</v>
      </c>
      <c r="I4785" t="s">
        <v>22</v>
      </c>
      <c r="K4785" t="s">
        <v>31</v>
      </c>
      <c r="L4785">
        <v>1935</v>
      </c>
      <c r="M4785" t="s">
        <v>181</v>
      </c>
      <c r="N4785" t="s">
        <v>24</v>
      </c>
      <c r="O4785" s="1">
        <v>40892.661226851851</v>
      </c>
    </row>
    <row r="4786" spans="1:15" x14ac:dyDescent="0.35">
      <c r="B4786" t="s">
        <v>16</v>
      </c>
      <c r="C4786">
        <v>283813</v>
      </c>
      <c r="D4786" t="s">
        <v>17</v>
      </c>
      <c r="E4786" t="s">
        <v>18</v>
      </c>
      <c r="G4786" t="s">
        <v>20</v>
      </c>
      <c r="H4786" t="s">
        <v>1533</v>
      </c>
      <c r="I4786" t="s">
        <v>114</v>
      </c>
      <c r="N4786" t="s">
        <v>24</v>
      </c>
      <c r="O4786" s="1">
        <v>40892.723252314812</v>
      </c>
    </row>
    <row r="4787" spans="1:15" x14ac:dyDescent="0.35">
      <c r="A4787" t="s">
        <v>560</v>
      </c>
      <c r="B4787" t="s">
        <v>25</v>
      </c>
      <c r="C4787">
        <v>74405</v>
      </c>
      <c r="D4787" t="s">
        <v>17</v>
      </c>
      <c r="E4787" t="s">
        <v>18</v>
      </c>
      <c r="F4787" t="s">
        <v>19</v>
      </c>
      <c r="G4787" t="s">
        <v>27</v>
      </c>
      <c r="I4787" t="s">
        <v>114</v>
      </c>
      <c r="K4787" t="s">
        <v>195</v>
      </c>
      <c r="N4787" t="s">
        <v>24</v>
      </c>
      <c r="O4787" s="1">
        <v>40892.880960648145</v>
      </c>
    </row>
    <row r="4788" spans="1:15" x14ac:dyDescent="0.35">
      <c r="A4788" t="s">
        <v>221</v>
      </c>
      <c r="B4788" t="s">
        <v>25</v>
      </c>
      <c r="C4788">
        <v>628671</v>
      </c>
      <c r="D4788" t="s">
        <v>17</v>
      </c>
      <c r="E4788" t="s">
        <v>18</v>
      </c>
      <c r="F4788" t="s">
        <v>19</v>
      </c>
      <c r="G4788" t="s">
        <v>20</v>
      </c>
      <c r="H4788" t="s">
        <v>2212</v>
      </c>
      <c r="I4788" t="s">
        <v>22</v>
      </c>
      <c r="M4788" t="s">
        <v>2213</v>
      </c>
      <c r="N4788" t="s">
        <v>24</v>
      </c>
      <c r="O4788" s="1">
        <v>40892.894108796296</v>
      </c>
    </row>
    <row r="4789" spans="1:15" x14ac:dyDescent="0.35">
      <c r="A4789" t="s">
        <v>221</v>
      </c>
      <c r="B4789" t="s">
        <v>25</v>
      </c>
      <c r="C4789">
        <v>851087</v>
      </c>
      <c r="D4789" t="s">
        <v>17</v>
      </c>
      <c r="E4789" t="s">
        <v>18</v>
      </c>
      <c r="F4789" t="s">
        <v>34</v>
      </c>
      <c r="I4789" t="s">
        <v>22</v>
      </c>
      <c r="N4789" t="s">
        <v>24</v>
      </c>
      <c r="O4789" s="1">
        <v>40892.905416666668</v>
      </c>
    </row>
    <row r="4790" spans="1:15" x14ac:dyDescent="0.35">
      <c r="B4790" t="s">
        <v>25</v>
      </c>
      <c r="C4790">
        <v>3207</v>
      </c>
      <c r="D4790" t="s">
        <v>17</v>
      </c>
      <c r="E4790" t="s">
        <v>18</v>
      </c>
      <c r="I4790" t="s">
        <v>22</v>
      </c>
      <c r="M4790" t="s">
        <v>200</v>
      </c>
      <c r="N4790" t="s">
        <v>24</v>
      </c>
      <c r="O4790" s="1">
        <v>40893.03497685185</v>
      </c>
    </row>
    <row r="4791" spans="1:15" x14ac:dyDescent="0.35">
      <c r="A4791" t="s">
        <v>15</v>
      </c>
      <c r="B4791" t="s">
        <v>16</v>
      </c>
      <c r="C4791">
        <v>749395</v>
      </c>
      <c r="D4791" t="s">
        <v>17</v>
      </c>
      <c r="E4791" t="s">
        <v>18</v>
      </c>
      <c r="F4791" t="s">
        <v>19</v>
      </c>
      <c r="G4791" t="s">
        <v>20</v>
      </c>
      <c r="I4791" t="s">
        <v>22</v>
      </c>
      <c r="N4791" t="s">
        <v>24</v>
      </c>
      <c r="O4791" s="1">
        <v>40893.631122685183</v>
      </c>
    </row>
    <row r="4792" spans="1:15" x14ac:dyDescent="0.35">
      <c r="A4792" t="s">
        <v>15</v>
      </c>
      <c r="B4792" t="s">
        <v>25</v>
      </c>
      <c r="C4792">
        <v>690837</v>
      </c>
      <c r="D4792" t="s">
        <v>17</v>
      </c>
      <c r="E4792" t="s">
        <v>18</v>
      </c>
      <c r="F4792" t="s">
        <v>19</v>
      </c>
      <c r="G4792" t="s">
        <v>20</v>
      </c>
      <c r="H4792" t="s">
        <v>2303</v>
      </c>
      <c r="I4792" t="s">
        <v>180</v>
      </c>
      <c r="L4792" t="s">
        <v>2304</v>
      </c>
      <c r="N4792" t="s">
        <v>24</v>
      </c>
      <c r="O4792" s="1">
        <v>40893.80740740741</v>
      </c>
    </row>
    <row r="4793" spans="1:15" x14ac:dyDescent="0.35">
      <c r="A4793" t="s">
        <v>142</v>
      </c>
      <c r="B4793" t="s">
        <v>25</v>
      </c>
      <c r="C4793">
        <v>4574</v>
      </c>
      <c r="D4793" t="s">
        <v>17</v>
      </c>
      <c r="E4793" t="s">
        <v>18</v>
      </c>
      <c r="F4793" t="s">
        <v>19</v>
      </c>
      <c r="H4793" t="s">
        <v>269</v>
      </c>
      <c r="I4793" t="s">
        <v>180</v>
      </c>
      <c r="M4793" t="s">
        <v>270</v>
      </c>
      <c r="N4793" t="s">
        <v>24</v>
      </c>
      <c r="O4793" s="1">
        <v>40894.496932870374</v>
      </c>
    </row>
    <row r="4794" spans="1:15" x14ac:dyDescent="0.35">
      <c r="B4794" t="s">
        <v>25</v>
      </c>
      <c r="C4794">
        <v>128</v>
      </c>
      <c r="D4794" t="s">
        <v>17</v>
      </c>
      <c r="E4794" t="s">
        <v>18</v>
      </c>
      <c r="F4794" t="s">
        <v>34</v>
      </c>
      <c r="I4794" t="s">
        <v>22</v>
      </c>
      <c r="N4794" t="s">
        <v>24</v>
      </c>
      <c r="O4794" s="1">
        <v>40894.593773148146</v>
      </c>
    </row>
    <row r="4795" spans="1:15" x14ac:dyDescent="0.35">
      <c r="A4795" t="s">
        <v>327</v>
      </c>
      <c r="B4795" t="s">
        <v>25</v>
      </c>
      <c r="C4795">
        <v>11808</v>
      </c>
      <c r="D4795" t="s">
        <v>17</v>
      </c>
      <c r="E4795" t="s">
        <v>18</v>
      </c>
      <c r="F4795" t="s">
        <v>19</v>
      </c>
      <c r="G4795" t="s">
        <v>27</v>
      </c>
      <c r="H4795" t="s">
        <v>232</v>
      </c>
      <c r="I4795" t="s">
        <v>449</v>
      </c>
      <c r="K4795" t="s">
        <v>81</v>
      </c>
      <c r="M4795" t="s">
        <v>450</v>
      </c>
      <c r="N4795" t="s">
        <v>24</v>
      </c>
      <c r="O4795" s="1">
        <v>40894.778333333335</v>
      </c>
    </row>
    <row r="4796" spans="1:15" x14ac:dyDescent="0.35">
      <c r="A4796" t="s">
        <v>221</v>
      </c>
      <c r="B4796" t="s">
        <v>25</v>
      </c>
      <c r="C4796">
        <v>104413</v>
      </c>
      <c r="D4796" t="s">
        <v>17</v>
      </c>
      <c r="E4796" t="s">
        <v>18</v>
      </c>
      <c r="F4796" t="s">
        <v>19</v>
      </c>
      <c r="G4796" t="s">
        <v>27</v>
      </c>
      <c r="H4796" t="s">
        <v>56</v>
      </c>
      <c r="I4796" t="s">
        <v>144</v>
      </c>
      <c r="M4796" t="s">
        <v>563</v>
      </c>
      <c r="N4796" t="s">
        <v>34</v>
      </c>
      <c r="O4796" s="1">
        <v>40894.838043981479</v>
      </c>
    </row>
    <row r="4797" spans="1:15" x14ac:dyDescent="0.35">
      <c r="A4797" t="s">
        <v>560</v>
      </c>
      <c r="B4797" t="s">
        <v>16</v>
      </c>
      <c r="C4797">
        <v>144484</v>
      </c>
      <c r="D4797" t="s">
        <v>17</v>
      </c>
      <c r="E4797" t="s">
        <v>18</v>
      </c>
      <c r="F4797" t="s">
        <v>19</v>
      </c>
      <c r="G4797" t="s">
        <v>20</v>
      </c>
      <c r="H4797" t="s">
        <v>234</v>
      </c>
      <c r="I4797" t="s">
        <v>22</v>
      </c>
      <c r="N4797" t="s">
        <v>24</v>
      </c>
      <c r="O4797" s="1">
        <v>40895.050798611112</v>
      </c>
    </row>
    <row r="4798" spans="1:15" x14ac:dyDescent="0.35">
      <c r="A4798" t="s">
        <v>15</v>
      </c>
      <c r="B4798" t="s">
        <v>25</v>
      </c>
      <c r="C4798">
        <v>624769</v>
      </c>
      <c r="D4798" t="s">
        <v>17</v>
      </c>
      <c r="E4798" t="s">
        <v>18</v>
      </c>
      <c r="F4798" t="s">
        <v>34</v>
      </c>
      <c r="G4798" t="s">
        <v>20</v>
      </c>
      <c r="H4798" t="s">
        <v>234</v>
      </c>
      <c r="I4798" t="s">
        <v>22</v>
      </c>
      <c r="N4798" t="s">
        <v>24</v>
      </c>
      <c r="O4798" s="1">
        <v>40895.052442129629</v>
      </c>
    </row>
    <row r="4799" spans="1:15" x14ac:dyDescent="0.35">
      <c r="A4799" t="s">
        <v>327</v>
      </c>
      <c r="B4799" t="s">
        <v>25</v>
      </c>
      <c r="C4799">
        <v>987340</v>
      </c>
      <c r="D4799" t="s">
        <v>17</v>
      </c>
      <c r="E4799" t="s">
        <v>18</v>
      </c>
      <c r="F4799" t="s">
        <v>34</v>
      </c>
      <c r="G4799" t="s">
        <v>20</v>
      </c>
      <c r="H4799" t="s">
        <v>254</v>
      </c>
      <c r="I4799" t="s">
        <v>22</v>
      </c>
      <c r="K4799" t="s">
        <v>195</v>
      </c>
      <c r="N4799" t="s">
        <v>24</v>
      </c>
      <c r="O4799" s="1">
        <v>40895.424768518518</v>
      </c>
    </row>
    <row r="4800" spans="1:15" x14ac:dyDescent="0.35">
      <c r="A4800" t="s">
        <v>15</v>
      </c>
      <c r="B4800" t="s">
        <v>25</v>
      </c>
      <c r="C4800">
        <v>857214</v>
      </c>
      <c r="D4800" t="s">
        <v>17</v>
      </c>
      <c r="E4800" t="s">
        <v>18</v>
      </c>
      <c r="I4800" t="s">
        <v>22</v>
      </c>
      <c r="N4800" t="s">
        <v>24</v>
      </c>
      <c r="O4800" s="1">
        <v>40896.125208333331</v>
      </c>
    </row>
    <row r="4801" spans="1:15" x14ac:dyDescent="0.35">
      <c r="A4801" t="s">
        <v>15</v>
      </c>
      <c r="B4801" t="s">
        <v>25</v>
      </c>
      <c r="C4801">
        <v>802814</v>
      </c>
      <c r="D4801" t="s">
        <v>17</v>
      </c>
      <c r="E4801" t="s">
        <v>18</v>
      </c>
      <c r="F4801" t="s">
        <v>19</v>
      </c>
      <c r="G4801" t="s">
        <v>20</v>
      </c>
      <c r="H4801" t="s">
        <v>689</v>
      </c>
      <c r="I4801" t="s">
        <v>22</v>
      </c>
      <c r="L4801" s="4">
        <v>26724</v>
      </c>
      <c r="N4801" t="s">
        <v>24</v>
      </c>
      <c r="O4801" s="1">
        <v>40896.581608796296</v>
      </c>
    </row>
    <row r="4802" spans="1:15" x14ac:dyDescent="0.35">
      <c r="A4802" t="s">
        <v>759</v>
      </c>
      <c r="B4802" t="s">
        <v>25</v>
      </c>
      <c r="C4802" t="s">
        <v>2930</v>
      </c>
      <c r="D4802" t="s">
        <v>17</v>
      </c>
      <c r="E4802" t="s">
        <v>18</v>
      </c>
      <c r="F4802" t="s">
        <v>34</v>
      </c>
      <c r="H4802" t="s">
        <v>2931</v>
      </c>
      <c r="I4802" t="s">
        <v>22</v>
      </c>
      <c r="M4802" t="s">
        <v>2932</v>
      </c>
      <c r="N4802" t="s">
        <v>24</v>
      </c>
      <c r="O4802" s="1">
        <v>40896.607245370367</v>
      </c>
    </row>
    <row r="4803" spans="1:15" x14ac:dyDescent="0.35">
      <c r="A4803" t="s">
        <v>15</v>
      </c>
      <c r="B4803" t="s">
        <v>25</v>
      </c>
      <c r="C4803" t="s">
        <v>2921</v>
      </c>
      <c r="D4803" t="s">
        <v>17</v>
      </c>
      <c r="E4803" t="s">
        <v>18</v>
      </c>
      <c r="F4803" t="s">
        <v>19</v>
      </c>
      <c r="G4803" t="s">
        <v>20</v>
      </c>
      <c r="H4803" t="s">
        <v>2922</v>
      </c>
      <c r="I4803" t="s">
        <v>22</v>
      </c>
      <c r="K4803" t="s">
        <v>81</v>
      </c>
      <c r="N4803" t="s">
        <v>24</v>
      </c>
      <c r="O4803" s="1">
        <v>40896.76829861111</v>
      </c>
    </row>
    <row r="4804" spans="1:15" x14ac:dyDescent="0.35">
      <c r="A4804" t="s">
        <v>15</v>
      </c>
      <c r="B4804" t="s">
        <v>16</v>
      </c>
      <c r="C4804">
        <v>226483</v>
      </c>
      <c r="D4804" t="s">
        <v>17</v>
      </c>
      <c r="E4804" t="s">
        <v>18</v>
      </c>
      <c r="G4804" t="s">
        <v>27</v>
      </c>
      <c r="I4804" t="s">
        <v>22</v>
      </c>
      <c r="N4804" t="s">
        <v>24</v>
      </c>
      <c r="O4804" s="1">
        <v>40897.288715277777</v>
      </c>
    </row>
    <row r="4805" spans="1:15" x14ac:dyDescent="0.35">
      <c r="A4805" t="s">
        <v>15</v>
      </c>
      <c r="B4805" t="s">
        <v>16</v>
      </c>
      <c r="C4805" t="s">
        <v>2812</v>
      </c>
      <c r="D4805" t="s">
        <v>17</v>
      </c>
      <c r="E4805" t="s">
        <v>18</v>
      </c>
      <c r="F4805" t="s">
        <v>19</v>
      </c>
      <c r="G4805" t="s">
        <v>20</v>
      </c>
      <c r="H4805" t="s">
        <v>2813</v>
      </c>
      <c r="I4805" t="s">
        <v>22</v>
      </c>
      <c r="N4805" t="s">
        <v>24</v>
      </c>
      <c r="O4805" s="1">
        <v>40897.687662037039</v>
      </c>
    </row>
    <row r="4806" spans="1:15" x14ac:dyDescent="0.35">
      <c r="A4806" t="s">
        <v>560</v>
      </c>
      <c r="B4806" t="s">
        <v>25</v>
      </c>
      <c r="C4806">
        <v>137559</v>
      </c>
      <c r="D4806" t="s">
        <v>17</v>
      </c>
      <c r="E4806" t="s">
        <v>18</v>
      </c>
      <c r="F4806" t="s">
        <v>19</v>
      </c>
      <c r="G4806" t="s">
        <v>27</v>
      </c>
      <c r="H4806" t="s">
        <v>1193</v>
      </c>
      <c r="I4806" t="s">
        <v>22</v>
      </c>
      <c r="K4806" t="s">
        <v>195</v>
      </c>
      <c r="N4806" t="s">
        <v>24</v>
      </c>
      <c r="O4806" s="1">
        <v>40898.030057870368</v>
      </c>
    </row>
    <row r="4807" spans="1:15" x14ac:dyDescent="0.35">
      <c r="A4807" t="s">
        <v>327</v>
      </c>
      <c r="B4807" t="s">
        <v>16</v>
      </c>
      <c r="C4807">
        <v>139173</v>
      </c>
      <c r="D4807" t="s">
        <v>17</v>
      </c>
      <c r="E4807" t="s">
        <v>18</v>
      </c>
      <c r="F4807" t="s">
        <v>19</v>
      </c>
      <c r="H4807" t="s">
        <v>902</v>
      </c>
      <c r="I4807" t="s">
        <v>22</v>
      </c>
      <c r="N4807" t="s">
        <v>24</v>
      </c>
      <c r="O4807" s="1">
        <v>40898.200925925928</v>
      </c>
    </row>
    <row r="4808" spans="1:15" x14ac:dyDescent="0.35">
      <c r="A4808" t="s">
        <v>500</v>
      </c>
      <c r="B4808" t="s">
        <v>25</v>
      </c>
      <c r="C4808">
        <v>711639</v>
      </c>
      <c r="D4808" t="s">
        <v>17</v>
      </c>
      <c r="E4808" t="s">
        <v>18</v>
      </c>
      <c r="F4808" t="s">
        <v>34</v>
      </c>
      <c r="H4808" t="s">
        <v>510</v>
      </c>
      <c r="I4808" t="s">
        <v>22</v>
      </c>
      <c r="N4808" t="s">
        <v>24</v>
      </c>
      <c r="O4808" s="1">
        <v>40898.975312499999</v>
      </c>
    </row>
    <row r="4809" spans="1:15" x14ac:dyDescent="0.35">
      <c r="A4809" t="s">
        <v>15</v>
      </c>
      <c r="B4809" t="s">
        <v>25</v>
      </c>
      <c r="C4809">
        <v>826778</v>
      </c>
      <c r="D4809" t="s">
        <v>17</v>
      </c>
      <c r="E4809" t="s">
        <v>18</v>
      </c>
      <c r="F4809" t="s">
        <v>19</v>
      </c>
      <c r="H4809" t="s">
        <v>2517</v>
      </c>
      <c r="I4809" t="s">
        <v>22</v>
      </c>
      <c r="N4809" t="s">
        <v>24</v>
      </c>
      <c r="O4809" s="1">
        <v>40899.019791666666</v>
      </c>
    </row>
    <row r="4810" spans="1:15" x14ac:dyDescent="0.35">
      <c r="A4810" t="s">
        <v>15</v>
      </c>
      <c r="B4810" t="s">
        <v>16</v>
      </c>
      <c r="C4810">
        <v>352357</v>
      </c>
      <c r="D4810" t="s">
        <v>17</v>
      </c>
      <c r="E4810" t="s">
        <v>18</v>
      </c>
      <c r="F4810" t="s">
        <v>19</v>
      </c>
      <c r="G4810" t="s">
        <v>20</v>
      </c>
      <c r="H4810" t="s">
        <v>793</v>
      </c>
      <c r="I4810" t="s">
        <v>22</v>
      </c>
      <c r="N4810" t="s">
        <v>24</v>
      </c>
      <c r="O4810" s="1">
        <v>40899.471145833333</v>
      </c>
    </row>
    <row r="4811" spans="1:15" x14ac:dyDescent="0.35">
      <c r="B4811" t="s">
        <v>25</v>
      </c>
      <c r="C4811">
        <v>544808</v>
      </c>
      <c r="D4811" t="s">
        <v>17</v>
      </c>
      <c r="E4811" t="s">
        <v>18</v>
      </c>
      <c r="F4811" t="s">
        <v>19</v>
      </c>
      <c r="H4811" t="s">
        <v>174</v>
      </c>
      <c r="I4811" t="s">
        <v>22</v>
      </c>
      <c r="N4811" t="s">
        <v>24</v>
      </c>
      <c r="O4811" s="1">
        <v>40899.530381944445</v>
      </c>
    </row>
    <row r="4812" spans="1:15" x14ac:dyDescent="0.35">
      <c r="A4812" t="s">
        <v>15</v>
      </c>
      <c r="B4812" t="s">
        <v>25</v>
      </c>
      <c r="C4812">
        <v>255788</v>
      </c>
      <c r="D4812" t="s">
        <v>17</v>
      </c>
      <c r="E4812" t="s">
        <v>18</v>
      </c>
      <c r="F4812" t="s">
        <v>19</v>
      </c>
      <c r="I4812" t="s">
        <v>22</v>
      </c>
      <c r="N4812" t="s">
        <v>24</v>
      </c>
      <c r="O4812" s="1">
        <v>40900.659097222226</v>
      </c>
    </row>
    <row r="4813" spans="1:15" x14ac:dyDescent="0.35">
      <c r="A4813" t="s">
        <v>327</v>
      </c>
      <c r="B4813" t="s">
        <v>16</v>
      </c>
      <c r="C4813">
        <v>72659</v>
      </c>
      <c r="D4813" t="s">
        <v>17</v>
      </c>
      <c r="E4813" t="s">
        <v>18</v>
      </c>
      <c r="F4813" t="s">
        <v>19</v>
      </c>
      <c r="G4813" t="s">
        <v>27</v>
      </c>
      <c r="H4813" t="s">
        <v>369</v>
      </c>
      <c r="I4813" t="s">
        <v>22</v>
      </c>
      <c r="M4813" t="s">
        <v>955</v>
      </c>
      <c r="N4813" t="s">
        <v>24</v>
      </c>
      <c r="O4813" s="1">
        <v>40900.675682870373</v>
      </c>
    </row>
    <row r="4814" spans="1:15" x14ac:dyDescent="0.35">
      <c r="A4814" t="s">
        <v>327</v>
      </c>
      <c r="B4814" t="s">
        <v>25</v>
      </c>
      <c r="C4814">
        <v>22971</v>
      </c>
      <c r="D4814" t="s">
        <v>17</v>
      </c>
      <c r="E4814" t="s">
        <v>18</v>
      </c>
      <c r="F4814" t="s">
        <v>19</v>
      </c>
      <c r="I4814" t="s">
        <v>22</v>
      </c>
      <c r="N4814" t="s">
        <v>24</v>
      </c>
      <c r="O4814" s="1">
        <v>40900.677546296298</v>
      </c>
    </row>
    <row r="4815" spans="1:15" x14ac:dyDescent="0.35">
      <c r="A4815" t="s">
        <v>500</v>
      </c>
      <c r="B4815" t="s">
        <v>25</v>
      </c>
      <c r="C4815">
        <v>36129</v>
      </c>
      <c r="D4815" t="s">
        <v>17</v>
      </c>
      <c r="E4815" t="s">
        <v>18</v>
      </c>
      <c r="G4815" t="s">
        <v>27</v>
      </c>
      <c r="H4815" t="s">
        <v>752</v>
      </c>
      <c r="I4815" t="s">
        <v>22</v>
      </c>
      <c r="N4815" t="s">
        <v>24</v>
      </c>
      <c r="O4815" s="1">
        <v>40900.694618055553</v>
      </c>
    </row>
    <row r="4816" spans="1:15" x14ac:dyDescent="0.35">
      <c r="A4816" t="s">
        <v>327</v>
      </c>
      <c r="B4816" t="s">
        <v>25</v>
      </c>
      <c r="C4816">
        <v>63513</v>
      </c>
      <c r="D4816" t="s">
        <v>17</v>
      </c>
      <c r="E4816" t="s">
        <v>18</v>
      </c>
      <c r="F4816" t="s">
        <v>19</v>
      </c>
      <c r="H4816" t="s">
        <v>915</v>
      </c>
      <c r="I4816" t="s">
        <v>22</v>
      </c>
      <c r="N4816" t="s">
        <v>24</v>
      </c>
      <c r="O4816" s="1">
        <v>40900.962372685186</v>
      </c>
    </row>
    <row r="4817" spans="1:15" x14ac:dyDescent="0.35">
      <c r="A4817" t="s">
        <v>15</v>
      </c>
      <c r="B4817" t="s">
        <v>25</v>
      </c>
      <c r="C4817">
        <v>712333</v>
      </c>
      <c r="D4817" t="s">
        <v>17</v>
      </c>
      <c r="E4817" t="s">
        <v>18</v>
      </c>
      <c r="F4817" t="s">
        <v>19</v>
      </c>
      <c r="G4817" t="s">
        <v>20</v>
      </c>
      <c r="I4817" t="s">
        <v>22</v>
      </c>
      <c r="N4817" t="s">
        <v>24</v>
      </c>
      <c r="O4817" s="1">
        <v>40901.001296296294</v>
      </c>
    </row>
    <row r="4818" spans="1:15" x14ac:dyDescent="0.35">
      <c r="A4818" t="s">
        <v>500</v>
      </c>
      <c r="B4818" t="s">
        <v>25</v>
      </c>
      <c r="C4818">
        <v>564664</v>
      </c>
      <c r="D4818" t="s">
        <v>17</v>
      </c>
      <c r="E4818" t="s">
        <v>18</v>
      </c>
      <c r="F4818" t="s">
        <v>34</v>
      </c>
      <c r="G4818" t="s">
        <v>20</v>
      </c>
      <c r="H4818" t="s">
        <v>156</v>
      </c>
      <c r="I4818" t="s">
        <v>22</v>
      </c>
      <c r="K4818" t="s">
        <v>230</v>
      </c>
      <c r="L4818" t="s">
        <v>2103</v>
      </c>
      <c r="M4818" t="s">
        <v>2104</v>
      </c>
      <c r="N4818" t="s">
        <v>24</v>
      </c>
      <c r="O4818" s="1">
        <v>40901.31318287037</v>
      </c>
    </row>
    <row r="4819" spans="1:15" x14ac:dyDescent="0.35">
      <c r="A4819" t="s">
        <v>15</v>
      </c>
      <c r="B4819" t="s">
        <v>16</v>
      </c>
      <c r="C4819">
        <v>50449</v>
      </c>
      <c r="D4819" t="s">
        <v>17</v>
      </c>
      <c r="E4819" t="s">
        <v>18</v>
      </c>
      <c r="F4819" t="s">
        <v>19</v>
      </c>
      <c r="G4819" t="s">
        <v>27</v>
      </c>
      <c r="H4819" t="s">
        <v>156</v>
      </c>
      <c r="I4819" t="s">
        <v>22</v>
      </c>
      <c r="K4819" t="s">
        <v>195</v>
      </c>
      <c r="N4819" t="s">
        <v>24</v>
      </c>
      <c r="O4819" s="1">
        <v>40901.407083333332</v>
      </c>
    </row>
    <row r="4820" spans="1:15" x14ac:dyDescent="0.35">
      <c r="A4820" t="s">
        <v>186</v>
      </c>
      <c r="B4820" t="s">
        <v>25</v>
      </c>
      <c r="C4820">
        <v>20165</v>
      </c>
      <c r="D4820" t="s">
        <v>17</v>
      </c>
      <c r="E4820" t="s">
        <v>18</v>
      </c>
      <c r="F4820" t="s">
        <v>19</v>
      </c>
      <c r="G4820" t="s">
        <v>27</v>
      </c>
      <c r="H4820" t="s">
        <v>437</v>
      </c>
      <c r="I4820" t="s">
        <v>22</v>
      </c>
      <c r="M4820" t="s">
        <v>584</v>
      </c>
      <c r="N4820" t="s">
        <v>24</v>
      </c>
      <c r="O4820" s="1">
        <v>40901.523923611108</v>
      </c>
    </row>
    <row r="4821" spans="1:15" x14ac:dyDescent="0.35">
      <c r="A4821" t="s">
        <v>15</v>
      </c>
      <c r="B4821" t="s">
        <v>25</v>
      </c>
      <c r="C4821">
        <v>284191</v>
      </c>
      <c r="D4821" t="s">
        <v>17</v>
      </c>
      <c r="E4821" t="s">
        <v>18</v>
      </c>
      <c r="I4821" t="s">
        <v>22</v>
      </c>
      <c r="N4821" t="s">
        <v>24</v>
      </c>
      <c r="O4821" s="1">
        <v>40901.568379629629</v>
      </c>
    </row>
    <row r="4822" spans="1:15" x14ac:dyDescent="0.35">
      <c r="A4822" t="s">
        <v>1381</v>
      </c>
      <c r="B4822" t="s">
        <v>25</v>
      </c>
      <c r="C4822">
        <v>674550</v>
      </c>
      <c r="D4822" t="s">
        <v>17</v>
      </c>
      <c r="E4822" t="s">
        <v>18</v>
      </c>
      <c r="F4822" t="s">
        <v>34</v>
      </c>
      <c r="G4822" t="s">
        <v>20</v>
      </c>
      <c r="H4822" t="s">
        <v>88</v>
      </c>
      <c r="I4822" t="s">
        <v>22</v>
      </c>
      <c r="K4822" t="s">
        <v>197</v>
      </c>
      <c r="N4822" t="s">
        <v>24</v>
      </c>
      <c r="O4822" s="1">
        <v>40902.59815972222</v>
      </c>
    </row>
    <row r="4823" spans="1:15" x14ac:dyDescent="0.35">
      <c r="A4823" t="s">
        <v>15</v>
      </c>
      <c r="B4823" t="s">
        <v>16</v>
      </c>
      <c r="C4823">
        <v>351573</v>
      </c>
      <c r="D4823" t="s">
        <v>17</v>
      </c>
      <c r="E4823" t="s">
        <v>18</v>
      </c>
      <c r="I4823" t="s">
        <v>22</v>
      </c>
      <c r="N4823" t="s">
        <v>24</v>
      </c>
      <c r="O4823" s="1">
        <v>40902.835856481484</v>
      </c>
    </row>
    <row r="4824" spans="1:15" x14ac:dyDescent="0.35">
      <c r="A4824" t="s">
        <v>972</v>
      </c>
      <c r="B4824" t="s">
        <v>25</v>
      </c>
      <c r="C4824">
        <v>86738</v>
      </c>
      <c r="D4824" t="s">
        <v>17</v>
      </c>
      <c r="E4824" t="s">
        <v>18</v>
      </c>
      <c r="F4824" t="s">
        <v>19</v>
      </c>
      <c r="G4824" t="s">
        <v>27</v>
      </c>
      <c r="H4824" t="s">
        <v>56</v>
      </c>
      <c r="I4824" t="s">
        <v>114</v>
      </c>
      <c r="M4824" t="s">
        <v>1027</v>
      </c>
      <c r="N4824" t="s">
        <v>24</v>
      </c>
      <c r="O4824" s="1">
        <v>40902.852870370371</v>
      </c>
    </row>
    <row r="4825" spans="1:15" x14ac:dyDescent="0.35">
      <c r="A4825" t="s">
        <v>15</v>
      </c>
      <c r="B4825" t="s">
        <v>25</v>
      </c>
      <c r="C4825">
        <v>210246</v>
      </c>
      <c r="D4825" t="s">
        <v>17</v>
      </c>
      <c r="E4825" t="s">
        <v>18</v>
      </c>
      <c r="F4825" t="s">
        <v>19</v>
      </c>
      <c r="H4825" t="s">
        <v>71</v>
      </c>
      <c r="I4825" t="s">
        <v>22</v>
      </c>
      <c r="N4825" t="s">
        <v>24</v>
      </c>
      <c r="O4825" s="1">
        <v>40903.481990740744</v>
      </c>
    </row>
    <row r="4826" spans="1:15" x14ac:dyDescent="0.35">
      <c r="A4826" t="s">
        <v>314</v>
      </c>
      <c r="B4826" t="s">
        <v>25</v>
      </c>
      <c r="C4826">
        <v>32746</v>
      </c>
      <c r="D4826" t="s">
        <v>17</v>
      </c>
      <c r="E4826" t="s">
        <v>18</v>
      </c>
      <c r="I4826" t="s">
        <v>22</v>
      </c>
      <c r="N4826" t="s">
        <v>24</v>
      </c>
      <c r="O4826" s="1">
        <v>40903.588622685187</v>
      </c>
    </row>
    <row r="4827" spans="1:15" x14ac:dyDescent="0.35">
      <c r="A4827" t="s">
        <v>560</v>
      </c>
      <c r="B4827" t="s">
        <v>25</v>
      </c>
      <c r="C4827">
        <v>718070</v>
      </c>
      <c r="D4827" t="s">
        <v>17</v>
      </c>
      <c r="E4827" t="s">
        <v>18</v>
      </c>
      <c r="F4827" t="s">
        <v>19</v>
      </c>
      <c r="G4827" t="s">
        <v>20</v>
      </c>
      <c r="I4827" t="s">
        <v>22</v>
      </c>
      <c r="N4827" t="s">
        <v>24</v>
      </c>
      <c r="O4827" s="1">
        <v>40904.782673611109</v>
      </c>
    </row>
    <row r="4828" spans="1:15" x14ac:dyDescent="0.35">
      <c r="A4828" t="s">
        <v>15</v>
      </c>
      <c r="B4828" t="s">
        <v>16</v>
      </c>
      <c r="C4828">
        <v>139438</v>
      </c>
      <c r="D4828" t="s">
        <v>17</v>
      </c>
      <c r="E4828" t="s">
        <v>18</v>
      </c>
      <c r="F4828" t="s">
        <v>19</v>
      </c>
      <c r="G4828" t="s">
        <v>27</v>
      </c>
      <c r="H4828" t="s">
        <v>1204</v>
      </c>
      <c r="I4828" t="s">
        <v>22</v>
      </c>
      <c r="N4828" t="s">
        <v>24</v>
      </c>
      <c r="O4828" s="1">
        <v>40905.533449074072</v>
      </c>
    </row>
    <row r="4829" spans="1:15" x14ac:dyDescent="0.35">
      <c r="A4829" t="s">
        <v>327</v>
      </c>
      <c r="B4829" t="s">
        <v>16</v>
      </c>
      <c r="C4829">
        <v>871140</v>
      </c>
      <c r="D4829" t="s">
        <v>17</v>
      </c>
      <c r="E4829" t="s">
        <v>18</v>
      </c>
      <c r="F4829" t="s">
        <v>34</v>
      </c>
      <c r="G4829" t="s">
        <v>20</v>
      </c>
      <c r="H4829" t="s">
        <v>2614</v>
      </c>
      <c r="I4829" t="s">
        <v>22</v>
      </c>
      <c r="M4829" t="s">
        <v>2615</v>
      </c>
      <c r="N4829" t="s">
        <v>24</v>
      </c>
      <c r="O4829" s="1">
        <v>40905.546493055554</v>
      </c>
    </row>
    <row r="4830" spans="1:15" x14ac:dyDescent="0.35">
      <c r="A4830" t="s">
        <v>15</v>
      </c>
      <c r="B4830" t="s">
        <v>16</v>
      </c>
      <c r="C4830">
        <v>770705</v>
      </c>
      <c r="D4830" t="s">
        <v>17</v>
      </c>
      <c r="E4830" t="s">
        <v>18</v>
      </c>
      <c r="I4830" t="s">
        <v>22</v>
      </c>
      <c r="N4830" t="s">
        <v>24</v>
      </c>
      <c r="O4830" s="1">
        <v>40905.553043981483</v>
      </c>
    </row>
    <row r="4831" spans="1:15" x14ac:dyDescent="0.35">
      <c r="A4831" t="s">
        <v>221</v>
      </c>
      <c r="B4831" t="s">
        <v>25</v>
      </c>
      <c r="C4831">
        <v>307656</v>
      </c>
      <c r="D4831" t="s">
        <v>17</v>
      </c>
      <c r="E4831" t="s">
        <v>18</v>
      </c>
      <c r="F4831" t="s">
        <v>19</v>
      </c>
      <c r="G4831" t="s">
        <v>27</v>
      </c>
      <c r="H4831" t="s">
        <v>98</v>
      </c>
      <c r="I4831" t="s">
        <v>22</v>
      </c>
      <c r="K4831" t="s">
        <v>139</v>
      </c>
      <c r="L4831">
        <v>1960</v>
      </c>
      <c r="N4831" t="s">
        <v>34</v>
      </c>
      <c r="O4831" s="1">
        <v>40905.863958333335</v>
      </c>
    </row>
    <row r="4832" spans="1:15" x14ac:dyDescent="0.35">
      <c r="A4832" t="s">
        <v>186</v>
      </c>
      <c r="B4832" t="s">
        <v>1112</v>
      </c>
      <c r="C4832">
        <v>977256</v>
      </c>
      <c r="D4832" t="s">
        <v>17</v>
      </c>
      <c r="E4832" t="s">
        <v>18</v>
      </c>
      <c r="F4832" t="s">
        <v>19</v>
      </c>
      <c r="H4832" t="s">
        <v>2764</v>
      </c>
      <c r="I4832" t="s">
        <v>22</v>
      </c>
      <c r="N4832" t="s">
        <v>24</v>
      </c>
      <c r="O4832" s="1">
        <v>40906.650277777779</v>
      </c>
    </row>
    <row r="4833" spans="1:15" x14ac:dyDescent="0.35">
      <c r="A4833" t="s">
        <v>221</v>
      </c>
      <c r="B4833" t="s">
        <v>16</v>
      </c>
      <c r="C4833">
        <v>8014</v>
      </c>
      <c r="D4833" t="s">
        <v>17</v>
      </c>
      <c r="E4833" t="s">
        <v>18</v>
      </c>
      <c r="F4833" t="s">
        <v>34</v>
      </c>
      <c r="G4833" t="s">
        <v>27</v>
      </c>
      <c r="H4833" t="s">
        <v>224</v>
      </c>
      <c r="I4833" t="s">
        <v>22</v>
      </c>
      <c r="K4833" t="s">
        <v>84</v>
      </c>
      <c r="N4833" t="s">
        <v>34</v>
      </c>
      <c r="O4833" s="1">
        <v>40906.918541666666</v>
      </c>
    </row>
    <row r="4834" spans="1:15" x14ac:dyDescent="0.35">
      <c r="A4834" t="s">
        <v>972</v>
      </c>
      <c r="B4834" t="s">
        <v>25</v>
      </c>
      <c r="C4834">
        <v>330896</v>
      </c>
      <c r="D4834" t="s">
        <v>17</v>
      </c>
      <c r="E4834" t="s">
        <v>18</v>
      </c>
      <c r="F4834" t="s">
        <v>19</v>
      </c>
      <c r="G4834" t="s">
        <v>20</v>
      </c>
      <c r="H4834" t="s">
        <v>37</v>
      </c>
      <c r="I4834" t="s">
        <v>114</v>
      </c>
      <c r="K4834" t="s">
        <v>250</v>
      </c>
      <c r="N4834" t="s">
        <v>24</v>
      </c>
      <c r="O4834" s="1">
        <v>40907.508842592593</v>
      </c>
    </row>
    <row r="4835" spans="1:15" x14ac:dyDescent="0.35">
      <c r="A4835" t="s">
        <v>500</v>
      </c>
      <c r="B4835" t="s">
        <v>16</v>
      </c>
      <c r="C4835">
        <v>115013</v>
      </c>
      <c r="D4835" t="s">
        <v>17</v>
      </c>
      <c r="E4835" t="s">
        <v>18</v>
      </c>
      <c r="F4835" t="s">
        <v>19</v>
      </c>
      <c r="G4835" t="s">
        <v>27</v>
      </c>
      <c r="H4835" t="s">
        <v>56</v>
      </c>
      <c r="I4835" t="s">
        <v>22</v>
      </c>
      <c r="N4835" t="s">
        <v>24</v>
      </c>
      <c r="O4835" s="1">
        <v>40907.827939814815</v>
      </c>
    </row>
    <row r="4836" spans="1:15" x14ac:dyDescent="0.35">
      <c r="A4836" t="s">
        <v>15</v>
      </c>
      <c r="B4836" t="s">
        <v>25</v>
      </c>
      <c r="C4836">
        <v>172720</v>
      </c>
      <c r="D4836" t="s">
        <v>17</v>
      </c>
      <c r="E4836" t="s">
        <v>18</v>
      </c>
      <c r="F4836" t="s">
        <v>19</v>
      </c>
      <c r="I4836" t="s">
        <v>22</v>
      </c>
      <c r="N4836" t="s">
        <v>24</v>
      </c>
      <c r="O4836" s="1">
        <v>40908.411851851852</v>
      </c>
    </row>
    <row r="4837" spans="1:15" x14ac:dyDescent="0.35">
      <c r="A4837" t="s">
        <v>15</v>
      </c>
      <c r="B4837" t="s">
        <v>25</v>
      </c>
      <c r="C4837">
        <v>987944</v>
      </c>
      <c r="D4837" t="s">
        <v>17</v>
      </c>
      <c r="E4837" t="s">
        <v>18</v>
      </c>
      <c r="F4837" t="s">
        <v>19</v>
      </c>
      <c r="G4837" t="s">
        <v>20</v>
      </c>
      <c r="H4837" t="s">
        <v>2783</v>
      </c>
      <c r="I4837" t="s">
        <v>180</v>
      </c>
      <c r="M4837" t="s">
        <v>2784</v>
      </c>
      <c r="N4837" t="s">
        <v>24</v>
      </c>
      <c r="O4837" s="1">
        <v>40909.117523148147</v>
      </c>
    </row>
    <row r="4838" spans="1:15" x14ac:dyDescent="0.35">
      <c r="A4838" t="s">
        <v>15</v>
      </c>
      <c r="B4838" t="s">
        <v>25</v>
      </c>
      <c r="C4838" t="s">
        <v>2980</v>
      </c>
      <c r="D4838" t="s">
        <v>17</v>
      </c>
      <c r="E4838" t="s">
        <v>18</v>
      </c>
      <c r="F4838" t="s">
        <v>19</v>
      </c>
      <c r="G4838" t="s">
        <v>20</v>
      </c>
      <c r="I4838" t="s">
        <v>22</v>
      </c>
      <c r="N4838" t="s">
        <v>24</v>
      </c>
      <c r="O4838" s="1">
        <v>40909.477372685185</v>
      </c>
    </row>
    <row r="4839" spans="1:15" x14ac:dyDescent="0.35">
      <c r="A4839" t="s">
        <v>59</v>
      </c>
      <c r="B4839" t="s">
        <v>25</v>
      </c>
      <c r="C4839">
        <v>1857</v>
      </c>
      <c r="D4839" t="s">
        <v>17</v>
      </c>
      <c r="E4839" t="s">
        <v>18</v>
      </c>
      <c r="F4839" t="s">
        <v>34</v>
      </c>
      <c r="G4839" t="s">
        <v>27</v>
      </c>
      <c r="I4839" t="s">
        <v>22</v>
      </c>
      <c r="N4839" t="s">
        <v>24</v>
      </c>
      <c r="O4839" s="1">
        <v>40909.580520833333</v>
      </c>
    </row>
    <row r="4840" spans="1:15" x14ac:dyDescent="0.35">
      <c r="A4840" t="s">
        <v>15</v>
      </c>
      <c r="B4840" t="s">
        <v>16</v>
      </c>
      <c r="C4840">
        <v>370725</v>
      </c>
      <c r="D4840" t="s">
        <v>17</v>
      </c>
      <c r="E4840" t="s">
        <v>18</v>
      </c>
      <c r="F4840" t="s">
        <v>19</v>
      </c>
      <c r="G4840" t="s">
        <v>20</v>
      </c>
      <c r="H4840" t="s">
        <v>28</v>
      </c>
      <c r="I4840" t="s">
        <v>22</v>
      </c>
      <c r="M4840" t="s">
        <v>1724</v>
      </c>
      <c r="N4840" t="s">
        <v>24</v>
      </c>
      <c r="O4840" s="1">
        <v>40909.793437499997</v>
      </c>
    </row>
    <row r="4841" spans="1:15" x14ac:dyDescent="0.35">
      <c r="A4841" t="s">
        <v>221</v>
      </c>
      <c r="B4841" t="s">
        <v>25</v>
      </c>
      <c r="C4841">
        <v>802406</v>
      </c>
      <c r="D4841" t="s">
        <v>17</v>
      </c>
      <c r="E4841" t="s">
        <v>18</v>
      </c>
      <c r="F4841" t="s">
        <v>34</v>
      </c>
      <c r="G4841" t="s">
        <v>20</v>
      </c>
      <c r="H4841" t="s">
        <v>918</v>
      </c>
      <c r="I4841" t="s">
        <v>22</v>
      </c>
      <c r="J4841">
        <v>406</v>
      </c>
      <c r="K4841" t="s">
        <v>81</v>
      </c>
      <c r="M4841" t="s">
        <v>2468</v>
      </c>
      <c r="N4841" t="s">
        <v>34</v>
      </c>
      <c r="O4841" s="1">
        <v>40910.052754629629</v>
      </c>
    </row>
    <row r="4842" spans="1:15" x14ac:dyDescent="0.35">
      <c r="A4842" t="s">
        <v>221</v>
      </c>
      <c r="B4842" t="s">
        <v>25</v>
      </c>
      <c r="C4842">
        <v>69874</v>
      </c>
      <c r="D4842" t="s">
        <v>17</v>
      </c>
      <c r="E4842" t="s">
        <v>18</v>
      </c>
      <c r="I4842" t="s">
        <v>22</v>
      </c>
      <c r="N4842" t="s">
        <v>24</v>
      </c>
      <c r="O4842" s="1">
        <v>40910.438171296293</v>
      </c>
    </row>
    <row r="4843" spans="1:15" x14ac:dyDescent="0.35">
      <c r="A4843" t="s">
        <v>327</v>
      </c>
      <c r="B4843" t="s">
        <v>25</v>
      </c>
      <c r="C4843">
        <v>11719</v>
      </c>
      <c r="D4843" t="s">
        <v>17</v>
      </c>
      <c r="E4843" t="s">
        <v>18</v>
      </c>
      <c r="G4843" t="s">
        <v>27</v>
      </c>
      <c r="H4843" t="s">
        <v>447</v>
      </c>
      <c r="I4843" t="s">
        <v>22</v>
      </c>
      <c r="M4843" t="s">
        <v>448</v>
      </c>
      <c r="N4843" t="s">
        <v>24</v>
      </c>
      <c r="O4843" s="1">
        <v>40910.481180555558</v>
      </c>
    </row>
    <row r="4844" spans="1:15" x14ac:dyDescent="0.35">
      <c r="A4844" t="s">
        <v>15</v>
      </c>
      <c r="B4844" t="s">
        <v>16</v>
      </c>
      <c r="C4844">
        <v>208968</v>
      </c>
      <c r="D4844" t="s">
        <v>17</v>
      </c>
      <c r="E4844" t="s">
        <v>18</v>
      </c>
      <c r="F4844" t="s">
        <v>19</v>
      </c>
      <c r="G4844" t="s">
        <v>20</v>
      </c>
      <c r="H4844" t="s">
        <v>714</v>
      </c>
      <c r="I4844" t="s">
        <v>22</v>
      </c>
      <c r="N4844" t="s">
        <v>24</v>
      </c>
      <c r="O4844" s="1">
        <v>40910.775370370371</v>
      </c>
    </row>
    <row r="4845" spans="1:15" ht="72.5" x14ac:dyDescent="0.35">
      <c r="A4845" t="s">
        <v>221</v>
      </c>
      <c r="B4845" t="s">
        <v>25</v>
      </c>
      <c r="C4845">
        <v>695382</v>
      </c>
      <c r="D4845" t="s">
        <v>17</v>
      </c>
      <c r="E4845" t="s">
        <v>18</v>
      </c>
      <c r="F4845" t="s">
        <v>19</v>
      </c>
      <c r="G4845" t="s">
        <v>20</v>
      </c>
      <c r="H4845" t="s">
        <v>2313</v>
      </c>
      <c r="I4845" t="s">
        <v>114</v>
      </c>
      <c r="L4845" s="4">
        <v>24990</v>
      </c>
      <c r="M4845" s="3" t="s">
        <v>2314</v>
      </c>
      <c r="N4845" t="s">
        <v>34</v>
      </c>
      <c r="O4845" s="1">
        <v>40911.800439814811</v>
      </c>
    </row>
    <row r="4846" spans="1:15" x14ac:dyDescent="0.35">
      <c r="A4846" t="s">
        <v>560</v>
      </c>
      <c r="B4846" t="s">
        <v>25</v>
      </c>
      <c r="C4846">
        <v>617951</v>
      </c>
      <c r="D4846" t="s">
        <v>17</v>
      </c>
      <c r="E4846" t="s">
        <v>18</v>
      </c>
      <c r="F4846" t="s">
        <v>19</v>
      </c>
      <c r="G4846" t="s">
        <v>20</v>
      </c>
      <c r="I4846" t="s">
        <v>22</v>
      </c>
      <c r="N4846" t="s">
        <v>24</v>
      </c>
      <c r="O4846" s="1">
        <v>40912.046550925923</v>
      </c>
    </row>
    <row r="4847" spans="1:15" x14ac:dyDescent="0.35">
      <c r="A4847" t="s">
        <v>327</v>
      </c>
      <c r="B4847" t="s">
        <v>25</v>
      </c>
      <c r="C4847">
        <v>427946</v>
      </c>
      <c r="D4847" t="s">
        <v>17</v>
      </c>
      <c r="E4847" t="s">
        <v>18</v>
      </c>
      <c r="G4847" t="s">
        <v>20</v>
      </c>
      <c r="I4847" t="s">
        <v>22</v>
      </c>
      <c r="N4847" t="s">
        <v>24</v>
      </c>
      <c r="O4847" s="1">
        <v>40913.517638888887</v>
      </c>
    </row>
    <row r="4848" spans="1:15" x14ac:dyDescent="0.35">
      <c r="A4848" t="s">
        <v>15</v>
      </c>
      <c r="B4848" t="s">
        <v>25</v>
      </c>
      <c r="C4848">
        <v>900277</v>
      </c>
      <c r="D4848" t="s">
        <v>17</v>
      </c>
      <c r="E4848" t="s">
        <v>18</v>
      </c>
      <c r="F4848" t="s">
        <v>19</v>
      </c>
      <c r="I4848" t="s">
        <v>22</v>
      </c>
      <c r="N4848" t="s">
        <v>24</v>
      </c>
      <c r="O4848" s="1">
        <v>40913.560428240744</v>
      </c>
    </row>
    <row r="4849" spans="1:15" x14ac:dyDescent="0.35">
      <c r="A4849" t="s">
        <v>15</v>
      </c>
      <c r="B4849" t="s">
        <v>25</v>
      </c>
      <c r="C4849">
        <v>356840</v>
      </c>
      <c r="D4849" t="s">
        <v>17</v>
      </c>
      <c r="E4849" t="s">
        <v>18</v>
      </c>
      <c r="F4849" t="s">
        <v>19</v>
      </c>
      <c r="G4849" t="s">
        <v>20</v>
      </c>
      <c r="H4849" t="s">
        <v>28</v>
      </c>
      <c r="I4849" t="s">
        <v>22</v>
      </c>
      <c r="N4849" t="s">
        <v>24</v>
      </c>
      <c r="O4849" s="1">
        <v>40913.670324074075</v>
      </c>
    </row>
    <row r="4850" spans="1:15" x14ac:dyDescent="0.35">
      <c r="A4850" t="s">
        <v>15</v>
      </c>
      <c r="B4850" t="s">
        <v>16</v>
      </c>
      <c r="C4850">
        <v>260144</v>
      </c>
      <c r="D4850" t="s">
        <v>17</v>
      </c>
      <c r="E4850" t="s">
        <v>18</v>
      </c>
      <c r="F4850" t="s">
        <v>19</v>
      </c>
      <c r="I4850" t="s">
        <v>22</v>
      </c>
      <c r="N4850" t="s">
        <v>24</v>
      </c>
      <c r="O4850" s="1">
        <v>40913.788078703707</v>
      </c>
    </row>
    <row r="4851" spans="1:15" x14ac:dyDescent="0.35">
      <c r="A4851" t="s">
        <v>15</v>
      </c>
      <c r="B4851" t="s">
        <v>16</v>
      </c>
      <c r="C4851">
        <v>321656</v>
      </c>
      <c r="D4851" t="s">
        <v>17</v>
      </c>
      <c r="E4851" t="s">
        <v>18</v>
      </c>
      <c r="F4851" t="s">
        <v>19</v>
      </c>
      <c r="G4851" t="s">
        <v>20</v>
      </c>
      <c r="H4851" t="s">
        <v>135</v>
      </c>
      <c r="I4851" t="s">
        <v>22</v>
      </c>
      <c r="N4851" t="s">
        <v>24</v>
      </c>
      <c r="O4851" s="1">
        <v>40913.884560185186</v>
      </c>
    </row>
    <row r="4852" spans="1:15" x14ac:dyDescent="0.35">
      <c r="A4852" t="s">
        <v>15</v>
      </c>
      <c r="B4852" t="s">
        <v>25</v>
      </c>
      <c r="C4852">
        <v>272431</v>
      </c>
      <c r="D4852" t="s">
        <v>17</v>
      </c>
      <c r="E4852" t="s">
        <v>18</v>
      </c>
      <c r="F4852" t="s">
        <v>34</v>
      </c>
      <c r="G4852" t="s">
        <v>20</v>
      </c>
      <c r="H4852" t="s">
        <v>211</v>
      </c>
      <c r="I4852" t="s">
        <v>22</v>
      </c>
      <c r="M4852" t="s">
        <v>1494</v>
      </c>
      <c r="N4852" t="s">
        <v>24</v>
      </c>
      <c r="O4852" s="1">
        <v>40914.463877314818</v>
      </c>
    </row>
    <row r="4853" spans="1:15" x14ac:dyDescent="0.35">
      <c r="A4853" t="s">
        <v>327</v>
      </c>
      <c r="B4853" t="s">
        <v>25</v>
      </c>
      <c r="C4853">
        <v>9993</v>
      </c>
      <c r="D4853" t="s">
        <v>17</v>
      </c>
      <c r="E4853" t="s">
        <v>18</v>
      </c>
      <c r="F4853" t="s">
        <v>19</v>
      </c>
      <c r="G4853" t="s">
        <v>27</v>
      </c>
      <c r="H4853" t="s">
        <v>224</v>
      </c>
      <c r="I4853" t="s">
        <v>264</v>
      </c>
      <c r="K4853" t="s">
        <v>31</v>
      </c>
      <c r="M4853" t="s">
        <v>424</v>
      </c>
      <c r="N4853" t="s">
        <v>24</v>
      </c>
      <c r="O4853" s="1">
        <v>40914.866678240738</v>
      </c>
    </row>
    <row r="4854" spans="1:15" x14ac:dyDescent="0.35">
      <c r="A4854" t="s">
        <v>221</v>
      </c>
      <c r="B4854" t="s">
        <v>16</v>
      </c>
      <c r="C4854">
        <v>18501</v>
      </c>
      <c r="D4854" t="s">
        <v>17</v>
      </c>
      <c r="E4854" t="s">
        <v>18</v>
      </c>
      <c r="F4854" t="s">
        <v>96</v>
      </c>
      <c r="G4854" t="s">
        <v>27</v>
      </c>
      <c r="H4854" t="s">
        <v>555</v>
      </c>
      <c r="I4854" t="s">
        <v>22</v>
      </c>
      <c r="K4854" t="s">
        <v>139</v>
      </c>
      <c r="M4854" t="s">
        <v>556</v>
      </c>
      <c r="N4854" t="s">
        <v>24</v>
      </c>
      <c r="O4854" s="1">
        <v>40914.984456018516</v>
      </c>
    </row>
    <row r="4855" spans="1:15" x14ac:dyDescent="0.35">
      <c r="A4855" t="s">
        <v>59</v>
      </c>
      <c r="B4855" t="s">
        <v>1112</v>
      </c>
      <c r="C4855">
        <v>432887</v>
      </c>
      <c r="D4855" t="s">
        <v>17</v>
      </c>
      <c r="E4855" t="s">
        <v>18</v>
      </c>
      <c r="F4855" t="s">
        <v>19</v>
      </c>
      <c r="G4855" t="s">
        <v>20</v>
      </c>
      <c r="H4855" t="s">
        <v>555</v>
      </c>
      <c r="I4855" t="s">
        <v>22</v>
      </c>
      <c r="N4855" t="s">
        <v>24</v>
      </c>
      <c r="O4855" s="1">
        <v>40914.987534722219</v>
      </c>
    </row>
    <row r="4856" spans="1:15" x14ac:dyDescent="0.35">
      <c r="A4856" t="s">
        <v>560</v>
      </c>
      <c r="B4856" t="s">
        <v>25</v>
      </c>
      <c r="C4856">
        <v>78683</v>
      </c>
      <c r="D4856" t="s">
        <v>17</v>
      </c>
      <c r="E4856" t="s">
        <v>18</v>
      </c>
      <c r="F4856" t="s">
        <v>19</v>
      </c>
      <c r="G4856" t="s">
        <v>27</v>
      </c>
      <c r="I4856" t="s">
        <v>22</v>
      </c>
      <c r="K4856" t="s">
        <v>195</v>
      </c>
      <c r="N4856" t="s">
        <v>24</v>
      </c>
      <c r="O4856" s="1">
        <v>40914.997523148151</v>
      </c>
    </row>
    <row r="4857" spans="1:15" x14ac:dyDescent="0.35">
      <c r="A4857" t="s">
        <v>15</v>
      </c>
      <c r="B4857" t="s">
        <v>16</v>
      </c>
      <c r="C4857">
        <v>316233</v>
      </c>
      <c r="D4857" t="s">
        <v>17</v>
      </c>
      <c r="E4857" t="s">
        <v>18</v>
      </c>
      <c r="F4857" t="s">
        <v>19</v>
      </c>
      <c r="G4857" t="s">
        <v>20</v>
      </c>
      <c r="I4857" t="s">
        <v>22</v>
      </c>
      <c r="N4857" t="s">
        <v>24</v>
      </c>
      <c r="O4857" s="1">
        <v>40914.999745370369</v>
      </c>
    </row>
    <row r="4858" spans="1:15" x14ac:dyDescent="0.35">
      <c r="A4858" t="s">
        <v>759</v>
      </c>
      <c r="B4858" t="s">
        <v>25</v>
      </c>
      <c r="C4858">
        <v>985231</v>
      </c>
      <c r="D4858" t="s">
        <v>17</v>
      </c>
      <c r="E4858" t="s">
        <v>191</v>
      </c>
      <c r="F4858" t="s">
        <v>34</v>
      </c>
      <c r="G4858" t="s">
        <v>20</v>
      </c>
      <c r="H4858" t="s">
        <v>914</v>
      </c>
      <c r="I4858" t="s">
        <v>114</v>
      </c>
      <c r="K4858" t="s">
        <v>81</v>
      </c>
      <c r="M4858" t="s">
        <v>2776</v>
      </c>
      <c r="N4858" t="s">
        <v>24</v>
      </c>
      <c r="O4858" s="1">
        <v>40915.644212962965</v>
      </c>
    </row>
    <row r="4859" spans="1:15" x14ac:dyDescent="0.35">
      <c r="A4859" t="s">
        <v>15</v>
      </c>
      <c r="B4859" t="s">
        <v>25</v>
      </c>
      <c r="C4859">
        <v>227577</v>
      </c>
      <c r="D4859" t="s">
        <v>17</v>
      </c>
      <c r="E4859" t="s">
        <v>18</v>
      </c>
      <c r="F4859" t="s">
        <v>19</v>
      </c>
      <c r="G4859" t="s">
        <v>27</v>
      </c>
      <c r="H4859" t="s">
        <v>56</v>
      </c>
      <c r="I4859" t="s">
        <v>22</v>
      </c>
      <c r="L4859" t="s">
        <v>204</v>
      </c>
      <c r="M4859" t="s">
        <v>1406</v>
      </c>
      <c r="N4859" t="s">
        <v>24</v>
      </c>
      <c r="O4859" s="1">
        <v>40915.811944444446</v>
      </c>
    </row>
    <row r="4860" spans="1:15" x14ac:dyDescent="0.35">
      <c r="A4860" t="s">
        <v>221</v>
      </c>
      <c r="B4860" t="s">
        <v>25</v>
      </c>
      <c r="C4860">
        <v>37204</v>
      </c>
      <c r="D4860" t="s">
        <v>17</v>
      </c>
      <c r="E4860" t="s">
        <v>18</v>
      </c>
      <c r="F4860" t="s">
        <v>19</v>
      </c>
      <c r="G4860" t="s">
        <v>27</v>
      </c>
      <c r="H4860" t="s">
        <v>28</v>
      </c>
      <c r="I4860" t="s">
        <v>22</v>
      </c>
      <c r="N4860" t="s">
        <v>34</v>
      </c>
      <c r="O4860" s="1">
        <v>40916.03087962963</v>
      </c>
    </row>
    <row r="4861" spans="1:15" ht="203" x14ac:dyDescent="0.35">
      <c r="A4861" t="s">
        <v>500</v>
      </c>
      <c r="B4861" t="s">
        <v>25</v>
      </c>
      <c r="C4861">
        <v>799794</v>
      </c>
      <c r="D4861" t="s">
        <v>17</v>
      </c>
      <c r="E4861" t="s">
        <v>18</v>
      </c>
      <c r="F4861" t="s">
        <v>34</v>
      </c>
      <c r="G4861" t="s">
        <v>20</v>
      </c>
      <c r="H4861" t="s">
        <v>963</v>
      </c>
      <c r="I4861" t="s">
        <v>22</v>
      </c>
      <c r="M4861" s="3" t="s">
        <v>2458</v>
      </c>
      <c r="N4861" t="s">
        <v>24</v>
      </c>
      <c r="O4861" s="1">
        <v>40916.425208333334</v>
      </c>
    </row>
    <row r="4862" spans="1:15" x14ac:dyDescent="0.35">
      <c r="A4862" t="s">
        <v>221</v>
      </c>
      <c r="B4862" t="s">
        <v>25</v>
      </c>
      <c r="C4862">
        <v>16440</v>
      </c>
      <c r="D4862" t="s">
        <v>17</v>
      </c>
      <c r="E4862" t="s">
        <v>18</v>
      </c>
      <c r="F4862" t="s">
        <v>19</v>
      </c>
      <c r="G4862" t="s">
        <v>27</v>
      </c>
      <c r="H4862" t="s">
        <v>329</v>
      </c>
      <c r="I4862" t="s">
        <v>22</v>
      </c>
      <c r="J4862">
        <v>460</v>
      </c>
      <c r="K4862" t="s">
        <v>230</v>
      </c>
      <c r="L4862">
        <v>1946</v>
      </c>
      <c r="M4862" t="s">
        <v>525</v>
      </c>
      <c r="N4862" t="s">
        <v>167</v>
      </c>
      <c r="O4862" s="1">
        <v>40916.643912037034</v>
      </c>
    </row>
    <row r="4863" spans="1:15" x14ac:dyDescent="0.35">
      <c r="A4863" t="s">
        <v>972</v>
      </c>
      <c r="B4863" t="s">
        <v>25</v>
      </c>
      <c r="C4863">
        <v>470943</v>
      </c>
      <c r="D4863" t="s">
        <v>17</v>
      </c>
      <c r="E4863" t="s">
        <v>18</v>
      </c>
      <c r="F4863" t="s">
        <v>34</v>
      </c>
      <c r="G4863" t="s">
        <v>20</v>
      </c>
      <c r="H4863" t="s">
        <v>329</v>
      </c>
      <c r="I4863" t="s">
        <v>22</v>
      </c>
      <c r="J4863">
        <v>460</v>
      </c>
      <c r="K4863" t="s">
        <v>250</v>
      </c>
      <c r="M4863" t="s">
        <v>1954</v>
      </c>
      <c r="N4863" t="s">
        <v>24</v>
      </c>
      <c r="O4863" s="1">
        <v>40916.647245370368</v>
      </c>
    </row>
    <row r="4864" spans="1:15" ht="101.5" x14ac:dyDescent="0.35">
      <c r="B4864" t="s">
        <v>1112</v>
      </c>
      <c r="C4864">
        <v>495762</v>
      </c>
      <c r="D4864" t="s">
        <v>17</v>
      </c>
      <c r="E4864" t="s">
        <v>18</v>
      </c>
      <c r="F4864" t="s">
        <v>19</v>
      </c>
      <c r="I4864" t="s">
        <v>22</v>
      </c>
      <c r="L4864" t="s">
        <v>1997</v>
      </c>
      <c r="M4864" s="3" t="s">
        <v>1998</v>
      </c>
      <c r="N4864" t="s">
        <v>24</v>
      </c>
      <c r="O4864" s="1">
        <v>40916.647627314815</v>
      </c>
    </row>
    <row r="4865" spans="1:15" x14ac:dyDescent="0.35">
      <c r="A4865" t="s">
        <v>221</v>
      </c>
      <c r="B4865" t="s">
        <v>25</v>
      </c>
      <c r="C4865">
        <v>493434</v>
      </c>
      <c r="D4865" t="s">
        <v>17</v>
      </c>
      <c r="E4865" t="s">
        <v>18</v>
      </c>
      <c r="F4865" t="s">
        <v>19</v>
      </c>
      <c r="G4865" t="s">
        <v>20</v>
      </c>
      <c r="H4865" t="s">
        <v>56</v>
      </c>
      <c r="I4865" t="s">
        <v>114</v>
      </c>
      <c r="J4865" t="s">
        <v>636</v>
      </c>
      <c r="K4865" t="s">
        <v>132</v>
      </c>
      <c r="M4865" t="s">
        <v>1995</v>
      </c>
      <c r="N4865" t="s">
        <v>34</v>
      </c>
      <c r="O4865" s="1">
        <v>40916.652083333334</v>
      </c>
    </row>
    <row r="4866" spans="1:15" x14ac:dyDescent="0.35">
      <c r="A4866" t="s">
        <v>221</v>
      </c>
      <c r="B4866" t="s">
        <v>25</v>
      </c>
      <c r="C4866">
        <v>530394</v>
      </c>
      <c r="D4866" t="s">
        <v>17</v>
      </c>
      <c r="E4866" t="s">
        <v>18</v>
      </c>
      <c r="F4866" t="s">
        <v>19</v>
      </c>
      <c r="G4866" t="s">
        <v>20</v>
      </c>
      <c r="H4866" t="s">
        <v>28</v>
      </c>
      <c r="I4866" t="s">
        <v>22</v>
      </c>
      <c r="L4866" t="s">
        <v>2047</v>
      </c>
      <c r="N4866" t="s">
        <v>24</v>
      </c>
      <c r="O4866" s="1">
        <v>40916.796469907407</v>
      </c>
    </row>
    <row r="4867" spans="1:15" x14ac:dyDescent="0.35">
      <c r="A4867" t="s">
        <v>15</v>
      </c>
      <c r="B4867" t="s">
        <v>25</v>
      </c>
      <c r="C4867">
        <v>782252</v>
      </c>
      <c r="D4867" t="s">
        <v>17</v>
      </c>
      <c r="E4867" t="s">
        <v>18</v>
      </c>
      <c r="F4867" t="s">
        <v>19</v>
      </c>
      <c r="I4867" t="s">
        <v>22</v>
      </c>
      <c r="N4867" t="s">
        <v>24</v>
      </c>
      <c r="O4867" s="1">
        <v>40917.152673611112</v>
      </c>
    </row>
    <row r="4868" spans="1:15" x14ac:dyDescent="0.35">
      <c r="A4868" t="s">
        <v>327</v>
      </c>
      <c r="B4868" t="s">
        <v>25</v>
      </c>
      <c r="C4868">
        <v>403971</v>
      </c>
      <c r="D4868" t="s">
        <v>17</v>
      </c>
      <c r="E4868" t="s">
        <v>18</v>
      </c>
      <c r="I4868" t="s">
        <v>22</v>
      </c>
      <c r="N4868" t="s">
        <v>24</v>
      </c>
      <c r="O4868" s="1">
        <v>40917.840046296296</v>
      </c>
    </row>
    <row r="4869" spans="1:15" x14ac:dyDescent="0.35">
      <c r="A4869" t="s">
        <v>15</v>
      </c>
      <c r="B4869" t="s">
        <v>16</v>
      </c>
      <c r="C4869">
        <v>395027</v>
      </c>
      <c r="D4869" t="s">
        <v>17</v>
      </c>
      <c r="E4869" t="s">
        <v>18</v>
      </c>
      <c r="I4869" t="s">
        <v>22</v>
      </c>
      <c r="N4869" t="s">
        <v>24</v>
      </c>
      <c r="O4869" s="1">
        <v>40917.909386574072</v>
      </c>
    </row>
    <row r="4870" spans="1:15" x14ac:dyDescent="0.35">
      <c r="A4870" t="s">
        <v>2482</v>
      </c>
      <c r="B4870" t="s">
        <v>25</v>
      </c>
      <c r="C4870">
        <v>898181</v>
      </c>
      <c r="D4870" t="s">
        <v>17</v>
      </c>
      <c r="E4870" t="s">
        <v>18</v>
      </c>
      <c r="F4870" t="s">
        <v>19</v>
      </c>
      <c r="G4870" t="s">
        <v>20</v>
      </c>
      <c r="H4870" t="s">
        <v>2668</v>
      </c>
      <c r="I4870" t="s">
        <v>22</v>
      </c>
      <c r="M4870" t="s">
        <v>2669</v>
      </c>
      <c r="N4870" t="s">
        <v>24</v>
      </c>
      <c r="O4870" s="1">
        <v>40919.457858796297</v>
      </c>
    </row>
    <row r="4871" spans="1:15" x14ac:dyDescent="0.35">
      <c r="A4871" t="s">
        <v>15</v>
      </c>
      <c r="B4871" t="s">
        <v>25</v>
      </c>
      <c r="C4871">
        <v>129012</v>
      </c>
      <c r="D4871" t="s">
        <v>17</v>
      </c>
      <c r="E4871" t="s">
        <v>18</v>
      </c>
      <c r="F4871" t="s">
        <v>19</v>
      </c>
      <c r="G4871" t="s">
        <v>27</v>
      </c>
      <c r="H4871" t="s">
        <v>298</v>
      </c>
      <c r="I4871" t="s">
        <v>114</v>
      </c>
      <c r="N4871" t="s">
        <v>24</v>
      </c>
      <c r="O4871" s="1">
        <v>40919.860567129632</v>
      </c>
    </row>
    <row r="4872" spans="1:15" x14ac:dyDescent="0.35">
      <c r="A4872" t="s">
        <v>500</v>
      </c>
      <c r="B4872" t="s">
        <v>16</v>
      </c>
      <c r="C4872">
        <v>155770</v>
      </c>
      <c r="D4872" t="s">
        <v>17</v>
      </c>
      <c r="E4872" t="s">
        <v>18</v>
      </c>
      <c r="F4872" t="s">
        <v>19</v>
      </c>
      <c r="H4872" t="s">
        <v>358</v>
      </c>
      <c r="I4872" t="s">
        <v>22</v>
      </c>
      <c r="N4872" t="s">
        <v>24</v>
      </c>
      <c r="O4872" s="1">
        <v>40920.278912037036</v>
      </c>
    </row>
    <row r="4873" spans="1:15" x14ac:dyDescent="0.35">
      <c r="B4873" t="s">
        <v>25</v>
      </c>
      <c r="C4873">
        <v>892543</v>
      </c>
      <c r="D4873" t="s">
        <v>17</v>
      </c>
      <c r="E4873" t="s">
        <v>18</v>
      </c>
      <c r="F4873" t="s">
        <v>34</v>
      </c>
      <c r="H4873" t="s">
        <v>2655</v>
      </c>
      <c r="I4873" t="s">
        <v>22</v>
      </c>
      <c r="M4873" t="s">
        <v>2656</v>
      </c>
      <c r="N4873" t="s">
        <v>24</v>
      </c>
      <c r="O4873" s="1">
        <v>40920.425833333335</v>
      </c>
    </row>
    <row r="4874" spans="1:15" x14ac:dyDescent="0.35">
      <c r="A4874" t="s">
        <v>327</v>
      </c>
      <c r="B4874" t="s">
        <v>25</v>
      </c>
      <c r="C4874">
        <v>144698</v>
      </c>
      <c r="D4874" t="s">
        <v>17</v>
      </c>
      <c r="E4874" t="s">
        <v>18</v>
      </c>
      <c r="G4874" t="s">
        <v>27</v>
      </c>
      <c r="H4874" t="s">
        <v>1226</v>
      </c>
      <c r="I4874" t="s">
        <v>114</v>
      </c>
      <c r="N4874" t="s">
        <v>24</v>
      </c>
      <c r="O4874" s="1">
        <v>40921.466886574075</v>
      </c>
    </row>
    <row r="4875" spans="1:15" x14ac:dyDescent="0.35">
      <c r="A4875" t="s">
        <v>15</v>
      </c>
      <c r="B4875" t="s">
        <v>25</v>
      </c>
      <c r="C4875">
        <v>958678</v>
      </c>
      <c r="D4875" t="s">
        <v>17</v>
      </c>
      <c r="E4875" t="s">
        <v>18</v>
      </c>
      <c r="F4875" t="s">
        <v>19</v>
      </c>
      <c r="G4875" t="s">
        <v>20</v>
      </c>
      <c r="H4875" t="s">
        <v>162</v>
      </c>
      <c r="I4875" t="s">
        <v>22</v>
      </c>
      <c r="N4875" t="s">
        <v>24</v>
      </c>
      <c r="O4875" s="1">
        <v>40921.596319444441</v>
      </c>
    </row>
    <row r="4876" spans="1:15" x14ac:dyDescent="0.35">
      <c r="A4876" t="s">
        <v>186</v>
      </c>
      <c r="B4876" t="s">
        <v>25</v>
      </c>
      <c r="C4876">
        <v>10042</v>
      </c>
      <c r="D4876" t="s">
        <v>17</v>
      </c>
      <c r="E4876" t="s">
        <v>18</v>
      </c>
      <c r="F4876" t="s">
        <v>19</v>
      </c>
      <c r="G4876" t="s">
        <v>27</v>
      </c>
      <c r="H4876" t="s">
        <v>224</v>
      </c>
      <c r="I4876" t="s">
        <v>425</v>
      </c>
      <c r="K4876" t="s">
        <v>139</v>
      </c>
      <c r="N4876" t="s">
        <v>24</v>
      </c>
      <c r="O4876" s="1">
        <v>40921.654803240737</v>
      </c>
    </row>
    <row r="4877" spans="1:15" x14ac:dyDescent="0.35">
      <c r="A4877" t="s">
        <v>500</v>
      </c>
      <c r="B4877" t="s">
        <v>25</v>
      </c>
      <c r="C4877">
        <v>57879</v>
      </c>
      <c r="D4877" t="s">
        <v>17</v>
      </c>
      <c r="E4877" t="s">
        <v>18</v>
      </c>
      <c r="F4877" t="s">
        <v>19</v>
      </c>
      <c r="G4877" t="s">
        <v>27</v>
      </c>
      <c r="H4877" t="s">
        <v>54</v>
      </c>
      <c r="I4877" t="s">
        <v>22</v>
      </c>
      <c r="J4877" t="s">
        <v>636</v>
      </c>
      <c r="M4877" t="s">
        <v>882</v>
      </c>
      <c r="N4877" t="s">
        <v>24</v>
      </c>
      <c r="O4877" s="1">
        <v>40922.037314814814</v>
      </c>
    </row>
    <row r="4878" spans="1:15" x14ac:dyDescent="0.35">
      <c r="A4878" t="s">
        <v>15</v>
      </c>
      <c r="B4878" t="s">
        <v>16</v>
      </c>
      <c r="C4878">
        <v>747242</v>
      </c>
      <c r="D4878" t="s">
        <v>17</v>
      </c>
      <c r="E4878" t="s">
        <v>18</v>
      </c>
      <c r="F4878" t="s">
        <v>19</v>
      </c>
      <c r="I4878" t="s">
        <v>22</v>
      </c>
      <c r="N4878" t="s">
        <v>24</v>
      </c>
      <c r="O4878" s="1">
        <v>40922.361203703702</v>
      </c>
    </row>
    <row r="4879" spans="1:15" x14ac:dyDescent="0.35">
      <c r="A4879" t="s">
        <v>221</v>
      </c>
      <c r="B4879" t="s">
        <v>25</v>
      </c>
      <c r="C4879">
        <v>27782</v>
      </c>
      <c r="D4879" t="s">
        <v>17</v>
      </c>
      <c r="E4879" t="s">
        <v>18</v>
      </c>
      <c r="F4879" t="s">
        <v>19</v>
      </c>
      <c r="G4879" t="s">
        <v>27</v>
      </c>
      <c r="H4879" t="s">
        <v>130</v>
      </c>
      <c r="I4879" t="s">
        <v>22</v>
      </c>
      <c r="K4879" t="s">
        <v>195</v>
      </c>
      <c r="N4879" t="s">
        <v>24</v>
      </c>
      <c r="O4879" s="1">
        <v>40922.386145833334</v>
      </c>
    </row>
    <row r="4880" spans="1:15" x14ac:dyDescent="0.35">
      <c r="A4880" t="s">
        <v>500</v>
      </c>
      <c r="B4880" t="s">
        <v>16</v>
      </c>
      <c r="C4880">
        <v>290915</v>
      </c>
      <c r="D4880" t="s">
        <v>17</v>
      </c>
      <c r="E4880" t="s">
        <v>18</v>
      </c>
      <c r="F4880" t="s">
        <v>19</v>
      </c>
      <c r="G4880" t="s">
        <v>20</v>
      </c>
      <c r="I4880" t="s">
        <v>264</v>
      </c>
      <c r="N4880" t="s">
        <v>24</v>
      </c>
      <c r="O4880" s="1">
        <v>40922.444618055553</v>
      </c>
    </row>
    <row r="4881" spans="1:15" x14ac:dyDescent="0.35">
      <c r="A4881" t="s">
        <v>221</v>
      </c>
      <c r="B4881" t="s">
        <v>25</v>
      </c>
      <c r="C4881">
        <v>20663</v>
      </c>
      <c r="D4881" t="s">
        <v>17</v>
      </c>
      <c r="E4881" t="s">
        <v>18</v>
      </c>
      <c r="F4881" t="s">
        <v>19</v>
      </c>
      <c r="G4881" t="s">
        <v>27</v>
      </c>
      <c r="H4881" t="s">
        <v>538</v>
      </c>
      <c r="I4881" t="s">
        <v>22</v>
      </c>
      <c r="N4881" t="s">
        <v>167</v>
      </c>
      <c r="O4881" s="1">
        <v>40922.553449074076</v>
      </c>
    </row>
    <row r="4882" spans="1:15" x14ac:dyDescent="0.35">
      <c r="A4882" t="s">
        <v>500</v>
      </c>
      <c r="B4882" t="s">
        <v>16</v>
      </c>
      <c r="C4882">
        <v>59388</v>
      </c>
      <c r="D4882" t="s">
        <v>17</v>
      </c>
      <c r="E4882" t="s">
        <v>18</v>
      </c>
      <c r="F4882" t="s">
        <v>19</v>
      </c>
      <c r="G4882" t="s">
        <v>27</v>
      </c>
      <c r="H4882" t="s">
        <v>898</v>
      </c>
      <c r="I4882" t="s">
        <v>22</v>
      </c>
      <c r="M4882" t="s">
        <v>899</v>
      </c>
      <c r="N4882" t="s">
        <v>24</v>
      </c>
      <c r="O4882" s="1">
        <v>40922.558680555558</v>
      </c>
    </row>
    <row r="4883" spans="1:15" x14ac:dyDescent="0.35">
      <c r="A4883" t="s">
        <v>15</v>
      </c>
      <c r="B4883" t="s">
        <v>25</v>
      </c>
      <c r="C4883">
        <v>923543</v>
      </c>
      <c r="D4883" t="s">
        <v>17</v>
      </c>
      <c r="E4883" t="s">
        <v>18</v>
      </c>
      <c r="F4883" t="s">
        <v>19</v>
      </c>
      <c r="G4883" t="s">
        <v>20</v>
      </c>
      <c r="H4883" t="s">
        <v>234</v>
      </c>
      <c r="I4883" t="s">
        <v>22</v>
      </c>
      <c r="N4883" t="s">
        <v>24</v>
      </c>
      <c r="O4883" s="1">
        <v>40922.673009259262</v>
      </c>
    </row>
    <row r="4884" spans="1:15" x14ac:dyDescent="0.35">
      <c r="A4884" t="s">
        <v>221</v>
      </c>
      <c r="B4884" t="s">
        <v>25</v>
      </c>
      <c r="C4884">
        <v>3958</v>
      </c>
      <c r="D4884" t="s">
        <v>17</v>
      </c>
      <c r="E4884" t="s">
        <v>18</v>
      </c>
      <c r="F4884" t="s">
        <v>96</v>
      </c>
      <c r="G4884" t="s">
        <v>27</v>
      </c>
      <c r="H4884" t="s">
        <v>234</v>
      </c>
      <c r="I4884" t="s">
        <v>144</v>
      </c>
      <c r="J4884" t="s">
        <v>235</v>
      </c>
      <c r="M4884" t="s">
        <v>236</v>
      </c>
      <c r="N4884" t="s">
        <v>34</v>
      </c>
      <c r="O4884" s="1">
        <v>40922.904976851853</v>
      </c>
    </row>
    <row r="4885" spans="1:15" x14ac:dyDescent="0.35">
      <c r="A4885" t="s">
        <v>327</v>
      </c>
      <c r="B4885" t="s">
        <v>16</v>
      </c>
      <c r="C4885">
        <v>24507</v>
      </c>
      <c r="D4885" t="s">
        <v>17</v>
      </c>
      <c r="E4885" t="s">
        <v>18</v>
      </c>
      <c r="F4885" t="s">
        <v>19</v>
      </c>
      <c r="G4885" t="s">
        <v>27</v>
      </c>
      <c r="H4885" t="s">
        <v>638</v>
      </c>
      <c r="I4885" t="s">
        <v>22</v>
      </c>
      <c r="L4885">
        <v>1947</v>
      </c>
      <c r="M4885" t="s">
        <v>639</v>
      </c>
      <c r="N4885" t="s">
        <v>24</v>
      </c>
      <c r="O4885" s="1">
        <v>40923.476527777777</v>
      </c>
    </row>
    <row r="4886" spans="1:15" x14ac:dyDescent="0.35">
      <c r="A4886" t="s">
        <v>327</v>
      </c>
      <c r="B4886" t="s">
        <v>25</v>
      </c>
      <c r="C4886">
        <v>221823</v>
      </c>
      <c r="D4886" t="s">
        <v>17</v>
      </c>
      <c r="E4886" t="s">
        <v>18</v>
      </c>
      <c r="F4886" t="s">
        <v>19</v>
      </c>
      <c r="I4886" t="s">
        <v>114</v>
      </c>
      <c r="N4886" t="s">
        <v>24</v>
      </c>
      <c r="O4886" s="1">
        <v>40923.500486111108</v>
      </c>
    </row>
    <row r="4887" spans="1:15" x14ac:dyDescent="0.35">
      <c r="A4887" t="s">
        <v>221</v>
      </c>
      <c r="B4887" t="s">
        <v>16</v>
      </c>
      <c r="C4887">
        <v>855956</v>
      </c>
      <c r="D4887" t="s">
        <v>17</v>
      </c>
      <c r="E4887" t="s">
        <v>18</v>
      </c>
      <c r="F4887" t="s">
        <v>34</v>
      </c>
      <c r="G4887" t="s">
        <v>20</v>
      </c>
      <c r="H4887" t="s">
        <v>46</v>
      </c>
      <c r="I4887" t="s">
        <v>22</v>
      </c>
      <c r="K4887" t="s">
        <v>168</v>
      </c>
      <c r="M4887" t="s">
        <v>2580</v>
      </c>
      <c r="N4887" t="s">
        <v>34</v>
      </c>
      <c r="O4887" s="1">
        <v>40923.52144675926</v>
      </c>
    </row>
    <row r="4888" spans="1:15" x14ac:dyDescent="0.35">
      <c r="A4888" t="s">
        <v>15</v>
      </c>
      <c r="B4888" t="s">
        <v>25</v>
      </c>
      <c r="C4888">
        <v>601448</v>
      </c>
      <c r="D4888" t="s">
        <v>17</v>
      </c>
      <c r="E4888" t="s">
        <v>18</v>
      </c>
      <c r="F4888" t="s">
        <v>19</v>
      </c>
      <c r="G4888" t="s">
        <v>20</v>
      </c>
      <c r="H4888" t="s">
        <v>2166</v>
      </c>
      <c r="I4888" t="s">
        <v>22</v>
      </c>
      <c r="K4888" t="s">
        <v>139</v>
      </c>
      <c r="N4888" t="s">
        <v>24</v>
      </c>
      <c r="O4888" s="1">
        <v>40923.562141203707</v>
      </c>
    </row>
    <row r="4889" spans="1:15" x14ac:dyDescent="0.35">
      <c r="A4889" t="s">
        <v>15</v>
      </c>
      <c r="B4889" t="s">
        <v>25</v>
      </c>
      <c r="C4889">
        <v>860667</v>
      </c>
      <c r="D4889" t="s">
        <v>17</v>
      </c>
      <c r="E4889" t="s">
        <v>18</v>
      </c>
      <c r="F4889" t="s">
        <v>19</v>
      </c>
      <c r="H4889" t="s">
        <v>65</v>
      </c>
      <c r="I4889" t="s">
        <v>22</v>
      </c>
      <c r="N4889" t="s">
        <v>24</v>
      </c>
      <c r="O4889" s="1">
        <v>40923.780590277776</v>
      </c>
    </row>
    <row r="4890" spans="1:15" x14ac:dyDescent="0.35">
      <c r="A4890" t="s">
        <v>15</v>
      </c>
      <c r="B4890" t="s">
        <v>16</v>
      </c>
      <c r="C4890">
        <v>659062</v>
      </c>
      <c r="D4890" t="s">
        <v>17</v>
      </c>
      <c r="E4890" t="s">
        <v>18</v>
      </c>
      <c r="F4890" t="s">
        <v>19</v>
      </c>
      <c r="H4890" t="s">
        <v>1100</v>
      </c>
      <c r="I4890" t="s">
        <v>22</v>
      </c>
      <c r="N4890" t="s">
        <v>24</v>
      </c>
      <c r="O4890" s="1">
        <v>40923.785243055558</v>
      </c>
    </row>
    <row r="4891" spans="1:15" x14ac:dyDescent="0.35">
      <c r="A4891" t="s">
        <v>560</v>
      </c>
      <c r="B4891" t="s">
        <v>25</v>
      </c>
      <c r="C4891">
        <v>452326</v>
      </c>
      <c r="D4891" t="s">
        <v>17</v>
      </c>
      <c r="E4891" t="s">
        <v>18</v>
      </c>
      <c r="F4891" t="s">
        <v>19</v>
      </c>
      <c r="G4891" t="s">
        <v>20</v>
      </c>
      <c r="H4891" t="s">
        <v>1912</v>
      </c>
      <c r="I4891" t="s">
        <v>22</v>
      </c>
      <c r="K4891" t="s">
        <v>195</v>
      </c>
      <c r="N4891" t="s">
        <v>24</v>
      </c>
      <c r="O4891" s="1">
        <v>40923.83148148148</v>
      </c>
    </row>
    <row r="4892" spans="1:15" x14ac:dyDescent="0.35">
      <c r="A4892" t="s">
        <v>500</v>
      </c>
      <c r="B4892" t="s">
        <v>16</v>
      </c>
      <c r="C4892">
        <v>149688</v>
      </c>
      <c r="D4892" t="s">
        <v>17</v>
      </c>
      <c r="E4892" t="s">
        <v>18</v>
      </c>
      <c r="F4892" t="s">
        <v>19</v>
      </c>
      <c r="G4892" t="s">
        <v>27</v>
      </c>
      <c r="H4892" t="s">
        <v>369</v>
      </c>
      <c r="I4892" t="s">
        <v>22</v>
      </c>
      <c r="J4892">
        <v>468</v>
      </c>
      <c r="M4892" t="s">
        <v>1241</v>
      </c>
      <c r="N4892" t="s">
        <v>24</v>
      </c>
      <c r="O4892" s="1">
        <v>40923.893819444442</v>
      </c>
    </row>
    <row r="4893" spans="1:15" x14ac:dyDescent="0.35">
      <c r="A4893" t="s">
        <v>15</v>
      </c>
      <c r="B4893" t="s">
        <v>25</v>
      </c>
      <c r="C4893">
        <v>946487</v>
      </c>
      <c r="D4893" t="s">
        <v>17</v>
      </c>
      <c r="E4893" t="s">
        <v>18</v>
      </c>
      <c r="F4893" t="s">
        <v>19</v>
      </c>
      <c r="I4893" t="s">
        <v>144</v>
      </c>
      <c r="N4893" t="s">
        <v>24</v>
      </c>
      <c r="O4893" s="1">
        <v>40924.388703703706</v>
      </c>
    </row>
    <row r="4894" spans="1:15" x14ac:dyDescent="0.35">
      <c r="A4894" t="s">
        <v>15</v>
      </c>
      <c r="B4894" t="s">
        <v>16</v>
      </c>
      <c r="C4894">
        <v>73441</v>
      </c>
      <c r="D4894" t="s">
        <v>17</v>
      </c>
      <c r="E4894" t="s">
        <v>18</v>
      </c>
      <c r="F4894" t="s">
        <v>19</v>
      </c>
      <c r="G4894" t="s">
        <v>27</v>
      </c>
      <c r="H4894" t="s">
        <v>279</v>
      </c>
      <c r="I4894" t="s">
        <v>22</v>
      </c>
      <c r="N4894" t="s">
        <v>24</v>
      </c>
      <c r="O4894" s="1">
        <v>40924.729143518518</v>
      </c>
    </row>
    <row r="4895" spans="1:15" x14ac:dyDescent="0.35">
      <c r="A4895" t="s">
        <v>15</v>
      </c>
      <c r="B4895" t="s">
        <v>16</v>
      </c>
      <c r="C4895">
        <v>229956</v>
      </c>
      <c r="D4895" t="s">
        <v>17</v>
      </c>
      <c r="E4895" t="s">
        <v>18</v>
      </c>
      <c r="F4895" t="s">
        <v>19</v>
      </c>
      <c r="G4895" t="s">
        <v>20</v>
      </c>
      <c r="H4895" t="s">
        <v>279</v>
      </c>
      <c r="I4895" t="s">
        <v>22</v>
      </c>
      <c r="N4895" t="s">
        <v>24</v>
      </c>
      <c r="O4895" s="1">
        <v>40924.73065972222</v>
      </c>
    </row>
    <row r="4896" spans="1:15" x14ac:dyDescent="0.35">
      <c r="A4896" t="s">
        <v>327</v>
      </c>
      <c r="B4896" t="s">
        <v>16</v>
      </c>
      <c r="C4896">
        <v>381670</v>
      </c>
      <c r="D4896" t="s">
        <v>17</v>
      </c>
      <c r="E4896" t="s">
        <v>18</v>
      </c>
      <c r="F4896" t="s">
        <v>19</v>
      </c>
      <c r="G4896" t="s">
        <v>20</v>
      </c>
      <c r="H4896" t="s">
        <v>1743</v>
      </c>
      <c r="I4896" t="s">
        <v>22</v>
      </c>
      <c r="K4896" t="s">
        <v>139</v>
      </c>
      <c r="M4896" t="s">
        <v>1744</v>
      </c>
      <c r="N4896" t="s">
        <v>24</v>
      </c>
      <c r="O4896" s="1">
        <v>40924.736759259256</v>
      </c>
    </row>
    <row r="4897" spans="1:15" x14ac:dyDescent="0.35">
      <c r="A4897" t="s">
        <v>15</v>
      </c>
      <c r="B4897" t="s">
        <v>16</v>
      </c>
      <c r="C4897">
        <v>153516</v>
      </c>
      <c r="D4897" t="s">
        <v>17</v>
      </c>
      <c r="E4897" t="s">
        <v>18</v>
      </c>
      <c r="F4897" t="s">
        <v>19</v>
      </c>
      <c r="I4897" t="s">
        <v>22</v>
      </c>
      <c r="N4897" t="s">
        <v>24</v>
      </c>
      <c r="O4897" s="1">
        <v>40925.246435185189</v>
      </c>
    </row>
    <row r="4898" spans="1:15" x14ac:dyDescent="0.35">
      <c r="A4898" t="s">
        <v>59</v>
      </c>
      <c r="B4898" t="s">
        <v>25</v>
      </c>
      <c r="C4898">
        <v>287</v>
      </c>
      <c r="D4898" t="s">
        <v>17</v>
      </c>
      <c r="E4898" t="s">
        <v>36</v>
      </c>
      <c r="F4898" t="s">
        <v>34</v>
      </c>
      <c r="G4898" t="s">
        <v>27</v>
      </c>
      <c r="H4898" t="s">
        <v>60</v>
      </c>
      <c r="I4898" t="s">
        <v>22</v>
      </c>
      <c r="M4898" t="s">
        <v>61</v>
      </c>
      <c r="N4898" t="s">
        <v>24</v>
      </c>
      <c r="O4898" s="1">
        <v>40925.512928240743</v>
      </c>
    </row>
    <row r="4899" spans="1:15" ht="261" x14ac:dyDescent="0.35">
      <c r="A4899" t="s">
        <v>15</v>
      </c>
      <c r="B4899" t="s">
        <v>16</v>
      </c>
      <c r="C4899">
        <v>316788</v>
      </c>
      <c r="D4899" t="s">
        <v>17</v>
      </c>
      <c r="E4899" t="s">
        <v>18</v>
      </c>
      <c r="F4899" t="s">
        <v>19</v>
      </c>
      <c r="G4899" t="s">
        <v>20</v>
      </c>
      <c r="H4899" t="s">
        <v>88</v>
      </c>
      <c r="I4899" t="s">
        <v>22</v>
      </c>
      <c r="M4899" s="3" t="s">
        <v>1587</v>
      </c>
      <c r="N4899" t="s">
        <v>24</v>
      </c>
      <c r="O4899" s="1">
        <v>40925.567546296297</v>
      </c>
    </row>
    <row r="4900" spans="1:15" x14ac:dyDescent="0.35">
      <c r="A4900" t="s">
        <v>15</v>
      </c>
      <c r="B4900" t="s">
        <v>25</v>
      </c>
      <c r="C4900">
        <v>303834</v>
      </c>
      <c r="D4900" t="s">
        <v>17</v>
      </c>
      <c r="E4900" t="s">
        <v>18</v>
      </c>
      <c r="F4900" t="s">
        <v>96</v>
      </c>
      <c r="G4900" t="s">
        <v>20</v>
      </c>
      <c r="I4900" t="s">
        <v>22</v>
      </c>
      <c r="N4900" t="s">
        <v>24</v>
      </c>
      <c r="O4900" s="1">
        <v>40925.57571759259</v>
      </c>
    </row>
    <row r="4901" spans="1:15" ht="232" x14ac:dyDescent="0.35">
      <c r="A4901" t="s">
        <v>15</v>
      </c>
      <c r="B4901" t="s">
        <v>25</v>
      </c>
      <c r="C4901">
        <v>966385</v>
      </c>
      <c r="D4901" t="s">
        <v>17</v>
      </c>
      <c r="E4901" t="s">
        <v>18</v>
      </c>
      <c r="F4901" t="s">
        <v>19</v>
      </c>
      <c r="G4901" t="s">
        <v>20</v>
      </c>
      <c r="H4901" t="s">
        <v>88</v>
      </c>
      <c r="I4901" t="s">
        <v>22</v>
      </c>
      <c r="M4901" s="3" t="s">
        <v>2754</v>
      </c>
      <c r="N4901" t="s">
        <v>24</v>
      </c>
      <c r="O4901" s="1">
        <v>40925.578321759262</v>
      </c>
    </row>
    <row r="4902" spans="1:15" x14ac:dyDescent="0.35">
      <c r="A4902" t="s">
        <v>759</v>
      </c>
      <c r="B4902" t="s">
        <v>25</v>
      </c>
      <c r="C4902">
        <v>820408</v>
      </c>
      <c r="D4902" t="s">
        <v>17</v>
      </c>
      <c r="E4902" t="s">
        <v>18</v>
      </c>
      <c r="F4902" t="s">
        <v>19</v>
      </c>
      <c r="H4902" t="s">
        <v>392</v>
      </c>
      <c r="I4902" t="s">
        <v>22</v>
      </c>
      <c r="K4902" t="s">
        <v>222</v>
      </c>
      <c r="N4902" t="s">
        <v>24</v>
      </c>
      <c r="O4902" s="1">
        <v>40925.785856481481</v>
      </c>
    </row>
    <row r="4903" spans="1:15" x14ac:dyDescent="0.35">
      <c r="A4903" t="s">
        <v>2482</v>
      </c>
      <c r="B4903" t="s">
        <v>25</v>
      </c>
      <c r="C4903">
        <v>855401</v>
      </c>
      <c r="D4903" t="s">
        <v>17</v>
      </c>
      <c r="E4903" t="s">
        <v>18</v>
      </c>
      <c r="F4903" t="s">
        <v>96</v>
      </c>
      <c r="G4903" t="s">
        <v>20</v>
      </c>
      <c r="H4903" t="s">
        <v>128</v>
      </c>
      <c r="I4903" t="s">
        <v>22</v>
      </c>
      <c r="N4903" t="s">
        <v>24</v>
      </c>
      <c r="O4903" s="1">
        <v>40926.539895833332</v>
      </c>
    </row>
    <row r="4904" spans="1:15" x14ac:dyDescent="0.35">
      <c r="A4904" t="s">
        <v>560</v>
      </c>
      <c r="B4904" t="s">
        <v>25</v>
      </c>
      <c r="C4904">
        <v>379836</v>
      </c>
      <c r="D4904" t="s">
        <v>17</v>
      </c>
      <c r="E4904" t="s">
        <v>18</v>
      </c>
      <c r="F4904" t="s">
        <v>19</v>
      </c>
      <c r="I4904" t="s">
        <v>22</v>
      </c>
      <c r="N4904" t="s">
        <v>24</v>
      </c>
      <c r="O4904" s="1">
        <v>40926.986087962963</v>
      </c>
    </row>
    <row r="4905" spans="1:15" x14ac:dyDescent="0.35">
      <c r="A4905" t="s">
        <v>560</v>
      </c>
      <c r="B4905" t="s">
        <v>25</v>
      </c>
      <c r="C4905">
        <v>107005</v>
      </c>
      <c r="D4905" t="s">
        <v>17</v>
      </c>
      <c r="E4905" t="s">
        <v>18</v>
      </c>
      <c r="F4905" t="s">
        <v>19</v>
      </c>
      <c r="G4905" t="s">
        <v>27</v>
      </c>
      <c r="H4905" t="s">
        <v>135</v>
      </c>
      <c r="I4905" t="s">
        <v>22</v>
      </c>
      <c r="K4905" t="s">
        <v>195</v>
      </c>
      <c r="L4905">
        <v>1953</v>
      </c>
      <c r="N4905" t="s">
        <v>24</v>
      </c>
      <c r="O4905" s="1">
        <v>40927.395092592589</v>
      </c>
    </row>
    <row r="4906" spans="1:15" x14ac:dyDescent="0.35">
      <c r="A4906" t="s">
        <v>15</v>
      </c>
      <c r="B4906" t="s">
        <v>25</v>
      </c>
      <c r="C4906">
        <v>852495</v>
      </c>
      <c r="D4906" t="s">
        <v>17</v>
      </c>
      <c r="E4906" t="s">
        <v>18</v>
      </c>
      <c r="I4906" t="s">
        <v>22</v>
      </c>
      <c r="N4906" t="s">
        <v>24</v>
      </c>
      <c r="O4906" s="1">
        <v>40927.469340277778</v>
      </c>
    </row>
    <row r="4907" spans="1:15" x14ac:dyDescent="0.35">
      <c r="A4907" t="s">
        <v>15</v>
      </c>
      <c r="B4907" t="s">
        <v>25</v>
      </c>
      <c r="C4907">
        <v>213302</v>
      </c>
      <c r="D4907" t="s">
        <v>17</v>
      </c>
      <c r="E4907" t="s">
        <v>18</v>
      </c>
      <c r="I4907" t="s">
        <v>22</v>
      </c>
      <c r="N4907" t="s">
        <v>24</v>
      </c>
      <c r="O4907" s="1">
        <v>40927.530833333331</v>
      </c>
    </row>
    <row r="4908" spans="1:15" x14ac:dyDescent="0.35">
      <c r="A4908" t="s">
        <v>560</v>
      </c>
      <c r="B4908" t="s">
        <v>25</v>
      </c>
      <c r="C4908">
        <v>379386</v>
      </c>
      <c r="D4908" t="s">
        <v>17</v>
      </c>
      <c r="E4908" t="s">
        <v>18</v>
      </c>
      <c r="F4908" t="s">
        <v>19</v>
      </c>
      <c r="I4908" t="s">
        <v>22</v>
      </c>
      <c r="N4908" t="s">
        <v>24</v>
      </c>
      <c r="O4908" s="1">
        <v>40927.929039351853</v>
      </c>
    </row>
    <row r="4909" spans="1:15" x14ac:dyDescent="0.35">
      <c r="A4909" t="s">
        <v>15</v>
      </c>
      <c r="B4909" t="s">
        <v>25</v>
      </c>
      <c r="C4909">
        <v>747682</v>
      </c>
      <c r="D4909" t="s">
        <v>17</v>
      </c>
      <c r="E4909" t="s">
        <v>18</v>
      </c>
      <c r="G4909" t="s">
        <v>20</v>
      </c>
      <c r="H4909" t="s">
        <v>153</v>
      </c>
      <c r="I4909" t="s">
        <v>22</v>
      </c>
      <c r="N4909" t="s">
        <v>24</v>
      </c>
      <c r="O4909" s="1">
        <v>40928.599224537036</v>
      </c>
    </row>
    <row r="4910" spans="1:15" x14ac:dyDescent="0.35">
      <c r="A4910" t="s">
        <v>560</v>
      </c>
      <c r="B4910" t="s">
        <v>25</v>
      </c>
      <c r="C4910">
        <v>137540</v>
      </c>
      <c r="D4910" t="s">
        <v>17</v>
      </c>
      <c r="E4910" t="s">
        <v>18</v>
      </c>
      <c r="F4910" t="s">
        <v>19</v>
      </c>
      <c r="G4910" t="s">
        <v>27</v>
      </c>
      <c r="H4910" t="s">
        <v>857</v>
      </c>
      <c r="I4910" t="s">
        <v>22</v>
      </c>
      <c r="N4910" t="s">
        <v>24</v>
      </c>
      <c r="O4910" s="1">
        <v>40928.645219907405</v>
      </c>
    </row>
    <row r="4911" spans="1:15" x14ac:dyDescent="0.35">
      <c r="A4911" t="s">
        <v>15</v>
      </c>
      <c r="B4911" t="s">
        <v>16</v>
      </c>
      <c r="C4911">
        <v>76437</v>
      </c>
      <c r="D4911" t="s">
        <v>17</v>
      </c>
      <c r="E4911" t="s">
        <v>18</v>
      </c>
      <c r="F4911" t="s">
        <v>19</v>
      </c>
      <c r="G4911" t="s">
        <v>27</v>
      </c>
      <c r="H4911" t="s">
        <v>143</v>
      </c>
      <c r="I4911" t="s">
        <v>22</v>
      </c>
      <c r="M4911" t="s">
        <v>971</v>
      </c>
      <c r="N4911" t="s">
        <v>24</v>
      </c>
      <c r="O4911" s="1">
        <v>40928.94866898148</v>
      </c>
    </row>
    <row r="4912" spans="1:15" x14ac:dyDescent="0.35">
      <c r="A4912" t="s">
        <v>15</v>
      </c>
      <c r="B4912" t="s">
        <v>25</v>
      </c>
      <c r="C4912">
        <v>671515</v>
      </c>
      <c r="D4912" t="s">
        <v>17</v>
      </c>
      <c r="E4912" t="s">
        <v>18</v>
      </c>
      <c r="F4912" t="s">
        <v>19</v>
      </c>
      <c r="G4912" t="s">
        <v>20</v>
      </c>
      <c r="I4912" t="s">
        <v>144</v>
      </c>
      <c r="N4912" t="s">
        <v>24</v>
      </c>
      <c r="O4912" s="1">
        <v>40929.431574074071</v>
      </c>
    </row>
    <row r="4913" spans="1:15" x14ac:dyDescent="0.35">
      <c r="A4913" t="s">
        <v>15</v>
      </c>
      <c r="B4913" t="s">
        <v>16</v>
      </c>
      <c r="C4913">
        <v>67324</v>
      </c>
      <c r="D4913" t="s">
        <v>17</v>
      </c>
      <c r="E4913" t="s">
        <v>18</v>
      </c>
      <c r="F4913" t="s">
        <v>19</v>
      </c>
      <c r="G4913" t="s">
        <v>27</v>
      </c>
      <c r="H4913" t="s">
        <v>928</v>
      </c>
      <c r="I4913" t="s">
        <v>22</v>
      </c>
      <c r="M4913" t="s">
        <v>929</v>
      </c>
      <c r="N4913" t="s">
        <v>24</v>
      </c>
      <c r="O4913" s="1">
        <v>40929.754548611112</v>
      </c>
    </row>
    <row r="4914" spans="1:15" x14ac:dyDescent="0.35">
      <c r="A4914" t="s">
        <v>500</v>
      </c>
      <c r="B4914" t="s">
        <v>25</v>
      </c>
      <c r="C4914">
        <v>339724</v>
      </c>
      <c r="D4914" t="s">
        <v>17</v>
      </c>
      <c r="E4914" t="s">
        <v>18</v>
      </c>
      <c r="F4914" t="s">
        <v>19</v>
      </c>
      <c r="G4914" t="s">
        <v>20</v>
      </c>
      <c r="H4914" t="s">
        <v>1648</v>
      </c>
      <c r="I4914" t="s">
        <v>144</v>
      </c>
      <c r="M4914" t="s">
        <v>1649</v>
      </c>
      <c r="N4914" t="s">
        <v>24</v>
      </c>
      <c r="O4914" s="1">
        <v>40929.791122685187</v>
      </c>
    </row>
    <row r="4915" spans="1:15" x14ac:dyDescent="0.35">
      <c r="A4915" t="s">
        <v>221</v>
      </c>
      <c r="B4915" t="s">
        <v>16</v>
      </c>
      <c r="C4915">
        <v>571305</v>
      </c>
      <c r="D4915" t="s">
        <v>17</v>
      </c>
      <c r="E4915" t="s">
        <v>18</v>
      </c>
      <c r="F4915" t="s">
        <v>19</v>
      </c>
      <c r="G4915" t="s">
        <v>20</v>
      </c>
      <c r="H4915" t="s">
        <v>667</v>
      </c>
      <c r="I4915" t="s">
        <v>22</v>
      </c>
      <c r="K4915" t="s">
        <v>139</v>
      </c>
      <c r="N4915" t="s">
        <v>34</v>
      </c>
      <c r="O4915" s="1">
        <v>40930.000138888892</v>
      </c>
    </row>
    <row r="4916" spans="1:15" x14ac:dyDescent="0.35">
      <c r="A4916" t="s">
        <v>15</v>
      </c>
      <c r="B4916" t="s">
        <v>25</v>
      </c>
      <c r="C4916">
        <v>878615</v>
      </c>
      <c r="D4916" t="s">
        <v>17</v>
      </c>
      <c r="E4916" t="s">
        <v>18</v>
      </c>
      <c r="I4916" t="s">
        <v>22</v>
      </c>
      <c r="N4916" t="s">
        <v>24</v>
      </c>
      <c r="O4916" s="1">
        <v>40930.580185185187</v>
      </c>
    </row>
    <row r="4917" spans="1:15" x14ac:dyDescent="0.35">
      <c r="A4917" t="s">
        <v>2660</v>
      </c>
      <c r="B4917" t="s">
        <v>25</v>
      </c>
      <c r="C4917">
        <v>997256</v>
      </c>
      <c r="D4917" t="s">
        <v>17</v>
      </c>
      <c r="E4917" t="s">
        <v>18</v>
      </c>
      <c r="F4917" t="s">
        <v>19</v>
      </c>
      <c r="G4917" t="s">
        <v>20</v>
      </c>
      <c r="H4917" t="s">
        <v>1098</v>
      </c>
      <c r="I4917" t="s">
        <v>22</v>
      </c>
      <c r="K4917" t="s">
        <v>807</v>
      </c>
      <c r="L4917">
        <v>1977</v>
      </c>
      <c r="M4917" t="s">
        <v>2801</v>
      </c>
      <c r="N4917" t="s">
        <v>24</v>
      </c>
      <c r="O4917" s="1">
        <v>40930.780173611114</v>
      </c>
    </row>
    <row r="4918" spans="1:15" x14ac:dyDescent="0.35">
      <c r="B4918" t="s">
        <v>1112</v>
      </c>
      <c r="C4918">
        <v>567749</v>
      </c>
      <c r="D4918" t="s">
        <v>17</v>
      </c>
      <c r="E4918" t="s">
        <v>18</v>
      </c>
      <c r="F4918" t="s">
        <v>19</v>
      </c>
      <c r="H4918" t="s">
        <v>98</v>
      </c>
      <c r="I4918" t="s">
        <v>22</v>
      </c>
      <c r="M4918" t="s">
        <v>2108</v>
      </c>
      <c r="N4918" t="s">
        <v>24</v>
      </c>
      <c r="O4918" s="1">
        <v>40930.836967592593</v>
      </c>
    </row>
    <row r="4919" spans="1:15" x14ac:dyDescent="0.35">
      <c r="A4919" t="s">
        <v>221</v>
      </c>
      <c r="B4919" t="s">
        <v>25</v>
      </c>
      <c r="C4919">
        <v>5416</v>
      </c>
      <c r="D4919" t="s">
        <v>17</v>
      </c>
      <c r="E4919" t="s">
        <v>18</v>
      </c>
      <c r="F4919" t="s">
        <v>19</v>
      </c>
      <c r="G4919" t="s">
        <v>27</v>
      </c>
      <c r="H4919" t="s">
        <v>239</v>
      </c>
      <c r="I4919" t="s">
        <v>22</v>
      </c>
      <c r="K4919" t="s">
        <v>84</v>
      </c>
      <c r="M4919" t="s">
        <v>291</v>
      </c>
      <c r="N4919" t="s">
        <v>34</v>
      </c>
      <c r="O4919" s="1">
        <v>40931.447754629633</v>
      </c>
    </row>
    <row r="4920" spans="1:15" x14ac:dyDescent="0.35">
      <c r="A4920" t="s">
        <v>15</v>
      </c>
      <c r="B4920" t="s">
        <v>16</v>
      </c>
      <c r="C4920">
        <v>622261</v>
      </c>
      <c r="D4920" t="s">
        <v>17</v>
      </c>
      <c r="E4920" t="s">
        <v>18</v>
      </c>
      <c r="F4920" t="s">
        <v>19</v>
      </c>
      <c r="G4920" t="s">
        <v>20</v>
      </c>
      <c r="I4920" t="s">
        <v>22</v>
      </c>
      <c r="K4920" t="s">
        <v>132</v>
      </c>
      <c r="N4920" t="s">
        <v>24</v>
      </c>
      <c r="O4920" s="1">
        <v>40931.699259259258</v>
      </c>
    </row>
    <row r="4921" spans="1:15" x14ac:dyDescent="0.35">
      <c r="A4921" t="s">
        <v>15</v>
      </c>
      <c r="B4921" t="s">
        <v>25</v>
      </c>
      <c r="C4921">
        <v>6491116</v>
      </c>
      <c r="D4921" t="s">
        <v>17</v>
      </c>
      <c r="E4921" t="s">
        <v>18</v>
      </c>
      <c r="F4921" t="s">
        <v>19</v>
      </c>
      <c r="G4921" t="s">
        <v>20</v>
      </c>
      <c r="H4921" t="s">
        <v>469</v>
      </c>
      <c r="I4921" t="s">
        <v>22</v>
      </c>
      <c r="N4921" t="s">
        <v>24</v>
      </c>
      <c r="O4921" s="1">
        <v>40931.728148148148</v>
      </c>
    </row>
    <row r="4922" spans="1:15" x14ac:dyDescent="0.35">
      <c r="A4922" t="s">
        <v>15</v>
      </c>
      <c r="B4922" t="s">
        <v>16</v>
      </c>
      <c r="C4922">
        <v>130595</v>
      </c>
      <c r="D4922" t="s">
        <v>17</v>
      </c>
      <c r="E4922" t="s">
        <v>18</v>
      </c>
      <c r="I4922" t="s">
        <v>22</v>
      </c>
      <c r="N4922" t="s">
        <v>24</v>
      </c>
      <c r="O4922" s="1">
        <v>40932.309293981481</v>
      </c>
    </row>
    <row r="4923" spans="1:15" x14ac:dyDescent="0.35">
      <c r="A4923" t="s">
        <v>560</v>
      </c>
      <c r="B4923" t="s">
        <v>25</v>
      </c>
      <c r="C4923">
        <v>684730</v>
      </c>
      <c r="D4923" t="s">
        <v>73</v>
      </c>
      <c r="E4923" t="s">
        <v>18</v>
      </c>
      <c r="G4923" t="s">
        <v>20</v>
      </c>
      <c r="H4923" t="s">
        <v>77</v>
      </c>
      <c r="I4923" t="s">
        <v>22</v>
      </c>
      <c r="M4923" t="s">
        <v>2292</v>
      </c>
      <c r="N4923" t="s">
        <v>24</v>
      </c>
      <c r="O4923" s="1">
        <v>40932.437511574077</v>
      </c>
    </row>
    <row r="4924" spans="1:15" x14ac:dyDescent="0.35">
      <c r="A4924" t="s">
        <v>15</v>
      </c>
      <c r="B4924" t="s">
        <v>25</v>
      </c>
      <c r="C4924">
        <v>991385</v>
      </c>
      <c r="D4924" t="s">
        <v>17</v>
      </c>
      <c r="E4924" t="s">
        <v>18</v>
      </c>
      <c r="F4924" t="s">
        <v>19</v>
      </c>
      <c r="G4924" t="s">
        <v>20</v>
      </c>
      <c r="H4924" t="s">
        <v>433</v>
      </c>
      <c r="I4924" t="s">
        <v>22</v>
      </c>
      <c r="N4924" t="s">
        <v>24</v>
      </c>
      <c r="O4924" s="1">
        <v>40933.57472222222</v>
      </c>
    </row>
    <row r="4925" spans="1:15" x14ac:dyDescent="0.35">
      <c r="A4925" t="s">
        <v>327</v>
      </c>
      <c r="B4925" t="s">
        <v>25</v>
      </c>
      <c r="C4925">
        <v>339014</v>
      </c>
      <c r="D4925" t="s">
        <v>17</v>
      </c>
      <c r="E4925" t="s">
        <v>18</v>
      </c>
      <c r="I4925" t="s">
        <v>22</v>
      </c>
      <c r="N4925" t="s">
        <v>24</v>
      </c>
      <c r="O4925" s="1">
        <v>40933.667430555557</v>
      </c>
    </row>
    <row r="4926" spans="1:15" x14ac:dyDescent="0.35">
      <c r="A4926" t="s">
        <v>15</v>
      </c>
      <c r="B4926" t="s">
        <v>25</v>
      </c>
      <c r="C4926">
        <v>32645</v>
      </c>
      <c r="D4926" t="s">
        <v>17</v>
      </c>
      <c r="E4926" t="s">
        <v>18</v>
      </c>
      <c r="F4926" t="s">
        <v>19</v>
      </c>
      <c r="H4926" t="s">
        <v>265</v>
      </c>
      <c r="I4926" t="s">
        <v>22</v>
      </c>
      <c r="N4926" t="s">
        <v>24</v>
      </c>
      <c r="O4926" s="1">
        <v>40933.718182870369</v>
      </c>
    </row>
    <row r="4927" spans="1:15" x14ac:dyDescent="0.35">
      <c r="A4927" t="s">
        <v>972</v>
      </c>
      <c r="B4927" t="s">
        <v>25</v>
      </c>
      <c r="C4927">
        <v>489160</v>
      </c>
      <c r="D4927" t="s">
        <v>17</v>
      </c>
      <c r="E4927" t="s">
        <v>18</v>
      </c>
      <c r="F4927" t="s">
        <v>19</v>
      </c>
      <c r="G4927" t="s">
        <v>20</v>
      </c>
      <c r="I4927" t="s">
        <v>22</v>
      </c>
      <c r="N4927" t="s">
        <v>24</v>
      </c>
      <c r="O4927" s="1">
        <v>40933.74113425926</v>
      </c>
    </row>
    <row r="4928" spans="1:15" x14ac:dyDescent="0.35">
      <c r="A4928" t="s">
        <v>92</v>
      </c>
      <c r="B4928" t="s">
        <v>25</v>
      </c>
      <c r="C4928">
        <v>1367</v>
      </c>
      <c r="D4928" t="s">
        <v>17</v>
      </c>
      <c r="E4928" t="s">
        <v>93</v>
      </c>
      <c r="F4928" t="s">
        <v>19</v>
      </c>
      <c r="G4928" t="s">
        <v>27</v>
      </c>
      <c r="H4928" t="s">
        <v>35</v>
      </c>
      <c r="I4928" t="s">
        <v>86</v>
      </c>
      <c r="K4928" t="s">
        <v>81</v>
      </c>
      <c r="M4928" t="s">
        <v>127</v>
      </c>
      <c r="N4928" t="s">
        <v>24</v>
      </c>
      <c r="O4928" s="1">
        <v>40934.774837962963</v>
      </c>
    </row>
    <row r="4929" spans="1:15" x14ac:dyDescent="0.35">
      <c r="A4929" t="s">
        <v>314</v>
      </c>
      <c r="B4929" t="s">
        <v>25</v>
      </c>
      <c r="C4929">
        <v>18050</v>
      </c>
      <c r="D4929" t="s">
        <v>17</v>
      </c>
      <c r="E4929" t="s">
        <v>18</v>
      </c>
      <c r="F4929" t="s">
        <v>19</v>
      </c>
      <c r="G4929" t="s">
        <v>27</v>
      </c>
      <c r="H4929" t="s">
        <v>254</v>
      </c>
      <c r="I4929" t="s">
        <v>304</v>
      </c>
      <c r="K4929" t="s">
        <v>315</v>
      </c>
      <c r="M4929" t="s">
        <v>547</v>
      </c>
      <c r="N4929" t="s">
        <v>167</v>
      </c>
      <c r="O4929" s="1">
        <v>40934.857361111113</v>
      </c>
    </row>
    <row r="4930" spans="1:15" x14ac:dyDescent="0.35">
      <c r="A4930" t="s">
        <v>314</v>
      </c>
      <c r="B4930" t="s">
        <v>25</v>
      </c>
      <c r="C4930">
        <v>19035</v>
      </c>
      <c r="D4930" t="s">
        <v>17</v>
      </c>
      <c r="E4930" t="s">
        <v>18</v>
      </c>
      <c r="F4930" t="s">
        <v>19</v>
      </c>
      <c r="G4930" t="s">
        <v>27</v>
      </c>
      <c r="H4930" t="s">
        <v>254</v>
      </c>
      <c r="I4930" t="s">
        <v>304</v>
      </c>
      <c r="K4930" t="s">
        <v>132</v>
      </c>
      <c r="M4930" t="s">
        <v>569</v>
      </c>
      <c r="N4930" t="s">
        <v>167</v>
      </c>
      <c r="O4930" s="1">
        <v>40934.858518518522</v>
      </c>
    </row>
    <row r="4931" spans="1:15" x14ac:dyDescent="0.35">
      <c r="A4931" t="s">
        <v>221</v>
      </c>
      <c r="B4931" t="s">
        <v>16</v>
      </c>
      <c r="C4931">
        <v>270385</v>
      </c>
      <c r="D4931" t="s">
        <v>17</v>
      </c>
      <c r="E4931" t="s">
        <v>18</v>
      </c>
      <c r="F4931" t="s">
        <v>19</v>
      </c>
      <c r="G4931" t="s">
        <v>27</v>
      </c>
      <c r="I4931" t="s">
        <v>22</v>
      </c>
      <c r="K4931" t="s">
        <v>139</v>
      </c>
      <c r="N4931" t="s">
        <v>34</v>
      </c>
      <c r="O4931" s="1">
        <v>40935.564513888887</v>
      </c>
    </row>
    <row r="4932" spans="1:15" x14ac:dyDescent="0.35">
      <c r="A4932" t="s">
        <v>500</v>
      </c>
      <c r="B4932" t="s">
        <v>25</v>
      </c>
      <c r="C4932">
        <v>615703</v>
      </c>
      <c r="D4932" t="s">
        <v>17</v>
      </c>
      <c r="E4932" t="s">
        <v>18</v>
      </c>
      <c r="F4932" t="s">
        <v>34</v>
      </c>
      <c r="H4932" t="s">
        <v>35</v>
      </c>
      <c r="I4932" t="s">
        <v>22</v>
      </c>
      <c r="N4932" t="s">
        <v>24</v>
      </c>
      <c r="O4932" s="1">
        <v>40935.727569444447</v>
      </c>
    </row>
    <row r="4933" spans="1:15" x14ac:dyDescent="0.35">
      <c r="A4933" t="s">
        <v>95</v>
      </c>
      <c r="B4933" t="s">
        <v>16</v>
      </c>
      <c r="C4933">
        <v>1506</v>
      </c>
      <c r="D4933" t="s">
        <v>17</v>
      </c>
      <c r="E4933" t="s">
        <v>18</v>
      </c>
      <c r="F4933" t="s">
        <v>19</v>
      </c>
      <c r="I4933" t="s">
        <v>22</v>
      </c>
      <c r="N4933" t="s">
        <v>24</v>
      </c>
      <c r="O4933" s="1">
        <v>40935.920856481483</v>
      </c>
    </row>
    <row r="4934" spans="1:15" x14ac:dyDescent="0.35">
      <c r="A4934" t="s">
        <v>327</v>
      </c>
      <c r="B4934" t="s">
        <v>16</v>
      </c>
      <c r="C4934">
        <v>9807</v>
      </c>
      <c r="D4934" t="s">
        <v>17</v>
      </c>
      <c r="E4934" t="s">
        <v>18</v>
      </c>
      <c r="F4934" t="s">
        <v>96</v>
      </c>
      <c r="G4934" t="s">
        <v>27</v>
      </c>
      <c r="I4934" t="s">
        <v>22</v>
      </c>
      <c r="K4934" t="s">
        <v>422</v>
      </c>
      <c r="N4934" t="s">
        <v>24</v>
      </c>
      <c r="O4934" s="1">
        <v>40936.019594907404</v>
      </c>
    </row>
    <row r="4935" spans="1:15" x14ac:dyDescent="0.35">
      <c r="A4935" t="s">
        <v>221</v>
      </c>
      <c r="B4935" t="s">
        <v>25</v>
      </c>
      <c r="C4935">
        <v>32811</v>
      </c>
      <c r="D4935" t="s">
        <v>17</v>
      </c>
      <c r="E4935" t="s">
        <v>18</v>
      </c>
      <c r="F4935" t="s">
        <v>19</v>
      </c>
      <c r="G4935" t="s">
        <v>27</v>
      </c>
      <c r="H4935" t="s">
        <v>717</v>
      </c>
      <c r="I4935" t="s">
        <v>22</v>
      </c>
      <c r="K4935" t="s">
        <v>132</v>
      </c>
      <c r="L4935" s="4">
        <v>18019</v>
      </c>
      <c r="M4935" t="s">
        <v>718</v>
      </c>
      <c r="N4935" t="s">
        <v>34</v>
      </c>
      <c r="O4935" s="1">
        <v>40936.495555555557</v>
      </c>
    </row>
    <row r="4936" spans="1:15" x14ac:dyDescent="0.35">
      <c r="A4936" t="s">
        <v>221</v>
      </c>
      <c r="B4936" t="s">
        <v>16</v>
      </c>
      <c r="C4936">
        <v>18955</v>
      </c>
      <c r="D4936" t="s">
        <v>17</v>
      </c>
      <c r="E4936" t="s">
        <v>18</v>
      </c>
      <c r="F4936" t="s">
        <v>19</v>
      </c>
      <c r="G4936" t="s">
        <v>27</v>
      </c>
      <c r="H4936" t="s">
        <v>566</v>
      </c>
      <c r="I4936" t="s">
        <v>22</v>
      </c>
      <c r="K4936" t="s">
        <v>139</v>
      </c>
      <c r="M4936" t="s">
        <v>567</v>
      </c>
      <c r="N4936" t="s">
        <v>24</v>
      </c>
      <c r="O4936" s="1">
        <v>40936.502650462964</v>
      </c>
    </row>
    <row r="4937" spans="1:15" x14ac:dyDescent="0.35">
      <c r="A4937" t="s">
        <v>2482</v>
      </c>
      <c r="B4937" t="s">
        <v>25</v>
      </c>
      <c r="C4937">
        <v>812895</v>
      </c>
      <c r="D4937" t="s">
        <v>17</v>
      </c>
      <c r="E4937" t="s">
        <v>18</v>
      </c>
      <c r="I4937" t="s">
        <v>22</v>
      </c>
      <c r="N4937" t="s">
        <v>24</v>
      </c>
      <c r="O4937" s="1">
        <v>40936.938379629632</v>
      </c>
    </row>
    <row r="4938" spans="1:15" x14ac:dyDescent="0.35">
      <c r="A4938" t="s">
        <v>15</v>
      </c>
      <c r="B4938" t="s">
        <v>16</v>
      </c>
      <c r="C4938">
        <v>460046</v>
      </c>
      <c r="D4938" t="s">
        <v>17</v>
      </c>
      <c r="E4938" t="s">
        <v>18</v>
      </c>
      <c r="F4938" t="s">
        <v>19</v>
      </c>
      <c r="G4938" t="s">
        <v>20</v>
      </c>
      <c r="H4938" t="s">
        <v>153</v>
      </c>
      <c r="I4938" t="s">
        <v>22</v>
      </c>
      <c r="M4938" t="s">
        <v>1936</v>
      </c>
      <c r="N4938" t="s">
        <v>24</v>
      </c>
      <c r="O4938" s="1">
        <v>40937.125486111108</v>
      </c>
    </row>
    <row r="4939" spans="1:15" x14ac:dyDescent="0.35">
      <c r="A4939" t="s">
        <v>15</v>
      </c>
      <c r="B4939" t="s">
        <v>16</v>
      </c>
      <c r="C4939">
        <v>34842</v>
      </c>
      <c r="D4939" t="s">
        <v>17</v>
      </c>
      <c r="E4939" t="s">
        <v>18</v>
      </c>
      <c r="F4939" t="s">
        <v>19</v>
      </c>
      <c r="I4939" t="s">
        <v>22</v>
      </c>
      <c r="N4939" t="s">
        <v>24</v>
      </c>
      <c r="O4939" s="1">
        <v>40937.538425925923</v>
      </c>
    </row>
    <row r="4940" spans="1:15" x14ac:dyDescent="0.35">
      <c r="A4940" t="s">
        <v>15</v>
      </c>
      <c r="B4940" t="s">
        <v>25</v>
      </c>
      <c r="C4940">
        <v>220684</v>
      </c>
      <c r="D4940" t="s">
        <v>17</v>
      </c>
      <c r="E4940" t="s">
        <v>18</v>
      </c>
      <c r="F4940" t="s">
        <v>19</v>
      </c>
      <c r="H4940" t="s">
        <v>172</v>
      </c>
      <c r="I4940" t="s">
        <v>22</v>
      </c>
      <c r="K4940" t="s">
        <v>195</v>
      </c>
      <c r="N4940" t="s">
        <v>24</v>
      </c>
      <c r="O4940" s="1">
        <v>40937.553726851853</v>
      </c>
    </row>
    <row r="4941" spans="1:15" x14ac:dyDescent="0.35">
      <c r="B4941" t="s">
        <v>25</v>
      </c>
      <c r="C4941">
        <v>763</v>
      </c>
      <c r="D4941" t="s">
        <v>73</v>
      </c>
      <c r="E4941" t="s">
        <v>18</v>
      </c>
      <c r="F4941" t="s">
        <v>19</v>
      </c>
      <c r="H4941" t="s">
        <v>89</v>
      </c>
      <c r="I4941" t="s">
        <v>43</v>
      </c>
      <c r="K4941" t="s">
        <v>90</v>
      </c>
      <c r="M4941" t="s">
        <v>91</v>
      </c>
      <c r="N4941" t="s">
        <v>24</v>
      </c>
      <c r="O4941" s="1">
        <v>40937.605694444443</v>
      </c>
    </row>
    <row r="4942" spans="1:15" x14ac:dyDescent="0.35">
      <c r="A4942" t="s">
        <v>314</v>
      </c>
      <c r="B4942" t="s">
        <v>16</v>
      </c>
      <c r="C4942">
        <v>24885</v>
      </c>
      <c r="D4942" t="s">
        <v>17</v>
      </c>
      <c r="E4942" t="s">
        <v>18</v>
      </c>
      <c r="F4942" t="s">
        <v>19</v>
      </c>
      <c r="G4942" t="s">
        <v>27</v>
      </c>
      <c r="H4942" t="s">
        <v>89</v>
      </c>
      <c r="I4942" t="s">
        <v>144</v>
      </c>
      <c r="K4942" t="s">
        <v>139</v>
      </c>
      <c r="M4942" t="s">
        <v>643</v>
      </c>
      <c r="N4942" t="s">
        <v>34</v>
      </c>
      <c r="O4942" s="1">
        <v>40937.612129629626</v>
      </c>
    </row>
    <row r="4943" spans="1:15" ht="304.5" x14ac:dyDescent="0.35">
      <c r="A4943" t="s">
        <v>15</v>
      </c>
      <c r="B4943" t="s">
        <v>16</v>
      </c>
      <c r="C4943">
        <v>286880</v>
      </c>
      <c r="D4943" t="s">
        <v>17</v>
      </c>
      <c r="E4943" t="s">
        <v>18</v>
      </c>
      <c r="F4943" t="s">
        <v>19</v>
      </c>
      <c r="G4943" t="s">
        <v>20</v>
      </c>
      <c r="H4943" t="s">
        <v>1076</v>
      </c>
      <c r="I4943" t="s">
        <v>22</v>
      </c>
      <c r="K4943" t="s">
        <v>282</v>
      </c>
      <c r="M4943" s="3" t="s">
        <v>1537</v>
      </c>
      <c r="N4943" t="s">
        <v>24</v>
      </c>
      <c r="O4943" s="1">
        <v>40937.627997685187</v>
      </c>
    </row>
    <row r="4944" spans="1:15" x14ac:dyDescent="0.35">
      <c r="A4944" t="s">
        <v>15</v>
      </c>
      <c r="B4944" t="s">
        <v>16</v>
      </c>
      <c r="C4944">
        <v>97424</v>
      </c>
      <c r="D4944" t="s">
        <v>17</v>
      </c>
      <c r="E4944" t="s">
        <v>18</v>
      </c>
      <c r="F4944" t="s">
        <v>34</v>
      </c>
      <c r="H4944" t="s">
        <v>1076</v>
      </c>
      <c r="I4944" t="s">
        <v>22</v>
      </c>
      <c r="M4944" t="s">
        <v>1077</v>
      </c>
      <c r="N4944" t="s">
        <v>24</v>
      </c>
      <c r="O4944" s="1">
        <v>40937.634409722225</v>
      </c>
    </row>
    <row r="4945" spans="1:15" x14ac:dyDescent="0.35">
      <c r="A4945" t="s">
        <v>972</v>
      </c>
      <c r="B4945" t="s">
        <v>25</v>
      </c>
      <c r="C4945">
        <v>470981</v>
      </c>
      <c r="D4945" t="s">
        <v>17</v>
      </c>
      <c r="E4945" t="s">
        <v>18</v>
      </c>
      <c r="F4945" t="s">
        <v>19</v>
      </c>
      <c r="G4945" t="s">
        <v>20</v>
      </c>
      <c r="H4945" t="s">
        <v>244</v>
      </c>
      <c r="I4945" t="s">
        <v>22</v>
      </c>
      <c r="J4945">
        <v>460</v>
      </c>
      <c r="K4945" t="s">
        <v>195</v>
      </c>
      <c r="M4945" t="s">
        <v>1955</v>
      </c>
      <c r="N4945" t="s">
        <v>24</v>
      </c>
      <c r="O4945" s="1">
        <v>40937.661562499998</v>
      </c>
    </row>
    <row r="4946" spans="1:15" x14ac:dyDescent="0.35">
      <c r="A4946" t="s">
        <v>15</v>
      </c>
      <c r="B4946" t="s">
        <v>25</v>
      </c>
      <c r="C4946">
        <v>165573</v>
      </c>
      <c r="D4946" t="s">
        <v>17</v>
      </c>
      <c r="E4946" t="s">
        <v>18</v>
      </c>
      <c r="F4946" t="s">
        <v>19</v>
      </c>
      <c r="G4946" t="s">
        <v>20</v>
      </c>
      <c r="H4946" t="s">
        <v>89</v>
      </c>
      <c r="I4946" t="s">
        <v>144</v>
      </c>
      <c r="L4946">
        <v>1957</v>
      </c>
      <c r="M4946" t="s">
        <v>1280</v>
      </c>
      <c r="N4946" t="s">
        <v>24</v>
      </c>
      <c r="O4946" s="1">
        <v>40937.692083333335</v>
      </c>
    </row>
    <row r="4947" spans="1:15" x14ac:dyDescent="0.35">
      <c r="A4947" t="s">
        <v>327</v>
      </c>
      <c r="B4947" t="s">
        <v>25</v>
      </c>
      <c r="C4947">
        <v>679601</v>
      </c>
      <c r="D4947" t="s">
        <v>17</v>
      </c>
      <c r="E4947" t="s">
        <v>18</v>
      </c>
      <c r="F4947" t="s">
        <v>19</v>
      </c>
      <c r="G4947" t="s">
        <v>20</v>
      </c>
      <c r="H4947" t="s">
        <v>135</v>
      </c>
      <c r="I4947" t="s">
        <v>22</v>
      </c>
      <c r="K4947" t="s">
        <v>81</v>
      </c>
      <c r="L4947">
        <v>1971</v>
      </c>
      <c r="N4947" t="s">
        <v>24</v>
      </c>
      <c r="O4947" s="1">
        <v>40937.784120370372</v>
      </c>
    </row>
    <row r="4948" spans="1:15" x14ac:dyDescent="0.35">
      <c r="A4948" t="s">
        <v>221</v>
      </c>
      <c r="B4948" t="s">
        <v>25</v>
      </c>
      <c r="C4948">
        <v>5174</v>
      </c>
      <c r="D4948" t="s">
        <v>17</v>
      </c>
      <c r="E4948" t="s">
        <v>36</v>
      </c>
      <c r="F4948" t="s">
        <v>19</v>
      </c>
      <c r="H4948" t="s">
        <v>239</v>
      </c>
      <c r="I4948" t="s">
        <v>43</v>
      </c>
      <c r="K4948" t="s">
        <v>222</v>
      </c>
      <c r="N4948" t="s">
        <v>34</v>
      </c>
      <c r="O4948" s="1">
        <v>40937.784699074073</v>
      </c>
    </row>
    <row r="4949" spans="1:15" x14ac:dyDescent="0.35">
      <c r="A4949" t="s">
        <v>560</v>
      </c>
      <c r="B4949" t="s">
        <v>25</v>
      </c>
      <c r="C4949">
        <v>559795</v>
      </c>
      <c r="D4949" t="s">
        <v>17</v>
      </c>
      <c r="E4949" t="s">
        <v>18</v>
      </c>
      <c r="F4949" t="s">
        <v>19</v>
      </c>
      <c r="G4949" t="s">
        <v>20</v>
      </c>
      <c r="H4949" t="s">
        <v>2097</v>
      </c>
      <c r="I4949" t="s">
        <v>180</v>
      </c>
      <c r="K4949" t="s">
        <v>195</v>
      </c>
      <c r="L4949" t="s">
        <v>2098</v>
      </c>
      <c r="M4949" t="s">
        <v>2099</v>
      </c>
      <c r="N4949" t="s">
        <v>24</v>
      </c>
      <c r="O4949" s="1">
        <v>40937.8672337963</v>
      </c>
    </row>
    <row r="4950" spans="1:15" x14ac:dyDescent="0.35">
      <c r="A4950" t="s">
        <v>15</v>
      </c>
      <c r="B4950" t="s">
        <v>16</v>
      </c>
      <c r="C4950">
        <v>168333</v>
      </c>
      <c r="D4950" t="s">
        <v>17</v>
      </c>
      <c r="E4950" t="s">
        <v>18</v>
      </c>
      <c r="F4950" t="s">
        <v>19</v>
      </c>
      <c r="G4950" t="s">
        <v>20</v>
      </c>
      <c r="H4950" t="s">
        <v>1288</v>
      </c>
      <c r="I4950" t="s">
        <v>22</v>
      </c>
      <c r="L4950" t="s">
        <v>1289</v>
      </c>
      <c r="N4950" t="s">
        <v>24</v>
      </c>
      <c r="O4950" s="1">
        <v>40938.350439814814</v>
      </c>
    </row>
    <row r="4951" spans="1:15" x14ac:dyDescent="0.35">
      <c r="A4951" t="s">
        <v>15</v>
      </c>
      <c r="B4951" t="s">
        <v>16</v>
      </c>
      <c r="C4951">
        <v>752799</v>
      </c>
      <c r="D4951" t="s">
        <v>17</v>
      </c>
      <c r="E4951" t="s">
        <v>18</v>
      </c>
      <c r="F4951" t="s">
        <v>19</v>
      </c>
      <c r="G4951" t="s">
        <v>20</v>
      </c>
      <c r="H4951" t="s">
        <v>340</v>
      </c>
      <c r="I4951" t="s">
        <v>114</v>
      </c>
      <c r="N4951" t="s">
        <v>24</v>
      </c>
      <c r="O4951" s="1">
        <v>40938.421354166669</v>
      </c>
    </row>
    <row r="4952" spans="1:15" x14ac:dyDescent="0.35">
      <c r="A4952" t="s">
        <v>15</v>
      </c>
      <c r="B4952" t="s">
        <v>16</v>
      </c>
      <c r="C4952">
        <v>113178</v>
      </c>
      <c r="D4952" t="s">
        <v>17</v>
      </c>
      <c r="E4952" t="s">
        <v>18</v>
      </c>
      <c r="F4952" t="s">
        <v>96</v>
      </c>
      <c r="G4952" t="s">
        <v>27</v>
      </c>
      <c r="H4952" t="s">
        <v>1128</v>
      </c>
      <c r="I4952" t="s">
        <v>264</v>
      </c>
      <c r="N4952" t="s">
        <v>24</v>
      </c>
      <c r="O4952" s="1">
        <v>40938.483437499999</v>
      </c>
    </row>
    <row r="4953" spans="1:15" x14ac:dyDescent="0.35">
      <c r="A4953" t="s">
        <v>500</v>
      </c>
      <c r="B4953" t="s">
        <v>25</v>
      </c>
      <c r="C4953">
        <v>90512</v>
      </c>
      <c r="D4953" t="s">
        <v>17</v>
      </c>
      <c r="E4953" t="s">
        <v>18</v>
      </c>
      <c r="F4953" t="s">
        <v>19</v>
      </c>
      <c r="G4953" t="s">
        <v>27</v>
      </c>
      <c r="H4953" t="s">
        <v>74</v>
      </c>
      <c r="I4953" t="s">
        <v>22</v>
      </c>
      <c r="J4953">
        <v>460</v>
      </c>
      <c r="L4953">
        <v>1953</v>
      </c>
      <c r="M4953" t="s">
        <v>1045</v>
      </c>
      <c r="N4953" t="s">
        <v>24</v>
      </c>
      <c r="O4953" s="1">
        <v>40938.525567129633</v>
      </c>
    </row>
    <row r="4954" spans="1:15" x14ac:dyDescent="0.35">
      <c r="A4954" t="s">
        <v>15</v>
      </c>
      <c r="B4954" t="s">
        <v>16</v>
      </c>
      <c r="C4954">
        <v>800653</v>
      </c>
      <c r="D4954" t="s">
        <v>17</v>
      </c>
      <c r="E4954" t="s">
        <v>18</v>
      </c>
      <c r="F4954" t="s">
        <v>96</v>
      </c>
      <c r="G4954" t="s">
        <v>20</v>
      </c>
      <c r="H4954" t="s">
        <v>2461</v>
      </c>
      <c r="I4954" t="s">
        <v>22</v>
      </c>
      <c r="N4954" t="s">
        <v>24</v>
      </c>
      <c r="O4954" s="1">
        <v>40938.665266203701</v>
      </c>
    </row>
    <row r="4955" spans="1:15" x14ac:dyDescent="0.35">
      <c r="A4955" t="s">
        <v>560</v>
      </c>
      <c r="B4955" t="s">
        <v>25</v>
      </c>
      <c r="C4955">
        <v>46323</v>
      </c>
      <c r="D4955" t="s">
        <v>17</v>
      </c>
      <c r="E4955" t="s">
        <v>18</v>
      </c>
      <c r="F4955" t="s">
        <v>19</v>
      </c>
      <c r="G4955" t="s">
        <v>27</v>
      </c>
      <c r="I4955" t="s">
        <v>22</v>
      </c>
      <c r="N4955" t="s">
        <v>24</v>
      </c>
      <c r="O4955" s="1">
        <v>40939.007893518516</v>
      </c>
    </row>
    <row r="4956" spans="1:15" x14ac:dyDescent="0.35">
      <c r="A4956" t="s">
        <v>15</v>
      </c>
      <c r="B4956" t="s">
        <v>25</v>
      </c>
      <c r="C4956">
        <v>261193</v>
      </c>
      <c r="D4956" t="s">
        <v>17</v>
      </c>
      <c r="E4956" t="s">
        <v>18</v>
      </c>
      <c r="F4956" t="s">
        <v>19</v>
      </c>
      <c r="G4956" t="s">
        <v>20</v>
      </c>
      <c r="H4956" t="s">
        <v>88</v>
      </c>
      <c r="I4956" t="s">
        <v>22</v>
      </c>
      <c r="N4956" t="s">
        <v>24</v>
      </c>
      <c r="O4956" s="1">
        <v>40939.280509259261</v>
      </c>
    </row>
    <row r="4957" spans="1:15" x14ac:dyDescent="0.35">
      <c r="A4957" t="s">
        <v>500</v>
      </c>
      <c r="B4957" t="s">
        <v>25</v>
      </c>
      <c r="C4957" t="s">
        <v>3031</v>
      </c>
      <c r="D4957" t="s">
        <v>17</v>
      </c>
      <c r="E4957" t="s">
        <v>18</v>
      </c>
      <c r="F4957" t="s">
        <v>19</v>
      </c>
      <c r="G4957" t="s">
        <v>20</v>
      </c>
      <c r="H4957" t="s">
        <v>3032</v>
      </c>
      <c r="I4957" t="s">
        <v>22</v>
      </c>
      <c r="N4957" t="s">
        <v>24</v>
      </c>
      <c r="O4957" s="1">
        <v>40939.503530092596</v>
      </c>
    </row>
    <row r="4958" spans="1:15" x14ac:dyDescent="0.35">
      <c r="A4958" t="s">
        <v>221</v>
      </c>
      <c r="B4958" t="s">
        <v>25</v>
      </c>
      <c r="C4958">
        <v>808195</v>
      </c>
      <c r="D4958" t="s">
        <v>17</v>
      </c>
      <c r="E4958" t="s">
        <v>18</v>
      </c>
      <c r="F4958" t="s">
        <v>34</v>
      </c>
      <c r="G4958" t="s">
        <v>20</v>
      </c>
      <c r="H4958" t="s">
        <v>369</v>
      </c>
      <c r="I4958" t="s">
        <v>22</v>
      </c>
      <c r="M4958" t="s">
        <v>2477</v>
      </c>
      <c r="N4958" t="s">
        <v>34</v>
      </c>
      <c r="O4958" s="1">
        <v>40939.714421296296</v>
      </c>
    </row>
    <row r="4959" spans="1:15" x14ac:dyDescent="0.35">
      <c r="A4959" t="s">
        <v>15</v>
      </c>
      <c r="B4959" t="s">
        <v>16</v>
      </c>
      <c r="C4959">
        <v>755840</v>
      </c>
      <c r="D4959" t="s">
        <v>17</v>
      </c>
      <c r="E4959" t="s">
        <v>18</v>
      </c>
      <c r="I4959" t="s">
        <v>22</v>
      </c>
      <c r="N4959" t="s">
        <v>24</v>
      </c>
      <c r="O4959" s="1">
        <v>40939.794490740744</v>
      </c>
    </row>
    <row r="4960" spans="1:15" x14ac:dyDescent="0.35">
      <c r="A4960" t="s">
        <v>221</v>
      </c>
      <c r="B4960" t="s">
        <v>25</v>
      </c>
      <c r="C4960">
        <v>446454</v>
      </c>
      <c r="D4960" t="s">
        <v>17</v>
      </c>
      <c r="E4960" t="s">
        <v>18</v>
      </c>
      <c r="F4960" t="s">
        <v>19</v>
      </c>
      <c r="G4960" t="s">
        <v>20</v>
      </c>
      <c r="H4960" t="s">
        <v>1899</v>
      </c>
      <c r="I4960" t="s">
        <v>22</v>
      </c>
      <c r="M4960" t="s">
        <v>1900</v>
      </c>
      <c r="N4960" t="s">
        <v>34</v>
      </c>
      <c r="O4960" s="1">
        <v>40940.034444444442</v>
      </c>
    </row>
    <row r="4961" spans="1:15" x14ac:dyDescent="0.35">
      <c r="A4961" t="s">
        <v>560</v>
      </c>
      <c r="B4961" t="s">
        <v>25</v>
      </c>
      <c r="C4961">
        <v>269322</v>
      </c>
      <c r="D4961" t="s">
        <v>17</v>
      </c>
      <c r="E4961" t="s">
        <v>18</v>
      </c>
      <c r="G4961" t="s">
        <v>20</v>
      </c>
      <c r="H4961" t="s">
        <v>1488</v>
      </c>
      <c r="I4961" t="s">
        <v>22</v>
      </c>
      <c r="N4961" t="s">
        <v>24</v>
      </c>
      <c r="O4961" s="1">
        <v>40940.441759259258</v>
      </c>
    </row>
    <row r="4962" spans="1:15" x14ac:dyDescent="0.35">
      <c r="A4962" t="s">
        <v>314</v>
      </c>
      <c r="B4962" t="s">
        <v>25</v>
      </c>
      <c r="C4962">
        <v>15375</v>
      </c>
      <c r="D4962" t="s">
        <v>17</v>
      </c>
      <c r="E4962" t="s">
        <v>18</v>
      </c>
      <c r="F4962" t="s">
        <v>19</v>
      </c>
      <c r="G4962" t="s">
        <v>27</v>
      </c>
      <c r="H4962" t="s">
        <v>501</v>
      </c>
      <c r="I4962" t="s">
        <v>22</v>
      </c>
      <c r="N4962" t="s">
        <v>24</v>
      </c>
      <c r="O4962" s="1">
        <v>40940.62127314815</v>
      </c>
    </row>
    <row r="4963" spans="1:15" x14ac:dyDescent="0.35">
      <c r="A4963" t="s">
        <v>2660</v>
      </c>
      <c r="B4963" t="s">
        <v>25</v>
      </c>
      <c r="C4963">
        <v>995991</v>
      </c>
      <c r="D4963" t="s">
        <v>17</v>
      </c>
      <c r="E4963" t="s">
        <v>18</v>
      </c>
      <c r="F4963" t="s">
        <v>34</v>
      </c>
      <c r="H4963" t="s">
        <v>2800</v>
      </c>
      <c r="I4963" t="s">
        <v>22</v>
      </c>
      <c r="N4963" t="s">
        <v>24</v>
      </c>
      <c r="O4963" s="1">
        <v>40940.622395833336</v>
      </c>
    </row>
    <row r="4964" spans="1:15" x14ac:dyDescent="0.35">
      <c r="A4964" t="s">
        <v>500</v>
      </c>
      <c r="B4964" t="s">
        <v>25</v>
      </c>
      <c r="C4964">
        <v>379164</v>
      </c>
      <c r="D4964" t="s">
        <v>17</v>
      </c>
      <c r="E4964" t="s">
        <v>18</v>
      </c>
      <c r="F4964" t="s">
        <v>19</v>
      </c>
      <c r="H4964" t="s">
        <v>442</v>
      </c>
      <c r="I4964" t="s">
        <v>22</v>
      </c>
      <c r="N4964" t="s">
        <v>24</v>
      </c>
      <c r="O4964" s="1">
        <v>40941.234710648147</v>
      </c>
    </row>
    <row r="4965" spans="1:15" x14ac:dyDescent="0.35">
      <c r="A4965" t="s">
        <v>560</v>
      </c>
      <c r="B4965" t="s">
        <v>25</v>
      </c>
      <c r="C4965">
        <v>337459</v>
      </c>
      <c r="D4965" t="s">
        <v>17</v>
      </c>
      <c r="E4965" t="s">
        <v>18</v>
      </c>
      <c r="F4965" t="s">
        <v>19</v>
      </c>
      <c r="G4965" t="s">
        <v>20</v>
      </c>
      <c r="H4965" t="s">
        <v>1633</v>
      </c>
      <c r="I4965" t="s">
        <v>22</v>
      </c>
      <c r="K4965" t="s">
        <v>926</v>
      </c>
      <c r="L4965">
        <v>1960</v>
      </c>
      <c r="M4965" t="s">
        <v>1634</v>
      </c>
      <c r="N4965" t="s">
        <v>24</v>
      </c>
      <c r="O4965" s="1">
        <v>40941.562951388885</v>
      </c>
    </row>
    <row r="4966" spans="1:15" x14ac:dyDescent="0.35">
      <c r="A4966" t="s">
        <v>15</v>
      </c>
      <c r="B4966" t="s">
        <v>25</v>
      </c>
      <c r="C4966">
        <v>651398</v>
      </c>
      <c r="D4966" t="s">
        <v>17</v>
      </c>
      <c r="E4966" t="s">
        <v>18</v>
      </c>
      <c r="I4966" t="s">
        <v>22</v>
      </c>
      <c r="N4966" t="s">
        <v>24</v>
      </c>
      <c r="O4966" s="1">
        <v>40941.637407407405</v>
      </c>
    </row>
    <row r="4967" spans="1:15" x14ac:dyDescent="0.35">
      <c r="A4967" t="s">
        <v>59</v>
      </c>
      <c r="B4967" t="s">
        <v>16</v>
      </c>
      <c r="C4967">
        <v>4225</v>
      </c>
      <c r="D4967" t="s">
        <v>17</v>
      </c>
      <c r="E4967" t="s">
        <v>18</v>
      </c>
      <c r="F4967" t="s">
        <v>19</v>
      </c>
      <c r="G4967" t="s">
        <v>27</v>
      </c>
      <c r="H4967" t="s">
        <v>52</v>
      </c>
      <c r="I4967" t="s">
        <v>22</v>
      </c>
      <c r="K4967" t="s">
        <v>250</v>
      </c>
      <c r="M4967" t="s">
        <v>251</v>
      </c>
      <c r="N4967" t="s">
        <v>24</v>
      </c>
      <c r="O4967" s="1">
        <v>40941.754953703705</v>
      </c>
    </row>
    <row r="4968" spans="1:15" x14ac:dyDescent="0.35">
      <c r="A4968" t="s">
        <v>15</v>
      </c>
      <c r="B4968" t="s">
        <v>16</v>
      </c>
      <c r="C4968">
        <v>177504</v>
      </c>
      <c r="D4968" t="s">
        <v>17</v>
      </c>
      <c r="E4968" t="s">
        <v>18</v>
      </c>
      <c r="F4968" t="s">
        <v>19</v>
      </c>
      <c r="G4968" t="s">
        <v>27</v>
      </c>
      <c r="H4968" t="s">
        <v>156</v>
      </c>
      <c r="I4968" t="s">
        <v>22</v>
      </c>
      <c r="N4968" t="s">
        <v>24</v>
      </c>
      <c r="O4968" s="1">
        <v>40941.77207175926</v>
      </c>
    </row>
    <row r="4969" spans="1:15" x14ac:dyDescent="0.35">
      <c r="A4969" t="s">
        <v>221</v>
      </c>
      <c r="B4969" t="s">
        <v>25</v>
      </c>
      <c r="C4969">
        <v>851023</v>
      </c>
      <c r="D4969" t="s">
        <v>17</v>
      </c>
      <c r="E4969" t="s">
        <v>18</v>
      </c>
      <c r="F4969" t="s">
        <v>34</v>
      </c>
      <c r="I4969" t="s">
        <v>22</v>
      </c>
      <c r="N4969" t="s">
        <v>24</v>
      </c>
      <c r="O4969" s="1">
        <v>40942.63521990741</v>
      </c>
    </row>
    <row r="4970" spans="1:15" x14ac:dyDescent="0.35">
      <c r="A4970" t="s">
        <v>327</v>
      </c>
      <c r="B4970" t="s">
        <v>25</v>
      </c>
      <c r="C4970">
        <v>286528</v>
      </c>
      <c r="D4970" t="s">
        <v>17</v>
      </c>
      <c r="E4970" t="s">
        <v>18</v>
      </c>
      <c r="I4970" t="s">
        <v>22</v>
      </c>
      <c r="N4970" t="s">
        <v>24</v>
      </c>
      <c r="O4970" s="1">
        <v>40942.670844907407</v>
      </c>
    </row>
    <row r="4971" spans="1:15" x14ac:dyDescent="0.35">
      <c r="A4971" t="s">
        <v>15</v>
      </c>
      <c r="B4971" t="s">
        <v>16</v>
      </c>
      <c r="C4971">
        <v>41141</v>
      </c>
      <c r="D4971" t="s">
        <v>17</v>
      </c>
      <c r="E4971" t="s">
        <v>18</v>
      </c>
      <c r="G4971" t="s">
        <v>27</v>
      </c>
      <c r="I4971" t="s">
        <v>22</v>
      </c>
      <c r="M4971" t="s">
        <v>784</v>
      </c>
      <c r="N4971" t="s">
        <v>24</v>
      </c>
      <c r="O4971" s="1">
        <v>40943.03979166667</v>
      </c>
    </row>
    <row r="4972" spans="1:15" x14ac:dyDescent="0.35">
      <c r="A4972" t="s">
        <v>15</v>
      </c>
      <c r="B4972" t="s">
        <v>16</v>
      </c>
      <c r="C4972">
        <v>46906</v>
      </c>
      <c r="D4972" t="s">
        <v>17</v>
      </c>
      <c r="E4972" t="s">
        <v>18</v>
      </c>
      <c r="G4972" t="s">
        <v>27</v>
      </c>
      <c r="I4972" t="s">
        <v>22</v>
      </c>
      <c r="M4972" t="s">
        <v>808</v>
      </c>
      <c r="N4972" t="s">
        <v>24</v>
      </c>
      <c r="O4972" s="1">
        <v>40943.040960648148</v>
      </c>
    </row>
    <row r="4973" spans="1:15" ht="174" x14ac:dyDescent="0.35">
      <c r="A4973" t="s">
        <v>15</v>
      </c>
      <c r="B4973" t="s">
        <v>16</v>
      </c>
      <c r="C4973">
        <v>89738</v>
      </c>
      <c r="D4973" t="s">
        <v>17</v>
      </c>
      <c r="E4973" t="s">
        <v>18</v>
      </c>
      <c r="G4973" t="s">
        <v>27</v>
      </c>
      <c r="I4973" t="s">
        <v>22</v>
      </c>
      <c r="M4973" s="3" t="s">
        <v>1039</v>
      </c>
      <c r="N4973" t="s">
        <v>24</v>
      </c>
      <c r="O4973" s="1">
        <v>40943.04451388889</v>
      </c>
    </row>
    <row r="4974" spans="1:15" ht="130.5" x14ac:dyDescent="0.35">
      <c r="A4974" t="s">
        <v>15</v>
      </c>
      <c r="B4974" t="s">
        <v>16</v>
      </c>
      <c r="C4974">
        <v>82759</v>
      </c>
      <c r="D4974" t="s">
        <v>17</v>
      </c>
      <c r="E4974" t="s">
        <v>18</v>
      </c>
      <c r="G4974" t="s">
        <v>27</v>
      </c>
      <c r="I4974" t="s">
        <v>22</v>
      </c>
      <c r="M4974" s="3" t="s">
        <v>990</v>
      </c>
      <c r="N4974" t="s">
        <v>24</v>
      </c>
      <c r="O4974" s="1">
        <v>40943.044687499998</v>
      </c>
    </row>
    <row r="4975" spans="1:15" ht="159.5" x14ac:dyDescent="0.35">
      <c r="A4975" t="s">
        <v>15</v>
      </c>
      <c r="B4975" t="s">
        <v>16</v>
      </c>
      <c r="C4975">
        <v>130775</v>
      </c>
      <c r="D4975" t="s">
        <v>17</v>
      </c>
      <c r="E4975" t="s">
        <v>18</v>
      </c>
      <c r="I4975" t="s">
        <v>22</v>
      </c>
      <c r="M4975" s="3" t="s">
        <v>1169</v>
      </c>
      <c r="N4975" t="s">
        <v>24</v>
      </c>
      <c r="O4975" s="1">
        <v>40943.047337962962</v>
      </c>
    </row>
    <row r="4976" spans="1:15" ht="101.5" x14ac:dyDescent="0.35">
      <c r="A4976" t="s">
        <v>15</v>
      </c>
      <c r="B4976" t="s">
        <v>16</v>
      </c>
      <c r="C4976">
        <v>154401</v>
      </c>
      <c r="D4976" t="s">
        <v>17</v>
      </c>
      <c r="E4976" t="s">
        <v>18</v>
      </c>
      <c r="I4976" t="s">
        <v>22</v>
      </c>
      <c r="M4976" s="3" t="s">
        <v>1253</v>
      </c>
      <c r="N4976" t="s">
        <v>24</v>
      </c>
      <c r="O4976" s="1">
        <v>40943.049328703702</v>
      </c>
    </row>
    <row r="4977" spans="1:15" ht="116" x14ac:dyDescent="0.35">
      <c r="A4977" t="s">
        <v>15</v>
      </c>
      <c r="B4977" t="s">
        <v>16</v>
      </c>
      <c r="C4977">
        <v>248475</v>
      </c>
      <c r="D4977" t="s">
        <v>17</v>
      </c>
      <c r="E4977" t="s">
        <v>18</v>
      </c>
      <c r="F4977" t="s">
        <v>19</v>
      </c>
      <c r="G4977" t="s">
        <v>20</v>
      </c>
      <c r="I4977" t="s">
        <v>22</v>
      </c>
      <c r="M4977" s="3" t="s">
        <v>1447</v>
      </c>
      <c r="N4977" t="s">
        <v>24</v>
      </c>
      <c r="O4977" s="1">
        <v>40943.050752314812</v>
      </c>
    </row>
    <row r="4978" spans="1:15" ht="159.5" x14ac:dyDescent="0.35">
      <c r="A4978" t="s">
        <v>15</v>
      </c>
      <c r="B4978" t="s">
        <v>16</v>
      </c>
      <c r="C4978">
        <v>553432</v>
      </c>
      <c r="D4978" t="s">
        <v>17</v>
      </c>
      <c r="E4978" t="s">
        <v>18</v>
      </c>
      <c r="F4978" t="s">
        <v>19</v>
      </c>
      <c r="G4978" t="s">
        <v>20</v>
      </c>
      <c r="I4978" t="s">
        <v>22</v>
      </c>
      <c r="M4978" s="3" t="s">
        <v>2086</v>
      </c>
      <c r="N4978" t="s">
        <v>24</v>
      </c>
      <c r="O4978" s="1">
        <v>40943.051863425928</v>
      </c>
    </row>
    <row r="4979" spans="1:15" ht="87" x14ac:dyDescent="0.35">
      <c r="A4979" t="s">
        <v>15</v>
      </c>
      <c r="B4979" t="s">
        <v>16</v>
      </c>
      <c r="C4979">
        <v>591721</v>
      </c>
      <c r="D4979" t="s">
        <v>17</v>
      </c>
      <c r="E4979" t="s">
        <v>18</v>
      </c>
      <c r="F4979" t="s">
        <v>19</v>
      </c>
      <c r="G4979" t="s">
        <v>20</v>
      </c>
      <c r="I4979" t="s">
        <v>22</v>
      </c>
      <c r="M4979" s="3" t="s">
        <v>2155</v>
      </c>
      <c r="N4979" t="s">
        <v>24</v>
      </c>
      <c r="O4979" s="1">
        <v>40943.052881944444</v>
      </c>
    </row>
    <row r="4980" spans="1:15" ht="87" x14ac:dyDescent="0.35">
      <c r="A4980" t="s">
        <v>15</v>
      </c>
      <c r="B4980" t="s">
        <v>16</v>
      </c>
      <c r="C4980">
        <v>731427</v>
      </c>
      <c r="D4980" t="s">
        <v>17</v>
      </c>
      <c r="E4980" t="s">
        <v>18</v>
      </c>
      <c r="F4980" t="s">
        <v>19</v>
      </c>
      <c r="G4980" t="s">
        <v>20</v>
      </c>
      <c r="I4980" t="s">
        <v>22</v>
      </c>
      <c r="M4980" s="3" t="s">
        <v>2384</v>
      </c>
      <c r="N4980" t="s">
        <v>24</v>
      </c>
      <c r="O4980" s="1">
        <v>40943.054131944446</v>
      </c>
    </row>
    <row r="4981" spans="1:15" x14ac:dyDescent="0.35">
      <c r="A4981" t="s">
        <v>15</v>
      </c>
      <c r="B4981" t="s">
        <v>16</v>
      </c>
      <c r="C4981">
        <v>858299</v>
      </c>
      <c r="D4981" t="s">
        <v>17</v>
      </c>
      <c r="E4981" t="s">
        <v>18</v>
      </c>
      <c r="F4981" t="s">
        <v>19</v>
      </c>
      <c r="G4981" t="s">
        <v>20</v>
      </c>
      <c r="I4981" t="s">
        <v>22</v>
      </c>
      <c r="M4981" t="s">
        <v>2584</v>
      </c>
      <c r="N4981" t="s">
        <v>24</v>
      </c>
      <c r="O4981" s="1">
        <v>40943.055092592593</v>
      </c>
    </row>
    <row r="4982" spans="1:15" ht="87" x14ac:dyDescent="0.35">
      <c r="A4982" t="s">
        <v>15</v>
      </c>
      <c r="B4982" t="s">
        <v>16</v>
      </c>
      <c r="C4982">
        <v>992815</v>
      </c>
      <c r="D4982" t="s">
        <v>17</v>
      </c>
      <c r="E4982" t="s">
        <v>18</v>
      </c>
      <c r="F4982" t="s">
        <v>19</v>
      </c>
      <c r="G4982" t="s">
        <v>20</v>
      </c>
      <c r="I4982" t="s">
        <v>22</v>
      </c>
      <c r="M4982" s="3" t="s">
        <v>2790</v>
      </c>
      <c r="N4982" t="s">
        <v>24</v>
      </c>
      <c r="O4982" s="1">
        <v>40943.055960648147</v>
      </c>
    </row>
    <row r="4983" spans="1:15" x14ac:dyDescent="0.35">
      <c r="A4983" t="s">
        <v>15</v>
      </c>
      <c r="B4983" t="s">
        <v>16</v>
      </c>
      <c r="C4983">
        <v>317727</v>
      </c>
      <c r="D4983" t="s">
        <v>17</v>
      </c>
      <c r="E4983" t="s">
        <v>18</v>
      </c>
      <c r="F4983" t="s">
        <v>19</v>
      </c>
      <c r="G4983" t="s">
        <v>20</v>
      </c>
      <c r="I4983" t="s">
        <v>22</v>
      </c>
      <c r="M4983" t="s">
        <v>1592</v>
      </c>
      <c r="N4983" t="s">
        <v>24</v>
      </c>
      <c r="O4983" s="1">
        <v>40943.057106481479</v>
      </c>
    </row>
    <row r="4984" spans="1:15" ht="159.5" x14ac:dyDescent="0.35">
      <c r="A4984" t="s">
        <v>15</v>
      </c>
      <c r="B4984" t="s">
        <v>16</v>
      </c>
      <c r="C4984">
        <v>367494</v>
      </c>
      <c r="D4984" t="s">
        <v>17</v>
      </c>
      <c r="E4984" t="s">
        <v>18</v>
      </c>
      <c r="F4984" t="s">
        <v>19</v>
      </c>
      <c r="G4984" t="s">
        <v>20</v>
      </c>
      <c r="I4984" t="s">
        <v>22</v>
      </c>
      <c r="M4984" s="3" t="s">
        <v>1720</v>
      </c>
      <c r="N4984" t="s">
        <v>24</v>
      </c>
      <c r="O4984" s="1">
        <v>40943.058067129627</v>
      </c>
    </row>
    <row r="4985" spans="1:15" x14ac:dyDescent="0.35">
      <c r="A4985" t="s">
        <v>15</v>
      </c>
      <c r="B4985" t="s">
        <v>16</v>
      </c>
      <c r="C4985">
        <v>373299</v>
      </c>
      <c r="D4985" t="s">
        <v>17</v>
      </c>
      <c r="E4985" t="s">
        <v>18</v>
      </c>
      <c r="F4985" t="s">
        <v>19</v>
      </c>
      <c r="G4985" t="s">
        <v>20</v>
      </c>
      <c r="I4985" t="s">
        <v>22</v>
      </c>
      <c r="M4985" t="s">
        <v>1727</v>
      </c>
      <c r="N4985" t="s">
        <v>24</v>
      </c>
      <c r="O4985" s="1">
        <v>40943.059363425928</v>
      </c>
    </row>
    <row r="4986" spans="1:15" x14ac:dyDescent="0.35">
      <c r="A4986" t="s">
        <v>15</v>
      </c>
      <c r="B4986" t="s">
        <v>16</v>
      </c>
      <c r="C4986">
        <v>517348</v>
      </c>
      <c r="D4986" t="s">
        <v>17</v>
      </c>
      <c r="E4986" t="s">
        <v>18</v>
      </c>
      <c r="F4986" t="s">
        <v>19</v>
      </c>
      <c r="G4986" t="s">
        <v>20</v>
      </c>
      <c r="I4986" t="s">
        <v>22</v>
      </c>
      <c r="M4986" t="s">
        <v>2016</v>
      </c>
      <c r="N4986" t="s">
        <v>24</v>
      </c>
      <c r="O4986" s="1">
        <v>40943.060046296298</v>
      </c>
    </row>
    <row r="4987" spans="1:15" x14ac:dyDescent="0.35">
      <c r="A4987" t="s">
        <v>15</v>
      </c>
      <c r="B4987" t="s">
        <v>16</v>
      </c>
      <c r="C4987">
        <v>529831</v>
      </c>
      <c r="D4987" t="s">
        <v>17</v>
      </c>
      <c r="E4987" t="s">
        <v>18</v>
      </c>
      <c r="F4987" t="s">
        <v>19</v>
      </c>
      <c r="G4987" t="s">
        <v>20</v>
      </c>
      <c r="I4987" t="s">
        <v>22</v>
      </c>
      <c r="M4987" t="s">
        <v>2046</v>
      </c>
      <c r="N4987" t="s">
        <v>24</v>
      </c>
      <c r="O4987" s="1">
        <v>40943.060717592591</v>
      </c>
    </row>
    <row r="4988" spans="1:15" x14ac:dyDescent="0.35">
      <c r="A4988" t="s">
        <v>15</v>
      </c>
      <c r="B4988" t="s">
        <v>16</v>
      </c>
      <c r="C4988">
        <v>870776</v>
      </c>
      <c r="D4988" t="s">
        <v>17</v>
      </c>
      <c r="E4988" t="s">
        <v>18</v>
      </c>
      <c r="F4988" t="s">
        <v>19</v>
      </c>
      <c r="G4988" t="s">
        <v>20</v>
      </c>
      <c r="I4988" t="s">
        <v>22</v>
      </c>
      <c r="M4988" t="s">
        <v>2612</v>
      </c>
      <c r="N4988" t="s">
        <v>24</v>
      </c>
      <c r="O4988" s="1">
        <v>40943.061620370368</v>
      </c>
    </row>
    <row r="4989" spans="1:15" ht="232" x14ac:dyDescent="0.35">
      <c r="A4989" t="s">
        <v>15</v>
      </c>
      <c r="B4989" t="s">
        <v>16</v>
      </c>
      <c r="C4989">
        <v>41059</v>
      </c>
      <c r="D4989" t="s">
        <v>17</v>
      </c>
      <c r="E4989" t="s">
        <v>18</v>
      </c>
      <c r="F4989" t="s">
        <v>19</v>
      </c>
      <c r="G4989" t="s">
        <v>27</v>
      </c>
      <c r="H4989" t="s">
        <v>780</v>
      </c>
      <c r="I4989" t="s">
        <v>472</v>
      </c>
      <c r="K4989" t="s">
        <v>250</v>
      </c>
      <c r="L4989" t="s">
        <v>781</v>
      </c>
      <c r="M4989" s="3" t="s">
        <v>782</v>
      </c>
      <c r="N4989" t="s">
        <v>24</v>
      </c>
      <c r="O4989" s="1">
        <v>40943.194837962961</v>
      </c>
    </row>
    <row r="4990" spans="1:15" x14ac:dyDescent="0.35">
      <c r="A4990" t="s">
        <v>15</v>
      </c>
      <c r="B4990" t="s">
        <v>25</v>
      </c>
      <c r="C4990">
        <v>40206</v>
      </c>
      <c r="D4990" t="s">
        <v>17</v>
      </c>
      <c r="E4990" t="s">
        <v>18</v>
      </c>
      <c r="F4990" t="s">
        <v>19</v>
      </c>
      <c r="G4990" t="s">
        <v>27</v>
      </c>
      <c r="I4990" t="s">
        <v>22</v>
      </c>
      <c r="N4990" t="s">
        <v>24</v>
      </c>
      <c r="O4990" s="1">
        <v>40943.366724537038</v>
      </c>
    </row>
    <row r="4991" spans="1:15" x14ac:dyDescent="0.35">
      <c r="A4991" t="s">
        <v>15</v>
      </c>
      <c r="B4991" t="s">
        <v>25</v>
      </c>
      <c r="C4991">
        <v>869127</v>
      </c>
      <c r="D4991" t="s">
        <v>17</v>
      </c>
      <c r="E4991" t="s">
        <v>18</v>
      </c>
      <c r="F4991" t="s">
        <v>34</v>
      </c>
      <c r="I4991" t="s">
        <v>22</v>
      </c>
      <c r="N4991" t="s">
        <v>24</v>
      </c>
      <c r="O4991" s="1">
        <v>40943.438877314817</v>
      </c>
    </row>
    <row r="4992" spans="1:15" x14ac:dyDescent="0.35">
      <c r="A4992" t="s">
        <v>15</v>
      </c>
      <c r="B4992" t="s">
        <v>16</v>
      </c>
      <c r="C4992">
        <v>153651</v>
      </c>
      <c r="D4992" t="s">
        <v>17</v>
      </c>
      <c r="E4992" t="s">
        <v>18</v>
      </c>
      <c r="F4992" t="s">
        <v>19</v>
      </c>
      <c r="I4992" t="s">
        <v>22</v>
      </c>
      <c r="N4992" t="s">
        <v>24</v>
      </c>
      <c r="O4992" s="1">
        <v>40943.670254629629</v>
      </c>
    </row>
    <row r="4993" spans="1:15" ht="174" x14ac:dyDescent="0.35">
      <c r="A4993" t="s">
        <v>15</v>
      </c>
      <c r="B4993" t="s">
        <v>16</v>
      </c>
      <c r="C4993">
        <v>48257</v>
      </c>
      <c r="D4993" t="s">
        <v>17</v>
      </c>
      <c r="E4993" t="s">
        <v>18</v>
      </c>
      <c r="F4993" t="s">
        <v>19</v>
      </c>
      <c r="G4993" t="s">
        <v>27</v>
      </c>
      <c r="I4993" t="s">
        <v>22</v>
      </c>
      <c r="M4993" s="3" t="s">
        <v>815</v>
      </c>
      <c r="N4993" t="s">
        <v>24</v>
      </c>
      <c r="O4993" s="1">
        <v>40944.070416666669</v>
      </c>
    </row>
    <row r="4994" spans="1:15" x14ac:dyDescent="0.35">
      <c r="A4994" t="s">
        <v>15</v>
      </c>
      <c r="B4994" t="s">
        <v>16</v>
      </c>
      <c r="C4994">
        <v>932235</v>
      </c>
      <c r="D4994" t="s">
        <v>17</v>
      </c>
      <c r="E4994" t="s">
        <v>18</v>
      </c>
      <c r="G4994" t="s">
        <v>20</v>
      </c>
      <c r="I4994" t="s">
        <v>22</v>
      </c>
      <c r="M4994" t="s">
        <v>2721</v>
      </c>
      <c r="N4994" t="s">
        <v>24</v>
      </c>
      <c r="O4994" s="1">
        <v>40944.071215277778</v>
      </c>
    </row>
    <row r="4995" spans="1:15" x14ac:dyDescent="0.35">
      <c r="A4995" t="s">
        <v>15</v>
      </c>
      <c r="B4995" t="s">
        <v>16</v>
      </c>
      <c r="C4995">
        <v>976642</v>
      </c>
      <c r="D4995" t="s">
        <v>17</v>
      </c>
      <c r="E4995" t="s">
        <v>18</v>
      </c>
      <c r="F4995" t="s">
        <v>19</v>
      </c>
      <c r="G4995" t="s">
        <v>20</v>
      </c>
      <c r="I4995" t="s">
        <v>22</v>
      </c>
      <c r="M4995" t="s">
        <v>2761</v>
      </c>
      <c r="N4995" t="s">
        <v>24</v>
      </c>
      <c r="O4995" s="1">
        <v>40944.072106481479</v>
      </c>
    </row>
    <row r="4996" spans="1:15" x14ac:dyDescent="0.35">
      <c r="A4996" t="s">
        <v>15</v>
      </c>
      <c r="B4996" t="s">
        <v>16</v>
      </c>
      <c r="C4996">
        <v>584201</v>
      </c>
      <c r="D4996" t="s">
        <v>17</v>
      </c>
      <c r="E4996" t="s">
        <v>18</v>
      </c>
      <c r="F4996" t="s">
        <v>19</v>
      </c>
      <c r="G4996" t="s">
        <v>20</v>
      </c>
      <c r="I4996" t="s">
        <v>22</v>
      </c>
      <c r="M4996" t="s">
        <v>2144</v>
      </c>
      <c r="N4996" t="s">
        <v>24</v>
      </c>
      <c r="O4996" s="1">
        <v>40944.072951388887</v>
      </c>
    </row>
    <row r="4997" spans="1:15" x14ac:dyDescent="0.35">
      <c r="A4997" t="s">
        <v>15</v>
      </c>
      <c r="B4997" t="s">
        <v>25</v>
      </c>
      <c r="C4997">
        <v>268902</v>
      </c>
      <c r="D4997" t="s">
        <v>17</v>
      </c>
      <c r="E4997" t="s">
        <v>18</v>
      </c>
      <c r="F4997" t="s">
        <v>19</v>
      </c>
      <c r="I4997" t="s">
        <v>22</v>
      </c>
      <c r="M4997" t="s">
        <v>1486</v>
      </c>
      <c r="N4997" t="s">
        <v>24</v>
      </c>
      <c r="O4997" s="1">
        <v>40944.075069444443</v>
      </c>
    </row>
    <row r="4998" spans="1:15" x14ac:dyDescent="0.35">
      <c r="A4998" t="s">
        <v>500</v>
      </c>
      <c r="B4998" t="s">
        <v>25</v>
      </c>
      <c r="C4998">
        <v>72759</v>
      </c>
      <c r="D4998" t="s">
        <v>17</v>
      </c>
      <c r="E4998" t="s">
        <v>18</v>
      </c>
      <c r="F4998" t="s">
        <v>19</v>
      </c>
      <c r="H4998" t="s">
        <v>254</v>
      </c>
      <c r="I4998" t="s">
        <v>22</v>
      </c>
      <c r="N4998" t="s">
        <v>24</v>
      </c>
      <c r="O4998" s="1">
        <v>40944.388402777775</v>
      </c>
    </row>
    <row r="4999" spans="1:15" x14ac:dyDescent="0.35">
      <c r="A4999" t="s">
        <v>15</v>
      </c>
      <c r="B4999" t="s">
        <v>16</v>
      </c>
      <c r="C4999">
        <v>34850</v>
      </c>
      <c r="D4999" t="s">
        <v>17</v>
      </c>
      <c r="E4999" t="s">
        <v>18</v>
      </c>
      <c r="F4999" t="s">
        <v>96</v>
      </c>
      <c r="G4999" t="s">
        <v>27</v>
      </c>
      <c r="H4999" t="s">
        <v>731</v>
      </c>
      <c r="I4999" t="s">
        <v>22</v>
      </c>
      <c r="N4999" t="s">
        <v>24</v>
      </c>
      <c r="O4999" s="1">
        <v>40944.666365740741</v>
      </c>
    </row>
    <row r="5000" spans="1:15" x14ac:dyDescent="0.35">
      <c r="A5000" t="s">
        <v>500</v>
      </c>
      <c r="B5000" t="s">
        <v>25</v>
      </c>
      <c r="C5000">
        <v>35246</v>
      </c>
      <c r="D5000" t="s">
        <v>17</v>
      </c>
      <c r="E5000" t="s">
        <v>18</v>
      </c>
      <c r="F5000" t="s">
        <v>19</v>
      </c>
      <c r="G5000" t="s">
        <v>27</v>
      </c>
      <c r="H5000" t="s">
        <v>265</v>
      </c>
      <c r="I5000" t="s">
        <v>144</v>
      </c>
      <c r="J5000">
        <v>458</v>
      </c>
      <c r="K5000" t="s">
        <v>132</v>
      </c>
      <c r="M5000" t="s">
        <v>736</v>
      </c>
      <c r="N5000" t="s">
        <v>24</v>
      </c>
      <c r="O5000" s="1">
        <v>40944.697500000002</v>
      </c>
    </row>
    <row r="5001" spans="1:15" x14ac:dyDescent="0.35">
      <c r="A5001" t="s">
        <v>327</v>
      </c>
      <c r="B5001" t="s">
        <v>1112</v>
      </c>
      <c r="C5001">
        <v>271381</v>
      </c>
      <c r="D5001" t="s">
        <v>17</v>
      </c>
      <c r="E5001" t="s">
        <v>18</v>
      </c>
      <c r="F5001" t="s">
        <v>19</v>
      </c>
      <c r="G5001" t="s">
        <v>20</v>
      </c>
      <c r="H5001" t="s">
        <v>898</v>
      </c>
      <c r="I5001" t="s">
        <v>22</v>
      </c>
      <c r="N5001" t="s">
        <v>24</v>
      </c>
      <c r="O5001" s="1">
        <v>40944.796944444446</v>
      </c>
    </row>
    <row r="5002" spans="1:15" x14ac:dyDescent="0.35">
      <c r="A5002" t="s">
        <v>15</v>
      </c>
      <c r="B5002" t="s">
        <v>16</v>
      </c>
      <c r="C5002">
        <v>713855</v>
      </c>
      <c r="D5002" t="s">
        <v>17</v>
      </c>
      <c r="E5002" t="s">
        <v>18</v>
      </c>
      <c r="F5002" t="s">
        <v>19</v>
      </c>
      <c r="G5002" t="s">
        <v>20</v>
      </c>
      <c r="H5002" t="s">
        <v>481</v>
      </c>
      <c r="I5002" t="s">
        <v>22</v>
      </c>
      <c r="N5002" t="s">
        <v>24</v>
      </c>
      <c r="O5002" s="1">
        <v>40945.454953703702</v>
      </c>
    </row>
    <row r="5003" spans="1:15" x14ac:dyDescent="0.35">
      <c r="A5003" t="s">
        <v>327</v>
      </c>
      <c r="B5003" t="s">
        <v>25</v>
      </c>
      <c r="C5003">
        <v>112593</v>
      </c>
      <c r="D5003" t="s">
        <v>17</v>
      </c>
      <c r="E5003" t="s">
        <v>18</v>
      </c>
      <c r="F5003" t="s">
        <v>19</v>
      </c>
      <c r="G5003" t="s">
        <v>27</v>
      </c>
      <c r="H5003" t="s">
        <v>1125</v>
      </c>
      <c r="I5003" t="s">
        <v>22</v>
      </c>
      <c r="K5003" t="s">
        <v>195</v>
      </c>
      <c r="M5003" t="s">
        <v>1126</v>
      </c>
      <c r="N5003" t="s">
        <v>24</v>
      </c>
      <c r="O5003" s="1">
        <v>40946.34884259259</v>
      </c>
    </row>
    <row r="5004" spans="1:15" x14ac:dyDescent="0.35">
      <c r="A5004" t="s">
        <v>15</v>
      </c>
      <c r="B5004" t="s">
        <v>16</v>
      </c>
      <c r="C5004">
        <v>568517</v>
      </c>
      <c r="D5004" t="s">
        <v>17</v>
      </c>
      <c r="E5004" t="s">
        <v>18</v>
      </c>
      <c r="F5004" t="s">
        <v>19</v>
      </c>
      <c r="I5004" t="s">
        <v>22</v>
      </c>
      <c r="N5004" t="s">
        <v>24</v>
      </c>
      <c r="O5004" s="1">
        <v>40946.863368055558</v>
      </c>
    </row>
    <row r="5005" spans="1:15" x14ac:dyDescent="0.35">
      <c r="A5005" t="s">
        <v>221</v>
      </c>
      <c r="B5005" t="s">
        <v>25</v>
      </c>
      <c r="C5005">
        <v>66630</v>
      </c>
      <c r="D5005" t="s">
        <v>17</v>
      </c>
      <c r="E5005" t="s">
        <v>18</v>
      </c>
      <c r="F5005" t="s">
        <v>19</v>
      </c>
      <c r="I5005" t="s">
        <v>22</v>
      </c>
      <c r="N5005" t="s">
        <v>24</v>
      </c>
      <c r="O5005" s="1">
        <v>40946.863842592589</v>
      </c>
    </row>
    <row r="5006" spans="1:15" x14ac:dyDescent="0.35">
      <c r="A5006" t="s">
        <v>15</v>
      </c>
      <c r="B5006" t="s">
        <v>25</v>
      </c>
      <c r="C5006">
        <v>455424</v>
      </c>
      <c r="D5006" t="s">
        <v>17</v>
      </c>
      <c r="E5006" t="s">
        <v>18</v>
      </c>
      <c r="F5006" t="s">
        <v>19</v>
      </c>
      <c r="G5006" t="s">
        <v>20</v>
      </c>
      <c r="H5006" t="s">
        <v>1918</v>
      </c>
      <c r="I5006" t="s">
        <v>114</v>
      </c>
      <c r="K5006" t="s">
        <v>197</v>
      </c>
      <c r="N5006" t="s">
        <v>24</v>
      </c>
      <c r="O5006" s="1">
        <v>40946.880914351852</v>
      </c>
    </row>
    <row r="5007" spans="1:15" x14ac:dyDescent="0.35">
      <c r="A5007" t="s">
        <v>972</v>
      </c>
      <c r="B5007" t="s">
        <v>25</v>
      </c>
      <c r="C5007">
        <v>308465</v>
      </c>
      <c r="D5007" t="s">
        <v>17</v>
      </c>
      <c r="E5007" t="s">
        <v>18</v>
      </c>
      <c r="F5007" t="s">
        <v>19</v>
      </c>
      <c r="H5007" t="s">
        <v>28</v>
      </c>
      <c r="I5007" t="s">
        <v>22</v>
      </c>
      <c r="K5007" t="s">
        <v>282</v>
      </c>
      <c r="N5007" t="s">
        <v>24</v>
      </c>
      <c r="O5007" s="1">
        <v>40946.968194444446</v>
      </c>
    </row>
    <row r="5008" spans="1:15" x14ac:dyDescent="0.35">
      <c r="A5008" t="s">
        <v>221</v>
      </c>
      <c r="B5008" t="s">
        <v>25</v>
      </c>
      <c r="C5008">
        <v>802535</v>
      </c>
      <c r="D5008" t="s">
        <v>17</v>
      </c>
      <c r="E5008" t="s">
        <v>18</v>
      </c>
      <c r="F5008" t="s">
        <v>34</v>
      </c>
      <c r="H5008" t="s">
        <v>1133</v>
      </c>
      <c r="I5008" t="s">
        <v>22</v>
      </c>
      <c r="L5008">
        <v>1976</v>
      </c>
      <c r="M5008" t="s">
        <v>2472</v>
      </c>
      <c r="N5008" t="s">
        <v>24</v>
      </c>
      <c r="O5008" s="1">
        <v>40947.378182870372</v>
      </c>
    </row>
    <row r="5009" spans="1:15" ht="145" x14ac:dyDescent="0.35">
      <c r="A5009" t="s">
        <v>15</v>
      </c>
      <c r="B5009" t="s">
        <v>16</v>
      </c>
      <c r="C5009">
        <v>85702</v>
      </c>
      <c r="D5009" t="s">
        <v>17</v>
      </c>
      <c r="E5009" t="s">
        <v>18</v>
      </c>
      <c r="F5009" t="s">
        <v>19</v>
      </c>
      <c r="G5009" t="s">
        <v>27</v>
      </c>
      <c r="I5009" t="s">
        <v>22</v>
      </c>
      <c r="M5009" s="3" t="s">
        <v>1008</v>
      </c>
      <c r="N5009" t="s">
        <v>24</v>
      </c>
      <c r="O5009" s="1">
        <v>40947.410949074074</v>
      </c>
    </row>
    <row r="5010" spans="1:15" x14ac:dyDescent="0.35">
      <c r="A5010" t="s">
        <v>15</v>
      </c>
      <c r="B5010" t="s">
        <v>16</v>
      </c>
      <c r="C5010">
        <v>642904</v>
      </c>
      <c r="D5010" t="s">
        <v>17</v>
      </c>
      <c r="E5010" t="s">
        <v>18</v>
      </c>
      <c r="G5010" t="s">
        <v>20</v>
      </c>
      <c r="I5010" t="s">
        <v>22</v>
      </c>
      <c r="M5010" t="s">
        <v>2234</v>
      </c>
      <c r="N5010" t="s">
        <v>24</v>
      </c>
      <c r="O5010" s="1">
        <v>40947.411689814813</v>
      </c>
    </row>
    <row r="5011" spans="1:15" x14ac:dyDescent="0.35">
      <c r="A5011" t="s">
        <v>1381</v>
      </c>
      <c r="B5011" t="s">
        <v>16</v>
      </c>
      <c r="C5011">
        <v>340159</v>
      </c>
      <c r="D5011" t="s">
        <v>17</v>
      </c>
      <c r="E5011" t="s">
        <v>18</v>
      </c>
      <c r="F5011" t="s">
        <v>19</v>
      </c>
      <c r="G5011" t="s">
        <v>20</v>
      </c>
      <c r="I5011" t="s">
        <v>22</v>
      </c>
      <c r="M5011" t="s">
        <v>1651</v>
      </c>
      <c r="N5011" t="s">
        <v>24</v>
      </c>
      <c r="O5011" s="1">
        <v>40947.41302083333</v>
      </c>
    </row>
    <row r="5012" spans="1:15" x14ac:dyDescent="0.35">
      <c r="A5012" t="s">
        <v>560</v>
      </c>
      <c r="B5012" t="s">
        <v>16</v>
      </c>
      <c r="C5012">
        <v>108367</v>
      </c>
      <c r="D5012" t="s">
        <v>17</v>
      </c>
      <c r="E5012" t="s">
        <v>18</v>
      </c>
      <c r="F5012" t="s">
        <v>19</v>
      </c>
      <c r="I5012" t="s">
        <v>22</v>
      </c>
      <c r="M5012" t="s">
        <v>1114</v>
      </c>
      <c r="N5012" t="s">
        <v>24</v>
      </c>
      <c r="O5012" s="1">
        <v>40947.414537037039</v>
      </c>
    </row>
    <row r="5013" spans="1:15" x14ac:dyDescent="0.35">
      <c r="A5013" t="s">
        <v>327</v>
      </c>
      <c r="B5013" t="s">
        <v>16</v>
      </c>
      <c r="C5013">
        <v>119778</v>
      </c>
      <c r="D5013" t="s">
        <v>17</v>
      </c>
      <c r="E5013" t="s">
        <v>18</v>
      </c>
      <c r="F5013" t="s">
        <v>19</v>
      </c>
      <c r="G5013" t="s">
        <v>27</v>
      </c>
      <c r="I5013" t="s">
        <v>22</v>
      </c>
      <c r="M5013" t="s">
        <v>1142</v>
      </c>
      <c r="N5013" t="s">
        <v>24</v>
      </c>
      <c r="O5013" s="1">
        <v>40947.419490740744</v>
      </c>
    </row>
    <row r="5014" spans="1:15" x14ac:dyDescent="0.35">
      <c r="A5014" t="s">
        <v>15</v>
      </c>
      <c r="B5014" t="s">
        <v>25</v>
      </c>
      <c r="C5014">
        <v>747828</v>
      </c>
      <c r="D5014" t="s">
        <v>17</v>
      </c>
      <c r="E5014" t="s">
        <v>18</v>
      </c>
      <c r="F5014" t="s">
        <v>19</v>
      </c>
      <c r="I5014" t="s">
        <v>22</v>
      </c>
      <c r="N5014" t="s">
        <v>24</v>
      </c>
      <c r="O5014" s="1">
        <v>40947.421006944445</v>
      </c>
    </row>
    <row r="5015" spans="1:15" x14ac:dyDescent="0.35">
      <c r="A5015" t="s">
        <v>327</v>
      </c>
      <c r="B5015" t="s">
        <v>16</v>
      </c>
      <c r="C5015">
        <v>267468</v>
      </c>
      <c r="D5015" t="s">
        <v>17</v>
      </c>
      <c r="E5015" t="s">
        <v>18</v>
      </c>
      <c r="F5015" t="s">
        <v>19</v>
      </c>
      <c r="I5015" t="s">
        <v>22</v>
      </c>
      <c r="M5015" t="s">
        <v>1483</v>
      </c>
      <c r="N5015" t="s">
        <v>24</v>
      </c>
      <c r="O5015" s="1">
        <v>40947.421261574076</v>
      </c>
    </row>
    <row r="5016" spans="1:15" ht="130.5" x14ac:dyDescent="0.35">
      <c r="A5016" t="s">
        <v>327</v>
      </c>
      <c r="B5016" t="s">
        <v>16</v>
      </c>
      <c r="C5016">
        <v>294032</v>
      </c>
      <c r="D5016" t="s">
        <v>17</v>
      </c>
      <c r="E5016" t="s">
        <v>18</v>
      </c>
      <c r="F5016" t="s">
        <v>19</v>
      </c>
      <c r="G5016" t="s">
        <v>20</v>
      </c>
      <c r="I5016" t="s">
        <v>22</v>
      </c>
      <c r="M5016" s="3" t="s">
        <v>1543</v>
      </c>
      <c r="N5016" t="s">
        <v>24</v>
      </c>
      <c r="O5016" s="1">
        <v>40947.423703703702</v>
      </c>
    </row>
    <row r="5017" spans="1:15" ht="87" x14ac:dyDescent="0.35">
      <c r="A5017" t="s">
        <v>327</v>
      </c>
      <c r="B5017" t="s">
        <v>16</v>
      </c>
      <c r="C5017">
        <v>379283</v>
      </c>
      <c r="D5017" t="s">
        <v>17</v>
      </c>
      <c r="E5017" t="s">
        <v>18</v>
      </c>
      <c r="F5017" t="s">
        <v>19</v>
      </c>
      <c r="G5017" t="s">
        <v>20</v>
      </c>
      <c r="I5017" t="s">
        <v>22</v>
      </c>
      <c r="M5017" s="3" t="s">
        <v>1732</v>
      </c>
      <c r="N5017" t="s">
        <v>24</v>
      </c>
      <c r="O5017" s="1">
        <v>40947.424803240741</v>
      </c>
    </row>
    <row r="5018" spans="1:15" ht="130.5" x14ac:dyDescent="0.35">
      <c r="A5018" t="s">
        <v>327</v>
      </c>
      <c r="B5018" t="s">
        <v>16</v>
      </c>
      <c r="C5018">
        <v>552412</v>
      </c>
      <c r="D5018" t="s">
        <v>17</v>
      </c>
      <c r="E5018" t="s">
        <v>18</v>
      </c>
      <c r="F5018" t="s">
        <v>19</v>
      </c>
      <c r="G5018" t="s">
        <v>20</v>
      </c>
      <c r="I5018" t="s">
        <v>22</v>
      </c>
      <c r="M5018" s="3" t="s">
        <v>2084</v>
      </c>
      <c r="N5018" t="s">
        <v>24</v>
      </c>
      <c r="O5018" s="1">
        <v>40947.426527777781</v>
      </c>
    </row>
    <row r="5019" spans="1:15" ht="116" x14ac:dyDescent="0.35">
      <c r="A5019" t="s">
        <v>15</v>
      </c>
      <c r="B5019" t="s">
        <v>16</v>
      </c>
      <c r="C5019">
        <v>932529</v>
      </c>
      <c r="D5019" t="s">
        <v>17</v>
      </c>
      <c r="E5019" t="s">
        <v>18</v>
      </c>
      <c r="F5019" t="s">
        <v>19</v>
      </c>
      <c r="G5019" t="s">
        <v>20</v>
      </c>
      <c r="I5019" t="s">
        <v>22</v>
      </c>
      <c r="M5019" s="3" t="s">
        <v>2722</v>
      </c>
      <c r="N5019" t="s">
        <v>24</v>
      </c>
      <c r="O5019" s="1">
        <v>40947.429027777776</v>
      </c>
    </row>
    <row r="5020" spans="1:15" x14ac:dyDescent="0.35">
      <c r="A5020" t="s">
        <v>500</v>
      </c>
      <c r="B5020" t="s">
        <v>16</v>
      </c>
      <c r="C5020">
        <v>380931</v>
      </c>
      <c r="D5020" t="s">
        <v>17</v>
      </c>
      <c r="E5020" t="s">
        <v>18</v>
      </c>
      <c r="F5020" t="s">
        <v>19</v>
      </c>
      <c r="G5020" t="s">
        <v>20</v>
      </c>
      <c r="I5020" t="s">
        <v>22</v>
      </c>
      <c r="M5020" t="s">
        <v>1737</v>
      </c>
      <c r="N5020" t="s">
        <v>24</v>
      </c>
      <c r="O5020" s="1">
        <v>40947.435833333337</v>
      </c>
    </row>
    <row r="5021" spans="1:15" ht="203" x14ac:dyDescent="0.35">
      <c r="A5021" t="s">
        <v>221</v>
      </c>
      <c r="B5021" t="s">
        <v>16</v>
      </c>
      <c r="C5021">
        <v>48913</v>
      </c>
      <c r="D5021" t="s">
        <v>17</v>
      </c>
      <c r="E5021" t="s">
        <v>18</v>
      </c>
      <c r="F5021" t="s">
        <v>19</v>
      </c>
      <c r="G5021" t="s">
        <v>27</v>
      </c>
      <c r="I5021" t="s">
        <v>22</v>
      </c>
      <c r="M5021" s="3" t="s">
        <v>827</v>
      </c>
      <c r="N5021" t="s">
        <v>24</v>
      </c>
      <c r="O5021" s="1">
        <v>40947.437777777777</v>
      </c>
    </row>
    <row r="5022" spans="1:15" x14ac:dyDescent="0.35">
      <c r="A5022" t="s">
        <v>15</v>
      </c>
      <c r="B5022" t="s">
        <v>25</v>
      </c>
      <c r="C5022">
        <v>955751</v>
      </c>
      <c r="D5022" t="s">
        <v>17</v>
      </c>
      <c r="E5022" t="s">
        <v>18</v>
      </c>
      <c r="F5022" t="s">
        <v>19</v>
      </c>
      <c r="G5022" t="s">
        <v>20</v>
      </c>
      <c r="I5022" t="s">
        <v>22</v>
      </c>
      <c r="N5022" t="s">
        <v>24</v>
      </c>
      <c r="O5022" s="1">
        <v>40947.439699074072</v>
      </c>
    </row>
    <row r="5023" spans="1:15" x14ac:dyDescent="0.35">
      <c r="A5023" t="s">
        <v>221</v>
      </c>
      <c r="B5023" t="s">
        <v>16</v>
      </c>
      <c r="C5023">
        <v>452826</v>
      </c>
      <c r="D5023" t="s">
        <v>17</v>
      </c>
      <c r="E5023" t="s">
        <v>18</v>
      </c>
      <c r="F5023" t="s">
        <v>19</v>
      </c>
      <c r="G5023" t="s">
        <v>20</v>
      </c>
      <c r="I5023" t="s">
        <v>22</v>
      </c>
      <c r="M5023" t="s">
        <v>1915</v>
      </c>
      <c r="N5023" t="s">
        <v>24</v>
      </c>
      <c r="O5023" s="1">
        <v>40947.439872685187</v>
      </c>
    </row>
    <row r="5024" spans="1:15" x14ac:dyDescent="0.35">
      <c r="A5024" t="s">
        <v>15</v>
      </c>
      <c r="B5024" t="s">
        <v>16</v>
      </c>
      <c r="C5024">
        <v>482745</v>
      </c>
      <c r="D5024" t="s">
        <v>17</v>
      </c>
      <c r="E5024" t="s">
        <v>18</v>
      </c>
      <c r="F5024" t="s">
        <v>19</v>
      </c>
      <c r="G5024" t="s">
        <v>20</v>
      </c>
      <c r="I5024" t="s">
        <v>22</v>
      </c>
      <c r="M5024" t="s">
        <v>1978</v>
      </c>
      <c r="N5024" t="s">
        <v>24</v>
      </c>
      <c r="O5024" s="1">
        <v>40947.445868055554</v>
      </c>
    </row>
    <row r="5025" spans="1:15" x14ac:dyDescent="0.35">
      <c r="A5025" t="s">
        <v>15</v>
      </c>
      <c r="B5025" t="s">
        <v>25</v>
      </c>
      <c r="C5025">
        <v>501893</v>
      </c>
      <c r="D5025" t="s">
        <v>17</v>
      </c>
      <c r="E5025" t="s">
        <v>18</v>
      </c>
      <c r="F5025" t="s">
        <v>19</v>
      </c>
      <c r="G5025" t="s">
        <v>20</v>
      </c>
      <c r="I5025" t="s">
        <v>22</v>
      </c>
      <c r="M5025" t="s">
        <v>2002</v>
      </c>
      <c r="N5025" t="s">
        <v>24</v>
      </c>
      <c r="O5025" s="1">
        <v>40947.457662037035</v>
      </c>
    </row>
    <row r="5026" spans="1:15" x14ac:dyDescent="0.35">
      <c r="A5026" t="s">
        <v>15</v>
      </c>
      <c r="B5026" t="s">
        <v>25</v>
      </c>
      <c r="C5026">
        <v>946483</v>
      </c>
      <c r="D5026" t="s">
        <v>17</v>
      </c>
      <c r="E5026" t="s">
        <v>18</v>
      </c>
      <c r="F5026" t="s">
        <v>19</v>
      </c>
      <c r="G5026" t="s">
        <v>20</v>
      </c>
      <c r="H5026" t="s">
        <v>2735</v>
      </c>
      <c r="I5026" t="s">
        <v>22</v>
      </c>
      <c r="K5026" t="s">
        <v>81</v>
      </c>
      <c r="N5026" t="s">
        <v>24</v>
      </c>
      <c r="O5026" s="1">
        <v>40947.829837962963</v>
      </c>
    </row>
    <row r="5027" spans="1:15" x14ac:dyDescent="0.35">
      <c r="A5027" t="s">
        <v>314</v>
      </c>
      <c r="B5027" t="s">
        <v>16</v>
      </c>
      <c r="C5027">
        <v>23436</v>
      </c>
      <c r="D5027" t="s">
        <v>17</v>
      </c>
      <c r="E5027" t="s">
        <v>18</v>
      </c>
      <c r="F5027" t="s">
        <v>19</v>
      </c>
      <c r="G5027" t="s">
        <v>27</v>
      </c>
      <c r="H5027" t="s">
        <v>153</v>
      </c>
      <c r="I5027" t="s">
        <v>472</v>
      </c>
      <c r="N5027" t="s">
        <v>34</v>
      </c>
      <c r="O5027" s="1">
        <v>40948.029016203705</v>
      </c>
    </row>
    <row r="5028" spans="1:15" x14ac:dyDescent="0.35">
      <c r="A5028" t="s">
        <v>15</v>
      </c>
      <c r="B5028" t="s">
        <v>25</v>
      </c>
      <c r="C5028">
        <v>697088</v>
      </c>
      <c r="D5028" t="s">
        <v>17</v>
      </c>
      <c r="E5028" t="s">
        <v>18</v>
      </c>
      <c r="I5028" t="s">
        <v>22</v>
      </c>
      <c r="N5028" t="s">
        <v>24</v>
      </c>
      <c r="O5028" s="1">
        <v>40948.651342592595</v>
      </c>
    </row>
    <row r="5029" spans="1:15" x14ac:dyDescent="0.35">
      <c r="A5029" t="s">
        <v>92</v>
      </c>
      <c r="B5029" t="s">
        <v>25</v>
      </c>
      <c r="C5029">
        <v>508896</v>
      </c>
      <c r="D5029" t="s">
        <v>17</v>
      </c>
      <c r="E5029" t="s">
        <v>18</v>
      </c>
      <c r="F5029" t="s">
        <v>34</v>
      </c>
      <c r="I5029" t="s">
        <v>22</v>
      </c>
      <c r="J5029">
        <v>460</v>
      </c>
      <c r="L5029">
        <v>1965</v>
      </c>
      <c r="N5029" t="s">
        <v>24</v>
      </c>
      <c r="O5029" s="1">
        <v>40948.824560185189</v>
      </c>
    </row>
    <row r="5030" spans="1:15" x14ac:dyDescent="0.35">
      <c r="A5030" t="s">
        <v>327</v>
      </c>
      <c r="B5030" t="s">
        <v>25</v>
      </c>
      <c r="C5030">
        <v>814939</v>
      </c>
      <c r="D5030" t="s">
        <v>17</v>
      </c>
      <c r="E5030" t="s">
        <v>18</v>
      </c>
      <c r="F5030" t="s">
        <v>34</v>
      </c>
      <c r="G5030" t="s">
        <v>20</v>
      </c>
      <c r="H5030" t="s">
        <v>162</v>
      </c>
      <c r="I5030" t="s">
        <v>22</v>
      </c>
      <c r="N5030" t="s">
        <v>24</v>
      </c>
      <c r="O5030" s="1">
        <v>40949.180879629632</v>
      </c>
    </row>
    <row r="5031" spans="1:15" x14ac:dyDescent="0.35">
      <c r="A5031" t="s">
        <v>221</v>
      </c>
      <c r="B5031" t="s">
        <v>25</v>
      </c>
      <c r="C5031">
        <v>58409</v>
      </c>
      <c r="D5031" t="s">
        <v>17</v>
      </c>
      <c r="E5031" t="s">
        <v>18</v>
      </c>
      <c r="F5031" t="s">
        <v>19</v>
      </c>
      <c r="G5031" t="s">
        <v>27</v>
      </c>
      <c r="H5031" t="s">
        <v>162</v>
      </c>
      <c r="I5031" t="s">
        <v>22</v>
      </c>
      <c r="N5031" t="s">
        <v>34</v>
      </c>
      <c r="O5031" s="1">
        <v>40949.183125000003</v>
      </c>
    </row>
    <row r="5032" spans="1:15" x14ac:dyDescent="0.35">
      <c r="A5032" t="s">
        <v>15</v>
      </c>
      <c r="B5032" t="s">
        <v>25</v>
      </c>
      <c r="C5032">
        <v>540516</v>
      </c>
      <c r="D5032" t="s">
        <v>17</v>
      </c>
      <c r="E5032" t="s">
        <v>18</v>
      </c>
      <c r="F5032" t="s">
        <v>96</v>
      </c>
      <c r="G5032" t="s">
        <v>20</v>
      </c>
      <c r="H5032" t="s">
        <v>47</v>
      </c>
      <c r="I5032" t="s">
        <v>22</v>
      </c>
      <c r="N5032" t="s">
        <v>24</v>
      </c>
      <c r="O5032" s="1">
        <v>40949.481412037036</v>
      </c>
    </row>
    <row r="5033" spans="1:15" x14ac:dyDescent="0.35">
      <c r="A5033" t="s">
        <v>500</v>
      </c>
      <c r="B5033" t="s">
        <v>16</v>
      </c>
      <c r="C5033">
        <v>78578</v>
      </c>
      <c r="D5033" t="s">
        <v>17</v>
      </c>
      <c r="E5033" t="s">
        <v>18</v>
      </c>
      <c r="F5033" t="s">
        <v>19</v>
      </c>
      <c r="G5033" t="s">
        <v>27</v>
      </c>
      <c r="H5033" t="s">
        <v>980</v>
      </c>
      <c r="I5033" t="s">
        <v>180</v>
      </c>
      <c r="N5033" t="s">
        <v>24</v>
      </c>
      <c r="O5033" s="1">
        <v>40949.591898148145</v>
      </c>
    </row>
    <row r="5034" spans="1:15" x14ac:dyDescent="0.35">
      <c r="A5034" t="s">
        <v>327</v>
      </c>
      <c r="B5034" t="s">
        <v>25</v>
      </c>
      <c r="C5034">
        <v>599822</v>
      </c>
      <c r="D5034" t="s">
        <v>17</v>
      </c>
      <c r="E5034" t="s">
        <v>18</v>
      </c>
      <c r="F5034" t="s">
        <v>19</v>
      </c>
      <c r="I5034" t="s">
        <v>22</v>
      </c>
      <c r="N5034" t="s">
        <v>24</v>
      </c>
      <c r="O5034" s="1">
        <v>40949.783750000002</v>
      </c>
    </row>
    <row r="5035" spans="1:15" x14ac:dyDescent="0.35">
      <c r="A5035" t="s">
        <v>15</v>
      </c>
      <c r="B5035" t="s">
        <v>16</v>
      </c>
      <c r="C5035">
        <v>43551</v>
      </c>
      <c r="D5035" t="s">
        <v>17</v>
      </c>
      <c r="E5035" t="s">
        <v>18</v>
      </c>
      <c r="F5035" t="s">
        <v>19</v>
      </c>
      <c r="G5035" t="s">
        <v>27</v>
      </c>
      <c r="H5035" t="s">
        <v>471</v>
      </c>
      <c r="I5035" t="s">
        <v>22</v>
      </c>
      <c r="N5035" t="s">
        <v>24</v>
      </c>
      <c r="O5035" s="1">
        <v>40949.878263888888</v>
      </c>
    </row>
    <row r="5036" spans="1:15" x14ac:dyDescent="0.35">
      <c r="A5036" t="s">
        <v>327</v>
      </c>
      <c r="B5036" t="s">
        <v>25</v>
      </c>
      <c r="C5036">
        <v>238125</v>
      </c>
      <c r="D5036" t="s">
        <v>836</v>
      </c>
      <c r="E5036" t="s">
        <v>18</v>
      </c>
      <c r="F5036" t="s">
        <v>19</v>
      </c>
      <c r="H5036" t="s">
        <v>1425</v>
      </c>
      <c r="I5036" t="s">
        <v>22</v>
      </c>
      <c r="N5036" t="s">
        <v>167</v>
      </c>
      <c r="O5036" s="1">
        <v>40950.178020833337</v>
      </c>
    </row>
    <row r="5037" spans="1:15" x14ac:dyDescent="0.35">
      <c r="A5037" t="s">
        <v>15</v>
      </c>
      <c r="B5037" t="s">
        <v>16</v>
      </c>
      <c r="C5037">
        <v>394783</v>
      </c>
      <c r="D5037" t="s">
        <v>17</v>
      </c>
      <c r="E5037" t="s">
        <v>18</v>
      </c>
      <c r="F5037" t="s">
        <v>19</v>
      </c>
      <c r="H5037" t="s">
        <v>1786</v>
      </c>
      <c r="I5037" t="s">
        <v>22</v>
      </c>
      <c r="N5037" t="s">
        <v>24</v>
      </c>
      <c r="O5037" s="1">
        <v>40950.571898148148</v>
      </c>
    </row>
    <row r="5038" spans="1:15" x14ac:dyDescent="0.35">
      <c r="A5038" t="s">
        <v>972</v>
      </c>
      <c r="B5038" t="s">
        <v>25</v>
      </c>
      <c r="C5038">
        <v>342345</v>
      </c>
      <c r="D5038" t="s">
        <v>17</v>
      </c>
      <c r="E5038" t="s">
        <v>18</v>
      </c>
      <c r="F5038" t="s">
        <v>19</v>
      </c>
      <c r="G5038" t="s">
        <v>20</v>
      </c>
      <c r="H5038" t="s">
        <v>1193</v>
      </c>
      <c r="I5038" t="s">
        <v>114</v>
      </c>
      <c r="K5038" t="s">
        <v>139</v>
      </c>
      <c r="L5038" t="s">
        <v>1661</v>
      </c>
      <c r="N5038" t="s">
        <v>24</v>
      </c>
      <c r="O5038" s="1">
        <v>40950.647673611114</v>
      </c>
    </row>
    <row r="5039" spans="1:15" x14ac:dyDescent="0.35">
      <c r="A5039" t="s">
        <v>972</v>
      </c>
      <c r="B5039" t="s">
        <v>25</v>
      </c>
      <c r="C5039">
        <v>824792</v>
      </c>
      <c r="D5039" t="s">
        <v>17</v>
      </c>
      <c r="E5039" t="s">
        <v>18</v>
      </c>
      <c r="F5039" t="s">
        <v>19</v>
      </c>
      <c r="G5039" t="s">
        <v>20</v>
      </c>
      <c r="H5039" t="s">
        <v>102</v>
      </c>
      <c r="I5039" t="s">
        <v>22</v>
      </c>
      <c r="K5039" t="s">
        <v>195</v>
      </c>
      <c r="L5039">
        <v>1976</v>
      </c>
      <c r="M5039" t="s">
        <v>2512</v>
      </c>
      <c r="N5039" t="s">
        <v>24</v>
      </c>
      <c r="O5039" s="1">
        <v>40950.727997685186</v>
      </c>
    </row>
    <row r="5040" spans="1:15" x14ac:dyDescent="0.35">
      <c r="A5040" t="s">
        <v>972</v>
      </c>
      <c r="B5040" t="s">
        <v>25</v>
      </c>
      <c r="C5040">
        <v>86604</v>
      </c>
      <c r="D5040" t="s">
        <v>17</v>
      </c>
      <c r="E5040" t="s">
        <v>18</v>
      </c>
      <c r="F5040" t="s">
        <v>19</v>
      </c>
      <c r="G5040" t="s">
        <v>27</v>
      </c>
      <c r="H5040" t="s">
        <v>1024</v>
      </c>
      <c r="I5040" t="s">
        <v>22</v>
      </c>
      <c r="J5040">
        <v>460</v>
      </c>
      <c r="K5040" t="s">
        <v>250</v>
      </c>
      <c r="M5040" t="s">
        <v>1025</v>
      </c>
      <c r="N5040" t="s">
        <v>24</v>
      </c>
      <c r="O5040" s="1">
        <v>40950.878738425927</v>
      </c>
    </row>
    <row r="5041" spans="1:15" x14ac:dyDescent="0.35">
      <c r="A5041" t="s">
        <v>327</v>
      </c>
      <c r="B5041" t="s">
        <v>25</v>
      </c>
      <c r="C5041">
        <v>599565</v>
      </c>
      <c r="D5041" t="s">
        <v>17</v>
      </c>
      <c r="E5041" t="s">
        <v>18</v>
      </c>
      <c r="I5041" t="s">
        <v>22</v>
      </c>
      <c r="N5041" t="s">
        <v>24</v>
      </c>
      <c r="O5041" s="1">
        <v>40951.619201388887</v>
      </c>
    </row>
    <row r="5042" spans="1:15" x14ac:dyDescent="0.35">
      <c r="A5042" t="s">
        <v>15</v>
      </c>
      <c r="B5042" t="s">
        <v>16</v>
      </c>
      <c r="C5042">
        <v>988720</v>
      </c>
      <c r="D5042" t="s">
        <v>17</v>
      </c>
      <c r="E5042" t="s">
        <v>18</v>
      </c>
      <c r="F5042" t="s">
        <v>19</v>
      </c>
      <c r="G5042" t="s">
        <v>20</v>
      </c>
      <c r="H5042" t="s">
        <v>1204</v>
      </c>
      <c r="I5042" t="s">
        <v>22</v>
      </c>
      <c r="K5042" t="s">
        <v>486</v>
      </c>
      <c r="N5042" t="s">
        <v>167</v>
      </c>
      <c r="O5042" s="1">
        <v>40951.635567129626</v>
      </c>
    </row>
    <row r="5043" spans="1:15" x14ac:dyDescent="0.35">
      <c r="A5043" t="s">
        <v>221</v>
      </c>
      <c r="B5043" t="s">
        <v>25</v>
      </c>
      <c r="C5043">
        <v>101477</v>
      </c>
      <c r="D5043" t="s">
        <v>17</v>
      </c>
      <c r="E5043" t="s">
        <v>18</v>
      </c>
      <c r="F5043" t="s">
        <v>19</v>
      </c>
      <c r="G5043" t="s">
        <v>27</v>
      </c>
      <c r="H5043" t="s">
        <v>1085</v>
      </c>
      <c r="I5043" t="s">
        <v>22</v>
      </c>
      <c r="N5043" t="s">
        <v>34</v>
      </c>
      <c r="O5043" s="1">
        <v>40951.709456018521</v>
      </c>
    </row>
    <row r="5044" spans="1:15" x14ac:dyDescent="0.35">
      <c r="A5044" t="s">
        <v>759</v>
      </c>
      <c r="B5044" t="s">
        <v>1112</v>
      </c>
      <c r="C5044">
        <v>997745</v>
      </c>
      <c r="D5044" t="s">
        <v>17</v>
      </c>
      <c r="E5044" t="s">
        <v>18</v>
      </c>
      <c r="H5044" t="s">
        <v>2805</v>
      </c>
      <c r="I5044" t="s">
        <v>22</v>
      </c>
      <c r="J5044">
        <v>437</v>
      </c>
      <c r="M5044" t="s">
        <v>2806</v>
      </c>
      <c r="N5044" t="s">
        <v>24</v>
      </c>
      <c r="O5044" s="1">
        <v>40952.45921296296</v>
      </c>
    </row>
    <row r="5045" spans="1:15" x14ac:dyDescent="0.35">
      <c r="A5045" t="s">
        <v>15</v>
      </c>
      <c r="B5045" t="s">
        <v>16</v>
      </c>
      <c r="C5045">
        <v>260104</v>
      </c>
      <c r="D5045" t="s">
        <v>17</v>
      </c>
      <c r="E5045" t="s">
        <v>18</v>
      </c>
      <c r="F5045" t="s">
        <v>19</v>
      </c>
      <c r="G5045" t="s">
        <v>20</v>
      </c>
      <c r="H5045" t="s">
        <v>254</v>
      </c>
      <c r="I5045" t="s">
        <v>22</v>
      </c>
      <c r="K5045" t="s">
        <v>81</v>
      </c>
      <c r="N5045" t="s">
        <v>24</v>
      </c>
      <c r="O5045" s="1">
        <v>40952.741319444445</v>
      </c>
    </row>
    <row r="5046" spans="1:15" x14ac:dyDescent="0.35">
      <c r="A5046" t="s">
        <v>15</v>
      </c>
      <c r="B5046" t="s">
        <v>25</v>
      </c>
      <c r="C5046">
        <v>305547</v>
      </c>
      <c r="D5046" t="s">
        <v>17</v>
      </c>
      <c r="E5046" t="s">
        <v>18</v>
      </c>
      <c r="F5046" t="s">
        <v>19</v>
      </c>
      <c r="I5046" t="s">
        <v>22</v>
      </c>
      <c r="N5046" t="s">
        <v>24</v>
      </c>
      <c r="O5046" s="1">
        <v>40952.788761574076</v>
      </c>
    </row>
    <row r="5047" spans="1:15" x14ac:dyDescent="0.35">
      <c r="A5047" t="s">
        <v>15</v>
      </c>
      <c r="B5047" t="s">
        <v>25</v>
      </c>
      <c r="C5047">
        <v>675940</v>
      </c>
      <c r="D5047" t="s">
        <v>17</v>
      </c>
      <c r="E5047" t="s">
        <v>18</v>
      </c>
      <c r="F5047" t="s">
        <v>19</v>
      </c>
      <c r="G5047" t="s">
        <v>20</v>
      </c>
      <c r="H5047" t="s">
        <v>89</v>
      </c>
      <c r="I5047" t="s">
        <v>22</v>
      </c>
      <c r="M5047" t="s">
        <v>2281</v>
      </c>
      <c r="N5047" t="s">
        <v>24</v>
      </c>
      <c r="O5047" s="1">
        <v>40952.975717592592</v>
      </c>
    </row>
    <row r="5048" spans="1:15" x14ac:dyDescent="0.35">
      <c r="A5048" t="s">
        <v>15</v>
      </c>
      <c r="B5048" t="s">
        <v>16</v>
      </c>
      <c r="C5048">
        <v>183687</v>
      </c>
      <c r="D5048" t="s">
        <v>17</v>
      </c>
      <c r="E5048" t="s">
        <v>18</v>
      </c>
      <c r="F5048" t="s">
        <v>19</v>
      </c>
      <c r="I5048" t="s">
        <v>22</v>
      </c>
      <c r="M5048" t="s">
        <v>1315</v>
      </c>
      <c r="N5048" t="s">
        <v>24</v>
      </c>
      <c r="O5048" s="1">
        <v>40953.677974537037</v>
      </c>
    </row>
    <row r="5049" spans="1:15" x14ac:dyDescent="0.35">
      <c r="A5049" t="s">
        <v>15</v>
      </c>
      <c r="B5049" t="s">
        <v>16</v>
      </c>
      <c r="C5049">
        <v>193369</v>
      </c>
      <c r="D5049" t="s">
        <v>17</v>
      </c>
      <c r="E5049" t="s">
        <v>18</v>
      </c>
      <c r="F5049" t="s">
        <v>19</v>
      </c>
      <c r="I5049" t="s">
        <v>22</v>
      </c>
      <c r="M5049" t="s">
        <v>1331</v>
      </c>
      <c r="N5049" t="s">
        <v>24</v>
      </c>
      <c r="O5049" s="1">
        <v>40953.679143518515</v>
      </c>
    </row>
    <row r="5050" spans="1:15" x14ac:dyDescent="0.35">
      <c r="A5050" t="s">
        <v>15</v>
      </c>
      <c r="B5050" t="s">
        <v>16</v>
      </c>
      <c r="C5050">
        <v>229667</v>
      </c>
      <c r="D5050" t="s">
        <v>17</v>
      </c>
      <c r="E5050" t="s">
        <v>18</v>
      </c>
      <c r="F5050" t="s">
        <v>19</v>
      </c>
      <c r="I5050" t="s">
        <v>22</v>
      </c>
      <c r="M5050" t="s">
        <v>1409</v>
      </c>
      <c r="N5050" t="s">
        <v>24</v>
      </c>
      <c r="O5050" s="1">
        <v>40953.679884259262</v>
      </c>
    </row>
    <row r="5051" spans="1:15" x14ac:dyDescent="0.35">
      <c r="A5051" t="s">
        <v>15</v>
      </c>
      <c r="B5051" t="s">
        <v>16</v>
      </c>
      <c r="C5051">
        <v>316231</v>
      </c>
      <c r="D5051" t="s">
        <v>17</v>
      </c>
      <c r="E5051" t="s">
        <v>18</v>
      </c>
      <c r="F5051" t="s">
        <v>19</v>
      </c>
      <c r="I5051" t="s">
        <v>22</v>
      </c>
      <c r="M5051" t="s">
        <v>1409</v>
      </c>
      <c r="N5051" t="s">
        <v>24</v>
      </c>
      <c r="O5051" s="1">
        <v>40953.680428240739</v>
      </c>
    </row>
    <row r="5052" spans="1:15" x14ac:dyDescent="0.35">
      <c r="A5052" t="s">
        <v>15</v>
      </c>
      <c r="B5052" t="s">
        <v>16</v>
      </c>
      <c r="C5052">
        <v>318249</v>
      </c>
      <c r="D5052" t="s">
        <v>17</v>
      </c>
      <c r="E5052" t="s">
        <v>18</v>
      </c>
      <c r="F5052" t="s">
        <v>19</v>
      </c>
      <c r="G5052" t="s">
        <v>20</v>
      </c>
      <c r="I5052" t="s">
        <v>22</v>
      </c>
      <c r="M5052" t="s">
        <v>1331</v>
      </c>
      <c r="N5052" t="s">
        <v>24</v>
      </c>
      <c r="O5052" s="1">
        <v>40953.680937500001</v>
      </c>
    </row>
    <row r="5053" spans="1:15" x14ac:dyDescent="0.35">
      <c r="A5053" t="s">
        <v>15</v>
      </c>
      <c r="B5053" t="s">
        <v>16</v>
      </c>
      <c r="C5053">
        <v>482379</v>
      </c>
      <c r="D5053" t="s">
        <v>17</v>
      </c>
      <c r="E5053" t="s">
        <v>18</v>
      </c>
      <c r="F5053" t="s">
        <v>19</v>
      </c>
      <c r="G5053" t="s">
        <v>20</v>
      </c>
      <c r="I5053" t="s">
        <v>22</v>
      </c>
      <c r="M5053" t="s">
        <v>1977</v>
      </c>
      <c r="N5053" t="s">
        <v>24</v>
      </c>
      <c r="O5053" s="1">
        <v>40953.681643518517</v>
      </c>
    </row>
    <row r="5054" spans="1:15" x14ac:dyDescent="0.35">
      <c r="A5054" t="s">
        <v>15</v>
      </c>
      <c r="B5054" t="s">
        <v>16</v>
      </c>
      <c r="C5054">
        <v>483574</v>
      </c>
      <c r="D5054" t="s">
        <v>17</v>
      </c>
      <c r="E5054" t="s">
        <v>18</v>
      </c>
      <c r="F5054" t="s">
        <v>19</v>
      </c>
      <c r="G5054" t="s">
        <v>20</v>
      </c>
      <c r="I5054" t="s">
        <v>22</v>
      </c>
      <c r="M5054" t="s">
        <v>1409</v>
      </c>
      <c r="N5054" t="s">
        <v>24</v>
      </c>
      <c r="O5054" s="1">
        <v>40953.682233796295</v>
      </c>
    </row>
    <row r="5055" spans="1:15" x14ac:dyDescent="0.35">
      <c r="A5055" t="s">
        <v>15</v>
      </c>
      <c r="B5055" t="s">
        <v>25</v>
      </c>
      <c r="C5055">
        <v>741637</v>
      </c>
      <c r="D5055" t="s">
        <v>17</v>
      </c>
      <c r="E5055" t="s">
        <v>18</v>
      </c>
      <c r="F5055" t="s">
        <v>19</v>
      </c>
      <c r="G5055" t="s">
        <v>20</v>
      </c>
      <c r="H5055" t="s">
        <v>135</v>
      </c>
      <c r="I5055" t="s">
        <v>22</v>
      </c>
      <c r="K5055" t="s">
        <v>132</v>
      </c>
      <c r="N5055" t="s">
        <v>24</v>
      </c>
      <c r="O5055" s="1">
        <v>40953.783148148148</v>
      </c>
    </row>
    <row r="5056" spans="1:15" x14ac:dyDescent="0.35">
      <c r="A5056" t="s">
        <v>560</v>
      </c>
      <c r="B5056" t="s">
        <v>16</v>
      </c>
      <c r="C5056">
        <v>124218</v>
      </c>
      <c r="D5056" t="s">
        <v>17</v>
      </c>
      <c r="E5056" t="s">
        <v>18</v>
      </c>
      <c r="G5056" t="s">
        <v>27</v>
      </c>
      <c r="H5056" t="s">
        <v>329</v>
      </c>
      <c r="I5056" t="s">
        <v>22</v>
      </c>
      <c r="K5056" t="s">
        <v>195</v>
      </c>
      <c r="M5056" t="s">
        <v>1154</v>
      </c>
      <c r="N5056" t="s">
        <v>24</v>
      </c>
      <c r="O5056" s="1">
        <v>40954.614490740743</v>
      </c>
    </row>
    <row r="5057" spans="1:15" x14ac:dyDescent="0.35">
      <c r="A5057" t="s">
        <v>15</v>
      </c>
      <c r="B5057" t="s">
        <v>16</v>
      </c>
      <c r="C5057">
        <v>349733</v>
      </c>
      <c r="D5057" t="s">
        <v>17</v>
      </c>
      <c r="E5057" t="s">
        <v>18</v>
      </c>
      <c r="F5057" t="s">
        <v>19</v>
      </c>
      <c r="G5057" t="s">
        <v>20</v>
      </c>
      <c r="H5057" t="s">
        <v>538</v>
      </c>
      <c r="I5057" t="s">
        <v>22</v>
      </c>
      <c r="N5057" t="s">
        <v>24</v>
      </c>
      <c r="O5057" s="1">
        <v>40954.615983796299</v>
      </c>
    </row>
    <row r="5058" spans="1:15" x14ac:dyDescent="0.35">
      <c r="A5058" t="s">
        <v>221</v>
      </c>
      <c r="B5058" t="s">
        <v>25</v>
      </c>
      <c r="C5058">
        <v>59544</v>
      </c>
      <c r="D5058" t="s">
        <v>17</v>
      </c>
      <c r="E5058" t="s">
        <v>18</v>
      </c>
      <c r="F5058" t="s">
        <v>19</v>
      </c>
      <c r="I5058" t="s">
        <v>22</v>
      </c>
      <c r="N5058" t="s">
        <v>24</v>
      </c>
      <c r="O5058" s="1">
        <v>40954.835081018522</v>
      </c>
    </row>
    <row r="5059" spans="1:15" x14ac:dyDescent="0.35">
      <c r="A5059" t="s">
        <v>59</v>
      </c>
      <c r="B5059" t="s">
        <v>16</v>
      </c>
      <c r="C5059">
        <v>3323</v>
      </c>
      <c r="D5059" t="s">
        <v>17</v>
      </c>
      <c r="E5059" t="s">
        <v>36</v>
      </c>
      <c r="F5059" t="s">
        <v>19</v>
      </c>
      <c r="G5059" t="s">
        <v>27</v>
      </c>
      <c r="H5059" t="s">
        <v>211</v>
      </c>
      <c r="I5059" t="s">
        <v>22</v>
      </c>
      <c r="N5059" t="s">
        <v>24</v>
      </c>
      <c r="O5059" s="1">
        <v>40955.265613425923</v>
      </c>
    </row>
    <row r="5060" spans="1:15" x14ac:dyDescent="0.35">
      <c r="A5060" t="s">
        <v>15</v>
      </c>
      <c r="B5060" t="s">
        <v>25</v>
      </c>
      <c r="C5060">
        <v>984047</v>
      </c>
      <c r="D5060" t="s">
        <v>17</v>
      </c>
      <c r="E5060" t="s">
        <v>18</v>
      </c>
      <c r="F5060" t="s">
        <v>19</v>
      </c>
      <c r="G5060" t="s">
        <v>20</v>
      </c>
      <c r="H5060" t="s">
        <v>2774</v>
      </c>
      <c r="I5060" t="s">
        <v>22</v>
      </c>
      <c r="M5060" t="s">
        <v>2775</v>
      </c>
      <c r="N5060" t="s">
        <v>24</v>
      </c>
      <c r="O5060" s="1">
        <v>40955.689363425925</v>
      </c>
    </row>
    <row r="5061" spans="1:15" x14ac:dyDescent="0.35">
      <c r="A5061" t="s">
        <v>560</v>
      </c>
      <c r="B5061" t="s">
        <v>25</v>
      </c>
      <c r="C5061">
        <v>869961</v>
      </c>
      <c r="D5061" t="s">
        <v>17</v>
      </c>
      <c r="E5061" t="s">
        <v>18</v>
      </c>
      <c r="F5061" t="s">
        <v>19</v>
      </c>
      <c r="G5061" t="s">
        <v>20</v>
      </c>
      <c r="I5061" t="s">
        <v>22</v>
      </c>
      <c r="N5061" t="s">
        <v>24</v>
      </c>
      <c r="O5061" s="1">
        <v>40955.788263888891</v>
      </c>
    </row>
    <row r="5062" spans="1:15" x14ac:dyDescent="0.35">
      <c r="A5062" t="s">
        <v>15</v>
      </c>
      <c r="B5062" t="s">
        <v>25</v>
      </c>
      <c r="C5062">
        <v>388663</v>
      </c>
      <c r="D5062" t="s">
        <v>17</v>
      </c>
      <c r="E5062" t="s">
        <v>18</v>
      </c>
      <c r="F5062" t="s">
        <v>19</v>
      </c>
      <c r="G5062" t="s">
        <v>20</v>
      </c>
      <c r="H5062" t="s">
        <v>56</v>
      </c>
      <c r="I5062" t="s">
        <v>144</v>
      </c>
      <c r="K5062" t="s">
        <v>81</v>
      </c>
      <c r="N5062" t="s">
        <v>24</v>
      </c>
      <c r="O5062" s="1">
        <v>40955.831203703703</v>
      </c>
    </row>
    <row r="5063" spans="1:15" x14ac:dyDescent="0.35">
      <c r="A5063" t="s">
        <v>15</v>
      </c>
      <c r="B5063" t="s">
        <v>16</v>
      </c>
      <c r="C5063">
        <v>43337</v>
      </c>
      <c r="D5063" t="s">
        <v>17</v>
      </c>
      <c r="E5063" t="s">
        <v>18</v>
      </c>
      <c r="F5063" t="s">
        <v>19</v>
      </c>
      <c r="G5063" t="s">
        <v>27</v>
      </c>
      <c r="H5063" t="s">
        <v>56</v>
      </c>
      <c r="I5063" t="s">
        <v>144</v>
      </c>
      <c r="N5063" t="s">
        <v>24</v>
      </c>
      <c r="O5063" s="1">
        <v>40955.832812499997</v>
      </c>
    </row>
    <row r="5064" spans="1:15" x14ac:dyDescent="0.35">
      <c r="A5064" t="s">
        <v>15</v>
      </c>
      <c r="B5064" t="s">
        <v>25</v>
      </c>
      <c r="C5064">
        <v>478986</v>
      </c>
      <c r="D5064" t="s">
        <v>17</v>
      </c>
      <c r="E5064" t="s">
        <v>18</v>
      </c>
      <c r="F5064" t="s">
        <v>19</v>
      </c>
      <c r="G5064" t="s">
        <v>20</v>
      </c>
      <c r="H5064" t="s">
        <v>56</v>
      </c>
      <c r="I5064" t="s">
        <v>144</v>
      </c>
      <c r="N5064" t="s">
        <v>24</v>
      </c>
      <c r="O5064" s="1">
        <v>40955.834444444445</v>
      </c>
    </row>
    <row r="5065" spans="1:15" x14ac:dyDescent="0.35">
      <c r="A5065" t="s">
        <v>314</v>
      </c>
      <c r="B5065" t="s">
        <v>25</v>
      </c>
      <c r="C5065">
        <v>10577</v>
      </c>
      <c r="D5065" t="s">
        <v>17</v>
      </c>
      <c r="E5065" t="s">
        <v>18</v>
      </c>
      <c r="F5065" t="s">
        <v>19</v>
      </c>
      <c r="G5065" t="s">
        <v>27</v>
      </c>
      <c r="H5065" t="s">
        <v>65</v>
      </c>
      <c r="I5065" t="s">
        <v>22</v>
      </c>
      <c r="K5065" t="s">
        <v>132</v>
      </c>
      <c r="N5065" t="s">
        <v>34</v>
      </c>
      <c r="O5065" s="1">
        <v>40955.841666666667</v>
      </c>
    </row>
    <row r="5066" spans="1:15" x14ac:dyDescent="0.35">
      <c r="A5066" t="s">
        <v>186</v>
      </c>
      <c r="B5066" t="s">
        <v>25</v>
      </c>
      <c r="C5066">
        <v>9649</v>
      </c>
      <c r="D5066" t="s">
        <v>17</v>
      </c>
      <c r="E5066" t="s">
        <v>18</v>
      </c>
      <c r="F5066" t="s">
        <v>19</v>
      </c>
      <c r="G5066" t="s">
        <v>27</v>
      </c>
      <c r="H5066" t="s">
        <v>411</v>
      </c>
      <c r="I5066" t="s">
        <v>22</v>
      </c>
      <c r="K5066" t="s">
        <v>168</v>
      </c>
      <c r="M5066" t="s">
        <v>365</v>
      </c>
      <c r="N5066" t="s">
        <v>24</v>
      </c>
      <c r="O5066" s="1">
        <v>40955.912314814814</v>
      </c>
    </row>
    <row r="5067" spans="1:15" x14ac:dyDescent="0.35">
      <c r="A5067" t="s">
        <v>221</v>
      </c>
      <c r="B5067" t="s">
        <v>25</v>
      </c>
      <c r="C5067">
        <v>5540</v>
      </c>
      <c r="D5067" t="s">
        <v>17</v>
      </c>
      <c r="E5067" t="s">
        <v>18</v>
      </c>
      <c r="F5067" t="s">
        <v>19</v>
      </c>
      <c r="G5067" t="s">
        <v>27</v>
      </c>
      <c r="H5067" t="s">
        <v>143</v>
      </c>
      <c r="I5067" t="s">
        <v>22</v>
      </c>
      <c r="K5067" t="s">
        <v>139</v>
      </c>
      <c r="N5067" t="s">
        <v>24</v>
      </c>
      <c r="O5067" s="1">
        <v>40956.015729166669</v>
      </c>
    </row>
    <row r="5068" spans="1:15" x14ac:dyDescent="0.35">
      <c r="A5068" t="s">
        <v>15</v>
      </c>
      <c r="B5068" t="s">
        <v>16</v>
      </c>
      <c r="C5068">
        <v>95010</v>
      </c>
      <c r="D5068" t="s">
        <v>17</v>
      </c>
      <c r="E5068" t="s">
        <v>18</v>
      </c>
      <c r="F5068" t="s">
        <v>19</v>
      </c>
      <c r="G5068" t="s">
        <v>27</v>
      </c>
      <c r="H5068" t="s">
        <v>358</v>
      </c>
      <c r="I5068" t="s">
        <v>22</v>
      </c>
      <c r="J5068">
        <v>465</v>
      </c>
      <c r="L5068">
        <v>1953</v>
      </c>
      <c r="N5068" t="s">
        <v>24</v>
      </c>
      <c r="O5068" s="1">
        <v>40956.293923611112</v>
      </c>
    </row>
    <row r="5069" spans="1:15" x14ac:dyDescent="0.35">
      <c r="A5069" t="s">
        <v>15</v>
      </c>
      <c r="B5069" t="s">
        <v>25</v>
      </c>
      <c r="C5069">
        <v>118194</v>
      </c>
      <c r="D5069" t="s">
        <v>17</v>
      </c>
      <c r="E5069" t="s">
        <v>18</v>
      </c>
      <c r="H5069" t="s">
        <v>1135</v>
      </c>
      <c r="I5069" t="s">
        <v>22</v>
      </c>
      <c r="M5069" t="s">
        <v>1136</v>
      </c>
      <c r="N5069" t="s">
        <v>24</v>
      </c>
      <c r="O5069" s="1">
        <v>40956.361504629633</v>
      </c>
    </row>
    <row r="5070" spans="1:15" x14ac:dyDescent="0.35">
      <c r="A5070" t="s">
        <v>15</v>
      </c>
      <c r="B5070" t="s">
        <v>16</v>
      </c>
      <c r="C5070">
        <v>244779</v>
      </c>
      <c r="D5070" t="s">
        <v>17</v>
      </c>
      <c r="E5070" t="s">
        <v>18</v>
      </c>
      <c r="F5070" t="s">
        <v>19</v>
      </c>
      <c r="G5070" t="s">
        <v>20</v>
      </c>
      <c r="H5070" t="s">
        <v>172</v>
      </c>
      <c r="I5070" t="s">
        <v>144</v>
      </c>
      <c r="N5070" t="s">
        <v>24</v>
      </c>
      <c r="O5070" s="1">
        <v>40956.571076388886</v>
      </c>
    </row>
    <row r="5071" spans="1:15" x14ac:dyDescent="0.35">
      <c r="A5071" t="s">
        <v>15</v>
      </c>
      <c r="B5071" t="s">
        <v>25</v>
      </c>
      <c r="C5071">
        <v>306547</v>
      </c>
      <c r="D5071" t="s">
        <v>17</v>
      </c>
      <c r="E5071" t="s">
        <v>18</v>
      </c>
      <c r="I5071" t="s">
        <v>22</v>
      </c>
      <c r="N5071" t="s">
        <v>24</v>
      </c>
      <c r="O5071" s="1">
        <v>40956.775706018518</v>
      </c>
    </row>
    <row r="5072" spans="1:15" x14ac:dyDescent="0.35">
      <c r="A5072" t="s">
        <v>15</v>
      </c>
      <c r="B5072" t="s">
        <v>16</v>
      </c>
      <c r="C5072">
        <v>535558</v>
      </c>
      <c r="D5072" t="s">
        <v>17</v>
      </c>
      <c r="E5072" t="s">
        <v>18</v>
      </c>
      <c r="F5072" t="s">
        <v>19</v>
      </c>
      <c r="G5072" t="s">
        <v>20</v>
      </c>
      <c r="H5072" t="s">
        <v>156</v>
      </c>
      <c r="I5072" t="s">
        <v>114</v>
      </c>
      <c r="K5072" t="s">
        <v>139</v>
      </c>
      <c r="N5072" t="s">
        <v>24</v>
      </c>
      <c r="O5072" s="1">
        <v>40957.347094907411</v>
      </c>
    </row>
    <row r="5073" spans="1:15" ht="232" x14ac:dyDescent="0.35">
      <c r="A5073" t="s">
        <v>972</v>
      </c>
      <c r="B5073" t="s">
        <v>25</v>
      </c>
      <c r="C5073">
        <v>86912</v>
      </c>
      <c r="D5073" t="s">
        <v>17</v>
      </c>
      <c r="E5073" t="s">
        <v>18</v>
      </c>
      <c r="F5073" t="s">
        <v>34</v>
      </c>
      <c r="G5073" t="s">
        <v>27</v>
      </c>
      <c r="H5073" t="s">
        <v>156</v>
      </c>
      <c r="I5073" t="s">
        <v>22</v>
      </c>
      <c r="K5073" t="s">
        <v>195</v>
      </c>
      <c r="L5073">
        <v>1937</v>
      </c>
      <c r="M5073" s="3" t="s">
        <v>1030</v>
      </c>
      <c r="N5073" t="s">
        <v>24</v>
      </c>
      <c r="O5073" s="1">
        <v>40957.353425925925</v>
      </c>
    </row>
    <row r="5074" spans="1:15" x14ac:dyDescent="0.35">
      <c r="A5074" t="s">
        <v>221</v>
      </c>
      <c r="B5074" t="s">
        <v>25</v>
      </c>
      <c r="C5074">
        <v>119891</v>
      </c>
      <c r="D5074" t="s">
        <v>17</v>
      </c>
      <c r="E5074" t="s">
        <v>18</v>
      </c>
      <c r="G5074" t="s">
        <v>27</v>
      </c>
      <c r="H5074" t="s">
        <v>281</v>
      </c>
      <c r="I5074" t="s">
        <v>22</v>
      </c>
      <c r="K5074" t="s">
        <v>139</v>
      </c>
      <c r="M5074" t="s">
        <v>1143</v>
      </c>
      <c r="N5074" t="s">
        <v>34</v>
      </c>
      <c r="O5074" s="1">
        <v>40957.481898148151</v>
      </c>
    </row>
    <row r="5075" spans="1:15" x14ac:dyDescent="0.35">
      <c r="A5075" t="s">
        <v>972</v>
      </c>
      <c r="B5075" t="s">
        <v>25</v>
      </c>
      <c r="C5075">
        <v>621298</v>
      </c>
      <c r="D5075" t="s">
        <v>17</v>
      </c>
      <c r="E5075" t="s">
        <v>18</v>
      </c>
      <c r="F5075" t="s">
        <v>19</v>
      </c>
      <c r="G5075" t="s">
        <v>20</v>
      </c>
      <c r="H5075" t="s">
        <v>2198</v>
      </c>
      <c r="I5075" t="s">
        <v>22</v>
      </c>
      <c r="K5075" t="s">
        <v>250</v>
      </c>
      <c r="M5075" t="s">
        <v>2199</v>
      </c>
      <c r="N5075" t="s">
        <v>24</v>
      </c>
      <c r="O5075" s="1">
        <v>40957.61078703704</v>
      </c>
    </row>
    <row r="5076" spans="1:15" x14ac:dyDescent="0.35">
      <c r="A5076" t="s">
        <v>560</v>
      </c>
      <c r="B5076" t="s">
        <v>25</v>
      </c>
      <c r="C5076">
        <v>101807</v>
      </c>
      <c r="D5076" t="s">
        <v>17</v>
      </c>
      <c r="E5076" t="s">
        <v>18</v>
      </c>
      <c r="F5076" t="s">
        <v>19</v>
      </c>
      <c r="G5076" t="s">
        <v>27</v>
      </c>
      <c r="H5076" t="s">
        <v>905</v>
      </c>
      <c r="I5076" t="s">
        <v>22</v>
      </c>
      <c r="K5076" t="s">
        <v>195</v>
      </c>
      <c r="N5076" t="s">
        <v>24</v>
      </c>
      <c r="O5076" s="1">
        <v>40957.636817129627</v>
      </c>
    </row>
    <row r="5077" spans="1:15" x14ac:dyDescent="0.35">
      <c r="A5077" t="s">
        <v>500</v>
      </c>
      <c r="B5077" t="s">
        <v>25</v>
      </c>
      <c r="C5077">
        <v>35354</v>
      </c>
      <c r="D5077" t="s">
        <v>17</v>
      </c>
      <c r="E5077" t="s">
        <v>18</v>
      </c>
      <c r="F5077" t="s">
        <v>19</v>
      </c>
      <c r="G5077" t="s">
        <v>27</v>
      </c>
      <c r="I5077" t="s">
        <v>22</v>
      </c>
      <c r="N5077" t="s">
        <v>24</v>
      </c>
      <c r="O5077" s="1">
        <v>40957.74324074074</v>
      </c>
    </row>
    <row r="5078" spans="1:15" x14ac:dyDescent="0.35">
      <c r="A5078" t="s">
        <v>15</v>
      </c>
      <c r="B5078" t="s">
        <v>25</v>
      </c>
      <c r="C5078">
        <v>73941</v>
      </c>
      <c r="D5078" t="s">
        <v>17</v>
      </c>
      <c r="E5078" t="s">
        <v>18</v>
      </c>
      <c r="F5078" t="s">
        <v>19</v>
      </c>
      <c r="G5078" t="s">
        <v>27</v>
      </c>
      <c r="I5078" t="s">
        <v>22</v>
      </c>
      <c r="M5078" t="s">
        <v>962</v>
      </c>
      <c r="N5078" t="s">
        <v>24</v>
      </c>
      <c r="O5078" s="1">
        <v>40957.777453703704</v>
      </c>
    </row>
    <row r="5079" spans="1:15" x14ac:dyDescent="0.35">
      <c r="A5079" t="s">
        <v>15</v>
      </c>
      <c r="B5079" t="s">
        <v>16</v>
      </c>
      <c r="C5079">
        <v>850444</v>
      </c>
      <c r="D5079" t="s">
        <v>17</v>
      </c>
      <c r="E5079" t="s">
        <v>18</v>
      </c>
      <c r="F5079" t="s">
        <v>19</v>
      </c>
      <c r="G5079" t="s">
        <v>20</v>
      </c>
      <c r="I5079" t="s">
        <v>22</v>
      </c>
      <c r="K5079" t="s">
        <v>31</v>
      </c>
      <c r="N5079" t="s">
        <v>24</v>
      </c>
      <c r="O5079" s="1">
        <v>40958.001828703702</v>
      </c>
    </row>
    <row r="5080" spans="1:15" x14ac:dyDescent="0.35">
      <c r="A5080" t="s">
        <v>327</v>
      </c>
      <c r="B5080" t="s">
        <v>25</v>
      </c>
      <c r="C5080">
        <v>843627</v>
      </c>
      <c r="D5080" t="s">
        <v>17</v>
      </c>
      <c r="E5080" t="s">
        <v>18</v>
      </c>
      <c r="F5080" t="s">
        <v>34</v>
      </c>
      <c r="G5080" t="s">
        <v>20</v>
      </c>
      <c r="H5080" t="s">
        <v>37</v>
      </c>
      <c r="I5080" t="s">
        <v>22</v>
      </c>
      <c r="N5080" t="s">
        <v>24</v>
      </c>
      <c r="O5080" s="1">
        <v>40958.78564814815</v>
      </c>
    </row>
    <row r="5081" spans="1:15" x14ac:dyDescent="0.35">
      <c r="A5081" t="s">
        <v>221</v>
      </c>
      <c r="B5081" t="s">
        <v>25</v>
      </c>
      <c r="C5081">
        <v>12887</v>
      </c>
      <c r="D5081" t="s">
        <v>17</v>
      </c>
      <c r="E5081" t="s">
        <v>18</v>
      </c>
      <c r="F5081" t="s">
        <v>34</v>
      </c>
      <c r="G5081" t="s">
        <v>27</v>
      </c>
      <c r="I5081" t="s">
        <v>86</v>
      </c>
      <c r="K5081" t="s">
        <v>470</v>
      </c>
      <c r="N5081" t="s">
        <v>34</v>
      </c>
      <c r="O5081" s="1">
        <v>40958.836562500001</v>
      </c>
    </row>
    <row r="5082" spans="1:15" x14ac:dyDescent="0.35">
      <c r="A5082" t="s">
        <v>327</v>
      </c>
      <c r="B5082" t="s">
        <v>25</v>
      </c>
      <c r="C5082">
        <v>468531</v>
      </c>
      <c r="D5082" t="s">
        <v>17</v>
      </c>
      <c r="E5082" t="s">
        <v>18</v>
      </c>
      <c r="F5082" t="s">
        <v>19</v>
      </c>
      <c r="G5082" t="s">
        <v>20</v>
      </c>
      <c r="H5082" t="s">
        <v>630</v>
      </c>
      <c r="I5082" t="s">
        <v>22</v>
      </c>
      <c r="N5082" t="s">
        <v>24</v>
      </c>
      <c r="O5082" s="1">
        <v>40958.936608796299</v>
      </c>
    </row>
    <row r="5083" spans="1:15" x14ac:dyDescent="0.35">
      <c r="A5083" t="s">
        <v>560</v>
      </c>
      <c r="B5083" t="s">
        <v>25</v>
      </c>
      <c r="C5083">
        <v>308905</v>
      </c>
      <c r="D5083" t="s">
        <v>17</v>
      </c>
      <c r="E5083" t="s">
        <v>18</v>
      </c>
      <c r="F5083" t="s">
        <v>19</v>
      </c>
      <c r="G5083" t="s">
        <v>20</v>
      </c>
      <c r="I5083" t="s">
        <v>22</v>
      </c>
      <c r="M5083" t="s">
        <v>1569</v>
      </c>
      <c r="N5083" t="s">
        <v>24</v>
      </c>
      <c r="O5083" s="1">
        <v>40959.063067129631</v>
      </c>
    </row>
    <row r="5084" spans="1:15" x14ac:dyDescent="0.35">
      <c r="A5084" t="s">
        <v>560</v>
      </c>
      <c r="B5084" t="s">
        <v>25</v>
      </c>
      <c r="C5084">
        <v>62564</v>
      </c>
      <c r="D5084" t="s">
        <v>17</v>
      </c>
      <c r="E5084" t="s">
        <v>18</v>
      </c>
      <c r="F5084" t="s">
        <v>19</v>
      </c>
      <c r="G5084" t="s">
        <v>27</v>
      </c>
      <c r="I5084" t="s">
        <v>22</v>
      </c>
      <c r="M5084" t="s">
        <v>911</v>
      </c>
      <c r="N5084" t="s">
        <v>24</v>
      </c>
      <c r="O5084" s="1">
        <v>40959.066307870373</v>
      </c>
    </row>
    <row r="5085" spans="1:15" x14ac:dyDescent="0.35">
      <c r="A5085" t="s">
        <v>221</v>
      </c>
      <c r="B5085" t="s">
        <v>25</v>
      </c>
      <c r="C5085">
        <v>9655</v>
      </c>
      <c r="D5085" t="s">
        <v>17</v>
      </c>
      <c r="E5085" t="s">
        <v>18</v>
      </c>
      <c r="F5085" t="s">
        <v>34</v>
      </c>
      <c r="H5085" t="s">
        <v>412</v>
      </c>
      <c r="I5085" t="s">
        <v>86</v>
      </c>
      <c r="K5085" t="s">
        <v>132</v>
      </c>
      <c r="M5085" t="s">
        <v>413</v>
      </c>
      <c r="N5085" t="s">
        <v>24</v>
      </c>
      <c r="O5085" s="1">
        <v>40959.142905092594</v>
      </c>
    </row>
    <row r="5086" spans="1:15" x14ac:dyDescent="0.35">
      <c r="A5086" t="s">
        <v>972</v>
      </c>
      <c r="B5086" t="s">
        <v>25</v>
      </c>
      <c r="C5086">
        <v>160338</v>
      </c>
      <c r="D5086" t="s">
        <v>17</v>
      </c>
      <c r="E5086" t="s">
        <v>18</v>
      </c>
      <c r="F5086" t="s">
        <v>19</v>
      </c>
      <c r="G5086" t="s">
        <v>20</v>
      </c>
      <c r="H5086" t="s">
        <v>1270</v>
      </c>
      <c r="I5086" t="s">
        <v>22</v>
      </c>
      <c r="K5086" t="s">
        <v>250</v>
      </c>
      <c r="M5086" t="s">
        <v>1271</v>
      </c>
      <c r="N5086" t="s">
        <v>24</v>
      </c>
      <c r="O5086" s="1">
        <v>40959.53565972222</v>
      </c>
    </row>
    <row r="5087" spans="1:15" x14ac:dyDescent="0.35">
      <c r="A5087" t="s">
        <v>327</v>
      </c>
      <c r="B5087" t="s">
        <v>25</v>
      </c>
      <c r="C5087">
        <v>987347</v>
      </c>
      <c r="D5087" t="s">
        <v>17</v>
      </c>
      <c r="E5087" t="s">
        <v>18</v>
      </c>
      <c r="F5087" t="s">
        <v>34</v>
      </c>
      <c r="G5087" t="s">
        <v>20</v>
      </c>
      <c r="H5087" t="s">
        <v>2780</v>
      </c>
      <c r="I5087" t="s">
        <v>22</v>
      </c>
      <c r="M5087" t="s">
        <v>2781</v>
      </c>
      <c r="N5087" t="s">
        <v>24</v>
      </c>
      <c r="O5087" s="1">
        <v>40959.918229166666</v>
      </c>
    </row>
    <row r="5088" spans="1:15" x14ac:dyDescent="0.35">
      <c r="A5088" t="s">
        <v>15</v>
      </c>
      <c r="B5088" t="s">
        <v>25</v>
      </c>
      <c r="C5088">
        <v>363671</v>
      </c>
      <c r="D5088" t="s">
        <v>17</v>
      </c>
      <c r="E5088" t="s">
        <v>18</v>
      </c>
      <c r="F5088" t="s">
        <v>19</v>
      </c>
      <c r="G5088" t="s">
        <v>20</v>
      </c>
      <c r="H5088" t="s">
        <v>316</v>
      </c>
      <c r="I5088" t="s">
        <v>22</v>
      </c>
      <c r="N5088" t="s">
        <v>24</v>
      </c>
      <c r="O5088" s="1">
        <v>40960.737488425926</v>
      </c>
    </row>
    <row r="5089" spans="1:15" x14ac:dyDescent="0.35">
      <c r="A5089" t="s">
        <v>186</v>
      </c>
      <c r="B5089" t="s">
        <v>25</v>
      </c>
      <c r="C5089">
        <v>20298</v>
      </c>
      <c r="D5089" t="s">
        <v>17</v>
      </c>
      <c r="E5089" t="s">
        <v>18</v>
      </c>
      <c r="F5089" t="s">
        <v>19</v>
      </c>
      <c r="G5089" t="s">
        <v>27</v>
      </c>
      <c r="H5089" t="s">
        <v>576</v>
      </c>
      <c r="I5089" t="s">
        <v>144</v>
      </c>
      <c r="K5089" t="s">
        <v>195</v>
      </c>
      <c r="N5089" t="s">
        <v>24</v>
      </c>
      <c r="O5089" s="1">
        <v>40960.784826388888</v>
      </c>
    </row>
    <row r="5090" spans="1:15" x14ac:dyDescent="0.35">
      <c r="A5090" t="s">
        <v>500</v>
      </c>
      <c r="B5090" t="s">
        <v>25</v>
      </c>
      <c r="C5090">
        <v>620461</v>
      </c>
      <c r="D5090" t="s">
        <v>17</v>
      </c>
      <c r="E5090" t="s">
        <v>18</v>
      </c>
      <c r="G5090" t="s">
        <v>20</v>
      </c>
      <c r="H5090" t="s">
        <v>232</v>
      </c>
      <c r="I5090" t="s">
        <v>22</v>
      </c>
      <c r="K5090" t="s">
        <v>462</v>
      </c>
      <c r="M5090" t="s">
        <v>2192</v>
      </c>
      <c r="N5090" t="s">
        <v>24</v>
      </c>
      <c r="O5090" s="1">
        <v>40961.615590277775</v>
      </c>
    </row>
    <row r="5091" spans="1:15" x14ac:dyDescent="0.35">
      <c r="A5091" t="s">
        <v>314</v>
      </c>
      <c r="B5091" t="s">
        <v>25</v>
      </c>
      <c r="C5091">
        <v>19682</v>
      </c>
      <c r="D5091" t="s">
        <v>17</v>
      </c>
      <c r="E5091" t="s">
        <v>18</v>
      </c>
      <c r="F5091" t="s">
        <v>19</v>
      </c>
      <c r="G5091" t="s">
        <v>27</v>
      </c>
      <c r="H5091" t="s">
        <v>576</v>
      </c>
      <c r="I5091" t="s">
        <v>22</v>
      </c>
      <c r="K5091" t="s">
        <v>577</v>
      </c>
      <c r="N5091" t="s">
        <v>34</v>
      </c>
      <c r="O5091" s="1">
        <v>40961.792430555557</v>
      </c>
    </row>
    <row r="5092" spans="1:15" x14ac:dyDescent="0.35">
      <c r="A5092" t="s">
        <v>15</v>
      </c>
      <c r="B5092" t="s">
        <v>25</v>
      </c>
      <c r="C5092">
        <v>460006</v>
      </c>
      <c r="D5092" t="s">
        <v>17</v>
      </c>
      <c r="E5092" t="s">
        <v>18</v>
      </c>
      <c r="F5092" t="s">
        <v>19</v>
      </c>
      <c r="G5092" t="s">
        <v>20</v>
      </c>
      <c r="H5092" t="s">
        <v>234</v>
      </c>
      <c r="I5092" t="s">
        <v>22</v>
      </c>
      <c r="N5092" t="s">
        <v>24</v>
      </c>
      <c r="O5092" s="1">
        <v>40962.030914351853</v>
      </c>
    </row>
    <row r="5093" spans="1:15" x14ac:dyDescent="0.35">
      <c r="A5093" t="s">
        <v>327</v>
      </c>
      <c r="B5093" t="s">
        <v>16</v>
      </c>
      <c r="C5093">
        <v>21881</v>
      </c>
      <c r="D5093" t="s">
        <v>17</v>
      </c>
      <c r="E5093" t="s">
        <v>18</v>
      </c>
      <c r="F5093" t="s">
        <v>19</v>
      </c>
      <c r="G5093" t="s">
        <v>27</v>
      </c>
      <c r="H5093" t="s">
        <v>442</v>
      </c>
      <c r="I5093" t="s">
        <v>22</v>
      </c>
      <c r="J5093">
        <v>460</v>
      </c>
      <c r="N5093" t="s">
        <v>24</v>
      </c>
      <c r="O5093" s="1">
        <v>40962.249837962961</v>
      </c>
    </row>
    <row r="5094" spans="1:15" x14ac:dyDescent="0.35">
      <c r="A5094" t="s">
        <v>500</v>
      </c>
      <c r="B5094" t="s">
        <v>16</v>
      </c>
      <c r="C5094">
        <v>133285</v>
      </c>
      <c r="D5094" t="s">
        <v>17</v>
      </c>
      <c r="E5094" t="s">
        <v>18</v>
      </c>
      <c r="F5094" t="s">
        <v>19</v>
      </c>
      <c r="G5094" t="s">
        <v>20</v>
      </c>
      <c r="H5094" t="s">
        <v>442</v>
      </c>
      <c r="I5094" t="s">
        <v>22</v>
      </c>
      <c r="J5094">
        <v>465</v>
      </c>
      <c r="M5094" t="s">
        <v>1184</v>
      </c>
      <c r="N5094" t="s">
        <v>24</v>
      </c>
      <c r="O5094" s="1">
        <v>40962.25922453704</v>
      </c>
    </row>
    <row r="5095" spans="1:15" x14ac:dyDescent="0.35">
      <c r="A5095" t="s">
        <v>500</v>
      </c>
      <c r="B5095" t="s">
        <v>25</v>
      </c>
      <c r="C5095">
        <v>249415</v>
      </c>
      <c r="D5095" t="s">
        <v>17</v>
      </c>
      <c r="E5095" t="s">
        <v>18</v>
      </c>
      <c r="F5095" t="s">
        <v>19</v>
      </c>
      <c r="G5095" t="s">
        <v>20</v>
      </c>
      <c r="H5095" t="s">
        <v>442</v>
      </c>
      <c r="I5095" t="s">
        <v>22</v>
      </c>
      <c r="J5095">
        <v>458</v>
      </c>
      <c r="M5095" t="s">
        <v>1184</v>
      </c>
      <c r="N5095" t="s">
        <v>24</v>
      </c>
      <c r="O5095" s="1">
        <v>40962.260451388887</v>
      </c>
    </row>
    <row r="5096" spans="1:15" x14ac:dyDescent="0.35">
      <c r="A5096" t="s">
        <v>15</v>
      </c>
      <c r="B5096" t="s">
        <v>25</v>
      </c>
      <c r="C5096">
        <v>533036</v>
      </c>
      <c r="D5096" t="s">
        <v>17</v>
      </c>
      <c r="E5096" t="s">
        <v>18</v>
      </c>
      <c r="F5096" t="s">
        <v>19</v>
      </c>
      <c r="H5096" t="s">
        <v>442</v>
      </c>
      <c r="I5096" t="s">
        <v>22</v>
      </c>
      <c r="J5096">
        <v>458</v>
      </c>
      <c r="N5096" t="s">
        <v>24</v>
      </c>
      <c r="O5096" s="1">
        <v>40962.261111111111</v>
      </c>
    </row>
    <row r="5097" spans="1:15" x14ac:dyDescent="0.35">
      <c r="A5097" t="s">
        <v>500</v>
      </c>
      <c r="B5097" t="s">
        <v>16</v>
      </c>
      <c r="C5097">
        <v>643899</v>
      </c>
      <c r="D5097" t="s">
        <v>17</v>
      </c>
      <c r="E5097" t="s">
        <v>18</v>
      </c>
      <c r="F5097" t="s">
        <v>34</v>
      </c>
      <c r="G5097" t="s">
        <v>20</v>
      </c>
      <c r="I5097" t="s">
        <v>22</v>
      </c>
      <c r="J5097">
        <v>464</v>
      </c>
      <c r="K5097" t="s">
        <v>31</v>
      </c>
      <c r="M5097" t="s">
        <v>2237</v>
      </c>
      <c r="N5097" t="s">
        <v>24</v>
      </c>
      <c r="O5097" s="1">
        <v>40962.262384259258</v>
      </c>
    </row>
    <row r="5098" spans="1:15" x14ac:dyDescent="0.35">
      <c r="A5098" t="s">
        <v>327</v>
      </c>
      <c r="B5098" t="s">
        <v>25</v>
      </c>
      <c r="C5098">
        <v>941079</v>
      </c>
      <c r="D5098" t="s">
        <v>17</v>
      </c>
      <c r="E5098" t="s">
        <v>18</v>
      </c>
      <c r="F5098" t="s">
        <v>34</v>
      </c>
      <c r="I5098" t="s">
        <v>22</v>
      </c>
      <c r="N5098" t="s">
        <v>24</v>
      </c>
      <c r="O5098" s="1">
        <v>40962.443668981483</v>
      </c>
    </row>
    <row r="5099" spans="1:15" x14ac:dyDescent="0.35">
      <c r="A5099" t="s">
        <v>15</v>
      </c>
      <c r="B5099" t="s">
        <v>16</v>
      </c>
      <c r="C5099">
        <v>368002</v>
      </c>
      <c r="D5099" t="s">
        <v>17</v>
      </c>
      <c r="E5099" t="s">
        <v>18</v>
      </c>
      <c r="F5099" t="s">
        <v>19</v>
      </c>
      <c r="G5099" t="s">
        <v>20</v>
      </c>
      <c r="I5099" t="s">
        <v>22</v>
      </c>
      <c r="N5099" t="s">
        <v>24</v>
      </c>
      <c r="O5099" s="1">
        <v>40962.621539351851</v>
      </c>
    </row>
    <row r="5100" spans="1:15" x14ac:dyDescent="0.35">
      <c r="A5100" t="s">
        <v>972</v>
      </c>
      <c r="B5100" t="s">
        <v>25</v>
      </c>
      <c r="C5100">
        <v>338211</v>
      </c>
      <c r="D5100" t="s">
        <v>17</v>
      </c>
      <c r="E5100" t="s">
        <v>18</v>
      </c>
      <c r="F5100" t="s">
        <v>19</v>
      </c>
      <c r="G5100" t="s">
        <v>20</v>
      </c>
      <c r="H5100" t="s">
        <v>1640</v>
      </c>
      <c r="I5100" t="s">
        <v>22</v>
      </c>
      <c r="K5100" t="s">
        <v>139</v>
      </c>
      <c r="L5100">
        <v>1964</v>
      </c>
      <c r="M5100" t="s">
        <v>1641</v>
      </c>
      <c r="N5100" t="s">
        <v>24</v>
      </c>
      <c r="O5100" s="1">
        <v>40962.721435185187</v>
      </c>
    </row>
    <row r="5101" spans="1:15" x14ac:dyDescent="0.35">
      <c r="A5101" t="s">
        <v>221</v>
      </c>
      <c r="B5101" t="s">
        <v>25</v>
      </c>
      <c r="C5101">
        <v>144989</v>
      </c>
      <c r="D5101" t="s">
        <v>17</v>
      </c>
      <c r="E5101" t="s">
        <v>18</v>
      </c>
      <c r="I5101" t="s">
        <v>22</v>
      </c>
      <c r="N5101" t="s">
        <v>24</v>
      </c>
      <c r="O5101" s="1">
        <v>40962.742928240739</v>
      </c>
    </row>
    <row r="5102" spans="1:15" x14ac:dyDescent="0.35">
      <c r="A5102" t="s">
        <v>15</v>
      </c>
      <c r="B5102" t="s">
        <v>25</v>
      </c>
      <c r="C5102">
        <v>842067</v>
      </c>
      <c r="D5102" t="s">
        <v>17</v>
      </c>
      <c r="E5102" t="s">
        <v>18</v>
      </c>
      <c r="F5102" t="s">
        <v>19</v>
      </c>
      <c r="G5102" t="s">
        <v>20</v>
      </c>
      <c r="I5102" t="s">
        <v>22</v>
      </c>
      <c r="N5102" t="s">
        <v>24</v>
      </c>
      <c r="O5102" s="1">
        <v>40962.756331018521</v>
      </c>
    </row>
    <row r="5103" spans="1:15" x14ac:dyDescent="0.35">
      <c r="A5103" t="s">
        <v>15</v>
      </c>
      <c r="B5103" t="s">
        <v>25</v>
      </c>
      <c r="C5103">
        <v>156959</v>
      </c>
      <c r="D5103" t="s">
        <v>17</v>
      </c>
      <c r="E5103" t="s">
        <v>18</v>
      </c>
      <c r="F5103" t="s">
        <v>19</v>
      </c>
      <c r="G5103" t="s">
        <v>20</v>
      </c>
      <c r="H5103" t="s">
        <v>1260</v>
      </c>
      <c r="I5103" t="s">
        <v>144</v>
      </c>
      <c r="M5103" t="s">
        <v>1261</v>
      </c>
      <c r="N5103" t="s">
        <v>24</v>
      </c>
      <c r="O5103" s="1">
        <v>40963.415775462963</v>
      </c>
    </row>
    <row r="5104" spans="1:15" x14ac:dyDescent="0.35">
      <c r="A5104" t="s">
        <v>759</v>
      </c>
      <c r="B5104" t="s">
        <v>25</v>
      </c>
      <c r="C5104">
        <v>863426</v>
      </c>
      <c r="D5104" t="s">
        <v>17</v>
      </c>
      <c r="E5104" t="s">
        <v>18</v>
      </c>
      <c r="F5104" t="s">
        <v>19</v>
      </c>
      <c r="G5104" t="s">
        <v>20</v>
      </c>
      <c r="H5104" t="s">
        <v>46</v>
      </c>
      <c r="I5104" t="s">
        <v>114</v>
      </c>
      <c r="K5104" t="s">
        <v>197</v>
      </c>
      <c r="M5104" t="s">
        <v>2593</v>
      </c>
      <c r="N5104" t="s">
        <v>24</v>
      </c>
      <c r="O5104" s="1">
        <v>40963.571238425924</v>
      </c>
    </row>
    <row r="5105" spans="1:15" x14ac:dyDescent="0.35">
      <c r="B5105" t="s">
        <v>25</v>
      </c>
      <c r="C5105">
        <v>771</v>
      </c>
      <c r="D5105" t="s">
        <v>17</v>
      </c>
      <c r="E5105" t="s">
        <v>18</v>
      </c>
      <c r="I5105" t="s">
        <v>22</v>
      </c>
      <c r="N5105" t="s">
        <v>24</v>
      </c>
      <c r="O5105" s="1">
        <v>40963.572766203702</v>
      </c>
    </row>
    <row r="5106" spans="1:15" x14ac:dyDescent="0.35">
      <c r="A5106" t="s">
        <v>221</v>
      </c>
      <c r="B5106" t="s">
        <v>25</v>
      </c>
      <c r="C5106">
        <v>400937</v>
      </c>
      <c r="D5106" t="s">
        <v>17</v>
      </c>
      <c r="E5106" t="s">
        <v>18</v>
      </c>
      <c r="F5106" t="s">
        <v>34</v>
      </c>
      <c r="G5106" t="s">
        <v>20</v>
      </c>
      <c r="H5106" t="s">
        <v>46</v>
      </c>
      <c r="I5106" t="s">
        <v>22</v>
      </c>
      <c r="K5106" t="s">
        <v>195</v>
      </c>
      <c r="M5106" t="s">
        <v>1801</v>
      </c>
      <c r="N5106" t="s">
        <v>34</v>
      </c>
      <c r="O5106" s="1">
        <v>40963.573958333334</v>
      </c>
    </row>
    <row r="5107" spans="1:15" x14ac:dyDescent="0.35">
      <c r="A5107" t="s">
        <v>15</v>
      </c>
      <c r="B5107" t="s">
        <v>25</v>
      </c>
      <c r="C5107">
        <v>600406</v>
      </c>
      <c r="D5107" t="s">
        <v>17</v>
      </c>
      <c r="E5107" t="s">
        <v>18</v>
      </c>
      <c r="I5107" t="s">
        <v>22</v>
      </c>
      <c r="N5107" t="s">
        <v>24</v>
      </c>
      <c r="O5107" s="1">
        <v>40963.861388888887</v>
      </c>
    </row>
    <row r="5108" spans="1:15" x14ac:dyDescent="0.35">
      <c r="A5108" t="s">
        <v>327</v>
      </c>
      <c r="B5108" t="s">
        <v>25</v>
      </c>
      <c r="C5108">
        <v>102996</v>
      </c>
      <c r="D5108" t="s">
        <v>17</v>
      </c>
      <c r="E5108" t="s">
        <v>18</v>
      </c>
      <c r="F5108" t="s">
        <v>19</v>
      </c>
      <c r="I5108" t="s">
        <v>22</v>
      </c>
      <c r="K5108" t="s">
        <v>132</v>
      </c>
      <c r="N5108" t="s">
        <v>24</v>
      </c>
      <c r="O5108" s="1">
        <v>40963.990358796298</v>
      </c>
    </row>
    <row r="5109" spans="1:15" x14ac:dyDescent="0.35">
      <c r="A5109" t="s">
        <v>221</v>
      </c>
      <c r="B5109" t="s">
        <v>16</v>
      </c>
      <c r="C5109">
        <v>282044</v>
      </c>
      <c r="D5109" t="s">
        <v>17</v>
      </c>
      <c r="E5109" t="s">
        <v>18</v>
      </c>
      <c r="F5109" t="s">
        <v>19</v>
      </c>
      <c r="G5109" t="s">
        <v>27</v>
      </c>
      <c r="I5109" t="s">
        <v>22</v>
      </c>
      <c r="K5109" t="s">
        <v>139</v>
      </c>
      <c r="N5109" t="s">
        <v>24</v>
      </c>
      <c r="O5109" s="1">
        <v>40964.464456018519</v>
      </c>
    </row>
    <row r="5110" spans="1:15" x14ac:dyDescent="0.35">
      <c r="A5110" t="s">
        <v>15</v>
      </c>
      <c r="B5110" t="s">
        <v>25</v>
      </c>
      <c r="C5110">
        <v>30589</v>
      </c>
      <c r="D5110" t="s">
        <v>17</v>
      </c>
      <c r="E5110" t="s">
        <v>18</v>
      </c>
      <c r="F5110" t="s">
        <v>19</v>
      </c>
      <c r="G5110" t="s">
        <v>27</v>
      </c>
      <c r="H5110" t="s">
        <v>135</v>
      </c>
      <c r="I5110" t="s">
        <v>22</v>
      </c>
      <c r="N5110" t="s">
        <v>24</v>
      </c>
      <c r="O5110" s="1">
        <v>40964.709120370368</v>
      </c>
    </row>
    <row r="5111" spans="1:15" x14ac:dyDescent="0.35">
      <c r="A5111" t="s">
        <v>500</v>
      </c>
      <c r="B5111" t="s">
        <v>25</v>
      </c>
      <c r="C5111">
        <v>341413</v>
      </c>
      <c r="D5111" t="s">
        <v>17</v>
      </c>
      <c r="E5111" t="s">
        <v>18</v>
      </c>
      <c r="I5111" t="s">
        <v>22</v>
      </c>
      <c r="N5111" t="s">
        <v>24</v>
      </c>
      <c r="O5111" s="1">
        <v>40964.764178240737</v>
      </c>
    </row>
    <row r="5112" spans="1:15" x14ac:dyDescent="0.35">
      <c r="A5112" t="s">
        <v>15</v>
      </c>
      <c r="B5112" t="s">
        <v>25</v>
      </c>
      <c r="C5112">
        <v>47573</v>
      </c>
      <c r="D5112" t="s">
        <v>17</v>
      </c>
      <c r="E5112" t="s">
        <v>18</v>
      </c>
      <c r="F5112" t="s">
        <v>19</v>
      </c>
      <c r="G5112" t="s">
        <v>27</v>
      </c>
      <c r="H5112" t="s">
        <v>793</v>
      </c>
      <c r="I5112" t="s">
        <v>22</v>
      </c>
      <c r="K5112" t="s">
        <v>195</v>
      </c>
      <c r="N5112" t="s">
        <v>24</v>
      </c>
      <c r="O5112" s="1">
        <v>40964.872743055559</v>
      </c>
    </row>
    <row r="5113" spans="1:15" x14ac:dyDescent="0.35">
      <c r="A5113" t="s">
        <v>972</v>
      </c>
      <c r="B5113" t="s">
        <v>25</v>
      </c>
      <c r="C5113">
        <v>684149</v>
      </c>
      <c r="D5113" t="s">
        <v>17</v>
      </c>
      <c r="E5113" t="s">
        <v>18</v>
      </c>
      <c r="F5113" t="s">
        <v>19</v>
      </c>
      <c r="H5113" t="s">
        <v>46</v>
      </c>
      <c r="I5113" t="s">
        <v>22</v>
      </c>
      <c r="K5113" t="s">
        <v>195</v>
      </c>
      <c r="L5113" t="s">
        <v>2290</v>
      </c>
      <c r="M5113" t="s">
        <v>2291</v>
      </c>
      <c r="N5113" t="s">
        <v>24</v>
      </c>
      <c r="O5113" s="1">
        <v>40965.337916666664</v>
      </c>
    </row>
    <row r="5114" spans="1:15" x14ac:dyDescent="0.35">
      <c r="A5114" t="s">
        <v>15</v>
      </c>
      <c r="B5114" t="s">
        <v>16</v>
      </c>
      <c r="C5114">
        <v>80847</v>
      </c>
      <c r="D5114" t="s">
        <v>17</v>
      </c>
      <c r="E5114" t="s">
        <v>18</v>
      </c>
      <c r="F5114" t="s">
        <v>19</v>
      </c>
      <c r="G5114" t="s">
        <v>27</v>
      </c>
      <c r="H5114" t="s">
        <v>71</v>
      </c>
      <c r="I5114" t="s">
        <v>22</v>
      </c>
      <c r="L5114" t="s">
        <v>986</v>
      </c>
      <c r="M5114" t="s">
        <v>987</v>
      </c>
      <c r="N5114" t="s">
        <v>24</v>
      </c>
      <c r="O5114" s="1">
        <v>40965.37122685185</v>
      </c>
    </row>
    <row r="5115" spans="1:15" x14ac:dyDescent="0.35">
      <c r="A5115" t="s">
        <v>15</v>
      </c>
      <c r="B5115" t="s">
        <v>25</v>
      </c>
      <c r="C5115">
        <v>111296</v>
      </c>
      <c r="D5115" t="s">
        <v>17</v>
      </c>
      <c r="E5115" t="s">
        <v>18</v>
      </c>
      <c r="I5115" t="s">
        <v>22</v>
      </c>
      <c r="N5115" t="s">
        <v>24</v>
      </c>
      <c r="O5115" s="1">
        <v>40965.433368055557</v>
      </c>
    </row>
    <row r="5116" spans="1:15" x14ac:dyDescent="0.35">
      <c r="A5116" t="s">
        <v>15</v>
      </c>
      <c r="B5116" t="s">
        <v>16</v>
      </c>
      <c r="C5116">
        <v>115567</v>
      </c>
      <c r="D5116" t="s">
        <v>17</v>
      </c>
      <c r="E5116" t="s">
        <v>18</v>
      </c>
      <c r="F5116" t="s">
        <v>19</v>
      </c>
      <c r="G5116" t="s">
        <v>27</v>
      </c>
      <c r="H5116" t="s">
        <v>234</v>
      </c>
      <c r="I5116" t="s">
        <v>22</v>
      </c>
      <c r="M5116" t="s">
        <v>1132</v>
      </c>
      <c r="N5116" t="s">
        <v>24</v>
      </c>
      <c r="O5116" s="1">
        <v>40965.51054398148</v>
      </c>
    </row>
    <row r="5117" spans="1:15" x14ac:dyDescent="0.35">
      <c r="A5117" t="s">
        <v>15</v>
      </c>
      <c r="B5117" t="s">
        <v>25</v>
      </c>
      <c r="C5117">
        <v>308278</v>
      </c>
      <c r="D5117" t="s">
        <v>17</v>
      </c>
      <c r="E5117" t="s">
        <v>18</v>
      </c>
      <c r="F5117" t="s">
        <v>19</v>
      </c>
      <c r="G5117" t="s">
        <v>20</v>
      </c>
      <c r="H5117" t="s">
        <v>857</v>
      </c>
      <c r="I5117" t="s">
        <v>22</v>
      </c>
      <c r="N5117" t="s">
        <v>24</v>
      </c>
      <c r="O5117" s="1">
        <v>40965.518969907411</v>
      </c>
    </row>
    <row r="5118" spans="1:15" x14ac:dyDescent="0.35">
      <c r="B5118" t="s">
        <v>25</v>
      </c>
      <c r="C5118">
        <v>270</v>
      </c>
      <c r="D5118" t="s">
        <v>17</v>
      </c>
      <c r="E5118" t="s">
        <v>18</v>
      </c>
      <c r="F5118" t="s">
        <v>19</v>
      </c>
      <c r="G5118" t="s">
        <v>27</v>
      </c>
      <c r="H5118" t="s">
        <v>56</v>
      </c>
      <c r="I5118" t="s">
        <v>22</v>
      </c>
      <c r="M5118" t="s">
        <v>57</v>
      </c>
      <c r="N5118" t="s">
        <v>24</v>
      </c>
      <c r="O5118" s="1">
        <v>40976.501284722224</v>
      </c>
    </row>
    <row r="5119" spans="1:15" x14ac:dyDescent="0.35">
      <c r="A5119" t="s">
        <v>15</v>
      </c>
      <c r="B5119" t="s">
        <v>25</v>
      </c>
      <c r="C5119">
        <v>943643</v>
      </c>
      <c r="D5119" t="s">
        <v>17</v>
      </c>
      <c r="E5119" t="s">
        <v>18</v>
      </c>
      <c r="F5119" t="s">
        <v>96</v>
      </c>
      <c r="I5119" t="s">
        <v>180</v>
      </c>
      <c r="N5119" t="s">
        <v>24</v>
      </c>
      <c r="O5119" s="1">
        <v>40976.594571759262</v>
      </c>
    </row>
    <row r="5120" spans="1:15" x14ac:dyDescent="0.35">
      <c r="A5120" t="s">
        <v>560</v>
      </c>
      <c r="B5120" t="s">
        <v>16</v>
      </c>
      <c r="C5120">
        <v>411282</v>
      </c>
      <c r="D5120" t="s">
        <v>17</v>
      </c>
      <c r="E5120" t="s">
        <v>18</v>
      </c>
      <c r="F5120" t="s">
        <v>19</v>
      </c>
      <c r="G5120" t="s">
        <v>20</v>
      </c>
      <c r="H5120" t="s">
        <v>358</v>
      </c>
      <c r="I5120" t="s">
        <v>22</v>
      </c>
      <c r="L5120">
        <v>1962</v>
      </c>
      <c r="N5120" t="s">
        <v>24</v>
      </c>
      <c r="O5120" s="1">
        <v>40976.943124999998</v>
      </c>
    </row>
    <row r="5121" spans="1:15" x14ac:dyDescent="0.35">
      <c r="A5121" t="s">
        <v>327</v>
      </c>
      <c r="B5121" t="s">
        <v>16</v>
      </c>
      <c r="C5121">
        <v>7377</v>
      </c>
      <c r="D5121" t="s">
        <v>17</v>
      </c>
      <c r="E5121" t="s">
        <v>18</v>
      </c>
      <c r="F5121" t="s">
        <v>19</v>
      </c>
      <c r="G5121" t="s">
        <v>27</v>
      </c>
      <c r="H5121" t="s">
        <v>358</v>
      </c>
      <c r="I5121" t="s">
        <v>22</v>
      </c>
      <c r="K5121" t="s">
        <v>139</v>
      </c>
      <c r="N5121" t="s">
        <v>24</v>
      </c>
      <c r="O5121" s="1">
        <v>40976.945011574076</v>
      </c>
    </row>
    <row r="5122" spans="1:15" x14ac:dyDescent="0.35">
      <c r="A5122" t="s">
        <v>500</v>
      </c>
      <c r="B5122" t="s">
        <v>25</v>
      </c>
      <c r="C5122">
        <v>413992</v>
      </c>
      <c r="D5122" t="s">
        <v>17</v>
      </c>
      <c r="E5122" t="s">
        <v>18</v>
      </c>
      <c r="F5122" t="s">
        <v>19</v>
      </c>
      <c r="G5122" t="s">
        <v>20</v>
      </c>
      <c r="H5122" t="s">
        <v>1833</v>
      </c>
      <c r="I5122" t="s">
        <v>22</v>
      </c>
      <c r="N5122" t="s">
        <v>24</v>
      </c>
      <c r="O5122" s="1">
        <v>40977.292800925927</v>
      </c>
    </row>
    <row r="5123" spans="1:15" x14ac:dyDescent="0.35">
      <c r="A5123" t="s">
        <v>15</v>
      </c>
      <c r="B5123" t="s">
        <v>25</v>
      </c>
      <c r="C5123">
        <v>869274</v>
      </c>
      <c r="D5123" t="s">
        <v>17</v>
      </c>
      <c r="E5123" t="s">
        <v>18</v>
      </c>
      <c r="F5123" t="s">
        <v>19</v>
      </c>
      <c r="H5123" t="s">
        <v>88</v>
      </c>
      <c r="I5123" t="s">
        <v>22</v>
      </c>
      <c r="N5123" t="s">
        <v>24</v>
      </c>
      <c r="O5123" s="1">
        <v>40977.306956018518</v>
      </c>
    </row>
    <row r="5124" spans="1:15" x14ac:dyDescent="0.35">
      <c r="A5124" t="s">
        <v>500</v>
      </c>
      <c r="B5124" t="s">
        <v>1112</v>
      </c>
      <c r="C5124">
        <v>137704</v>
      </c>
      <c r="D5124" t="s">
        <v>17</v>
      </c>
      <c r="E5124" t="s">
        <v>18</v>
      </c>
      <c r="H5124" t="s">
        <v>1195</v>
      </c>
      <c r="I5124" t="s">
        <v>180</v>
      </c>
      <c r="J5124">
        <v>704</v>
      </c>
      <c r="M5124" t="s">
        <v>1196</v>
      </c>
      <c r="N5124" t="s">
        <v>24</v>
      </c>
      <c r="O5124" s="1">
        <v>40977.505057870374</v>
      </c>
    </row>
    <row r="5125" spans="1:15" x14ac:dyDescent="0.35">
      <c r="A5125" t="s">
        <v>560</v>
      </c>
      <c r="B5125" t="s">
        <v>25</v>
      </c>
      <c r="C5125">
        <v>841825</v>
      </c>
      <c r="D5125" t="s">
        <v>17</v>
      </c>
      <c r="E5125" t="s">
        <v>18</v>
      </c>
      <c r="F5125" t="s">
        <v>19</v>
      </c>
      <c r="G5125" t="s">
        <v>20</v>
      </c>
      <c r="H5125" t="s">
        <v>2553</v>
      </c>
      <c r="I5125" t="s">
        <v>22</v>
      </c>
      <c r="K5125" t="s">
        <v>195</v>
      </c>
      <c r="N5125" t="s">
        <v>24</v>
      </c>
      <c r="O5125" s="1">
        <v>40977.78434027778</v>
      </c>
    </row>
    <row r="5126" spans="1:15" x14ac:dyDescent="0.35">
      <c r="A5126" t="s">
        <v>221</v>
      </c>
      <c r="B5126" t="s">
        <v>25</v>
      </c>
      <c r="C5126">
        <v>65066</v>
      </c>
      <c r="D5126" t="s">
        <v>17</v>
      </c>
      <c r="E5126" t="s">
        <v>18</v>
      </c>
      <c r="F5126" t="s">
        <v>19</v>
      </c>
      <c r="G5126" t="s">
        <v>27</v>
      </c>
      <c r="H5126" t="s">
        <v>471</v>
      </c>
      <c r="I5126" t="s">
        <v>22</v>
      </c>
      <c r="K5126" t="s">
        <v>195</v>
      </c>
      <c r="N5126" t="s">
        <v>24</v>
      </c>
      <c r="O5126" s="1">
        <v>40978.333055555559</v>
      </c>
    </row>
    <row r="5127" spans="1:15" x14ac:dyDescent="0.35">
      <c r="A5127" t="s">
        <v>314</v>
      </c>
      <c r="B5127" t="s">
        <v>16</v>
      </c>
      <c r="C5127">
        <v>23369</v>
      </c>
      <c r="D5127" t="s">
        <v>17</v>
      </c>
      <c r="E5127" t="s">
        <v>18</v>
      </c>
      <c r="F5127" t="s">
        <v>19</v>
      </c>
      <c r="G5127" t="s">
        <v>27</v>
      </c>
      <c r="H5127" t="s">
        <v>471</v>
      </c>
      <c r="I5127" t="s">
        <v>22</v>
      </c>
      <c r="K5127" t="s">
        <v>139</v>
      </c>
      <c r="M5127" t="s">
        <v>623</v>
      </c>
      <c r="N5127" t="s">
        <v>24</v>
      </c>
      <c r="O5127" s="1">
        <v>40978.341585648152</v>
      </c>
    </row>
    <row r="5128" spans="1:15" x14ac:dyDescent="0.35">
      <c r="A5128" t="s">
        <v>15</v>
      </c>
      <c r="B5128" t="s">
        <v>25</v>
      </c>
      <c r="C5128">
        <v>227772</v>
      </c>
      <c r="D5128" t="s">
        <v>17</v>
      </c>
      <c r="E5128" t="s">
        <v>18</v>
      </c>
      <c r="F5128" t="s">
        <v>19</v>
      </c>
      <c r="I5128" t="s">
        <v>22</v>
      </c>
      <c r="N5128" t="s">
        <v>24</v>
      </c>
      <c r="O5128" s="1">
        <v>40978.977777777778</v>
      </c>
    </row>
    <row r="5129" spans="1:15" x14ac:dyDescent="0.35">
      <c r="A5129" t="s">
        <v>15</v>
      </c>
      <c r="B5129" t="s">
        <v>16</v>
      </c>
      <c r="C5129">
        <v>551488</v>
      </c>
      <c r="D5129" t="s">
        <v>17</v>
      </c>
      <c r="E5129" t="s">
        <v>18</v>
      </c>
      <c r="F5129" t="s">
        <v>96</v>
      </c>
      <c r="G5129" t="s">
        <v>20</v>
      </c>
      <c r="H5129" t="s">
        <v>2079</v>
      </c>
      <c r="I5129" t="s">
        <v>22</v>
      </c>
      <c r="J5129" t="s">
        <v>2080</v>
      </c>
      <c r="K5129" t="s">
        <v>139</v>
      </c>
      <c r="M5129" t="s">
        <v>2081</v>
      </c>
      <c r="N5129" t="s">
        <v>24</v>
      </c>
      <c r="O5129" s="1">
        <v>40979.446909722225</v>
      </c>
    </row>
    <row r="5130" spans="1:15" x14ac:dyDescent="0.35">
      <c r="A5130" t="s">
        <v>15</v>
      </c>
      <c r="B5130" t="s">
        <v>16</v>
      </c>
      <c r="C5130">
        <v>271174</v>
      </c>
      <c r="D5130" t="s">
        <v>17</v>
      </c>
      <c r="E5130" t="s">
        <v>18</v>
      </c>
      <c r="F5130" t="s">
        <v>19</v>
      </c>
      <c r="I5130" t="s">
        <v>22</v>
      </c>
      <c r="N5130" t="s">
        <v>24</v>
      </c>
      <c r="O5130" s="1">
        <v>40979.713796296295</v>
      </c>
    </row>
    <row r="5131" spans="1:15" x14ac:dyDescent="0.35">
      <c r="A5131" t="s">
        <v>327</v>
      </c>
      <c r="B5131" t="s">
        <v>16</v>
      </c>
      <c r="C5131">
        <v>852568</v>
      </c>
      <c r="D5131" t="s">
        <v>17</v>
      </c>
      <c r="E5131" t="s">
        <v>18</v>
      </c>
      <c r="F5131" t="s">
        <v>34</v>
      </c>
      <c r="G5131" t="s">
        <v>20</v>
      </c>
      <c r="H5131" t="s">
        <v>2574</v>
      </c>
      <c r="I5131" t="s">
        <v>22</v>
      </c>
      <c r="K5131" t="s">
        <v>132</v>
      </c>
      <c r="N5131" t="s">
        <v>24</v>
      </c>
      <c r="O5131" s="1">
        <v>40980.310787037037</v>
      </c>
    </row>
    <row r="5132" spans="1:15" x14ac:dyDescent="0.35">
      <c r="A5132" t="s">
        <v>15</v>
      </c>
      <c r="B5132" t="s">
        <v>16</v>
      </c>
      <c r="C5132">
        <v>317608</v>
      </c>
      <c r="D5132" t="s">
        <v>17</v>
      </c>
      <c r="E5132" t="s">
        <v>18</v>
      </c>
      <c r="F5132" t="s">
        <v>19</v>
      </c>
      <c r="H5132" t="s">
        <v>1590</v>
      </c>
      <c r="I5132" t="s">
        <v>22</v>
      </c>
      <c r="K5132" t="s">
        <v>81</v>
      </c>
      <c r="M5132" t="s">
        <v>1591</v>
      </c>
      <c r="N5132" t="s">
        <v>24</v>
      </c>
      <c r="O5132" s="1">
        <v>40980.498020833336</v>
      </c>
    </row>
    <row r="5133" spans="1:15" x14ac:dyDescent="0.35">
      <c r="A5133" t="s">
        <v>15</v>
      </c>
      <c r="B5133" t="s">
        <v>25</v>
      </c>
      <c r="C5133">
        <v>76979</v>
      </c>
      <c r="D5133" t="s">
        <v>17</v>
      </c>
      <c r="E5133" t="s">
        <v>18</v>
      </c>
      <c r="F5133" t="s">
        <v>19</v>
      </c>
      <c r="H5133" t="s">
        <v>98</v>
      </c>
      <c r="I5133" t="s">
        <v>22</v>
      </c>
      <c r="N5133" t="s">
        <v>24</v>
      </c>
      <c r="O5133" s="1">
        <v>40980.694305555553</v>
      </c>
    </row>
    <row r="5134" spans="1:15" x14ac:dyDescent="0.35">
      <c r="A5134" t="s">
        <v>15</v>
      </c>
      <c r="B5134" t="s">
        <v>25</v>
      </c>
      <c r="C5134">
        <v>27306</v>
      </c>
      <c r="D5134" t="s">
        <v>17</v>
      </c>
      <c r="E5134" t="s">
        <v>18</v>
      </c>
      <c r="F5134" t="s">
        <v>19</v>
      </c>
      <c r="G5134" t="s">
        <v>27</v>
      </c>
      <c r="H5134" t="s">
        <v>37</v>
      </c>
      <c r="I5134" t="s">
        <v>22</v>
      </c>
      <c r="N5134" t="s">
        <v>24</v>
      </c>
      <c r="O5134" s="1">
        <v>40980.845497685186</v>
      </c>
    </row>
    <row r="5135" spans="1:15" x14ac:dyDescent="0.35">
      <c r="A5135" t="s">
        <v>15</v>
      </c>
      <c r="B5135" t="s">
        <v>16</v>
      </c>
      <c r="C5135">
        <v>449021</v>
      </c>
      <c r="D5135" t="s">
        <v>17</v>
      </c>
      <c r="E5135" t="s">
        <v>18</v>
      </c>
      <c r="F5135" t="s">
        <v>19</v>
      </c>
      <c r="G5135" t="s">
        <v>20</v>
      </c>
      <c r="H5135" t="s">
        <v>56</v>
      </c>
      <c r="I5135" t="s">
        <v>22</v>
      </c>
      <c r="K5135" t="s">
        <v>197</v>
      </c>
      <c r="M5135" t="s">
        <v>1906</v>
      </c>
      <c r="N5135" t="s">
        <v>24</v>
      </c>
      <c r="O5135" s="1">
        <v>40981.555231481485</v>
      </c>
    </row>
    <row r="5136" spans="1:15" x14ac:dyDescent="0.35">
      <c r="A5136" t="s">
        <v>15</v>
      </c>
      <c r="B5136" t="s">
        <v>25</v>
      </c>
      <c r="C5136">
        <v>666376</v>
      </c>
      <c r="D5136" t="s">
        <v>17</v>
      </c>
      <c r="E5136" t="s">
        <v>18</v>
      </c>
      <c r="F5136" t="s">
        <v>19</v>
      </c>
      <c r="G5136" t="s">
        <v>20</v>
      </c>
      <c r="I5136" t="s">
        <v>22</v>
      </c>
      <c r="N5136" t="s">
        <v>24</v>
      </c>
      <c r="O5136" s="1">
        <v>40981.703460648147</v>
      </c>
    </row>
    <row r="5137" spans="1:15" x14ac:dyDescent="0.35">
      <c r="A5137" t="s">
        <v>15</v>
      </c>
      <c r="B5137" t="s">
        <v>25</v>
      </c>
      <c r="C5137">
        <v>490817</v>
      </c>
      <c r="D5137" t="s">
        <v>17</v>
      </c>
      <c r="E5137" t="s">
        <v>18</v>
      </c>
      <c r="F5137" t="s">
        <v>19</v>
      </c>
      <c r="G5137" t="s">
        <v>20</v>
      </c>
      <c r="I5137" t="s">
        <v>114</v>
      </c>
      <c r="N5137" t="s">
        <v>24</v>
      </c>
      <c r="O5137" s="1">
        <v>40982.451157407406</v>
      </c>
    </row>
    <row r="5138" spans="1:15" x14ac:dyDescent="0.35">
      <c r="A5138" t="s">
        <v>15</v>
      </c>
      <c r="B5138" t="s">
        <v>16</v>
      </c>
      <c r="C5138">
        <v>84713</v>
      </c>
      <c r="D5138" t="s">
        <v>17</v>
      </c>
      <c r="E5138" t="s">
        <v>18</v>
      </c>
      <c r="F5138" t="s">
        <v>34</v>
      </c>
      <c r="G5138" t="s">
        <v>27</v>
      </c>
      <c r="H5138" t="s">
        <v>1002</v>
      </c>
      <c r="I5138" t="s">
        <v>22</v>
      </c>
      <c r="N5138" t="s">
        <v>24</v>
      </c>
      <c r="O5138" s="1">
        <v>40984.445902777778</v>
      </c>
    </row>
    <row r="5139" spans="1:15" x14ac:dyDescent="0.35">
      <c r="A5139" t="s">
        <v>15</v>
      </c>
      <c r="B5139" t="s">
        <v>25</v>
      </c>
      <c r="C5139">
        <v>355547</v>
      </c>
      <c r="D5139" t="s">
        <v>17</v>
      </c>
      <c r="E5139" t="s">
        <v>18</v>
      </c>
      <c r="F5139" t="s">
        <v>19</v>
      </c>
      <c r="G5139" t="s">
        <v>20</v>
      </c>
      <c r="H5139" t="s">
        <v>1690</v>
      </c>
      <c r="I5139" t="s">
        <v>22</v>
      </c>
      <c r="N5139" t="s">
        <v>24</v>
      </c>
      <c r="O5139" s="1">
        <v>40984.464560185188</v>
      </c>
    </row>
    <row r="5140" spans="1:15" x14ac:dyDescent="0.35">
      <c r="A5140" t="s">
        <v>15</v>
      </c>
      <c r="B5140" t="s">
        <v>16</v>
      </c>
      <c r="C5140">
        <v>483253</v>
      </c>
      <c r="D5140" t="s">
        <v>17</v>
      </c>
      <c r="E5140" t="s">
        <v>18</v>
      </c>
      <c r="F5140" t="s">
        <v>19</v>
      </c>
      <c r="G5140" t="s">
        <v>20</v>
      </c>
      <c r="H5140" t="s">
        <v>1979</v>
      </c>
      <c r="I5140" t="s">
        <v>22</v>
      </c>
      <c r="L5140">
        <v>1965</v>
      </c>
      <c r="M5140" t="s">
        <v>1980</v>
      </c>
      <c r="N5140" t="s">
        <v>24</v>
      </c>
      <c r="O5140" s="1">
        <v>40984.638865740744</v>
      </c>
    </row>
    <row r="5141" spans="1:15" x14ac:dyDescent="0.35">
      <c r="A5141" t="s">
        <v>560</v>
      </c>
      <c r="B5141" t="s">
        <v>25</v>
      </c>
      <c r="C5141">
        <v>657191</v>
      </c>
      <c r="D5141" t="s">
        <v>17</v>
      </c>
      <c r="E5141" t="s">
        <v>18</v>
      </c>
      <c r="F5141" t="s">
        <v>19</v>
      </c>
      <c r="H5141" t="s">
        <v>2251</v>
      </c>
      <c r="I5141" t="s">
        <v>22</v>
      </c>
      <c r="N5141" t="s">
        <v>24</v>
      </c>
      <c r="O5141" s="1">
        <v>40984.814629629633</v>
      </c>
    </row>
    <row r="5142" spans="1:15" x14ac:dyDescent="0.35">
      <c r="A5142" t="s">
        <v>15</v>
      </c>
      <c r="B5142" t="s">
        <v>25</v>
      </c>
      <c r="C5142">
        <v>728552</v>
      </c>
      <c r="D5142" t="s">
        <v>17</v>
      </c>
      <c r="E5142" t="s">
        <v>18</v>
      </c>
      <c r="F5142" t="s">
        <v>19</v>
      </c>
      <c r="H5142" t="s">
        <v>1128</v>
      </c>
      <c r="I5142" t="s">
        <v>22</v>
      </c>
      <c r="J5142">
        <v>4</v>
      </c>
      <c r="K5142" t="s">
        <v>195</v>
      </c>
      <c r="N5142" t="s">
        <v>24</v>
      </c>
      <c r="O5142" s="1">
        <v>40984.92696759259</v>
      </c>
    </row>
    <row r="5143" spans="1:15" x14ac:dyDescent="0.35">
      <c r="A5143" t="s">
        <v>327</v>
      </c>
      <c r="B5143" t="s">
        <v>25</v>
      </c>
      <c r="C5143">
        <v>24302</v>
      </c>
      <c r="D5143" t="s">
        <v>17</v>
      </c>
      <c r="E5143" t="s">
        <v>18</v>
      </c>
      <c r="F5143" t="s">
        <v>19</v>
      </c>
      <c r="G5143" t="s">
        <v>27</v>
      </c>
      <c r="H5143" t="s">
        <v>74</v>
      </c>
      <c r="I5143" t="s">
        <v>22</v>
      </c>
      <c r="N5143" t="s">
        <v>24</v>
      </c>
      <c r="O5143" s="1">
        <v>40985.431377314817</v>
      </c>
    </row>
    <row r="5144" spans="1:15" x14ac:dyDescent="0.35">
      <c r="A5144" t="s">
        <v>221</v>
      </c>
      <c r="B5144" t="s">
        <v>25</v>
      </c>
      <c r="C5144">
        <v>18814</v>
      </c>
      <c r="D5144" t="s">
        <v>17</v>
      </c>
      <c r="E5144" t="s">
        <v>18</v>
      </c>
      <c r="G5144" t="s">
        <v>27</v>
      </c>
      <c r="H5144" t="s">
        <v>74</v>
      </c>
      <c r="I5144" t="s">
        <v>22</v>
      </c>
      <c r="K5144" t="s">
        <v>139</v>
      </c>
      <c r="M5144" t="s">
        <v>563</v>
      </c>
      <c r="N5144" t="s">
        <v>167</v>
      </c>
      <c r="O5144" s="1">
        <v>40985.433611111112</v>
      </c>
    </row>
    <row r="5145" spans="1:15" x14ac:dyDescent="0.35">
      <c r="A5145" t="s">
        <v>560</v>
      </c>
      <c r="B5145" t="s">
        <v>25</v>
      </c>
      <c r="C5145">
        <v>77518</v>
      </c>
      <c r="D5145" t="s">
        <v>17</v>
      </c>
      <c r="E5145" t="s">
        <v>18</v>
      </c>
      <c r="F5145" t="s">
        <v>19</v>
      </c>
      <c r="G5145" t="s">
        <v>27</v>
      </c>
      <c r="H5145" t="s">
        <v>546</v>
      </c>
      <c r="I5145" t="s">
        <v>144</v>
      </c>
      <c r="L5145">
        <v>1952</v>
      </c>
      <c r="M5145" t="s">
        <v>976</v>
      </c>
      <c r="N5145" t="s">
        <v>24</v>
      </c>
      <c r="O5145" s="1">
        <v>40985.608182870368</v>
      </c>
    </row>
    <row r="5146" spans="1:15" x14ac:dyDescent="0.35">
      <c r="A5146" t="s">
        <v>15</v>
      </c>
      <c r="B5146" t="s">
        <v>25</v>
      </c>
      <c r="C5146">
        <v>946232</v>
      </c>
      <c r="D5146" t="s">
        <v>17</v>
      </c>
      <c r="E5146" t="s">
        <v>18</v>
      </c>
      <c r="F5146" t="s">
        <v>19</v>
      </c>
      <c r="G5146" t="s">
        <v>20</v>
      </c>
      <c r="H5146" t="s">
        <v>2733</v>
      </c>
      <c r="I5146" t="s">
        <v>22</v>
      </c>
      <c r="M5146" t="s">
        <v>2734</v>
      </c>
      <c r="N5146" t="s">
        <v>24</v>
      </c>
      <c r="O5146" s="1">
        <v>40985.658182870371</v>
      </c>
    </row>
    <row r="5147" spans="1:15" ht="87" x14ac:dyDescent="0.35">
      <c r="A5147" t="s">
        <v>15</v>
      </c>
      <c r="B5147" t="s">
        <v>16</v>
      </c>
      <c r="C5147">
        <v>591869</v>
      </c>
      <c r="D5147" t="s">
        <v>17</v>
      </c>
      <c r="E5147" t="s">
        <v>18</v>
      </c>
      <c r="F5147" t="s">
        <v>19</v>
      </c>
      <c r="G5147" t="s">
        <v>20</v>
      </c>
      <c r="H5147" t="s">
        <v>2157</v>
      </c>
      <c r="I5147" t="s">
        <v>22</v>
      </c>
      <c r="K5147" t="s">
        <v>195</v>
      </c>
      <c r="M5147" s="3" t="s">
        <v>2158</v>
      </c>
      <c r="N5147" t="s">
        <v>24</v>
      </c>
      <c r="O5147" s="1">
        <v>40986.597939814812</v>
      </c>
    </row>
    <row r="5148" spans="1:15" x14ac:dyDescent="0.35">
      <c r="A5148" t="s">
        <v>221</v>
      </c>
      <c r="B5148" t="s">
        <v>25</v>
      </c>
      <c r="C5148">
        <v>119860</v>
      </c>
      <c r="D5148" t="s">
        <v>17</v>
      </c>
      <c r="E5148" t="s">
        <v>18</v>
      </c>
      <c r="F5148" t="s">
        <v>19</v>
      </c>
      <c r="G5148" t="s">
        <v>27</v>
      </c>
      <c r="I5148" t="s">
        <v>22</v>
      </c>
      <c r="N5148" t="s">
        <v>24</v>
      </c>
      <c r="O5148" s="1">
        <v>40986.73027777778</v>
      </c>
    </row>
    <row r="5149" spans="1:15" x14ac:dyDescent="0.35">
      <c r="A5149" t="s">
        <v>221</v>
      </c>
      <c r="B5149" t="s">
        <v>25</v>
      </c>
      <c r="C5149">
        <v>504734</v>
      </c>
      <c r="D5149" t="s">
        <v>17</v>
      </c>
      <c r="E5149" t="s">
        <v>18</v>
      </c>
      <c r="F5149" t="s">
        <v>19</v>
      </c>
      <c r="H5149" t="s">
        <v>1833</v>
      </c>
      <c r="I5149" t="s">
        <v>22</v>
      </c>
      <c r="K5149" t="s">
        <v>81</v>
      </c>
      <c r="N5149" t="s">
        <v>34</v>
      </c>
      <c r="O5149" s="1">
        <v>40987.530694444446</v>
      </c>
    </row>
    <row r="5150" spans="1:15" x14ac:dyDescent="0.35">
      <c r="A5150" t="s">
        <v>221</v>
      </c>
      <c r="B5150" t="s">
        <v>16</v>
      </c>
      <c r="C5150">
        <v>650071</v>
      </c>
      <c r="D5150" t="s">
        <v>17</v>
      </c>
      <c r="E5150" t="s">
        <v>18</v>
      </c>
      <c r="F5150" t="s">
        <v>19</v>
      </c>
      <c r="G5150" t="s">
        <v>20</v>
      </c>
      <c r="H5150" t="s">
        <v>2239</v>
      </c>
      <c r="I5150" t="s">
        <v>114</v>
      </c>
      <c r="K5150" t="s">
        <v>31</v>
      </c>
      <c r="N5150" t="s">
        <v>167</v>
      </c>
      <c r="O5150" s="1">
        <v>40987.878368055557</v>
      </c>
    </row>
    <row r="5151" spans="1:15" x14ac:dyDescent="0.35">
      <c r="A5151" t="s">
        <v>500</v>
      </c>
      <c r="B5151" t="s">
        <v>25</v>
      </c>
      <c r="C5151">
        <v>610725</v>
      </c>
      <c r="D5151" t="s">
        <v>17</v>
      </c>
      <c r="E5151" t="s">
        <v>18</v>
      </c>
      <c r="F5151" t="s">
        <v>34</v>
      </c>
      <c r="G5151" t="s">
        <v>20</v>
      </c>
      <c r="I5151" t="s">
        <v>22</v>
      </c>
      <c r="N5151" t="s">
        <v>24</v>
      </c>
      <c r="O5151" s="1">
        <v>40988.047453703701</v>
      </c>
    </row>
    <row r="5152" spans="1:15" x14ac:dyDescent="0.35">
      <c r="A5152" t="s">
        <v>15</v>
      </c>
      <c r="B5152" t="s">
        <v>25</v>
      </c>
      <c r="C5152">
        <v>472646</v>
      </c>
      <c r="D5152" t="s">
        <v>17</v>
      </c>
      <c r="E5152" t="s">
        <v>18</v>
      </c>
      <c r="F5152" t="s">
        <v>19</v>
      </c>
      <c r="G5152" t="s">
        <v>20</v>
      </c>
      <c r="H5152" t="s">
        <v>402</v>
      </c>
      <c r="I5152" t="s">
        <v>22</v>
      </c>
      <c r="K5152" t="s">
        <v>139</v>
      </c>
      <c r="N5152" t="s">
        <v>24</v>
      </c>
      <c r="O5152" s="1">
        <v>40988.422164351854</v>
      </c>
    </row>
    <row r="5153" spans="1:15" x14ac:dyDescent="0.35">
      <c r="A5153" t="s">
        <v>1381</v>
      </c>
      <c r="B5153" t="s">
        <v>25</v>
      </c>
      <c r="C5153">
        <v>548606</v>
      </c>
      <c r="D5153" t="s">
        <v>17</v>
      </c>
      <c r="E5153" t="s">
        <v>18</v>
      </c>
      <c r="F5153" t="s">
        <v>34</v>
      </c>
      <c r="G5153" t="s">
        <v>20</v>
      </c>
      <c r="H5153" t="s">
        <v>2074</v>
      </c>
      <c r="I5153" t="s">
        <v>22</v>
      </c>
      <c r="M5153" t="s">
        <v>2075</v>
      </c>
      <c r="N5153" t="s">
        <v>24</v>
      </c>
      <c r="O5153" s="1">
        <v>40988.861793981479</v>
      </c>
    </row>
    <row r="5154" spans="1:15" x14ac:dyDescent="0.35">
      <c r="A5154" t="s">
        <v>15</v>
      </c>
      <c r="B5154" t="s">
        <v>25</v>
      </c>
      <c r="C5154">
        <v>202754</v>
      </c>
      <c r="D5154" t="s">
        <v>17</v>
      </c>
      <c r="E5154" t="s">
        <v>18</v>
      </c>
      <c r="F5154" t="s">
        <v>19</v>
      </c>
      <c r="G5154" t="s">
        <v>20</v>
      </c>
      <c r="I5154" t="s">
        <v>22</v>
      </c>
      <c r="L5154">
        <v>1957</v>
      </c>
      <c r="N5154" t="s">
        <v>24</v>
      </c>
      <c r="O5154" s="1">
        <v>40988.952719907407</v>
      </c>
    </row>
    <row r="5155" spans="1:15" x14ac:dyDescent="0.35">
      <c r="A5155" t="s">
        <v>15</v>
      </c>
      <c r="B5155" t="s">
        <v>16</v>
      </c>
      <c r="C5155">
        <v>553246</v>
      </c>
      <c r="D5155" t="s">
        <v>17</v>
      </c>
      <c r="E5155" t="s">
        <v>18</v>
      </c>
      <c r="F5155" t="s">
        <v>19</v>
      </c>
      <c r="G5155" t="s">
        <v>20</v>
      </c>
      <c r="H5155" t="s">
        <v>56</v>
      </c>
      <c r="I5155" t="s">
        <v>22</v>
      </c>
      <c r="N5155" t="s">
        <v>24</v>
      </c>
      <c r="O5155" s="1">
        <v>40989.693726851852</v>
      </c>
    </row>
    <row r="5156" spans="1:15" x14ac:dyDescent="0.35">
      <c r="A5156" t="s">
        <v>972</v>
      </c>
      <c r="B5156" t="s">
        <v>25</v>
      </c>
      <c r="C5156">
        <v>339454</v>
      </c>
      <c r="D5156" t="s">
        <v>17</v>
      </c>
      <c r="E5156" t="s">
        <v>18</v>
      </c>
      <c r="F5156" t="s">
        <v>19</v>
      </c>
      <c r="G5156" t="s">
        <v>20</v>
      </c>
      <c r="H5156" t="s">
        <v>138</v>
      </c>
      <c r="I5156" t="s">
        <v>144</v>
      </c>
      <c r="K5156" t="s">
        <v>250</v>
      </c>
      <c r="M5156" t="s">
        <v>1647</v>
      </c>
      <c r="N5156" t="s">
        <v>24</v>
      </c>
      <c r="O5156" s="1">
        <v>40989.872002314813</v>
      </c>
    </row>
    <row r="5157" spans="1:15" x14ac:dyDescent="0.35">
      <c r="A5157" t="s">
        <v>314</v>
      </c>
      <c r="B5157" t="s">
        <v>25</v>
      </c>
      <c r="C5157">
        <v>26707</v>
      </c>
      <c r="D5157" t="s">
        <v>17</v>
      </c>
      <c r="E5157" t="s">
        <v>18</v>
      </c>
      <c r="F5157" t="s">
        <v>19</v>
      </c>
      <c r="H5157" t="s">
        <v>138</v>
      </c>
      <c r="I5157" t="s">
        <v>144</v>
      </c>
      <c r="N5157" t="s">
        <v>34</v>
      </c>
      <c r="O5157" s="1">
        <v>40989.874212962961</v>
      </c>
    </row>
    <row r="5158" spans="1:15" x14ac:dyDescent="0.35">
      <c r="A5158" t="s">
        <v>15</v>
      </c>
      <c r="B5158" t="s">
        <v>25</v>
      </c>
      <c r="C5158">
        <v>257409</v>
      </c>
      <c r="D5158" t="s">
        <v>17</v>
      </c>
      <c r="E5158" t="s">
        <v>18</v>
      </c>
      <c r="G5158" t="s">
        <v>20</v>
      </c>
      <c r="H5158" t="s">
        <v>239</v>
      </c>
      <c r="I5158" t="s">
        <v>22</v>
      </c>
      <c r="M5158" t="s">
        <v>1465</v>
      </c>
      <c r="N5158" t="s">
        <v>24</v>
      </c>
      <c r="O5158" s="1">
        <v>40990.623472222222</v>
      </c>
    </row>
    <row r="5159" spans="1:15" x14ac:dyDescent="0.35">
      <c r="A5159" t="s">
        <v>15</v>
      </c>
      <c r="B5159" t="s">
        <v>25</v>
      </c>
      <c r="C5159">
        <v>701268</v>
      </c>
      <c r="D5159" t="s">
        <v>17</v>
      </c>
      <c r="E5159" t="s">
        <v>18</v>
      </c>
      <c r="F5159" t="s">
        <v>19</v>
      </c>
      <c r="H5159" t="s">
        <v>239</v>
      </c>
      <c r="I5159" t="s">
        <v>22</v>
      </c>
      <c r="N5159" t="s">
        <v>24</v>
      </c>
      <c r="O5159" s="1">
        <v>40990.624097222222</v>
      </c>
    </row>
    <row r="5160" spans="1:15" x14ac:dyDescent="0.35">
      <c r="A5160" t="s">
        <v>15</v>
      </c>
      <c r="B5160" t="s">
        <v>16</v>
      </c>
      <c r="C5160">
        <v>97048</v>
      </c>
      <c r="D5160" t="s">
        <v>17</v>
      </c>
      <c r="E5160" t="s">
        <v>18</v>
      </c>
      <c r="F5160" t="s">
        <v>19</v>
      </c>
      <c r="G5160" t="s">
        <v>27</v>
      </c>
      <c r="H5160" t="s">
        <v>239</v>
      </c>
      <c r="I5160" t="s">
        <v>22</v>
      </c>
      <c r="N5160" t="s">
        <v>24</v>
      </c>
      <c r="O5160" s="1">
        <v>40990.624537037038</v>
      </c>
    </row>
    <row r="5161" spans="1:15" x14ac:dyDescent="0.35">
      <c r="A5161" t="s">
        <v>15</v>
      </c>
      <c r="B5161" t="s">
        <v>16</v>
      </c>
      <c r="C5161">
        <v>819977</v>
      </c>
      <c r="D5161" t="s">
        <v>17</v>
      </c>
      <c r="E5161" t="s">
        <v>18</v>
      </c>
      <c r="F5161" t="s">
        <v>19</v>
      </c>
      <c r="G5161" t="s">
        <v>20</v>
      </c>
      <c r="H5161" t="s">
        <v>239</v>
      </c>
      <c r="I5161" t="s">
        <v>22</v>
      </c>
      <c r="N5161" t="s">
        <v>24</v>
      </c>
      <c r="O5161" s="1">
        <v>40990.625104166669</v>
      </c>
    </row>
    <row r="5162" spans="1:15" x14ac:dyDescent="0.35">
      <c r="A5162" t="s">
        <v>15</v>
      </c>
      <c r="B5162" t="s">
        <v>16</v>
      </c>
      <c r="C5162">
        <v>903413</v>
      </c>
      <c r="D5162" t="s">
        <v>17</v>
      </c>
      <c r="E5162" t="s">
        <v>18</v>
      </c>
      <c r="F5162" t="s">
        <v>19</v>
      </c>
      <c r="G5162" t="s">
        <v>27</v>
      </c>
      <c r="H5162" t="s">
        <v>239</v>
      </c>
      <c r="I5162" t="s">
        <v>22</v>
      </c>
      <c r="N5162" t="s">
        <v>24</v>
      </c>
      <c r="O5162" s="1">
        <v>40990.625613425924</v>
      </c>
    </row>
    <row r="5163" spans="1:15" x14ac:dyDescent="0.35">
      <c r="A5163" t="s">
        <v>327</v>
      </c>
      <c r="B5163" t="s">
        <v>25</v>
      </c>
      <c r="C5163">
        <v>48524</v>
      </c>
      <c r="D5163" t="s">
        <v>17</v>
      </c>
      <c r="E5163" t="s">
        <v>18</v>
      </c>
      <c r="F5163" t="s">
        <v>19</v>
      </c>
      <c r="G5163" t="s">
        <v>27</v>
      </c>
      <c r="H5163" t="s">
        <v>818</v>
      </c>
      <c r="I5163" t="s">
        <v>22</v>
      </c>
      <c r="J5163">
        <v>458</v>
      </c>
      <c r="N5163" t="s">
        <v>24</v>
      </c>
      <c r="O5163" s="1">
        <v>40990.839259259257</v>
      </c>
    </row>
    <row r="5164" spans="1:15" x14ac:dyDescent="0.35">
      <c r="A5164" t="s">
        <v>327</v>
      </c>
      <c r="B5164" t="s">
        <v>25</v>
      </c>
      <c r="C5164">
        <v>987362</v>
      </c>
      <c r="D5164" t="s">
        <v>17</v>
      </c>
      <c r="E5164" t="s">
        <v>18</v>
      </c>
      <c r="F5164" t="s">
        <v>34</v>
      </c>
      <c r="G5164" t="s">
        <v>20</v>
      </c>
      <c r="H5164" t="s">
        <v>818</v>
      </c>
      <c r="I5164" t="s">
        <v>22</v>
      </c>
      <c r="J5164">
        <v>462</v>
      </c>
      <c r="M5164" t="s">
        <v>2782</v>
      </c>
      <c r="N5164" t="s">
        <v>24</v>
      </c>
      <c r="O5164" s="1">
        <v>40990.842094907406</v>
      </c>
    </row>
    <row r="5165" spans="1:15" x14ac:dyDescent="0.35">
      <c r="A5165" t="s">
        <v>15</v>
      </c>
      <c r="B5165" t="s">
        <v>25</v>
      </c>
      <c r="C5165">
        <v>931012</v>
      </c>
      <c r="D5165" t="s">
        <v>17</v>
      </c>
      <c r="E5165" t="s">
        <v>18</v>
      </c>
      <c r="F5165" t="s">
        <v>19</v>
      </c>
      <c r="G5165" t="s">
        <v>20</v>
      </c>
      <c r="H5165" t="s">
        <v>818</v>
      </c>
      <c r="I5165" t="s">
        <v>22</v>
      </c>
      <c r="J5165">
        <v>462</v>
      </c>
      <c r="N5165" t="s">
        <v>24</v>
      </c>
      <c r="O5165" s="1">
        <v>40990.843981481485</v>
      </c>
    </row>
    <row r="5166" spans="1:15" x14ac:dyDescent="0.35">
      <c r="A5166" t="s">
        <v>327</v>
      </c>
      <c r="B5166" t="s">
        <v>25</v>
      </c>
      <c r="C5166">
        <v>599673</v>
      </c>
      <c r="D5166" t="s">
        <v>17</v>
      </c>
      <c r="E5166" t="s">
        <v>18</v>
      </c>
      <c r="F5166" t="s">
        <v>19</v>
      </c>
      <c r="I5166" t="s">
        <v>22</v>
      </c>
      <c r="N5166" t="s">
        <v>24</v>
      </c>
      <c r="O5166" s="1">
        <v>40991.214166666665</v>
      </c>
    </row>
    <row r="5167" spans="1:15" x14ac:dyDescent="0.35">
      <c r="A5167" t="s">
        <v>759</v>
      </c>
      <c r="B5167" t="s">
        <v>25</v>
      </c>
      <c r="C5167">
        <v>37117</v>
      </c>
      <c r="D5167" t="s">
        <v>17</v>
      </c>
      <c r="E5167" t="s">
        <v>18</v>
      </c>
      <c r="F5167" t="s">
        <v>34</v>
      </c>
      <c r="G5167" t="s">
        <v>20</v>
      </c>
      <c r="H5167" t="s">
        <v>28</v>
      </c>
      <c r="I5167" t="s">
        <v>22</v>
      </c>
      <c r="N5167" t="s">
        <v>34</v>
      </c>
      <c r="O5167" s="1">
        <v>40992.656331018516</v>
      </c>
    </row>
    <row r="5168" spans="1:15" x14ac:dyDescent="0.35">
      <c r="A5168" t="s">
        <v>221</v>
      </c>
      <c r="B5168" t="s">
        <v>25</v>
      </c>
      <c r="C5168">
        <v>106063</v>
      </c>
      <c r="D5168" t="s">
        <v>17</v>
      </c>
      <c r="E5168" t="s">
        <v>18</v>
      </c>
      <c r="F5168" t="s">
        <v>34</v>
      </c>
      <c r="H5168" t="s">
        <v>1002</v>
      </c>
      <c r="I5168" t="s">
        <v>114</v>
      </c>
      <c r="J5168">
        <v>460</v>
      </c>
      <c r="M5168" t="s">
        <v>1106</v>
      </c>
      <c r="N5168" t="s">
        <v>167</v>
      </c>
      <c r="O5168" s="1">
        <v>40992.904016203705</v>
      </c>
    </row>
    <row r="5169" spans="1:15" x14ac:dyDescent="0.35">
      <c r="A5169" t="s">
        <v>560</v>
      </c>
      <c r="B5169" t="s">
        <v>16</v>
      </c>
      <c r="C5169">
        <v>103085</v>
      </c>
      <c r="D5169" t="s">
        <v>17</v>
      </c>
      <c r="E5169" t="s">
        <v>18</v>
      </c>
      <c r="F5169" t="s">
        <v>19</v>
      </c>
      <c r="G5169" t="s">
        <v>27</v>
      </c>
      <c r="H5169" t="s">
        <v>28</v>
      </c>
      <c r="I5169" t="s">
        <v>22</v>
      </c>
      <c r="K5169" t="s">
        <v>195</v>
      </c>
      <c r="L5169" t="s">
        <v>1093</v>
      </c>
      <c r="M5169" t="s">
        <v>1094</v>
      </c>
      <c r="N5169" t="s">
        <v>24</v>
      </c>
      <c r="O5169" s="1">
        <v>40992.994097222225</v>
      </c>
    </row>
    <row r="5170" spans="1:15" x14ac:dyDescent="0.35">
      <c r="A5170" t="s">
        <v>221</v>
      </c>
      <c r="B5170" t="s">
        <v>25</v>
      </c>
      <c r="C5170">
        <v>416462</v>
      </c>
      <c r="D5170" t="s">
        <v>17</v>
      </c>
      <c r="E5170" t="s">
        <v>18</v>
      </c>
      <c r="F5170" t="s">
        <v>34</v>
      </c>
      <c r="G5170" t="s">
        <v>20</v>
      </c>
      <c r="H5170" t="s">
        <v>1842</v>
      </c>
      <c r="I5170" t="s">
        <v>180</v>
      </c>
      <c r="J5170">
        <v>416</v>
      </c>
      <c r="N5170" t="s">
        <v>34</v>
      </c>
      <c r="O5170" s="1">
        <v>40993.075115740743</v>
      </c>
    </row>
    <row r="5171" spans="1:15" x14ac:dyDescent="0.35">
      <c r="A5171" t="s">
        <v>327</v>
      </c>
      <c r="B5171" t="s">
        <v>25</v>
      </c>
      <c r="C5171">
        <v>33941</v>
      </c>
      <c r="D5171" t="s">
        <v>17</v>
      </c>
      <c r="E5171" t="s">
        <v>18</v>
      </c>
      <c r="F5171" t="s">
        <v>19</v>
      </c>
      <c r="G5171" t="s">
        <v>27</v>
      </c>
      <c r="I5171" t="s">
        <v>22</v>
      </c>
      <c r="N5171" t="s">
        <v>24</v>
      </c>
      <c r="O5171" s="1">
        <v>40994.367025462961</v>
      </c>
    </row>
    <row r="5172" spans="1:15" x14ac:dyDescent="0.35">
      <c r="A5172" t="s">
        <v>500</v>
      </c>
      <c r="B5172" t="s">
        <v>25</v>
      </c>
      <c r="C5172">
        <v>384321</v>
      </c>
      <c r="D5172" t="s">
        <v>17</v>
      </c>
      <c r="E5172" t="s">
        <v>18</v>
      </c>
      <c r="F5172" t="s">
        <v>19</v>
      </c>
      <c r="I5172" t="s">
        <v>22</v>
      </c>
      <c r="N5172" t="s">
        <v>24</v>
      </c>
      <c r="O5172" s="1">
        <v>40994.78025462963</v>
      </c>
    </row>
    <row r="5173" spans="1:15" x14ac:dyDescent="0.35">
      <c r="A5173" t="s">
        <v>15</v>
      </c>
      <c r="B5173" t="s">
        <v>25</v>
      </c>
      <c r="C5173">
        <v>773685</v>
      </c>
      <c r="D5173" t="s">
        <v>17</v>
      </c>
      <c r="E5173" t="s">
        <v>18</v>
      </c>
      <c r="I5173" t="s">
        <v>22</v>
      </c>
      <c r="N5173" t="s">
        <v>24</v>
      </c>
      <c r="O5173" s="1">
        <v>40994.813576388886</v>
      </c>
    </row>
    <row r="5174" spans="1:15" x14ac:dyDescent="0.35">
      <c r="A5174" t="s">
        <v>221</v>
      </c>
      <c r="B5174" t="s">
        <v>25</v>
      </c>
      <c r="C5174">
        <v>307605</v>
      </c>
      <c r="D5174" t="s">
        <v>17</v>
      </c>
      <c r="E5174" t="s">
        <v>18</v>
      </c>
      <c r="F5174" t="s">
        <v>19</v>
      </c>
      <c r="H5174" t="s">
        <v>277</v>
      </c>
      <c r="I5174" t="s">
        <v>22</v>
      </c>
      <c r="M5174" t="s">
        <v>1560</v>
      </c>
      <c r="N5174" t="s">
        <v>34</v>
      </c>
      <c r="O5174" s="1">
        <v>40995.482777777775</v>
      </c>
    </row>
    <row r="5175" spans="1:15" x14ac:dyDescent="0.35">
      <c r="A5175" t="s">
        <v>560</v>
      </c>
      <c r="B5175" t="s">
        <v>25</v>
      </c>
      <c r="C5175">
        <v>18665</v>
      </c>
      <c r="D5175" t="s">
        <v>17</v>
      </c>
      <c r="E5175" t="s">
        <v>18</v>
      </c>
      <c r="F5175" t="s">
        <v>19</v>
      </c>
      <c r="H5175" t="s">
        <v>277</v>
      </c>
      <c r="I5175" t="s">
        <v>449</v>
      </c>
      <c r="M5175" t="s">
        <v>561</v>
      </c>
      <c r="N5175" t="s">
        <v>24</v>
      </c>
      <c r="O5175" s="1">
        <v>40995.487650462965</v>
      </c>
    </row>
    <row r="5176" spans="1:15" x14ac:dyDescent="0.35">
      <c r="B5176" t="s">
        <v>25</v>
      </c>
      <c r="C5176" t="s">
        <v>3007</v>
      </c>
      <c r="D5176" t="s">
        <v>17</v>
      </c>
      <c r="E5176" t="s">
        <v>18</v>
      </c>
      <c r="G5176" t="s">
        <v>20</v>
      </c>
      <c r="I5176" t="s">
        <v>180</v>
      </c>
      <c r="J5176">
        <v>25</v>
      </c>
      <c r="N5176" t="s">
        <v>34</v>
      </c>
      <c r="O5176" s="1">
        <v>40995.569189814814</v>
      </c>
    </row>
    <row r="5177" spans="1:15" x14ac:dyDescent="0.35">
      <c r="A5177" t="s">
        <v>327</v>
      </c>
      <c r="B5177" t="s">
        <v>16</v>
      </c>
      <c r="C5177">
        <v>7388</v>
      </c>
      <c r="D5177" t="s">
        <v>17</v>
      </c>
      <c r="E5177" t="s">
        <v>18</v>
      </c>
      <c r="F5177" t="s">
        <v>19</v>
      </c>
      <c r="G5177" t="s">
        <v>27</v>
      </c>
      <c r="H5177" t="s">
        <v>89</v>
      </c>
      <c r="I5177" t="s">
        <v>22</v>
      </c>
      <c r="K5177" t="s">
        <v>31</v>
      </c>
      <c r="L5177">
        <v>1941</v>
      </c>
      <c r="M5177" t="s">
        <v>359</v>
      </c>
      <c r="N5177" t="s">
        <v>24</v>
      </c>
      <c r="O5177" s="1">
        <v>40995.956157407411</v>
      </c>
    </row>
    <row r="5178" spans="1:15" x14ac:dyDescent="0.35">
      <c r="B5178" t="s">
        <v>1112</v>
      </c>
      <c r="C5178">
        <v>697147</v>
      </c>
      <c r="D5178" t="s">
        <v>17</v>
      </c>
      <c r="E5178" t="s">
        <v>18</v>
      </c>
      <c r="F5178" t="s">
        <v>19</v>
      </c>
      <c r="H5178" t="s">
        <v>239</v>
      </c>
      <c r="I5178" t="s">
        <v>22</v>
      </c>
      <c r="M5178" t="s">
        <v>2318</v>
      </c>
      <c r="N5178" t="s">
        <v>24</v>
      </c>
      <c r="O5178" s="1">
        <v>40996.498761574076</v>
      </c>
    </row>
    <row r="5179" spans="1:15" x14ac:dyDescent="0.35">
      <c r="A5179" t="s">
        <v>500</v>
      </c>
      <c r="B5179" t="s">
        <v>25</v>
      </c>
      <c r="C5179">
        <v>256643</v>
      </c>
      <c r="D5179" t="s">
        <v>17</v>
      </c>
      <c r="E5179" t="s">
        <v>18</v>
      </c>
      <c r="F5179" t="s">
        <v>19</v>
      </c>
      <c r="G5179" t="s">
        <v>20</v>
      </c>
      <c r="I5179" t="s">
        <v>22</v>
      </c>
      <c r="N5179" t="s">
        <v>24</v>
      </c>
      <c r="O5179" s="1">
        <v>40996.578032407408</v>
      </c>
    </row>
    <row r="5180" spans="1:15" x14ac:dyDescent="0.35">
      <c r="A5180" t="s">
        <v>15</v>
      </c>
      <c r="B5180" t="s">
        <v>25</v>
      </c>
      <c r="C5180">
        <v>924962</v>
      </c>
      <c r="D5180" t="s">
        <v>17</v>
      </c>
      <c r="E5180" t="s">
        <v>18</v>
      </c>
      <c r="F5180" t="s">
        <v>19</v>
      </c>
      <c r="G5180" t="s">
        <v>20</v>
      </c>
      <c r="H5180" t="s">
        <v>28</v>
      </c>
      <c r="I5180" t="s">
        <v>22</v>
      </c>
      <c r="N5180" t="s">
        <v>24</v>
      </c>
      <c r="O5180" s="1">
        <v>40996.661782407406</v>
      </c>
    </row>
    <row r="5181" spans="1:15" x14ac:dyDescent="0.35">
      <c r="A5181" t="s">
        <v>15</v>
      </c>
      <c r="B5181" t="s">
        <v>25</v>
      </c>
      <c r="C5181">
        <v>920104</v>
      </c>
      <c r="D5181" t="s">
        <v>17</v>
      </c>
      <c r="E5181" t="s">
        <v>18</v>
      </c>
      <c r="I5181" t="s">
        <v>22</v>
      </c>
      <c r="N5181" t="s">
        <v>24</v>
      </c>
      <c r="O5181" s="1">
        <v>40996.739988425928</v>
      </c>
    </row>
    <row r="5182" spans="1:15" x14ac:dyDescent="0.35">
      <c r="A5182" t="s">
        <v>221</v>
      </c>
      <c r="B5182" t="s">
        <v>25</v>
      </c>
      <c r="C5182">
        <v>13489</v>
      </c>
      <c r="D5182" t="s">
        <v>17</v>
      </c>
      <c r="E5182" t="s">
        <v>18</v>
      </c>
      <c r="F5182" t="s">
        <v>19</v>
      </c>
      <c r="G5182" t="s">
        <v>27</v>
      </c>
      <c r="H5182" t="s">
        <v>402</v>
      </c>
      <c r="I5182" t="s">
        <v>22</v>
      </c>
      <c r="N5182" t="s">
        <v>24</v>
      </c>
      <c r="O5182" s="1">
        <v>40996.768229166664</v>
      </c>
    </row>
    <row r="5183" spans="1:15" x14ac:dyDescent="0.35">
      <c r="A5183" t="s">
        <v>15</v>
      </c>
      <c r="B5183" t="s">
        <v>25</v>
      </c>
      <c r="C5183">
        <v>255654</v>
      </c>
      <c r="D5183" t="s">
        <v>17</v>
      </c>
      <c r="E5183" t="s">
        <v>18</v>
      </c>
      <c r="F5183" t="s">
        <v>19</v>
      </c>
      <c r="H5183" t="s">
        <v>1460</v>
      </c>
      <c r="I5183" t="s">
        <v>180</v>
      </c>
      <c r="M5183" t="s">
        <v>1461</v>
      </c>
      <c r="N5183" t="s">
        <v>24</v>
      </c>
      <c r="O5183" s="1">
        <v>40996.859826388885</v>
      </c>
    </row>
    <row r="5184" spans="1:15" x14ac:dyDescent="0.35">
      <c r="A5184" t="s">
        <v>221</v>
      </c>
      <c r="B5184" t="s">
        <v>16</v>
      </c>
      <c r="C5184">
        <v>547084</v>
      </c>
      <c r="D5184" t="s">
        <v>17</v>
      </c>
      <c r="E5184" t="s">
        <v>18</v>
      </c>
      <c r="F5184" t="s">
        <v>19</v>
      </c>
      <c r="G5184" t="s">
        <v>20</v>
      </c>
      <c r="H5184" t="s">
        <v>355</v>
      </c>
      <c r="I5184" t="s">
        <v>22</v>
      </c>
      <c r="K5184" t="s">
        <v>250</v>
      </c>
      <c r="L5184" t="s">
        <v>2071</v>
      </c>
      <c r="M5184" t="s">
        <v>2072</v>
      </c>
      <c r="N5184" t="s">
        <v>167</v>
      </c>
      <c r="O5184" s="1">
        <v>40998.34138888889</v>
      </c>
    </row>
    <row r="5185" spans="1:15" x14ac:dyDescent="0.35">
      <c r="A5185" t="s">
        <v>560</v>
      </c>
      <c r="B5185" t="s">
        <v>16</v>
      </c>
      <c r="C5185">
        <v>583789</v>
      </c>
      <c r="D5185" t="s">
        <v>17</v>
      </c>
      <c r="E5185" t="s">
        <v>18</v>
      </c>
      <c r="F5185" t="s">
        <v>19</v>
      </c>
      <c r="G5185" t="s">
        <v>20</v>
      </c>
      <c r="H5185" t="s">
        <v>2136</v>
      </c>
      <c r="I5185" t="s">
        <v>22</v>
      </c>
      <c r="K5185" t="s">
        <v>195</v>
      </c>
      <c r="L5185" t="s">
        <v>2137</v>
      </c>
      <c r="M5185" t="s">
        <v>2138</v>
      </c>
      <c r="N5185" t="s">
        <v>24</v>
      </c>
      <c r="O5185" s="1">
        <v>40998.479756944442</v>
      </c>
    </row>
    <row r="5186" spans="1:15" x14ac:dyDescent="0.35">
      <c r="A5186" t="s">
        <v>221</v>
      </c>
      <c r="B5186" t="s">
        <v>25</v>
      </c>
      <c r="C5186">
        <v>921022</v>
      </c>
      <c r="D5186" t="s">
        <v>17</v>
      </c>
      <c r="E5186" t="s">
        <v>18</v>
      </c>
      <c r="F5186" t="s">
        <v>34</v>
      </c>
      <c r="G5186" t="s">
        <v>20</v>
      </c>
      <c r="H5186" t="s">
        <v>156</v>
      </c>
      <c r="I5186" t="s">
        <v>22</v>
      </c>
      <c r="K5186" t="s">
        <v>84</v>
      </c>
      <c r="M5186" t="s">
        <v>2708</v>
      </c>
      <c r="N5186" t="s">
        <v>24</v>
      </c>
      <c r="O5186" s="1">
        <v>40999.536319444444</v>
      </c>
    </row>
    <row r="5187" spans="1:15" x14ac:dyDescent="0.35">
      <c r="A5187" t="s">
        <v>560</v>
      </c>
      <c r="B5187" t="s">
        <v>25</v>
      </c>
      <c r="C5187">
        <v>531206</v>
      </c>
      <c r="D5187" t="s">
        <v>17</v>
      </c>
      <c r="E5187" t="s">
        <v>18</v>
      </c>
      <c r="F5187" t="s">
        <v>19</v>
      </c>
      <c r="G5187" t="s">
        <v>20</v>
      </c>
      <c r="H5187" t="s">
        <v>1050</v>
      </c>
      <c r="I5187" t="s">
        <v>144</v>
      </c>
      <c r="K5187" t="s">
        <v>195</v>
      </c>
      <c r="M5187" t="s">
        <v>2050</v>
      </c>
      <c r="N5187" t="s">
        <v>24</v>
      </c>
      <c r="O5187" s="1">
        <v>40999.856469907405</v>
      </c>
    </row>
    <row r="5188" spans="1:15" x14ac:dyDescent="0.35">
      <c r="A5188" t="s">
        <v>15</v>
      </c>
      <c r="B5188" t="s">
        <v>16</v>
      </c>
      <c r="C5188">
        <v>263890</v>
      </c>
      <c r="D5188" t="s">
        <v>17</v>
      </c>
      <c r="E5188" t="s">
        <v>18</v>
      </c>
      <c r="F5188" t="s">
        <v>19</v>
      </c>
      <c r="G5188" t="s">
        <v>20</v>
      </c>
      <c r="H5188" t="s">
        <v>65</v>
      </c>
      <c r="I5188" t="s">
        <v>22</v>
      </c>
      <c r="N5188" t="s">
        <v>24</v>
      </c>
      <c r="O5188" s="1">
        <v>41000.010092592594</v>
      </c>
    </row>
    <row r="5189" spans="1:15" x14ac:dyDescent="0.35">
      <c r="A5189" t="s">
        <v>15</v>
      </c>
      <c r="B5189" t="s">
        <v>25</v>
      </c>
      <c r="C5189">
        <v>28919</v>
      </c>
      <c r="D5189" t="s">
        <v>17</v>
      </c>
      <c r="E5189" t="s">
        <v>18</v>
      </c>
      <c r="F5189" t="s">
        <v>19</v>
      </c>
      <c r="G5189" t="s">
        <v>27</v>
      </c>
      <c r="H5189" t="s">
        <v>254</v>
      </c>
      <c r="I5189" t="s">
        <v>144</v>
      </c>
      <c r="M5189" t="s">
        <v>681</v>
      </c>
      <c r="N5189" t="s">
        <v>24</v>
      </c>
      <c r="O5189" s="1">
        <v>41000.255925925929</v>
      </c>
    </row>
    <row r="5190" spans="1:15" x14ac:dyDescent="0.35">
      <c r="A5190" t="s">
        <v>15</v>
      </c>
      <c r="B5190" t="s">
        <v>16</v>
      </c>
      <c r="C5190">
        <v>148174</v>
      </c>
      <c r="D5190" t="s">
        <v>17</v>
      </c>
      <c r="E5190" t="s">
        <v>18</v>
      </c>
      <c r="F5190" t="s">
        <v>19</v>
      </c>
      <c r="G5190" t="s">
        <v>20</v>
      </c>
      <c r="I5190" t="s">
        <v>22</v>
      </c>
      <c r="N5190" t="s">
        <v>24</v>
      </c>
      <c r="O5190" s="1">
        <v>41000.406574074077</v>
      </c>
    </row>
    <row r="5191" spans="1:15" x14ac:dyDescent="0.35">
      <c r="A5191" t="s">
        <v>15</v>
      </c>
      <c r="B5191" t="s">
        <v>16</v>
      </c>
      <c r="C5191">
        <v>775480</v>
      </c>
      <c r="D5191" t="s">
        <v>17</v>
      </c>
      <c r="E5191" t="s">
        <v>18</v>
      </c>
      <c r="I5191" t="s">
        <v>22</v>
      </c>
      <c r="N5191" t="s">
        <v>24</v>
      </c>
      <c r="O5191" s="1">
        <v>41000.568101851852</v>
      </c>
    </row>
    <row r="5192" spans="1:15" x14ac:dyDescent="0.35">
      <c r="A5192" t="s">
        <v>759</v>
      </c>
      <c r="B5192" t="s">
        <v>25</v>
      </c>
      <c r="C5192">
        <v>884026</v>
      </c>
      <c r="D5192" t="s">
        <v>17</v>
      </c>
      <c r="E5192" t="s">
        <v>18</v>
      </c>
      <c r="F5192" t="s">
        <v>34</v>
      </c>
      <c r="G5192" t="s">
        <v>20</v>
      </c>
      <c r="H5192" t="s">
        <v>56</v>
      </c>
      <c r="I5192" t="s">
        <v>22</v>
      </c>
      <c r="J5192">
        <v>0.46</v>
      </c>
      <c r="M5192" t="s">
        <v>2641</v>
      </c>
      <c r="N5192" t="s">
        <v>24</v>
      </c>
      <c r="O5192" s="1">
        <v>41000.617662037039</v>
      </c>
    </row>
    <row r="5193" spans="1:15" x14ac:dyDescent="0.35">
      <c r="A5193" t="s">
        <v>221</v>
      </c>
      <c r="B5193" t="s">
        <v>25</v>
      </c>
      <c r="C5193">
        <v>898526</v>
      </c>
      <c r="D5193" t="s">
        <v>17</v>
      </c>
      <c r="E5193" t="s">
        <v>18</v>
      </c>
      <c r="F5193" t="s">
        <v>34</v>
      </c>
      <c r="G5193" t="s">
        <v>20</v>
      </c>
      <c r="I5193" t="s">
        <v>22</v>
      </c>
      <c r="K5193" t="s">
        <v>197</v>
      </c>
      <c r="N5193" t="s">
        <v>24</v>
      </c>
      <c r="O5193" s="1">
        <v>41000.865972222222</v>
      </c>
    </row>
    <row r="5194" spans="1:15" x14ac:dyDescent="0.35">
      <c r="A5194" t="s">
        <v>15</v>
      </c>
      <c r="B5194" t="s">
        <v>25</v>
      </c>
      <c r="C5194">
        <v>527530</v>
      </c>
      <c r="D5194" t="s">
        <v>17</v>
      </c>
      <c r="E5194" t="s">
        <v>18</v>
      </c>
      <c r="F5194" t="s">
        <v>19</v>
      </c>
      <c r="G5194" t="s">
        <v>20</v>
      </c>
      <c r="H5194" t="s">
        <v>969</v>
      </c>
      <c r="I5194" t="s">
        <v>22</v>
      </c>
      <c r="N5194" t="s">
        <v>24</v>
      </c>
      <c r="O5194" s="1">
        <v>41001.513449074075</v>
      </c>
    </row>
    <row r="5195" spans="1:15" x14ac:dyDescent="0.35">
      <c r="A5195" t="s">
        <v>327</v>
      </c>
      <c r="B5195" t="s">
        <v>25</v>
      </c>
      <c r="C5195">
        <v>214195</v>
      </c>
      <c r="D5195" t="s">
        <v>17</v>
      </c>
      <c r="E5195" t="s">
        <v>18</v>
      </c>
      <c r="F5195" t="s">
        <v>19</v>
      </c>
      <c r="I5195" t="s">
        <v>22</v>
      </c>
      <c r="N5195" t="s">
        <v>24</v>
      </c>
      <c r="O5195" s="1">
        <v>41001.5856712963</v>
      </c>
    </row>
    <row r="5196" spans="1:15" x14ac:dyDescent="0.35">
      <c r="A5196" t="s">
        <v>221</v>
      </c>
      <c r="B5196" t="s">
        <v>25</v>
      </c>
      <c r="C5196">
        <v>259950</v>
      </c>
      <c r="D5196" t="s">
        <v>17</v>
      </c>
      <c r="E5196" t="s">
        <v>18</v>
      </c>
      <c r="F5196" t="s">
        <v>19</v>
      </c>
      <c r="H5196" t="s">
        <v>258</v>
      </c>
      <c r="I5196" t="s">
        <v>22</v>
      </c>
      <c r="L5196">
        <v>1958</v>
      </c>
      <c r="M5196" t="s">
        <v>1476</v>
      </c>
      <c r="N5196" t="s">
        <v>167</v>
      </c>
      <c r="O5196" s="1">
        <v>41001.588958333334</v>
      </c>
    </row>
    <row r="5197" spans="1:15" x14ac:dyDescent="0.35">
      <c r="A5197" t="s">
        <v>560</v>
      </c>
      <c r="B5197" t="s">
        <v>16</v>
      </c>
      <c r="C5197">
        <v>72861</v>
      </c>
      <c r="D5197" t="s">
        <v>17</v>
      </c>
      <c r="E5197" t="s">
        <v>18</v>
      </c>
      <c r="F5197" t="s">
        <v>96</v>
      </c>
      <c r="G5197" t="s">
        <v>27</v>
      </c>
      <c r="H5197" t="s">
        <v>375</v>
      </c>
      <c r="I5197" t="s">
        <v>22</v>
      </c>
      <c r="K5197" t="s">
        <v>197</v>
      </c>
      <c r="L5197">
        <v>1954</v>
      </c>
      <c r="N5197" t="s">
        <v>24</v>
      </c>
      <c r="O5197" s="1">
        <v>41001.592372685183</v>
      </c>
    </row>
    <row r="5198" spans="1:15" x14ac:dyDescent="0.35">
      <c r="A5198" t="s">
        <v>560</v>
      </c>
      <c r="B5198" t="s">
        <v>25</v>
      </c>
      <c r="C5198">
        <v>93337</v>
      </c>
      <c r="D5198" t="s">
        <v>17</v>
      </c>
      <c r="E5198" t="s">
        <v>18</v>
      </c>
      <c r="F5198" t="s">
        <v>34</v>
      </c>
      <c r="G5198" t="s">
        <v>20</v>
      </c>
      <c r="H5198" t="s">
        <v>1062</v>
      </c>
      <c r="I5198" t="s">
        <v>22</v>
      </c>
      <c r="K5198" t="s">
        <v>195</v>
      </c>
      <c r="M5198" t="s">
        <v>1063</v>
      </c>
      <c r="N5198" t="s">
        <v>24</v>
      </c>
      <c r="O5198" s="1">
        <v>41001.676261574074</v>
      </c>
    </row>
    <row r="5199" spans="1:15" x14ac:dyDescent="0.35">
      <c r="A5199" t="s">
        <v>560</v>
      </c>
      <c r="B5199" t="s">
        <v>25</v>
      </c>
      <c r="C5199">
        <v>146510</v>
      </c>
      <c r="D5199" t="s">
        <v>17</v>
      </c>
      <c r="E5199" t="s">
        <v>18</v>
      </c>
      <c r="F5199" t="s">
        <v>19</v>
      </c>
      <c r="H5199" t="s">
        <v>1233</v>
      </c>
      <c r="I5199" t="s">
        <v>180</v>
      </c>
      <c r="M5199" t="s">
        <v>1234</v>
      </c>
      <c r="N5199" t="s">
        <v>24</v>
      </c>
      <c r="O5199" s="1">
        <v>41001.761018518519</v>
      </c>
    </row>
    <row r="5200" spans="1:15" x14ac:dyDescent="0.35">
      <c r="A5200" t="s">
        <v>186</v>
      </c>
      <c r="B5200" t="s">
        <v>25</v>
      </c>
      <c r="C5200">
        <v>17532</v>
      </c>
      <c r="D5200" t="s">
        <v>17</v>
      </c>
      <c r="E5200" t="s">
        <v>18</v>
      </c>
      <c r="F5200" t="s">
        <v>19</v>
      </c>
      <c r="I5200" t="s">
        <v>22</v>
      </c>
      <c r="N5200" t="s">
        <v>24</v>
      </c>
      <c r="O5200" s="1">
        <v>41001.835150462961</v>
      </c>
    </row>
    <row r="5201" spans="1:15" x14ac:dyDescent="0.35">
      <c r="A5201" t="s">
        <v>221</v>
      </c>
      <c r="B5201" t="s">
        <v>25</v>
      </c>
      <c r="C5201">
        <v>755356</v>
      </c>
      <c r="D5201" t="s">
        <v>17</v>
      </c>
      <c r="E5201" t="s">
        <v>18</v>
      </c>
      <c r="F5201" t="s">
        <v>96</v>
      </c>
      <c r="H5201" t="s">
        <v>265</v>
      </c>
      <c r="I5201" t="s">
        <v>22</v>
      </c>
      <c r="N5201" t="s">
        <v>24</v>
      </c>
      <c r="O5201" s="1">
        <v>41002.411365740743</v>
      </c>
    </row>
    <row r="5202" spans="1:15" x14ac:dyDescent="0.35">
      <c r="A5202" t="s">
        <v>560</v>
      </c>
      <c r="B5202" t="s">
        <v>25</v>
      </c>
      <c r="C5202">
        <v>242806</v>
      </c>
      <c r="D5202" t="s">
        <v>17</v>
      </c>
      <c r="E5202" t="s">
        <v>18</v>
      </c>
      <c r="F5202" t="s">
        <v>19</v>
      </c>
      <c r="G5202" t="s">
        <v>20</v>
      </c>
      <c r="H5202" t="s">
        <v>471</v>
      </c>
      <c r="I5202" t="s">
        <v>22</v>
      </c>
      <c r="K5202" t="s">
        <v>197</v>
      </c>
      <c r="L5202">
        <v>1957</v>
      </c>
      <c r="N5202" t="s">
        <v>24</v>
      </c>
      <c r="O5202" s="1">
        <v>41002.761620370373</v>
      </c>
    </row>
    <row r="5203" spans="1:15" x14ac:dyDescent="0.35">
      <c r="A5203" t="s">
        <v>1381</v>
      </c>
      <c r="B5203" t="s">
        <v>25</v>
      </c>
      <c r="C5203">
        <v>236591</v>
      </c>
      <c r="D5203" t="s">
        <v>17</v>
      </c>
      <c r="E5203" t="s">
        <v>18</v>
      </c>
      <c r="F5203" t="s">
        <v>19</v>
      </c>
      <c r="G5203" t="s">
        <v>20</v>
      </c>
      <c r="H5203" t="s">
        <v>1423</v>
      </c>
      <c r="I5203" t="s">
        <v>22</v>
      </c>
      <c r="K5203" t="s">
        <v>197</v>
      </c>
      <c r="N5203" t="s">
        <v>24</v>
      </c>
      <c r="O5203" s="1">
        <v>41003.599791666667</v>
      </c>
    </row>
    <row r="5204" spans="1:15" x14ac:dyDescent="0.35">
      <c r="A5204" t="s">
        <v>15</v>
      </c>
      <c r="B5204" t="s">
        <v>25</v>
      </c>
      <c r="C5204">
        <v>728611</v>
      </c>
      <c r="D5204" t="s">
        <v>17</v>
      </c>
      <c r="E5204" t="s">
        <v>18</v>
      </c>
      <c r="I5204" t="s">
        <v>22</v>
      </c>
      <c r="N5204" t="s">
        <v>24</v>
      </c>
      <c r="O5204" s="1">
        <v>41004.046273148146</v>
      </c>
    </row>
    <row r="5205" spans="1:15" x14ac:dyDescent="0.35">
      <c r="A5205" t="s">
        <v>221</v>
      </c>
      <c r="B5205" t="s">
        <v>25</v>
      </c>
      <c r="C5205">
        <v>695058</v>
      </c>
      <c r="D5205" t="s">
        <v>17</v>
      </c>
      <c r="E5205" t="s">
        <v>18</v>
      </c>
      <c r="F5205" t="s">
        <v>34</v>
      </c>
      <c r="I5205" t="s">
        <v>22</v>
      </c>
      <c r="N5205" t="s">
        <v>34</v>
      </c>
      <c r="O5205" s="1">
        <v>41004.763402777775</v>
      </c>
    </row>
    <row r="5206" spans="1:15" x14ac:dyDescent="0.35">
      <c r="A5206" t="s">
        <v>221</v>
      </c>
      <c r="B5206" t="s">
        <v>25</v>
      </c>
      <c r="C5206">
        <v>152512</v>
      </c>
      <c r="D5206" t="s">
        <v>17</v>
      </c>
      <c r="E5206" t="s">
        <v>18</v>
      </c>
      <c r="F5206" t="s">
        <v>19</v>
      </c>
      <c r="G5206" t="s">
        <v>27</v>
      </c>
      <c r="H5206" t="s">
        <v>1244</v>
      </c>
      <c r="I5206" t="s">
        <v>22</v>
      </c>
      <c r="K5206" t="s">
        <v>195</v>
      </c>
      <c r="M5206" t="s">
        <v>1245</v>
      </c>
      <c r="N5206" t="s">
        <v>34</v>
      </c>
      <c r="O5206" s="1">
        <v>41004.856817129628</v>
      </c>
    </row>
    <row r="5207" spans="1:15" x14ac:dyDescent="0.35">
      <c r="A5207" t="s">
        <v>560</v>
      </c>
      <c r="B5207" t="s">
        <v>16</v>
      </c>
      <c r="C5207">
        <v>277145</v>
      </c>
      <c r="D5207" t="s">
        <v>17</v>
      </c>
      <c r="E5207" t="s">
        <v>18</v>
      </c>
      <c r="G5207" t="s">
        <v>20</v>
      </c>
      <c r="H5207" t="s">
        <v>1511</v>
      </c>
      <c r="I5207" t="s">
        <v>22</v>
      </c>
      <c r="N5207" t="s">
        <v>24</v>
      </c>
      <c r="O5207" s="1">
        <v>41005.393865740742</v>
      </c>
    </row>
    <row r="5208" spans="1:15" x14ac:dyDescent="0.35">
      <c r="A5208" t="s">
        <v>221</v>
      </c>
      <c r="B5208" t="s">
        <v>16</v>
      </c>
      <c r="C5208">
        <v>108182</v>
      </c>
      <c r="D5208" t="s">
        <v>17</v>
      </c>
      <c r="E5208" t="s">
        <v>18</v>
      </c>
      <c r="F5208" t="s">
        <v>19</v>
      </c>
      <c r="G5208" t="s">
        <v>27</v>
      </c>
      <c r="H5208" t="s">
        <v>1049</v>
      </c>
      <c r="I5208" t="s">
        <v>22</v>
      </c>
      <c r="N5208" t="s">
        <v>34</v>
      </c>
      <c r="O5208" s="1">
        <v>41005.441064814811</v>
      </c>
    </row>
    <row r="5209" spans="1:15" x14ac:dyDescent="0.35">
      <c r="A5209" t="s">
        <v>560</v>
      </c>
      <c r="B5209" t="s">
        <v>25</v>
      </c>
      <c r="C5209">
        <v>985104</v>
      </c>
      <c r="D5209" t="s">
        <v>17</v>
      </c>
      <c r="E5209" t="s">
        <v>18</v>
      </c>
      <c r="F5209" t="s">
        <v>19</v>
      </c>
      <c r="G5209" t="s">
        <v>20</v>
      </c>
      <c r="H5209" t="s">
        <v>46</v>
      </c>
      <c r="I5209" t="s">
        <v>22</v>
      </c>
      <c r="K5209" t="s">
        <v>926</v>
      </c>
      <c r="N5209" t="s">
        <v>24</v>
      </c>
      <c r="O5209" s="1">
        <v>41005.579560185186</v>
      </c>
    </row>
    <row r="5210" spans="1:15" x14ac:dyDescent="0.35">
      <c r="A5210" t="s">
        <v>15</v>
      </c>
      <c r="B5210" t="s">
        <v>25</v>
      </c>
      <c r="C5210">
        <v>677332</v>
      </c>
      <c r="D5210" t="s">
        <v>17</v>
      </c>
      <c r="E5210" t="s">
        <v>18</v>
      </c>
      <c r="F5210" t="s">
        <v>19</v>
      </c>
      <c r="H5210" t="s">
        <v>46</v>
      </c>
      <c r="I5210" t="s">
        <v>22</v>
      </c>
      <c r="N5210" t="s">
        <v>24</v>
      </c>
      <c r="O5210" s="1">
        <v>41005.581666666665</v>
      </c>
    </row>
    <row r="5211" spans="1:15" x14ac:dyDescent="0.35">
      <c r="B5211" t="s">
        <v>1112</v>
      </c>
      <c r="C5211">
        <v>711155</v>
      </c>
      <c r="D5211" t="s">
        <v>17</v>
      </c>
      <c r="E5211" t="s">
        <v>18</v>
      </c>
      <c r="F5211" t="s">
        <v>96</v>
      </c>
      <c r="I5211" t="s">
        <v>22</v>
      </c>
      <c r="N5211" t="s">
        <v>24</v>
      </c>
      <c r="O5211" s="1">
        <v>41005.66678240741</v>
      </c>
    </row>
    <row r="5212" spans="1:15" x14ac:dyDescent="0.35">
      <c r="A5212" t="s">
        <v>314</v>
      </c>
      <c r="B5212" t="s">
        <v>25</v>
      </c>
      <c r="C5212">
        <v>22433</v>
      </c>
      <c r="D5212" t="s">
        <v>17</v>
      </c>
      <c r="E5212" t="s">
        <v>18</v>
      </c>
      <c r="F5212" t="s">
        <v>19</v>
      </c>
      <c r="G5212" t="s">
        <v>27</v>
      </c>
      <c r="H5212" t="s">
        <v>609</v>
      </c>
      <c r="I5212" t="s">
        <v>22</v>
      </c>
      <c r="M5212" t="s">
        <v>610</v>
      </c>
      <c r="N5212" t="s">
        <v>167</v>
      </c>
      <c r="O5212" s="1">
        <v>41006.466400462959</v>
      </c>
    </row>
    <row r="5213" spans="1:15" x14ac:dyDescent="0.35">
      <c r="A5213" t="s">
        <v>327</v>
      </c>
      <c r="B5213" t="s">
        <v>25</v>
      </c>
      <c r="C5213">
        <v>127173</v>
      </c>
      <c r="D5213" t="s">
        <v>17</v>
      </c>
      <c r="E5213" t="s">
        <v>18</v>
      </c>
      <c r="F5213" t="s">
        <v>19</v>
      </c>
      <c r="G5213" t="s">
        <v>27</v>
      </c>
      <c r="H5213" t="s">
        <v>369</v>
      </c>
      <c r="I5213" t="s">
        <v>144</v>
      </c>
      <c r="N5213" t="s">
        <v>24</v>
      </c>
      <c r="O5213" s="1">
        <v>41008.325706018521</v>
      </c>
    </row>
    <row r="5214" spans="1:15" x14ac:dyDescent="0.35">
      <c r="A5214" t="s">
        <v>221</v>
      </c>
      <c r="B5214" t="s">
        <v>25</v>
      </c>
      <c r="C5214">
        <v>891661</v>
      </c>
      <c r="D5214" t="s">
        <v>17</v>
      </c>
      <c r="E5214" t="s">
        <v>18</v>
      </c>
      <c r="G5214" t="s">
        <v>20</v>
      </c>
      <c r="H5214" t="s">
        <v>2652</v>
      </c>
      <c r="I5214" t="s">
        <v>22</v>
      </c>
      <c r="L5214">
        <v>1973</v>
      </c>
      <c r="N5214" t="s">
        <v>34</v>
      </c>
      <c r="O5214" s="1">
        <v>41008.425567129627</v>
      </c>
    </row>
    <row r="5215" spans="1:15" ht="72.5" x14ac:dyDescent="0.35">
      <c r="A5215" t="s">
        <v>327</v>
      </c>
      <c r="B5215" t="s">
        <v>25</v>
      </c>
      <c r="C5215">
        <v>704055</v>
      </c>
      <c r="D5215" t="s">
        <v>17</v>
      </c>
      <c r="E5215" t="s">
        <v>18</v>
      </c>
      <c r="F5215" t="s">
        <v>19</v>
      </c>
      <c r="G5215" t="s">
        <v>20</v>
      </c>
      <c r="H5215" t="s">
        <v>28</v>
      </c>
      <c r="I5215" t="s">
        <v>22</v>
      </c>
      <c r="M5215" s="3" t="s">
        <v>2334</v>
      </c>
      <c r="N5215" t="s">
        <v>24</v>
      </c>
      <c r="O5215" s="1">
        <v>41008.614108796297</v>
      </c>
    </row>
    <row r="5216" spans="1:15" x14ac:dyDescent="0.35">
      <c r="A5216" t="s">
        <v>15</v>
      </c>
      <c r="B5216" t="s">
        <v>16</v>
      </c>
      <c r="C5216">
        <v>718938</v>
      </c>
      <c r="D5216" t="s">
        <v>17</v>
      </c>
      <c r="E5216" t="s">
        <v>18</v>
      </c>
      <c r="F5216" t="s">
        <v>19</v>
      </c>
      <c r="G5216" t="s">
        <v>20</v>
      </c>
      <c r="H5216" t="s">
        <v>232</v>
      </c>
      <c r="I5216" t="s">
        <v>22</v>
      </c>
      <c r="N5216" t="s">
        <v>24</v>
      </c>
      <c r="O5216" s="1">
        <v>41008.640462962961</v>
      </c>
    </row>
    <row r="5217" spans="1:15" x14ac:dyDescent="0.35">
      <c r="A5217" t="s">
        <v>15</v>
      </c>
      <c r="B5217" t="s">
        <v>25</v>
      </c>
      <c r="C5217">
        <v>202836</v>
      </c>
      <c r="D5217" t="s">
        <v>17</v>
      </c>
      <c r="E5217" t="s">
        <v>18</v>
      </c>
      <c r="F5217" t="s">
        <v>19</v>
      </c>
      <c r="H5217" t="s">
        <v>1352</v>
      </c>
      <c r="I5217" t="s">
        <v>22</v>
      </c>
      <c r="N5217" t="s">
        <v>24</v>
      </c>
      <c r="O5217" s="1">
        <v>41008.662060185183</v>
      </c>
    </row>
    <row r="5218" spans="1:15" x14ac:dyDescent="0.35">
      <c r="A5218" t="s">
        <v>59</v>
      </c>
      <c r="B5218" t="s">
        <v>25</v>
      </c>
      <c r="C5218">
        <v>23660</v>
      </c>
      <c r="D5218" t="s">
        <v>17</v>
      </c>
      <c r="E5218" t="s">
        <v>18</v>
      </c>
      <c r="G5218" t="s">
        <v>27</v>
      </c>
      <c r="H5218" t="s">
        <v>349</v>
      </c>
      <c r="I5218" t="s">
        <v>22</v>
      </c>
      <c r="N5218" t="s">
        <v>24</v>
      </c>
      <c r="O5218" s="1">
        <v>41009.329733796294</v>
      </c>
    </row>
    <row r="5219" spans="1:15" x14ac:dyDescent="0.35">
      <c r="A5219" t="s">
        <v>560</v>
      </c>
      <c r="B5219" t="s">
        <v>25</v>
      </c>
      <c r="C5219">
        <v>337389</v>
      </c>
      <c r="D5219" t="s">
        <v>17</v>
      </c>
      <c r="E5219" t="s">
        <v>18</v>
      </c>
      <c r="F5219" t="s">
        <v>19</v>
      </c>
      <c r="G5219" t="s">
        <v>20</v>
      </c>
      <c r="H5219" t="s">
        <v>211</v>
      </c>
      <c r="I5219" t="s">
        <v>22</v>
      </c>
      <c r="K5219" t="s">
        <v>195</v>
      </c>
      <c r="N5219" t="s">
        <v>24</v>
      </c>
      <c r="O5219" s="1">
        <v>41009.337951388887</v>
      </c>
    </row>
    <row r="5220" spans="1:15" x14ac:dyDescent="0.35">
      <c r="A5220" t="s">
        <v>95</v>
      </c>
      <c r="B5220" t="s">
        <v>25</v>
      </c>
      <c r="C5220">
        <v>1239</v>
      </c>
      <c r="D5220" t="s">
        <v>73</v>
      </c>
      <c r="E5220" t="s">
        <v>36</v>
      </c>
      <c r="F5220" t="s">
        <v>19</v>
      </c>
      <c r="G5220" t="s">
        <v>27</v>
      </c>
      <c r="H5220" t="s">
        <v>56</v>
      </c>
      <c r="I5220" t="s">
        <v>22</v>
      </c>
      <c r="K5220" t="s">
        <v>94</v>
      </c>
      <c r="M5220" t="s">
        <v>122</v>
      </c>
      <c r="N5220" t="s">
        <v>24</v>
      </c>
      <c r="O5220" s="1">
        <v>41009.375208333331</v>
      </c>
    </row>
    <row r="5221" spans="1:15" x14ac:dyDescent="0.35">
      <c r="A5221" t="s">
        <v>972</v>
      </c>
      <c r="B5221" t="s">
        <v>25</v>
      </c>
      <c r="C5221">
        <v>144342</v>
      </c>
      <c r="D5221" t="s">
        <v>17</v>
      </c>
      <c r="E5221" t="s">
        <v>18</v>
      </c>
      <c r="F5221" t="s">
        <v>19</v>
      </c>
      <c r="G5221" t="s">
        <v>20</v>
      </c>
      <c r="H5221" t="s">
        <v>471</v>
      </c>
      <c r="I5221" t="s">
        <v>144</v>
      </c>
      <c r="K5221" t="s">
        <v>250</v>
      </c>
      <c r="M5221" t="s">
        <v>1222</v>
      </c>
      <c r="N5221" t="s">
        <v>24</v>
      </c>
      <c r="O5221" s="1">
        <v>41009.485081018516</v>
      </c>
    </row>
    <row r="5222" spans="1:15" x14ac:dyDescent="0.35">
      <c r="B5222" t="s">
        <v>25</v>
      </c>
      <c r="C5222">
        <v>2863</v>
      </c>
      <c r="D5222" t="s">
        <v>17</v>
      </c>
      <c r="E5222" t="s">
        <v>18</v>
      </c>
      <c r="F5222" t="s">
        <v>19</v>
      </c>
      <c r="H5222" t="s">
        <v>193</v>
      </c>
      <c r="I5222" t="s">
        <v>22</v>
      </c>
      <c r="J5222">
        <v>4.7</v>
      </c>
      <c r="M5222" t="s">
        <v>194</v>
      </c>
      <c r="N5222" t="s">
        <v>24</v>
      </c>
      <c r="O5222" s="1">
        <v>41009.528622685182</v>
      </c>
    </row>
    <row r="5223" spans="1:15" x14ac:dyDescent="0.35">
      <c r="A5223" t="s">
        <v>327</v>
      </c>
      <c r="B5223" t="s">
        <v>25</v>
      </c>
      <c r="C5223">
        <v>772476</v>
      </c>
      <c r="D5223" t="s">
        <v>17</v>
      </c>
      <c r="E5223" t="s">
        <v>18</v>
      </c>
      <c r="F5223" t="s">
        <v>34</v>
      </c>
      <c r="G5223" t="s">
        <v>20</v>
      </c>
      <c r="H5223" t="s">
        <v>77</v>
      </c>
      <c r="I5223" t="s">
        <v>22</v>
      </c>
      <c r="J5223">
        <v>460</v>
      </c>
      <c r="N5223" t="s">
        <v>24</v>
      </c>
      <c r="O5223" s="1">
        <v>41009.732361111113</v>
      </c>
    </row>
    <row r="5224" spans="1:15" x14ac:dyDescent="0.35">
      <c r="A5224" t="s">
        <v>972</v>
      </c>
      <c r="B5224" t="s">
        <v>25</v>
      </c>
      <c r="C5224">
        <v>801248</v>
      </c>
      <c r="D5224" t="s">
        <v>17</v>
      </c>
      <c r="E5224" t="s">
        <v>18</v>
      </c>
      <c r="F5224" t="s">
        <v>19</v>
      </c>
      <c r="I5224" t="s">
        <v>22</v>
      </c>
      <c r="N5224" t="s">
        <v>24</v>
      </c>
      <c r="O5224" s="1">
        <v>41009.883321759262</v>
      </c>
    </row>
    <row r="5225" spans="1:15" x14ac:dyDescent="0.35">
      <c r="A5225" t="s">
        <v>15</v>
      </c>
      <c r="B5225" t="s">
        <v>16</v>
      </c>
      <c r="C5225">
        <v>65575</v>
      </c>
      <c r="D5225" t="s">
        <v>17</v>
      </c>
      <c r="E5225" t="s">
        <v>18</v>
      </c>
      <c r="F5225" t="s">
        <v>19</v>
      </c>
      <c r="H5225" t="s">
        <v>62</v>
      </c>
      <c r="I5225" t="s">
        <v>22</v>
      </c>
      <c r="L5225">
        <v>1951</v>
      </c>
      <c r="N5225" t="s">
        <v>24</v>
      </c>
      <c r="O5225" s="1">
        <v>41010.693981481483</v>
      </c>
    </row>
    <row r="5226" spans="1:15" x14ac:dyDescent="0.35">
      <c r="A5226" t="s">
        <v>972</v>
      </c>
      <c r="B5226" t="s">
        <v>25</v>
      </c>
      <c r="C5226">
        <v>421426</v>
      </c>
      <c r="D5226" t="s">
        <v>17</v>
      </c>
      <c r="E5226" t="s">
        <v>18</v>
      </c>
      <c r="F5226" t="s">
        <v>19</v>
      </c>
      <c r="G5226" t="s">
        <v>20</v>
      </c>
      <c r="H5226" t="s">
        <v>244</v>
      </c>
      <c r="I5226" t="s">
        <v>22</v>
      </c>
      <c r="J5226" t="s">
        <v>580</v>
      </c>
      <c r="L5226" s="2">
        <v>23352</v>
      </c>
      <c r="N5226" t="s">
        <v>24</v>
      </c>
      <c r="O5226" s="1">
        <v>41010.834340277775</v>
      </c>
    </row>
    <row r="5227" spans="1:15" x14ac:dyDescent="0.35">
      <c r="A5227" t="s">
        <v>15</v>
      </c>
      <c r="B5227" t="s">
        <v>25</v>
      </c>
      <c r="C5227">
        <v>234408</v>
      </c>
      <c r="D5227" t="s">
        <v>17</v>
      </c>
      <c r="E5227" t="s">
        <v>18</v>
      </c>
      <c r="F5227" t="s">
        <v>19</v>
      </c>
      <c r="G5227" t="s">
        <v>20</v>
      </c>
      <c r="H5227" t="s">
        <v>244</v>
      </c>
      <c r="I5227" t="s">
        <v>22</v>
      </c>
      <c r="L5227" s="2">
        <v>21839</v>
      </c>
      <c r="N5227" t="s">
        <v>24</v>
      </c>
      <c r="O5227" s="1">
        <v>41010.837326388886</v>
      </c>
    </row>
    <row r="5228" spans="1:15" x14ac:dyDescent="0.35">
      <c r="A5228" t="s">
        <v>59</v>
      </c>
      <c r="B5228" t="s">
        <v>25</v>
      </c>
      <c r="C5228">
        <v>18431</v>
      </c>
      <c r="D5228" t="s">
        <v>17</v>
      </c>
      <c r="E5228" t="s">
        <v>18</v>
      </c>
      <c r="F5228" t="s">
        <v>96</v>
      </c>
      <c r="G5228" t="s">
        <v>27</v>
      </c>
      <c r="I5228" t="s">
        <v>22</v>
      </c>
      <c r="N5228" t="s">
        <v>24</v>
      </c>
      <c r="O5228" s="1">
        <v>41011.011574074073</v>
      </c>
    </row>
    <row r="5229" spans="1:15" x14ac:dyDescent="0.35">
      <c r="A5229" t="s">
        <v>221</v>
      </c>
      <c r="B5229" t="s">
        <v>16</v>
      </c>
      <c r="C5229">
        <v>711488</v>
      </c>
      <c r="D5229" t="s">
        <v>17</v>
      </c>
      <c r="E5229" t="s">
        <v>18</v>
      </c>
      <c r="F5229" t="s">
        <v>19</v>
      </c>
      <c r="G5229" t="s">
        <v>20</v>
      </c>
      <c r="H5229" t="s">
        <v>1631</v>
      </c>
      <c r="I5229" t="s">
        <v>22</v>
      </c>
      <c r="K5229" t="s">
        <v>139</v>
      </c>
      <c r="N5229" t="s">
        <v>34</v>
      </c>
      <c r="O5229" s="1">
        <v>41011.379791666666</v>
      </c>
    </row>
    <row r="5230" spans="1:15" x14ac:dyDescent="0.35">
      <c r="A5230" t="s">
        <v>500</v>
      </c>
      <c r="B5230" t="s">
        <v>25</v>
      </c>
      <c r="C5230">
        <v>792056</v>
      </c>
      <c r="D5230" t="s">
        <v>17</v>
      </c>
      <c r="E5230" t="s">
        <v>18</v>
      </c>
      <c r="F5230" t="s">
        <v>34</v>
      </c>
      <c r="G5230" t="s">
        <v>20</v>
      </c>
      <c r="H5230" t="s">
        <v>35</v>
      </c>
      <c r="I5230" t="s">
        <v>22</v>
      </c>
      <c r="N5230" t="s">
        <v>24</v>
      </c>
      <c r="O5230" s="1">
        <v>41011.935208333336</v>
      </c>
    </row>
    <row r="5231" spans="1:15" ht="188.5" x14ac:dyDescent="0.35">
      <c r="A5231" t="s">
        <v>500</v>
      </c>
      <c r="B5231" t="s">
        <v>25</v>
      </c>
      <c r="C5231">
        <v>513325</v>
      </c>
      <c r="D5231" t="s">
        <v>17</v>
      </c>
      <c r="E5231" t="s">
        <v>18</v>
      </c>
      <c r="F5231" t="s">
        <v>34</v>
      </c>
      <c r="G5231" t="s">
        <v>20</v>
      </c>
      <c r="H5231" t="s">
        <v>2013</v>
      </c>
      <c r="I5231" t="s">
        <v>22</v>
      </c>
      <c r="K5231" t="s">
        <v>139</v>
      </c>
      <c r="L5231" t="s">
        <v>2014</v>
      </c>
      <c r="M5231" s="3" t="s">
        <v>2015</v>
      </c>
      <c r="N5231" t="s">
        <v>24</v>
      </c>
      <c r="O5231" s="1">
        <v>41012.467719907407</v>
      </c>
    </row>
    <row r="5232" spans="1:15" x14ac:dyDescent="0.35">
      <c r="A5232" t="s">
        <v>560</v>
      </c>
      <c r="B5232" t="s">
        <v>25</v>
      </c>
      <c r="C5232">
        <v>84199</v>
      </c>
      <c r="D5232" t="s">
        <v>17</v>
      </c>
      <c r="E5232" t="s">
        <v>18</v>
      </c>
      <c r="F5232" t="s">
        <v>19</v>
      </c>
      <c r="G5232" t="s">
        <v>27</v>
      </c>
      <c r="H5232" t="s">
        <v>995</v>
      </c>
      <c r="I5232" t="s">
        <v>22</v>
      </c>
      <c r="N5232" t="s">
        <v>24</v>
      </c>
      <c r="O5232" s="1">
        <v>41012.728171296294</v>
      </c>
    </row>
    <row r="5233" spans="1:15" x14ac:dyDescent="0.35">
      <c r="A5233" t="s">
        <v>1381</v>
      </c>
      <c r="B5233" t="s">
        <v>25</v>
      </c>
      <c r="C5233">
        <v>225930</v>
      </c>
      <c r="D5233" t="s">
        <v>17</v>
      </c>
      <c r="E5233" t="s">
        <v>18</v>
      </c>
      <c r="F5233" t="s">
        <v>34</v>
      </c>
      <c r="I5233" t="s">
        <v>22</v>
      </c>
      <c r="N5233" t="s">
        <v>24</v>
      </c>
      <c r="O5233" s="1">
        <v>41012.815104166664</v>
      </c>
    </row>
    <row r="5234" spans="1:15" x14ac:dyDescent="0.35">
      <c r="A5234" t="s">
        <v>560</v>
      </c>
      <c r="B5234" t="s">
        <v>25</v>
      </c>
      <c r="C5234">
        <v>531275</v>
      </c>
      <c r="D5234" t="s">
        <v>17</v>
      </c>
      <c r="E5234" t="s">
        <v>18</v>
      </c>
      <c r="F5234" t="s">
        <v>19</v>
      </c>
      <c r="G5234" t="s">
        <v>20</v>
      </c>
      <c r="H5234" t="s">
        <v>175</v>
      </c>
      <c r="I5234" t="s">
        <v>22</v>
      </c>
      <c r="K5234" t="s">
        <v>926</v>
      </c>
      <c r="N5234" t="s">
        <v>34</v>
      </c>
      <c r="O5234" s="1">
        <v>41012.864062499997</v>
      </c>
    </row>
    <row r="5235" spans="1:15" x14ac:dyDescent="0.35">
      <c r="A5235" t="s">
        <v>15</v>
      </c>
      <c r="B5235" t="s">
        <v>25</v>
      </c>
      <c r="C5235">
        <v>287347</v>
      </c>
      <c r="D5235" t="s">
        <v>17</v>
      </c>
      <c r="E5235" t="s">
        <v>18</v>
      </c>
      <c r="F5235" t="s">
        <v>19</v>
      </c>
      <c r="G5235" t="s">
        <v>20</v>
      </c>
      <c r="H5235" t="s">
        <v>914</v>
      </c>
      <c r="I5235" t="s">
        <v>22</v>
      </c>
      <c r="N5235" t="s">
        <v>24</v>
      </c>
      <c r="O5235" s="1">
        <v>41012.882615740738</v>
      </c>
    </row>
    <row r="5236" spans="1:15" x14ac:dyDescent="0.35">
      <c r="A5236" t="s">
        <v>186</v>
      </c>
      <c r="B5236" t="s">
        <v>25</v>
      </c>
      <c r="C5236">
        <v>17294</v>
      </c>
      <c r="D5236" t="s">
        <v>17</v>
      </c>
      <c r="E5236" t="s">
        <v>18</v>
      </c>
      <c r="F5236" t="s">
        <v>19</v>
      </c>
      <c r="G5236" t="s">
        <v>27</v>
      </c>
      <c r="H5236" t="s">
        <v>377</v>
      </c>
      <c r="I5236" t="s">
        <v>108</v>
      </c>
      <c r="K5236" t="s">
        <v>81</v>
      </c>
      <c r="L5236" s="2">
        <v>17905</v>
      </c>
      <c r="M5236" t="s">
        <v>540</v>
      </c>
      <c r="N5236" t="s">
        <v>24</v>
      </c>
      <c r="O5236" s="1">
        <v>41013.868680555555</v>
      </c>
    </row>
    <row r="5237" spans="1:15" x14ac:dyDescent="0.35">
      <c r="A5237" t="s">
        <v>15</v>
      </c>
      <c r="B5237" t="s">
        <v>25</v>
      </c>
      <c r="C5237">
        <v>964971</v>
      </c>
      <c r="D5237" t="s">
        <v>17</v>
      </c>
      <c r="E5237" t="s">
        <v>18</v>
      </c>
      <c r="F5237" t="s">
        <v>96</v>
      </c>
      <c r="I5237" t="s">
        <v>22</v>
      </c>
      <c r="N5237" t="s">
        <v>24</v>
      </c>
      <c r="O5237" s="1">
        <v>41014.165173611109</v>
      </c>
    </row>
    <row r="5238" spans="1:15" x14ac:dyDescent="0.35">
      <c r="A5238" t="s">
        <v>59</v>
      </c>
      <c r="B5238" t="s">
        <v>1112</v>
      </c>
      <c r="C5238">
        <v>805533</v>
      </c>
      <c r="D5238" t="s">
        <v>17</v>
      </c>
      <c r="E5238" t="s">
        <v>18</v>
      </c>
      <c r="F5238" t="s">
        <v>19</v>
      </c>
      <c r="G5238" t="s">
        <v>20</v>
      </c>
      <c r="I5238" t="s">
        <v>22</v>
      </c>
      <c r="N5238" t="s">
        <v>24</v>
      </c>
      <c r="O5238" s="1">
        <v>41014.862060185187</v>
      </c>
    </row>
    <row r="5239" spans="1:15" ht="174" x14ac:dyDescent="0.35">
      <c r="A5239" t="s">
        <v>560</v>
      </c>
      <c r="B5239" t="s">
        <v>25</v>
      </c>
      <c r="C5239">
        <v>77513</v>
      </c>
      <c r="D5239" t="s">
        <v>17</v>
      </c>
      <c r="E5239" t="s">
        <v>18</v>
      </c>
      <c r="F5239" t="s">
        <v>19</v>
      </c>
      <c r="G5239" t="s">
        <v>27</v>
      </c>
      <c r="H5239" t="s">
        <v>128</v>
      </c>
      <c r="I5239" t="s">
        <v>22</v>
      </c>
      <c r="M5239" s="3" t="s">
        <v>975</v>
      </c>
      <c r="N5239" t="s">
        <v>24</v>
      </c>
      <c r="O5239" s="1">
        <v>41015.768576388888</v>
      </c>
    </row>
    <row r="5240" spans="1:15" x14ac:dyDescent="0.35">
      <c r="A5240" t="s">
        <v>15</v>
      </c>
      <c r="B5240" t="s">
        <v>16</v>
      </c>
      <c r="C5240">
        <v>67259</v>
      </c>
      <c r="D5240" t="s">
        <v>17</v>
      </c>
      <c r="E5240" t="s">
        <v>18</v>
      </c>
      <c r="F5240" t="s">
        <v>19</v>
      </c>
      <c r="G5240" t="s">
        <v>27</v>
      </c>
      <c r="H5240" t="s">
        <v>28</v>
      </c>
      <c r="I5240" t="s">
        <v>144</v>
      </c>
      <c r="N5240" t="s">
        <v>24</v>
      </c>
      <c r="O5240" s="1">
        <v>41016.800138888888</v>
      </c>
    </row>
    <row r="5241" spans="1:15" x14ac:dyDescent="0.35">
      <c r="A5241" t="s">
        <v>500</v>
      </c>
      <c r="B5241" t="s">
        <v>25</v>
      </c>
      <c r="C5241">
        <v>648930</v>
      </c>
      <c r="D5241" t="s">
        <v>17</v>
      </c>
      <c r="E5241" t="s">
        <v>18</v>
      </c>
      <c r="F5241" t="s">
        <v>34</v>
      </c>
      <c r="G5241" t="s">
        <v>20</v>
      </c>
      <c r="H5241" t="s">
        <v>153</v>
      </c>
      <c r="I5241" t="s">
        <v>22</v>
      </c>
      <c r="K5241" t="s">
        <v>462</v>
      </c>
      <c r="L5241">
        <v>1970</v>
      </c>
      <c r="N5241" t="s">
        <v>24</v>
      </c>
      <c r="O5241" s="1">
        <v>41016.828553240739</v>
      </c>
    </row>
    <row r="5242" spans="1:15" x14ac:dyDescent="0.35">
      <c r="A5242" t="s">
        <v>327</v>
      </c>
      <c r="B5242" t="s">
        <v>25</v>
      </c>
      <c r="C5242">
        <v>906753</v>
      </c>
      <c r="D5242" t="s">
        <v>17</v>
      </c>
      <c r="E5242" t="s">
        <v>18</v>
      </c>
      <c r="I5242" t="s">
        <v>22</v>
      </c>
      <c r="L5242">
        <v>1974</v>
      </c>
      <c r="N5242" t="s">
        <v>24</v>
      </c>
      <c r="O5242" s="1">
        <v>41017.6330787037</v>
      </c>
    </row>
    <row r="5243" spans="1:15" x14ac:dyDescent="0.35">
      <c r="A5243" t="s">
        <v>327</v>
      </c>
      <c r="B5243" t="s">
        <v>25</v>
      </c>
      <c r="C5243">
        <v>424203</v>
      </c>
      <c r="D5243" t="s">
        <v>17</v>
      </c>
      <c r="E5243" t="s">
        <v>18</v>
      </c>
      <c r="F5243" t="s">
        <v>34</v>
      </c>
      <c r="G5243" t="s">
        <v>20</v>
      </c>
      <c r="H5243" t="s">
        <v>1858</v>
      </c>
      <c r="I5243" t="s">
        <v>22</v>
      </c>
      <c r="N5243" t="s">
        <v>34</v>
      </c>
      <c r="O5243" s="1">
        <v>41018.022824074076</v>
      </c>
    </row>
    <row r="5244" spans="1:15" x14ac:dyDescent="0.35">
      <c r="B5244" t="s">
        <v>25</v>
      </c>
      <c r="C5244">
        <v>1193</v>
      </c>
      <c r="D5244" t="s">
        <v>17</v>
      </c>
      <c r="E5244" t="s">
        <v>18</v>
      </c>
      <c r="F5244" t="s">
        <v>34</v>
      </c>
      <c r="G5244" t="s">
        <v>27</v>
      </c>
      <c r="H5244" t="s">
        <v>54</v>
      </c>
      <c r="I5244" t="s">
        <v>22</v>
      </c>
      <c r="J5244" t="s">
        <v>36</v>
      </c>
      <c r="M5244" t="s">
        <v>116</v>
      </c>
      <c r="N5244" t="s">
        <v>24</v>
      </c>
      <c r="O5244" s="1">
        <v>41018.494525462964</v>
      </c>
    </row>
    <row r="5245" spans="1:15" x14ac:dyDescent="0.35">
      <c r="A5245" t="s">
        <v>500</v>
      </c>
      <c r="B5245" t="s">
        <v>25</v>
      </c>
      <c r="C5245">
        <v>734552</v>
      </c>
      <c r="D5245" t="s">
        <v>17</v>
      </c>
      <c r="E5245" t="s">
        <v>18</v>
      </c>
      <c r="F5245" t="s">
        <v>34</v>
      </c>
      <c r="G5245" t="s">
        <v>20</v>
      </c>
      <c r="H5245" t="s">
        <v>71</v>
      </c>
      <c r="I5245" t="s">
        <v>22</v>
      </c>
      <c r="K5245" t="s">
        <v>2011</v>
      </c>
      <c r="N5245" t="s">
        <v>24</v>
      </c>
      <c r="O5245" s="1">
        <v>41019.559699074074</v>
      </c>
    </row>
    <row r="5246" spans="1:15" x14ac:dyDescent="0.35">
      <c r="A5246" t="s">
        <v>327</v>
      </c>
      <c r="B5246" t="s">
        <v>16</v>
      </c>
      <c r="C5246">
        <v>634916</v>
      </c>
      <c r="D5246" t="s">
        <v>17</v>
      </c>
      <c r="E5246" t="s">
        <v>18</v>
      </c>
      <c r="F5246" t="s">
        <v>19</v>
      </c>
      <c r="G5246" t="s">
        <v>20</v>
      </c>
      <c r="I5246" t="s">
        <v>22</v>
      </c>
      <c r="K5246" t="s">
        <v>81</v>
      </c>
      <c r="N5246" t="s">
        <v>24</v>
      </c>
      <c r="O5246" s="1">
        <v>41019.698078703703</v>
      </c>
    </row>
    <row r="5247" spans="1:15" x14ac:dyDescent="0.35">
      <c r="A5247" t="s">
        <v>221</v>
      </c>
      <c r="B5247" t="s">
        <v>16</v>
      </c>
      <c r="C5247">
        <v>5863</v>
      </c>
      <c r="D5247" t="s">
        <v>17</v>
      </c>
      <c r="E5247" t="s">
        <v>18</v>
      </c>
      <c r="F5247" t="s">
        <v>19</v>
      </c>
      <c r="G5247" t="s">
        <v>27</v>
      </c>
      <c r="H5247" t="s">
        <v>308</v>
      </c>
      <c r="I5247" t="s">
        <v>86</v>
      </c>
      <c r="J5247">
        <v>459</v>
      </c>
      <c r="K5247" t="s">
        <v>84</v>
      </c>
      <c r="M5247" t="s">
        <v>309</v>
      </c>
      <c r="N5247" t="s">
        <v>34</v>
      </c>
      <c r="O5247" s="1">
        <v>41019.74695601852</v>
      </c>
    </row>
    <row r="5248" spans="1:15" x14ac:dyDescent="0.35">
      <c r="A5248" t="s">
        <v>146</v>
      </c>
      <c r="B5248" t="s">
        <v>25</v>
      </c>
      <c r="C5248">
        <v>3844</v>
      </c>
      <c r="D5248" t="s">
        <v>17</v>
      </c>
      <c r="E5248" t="s">
        <v>18</v>
      </c>
      <c r="F5248" t="s">
        <v>19</v>
      </c>
      <c r="H5248" t="s">
        <v>225</v>
      </c>
      <c r="I5248" t="s">
        <v>22</v>
      </c>
      <c r="M5248" t="s">
        <v>226</v>
      </c>
      <c r="N5248" t="s">
        <v>24</v>
      </c>
      <c r="O5248" s="1">
        <v>41020.38144675926</v>
      </c>
    </row>
    <row r="5249" spans="1:15" x14ac:dyDescent="0.35">
      <c r="A5249" t="s">
        <v>15</v>
      </c>
      <c r="B5249" t="s">
        <v>25</v>
      </c>
      <c r="C5249">
        <v>686523</v>
      </c>
      <c r="D5249" t="s">
        <v>17</v>
      </c>
      <c r="E5249" t="s">
        <v>18</v>
      </c>
      <c r="F5249" t="s">
        <v>19</v>
      </c>
      <c r="H5249" t="s">
        <v>2295</v>
      </c>
      <c r="I5249" t="s">
        <v>22</v>
      </c>
      <c r="M5249" t="s">
        <v>2296</v>
      </c>
      <c r="N5249" t="s">
        <v>24</v>
      </c>
      <c r="O5249" s="1">
        <v>41020.487002314818</v>
      </c>
    </row>
    <row r="5250" spans="1:15" x14ac:dyDescent="0.35">
      <c r="A5250" t="s">
        <v>15</v>
      </c>
      <c r="B5250" t="s">
        <v>16</v>
      </c>
      <c r="C5250">
        <v>651574</v>
      </c>
      <c r="D5250" t="s">
        <v>17</v>
      </c>
      <c r="E5250" t="s">
        <v>18</v>
      </c>
      <c r="F5250" t="s">
        <v>19</v>
      </c>
      <c r="G5250" t="s">
        <v>20</v>
      </c>
      <c r="H5250" t="s">
        <v>156</v>
      </c>
      <c r="I5250" t="s">
        <v>22</v>
      </c>
      <c r="L5250" t="s">
        <v>1286</v>
      </c>
      <c r="N5250" t="s">
        <v>24</v>
      </c>
      <c r="O5250" s="1">
        <v>41020.542962962965</v>
      </c>
    </row>
    <row r="5251" spans="1:15" x14ac:dyDescent="0.35">
      <c r="A5251" t="s">
        <v>221</v>
      </c>
      <c r="B5251" t="s">
        <v>25</v>
      </c>
      <c r="C5251">
        <v>71302</v>
      </c>
      <c r="D5251" t="s">
        <v>17</v>
      </c>
      <c r="E5251" t="s">
        <v>18</v>
      </c>
      <c r="F5251" t="s">
        <v>19</v>
      </c>
      <c r="G5251" t="s">
        <v>27</v>
      </c>
      <c r="H5251" t="s">
        <v>538</v>
      </c>
      <c r="I5251" t="s">
        <v>22</v>
      </c>
      <c r="K5251" t="s">
        <v>31</v>
      </c>
      <c r="N5251" t="s">
        <v>34</v>
      </c>
      <c r="O5251" s="1">
        <v>41020.643946759257</v>
      </c>
    </row>
    <row r="5252" spans="1:15" x14ac:dyDescent="0.35">
      <c r="A5252" t="s">
        <v>15</v>
      </c>
      <c r="B5252" t="s">
        <v>25</v>
      </c>
      <c r="C5252">
        <v>881233</v>
      </c>
      <c r="D5252" t="s">
        <v>17</v>
      </c>
      <c r="E5252" t="s">
        <v>18</v>
      </c>
      <c r="F5252" t="s">
        <v>19</v>
      </c>
      <c r="G5252" t="s">
        <v>20</v>
      </c>
      <c r="I5252" t="s">
        <v>22</v>
      </c>
      <c r="K5252" t="s">
        <v>84</v>
      </c>
      <c r="N5252" t="s">
        <v>24</v>
      </c>
      <c r="O5252" s="1">
        <v>41020.698414351849</v>
      </c>
    </row>
    <row r="5253" spans="1:15" x14ac:dyDescent="0.35">
      <c r="A5253" t="s">
        <v>15</v>
      </c>
      <c r="B5253" t="s">
        <v>25</v>
      </c>
      <c r="C5253">
        <v>757930</v>
      </c>
      <c r="D5253" t="s">
        <v>17</v>
      </c>
      <c r="E5253" t="s">
        <v>18</v>
      </c>
      <c r="F5253" t="s">
        <v>19</v>
      </c>
      <c r="G5253" t="s">
        <v>20</v>
      </c>
      <c r="H5253" t="s">
        <v>755</v>
      </c>
      <c r="I5253" t="s">
        <v>22</v>
      </c>
      <c r="K5253" t="s">
        <v>31</v>
      </c>
      <c r="N5253" t="s">
        <v>24</v>
      </c>
      <c r="O5253" s="1">
        <v>41021.40724537037</v>
      </c>
    </row>
    <row r="5254" spans="1:15" x14ac:dyDescent="0.35">
      <c r="A5254" t="s">
        <v>560</v>
      </c>
      <c r="B5254" t="s">
        <v>25</v>
      </c>
      <c r="C5254">
        <v>395885</v>
      </c>
      <c r="D5254" t="s">
        <v>17</v>
      </c>
      <c r="E5254" t="s">
        <v>18</v>
      </c>
      <c r="F5254" t="s">
        <v>19</v>
      </c>
      <c r="G5254" t="s">
        <v>20</v>
      </c>
      <c r="H5254" t="s">
        <v>28</v>
      </c>
      <c r="I5254" t="s">
        <v>22</v>
      </c>
      <c r="K5254" t="s">
        <v>195</v>
      </c>
      <c r="L5254">
        <v>1960</v>
      </c>
      <c r="M5254" t="s">
        <v>1792</v>
      </c>
      <c r="N5254" t="s">
        <v>24</v>
      </c>
      <c r="O5254" s="1">
        <v>41021.561238425929</v>
      </c>
    </row>
    <row r="5255" spans="1:15" x14ac:dyDescent="0.35">
      <c r="A5255" t="s">
        <v>221</v>
      </c>
      <c r="B5255" t="s">
        <v>25</v>
      </c>
      <c r="C5255">
        <v>25458</v>
      </c>
      <c r="D5255" t="s">
        <v>17</v>
      </c>
      <c r="E5255" t="s">
        <v>18</v>
      </c>
      <c r="F5255" t="s">
        <v>19</v>
      </c>
      <c r="G5255" t="s">
        <v>27</v>
      </c>
      <c r="H5255" t="s">
        <v>650</v>
      </c>
      <c r="I5255" t="s">
        <v>144</v>
      </c>
      <c r="M5255" t="s">
        <v>651</v>
      </c>
      <c r="N5255" t="s">
        <v>34</v>
      </c>
      <c r="O5255" s="1">
        <v>41021.587442129632</v>
      </c>
    </row>
    <row r="5256" spans="1:15" x14ac:dyDescent="0.35">
      <c r="B5256" t="s">
        <v>1112</v>
      </c>
      <c r="C5256">
        <v>863545</v>
      </c>
      <c r="D5256" t="s">
        <v>17</v>
      </c>
      <c r="E5256" t="s">
        <v>18</v>
      </c>
      <c r="F5256" t="s">
        <v>34</v>
      </c>
      <c r="G5256" t="s">
        <v>20</v>
      </c>
      <c r="H5256" t="s">
        <v>2600</v>
      </c>
      <c r="I5256" t="s">
        <v>22</v>
      </c>
      <c r="K5256" t="s">
        <v>807</v>
      </c>
      <c r="M5256" t="s">
        <v>2601</v>
      </c>
      <c r="N5256" t="s">
        <v>24</v>
      </c>
      <c r="O5256" s="1">
        <v>41022.09851851852</v>
      </c>
    </row>
    <row r="5257" spans="1:15" x14ac:dyDescent="0.35">
      <c r="A5257" t="s">
        <v>15</v>
      </c>
      <c r="B5257" t="s">
        <v>25</v>
      </c>
      <c r="C5257">
        <v>647909</v>
      </c>
      <c r="D5257" t="s">
        <v>17</v>
      </c>
      <c r="E5257" t="s">
        <v>18</v>
      </c>
      <c r="F5257" t="s">
        <v>19</v>
      </c>
      <c r="I5257" t="s">
        <v>22</v>
      </c>
      <c r="N5257" t="s">
        <v>24</v>
      </c>
      <c r="O5257" s="1">
        <v>41022.588773148149</v>
      </c>
    </row>
    <row r="5258" spans="1:15" x14ac:dyDescent="0.35">
      <c r="A5258" t="s">
        <v>972</v>
      </c>
      <c r="B5258" t="s">
        <v>25</v>
      </c>
      <c r="C5258">
        <v>489103</v>
      </c>
      <c r="D5258" t="s">
        <v>17</v>
      </c>
      <c r="E5258" t="s">
        <v>18</v>
      </c>
      <c r="F5258" t="s">
        <v>19</v>
      </c>
      <c r="G5258" t="s">
        <v>20</v>
      </c>
      <c r="H5258" t="s">
        <v>71</v>
      </c>
      <c r="I5258" t="s">
        <v>22</v>
      </c>
      <c r="K5258" t="s">
        <v>139</v>
      </c>
      <c r="M5258" t="s">
        <v>1985</v>
      </c>
      <c r="N5258" t="s">
        <v>24</v>
      </c>
      <c r="O5258" s="1">
        <v>41022.5937962963</v>
      </c>
    </row>
    <row r="5259" spans="1:15" x14ac:dyDescent="0.35">
      <c r="A5259" t="s">
        <v>15</v>
      </c>
      <c r="B5259" t="s">
        <v>25</v>
      </c>
      <c r="C5259">
        <v>38854</v>
      </c>
      <c r="D5259" t="s">
        <v>17</v>
      </c>
      <c r="E5259" t="s">
        <v>18</v>
      </c>
      <c r="F5259" t="s">
        <v>19</v>
      </c>
      <c r="G5259" t="s">
        <v>20</v>
      </c>
      <c r="H5259" t="s">
        <v>768</v>
      </c>
      <c r="I5259" t="s">
        <v>22</v>
      </c>
      <c r="N5259" t="s">
        <v>24</v>
      </c>
      <c r="O5259" s="1">
        <v>41022.925150462965</v>
      </c>
    </row>
    <row r="5260" spans="1:15" x14ac:dyDescent="0.35">
      <c r="A5260" t="s">
        <v>186</v>
      </c>
      <c r="B5260" t="s">
        <v>25</v>
      </c>
      <c r="C5260">
        <v>24038</v>
      </c>
      <c r="D5260" t="s">
        <v>17</v>
      </c>
      <c r="E5260" t="s">
        <v>18</v>
      </c>
      <c r="F5260" t="s">
        <v>19</v>
      </c>
      <c r="G5260" t="s">
        <v>27</v>
      </c>
      <c r="H5260" t="s">
        <v>227</v>
      </c>
      <c r="I5260" t="s">
        <v>22</v>
      </c>
      <c r="J5260">
        <v>488</v>
      </c>
      <c r="N5260" t="s">
        <v>24</v>
      </c>
      <c r="O5260" s="1">
        <v>41022.932662037034</v>
      </c>
    </row>
    <row r="5261" spans="1:15" x14ac:dyDescent="0.35">
      <c r="A5261" t="s">
        <v>15</v>
      </c>
      <c r="B5261" t="s">
        <v>25</v>
      </c>
      <c r="C5261">
        <v>230883</v>
      </c>
      <c r="D5261" t="s">
        <v>17</v>
      </c>
      <c r="E5261" t="s">
        <v>18</v>
      </c>
      <c r="F5261" t="s">
        <v>19</v>
      </c>
      <c r="G5261" t="s">
        <v>20</v>
      </c>
      <c r="H5261" t="s">
        <v>558</v>
      </c>
      <c r="I5261" t="s">
        <v>22</v>
      </c>
      <c r="L5261" t="s">
        <v>1417</v>
      </c>
      <c r="N5261" t="s">
        <v>24</v>
      </c>
      <c r="O5261" s="1">
        <v>41023.346053240741</v>
      </c>
    </row>
    <row r="5262" spans="1:15" x14ac:dyDescent="0.35">
      <c r="A5262" t="s">
        <v>560</v>
      </c>
      <c r="B5262" t="s">
        <v>25</v>
      </c>
      <c r="C5262">
        <v>380287</v>
      </c>
      <c r="D5262" t="s">
        <v>17</v>
      </c>
      <c r="E5262" t="s">
        <v>18</v>
      </c>
      <c r="F5262" t="s">
        <v>19</v>
      </c>
      <c r="G5262" t="s">
        <v>20</v>
      </c>
      <c r="H5262" t="s">
        <v>162</v>
      </c>
      <c r="I5262" t="s">
        <v>114</v>
      </c>
      <c r="K5262" t="s">
        <v>195</v>
      </c>
      <c r="N5262" t="s">
        <v>24</v>
      </c>
      <c r="O5262" s="1">
        <v>41023.357812499999</v>
      </c>
    </row>
    <row r="5263" spans="1:15" x14ac:dyDescent="0.35">
      <c r="A5263" t="s">
        <v>15</v>
      </c>
      <c r="B5263" t="s">
        <v>16</v>
      </c>
      <c r="C5263">
        <v>197004</v>
      </c>
      <c r="D5263" t="s">
        <v>17</v>
      </c>
      <c r="E5263" t="s">
        <v>18</v>
      </c>
      <c r="G5263" t="s">
        <v>20</v>
      </c>
      <c r="I5263" t="s">
        <v>22</v>
      </c>
      <c r="N5263" t="s">
        <v>24</v>
      </c>
      <c r="O5263" s="1">
        <v>41023.594444444447</v>
      </c>
    </row>
    <row r="5264" spans="1:15" x14ac:dyDescent="0.35">
      <c r="A5264" t="s">
        <v>15</v>
      </c>
      <c r="B5264" t="s">
        <v>25</v>
      </c>
      <c r="C5264">
        <v>998367</v>
      </c>
      <c r="D5264" t="s">
        <v>17</v>
      </c>
      <c r="E5264" t="s">
        <v>18</v>
      </c>
      <c r="F5264" t="s">
        <v>19</v>
      </c>
      <c r="G5264" t="s">
        <v>20</v>
      </c>
      <c r="H5264" t="s">
        <v>28</v>
      </c>
      <c r="I5264" t="s">
        <v>22</v>
      </c>
      <c r="N5264" t="s">
        <v>24</v>
      </c>
      <c r="O5264" s="1">
        <v>41023.828321759262</v>
      </c>
    </row>
    <row r="5265" spans="1:15" x14ac:dyDescent="0.35">
      <c r="A5265" t="s">
        <v>221</v>
      </c>
      <c r="B5265" t="s">
        <v>25</v>
      </c>
      <c r="C5265">
        <v>63724</v>
      </c>
      <c r="D5265" t="s">
        <v>17</v>
      </c>
      <c r="E5265" t="s">
        <v>18</v>
      </c>
      <c r="F5265" t="s">
        <v>19</v>
      </c>
      <c r="G5265" t="s">
        <v>27</v>
      </c>
      <c r="H5265" t="s">
        <v>234</v>
      </c>
      <c r="I5265" t="s">
        <v>22</v>
      </c>
      <c r="N5265" t="s">
        <v>34</v>
      </c>
      <c r="O5265" s="1">
        <v>41024.0471412037</v>
      </c>
    </row>
    <row r="5266" spans="1:15" x14ac:dyDescent="0.35">
      <c r="A5266" t="s">
        <v>15</v>
      </c>
      <c r="B5266" t="s">
        <v>25</v>
      </c>
      <c r="C5266">
        <v>789002</v>
      </c>
      <c r="D5266" t="s">
        <v>17</v>
      </c>
      <c r="E5266" t="s">
        <v>18</v>
      </c>
      <c r="F5266" t="s">
        <v>19</v>
      </c>
      <c r="G5266" t="s">
        <v>20</v>
      </c>
      <c r="H5266" t="s">
        <v>2444</v>
      </c>
      <c r="I5266" t="s">
        <v>22</v>
      </c>
      <c r="L5266">
        <v>1971</v>
      </c>
      <c r="N5266" t="s">
        <v>24</v>
      </c>
      <c r="O5266" s="1">
        <v>41024.544074074074</v>
      </c>
    </row>
    <row r="5267" spans="1:15" x14ac:dyDescent="0.35">
      <c r="A5267" t="s">
        <v>327</v>
      </c>
      <c r="B5267" t="s">
        <v>25</v>
      </c>
      <c r="C5267">
        <v>407800</v>
      </c>
      <c r="D5267" t="s">
        <v>17</v>
      </c>
      <c r="E5267" t="s">
        <v>18</v>
      </c>
      <c r="F5267" t="s">
        <v>19</v>
      </c>
      <c r="G5267" t="s">
        <v>20</v>
      </c>
      <c r="H5267" t="s">
        <v>1820</v>
      </c>
      <c r="I5267" t="s">
        <v>22</v>
      </c>
      <c r="M5267" t="s">
        <v>1821</v>
      </c>
      <c r="N5267" t="s">
        <v>24</v>
      </c>
      <c r="O5267" s="1">
        <v>41024.699155092596</v>
      </c>
    </row>
    <row r="5268" spans="1:15" x14ac:dyDescent="0.35">
      <c r="A5268" t="s">
        <v>15</v>
      </c>
      <c r="B5268" t="s">
        <v>25</v>
      </c>
      <c r="C5268">
        <v>700780</v>
      </c>
      <c r="D5268" t="s">
        <v>17</v>
      </c>
      <c r="E5268" t="s">
        <v>18</v>
      </c>
      <c r="F5268" t="s">
        <v>19</v>
      </c>
      <c r="G5268" t="s">
        <v>20</v>
      </c>
      <c r="H5268" t="s">
        <v>28</v>
      </c>
      <c r="I5268" t="s">
        <v>180</v>
      </c>
      <c r="M5268" t="s">
        <v>2329</v>
      </c>
      <c r="N5268" t="s">
        <v>24</v>
      </c>
      <c r="O5268" s="1">
        <v>41024.700891203705</v>
      </c>
    </row>
    <row r="5269" spans="1:15" x14ac:dyDescent="0.35">
      <c r="A5269" t="s">
        <v>314</v>
      </c>
      <c r="B5269" t="s">
        <v>16</v>
      </c>
      <c r="C5269">
        <v>14024</v>
      </c>
      <c r="D5269" t="s">
        <v>17</v>
      </c>
      <c r="E5269" t="s">
        <v>18</v>
      </c>
      <c r="F5269" t="s">
        <v>34</v>
      </c>
      <c r="G5269" t="s">
        <v>27</v>
      </c>
      <c r="H5269" t="s">
        <v>392</v>
      </c>
      <c r="I5269" t="s">
        <v>22</v>
      </c>
      <c r="K5269" t="s">
        <v>493</v>
      </c>
      <c r="N5269" t="s">
        <v>34</v>
      </c>
      <c r="O5269" s="1">
        <v>41024.819212962961</v>
      </c>
    </row>
    <row r="5270" spans="1:15" x14ac:dyDescent="0.35">
      <c r="A5270" t="s">
        <v>15</v>
      </c>
      <c r="B5270" t="s">
        <v>16</v>
      </c>
      <c r="C5270">
        <v>202123</v>
      </c>
      <c r="D5270" t="s">
        <v>17</v>
      </c>
      <c r="E5270" t="s">
        <v>18</v>
      </c>
      <c r="F5270" t="s">
        <v>19</v>
      </c>
      <c r="H5270" t="s">
        <v>1349</v>
      </c>
      <c r="I5270" t="s">
        <v>22</v>
      </c>
      <c r="N5270" t="s">
        <v>24</v>
      </c>
      <c r="O5270" s="1">
        <v>41024.910428240742</v>
      </c>
    </row>
    <row r="5271" spans="1:15" x14ac:dyDescent="0.35">
      <c r="A5271" t="s">
        <v>15</v>
      </c>
      <c r="B5271" t="s">
        <v>16</v>
      </c>
      <c r="C5271">
        <v>525042</v>
      </c>
      <c r="D5271" t="s">
        <v>17</v>
      </c>
      <c r="E5271" t="s">
        <v>18</v>
      </c>
      <c r="F5271" t="s">
        <v>19</v>
      </c>
      <c r="G5271" t="s">
        <v>20</v>
      </c>
      <c r="H5271" t="s">
        <v>377</v>
      </c>
      <c r="I5271" t="s">
        <v>22</v>
      </c>
      <c r="M5271" t="s">
        <v>2031</v>
      </c>
      <c r="N5271" t="s">
        <v>24</v>
      </c>
      <c r="O5271" s="1">
        <v>41025.487129629626</v>
      </c>
    </row>
    <row r="5272" spans="1:15" x14ac:dyDescent="0.35">
      <c r="A5272" t="s">
        <v>327</v>
      </c>
      <c r="B5272" t="s">
        <v>25</v>
      </c>
      <c r="C5272">
        <v>969522</v>
      </c>
      <c r="D5272" t="s">
        <v>17</v>
      </c>
      <c r="E5272" t="s">
        <v>18</v>
      </c>
      <c r="I5272" t="s">
        <v>22</v>
      </c>
      <c r="N5272" t="s">
        <v>24</v>
      </c>
      <c r="O5272" s="1">
        <v>41026.289490740739</v>
      </c>
    </row>
    <row r="5273" spans="1:15" x14ac:dyDescent="0.35">
      <c r="A5273" t="s">
        <v>500</v>
      </c>
      <c r="B5273" t="s">
        <v>25</v>
      </c>
      <c r="C5273">
        <v>615726</v>
      </c>
      <c r="D5273" t="s">
        <v>17</v>
      </c>
      <c r="E5273" t="s">
        <v>18</v>
      </c>
      <c r="F5273" t="s">
        <v>34</v>
      </c>
      <c r="G5273" t="s">
        <v>20</v>
      </c>
      <c r="H5273" t="s">
        <v>2183</v>
      </c>
      <c r="I5273" t="s">
        <v>22</v>
      </c>
      <c r="K5273" t="s">
        <v>462</v>
      </c>
      <c r="M5273" t="s">
        <v>2184</v>
      </c>
      <c r="N5273" t="s">
        <v>24</v>
      </c>
      <c r="O5273" s="1">
        <v>41026.753148148149</v>
      </c>
    </row>
    <row r="5274" spans="1:15" x14ac:dyDescent="0.35">
      <c r="A5274" t="s">
        <v>221</v>
      </c>
      <c r="B5274" t="s">
        <v>25</v>
      </c>
      <c r="C5274">
        <v>80234</v>
      </c>
      <c r="D5274" t="s">
        <v>17</v>
      </c>
      <c r="E5274" t="s">
        <v>18</v>
      </c>
      <c r="F5274" t="s">
        <v>19</v>
      </c>
      <c r="I5274" t="s">
        <v>22</v>
      </c>
      <c r="N5274" t="s">
        <v>24</v>
      </c>
      <c r="O5274" s="1">
        <v>41026.760196759256</v>
      </c>
    </row>
    <row r="5275" spans="1:15" x14ac:dyDescent="0.35">
      <c r="A5275" t="s">
        <v>15</v>
      </c>
      <c r="B5275" t="s">
        <v>16</v>
      </c>
      <c r="C5275">
        <v>747356</v>
      </c>
      <c r="D5275" t="s">
        <v>17</v>
      </c>
      <c r="E5275" t="s">
        <v>18</v>
      </c>
      <c r="F5275" t="s">
        <v>34</v>
      </c>
      <c r="G5275" t="s">
        <v>20</v>
      </c>
      <c r="H5275" t="s">
        <v>2394</v>
      </c>
      <c r="I5275" t="s">
        <v>22</v>
      </c>
      <c r="M5275" t="s">
        <v>2395</v>
      </c>
      <c r="N5275" t="s">
        <v>24</v>
      </c>
      <c r="O5275" s="1">
        <v>41027.493946759256</v>
      </c>
    </row>
    <row r="5276" spans="1:15" x14ac:dyDescent="0.35">
      <c r="A5276" t="s">
        <v>221</v>
      </c>
      <c r="B5276" t="s">
        <v>25</v>
      </c>
      <c r="C5276">
        <v>58287</v>
      </c>
      <c r="D5276" t="s">
        <v>17</v>
      </c>
      <c r="E5276" t="s">
        <v>18</v>
      </c>
      <c r="F5276" t="s">
        <v>34</v>
      </c>
      <c r="G5276" t="s">
        <v>27</v>
      </c>
      <c r="H5276" t="s">
        <v>28</v>
      </c>
      <c r="I5276" t="s">
        <v>144</v>
      </c>
      <c r="M5276" t="s">
        <v>890</v>
      </c>
      <c r="N5276" t="s">
        <v>34</v>
      </c>
      <c r="O5276" s="1">
        <v>41027.583090277774</v>
      </c>
    </row>
    <row r="5277" spans="1:15" x14ac:dyDescent="0.35">
      <c r="A5277" t="s">
        <v>560</v>
      </c>
      <c r="B5277" t="s">
        <v>25</v>
      </c>
      <c r="C5277">
        <v>137548</v>
      </c>
      <c r="D5277" t="s">
        <v>17</v>
      </c>
      <c r="E5277" t="s">
        <v>18</v>
      </c>
      <c r="F5277" t="s">
        <v>19</v>
      </c>
      <c r="G5277" t="s">
        <v>27</v>
      </c>
      <c r="H5277" t="s">
        <v>624</v>
      </c>
      <c r="I5277" t="s">
        <v>144</v>
      </c>
      <c r="K5277" t="s">
        <v>926</v>
      </c>
      <c r="M5277" t="s">
        <v>1192</v>
      </c>
      <c r="N5277" t="s">
        <v>24</v>
      </c>
      <c r="O5277" s="1">
        <v>41027.589895833335</v>
      </c>
    </row>
    <row r="5278" spans="1:15" x14ac:dyDescent="0.35">
      <c r="A5278" t="s">
        <v>560</v>
      </c>
      <c r="B5278" t="s">
        <v>25</v>
      </c>
      <c r="C5278">
        <v>385582</v>
      </c>
      <c r="D5278" t="s">
        <v>17</v>
      </c>
      <c r="E5278" t="s">
        <v>18</v>
      </c>
      <c r="F5278" t="s">
        <v>19</v>
      </c>
      <c r="G5278" t="s">
        <v>20</v>
      </c>
      <c r="H5278" t="s">
        <v>624</v>
      </c>
      <c r="I5278" t="s">
        <v>144</v>
      </c>
      <c r="K5278" t="s">
        <v>926</v>
      </c>
      <c r="M5278" t="s">
        <v>1767</v>
      </c>
      <c r="N5278" t="s">
        <v>24</v>
      </c>
      <c r="O5278" s="1">
        <v>41027.636840277781</v>
      </c>
    </row>
    <row r="5279" spans="1:15" x14ac:dyDescent="0.35">
      <c r="A5279" t="s">
        <v>560</v>
      </c>
      <c r="B5279" t="s">
        <v>25</v>
      </c>
      <c r="C5279">
        <v>90703</v>
      </c>
      <c r="D5279" t="s">
        <v>17</v>
      </c>
      <c r="E5279" t="s">
        <v>18</v>
      </c>
      <c r="F5279" t="s">
        <v>19</v>
      </c>
      <c r="G5279" t="s">
        <v>27</v>
      </c>
      <c r="H5279" t="s">
        <v>624</v>
      </c>
      <c r="I5279" t="s">
        <v>144</v>
      </c>
      <c r="K5279" t="s">
        <v>926</v>
      </c>
      <c r="M5279" t="s">
        <v>1047</v>
      </c>
      <c r="N5279" t="s">
        <v>24</v>
      </c>
      <c r="O5279" s="1">
        <v>41027.639652777776</v>
      </c>
    </row>
    <row r="5280" spans="1:15" x14ac:dyDescent="0.35">
      <c r="A5280" t="s">
        <v>560</v>
      </c>
      <c r="B5280" t="s">
        <v>16</v>
      </c>
      <c r="C5280">
        <v>115119</v>
      </c>
      <c r="D5280" t="s">
        <v>17</v>
      </c>
      <c r="E5280" t="s">
        <v>18</v>
      </c>
      <c r="F5280" t="s">
        <v>19</v>
      </c>
      <c r="H5280" t="s">
        <v>624</v>
      </c>
      <c r="I5280" t="s">
        <v>144</v>
      </c>
      <c r="K5280" t="s">
        <v>195</v>
      </c>
      <c r="N5280" t="s">
        <v>24</v>
      </c>
      <c r="O5280" s="1">
        <v>41027.642268518517</v>
      </c>
    </row>
    <row r="5281" spans="1:15" x14ac:dyDescent="0.35">
      <c r="A5281" t="s">
        <v>15</v>
      </c>
      <c r="B5281" t="s">
        <v>25</v>
      </c>
      <c r="C5281">
        <v>788624</v>
      </c>
      <c r="D5281" t="s">
        <v>17</v>
      </c>
      <c r="E5281" t="s">
        <v>18</v>
      </c>
      <c r="F5281" t="s">
        <v>19</v>
      </c>
      <c r="G5281" t="s">
        <v>20</v>
      </c>
      <c r="H5281" t="s">
        <v>2442</v>
      </c>
      <c r="I5281" t="s">
        <v>22</v>
      </c>
      <c r="N5281" t="s">
        <v>24</v>
      </c>
      <c r="O5281" s="1">
        <v>41027.680752314816</v>
      </c>
    </row>
    <row r="5282" spans="1:15" x14ac:dyDescent="0.35">
      <c r="A5282" t="s">
        <v>560</v>
      </c>
      <c r="B5282" t="s">
        <v>25</v>
      </c>
      <c r="C5282">
        <v>304433</v>
      </c>
      <c r="D5282" t="s">
        <v>17</v>
      </c>
      <c r="E5282" t="s">
        <v>18</v>
      </c>
      <c r="F5282" t="s">
        <v>19</v>
      </c>
      <c r="G5282" t="s">
        <v>20</v>
      </c>
      <c r="H5282" t="s">
        <v>239</v>
      </c>
      <c r="I5282" t="s">
        <v>22</v>
      </c>
      <c r="K5282" t="s">
        <v>195</v>
      </c>
      <c r="N5282" t="s">
        <v>24</v>
      </c>
      <c r="O5282" s="1">
        <v>41027.703923611109</v>
      </c>
    </row>
    <row r="5283" spans="1:15" x14ac:dyDescent="0.35">
      <c r="A5283" t="s">
        <v>560</v>
      </c>
      <c r="B5283" t="s">
        <v>25</v>
      </c>
      <c r="C5283">
        <v>638563</v>
      </c>
      <c r="D5283" t="s">
        <v>17</v>
      </c>
      <c r="E5283" t="s">
        <v>18</v>
      </c>
      <c r="F5283" t="s">
        <v>19</v>
      </c>
      <c r="G5283" t="s">
        <v>20</v>
      </c>
      <c r="H5283" t="s">
        <v>2229</v>
      </c>
      <c r="I5283" t="s">
        <v>22</v>
      </c>
      <c r="N5283" t="s">
        <v>24</v>
      </c>
      <c r="O5283" s="1">
        <v>41028.279374999998</v>
      </c>
    </row>
    <row r="5284" spans="1:15" x14ac:dyDescent="0.35">
      <c r="A5284" t="s">
        <v>15</v>
      </c>
      <c r="B5284" t="s">
        <v>25</v>
      </c>
      <c r="C5284">
        <v>435162</v>
      </c>
      <c r="D5284" t="s">
        <v>17</v>
      </c>
      <c r="E5284" t="s">
        <v>18</v>
      </c>
      <c r="F5284" t="s">
        <v>19</v>
      </c>
      <c r="G5284" t="s">
        <v>20</v>
      </c>
      <c r="I5284" t="s">
        <v>22</v>
      </c>
      <c r="N5284" t="s">
        <v>24</v>
      </c>
      <c r="O5284" s="1">
        <v>41028.670416666668</v>
      </c>
    </row>
    <row r="5285" spans="1:15" x14ac:dyDescent="0.35">
      <c r="A5285" t="s">
        <v>972</v>
      </c>
      <c r="B5285" t="s">
        <v>25</v>
      </c>
      <c r="C5285">
        <v>270666</v>
      </c>
      <c r="D5285" t="s">
        <v>17</v>
      </c>
      <c r="E5285" t="s">
        <v>18</v>
      </c>
      <c r="F5285" t="s">
        <v>19</v>
      </c>
      <c r="G5285" t="s">
        <v>20</v>
      </c>
      <c r="H5285" t="s">
        <v>234</v>
      </c>
      <c r="I5285" t="s">
        <v>22</v>
      </c>
      <c r="K5285" t="s">
        <v>250</v>
      </c>
      <c r="L5285">
        <v>1958</v>
      </c>
      <c r="M5285" t="s">
        <v>1491</v>
      </c>
      <c r="N5285" t="s">
        <v>24</v>
      </c>
      <c r="O5285" s="1">
        <v>41028.724722222221</v>
      </c>
    </row>
    <row r="5286" spans="1:15" x14ac:dyDescent="0.35">
      <c r="A5286" t="s">
        <v>327</v>
      </c>
      <c r="B5286" t="s">
        <v>25</v>
      </c>
      <c r="C5286">
        <v>343638</v>
      </c>
      <c r="D5286" t="s">
        <v>17</v>
      </c>
      <c r="E5286" t="s">
        <v>18</v>
      </c>
      <c r="F5286" t="s">
        <v>19</v>
      </c>
      <c r="G5286" t="s">
        <v>20</v>
      </c>
      <c r="I5286" t="s">
        <v>22</v>
      </c>
      <c r="J5286">
        <v>638</v>
      </c>
      <c r="N5286" t="s">
        <v>24</v>
      </c>
      <c r="O5286" s="1">
        <v>41028.865023148152</v>
      </c>
    </row>
    <row r="5287" spans="1:15" x14ac:dyDescent="0.35">
      <c r="A5287" t="s">
        <v>15</v>
      </c>
      <c r="B5287" t="s">
        <v>25</v>
      </c>
      <c r="C5287">
        <v>717416</v>
      </c>
      <c r="D5287" t="s">
        <v>17</v>
      </c>
      <c r="E5287" t="s">
        <v>18</v>
      </c>
      <c r="F5287" t="s">
        <v>19</v>
      </c>
      <c r="G5287" t="s">
        <v>20</v>
      </c>
      <c r="H5287" t="s">
        <v>2361</v>
      </c>
      <c r="I5287" t="s">
        <v>22</v>
      </c>
      <c r="K5287" t="s">
        <v>195</v>
      </c>
      <c r="N5287" t="s">
        <v>24</v>
      </c>
      <c r="O5287" s="1">
        <v>41028.892581018517</v>
      </c>
    </row>
    <row r="5288" spans="1:15" x14ac:dyDescent="0.35">
      <c r="A5288" t="s">
        <v>500</v>
      </c>
      <c r="B5288" t="s">
        <v>25</v>
      </c>
      <c r="C5288">
        <v>53514</v>
      </c>
      <c r="D5288" t="s">
        <v>17</v>
      </c>
      <c r="E5288" t="s">
        <v>18</v>
      </c>
      <c r="F5288" t="s">
        <v>19</v>
      </c>
      <c r="G5288" t="s">
        <v>27</v>
      </c>
      <c r="I5288" t="s">
        <v>22</v>
      </c>
      <c r="N5288" t="s">
        <v>167</v>
      </c>
      <c r="O5288" s="1">
        <v>41029.618449074071</v>
      </c>
    </row>
    <row r="5289" spans="1:15" x14ac:dyDescent="0.35">
      <c r="A5289" t="s">
        <v>59</v>
      </c>
      <c r="B5289" t="s">
        <v>25</v>
      </c>
      <c r="C5289">
        <v>28478</v>
      </c>
      <c r="D5289" t="s">
        <v>17</v>
      </c>
      <c r="E5289" t="s">
        <v>18</v>
      </c>
      <c r="I5289" t="s">
        <v>22</v>
      </c>
      <c r="N5289" t="s">
        <v>24</v>
      </c>
      <c r="O5289" s="1">
        <v>41029.657581018517</v>
      </c>
    </row>
    <row r="5290" spans="1:15" x14ac:dyDescent="0.35">
      <c r="A5290" t="s">
        <v>15</v>
      </c>
      <c r="B5290" t="s">
        <v>25</v>
      </c>
      <c r="C5290">
        <v>791955</v>
      </c>
      <c r="D5290" t="s">
        <v>17</v>
      </c>
      <c r="E5290" t="s">
        <v>18</v>
      </c>
      <c r="F5290" t="s">
        <v>19</v>
      </c>
      <c r="I5290" t="s">
        <v>22</v>
      </c>
      <c r="N5290" t="s">
        <v>24</v>
      </c>
      <c r="O5290" s="1">
        <v>41029.867488425924</v>
      </c>
    </row>
    <row r="5291" spans="1:15" x14ac:dyDescent="0.35">
      <c r="A5291" t="s">
        <v>327</v>
      </c>
      <c r="B5291" t="s">
        <v>16</v>
      </c>
      <c r="C5291">
        <v>98515</v>
      </c>
      <c r="D5291" t="s">
        <v>17</v>
      </c>
      <c r="E5291" t="s">
        <v>18</v>
      </c>
      <c r="F5291" t="s">
        <v>19</v>
      </c>
      <c r="G5291" t="s">
        <v>27</v>
      </c>
      <c r="H5291" t="s">
        <v>358</v>
      </c>
      <c r="I5291" t="s">
        <v>22</v>
      </c>
      <c r="L5291">
        <v>1953</v>
      </c>
      <c r="N5291" t="s">
        <v>24</v>
      </c>
      <c r="O5291" s="1">
        <v>41030.346909722219</v>
      </c>
    </row>
    <row r="5292" spans="1:15" x14ac:dyDescent="0.35">
      <c r="A5292" t="s">
        <v>15</v>
      </c>
      <c r="B5292" t="s">
        <v>16</v>
      </c>
      <c r="C5292">
        <v>113405</v>
      </c>
      <c r="D5292" t="s">
        <v>17</v>
      </c>
      <c r="E5292" t="s">
        <v>18</v>
      </c>
      <c r="F5292" t="s">
        <v>19</v>
      </c>
      <c r="I5292" t="s">
        <v>22</v>
      </c>
      <c r="N5292" t="s">
        <v>24</v>
      </c>
      <c r="O5292" s="1">
        <v>41030.416828703703</v>
      </c>
    </row>
    <row r="5293" spans="1:15" x14ac:dyDescent="0.35">
      <c r="A5293" t="s">
        <v>15</v>
      </c>
      <c r="B5293" t="s">
        <v>16</v>
      </c>
      <c r="C5293">
        <v>205530</v>
      </c>
      <c r="D5293" t="s">
        <v>17</v>
      </c>
      <c r="E5293" t="s">
        <v>18</v>
      </c>
      <c r="F5293" t="s">
        <v>19</v>
      </c>
      <c r="G5293" t="s">
        <v>20</v>
      </c>
      <c r="H5293" t="s">
        <v>234</v>
      </c>
      <c r="I5293" t="s">
        <v>144</v>
      </c>
      <c r="M5293" t="s">
        <v>1362</v>
      </c>
      <c r="N5293" t="s">
        <v>24</v>
      </c>
      <c r="O5293" s="1">
        <v>41030.453657407408</v>
      </c>
    </row>
    <row r="5294" spans="1:15" x14ac:dyDescent="0.35">
      <c r="A5294" t="s">
        <v>972</v>
      </c>
      <c r="B5294" t="s">
        <v>25</v>
      </c>
      <c r="C5294">
        <v>342350</v>
      </c>
      <c r="D5294" t="s">
        <v>17</v>
      </c>
      <c r="E5294" t="s">
        <v>18</v>
      </c>
      <c r="F5294" t="s">
        <v>19</v>
      </c>
      <c r="G5294" t="s">
        <v>20</v>
      </c>
      <c r="H5294" t="s">
        <v>1663</v>
      </c>
      <c r="I5294" t="s">
        <v>22</v>
      </c>
      <c r="K5294" t="s">
        <v>552</v>
      </c>
      <c r="N5294" t="s">
        <v>24</v>
      </c>
      <c r="O5294" s="1">
        <v>41030.803182870368</v>
      </c>
    </row>
    <row r="5295" spans="1:15" ht="232" x14ac:dyDescent="0.35">
      <c r="A5295" t="s">
        <v>500</v>
      </c>
      <c r="B5295" t="s">
        <v>25</v>
      </c>
      <c r="C5295">
        <v>704875</v>
      </c>
      <c r="D5295" t="s">
        <v>17</v>
      </c>
      <c r="E5295" t="s">
        <v>18</v>
      </c>
      <c r="F5295" t="s">
        <v>34</v>
      </c>
      <c r="G5295" t="s">
        <v>20</v>
      </c>
      <c r="H5295" t="s">
        <v>89</v>
      </c>
      <c r="I5295" t="s">
        <v>22</v>
      </c>
      <c r="K5295" t="s">
        <v>2338</v>
      </c>
      <c r="M5295" s="3" t="s">
        <v>2339</v>
      </c>
      <c r="N5295" t="s">
        <v>24</v>
      </c>
      <c r="O5295" s="1">
        <v>41030.867025462961</v>
      </c>
    </row>
    <row r="5296" spans="1:15" x14ac:dyDescent="0.35">
      <c r="A5296" t="s">
        <v>221</v>
      </c>
      <c r="B5296" t="s">
        <v>25</v>
      </c>
      <c r="C5296">
        <v>20666</v>
      </c>
      <c r="D5296" t="s">
        <v>17</v>
      </c>
      <c r="E5296" t="s">
        <v>18</v>
      </c>
      <c r="F5296" t="s">
        <v>19</v>
      </c>
      <c r="G5296" t="s">
        <v>27</v>
      </c>
      <c r="H5296" t="s">
        <v>589</v>
      </c>
      <c r="I5296" t="s">
        <v>22</v>
      </c>
      <c r="L5296">
        <v>1947</v>
      </c>
      <c r="M5296" t="s">
        <v>590</v>
      </c>
      <c r="N5296" t="s">
        <v>24</v>
      </c>
      <c r="O5296" s="1">
        <v>41031.537048611113</v>
      </c>
    </row>
    <row r="5297" spans="1:15" x14ac:dyDescent="0.35">
      <c r="A5297" t="s">
        <v>221</v>
      </c>
      <c r="B5297" t="s">
        <v>16</v>
      </c>
      <c r="C5297">
        <v>25116</v>
      </c>
      <c r="D5297" t="s">
        <v>17</v>
      </c>
      <c r="E5297" t="s">
        <v>18</v>
      </c>
      <c r="F5297" t="s">
        <v>19</v>
      </c>
      <c r="G5297" t="s">
        <v>27</v>
      </c>
      <c r="H5297" t="s">
        <v>647</v>
      </c>
      <c r="I5297" t="s">
        <v>22</v>
      </c>
      <c r="M5297" t="s">
        <v>648</v>
      </c>
      <c r="N5297" t="s">
        <v>34</v>
      </c>
      <c r="O5297" s="1">
        <v>41031.852430555555</v>
      </c>
    </row>
    <row r="5298" spans="1:15" x14ac:dyDescent="0.35">
      <c r="A5298" t="s">
        <v>1381</v>
      </c>
      <c r="B5298" t="s">
        <v>25</v>
      </c>
      <c r="C5298">
        <v>225991</v>
      </c>
      <c r="D5298" t="s">
        <v>17</v>
      </c>
      <c r="E5298" t="s">
        <v>18</v>
      </c>
      <c r="F5298" t="s">
        <v>19</v>
      </c>
      <c r="G5298" t="s">
        <v>20</v>
      </c>
      <c r="H5298" t="s">
        <v>689</v>
      </c>
      <c r="I5298" t="s">
        <v>22</v>
      </c>
      <c r="K5298" t="s">
        <v>81</v>
      </c>
      <c r="M5298" t="s">
        <v>1402</v>
      </c>
      <c r="N5298" t="s">
        <v>24</v>
      </c>
      <c r="O5298" s="1">
        <v>41032.387662037036</v>
      </c>
    </row>
    <row r="5299" spans="1:15" x14ac:dyDescent="0.35">
      <c r="A5299" t="s">
        <v>15</v>
      </c>
      <c r="B5299" t="s">
        <v>25</v>
      </c>
      <c r="C5299">
        <v>830969</v>
      </c>
      <c r="D5299" t="s">
        <v>17</v>
      </c>
      <c r="E5299" t="s">
        <v>18</v>
      </c>
      <c r="F5299" t="s">
        <v>19</v>
      </c>
      <c r="G5299" t="s">
        <v>20</v>
      </c>
      <c r="H5299" t="s">
        <v>2527</v>
      </c>
      <c r="I5299" t="s">
        <v>22</v>
      </c>
      <c r="M5299" t="s">
        <v>2528</v>
      </c>
      <c r="N5299" t="s">
        <v>24</v>
      </c>
      <c r="O5299" s="1">
        <v>41032.743831018517</v>
      </c>
    </row>
    <row r="5300" spans="1:15" x14ac:dyDescent="0.35">
      <c r="A5300" t="s">
        <v>186</v>
      </c>
      <c r="B5300" t="s">
        <v>1112</v>
      </c>
      <c r="C5300">
        <v>517622</v>
      </c>
      <c r="D5300" t="s">
        <v>17</v>
      </c>
      <c r="E5300" t="s">
        <v>18</v>
      </c>
      <c r="F5300" t="s">
        <v>19</v>
      </c>
      <c r="I5300" t="s">
        <v>22</v>
      </c>
      <c r="N5300" t="s">
        <v>24</v>
      </c>
      <c r="O5300" s="1">
        <v>41032.771111111113</v>
      </c>
    </row>
    <row r="5301" spans="1:15" x14ac:dyDescent="0.35">
      <c r="A5301" t="s">
        <v>560</v>
      </c>
      <c r="B5301" t="s">
        <v>25</v>
      </c>
      <c r="C5301">
        <v>139041</v>
      </c>
      <c r="D5301" t="s">
        <v>17</v>
      </c>
      <c r="E5301" t="s">
        <v>18</v>
      </c>
      <c r="F5301" t="s">
        <v>19</v>
      </c>
      <c r="G5301" t="s">
        <v>27</v>
      </c>
      <c r="H5301" t="s">
        <v>689</v>
      </c>
      <c r="I5301" t="s">
        <v>22</v>
      </c>
      <c r="K5301" t="s">
        <v>195</v>
      </c>
      <c r="M5301" t="s">
        <v>1200</v>
      </c>
      <c r="N5301" t="s">
        <v>24</v>
      </c>
      <c r="O5301" s="1">
        <v>41033.856099537035</v>
      </c>
    </row>
    <row r="5302" spans="1:15" x14ac:dyDescent="0.35">
      <c r="A5302" t="s">
        <v>15</v>
      </c>
      <c r="B5302" t="s">
        <v>25</v>
      </c>
      <c r="C5302">
        <v>477916</v>
      </c>
      <c r="D5302" t="s">
        <v>17</v>
      </c>
      <c r="E5302" t="s">
        <v>18</v>
      </c>
      <c r="F5302" t="s">
        <v>19</v>
      </c>
      <c r="I5302" t="s">
        <v>22</v>
      </c>
      <c r="N5302" t="s">
        <v>24</v>
      </c>
      <c r="O5302" s="1">
        <v>41034.115439814814</v>
      </c>
    </row>
    <row r="5303" spans="1:15" x14ac:dyDescent="0.35">
      <c r="A5303" t="s">
        <v>327</v>
      </c>
      <c r="B5303" t="s">
        <v>25</v>
      </c>
      <c r="C5303">
        <v>10214</v>
      </c>
      <c r="D5303" t="s">
        <v>17</v>
      </c>
      <c r="E5303" t="s">
        <v>18</v>
      </c>
      <c r="F5303" t="s">
        <v>19</v>
      </c>
      <c r="G5303" t="s">
        <v>27</v>
      </c>
      <c r="H5303" t="s">
        <v>174</v>
      </c>
      <c r="I5303" t="s">
        <v>63</v>
      </c>
      <c r="K5303" t="s">
        <v>188</v>
      </c>
      <c r="M5303" t="s">
        <v>430</v>
      </c>
      <c r="N5303" t="s">
        <v>24</v>
      </c>
      <c r="O5303" s="1">
        <v>41034.339004629626</v>
      </c>
    </row>
    <row r="5304" spans="1:15" x14ac:dyDescent="0.35">
      <c r="A5304" t="s">
        <v>327</v>
      </c>
      <c r="B5304" t="s">
        <v>25</v>
      </c>
      <c r="C5304">
        <v>274519</v>
      </c>
      <c r="D5304" t="s">
        <v>17</v>
      </c>
      <c r="E5304" t="s">
        <v>18</v>
      </c>
      <c r="F5304" t="s">
        <v>19</v>
      </c>
      <c r="G5304" t="s">
        <v>20</v>
      </c>
      <c r="H5304" t="s">
        <v>174</v>
      </c>
      <c r="I5304" t="s">
        <v>144</v>
      </c>
      <c r="M5304" t="s">
        <v>1505</v>
      </c>
      <c r="N5304" t="s">
        <v>24</v>
      </c>
      <c r="O5304" s="1">
        <v>41034.361759259256</v>
      </c>
    </row>
    <row r="5305" spans="1:15" x14ac:dyDescent="0.35">
      <c r="A5305" t="s">
        <v>15</v>
      </c>
      <c r="B5305" t="s">
        <v>25</v>
      </c>
      <c r="C5305">
        <v>609972</v>
      </c>
      <c r="D5305" t="s">
        <v>17</v>
      </c>
      <c r="E5305" t="s">
        <v>18</v>
      </c>
      <c r="F5305" t="s">
        <v>19</v>
      </c>
      <c r="G5305" t="s">
        <v>20</v>
      </c>
      <c r="H5305" t="s">
        <v>174</v>
      </c>
      <c r="I5305" t="s">
        <v>144</v>
      </c>
      <c r="M5305" t="s">
        <v>1577</v>
      </c>
      <c r="N5305" t="s">
        <v>24</v>
      </c>
      <c r="O5305" s="1">
        <v>41034.367164351854</v>
      </c>
    </row>
    <row r="5306" spans="1:15" x14ac:dyDescent="0.35">
      <c r="A5306" t="s">
        <v>15</v>
      </c>
      <c r="B5306" t="s">
        <v>25</v>
      </c>
      <c r="C5306">
        <v>310684</v>
      </c>
      <c r="D5306" t="s">
        <v>17</v>
      </c>
      <c r="E5306" t="s">
        <v>18</v>
      </c>
      <c r="F5306" t="s">
        <v>19</v>
      </c>
      <c r="G5306" t="s">
        <v>20</v>
      </c>
      <c r="H5306" t="s">
        <v>174</v>
      </c>
      <c r="I5306" t="s">
        <v>144</v>
      </c>
      <c r="K5306" t="s">
        <v>81</v>
      </c>
      <c r="M5306" t="s">
        <v>1577</v>
      </c>
      <c r="N5306" t="s">
        <v>24</v>
      </c>
      <c r="O5306" s="1">
        <v>41034.374363425923</v>
      </c>
    </row>
    <row r="5307" spans="1:15" x14ac:dyDescent="0.35">
      <c r="A5307" t="s">
        <v>327</v>
      </c>
      <c r="B5307" t="s">
        <v>25</v>
      </c>
      <c r="C5307">
        <v>918995</v>
      </c>
      <c r="D5307" t="s">
        <v>17</v>
      </c>
      <c r="E5307" t="s">
        <v>18</v>
      </c>
      <c r="F5307" t="s">
        <v>34</v>
      </c>
      <c r="G5307" t="s">
        <v>20</v>
      </c>
      <c r="H5307" t="s">
        <v>1210</v>
      </c>
      <c r="I5307" t="s">
        <v>22</v>
      </c>
      <c r="N5307" t="s">
        <v>24</v>
      </c>
      <c r="O5307" s="1">
        <v>41034.449745370373</v>
      </c>
    </row>
    <row r="5308" spans="1:15" x14ac:dyDescent="0.35">
      <c r="A5308" t="s">
        <v>221</v>
      </c>
      <c r="B5308" t="s">
        <v>25</v>
      </c>
      <c r="C5308">
        <v>14244</v>
      </c>
      <c r="D5308" t="s">
        <v>17</v>
      </c>
      <c r="E5308" t="s">
        <v>18</v>
      </c>
      <c r="F5308" t="s">
        <v>19</v>
      </c>
      <c r="G5308" t="s">
        <v>27</v>
      </c>
      <c r="H5308" t="s">
        <v>28</v>
      </c>
      <c r="I5308" t="s">
        <v>114</v>
      </c>
      <c r="M5308" t="s">
        <v>496</v>
      </c>
      <c r="N5308" t="s">
        <v>167</v>
      </c>
      <c r="O5308" s="1">
        <v>41034.595532407409</v>
      </c>
    </row>
    <row r="5309" spans="1:15" x14ac:dyDescent="0.35">
      <c r="A5309" t="s">
        <v>221</v>
      </c>
      <c r="B5309" t="s">
        <v>16</v>
      </c>
      <c r="C5309">
        <v>21145</v>
      </c>
      <c r="D5309" t="s">
        <v>17</v>
      </c>
      <c r="E5309" t="s">
        <v>18</v>
      </c>
      <c r="F5309" t="s">
        <v>19</v>
      </c>
      <c r="G5309" t="s">
        <v>27</v>
      </c>
      <c r="H5309" t="s">
        <v>592</v>
      </c>
      <c r="I5309" t="s">
        <v>22</v>
      </c>
      <c r="K5309" t="s">
        <v>139</v>
      </c>
      <c r="M5309" t="s">
        <v>599</v>
      </c>
      <c r="N5309" t="s">
        <v>167</v>
      </c>
      <c r="O5309" s="1">
        <v>41034.619398148148</v>
      </c>
    </row>
    <row r="5310" spans="1:15" x14ac:dyDescent="0.35">
      <c r="A5310" t="s">
        <v>500</v>
      </c>
      <c r="B5310" t="s">
        <v>16</v>
      </c>
      <c r="C5310">
        <v>58113</v>
      </c>
      <c r="D5310" t="s">
        <v>17</v>
      </c>
      <c r="E5310" t="s">
        <v>18</v>
      </c>
      <c r="F5310" t="s">
        <v>96</v>
      </c>
      <c r="G5310" t="s">
        <v>27</v>
      </c>
      <c r="H5310" t="s">
        <v>254</v>
      </c>
      <c r="I5310" t="s">
        <v>22</v>
      </c>
      <c r="N5310" t="s">
        <v>24</v>
      </c>
      <c r="O5310" s="1">
        <v>41034.779930555553</v>
      </c>
    </row>
    <row r="5311" spans="1:15" x14ac:dyDescent="0.35">
      <c r="A5311" t="s">
        <v>500</v>
      </c>
      <c r="B5311" t="s">
        <v>25</v>
      </c>
      <c r="C5311">
        <v>570263</v>
      </c>
      <c r="D5311" t="s">
        <v>17</v>
      </c>
      <c r="E5311" t="s">
        <v>18</v>
      </c>
      <c r="F5311" t="s">
        <v>34</v>
      </c>
      <c r="G5311" t="s">
        <v>20</v>
      </c>
      <c r="I5311" t="s">
        <v>22</v>
      </c>
      <c r="K5311" t="s">
        <v>168</v>
      </c>
      <c r="N5311" t="s">
        <v>24</v>
      </c>
      <c r="O5311" s="1">
        <v>41034.882523148146</v>
      </c>
    </row>
    <row r="5312" spans="1:15" x14ac:dyDescent="0.35">
      <c r="A5312" t="s">
        <v>15</v>
      </c>
      <c r="B5312" t="s">
        <v>25</v>
      </c>
      <c r="C5312">
        <v>808010</v>
      </c>
      <c r="D5312" t="s">
        <v>17</v>
      </c>
      <c r="E5312" t="s">
        <v>18</v>
      </c>
      <c r="F5312" t="s">
        <v>19</v>
      </c>
      <c r="H5312" t="s">
        <v>286</v>
      </c>
      <c r="I5312" t="s">
        <v>22</v>
      </c>
      <c r="N5312" t="s">
        <v>24</v>
      </c>
      <c r="O5312" s="1">
        <v>41035.590856481482</v>
      </c>
    </row>
    <row r="5313" spans="1:15" x14ac:dyDescent="0.35">
      <c r="A5313" t="s">
        <v>560</v>
      </c>
      <c r="B5313" t="s">
        <v>25</v>
      </c>
      <c r="C5313">
        <v>76089</v>
      </c>
      <c r="D5313" t="s">
        <v>17</v>
      </c>
      <c r="E5313" t="s">
        <v>18</v>
      </c>
      <c r="F5313" t="s">
        <v>19</v>
      </c>
      <c r="G5313" t="s">
        <v>27</v>
      </c>
      <c r="H5313" t="s">
        <v>138</v>
      </c>
      <c r="I5313" t="s">
        <v>144</v>
      </c>
      <c r="K5313" t="s">
        <v>195</v>
      </c>
      <c r="N5313" t="s">
        <v>24</v>
      </c>
      <c r="O5313" s="1">
        <v>41036.508344907408</v>
      </c>
    </row>
    <row r="5314" spans="1:15" x14ac:dyDescent="0.35">
      <c r="A5314" t="s">
        <v>560</v>
      </c>
      <c r="B5314" t="s">
        <v>25</v>
      </c>
      <c r="C5314">
        <v>93422</v>
      </c>
      <c r="D5314" t="s">
        <v>17</v>
      </c>
      <c r="E5314" t="s">
        <v>18</v>
      </c>
      <c r="F5314" t="s">
        <v>19</v>
      </c>
      <c r="G5314" t="s">
        <v>27</v>
      </c>
      <c r="H5314" t="s">
        <v>156</v>
      </c>
      <c r="I5314" t="s">
        <v>22</v>
      </c>
      <c r="J5314">
        <v>0.46</v>
      </c>
      <c r="K5314" t="s">
        <v>195</v>
      </c>
      <c r="M5314" t="s">
        <v>1064</v>
      </c>
      <c r="N5314" t="s">
        <v>24</v>
      </c>
      <c r="O5314" s="1">
        <v>41036.670775462961</v>
      </c>
    </row>
    <row r="5315" spans="1:15" x14ac:dyDescent="0.35">
      <c r="A5315" t="s">
        <v>560</v>
      </c>
      <c r="B5315" t="s">
        <v>16</v>
      </c>
      <c r="C5315">
        <v>57350</v>
      </c>
      <c r="D5315" t="s">
        <v>17</v>
      </c>
      <c r="E5315" t="s">
        <v>18</v>
      </c>
      <c r="F5315" t="s">
        <v>19</v>
      </c>
      <c r="G5315" t="s">
        <v>27</v>
      </c>
      <c r="H5315" t="s">
        <v>156</v>
      </c>
      <c r="I5315" t="s">
        <v>22</v>
      </c>
      <c r="J5315">
        <v>460</v>
      </c>
      <c r="K5315" t="s">
        <v>195</v>
      </c>
      <c r="N5315" t="s">
        <v>24</v>
      </c>
      <c r="O5315" s="1">
        <v>41036.704282407409</v>
      </c>
    </row>
    <row r="5316" spans="1:15" x14ac:dyDescent="0.35">
      <c r="A5316" t="s">
        <v>560</v>
      </c>
      <c r="B5316" t="s">
        <v>16</v>
      </c>
      <c r="C5316">
        <v>334334</v>
      </c>
      <c r="D5316" t="s">
        <v>17</v>
      </c>
      <c r="E5316" t="s">
        <v>18</v>
      </c>
      <c r="F5316" t="s">
        <v>19</v>
      </c>
      <c r="G5316" t="s">
        <v>20</v>
      </c>
      <c r="H5316" t="s">
        <v>745</v>
      </c>
      <c r="I5316" t="s">
        <v>22</v>
      </c>
      <c r="J5316" t="s">
        <v>636</v>
      </c>
      <c r="K5316" t="s">
        <v>195</v>
      </c>
      <c r="L5316" t="s">
        <v>1620</v>
      </c>
      <c r="M5316" t="s">
        <v>1621</v>
      </c>
      <c r="N5316" t="s">
        <v>24</v>
      </c>
      <c r="O5316" s="1">
        <v>41037.009837962964</v>
      </c>
    </row>
    <row r="5317" spans="1:15" x14ac:dyDescent="0.35">
      <c r="A5317" t="s">
        <v>15</v>
      </c>
      <c r="B5317" t="s">
        <v>25</v>
      </c>
      <c r="C5317">
        <v>565187</v>
      </c>
      <c r="D5317" t="s">
        <v>17</v>
      </c>
      <c r="E5317" t="s">
        <v>18</v>
      </c>
      <c r="F5317" t="s">
        <v>19</v>
      </c>
      <c r="G5317" t="s">
        <v>20</v>
      </c>
      <c r="H5317" t="s">
        <v>88</v>
      </c>
      <c r="I5317" t="s">
        <v>22</v>
      </c>
      <c r="K5317" t="s">
        <v>315</v>
      </c>
      <c r="N5317" t="s">
        <v>24</v>
      </c>
      <c r="O5317" s="1">
        <v>41037.352488425924</v>
      </c>
    </row>
    <row r="5318" spans="1:15" x14ac:dyDescent="0.35">
      <c r="A5318" t="s">
        <v>15</v>
      </c>
      <c r="B5318" t="s">
        <v>16</v>
      </c>
      <c r="C5318" t="s">
        <v>2899</v>
      </c>
      <c r="D5318" t="s">
        <v>17</v>
      </c>
      <c r="E5318" t="s">
        <v>18</v>
      </c>
      <c r="F5318" t="s">
        <v>34</v>
      </c>
      <c r="G5318" t="s">
        <v>20</v>
      </c>
      <c r="H5318" t="s">
        <v>2900</v>
      </c>
      <c r="I5318" t="s">
        <v>22</v>
      </c>
      <c r="K5318" t="s">
        <v>197</v>
      </c>
      <c r="M5318" t="s">
        <v>2901</v>
      </c>
      <c r="N5318" t="s">
        <v>24</v>
      </c>
      <c r="O5318" s="1">
        <v>41037.490023148152</v>
      </c>
    </row>
    <row r="5319" spans="1:15" x14ac:dyDescent="0.35">
      <c r="A5319" t="s">
        <v>15</v>
      </c>
      <c r="B5319" t="s">
        <v>16</v>
      </c>
      <c r="C5319">
        <v>702020</v>
      </c>
      <c r="D5319" t="s">
        <v>17</v>
      </c>
      <c r="E5319" t="s">
        <v>18</v>
      </c>
      <c r="G5319" t="s">
        <v>20</v>
      </c>
      <c r="H5319" t="s">
        <v>234</v>
      </c>
      <c r="I5319" t="s">
        <v>114</v>
      </c>
      <c r="N5319" t="s">
        <v>24</v>
      </c>
      <c r="O5319" s="1">
        <v>41037.707604166666</v>
      </c>
    </row>
    <row r="5320" spans="1:15" x14ac:dyDescent="0.35">
      <c r="A5320" t="s">
        <v>314</v>
      </c>
      <c r="B5320" t="s">
        <v>16</v>
      </c>
      <c r="C5320">
        <v>45821</v>
      </c>
      <c r="D5320" t="s">
        <v>17</v>
      </c>
      <c r="E5320" t="s">
        <v>18</v>
      </c>
      <c r="H5320" t="s">
        <v>56</v>
      </c>
      <c r="I5320" t="s">
        <v>22</v>
      </c>
      <c r="N5320" t="s">
        <v>34</v>
      </c>
      <c r="O5320" s="1">
        <v>41037.885694444441</v>
      </c>
    </row>
    <row r="5321" spans="1:15" x14ac:dyDescent="0.35">
      <c r="A5321" t="s">
        <v>15</v>
      </c>
      <c r="B5321" t="s">
        <v>25</v>
      </c>
      <c r="C5321">
        <v>57115</v>
      </c>
      <c r="D5321" t="s">
        <v>17</v>
      </c>
      <c r="E5321" t="s">
        <v>18</v>
      </c>
      <c r="I5321" t="s">
        <v>22</v>
      </c>
      <c r="N5321" t="s">
        <v>24</v>
      </c>
      <c r="O5321" s="1">
        <v>41038.593854166669</v>
      </c>
    </row>
    <row r="5322" spans="1:15" x14ac:dyDescent="0.35">
      <c r="A5322" t="s">
        <v>972</v>
      </c>
      <c r="B5322" t="s">
        <v>25</v>
      </c>
      <c r="C5322">
        <v>458906</v>
      </c>
      <c r="D5322" t="s">
        <v>17</v>
      </c>
      <c r="E5322" t="s">
        <v>18</v>
      </c>
      <c r="F5322" t="s">
        <v>19</v>
      </c>
      <c r="G5322" t="s">
        <v>20</v>
      </c>
      <c r="H5322" t="s">
        <v>1932</v>
      </c>
      <c r="I5322" t="s">
        <v>22</v>
      </c>
      <c r="K5322" t="s">
        <v>139</v>
      </c>
      <c r="L5322" s="5">
        <v>196319641965</v>
      </c>
      <c r="M5322" t="s">
        <v>1933</v>
      </c>
      <c r="N5322" t="s">
        <v>24</v>
      </c>
      <c r="O5322" s="1">
        <v>41038.611956018518</v>
      </c>
    </row>
    <row r="5323" spans="1:15" x14ac:dyDescent="0.35">
      <c r="A5323" t="s">
        <v>15</v>
      </c>
      <c r="B5323" t="s">
        <v>25</v>
      </c>
      <c r="C5323">
        <v>794416</v>
      </c>
      <c r="D5323" t="s">
        <v>17</v>
      </c>
      <c r="E5323" t="s">
        <v>18</v>
      </c>
      <c r="F5323" t="s">
        <v>19</v>
      </c>
      <c r="I5323" t="s">
        <v>22</v>
      </c>
      <c r="N5323" t="s">
        <v>24</v>
      </c>
      <c r="O5323" s="1">
        <v>41038.631840277776</v>
      </c>
    </row>
    <row r="5324" spans="1:15" x14ac:dyDescent="0.35">
      <c r="A5324" t="s">
        <v>15</v>
      </c>
      <c r="B5324" t="s">
        <v>25</v>
      </c>
      <c r="C5324">
        <v>29591</v>
      </c>
      <c r="D5324" t="s">
        <v>17</v>
      </c>
      <c r="E5324" t="s">
        <v>18</v>
      </c>
      <c r="F5324" t="s">
        <v>19</v>
      </c>
      <c r="G5324" t="s">
        <v>27</v>
      </c>
      <c r="H5324" t="s">
        <v>234</v>
      </c>
      <c r="I5324" t="s">
        <v>22</v>
      </c>
      <c r="N5324" t="s">
        <v>24</v>
      </c>
      <c r="O5324" s="1">
        <v>41038.921909722223</v>
      </c>
    </row>
    <row r="5325" spans="1:15" x14ac:dyDescent="0.35">
      <c r="A5325" t="s">
        <v>15</v>
      </c>
      <c r="B5325" t="s">
        <v>16</v>
      </c>
      <c r="C5325">
        <v>420418</v>
      </c>
      <c r="D5325" t="s">
        <v>17</v>
      </c>
      <c r="E5325" t="s">
        <v>18</v>
      </c>
      <c r="F5325" t="s">
        <v>19</v>
      </c>
      <c r="H5325" t="s">
        <v>630</v>
      </c>
      <c r="I5325" t="s">
        <v>22</v>
      </c>
      <c r="N5325" t="s">
        <v>24</v>
      </c>
      <c r="O5325" s="1">
        <v>41038.930787037039</v>
      </c>
    </row>
    <row r="5326" spans="1:15" x14ac:dyDescent="0.35">
      <c r="A5326" t="s">
        <v>560</v>
      </c>
      <c r="B5326" t="s">
        <v>25</v>
      </c>
      <c r="C5326">
        <v>559786</v>
      </c>
      <c r="D5326" t="s">
        <v>17</v>
      </c>
      <c r="E5326" t="s">
        <v>18</v>
      </c>
      <c r="F5326" t="s">
        <v>19</v>
      </c>
      <c r="I5326" t="s">
        <v>22</v>
      </c>
      <c r="N5326" t="s">
        <v>24</v>
      </c>
      <c r="O5326" s="1">
        <v>41039.386319444442</v>
      </c>
    </row>
    <row r="5327" spans="1:15" x14ac:dyDescent="0.35">
      <c r="A5327" t="s">
        <v>15</v>
      </c>
      <c r="B5327" t="s">
        <v>25</v>
      </c>
      <c r="C5327">
        <v>671187</v>
      </c>
      <c r="D5327" t="s">
        <v>17</v>
      </c>
      <c r="E5327" t="s">
        <v>18</v>
      </c>
      <c r="F5327" t="s">
        <v>19</v>
      </c>
      <c r="I5327" t="s">
        <v>22</v>
      </c>
      <c r="K5327" t="s">
        <v>577</v>
      </c>
      <c r="N5327" t="s">
        <v>24</v>
      </c>
      <c r="O5327" s="1">
        <v>41039.494583333333</v>
      </c>
    </row>
    <row r="5328" spans="1:15" x14ac:dyDescent="0.35">
      <c r="A5328" t="s">
        <v>15</v>
      </c>
      <c r="B5328" t="s">
        <v>25</v>
      </c>
      <c r="C5328">
        <v>367220</v>
      </c>
      <c r="D5328" t="s">
        <v>17</v>
      </c>
      <c r="E5328" t="s">
        <v>18</v>
      </c>
      <c r="F5328" t="s">
        <v>19</v>
      </c>
      <c r="G5328" t="s">
        <v>20</v>
      </c>
      <c r="H5328" t="s">
        <v>234</v>
      </c>
      <c r="I5328" t="s">
        <v>144</v>
      </c>
      <c r="M5328" t="s">
        <v>1719</v>
      </c>
      <c r="N5328" t="s">
        <v>24</v>
      </c>
      <c r="O5328" s="1">
        <v>41039.80059027778</v>
      </c>
    </row>
    <row r="5329" spans="1:15" x14ac:dyDescent="0.35">
      <c r="A5329" t="s">
        <v>15</v>
      </c>
      <c r="B5329" t="s">
        <v>25</v>
      </c>
      <c r="C5329">
        <v>360996</v>
      </c>
      <c r="D5329" t="s">
        <v>17</v>
      </c>
      <c r="E5329" t="s">
        <v>18</v>
      </c>
      <c r="F5329" t="s">
        <v>19</v>
      </c>
      <c r="H5329" t="s">
        <v>56</v>
      </c>
      <c r="I5329" t="s">
        <v>22</v>
      </c>
      <c r="K5329" t="s">
        <v>81</v>
      </c>
      <c r="N5329" t="s">
        <v>24</v>
      </c>
      <c r="O5329" s="1">
        <v>41040.684861111113</v>
      </c>
    </row>
    <row r="5330" spans="1:15" x14ac:dyDescent="0.35">
      <c r="A5330" t="s">
        <v>186</v>
      </c>
      <c r="B5330" t="s">
        <v>25</v>
      </c>
      <c r="C5330">
        <v>17608</v>
      </c>
      <c r="D5330" t="s">
        <v>17</v>
      </c>
      <c r="E5330" t="s">
        <v>18</v>
      </c>
      <c r="F5330" t="s">
        <v>19</v>
      </c>
      <c r="G5330" t="s">
        <v>27</v>
      </c>
      <c r="H5330" t="s">
        <v>56</v>
      </c>
      <c r="I5330" t="s">
        <v>22</v>
      </c>
      <c r="K5330" t="s">
        <v>168</v>
      </c>
      <c r="N5330" t="s">
        <v>24</v>
      </c>
      <c r="O5330" s="1">
        <v>41040.690115740741</v>
      </c>
    </row>
    <row r="5331" spans="1:15" x14ac:dyDescent="0.35">
      <c r="A5331" t="s">
        <v>15</v>
      </c>
      <c r="B5331" t="s">
        <v>25</v>
      </c>
      <c r="C5331">
        <v>917533</v>
      </c>
      <c r="D5331" t="s">
        <v>17</v>
      </c>
      <c r="E5331" t="s">
        <v>18</v>
      </c>
      <c r="F5331" t="s">
        <v>19</v>
      </c>
      <c r="I5331" t="s">
        <v>22</v>
      </c>
      <c r="N5331" t="s">
        <v>24</v>
      </c>
      <c r="O5331" s="1">
        <v>41040.899328703701</v>
      </c>
    </row>
    <row r="5332" spans="1:15" x14ac:dyDescent="0.35">
      <c r="A5332" t="s">
        <v>15</v>
      </c>
      <c r="B5332" t="s">
        <v>16</v>
      </c>
      <c r="C5332" t="s">
        <v>2814</v>
      </c>
      <c r="D5332" t="s">
        <v>17</v>
      </c>
      <c r="E5332" t="s">
        <v>18</v>
      </c>
      <c r="F5332" t="s">
        <v>19</v>
      </c>
      <c r="G5332" t="s">
        <v>20</v>
      </c>
      <c r="H5332" t="s">
        <v>135</v>
      </c>
      <c r="I5332" t="s">
        <v>180</v>
      </c>
      <c r="K5332" t="s">
        <v>139</v>
      </c>
      <c r="N5332" t="s">
        <v>24</v>
      </c>
      <c r="O5332" s="1">
        <v>41040.934803240743</v>
      </c>
    </row>
    <row r="5333" spans="1:15" x14ac:dyDescent="0.35">
      <c r="A5333" t="s">
        <v>15</v>
      </c>
      <c r="B5333" t="s">
        <v>16</v>
      </c>
      <c r="C5333">
        <v>155962</v>
      </c>
      <c r="D5333" t="s">
        <v>17</v>
      </c>
      <c r="E5333" t="s">
        <v>18</v>
      </c>
      <c r="F5333" t="s">
        <v>34</v>
      </c>
      <c r="I5333" t="s">
        <v>22</v>
      </c>
      <c r="N5333" t="s">
        <v>24</v>
      </c>
      <c r="O5333" s="1">
        <v>41041.388761574075</v>
      </c>
    </row>
    <row r="5334" spans="1:15" x14ac:dyDescent="0.35">
      <c r="A5334" t="s">
        <v>15</v>
      </c>
      <c r="B5334" t="s">
        <v>25</v>
      </c>
      <c r="C5334">
        <v>29660</v>
      </c>
      <c r="D5334" t="s">
        <v>17</v>
      </c>
      <c r="E5334" t="s">
        <v>18</v>
      </c>
      <c r="F5334" t="s">
        <v>19</v>
      </c>
      <c r="G5334" t="s">
        <v>27</v>
      </c>
      <c r="H5334" t="s">
        <v>469</v>
      </c>
      <c r="I5334" t="s">
        <v>180</v>
      </c>
      <c r="N5334" t="s">
        <v>24</v>
      </c>
      <c r="O5334" s="1">
        <v>41041.609560185185</v>
      </c>
    </row>
    <row r="5335" spans="1:15" x14ac:dyDescent="0.35">
      <c r="A5335" t="s">
        <v>560</v>
      </c>
      <c r="B5335" t="s">
        <v>16</v>
      </c>
      <c r="C5335">
        <v>52257</v>
      </c>
      <c r="D5335" t="s">
        <v>17</v>
      </c>
      <c r="E5335" t="s">
        <v>18</v>
      </c>
      <c r="F5335" t="s">
        <v>19</v>
      </c>
      <c r="G5335" t="s">
        <v>27</v>
      </c>
      <c r="H5335" t="s">
        <v>624</v>
      </c>
      <c r="I5335" t="s">
        <v>144</v>
      </c>
      <c r="K5335" t="s">
        <v>195</v>
      </c>
      <c r="M5335" t="s">
        <v>850</v>
      </c>
      <c r="N5335" t="s">
        <v>24</v>
      </c>
      <c r="O5335" s="1">
        <v>41041.757222222222</v>
      </c>
    </row>
    <row r="5336" spans="1:15" x14ac:dyDescent="0.35">
      <c r="A5336" t="s">
        <v>314</v>
      </c>
      <c r="B5336" t="s">
        <v>16</v>
      </c>
      <c r="C5336">
        <v>23382</v>
      </c>
      <c r="D5336" t="s">
        <v>17</v>
      </c>
      <c r="E5336" t="s">
        <v>18</v>
      </c>
      <c r="F5336" t="s">
        <v>19</v>
      </c>
      <c r="G5336" t="s">
        <v>27</v>
      </c>
      <c r="H5336" t="s">
        <v>624</v>
      </c>
      <c r="I5336" t="s">
        <v>144</v>
      </c>
      <c r="K5336" t="s">
        <v>139</v>
      </c>
      <c r="M5336" t="s">
        <v>625</v>
      </c>
      <c r="N5336" t="s">
        <v>34</v>
      </c>
      <c r="O5336" s="1">
        <v>41041.760671296295</v>
      </c>
    </row>
    <row r="5337" spans="1:15" x14ac:dyDescent="0.35">
      <c r="A5337" t="s">
        <v>15</v>
      </c>
      <c r="B5337" t="s">
        <v>25</v>
      </c>
      <c r="C5337" t="s">
        <v>2837</v>
      </c>
      <c r="D5337" t="s">
        <v>17</v>
      </c>
      <c r="E5337" t="s">
        <v>18</v>
      </c>
      <c r="F5337" t="s">
        <v>19</v>
      </c>
      <c r="G5337" t="s">
        <v>20</v>
      </c>
      <c r="H5337" t="s">
        <v>377</v>
      </c>
      <c r="I5337" t="s">
        <v>22</v>
      </c>
      <c r="K5337" t="s">
        <v>139</v>
      </c>
      <c r="M5337" t="s">
        <v>2838</v>
      </c>
      <c r="N5337" t="s">
        <v>24</v>
      </c>
      <c r="O5337" s="1">
        <v>41042.610300925924</v>
      </c>
    </row>
    <row r="5338" spans="1:15" x14ac:dyDescent="0.35">
      <c r="A5338" t="s">
        <v>15</v>
      </c>
      <c r="B5338" t="s">
        <v>25</v>
      </c>
      <c r="C5338">
        <v>946453</v>
      </c>
      <c r="D5338" t="s">
        <v>17</v>
      </c>
      <c r="E5338" t="s">
        <v>18</v>
      </c>
      <c r="F5338" t="s">
        <v>19</v>
      </c>
      <c r="H5338" t="s">
        <v>161</v>
      </c>
      <c r="I5338" t="s">
        <v>22</v>
      </c>
      <c r="N5338" t="s">
        <v>24</v>
      </c>
      <c r="O5338" s="1">
        <v>41042.635567129626</v>
      </c>
    </row>
    <row r="5339" spans="1:15" x14ac:dyDescent="0.35">
      <c r="A5339" t="s">
        <v>221</v>
      </c>
      <c r="B5339" t="s">
        <v>25</v>
      </c>
      <c r="C5339">
        <v>199667</v>
      </c>
      <c r="D5339" t="s">
        <v>17</v>
      </c>
      <c r="E5339" t="s">
        <v>18</v>
      </c>
      <c r="F5339" t="s">
        <v>34</v>
      </c>
      <c r="G5339" t="s">
        <v>27</v>
      </c>
      <c r="H5339" t="s">
        <v>1346</v>
      </c>
      <c r="I5339" t="s">
        <v>22</v>
      </c>
      <c r="M5339" t="s">
        <v>1347</v>
      </c>
      <c r="N5339" t="s">
        <v>24</v>
      </c>
      <c r="O5339" s="1">
        <v>41042.646689814814</v>
      </c>
    </row>
    <row r="5340" spans="1:15" x14ac:dyDescent="0.35">
      <c r="A5340" t="s">
        <v>15</v>
      </c>
      <c r="B5340" t="s">
        <v>25</v>
      </c>
      <c r="C5340">
        <v>557418</v>
      </c>
      <c r="D5340" t="s">
        <v>17</v>
      </c>
      <c r="E5340" t="s">
        <v>18</v>
      </c>
      <c r="F5340" t="s">
        <v>19</v>
      </c>
      <c r="G5340" t="s">
        <v>20</v>
      </c>
      <c r="H5340" t="s">
        <v>2093</v>
      </c>
      <c r="I5340" t="s">
        <v>22</v>
      </c>
      <c r="K5340" t="s">
        <v>81</v>
      </c>
      <c r="M5340" t="s">
        <v>2094</v>
      </c>
      <c r="N5340" t="s">
        <v>167</v>
      </c>
      <c r="O5340" s="1">
        <v>41043.831006944441</v>
      </c>
    </row>
    <row r="5341" spans="1:15" x14ac:dyDescent="0.35">
      <c r="A5341" t="s">
        <v>15</v>
      </c>
      <c r="B5341" t="s">
        <v>25</v>
      </c>
      <c r="C5341" t="s">
        <v>2967</v>
      </c>
      <c r="D5341" t="s">
        <v>17</v>
      </c>
      <c r="E5341" t="s">
        <v>18</v>
      </c>
      <c r="F5341" t="s">
        <v>19</v>
      </c>
      <c r="I5341" t="s">
        <v>22</v>
      </c>
      <c r="N5341" t="s">
        <v>24</v>
      </c>
      <c r="O5341" s="1">
        <v>41043.893541666665</v>
      </c>
    </row>
    <row r="5342" spans="1:15" x14ac:dyDescent="0.35">
      <c r="A5342" t="s">
        <v>560</v>
      </c>
      <c r="B5342" t="s">
        <v>25</v>
      </c>
      <c r="C5342">
        <v>259293</v>
      </c>
      <c r="D5342" t="s">
        <v>17</v>
      </c>
      <c r="E5342" t="s">
        <v>18</v>
      </c>
      <c r="F5342" t="s">
        <v>19</v>
      </c>
      <c r="G5342" t="s">
        <v>20</v>
      </c>
      <c r="H5342" t="s">
        <v>1470</v>
      </c>
      <c r="I5342" t="s">
        <v>22</v>
      </c>
      <c r="K5342" t="s">
        <v>926</v>
      </c>
      <c r="L5342" t="s">
        <v>1471</v>
      </c>
      <c r="M5342" t="s">
        <v>1472</v>
      </c>
      <c r="N5342" t="s">
        <v>24</v>
      </c>
      <c r="O5342" s="1">
        <v>41044.591284722221</v>
      </c>
    </row>
    <row r="5343" spans="1:15" x14ac:dyDescent="0.35">
      <c r="A5343" t="s">
        <v>15</v>
      </c>
      <c r="B5343" t="s">
        <v>16</v>
      </c>
      <c r="C5343">
        <v>321450</v>
      </c>
      <c r="D5343" t="s">
        <v>17</v>
      </c>
      <c r="E5343" t="s">
        <v>18</v>
      </c>
      <c r="F5343" t="s">
        <v>96</v>
      </c>
      <c r="G5343" t="s">
        <v>20</v>
      </c>
      <c r="I5343" t="s">
        <v>22</v>
      </c>
      <c r="K5343" t="s">
        <v>195</v>
      </c>
      <c r="N5343" t="s">
        <v>24</v>
      </c>
      <c r="O5343" s="1">
        <v>41044.700474537036</v>
      </c>
    </row>
    <row r="5344" spans="1:15" x14ac:dyDescent="0.35">
      <c r="A5344" t="s">
        <v>15</v>
      </c>
      <c r="B5344" t="s">
        <v>16</v>
      </c>
      <c r="C5344">
        <v>350231</v>
      </c>
      <c r="D5344" t="s">
        <v>17</v>
      </c>
      <c r="E5344" t="s">
        <v>18</v>
      </c>
      <c r="F5344" t="s">
        <v>19</v>
      </c>
      <c r="G5344" t="s">
        <v>20</v>
      </c>
      <c r="H5344" t="s">
        <v>1674</v>
      </c>
      <c r="I5344" t="s">
        <v>22</v>
      </c>
      <c r="M5344" t="s">
        <v>1675</v>
      </c>
      <c r="N5344" t="s">
        <v>24</v>
      </c>
      <c r="O5344" s="1">
        <v>41046.493935185186</v>
      </c>
    </row>
    <row r="5345" spans="1:15" x14ac:dyDescent="0.35">
      <c r="A5345" t="s">
        <v>15</v>
      </c>
      <c r="B5345" t="s">
        <v>16</v>
      </c>
      <c r="C5345">
        <v>248334</v>
      </c>
      <c r="D5345" t="s">
        <v>17</v>
      </c>
      <c r="E5345" t="s">
        <v>18</v>
      </c>
      <c r="F5345" t="s">
        <v>19</v>
      </c>
      <c r="I5345" t="s">
        <v>22</v>
      </c>
      <c r="N5345" t="s">
        <v>24</v>
      </c>
      <c r="O5345" s="1">
        <v>41046.544293981482</v>
      </c>
    </row>
    <row r="5346" spans="1:15" x14ac:dyDescent="0.35">
      <c r="A5346" t="s">
        <v>15</v>
      </c>
      <c r="B5346" t="s">
        <v>25</v>
      </c>
      <c r="C5346">
        <v>165258</v>
      </c>
      <c r="D5346" t="s">
        <v>17</v>
      </c>
      <c r="E5346" t="s">
        <v>18</v>
      </c>
      <c r="F5346" t="s">
        <v>19</v>
      </c>
      <c r="I5346" t="s">
        <v>22</v>
      </c>
      <c r="N5346" t="s">
        <v>24</v>
      </c>
      <c r="O5346" s="1">
        <v>41047.52134259259</v>
      </c>
    </row>
    <row r="5347" spans="1:15" x14ac:dyDescent="0.35">
      <c r="A5347" t="s">
        <v>186</v>
      </c>
      <c r="B5347" t="s">
        <v>16</v>
      </c>
      <c r="C5347">
        <v>2665</v>
      </c>
      <c r="D5347" t="s">
        <v>17</v>
      </c>
      <c r="E5347" t="s">
        <v>18</v>
      </c>
      <c r="F5347" t="s">
        <v>34</v>
      </c>
      <c r="G5347" t="s">
        <v>27</v>
      </c>
      <c r="H5347" t="s">
        <v>187</v>
      </c>
      <c r="I5347" t="s">
        <v>22</v>
      </c>
      <c r="J5347">
        <v>454</v>
      </c>
      <c r="K5347" t="s">
        <v>139</v>
      </c>
      <c r="N5347" t="s">
        <v>24</v>
      </c>
      <c r="O5347" s="1">
        <v>41047.648587962962</v>
      </c>
    </row>
    <row r="5348" spans="1:15" x14ac:dyDescent="0.35">
      <c r="A5348" t="s">
        <v>327</v>
      </c>
      <c r="B5348" t="s">
        <v>25</v>
      </c>
      <c r="C5348" t="s">
        <v>2970</v>
      </c>
      <c r="D5348" t="s">
        <v>17</v>
      </c>
      <c r="E5348" t="s">
        <v>18</v>
      </c>
      <c r="F5348" t="s">
        <v>34</v>
      </c>
      <c r="G5348" t="s">
        <v>20</v>
      </c>
      <c r="H5348" t="s">
        <v>28</v>
      </c>
      <c r="I5348" t="s">
        <v>22</v>
      </c>
      <c r="K5348" t="s">
        <v>195</v>
      </c>
      <c r="M5348" t="s">
        <v>2971</v>
      </c>
      <c r="N5348" t="s">
        <v>24</v>
      </c>
      <c r="O5348" s="1">
        <v>41047.70952546296</v>
      </c>
    </row>
    <row r="5349" spans="1:15" x14ac:dyDescent="0.35">
      <c r="A5349" t="s">
        <v>15</v>
      </c>
      <c r="B5349" t="s">
        <v>25</v>
      </c>
      <c r="C5349">
        <v>467335</v>
      </c>
      <c r="D5349" t="s">
        <v>17</v>
      </c>
      <c r="E5349" t="s">
        <v>18</v>
      </c>
      <c r="I5349" t="s">
        <v>22</v>
      </c>
      <c r="N5349" t="s">
        <v>24</v>
      </c>
      <c r="O5349" s="1">
        <v>41047.719456018516</v>
      </c>
    </row>
    <row r="5350" spans="1:15" x14ac:dyDescent="0.35">
      <c r="A5350" t="s">
        <v>221</v>
      </c>
      <c r="B5350" t="s">
        <v>16</v>
      </c>
      <c r="C5350">
        <v>6500</v>
      </c>
      <c r="D5350" t="s">
        <v>17</v>
      </c>
      <c r="E5350" t="s">
        <v>18</v>
      </c>
      <c r="F5350" t="s">
        <v>19</v>
      </c>
      <c r="H5350" t="s">
        <v>35</v>
      </c>
      <c r="I5350" t="s">
        <v>22</v>
      </c>
      <c r="N5350" t="s">
        <v>34</v>
      </c>
      <c r="O5350" s="1">
        <v>41047.804756944446</v>
      </c>
    </row>
    <row r="5351" spans="1:15" x14ac:dyDescent="0.35">
      <c r="A5351" t="s">
        <v>221</v>
      </c>
      <c r="B5351" t="s">
        <v>16</v>
      </c>
      <c r="C5351">
        <v>332636</v>
      </c>
      <c r="D5351" t="s">
        <v>17</v>
      </c>
      <c r="E5351" t="s">
        <v>18</v>
      </c>
      <c r="F5351" t="s">
        <v>19</v>
      </c>
      <c r="G5351" t="s">
        <v>27</v>
      </c>
      <c r="H5351" t="s">
        <v>98</v>
      </c>
      <c r="I5351" t="s">
        <v>144</v>
      </c>
      <c r="K5351" t="s">
        <v>139</v>
      </c>
      <c r="N5351" t="s">
        <v>34</v>
      </c>
      <c r="O5351" s="1">
        <v>41047.962268518517</v>
      </c>
    </row>
    <row r="5352" spans="1:15" x14ac:dyDescent="0.35">
      <c r="A5352" t="s">
        <v>560</v>
      </c>
      <c r="B5352" t="s">
        <v>25</v>
      </c>
      <c r="C5352">
        <v>137537</v>
      </c>
      <c r="D5352" t="s">
        <v>17</v>
      </c>
      <c r="E5352" t="s">
        <v>18</v>
      </c>
      <c r="F5352" t="s">
        <v>34</v>
      </c>
      <c r="I5352" t="s">
        <v>22</v>
      </c>
      <c r="N5352" t="s">
        <v>24</v>
      </c>
      <c r="O5352" s="1">
        <v>41048.335196759261</v>
      </c>
    </row>
    <row r="5353" spans="1:15" x14ac:dyDescent="0.35">
      <c r="A5353" t="s">
        <v>15</v>
      </c>
      <c r="B5353" t="s">
        <v>25</v>
      </c>
      <c r="C5353">
        <v>574492</v>
      </c>
      <c r="D5353" t="s">
        <v>17</v>
      </c>
      <c r="E5353" t="s">
        <v>18</v>
      </c>
      <c r="F5353" t="s">
        <v>19</v>
      </c>
      <c r="G5353" t="s">
        <v>20</v>
      </c>
      <c r="H5353" t="s">
        <v>793</v>
      </c>
      <c r="I5353" t="s">
        <v>22</v>
      </c>
      <c r="J5353" t="s">
        <v>1268</v>
      </c>
      <c r="N5353" t="s">
        <v>24</v>
      </c>
      <c r="O5353" s="1">
        <v>41048.438692129632</v>
      </c>
    </row>
    <row r="5354" spans="1:15" x14ac:dyDescent="0.35">
      <c r="A5354" t="s">
        <v>15</v>
      </c>
      <c r="B5354" t="s">
        <v>25</v>
      </c>
      <c r="C5354">
        <v>479888</v>
      </c>
      <c r="D5354" t="s">
        <v>17</v>
      </c>
      <c r="E5354" t="s">
        <v>18</v>
      </c>
      <c r="F5354" t="s">
        <v>19</v>
      </c>
      <c r="G5354" t="s">
        <v>20</v>
      </c>
      <c r="I5354" t="s">
        <v>22</v>
      </c>
      <c r="N5354" t="s">
        <v>24</v>
      </c>
      <c r="O5354" s="1">
        <v>41049.51222222222</v>
      </c>
    </row>
    <row r="5355" spans="1:15" x14ac:dyDescent="0.35">
      <c r="A5355" t="s">
        <v>221</v>
      </c>
      <c r="B5355" t="s">
        <v>25</v>
      </c>
      <c r="C5355">
        <v>14384</v>
      </c>
      <c r="D5355" t="s">
        <v>17</v>
      </c>
      <c r="E5355" t="s">
        <v>18</v>
      </c>
      <c r="F5355" t="s">
        <v>34</v>
      </c>
      <c r="G5355" t="s">
        <v>27</v>
      </c>
      <c r="H5355" t="s">
        <v>28</v>
      </c>
      <c r="I5355" t="s">
        <v>426</v>
      </c>
      <c r="K5355" t="s">
        <v>168</v>
      </c>
      <c r="M5355" t="s">
        <v>497</v>
      </c>
      <c r="N5355" t="s">
        <v>34</v>
      </c>
      <c r="O5355" s="1">
        <v>41049.755196759259</v>
      </c>
    </row>
    <row r="5356" spans="1:15" x14ac:dyDescent="0.35">
      <c r="A5356" t="s">
        <v>560</v>
      </c>
      <c r="B5356" t="s">
        <v>25</v>
      </c>
      <c r="C5356">
        <v>456709</v>
      </c>
      <c r="D5356" t="s">
        <v>17</v>
      </c>
      <c r="E5356" t="s">
        <v>18</v>
      </c>
      <c r="F5356" t="s">
        <v>19</v>
      </c>
      <c r="G5356" t="s">
        <v>20</v>
      </c>
      <c r="H5356" t="s">
        <v>28</v>
      </c>
      <c r="I5356" t="s">
        <v>22</v>
      </c>
      <c r="K5356" t="s">
        <v>926</v>
      </c>
      <c r="M5356" t="s">
        <v>1927</v>
      </c>
      <c r="N5356" t="s">
        <v>24</v>
      </c>
      <c r="O5356" s="1">
        <v>41049.759340277778</v>
      </c>
    </row>
    <row r="5357" spans="1:15" x14ac:dyDescent="0.35">
      <c r="B5357" t="s">
        <v>1112</v>
      </c>
      <c r="C5357">
        <v>342496</v>
      </c>
      <c r="D5357" t="s">
        <v>17</v>
      </c>
      <c r="E5357" t="s">
        <v>18</v>
      </c>
      <c r="I5357" t="s">
        <v>22</v>
      </c>
      <c r="N5357" t="s">
        <v>24</v>
      </c>
      <c r="O5357" s="1">
        <v>41049.785416666666</v>
      </c>
    </row>
    <row r="5358" spans="1:15" x14ac:dyDescent="0.35">
      <c r="A5358" t="s">
        <v>186</v>
      </c>
      <c r="B5358" t="s">
        <v>25</v>
      </c>
      <c r="C5358">
        <v>25953</v>
      </c>
      <c r="D5358" t="s">
        <v>17</v>
      </c>
      <c r="E5358" t="s">
        <v>18</v>
      </c>
      <c r="F5358" t="s">
        <v>19</v>
      </c>
      <c r="G5358" t="s">
        <v>27</v>
      </c>
      <c r="I5358" t="s">
        <v>22</v>
      </c>
      <c r="N5358" t="s">
        <v>24</v>
      </c>
      <c r="O5358" s="1">
        <v>41049.869421296295</v>
      </c>
    </row>
    <row r="5359" spans="1:15" x14ac:dyDescent="0.35">
      <c r="A5359" t="s">
        <v>1381</v>
      </c>
      <c r="B5359" t="s">
        <v>25</v>
      </c>
      <c r="C5359">
        <v>441340</v>
      </c>
      <c r="D5359" t="s">
        <v>17</v>
      </c>
      <c r="E5359" t="s">
        <v>18</v>
      </c>
      <c r="F5359" t="s">
        <v>19</v>
      </c>
      <c r="H5359" t="s">
        <v>358</v>
      </c>
      <c r="I5359" t="s">
        <v>22</v>
      </c>
      <c r="J5359">
        <v>468</v>
      </c>
      <c r="K5359" t="s">
        <v>197</v>
      </c>
      <c r="L5359">
        <v>1963</v>
      </c>
      <c r="N5359" t="s">
        <v>24</v>
      </c>
      <c r="O5359" s="1">
        <v>41050.257800925923</v>
      </c>
    </row>
    <row r="5360" spans="1:15" x14ac:dyDescent="0.35">
      <c r="A5360" t="s">
        <v>15</v>
      </c>
      <c r="B5360" t="s">
        <v>25</v>
      </c>
      <c r="C5360">
        <v>912302</v>
      </c>
      <c r="D5360" t="s">
        <v>17</v>
      </c>
      <c r="E5360" t="s">
        <v>18</v>
      </c>
      <c r="F5360" t="s">
        <v>19</v>
      </c>
      <c r="G5360" t="s">
        <v>20</v>
      </c>
      <c r="H5360" t="s">
        <v>74</v>
      </c>
      <c r="I5360" t="s">
        <v>22</v>
      </c>
      <c r="L5360" t="s">
        <v>2689</v>
      </c>
      <c r="M5360" t="s">
        <v>2690</v>
      </c>
      <c r="N5360" t="s">
        <v>24</v>
      </c>
      <c r="O5360" s="1">
        <v>41050.382013888891</v>
      </c>
    </row>
    <row r="5361" spans="1:15" x14ac:dyDescent="0.35">
      <c r="A5361" t="s">
        <v>500</v>
      </c>
      <c r="B5361" t="s">
        <v>16</v>
      </c>
      <c r="C5361">
        <v>59390</v>
      </c>
      <c r="D5361" t="s">
        <v>17</v>
      </c>
      <c r="E5361" t="s">
        <v>18</v>
      </c>
      <c r="F5361" t="s">
        <v>19</v>
      </c>
      <c r="G5361" t="s">
        <v>27</v>
      </c>
      <c r="H5361" t="s">
        <v>89</v>
      </c>
      <c r="I5361" t="s">
        <v>144</v>
      </c>
      <c r="N5361" t="s">
        <v>24</v>
      </c>
      <c r="O5361" s="1">
        <v>41050.724687499998</v>
      </c>
    </row>
    <row r="5362" spans="1:15" x14ac:dyDescent="0.35">
      <c r="A5362" t="s">
        <v>327</v>
      </c>
      <c r="B5362" t="s">
        <v>25</v>
      </c>
      <c r="C5362">
        <v>23615</v>
      </c>
      <c r="D5362" t="s">
        <v>17</v>
      </c>
      <c r="E5362" t="s">
        <v>18</v>
      </c>
      <c r="F5362" t="s">
        <v>19</v>
      </c>
      <c r="G5362" t="s">
        <v>27</v>
      </c>
      <c r="H5362" t="s">
        <v>28</v>
      </c>
      <c r="N5362" t="s">
        <v>24</v>
      </c>
      <c r="O5362" s="1">
        <v>41050.728356481479</v>
      </c>
    </row>
    <row r="5363" spans="1:15" x14ac:dyDescent="0.35">
      <c r="A5363" t="s">
        <v>15</v>
      </c>
      <c r="B5363" t="s">
        <v>25</v>
      </c>
      <c r="C5363">
        <v>570673</v>
      </c>
      <c r="D5363" t="s">
        <v>17</v>
      </c>
      <c r="E5363" t="s">
        <v>18</v>
      </c>
      <c r="F5363" t="s">
        <v>19</v>
      </c>
      <c r="G5363" t="s">
        <v>20</v>
      </c>
      <c r="H5363" t="s">
        <v>2114</v>
      </c>
      <c r="I5363" t="s">
        <v>22</v>
      </c>
      <c r="N5363" t="s">
        <v>24</v>
      </c>
      <c r="O5363" s="1">
        <v>41051.843043981484</v>
      </c>
    </row>
    <row r="5364" spans="1:15" x14ac:dyDescent="0.35">
      <c r="A5364" t="s">
        <v>327</v>
      </c>
      <c r="B5364" t="s">
        <v>25</v>
      </c>
      <c r="C5364">
        <v>772331</v>
      </c>
      <c r="D5364" t="s">
        <v>17</v>
      </c>
      <c r="E5364" t="s">
        <v>18</v>
      </c>
      <c r="F5364" t="s">
        <v>34</v>
      </c>
      <c r="H5364" t="s">
        <v>2431</v>
      </c>
      <c r="I5364" t="s">
        <v>22</v>
      </c>
      <c r="N5364" t="s">
        <v>24</v>
      </c>
      <c r="O5364" s="1">
        <v>41052.513425925928</v>
      </c>
    </row>
    <row r="5365" spans="1:15" x14ac:dyDescent="0.35">
      <c r="A5365" t="s">
        <v>221</v>
      </c>
      <c r="B5365" t="s">
        <v>25</v>
      </c>
      <c r="C5365">
        <v>16734</v>
      </c>
      <c r="D5365" t="s">
        <v>17</v>
      </c>
      <c r="E5365" t="s">
        <v>18</v>
      </c>
      <c r="F5365" t="s">
        <v>19</v>
      </c>
      <c r="G5365" t="s">
        <v>27</v>
      </c>
      <c r="H5365" t="s">
        <v>156</v>
      </c>
      <c r="I5365" t="s">
        <v>22</v>
      </c>
      <c r="K5365" t="s">
        <v>81</v>
      </c>
      <c r="N5365" t="s">
        <v>167</v>
      </c>
      <c r="O5365" s="1">
        <v>41052.830520833333</v>
      </c>
    </row>
    <row r="5366" spans="1:15" x14ac:dyDescent="0.35">
      <c r="A5366" t="s">
        <v>15</v>
      </c>
      <c r="B5366" t="s">
        <v>16</v>
      </c>
      <c r="C5366">
        <v>448086</v>
      </c>
      <c r="D5366" t="s">
        <v>17</v>
      </c>
      <c r="E5366" t="s">
        <v>18</v>
      </c>
      <c r="I5366" t="s">
        <v>22</v>
      </c>
      <c r="N5366" t="s">
        <v>24</v>
      </c>
      <c r="O5366" s="1">
        <v>41053.726319444446</v>
      </c>
    </row>
    <row r="5367" spans="1:15" x14ac:dyDescent="0.35">
      <c r="A5367" t="s">
        <v>15</v>
      </c>
      <c r="B5367" t="s">
        <v>16</v>
      </c>
      <c r="C5367">
        <v>321138</v>
      </c>
      <c r="D5367" t="s">
        <v>17</v>
      </c>
      <c r="E5367" t="s">
        <v>18</v>
      </c>
      <c r="F5367" t="s">
        <v>19</v>
      </c>
      <c r="G5367" t="s">
        <v>20</v>
      </c>
      <c r="H5367" t="s">
        <v>761</v>
      </c>
      <c r="I5367" t="s">
        <v>22</v>
      </c>
      <c r="N5367" t="s">
        <v>24</v>
      </c>
      <c r="O5367" s="1">
        <v>41054.618344907409</v>
      </c>
    </row>
    <row r="5368" spans="1:15" x14ac:dyDescent="0.35">
      <c r="A5368" t="s">
        <v>221</v>
      </c>
      <c r="B5368" t="s">
        <v>25</v>
      </c>
      <c r="C5368">
        <v>13356</v>
      </c>
      <c r="D5368" t="s">
        <v>17</v>
      </c>
      <c r="E5368" t="s">
        <v>18</v>
      </c>
      <c r="F5368" t="s">
        <v>19</v>
      </c>
      <c r="G5368" t="s">
        <v>27</v>
      </c>
      <c r="H5368" t="s">
        <v>481</v>
      </c>
      <c r="I5368" t="s">
        <v>22</v>
      </c>
      <c r="K5368" t="s">
        <v>119</v>
      </c>
      <c r="M5368" t="s">
        <v>482</v>
      </c>
      <c r="N5368" t="s">
        <v>167</v>
      </c>
      <c r="O5368" s="1">
        <v>41055.507523148146</v>
      </c>
    </row>
    <row r="5369" spans="1:15" x14ac:dyDescent="0.35">
      <c r="A5369" t="s">
        <v>15</v>
      </c>
      <c r="B5369" t="s">
        <v>16</v>
      </c>
      <c r="C5369">
        <v>578568</v>
      </c>
      <c r="D5369" t="s">
        <v>17</v>
      </c>
      <c r="E5369" t="s">
        <v>18</v>
      </c>
      <c r="F5369" t="s">
        <v>19</v>
      </c>
      <c r="G5369" t="s">
        <v>20</v>
      </c>
      <c r="H5369" t="s">
        <v>234</v>
      </c>
      <c r="I5369" t="s">
        <v>144</v>
      </c>
      <c r="L5369">
        <v>1965</v>
      </c>
      <c r="M5369" t="s">
        <v>2120</v>
      </c>
      <c r="N5369" t="s">
        <v>24</v>
      </c>
      <c r="O5369" s="1">
        <v>41055.538599537038</v>
      </c>
    </row>
    <row r="5370" spans="1:15" x14ac:dyDescent="0.35">
      <c r="A5370" t="s">
        <v>15</v>
      </c>
      <c r="B5370" t="s">
        <v>16</v>
      </c>
      <c r="C5370">
        <v>372507</v>
      </c>
      <c r="D5370" t="s">
        <v>17</v>
      </c>
      <c r="E5370" t="s">
        <v>18</v>
      </c>
      <c r="F5370" t="s">
        <v>19</v>
      </c>
      <c r="G5370" t="s">
        <v>20</v>
      </c>
      <c r="H5370" t="s">
        <v>65</v>
      </c>
      <c r="I5370" t="s">
        <v>22</v>
      </c>
      <c r="N5370" t="s">
        <v>24</v>
      </c>
      <c r="O5370" s="1">
        <v>41055.644375000003</v>
      </c>
    </row>
    <row r="5371" spans="1:15" x14ac:dyDescent="0.35">
      <c r="A5371" t="s">
        <v>972</v>
      </c>
      <c r="B5371" t="s">
        <v>25</v>
      </c>
      <c r="C5371">
        <v>331648</v>
      </c>
      <c r="D5371" t="s">
        <v>17</v>
      </c>
      <c r="E5371" t="s">
        <v>18</v>
      </c>
      <c r="F5371" t="s">
        <v>19</v>
      </c>
      <c r="G5371" t="s">
        <v>20</v>
      </c>
      <c r="H5371" t="s">
        <v>254</v>
      </c>
      <c r="I5371" t="s">
        <v>180</v>
      </c>
      <c r="N5371" t="s">
        <v>24</v>
      </c>
      <c r="O5371" s="1">
        <v>41055.699363425927</v>
      </c>
    </row>
    <row r="5372" spans="1:15" x14ac:dyDescent="0.35">
      <c r="A5372" t="s">
        <v>95</v>
      </c>
      <c r="B5372" t="s">
        <v>25</v>
      </c>
      <c r="C5372">
        <v>3577</v>
      </c>
      <c r="D5372" t="s">
        <v>17</v>
      </c>
      <c r="E5372" t="s">
        <v>18</v>
      </c>
      <c r="F5372" t="s">
        <v>19</v>
      </c>
      <c r="G5372" t="s">
        <v>27</v>
      </c>
      <c r="H5372" t="s">
        <v>218</v>
      </c>
      <c r="I5372" t="s">
        <v>22</v>
      </c>
      <c r="N5372" t="s">
        <v>24</v>
      </c>
      <c r="O5372" s="1">
        <v>41056.540868055556</v>
      </c>
    </row>
    <row r="5373" spans="1:15" x14ac:dyDescent="0.35">
      <c r="A5373" t="s">
        <v>15</v>
      </c>
      <c r="B5373" t="s">
        <v>16</v>
      </c>
      <c r="C5373">
        <v>276901</v>
      </c>
      <c r="D5373" t="s">
        <v>17</v>
      </c>
      <c r="E5373" t="s">
        <v>18</v>
      </c>
      <c r="F5373" t="s">
        <v>96</v>
      </c>
      <c r="I5373" t="s">
        <v>22</v>
      </c>
      <c r="N5373" t="s">
        <v>24</v>
      </c>
      <c r="O5373" s="1">
        <v>41057.43409722222</v>
      </c>
    </row>
    <row r="5374" spans="1:15" x14ac:dyDescent="0.35">
      <c r="A5374" t="s">
        <v>15</v>
      </c>
      <c r="B5374" t="s">
        <v>25</v>
      </c>
      <c r="C5374">
        <v>661016</v>
      </c>
      <c r="D5374" t="s">
        <v>17</v>
      </c>
      <c r="E5374" t="s">
        <v>18</v>
      </c>
      <c r="F5374" t="s">
        <v>19</v>
      </c>
      <c r="G5374" t="s">
        <v>20</v>
      </c>
      <c r="H5374" t="s">
        <v>2256</v>
      </c>
      <c r="I5374" t="s">
        <v>472</v>
      </c>
      <c r="K5374" t="s">
        <v>1580</v>
      </c>
      <c r="N5374" t="s">
        <v>24</v>
      </c>
      <c r="O5374" s="1">
        <v>41057.517824074072</v>
      </c>
    </row>
    <row r="5375" spans="1:15" x14ac:dyDescent="0.35">
      <c r="A5375" t="s">
        <v>15</v>
      </c>
      <c r="B5375" t="s">
        <v>16</v>
      </c>
      <c r="C5375">
        <v>145571</v>
      </c>
      <c r="D5375" t="s">
        <v>17</v>
      </c>
      <c r="E5375" t="s">
        <v>18</v>
      </c>
      <c r="F5375" t="s">
        <v>19</v>
      </c>
      <c r="H5375" t="s">
        <v>258</v>
      </c>
      <c r="I5375" t="s">
        <v>22</v>
      </c>
      <c r="M5375" t="s">
        <v>1230</v>
      </c>
      <c r="N5375" t="s">
        <v>24</v>
      </c>
      <c r="O5375" s="1">
        <v>41057.56354166667</v>
      </c>
    </row>
    <row r="5376" spans="1:15" x14ac:dyDescent="0.35">
      <c r="A5376" t="s">
        <v>15</v>
      </c>
      <c r="B5376" t="s">
        <v>25</v>
      </c>
      <c r="C5376">
        <v>847697</v>
      </c>
      <c r="D5376" t="s">
        <v>17</v>
      </c>
      <c r="E5376" t="s">
        <v>18</v>
      </c>
      <c r="F5376" t="s">
        <v>19</v>
      </c>
      <c r="I5376" t="s">
        <v>22</v>
      </c>
      <c r="N5376" t="s">
        <v>24</v>
      </c>
      <c r="O5376" s="1">
        <v>41057.566747685189</v>
      </c>
    </row>
    <row r="5377" spans="1:15" x14ac:dyDescent="0.35">
      <c r="A5377" t="s">
        <v>314</v>
      </c>
      <c r="B5377" t="s">
        <v>25</v>
      </c>
      <c r="C5377">
        <v>27927</v>
      </c>
      <c r="D5377" t="s">
        <v>17</v>
      </c>
      <c r="E5377" t="s">
        <v>18</v>
      </c>
      <c r="F5377" t="s">
        <v>19</v>
      </c>
      <c r="G5377" t="s">
        <v>27</v>
      </c>
      <c r="H5377" t="s">
        <v>261</v>
      </c>
      <c r="I5377" t="s">
        <v>22</v>
      </c>
      <c r="K5377" t="s">
        <v>31</v>
      </c>
      <c r="N5377" t="s">
        <v>34</v>
      </c>
      <c r="O5377" s="1">
        <v>41057.598182870373</v>
      </c>
    </row>
    <row r="5378" spans="1:15" x14ac:dyDescent="0.35">
      <c r="A5378" t="s">
        <v>560</v>
      </c>
      <c r="B5378" t="s">
        <v>25</v>
      </c>
      <c r="C5378">
        <v>124132</v>
      </c>
      <c r="D5378" t="s">
        <v>17</v>
      </c>
      <c r="E5378" t="s">
        <v>18</v>
      </c>
      <c r="F5378" t="s">
        <v>19</v>
      </c>
      <c r="G5378" t="s">
        <v>27</v>
      </c>
      <c r="H5378" t="s">
        <v>1152</v>
      </c>
      <c r="I5378" t="s">
        <v>22</v>
      </c>
      <c r="N5378" t="s">
        <v>24</v>
      </c>
      <c r="O5378" s="1">
        <v>41057.603067129632</v>
      </c>
    </row>
    <row r="5379" spans="1:15" x14ac:dyDescent="0.35">
      <c r="A5379" t="s">
        <v>15</v>
      </c>
      <c r="B5379" t="s">
        <v>16</v>
      </c>
      <c r="C5379">
        <v>535380</v>
      </c>
      <c r="D5379" t="s">
        <v>17</v>
      </c>
      <c r="E5379" t="s">
        <v>18</v>
      </c>
      <c r="F5379" t="s">
        <v>19</v>
      </c>
      <c r="G5379" t="s">
        <v>20</v>
      </c>
      <c r="H5379" t="s">
        <v>388</v>
      </c>
      <c r="I5379" t="s">
        <v>180</v>
      </c>
      <c r="M5379" t="s">
        <v>2058</v>
      </c>
      <c r="N5379" t="s">
        <v>24</v>
      </c>
      <c r="O5379" s="1">
        <v>41057.620173611111</v>
      </c>
    </row>
    <row r="5380" spans="1:15" x14ac:dyDescent="0.35">
      <c r="A5380" t="s">
        <v>15</v>
      </c>
      <c r="B5380" t="s">
        <v>25</v>
      </c>
      <c r="C5380" t="s">
        <v>2883</v>
      </c>
      <c r="D5380" t="s">
        <v>17</v>
      </c>
      <c r="E5380" t="s">
        <v>18</v>
      </c>
      <c r="F5380" t="s">
        <v>19</v>
      </c>
      <c r="I5380" t="s">
        <v>22</v>
      </c>
      <c r="N5380" t="s">
        <v>24</v>
      </c>
      <c r="O5380" s="1">
        <v>41057.801087962966</v>
      </c>
    </row>
    <row r="5381" spans="1:15" x14ac:dyDescent="0.35">
      <c r="A5381" t="s">
        <v>15</v>
      </c>
      <c r="B5381" t="s">
        <v>16</v>
      </c>
      <c r="C5381">
        <v>474154</v>
      </c>
      <c r="D5381" t="s">
        <v>17</v>
      </c>
      <c r="E5381" t="s">
        <v>18</v>
      </c>
      <c r="F5381" t="s">
        <v>19</v>
      </c>
      <c r="H5381" t="s">
        <v>1962</v>
      </c>
      <c r="I5381" t="s">
        <v>144</v>
      </c>
      <c r="M5381" t="s">
        <v>1963</v>
      </c>
      <c r="N5381" t="s">
        <v>24</v>
      </c>
      <c r="O5381" s="1">
        <v>41058.959490740737</v>
      </c>
    </row>
    <row r="5382" spans="1:15" x14ac:dyDescent="0.35">
      <c r="A5382" t="s">
        <v>327</v>
      </c>
      <c r="B5382" t="s">
        <v>25</v>
      </c>
      <c r="C5382">
        <v>21180</v>
      </c>
      <c r="D5382" t="s">
        <v>17</v>
      </c>
      <c r="E5382" t="s">
        <v>18</v>
      </c>
      <c r="F5382" t="s">
        <v>96</v>
      </c>
      <c r="I5382" t="s">
        <v>22</v>
      </c>
      <c r="N5382" t="s">
        <v>24</v>
      </c>
      <c r="O5382" s="1">
        <v>41059.012442129628</v>
      </c>
    </row>
    <row r="5383" spans="1:15" x14ac:dyDescent="0.35">
      <c r="A5383" t="s">
        <v>15</v>
      </c>
      <c r="B5383" t="s">
        <v>25</v>
      </c>
      <c r="C5383">
        <v>420633</v>
      </c>
      <c r="D5383" t="s">
        <v>17</v>
      </c>
      <c r="E5383" t="s">
        <v>18</v>
      </c>
      <c r="H5383" t="s">
        <v>592</v>
      </c>
      <c r="I5383" t="s">
        <v>22</v>
      </c>
      <c r="N5383" t="s">
        <v>24</v>
      </c>
      <c r="O5383" s="1">
        <v>41059.486956018518</v>
      </c>
    </row>
    <row r="5384" spans="1:15" x14ac:dyDescent="0.35">
      <c r="A5384" t="s">
        <v>560</v>
      </c>
      <c r="B5384" t="s">
        <v>25</v>
      </c>
      <c r="C5384">
        <v>203649</v>
      </c>
      <c r="D5384" t="s">
        <v>17</v>
      </c>
      <c r="E5384" t="s">
        <v>18</v>
      </c>
      <c r="F5384" t="s">
        <v>19</v>
      </c>
      <c r="G5384" t="s">
        <v>20</v>
      </c>
      <c r="H5384" t="s">
        <v>239</v>
      </c>
      <c r="I5384" t="s">
        <v>22</v>
      </c>
      <c r="N5384" t="s">
        <v>24</v>
      </c>
      <c r="O5384" s="1">
        <v>41059.552708333336</v>
      </c>
    </row>
    <row r="5385" spans="1:15" x14ac:dyDescent="0.35">
      <c r="A5385" t="s">
        <v>560</v>
      </c>
      <c r="B5385" t="s">
        <v>25</v>
      </c>
      <c r="C5385">
        <v>723725</v>
      </c>
      <c r="D5385" t="s">
        <v>17</v>
      </c>
      <c r="E5385" t="s">
        <v>18</v>
      </c>
      <c r="F5385" t="s">
        <v>19</v>
      </c>
      <c r="G5385" t="s">
        <v>20</v>
      </c>
      <c r="H5385" t="s">
        <v>56</v>
      </c>
      <c r="I5385" t="s">
        <v>22</v>
      </c>
      <c r="K5385" t="s">
        <v>195</v>
      </c>
      <c r="N5385" t="s">
        <v>24</v>
      </c>
      <c r="O5385" s="1">
        <v>41059.770486111112</v>
      </c>
    </row>
    <row r="5386" spans="1:15" x14ac:dyDescent="0.35">
      <c r="A5386" t="s">
        <v>972</v>
      </c>
      <c r="B5386" t="s">
        <v>25</v>
      </c>
      <c r="C5386">
        <v>86703</v>
      </c>
      <c r="D5386" t="s">
        <v>17</v>
      </c>
      <c r="E5386" t="s">
        <v>18</v>
      </c>
      <c r="F5386" t="s">
        <v>19</v>
      </c>
      <c r="I5386" t="s">
        <v>114</v>
      </c>
      <c r="K5386" t="s">
        <v>139</v>
      </c>
      <c r="N5386" t="s">
        <v>24</v>
      </c>
      <c r="O5386" s="1">
        <v>41060.546446759261</v>
      </c>
    </row>
    <row r="5387" spans="1:15" x14ac:dyDescent="0.35">
      <c r="A5387" t="s">
        <v>560</v>
      </c>
      <c r="B5387" t="s">
        <v>25</v>
      </c>
      <c r="C5387">
        <v>263663</v>
      </c>
      <c r="D5387" t="s">
        <v>17</v>
      </c>
      <c r="E5387" t="s">
        <v>18</v>
      </c>
      <c r="F5387" t="s">
        <v>19</v>
      </c>
      <c r="G5387" t="s">
        <v>20</v>
      </c>
      <c r="I5387" t="s">
        <v>22</v>
      </c>
      <c r="N5387" t="s">
        <v>24</v>
      </c>
      <c r="O5387" s="1">
        <v>41060.716493055559</v>
      </c>
    </row>
    <row r="5388" spans="1:15" x14ac:dyDescent="0.35">
      <c r="A5388" t="s">
        <v>15</v>
      </c>
      <c r="B5388" t="s">
        <v>16</v>
      </c>
      <c r="C5388">
        <v>694492</v>
      </c>
      <c r="D5388" t="s">
        <v>17</v>
      </c>
      <c r="E5388" t="s">
        <v>18</v>
      </c>
      <c r="F5388" t="s">
        <v>34</v>
      </c>
      <c r="H5388" t="s">
        <v>2307</v>
      </c>
      <c r="I5388" t="s">
        <v>22</v>
      </c>
      <c r="M5388" t="s">
        <v>2308</v>
      </c>
      <c r="N5388" t="s">
        <v>24</v>
      </c>
      <c r="O5388" s="1">
        <v>41061.289131944446</v>
      </c>
    </row>
    <row r="5389" spans="1:15" x14ac:dyDescent="0.35">
      <c r="A5389" t="s">
        <v>327</v>
      </c>
      <c r="B5389" t="s">
        <v>25</v>
      </c>
      <c r="C5389">
        <v>493170</v>
      </c>
      <c r="D5389" t="s">
        <v>17</v>
      </c>
      <c r="E5389" t="s">
        <v>18</v>
      </c>
      <c r="F5389" t="s">
        <v>19</v>
      </c>
      <c r="I5389" t="s">
        <v>22</v>
      </c>
      <c r="N5389" t="s">
        <v>24</v>
      </c>
      <c r="O5389" s="1">
        <v>41061.341458333336</v>
      </c>
    </row>
    <row r="5390" spans="1:15" x14ac:dyDescent="0.35">
      <c r="A5390" t="s">
        <v>15</v>
      </c>
      <c r="B5390" t="s">
        <v>16</v>
      </c>
      <c r="C5390">
        <v>800639</v>
      </c>
      <c r="D5390" t="s">
        <v>17</v>
      </c>
      <c r="E5390" t="s">
        <v>18</v>
      </c>
      <c r="F5390" t="s">
        <v>96</v>
      </c>
      <c r="I5390" t="s">
        <v>22</v>
      </c>
      <c r="N5390" t="s">
        <v>24</v>
      </c>
      <c r="O5390" s="1">
        <v>41061.392523148148</v>
      </c>
    </row>
    <row r="5391" spans="1:15" x14ac:dyDescent="0.35">
      <c r="A5391" t="s">
        <v>221</v>
      </c>
      <c r="B5391" t="s">
        <v>25</v>
      </c>
      <c r="C5391">
        <v>23210</v>
      </c>
      <c r="D5391" t="s">
        <v>17</v>
      </c>
      <c r="E5391" t="s">
        <v>18</v>
      </c>
      <c r="F5391" t="s">
        <v>19</v>
      </c>
      <c r="G5391" t="s">
        <v>27</v>
      </c>
      <c r="H5391" t="s">
        <v>619</v>
      </c>
      <c r="I5391" t="s">
        <v>22</v>
      </c>
      <c r="M5391" t="s">
        <v>620</v>
      </c>
      <c r="N5391" t="s">
        <v>34</v>
      </c>
      <c r="O5391" s="1">
        <v>41061.67765046296</v>
      </c>
    </row>
    <row r="5392" spans="1:15" x14ac:dyDescent="0.35">
      <c r="A5392" t="s">
        <v>15</v>
      </c>
      <c r="B5392" t="s">
        <v>16</v>
      </c>
      <c r="C5392">
        <v>832121</v>
      </c>
      <c r="D5392" t="s">
        <v>17</v>
      </c>
      <c r="E5392" t="s">
        <v>18</v>
      </c>
      <c r="F5392" t="s">
        <v>96</v>
      </c>
      <c r="G5392" t="s">
        <v>20</v>
      </c>
      <c r="H5392" t="s">
        <v>156</v>
      </c>
      <c r="I5392" t="s">
        <v>22</v>
      </c>
      <c r="N5392" t="s">
        <v>24</v>
      </c>
      <c r="O5392" s="1">
        <v>41061.688923611109</v>
      </c>
    </row>
    <row r="5393" spans="1:15" x14ac:dyDescent="0.35">
      <c r="A5393" t="s">
        <v>15</v>
      </c>
      <c r="B5393" t="s">
        <v>25</v>
      </c>
      <c r="C5393">
        <v>337802</v>
      </c>
      <c r="D5393" t="s">
        <v>17</v>
      </c>
      <c r="E5393" t="s">
        <v>18</v>
      </c>
      <c r="I5393" t="s">
        <v>22</v>
      </c>
      <c r="N5393" t="s">
        <v>24</v>
      </c>
      <c r="O5393" s="1">
        <v>41061.735717592594</v>
      </c>
    </row>
    <row r="5394" spans="1:15" x14ac:dyDescent="0.35">
      <c r="A5394" t="s">
        <v>1381</v>
      </c>
      <c r="B5394" t="s">
        <v>25</v>
      </c>
      <c r="C5394">
        <v>424223</v>
      </c>
      <c r="D5394" t="s">
        <v>17</v>
      </c>
      <c r="E5394" t="s">
        <v>18</v>
      </c>
      <c r="F5394" t="s">
        <v>34</v>
      </c>
      <c r="G5394" t="s">
        <v>20</v>
      </c>
      <c r="H5394" t="s">
        <v>1860</v>
      </c>
      <c r="I5394" t="s">
        <v>22</v>
      </c>
      <c r="J5394">
        <v>468</v>
      </c>
      <c r="K5394" t="s">
        <v>197</v>
      </c>
      <c r="L5394">
        <v>1967</v>
      </c>
      <c r="M5394" t="s">
        <v>1861</v>
      </c>
      <c r="N5394" t="s">
        <v>24</v>
      </c>
      <c r="O5394" s="1">
        <v>41061.789988425924</v>
      </c>
    </row>
    <row r="5395" spans="1:15" x14ac:dyDescent="0.35">
      <c r="A5395" t="s">
        <v>327</v>
      </c>
      <c r="B5395" t="s">
        <v>16</v>
      </c>
      <c r="C5395">
        <v>124409</v>
      </c>
      <c r="D5395" t="s">
        <v>17</v>
      </c>
      <c r="E5395" t="s">
        <v>18</v>
      </c>
      <c r="F5395" t="s">
        <v>19</v>
      </c>
      <c r="G5395" t="s">
        <v>27</v>
      </c>
      <c r="H5395" t="s">
        <v>377</v>
      </c>
      <c r="I5395" t="s">
        <v>22</v>
      </c>
      <c r="M5395" t="s">
        <v>1157</v>
      </c>
      <c r="N5395" t="s">
        <v>24</v>
      </c>
      <c r="O5395" s="1">
        <v>41062.566574074073</v>
      </c>
    </row>
    <row r="5396" spans="1:15" x14ac:dyDescent="0.35">
      <c r="A5396" t="s">
        <v>221</v>
      </c>
      <c r="B5396" t="s">
        <v>25</v>
      </c>
      <c r="C5396">
        <v>333893</v>
      </c>
      <c r="D5396" t="s">
        <v>17</v>
      </c>
      <c r="E5396" t="s">
        <v>18</v>
      </c>
      <c r="F5396" t="s">
        <v>34</v>
      </c>
      <c r="G5396" t="s">
        <v>27</v>
      </c>
      <c r="H5396" t="s">
        <v>56</v>
      </c>
      <c r="I5396" t="s">
        <v>22</v>
      </c>
      <c r="K5396" t="s">
        <v>132</v>
      </c>
      <c r="M5396" t="s">
        <v>1617</v>
      </c>
      <c r="N5396" t="s">
        <v>34</v>
      </c>
      <c r="O5396" s="1">
        <v>41062.726620370369</v>
      </c>
    </row>
    <row r="5397" spans="1:15" x14ac:dyDescent="0.35">
      <c r="A5397" t="s">
        <v>314</v>
      </c>
      <c r="B5397" t="s">
        <v>25</v>
      </c>
      <c r="C5397">
        <v>9009</v>
      </c>
      <c r="D5397" t="s">
        <v>17</v>
      </c>
      <c r="E5397" t="s">
        <v>18</v>
      </c>
      <c r="F5397" t="s">
        <v>19</v>
      </c>
      <c r="G5397" t="s">
        <v>27</v>
      </c>
      <c r="H5397" t="s">
        <v>35</v>
      </c>
      <c r="I5397" t="s">
        <v>217</v>
      </c>
      <c r="J5397">
        <v>461</v>
      </c>
      <c r="K5397" t="s">
        <v>315</v>
      </c>
      <c r="N5397" t="s">
        <v>34</v>
      </c>
      <c r="O5397" s="1">
        <v>41062.891724537039</v>
      </c>
    </row>
    <row r="5398" spans="1:15" x14ac:dyDescent="0.35">
      <c r="A5398" t="s">
        <v>221</v>
      </c>
      <c r="B5398" t="s">
        <v>25</v>
      </c>
      <c r="C5398">
        <v>133001</v>
      </c>
      <c r="D5398" t="s">
        <v>17</v>
      </c>
      <c r="E5398" t="s">
        <v>18</v>
      </c>
      <c r="F5398" t="s">
        <v>19</v>
      </c>
      <c r="G5398" t="s">
        <v>27</v>
      </c>
      <c r="H5398" t="s">
        <v>172</v>
      </c>
      <c r="I5398" t="s">
        <v>144</v>
      </c>
      <c r="K5398" t="s">
        <v>195</v>
      </c>
      <c r="L5398" t="s">
        <v>1179</v>
      </c>
      <c r="M5398" t="s">
        <v>1180</v>
      </c>
      <c r="N5398" t="s">
        <v>167</v>
      </c>
      <c r="O5398" s="1">
        <v>41063.606435185182</v>
      </c>
    </row>
    <row r="5399" spans="1:15" x14ac:dyDescent="0.35">
      <c r="A5399" t="s">
        <v>560</v>
      </c>
      <c r="B5399" t="s">
        <v>25</v>
      </c>
      <c r="C5399">
        <v>284751</v>
      </c>
      <c r="D5399" t="s">
        <v>17</v>
      </c>
      <c r="E5399" t="s">
        <v>18</v>
      </c>
      <c r="F5399" t="s">
        <v>34</v>
      </c>
      <c r="G5399" t="s">
        <v>20</v>
      </c>
      <c r="H5399" t="s">
        <v>1534</v>
      </c>
      <c r="I5399" t="s">
        <v>22</v>
      </c>
      <c r="K5399" t="s">
        <v>195</v>
      </c>
      <c r="M5399" t="s">
        <v>1535</v>
      </c>
      <c r="N5399" t="s">
        <v>24</v>
      </c>
      <c r="O5399" s="1">
        <v>41063.664131944446</v>
      </c>
    </row>
    <row r="5400" spans="1:15" x14ac:dyDescent="0.35">
      <c r="A5400" t="s">
        <v>221</v>
      </c>
      <c r="B5400" t="s">
        <v>25</v>
      </c>
      <c r="C5400">
        <v>7463</v>
      </c>
      <c r="D5400" t="s">
        <v>17</v>
      </c>
      <c r="E5400" t="s">
        <v>18</v>
      </c>
      <c r="F5400" t="s">
        <v>19</v>
      </c>
      <c r="I5400" t="s">
        <v>22</v>
      </c>
      <c r="N5400" t="s">
        <v>34</v>
      </c>
      <c r="O5400" s="1">
        <v>41063.779305555552</v>
      </c>
    </row>
    <row r="5401" spans="1:15" x14ac:dyDescent="0.35">
      <c r="A5401" t="s">
        <v>1381</v>
      </c>
      <c r="B5401" t="s">
        <v>16</v>
      </c>
      <c r="C5401">
        <v>449942</v>
      </c>
      <c r="D5401" t="s">
        <v>17</v>
      </c>
      <c r="E5401" t="s">
        <v>18</v>
      </c>
      <c r="F5401" t="s">
        <v>19</v>
      </c>
      <c r="G5401" t="s">
        <v>20</v>
      </c>
      <c r="H5401" t="s">
        <v>373</v>
      </c>
      <c r="I5401" t="s">
        <v>114</v>
      </c>
      <c r="K5401" t="s">
        <v>197</v>
      </c>
      <c r="N5401" t="s">
        <v>24</v>
      </c>
      <c r="O5401" s="1">
        <v>41064.408101851855</v>
      </c>
    </row>
    <row r="5402" spans="1:15" x14ac:dyDescent="0.35">
      <c r="A5402" t="s">
        <v>15</v>
      </c>
      <c r="B5402" t="s">
        <v>25</v>
      </c>
      <c r="C5402">
        <v>994846</v>
      </c>
      <c r="D5402" t="s">
        <v>17</v>
      </c>
      <c r="E5402" t="s">
        <v>18</v>
      </c>
      <c r="F5402" t="s">
        <v>34</v>
      </c>
      <c r="G5402" t="s">
        <v>20</v>
      </c>
      <c r="H5402" t="s">
        <v>373</v>
      </c>
      <c r="I5402" t="s">
        <v>22</v>
      </c>
      <c r="K5402" t="s">
        <v>195</v>
      </c>
      <c r="N5402" t="s">
        <v>24</v>
      </c>
      <c r="O5402" s="1">
        <v>41064.411076388889</v>
      </c>
    </row>
    <row r="5403" spans="1:15" x14ac:dyDescent="0.35">
      <c r="A5403" t="s">
        <v>221</v>
      </c>
      <c r="B5403" t="s">
        <v>25</v>
      </c>
      <c r="C5403">
        <v>14999</v>
      </c>
      <c r="D5403" t="s">
        <v>17</v>
      </c>
      <c r="E5403" t="s">
        <v>18</v>
      </c>
      <c r="F5403" t="s">
        <v>19</v>
      </c>
      <c r="G5403" t="s">
        <v>27</v>
      </c>
      <c r="H5403" t="s">
        <v>323</v>
      </c>
      <c r="I5403" t="s">
        <v>426</v>
      </c>
      <c r="K5403" t="s">
        <v>230</v>
      </c>
      <c r="L5403">
        <v>1946</v>
      </c>
      <c r="N5403" t="s">
        <v>24</v>
      </c>
      <c r="O5403" s="1">
        <v>41064.478020833332</v>
      </c>
    </row>
    <row r="5404" spans="1:15" x14ac:dyDescent="0.35">
      <c r="A5404" t="s">
        <v>15</v>
      </c>
      <c r="B5404" t="s">
        <v>25</v>
      </c>
      <c r="C5404">
        <v>210248</v>
      </c>
      <c r="D5404" t="s">
        <v>17</v>
      </c>
      <c r="E5404" t="s">
        <v>18</v>
      </c>
      <c r="F5404" t="s">
        <v>19</v>
      </c>
      <c r="H5404" t="s">
        <v>1371</v>
      </c>
      <c r="I5404" t="s">
        <v>264</v>
      </c>
      <c r="N5404" t="s">
        <v>24</v>
      </c>
      <c r="O5404" s="1">
        <v>41064.703321759262</v>
      </c>
    </row>
    <row r="5405" spans="1:15" x14ac:dyDescent="0.35">
      <c r="A5405" t="s">
        <v>15</v>
      </c>
      <c r="B5405" t="s">
        <v>25</v>
      </c>
      <c r="C5405">
        <v>503070</v>
      </c>
      <c r="D5405" t="s">
        <v>17</v>
      </c>
      <c r="E5405" t="s">
        <v>18</v>
      </c>
      <c r="F5405" t="s">
        <v>19</v>
      </c>
      <c r="G5405" t="s">
        <v>20</v>
      </c>
      <c r="I5405" t="s">
        <v>22</v>
      </c>
      <c r="N5405" t="s">
        <v>24</v>
      </c>
      <c r="O5405" s="1">
        <v>41065.020312499997</v>
      </c>
    </row>
    <row r="5406" spans="1:15" x14ac:dyDescent="0.35">
      <c r="A5406" t="s">
        <v>221</v>
      </c>
      <c r="B5406" t="s">
        <v>16</v>
      </c>
      <c r="C5406">
        <v>844976</v>
      </c>
      <c r="D5406" t="s">
        <v>17</v>
      </c>
      <c r="E5406" t="s">
        <v>18</v>
      </c>
      <c r="F5406" t="s">
        <v>34</v>
      </c>
      <c r="G5406" t="s">
        <v>20</v>
      </c>
      <c r="H5406" t="s">
        <v>265</v>
      </c>
      <c r="I5406" t="s">
        <v>22</v>
      </c>
      <c r="K5406" t="s">
        <v>81</v>
      </c>
      <c r="L5406" t="s">
        <v>2564</v>
      </c>
      <c r="M5406" t="s">
        <v>2565</v>
      </c>
      <c r="N5406" t="s">
        <v>34</v>
      </c>
      <c r="O5406" s="1">
        <v>41065.113020833334</v>
      </c>
    </row>
    <row r="5407" spans="1:15" x14ac:dyDescent="0.35">
      <c r="A5407" t="s">
        <v>972</v>
      </c>
      <c r="B5407" t="s">
        <v>25</v>
      </c>
      <c r="C5407">
        <v>401302</v>
      </c>
      <c r="D5407" t="s">
        <v>17</v>
      </c>
      <c r="E5407" t="s">
        <v>18</v>
      </c>
      <c r="I5407" t="s">
        <v>22</v>
      </c>
      <c r="N5407" t="s">
        <v>24</v>
      </c>
      <c r="O5407" s="1">
        <v>41065.223368055558</v>
      </c>
    </row>
    <row r="5408" spans="1:15" x14ac:dyDescent="0.35">
      <c r="A5408" t="s">
        <v>15</v>
      </c>
      <c r="B5408" t="s">
        <v>16</v>
      </c>
      <c r="C5408">
        <v>41716</v>
      </c>
      <c r="D5408" t="s">
        <v>17</v>
      </c>
      <c r="E5408" t="s">
        <v>18</v>
      </c>
      <c r="F5408" t="s">
        <v>19</v>
      </c>
      <c r="I5408" t="s">
        <v>22</v>
      </c>
      <c r="N5408" t="s">
        <v>24</v>
      </c>
      <c r="O5408" s="1">
        <v>41065.23646990741</v>
      </c>
    </row>
    <row r="5409" spans="1:15" x14ac:dyDescent="0.35">
      <c r="A5409" t="s">
        <v>15</v>
      </c>
      <c r="B5409" t="s">
        <v>25</v>
      </c>
      <c r="C5409">
        <v>873381</v>
      </c>
      <c r="D5409" t="s">
        <v>17</v>
      </c>
      <c r="E5409" t="s">
        <v>18</v>
      </c>
      <c r="F5409" t="s">
        <v>19</v>
      </c>
      <c r="H5409" t="s">
        <v>351</v>
      </c>
      <c r="I5409" t="s">
        <v>22</v>
      </c>
      <c r="K5409" t="s">
        <v>195</v>
      </c>
      <c r="N5409" t="s">
        <v>24</v>
      </c>
      <c r="O5409" s="1">
        <v>41065.771493055552</v>
      </c>
    </row>
    <row r="5410" spans="1:15" x14ac:dyDescent="0.35">
      <c r="A5410" t="s">
        <v>221</v>
      </c>
      <c r="B5410" t="s">
        <v>25</v>
      </c>
      <c r="C5410">
        <v>5499</v>
      </c>
      <c r="D5410" t="s">
        <v>17</v>
      </c>
      <c r="E5410" t="s">
        <v>18</v>
      </c>
      <c r="F5410" t="s">
        <v>19</v>
      </c>
      <c r="G5410" t="s">
        <v>27</v>
      </c>
      <c r="H5410" t="s">
        <v>224</v>
      </c>
      <c r="I5410" t="s">
        <v>22</v>
      </c>
      <c r="M5410" t="s">
        <v>297</v>
      </c>
      <c r="N5410" t="s">
        <v>24</v>
      </c>
      <c r="O5410" s="1">
        <v>41065.806250000001</v>
      </c>
    </row>
    <row r="5411" spans="1:15" x14ac:dyDescent="0.35">
      <c r="A5411" t="s">
        <v>15</v>
      </c>
      <c r="B5411" t="s">
        <v>25</v>
      </c>
      <c r="C5411" t="s">
        <v>2941</v>
      </c>
      <c r="D5411" t="s">
        <v>17</v>
      </c>
      <c r="E5411" t="s">
        <v>18</v>
      </c>
      <c r="F5411" t="s">
        <v>19</v>
      </c>
      <c r="G5411" t="s">
        <v>20</v>
      </c>
      <c r="I5411" t="s">
        <v>22</v>
      </c>
      <c r="N5411" t="s">
        <v>24</v>
      </c>
      <c r="O5411" s="1">
        <v>41066.305092592593</v>
      </c>
    </row>
    <row r="5412" spans="1:15" x14ac:dyDescent="0.35">
      <c r="A5412" t="s">
        <v>327</v>
      </c>
      <c r="B5412" t="s">
        <v>25</v>
      </c>
      <c r="C5412">
        <v>428075</v>
      </c>
      <c r="D5412" t="s">
        <v>17</v>
      </c>
      <c r="E5412" t="s">
        <v>18</v>
      </c>
      <c r="I5412" t="s">
        <v>22</v>
      </c>
      <c r="N5412" t="s">
        <v>24</v>
      </c>
      <c r="O5412" s="1">
        <v>41066.643506944441</v>
      </c>
    </row>
    <row r="5413" spans="1:15" x14ac:dyDescent="0.35">
      <c r="A5413" t="s">
        <v>560</v>
      </c>
      <c r="B5413" t="s">
        <v>25</v>
      </c>
      <c r="C5413">
        <v>618046</v>
      </c>
      <c r="D5413" t="s">
        <v>17</v>
      </c>
      <c r="E5413" t="s">
        <v>18</v>
      </c>
      <c r="I5413" t="s">
        <v>22</v>
      </c>
      <c r="N5413" t="s">
        <v>24</v>
      </c>
      <c r="O5413" s="1">
        <v>41067.479317129626</v>
      </c>
    </row>
    <row r="5414" spans="1:15" x14ac:dyDescent="0.35">
      <c r="A5414" t="s">
        <v>15</v>
      </c>
      <c r="B5414" t="s">
        <v>25</v>
      </c>
      <c r="C5414">
        <v>843378</v>
      </c>
      <c r="D5414" t="s">
        <v>17</v>
      </c>
      <c r="E5414" t="s">
        <v>18</v>
      </c>
      <c r="F5414" t="s">
        <v>19</v>
      </c>
      <c r="G5414" t="s">
        <v>20</v>
      </c>
      <c r="I5414" t="s">
        <v>180</v>
      </c>
      <c r="K5414" t="s">
        <v>195</v>
      </c>
      <c r="N5414" t="s">
        <v>167</v>
      </c>
      <c r="O5414" s="1">
        <v>41068.661840277775</v>
      </c>
    </row>
    <row r="5415" spans="1:15" x14ac:dyDescent="0.35">
      <c r="A5415" t="s">
        <v>15</v>
      </c>
      <c r="B5415" t="s">
        <v>25</v>
      </c>
      <c r="C5415">
        <v>431108</v>
      </c>
      <c r="D5415" t="s">
        <v>17</v>
      </c>
      <c r="E5415" t="s">
        <v>18</v>
      </c>
      <c r="G5415" t="s">
        <v>20</v>
      </c>
      <c r="H5415" t="s">
        <v>1874</v>
      </c>
      <c r="I5415" t="s">
        <v>22</v>
      </c>
      <c r="M5415" t="s">
        <v>1875</v>
      </c>
      <c r="N5415" t="s">
        <v>24</v>
      </c>
      <c r="O5415" s="1">
        <v>41068.685254629629</v>
      </c>
    </row>
    <row r="5416" spans="1:15" x14ac:dyDescent="0.35">
      <c r="A5416" t="s">
        <v>221</v>
      </c>
      <c r="B5416" t="s">
        <v>25</v>
      </c>
      <c r="C5416">
        <v>59639</v>
      </c>
      <c r="D5416" t="s">
        <v>17</v>
      </c>
      <c r="E5416" t="s">
        <v>18</v>
      </c>
      <c r="F5416" t="s">
        <v>19</v>
      </c>
      <c r="G5416" t="s">
        <v>27</v>
      </c>
      <c r="H5416">
        <v>83864</v>
      </c>
      <c r="I5416" t="s">
        <v>114</v>
      </c>
      <c r="N5416" t="s">
        <v>34</v>
      </c>
      <c r="O5416" s="1">
        <v>41068.813159722224</v>
      </c>
    </row>
    <row r="5417" spans="1:15" x14ac:dyDescent="0.35">
      <c r="A5417" t="s">
        <v>221</v>
      </c>
      <c r="B5417" t="s">
        <v>25</v>
      </c>
      <c r="C5417">
        <v>382234</v>
      </c>
      <c r="D5417" t="s">
        <v>17</v>
      </c>
      <c r="E5417" t="s">
        <v>18</v>
      </c>
      <c r="F5417" t="s">
        <v>19</v>
      </c>
      <c r="G5417" t="s">
        <v>20</v>
      </c>
      <c r="H5417" t="s">
        <v>261</v>
      </c>
      <c r="I5417" t="s">
        <v>22</v>
      </c>
      <c r="N5417" t="s">
        <v>34</v>
      </c>
      <c r="O5417" s="1">
        <v>41070.015277777777</v>
      </c>
    </row>
    <row r="5418" spans="1:15" x14ac:dyDescent="0.35">
      <c r="B5418" t="s">
        <v>1112</v>
      </c>
      <c r="C5418">
        <v>635809</v>
      </c>
      <c r="D5418" t="s">
        <v>17</v>
      </c>
      <c r="E5418" t="s">
        <v>18</v>
      </c>
      <c r="F5418" t="s">
        <v>19</v>
      </c>
      <c r="G5418" t="s">
        <v>20</v>
      </c>
      <c r="H5418" t="s">
        <v>130</v>
      </c>
      <c r="I5418" t="s">
        <v>22</v>
      </c>
      <c r="N5418" t="s">
        <v>24</v>
      </c>
      <c r="O5418" s="1">
        <v>41070.239907407406</v>
      </c>
    </row>
    <row r="5419" spans="1:15" x14ac:dyDescent="0.35">
      <c r="A5419" t="s">
        <v>2660</v>
      </c>
      <c r="B5419" t="s">
        <v>1112</v>
      </c>
      <c r="C5419">
        <v>997728</v>
      </c>
      <c r="D5419" t="s">
        <v>17</v>
      </c>
      <c r="E5419" t="s">
        <v>18</v>
      </c>
      <c r="F5419" t="s">
        <v>19</v>
      </c>
      <c r="G5419" t="s">
        <v>20</v>
      </c>
      <c r="H5419" t="s">
        <v>130</v>
      </c>
      <c r="I5419" t="s">
        <v>22</v>
      </c>
      <c r="N5419" t="s">
        <v>24</v>
      </c>
      <c r="O5419" s="1">
        <v>41070.241481481484</v>
      </c>
    </row>
    <row r="5420" spans="1:15" x14ac:dyDescent="0.35">
      <c r="A5420" t="s">
        <v>221</v>
      </c>
      <c r="B5420" t="s">
        <v>25</v>
      </c>
      <c r="C5420">
        <v>179483</v>
      </c>
      <c r="D5420" t="s">
        <v>17</v>
      </c>
      <c r="E5420" t="s">
        <v>18</v>
      </c>
      <c r="I5420" t="s">
        <v>22</v>
      </c>
      <c r="N5420" t="s">
        <v>24</v>
      </c>
      <c r="O5420" s="1">
        <v>41070.717870370368</v>
      </c>
    </row>
    <row r="5421" spans="1:15" x14ac:dyDescent="0.35">
      <c r="A5421" t="s">
        <v>15</v>
      </c>
      <c r="B5421" t="s">
        <v>16</v>
      </c>
      <c r="C5421">
        <v>780095</v>
      </c>
      <c r="D5421" t="s">
        <v>17</v>
      </c>
      <c r="E5421" t="s">
        <v>18</v>
      </c>
      <c r="F5421" t="s">
        <v>19</v>
      </c>
      <c r="I5421" t="s">
        <v>22</v>
      </c>
      <c r="N5421" t="s">
        <v>24</v>
      </c>
      <c r="O5421" s="1">
        <v>41071.288900462961</v>
      </c>
    </row>
    <row r="5422" spans="1:15" x14ac:dyDescent="0.35">
      <c r="A5422" t="s">
        <v>15</v>
      </c>
      <c r="B5422" t="s">
        <v>16</v>
      </c>
      <c r="C5422">
        <v>448971</v>
      </c>
      <c r="D5422" t="s">
        <v>17</v>
      </c>
      <c r="E5422" t="s">
        <v>18</v>
      </c>
      <c r="F5422" t="s">
        <v>19</v>
      </c>
      <c r="I5422" t="s">
        <v>22</v>
      </c>
      <c r="N5422" t="s">
        <v>24</v>
      </c>
      <c r="O5422" s="1">
        <v>41071.640706018516</v>
      </c>
    </row>
    <row r="5423" spans="1:15" ht="145" x14ac:dyDescent="0.35">
      <c r="A5423" t="s">
        <v>221</v>
      </c>
      <c r="B5423" t="s">
        <v>16</v>
      </c>
      <c r="C5423">
        <v>332649</v>
      </c>
      <c r="D5423" t="s">
        <v>17</v>
      </c>
      <c r="E5423" t="s">
        <v>18</v>
      </c>
      <c r="F5423" t="s">
        <v>19</v>
      </c>
      <c r="H5423" t="s">
        <v>761</v>
      </c>
      <c r="I5423" t="s">
        <v>22</v>
      </c>
      <c r="J5423">
        <v>468</v>
      </c>
      <c r="L5423">
        <v>1960</v>
      </c>
      <c r="M5423" s="3" t="s">
        <v>1615</v>
      </c>
      <c r="N5423" t="s">
        <v>34</v>
      </c>
      <c r="O5423" s="1">
        <v>41072.475393518522</v>
      </c>
    </row>
    <row r="5424" spans="1:15" x14ac:dyDescent="0.35">
      <c r="A5424" t="s">
        <v>15</v>
      </c>
      <c r="B5424" t="s">
        <v>25</v>
      </c>
      <c r="C5424">
        <v>172540</v>
      </c>
      <c r="D5424" t="s">
        <v>17</v>
      </c>
      <c r="E5424" t="s">
        <v>18</v>
      </c>
      <c r="F5424" t="s">
        <v>19</v>
      </c>
      <c r="I5424" t="s">
        <v>22</v>
      </c>
      <c r="N5424" t="s">
        <v>24</v>
      </c>
      <c r="O5424" s="1">
        <v>41072.531643518516</v>
      </c>
    </row>
    <row r="5425" spans="1:15" x14ac:dyDescent="0.35">
      <c r="A5425" t="s">
        <v>15</v>
      </c>
      <c r="B5425" t="s">
        <v>25</v>
      </c>
      <c r="C5425">
        <v>602972</v>
      </c>
      <c r="D5425" t="s">
        <v>17</v>
      </c>
      <c r="E5425" t="s">
        <v>18</v>
      </c>
      <c r="F5425" t="s">
        <v>19</v>
      </c>
      <c r="I5425" t="s">
        <v>22</v>
      </c>
      <c r="N5425" t="s">
        <v>24</v>
      </c>
      <c r="O5425" s="1">
        <v>41072.812881944446</v>
      </c>
    </row>
    <row r="5426" spans="1:15" x14ac:dyDescent="0.35">
      <c r="A5426" t="s">
        <v>59</v>
      </c>
      <c r="B5426" t="s">
        <v>25</v>
      </c>
      <c r="C5426">
        <v>17194</v>
      </c>
      <c r="D5426" t="s">
        <v>17</v>
      </c>
      <c r="E5426" t="s">
        <v>18</v>
      </c>
      <c r="F5426" t="s">
        <v>34</v>
      </c>
      <c r="G5426" t="s">
        <v>27</v>
      </c>
      <c r="H5426" t="s">
        <v>74</v>
      </c>
      <c r="I5426" t="s">
        <v>22</v>
      </c>
      <c r="K5426" t="s">
        <v>81</v>
      </c>
      <c r="N5426" t="s">
        <v>24</v>
      </c>
      <c r="O5426" s="1">
        <v>41073.359861111108</v>
      </c>
    </row>
    <row r="5427" spans="1:15" x14ac:dyDescent="0.35">
      <c r="A5427" t="s">
        <v>15</v>
      </c>
      <c r="B5427" t="s">
        <v>25</v>
      </c>
      <c r="C5427">
        <v>386849</v>
      </c>
      <c r="D5427" t="s">
        <v>17</v>
      </c>
      <c r="E5427" t="s">
        <v>18</v>
      </c>
      <c r="F5427" t="s">
        <v>19</v>
      </c>
      <c r="G5427" t="s">
        <v>20</v>
      </c>
      <c r="H5427" t="s">
        <v>1773</v>
      </c>
      <c r="I5427" t="s">
        <v>22</v>
      </c>
      <c r="N5427" t="s">
        <v>24</v>
      </c>
      <c r="O5427" s="1">
        <v>41073.773206018515</v>
      </c>
    </row>
    <row r="5428" spans="1:15" x14ac:dyDescent="0.35">
      <c r="A5428" t="s">
        <v>15</v>
      </c>
      <c r="B5428" t="s">
        <v>25</v>
      </c>
      <c r="C5428">
        <v>230865</v>
      </c>
      <c r="D5428" t="s">
        <v>17</v>
      </c>
      <c r="E5428" t="s">
        <v>18</v>
      </c>
      <c r="F5428" t="s">
        <v>19</v>
      </c>
      <c r="G5428" t="s">
        <v>20</v>
      </c>
      <c r="I5428" t="s">
        <v>22</v>
      </c>
      <c r="N5428" t="s">
        <v>24</v>
      </c>
      <c r="O5428" s="1">
        <v>41074.660451388889</v>
      </c>
    </row>
    <row r="5429" spans="1:15" x14ac:dyDescent="0.35">
      <c r="A5429" t="s">
        <v>221</v>
      </c>
      <c r="B5429" t="s">
        <v>16</v>
      </c>
      <c r="C5429">
        <v>8871</v>
      </c>
      <c r="D5429" t="s">
        <v>17</v>
      </c>
      <c r="E5429" t="s">
        <v>18</v>
      </c>
      <c r="F5429" t="s">
        <v>19</v>
      </c>
      <c r="G5429" t="s">
        <v>27</v>
      </c>
      <c r="H5429" t="s">
        <v>28</v>
      </c>
      <c r="I5429" t="s">
        <v>114</v>
      </c>
      <c r="K5429" t="s">
        <v>31</v>
      </c>
      <c r="N5429" t="s">
        <v>34</v>
      </c>
      <c r="O5429" s="1">
        <v>41074.781238425923</v>
      </c>
    </row>
    <row r="5430" spans="1:15" x14ac:dyDescent="0.35">
      <c r="A5430" t="s">
        <v>59</v>
      </c>
      <c r="B5430" t="s">
        <v>25</v>
      </c>
      <c r="C5430">
        <v>2092</v>
      </c>
      <c r="D5430" t="s">
        <v>17</v>
      </c>
      <c r="E5430" t="s">
        <v>26</v>
      </c>
      <c r="F5430" t="s">
        <v>19</v>
      </c>
      <c r="G5430" t="s">
        <v>27</v>
      </c>
      <c r="I5430" t="s">
        <v>108</v>
      </c>
      <c r="K5430" t="s">
        <v>81</v>
      </c>
      <c r="N5430" t="s">
        <v>24</v>
      </c>
      <c r="O5430" s="1">
        <v>41074.897916666669</v>
      </c>
    </row>
    <row r="5431" spans="1:15" x14ac:dyDescent="0.35">
      <c r="A5431" t="s">
        <v>500</v>
      </c>
      <c r="B5431" t="s">
        <v>25</v>
      </c>
      <c r="C5431">
        <v>708422</v>
      </c>
      <c r="D5431" t="s">
        <v>17</v>
      </c>
      <c r="E5431" t="s">
        <v>18</v>
      </c>
      <c r="G5431" t="s">
        <v>20</v>
      </c>
      <c r="I5431" t="s">
        <v>22</v>
      </c>
      <c r="N5431" t="s">
        <v>24</v>
      </c>
      <c r="O5431" s="1">
        <v>41074.899733796294</v>
      </c>
    </row>
    <row r="5432" spans="1:15" x14ac:dyDescent="0.35">
      <c r="A5432" t="s">
        <v>221</v>
      </c>
      <c r="B5432" t="s">
        <v>25</v>
      </c>
      <c r="C5432">
        <v>396019</v>
      </c>
      <c r="D5432" t="s">
        <v>17</v>
      </c>
      <c r="E5432" t="s">
        <v>18</v>
      </c>
      <c r="F5432" t="s">
        <v>19</v>
      </c>
      <c r="G5432" t="s">
        <v>20</v>
      </c>
      <c r="H5432" t="s">
        <v>46</v>
      </c>
      <c r="I5432" t="s">
        <v>22</v>
      </c>
      <c r="M5432" t="s">
        <v>1794</v>
      </c>
      <c r="N5432" t="s">
        <v>167</v>
      </c>
      <c r="O5432" s="1">
        <v>41075.562928240739</v>
      </c>
    </row>
    <row r="5433" spans="1:15" x14ac:dyDescent="0.35">
      <c r="A5433" t="s">
        <v>327</v>
      </c>
      <c r="B5433" t="s">
        <v>25</v>
      </c>
      <c r="C5433">
        <v>339483</v>
      </c>
      <c r="D5433" t="s">
        <v>17</v>
      </c>
      <c r="E5433" t="s">
        <v>18</v>
      </c>
      <c r="I5433" t="s">
        <v>22</v>
      </c>
      <c r="N5433" t="s">
        <v>24</v>
      </c>
      <c r="O5433" s="1">
        <v>41075.698379629626</v>
      </c>
    </row>
    <row r="5434" spans="1:15" ht="232" x14ac:dyDescent="0.35">
      <c r="A5434" t="s">
        <v>15</v>
      </c>
      <c r="B5434" t="s">
        <v>16</v>
      </c>
      <c r="C5434">
        <v>40529</v>
      </c>
      <c r="D5434" t="s">
        <v>17</v>
      </c>
      <c r="E5434" t="s">
        <v>18</v>
      </c>
      <c r="G5434" t="s">
        <v>27</v>
      </c>
      <c r="H5434" t="s">
        <v>775</v>
      </c>
      <c r="I5434" t="s">
        <v>22</v>
      </c>
      <c r="M5434" s="3" t="s">
        <v>776</v>
      </c>
      <c r="N5434" t="s">
        <v>24</v>
      </c>
      <c r="O5434" s="1">
        <v>41075.706863425927</v>
      </c>
    </row>
    <row r="5435" spans="1:15" x14ac:dyDescent="0.35">
      <c r="A5435" t="s">
        <v>15</v>
      </c>
      <c r="B5435" t="s">
        <v>16</v>
      </c>
      <c r="C5435">
        <v>682574</v>
      </c>
      <c r="D5435" t="s">
        <v>17</v>
      </c>
      <c r="E5435" t="s">
        <v>18</v>
      </c>
      <c r="F5435" t="s">
        <v>19</v>
      </c>
      <c r="I5435" t="s">
        <v>22</v>
      </c>
      <c r="N5435" t="s">
        <v>24</v>
      </c>
      <c r="O5435" s="1">
        <v>41075.786805555559</v>
      </c>
    </row>
    <row r="5436" spans="1:15" x14ac:dyDescent="0.35">
      <c r="A5436" t="s">
        <v>500</v>
      </c>
      <c r="B5436" t="s">
        <v>25</v>
      </c>
      <c r="C5436">
        <v>637289</v>
      </c>
      <c r="D5436" t="s">
        <v>17</v>
      </c>
      <c r="E5436" t="s">
        <v>18</v>
      </c>
      <c r="I5436" t="s">
        <v>22</v>
      </c>
      <c r="N5436" t="s">
        <v>24</v>
      </c>
      <c r="O5436" s="1">
        <v>41076.963807870372</v>
      </c>
    </row>
    <row r="5437" spans="1:15" x14ac:dyDescent="0.35">
      <c r="A5437" t="s">
        <v>560</v>
      </c>
      <c r="B5437" t="s">
        <v>25</v>
      </c>
      <c r="C5437">
        <v>340927</v>
      </c>
      <c r="D5437" t="s">
        <v>17</v>
      </c>
      <c r="E5437" t="s">
        <v>18</v>
      </c>
      <c r="H5437" t="s">
        <v>28</v>
      </c>
      <c r="I5437" t="s">
        <v>22</v>
      </c>
      <c r="J5437">
        <v>2</v>
      </c>
      <c r="N5437" t="s">
        <v>24</v>
      </c>
      <c r="O5437" s="1">
        <v>41077.747025462966</v>
      </c>
    </row>
    <row r="5438" spans="1:15" x14ac:dyDescent="0.35">
      <c r="A5438" t="s">
        <v>15</v>
      </c>
      <c r="B5438" t="s">
        <v>16</v>
      </c>
      <c r="C5438">
        <v>37763</v>
      </c>
      <c r="D5438" t="s">
        <v>17</v>
      </c>
      <c r="E5438" t="s">
        <v>18</v>
      </c>
      <c r="F5438" t="s">
        <v>19</v>
      </c>
      <c r="I5438" t="s">
        <v>22</v>
      </c>
      <c r="N5438" t="s">
        <v>24</v>
      </c>
      <c r="O5438" s="1">
        <v>41078.2346412037</v>
      </c>
    </row>
    <row r="5439" spans="1:15" x14ac:dyDescent="0.35">
      <c r="A5439" t="s">
        <v>15</v>
      </c>
      <c r="B5439" t="s">
        <v>25</v>
      </c>
      <c r="C5439">
        <v>527644</v>
      </c>
      <c r="D5439" t="s">
        <v>17</v>
      </c>
      <c r="E5439" t="s">
        <v>18</v>
      </c>
      <c r="F5439" t="s">
        <v>19</v>
      </c>
      <c r="I5439" t="s">
        <v>22</v>
      </c>
      <c r="N5439" t="s">
        <v>24</v>
      </c>
      <c r="O5439" s="1">
        <v>41078.710057870368</v>
      </c>
    </row>
    <row r="5440" spans="1:15" x14ac:dyDescent="0.35">
      <c r="A5440" t="s">
        <v>221</v>
      </c>
      <c r="B5440" t="s">
        <v>25</v>
      </c>
      <c r="C5440">
        <v>16672</v>
      </c>
      <c r="D5440" t="s">
        <v>17</v>
      </c>
      <c r="E5440" t="s">
        <v>18</v>
      </c>
      <c r="F5440" t="s">
        <v>19</v>
      </c>
      <c r="G5440" t="s">
        <v>27</v>
      </c>
      <c r="H5440" t="s">
        <v>28</v>
      </c>
      <c r="I5440" t="s">
        <v>22</v>
      </c>
      <c r="J5440">
        <v>459</v>
      </c>
      <c r="K5440" t="s">
        <v>81</v>
      </c>
      <c r="M5440" t="s">
        <v>528</v>
      </c>
      <c r="N5440" t="s">
        <v>167</v>
      </c>
      <c r="O5440" s="1">
        <v>41078.807650462964</v>
      </c>
    </row>
    <row r="5441" spans="1:15" x14ac:dyDescent="0.35">
      <c r="A5441" t="s">
        <v>15</v>
      </c>
      <c r="B5441" t="s">
        <v>25</v>
      </c>
      <c r="C5441">
        <v>924310</v>
      </c>
      <c r="D5441" t="s">
        <v>17</v>
      </c>
      <c r="E5441" t="s">
        <v>18</v>
      </c>
      <c r="F5441" t="s">
        <v>19</v>
      </c>
      <c r="G5441" t="s">
        <v>20</v>
      </c>
      <c r="H5441" t="s">
        <v>630</v>
      </c>
      <c r="I5441" t="s">
        <v>22</v>
      </c>
      <c r="K5441" t="s">
        <v>132</v>
      </c>
      <c r="M5441" t="s">
        <v>2712</v>
      </c>
      <c r="N5441" t="s">
        <v>24</v>
      </c>
      <c r="O5441" s="1">
        <v>41078.877962962964</v>
      </c>
    </row>
    <row r="5442" spans="1:15" x14ac:dyDescent="0.35">
      <c r="A5442" t="s">
        <v>59</v>
      </c>
      <c r="B5442" t="s">
        <v>25</v>
      </c>
      <c r="C5442">
        <v>6079</v>
      </c>
      <c r="D5442" t="s">
        <v>17</v>
      </c>
      <c r="E5442" t="s">
        <v>36</v>
      </c>
      <c r="F5442" t="s">
        <v>19</v>
      </c>
      <c r="G5442" t="s">
        <v>27</v>
      </c>
      <c r="I5442" t="s">
        <v>22</v>
      </c>
      <c r="L5442">
        <v>1939</v>
      </c>
      <c r="N5442" t="s">
        <v>24</v>
      </c>
      <c r="O5442" s="1">
        <v>41079.765532407408</v>
      </c>
    </row>
    <row r="5443" spans="1:15" x14ac:dyDescent="0.35">
      <c r="A5443" t="s">
        <v>15</v>
      </c>
      <c r="B5443" t="s">
        <v>25</v>
      </c>
      <c r="C5443">
        <v>982735</v>
      </c>
      <c r="D5443" t="s">
        <v>17</v>
      </c>
      <c r="E5443" t="s">
        <v>18</v>
      </c>
      <c r="F5443" t="s">
        <v>19</v>
      </c>
      <c r="H5443" t="s">
        <v>1693</v>
      </c>
      <c r="I5443" t="s">
        <v>22</v>
      </c>
      <c r="N5443" t="s">
        <v>24</v>
      </c>
      <c r="O5443" s="1">
        <v>41080.231712962966</v>
      </c>
    </row>
    <row r="5444" spans="1:15" x14ac:dyDescent="0.35">
      <c r="A5444" t="s">
        <v>560</v>
      </c>
      <c r="B5444" t="s">
        <v>25</v>
      </c>
      <c r="C5444" t="s">
        <v>2891</v>
      </c>
      <c r="D5444" t="s">
        <v>17</v>
      </c>
      <c r="E5444" t="s">
        <v>18</v>
      </c>
      <c r="G5444" t="s">
        <v>20</v>
      </c>
      <c r="H5444" t="s">
        <v>377</v>
      </c>
      <c r="I5444" t="s">
        <v>22</v>
      </c>
      <c r="L5444">
        <v>1977</v>
      </c>
      <c r="N5444" t="s">
        <v>24</v>
      </c>
      <c r="O5444" s="1">
        <v>41080.557511574072</v>
      </c>
    </row>
    <row r="5445" spans="1:15" x14ac:dyDescent="0.35">
      <c r="A5445" t="s">
        <v>221</v>
      </c>
      <c r="B5445" t="s">
        <v>16</v>
      </c>
      <c r="C5445">
        <v>510783</v>
      </c>
      <c r="D5445" t="s">
        <v>17</v>
      </c>
      <c r="E5445" t="s">
        <v>18</v>
      </c>
      <c r="F5445" t="s">
        <v>19</v>
      </c>
      <c r="G5445" t="s">
        <v>20</v>
      </c>
      <c r="H5445" t="s">
        <v>28</v>
      </c>
      <c r="I5445" t="s">
        <v>22</v>
      </c>
      <c r="K5445" t="s">
        <v>139</v>
      </c>
      <c r="N5445" t="s">
        <v>34</v>
      </c>
      <c r="O5445" s="1">
        <v>41080.584143518521</v>
      </c>
    </row>
    <row r="5446" spans="1:15" x14ac:dyDescent="0.35">
      <c r="A5446" t="s">
        <v>15</v>
      </c>
      <c r="B5446" t="s">
        <v>25</v>
      </c>
      <c r="C5446">
        <v>217126</v>
      </c>
      <c r="D5446" t="s">
        <v>17</v>
      </c>
      <c r="E5446" t="s">
        <v>18</v>
      </c>
      <c r="F5446" t="s">
        <v>19</v>
      </c>
      <c r="G5446" t="s">
        <v>20</v>
      </c>
      <c r="H5446" t="s">
        <v>56</v>
      </c>
      <c r="I5446" t="s">
        <v>144</v>
      </c>
      <c r="M5446" t="s">
        <v>1388</v>
      </c>
      <c r="N5446" t="s">
        <v>24</v>
      </c>
      <c r="O5446" s="1">
        <v>41080.781446759262</v>
      </c>
    </row>
    <row r="5447" spans="1:15" x14ac:dyDescent="0.35">
      <c r="A5447" t="s">
        <v>560</v>
      </c>
      <c r="B5447" t="s">
        <v>25</v>
      </c>
      <c r="C5447">
        <v>769109</v>
      </c>
      <c r="D5447" t="s">
        <v>17</v>
      </c>
      <c r="E5447" t="s">
        <v>18</v>
      </c>
      <c r="F5447" t="s">
        <v>19</v>
      </c>
      <c r="H5447" t="s">
        <v>2426</v>
      </c>
      <c r="I5447" t="s">
        <v>22</v>
      </c>
      <c r="K5447" t="s">
        <v>195</v>
      </c>
      <c r="M5447" t="s">
        <v>2427</v>
      </c>
      <c r="N5447" t="s">
        <v>24</v>
      </c>
      <c r="O5447" s="1">
        <v>41080.888877314814</v>
      </c>
    </row>
    <row r="5448" spans="1:15" x14ac:dyDescent="0.35">
      <c r="A5448" t="s">
        <v>972</v>
      </c>
      <c r="B5448" t="s">
        <v>25</v>
      </c>
      <c r="C5448">
        <v>643657</v>
      </c>
      <c r="D5448" t="s">
        <v>17</v>
      </c>
      <c r="E5448" t="s">
        <v>18</v>
      </c>
      <c r="F5448" t="s">
        <v>34</v>
      </c>
      <c r="G5448" t="s">
        <v>20</v>
      </c>
      <c r="H5448" t="s">
        <v>2236</v>
      </c>
      <c r="I5448" t="s">
        <v>22</v>
      </c>
      <c r="N5448" t="s">
        <v>24</v>
      </c>
      <c r="O5448" s="1">
        <v>41081.001238425924</v>
      </c>
    </row>
    <row r="5449" spans="1:15" x14ac:dyDescent="0.35">
      <c r="A5449" t="s">
        <v>221</v>
      </c>
      <c r="B5449" t="s">
        <v>25</v>
      </c>
      <c r="C5449">
        <v>80137</v>
      </c>
      <c r="D5449" t="s">
        <v>17</v>
      </c>
      <c r="E5449" t="s">
        <v>18</v>
      </c>
      <c r="I5449" t="s">
        <v>22</v>
      </c>
      <c r="N5449" t="s">
        <v>24</v>
      </c>
      <c r="O5449" s="1">
        <v>41081.797627314816</v>
      </c>
    </row>
    <row r="5450" spans="1:15" x14ac:dyDescent="0.35">
      <c r="B5450" t="s">
        <v>1112</v>
      </c>
      <c r="C5450">
        <v>761836</v>
      </c>
      <c r="D5450" t="s">
        <v>17</v>
      </c>
      <c r="E5450" t="s">
        <v>18</v>
      </c>
      <c r="F5450" t="s">
        <v>34</v>
      </c>
      <c r="G5450" t="s">
        <v>20</v>
      </c>
      <c r="H5450" t="s">
        <v>234</v>
      </c>
      <c r="I5450" t="s">
        <v>22</v>
      </c>
      <c r="L5450">
        <v>1971</v>
      </c>
      <c r="N5450" t="s">
        <v>24</v>
      </c>
      <c r="O5450" s="1">
        <v>41081.947997685187</v>
      </c>
    </row>
    <row r="5451" spans="1:15" x14ac:dyDescent="0.35">
      <c r="A5451" t="s">
        <v>15</v>
      </c>
      <c r="B5451" t="s">
        <v>25</v>
      </c>
      <c r="C5451">
        <v>895837</v>
      </c>
      <c r="D5451" t="s">
        <v>17</v>
      </c>
      <c r="E5451" t="s">
        <v>18</v>
      </c>
      <c r="F5451" t="s">
        <v>19</v>
      </c>
      <c r="I5451" t="s">
        <v>22</v>
      </c>
      <c r="N5451" t="s">
        <v>24</v>
      </c>
      <c r="O5451" s="1">
        <v>41082.667569444442</v>
      </c>
    </row>
    <row r="5452" spans="1:15" x14ac:dyDescent="0.35">
      <c r="A5452" t="s">
        <v>327</v>
      </c>
      <c r="B5452" t="s">
        <v>16</v>
      </c>
      <c r="C5452">
        <v>459321</v>
      </c>
      <c r="D5452" t="s">
        <v>17</v>
      </c>
      <c r="E5452" t="s">
        <v>18</v>
      </c>
      <c r="F5452" t="s">
        <v>19</v>
      </c>
      <c r="G5452" t="s">
        <v>20</v>
      </c>
      <c r="H5452" t="s">
        <v>135</v>
      </c>
      <c r="I5452" t="s">
        <v>22</v>
      </c>
      <c r="M5452" t="s">
        <v>1935</v>
      </c>
      <c r="N5452" t="s">
        <v>24</v>
      </c>
      <c r="O5452" s="1">
        <v>41083.003634259258</v>
      </c>
    </row>
    <row r="5453" spans="1:15" x14ac:dyDescent="0.35">
      <c r="A5453" t="s">
        <v>15</v>
      </c>
      <c r="B5453" t="s">
        <v>25</v>
      </c>
      <c r="C5453">
        <v>412953</v>
      </c>
      <c r="D5453" t="s">
        <v>17</v>
      </c>
      <c r="E5453" t="s">
        <v>18</v>
      </c>
      <c r="G5453" t="s">
        <v>20</v>
      </c>
      <c r="H5453" t="s">
        <v>316</v>
      </c>
      <c r="I5453" t="s">
        <v>22</v>
      </c>
      <c r="N5453" t="s">
        <v>24</v>
      </c>
      <c r="O5453" s="1">
        <v>41083.746990740743</v>
      </c>
    </row>
    <row r="5454" spans="1:15" x14ac:dyDescent="0.35">
      <c r="A5454" t="s">
        <v>327</v>
      </c>
      <c r="B5454" t="s">
        <v>25</v>
      </c>
      <c r="C5454">
        <v>246655</v>
      </c>
      <c r="D5454" t="s">
        <v>17</v>
      </c>
      <c r="E5454" t="s">
        <v>18</v>
      </c>
      <c r="G5454" t="s">
        <v>20</v>
      </c>
      <c r="I5454" t="s">
        <v>114</v>
      </c>
      <c r="N5454" t="s">
        <v>24</v>
      </c>
      <c r="O5454" s="1">
        <v>41083.783483796295</v>
      </c>
    </row>
    <row r="5455" spans="1:15" x14ac:dyDescent="0.35">
      <c r="A5455" t="s">
        <v>221</v>
      </c>
      <c r="B5455" t="s">
        <v>25</v>
      </c>
      <c r="C5455">
        <v>764169</v>
      </c>
      <c r="D5455" t="s">
        <v>17</v>
      </c>
      <c r="E5455" t="s">
        <v>18</v>
      </c>
      <c r="F5455" t="s">
        <v>19</v>
      </c>
      <c r="H5455" t="s">
        <v>2415</v>
      </c>
      <c r="I5455" t="s">
        <v>22</v>
      </c>
      <c r="K5455" t="s">
        <v>139</v>
      </c>
      <c r="M5455" t="s">
        <v>2416</v>
      </c>
      <c r="N5455" t="s">
        <v>34</v>
      </c>
      <c r="O5455" s="1">
        <v>41083.917731481481</v>
      </c>
    </row>
    <row r="5456" spans="1:15" x14ac:dyDescent="0.35">
      <c r="A5456" t="s">
        <v>15</v>
      </c>
      <c r="B5456" t="s">
        <v>16</v>
      </c>
      <c r="C5456" t="s">
        <v>3029</v>
      </c>
      <c r="D5456" t="s">
        <v>17</v>
      </c>
      <c r="E5456" t="s">
        <v>18</v>
      </c>
      <c r="F5456" t="s">
        <v>19</v>
      </c>
      <c r="G5456" t="s">
        <v>20</v>
      </c>
      <c r="H5456" t="s">
        <v>592</v>
      </c>
      <c r="I5456" t="s">
        <v>22</v>
      </c>
      <c r="K5456" t="s">
        <v>577</v>
      </c>
      <c r="L5456" s="4">
        <v>28795</v>
      </c>
      <c r="M5456" t="s">
        <v>3030</v>
      </c>
      <c r="N5456" t="s">
        <v>24</v>
      </c>
      <c r="O5456" s="1">
        <v>41084.044594907406</v>
      </c>
    </row>
    <row r="5457" spans="1:15" ht="72.5" x14ac:dyDescent="0.35">
      <c r="A5457" t="s">
        <v>221</v>
      </c>
      <c r="B5457" t="s">
        <v>25</v>
      </c>
      <c r="C5457">
        <v>802432</v>
      </c>
      <c r="D5457" t="s">
        <v>17</v>
      </c>
      <c r="E5457" t="s">
        <v>18</v>
      </c>
      <c r="F5457" t="s">
        <v>34</v>
      </c>
      <c r="H5457" t="s">
        <v>2469</v>
      </c>
      <c r="I5457" t="s">
        <v>22</v>
      </c>
      <c r="M5457" s="3" t="s">
        <v>2470</v>
      </c>
      <c r="N5457" t="s">
        <v>24</v>
      </c>
      <c r="O5457" s="1">
        <v>41084.533472222225</v>
      </c>
    </row>
    <row r="5458" spans="1:15" x14ac:dyDescent="0.35">
      <c r="A5458" t="s">
        <v>500</v>
      </c>
      <c r="B5458" t="s">
        <v>25</v>
      </c>
      <c r="C5458">
        <v>160158</v>
      </c>
      <c r="D5458" t="s">
        <v>17</v>
      </c>
      <c r="E5458" t="s">
        <v>18</v>
      </c>
      <c r="G5458" t="s">
        <v>20</v>
      </c>
      <c r="H5458" t="s">
        <v>1263</v>
      </c>
      <c r="I5458" t="s">
        <v>114</v>
      </c>
      <c r="K5458" t="s">
        <v>486</v>
      </c>
      <c r="N5458" t="s">
        <v>167</v>
      </c>
      <c r="O5458" s="1">
        <v>41084.868518518517</v>
      </c>
    </row>
    <row r="5459" spans="1:15" x14ac:dyDescent="0.35">
      <c r="A5459" t="s">
        <v>15</v>
      </c>
      <c r="B5459" t="s">
        <v>25</v>
      </c>
      <c r="C5459">
        <v>464863</v>
      </c>
      <c r="D5459" t="s">
        <v>17</v>
      </c>
      <c r="E5459" t="s">
        <v>18</v>
      </c>
      <c r="F5459" t="s">
        <v>19</v>
      </c>
      <c r="G5459" t="s">
        <v>20</v>
      </c>
      <c r="H5459" t="s">
        <v>56</v>
      </c>
      <c r="I5459" t="s">
        <v>22</v>
      </c>
      <c r="M5459" t="s">
        <v>1938</v>
      </c>
      <c r="N5459" t="s">
        <v>24</v>
      </c>
      <c r="O5459" s="1">
        <v>41085.812615740739</v>
      </c>
    </row>
    <row r="5460" spans="1:15" x14ac:dyDescent="0.35">
      <c r="A5460" t="s">
        <v>327</v>
      </c>
      <c r="B5460" t="s">
        <v>25</v>
      </c>
      <c r="C5460">
        <v>759997</v>
      </c>
      <c r="D5460" t="s">
        <v>17</v>
      </c>
      <c r="E5460" t="s">
        <v>18</v>
      </c>
      <c r="F5460" t="s">
        <v>34</v>
      </c>
      <c r="G5460" t="s">
        <v>20</v>
      </c>
      <c r="H5460" t="s">
        <v>2408</v>
      </c>
      <c r="I5460" t="s">
        <v>22</v>
      </c>
      <c r="N5460" t="s">
        <v>24</v>
      </c>
      <c r="O5460" s="1">
        <v>41087.965509259258</v>
      </c>
    </row>
    <row r="5461" spans="1:15" x14ac:dyDescent="0.35">
      <c r="A5461" t="s">
        <v>500</v>
      </c>
      <c r="B5461" t="s">
        <v>25</v>
      </c>
      <c r="C5461">
        <v>712958</v>
      </c>
      <c r="D5461" t="s">
        <v>17</v>
      </c>
      <c r="E5461" t="s">
        <v>18</v>
      </c>
      <c r="F5461" t="s">
        <v>34</v>
      </c>
      <c r="I5461" t="s">
        <v>22</v>
      </c>
      <c r="N5461" t="s">
        <v>24</v>
      </c>
      <c r="O5461" s="1">
        <v>41088.570775462962</v>
      </c>
    </row>
    <row r="5462" spans="1:15" x14ac:dyDescent="0.35">
      <c r="A5462" t="s">
        <v>15</v>
      </c>
      <c r="B5462" t="s">
        <v>25</v>
      </c>
      <c r="C5462">
        <v>213691</v>
      </c>
      <c r="D5462" t="s">
        <v>17</v>
      </c>
      <c r="E5462" t="s">
        <v>18</v>
      </c>
      <c r="F5462" t="s">
        <v>19</v>
      </c>
      <c r="G5462" t="s">
        <v>20</v>
      </c>
      <c r="H5462" t="s">
        <v>434</v>
      </c>
      <c r="I5462" t="s">
        <v>22</v>
      </c>
      <c r="N5462" t="s">
        <v>24</v>
      </c>
      <c r="O5462" s="1">
        <v>41088.665208333332</v>
      </c>
    </row>
    <row r="5463" spans="1:15" x14ac:dyDescent="0.35">
      <c r="A5463" t="s">
        <v>15</v>
      </c>
      <c r="B5463" t="s">
        <v>16</v>
      </c>
      <c r="C5463">
        <v>84388</v>
      </c>
      <c r="D5463" t="s">
        <v>17</v>
      </c>
      <c r="E5463" t="s">
        <v>18</v>
      </c>
      <c r="F5463" t="s">
        <v>34</v>
      </c>
      <c r="G5463" t="s">
        <v>27</v>
      </c>
      <c r="H5463" t="s">
        <v>349</v>
      </c>
      <c r="I5463" t="s">
        <v>114</v>
      </c>
      <c r="N5463" t="s">
        <v>24</v>
      </c>
      <c r="O5463" s="1">
        <v>41088.896168981482</v>
      </c>
    </row>
    <row r="5464" spans="1:15" x14ac:dyDescent="0.35">
      <c r="A5464" t="s">
        <v>59</v>
      </c>
      <c r="B5464" t="s">
        <v>25</v>
      </c>
      <c r="C5464">
        <v>78685</v>
      </c>
      <c r="D5464" t="s">
        <v>17</v>
      </c>
      <c r="E5464" t="s">
        <v>18</v>
      </c>
      <c r="F5464" t="s">
        <v>19</v>
      </c>
      <c r="G5464" t="s">
        <v>27</v>
      </c>
      <c r="H5464" t="s">
        <v>153</v>
      </c>
      <c r="I5464" t="s">
        <v>22</v>
      </c>
      <c r="K5464" t="s">
        <v>195</v>
      </c>
      <c r="N5464" t="s">
        <v>24</v>
      </c>
      <c r="O5464" s="1">
        <v>41089.075023148151</v>
      </c>
    </row>
    <row r="5465" spans="1:15" x14ac:dyDescent="0.35">
      <c r="A5465" t="s">
        <v>15</v>
      </c>
      <c r="B5465" t="s">
        <v>25</v>
      </c>
      <c r="C5465">
        <v>916619</v>
      </c>
      <c r="D5465" t="s">
        <v>17</v>
      </c>
      <c r="E5465" t="s">
        <v>18</v>
      </c>
      <c r="F5465" t="s">
        <v>19</v>
      </c>
      <c r="G5465" t="s">
        <v>20</v>
      </c>
      <c r="H5465" t="s">
        <v>437</v>
      </c>
      <c r="I5465" t="s">
        <v>22</v>
      </c>
      <c r="K5465" t="s">
        <v>81</v>
      </c>
      <c r="L5465">
        <v>1975</v>
      </c>
      <c r="M5465" t="s">
        <v>2703</v>
      </c>
      <c r="N5465" t="s">
        <v>24</v>
      </c>
      <c r="O5465" s="1">
        <v>41089.690694444442</v>
      </c>
    </row>
    <row r="5466" spans="1:15" x14ac:dyDescent="0.35">
      <c r="A5466" t="s">
        <v>15</v>
      </c>
      <c r="B5466" t="s">
        <v>25</v>
      </c>
      <c r="C5466">
        <v>926566</v>
      </c>
      <c r="D5466" t="s">
        <v>17</v>
      </c>
      <c r="E5466" t="s">
        <v>18</v>
      </c>
      <c r="I5466" t="s">
        <v>22</v>
      </c>
      <c r="N5466" t="s">
        <v>24</v>
      </c>
      <c r="O5466" s="1">
        <v>41090.404537037037</v>
      </c>
    </row>
    <row r="5467" spans="1:15" x14ac:dyDescent="0.35">
      <c r="A5467" t="s">
        <v>221</v>
      </c>
      <c r="B5467" t="s">
        <v>25</v>
      </c>
      <c r="C5467">
        <v>48744</v>
      </c>
      <c r="D5467" t="s">
        <v>17</v>
      </c>
      <c r="E5467" t="s">
        <v>18</v>
      </c>
      <c r="F5467" t="s">
        <v>19</v>
      </c>
      <c r="G5467" t="s">
        <v>27</v>
      </c>
      <c r="H5467" t="s">
        <v>819</v>
      </c>
      <c r="I5467" t="s">
        <v>114</v>
      </c>
      <c r="J5467" t="s">
        <v>636</v>
      </c>
      <c r="K5467" t="s">
        <v>195</v>
      </c>
      <c r="L5467" t="s">
        <v>820</v>
      </c>
      <c r="M5467" t="s">
        <v>821</v>
      </c>
      <c r="N5467" t="s">
        <v>24</v>
      </c>
      <c r="O5467" s="1">
        <v>41090.763865740744</v>
      </c>
    </row>
    <row r="5468" spans="1:15" x14ac:dyDescent="0.35">
      <c r="A5468" t="s">
        <v>15</v>
      </c>
      <c r="B5468" t="s">
        <v>25</v>
      </c>
      <c r="C5468">
        <v>104656</v>
      </c>
      <c r="D5468" t="s">
        <v>17</v>
      </c>
      <c r="E5468" t="s">
        <v>18</v>
      </c>
      <c r="I5468" t="s">
        <v>22</v>
      </c>
      <c r="N5468" t="s">
        <v>24</v>
      </c>
      <c r="O5468" s="1">
        <v>41090.888611111113</v>
      </c>
    </row>
    <row r="5469" spans="1:15" x14ac:dyDescent="0.35">
      <c r="A5469" t="s">
        <v>15</v>
      </c>
      <c r="B5469" t="s">
        <v>25</v>
      </c>
      <c r="C5469">
        <v>873429</v>
      </c>
      <c r="D5469" t="s">
        <v>17</v>
      </c>
      <c r="E5469" t="s">
        <v>18</v>
      </c>
      <c r="F5469" t="s">
        <v>96</v>
      </c>
      <c r="I5469" t="s">
        <v>22</v>
      </c>
      <c r="N5469" t="s">
        <v>24</v>
      </c>
      <c r="O5469" s="1">
        <v>41091.404560185183</v>
      </c>
    </row>
    <row r="5470" spans="1:15" x14ac:dyDescent="0.35">
      <c r="A5470" t="s">
        <v>15</v>
      </c>
      <c r="B5470" t="s">
        <v>25</v>
      </c>
      <c r="C5470">
        <v>187500</v>
      </c>
      <c r="D5470" t="s">
        <v>17</v>
      </c>
      <c r="E5470" t="s">
        <v>18</v>
      </c>
      <c r="F5470" t="s">
        <v>19</v>
      </c>
      <c r="G5470" t="s">
        <v>27</v>
      </c>
      <c r="H5470" t="s">
        <v>1323</v>
      </c>
      <c r="I5470" t="s">
        <v>180</v>
      </c>
      <c r="K5470" t="s">
        <v>132</v>
      </c>
      <c r="N5470" t="s">
        <v>24</v>
      </c>
      <c r="O5470" s="1">
        <v>41091.565150462964</v>
      </c>
    </row>
    <row r="5471" spans="1:15" x14ac:dyDescent="0.35">
      <c r="A5471" t="s">
        <v>15</v>
      </c>
      <c r="B5471" t="s">
        <v>25</v>
      </c>
      <c r="C5471">
        <v>553303</v>
      </c>
      <c r="D5471" t="s">
        <v>17</v>
      </c>
      <c r="E5471" t="s">
        <v>18</v>
      </c>
      <c r="F5471" t="s">
        <v>19</v>
      </c>
      <c r="G5471" t="s">
        <v>20</v>
      </c>
      <c r="H5471" t="s">
        <v>1130</v>
      </c>
      <c r="I5471" t="s">
        <v>22</v>
      </c>
      <c r="K5471" t="s">
        <v>374</v>
      </c>
      <c r="L5471">
        <v>1961</v>
      </c>
      <c r="N5471" t="s">
        <v>24</v>
      </c>
      <c r="O5471" s="1">
        <v>41092.043993055559</v>
      </c>
    </row>
    <row r="5472" spans="1:15" x14ac:dyDescent="0.35">
      <c r="A5472" t="s">
        <v>59</v>
      </c>
      <c r="B5472" t="s">
        <v>25</v>
      </c>
      <c r="C5472">
        <v>2607</v>
      </c>
      <c r="D5472" t="s">
        <v>17</v>
      </c>
      <c r="E5472" t="s">
        <v>18</v>
      </c>
      <c r="F5472" t="s">
        <v>34</v>
      </c>
      <c r="G5472" t="s">
        <v>27</v>
      </c>
      <c r="H5472" t="s">
        <v>184</v>
      </c>
      <c r="I5472" t="s">
        <v>22</v>
      </c>
      <c r="J5472">
        <v>459</v>
      </c>
      <c r="K5472" t="s">
        <v>94</v>
      </c>
      <c r="M5472" t="s">
        <v>185</v>
      </c>
      <c r="N5472" t="s">
        <v>24</v>
      </c>
      <c r="O5472" s="1">
        <v>41092.507361111115</v>
      </c>
    </row>
    <row r="5473" spans="1:15" x14ac:dyDescent="0.35">
      <c r="A5473" t="s">
        <v>314</v>
      </c>
      <c r="B5473" t="s">
        <v>25</v>
      </c>
      <c r="C5473">
        <v>25644</v>
      </c>
      <c r="D5473" t="s">
        <v>17</v>
      </c>
      <c r="E5473" t="s">
        <v>18</v>
      </c>
      <c r="F5473" t="s">
        <v>19</v>
      </c>
      <c r="G5473" t="s">
        <v>27</v>
      </c>
      <c r="H5473" t="s">
        <v>74</v>
      </c>
      <c r="I5473" t="s">
        <v>22</v>
      </c>
      <c r="N5473" t="s">
        <v>34</v>
      </c>
      <c r="O5473" s="1">
        <v>41092.509386574071</v>
      </c>
    </row>
    <row r="5474" spans="1:15" x14ac:dyDescent="0.35">
      <c r="A5474" t="s">
        <v>560</v>
      </c>
      <c r="B5474" t="s">
        <v>25</v>
      </c>
      <c r="C5474">
        <v>718047</v>
      </c>
      <c r="D5474" t="s">
        <v>17</v>
      </c>
      <c r="E5474" t="s">
        <v>18</v>
      </c>
      <c r="F5474" t="s">
        <v>19</v>
      </c>
      <c r="G5474" t="s">
        <v>20</v>
      </c>
      <c r="H5474" t="s">
        <v>74</v>
      </c>
      <c r="I5474" t="s">
        <v>22</v>
      </c>
      <c r="M5474" t="s">
        <v>2368</v>
      </c>
      <c r="N5474" t="s">
        <v>34</v>
      </c>
      <c r="O5474" s="1">
        <v>41092.510613425926</v>
      </c>
    </row>
    <row r="5475" spans="1:15" x14ac:dyDescent="0.35">
      <c r="A5475" t="s">
        <v>1381</v>
      </c>
      <c r="B5475" t="s">
        <v>25</v>
      </c>
      <c r="C5475">
        <v>555192</v>
      </c>
      <c r="D5475" t="s">
        <v>17</v>
      </c>
      <c r="E5475" t="s">
        <v>18</v>
      </c>
      <c r="F5475" t="s">
        <v>34</v>
      </c>
      <c r="H5475" t="s">
        <v>74</v>
      </c>
      <c r="I5475" t="s">
        <v>22</v>
      </c>
      <c r="J5475">
        <v>468</v>
      </c>
      <c r="K5475" t="s">
        <v>197</v>
      </c>
      <c r="M5475" t="s">
        <v>2090</v>
      </c>
      <c r="N5475" t="s">
        <v>24</v>
      </c>
      <c r="O5475" s="1">
        <v>41092.512233796297</v>
      </c>
    </row>
    <row r="5476" spans="1:15" x14ac:dyDescent="0.35">
      <c r="A5476" t="s">
        <v>972</v>
      </c>
      <c r="B5476" t="s">
        <v>25</v>
      </c>
      <c r="C5476">
        <v>336120</v>
      </c>
      <c r="D5476" t="s">
        <v>17</v>
      </c>
      <c r="E5476" t="s">
        <v>18</v>
      </c>
      <c r="F5476" t="s">
        <v>19</v>
      </c>
      <c r="G5476" t="s">
        <v>20</v>
      </c>
      <c r="H5476" t="s">
        <v>74</v>
      </c>
      <c r="I5476" t="s">
        <v>22</v>
      </c>
      <c r="J5476">
        <v>460</v>
      </c>
      <c r="N5476" t="s">
        <v>24</v>
      </c>
      <c r="O5476" s="1">
        <v>41092.513136574074</v>
      </c>
    </row>
    <row r="5477" spans="1:15" x14ac:dyDescent="0.35">
      <c r="A5477" t="s">
        <v>15</v>
      </c>
      <c r="B5477" t="s">
        <v>25</v>
      </c>
      <c r="C5477">
        <v>362198</v>
      </c>
      <c r="D5477" t="s">
        <v>17</v>
      </c>
      <c r="E5477" t="s">
        <v>18</v>
      </c>
      <c r="F5477" t="s">
        <v>19</v>
      </c>
      <c r="G5477" t="s">
        <v>20</v>
      </c>
      <c r="H5477" t="s">
        <v>74</v>
      </c>
      <c r="I5477" t="s">
        <v>22</v>
      </c>
      <c r="N5477" t="s">
        <v>24</v>
      </c>
      <c r="O5477" s="1">
        <v>41092.51394675926</v>
      </c>
    </row>
    <row r="5478" spans="1:15" x14ac:dyDescent="0.35">
      <c r="A5478" t="s">
        <v>15</v>
      </c>
      <c r="B5478" t="s">
        <v>16</v>
      </c>
      <c r="C5478" t="s">
        <v>2995</v>
      </c>
      <c r="D5478" t="s">
        <v>17</v>
      </c>
      <c r="E5478" t="s">
        <v>18</v>
      </c>
      <c r="F5478" t="s">
        <v>34</v>
      </c>
      <c r="G5478" t="s">
        <v>20</v>
      </c>
      <c r="H5478" t="s">
        <v>74</v>
      </c>
      <c r="I5478" t="s">
        <v>22</v>
      </c>
      <c r="J5478">
        <v>468</v>
      </c>
      <c r="K5478" t="s">
        <v>250</v>
      </c>
      <c r="M5478" t="s">
        <v>2996</v>
      </c>
      <c r="N5478" t="s">
        <v>24</v>
      </c>
      <c r="O5478" s="1">
        <v>41092.515497685185</v>
      </c>
    </row>
    <row r="5479" spans="1:15" ht="232" x14ac:dyDescent="0.35">
      <c r="A5479" t="s">
        <v>560</v>
      </c>
      <c r="B5479" t="s">
        <v>25</v>
      </c>
      <c r="C5479">
        <v>381454</v>
      </c>
      <c r="D5479" t="s">
        <v>17</v>
      </c>
      <c r="E5479" t="s">
        <v>18</v>
      </c>
      <c r="F5479" t="s">
        <v>19</v>
      </c>
      <c r="G5479" t="s">
        <v>20</v>
      </c>
      <c r="H5479" t="s">
        <v>1739</v>
      </c>
      <c r="I5479" t="s">
        <v>22</v>
      </c>
      <c r="K5479" t="s">
        <v>132</v>
      </c>
      <c r="M5479" s="3" t="s">
        <v>1740</v>
      </c>
      <c r="N5479" t="s">
        <v>24</v>
      </c>
      <c r="O5479" s="1">
        <v>41092.628483796296</v>
      </c>
    </row>
    <row r="5480" spans="1:15" x14ac:dyDescent="0.35">
      <c r="A5480" t="s">
        <v>500</v>
      </c>
      <c r="B5480" t="s">
        <v>25</v>
      </c>
      <c r="C5480">
        <v>214468</v>
      </c>
      <c r="D5480" t="s">
        <v>17</v>
      </c>
      <c r="E5480" t="s">
        <v>18</v>
      </c>
      <c r="F5480" t="s">
        <v>34</v>
      </c>
      <c r="I5480" t="s">
        <v>264</v>
      </c>
      <c r="N5480" t="s">
        <v>24</v>
      </c>
      <c r="O5480" s="1">
        <v>41093.385763888888</v>
      </c>
    </row>
    <row r="5481" spans="1:15" x14ac:dyDescent="0.35">
      <c r="A5481" t="s">
        <v>327</v>
      </c>
      <c r="B5481" t="s">
        <v>16</v>
      </c>
      <c r="C5481">
        <v>565704</v>
      </c>
      <c r="D5481" t="s">
        <v>17</v>
      </c>
      <c r="E5481" t="s">
        <v>18</v>
      </c>
      <c r="H5481" t="s">
        <v>2106</v>
      </c>
      <c r="I5481" t="s">
        <v>22</v>
      </c>
      <c r="N5481" t="s">
        <v>24</v>
      </c>
      <c r="O5481" s="1">
        <v>41093.807974537034</v>
      </c>
    </row>
    <row r="5482" spans="1:15" x14ac:dyDescent="0.35">
      <c r="A5482" t="s">
        <v>15</v>
      </c>
      <c r="B5482" t="s">
        <v>25</v>
      </c>
      <c r="C5482">
        <v>298834</v>
      </c>
      <c r="D5482" t="s">
        <v>17</v>
      </c>
      <c r="E5482" t="s">
        <v>18</v>
      </c>
      <c r="F5482" t="s">
        <v>19</v>
      </c>
      <c r="G5482" t="s">
        <v>20</v>
      </c>
      <c r="H5482" t="s">
        <v>28</v>
      </c>
      <c r="I5482" t="s">
        <v>144</v>
      </c>
      <c r="N5482" t="s">
        <v>24</v>
      </c>
      <c r="O5482" s="1">
        <v>41094.781909722224</v>
      </c>
    </row>
    <row r="5483" spans="1:15" x14ac:dyDescent="0.35">
      <c r="A5483" t="s">
        <v>15</v>
      </c>
      <c r="B5483" t="s">
        <v>16</v>
      </c>
      <c r="C5483">
        <v>641498</v>
      </c>
      <c r="D5483" t="s">
        <v>17</v>
      </c>
      <c r="E5483" t="s">
        <v>18</v>
      </c>
      <c r="I5483" t="s">
        <v>22</v>
      </c>
      <c r="N5483" t="s">
        <v>24</v>
      </c>
      <c r="O5483" s="1">
        <v>41095.016145833331</v>
      </c>
    </row>
    <row r="5484" spans="1:15" x14ac:dyDescent="0.35">
      <c r="A5484" t="s">
        <v>15</v>
      </c>
      <c r="B5484" t="s">
        <v>25</v>
      </c>
      <c r="C5484">
        <v>983983</v>
      </c>
      <c r="D5484" t="s">
        <v>17</v>
      </c>
      <c r="E5484" t="s">
        <v>18</v>
      </c>
      <c r="F5484" t="s">
        <v>19</v>
      </c>
      <c r="I5484" t="s">
        <v>22</v>
      </c>
      <c r="L5484">
        <v>1979</v>
      </c>
      <c r="M5484" t="s">
        <v>2773</v>
      </c>
      <c r="N5484" t="s">
        <v>24</v>
      </c>
      <c r="O5484" s="1">
        <v>41097.073437500003</v>
      </c>
    </row>
    <row r="5485" spans="1:15" x14ac:dyDescent="0.35">
      <c r="A5485" t="s">
        <v>327</v>
      </c>
      <c r="B5485" t="s">
        <v>25</v>
      </c>
      <c r="C5485" t="s">
        <v>2997</v>
      </c>
      <c r="D5485" t="s">
        <v>17</v>
      </c>
      <c r="E5485" t="s">
        <v>18</v>
      </c>
      <c r="F5485" t="s">
        <v>34</v>
      </c>
      <c r="I5485" t="s">
        <v>22</v>
      </c>
      <c r="N5485" t="s">
        <v>24</v>
      </c>
      <c r="O5485" s="1">
        <v>41097.947013888886</v>
      </c>
    </row>
    <row r="5486" spans="1:15" x14ac:dyDescent="0.35">
      <c r="A5486" t="s">
        <v>500</v>
      </c>
      <c r="B5486" t="s">
        <v>25</v>
      </c>
      <c r="C5486">
        <v>90424</v>
      </c>
      <c r="D5486" t="s">
        <v>17</v>
      </c>
      <c r="E5486" t="s">
        <v>18</v>
      </c>
      <c r="F5486" t="s">
        <v>19</v>
      </c>
      <c r="G5486" t="s">
        <v>27</v>
      </c>
      <c r="H5486" t="s">
        <v>761</v>
      </c>
      <c r="I5486" t="s">
        <v>22</v>
      </c>
      <c r="M5486" t="s">
        <v>1044</v>
      </c>
      <c r="N5486" t="s">
        <v>24</v>
      </c>
      <c r="O5486" s="1">
        <v>41098.441388888888</v>
      </c>
    </row>
    <row r="5487" spans="1:15" x14ac:dyDescent="0.35">
      <c r="A5487" t="s">
        <v>560</v>
      </c>
      <c r="B5487" t="s">
        <v>25</v>
      </c>
      <c r="C5487">
        <v>269328</v>
      </c>
      <c r="D5487" t="s">
        <v>17</v>
      </c>
      <c r="E5487" t="s">
        <v>18</v>
      </c>
      <c r="G5487" t="s">
        <v>20</v>
      </c>
      <c r="H5487" t="s">
        <v>89</v>
      </c>
      <c r="I5487" t="s">
        <v>22</v>
      </c>
      <c r="M5487" t="s">
        <v>1489</v>
      </c>
      <c r="N5487" t="s">
        <v>24</v>
      </c>
      <c r="O5487" s="1">
        <v>41098.561736111114</v>
      </c>
    </row>
    <row r="5488" spans="1:15" x14ac:dyDescent="0.35">
      <c r="A5488" t="s">
        <v>15</v>
      </c>
      <c r="B5488" t="s">
        <v>25</v>
      </c>
      <c r="C5488">
        <v>303992</v>
      </c>
      <c r="D5488" t="s">
        <v>17</v>
      </c>
      <c r="E5488" t="s">
        <v>18</v>
      </c>
      <c r="F5488" t="s">
        <v>19</v>
      </c>
      <c r="G5488" t="s">
        <v>20</v>
      </c>
      <c r="H5488" t="s">
        <v>1549</v>
      </c>
      <c r="I5488" t="s">
        <v>22</v>
      </c>
      <c r="L5488" t="s">
        <v>1550</v>
      </c>
      <c r="M5488" t="s">
        <v>1551</v>
      </c>
      <c r="N5488" t="s">
        <v>24</v>
      </c>
      <c r="O5488" s="1">
        <v>41098.738842592589</v>
      </c>
    </row>
    <row r="5489" spans="1:15" x14ac:dyDescent="0.35">
      <c r="A5489" t="s">
        <v>15</v>
      </c>
      <c r="B5489" t="s">
        <v>25</v>
      </c>
      <c r="C5489">
        <v>363594</v>
      </c>
      <c r="D5489" t="s">
        <v>17</v>
      </c>
      <c r="E5489" t="s">
        <v>18</v>
      </c>
      <c r="I5489" t="s">
        <v>22</v>
      </c>
      <c r="N5489" t="s">
        <v>24</v>
      </c>
      <c r="O5489" s="1">
        <v>41099.010578703703</v>
      </c>
    </row>
    <row r="5490" spans="1:15" x14ac:dyDescent="0.35">
      <c r="B5490" t="s">
        <v>25</v>
      </c>
      <c r="C5490">
        <v>118</v>
      </c>
      <c r="D5490" t="s">
        <v>17</v>
      </c>
      <c r="E5490" t="s">
        <v>18</v>
      </c>
      <c r="F5490" t="s">
        <v>19</v>
      </c>
      <c r="G5490" t="s">
        <v>27</v>
      </c>
      <c r="H5490" t="s">
        <v>33</v>
      </c>
      <c r="I5490" t="s">
        <v>22</v>
      </c>
      <c r="N5490" t="s">
        <v>24</v>
      </c>
      <c r="O5490" s="1">
        <v>41099.433391203704</v>
      </c>
    </row>
    <row r="5491" spans="1:15" x14ac:dyDescent="0.35">
      <c r="A5491" t="s">
        <v>15</v>
      </c>
      <c r="B5491" t="s">
        <v>25</v>
      </c>
      <c r="C5491">
        <v>782201</v>
      </c>
      <c r="D5491" t="s">
        <v>17</v>
      </c>
      <c r="E5491" t="s">
        <v>18</v>
      </c>
      <c r="F5491" t="s">
        <v>96</v>
      </c>
      <c r="I5491" t="s">
        <v>22</v>
      </c>
      <c r="N5491" t="s">
        <v>24</v>
      </c>
      <c r="O5491" s="1">
        <v>41099.960798611108</v>
      </c>
    </row>
    <row r="5492" spans="1:15" x14ac:dyDescent="0.35">
      <c r="A5492" t="s">
        <v>15</v>
      </c>
      <c r="B5492" t="s">
        <v>25</v>
      </c>
      <c r="C5492">
        <v>81781</v>
      </c>
      <c r="D5492" t="s">
        <v>17</v>
      </c>
      <c r="E5492" t="s">
        <v>18</v>
      </c>
      <c r="F5492" t="s">
        <v>19</v>
      </c>
      <c r="G5492" t="s">
        <v>20</v>
      </c>
      <c r="H5492" t="s">
        <v>768</v>
      </c>
      <c r="I5492" t="s">
        <v>22</v>
      </c>
      <c r="K5492" t="s">
        <v>139</v>
      </c>
      <c r="N5492" t="s">
        <v>24</v>
      </c>
      <c r="O5492" s="1">
        <v>41100.53328703704</v>
      </c>
    </row>
    <row r="5493" spans="1:15" x14ac:dyDescent="0.35">
      <c r="A5493" t="s">
        <v>186</v>
      </c>
      <c r="B5493" t="s">
        <v>16</v>
      </c>
      <c r="C5493">
        <v>8994</v>
      </c>
      <c r="D5493" t="s">
        <v>17</v>
      </c>
      <c r="E5493" t="s">
        <v>18</v>
      </c>
      <c r="F5493" t="s">
        <v>19</v>
      </c>
      <c r="G5493" t="s">
        <v>27</v>
      </c>
      <c r="H5493" t="s">
        <v>35</v>
      </c>
      <c r="I5493" t="s">
        <v>86</v>
      </c>
      <c r="K5493" t="s">
        <v>139</v>
      </c>
      <c r="M5493" t="s">
        <v>395</v>
      </c>
      <c r="N5493" t="s">
        <v>24</v>
      </c>
      <c r="O5493" s="1">
        <v>41100.717395833337</v>
      </c>
    </row>
    <row r="5494" spans="1:15" x14ac:dyDescent="0.35">
      <c r="A5494" t="s">
        <v>327</v>
      </c>
      <c r="B5494" t="s">
        <v>25</v>
      </c>
      <c r="C5494">
        <v>8808</v>
      </c>
      <c r="D5494" t="s">
        <v>17</v>
      </c>
      <c r="E5494" t="s">
        <v>18</v>
      </c>
      <c r="F5494" t="s">
        <v>19</v>
      </c>
      <c r="G5494" t="s">
        <v>27</v>
      </c>
      <c r="H5494" t="s">
        <v>224</v>
      </c>
      <c r="I5494" t="s">
        <v>22</v>
      </c>
      <c r="M5494" t="s">
        <v>391</v>
      </c>
      <c r="N5494" t="s">
        <v>24</v>
      </c>
      <c r="O5494" s="1">
        <v>41100.745162037034</v>
      </c>
    </row>
    <row r="5495" spans="1:15" x14ac:dyDescent="0.35">
      <c r="A5495" t="s">
        <v>15</v>
      </c>
      <c r="B5495" t="s">
        <v>25</v>
      </c>
      <c r="C5495">
        <v>55696</v>
      </c>
      <c r="D5495" t="s">
        <v>17</v>
      </c>
      <c r="E5495" t="s">
        <v>18</v>
      </c>
      <c r="F5495" t="s">
        <v>19</v>
      </c>
      <c r="G5495" t="s">
        <v>27</v>
      </c>
      <c r="H5495" t="s">
        <v>870</v>
      </c>
      <c r="I5495" t="s">
        <v>114</v>
      </c>
      <c r="M5495" t="s">
        <v>871</v>
      </c>
      <c r="N5495" t="s">
        <v>24</v>
      </c>
      <c r="O5495" s="1">
        <v>41100.811145833337</v>
      </c>
    </row>
    <row r="5496" spans="1:15" x14ac:dyDescent="0.35">
      <c r="A5496" t="s">
        <v>221</v>
      </c>
      <c r="B5496" t="s">
        <v>25</v>
      </c>
      <c r="C5496">
        <v>809968</v>
      </c>
      <c r="D5496" t="s">
        <v>17</v>
      </c>
      <c r="E5496" t="s">
        <v>380</v>
      </c>
      <c r="F5496" t="s">
        <v>19</v>
      </c>
      <c r="G5496" t="s">
        <v>20</v>
      </c>
      <c r="H5496" t="s">
        <v>2479</v>
      </c>
      <c r="I5496" t="s">
        <v>180</v>
      </c>
      <c r="J5496" t="s">
        <v>2480</v>
      </c>
      <c r="M5496" t="s">
        <v>2481</v>
      </c>
      <c r="N5496" t="s">
        <v>167</v>
      </c>
      <c r="O5496" s="1">
        <v>41101.437893518516</v>
      </c>
    </row>
    <row r="5497" spans="1:15" x14ac:dyDescent="0.35">
      <c r="A5497" t="s">
        <v>221</v>
      </c>
      <c r="B5497" t="s">
        <v>25</v>
      </c>
      <c r="C5497">
        <v>18845</v>
      </c>
      <c r="D5497" t="s">
        <v>17</v>
      </c>
      <c r="E5497" t="s">
        <v>18</v>
      </c>
      <c r="H5497" t="s">
        <v>565</v>
      </c>
      <c r="I5497" t="s">
        <v>22</v>
      </c>
      <c r="N5497" t="s">
        <v>24</v>
      </c>
      <c r="O5497" s="1">
        <v>41101.440960648149</v>
      </c>
    </row>
    <row r="5498" spans="1:15" x14ac:dyDescent="0.35">
      <c r="A5498" t="s">
        <v>327</v>
      </c>
      <c r="B5498" t="s">
        <v>25</v>
      </c>
      <c r="C5498">
        <v>599592</v>
      </c>
      <c r="D5498" t="s">
        <v>17</v>
      </c>
      <c r="E5498" t="s">
        <v>18</v>
      </c>
      <c r="I5498" t="s">
        <v>22</v>
      </c>
      <c r="N5498" t="s">
        <v>24</v>
      </c>
      <c r="O5498" s="1">
        <v>41101.452453703707</v>
      </c>
    </row>
    <row r="5499" spans="1:15" x14ac:dyDescent="0.35">
      <c r="A5499" t="s">
        <v>15</v>
      </c>
      <c r="B5499" t="s">
        <v>25</v>
      </c>
      <c r="C5499">
        <v>697729</v>
      </c>
      <c r="D5499" t="s">
        <v>17</v>
      </c>
      <c r="E5499" t="s">
        <v>18</v>
      </c>
      <c r="I5499" t="s">
        <v>22</v>
      </c>
      <c r="N5499" t="s">
        <v>24</v>
      </c>
      <c r="O5499" s="1">
        <v>41101.573703703703</v>
      </c>
    </row>
    <row r="5500" spans="1:15" x14ac:dyDescent="0.35">
      <c r="A5500" t="s">
        <v>15</v>
      </c>
      <c r="B5500" t="s">
        <v>25</v>
      </c>
      <c r="C5500">
        <v>303829</v>
      </c>
      <c r="D5500" t="s">
        <v>17</v>
      </c>
      <c r="E5500" t="s">
        <v>18</v>
      </c>
      <c r="F5500" t="s">
        <v>19</v>
      </c>
      <c r="G5500" t="s">
        <v>20</v>
      </c>
      <c r="H5500" t="s">
        <v>1548</v>
      </c>
      <c r="I5500" t="s">
        <v>144</v>
      </c>
      <c r="N5500" t="s">
        <v>24</v>
      </c>
      <c r="O5500" s="1">
        <v>41102.480416666665</v>
      </c>
    </row>
    <row r="5501" spans="1:15" x14ac:dyDescent="0.35">
      <c r="A5501" t="s">
        <v>15</v>
      </c>
      <c r="B5501" t="s">
        <v>25</v>
      </c>
      <c r="C5501">
        <v>94230</v>
      </c>
      <c r="D5501" t="s">
        <v>17</v>
      </c>
      <c r="E5501" t="s">
        <v>18</v>
      </c>
      <c r="F5501" t="s">
        <v>19</v>
      </c>
      <c r="I5501" t="s">
        <v>22</v>
      </c>
      <c r="N5501" t="s">
        <v>24</v>
      </c>
      <c r="O5501" s="1">
        <v>41102.672708333332</v>
      </c>
    </row>
    <row r="5502" spans="1:15" x14ac:dyDescent="0.35">
      <c r="A5502" t="s">
        <v>500</v>
      </c>
      <c r="B5502" t="s">
        <v>25</v>
      </c>
      <c r="C5502">
        <v>711729</v>
      </c>
      <c r="D5502" t="s">
        <v>17</v>
      </c>
      <c r="E5502" t="s">
        <v>18</v>
      </c>
      <c r="F5502" t="s">
        <v>96</v>
      </c>
      <c r="G5502" t="s">
        <v>20</v>
      </c>
      <c r="I5502" t="s">
        <v>22</v>
      </c>
      <c r="N5502" t="s">
        <v>24</v>
      </c>
      <c r="O5502" s="1">
        <v>41102.742546296293</v>
      </c>
    </row>
    <row r="5503" spans="1:15" x14ac:dyDescent="0.35">
      <c r="A5503" t="s">
        <v>972</v>
      </c>
      <c r="B5503" t="s">
        <v>25</v>
      </c>
      <c r="C5503">
        <v>86389</v>
      </c>
      <c r="D5503" t="s">
        <v>17</v>
      </c>
      <c r="E5503" t="s">
        <v>18</v>
      </c>
      <c r="F5503" t="s">
        <v>19</v>
      </c>
      <c r="G5503" t="s">
        <v>27</v>
      </c>
      <c r="H5503" t="s">
        <v>62</v>
      </c>
      <c r="I5503" t="s">
        <v>144</v>
      </c>
      <c r="K5503" t="s">
        <v>188</v>
      </c>
      <c r="N5503" t="s">
        <v>24</v>
      </c>
      <c r="O5503" s="1">
        <v>41104.30327546296</v>
      </c>
    </row>
    <row r="5504" spans="1:15" x14ac:dyDescent="0.35">
      <c r="A5504" t="s">
        <v>15</v>
      </c>
      <c r="B5504" t="s">
        <v>25</v>
      </c>
      <c r="C5504">
        <v>926428</v>
      </c>
      <c r="D5504" t="s">
        <v>17</v>
      </c>
      <c r="E5504" t="s">
        <v>18</v>
      </c>
      <c r="F5504" t="s">
        <v>19</v>
      </c>
      <c r="G5504" t="s">
        <v>20</v>
      </c>
      <c r="H5504" t="s">
        <v>587</v>
      </c>
      <c r="I5504" t="s">
        <v>22</v>
      </c>
      <c r="K5504" t="s">
        <v>31</v>
      </c>
      <c r="N5504" t="s">
        <v>167</v>
      </c>
      <c r="O5504" s="1">
        <v>41104.394629629627</v>
      </c>
    </row>
    <row r="5505" spans="1:15" x14ac:dyDescent="0.35">
      <c r="A5505" t="s">
        <v>560</v>
      </c>
      <c r="B5505" t="s">
        <v>25</v>
      </c>
      <c r="C5505">
        <v>452352</v>
      </c>
      <c r="D5505" t="s">
        <v>17</v>
      </c>
      <c r="E5505" t="s">
        <v>18</v>
      </c>
      <c r="F5505" t="s">
        <v>19</v>
      </c>
      <c r="I5505" t="s">
        <v>22</v>
      </c>
      <c r="K5505" t="s">
        <v>195</v>
      </c>
      <c r="N5505" t="s">
        <v>24</v>
      </c>
      <c r="O5505" s="1">
        <v>41104.889201388891</v>
      </c>
    </row>
    <row r="5506" spans="1:15" x14ac:dyDescent="0.35">
      <c r="A5506" t="s">
        <v>221</v>
      </c>
      <c r="B5506" t="s">
        <v>25</v>
      </c>
      <c r="C5506">
        <v>119919</v>
      </c>
      <c r="D5506" t="s">
        <v>17</v>
      </c>
      <c r="E5506" t="s">
        <v>18</v>
      </c>
      <c r="F5506" t="s">
        <v>19</v>
      </c>
      <c r="G5506" t="s">
        <v>27</v>
      </c>
      <c r="H5506" t="s">
        <v>388</v>
      </c>
      <c r="I5506" t="s">
        <v>22</v>
      </c>
      <c r="L5506">
        <v>1955</v>
      </c>
      <c r="M5506" t="s">
        <v>1144</v>
      </c>
      <c r="N5506" t="s">
        <v>167</v>
      </c>
      <c r="O5506" s="1">
        <v>41104.891527777778</v>
      </c>
    </row>
    <row r="5507" spans="1:15" x14ac:dyDescent="0.35">
      <c r="A5507" t="s">
        <v>15</v>
      </c>
      <c r="B5507" t="s">
        <v>25</v>
      </c>
      <c r="C5507">
        <v>600332</v>
      </c>
      <c r="D5507" t="s">
        <v>17</v>
      </c>
      <c r="E5507" t="s">
        <v>18</v>
      </c>
      <c r="F5507" t="s">
        <v>19</v>
      </c>
      <c r="G5507" t="s">
        <v>20</v>
      </c>
      <c r="H5507" t="s">
        <v>1238</v>
      </c>
      <c r="I5507" t="s">
        <v>22</v>
      </c>
      <c r="K5507" t="s">
        <v>195</v>
      </c>
      <c r="N5507" t="s">
        <v>24</v>
      </c>
      <c r="O5507" s="1">
        <v>41105.120659722219</v>
      </c>
    </row>
    <row r="5508" spans="1:15" x14ac:dyDescent="0.35">
      <c r="A5508" t="s">
        <v>15</v>
      </c>
      <c r="B5508" t="s">
        <v>25</v>
      </c>
      <c r="C5508">
        <v>190757</v>
      </c>
      <c r="D5508" t="s">
        <v>17</v>
      </c>
      <c r="E5508" t="s">
        <v>18</v>
      </c>
      <c r="F5508" t="s">
        <v>19</v>
      </c>
      <c r="G5508" t="s">
        <v>20</v>
      </c>
      <c r="H5508" t="s">
        <v>254</v>
      </c>
      <c r="I5508" t="s">
        <v>22</v>
      </c>
      <c r="K5508" t="s">
        <v>195</v>
      </c>
      <c r="M5508" t="s">
        <v>1328</v>
      </c>
      <c r="N5508" t="s">
        <v>24</v>
      </c>
      <c r="O5508" s="1">
        <v>41105.362824074073</v>
      </c>
    </row>
    <row r="5509" spans="1:15" x14ac:dyDescent="0.35">
      <c r="A5509" t="s">
        <v>15</v>
      </c>
      <c r="B5509" t="s">
        <v>25</v>
      </c>
      <c r="C5509" t="s">
        <v>3013</v>
      </c>
      <c r="D5509" t="s">
        <v>17</v>
      </c>
      <c r="E5509" t="s">
        <v>18</v>
      </c>
      <c r="F5509" t="s">
        <v>19</v>
      </c>
      <c r="H5509" t="s">
        <v>28</v>
      </c>
      <c r="I5509" t="s">
        <v>180</v>
      </c>
      <c r="N5509" t="s">
        <v>24</v>
      </c>
      <c r="O5509" s="1">
        <v>41105.460532407407</v>
      </c>
    </row>
    <row r="5510" spans="1:15" x14ac:dyDescent="0.35">
      <c r="A5510" t="s">
        <v>15</v>
      </c>
      <c r="B5510" t="s">
        <v>25</v>
      </c>
      <c r="C5510">
        <v>912807</v>
      </c>
      <c r="D5510" t="s">
        <v>17</v>
      </c>
      <c r="E5510" t="s">
        <v>18</v>
      </c>
      <c r="F5510" t="s">
        <v>19</v>
      </c>
      <c r="I5510" t="s">
        <v>22</v>
      </c>
      <c r="N5510" t="s">
        <v>24</v>
      </c>
      <c r="O5510" s="1">
        <v>41105.462164351855</v>
      </c>
    </row>
    <row r="5511" spans="1:15" x14ac:dyDescent="0.35">
      <c r="A5511" t="s">
        <v>221</v>
      </c>
      <c r="B5511" t="s">
        <v>25</v>
      </c>
      <c r="C5511">
        <v>22257</v>
      </c>
      <c r="D5511" t="s">
        <v>17</v>
      </c>
      <c r="E5511" t="s">
        <v>18</v>
      </c>
      <c r="F5511" t="s">
        <v>19</v>
      </c>
      <c r="H5511" t="s">
        <v>74</v>
      </c>
      <c r="I5511" t="s">
        <v>22</v>
      </c>
      <c r="K5511" t="s">
        <v>139</v>
      </c>
      <c r="M5511" t="s">
        <v>606</v>
      </c>
      <c r="N5511" t="s">
        <v>167</v>
      </c>
      <c r="O5511" s="1">
        <v>41105.94872685185</v>
      </c>
    </row>
    <row r="5512" spans="1:15" x14ac:dyDescent="0.35">
      <c r="A5512" t="s">
        <v>221</v>
      </c>
      <c r="B5512" t="s">
        <v>25</v>
      </c>
      <c r="C5512">
        <v>282785</v>
      </c>
      <c r="D5512" t="s">
        <v>17</v>
      </c>
      <c r="E5512" t="s">
        <v>18</v>
      </c>
      <c r="F5512" t="s">
        <v>19</v>
      </c>
      <c r="G5512" t="s">
        <v>27</v>
      </c>
      <c r="H5512" t="s">
        <v>375</v>
      </c>
      <c r="I5512" t="s">
        <v>22</v>
      </c>
      <c r="K5512" t="s">
        <v>90</v>
      </c>
      <c r="N5512" t="s">
        <v>34</v>
      </c>
      <c r="O5512" s="1">
        <v>41106.352152777778</v>
      </c>
    </row>
    <row r="5513" spans="1:15" x14ac:dyDescent="0.35">
      <c r="A5513" t="s">
        <v>327</v>
      </c>
      <c r="B5513" t="s">
        <v>25</v>
      </c>
      <c r="C5513">
        <v>382722</v>
      </c>
      <c r="D5513" t="s">
        <v>17</v>
      </c>
      <c r="E5513" t="s">
        <v>18</v>
      </c>
      <c r="F5513" t="s">
        <v>34</v>
      </c>
      <c r="G5513" t="s">
        <v>20</v>
      </c>
      <c r="H5513" t="s">
        <v>1749</v>
      </c>
      <c r="I5513" t="s">
        <v>114</v>
      </c>
      <c r="N5513" t="s">
        <v>24</v>
      </c>
      <c r="O5513" s="1">
        <v>41106.457696759258</v>
      </c>
    </row>
    <row r="5514" spans="1:15" x14ac:dyDescent="0.35">
      <c r="A5514" t="s">
        <v>972</v>
      </c>
      <c r="B5514" t="s">
        <v>25</v>
      </c>
      <c r="C5514">
        <v>947115</v>
      </c>
      <c r="D5514" t="s">
        <v>17</v>
      </c>
      <c r="E5514" t="s">
        <v>18</v>
      </c>
      <c r="F5514" t="s">
        <v>19</v>
      </c>
      <c r="G5514" t="s">
        <v>20</v>
      </c>
      <c r="H5514" t="s">
        <v>162</v>
      </c>
      <c r="I5514" t="s">
        <v>22</v>
      </c>
      <c r="J5514">
        <v>460</v>
      </c>
      <c r="L5514">
        <v>1978</v>
      </c>
      <c r="M5514" t="s">
        <v>2736</v>
      </c>
      <c r="N5514" t="s">
        <v>24</v>
      </c>
      <c r="O5514" s="1">
        <v>41106.54446759259</v>
      </c>
    </row>
    <row r="5515" spans="1:15" x14ac:dyDescent="0.35">
      <c r="A5515" t="s">
        <v>221</v>
      </c>
      <c r="B5515" t="s">
        <v>25</v>
      </c>
      <c r="C5515">
        <v>9740</v>
      </c>
      <c r="D5515" t="s">
        <v>17</v>
      </c>
      <c r="E5515" t="s">
        <v>18</v>
      </c>
      <c r="F5515" t="s">
        <v>19</v>
      </c>
      <c r="G5515" t="s">
        <v>27</v>
      </c>
      <c r="H5515" t="s">
        <v>254</v>
      </c>
      <c r="I5515" t="s">
        <v>22</v>
      </c>
      <c r="K5515" t="s">
        <v>197</v>
      </c>
      <c r="L5515" t="s">
        <v>417</v>
      </c>
      <c r="M5515" t="s">
        <v>418</v>
      </c>
      <c r="N5515" t="s">
        <v>34</v>
      </c>
      <c r="O5515" s="1">
        <v>41106.581041666665</v>
      </c>
    </row>
    <row r="5516" spans="1:15" x14ac:dyDescent="0.35">
      <c r="A5516" t="s">
        <v>15</v>
      </c>
      <c r="B5516" t="s">
        <v>16</v>
      </c>
      <c r="C5516">
        <v>42027</v>
      </c>
      <c r="D5516" t="s">
        <v>17</v>
      </c>
      <c r="E5516" t="s">
        <v>18</v>
      </c>
      <c r="F5516" t="s">
        <v>19</v>
      </c>
      <c r="G5516" t="s">
        <v>27</v>
      </c>
      <c r="H5516" t="s">
        <v>786</v>
      </c>
      <c r="I5516" t="s">
        <v>22</v>
      </c>
      <c r="K5516" t="s">
        <v>31</v>
      </c>
      <c r="N5516" t="s">
        <v>24</v>
      </c>
      <c r="O5516" s="1">
        <v>41107.426655092589</v>
      </c>
    </row>
    <row r="5517" spans="1:15" x14ac:dyDescent="0.35">
      <c r="A5517" t="s">
        <v>221</v>
      </c>
      <c r="B5517" t="s">
        <v>16</v>
      </c>
      <c r="C5517">
        <v>47918</v>
      </c>
      <c r="D5517" t="s">
        <v>17</v>
      </c>
      <c r="E5517" t="s">
        <v>18</v>
      </c>
      <c r="F5517" t="s">
        <v>19</v>
      </c>
      <c r="G5517" t="s">
        <v>27</v>
      </c>
      <c r="H5517" t="s">
        <v>814</v>
      </c>
      <c r="I5517" t="s">
        <v>22</v>
      </c>
      <c r="N5517" t="s">
        <v>34</v>
      </c>
      <c r="O5517" s="1">
        <v>41107.529166666667</v>
      </c>
    </row>
    <row r="5518" spans="1:15" x14ac:dyDescent="0.35">
      <c r="A5518" t="s">
        <v>15</v>
      </c>
      <c r="B5518" t="s">
        <v>16</v>
      </c>
      <c r="C5518">
        <v>607005</v>
      </c>
      <c r="D5518" t="s">
        <v>17</v>
      </c>
      <c r="E5518" t="s">
        <v>18</v>
      </c>
      <c r="F5518" t="s">
        <v>19</v>
      </c>
      <c r="I5518" t="s">
        <v>22</v>
      </c>
      <c r="K5518" t="s">
        <v>31</v>
      </c>
      <c r="N5518" t="s">
        <v>24</v>
      </c>
      <c r="O5518" s="1">
        <v>41107.695370370369</v>
      </c>
    </row>
    <row r="5519" spans="1:15" x14ac:dyDescent="0.35">
      <c r="A5519" t="s">
        <v>221</v>
      </c>
      <c r="B5519" t="s">
        <v>25</v>
      </c>
      <c r="C5519">
        <v>22197</v>
      </c>
      <c r="D5519" t="s">
        <v>17</v>
      </c>
      <c r="E5519" t="s">
        <v>18</v>
      </c>
      <c r="G5519" t="s">
        <v>27</v>
      </c>
      <c r="H5519" t="s">
        <v>605</v>
      </c>
      <c r="I5519" t="s">
        <v>22</v>
      </c>
      <c r="N5519" t="s">
        <v>167</v>
      </c>
      <c r="O5519" s="1">
        <v>41107.715069444443</v>
      </c>
    </row>
    <row r="5520" spans="1:15" x14ac:dyDescent="0.35">
      <c r="A5520" t="s">
        <v>15</v>
      </c>
      <c r="B5520" t="s">
        <v>25</v>
      </c>
      <c r="C5520">
        <v>501148</v>
      </c>
      <c r="D5520" t="s">
        <v>73</v>
      </c>
      <c r="E5520" t="s">
        <v>18</v>
      </c>
      <c r="F5520" t="s">
        <v>19</v>
      </c>
      <c r="G5520" t="s">
        <v>20</v>
      </c>
      <c r="H5520" t="s">
        <v>1055</v>
      </c>
      <c r="I5520" t="s">
        <v>22</v>
      </c>
      <c r="J5520">
        <v>459</v>
      </c>
      <c r="M5520" t="s">
        <v>2000</v>
      </c>
      <c r="N5520" t="s">
        <v>24</v>
      </c>
      <c r="O5520" s="1">
        <v>41107.761157407411</v>
      </c>
    </row>
    <row r="5521" spans="1:15" x14ac:dyDescent="0.35">
      <c r="A5521" t="s">
        <v>560</v>
      </c>
      <c r="B5521" t="s">
        <v>25</v>
      </c>
      <c r="C5521">
        <v>91712</v>
      </c>
      <c r="D5521" t="s">
        <v>17</v>
      </c>
      <c r="E5521" t="s">
        <v>18</v>
      </c>
      <c r="F5521" t="s">
        <v>19</v>
      </c>
      <c r="G5521" t="s">
        <v>27</v>
      </c>
      <c r="H5521" t="s">
        <v>1055</v>
      </c>
      <c r="I5521" t="s">
        <v>22</v>
      </c>
      <c r="J5521">
        <v>460</v>
      </c>
      <c r="M5521" t="s">
        <v>1056</v>
      </c>
      <c r="N5521" t="s">
        <v>24</v>
      </c>
      <c r="O5521" s="1">
        <v>41107.763252314813</v>
      </c>
    </row>
    <row r="5522" spans="1:15" x14ac:dyDescent="0.35">
      <c r="A5522" t="s">
        <v>327</v>
      </c>
      <c r="B5522" t="s">
        <v>25</v>
      </c>
      <c r="C5522">
        <v>127545</v>
      </c>
      <c r="D5522" t="s">
        <v>17</v>
      </c>
      <c r="E5522" t="s">
        <v>18</v>
      </c>
      <c r="F5522" t="s">
        <v>19</v>
      </c>
      <c r="I5522" t="s">
        <v>22</v>
      </c>
      <c r="K5522" t="s">
        <v>81</v>
      </c>
      <c r="N5522" t="s">
        <v>24</v>
      </c>
      <c r="O5522" s="1">
        <v>41107.825821759259</v>
      </c>
    </row>
    <row r="5523" spans="1:15" x14ac:dyDescent="0.35">
      <c r="A5523" t="s">
        <v>500</v>
      </c>
      <c r="B5523" t="s">
        <v>25</v>
      </c>
      <c r="C5523">
        <v>600769</v>
      </c>
      <c r="D5523" t="s">
        <v>17</v>
      </c>
      <c r="E5523" t="s">
        <v>18</v>
      </c>
      <c r="F5523" t="s">
        <v>34</v>
      </c>
      <c r="I5523" t="s">
        <v>22</v>
      </c>
      <c r="N5523" t="s">
        <v>24</v>
      </c>
      <c r="O5523" s="1">
        <v>41108.579861111109</v>
      </c>
    </row>
    <row r="5524" spans="1:15" x14ac:dyDescent="0.35">
      <c r="A5524" t="s">
        <v>327</v>
      </c>
      <c r="B5524" t="s">
        <v>25</v>
      </c>
      <c r="C5524" t="s">
        <v>2972</v>
      </c>
      <c r="D5524" t="s">
        <v>17</v>
      </c>
      <c r="E5524" t="s">
        <v>18</v>
      </c>
      <c r="F5524" t="s">
        <v>34</v>
      </c>
      <c r="G5524" t="s">
        <v>20</v>
      </c>
      <c r="H5524" t="s">
        <v>349</v>
      </c>
      <c r="I5524" t="s">
        <v>22</v>
      </c>
      <c r="N5524" t="s">
        <v>24</v>
      </c>
      <c r="O5524" s="1">
        <v>41108.804537037038</v>
      </c>
    </row>
    <row r="5525" spans="1:15" x14ac:dyDescent="0.35">
      <c r="A5525" t="s">
        <v>327</v>
      </c>
      <c r="B5525" t="s">
        <v>25</v>
      </c>
      <c r="C5525">
        <v>124246</v>
      </c>
      <c r="D5525" t="s">
        <v>17</v>
      </c>
      <c r="E5525" t="s">
        <v>18</v>
      </c>
      <c r="H5525" t="s">
        <v>1155</v>
      </c>
      <c r="I5525" t="s">
        <v>22</v>
      </c>
      <c r="M5525" t="s">
        <v>1156</v>
      </c>
      <c r="N5525" t="s">
        <v>167</v>
      </c>
      <c r="O5525" s="1">
        <v>41109.351087962961</v>
      </c>
    </row>
    <row r="5526" spans="1:15" x14ac:dyDescent="0.35">
      <c r="A5526" t="s">
        <v>327</v>
      </c>
      <c r="B5526" t="s">
        <v>16</v>
      </c>
      <c r="C5526">
        <v>274143</v>
      </c>
      <c r="D5526" t="s">
        <v>17</v>
      </c>
      <c r="E5526" t="s">
        <v>18</v>
      </c>
      <c r="F5526" t="s">
        <v>34</v>
      </c>
      <c r="G5526" t="s">
        <v>20</v>
      </c>
      <c r="I5526" t="s">
        <v>22</v>
      </c>
      <c r="N5526" t="s">
        <v>24</v>
      </c>
      <c r="O5526" s="1">
        <v>41109.568333333336</v>
      </c>
    </row>
    <row r="5527" spans="1:15" x14ac:dyDescent="0.35">
      <c r="A5527" t="s">
        <v>15</v>
      </c>
      <c r="B5527" t="s">
        <v>25</v>
      </c>
      <c r="C5527">
        <v>757879</v>
      </c>
      <c r="D5527" t="s">
        <v>17</v>
      </c>
      <c r="E5527" t="s">
        <v>18</v>
      </c>
      <c r="F5527" t="s">
        <v>96</v>
      </c>
      <c r="G5527" t="s">
        <v>20</v>
      </c>
      <c r="H5527" t="s">
        <v>2405</v>
      </c>
      <c r="I5527" t="s">
        <v>22</v>
      </c>
      <c r="N5527" t="s">
        <v>167</v>
      </c>
      <c r="O5527" s="1">
        <v>41109.904664351852</v>
      </c>
    </row>
    <row r="5528" spans="1:15" x14ac:dyDescent="0.35">
      <c r="A5528" t="s">
        <v>500</v>
      </c>
      <c r="B5528" t="s">
        <v>25</v>
      </c>
      <c r="C5528">
        <v>721392</v>
      </c>
      <c r="D5528" t="s">
        <v>17</v>
      </c>
      <c r="E5528" t="s">
        <v>18</v>
      </c>
      <c r="F5528" t="s">
        <v>34</v>
      </c>
      <c r="I5528" t="s">
        <v>22</v>
      </c>
      <c r="N5528" t="s">
        <v>24</v>
      </c>
      <c r="O5528" s="1">
        <v>41109.917083333334</v>
      </c>
    </row>
    <row r="5529" spans="1:15" x14ac:dyDescent="0.35">
      <c r="A5529" t="s">
        <v>15</v>
      </c>
      <c r="B5529" t="s">
        <v>25</v>
      </c>
      <c r="C5529">
        <v>491144</v>
      </c>
      <c r="D5529" t="s">
        <v>17</v>
      </c>
      <c r="E5529" t="s">
        <v>18</v>
      </c>
      <c r="F5529" t="s">
        <v>19</v>
      </c>
      <c r="I5529" t="s">
        <v>22</v>
      </c>
      <c r="N5529" t="s">
        <v>24</v>
      </c>
      <c r="O5529" s="1">
        <v>41110.677002314813</v>
      </c>
    </row>
    <row r="5530" spans="1:15" x14ac:dyDescent="0.35">
      <c r="A5530" t="s">
        <v>15</v>
      </c>
      <c r="B5530" t="s">
        <v>1112</v>
      </c>
      <c r="C5530">
        <v>735166</v>
      </c>
      <c r="D5530" t="s">
        <v>17</v>
      </c>
      <c r="E5530" t="s">
        <v>18</v>
      </c>
      <c r="I5530" t="s">
        <v>22</v>
      </c>
      <c r="N5530" t="s">
        <v>24</v>
      </c>
      <c r="O5530" s="1">
        <v>41110.699988425928</v>
      </c>
    </row>
    <row r="5531" spans="1:15" x14ac:dyDescent="0.35">
      <c r="A5531" t="s">
        <v>500</v>
      </c>
      <c r="B5531" t="s">
        <v>25</v>
      </c>
      <c r="C5531">
        <v>682271</v>
      </c>
      <c r="D5531" t="s">
        <v>17</v>
      </c>
      <c r="E5531" t="s">
        <v>18</v>
      </c>
      <c r="F5531" t="s">
        <v>34</v>
      </c>
      <c r="G5531" t="s">
        <v>20</v>
      </c>
      <c r="H5531" t="s">
        <v>377</v>
      </c>
      <c r="I5531" t="s">
        <v>22</v>
      </c>
      <c r="K5531" t="s">
        <v>81</v>
      </c>
      <c r="L5531" t="s">
        <v>2288</v>
      </c>
      <c r="M5531" t="s">
        <v>2289</v>
      </c>
      <c r="N5531" t="s">
        <v>24</v>
      </c>
      <c r="O5531" s="1">
        <v>41110.839143518519</v>
      </c>
    </row>
    <row r="5532" spans="1:15" x14ac:dyDescent="0.35">
      <c r="A5532" t="s">
        <v>15</v>
      </c>
      <c r="B5532" t="s">
        <v>25</v>
      </c>
      <c r="C5532">
        <v>671250</v>
      </c>
      <c r="D5532" t="s">
        <v>17</v>
      </c>
      <c r="E5532" t="s">
        <v>18</v>
      </c>
      <c r="F5532" t="s">
        <v>19</v>
      </c>
      <c r="G5532" t="s">
        <v>20</v>
      </c>
      <c r="H5532" t="s">
        <v>446</v>
      </c>
      <c r="I5532" t="s">
        <v>22</v>
      </c>
      <c r="N5532" t="s">
        <v>24</v>
      </c>
      <c r="O5532" s="1">
        <v>41110.878831018519</v>
      </c>
    </row>
    <row r="5533" spans="1:15" x14ac:dyDescent="0.35">
      <c r="A5533" t="s">
        <v>560</v>
      </c>
      <c r="B5533" t="s">
        <v>25</v>
      </c>
      <c r="C5533">
        <v>66771</v>
      </c>
      <c r="D5533" t="s">
        <v>17</v>
      </c>
      <c r="E5533" t="s">
        <v>18</v>
      </c>
      <c r="F5533" t="s">
        <v>96</v>
      </c>
      <c r="G5533" t="s">
        <v>27</v>
      </c>
      <c r="H5533" t="s">
        <v>130</v>
      </c>
      <c r="I5533" t="s">
        <v>22</v>
      </c>
      <c r="K5533" t="s">
        <v>195</v>
      </c>
      <c r="N5533" t="s">
        <v>24</v>
      </c>
      <c r="O5533" s="1">
        <v>41111.150868055556</v>
      </c>
    </row>
    <row r="5534" spans="1:15" x14ac:dyDescent="0.35">
      <c r="A5534" t="s">
        <v>560</v>
      </c>
      <c r="B5534" t="s">
        <v>25</v>
      </c>
      <c r="C5534">
        <v>826662</v>
      </c>
      <c r="D5534" t="s">
        <v>17</v>
      </c>
      <c r="E5534" t="s">
        <v>18</v>
      </c>
      <c r="F5534" t="s">
        <v>19</v>
      </c>
      <c r="G5534" t="s">
        <v>20</v>
      </c>
      <c r="H5534" t="s">
        <v>2513</v>
      </c>
      <c r="I5534" t="s">
        <v>22</v>
      </c>
      <c r="K5534" t="s">
        <v>139</v>
      </c>
      <c r="L5534">
        <v>1976</v>
      </c>
      <c r="N5534" t="s">
        <v>34</v>
      </c>
      <c r="O5534" s="1">
        <v>41111.385520833333</v>
      </c>
    </row>
    <row r="5535" spans="1:15" x14ac:dyDescent="0.35">
      <c r="A5535" t="s">
        <v>15</v>
      </c>
      <c r="B5535" t="s">
        <v>16</v>
      </c>
      <c r="C5535">
        <v>538188</v>
      </c>
      <c r="D5535" t="s">
        <v>17</v>
      </c>
      <c r="E5535" t="s">
        <v>18</v>
      </c>
      <c r="F5535" t="s">
        <v>96</v>
      </c>
      <c r="G5535" t="s">
        <v>20</v>
      </c>
      <c r="H5535" t="s">
        <v>1549</v>
      </c>
      <c r="I5535" t="s">
        <v>22</v>
      </c>
      <c r="N5535" t="s">
        <v>24</v>
      </c>
      <c r="O5535" s="1">
        <v>41111.45826388889</v>
      </c>
    </row>
    <row r="5536" spans="1:15" x14ac:dyDescent="0.35">
      <c r="A5536" t="s">
        <v>221</v>
      </c>
      <c r="B5536" t="s">
        <v>25</v>
      </c>
      <c r="C5536">
        <v>382284</v>
      </c>
      <c r="D5536" t="s">
        <v>17</v>
      </c>
      <c r="E5536" t="s">
        <v>18</v>
      </c>
      <c r="F5536" t="s">
        <v>19</v>
      </c>
      <c r="G5536" t="s">
        <v>20</v>
      </c>
      <c r="H5536" t="s">
        <v>1746</v>
      </c>
      <c r="I5536" t="s">
        <v>114</v>
      </c>
      <c r="J5536">
        <v>454</v>
      </c>
      <c r="K5536" t="s">
        <v>139</v>
      </c>
      <c r="L5536" t="s">
        <v>1747</v>
      </c>
      <c r="M5536" t="s">
        <v>1748</v>
      </c>
      <c r="N5536" t="s">
        <v>34</v>
      </c>
      <c r="O5536" s="1">
        <v>41111.466446759259</v>
      </c>
    </row>
    <row r="5537" spans="1:17" x14ac:dyDescent="0.35">
      <c r="A5537" t="s">
        <v>15</v>
      </c>
      <c r="B5537" t="s">
        <v>25</v>
      </c>
      <c r="C5537">
        <v>89577</v>
      </c>
      <c r="D5537" t="s">
        <v>17</v>
      </c>
      <c r="E5537" t="s">
        <v>18</v>
      </c>
      <c r="F5537" t="s">
        <v>19</v>
      </c>
      <c r="G5537" t="s">
        <v>27</v>
      </c>
      <c r="H5537" t="s">
        <v>37</v>
      </c>
      <c r="I5537" t="s">
        <v>22</v>
      </c>
      <c r="N5537" t="s">
        <v>167</v>
      </c>
      <c r="O5537" s="1">
        <v>41111.618530092594</v>
      </c>
    </row>
    <row r="5538" spans="1:17" x14ac:dyDescent="0.35">
      <c r="A5538" t="s">
        <v>221</v>
      </c>
      <c r="B5538" t="s">
        <v>25</v>
      </c>
      <c r="C5538">
        <v>31799</v>
      </c>
      <c r="D5538" t="s">
        <v>17</v>
      </c>
      <c r="E5538" t="s">
        <v>18</v>
      </c>
      <c r="F5538" t="s">
        <v>96</v>
      </c>
      <c r="I5538" t="s">
        <v>22</v>
      </c>
      <c r="N5538" t="s">
        <v>34</v>
      </c>
      <c r="O5538" s="1">
        <v>41111.749189814815</v>
      </c>
    </row>
    <row r="5539" spans="1:17" x14ac:dyDescent="0.35">
      <c r="A5539" t="s">
        <v>15</v>
      </c>
      <c r="B5539" t="s">
        <v>1112</v>
      </c>
      <c r="C5539">
        <v>543677</v>
      </c>
      <c r="D5539" t="s">
        <v>17</v>
      </c>
      <c r="E5539" t="s">
        <v>18</v>
      </c>
      <c r="F5539" t="s">
        <v>19</v>
      </c>
      <c r="G5539" t="s">
        <v>20</v>
      </c>
      <c r="H5539" t="s">
        <v>128</v>
      </c>
      <c r="I5539" t="s">
        <v>2063</v>
      </c>
      <c r="M5539" t="s">
        <v>2064</v>
      </c>
      <c r="N5539" t="s">
        <v>24</v>
      </c>
      <c r="O5539" s="1">
        <v>41112.036550925928</v>
      </c>
    </row>
    <row r="5540" spans="1:17" x14ac:dyDescent="0.35">
      <c r="A5540" t="s">
        <v>15</v>
      </c>
      <c r="B5540" t="s">
        <v>25</v>
      </c>
      <c r="C5540">
        <v>154233</v>
      </c>
      <c r="D5540" t="s">
        <v>17</v>
      </c>
      <c r="E5540" t="s">
        <v>18</v>
      </c>
      <c r="F5540" t="s">
        <v>19</v>
      </c>
      <c r="G5540" t="s">
        <v>20</v>
      </c>
      <c r="H5540" t="s">
        <v>71</v>
      </c>
      <c r="I5540" t="s">
        <v>22</v>
      </c>
      <c r="N5540" t="s">
        <v>24</v>
      </c>
      <c r="O5540" s="1">
        <v>41112.723912037036</v>
      </c>
    </row>
    <row r="5541" spans="1:17" x14ac:dyDescent="0.35">
      <c r="A5541" t="s">
        <v>500</v>
      </c>
      <c r="B5541" t="s">
        <v>25</v>
      </c>
      <c r="C5541">
        <v>277265</v>
      </c>
      <c r="D5541" t="s">
        <v>17</v>
      </c>
      <c r="E5541" t="s">
        <v>18</v>
      </c>
      <c r="H5541" t="s">
        <v>1512</v>
      </c>
      <c r="I5541" t="s">
        <v>22</v>
      </c>
      <c r="N5541" t="s">
        <v>24</v>
      </c>
      <c r="O5541" s="1">
        <v>41112.814305555556</v>
      </c>
    </row>
    <row r="5542" spans="1:17" x14ac:dyDescent="0.35">
      <c r="A5542" t="s">
        <v>15</v>
      </c>
      <c r="B5542" t="s">
        <v>25</v>
      </c>
      <c r="C5542">
        <v>391230</v>
      </c>
      <c r="D5542" t="s">
        <v>17</v>
      </c>
      <c r="E5542" t="s">
        <v>18</v>
      </c>
      <c r="F5542" t="s">
        <v>96</v>
      </c>
      <c r="G5542" t="s">
        <v>20</v>
      </c>
      <c r="I5542" t="s">
        <v>114</v>
      </c>
      <c r="K5542" t="s">
        <v>139</v>
      </c>
      <c r="N5542" t="s">
        <v>24</v>
      </c>
      <c r="O5542" s="1">
        <v>41113.516689814816</v>
      </c>
    </row>
    <row r="5543" spans="1:17" x14ac:dyDescent="0.35">
      <c r="A5543" t="s">
        <v>15</v>
      </c>
      <c r="B5543" t="s">
        <v>16</v>
      </c>
      <c r="C5543">
        <v>278978</v>
      </c>
      <c r="D5543" t="s">
        <v>17</v>
      </c>
      <c r="E5543" t="s">
        <v>18</v>
      </c>
      <c r="F5543" t="s">
        <v>19</v>
      </c>
      <c r="G5543" t="s">
        <v>20</v>
      </c>
      <c r="I5543" t="s">
        <v>22</v>
      </c>
      <c r="N5543" t="s">
        <v>24</v>
      </c>
      <c r="O5543" s="1">
        <v>41113.571284722224</v>
      </c>
    </row>
    <row r="5544" spans="1:17" x14ac:dyDescent="0.35">
      <c r="A5544" t="s">
        <v>97</v>
      </c>
      <c r="B5544" t="s">
        <v>16</v>
      </c>
      <c r="C5544">
        <v>5963</v>
      </c>
      <c r="D5544" t="s">
        <v>17</v>
      </c>
      <c r="E5544" t="s">
        <v>18</v>
      </c>
      <c r="F5544" t="s">
        <v>19</v>
      </c>
      <c r="G5544" t="s">
        <v>27</v>
      </c>
      <c r="H5544" t="s">
        <v>54</v>
      </c>
      <c r="I5544" t="s">
        <v>22</v>
      </c>
      <c r="K5544" t="s">
        <v>132</v>
      </c>
      <c r="M5544" t="s">
        <v>312</v>
      </c>
      <c r="N5544" t="s">
        <v>24</v>
      </c>
      <c r="O5544" s="1">
        <v>41113.703229166669</v>
      </c>
    </row>
    <row r="5545" spans="1:17" x14ac:dyDescent="0.35">
      <c r="A5545" t="s">
        <v>15</v>
      </c>
      <c r="B5545" t="s">
        <v>16</v>
      </c>
      <c r="C5545">
        <v>599406</v>
      </c>
      <c r="D5545" t="s">
        <v>17</v>
      </c>
      <c r="E5545" t="s">
        <v>18</v>
      </c>
      <c r="F5545" t="s">
        <v>19</v>
      </c>
      <c r="G5545" t="s">
        <v>20</v>
      </c>
      <c r="H5545" t="s">
        <v>755</v>
      </c>
      <c r="I5545" t="s">
        <v>22</v>
      </c>
      <c r="N5545" t="s">
        <v>24</v>
      </c>
      <c r="O5545" s="1">
        <v>41113.866469907407</v>
      </c>
    </row>
    <row r="5546" spans="1:17" x14ac:dyDescent="0.35">
      <c r="A5546" t="s">
        <v>500</v>
      </c>
      <c r="B5546" t="s">
        <v>16</v>
      </c>
      <c r="C5546">
        <v>672178</v>
      </c>
      <c r="D5546" t="s">
        <v>17</v>
      </c>
      <c r="E5546" t="s">
        <v>18</v>
      </c>
      <c r="F5546" t="s">
        <v>34</v>
      </c>
      <c r="G5546" t="s">
        <v>20</v>
      </c>
      <c r="H5546" t="s">
        <v>920</v>
      </c>
      <c r="I5546" t="s">
        <v>22</v>
      </c>
      <c r="K5546" t="s">
        <v>462</v>
      </c>
      <c r="L5546" t="s">
        <v>2274</v>
      </c>
      <c r="N5546" t="s">
        <v>24</v>
      </c>
      <c r="O5546" s="1">
        <v>41113.956597222219</v>
      </c>
    </row>
    <row r="5547" spans="1:17" x14ac:dyDescent="0.35">
      <c r="A5547" t="s">
        <v>759</v>
      </c>
      <c r="B5547" t="s">
        <v>25</v>
      </c>
      <c r="C5547">
        <v>863481</v>
      </c>
      <c r="D5547" t="s">
        <v>17</v>
      </c>
      <c r="E5547" t="s">
        <v>18</v>
      </c>
      <c r="F5547" t="s">
        <v>34</v>
      </c>
      <c r="G5547" t="s">
        <v>20</v>
      </c>
      <c r="H5547" t="s">
        <v>37</v>
      </c>
      <c r="I5547" t="s">
        <v>22</v>
      </c>
      <c r="K5547" t="s">
        <v>2595</v>
      </c>
      <c r="M5547" t="s">
        <v>2596</v>
      </c>
      <c r="N5547" t="s">
        <v>2597</v>
      </c>
      <c r="O5547" t="s">
        <v>2598</v>
      </c>
      <c r="P5547" t="s">
        <v>24</v>
      </c>
      <c r="Q5547" s="1">
        <v>41078.446412037039</v>
      </c>
    </row>
    <row r="5548" spans="1:17" x14ac:dyDescent="0.35">
      <c r="A5548" t="s">
        <v>15</v>
      </c>
      <c r="B5548" t="s">
        <v>16</v>
      </c>
      <c r="C5548">
        <v>318829</v>
      </c>
      <c r="D5548" t="s">
        <v>17</v>
      </c>
      <c r="E5548" t="s">
        <v>18</v>
      </c>
      <c r="F5548" t="s">
        <v>19</v>
      </c>
      <c r="H5548" t="s">
        <v>1594</v>
      </c>
      <c r="I5548" t="s">
        <v>22</v>
      </c>
      <c r="M5548" t="s">
        <v>1595</v>
      </c>
      <c r="N5548" t="s">
        <v>1596</v>
      </c>
      <c r="O5548" t="s">
        <v>1597</v>
      </c>
      <c r="P5548" t="s">
        <v>24</v>
      </c>
      <c r="Q5548" s="1">
        <v>40447.380706018521</v>
      </c>
    </row>
    <row r="5549" spans="1:17" x14ac:dyDescent="0.35">
      <c r="A5549" t="s">
        <v>59</v>
      </c>
      <c r="B5549" t="s">
        <v>16</v>
      </c>
      <c r="C5549">
        <v>4212</v>
      </c>
      <c r="D5549" t="s">
        <v>17</v>
      </c>
      <c r="E5549" t="s">
        <v>36</v>
      </c>
      <c r="F5549" t="s">
        <v>19</v>
      </c>
      <c r="G5549" t="s">
        <v>27</v>
      </c>
      <c r="H5549" t="s">
        <v>138</v>
      </c>
      <c r="I5549" t="s">
        <v>144</v>
      </c>
      <c r="J5549">
        <v>453</v>
      </c>
      <c r="K5549" t="s">
        <v>139</v>
      </c>
      <c r="M5549" t="s">
        <v>247</v>
      </c>
      <c r="N5549" t="s">
        <v>248</v>
      </c>
      <c r="O5549" t="s">
        <v>249</v>
      </c>
      <c r="P5549" t="s">
        <v>24</v>
      </c>
      <c r="Q5549" s="1">
        <v>40054.726597222223</v>
      </c>
    </row>
    <row r="5550" spans="1:17" x14ac:dyDescent="0.35">
      <c r="B5550" t="s">
        <v>25</v>
      </c>
      <c r="C5550">
        <v>144</v>
      </c>
      <c r="E5550" t="s">
        <v>36</v>
      </c>
      <c r="H5550" t="s">
        <v>37</v>
      </c>
      <c r="M5550" t="s">
        <v>38</v>
      </c>
      <c r="O5550" t="s">
        <v>39</v>
      </c>
    </row>
    <row r="5551" spans="1:17" x14ac:dyDescent="0.35">
      <c r="B5551" t="s">
        <v>25</v>
      </c>
      <c r="C5551">
        <v>145</v>
      </c>
      <c r="E5551" t="s">
        <v>36</v>
      </c>
      <c r="H5551" t="s">
        <v>37</v>
      </c>
      <c r="M5551" t="s">
        <v>40</v>
      </c>
      <c r="O5551" t="s">
        <v>39</v>
      </c>
    </row>
    <row r="5552" spans="1:17" x14ac:dyDescent="0.35">
      <c r="B5552" t="s">
        <v>25</v>
      </c>
      <c r="C5552">
        <v>234</v>
      </c>
      <c r="E5552" t="s">
        <v>36</v>
      </c>
      <c r="H5552" t="s">
        <v>50</v>
      </c>
      <c r="M5552" t="s">
        <v>51</v>
      </c>
      <c r="O5552" t="s">
        <v>39</v>
      </c>
    </row>
    <row r="5553" spans="1:15" x14ac:dyDescent="0.35">
      <c r="B5553" t="s">
        <v>25</v>
      </c>
      <c r="C5553">
        <v>430</v>
      </c>
      <c r="H5553" t="s">
        <v>28</v>
      </c>
      <c r="O5553" t="s">
        <v>39</v>
      </c>
    </row>
    <row r="5554" spans="1:15" x14ac:dyDescent="0.35">
      <c r="B5554" t="s">
        <v>25</v>
      </c>
      <c r="C5554">
        <v>858</v>
      </c>
      <c r="H5554" t="s">
        <v>37</v>
      </c>
      <c r="M5554" t="s">
        <v>82</v>
      </c>
      <c r="O5554" t="s">
        <v>39</v>
      </c>
    </row>
    <row r="5555" spans="1:15" x14ac:dyDescent="0.35">
      <c r="A5555" t="s">
        <v>95</v>
      </c>
      <c r="B5555" t="s">
        <v>25</v>
      </c>
      <c r="C5555">
        <v>902</v>
      </c>
      <c r="H5555" t="s">
        <v>37</v>
      </c>
      <c r="M5555" t="s">
        <v>82</v>
      </c>
      <c r="O5555" t="s">
        <v>39</v>
      </c>
    </row>
    <row r="5556" spans="1:15" x14ac:dyDescent="0.35">
      <c r="A5556" t="s">
        <v>59</v>
      </c>
      <c r="B5556" t="s">
        <v>25</v>
      </c>
      <c r="C5556">
        <v>1032</v>
      </c>
      <c r="E5556" t="s">
        <v>36</v>
      </c>
      <c r="H5556" t="s">
        <v>50</v>
      </c>
      <c r="M5556" t="s">
        <v>106</v>
      </c>
      <c r="O5556" t="s">
        <v>39</v>
      </c>
    </row>
    <row r="5557" spans="1:15" x14ac:dyDescent="0.35">
      <c r="A5557" t="s">
        <v>59</v>
      </c>
      <c r="B5557" t="s">
        <v>25</v>
      </c>
      <c r="C5557">
        <v>1034</v>
      </c>
      <c r="H5557" t="s">
        <v>37</v>
      </c>
      <c r="M5557" t="s">
        <v>107</v>
      </c>
      <c r="O5557" t="s">
        <v>39</v>
      </c>
    </row>
    <row r="5558" spans="1:15" x14ac:dyDescent="0.35">
      <c r="A5558" t="s">
        <v>59</v>
      </c>
      <c r="B5558" t="s">
        <v>25</v>
      </c>
      <c r="C5558">
        <v>1101</v>
      </c>
      <c r="H5558" t="s">
        <v>88</v>
      </c>
      <c r="M5558" t="s">
        <v>109</v>
      </c>
      <c r="O5558" t="s">
        <v>39</v>
      </c>
    </row>
    <row r="5559" spans="1:15" x14ac:dyDescent="0.35">
      <c r="A5559" t="s">
        <v>59</v>
      </c>
      <c r="B5559" t="s">
        <v>25</v>
      </c>
      <c r="C5559">
        <v>1228</v>
      </c>
      <c r="E5559" t="s">
        <v>121</v>
      </c>
      <c r="H5559" t="s">
        <v>28</v>
      </c>
      <c r="O5559" t="s">
        <v>39</v>
      </c>
    </row>
    <row r="5560" spans="1:15" x14ac:dyDescent="0.35">
      <c r="A5560" t="s">
        <v>59</v>
      </c>
      <c r="B5560" t="s">
        <v>16</v>
      </c>
      <c r="C5560">
        <v>1338</v>
      </c>
      <c r="H5560" t="s">
        <v>28</v>
      </c>
      <c r="M5560" t="s">
        <v>109</v>
      </c>
      <c r="O5560" t="s">
        <v>39</v>
      </c>
    </row>
    <row r="5561" spans="1:15" x14ac:dyDescent="0.35">
      <c r="A5561" t="s">
        <v>95</v>
      </c>
      <c r="B5561" t="s">
        <v>25</v>
      </c>
      <c r="C5561">
        <v>1621</v>
      </c>
      <c r="E5561" t="s">
        <v>36</v>
      </c>
      <c r="H5561" t="s">
        <v>50</v>
      </c>
      <c r="O5561" t="s">
        <v>39</v>
      </c>
    </row>
    <row r="5562" spans="1:15" x14ac:dyDescent="0.35">
      <c r="A5562" t="s">
        <v>59</v>
      </c>
      <c r="B5562" t="s">
        <v>25</v>
      </c>
      <c r="C5562">
        <v>1664</v>
      </c>
      <c r="H5562" t="s">
        <v>28</v>
      </c>
      <c r="O5562" t="s">
        <v>39</v>
      </c>
    </row>
    <row r="5563" spans="1:15" x14ac:dyDescent="0.35">
      <c r="A5563" t="s">
        <v>59</v>
      </c>
      <c r="B5563" t="s">
        <v>25</v>
      </c>
      <c r="C5563">
        <v>1790</v>
      </c>
      <c r="E5563" t="s">
        <v>125</v>
      </c>
      <c r="H5563" t="s">
        <v>37</v>
      </c>
      <c r="O5563" t="s">
        <v>39</v>
      </c>
    </row>
    <row r="5564" spans="1:15" x14ac:dyDescent="0.35">
      <c r="A5564" t="s">
        <v>59</v>
      </c>
      <c r="B5564" t="s">
        <v>25</v>
      </c>
      <c r="C5564">
        <v>1791</v>
      </c>
      <c r="H5564" t="s">
        <v>37</v>
      </c>
      <c r="M5564" t="s">
        <v>82</v>
      </c>
      <c r="O5564" t="s">
        <v>39</v>
      </c>
    </row>
    <row r="5565" spans="1:15" x14ac:dyDescent="0.35">
      <c r="A5565" t="s">
        <v>59</v>
      </c>
      <c r="B5565" t="s">
        <v>25</v>
      </c>
      <c r="C5565">
        <v>2019</v>
      </c>
      <c r="E5565" t="s">
        <v>36</v>
      </c>
      <c r="H5565" t="s">
        <v>158</v>
      </c>
      <c r="M5565" t="s">
        <v>40</v>
      </c>
      <c r="O5565" t="s">
        <v>39</v>
      </c>
    </row>
    <row r="5566" spans="1:15" x14ac:dyDescent="0.35">
      <c r="A5566" t="s">
        <v>146</v>
      </c>
      <c r="B5566" t="s">
        <v>25</v>
      </c>
      <c r="C5566">
        <v>2297</v>
      </c>
      <c r="H5566" t="s">
        <v>50</v>
      </c>
      <c r="O5566" t="s">
        <v>39</v>
      </c>
    </row>
    <row r="5567" spans="1:15" x14ac:dyDescent="0.35">
      <c r="A5567" t="s">
        <v>59</v>
      </c>
      <c r="B5567" t="s">
        <v>16</v>
      </c>
      <c r="C5567">
        <v>2342</v>
      </c>
      <c r="H5567" t="s">
        <v>28</v>
      </c>
      <c r="O5567" t="s">
        <v>39</v>
      </c>
    </row>
    <row r="5568" spans="1:15" x14ac:dyDescent="0.35">
      <c r="A5568" t="s">
        <v>146</v>
      </c>
      <c r="B5568" t="s">
        <v>25</v>
      </c>
      <c r="C5568">
        <v>2531</v>
      </c>
      <c r="H5568" t="s">
        <v>28</v>
      </c>
      <c r="O5568" t="s">
        <v>39</v>
      </c>
    </row>
    <row r="5569" spans="1:15" x14ac:dyDescent="0.35">
      <c r="A5569" t="s">
        <v>92</v>
      </c>
      <c r="B5569" t="s">
        <v>25</v>
      </c>
      <c r="C5569">
        <v>2619</v>
      </c>
      <c r="E5569" t="s">
        <v>134</v>
      </c>
      <c r="H5569" t="s">
        <v>50</v>
      </c>
      <c r="M5569" t="s">
        <v>82</v>
      </c>
      <c r="O5569" t="s">
        <v>39</v>
      </c>
    </row>
    <row r="5570" spans="1:15" x14ac:dyDescent="0.35">
      <c r="A5570" t="s">
        <v>59</v>
      </c>
      <c r="B5570" t="s">
        <v>16</v>
      </c>
      <c r="C5570">
        <v>2626</v>
      </c>
      <c r="H5570" t="s">
        <v>28</v>
      </c>
      <c r="O5570" t="s">
        <v>39</v>
      </c>
    </row>
    <row r="5571" spans="1:15" x14ac:dyDescent="0.35">
      <c r="A5571" t="s">
        <v>59</v>
      </c>
      <c r="B5571" t="s">
        <v>16</v>
      </c>
      <c r="C5571">
        <v>3312</v>
      </c>
      <c r="H5571" t="s">
        <v>37</v>
      </c>
      <c r="O5571" t="s">
        <v>39</v>
      </c>
    </row>
    <row r="5572" spans="1:15" x14ac:dyDescent="0.35">
      <c r="A5572" t="s">
        <v>59</v>
      </c>
      <c r="B5572" t="s">
        <v>16</v>
      </c>
      <c r="C5572">
        <v>3317</v>
      </c>
      <c r="H5572" t="s">
        <v>37</v>
      </c>
      <c r="O5572" t="s">
        <v>39</v>
      </c>
    </row>
    <row r="5573" spans="1:15" x14ac:dyDescent="0.35">
      <c r="A5573" t="s">
        <v>146</v>
      </c>
      <c r="B5573" t="s">
        <v>25</v>
      </c>
      <c r="C5573">
        <v>3417</v>
      </c>
      <c r="H5573" t="s">
        <v>37</v>
      </c>
      <c r="O5573" t="s">
        <v>39</v>
      </c>
    </row>
    <row r="5574" spans="1:15" x14ac:dyDescent="0.35">
      <c r="A5574" t="s">
        <v>59</v>
      </c>
      <c r="B5574" t="s">
        <v>16</v>
      </c>
      <c r="C5574">
        <v>3609</v>
      </c>
      <c r="E5574" t="s">
        <v>26</v>
      </c>
      <c r="H5574" t="s">
        <v>37</v>
      </c>
      <c r="O5574" t="s">
        <v>39</v>
      </c>
    </row>
    <row r="5575" spans="1:15" x14ac:dyDescent="0.35">
      <c r="A5575" t="s">
        <v>59</v>
      </c>
      <c r="B5575" t="s">
        <v>16</v>
      </c>
      <c r="C5575">
        <v>3812</v>
      </c>
      <c r="H5575" t="s">
        <v>37</v>
      </c>
      <c r="O5575" t="s">
        <v>39</v>
      </c>
    </row>
    <row r="5576" spans="1:15" x14ac:dyDescent="0.35">
      <c r="A5576" t="s">
        <v>221</v>
      </c>
      <c r="B5576" t="s">
        <v>25</v>
      </c>
      <c r="C5576">
        <v>3961</v>
      </c>
      <c r="H5576" t="s">
        <v>28</v>
      </c>
      <c r="M5576" t="s">
        <v>237</v>
      </c>
      <c r="O5576" t="s">
        <v>39</v>
      </c>
    </row>
    <row r="5577" spans="1:15" x14ac:dyDescent="0.35">
      <c r="A5577" t="s">
        <v>146</v>
      </c>
      <c r="B5577" t="s">
        <v>25</v>
      </c>
      <c r="C5577">
        <v>4137</v>
      </c>
      <c r="H5577" t="s">
        <v>37</v>
      </c>
      <c r="O5577" t="s">
        <v>39</v>
      </c>
    </row>
    <row r="5578" spans="1:15" x14ac:dyDescent="0.35">
      <c r="A5578" t="s">
        <v>59</v>
      </c>
      <c r="B5578" t="s">
        <v>25</v>
      </c>
      <c r="C5578">
        <v>4270</v>
      </c>
      <c r="H5578" t="s">
        <v>37</v>
      </c>
      <c r="O5578" t="s">
        <v>39</v>
      </c>
    </row>
    <row r="5579" spans="1:15" x14ac:dyDescent="0.35">
      <c r="A5579" t="s">
        <v>221</v>
      </c>
      <c r="B5579" t="s">
        <v>25</v>
      </c>
      <c r="C5579">
        <v>4319</v>
      </c>
      <c r="H5579" t="s">
        <v>256</v>
      </c>
      <c r="M5579" t="s">
        <v>257</v>
      </c>
      <c r="O5579" t="s">
        <v>39</v>
      </c>
    </row>
    <row r="5580" spans="1:15" x14ac:dyDescent="0.35">
      <c r="A5580" t="s">
        <v>221</v>
      </c>
      <c r="B5580" t="s">
        <v>16</v>
      </c>
      <c r="C5580">
        <v>4516</v>
      </c>
      <c r="H5580" t="s">
        <v>37</v>
      </c>
      <c r="O5580" t="s">
        <v>39</v>
      </c>
    </row>
    <row r="5581" spans="1:15" x14ac:dyDescent="0.35">
      <c r="A5581" t="s">
        <v>59</v>
      </c>
      <c r="B5581" t="s">
        <v>16</v>
      </c>
      <c r="C5581">
        <v>4520</v>
      </c>
      <c r="H5581" t="s">
        <v>37</v>
      </c>
      <c r="O5581" t="s">
        <v>39</v>
      </c>
    </row>
    <row r="5582" spans="1:15" x14ac:dyDescent="0.35">
      <c r="A5582" t="s">
        <v>221</v>
      </c>
      <c r="B5582" t="s">
        <v>25</v>
      </c>
      <c r="C5582">
        <v>4543</v>
      </c>
      <c r="H5582" t="s">
        <v>37</v>
      </c>
      <c r="O5582" t="s">
        <v>39</v>
      </c>
    </row>
    <row r="5583" spans="1:15" x14ac:dyDescent="0.35">
      <c r="A5583" t="s">
        <v>59</v>
      </c>
      <c r="B5583" t="s">
        <v>16</v>
      </c>
      <c r="C5583">
        <v>4622</v>
      </c>
      <c r="H5583" t="s">
        <v>256</v>
      </c>
      <c r="O5583" t="s">
        <v>39</v>
      </c>
    </row>
    <row r="5584" spans="1:15" x14ac:dyDescent="0.35">
      <c r="A5584" t="s">
        <v>221</v>
      </c>
      <c r="B5584" t="s">
        <v>16</v>
      </c>
      <c r="C5584">
        <v>4646</v>
      </c>
      <c r="H5584" t="s">
        <v>28</v>
      </c>
      <c r="O5584" t="s">
        <v>39</v>
      </c>
    </row>
    <row r="5585" spans="1:15" x14ac:dyDescent="0.35">
      <c r="A5585" t="s">
        <v>221</v>
      </c>
      <c r="B5585" t="s">
        <v>25</v>
      </c>
      <c r="C5585">
        <v>4734</v>
      </c>
      <c r="H5585" t="s">
        <v>37</v>
      </c>
      <c r="M5585" t="s">
        <v>273</v>
      </c>
      <c r="O5585" t="s">
        <v>39</v>
      </c>
    </row>
    <row r="5586" spans="1:15" x14ac:dyDescent="0.35">
      <c r="A5586" t="s">
        <v>221</v>
      </c>
      <c r="B5586" t="s">
        <v>25</v>
      </c>
      <c r="C5586">
        <v>4776</v>
      </c>
      <c r="H5586" t="s">
        <v>28</v>
      </c>
      <c r="M5586" t="s">
        <v>275</v>
      </c>
      <c r="O5586" t="s">
        <v>39</v>
      </c>
    </row>
    <row r="5587" spans="1:15" x14ac:dyDescent="0.35">
      <c r="A5587" t="s">
        <v>95</v>
      </c>
      <c r="B5587" t="s">
        <v>16</v>
      </c>
      <c r="C5587">
        <v>4900</v>
      </c>
      <c r="H5587" t="s">
        <v>37</v>
      </c>
      <c r="O5587" t="s">
        <v>39</v>
      </c>
    </row>
    <row r="5588" spans="1:15" x14ac:dyDescent="0.35">
      <c r="A5588" t="s">
        <v>95</v>
      </c>
      <c r="B5588" t="s">
        <v>25</v>
      </c>
      <c r="C5588">
        <v>4905</v>
      </c>
      <c r="E5588" t="s">
        <v>26</v>
      </c>
      <c r="H5588" t="s">
        <v>256</v>
      </c>
      <c r="M5588" t="s">
        <v>82</v>
      </c>
      <c r="O5588" t="s">
        <v>39</v>
      </c>
    </row>
    <row r="5589" spans="1:15" x14ac:dyDescent="0.35">
      <c r="A5589" t="s">
        <v>221</v>
      </c>
      <c r="B5589" t="s">
        <v>16</v>
      </c>
      <c r="C5589">
        <v>5157</v>
      </c>
      <c r="H5589" t="s">
        <v>28</v>
      </c>
      <c r="O5589" t="s">
        <v>39</v>
      </c>
    </row>
    <row r="5590" spans="1:15" x14ac:dyDescent="0.35">
      <c r="A5590" t="s">
        <v>59</v>
      </c>
      <c r="B5590" t="s">
        <v>25</v>
      </c>
      <c r="C5590">
        <v>5390</v>
      </c>
      <c r="H5590" t="s">
        <v>37</v>
      </c>
      <c r="O5590" t="s">
        <v>39</v>
      </c>
    </row>
    <row r="5591" spans="1:15" x14ac:dyDescent="0.35">
      <c r="A5591" t="s">
        <v>221</v>
      </c>
      <c r="B5591" t="s">
        <v>25</v>
      </c>
      <c r="C5591">
        <v>5420</v>
      </c>
      <c r="H5591" t="s">
        <v>37</v>
      </c>
      <c r="O5591" t="s">
        <v>39</v>
      </c>
    </row>
    <row r="5592" spans="1:15" x14ac:dyDescent="0.35">
      <c r="A5592" t="s">
        <v>95</v>
      </c>
      <c r="B5592" t="s">
        <v>16</v>
      </c>
      <c r="C5592">
        <v>5657</v>
      </c>
      <c r="H5592" t="s">
        <v>37</v>
      </c>
      <c r="O5592" t="s">
        <v>39</v>
      </c>
    </row>
    <row r="5593" spans="1:15" x14ac:dyDescent="0.35">
      <c r="A5593" t="s">
        <v>221</v>
      </c>
      <c r="B5593" t="s">
        <v>16</v>
      </c>
      <c r="C5593">
        <v>5745</v>
      </c>
      <c r="E5593" t="s">
        <v>36</v>
      </c>
      <c r="H5593" t="s">
        <v>50</v>
      </c>
      <c r="M5593" t="s">
        <v>273</v>
      </c>
      <c r="O5593" t="s">
        <v>39</v>
      </c>
    </row>
    <row r="5594" spans="1:15" x14ac:dyDescent="0.35">
      <c r="A5594" t="s">
        <v>221</v>
      </c>
      <c r="B5594" t="s">
        <v>25</v>
      </c>
      <c r="C5594">
        <v>5797</v>
      </c>
      <c r="E5594" t="s">
        <v>134</v>
      </c>
      <c r="H5594" t="s">
        <v>50</v>
      </c>
      <c r="M5594" t="s">
        <v>306</v>
      </c>
      <c r="O5594" t="s">
        <v>39</v>
      </c>
    </row>
    <row r="5595" spans="1:15" x14ac:dyDescent="0.35">
      <c r="A5595" t="s">
        <v>221</v>
      </c>
      <c r="B5595" t="s">
        <v>25</v>
      </c>
      <c r="C5595">
        <v>5829</v>
      </c>
      <c r="E5595" t="s">
        <v>134</v>
      </c>
      <c r="H5595" t="s">
        <v>28</v>
      </c>
      <c r="M5595" t="s">
        <v>306</v>
      </c>
      <c r="O5595" t="s">
        <v>39</v>
      </c>
    </row>
    <row r="5596" spans="1:15" x14ac:dyDescent="0.35">
      <c r="A5596" t="s">
        <v>59</v>
      </c>
      <c r="B5596" t="s">
        <v>25</v>
      </c>
      <c r="C5596">
        <v>6164</v>
      </c>
      <c r="E5596" t="s">
        <v>36</v>
      </c>
      <c r="H5596" t="s">
        <v>28</v>
      </c>
      <c r="M5596" t="s">
        <v>325</v>
      </c>
      <c r="O5596" t="s">
        <v>39</v>
      </c>
    </row>
    <row r="5597" spans="1:15" x14ac:dyDescent="0.35">
      <c r="A5597" t="s">
        <v>327</v>
      </c>
      <c r="B5597" t="s">
        <v>25</v>
      </c>
      <c r="C5597">
        <v>6300</v>
      </c>
      <c r="H5597" t="s">
        <v>28</v>
      </c>
      <c r="M5597" t="s">
        <v>328</v>
      </c>
      <c r="O5597" t="s">
        <v>39</v>
      </c>
    </row>
    <row r="5598" spans="1:15" x14ac:dyDescent="0.35">
      <c r="A5598" t="s">
        <v>59</v>
      </c>
      <c r="B5598" t="s">
        <v>25</v>
      </c>
      <c r="C5598">
        <v>6418</v>
      </c>
      <c r="E5598" t="s">
        <v>36</v>
      </c>
      <c r="H5598" t="s">
        <v>28</v>
      </c>
      <c r="M5598" t="s">
        <v>333</v>
      </c>
      <c r="O5598" t="s">
        <v>39</v>
      </c>
    </row>
    <row r="5599" spans="1:15" x14ac:dyDescent="0.35">
      <c r="A5599" t="s">
        <v>59</v>
      </c>
      <c r="B5599" t="s">
        <v>16</v>
      </c>
      <c r="C5599">
        <v>6437</v>
      </c>
      <c r="H5599" t="s">
        <v>37</v>
      </c>
      <c r="O5599" t="s">
        <v>39</v>
      </c>
    </row>
    <row r="5600" spans="1:15" x14ac:dyDescent="0.35">
      <c r="A5600" t="s">
        <v>300</v>
      </c>
      <c r="B5600" t="s">
        <v>16</v>
      </c>
      <c r="C5600">
        <v>6566</v>
      </c>
      <c r="H5600" t="s">
        <v>50</v>
      </c>
      <c r="O5600" t="s">
        <v>39</v>
      </c>
    </row>
    <row r="5601" spans="1:15" x14ac:dyDescent="0.35">
      <c r="A5601" t="s">
        <v>327</v>
      </c>
      <c r="B5601" t="s">
        <v>16</v>
      </c>
      <c r="C5601">
        <v>6709</v>
      </c>
      <c r="H5601" t="s">
        <v>28</v>
      </c>
      <c r="O5601" t="s">
        <v>39</v>
      </c>
    </row>
    <row r="5602" spans="1:15" x14ac:dyDescent="0.35">
      <c r="A5602" t="s">
        <v>221</v>
      </c>
      <c r="B5602" t="s">
        <v>25</v>
      </c>
      <c r="C5602">
        <v>6880</v>
      </c>
      <c r="H5602" t="s">
        <v>28</v>
      </c>
      <c r="O5602" t="s">
        <v>39</v>
      </c>
    </row>
    <row r="5603" spans="1:15" x14ac:dyDescent="0.35">
      <c r="A5603" t="s">
        <v>221</v>
      </c>
      <c r="B5603" t="s">
        <v>16</v>
      </c>
      <c r="C5603">
        <v>7315</v>
      </c>
      <c r="H5603" t="s">
        <v>37</v>
      </c>
      <c r="O5603" t="s">
        <v>39</v>
      </c>
    </row>
    <row r="5604" spans="1:15" x14ac:dyDescent="0.35">
      <c r="A5604" t="s">
        <v>314</v>
      </c>
      <c r="B5604" t="s">
        <v>25</v>
      </c>
      <c r="C5604">
        <v>7514</v>
      </c>
      <c r="H5604" t="s">
        <v>37</v>
      </c>
      <c r="O5604" t="s">
        <v>39</v>
      </c>
    </row>
    <row r="5605" spans="1:15" x14ac:dyDescent="0.35">
      <c r="A5605" t="s">
        <v>221</v>
      </c>
      <c r="B5605" t="s">
        <v>25</v>
      </c>
      <c r="C5605">
        <v>7543</v>
      </c>
      <c r="H5605" t="s">
        <v>37</v>
      </c>
      <c r="O5605" t="s">
        <v>39</v>
      </c>
    </row>
    <row r="5606" spans="1:15" x14ac:dyDescent="0.35">
      <c r="A5606" t="s">
        <v>314</v>
      </c>
      <c r="B5606" t="s">
        <v>25</v>
      </c>
      <c r="C5606">
        <v>7650</v>
      </c>
      <c r="H5606" t="s">
        <v>28</v>
      </c>
      <c r="M5606" t="s">
        <v>361</v>
      </c>
      <c r="O5606" t="s">
        <v>39</v>
      </c>
    </row>
    <row r="5607" spans="1:15" x14ac:dyDescent="0.35">
      <c r="A5607" t="s">
        <v>221</v>
      </c>
      <c r="B5607" t="s">
        <v>25</v>
      </c>
      <c r="C5607">
        <v>8116</v>
      </c>
      <c r="H5607" t="s">
        <v>37</v>
      </c>
      <c r="O5607" t="s">
        <v>39</v>
      </c>
    </row>
    <row r="5608" spans="1:15" x14ac:dyDescent="0.35">
      <c r="A5608" t="s">
        <v>221</v>
      </c>
      <c r="B5608" t="s">
        <v>25</v>
      </c>
      <c r="C5608">
        <v>8279</v>
      </c>
      <c r="H5608" t="s">
        <v>37</v>
      </c>
      <c r="O5608" t="s">
        <v>39</v>
      </c>
    </row>
    <row r="5609" spans="1:15" x14ac:dyDescent="0.35">
      <c r="A5609" t="s">
        <v>186</v>
      </c>
      <c r="B5609" t="s">
        <v>25</v>
      </c>
      <c r="C5609">
        <v>8538</v>
      </c>
      <c r="H5609" t="s">
        <v>28</v>
      </c>
      <c r="M5609" t="s">
        <v>384</v>
      </c>
      <c r="O5609" t="s">
        <v>39</v>
      </c>
    </row>
    <row r="5610" spans="1:15" x14ac:dyDescent="0.35">
      <c r="A5610" t="s">
        <v>327</v>
      </c>
      <c r="B5610" t="s">
        <v>25</v>
      </c>
      <c r="C5610">
        <v>8600</v>
      </c>
      <c r="H5610" t="s">
        <v>28</v>
      </c>
      <c r="M5610" t="s">
        <v>328</v>
      </c>
      <c r="O5610" t="s">
        <v>39</v>
      </c>
    </row>
    <row r="5611" spans="1:15" x14ac:dyDescent="0.35">
      <c r="A5611" t="s">
        <v>221</v>
      </c>
      <c r="B5611" t="s">
        <v>16</v>
      </c>
      <c r="C5611">
        <v>8880</v>
      </c>
      <c r="H5611" t="s">
        <v>28</v>
      </c>
      <c r="O5611" t="s">
        <v>39</v>
      </c>
    </row>
    <row r="5612" spans="1:15" x14ac:dyDescent="0.35">
      <c r="A5612" t="s">
        <v>314</v>
      </c>
      <c r="B5612" t="s">
        <v>25</v>
      </c>
      <c r="C5612">
        <v>9276</v>
      </c>
      <c r="H5612" t="s">
        <v>28</v>
      </c>
      <c r="M5612" t="s">
        <v>403</v>
      </c>
      <c r="O5612" t="s">
        <v>39</v>
      </c>
    </row>
    <row r="5613" spans="1:15" x14ac:dyDescent="0.35">
      <c r="A5613" t="s">
        <v>221</v>
      </c>
      <c r="B5613" t="s">
        <v>25</v>
      </c>
      <c r="C5613">
        <v>9303</v>
      </c>
      <c r="H5613" t="s">
        <v>50</v>
      </c>
      <c r="O5613" t="s">
        <v>39</v>
      </c>
    </row>
    <row r="5614" spans="1:15" x14ac:dyDescent="0.35">
      <c r="A5614" t="s">
        <v>186</v>
      </c>
      <c r="B5614" t="s">
        <v>16</v>
      </c>
      <c r="C5614">
        <v>9585</v>
      </c>
      <c r="H5614" t="s">
        <v>37</v>
      </c>
      <c r="O5614" t="s">
        <v>39</v>
      </c>
    </row>
    <row r="5615" spans="1:15" x14ac:dyDescent="0.35">
      <c r="A5615" t="s">
        <v>314</v>
      </c>
      <c r="B5615" t="s">
        <v>16</v>
      </c>
      <c r="C5615">
        <v>9603</v>
      </c>
      <c r="H5615" t="s">
        <v>37</v>
      </c>
      <c r="M5615" t="s">
        <v>410</v>
      </c>
      <c r="O5615" t="s">
        <v>39</v>
      </c>
    </row>
    <row r="5616" spans="1:15" x14ac:dyDescent="0.35">
      <c r="A5616" t="s">
        <v>186</v>
      </c>
      <c r="B5616" t="s">
        <v>25</v>
      </c>
      <c r="C5616">
        <v>9626</v>
      </c>
      <c r="H5616" t="s">
        <v>37</v>
      </c>
      <c r="O5616" t="s">
        <v>39</v>
      </c>
    </row>
    <row r="5617" spans="1:15" x14ac:dyDescent="0.35">
      <c r="A5617" t="s">
        <v>327</v>
      </c>
      <c r="B5617" t="s">
        <v>16</v>
      </c>
      <c r="C5617">
        <v>9820</v>
      </c>
      <c r="H5617" t="s">
        <v>50</v>
      </c>
      <c r="O5617" t="s">
        <v>39</v>
      </c>
    </row>
    <row r="5618" spans="1:15" x14ac:dyDescent="0.35">
      <c r="A5618" t="s">
        <v>327</v>
      </c>
      <c r="B5618" t="s">
        <v>25</v>
      </c>
      <c r="C5618">
        <v>10011</v>
      </c>
      <c r="H5618" t="s">
        <v>28</v>
      </c>
      <c r="M5618" t="s">
        <v>328</v>
      </c>
      <c r="O5618" t="s">
        <v>39</v>
      </c>
    </row>
    <row r="5619" spans="1:15" x14ac:dyDescent="0.35">
      <c r="A5619" t="s">
        <v>221</v>
      </c>
      <c r="B5619" t="s">
        <v>16</v>
      </c>
      <c r="C5619">
        <v>10370</v>
      </c>
      <c r="H5619" t="s">
        <v>37</v>
      </c>
      <c r="O5619" t="s">
        <v>39</v>
      </c>
    </row>
    <row r="5620" spans="1:15" x14ac:dyDescent="0.35">
      <c r="A5620" t="s">
        <v>221</v>
      </c>
      <c r="B5620" t="s">
        <v>16</v>
      </c>
      <c r="C5620">
        <v>10455</v>
      </c>
      <c r="H5620" t="s">
        <v>37</v>
      </c>
      <c r="O5620" t="s">
        <v>39</v>
      </c>
    </row>
    <row r="5621" spans="1:15" x14ac:dyDescent="0.35">
      <c r="A5621" t="s">
        <v>314</v>
      </c>
      <c r="B5621" t="s">
        <v>25</v>
      </c>
      <c r="C5621">
        <v>10591</v>
      </c>
      <c r="H5621" t="s">
        <v>37</v>
      </c>
      <c r="O5621" t="s">
        <v>39</v>
      </c>
    </row>
    <row r="5622" spans="1:15" x14ac:dyDescent="0.35">
      <c r="A5622" t="s">
        <v>221</v>
      </c>
      <c r="B5622" t="s">
        <v>25</v>
      </c>
      <c r="C5622">
        <v>10686</v>
      </c>
      <c r="H5622" t="s">
        <v>37</v>
      </c>
      <c r="O5622" t="s">
        <v>39</v>
      </c>
    </row>
    <row r="5623" spans="1:15" x14ac:dyDescent="0.35">
      <c r="A5623" t="s">
        <v>221</v>
      </c>
      <c r="B5623" t="s">
        <v>25</v>
      </c>
      <c r="C5623">
        <v>11061</v>
      </c>
      <c r="H5623" t="s">
        <v>28</v>
      </c>
      <c r="O5623" t="s">
        <v>39</v>
      </c>
    </row>
    <row r="5624" spans="1:15" x14ac:dyDescent="0.35">
      <c r="A5624" t="s">
        <v>221</v>
      </c>
      <c r="B5624" t="s">
        <v>25</v>
      </c>
      <c r="C5624">
        <v>11356</v>
      </c>
      <c r="H5624" t="s">
        <v>37</v>
      </c>
      <c r="O5624" t="s">
        <v>39</v>
      </c>
    </row>
    <row r="5625" spans="1:15" x14ac:dyDescent="0.35">
      <c r="A5625" t="s">
        <v>186</v>
      </c>
      <c r="B5625" t="s">
        <v>25</v>
      </c>
      <c r="C5625">
        <v>12234</v>
      </c>
      <c r="E5625" t="s">
        <v>36</v>
      </c>
      <c r="H5625" t="s">
        <v>50</v>
      </c>
      <c r="O5625" t="s">
        <v>39</v>
      </c>
    </row>
    <row r="5626" spans="1:15" x14ac:dyDescent="0.35">
      <c r="A5626" t="s">
        <v>186</v>
      </c>
      <c r="B5626" t="s">
        <v>25</v>
      </c>
      <c r="C5626">
        <v>12295</v>
      </c>
      <c r="H5626" t="s">
        <v>28</v>
      </c>
      <c r="M5626" t="s">
        <v>460</v>
      </c>
      <c r="O5626" t="s">
        <v>39</v>
      </c>
    </row>
    <row r="5627" spans="1:15" x14ac:dyDescent="0.35">
      <c r="A5627" t="s">
        <v>186</v>
      </c>
      <c r="B5627" t="s">
        <v>25</v>
      </c>
      <c r="C5627">
        <v>12565</v>
      </c>
      <c r="H5627" t="s">
        <v>28</v>
      </c>
      <c r="M5627" t="s">
        <v>460</v>
      </c>
      <c r="O5627" t="s">
        <v>39</v>
      </c>
    </row>
    <row r="5628" spans="1:15" x14ac:dyDescent="0.35">
      <c r="A5628" t="s">
        <v>186</v>
      </c>
      <c r="B5628" t="s">
        <v>25</v>
      </c>
      <c r="C5628">
        <v>12736</v>
      </c>
      <c r="H5628" t="s">
        <v>37</v>
      </c>
      <c r="O5628" t="s">
        <v>39</v>
      </c>
    </row>
    <row r="5629" spans="1:15" x14ac:dyDescent="0.35">
      <c r="A5629" t="s">
        <v>186</v>
      </c>
      <c r="B5629" t="s">
        <v>25</v>
      </c>
      <c r="C5629">
        <v>12848</v>
      </c>
      <c r="H5629" t="s">
        <v>37</v>
      </c>
      <c r="O5629" t="s">
        <v>39</v>
      </c>
    </row>
    <row r="5630" spans="1:15" x14ac:dyDescent="0.35">
      <c r="A5630" t="s">
        <v>221</v>
      </c>
      <c r="B5630" t="s">
        <v>25</v>
      </c>
      <c r="C5630">
        <v>13028</v>
      </c>
      <c r="H5630" t="s">
        <v>28</v>
      </c>
      <c r="M5630" t="s">
        <v>474</v>
      </c>
      <c r="O5630" t="s">
        <v>39</v>
      </c>
    </row>
    <row r="5631" spans="1:15" x14ac:dyDescent="0.35">
      <c r="A5631" t="s">
        <v>221</v>
      </c>
      <c r="B5631" t="s">
        <v>25</v>
      </c>
      <c r="C5631">
        <v>13031</v>
      </c>
      <c r="H5631" t="s">
        <v>37</v>
      </c>
      <c r="M5631" t="s">
        <v>40</v>
      </c>
      <c r="O5631" t="s">
        <v>39</v>
      </c>
    </row>
    <row r="5632" spans="1:15" x14ac:dyDescent="0.35">
      <c r="A5632" t="s">
        <v>314</v>
      </c>
      <c r="B5632" t="s">
        <v>16</v>
      </c>
      <c r="C5632">
        <v>14041</v>
      </c>
      <c r="H5632" t="s">
        <v>37</v>
      </c>
      <c r="O5632" t="s">
        <v>39</v>
      </c>
    </row>
    <row r="5633" spans="1:15" x14ac:dyDescent="0.35">
      <c r="A5633" t="s">
        <v>221</v>
      </c>
      <c r="B5633" t="s">
        <v>25</v>
      </c>
      <c r="C5633">
        <v>14719</v>
      </c>
      <c r="H5633" t="s">
        <v>37</v>
      </c>
      <c r="M5633" t="s">
        <v>40</v>
      </c>
      <c r="O5633" t="s">
        <v>39</v>
      </c>
    </row>
    <row r="5634" spans="1:15" x14ac:dyDescent="0.35">
      <c r="A5634" t="s">
        <v>186</v>
      </c>
      <c r="B5634" t="s">
        <v>25</v>
      </c>
      <c r="C5634">
        <v>15049</v>
      </c>
      <c r="H5634" t="s">
        <v>37</v>
      </c>
      <c r="O5634" t="s">
        <v>39</v>
      </c>
    </row>
    <row r="5635" spans="1:15" x14ac:dyDescent="0.35">
      <c r="A5635" t="s">
        <v>221</v>
      </c>
      <c r="B5635" t="s">
        <v>25</v>
      </c>
      <c r="C5635">
        <v>15427</v>
      </c>
      <c r="H5635" t="s">
        <v>37</v>
      </c>
      <c r="O5635" t="s">
        <v>39</v>
      </c>
    </row>
    <row r="5636" spans="1:15" x14ac:dyDescent="0.35">
      <c r="A5636" t="s">
        <v>221</v>
      </c>
      <c r="B5636" t="s">
        <v>25</v>
      </c>
      <c r="C5636">
        <v>15720</v>
      </c>
      <c r="H5636" t="s">
        <v>28</v>
      </c>
      <c r="M5636" t="s">
        <v>506</v>
      </c>
      <c r="O5636" t="s">
        <v>39</v>
      </c>
    </row>
    <row r="5637" spans="1:15" x14ac:dyDescent="0.35">
      <c r="A5637" t="s">
        <v>221</v>
      </c>
      <c r="B5637" t="s">
        <v>25</v>
      </c>
      <c r="C5637">
        <v>15916</v>
      </c>
      <c r="H5637" t="s">
        <v>50</v>
      </c>
      <c r="M5637" t="s">
        <v>509</v>
      </c>
      <c r="O5637" t="s">
        <v>39</v>
      </c>
    </row>
    <row r="5638" spans="1:15" x14ac:dyDescent="0.35">
      <c r="A5638" t="s">
        <v>221</v>
      </c>
      <c r="B5638" t="s">
        <v>25</v>
      </c>
      <c r="C5638">
        <v>15952</v>
      </c>
      <c r="H5638" t="s">
        <v>37</v>
      </c>
      <c r="M5638" t="s">
        <v>512</v>
      </c>
      <c r="O5638" t="s">
        <v>39</v>
      </c>
    </row>
    <row r="5639" spans="1:15" x14ac:dyDescent="0.35">
      <c r="A5639" t="s">
        <v>221</v>
      </c>
      <c r="B5639" t="s">
        <v>25</v>
      </c>
      <c r="C5639">
        <v>16134</v>
      </c>
      <c r="H5639" t="s">
        <v>37</v>
      </c>
      <c r="M5639" t="s">
        <v>512</v>
      </c>
      <c r="O5639" t="s">
        <v>39</v>
      </c>
    </row>
    <row r="5640" spans="1:15" x14ac:dyDescent="0.35">
      <c r="A5640" t="s">
        <v>221</v>
      </c>
      <c r="B5640" t="s">
        <v>25</v>
      </c>
      <c r="C5640">
        <v>16171</v>
      </c>
      <c r="H5640" t="s">
        <v>28</v>
      </c>
      <c r="M5640" t="s">
        <v>519</v>
      </c>
      <c r="O5640" t="s">
        <v>39</v>
      </c>
    </row>
    <row r="5641" spans="1:15" x14ac:dyDescent="0.35">
      <c r="A5641" t="s">
        <v>221</v>
      </c>
      <c r="B5641" t="s">
        <v>25</v>
      </c>
      <c r="C5641">
        <v>16172</v>
      </c>
      <c r="H5641" t="s">
        <v>37</v>
      </c>
      <c r="O5641" t="s">
        <v>39</v>
      </c>
    </row>
    <row r="5642" spans="1:15" x14ac:dyDescent="0.35">
      <c r="A5642" t="s">
        <v>221</v>
      </c>
      <c r="B5642" t="s">
        <v>25</v>
      </c>
      <c r="C5642">
        <v>16319</v>
      </c>
      <c r="H5642" t="s">
        <v>37</v>
      </c>
      <c r="M5642" t="s">
        <v>512</v>
      </c>
      <c r="O5642" t="s">
        <v>39</v>
      </c>
    </row>
    <row r="5643" spans="1:15" x14ac:dyDescent="0.35">
      <c r="A5643" t="s">
        <v>221</v>
      </c>
      <c r="B5643" t="s">
        <v>25</v>
      </c>
      <c r="C5643">
        <v>16415</v>
      </c>
      <c r="H5643" t="s">
        <v>37</v>
      </c>
      <c r="O5643" t="s">
        <v>39</v>
      </c>
    </row>
    <row r="5644" spans="1:15" x14ac:dyDescent="0.35">
      <c r="A5644" t="s">
        <v>221</v>
      </c>
      <c r="B5644" t="s">
        <v>25</v>
      </c>
      <c r="C5644">
        <v>16423</v>
      </c>
      <c r="H5644" t="s">
        <v>37</v>
      </c>
      <c r="M5644" t="s">
        <v>512</v>
      </c>
      <c r="O5644" t="s">
        <v>39</v>
      </c>
    </row>
    <row r="5645" spans="1:15" x14ac:dyDescent="0.35">
      <c r="A5645" t="s">
        <v>221</v>
      </c>
      <c r="B5645" t="s">
        <v>25</v>
      </c>
      <c r="C5645">
        <v>16475</v>
      </c>
      <c r="H5645" t="s">
        <v>28</v>
      </c>
      <c r="O5645" t="s">
        <v>39</v>
      </c>
    </row>
    <row r="5646" spans="1:15" x14ac:dyDescent="0.35">
      <c r="A5646" t="s">
        <v>221</v>
      </c>
      <c r="B5646" t="s">
        <v>25</v>
      </c>
      <c r="C5646">
        <v>16850</v>
      </c>
      <c r="H5646" t="s">
        <v>37</v>
      </c>
      <c r="M5646" t="s">
        <v>512</v>
      </c>
      <c r="O5646" t="s">
        <v>39</v>
      </c>
    </row>
    <row r="5647" spans="1:15" x14ac:dyDescent="0.35">
      <c r="A5647" t="s">
        <v>186</v>
      </c>
      <c r="B5647" t="s">
        <v>25</v>
      </c>
      <c r="C5647">
        <v>16955</v>
      </c>
      <c r="H5647" t="s">
        <v>532</v>
      </c>
      <c r="M5647" t="s">
        <v>533</v>
      </c>
      <c r="O5647" t="s">
        <v>39</v>
      </c>
    </row>
    <row r="5648" spans="1:15" x14ac:dyDescent="0.35">
      <c r="A5648" t="s">
        <v>314</v>
      </c>
      <c r="B5648" t="s">
        <v>16</v>
      </c>
      <c r="C5648">
        <v>16966</v>
      </c>
      <c r="H5648" t="s">
        <v>28</v>
      </c>
      <c r="M5648" t="s">
        <v>534</v>
      </c>
      <c r="O5648" t="s">
        <v>39</v>
      </c>
    </row>
    <row r="5649" spans="1:15" x14ac:dyDescent="0.35">
      <c r="A5649" t="s">
        <v>221</v>
      </c>
      <c r="B5649" t="s">
        <v>25</v>
      </c>
      <c r="C5649">
        <v>17088</v>
      </c>
      <c r="H5649" t="s">
        <v>37</v>
      </c>
      <c r="O5649" t="s">
        <v>39</v>
      </c>
    </row>
    <row r="5650" spans="1:15" x14ac:dyDescent="0.35">
      <c r="A5650" t="s">
        <v>186</v>
      </c>
      <c r="B5650" t="s">
        <v>25</v>
      </c>
      <c r="C5650">
        <v>17269</v>
      </c>
      <c r="H5650" t="s">
        <v>37</v>
      </c>
      <c r="O5650" t="s">
        <v>39</v>
      </c>
    </row>
    <row r="5651" spans="1:15" x14ac:dyDescent="0.35">
      <c r="A5651" t="s">
        <v>186</v>
      </c>
      <c r="B5651" t="s">
        <v>25</v>
      </c>
      <c r="C5651">
        <v>17318</v>
      </c>
      <c r="H5651" t="s">
        <v>37</v>
      </c>
      <c r="O5651" t="s">
        <v>39</v>
      </c>
    </row>
    <row r="5652" spans="1:15" x14ac:dyDescent="0.35">
      <c r="A5652" t="s">
        <v>186</v>
      </c>
      <c r="B5652" t="s">
        <v>25</v>
      </c>
      <c r="C5652">
        <v>17330</v>
      </c>
      <c r="H5652" t="s">
        <v>256</v>
      </c>
      <c r="O5652" t="s">
        <v>39</v>
      </c>
    </row>
    <row r="5653" spans="1:15" x14ac:dyDescent="0.35">
      <c r="A5653" t="s">
        <v>186</v>
      </c>
      <c r="B5653" t="s">
        <v>25</v>
      </c>
      <c r="C5653">
        <v>17617</v>
      </c>
      <c r="H5653" t="s">
        <v>37</v>
      </c>
      <c r="O5653" t="s">
        <v>39</v>
      </c>
    </row>
    <row r="5654" spans="1:15" x14ac:dyDescent="0.35">
      <c r="A5654" t="s">
        <v>221</v>
      </c>
      <c r="B5654" t="s">
        <v>16</v>
      </c>
      <c r="C5654">
        <v>18258</v>
      </c>
      <c r="H5654" t="s">
        <v>28</v>
      </c>
      <c r="M5654" t="s">
        <v>549</v>
      </c>
      <c r="O5654" t="s">
        <v>39</v>
      </c>
    </row>
    <row r="5655" spans="1:15" x14ac:dyDescent="0.35">
      <c r="A5655" t="s">
        <v>314</v>
      </c>
      <c r="B5655" t="s">
        <v>25</v>
      </c>
      <c r="C5655">
        <v>18268</v>
      </c>
      <c r="H5655" t="s">
        <v>37</v>
      </c>
      <c r="M5655" t="s">
        <v>550</v>
      </c>
      <c r="O5655" t="s">
        <v>39</v>
      </c>
    </row>
    <row r="5656" spans="1:15" x14ac:dyDescent="0.35">
      <c r="A5656" t="s">
        <v>221</v>
      </c>
      <c r="B5656" t="s">
        <v>25</v>
      </c>
      <c r="C5656">
        <v>18326</v>
      </c>
      <c r="H5656" t="s">
        <v>37</v>
      </c>
      <c r="M5656" t="s">
        <v>512</v>
      </c>
      <c r="O5656" t="s">
        <v>39</v>
      </c>
    </row>
    <row r="5657" spans="1:15" x14ac:dyDescent="0.35">
      <c r="A5657" t="s">
        <v>221</v>
      </c>
      <c r="B5657" t="s">
        <v>25</v>
      </c>
      <c r="C5657">
        <v>18470</v>
      </c>
      <c r="H5657" t="s">
        <v>28</v>
      </c>
      <c r="O5657" t="s">
        <v>39</v>
      </c>
    </row>
    <row r="5658" spans="1:15" x14ac:dyDescent="0.35">
      <c r="A5658" t="s">
        <v>221</v>
      </c>
      <c r="B5658" t="s">
        <v>16</v>
      </c>
      <c r="C5658">
        <v>18524</v>
      </c>
      <c r="H5658" t="s">
        <v>37</v>
      </c>
      <c r="M5658" t="s">
        <v>557</v>
      </c>
      <c r="O5658" t="s">
        <v>39</v>
      </c>
    </row>
    <row r="5659" spans="1:15" x14ac:dyDescent="0.35">
      <c r="A5659" t="s">
        <v>221</v>
      </c>
      <c r="B5659" t="s">
        <v>16</v>
      </c>
      <c r="C5659">
        <v>18540</v>
      </c>
      <c r="H5659" t="s">
        <v>37</v>
      </c>
      <c r="M5659" t="s">
        <v>512</v>
      </c>
      <c r="O5659" t="s">
        <v>39</v>
      </c>
    </row>
    <row r="5660" spans="1:15" x14ac:dyDescent="0.35">
      <c r="A5660" t="s">
        <v>221</v>
      </c>
      <c r="B5660" t="s">
        <v>25</v>
      </c>
      <c r="C5660">
        <v>18806</v>
      </c>
      <c r="H5660" t="s">
        <v>37</v>
      </c>
      <c r="O5660" t="s">
        <v>39</v>
      </c>
    </row>
    <row r="5661" spans="1:15" x14ac:dyDescent="0.35">
      <c r="A5661" t="s">
        <v>314</v>
      </c>
      <c r="B5661" t="s">
        <v>25</v>
      </c>
      <c r="C5661">
        <v>19062</v>
      </c>
      <c r="H5661" t="s">
        <v>37</v>
      </c>
      <c r="O5661" t="s">
        <v>39</v>
      </c>
    </row>
    <row r="5662" spans="1:15" x14ac:dyDescent="0.35">
      <c r="A5662" t="s">
        <v>314</v>
      </c>
      <c r="B5662" t="s">
        <v>25</v>
      </c>
      <c r="C5662">
        <v>19108</v>
      </c>
      <c r="H5662" t="s">
        <v>37</v>
      </c>
      <c r="O5662" t="s">
        <v>39</v>
      </c>
    </row>
    <row r="5663" spans="1:15" x14ac:dyDescent="0.35">
      <c r="A5663" t="s">
        <v>221</v>
      </c>
      <c r="B5663" t="s">
        <v>25</v>
      </c>
      <c r="C5663">
        <v>19226</v>
      </c>
      <c r="H5663" t="s">
        <v>256</v>
      </c>
      <c r="M5663" t="s">
        <v>506</v>
      </c>
      <c r="O5663" t="s">
        <v>39</v>
      </c>
    </row>
    <row r="5664" spans="1:15" x14ac:dyDescent="0.35">
      <c r="A5664" t="s">
        <v>314</v>
      </c>
      <c r="B5664" t="s">
        <v>25</v>
      </c>
      <c r="C5664">
        <v>19652</v>
      </c>
      <c r="H5664" t="s">
        <v>37</v>
      </c>
      <c r="M5664" t="s">
        <v>575</v>
      </c>
      <c r="O5664" t="s">
        <v>39</v>
      </c>
    </row>
    <row r="5665" spans="1:15" x14ac:dyDescent="0.35">
      <c r="A5665" t="s">
        <v>314</v>
      </c>
      <c r="B5665" t="s">
        <v>25</v>
      </c>
      <c r="C5665">
        <v>19714</v>
      </c>
      <c r="H5665" t="s">
        <v>28</v>
      </c>
      <c r="M5665" t="s">
        <v>579</v>
      </c>
      <c r="O5665" t="s">
        <v>39</v>
      </c>
    </row>
    <row r="5666" spans="1:15" x14ac:dyDescent="0.35">
      <c r="A5666" t="s">
        <v>221</v>
      </c>
      <c r="B5666" t="s">
        <v>16</v>
      </c>
      <c r="C5666">
        <v>19904</v>
      </c>
      <c r="H5666" t="s">
        <v>37</v>
      </c>
      <c r="M5666" t="s">
        <v>582</v>
      </c>
      <c r="O5666" t="s">
        <v>39</v>
      </c>
    </row>
    <row r="5667" spans="1:15" x14ac:dyDescent="0.35">
      <c r="A5667" t="s">
        <v>221</v>
      </c>
      <c r="B5667" t="s">
        <v>25</v>
      </c>
      <c r="C5667">
        <v>19976</v>
      </c>
      <c r="H5667" t="s">
        <v>37</v>
      </c>
      <c r="M5667" t="s">
        <v>512</v>
      </c>
      <c r="O5667" t="s">
        <v>39</v>
      </c>
    </row>
    <row r="5668" spans="1:15" x14ac:dyDescent="0.35">
      <c r="A5668" t="s">
        <v>221</v>
      </c>
      <c r="B5668" t="s">
        <v>25</v>
      </c>
      <c r="C5668">
        <v>20106</v>
      </c>
      <c r="H5668" t="s">
        <v>37</v>
      </c>
      <c r="M5668" t="s">
        <v>512</v>
      </c>
      <c r="O5668" t="s">
        <v>39</v>
      </c>
    </row>
    <row r="5669" spans="1:15" x14ac:dyDescent="0.35">
      <c r="A5669" t="s">
        <v>221</v>
      </c>
      <c r="B5669" t="s">
        <v>25</v>
      </c>
      <c r="C5669">
        <v>20151</v>
      </c>
      <c r="H5669" t="s">
        <v>37</v>
      </c>
      <c r="M5669" t="s">
        <v>512</v>
      </c>
      <c r="O5669" t="s">
        <v>39</v>
      </c>
    </row>
    <row r="5670" spans="1:15" x14ac:dyDescent="0.35">
      <c r="A5670" t="s">
        <v>221</v>
      </c>
      <c r="B5670" t="s">
        <v>16</v>
      </c>
      <c r="C5670">
        <v>20388</v>
      </c>
      <c r="H5670" t="s">
        <v>37</v>
      </c>
      <c r="M5670" t="s">
        <v>512</v>
      </c>
      <c r="O5670" t="s">
        <v>39</v>
      </c>
    </row>
    <row r="5671" spans="1:15" x14ac:dyDescent="0.35">
      <c r="A5671" t="s">
        <v>221</v>
      </c>
      <c r="B5671" t="s">
        <v>25</v>
      </c>
      <c r="C5671">
        <v>20442</v>
      </c>
      <c r="H5671" t="s">
        <v>37</v>
      </c>
      <c r="M5671" t="s">
        <v>512</v>
      </c>
      <c r="O5671" t="s">
        <v>39</v>
      </c>
    </row>
    <row r="5672" spans="1:15" x14ac:dyDescent="0.35">
      <c r="A5672" t="s">
        <v>221</v>
      </c>
      <c r="B5672" t="s">
        <v>16</v>
      </c>
      <c r="C5672">
        <v>20588</v>
      </c>
      <c r="H5672" t="s">
        <v>37</v>
      </c>
      <c r="O5672" t="s">
        <v>39</v>
      </c>
    </row>
    <row r="5673" spans="1:15" x14ac:dyDescent="0.35">
      <c r="A5673" t="s">
        <v>186</v>
      </c>
      <c r="B5673" t="s">
        <v>25</v>
      </c>
      <c r="C5673">
        <v>20606</v>
      </c>
      <c r="H5673" t="s">
        <v>113</v>
      </c>
      <c r="O5673" t="s">
        <v>39</v>
      </c>
    </row>
    <row r="5674" spans="1:15" x14ac:dyDescent="0.35">
      <c r="A5674" t="s">
        <v>186</v>
      </c>
      <c r="B5674" t="s">
        <v>25</v>
      </c>
      <c r="C5674">
        <v>20791</v>
      </c>
      <c r="H5674" t="s">
        <v>28</v>
      </c>
      <c r="O5674" t="s">
        <v>39</v>
      </c>
    </row>
    <row r="5675" spans="1:15" x14ac:dyDescent="0.35">
      <c r="A5675" t="s">
        <v>221</v>
      </c>
      <c r="B5675" t="s">
        <v>16</v>
      </c>
      <c r="C5675">
        <v>20837</v>
      </c>
      <c r="H5675" t="s">
        <v>50</v>
      </c>
      <c r="M5675" t="s">
        <v>512</v>
      </c>
      <c r="O5675" t="s">
        <v>39</v>
      </c>
    </row>
    <row r="5676" spans="1:15" x14ac:dyDescent="0.35">
      <c r="A5676" t="s">
        <v>221</v>
      </c>
      <c r="B5676" t="s">
        <v>25</v>
      </c>
      <c r="C5676">
        <v>21024</v>
      </c>
      <c r="H5676" t="s">
        <v>28</v>
      </c>
      <c r="M5676" t="s">
        <v>595</v>
      </c>
      <c r="O5676" t="s">
        <v>39</v>
      </c>
    </row>
    <row r="5677" spans="1:15" x14ac:dyDescent="0.35">
      <c r="A5677" t="s">
        <v>327</v>
      </c>
      <c r="B5677" t="s">
        <v>25</v>
      </c>
      <c r="C5677">
        <v>21228</v>
      </c>
      <c r="H5677" t="s">
        <v>37</v>
      </c>
      <c r="O5677" t="s">
        <v>39</v>
      </c>
    </row>
    <row r="5678" spans="1:15" x14ac:dyDescent="0.35">
      <c r="A5678" t="s">
        <v>327</v>
      </c>
      <c r="B5678" t="s">
        <v>25</v>
      </c>
      <c r="C5678">
        <v>21423</v>
      </c>
      <c r="H5678" t="s">
        <v>37</v>
      </c>
      <c r="O5678" t="s">
        <v>39</v>
      </c>
    </row>
    <row r="5679" spans="1:15" x14ac:dyDescent="0.35">
      <c r="A5679" t="s">
        <v>327</v>
      </c>
      <c r="B5679" t="s">
        <v>25</v>
      </c>
      <c r="C5679">
        <v>21592</v>
      </c>
      <c r="H5679" t="s">
        <v>50</v>
      </c>
      <c r="O5679" t="s">
        <v>39</v>
      </c>
    </row>
    <row r="5680" spans="1:15" x14ac:dyDescent="0.35">
      <c r="A5680" t="s">
        <v>327</v>
      </c>
      <c r="B5680" t="s">
        <v>16</v>
      </c>
      <c r="C5680">
        <v>22834</v>
      </c>
      <c r="H5680" t="s">
        <v>37</v>
      </c>
      <c r="O5680" t="s">
        <v>39</v>
      </c>
    </row>
    <row r="5681" spans="1:15" x14ac:dyDescent="0.35">
      <c r="A5681" t="s">
        <v>327</v>
      </c>
      <c r="B5681" t="s">
        <v>25</v>
      </c>
      <c r="C5681">
        <v>23052</v>
      </c>
      <c r="H5681" t="s">
        <v>28</v>
      </c>
      <c r="M5681" t="s">
        <v>328</v>
      </c>
      <c r="O5681" t="s">
        <v>39</v>
      </c>
    </row>
    <row r="5682" spans="1:15" x14ac:dyDescent="0.35">
      <c r="A5682" t="s">
        <v>221</v>
      </c>
      <c r="B5682" t="s">
        <v>25</v>
      </c>
      <c r="C5682">
        <v>23109</v>
      </c>
      <c r="H5682" t="s">
        <v>37</v>
      </c>
      <c r="M5682" t="s">
        <v>557</v>
      </c>
      <c r="O5682" t="s">
        <v>39</v>
      </c>
    </row>
    <row r="5683" spans="1:15" x14ac:dyDescent="0.35">
      <c r="A5683" t="s">
        <v>327</v>
      </c>
      <c r="B5683" t="s">
        <v>16</v>
      </c>
      <c r="C5683">
        <v>23256</v>
      </c>
      <c r="H5683" t="s">
        <v>37</v>
      </c>
      <c r="O5683" t="s">
        <v>39</v>
      </c>
    </row>
    <row r="5684" spans="1:15" x14ac:dyDescent="0.35">
      <c r="A5684" t="s">
        <v>314</v>
      </c>
      <c r="B5684" t="s">
        <v>16</v>
      </c>
      <c r="C5684">
        <v>23424</v>
      </c>
      <c r="H5684" t="s">
        <v>28</v>
      </c>
      <c r="O5684" t="s">
        <v>39</v>
      </c>
    </row>
    <row r="5685" spans="1:15" x14ac:dyDescent="0.35">
      <c r="A5685" t="s">
        <v>221</v>
      </c>
      <c r="B5685" t="s">
        <v>16</v>
      </c>
      <c r="C5685">
        <v>23530</v>
      </c>
      <c r="H5685" t="s">
        <v>37</v>
      </c>
      <c r="O5685" t="s">
        <v>39</v>
      </c>
    </row>
    <row r="5686" spans="1:15" x14ac:dyDescent="0.35">
      <c r="A5686" t="s">
        <v>327</v>
      </c>
      <c r="B5686" t="s">
        <v>25</v>
      </c>
      <c r="C5686">
        <v>23783</v>
      </c>
      <c r="H5686" t="s">
        <v>28</v>
      </c>
      <c r="M5686" t="s">
        <v>328</v>
      </c>
      <c r="O5686" t="s">
        <v>39</v>
      </c>
    </row>
    <row r="5687" spans="1:15" x14ac:dyDescent="0.35">
      <c r="A5687" t="s">
        <v>314</v>
      </c>
      <c r="B5687" t="s">
        <v>25</v>
      </c>
      <c r="C5687">
        <v>23882</v>
      </c>
      <c r="H5687" t="s">
        <v>50</v>
      </c>
      <c r="O5687" t="s">
        <v>39</v>
      </c>
    </row>
    <row r="5688" spans="1:15" x14ac:dyDescent="0.35">
      <c r="A5688" t="s">
        <v>327</v>
      </c>
      <c r="B5688" t="s">
        <v>25</v>
      </c>
      <c r="C5688">
        <v>24360</v>
      </c>
      <c r="H5688" t="s">
        <v>37</v>
      </c>
      <c r="O5688" t="s">
        <v>39</v>
      </c>
    </row>
    <row r="5689" spans="1:15" x14ac:dyDescent="0.35">
      <c r="A5689" t="s">
        <v>221</v>
      </c>
      <c r="B5689" t="s">
        <v>25</v>
      </c>
      <c r="C5689">
        <v>24664</v>
      </c>
      <c r="H5689" t="s">
        <v>37</v>
      </c>
      <c r="M5689" t="s">
        <v>557</v>
      </c>
      <c r="O5689" t="s">
        <v>39</v>
      </c>
    </row>
    <row r="5690" spans="1:15" x14ac:dyDescent="0.35">
      <c r="A5690" t="s">
        <v>314</v>
      </c>
      <c r="B5690" t="s">
        <v>25</v>
      </c>
      <c r="C5690">
        <v>24804</v>
      </c>
      <c r="H5690" t="s">
        <v>37</v>
      </c>
      <c r="M5690" t="s">
        <v>641</v>
      </c>
      <c r="O5690" t="s">
        <v>39</v>
      </c>
    </row>
    <row r="5691" spans="1:15" x14ac:dyDescent="0.35">
      <c r="A5691" t="s">
        <v>314</v>
      </c>
      <c r="B5691" t="s">
        <v>25</v>
      </c>
      <c r="C5691">
        <v>24944</v>
      </c>
      <c r="H5691" t="s">
        <v>37</v>
      </c>
      <c r="O5691" t="s">
        <v>39</v>
      </c>
    </row>
    <row r="5692" spans="1:15" x14ac:dyDescent="0.35">
      <c r="A5692" t="s">
        <v>221</v>
      </c>
      <c r="B5692" t="s">
        <v>25</v>
      </c>
      <c r="C5692">
        <v>25331</v>
      </c>
      <c r="H5692" t="s">
        <v>37</v>
      </c>
      <c r="O5692" t="s">
        <v>39</v>
      </c>
    </row>
    <row r="5693" spans="1:15" x14ac:dyDescent="0.35">
      <c r="A5693" t="s">
        <v>314</v>
      </c>
      <c r="B5693" t="s">
        <v>25</v>
      </c>
      <c r="C5693">
        <v>25651</v>
      </c>
      <c r="H5693" t="s">
        <v>28</v>
      </c>
      <c r="O5693" t="s">
        <v>39</v>
      </c>
    </row>
    <row r="5694" spans="1:15" x14ac:dyDescent="0.35">
      <c r="A5694" t="s">
        <v>221</v>
      </c>
      <c r="B5694" t="s">
        <v>16</v>
      </c>
      <c r="C5694">
        <v>25765</v>
      </c>
      <c r="H5694" t="s">
        <v>37</v>
      </c>
      <c r="O5694" t="s">
        <v>39</v>
      </c>
    </row>
    <row r="5695" spans="1:15" x14ac:dyDescent="0.35">
      <c r="A5695" t="s">
        <v>327</v>
      </c>
      <c r="B5695" t="s">
        <v>25</v>
      </c>
      <c r="C5695">
        <v>26170</v>
      </c>
      <c r="H5695" t="s">
        <v>37</v>
      </c>
      <c r="O5695" t="s">
        <v>39</v>
      </c>
    </row>
    <row r="5696" spans="1:15" x14ac:dyDescent="0.35">
      <c r="A5696" t="s">
        <v>327</v>
      </c>
      <c r="B5696" t="s">
        <v>25</v>
      </c>
      <c r="C5696">
        <v>26250</v>
      </c>
      <c r="H5696" t="s">
        <v>37</v>
      </c>
      <c r="O5696" t="s">
        <v>39</v>
      </c>
    </row>
    <row r="5697" spans="1:15" x14ac:dyDescent="0.35">
      <c r="A5697" t="s">
        <v>15</v>
      </c>
      <c r="B5697" t="s">
        <v>25</v>
      </c>
      <c r="C5697">
        <v>27035</v>
      </c>
      <c r="H5697" t="s">
        <v>37</v>
      </c>
      <c r="O5697" t="s">
        <v>39</v>
      </c>
    </row>
    <row r="5698" spans="1:15" x14ac:dyDescent="0.35">
      <c r="A5698" t="s">
        <v>15</v>
      </c>
      <c r="B5698" t="s">
        <v>16</v>
      </c>
      <c r="C5698">
        <v>28264</v>
      </c>
      <c r="H5698" t="s">
        <v>37</v>
      </c>
      <c r="O5698" t="s">
        <v>39</v>
      </c>
    </row>
    <row r="5699" spans="1:15" x14ac:dyDescent="0.35">
      <c r="A5699" t="s">
        <v>15</v>
      </c>
      <c r="B5699" t="s">
        <v>16</v>
      </c>
      <c r="C5699">
        <v>28712</v>
      </c>
      <c r="H5699" t="s">
        <v>37</v>
      </c>
      <c r="O5699" t="s">
        <v>39</v>
      </c>
    </row>
    <row r="5700" spans="1:15" x14ac:dyDescent="0.35">
      <c r="A5700" t="s">
        <v>15</v>
      </c>
      <c r="B5700" t="s">
        <v>25</v>
      </c>
      <c r="C5700">
        <v>29291</v>
      </c>
      <c r="H5700" t="s">
        <v>37</v>
      </c>
      <c r="O5700" t="s">
        <v>39</v>
      </c>
    </row>
    <row r="5701" spans="1:15" x14ac:dyDescent="0.35">
      <c r="A5701" t="s">
        <v>15</v>
      </c>
      <c r="B5701" t="s">
        <v>25</v>
      </c>
      <c r="C5701">
        <v>29656</v>
      </c>
      <c r="H5701" t="s">
        <v>37</v>
      </c>
      <c r="O5701" t="s">
        <v>39</v>
      </c>
    </row>
    <row r="5702" spans="1:15" x14ac:dyDescent="0.35">
      <c r="A5702" t="s">
        <v>221</v>
      </c>
      <c r="B5702" t="s">
        <v>25</v>
      </c>
      <c r="C5702">
        <v>30983</v>
      </c>
      <c r="H5702" t="s">
        <v>28</v>
      </c>
      <c r="O5702" t="s">
        <v>39</v>
      </c>
    </row>
    <row r="5703" spans="1:15" x14ac:dyDescent="0.35">
      <c r="A5703" t="s">
        <v>327</v>
      </c>
      <c r="B5703" t="s">
        <v>25</v>
      </c>
      <c r="C5703">
        <v>31236</v>
      </c>
      <c r="H5703" t="s">
        <v>37</v>
      </c>
      <c r="O5703" t="s">
        <v>39</v>
      </c>
    </row>
    <row r="5704" spans="1:15" x14ac:dyDescent="0.35">
      <c r="A5704" t="s">
        <v>314</v>
      </c>
      <c r="B5704" t="s">
        <v>25</v>
      </c>
      <c r="C5704">
        <v>31415</v>
      </c>
      <c r="H5704" t="s">
        <v>37</v>
      </c>
      <c r="O5704" t="s">
        <v>39</v>
      </c>
    </row>
    <row r="5705" spans="1:15" x14ac:dyDescent="0.35">
      <c r="A5705" t="s">
        <v>221</v>
      </c>
      <c r="B5705" t="s">
        <v>25</v>
      </c>
      <c r="C5705">
        <v>31765</v>
      </c>
      <c r="H5705" t="s">
        <v>37</v>
      </c>
      <c r="O5705" t="s">
        <v>39</v>
      </c>
    </row>
    <row r="5706" spans="1:15" x14ac:dyDescent="0.35">
      <c r="A5706" t="s">
        <v>314</v>
      </c>
      <c r="B5706" t="s">
        <v>25</v>
      </c>
      <c r="C5706">
        <v>32709</v>
      </c>
      <c r="H5706" t="s">
        <v>37</v>
      </c>
      <c r="M5706" t="s">
        <v>710</v>
      </c>
      <c r="O5706" t="s">
        <v>39</v>
      </c>
    </row>
    <row r="5707" spans="1:15" x14ac:dyDescent="0.35">
      <c r="A5707" t="s">
        <v>314</v>
      </c>
      <c r="B5707" t="s">
        <v>25</v>
      </c>
      <c r="C5707">
        <v>32763</v>
      </c>
      <c r="H5707" t="s">
        <v>37</v>
      </c>
      <c r="M5707" t="s">
        <v>713</v>
      </c>
      <c r="O5707" t="s">
        <v>39</v>
      </c>
    </row>
    <row r="5708" spans="1:15" x14ac:dyDescent="0.35">
      <c r="A5708" t="s">
        <v>314</v>
      </c>
      <c r="B5708" t="s">
        <v>25</v>
      </c>
      <c r="C5708">
        <v>32801</v>
      </c>
      <c r="H5708" t="s">
        <v>256</v>
      </c>
      <c r="O5708" t="s">
        <v>39</v>
      </c>
    </row>
    <row r="5709" spans="1:15" x14ac:dyDescent="0.35">
      <c r="A5709" t="s">
        <v>221</v>
      </c>
      <c r="B5709" t="s">
        <v>25</v>
      </c>
      <c r="C5709">
        <v>33231</v>
      </c>
      <c r="H5709" t="s">
        <v>37</v>
      </c>
      <c r="O5709" t="s">
        <v>39</v>
      </c>
    </row>
    <row r="5710" spans="1:15" x14ac:dyDescent="0.35">
      <c r="A5710" t="s">
        <v>15</v>
      </c>
      <c r="B5710" t="s">
        <v>16</v>
      </c>
      <c r="C5710">
        <v>33265</v>
      </c>
      <c r="H5710" t="s">
        <v>37</v>
      </c>
      <c r="O5710" t="s">
        <v>39</v>
      </c>
    </row>
    <row r="5711" spans="1:15" x14ac:dyDescent="0.35">
      <c r="A5711" t="s">
        <v>15</v>
      </c>
      <c r="B5711" t="s">
        <v>25</v>
      </c>
      <c r="C5711">
        <v>33420</v>
      </c>
      <c r="H5711" t="s">
        <v>37</v>
      </c>
      <c r="O5711" t="s">
        <v>39</v>
      </c>
    </row>
    <row r="5712" spans="1:15" x14ac:dyDescent="0.35">
      <c r="A5712" t="s">
        <v>327</v>
      </c>
      <c r="B5712" t="s">
        <v>25</v>
      </c>
      <c r="C5712">
        <v>33960</v>
      </c>
      <c r="H5712" t="s">
        <v>50</v>
      </c>
      <c r="O5712" t="s">
        <v>39</v>
      </c>
    </row>
    <row r="5713" spans="1:15" x14ac:dyDescent="0.35">
      <c r="A5713" t="s">
        <v>186</v>
      </c>
      <c r="B5713" t="s">
        <v>25</v>
      </c>
      <c r="C5713">
        <v>34277</v>
      </c>
      <c r="H5713" t="s">
        <v>37</v>
      </c>
      <c r="O5713" t="s">
        <v>39</v>
      </c>
    </row>
    <row r="5714" spans="1:15" x14ac:dyDescent="0.35">
      <c r="A5714" t="s">
        <v>500</v>
      </c>
      <c r="B5714" t="s">
        <v>25</v>
      </c>
      <c r="C5714">
        <v>35072</v>
      </c>
      <c r="H5714" t="s">
        <v>37</v>
      </c>
      <c r="O5714" t="s">
        <v>39</v>
      </c>
    </row>
    <row r="5715" spans="1:15" x14ac:dyDescent="0.35">
      <c r="A5715" t="s">
        <v>500</v>
      </c>
      <c r="B5715" t="s">
        <v>25</v>
      </c>
      <c r="C5715">
        <v>35172</v>
      </c>
      <c r="H5715" t="s">
        <v>50</v>
      </c>
      <c r="O5715" t="s">
        <v>39</v>
      </c>
    </row>
    <row r="5716" spans="1:15" x14ac:dyDescent="0.35">
      <c r="A5716" t="s">
        <v>15</v>
      </c>
      <c r="B5716" t="s">
        <v>25</v>
      </c>
      <c r="C5716">
        <v>35381</v>
      </c>
      <c r="H5716" t="s">
        <v>50</v>
      </c>
      <c r="O5716" t="s">
        <v>39</v>
      </c>
    </row>
    <row r="5717" spans="1:15" x14ac:dyDescent="0.35">
      <c r="A5717" t="s">
        <v>500</v>
      </c>
      <c r="B5717" t="s">
        <v>25</v>
      </c>
      <c r="C5717">
        <v>35668</v>
      </c>
      <c r="H5717" t="s">
        <v>37</v>
      </c>
      <c r="O5717" t="s">
        <v>39</v>
      </c>
    </row>
    <row r="5718" spans="1:15" x14ac:dyDescent="0.35">
      <c r="A5718" t="s">
        <v>500</v>
      </c>
      <c r="B5718" t="s">
        <v>16</v>
      </c>
      <c r="C5718">
        <v>35858</v>
      </c>
      <c r="H5718" t="s">
        <v>37</v>
      </c>
      <c r="O5718" t="s">
        <v>39</v>
      </c>
    </row>
    <row r="5719" spans="1:15" x14ac:dyDescent="0.35">
      <c r="A5719" t="s">
        <v>186</v>
      </c>
      <c r="B5719" t="s">
        <v>25</v>
      </c>
      <c r="C5719">
        <v>35915</v>
      </c>
      <c r="H5719" t="s">
        <v>37</v>
      </c>
      <c r="O5719" t="s">
        <v>39</v>
      </c>
    </row>
    <row r="5720" spans="1:15" x14ac:dyDescent="0.35">
      <c r="A5720" t="s">
        <v>327</v>
      </c>
      <c r="B5720" t="s">
        <v>25</v>
      </c>
      <c r="C5720">
        <v>36841</v>
      </c>
      <c r="H5720" t="s">
        <v>28</v>
      </c>
      <c r="M5720" t="s">
        <v>328</v>
      </c>
      <c r="O5720" t="s">
        <v>39</v>
      </c>
    </row>
    <row r="5721" spans="1:15" x14ac:dyDescent="0.35">
      <c r="A5721" t="s">
        <v>221</v>
      </c>
      <c r="B5721" t="s">
        <v>16</v>
      </c>
      <c r="C5721">
        <v>37454</v>
      </c>
      <c r="H5721" t="s">
        <v>37</v>
      </c>
      <c r="O5721" t="s">
        <v>39</v>
      </c>
    </row>
    <row r="5722" spans="1:15" x14ac:dyDescent="0.35">
      <c r="A5722" t="s">
        <v>15</v>
      </c>
      <c r="B5722" t="s">
        <v>16</v>
      </c>
      <c r="C5722">
        <v>37752</v>
      </c>
      <c r="H5722" t="s">
        <v>37</v>
      </c>
      <c r="O5722" t="s">
        <v>39</v>
      </c>
    </row>
    <row r="5723" spans="1:15" x14ac:dyDescent="0.35">
      <c r="A5723" t="s">
        <v>327</v>
      </c>
      <c r="B5723" t="s">
        <v>25</v>
      </c>
      <c r="C5723">
        <v>38909</v>
      </c>
      <c r="H5723" t="s">
        <v>37</v>
      </c>
      <c r="O5723" t="s">
        <v>39</v>
      </c>
    </row>
    <row r="5724" spans="1:15" x14ac:dyDescent="0.35">
      <c r="A5724" t="s">
        <v>15</v>
      </c>
      <c r="B5724" t="s">
        <v>25</v>
      </c>
      <c r="C5724">
        <v>39558</v>
      </c>
      <c r="H5724" t="s">
        <v>37</v>
      </c>
      <c r="O5724" t="s">
        <v>39</v>
      </c>
    </row>
    <row r="5725" spans="1:15" x14ac:dyDescent="0.35">
      <c r="A5725" t="s">
        <v>15</v>
      </c>
      <c r="B5725" t="s">
        <v>25</v>
      </c>
      <c r="C5725">
        <v>42474</v>
      </c>
      <c r="H5725" t="s">
        <v>37</v>
      </c>
      <c r="O5725" t="s">
        <v>39</v>
      </c>
    </row>
    <row r="5726" spans="1:15" x14ac:dyDescent="0.35">
      <c r="A5726" t="s">
        <v>15</v>
      </c>
      <c r="B5726" t="s">
        <v>25</v>
      </c>
      <c r="C5726">
        <v>42532</v>
      </c>
      <c r="H5726" t="s">
        <v>37</v>
      </c>
      <c r="O5726" t="s">
        <v>39</v>
      </c>
    </row>
    <row r="5727" spans="1:15" x14ac:dyDescent="0.35">
      <c r="A5727" t="s">
        <v>15</v>
      </c>
      <c r="B5727" t="s">
        <v>25</v>
      </c>
      <c r="C5727">
        <v>42815</v>
      </c>
      <c r="H5727" t="s">
        <v>37</v>
      </c>
      <c r="O5727" t="s">
        <v>39</v>
      </c>
    </row>
    <row r="5728" spans="1:15" x14ac:dyDescent="0.35">
      <c r="A5728" t="s">
        <v>15</v>
      </c>
      <c r="B5728" t="s">
        <v>16</v>
      </c>
      <c r="C5728">
        <v>43539</v>
      </c>
      <c r="H5728" t="s">
        <v>50</v>
      </c>
      <c r="O5728" t="s">
        <v>39</v>
      </c>
    </row>
    <row r="5729" spans="1:15" x14ac:dyDescent="0.35">
      <c r="A5729" t="s">
        <v>221</v>
      </c>
      <c r="B5729" t="s">
        <v>25</v>
      </c>
      <c r="C5729">
        <v>44693</v>
      </c>
      <c r="H5729" t="s">
        <v>37</v>
      </c>
      <c r="O5729" t="s">
        <v>39</v>
      </c>
    </row>
    <row r="5730" spans="1:15" x14ac:dyDescent="0.35">
      <c r="A5730" t="s">
        <v>314</v>
      </c>
      <c r="B5730" t="s">
        <v>25</v>
      </c>
      <c r="C5730">
        <v>44794</v>
      </c>
      <c r="H5730" t="s">
        <v>37</v>
      </c>
      <c r="O5730" t="s">
        <v>39</v>
      </c>
    </row>
    <row r="5731" spans="1:15" x14ac:dyDescent="0.35">
      <c r="A5731" t="s">
        <v>15</v>
      </c>
      <c r="B5731" t="s">
        <v>25</v>
      </c>
      <c r="C5731">
        <v>45507</v>
      </c>
      <c r="H5731" t="s">
        <v>37</v>
      </c>
      <c r="O5731" t="s">
        <v>39</v>
      </c>
    </row>
    <row r="5732" spans="1:15" x14ac:dyDescent="0.35">
      <c r="A5732" t="s">
        <v>15</v>
      </c>
      <c r="B5732" t="s">
        <v>25</v>
      </c>
      <c r="C5732">
        <v>45595</v>
      </c>
      <c r="H5732" t="s">
        <v>37</v>
      </c>
      <c r="O5732" t="s">
        <v>39</v>
      </c>
    </row>
    <row r="5733" spans="1:15" x14ac:dyDescent="0.35">
      <c r="A5733" t="s">
        <v>15</v>
      </c>
      <c r="B5733" t="s">
        <v>25</v>
      </c>
      <c r="C5733">
        <v>45890</v>
      </c>
      <c r="H5733" t="s">
        <v>37</v>
      </c>
      <c r="O5733" t="s">
        <v>39</v>
      </c>
    </row>
    <row r="5734" spans="1:15" x14ac:dyDescent="0.35">
      <c r="A5734" t="s">
        <v>15</v>
      </c>
      <c r="B5734" t="s">
        <v>25</v>
      </c>
      <c r="C5734">
        <v>46068</v>
      </c>
      <c r="H5734" t="s">
        <v>37</v>
      </c>
      <c r="O5734" t="s">
        <v>39</v>
      </c>
    </row>
    <row r="5735" spans="1:15" x14ac:dyDescent="0.35">
      <c r="A5735" t="s">
        <v>500</v>
      </c>
      <c r="B5735" t="s">
        <v>25</v>
      </c>
      <c r="C5735">
        <v>46251</v>
      </c>
      <c r="H5735" t="s">
        <v>37</v>
      </c>
      <c r="O5735" t="s">
        <v>39</v>
      </c>
    </row>
    <row r="5736" spans="1:15" x14ac:dyDescent="0.35">
      <c r="A5736" t="s">
        <v>15</v>
      </c>
      <c r="B5736" t="s">
        <v>16</v>
      </c>
      <c r="C5736">
        <v>47136</v>
      </c>
      <c r="H5736" t="s">
        <v>37</v>
      </c>
      <c r="O5736" t="s">
        <v>39</v>
      </c>
    </row>
    <row r="5737" spans="1:15" x14ac:dyDescent="0.35">
      <c r="A5737" t="s">
        <v>15</v>
      </c>
      <c r="B5737" t="s">
        <v>16</v>
      </c>
      <c r="C5737">
        <v>47995</v>
      </c>
      <c r="H5737" t="s">
        <v>37</v>
      </c>
      <c r="O5737" t="s">
        <v>39</v>
      </c>
    </row>
    <row r="5738" spans="1:15" x14ac:dyDescent="0.35">
      <c r="A5738" t="s">
        <v>221</v>
      </c>
      <c r="B5738" t="s">
        <v>25</v>
      </c>
      <c r="C5738">
        <v>48765</v>
      </c>
      <c r="H5738" t="s">
        <v>37</v>
      </c>
      <c r="O5738" t="s">
        <v>39</v>
      </c>
    </row>
    <row r="5739" spans="1:15" x14ac:dyDescent="0.35">
      <c r="A5739" t="s">
        <v>15</v>
      </c>
      <c r="B5739" t="s">
        <v>25</v>
      </c>
      <c r="C5739">
        <v>49160</v>
      </c>
      <c r="H5739" t="s">
        <v>37</v>
      </c>
      <c r="O5739" t="s">
        <v>39</v>
      </c>
    </row>
    <row r="5740" spans="1:15" x14ac:dyDescent="0.35">
      <c r="A5740" t="s">
        <v>15</v>
      </c>
      <c r="B5740" t="s">
        <v>16</v>
      </c>
      <c r="C5740">
        <v>49355</v>
      </c>
      <c r="H5740" t="s">
        <v>37</v>
      </c>
      <c r="O5740" t="s">
        <v>39</v>
      </c>
    </row>
    <row r="5741" spans="1:15" x14ac:dyDescent="0.35">
      <c r="A5741" t="s">
        <v>560</v>
      </c>
      <c r="B5741" t="s">
        <v>25</v>
      </c>
      <c r="C5741">
        <v>49596</v>
      </c>
      <c r="H5741" t="s">
        <v>37</v>
      </c>
      <c r="O5741" t="s">
        <v>39</v>
      </c>
    </row>
    <row r="5742" spans="1:15" x14ac:dyDescent="0.35">
      <c r="A5742" t="s">
        <v>560</v>
      </c>
      <c r="B5742" t="s">
        <v>25</v>
      </c>
      <c r="C5742">
        <v>49668</v>
      </c>
      <c r="H5742" t="s">
        <v>37</v>
      </c>
      <c r="O5742" t="s">
        <v>39</v>
      </c>
    </row>
    <row r="5743" spans="1:15" x14ac:dyDescent="0.35">
      <c r="A5743" t="s">
        <v>327</v>
      </c>
      <c r="B5743" t="s">
        <v>25</v>
      </c>
      <c r="C5743">
        <v>51341</v>
      </c>
      <c r="H5743" t="s">
        <v>37</v>
      </c>
      <c r="O5743" t="s">
        <v>39</v>
      </c>
    </row>
    <row r="5744" spans="1:15" x14ac:dyDescent="0.35">
      <c r="A5744" t="s">
        <v>15</v>
      </c>
      <c r="B5744" t="s">
        <v>25</v>
      </c>
      <c r="C5744">
        <v>51811</v>
      </c>
      <c r="H5744" t="s">
        <v>37</v>
      </c>
      <c r="O5744" t="s">
        <v>39</v>
      </c>
    </row>
    <row r="5745" spans="1:15" x14ac:dyDescent="0.35">
      <c r="A5745" t="s">
        <v>15</v>
      </c>
      <c r="B5745" t="s">
        <v>25</v>
      </c>
      <c r="C5745">
        <v>51863</v>
      </c>
      <c r="H5745" t="s">
        <v>37</v>
      </c>
      <c r="O5745" t="s">
        <v>39</v>
      </c>
    </row>
    <row r="5746" spans="1:15" x14ac:dyDescent="0.35">
      <c r="A5746" t="s">
        <v>500</v>
      </c>
      <c r="B5746" t="s">
        <v>16</v>
      </c>
      <c r="C5746">
        <v>52179</v>
      </c>
      <c r="H5746" t="s">
        <v>50</v>
      </c>
      <c r="O5746" t="s">
        <v>39</v>
      </c>
    </row>
    <row r="5747" spans="1:15" x14ac:dyDescent="0.35">
      <c r="A5747" t="s">
        <v>327</v>
      </c>
      <c r="B5747" t="s">
        <v>25</v>
      </c>
      <c r="C5747">
        <v>53456</v>
      </c>
      <c r="H5747" t="s">
        <v>37</v>
      </c>
      <c r="O5747" t="s">
        <v>39</v>
      </c>
    </row>
    <row r="5748" spans="1:15" x14ac:dyDescent="0.35">
      <c r="A5748" t="s">
        <v>327</v>
      </c>
      <c r="B5748" t="s">
        <v>25</v>
      </c>
      <c r="C5748">
        <v>53473</v>
      </c>
      <c r="H5748" t="s">
        <v>37</v>
      </c>
      <c r="O5748" t="s">
        <v>39</v>
      </c>
    </row>
    <row r="5749" spans="1:15" x14ac:dyDescent="0.35">
      <c r="A5749" t="s">
        <v>221</v>
      </c>
      <c r="B5749" t="s">
        <v>25</v>
      </c>
      <c r="C5749">
        <v>53591</v>
      </c>
      <c r="H5749" t="s">
        <v>37</v>
      </c>
      <c r="O5749" t="s">
        <v>39</v>
      </c>
    </row>
    <row r="5750" spans="1:15" x14ac:dyDescent="0.35">
      <c r="A5750" t="s">
        <v>221</v>
      </c>
      <c r="B5750" t="s">
        <v>25</v>
      </c>
      <c r="C5750">
        <v>53614</v>
      </c>
      <c r="H5750" t="s">
        <v>37</v>
      </c>
      <c r="O5750" t="s">
        <v>39</v>
      </c>
    </row>
    <row r="5751" spans="1:15" x14ac:dyDescent="0.35">
      <c r="A5751" t="s">
        <v>560</v>
      </c>
      <c r="B5751" t="s">
        <v>25</v>
      </c>
      <c r="C5751">
        <v>53640</v>
      </c>
      <c r="H5751" t="s">
        <v>37</v>
      </c>
      <c r="O5751" t="s">
        <v>39</v>
      </c>
    </row>
    <row r="5752" spans="1:15" x14ac:dyDescent="0.35">
      <c r="A5752" t="s">
        <v>15</v>
      </c>
      <c r="B5752" t="s">
        <v>25</v>
      </c>
      <c r="C5752">
        <v>54355</v>
      </c>
      <c r="H5752" t="s">
        <v>37</v>
      </c>
      <c r="O5752" t="s">
        <v>39</v>
      </c>
    </row>
    <row r="5753" spans="1:15" x14ac:dyDescent="0.35">
      <c r="A5753" t="s">
        <v>15</v>
      </c>
      <c r="B5753" t="s">
        <v>16</v>
      </c>
      <c r="C5753">
        <v>55157</v>
      </c>
      <c r="H5753" t="s">
        <v>37</v>
      </c>
      <c r="O5753" t="s">
        <v>39</v>
      </c>
    </row>
    <row r="5754" spans="1:15" x14ac:dyDescent="0.35">
      <c r="A5754" t="s">
        <v>15</v>
      </c>
      <c r="B5754" t="s">
        <v>25</v>
      </c>
      <c r="C5754">
        <v>55655</v>
      </c>
      <c r="H5754" t="s">
        <v>37</v>
      </c>
      <c r="O5754" t="s">
        <v>39</v>
      </c>
    </row>
    <row r="5755" spans="1:15" x14ac:dyDescent="0.35">
      <c r="A5755" t="s">
        <v>500</v>
      </c>
      <c r="B5755" t="s">
        <v>25</v>
      </c>
      <c r="C5755">
        <v>56031</v>
      </c>
      <c r="H5755" t="s">
        <v>37</v>
      </c>
      <c r="O5755" t="s">
        <v>39</v>
      </c>
    </row>
    <row r="5756" spans="1:15" x14ac:dyDescent="0.35">
      <c r="A5756" t="s">
        <v>560</v>
      </c>
      <c r="B5756" t="s">
        <v>16</v>
      </c>
      <c r="C5756">
        <v>56417</v>
      </c>
      <c r="H5756" t="s">
        <v>37</v>
      </c>
      <c r="O5756" t="s">
        <v>39</v>
      </c>
    </row>
    <row r="5757" spans="1:15" x14ac:dyDescent="0.35">
      <c r="A5757" t="s">
        <v>15</v>
      </c>
      <c r="B5757" t="s">
        <v>25</v>
      </c>
      <c r="C5757">
        <v>56973</v>
      </c>
      <c r="H5757" t="s">
        <v>37</v>
      </c>
      <c r="O5757" t="s">
        <v>39</v>
      </c>
    </row>
    <row r="5758" spans="1:15" x14ac:dyDescent="0.35">
      <c r="A5758" t="s">
        <v>327</v>
      </c>
      <c r="B5758" t="s">
        <v>25</v>
      </c>
      <c r="C5758">
        <v>57227</v>
      </c>
      <c r="H5758" t="s">
        <v>37</v>
      </c>
      <c r="O5758" t="s">
        <v>39</v>
      </c>
    </row>
    <row r="5759" spans="1:15" x14ac:dyDescent="0.35">
      <c r="A5759" t="s">
        <v>327</v>
      </c>
      <c r="B5759" t="s">
        <v>25</v>
      </c>
      <c r="C5759">
        <v>57265</v>
      </c>
      <c r="H5759" t="s">
        <v>28</v>
      </c>
      <c r="M5759" t="s">
        <v>328</v>
      </c>
      <c r="O5759" t="s">
        <v>39</v>
      </c>
    </row>
    <row r="5760" spans="1:15" x14ac:dyDescent="0.35">
      <c r="A5760" t="s">
        <v>500</v>
      </c>
      <c r="B5760" t="s">
        <v>25</v>
      </c>
      <c r="C5760">
        <v>57297</v>
      </c>
      <c r="H5760" t="s">
        <v>37</v>
      </c>
      <c r="O5760" t="s">
        <v>39</v>
      </c>
    </row>
    <row r="5761" spans="1:15" x14ac:dyDescent="0.35">
      <c r="A5761" t="s">
        <v>500</v>
      </c>
      <c r="B5761" t="s">
        <v>16</v>
      </c>
      <c r="C5761">
        <v>57489</v>
      </c>
      <c r="H5761" t="s">
        <v>37</v>
      </c>
      <c r="O5761" t="s">
        <v>39</v>
      </c>
    </row>
    <row r="5762" spans="1:15" x14ac:dyDescent="0.35">
      <c r="A5762" t="s">
        <v>500</v>
      </c>
      <c r="B5762" t="s">
        <v>16</v>
      </c>
      <c r="C5762">
        <v>58042</v>
      </c>
      <c r="H5762" t="s">
        <v>37</v>
      </c>
      <c r="O5762" t="s">
        <v>39</v>
      </c>
    </row>
    <row r="5763" spans="1:15" x14ac:dyDescent="0.35">
      <c r="A5763" t="s">
        <v>221</v>
      </c>
      <c r="B5763" t="s">
        <v>25</v>
      </c>
      <c r="C5763">
        <v>58244</v>
      </c>
      <c r="H5763" t="s">
        <v>37</v>
      </c>
      <c r="O5763" t="s">
        <v>39</v>
      </c>
    </row>
    <row r="5764" spans="1:15" x14ac:dyDescent="0.35">
      <c r="A5764" t="s">
        <v>560</v>
      </c>
      <c r="B5764" t="s">
        <v>16</v>
      </c>
      <c r="C5764">
        <v>58781</v>
      </c>
      <c r="H5764" t="s">
        <v>28</v>
      </c>
      <c r="O5764" t="s">
        <v>39</v>
      </c>
    </row>
    <row r="5765" spans="1:15" x14ac:dyDescent="0.35">
      <c r="A5765" t="s">
        <v>500</v>
      </c>
      <c r="B5765" t="s">
        <v>16</v>
      </c>
      <c r="C5765">
        <v>59289</v>
      </c>
      <c r="H5765" t="s">
        <v>37</v>
      </c>
      <c r="O5765" t="s">
        <v>39</v>
      </c>
    </row>
    <row r="5766" spans="1:15" x14ac:dyDescent="0.35">
      <c r="A5766" t="s">
        <v>221</v>
      </c>
      <c r="B5766" t="s">
        <v>25</v>
      </c>
      <c r="C5766">
        <v>59513</v>
      </c>
      <c r="H5766" t="s">
        <v>37</v>
      </c>
      <c r="M5766" t="s">
        <v>107</v>
      </c>
      <c r="O5766" t="s">
        <v>39</v>
      </c>
    </row>
    <row r="5767" spans="1:15" x14ac:dyDescent="0.35">
      <c r="A5767" t="s">
        <v>221</v>
      </c>
      <c r="B5767" t="s">
        <v>25</v>
      </c>
      <c r="C5767">
        <v>59541</v>
      </c>
      <c r="H5767" t="s">
        <v>37</v>
      </c>
      <c r="O5767" t="s">
        <v>39</v>
      </c>
    </row>
    <row r="5768" spans="1:15" x14ac:dyDescent="0.35">
      <c r="A5768" t="s">
        <v>221</v>
      </c>
      <c r="B5768" t="s">
        <v>25</v>
      </c>
      <c r="C5768">
        <v>59608</v>
      </c>
      <c r="H5768" t="s">
        <v>37</v>
      </c>
      <c r="O5768" t="s">
        <v>39</v>
      </c>
    </row>
    <row r="5769" spans="1:15" x14ac:dyDescent="0.35">
      <c r="A5769" t="s">
        <v>221</v>
      </c>
      <c r="B5769" t="s">
        <v>16</v>
      </c>
      <c r="C5769">
        <v>59634</v>
      </c>
      <c r="H5769" t="s">
        <v>37</v>
      </c>
      <c r="O5769" t="s">
        <v>39</v>
      </c>
    </row>
    <row r="5770" spans="1:15" x14ac:dyDescent="0.35">
      <c r="A5770" t="s">
        <v>221</v>
      </c>
      <c r="B5770" t="s">
        <v>16</v>
      </c>
      <c r="C5770">
        <v>59641</v>
      </c>
      <c r="H5770" t="s">
        <v>37</v>
      </c>
      <c r="O5770" t="s">
        <v>39</v>
      </c>
    </row>
    <row r="5771" spans="1:15" x14ac:dyDescent="0.35">
      <c r="A5771" t="s">
        <v>327</v>
      </c>
      <c r="B5771" t="s">
        <v>25</v>
      </c>
      <c r="C5771">
        <v>61616</v>
      </c>
      <c r="H5771" t="s">
        <v>37</v>
      </c>
      <c r="O5771" t="s">
        <v>39</v>
      </c>
    </row>
    <row r="5772" spans="1:15" x14ac:dyDescent="0.35">
      <c r="A5772" t="s">
        <v>15</v>
      </c>
      <c r="B5772" t="s">
        <v>25</v>
      </c>
      <c r="C5772">
        <v>62099</v>
      </c>
      <c r="H5772" t="s">
        <v>37</v>
      </c>
      <c r="O5772" t="s">
        <v>39</v>
      </c>
    </row>
    <row r="5773" spans="1:15" x14ac:dyDescent="0.35">
      <c r="A5773" t="s">
        <v>15</v>
      </c>
      <c r="B5773" t="s">
        <v>25</v>
      </c>
      <c r="C5773">
        <v>62172</v>
      </c>
      <c r="H5773" t="s">
        <v>37</v>
      </c>
      <c r="O5773" t="s">
        <v>39</v>
      </c>
    </row>
    <row r="5774" spans="1:15" x14ac:dyDescent="0.35">
      <c r="A5774" t="s">
        <v>560</v>
      </c>
      <c r="B5774" t="s">
        <v>25</v>
      </c>
      <c r="C5774">
        <v>62675</v>
      </c>
      <c r="H5774" t="s">
        <v>37</v>
      </c>
      <c r="O5774" t="s">
        <v>39</v>
      </c>
    </row>
    <row r="5775" spans="1:15" x14ac:dyDescent="0.35">
      <c r="A5775" t="s">
        <v>15</v>
      </c>
      <c r="B5775" t="s">
        <v>16</v>
      </c>
      <c r="C5775">
        <v>63037</v>
      </c>
      <c r="H5775" t="s">
        <v>37</v>
      </c>
      <c r="O5775" t="s">
        <v>39</v>
      </c>
    </row>
    <row r="5776" spans="1:15" x14ac:dyDescent="0.35">
      <c r="A5776" t="s">
        <v>15</v>
      </c>
      <c r="B5776" t="s">
        <v>25</v>
      </c>
      <c r="C5776">
        <v>63442</v>
      </c>
      <c r="H5776" t="s">
        <v>37</v>
      </c>
      <c r="O5776" t="s">
        <v>39</v>
      </c>
    </row>
    <row r="5777" spans="1:15" x14ac:dyDescent="0.35">
      <c r="A5777" t="s">
        <v>221</v>
      </c>
      <c r="B5777" t="s">
        <v>25</v>
      </c>
      <c r="C5777">
        <v>63691</v>
      </c>
      <c r="H5777" t="s">
        <v>37</v>
      </c>
      <c r="M5777" t="s">
        <v>107</v>
      </c>
      <c r="O5777" t="s">
        <v>39</v>
      </c>
    </row>
    <row r="5778" spans="1:15" x14ac:dyDescent="0.35">
      <c r="A5778" t="s">
        <v>15</v>
      </c>
      <c r="B5778" t="s">
        <v>25</v>
      </c>
      <c r="C5778">
        <v>64463</v>
      </c>
      <c r="H5778" t="s">
        <v>37</v>
      </c>
      <c r="O5778" t="s">
        <v>39</v>
      </c>
    </row>
    <row r="5779" spans="1:15" x14ac:dyDescent="0.35">
      <c r="A5779" t="s">
        <v>327</v>
      </c>
      <c r="B5779" t="s">
        <v>25</v>
      </c>
      <c r="C5779">
        <v>64844</v>
      </c>
      <c r="H5779" t="s">
        <v>28</v>
      </c>
      <c r="O5779" t="s">
        <v>39</v>
      </c>
    </row>
    <row r="5780" spans="1:15" x14ac:dyDescent="0.35">
      <c r="A5780" t="s">
        <v>221</v>
      </c>
      <c r="B5780" t="s">
        <v>25</v>
      </c>
      <c r="C5780">
        <v>65034</v>
      </c>
      <c r="H5780" t="s">
        <v>37</v>
      </c>
      <c r="O5780" t="s">
        <v>39</v>
      </c>
    </row>
    <row r="5781" spans="1:15" x14ac:dyDescent="0.35">
      <c r="A5781" t="s">
        <v>221</v>
      </c>
      <c r="B5781" t="s">
        <v>16</v>
      </c>
      <c r="C5781">
        <v>65152</v>
      </c>
      <c r="H5781" t="s">
        <v>37</v>
      </c>
      <c r="O5781" t="s">
        <v>39</v>
      </c>
    </row>
    <row r="5782" spans="1:15" x14ac:dyDescent="0.35">
      <c r="A5782" t="s">
        <v>560</v>
      </c>
      <c r="B5782" t="s">
        <v>25</v>
      </c>
      <c r="C5782">
        <v>65205</v>
      </c>
      <c r="H5782" t="s">
        <v>50</v>
      </c>
      <c r="O5782" t="s">
        <v>39</v>
      </c>
    </row>
    <row r="5783" spans="1:15" x14ac:dyDescent="0.35">
      <c r="A5783" t="s">
        <v>560</v>
      </c>
      <c r="B5783" t="s">
        <v>25</v>
      </c>
      <c r="C5783">
        <v>65212</v>
      </c>
      <c r="H5783" t="s">
        <v>37</v>
      </c>
      <c r="O5783" t="s">
        <v>39</v>
      </c>
    </row>
    <row r="5784" spans="1:15" x14ac:dyDescent="0.35">
      <c r="A5784" t="s">
        <v>560</v>
      </c>
      <c r="B5784" t="s">
        <v>25</v>
      </c>
      <c r="C5784">
        <v>65282</v>
      </c>
      <c r="H5784" t="s">
        <v>37</v>
      </c>
      <c r="O5784" t="s">
        <v>39</v>
      </c>
    </row>
    <row r="5785" spans="1:15" x14ac:dyDescent="0.35">
      <c r="A5785" t="s">
        <v>15</v>
      </c>
      <c r="B5785" t="s">
        <v>25</v>
      </c>
      <c r="C5785">
        <v>65830</v>
      </c>
      <c r="H5785" t="s">
        <v>37</v>
      </c>
      <c r="O5785" t="s">
        <v>39</v>
      </c>
    </row>
    <row r="5786" spans="1:15" x14ac:dyDescent="0.35">
      <c r="A5786" t="s">
        <v>221</v>
      </c>
      <c r="B5786" t="s">
        <v>25</v>
      </c>
      <c r="C5786">
        <v>66530</v>
      </c>
      <c r="H5786" t="s">
        <v>37</v>
      </c>
      <c r="O5786" t="s">
        <v>39</v>
      </c>
    </row>
    <row r="5787" spans="1:15" x14ac:dyDescent="0.35">
      <c r="A5787" t="s">
        <v>560</v>
      </c>
      <c r="B5787" t="s">
        <v>25</v>
      </c>
      <c r="C5787">
        <v>66775</v>
      </c>
      <c r="H5787" t="s">
        <v>37</v>
      </c>
      <c r="O5787" t="s">
        <v>39</v>
      </c>
    </row>
    <row r="5788" spans="1:15" x14ac:dyDescent="0.35">
      <c r="A5788" t="s">
        <v>560</v>
      </c>
      <c r="B5788" t="s">
        <v>25</v>
      </c>
      <c r="C5788">
        <v>66837</v>
      </c>
      <c r="H5788" t="s">
        <v>37</v>
      </c>
      <c r="O5788" t="s">
        <v>39</v>
      </c>
    </row>
    <row r="5789" spans="1:15" x14ac:dyDescent="0.35">
      <c r="A5789" t="s">
        <v>15</v>
      </c>
      <c r="B5789" t="s">
        <v>16</v>
      </c>
      <c r="C5789">
        <v>67387</v>
      </c>
      <c r="H5789" t="s">
        <v>37</v>
      </c>
      <c r="O5789" t="s">
        <v>39</v>
      </c>
    </row>
    <row r="5790" spans="1:15" x14ac:dyDescent="0.35">
      <c r="A5790" t="s">
        <v>15</v>
      </c>
      <c r="B5790" t="s">
        <v>25</v>
      </c>
      <c r="C5790">
        <v>69656</v>
      </c>
      <c r="H5790" t="s">
        <v>37</v>
      </c>
      <c r="O5790" t="s">
        <v>39</v>
      </c>
    </row>
    <row r="5791" spans="1:15" x14ac:dyDescent="0.35">
      <c r="A5791" t="s">
        <v>327</v>
      </c>
      <c r="B5791" t="s">
        <v>16</v>
      </c>
      <c r="C5791">
        <v>69780</v>
      </c>
      <c r="H5791" t="s">
        <v>37</v>
      </c>
      <c r="O5791" t="s">
        <v>39</v>
      </c>
    </row>
    <row r="5792" spans="1:15" x14ac:dyDescent="0.35">
      <c r="A5792" t="s">
        <v>221</v>
      </c>
      <c r="B5792" t="s">
        <v>16</v>
      </c>
      <c r="C5792">
        <v>69923</v>
      </c>
      <c r="H5792" t="s">
        <v>50</v>
      </c>
      <c r="O5792" t="s">
        <v>39</v>
      </c>
    </row>
    <row r="5793" spans="1:15" x14ac:dyDescent="0.35">
      <c r="A5793" t="s">
        <v>15</v>
      </c>
      <c r="B5793" t="s">
        <v>16</v>
      </c>
      <c r="C5793">
        <v>70017</v>
      </c>
      <c r="H5793" t="s">
        <v>37</v>
      </c>
      <c r="O5793" t="s">
        <v>39</v>
      </c>
    </row>
    <row r="5794" spans="1:15" x14ac:dyDescent="0.35">
      <c r="A5794" t="s">
        <v>15</v>
      </c>
      <c r="B5794" t="s">
        <v>16</v>
      </c>
      <c r="C5794">
        <v>70474</v>
      </c>
      <c r="H5794" t="s">
        <v>37</v>
      </c>
      <c r="O5794" t="s">
        <v>39</v>
      </c>
    </row>
    <row r="5795" spans="1:15" x14ac:dyDescent="0.35">
      <c r="A5795" t="s">
        <v>15</v>
      </c>
      <c r="B5795" t="s">
        <v>25</v>
      </c>
      <c r="C5795">
        <v>70682</v>
      </c>
      <c r="H5795" t="s">
        <v>37</v>
      </c>
      <c r="O5795" t="s">
        <v>39</v>
      </c>
    </row>
    <row r="5796" spans="1:15" x14ac:dyDescent="0.35">
      <c r="A5796" t="s">
        <v>560</v>
      </c>
      <c r="B5796" t="s">
        <v>16</v>
      </c>
      <c r="C5796">
        <v>71403</v>
      </c>
      <c r="H5796" t="s">
        <v>256</v>
      </c>
      <c r="O5796" t="s">
        <v>39</v>
      </c>
    </row>
    <row r="5797" spans="1:15" x14ac:dyDescent="0.35">
      <c r="A5797" t="s">
        <v>15</v>
      </c>
      <c r="B5797" t="s">
        <v>16</v>
      </c>
      <c r="C5797">
        <v>73553</v>
      </c>
      <c r="H5797" t="s">
        <v>37</v>
      </c>
      <c r="O5797" t="s">
        <v>39</v>
      </c>
    </row>
    <row r="5798" spans="1:15" x14ac:dyDescent="0.35">
      <c r="A5798" t="s">
        <v>15</v>
      </c>
      <c r="B5798" t="s">
        <v>25</v>
      </c>
      <c r="C5798">
        <v>73976</v>
      </c>
      <c r="H5798" t="s">
        <v>37</v>
      </c>
      <c r="O5798" t="s">
        <v>39</v>
      </c>
    </row>
    <row r="5799" spans="1:15" x14ac:dyDescent="0.35">
      <c r="A5799" t="s">
        <v>15</v>
      </c>
      <c r="B5799" t="s">
        <v>25</v>
      </c>
      <c r="C5799">
        <v>74045</v>
      </c>
      <c r="H5799" t="s">
        <v>37</v>
      </c>
      <c r="O5799" t="s">
        <v>39</v>
      </c>
    </row>
    <row r="5800" spans="1:15" x14ac:dyDescent="0.35">
      <c r="A5800" t="s">
        <v>560</v>
      </c>
      <c r="B5800" t="s">
        <v>25</v>
      </c>
      <c r="C5800">
        <v>74334</v>
      </c>
      <c r="H5800" t="s">
        <v>37</v>
      </c>
      <c r="O5800" t="s">
        <v>39</v>
      </c>
    </row>
    <row r="5801" spans="1:15" x14ac:dyDescent="0.35">
      <c r="A5801" t="s">
        <v>15</v>
      </c>
      <c r="B5801" t="s">
        <v>25</v>
      </c>
      <c r="C5801">
        <v>75394</v>
      </c>
      <c r="H5801" t="s">
        <v>37</v>
      </c>
      <c r="O5801" t="s">
        <v>39</v>
      </c>
    </row>
    <row r="5802" spans="1:15" x14ac:dyDescent="0.35">
      <c r="A5802" t="s">
        <v>327</v>
      </c>
      <c r="B5802" t="s">
        <v>25</v>
      </c>
      <c r="C5802">
        <v>75805</v>
      </c>
      <c r="H5802" t="s">
        <v>37</v>
      </c>
      <c r="O5802" t="s">
        <v>39</v>
      </c>
    </row>
    <row r="5803" spans="1:15" x14ac:dyDescent="0.35">
      <c r="A5803" t="s">
        <v>221</v>
      </c>
      <c r="B5803" t="s">
        <v>25</v>
      </c>
      <c r="C5803">
        <v>75944</v>
      </c>
      <c r="H5803" t="s">
        <v>37</v>
      </c>
      <c r="O5803" t="s">
        <v>39</v>
      </c>
    </row>
    <row r="5804" spans="1:15" x14ac:dyDescent="0.35">
      <c r="A5804" t="s">
        <v>15</v>
      </c>
      <c r="B5804" t="s">
        <v>16</v>
      </c>
      <c r="C5804">
        <v>76723</v>
      </c>
      <c r="H5804" t="s">
        <v>37</v>
      </c>
      <c r="O5804" t="s">
        <v>39</v>
      </c>
    </row>
    <row r="5805" spans="1:15" x14ac:dyDescent="0.35">
      <c r="A5805" t="s">
        <v>560</v>
      </c>
      <c r="B5805" t="s">
        <v>25</v>
      </c>
      <c r="C5805">
        <v>76933</v>
      </c>
      <c r="H5805" t="s">
        <v>37</v>
      </c>
      <c r="O5805" t="s">
        <v>39</v>
      </c>
    </row>
    <row r="5806" spans="1:15" x14ac:dyDescent="0.35">
      <c r="A5806" t="s">
        <v>15</v>
      </c>
      <c r="B5806" t="s">
        <v>25</v>
      </c>
      <c r="C5806">
        <v>77158</v>
      </c>
      <c r="H5806" t="s">
        <v>37</v>
      </c>
      <c r="O5806" t="s">
        <v>39</v>
      </c>
    </row>
    <row r="5807" spans="1:15" x14ac:dyDescent="0.35">
      <c r="A5807" t="s">
        <v>560</v>
      </c>
      <c r="B5807" t="s">
        <v>25</v>
      </c>
      <c r="C5807">
        <v>78629</v>
      </c>
      <c r="H5807" t="s">
        <v>37</v>
      </c>
      <c r="O5807" t="s">
        <v>39</v>
      </c>
    </row>
    <row r="5808" spans="1:15" x14ac:dyDescent="0.35">
      <c r="A5808" t="s">
        <v>560</v>
      </c>
      <c r="B5808" t="s">
        <v>25</v>
      </c>
      <c r="C5808">
        <v>78640</v>
      </c>
      <c r="H5808" t="s">
        <v>37</v>
      </c>
      <c r="O5808" t="s">
        <v>39</v>
      </c>
    </row>
    <row r="5809" spans="1:15" x14ac:dyDescent="0.35">
      <c r="A5809" t="s">
        <v>560</v>
      </c>
      <c r="B5809" t="s">
        <v>25</v>
      </c>
      <c r="C5809">
        <v>79574</v>
      </c>
      <c r="H5809" t="s">
        <v>37</v>
      </c>
      <c r="O5809" t="s">
        <v>39</v>
      </c>
    </row>
    <row r="5810" spans="1:15" x14ac:dyDescent="0.35">
      <c r="A5810" t="s">
        <v>15</v>
      </c>
      <c r="B5810" t="s">
        <v>25</v>
      </c>
      <c r="C5810">
        <v>79762</v>
      </c>
      <c r="H5810" t="s">
        <v>37</v>
      </c>
      <c r="O5810" t="s">
        <v>39</v>
      </c>
    </row>
    <row r="5811" spans="1:15" x14ac:dyDescent="0.35">
      <c r="A5811" t="s">
        <v>15</v>
      </c>
      <c r="B5811" t="s">
        <v>25</v>
      </c>
      <c r="C5811">
        <v>81182</v>
      </c>
      <c r="H5811" t="s">
        <v>37</v>
      </c>
      <c r="O5811" t="s">
        <v>39</v>
      </c>
    </row>
    <row r="5812" spans="1:15" x14ac:dyDescent="0.35">
      <c r="A5812" t="s">
        <v>15</v>
      </c>
      <c r="B5812" t="s">
        <v>16</v>
      </c>
      <c r="C5812">
        <v>83145</v>
      </c>
      <c r="H5812" t="s">
        <v>37</v>
      </c>
      <c r="O5812" t="s">
        <v>39</v>
      </c>
    </row>
    <row r="5813" spans="1:15" x14ac:dyDescent="0.35">
      <c r="A5813" t="s">
        <v>15</v>
      </c>
      <c r="B5813" t="s">
        <v>25</v>
      </c>
      <c r="C5813">
        <v>83481</v>
      </c>
      <c r="H5813" t="s">
        <v>37</v>
      </c>
      <c r="O5813" t="s">
        <v>39</v>
      </c>
    </row>
    <row r="5814" spans="1:15" x14ac:dyDescent="0.35">
      <c r="A5814" t="s">
        <v>15</v>
      </c>
      <c r="B5814" t="s">
        <v>16</v>
      </c>
      <c r="C5814">
        <v>84623</v>
      </c>
      <c r="H5814" t="s">
        <v>37</v>
      </c>
      <c r="O5814" t="s">
        <v>39</v>
      </c>
    </row>
    <row r="5815" spans="1:15" x14ac:dyDescent="0.35">
      <c r="A5815" t="s">
        <v>972</v>
      </c>
      <c r="B5815" t="s">
        <v>25</v>
      </c>
      <c r="C5815">
        <v>86020</v>
      </c>
      <c r="H5815" t="s">
        <v>28</v>
      </c>
      <c r="M5815" t="s">
        <v>1010</v>
      </c>
      <c r="O5815" t="s">
        <v>39</v>
      </c>
    </row>
    <row r="5816" spans="1:15" x14ac:dyDescent="0.35">
      <c r="A5816" t="s">
        <v>972</v>
      </c>
      <c r="B5816" t="s">
        <v>25</v>
      </c>
      <c r="C5816">
        <v>86363</v>
      </c>
      <c r="H5816" t="s">
        <v>28</v>
      </c>
      <c r="O5816" t="s">
        <v>39</v>
      </c>
    </row>
    <row r="5817" spans="1:15" x14ac:dyDescent="0.35">
      <c r="A5817" t="s">
        <v>972</v>
      </c>
      <c r="B5817" t="s">
        <v>25</v>
      </c>
      <c r="C5817">
        <v>86560</v>
      </c>
      <c r="H5817" t="s">
        <v>28</v>
      </c>
      <c r="O5817" t="s">
        <v>39</v>
      </c>
    </row>
    <row r="5818" spans="1:15" x14ac:dyDescent="0.35">
      <c r="A5818" t="s">
        <v>500</v>
      </c>
      <c r="B5818" t="s">
        <v>25</v>
      </c>
      <c r="C5818">
        <v>87289</v>
      </c>
      <c r="H5818" t="s">
        <v>37</v>
      </c>
      <c r="O5818" t="s">
        <v>39</v>
      </c>
    </row>
    <row r="5819" spans="1:15" x14ac:dyDescent="0.35">
      <c r="A5819" t="s">
        <v>560</v>
      </c>
      <c r="B5819" t="s">
        <v>25</v>
      </c>
      <c r="C5819">
        <v>89139</v>
      </c>
      <c r="H5819" t="s">
        <v>37</v>
      </c>
      <c r="O5819" t="s">
        <v>39</v>
      </c>
    </row>
    <row r="5820" spans="1:15" x14ac:dyDescent="0.35">
      <c r="A5820" t="s">
        <v>15</v>
      </c>
      <c r="B5820" t="s">
        <v>16</v>
      </c>
      <c r="C5820">
        <v>89532</v>
      </c>
      <c r="H5820" t="s">
        <v>37</v>
      </c>
      <c r="O5820" t="s">
        <v>39</v>
      </c>
    </row>
    <row r="5821" spans="1:15" x14ac:dyDescent="0.35">
      <c r="A5821" t="s">
        <v>15</v>
      </c>
      <c r="B5821" t="s">
        <v>16</v>
      </c>
      <c r="C5821">
        <v>89802</v>
      </c>
      <c r="H5821" t="s">
        <v>37</v>
      </c>
      <c r="O5821" t="s">
        <v>39</v>
      </c>
    </row>
    <row r="5822" spans="1:15" x14ac:dyDescent="0.35">
      <c r="A5822" t="s">
        <v>221</v>
      </c>
      <c r="B5822" t="s">
        <v>25</v>
      </c>
      <c r="C5822">
        <v>90653</v>
      </c>
      <c r="H5822" t="s">
        <v>37</v>
      </c>
      <c r="O5822" t="s">
        <v>39</v>
      </c>
    </row>
    <row r="5823" spans="1:15" x14ac:dyDescent="0.35">
      <c r="A5823" t="s">
        <v>221</v>
      </c>
      <c r="B5823" t="s">
        <v>25</v>
      </c>
      <c r="C5823">
        <v>91205</v>
      </c>
      <c r="H5823" t="s">
        <v>37</v>
      </c>
      <c r="O5823" t="s">
        <v>39</v>
      </c>
    </row>
    <row r="5824" spans="1:15" x14ac:dyDescent="0.35">
      <c r="A5824" t="s">
        <v>327</v>
      </c>
      <c r="B5824" t="s">
        <v>25</v>
      </c>
      <c r="C5824">
        <v>92739</v>
      </c>
      <c r="H5824" t="s">
        <v>37</v>
      </c>
      <c r="O5824" t="s">
        <v>39</v>
      </c>
    </row>
    <row r="5825" spans="1:15" x14ac:dyDescent="0.35">
      <c r="A5825" t="s">
        <v>327</v>
      </c>
      <c r="B5825" t="s">
        <v>25</v>
      </c>
      <c r="C5825">
        <v>92781</v>
      </c>
      <c r="H5825" t="s">
        <v>37</v>
      </c>
      <c r="O5825" t="s">
        <v>39</v>
      </c>
    </row>
    <row r="5826" spans="1:15" x14ac:dyDescent="0.35">
      <c r="A5826" t="s">
        <v>221</v>
      </c>
      <c r="B5826" t="s">
        <v>25</v>
      </c>
      <c r="C5826">
        <v>92949</v>
      </c>
      <c r="H5826" t="s">
        <v>37</v>
      </c>
      <c r="O5826" t="s">
        <v>39</v>
      </c>
    </row>
    <row r="5827" spans="1:15" x14ac:dyDescent="0.35">
      <c r="A5827" t="s">
        <v>560</v>
      </c>
      <c r="B5827" t="s">
        <v>25</v>
      </c>
      <c r="C5827">
        <v>93342</v>
      </c>
      <c r="H5827" t="s">
        <v>37</v>
      </c>
      <c r="O5827" t="s">
        <v>39</v>
      </c>
    </row>
    <row r="5828" spans="1:15" x14ac:dyDescent="0.35">
      <c r="A5828" t="s">
        <v>560</v>
      </c>
      <c r="B5828" t="s">
        <v>25</v>
      </c>
      <c r="C5828">
        <v>93360</v>
      </c>
      <c r="H5828" t="s">
        <v>37</v>
      </c>
      <c r="O5828" t="s">
        <v>39</v>
      </c>
    </row>
    <row r="5829" spans="1:15" x14ac:dyDescent="0.35">
      <c r="A5829" t="s">
        <v>500</v>
      </c>
      <c r="B5829" t="s">
        <v>16</v>
      </c>
      <c r="C5829">
        <v>94581</v>
      </c>
      <c r="H5829" t="s">
        <v>37</v>
      </c>
      <c r="O5829" t="s">
        <v>39</v>
      </c>
    </row>
    <row r="5830" spans="1:15" x14ac:dyDescent="0.35">
      <c r="A5830" t="s">
        <v>15</v>
      </c>
      <c r="B5830" t="s">
        <v>16</v>
      </c>
      <c r="C5830">
        <v>95068</v>
      </c>
      <c r="H5830" t="s">
        <v>37</v>
      </c>
      <c r="O5830" t="s">
        <v>39</v>
      </c>
    </row>
    <row r="5831" spans="1:15" x14ac:dyDescent="0.35">
      <c r="A5831" t="s">
        <v>15</v>
      </c>
      <c r="B5831" t="s">
        <v>25</v>
      </c>
      <c r="C5831">
        <v>97532</v>
      </c>
      <c r="H5831" t="s">
        <v>37</v>
      </c>
      <c r="O5831" t="s">
        <v>39</v>
      </c>
    </row>
    <row r="5832" spans="1:15" x14ac:dyDescent="0.35">
      <c r="A5832" t="s">
        <v>15</v>
      </c>
      <c r="B5832" t="s">
        <v>25</v>
      </c>
      <c r="C5832">
        <v>98098</v>
      </c>
      <c r="H5832" t="s">
        <v>37</v>
      </c>
      <c r="O5832" t="s">
        <v>39</v>
      </c>
    </row>
    <row r="5833" spans="1:15" x14ac:dyDescent="0.35">
      <c r="A5833" t="s">
        <v>221</v>
      </c>
      <c r="B5833" t="s">
        <v>25</v>
      </c>
      <c r="C5833">
        <v>98303</v>
      </c>
      <c r="H5833" t="s">
        <v>37</v>
      </c>
      <c r="O5833" t="s">
        <v>39</v>
      </c>
    </row>
    <row r="5834" spans="1:15" x14ac:dyDescent="0.35">
      <c r="A5834" t="s">
        <v>221</v>
      </c>
      <c r="B5834" t="s">
        <v>25</v>
      </c>
      <c r="C5834">
        <v>98386</v>
      </c>
      <c r="H5834" t="s">
        <v>28</v>
      </c>
      <c r="O5834" t="s">
        <v>39</v>
      </c>
    </row>
    <row r="5835" spans="1:15" x14ac:dyDescent="0.35">
      <c r="A5835" t="s">
        <v>15</v>
      </c>
      <c r="B5835" t="s">
        <v>16</v>
      </c>
      <c r="C5835">
        <v>99177</v>
      </c>
      <c r="H5835" t="s">
        <v>37</v>
      </c>
      <c r="O5835" t="s">
        <v>39</v>
      </c>
    </row>
    <row r="5836" spans="1:15" x14ac:dyDescent="0.35">
      <c r="A5836" t="s">
        <v>15</v>
      </c>
      <c r="B5836" t="s">
        <v>16</v>
      </c>
      <c r="C5836">
        <v>100420</v>
      </c>
      <c r="H5836" t="s">
        <v>37</v>
      </c>
      <c r="O5836" t="s">
        <v>39</v>
      </c>
    </row>
    <row r="5837" spans="1:15" x14ac:dyDescent="0.35">
      <c r="A5837" t="s">
        <v>500</v>
      </c>
      <c r="B5837" t="s">
        <v>16</v>
      </c>
      <c r="C5837">
        <v>101715</v>
      </c>
      <c r="H5837" t="s">
        <v>37</v>
      </c>
      <c r="O5837" t="s">
        <v>39</v>
      </c>
    </row>
    <row r="5838" spans="1:15" x14ac:dyDescent="0.35">
      <c r="A5838" t="s">
        <v>327</v>
      </c>
      <c r="B5838" t="s">
        <v>16</v>
      </c>
      <c r="C5838">
        <v>104291</v>
      </c>
      <c r="H5838" t="s">
        <v>37</v>
      </c>
      <c r="O5838" t="s">
        <v>39</v>
      </c>
    </row>
    <row r="5839" spans="1:15" x14ac:dyDescent="0.35">
      <c r="A5839" t="s">
        <v>15</v>
      </c>
      <c r="B5839" t="s">
        <v>16</v>
      </c>
      <c r="C5839">
        <v>104827</v>
      </c>
      <c r="H5839" t="s">
        <v>37</v>
      </c>
      <c r="O5839" t="s">
        <v>39</v>
      </c>
    </row>
    <row r="5840" spans="1:15" x14ac:dyDescent="0.35">
      <c r="A5840" t="s">
        <v>327</v>
      </c>
      <c r="B5840" t="s">
        <v>16</v>
      </c>
      <c r="C5840">
        <v>105972</v>
      </c>
      <c r="H5840" t="s">
        <v>50</v>
      </c>
      <c r="O5840" t="s">
        <v>39</v>
      </c>
    </row>
    <row r="5841" spans="1:15" x14ac:dyDescent="0.35">
      <c r="A5841" t="s">
        <v>221</v>
      </c>
      <c r="B5841" t="s">
        <v>16</v>
      </c>
      <c r="C5841">
        <v>106216</v>
      </c>
      <c r="H5841" t="s">
        <v>37</v>
      </c>
      <c r="O5841" t="s">
        <v>39</v>
      </c>
    </row>
    <row r="5842" spans="1:15" x14ac:dyDescent="0.35">
      <c r="A5842" t="s">
        <v>560</v>
      </c>
      <c r="B5842" t="s">
        <v>25</v>
      </c>
      <c r="C5842">
        <v>107012</v>
      </c>
      <c r="H5842" t="s">
        <v>37</v>
      </c>
      <c r="O5842" t="s">
        <v>39</v>
      </c>
    </row>
    <row r="5843" spans="1:15" x14ac:dyDescent="0.35">
      <c r="A5843" t="s">
        <v>327</v>
      </c>
      <c r="B5843" t="s">
        <v>25</v>
      </c>
      <c r="C5843">
        <v>107899</v>
      </c>
      <c r="H5843" t="s">
        <v>37</v>
      </c>
      <c r="O5843" t="s">
        <v>39</v>
      </c>
    </row>
    <row r="5844" spans="1:15" x14ac:dyDescent="0.35">
      <c r="A5844" t="s">
        <v>221</v>
      </c>
      <c r="B5844" t="s">
        <v>25</v>
      </c>
      <c r="C5844">
        <v>108082</v>
      </c>
      <c r="H5844" t="s">
        <v>37</v>
      </c>
      <c r="O5844" t="s">
        <v>39</v>
      </c>
    </row>
    <row r="5845" spans="1:15" x14ac:dyDescent="0.35">
      <c r="A5845" t="s">
        <v>560</v>
      </c>
      <c r="B5845" t="s">
        <v>16</v>
      </c>
      <c r="C5845">
        <v>108354</v>
      </c>
      <c r="H5845" t="s">
        <v>37</v>
      </c>
      <c r="O5845" t="s">
        <v>39</v>
      </c>
    </row>
    <row r="5846" spans="1:15" x14ac:dyDescent="0.35">
      <c r="A5846" t="s">
        <v>15</v>
      </c>
      <c r="B5846" t="s">
        <v>16</v>
      </c>
      <c r="C5846">
        <v>110554</v>
      </c>
      <c r="H5846" t="s">
        <v>37</v>
      </c>
      <c r="O5846" t="s">
        <v>39</v>
      </c>
    </row>
    <row r="5847" spans="1:15" x14ac:dyDescent="0.35">
      <c r="A5847" t="s">
        <v>221</v>
      </c>
      <c r="B5847" t="s">
        <v>25</v>
      </c>
      <c r="C5847">
        <v>112706</v>
      </c>
      <c r="H5847" t="s">
        <v>37</v>
      </c>
      <c r="O5847" t="s">
        <v>39</v>
      </c>
    </row>
    <row r="5848" spans="1:15" x14ac:dyDescent="0.35">
      <c r="A5848" t="s">
        <v>327</v>
      </c>
      <c r="B5848" t="s">
        <v>16</v>
      </c>
      <c r="C5848">
        <v>112879</v>
      </c>
      <c r="H5848" t="s">
        <v>37</v>
      </c>
      <c r="O5848" t="s">
        <v>39</v>
      </c>
    </row>
    <row r="5849" spans="1:15" x14ac:dyDescent="0.35">
      <c r="A5849" t="s">
        <v>15</v>
      </c>
      <c r="B5849" t="s">
        <v>16</v>
      </c>
      <c r="C5849">
        <v>113402</v>
      </c>
      <c r="H5849" t="s">
        <v>37</v>
      </c>
      <c r="O5849" t="s">
        <v>39</v>
      </c>
    </row>
    <row r="5850" spans="1:15" x14ac:dyDescent="0.35">
      <c r="A5850" t="s">
        <v>15</v>
      </c>
      <c r="B5850" t="s">
        <v>16</v>
      </c>
      <c r="C5850">
        <v>115394</v>
      </c>
      <c r="H5850" t="s">
        <v>37</v>
      </c>
      <c r="O5850" t="s">
        <v>39</v>
      </c>
    </row>
    <row r="5851" spans="1:15" x14ac:dyDescent="0.35">
      <c r="A5851" t="s">
        <v>15</v>
      </c>
      <c r="B5851" t="s">
        <v>25</v>
      </c>
      <c r="C5851">
        <v>118274</v>
      </c>
      <c r="H5851" t="s">
        <v>37</v>
      </c>
      <c r="O5851" t="s">
        <v>39</v>
      </c>
    </row>
    <row r="5852" spans="1:15" x14ac:dyDescent="0.35">
      <c r="A5852" t="s">
        <v>327</v>
      </c>
      <c r="B5852" t="s">
        <v>16</v>
      </c>
      <c r="C5852">
        <v>119764</v>
      </c>
      <c r="H5852" t="s">
        <v>37</v>
      </c>
      <c r="O5852" t="s">
        <v>39</v>
      </c>
    </row>
    <row r="5853" spans="1:15" x14ac:dyDescent="0.35">
      <c r="A5853" t="s">
        <v>221</v>
      </c>
      <c r="B5853" t="s">
        <v>25</v>
      </c>
      <c r="C5853">
        <v>119882</v>
      </c>
      <c r="H5853" t="s">
        <v>37</v>
      </c>
      <c r="O5853" t="s">
        <v>39</v>
      </c>
    </row>
    <row r="5854" spans="1:15" x14ac:dyDescent="0.35">
      <c r="A5854" t="s">
        <v>15</v>
      </c>
      <c r="B5854" t="s">
        <v>16</v>
      </c>
      <c r="C5854">
        <v>125666</v>
      </c>
      <c r="H5854" t="s">
        <v>37</v>
      </c>
      <c r="O5854" t="s">
        <v>39</v>
      </c>
    </row>
    <row r="5855" spans="1:15" x14ac:dyDescent="0.35">
      <c r="A5855" t="s">
        <v>15</v>
      </c>
      <c r="B5855" t="s">
        <v>16</v>
      </c>
      <c r="C5855">
        <v>125822</v>
      </c>
      <c r="H5855" t="s">
        <v>37</v>
      </c>
      <c r="O5855" t="s">
        <v>39</v>
      </c>
    </row>
    <row r="5856" spans="1:15" x14ac:dyDescent="0.35">
      <c r="A5856" t="s">
        <v>327</v>
      </c>
      <c r="B5856" t="s">
        <v>25</v>
      </c>
      <c r="C5856">
        <v>127214</v>
      </c>
      <c r="H5856" t="s">
        <v>37</v>
      </c>
      <c r="O5856" t="s">
        <v>39</v>
      </c>
    </row>
    <row r="5857" spans="1:15" x14ac:dyDescent="0.35">
      <c r="A5857" t="s">
        <v>500</v>
      </c>
      <c r="B5857" t="s">
        <v>25</v>
      </c>
      <c r="C5857">
        <v>127389</v>
      </c>
      <c r="H5857" t="s">
        <v>37</v>
      </c>
      <c r="O5857" t="s">
        <v>39</v>
      </c>
    </row>
    <row r="5858" spans="1:15" x14ac:dyDescent="0.35">
      <c r="A5858" t="s">
        <v>500</v>
      </c>
      <c r="B5858" t="s">
        <v>16</v>
      </c>
      <c r="C5858">
        <v>127537</v>
      </c>
      <c r="H5858" t="s">
        <v>37</v>
      </c>
      <c r="O5858" t="s">
        <v>39</v>
      </c>
    </row>
    <row r="5859" spans="1:15" x14ac:dyDescent="0.35">
      <c r="A5859" t="s">
        <v>221</v>
      </c>
      <c r="B5859" t="s">
        <v>25</v>
      </c>
      <c r="C5859">
        <v>127612</v>
      </c>
      <c r="H5859" t="s">
        <v>37</v>
      </c>
      <c r="O5859" t="s">
        <v>39</v>
      </c>
    </row>
    <row r="5860" spans="1:15" x14ac:dyDescent="0.35">
      <c r="A5860" t="s">
        <v>327</v>
      </c>
      <c r="B5860" t="s">
        <v>25</v>
      </c>
      <c r="C5860">
        <v>130085</v>
      </c>
      <c r="H5860" t="s">
        <v>37</v>
      </c>
      <c r="O5860" t="s">
        <v>39</v>
      </c>
    </row>
    <row r="5861" spans="1:15" x14ac:dyDescent="0.35">
      <c r="A5861" t="s">
        <v>327</v>
      </c>
      <c r="B5861" t="s">
        <v>25</v>
      </c>
      <c r="C5861">
        <v>130112</v>
      </c>
      <c r="H5861" t="s">
        <v>37</v>
      </c>
      <c r="O5861" t="s">
        <v>39</v>
      </c>
    </row>
    <row r="5862" spans="1:15" x14ac:dyDescent="0.35">
      <c r="A5862" t="s">
        <v>500</v>
      </c>
      <c r="B5862" t="s">
        <v>25</v>
      </c>
      <c r="C5862">
        <v>132775</v>
      </c>
      <c r="H5862" t="s">
        <v>37</v>
      </c>
      <c r="O5862" t="s">
        <v>39</v>
      </c>
    </row>
    <row r="5863" spans="1:15" x14ac:dyDescent="0.35">
      <c r="A5863" t="s">
        <v>221</v>
      </c>
      <c r="B5863" t="s">
        <v>25</v>
      </c>
      <c r="C5863">
        <v>132864</v>
      </c>
      <c r="H5863" t="s">
        <v>37</v>
      </c>
      <c r="O5863" t="s">
        <v>39</v>
      </c>
    </row>
    <row r="5864" spans="1:15" x14ac:dyDescent="0.35">
      <c r="A5864" t="s">
        <v>221</v>
      </c>
      <c r="B5864" t="s">
        <v>25</v>
      </c>
      <c r="C5864">
        <v>134536</v>
      </c>
      <c r="H5864" t="s">
        <v>37</v>
      </c>
      <c r="O5864" t="s">
        <v>39</v>
      </c>
    </row>
    <row r="5865" spans="1:15" x14ac:dyDescent="0.35">
      <c r="A5865" t="s">
        <v>560</v>
      </c>
      <c r="B5865" t="s">
        <v>16</v>
      </c>
      <c r="C5865">
        <v>134826</v>
      </c>
      <c r="H5865" t="s">
        <v>37</v>
      </c>
      <c r="O5865" t="s">
        <v>39</v>
      </c>
    </row>
    <row r="5866" spans="1:15" x14ac:dyDescent="0.35">
      <c r="A5866" t="s">
        <v>15</v>
      </c>
      <c r="B5866" t="s">
        <v>25</v>
      </c>
      <c r="C5866">
        <v>136327</v>
      </c>
      <c r="H5866" t="s">
        <v>37</v>
      </c>
      <c r="O5866" t="s">
        <v>39</v>
      </c>
    </row>
    <row r="5867" spans="1:15" x14ac:dyDescent="0.35">
      <c r="A5867" t="s">
        <v>560</v>
      </c>
      <c r="B5867" t="s">
        <v>25</v>
      </c>
      <c r="C5867">
        <v>137578</v>
      </c>
      <c r="H5867" t="s">
        <v>37</v>
      </c>
      <c r="O5867" t="s">
        <v>39</v>
      </c>
    </row>
    <row r="5868" spans="1:15" x14ac:dyDescent="0.35">
      <c r="A5868" t="s">
        <v>500</v>
      </c>
      <c r="B5868" t="s">
        <v>25</v>
      </c>
      <c r="C5868">
        <v>138865</v>
      </c>
      <c r="H5868" t="s">
        <v>37</v>
      </c>
      <c r="O5868" t="s">
        <v>39</v>
      </c>
    </row>
    <row r="5869" spans="1:15" x14ac:dyDescent="0.35">
      <c r="A5869" t="s">
        <v>327</v>
      </c>
      <c r="B5869" t="s">
        <v>16</v>
      </c>
      <c r="C5869">
        <v>139160</v>
      </c>
      <c r="H5869" t="s">
        <v>37</v>
      </c>
      <c r="O5869" t="s">
        <v>39</v>
      </c>
    </row>
    <row r="5870" spans="1:15" x14ac:dyDescent="0.35">
      <c r="A5870" t="s">
        <v>500</v>
      </c>
      <c r="B5870" t="s">
        <v>25</v>
      </c>
      <c r="C5870">
        <v>141757</v>
      </c>
      <c r="H5870" t="s">
        <v>37</v>
      </c>
      <c r="O5870" t="s">
        <v>39</v>
      </c>
    </row>
    <row r="5871" spans="1:15" x14ac:dyDescent="0.35">
      <c r="A5871" t="s">
        <v>560</v>
      </c>
      <c r="B5871" t="s">
        <v>25</v>
      </c>
      <c r="C5871">
        <v>141995</v>
      </c>
      <c r="H5871" t="s">
        <v>37</v>
      </c>
      <c r="O5871" t="s">
        <v>39</v>
      </c>
    </row>
    <row r="5872" spans="1:15" x14ac:dyDescent="0.35">
      <c r="A5872" t="s">
        <v>15</v>
      </c>
      <c r="B5872" t="s">
        <v>16</v>
      </c>
      <c r="C5872">
        <v>142205</v>
      </c>
      <c r="H5872" t="s">
        <v>37</v>
      </c>
      <c r="O5872" t="s">
        <v>39</v>
      </c>
    </row>
    <row r="5873" spans="1:15" x14ac:dyDescent="0.35">
      <c r="A5873" t="s">
        <v>15</v>
      </c>
      <c r="B5873" t="s">
        <v>16</v>
      </c>
      <c r="C5873">
        <v>142207</v>
      </c>
      <c r="H5873" t="s">
        <v>37</v>
      </c>
      <c r="O5873" t="s">
        <v>39</v>
      </c>
    </row>
    <row r="5874" spans="1:15" x14ac:dyDescent="0.35">
      <c r="A5874" t="s">
        <v>15</v>
      </c>
      <c r="B5874" t="s">
        <v>16</v>
      </c>
      <c r="C5874">
        <v>145195</v>
      </c>
      <c r="H5874" t="s">
        <v>37</v>
      </c>
      <c r="M5874" t="s">
        <v>1217</v>
      </c>
      <c r="O5874" t="s">
        <v>39</v>
      </c>
    </row>
    <row r="5875" spans="1:15" x14ac:dyDescent="0.35">
      <c r="A5875" t="s">
        <v>15</v>
      </c>
      <c r="B5875" t="s">
        <v>16</v>
      </c>
      <c r="C5875">
        <v>145477</v>
      </c>
      <c r="H5875" t="s">
        <v>37</v>
      </c>
      <c r="O5875" t="s">
        <v>39</v>
      </c>
    </row>
    <row r="5876" spans="1:15" x14ac:dyDescent="0.35">
      <c r="A5876" t="s">
        <v>560</v>
      </c>
      <c r="B5876" t="s">
        <v>25</v>
      </c>
      <c r="C5876">
        <v>146435</v>
      </c>
      <c r="H5876" t="s">
        <v>37</v>
      </c>
      <c r="O5876" t="s">
        <v>39</v>
      </c>
    </row>
    <row r="5877" spans="1:15" x14ac:dyDescent="0.35">
      <c r="A5877" t="s">
        <v>500</v>
      </c>
      <c r="B5877" t="s">
        <v>25</v>
      </c>
      <c r="C5877">
        <v>147485</v>
      </c>
      <c r="H5877" t="s">
        <v>37</v>
      </c>
      <c r="M5877" t="s">
        <v>1217</v>
      </c>
      <c r="O5877" t="s">
        <v>39</v>
      </c>
    </row>
    <row r="5878" spans="1:15" x14ac:dyDescent="0.35">
      <c r="A5878" t="s">
        <v>327</v>
      </c>
      <c r="B5878" t="s">
        <v>16</v>
      </c>
      <c r="C5878">
        <v>147685</v>
      </c>
      <c r="H5878" t="s">
        <v>37</v>
      </c>
      <c r="M5878" t="s">
        <v>1217</v>
      </c>
      <c r="O5878" t="s">
        <v>39</v>
      </c>
    </row>
    <row r="5879" spans="1:15" x14ac:dyDescent="0.35">
      <c r="A5879" t="s">
        <v>327</v>
      </c>
      <c r="B5879" t="s">
        <v>16</v>
      </c>
      <c r="C5879">
        <v>150227</v>
      </c>
      <c r="H5879" t="s">
        <v>37</v>
      </c>
      <c r="M5879" t="s">
        <v>1242</v>
      </c>
      <c r="O5879" t="s">
        <v>39</v>
      </c>
    </row>
    <row r="5880" spans="1:15" x14ac:dyDescent="0.35">
      <c r="A5880" t="s">
        <v>15</v>
      </c>
      <c r="B5880" t="s">
        <v>16</v>
      </c>
      <c r="C5880">
        <v>150253</v>
      </c>
      <c r="H5880" t="s">
        <v>37</v>
      </c>
      <c r="M5880" t="s">
        <v>1217</v>
      </c>
      <c r="O5880" t="s">
        <v>39</v>
      </c>
    </row>
    <row r="5881" spans="1:15" x14ac:dyDescent="0.35">
      <c r="A5881" t="s">
        <v>15</v>
      </c>
      <c r="B5881" t="s">
        <v>25</v>
      </c>
      <c r="C5881">
        <v>151059</v>
      </c>
      <c r="H5881" t="s">
        <v>37</v>
      </c>
      <c r="O5881" t="s">
        <v>39</v>
      </c>
    </row>
    <row r="5882" spans="1:15" x14ac:dyDescent="0.35">
      <c r="A5882" t="s">
        <v>560</v>
      </c>
      <c r="B5882" t="s">
        <v>16</v>
      </c>
      <c r="C5882">
        <v>152943</v>
      </c>
      <c r="H5882" t="s">
        <v>37</v>
      </c>
      <c r="M5882" t="s">
        <v>1217</v>
      </c>
      <c r="O5882" t="s">
        <v>39</v>
      </c>
    </row>
    <row r="5883" spans="1:15" x14ac:dyDescent="0.35">
      <c r="A5883" t="s">
        <v>15</v>
      </c>
      <c r="B5883" t="s">
        <v>16</v>
      </c>
      <c r="C5883">
        <v>154593</v>
      </c>
      <c r="H5883" t="s">
        <v>37</v>
      </c>
      <c r="M5883" t="s">
        <v>1217</v>
      </c>
      <c r="O5883" t="s">
        <v>39</v>
      </c>
    </row>
    <row r="5884" spans="1:15" x14ac:dyDescent="0.35">
      <c r="A5884" t="s">
        <v>221</v>
      </c>
      <c r="B5884" t="s">
        <v>25</v>
      </c>
      <c r="C5884">
        <v>163159</v>
      </c>
      <c r="H5884" t="s">
        <v>50</v>
      </c>
      <c r="M5884" t="s">
        <v>1217</v>
      </c>
      <c r="O5884" t="s">
        <v>39</v>
      </c>
    </row>
    <row r="5885" spans="1:15" x14ac:dyDescent="0.35">
      <c r="A5885" t="s">
        <v>972</v>
      </c>
      <c r="B5885" t="s">
        <v>25</v>
      </c>
      <c r="C5885">
        <v>176346</v>
      </c>
      <c r="H5885" t="s">
        <v>37</v>
      </c>
      <c r="O5885" t="s">
        <v>39</v>
      </c>
    </row>
    <row r="5886" spans="1:15" x14ac:dyDescent="0.35">
      <c r="A5886" t="s">
        <v>15</v>
      </c>
      <c r="B5886" t="s">
        <v>16</v>
      </c>
      <c r="C5886">
        <v>177479</v>
      </c>
      <c r="H5886" t="s">
        <v>37</v>
      </c>
      <c r="O5886" t="s">
        <v>39</v>
      </c>
    </row>
    <row r="5887" spans="1:15" x14ac:dyDescent="0.35">
      <c r="A5887" t="s">
        <v>560</v>
      </c>
      <c r="B5887" t="s">
        <v>16</v>
      </c>
      <c r="C5887">
        <v>179114</v>
      </c>
      <c r="H5887" t="s">
        <v>50</v>
      </c>
      <c r="O5887" t="s">
        <v>39</v>
      </c>
    </row>
    <row r="5888" spans="1:15" x14ac:dyDescent="0.35">
      <c r="A5888" t="s">
        <v>560</v>
      </c>
      <c r="B5888" t="s">
        <v>25</v>
      </c>
      <c r="C5888">
        <v>179221</v>
      </c>
      <c r="H5888" t="s">
        <v>52</v>
      </c>
      <c r="M5888" t="s">
        <v>1217</v>
      </c>
      <c r="O5888" t="s">
        <v>39</v>
      </c>
    </row>
    <row r="5889" spans="1:15" x14ac:dyDescent="0.35">
      <c r="A5889" t="s">
        <v>560</v>
      </c>
      <c r="B5889" t="s">
        <v>25</v>
      </c>
      <c r="C5889">
        <v>179248</v>
      </c>
      <c r="H5889" t="s">
        <v>50</v>
      </c>
      <c r="M5889" t="s">
        <v>1217</v>
      </c>
      <c r="O5889" t="s">
        <v>39</v>
      </c>
    </row>
    <row r="5890" spans="1:15" x14ac:dyDescent="0.35">
      <c r="A5890" t="s">
        <v>15</v>
      </c>
      <c r="B5890" t="s">
        <v>25</v>
      </c>
      <c r="C5890">
        <v>198633</v>
      </c>
      <c r="H5890" t="s">
        <v>37</v>
      </c>
      <c r="M5890" t="s">
        <v>1217</v>
      </c>
      <c r="O5890" t="s">
        <v>39</v>
      </c>
    </row>
    <row r="5891" spans="1:15" x14ac:dyDescent="0.35">
      <c r="A5891" t="s">
        <v>972</v>
      </c>
      <c r="B5891" t="s">
        <v>16</v>
      </c>
      <c r="C5891">
        <v>218329</v>
      </c>
      <c r="H5891" t="s">
        <v>256</v>
      </c>
      <c r="M5891" t="s">
        <v>1217</v>
      </c>
      <c r="O5891" t="s">
        <v>39</v>
      </c>
    </row>
    <row r="5892" spans="1:15" x14ac:dyDescent="0.35">
      <c r="A5892" t="s">
        <v>972</v>
      </c>
      <c r="B5892" t="s">
        <v>25</v>
      </c>
      <c r="C5892">
        <v>222178</v>
      </c>
      <c r="H5892" t="s">
        <v>37</v>
      </c>
      <c r="O5892" t="s">
        <v>39</v>
      </c>
    </row>
    <row r="5893" spans="1:15" x14ac:dyDescent="0.35">
      <c r="A5893" t="s">
        <v>972</v>
      </c>
      <c r="B5893" t="s">
        <v>16</v>
      </c>
      <c r="C5893">
        <v>225063</v>
      </c>
      <c r="H5893" t="s">
        <v>28</v>
      </c>
      <c r="O5893" t="s">
        <v>39</v>
      </c>
    </row>
    <row r="5894" spans="1:15" x14ac:dyDescent="0.35">
      <c r="A5894" t="s">
        <v>972</v>
      </c>
      <c r="B5894" t="s">
        <v>16</v>
      </c>
      <c r="C5894">
        <v>225092</v>
      </c>
      <c r="H5894" t="s">
        <v>28</v>
      </c>
      <c r="O5894" t="s">
        <v>39</v>
      </c>
    </row>
    <row r="5895" spans="1:15" x14ac:dyDescent="0.35">
      <c r="A5895" t="s">
        <v>1381</v>
      </c>
      <c r="B5895" t="s">
        <v>25</v>
      </c>
      <c r="C5895">
        <v>225992</v>
      </c>
      <c r="H5895" t="s">
        <v>37</v>
      </c>
      <c r="M5895" t="s">
        <v>1403</v>
      </c>
      <c r="O5895" t="s">
        <v>39</v>
      </c>
    </row>
    <row r="5896" spans="1:15" x14ac:dyDescent="0.35">
      <c r="A5896" t="s">
        <v>972</v>
      </c>
      <c r="B5896" t="s">
        <v>25</v>
      </c>
      <c r="C5896">
        <v>228158</v>
      </c>
      <c r="H5896" t="s">
        <v>37</v>
      </c>
      <c r="O5896" t="s">
        <v>39</v>
      </c>
    </row>
    <row r="5897" spans="1:15" x14ac:dyDescent="0.35">
      <c r="A5897" t="s">
        <v>972</v>
      </c>
      <c r="B5897" t="s">
        <v>25</v>
      </c>
      <c r="C5897">
        <v>235013</v>
      </c>
      <c r="H5897" t="s">
        <v>50</v>
      </c>
      <c r="O5897" t="s">
        <v>39</v>
      </c>
    </row>
    <row r="5898" spans="1:15" x14ac:dyDescent="0.35">
      <c r="A5898" t="s">
        <v>1381</v>
      </c>
      <c r="B5898" t="s">
        <v>25</v>
      </c>
      <c r="C5898">
        <v>246430</v>
      </c>
      <c r="H5898" t="s">
        <v>37</v>
      </c>
      <c r="O5898" t="s">
        <v>39</v>
      </c>
    </row>
    <row r="5899" spans="1:15" x14ac:dyDescent="0.35">
      <c r="A5899" t="s">
        <v>1381</v>
      </c>
      <c r="B5899" t="s">
        <v>25</v>
      </c>
      <c r="C5899">
        <v>265710</v>
      </c>
      <c r="H5899" t="s">
        <v>37</v>
      </c>
      <c r="O5899" t="s">
        <v>39</v>
      </c>
    </row>
    <row r="5900" spans="1:15" x14ac:dyDescent="0.35">
      <c r="A5900" t="s">
        <v>972</v>
      </c>
      <c r="B5900" t="s">
        <v>25</v>
      </c>
      <c r="C5900">
        <v>331603</v>
      </c>
      <c r="H5900" t="s">
        <v>37</v>
      </c>
      <c r="O5900" t="s">
        <v>39</v>
      </c>
    </row>
    <row r="5901" spans="1:15" x14ac:dyDescent="0.35">
      <c r="A5901" t="s">
        <v>972</v>
      </c>
      <c r="B5901" t="s">
        <v>25</v>
      </c>
      <c r="C5901">
        <v>336129</v>
      </c>
      <c r="H5901" t="s">
        <v>37</v>
      </c>
      <c r="O5901" t="s">
        <v>39</v>
      </c>
    </row>
    <row r="5902" spans="1:15" x14ac:dyDescent="0.35">
      <c r="A5902" t="s">
        <v>1381</v>
      </c>
      <c r="B5902" t="s">
        <v>25</v>
      </c>
      <c r="C5902">
        <v>336288</v>
      </c>
      <c r="H5902" t="s">
        <v>50</v>
      </c>
      <c r="O5902" t="s">
        <v>39</v>
      </c>
    </row>
    <row r="5903" spans="1:15" x14ac:dyDescent="0.35">
      <c r="A5903" t="s">
        <v>972</v>
      </c>
      <c r="B5903" t="s">
        <v>25</v>
      </c>
      <c r="C5903">
        <v>338201</v>
      </c>
      <c r="H5903" t="s">
        <v>37</v>
      </c>
      <c r="O5903" t="s">
        <v>39</v>
      </c>
    </row>
    <row r="5904" spans="1:15" x14ac:dyDescent="0.35">
      <c r="A5904" t="s">
        <v>15</v>
      </c>
      <c r="B5904" t="s">
        <v>25</v>
      </c>
      <c r="C5904">
        <v>366640</v>
      </c>
      <c r="H5904" t="s">
        <v>37</v>
      </c>
      <c r="O5904" t="s">
        <v>39</v>
      </c>
    </row>
    <row r="5905" spans="1:16" x14ac:dyDescent="0.35">
      <c r="A5905" t="s">
        <v>1381</v>
      </c>
      <c r="B5905" t="s">
        <v>16</v>
      </c>
      <c r="C5905">
        <v>384109</v>
      </c>
      <c r="H5905" t="s">
        <v>37</v>
      </c>
      <c r="O5905" t="s">
        <v>39</v>
      </c>
    </row>
    <row r="5906" spans="1:16" x14ac:dyDescent="0.35">
      <c r="A5906" t="s">
        <v>1381</v>
      </c>
      <c r="B5906" t="s">
        <v>16</v>
      </c>
      <c r="C5906">
        <v>384166</v>
      </c>
      <c r="H5906" t="s">
        <v>50</v>
      </c>
      <c r="O5906" t="s">
        <v>39</v>
      </c>
    </row>
    <row r="5907" spans="1:16" x14ac:dyDescent="0.35">
      <c r="A5907" t="s">
        <v>972</v>
      </c>
      <c r="B5907" t="s">
        <v>16</v>
      </c>
      <c r="C5907">
        <v>384225</v>
      </c>
      <c r="H5907" t="s">
        <v>28</v>
      </c>
      <c r="O5907" t="s">
        <v>39</v>
      </c>
    </row>
    <row r="5908" spans="1:16" x14ac:dyDescent="0.35">
      <c r="A5908" t="s">
        <v>1381</v>
      </c>
      <c r="B5908" t="s">
        <v>25</v>
      </c>
      <c r="C5908">
        <v>396224</v>
      </c>
      <c r="H5908" t="s">
        <v>28</v>
      </c>
      <c r="O5908" t="s">
        <v>39</v>
      </c>
    </row>
    <row r="5909" spans="1:16" x14ac:dyDescent="0.35">
      <c r="A5909" t="s">
        <v>1381</v>
      </c>
      <c r="B5909" t="s">
        <v>25</v>
      </c>
      <c r="C5909">
        <v>401455</v>
      </c>
      <c r="H5909" t="s">
        <v>37</v>
      </c>
      <c r="O5909" t="s">
        <v>39</v>
      </c>
    </row>
    <row r="5910" spans="1:16" x14ac:dyDescent="0.35">
      <c r="A5910" t="s">
        <v>972</v>
      </c>
      <c r="B5910" t="s">
        <v>25</v>
      </c>
      <c r="C5910">
        <v>411057</v>
      </c>
      <c r="H5910" t="s">
        <v>37</v>
      </c>
      <c r="O5910" t="s">
        <v>39</v>
      </c>
    </row>
    <row r="5911" spans="1:16" x14ac:dyDescent="0.35">
      <c r="A5911" t="s">
        <v>972</v>
      </c>
      <c r="B5911" t="s">
        <v>25</v>
      </c>
      <c r="C5911">
        <v>421401</v>
      </c>
      <c r="H5911" t="s">
        <v>37</v>
      </c>
      <c r="O5911" t="s">
        <v>39</v>
      </c>
    </row>
    <row r="5912" spans="1:16" x14ac:dyDescent="0.35">
      <c r="A5912" t="s">
        <v>972</v>
      </c>
      <c r="B5912" t="s">
        <v>25</v>
      </c>
      <c r="C5912">
        <v>430922</v>
      </c>
      <c r="H5912" t="s">
        <v>37</v>
      </c>
      <c r="O5912" t="s">
        <v>39</v>
      </c>
    </row>
    <row r="5913" spans="1:16" x14ac:dyDescent="0.35">
      <c r="A5913" t="s">
        <v>972</v>
      </c>
      <c r="B5913" t="s">
        <v>25</v>
      </c>
      <c r="C5913">
        <v>458896</v>
      </c>
      <c r="H5913" t="s">
        <v>37</v>
      </c>
      <c r="O5913" t="s">
        <v>39</v>
      </c>
    </row>
    <row r="5914" spans="1:16" x14ac:dyDescent="0.35">
      <c r="A5914" t="s">
        <v>972</v>
      </c>
      <c r="B5914" t="s">
        <v>25</v>
      </c>
      <c r="C5914">
        <v>489079</v>
      </c>
      <c r="H5914" t="s">
        <v>37</v>
      </c>
      <c r="O5914" t="s">
        <v>39</v>
      </c>
    </row>
    <row r="5915" spans="1:16" x14ac:dyDescent="0.35">
      <c r="A5915" t="s">
        <v>972</v>
      </c>
      <c r="B5915" t="s">
        <v>25</v>
      </c>
      <c r="C5915">
        <v>565515</v>
      </c>
      <c r="H5915" t="s">
        <v>37</v>
      </c>
      <c r="O5915" t="s">
        <v>39</v>
      </c>
    </row>
    <row r="5916" spans="1:16" x14ac:dyDescent="0.35">
      <c r="A5916" t="s">
        <v>972</v>
      </c>
      <c r="B5916" t="s">
        <v>25</v>
      </c>
      <c r="C5916">
        <v>630207</v>
      </c>
      <c r="H5916" t="s">
        <v>37</v>
      </c>
      <c r="O5916" t="s">
        <v>39</v>
      </c>
    </row>
    <row r="5917" spans="1:16" x14ac:dyDescent="0.35">
      <c r="A5917" t="s">
        <v>972</v>
      </c>
      <c r="B5917" t="s">
        <v>25</v>
      </c>
      <c r="C5917">
        <v>630229</v>
      </c>
      <c r="H5917" t="s">
        <v>37</v>
      </c>
      <c r="O5917" t="s">
        <v>39</v>
      </c>
    </row>
    <row r="5918" spans="1:16" x14ac:dyDescent="0.35">
      <c r="A5918" t="s">
        <v>972</v>
      </c>
      <c r="B5918" t="s">
        <v>25</v>
      </c>
      <c r="C5918">
        <v>801199</v>
      </c>
      <c r="H5918" t="s">
        <v>37</v>
      </c>
      <c r="O5918" t="s">
        <v>39</v>
      </c>
    </row>
    <row r="5919" spans="1:16" x14ac:dyDescent="0.35">
      <c r="A5919" t="s">
        <v>972</v>
      </c>
      <c r="B5919" t="s">
        <v>25</v>
      </c>
      <c r="C5919">
        <v>989182</v>
      </c>
      <c r="H5919" t="s">
        <v>37</v>
      </c>
      <c r="O5919" t="s">
        <v>39</v>
      </c>
    </row>
    <row r="5920" spans="1:16" x14ac:dyDescent="0.35">
      <c r="A5920" t="s">
        <v>759</v>
      </c>
      <c r="B5920" t="s">
        <v>1112</v>
      </c>
      <c r="C5920" t="s">
        <v>2934</v>
      </c>
      <c r="D5920" t="s">
        <v>17</v>
      </c>
      <c r="E5920" t="s">
        <v>18</v>
      </c>
      <c r="F5920" t="s">
        <v>19</v>
      </c>
      <c r="G5920" t="s">
        <v>20</v>
      </c>
      <c r="H5920" t="s">
        <v>35</v>
      </c>
      <c r="I5920" t="s">
        <v>22</v>
      </c>
      <c r="J5920">
        <v>436</v>
      </c>
      <c r="K5920" t="s">
        <v>139</v>
      </c>
      <c r="L5920">
        <v>1979</v>
      </c>
      <c r="M5920" t="s">
        <v>2935</v>
      </c>
      <c r="N5920" t="s">
        <v>2936</v>
      </c>
      <c r="O5920" t="s">
        <v>24</v>
      </c>
      <c r="P5920" s="1">
        <v>40219.809305555558</v>
      </c>
    </row>
    <row r="5921" spans="1:16" x14ac:dyDescent="0.35">
      <c r="B5921" t="s">
        <v>16</v>
      </c>
      <c r="C5921">
        <v>881</v>
      </c>
      <c r="D5921" t="s">
        <v>73</v>
      </c>
      <c r="E5921" t="s">
        <v>36</v>
      </c>
      <c r="F5921" t="s">
        <v>19</v>
      </c>
      <c r="G5921" t="s">
        <v>27</v>
      </c>
      <c r="H5921" t="s">
        <v>56</v>
      </c>
      <c r="I5921" t="s">
        <v>43</v>
      </c>
      <c r="K5921" t="s">
        <v>81</v>
      </c>
      <c r="M5921" t="s">
        <v>100</v>
      </c>
      <c r="N5921" t="s">
        <v>101</v>
      </c>
      <c r="O5921" t="s">
        <v>24</v>
      </c>
      <c r="P5921" s="1">
        <v>39693.564525462964</v>
      </c>
    </row>
    <row r="5922" spans="1:16" x14ac:dyDescent="0.35">
      <c r="A5922" t="s">
        <v>59</v>
      </c>
      <c r="B5922" t="s">
        <v>16</v>
      </c>
      <c r="C5922">
        <v>3400</v>
      </c>
      <c r="D5922" t="s">
        <v>17</v>
      </c>
      <c r="E5922" t="s">
        <v>36</v>
      </c>
      <c r="F5922" t="s">
        <v>19</v>
      </c>
      <c r="G5922" t="s">
        <v>27</v>
      </c>
      <c r="H5922" t="s">
        <v>138</v>
      </c>
      <c r="I5922" t="s">
        <v>86</v>
      </c>
      <c r="J5922">
        <v>453</v>
      </c>
      <c r="K5922" t="s">
        <v>139</v>
      </c>
      <c r="M5922" t="s">
        <v>215</v>
      </c>
      <c r="N5922" t="s">
        <v>216</v>
      </c>
      <c r="O5922" t="s">
        <v>24</v>
      </c>
      <c r="P5922" s="1">
        <v>39722.824618055558</v>
      </c>
    </row>
    <row r="5923" spans="1:16" x14ac:dyDescent="0.35">
      <c r="A5923" t="s">
        <v>560</v>
      </c>
      <c r="B5923" t="s">
        <v>25</v>
      </c>
      <c r="C5923">
        <v>559764</v>
      </c>
      <c r="D5923" t="s">
        <v>17</v>
      </c>
      <c r="E5923" t="s">
        <v>18</v>
      </c>
      <c r="F5923" t="s">
        <v>19</v>
      </c>
      <c r="H5923" t="s">
        <v>902</v>
      </c>
      <c r="I5923" t="s">
        <v>22</v>
      </c>
      <c r="K5923" t="s">
        <v>195</v>
      </c>
      <c r="M5923" t="s">
        <v>2095</v>
      </c>
      <c r="N5923" t="s">
        <v>2096</v>
      </c>
      <c r="O5923" t="s">
        <v>24</v>
      </c>
      <c r="P5923" s="1">
        <v>41053.726099537038</v>
      </c>
    </row>
    <row r="5924" spans="1:16" x14ac:dyDescent="0.35">
      <c r="A5924" t="s">
        <v>2660</v>
      </c>
      <c r="B5924" t="s">
        <v>25</v>
      </c>
      <c r="C5924" t="s">
        <v>2865</v>
      </c>
      <c r="D5924" t="s">
        <v>17</v>
      </c>
      <c r="E5924" t="s">
        <v>18</v>
      </c>
      <c r="F5924" t="s">
        <v>19</v>
      </c>
      <c r="G5924" t="s">
        <v>20</v>
      </c>
      <c r="H5924" t="s">
        <v>172</v>
      </c>
      <c r="I5924" t="s">
        <v>22</v>
      </c>
      <c r="J5924">
        <v>456</v>
      </c>
      <c r="K5924" t="s">
        <v>139</v>
      </c>
      <c r="M5924" t="s">
        <v>2866</v>
      </c>
      <c r="N5924" t="s">
        <v>2867</v>
      </c>
      <c r="O5924" t="s">
        <v>24</v>
      </c>
      <c r="P5924" s="1">
        <v>40105.517210648148</v>
      </c>
    </row>
    <row r="5925" spans="1:16" ht="203" x14ac:dyDescent="0.35">
      <c r="A5925" t="s">
        <v>221</v>
      </c>
      <c r="B5925" t="s">
        <v>16</v>
      </c>
      <c r="C5925">
        <v>17397</v>
      </c>
      <c r="D5925" t="s">
        <v>17</v>
      </c>
      <c r="E5925" t="s">
        <v>18</v>
      </c>
      <c r="F5925" t="s">
        <v>19</v>
      </c>
      <c r="G5925" t="s">
        <v>27</v>
      </c>
      <c r="H5925" t="s">
        <v>153</v>
      </c>
      <c r="I5925" t="s">
        <v>22</v>
      </c>
      <c r="K5925" t="s">
        <v>31</v>
      </c>
      <c r="L5925">
        <v>1956</v>
      </c>
      <c r="M5925" s="3" t="s">
        <v>542</v>
      </c>
      <c r="N5925" t="s">
        <v>543</v>
      </c>
      <c r="O5925" t="s">
        <v>34</v>
      </c>
      <c r="P5925" s="1">
        <v>40571.502708333333</v>
      </c>
    </row>
    <row r="5926" spans="1:16" x14ac:dyDescent="0.35">
      <c r="A5926" t="s">
        <v>221</v>
      </c>
      <c r="B5926" t="s">
        <v>25</v>
      </c>
      <c r="C5926">
        <v>920989</v>
      </c>
      <c r="D5926" t="s">
        <v>17</v>
      </c>
      <c r="E5926" t="s">
        <v>18</v>
      </c>
      <c r="F5926" t="s">
        <v>34</v>
      </c>
      <c r="G5926" t="s">
        <v>20</v>
      </c>
      <c r="H5926" t="s">
        <v>857</v>
      </c>
      <c r="I5926" t="s">
        <v>22</v>
      </c>
      <c r="K5926" t="s">
        <v>81</v>
      </c>
      <c r="L5926">
        <v>1973</v>
      </c>
      <c r="M5926" t="s">
        <v>2706</v>
      </c>
    </row>
    <row r="5927" spans="1:16" x14ac:dyDescent="0.35">
      <c r="A5927" t="s">
        <v>327</v>
      </c>
      <c r="B5927" t="s">
        <v>25</v>
      </c>
      <c r="C5927">
        <v>304732</v>
      </c>
      <c r="D5927" t="s">
        <v>17</v>
      </c>
      <c r="E5927" t="s">
        <v>18</v>
      </c>
      <c r="G5927" t="s">
        <v>20</v>
      </c>
      <c r="H5927" t="s">
        <v>1552</v>
      </c>
      <c r="I5927" t="s">
        <v>22</v>
      </c>
      <c r="L5927" t="s">
        <v>1553</v>
      </c>
      <c r="M5927" t="s">
        <v>1554</v>
      </c>
    </row>
    <row r="5928" spans="1:16" x14ac:dyDescent="0.35">
      <c r="A5928" t="s">
        <v>759</v>
      </c>
      <c r="B5928" t="s">
        <v>25</v>
      </c>
      <c r="C5928">
        <v>836246</v>
      </c>
      <c r="D5928" t="s">
        <v>17</v>
      </c>
      <c r="E5928" t="s">
        <v>18</v>
      </c>
      <c r="F5928" t="s">
        <v>34</v>
      </c>
      <c r="G5928" t="s">
        <v>20</v>
      </c>
      <c r="H5928" t="s">
        <v>2536</v>
      </c>
      <c r="I5928" t="s">
        <v>22</v>
      </c>
      <c r="J5928">
        <v>464</v>
      </c>
      <c r="K5928" t="s">
        <v>139</v>
      </c>
      <c r="L5928" t="s">
        <v>2537</v>
      </c>
      <c r="M5928" t="s">
        <v>2538</v>
      </c>
    </row>
    <row r="5929" spans="1:16" x14ac:dyDescent="0.35">
      <c r="A5929" t="s">
        <v>15</v>
      </c>
      <c r="B5929" t="s">
        <v>16</v>
      </c>
      <c r="C5929">
        <v>28623</v>
      </c>
      <c r="D5929" t="s">
        <v>17</v>
      </c>
      <c r="E5929" t="s">
        <v>18</v>
      </c>
      <c r="I5929" t="s">
        <v>22</v>
      </c>
      <c r="M5929" t="s">
        <v>678</v>
      </c>
    </row>
    <row r="5930" spans="1:16" x14ac:dyDescent="0.35">
      <c r="A5930" t="s">
        <v>679</v>
      </c>
      <c r="B5930" t="s">
        <v>24</v>
      </c>
      <c r="C5930" s="1">
        <v>40581.704467592594</v>
      </c>
    </row>
    <row r="5931" spans="1:16" x14ac:dyDescent="0.35">
      <c r="A5931" t="s">
        <v>327</v>
      </c>
      <c r="B5931" t="s">
        <v>25</v>
      </c>
      <c r="C5931">
        <v>31301</v>
      </c>
      <c r="D5931" t="s">
        <v>17</v>
      </c>
      <c r="E5931" t="s">
        <v>18</v>
      </c>
      <c r="F5931" t="s">
        <v>96</v>
      </c>
      <c r="G5931" t="s">
        <v>27</v>
      </c>
      <c r="H5931" t="s">
        <v>697</v>
      </c>
      <c r="I5931" t="s">
        <v>22</v>
      </c>
      <c r="M5931" t="s">
        <v>698</v>
      </c>
    </row>
    <row r="5932" spans="1:16" x14ac:dyDescent="0.35">
      <c r="A5932" t="s">
        <v>699</v>
      </c>
    </row>
    <row r="5933" spans="1:16" x14ac:dyDescent="0.35">
      <c r="A5933" t="s">
        <v>700</v>
      </c>
      <c r="B5933" t="s">
        <v>24</v>
      </c>
      <c r="C5933" s="1">
        <v>40473.861689814818</v>
      </c>
    </row>
    <row r="5935" spans="1:16" x14ac:dyDescent="0.35">
      <c r="A5935" t="s">
        <v>1555</v>
      </c>
      <c r="B5935" s="1">
        <v>40356.68074074074</v>
      </c>
    </row>
    <row r="5936" spans="1:16" x14ac:dyDescent="0.35">
      <c r="A5936" t="s">
        <v>500</v>
      </c>
      <c r="B5936" t="s">
        <v>25</v>
      </c>
      <c r="C5936">
        <v>385802</v>
      </c>
      <c r="D5936" t="s">
        <v>17</v>
      </c>
      <c r="E5936" t="s">
        <v>18</v>
      </c>
      <c r="F5936" t="s">
        <v>19</v>
      </c>
      <c r="G5936" t="s">
        <v>20</v>
      </c>
      <c r="H5936" t="s">
        <v>35</v>
      </c>
      <c r="I5936" t="s">
        <v>22</v>
      </c>
      <c r="M5936" t="s">
        <v>1768</v>
      </c>
    </row>
    <row r="5937" spans="1:14" x14ac:dyDescent="0.35">
      <c r="A5937" t="s">
        <v>1769</v>
      </c>
      <c r="B5937" t="s">
        <v>24</v>
      </c>
      <c r="C5937" s="1">
        <v>41019.792638888888</v>
      </c>
    </row>
    <row r="5938" spans="1:14" x14ac:dyDescent="0.35">
      <c r="A5938" t="s">
        <v>759</v>
      </c>
      <c r="B5938" t="s">
        <v>25</v>
      </c>
      <c r="C5938">
        <v>725617</v>
      </c>
      <c r="D5938" t="s">
        <v>17</v>
      </c>
      <c r="E5938" t="s">
        <v>18</v>
      </c>
      <c r="F5938" t="s">
        <v>19</v>
      </c>
      <c r="G5938" t="s">
        <v>20</v>
      </c>
      <c r="H5938" t="s">
        <v>2376</v>
      </c>
      <c r="I5938" t="s">
        <v>22</v>
      </c>
      <c r="J5938">
        <v>460</v>
      </c>
      <c r="K5938" t="s">
        <v>81</v>
      </c>
      <c r="M5938" t="s">
        <v>2377</v>
      </c>
    </row>
    <row r="5939" spans="1:14" x14ac:dyDescent="0.35">
      <c r="A5939" t="s">
        <v>2378</v>
      </c>
      <c r="B5939" t="s">
        <v>24</v>
      </c>
      <c r="C5939" s="1">
        <v>40408.09778935185</v>
      </c>
    </row>
    <row r="5940" spans="1:14" x14ac:dyDescent="0.35">
      <c r="A5940" t="s">
        <v>2539</v>
      </c>
      <c r="B5940" t="s">
        <v>24</v>
      </c>
      <c r="C5940" s="1">
        <v>40286.098657407405</v>
      </c>
    </row>
    <row r="5941" spans="1:14" x14ac:dyDescent="0.35">
      <c r="A5941" t="s">
        <v>759</v>
      </c>
      <c r="B5941" t="s">
        <v>25</v>
      </c>
      <c r="C5941">
        <v>863382</v>
      </c>
      <c r="D5941" t="s">
        <v>17</v>
      </c>
      <c r="E5941" t="s">
        <v>18</v>
      </c>
      <c r="F5941" t="s">
        <v>34</v>
      </c>
      <c r="G5941" t="s">
        <v>20</v>
      </c>
      <c r="H5941" t="s">
        <v>232</v>
      </c>
      <c r="I5941" t="s">
        <v>22</v>
      </c>
      <c r="K5941" t="s">
        <v>139</v>
      </c>
      <c r="M5941" t="s">
        <v>2589</v>
      </c>
    </row>
    <row r="5942" spans="1:14" x14ac:dyDescent="0.35">
      <c r="A5942" t="s">
        <v>2590</v>
      </c>
      <c r="B5942" t="s">
        <v>24</v>
      </c>
      <c r="C5942" s="1">
        <v>41092.673055555555</v>
      </c>
    </row>
    <row r="5943" spans="1:14" x14ac:dyDescent="0.35">
      <c r="A5943" t="s">
        <v>2660</v>
      </c>
      <c r="B5943" t="s">
        <v>1112</v>
      </c>
      <c r="C5943">
        <v>893369</v>
      </c>
      <c r="D5943" t="s">
        <v>17</v>
      </c>
      <c r="E5943" t="s">
        <v>18</v>
      </c>
      <c r="F5943" t="s">
        <v>19</v>
      </c>
      <c r="G5943" t="s">
        <v>20</v>
      </c>
      <c r="H5943" t="s">
        <v>811</v>
      </c>
      <c r="I5943" t="s">
        <v>22</v>
      </c>
      <c r="K5943" t="s">
        <v>132</v>
      </c>
      <c r="M5943" t="s">
        <v>2661</v>
      </c>
      <c r="N5943" t="s">
        <v>2662</v>
      </c>
    </row>
    <row r="5944" spans="1:14" x14ac:dyDescent="0.35">
      <c r="A5944" t="s">
        <v>2663</v>
      </c>
    </row>
    <row r="5945" spans="1:14" x14ac:dyDescent="0.35">
      <c r="A5945" t="s">
        <v>1555</v>
      </c>
      <c r="B5945" s="1">
        <v>40503.727314814816</v>
      </c>
    </row>
    <row r="5946" spans="1:14" x14ac:dyDescent="0.35">
      <c r="A5946" t="s">
        <v>2707</v>
      </c>
      <c r="B5946" t="s">
        <v>24</v>
      </c>
      <c r="C5946" s="1">
        <v>40756.880891203706</v>
      </c>
    </row>
  </sheetData>
  <sortState xmlns:xlrd2="http://schemas.microsoft.com/office/spreadsheetml/2017/richdata2" ref="A2:T5947">
    <sortCondition ref="O2:O5947"/>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I719"/>
  <sheetViews>
    <sheetView topLeftCell="A192" workbookViewId="0">
      <selection activeCell="E404" sqref="E404"/>
    </sheetView>
  </sheetViews>
  <sheetFormatPr defaultRowHeight="14.5" x14ac:dyDescent="0.35"/>
  <sheetData>
    <row r="2" spans="2:9" ht="15" x14ac:dyDescent="0.35">
      <c r="B2" s="10">
        <v>1</v>
      </c>
      <c r="D2" s="10">
        <v>1929</v>
      </c>
      <c r="E2" s="10" t="s">
        <v>3061</v>
      </c>
    </row>
    <row r="3" spans="2:9" ht="15" x14ac:dyDescent="0.35">
      <c r="B3" s="10">
        <v>7</v>
      </c>
      <c r="D3" s="10">
        <v>1929</v>
      </c>
      <c r="E3" s="10" t="s">
        <v>25</v>
      </c>
    </row>
    <row r="4" spans="2:9" ht="15" x14ac:dyDescent="0.35">
      <c r="B4" s="10">
        <v>144</v>
      </c>
      <c r="D4" s="10">
        <v>1929</v>
      </c>
      <c r="E4" s="10" t="s">
        <v>25</v>
      </c>
      <c r="I4" s="10" t="s">
        <v>3062</v>
      </c>
    </row>
    <row r="5" spans="2:9" ht="15" x14ac:dyDescent="0.35">
      <c r="B5" s="10">
        <v>145</v>
      </c>
      <c r="D5" s="10">
        <v>1929</v>
      </c>
      <c r="E5" s="10" t="s">
        <v>25</v>
      </c>
      <c r="I5" s="10" t="s">
        <v>3062</v>
      </c>
    </row>
    <row r="6" spans="2:9" ht="15" x14ac:dyDescent="0.35">
      <c r="B6" s="10">
        <v>150</v>
      </c>
      <c r="D6" s="10">
        <v>1929</v>
      </c>
      <c r="E6" s="10" t="s">
        <v>25</v>
      </c>
      <c r="I6" s="10" t="s">
        <v>3063</v>
      </c>
    </row>
    <row r="7" spans="2:9" ht="15" x14ac:dyDescent="0.35">
      <c r="B7" s="10">
        <v>167</v>
      </c>
      <c r="D7" s="10">
        <v>1929</v>
      </c>
      <c r="E7" s="10" t="s">
        <v>25</v>
      </c>
      <c r="I7" s="10" t="s">
        <v>3064</v>
      </c>
    </row>
    <row r="8" spans="2:9" ht="15" x14ac:dyDescent="0.35">
      <c r="B8" s="10">
        <v>175</v>
      </c>
      <c r="D8" s="10">
        <v>1930</v>
      </c>
      <c r="E8" s="10" t="s">
        <v>3065</v>
      </c>
    </row>
    <row r="9" spans="2:9" ht="15" x14ac:dyDescent="0.35">
      <c r="E9" s="10" t="s">
        <v>3066</v>
      </c>
    </row>
    <row r="10" spans="2:9" ht="15" x14ac:dyDescent="0.35">
      <c r="E10" s="10" t="s">
        <v>3067</v>
      </c>
    </row>
    <row r="11" spans="2:9" ht="15" x14ac:dyDescent="0.35">
      <c r="B11" s="10">
        <v>226</v>
      </c>
      <c r="D11" s="10">
        <v>1930</v>
      </c>
      <c r="E11" s="10" t="s">
        <v>25</v>
      </c>
    </row>
    <row r="12" spans="2:9" ht="15" x14ac:dyDescent="0.35">
      <c r="B12" s="10">
        <v>234</v>
      </c>
      <c r="D12" s="10">
        <v>1930</v>
      </c>
      <c r="E12" s="10" t="s">
        <v>25</v>
      </c>
    </row>
    <row r="13" spans="2:9" ht="15" x14ac:dyDescent="0.35">
      <c r="B13" s="10">
        <v>243</v>
      </c>
      <c r="D13" s="10">
        <v>1930</v>
      </c>
      <c r="E13" s="10" t="s">
        <v>25</v>
      </c>
    </row>
    <row r="14" spans="2:9" ht="15" x14ac:dyDescent="0.35">
      <c r="B14" s="10">
        <v>276</v>
      </c>
      <c r="D14" s="10">
        <v>1930</v>
      </c>
      <c r="E14" s="10" t="s">
        <v>25</v>
      </c>
    </row>
    <row r="15" spans="2:9" ht="15" x14ac:dyDescent="0.35">
      <c r="B15" s="10">
        <v>285</v>
      </c>
      <c r="D15" s="10">
        <v>1931</v>
      </c>
    </row>
    <row r="16" spans="2:9" ht="15" x14ac:dyDescent="0.35">
      <c r="B16" s="10">
        <v>304</v>
      </c>
      <c r="D16" s="10">
        <v>1931</v>
      </c>
      <c r="E16" s="10" t="s">
        <v>25</v>
      </c>
    </row>
    <row r="17" spans="2:9" ht="15" x14ac:dyDescent="0.35">
      <c r="B17" s="10">
        <v>324</v>
      </c>
      <c r="D17" s="10">
        <v>1931</v>
      </c>
      <c r="E17" s="10" t="s">
        <v>25</v>
      </c>
      <c r="I17" s="10" t="s">
        <v>3068</v>
      </c>
    </row>
    <row r="18" spans="2:9" ht="15" x14ac:dyDescent="0.35">
      <c r="B18" s="10">
        <v>344</v>
      </c>
      <c r="D18" s="10">
        <v>1931</v>
      </c>
      <c r="E18" s="10" t="s">
        <v>25</v>
      </c>
    </row>
    <row r="19" spans="2:9" ht="15" x14ac:dyDescent="0.35">
      <c r="B19" s="10">
        <v>383</v>
      </c>
      <c r="D19" s="10">
        <v>1931</v>
      </c>
      <c r="E19" s="10" t="s">
        <v>25</v>
      </c>
      <c r="F19" s="10" t="s">
        <v>59</v>
      </c>
    </row>
    <row r="20" spans="2:9" ht="15" x14ac:dyDescent="0.35">
      <c r="B20" s="10">
        <v>396</v>
      </c>
      <c r="D20" s="10">
        <v>1931</v>
      </c>
      <c r="E20" s="10" t="s">
        <v>25</v>
      </c>
      <c r="I20" s="10" t="s">
        <v>3069</v>
      </c>
    </row>
    <row r="21" spans="2:9" ht="15" x14ac:dyDescent="0.35">
      <c r="B21" s="10">
        <v>400</v>
      </c>
      <c r="D21" s="10">
        <v>1932</v>
      </c>
    </row>
    <row r="22" spans="2:9" ht="15" x14ac:dyDescent="0.35">
      <c r="B22" s="10">
        <v>430</v>
      </c>
      <c r="D22" s="10">
        <v>1932</v>
      </c>
      <c r="E22" s="10" t="s">
        <v>25</v>
      </c>
    </row>
    <row r="23" spans="2:9" ht="15" x14ac:dyDescent="0.35">
      <c r="B23" s="10">
        <v>575</v>
      </c>
      <c r="D23" s="10">
        <v>1932</v>
      </c>
      <c r="E23" s="10" t="s">
        <v>25</v>
      </c>
      <c r="I23" s="10" t="s">
        <v>3070</v>
      </c>
    </row>
    <row r="24" spans="2:9" ht="15" x14ac:dyDescent="0.35">
      <c r="B24" s="10">
        <v>581</v>
      </c>
      <c r="D24" s="10">
        <v>1932</v>
      </c>
      <c r="E24" s="10" t="s">
        <v>25</v>
      </c>
      <c r="F24" s="10" t="s">
        <v>3071</v>
      </c>
      <c r="I24" s="10" t="s">
        <v>3072</v>
      </c>
    </row>
    <row r="25" spans="2:9" ht="15" x14ac:dyDescent="0.35">
      <c r="B25" s="10">
        <v>600</v>
      </c>
      <c r="D25" s="10">
        <v>1932</v>
      </c>
      <c r="E25" s="10" t="s">
        <v>25</v>
      </c>
      <c r="F25" s="10" t="s">
        <v>3071</v>
      </c>
      <c r="I25" s="10" t="s">
        <v>3073</v>
      </c>
    </row>
    <row r="26" spans="2:9" ht="15" x14ac:dyDescent="0.35">
      <c r="B26" s="10">
        <v>619</v>
      </c>
      <c r="D26" s="10">
        <v>1932</v>
      </c>
      <c r="E26" s="10" t="s">
        <v>25</v>
      </c>
    </row>
    <row r="27" spans="2:9" ht="15" x14ac:dyDescent="0.35">
      <c r="B27" s="10">
        <v>699</v>
      </c>
      <c r="D27" s="10">
        <v>1932</v>
      </c>
      <c r="E27" s="10" t="s">
        <v>25</v>
      </c>
      <c r="I27" s="10" t="s">
        <v>3069</v>
      </c>
    </row>
    <row r="28" spans="2:9" ht="15" x14ac:dyDescent="0.35">
      <c r="B28" s="10">
        <v>700</v>
      </c>
      <c r="D28" s="10">
        <v>1933</v>
      </c>
    </row>
    <row r="29" spans="2:9" ht="15" x14ac:dyDescent="0.35">
      <c r="B29" s="10">
        <v>746</v>
      </c>
      <c r="D29" s="10">
        <v>1933</v>
      </c>
      <c r="E29" s="10" t="s">
        <v>16</v>
      </c>
    </row>
    <row r="30" spans="2:9" ht="15" x14ac:dyDescent="0.35">
      <c r="B30" s="10">
        <v>790</v>
      </c>
      <c r="D30" s="10">
        <v>1933</v>
      </c>
      <c r="E30" s="10" t="s">
        <v>25</v>
      </c>
      <c r="F30" s="10" t="s">
        <v>92</v>
      </c>
      <c r="H30" s="10" t="s">
        <v>3074</v>
      </c>
    </row>
    <row r="31" spans="2:9" ht="15" x14ac:dyDescent="0.35">
      <c r="B31" s="10">
        <v>825</v>
      </c>
      <c r="D31" s="10">
        <v>1933</v>
      </c>
      <c r="E31" s="10" t="s">
        <v>25</v>
      </c>
      <c r="F31" s="10" t="s">
        <v>95</v>
      </c>
      <c r="H31" s="10" t="s">
        <v>3075</v>
      </c>
    </row>
    <row r="32" spans="2:9" ht="15" x14ac:dyDescent="0.35">
      <c r="B32" s="10">
        <v>830</v>
      </c>
      <c r="D32" s="10">
        <v>1933</v>
      </c>
      <c r="E32" s="10" t="s">
        <v>16</v>
      </c>
      <c r="F32" s="10" t="s">
        <v>59</v>
      </c>
      <c r="H32" s="10" t="s">
        <v>3076</v>
      </c>
    </row>
    <row r="33" spans="2:9" ht="15" x14ac:dyDescent="0.35">
      <c r="B33" s="10">
        <v>858</v>
      </c>
      <c r="D33" s="10">
        <v>1933</v>
      </c>
      <c r="E33" s="10" t="s">
        <v>25</v>
      </c>
      <c r="I33" s="10" t="s">
        <v>82</v>
      </c>
    </row>
    <row r="34" spans="2:9" ht="15" x14ac:dyDescent="0.35">
      <c r="B34" s="10">
        <v>881</v>
      </c>
      <c r="D34" s="10">
        <v>1933</v>
      </c>
      <c r="E34" s="10" t="s">
        <v>16</v>
      </c>
      <c r="I34" s="10" t="s">
        <v>3077</v>
      </c>
    </row>
    <row r="35" spans="2:9" ht="15" x14ac:dyDescent="0.35">
      <c r="B35" s="10">
        <v>902</v>
      </c>
      <c r="D35" s="10">
        <v>1933</v>
      </c>
      <c r="E35" s="10" t="s">
        <v>25</v>
      </c>
      <c r="F35" s="10" t="s">
        <v>95</v>
      </c>
    </row>
    <row r="36" spans="2:9" ht="15" x14ac:dyDescent="0.35">
      <c r="B36" s="10">
        <v>924</v>
      </c>
      <c r="D36" s="10">
        <v>1933</v>
      </c>
      <c r="E36" s="10" t="s">
        <v>25</v>
      </c>
      <c r="I36" s="10" t="s">
        <v>3078</v>
      </c>
    </row>
    <row r="37" spans="2:9" ht="15" x14ac:dyDescent="0.35">
      <c r="B37" s="10">
        <v>985</v>
      </c>
      <c r="D37" s="10">
        <v>1933</v>
      </c>
      <c r="E37" s="10" t="s">
        <v>25</v>
      </c>
      <c r="F37" s="10" t="s">
        <v>95</v>
      </c>
      <c r="H37" s="10" t="s">
        <v>3079</v>
      </c>
    </row>
    <row r="38" spans="2:9" ht="15" x14ac:dyDescent="0.35">
      <c r="B38" s="10">
        <v>1013</v>
      </c>
      <c r="D38" s="10">
        <v>1933</v>
      </c>
      <c r="E38" s="10" t="s">
        <v>25</v>
      </c>
      <c r="F38" s="10" t="s">
        <v>59</v>
      </c>
      <c r="H38" s="10" t="s">
        <v>3070</v>
      </c>
    </row>
    <row r="39" spans="2:9" ht="15" x14ac:dyDescent="0.35">
      <c r="B39" s="10">
        <v>1027</v>
      </c>
      <c r="D39" s="10">
        <v>1933</v>
      </c>
      <c r="E39" s="10" t="s">
        <v>25</v>
      </c>
      <c r="F39" s="10" t="s">
        <v>59</v>
      </c>
      <c r="H39" s="10" t="s">
        <v>3077</v>
      </c>
    </row>
    <row r="40" spans="2:9" ht="15" x14ac:dyDescent="0.35">
      <c r="B40" s="10">
        <v>1032</v>
      </c>
      <c r="D40" s="10">
        <v>1933</v>
      </c>
      <c r="E40" s="10" t="s">
        <v>25</v>
      </c>
      <c r="F40" s="10" t="s">
        <v>59</v>
      </c>
      <c r="H40" s="10" t="s">
        <v>3080</v>
      </c>
    </row>
    <row r="41" spans="2:9" ht="15" x14ac:dyDescent="0.35">
      <c r="B41" s="10">
        <v>1034</v>
      </c>
      <c r="D41" s="10">
        <v>1933</v>
      </c>
      <c r="E41" s="10" t="s">
        <v>25</v>
      </c>
      <c r="F41" s="10" t="s">
        <v>59</v>
      </c>
    </row>
    <row r="42" spans="2:9" ht="15" x14ac:dyDescent="0.35">
      <c r="B42" s="10">
        <v>1037</v>
      </c>
      <c r="D42" s="10">
        <v>1933</v>
      </c>
      <c r="E42" s="10" t="s">
        <v>25</v>
      </c>
      <c r="F42" s="10" t="s">
        <v>59</v>
      </c>
      <c r="H42" s="10" t="s">
        <v>3080</v>
      </c>
    </row>
    <row r="43" spans="2:9" ht="15" x14ac:dyDescent="0.35">
      <c r="B43" s="10">
        <v>1101</v>
      </c>
      <c r="D43" s="10">
        <v>1933</v>
      </c>
      <c r="E43" s="10" t="s">
        <v>25</v>
      </c>
      <c r="F43" s="10" t="s">
        <v>59</v>
      </c>
    </row>
    <row r="44" spans="2:9" ht="15" x14ac:dyDescent="0.35">
      <c r="B44" s="10">
        <v>1110</v>
      </c>
      <c r="D44" s="10">
        <v>1933</v>
      </c>
      <c r="E44" s="10" t="s">
        <v>25</v>
      </c>
      <c r="F44" s="10" t="s">
        <v>59</v>
      </c>
    </row>
    <row r="45" spans="2:9" ht="15" x14ac:dyDescent="0.35">
      <c r="B45" s="10">
        <v>1138</v>
      </c>
      <c r="D45" s="10">
        <v>1933</v>
      </c>
      <c r="E45" s="10" t="s">
        <v>25</v>
      </c>
      <c r="F45" s="10" t="s">
        <v>59</v>
      </c>
    </row>
    <row r="46" spans="2:9" ht="15" x14ac:dyDescent="0.35">
      <c r="B46" s="10">
        <v>1176</v>
      </c>
      <c r="D46" s="10">
        <v>1933</v>
      </c>
      <c r="E46" s="10" t="s">
        <v>25</v>
      </c>
      <c r="F46" s="10" t="s">
        <v>59</v>
      </c>
    </row>
    <row r="47" spans="2:9" ht="15" x14ac:dyDescent="0.35">
      <c r="B47" s="10">
        <v>1200</v>
      </c>
      <c r="D47" s="10">
        <v>1934</v>
      </c>
    </row>
    <row r="48" spans="2:9" ht="15" x14ac:dyDescent="0.35">
      <c r="B48" s="10">
        <v>1228</v>
      </c>
      <c r="D48" s="10">
        <v>1934</v>
      </c>
      <c r="E48" s="10" t="s">
        <v>25</v>
      </c>
      <c r="F48" s="10" t="s">
        <v>59</v>
      </c>
      <c r="H48" s="10" t="s">
        <v>3074</v>
      </c>
    </row>
    <row r="49" spans="2:8" ht="15" x14ac:dyDescent="0.35">
      <c r="B49" s="10">
        <v>1251</v>
      </c>
      <c r="D49" s="10">
        <v>1934</v>
      </c>
      <c r="E49" s="10" t="s">
        <v>25</v>
      </c>
      <c r="F49" s="10" t="s">
        <v>95</v>
      </c>
      <c r="H49" s="10" t="s">
        <v>3073</v>
      </c>
    </row>
    <row r="50" spans="2:8" ht="15" x14ac:dyDescent="0.35">
      <c r="B50" s="10">
        <v>1283</v>
      </c>
      <c r="D50" s="10">
        <v>1934</v>
      </c>
      <c r="E50" s="10" t="s">
        <v>25</v>
      </c>
      <c r="F50" s="10" t="s">
        <v>92</v>
      </c>
      <c r="H50" s="10" t="s">
        <v>3081</v>
      </c>
    </row>
    <row r="51" spans="2:8" ht="15" x14ac:dyDescent="0.35">
      <c r="B51" s="10">
        <v>1296</v>
      </c>
      <c r="D51" s="10">
        <v>1934</v>
      </c>
      <c r="E51" s="10" t="s">
        <v>25</v>
      </c>
      <c r="F51" s="10" t="s">
        <v>59</v>
      </c>
      <c r="H51" s="10" t="s">
        <v>3082</v>
      </c>
    </row>
    <row r="52" spans="2:8" ht="15" x14ac:dyDescent="0.35">
      <c r="B52" s="10">
        <v>1338</v>
      </c>
      <c r="D52" s="10">
        <v>1934</v>
      </c>
      <c r="E52" s="10" t="s">
        <v>16</v>
      </c>
      <c r="F52" s="10" t="s">
        <v>59</v>
      </c>
    </row>
    <row r="53" spans="2:8" ht="15" x14ac:dyDescent="0.35">
      <c r="B53" s="10">
        <v>1417</v>
      </c>
      <c r="D53" s="10">
        <v>1934</v>
      </c>
      <c r="E53" s="10" t="s">
        <v>25</v>
      </c>
      <c r="F53" s="10" t="s">
        <v>95</v>
      </c>
      <c r="H53" s="10" t="s">
        <v>3070</v>
      </c>
    </row>
    <row r="54" spans="2:8" ht="15" x14ac:dyDescent="0.35">
      <c r="B54" s="10">
        <v>1483</v>
      </c>
      <c r="D54" s="10">
        <v>1934</v>
      </c>
      <c r="E54" s="10" t="s">
        <v>25</v>
      </c>
      <c r="F54" s="10" t="s">
        <v>92</v>
      </c>
      <c r="H54" s="10" t="s">
        <v>82</v>
      </c>
    </row>
    <row r="55" spans="2:8" ht="15" x14ac:dyDescent="0.35">
      <c r="B55" s="10">
        <v>1498</v>
      </c>
      <c r="D55" s="10">
        <v>1934</v>
      </c>
      <c r="E55" s="10" t="s">
        <v>25</v>
      </c>
      <c r="F55" s="10" t="s">
        <v>59</v>
      </c>
      <c r="H55" s="10" t="s">
        <v>3082</v>
      </c>
    </row>
    <row r="56" spans="2:8" ht="15" x14ac:dyDescent="0.35">
      <c r="B56" s="10">
        <v>1528</v>
      </c>
      <c r="D56" s="10">
        <v>1934</v>
      </c>
      <c r="E56" s="10" t="s">
        <v>16</v>
      </c>
      <c r="F56" s="10" t="s">
        <v>186</v>
      </c>
      <c r="H56" s="10" t="s">
        <v>3077</v>
      </c>
    </row>
    <row r="57" spans="2:8" ht="15" x14ac:dyDescent="0.35">
      <c r="B57" s="10">
        <v>1621</v>
      </c>
      <c r="D57" s="10">
        <v>1934</v>
      </c>
      <c r="E57" s="10" t="s">
        <v>25</v>
      </c>
      <c r="F57" s="10" t="s">
        <v>95</v>
      </c>
      <c r="H57" s="10" t="s">
        <v>3080</v>
      </c>
    </row>
    <row r="58" spans="2:8" ht="15" x14ac:dyDescent="0.35">
      <c r="B58" s="10">
        <v>1633</v>
      </c>
      <c r="D58" s="10">
        <v>1934</v>
      </c>
      <c r="E58" s="10" t="s">
        <v>25</v>
      </c>
      <c r="F58" s="10" t="s">
        <v>146</v>
      </c>
      <c r="H58" s="10" t="s">
        <v>3083</v>
      </c>
    </row>
    <row r="59" spans="2:8" ht="15" x14ac:dyDescent="0.35">
      <c r="B59" s="10">
        <v>1639</v>
      </c>
      <c r="D59" s="10">
        <v>1934</v>
      </c>
      <c r="E59" s="10" t="s">
        <v>25</v>
      </c>
      <c r="F59" s="10" t="s">
        <v>59</v>
      </c>
      <c r="H59" s="10" t="s">
        <v>3083</v>
      </c>
    </row>
    <row r="60" spans="2:8" ht="15" x14ac:dyDescent="0.35">
      <c r="B60" s="10">
        <v>1664</v>
      </c>
      <c r="D60" s="10">
        <v>1934</v>
      </c>
      <c r="E60" s="10" t="s">
        <v>25</v>
      </c>
      <c r="F60" s="10" t="s">
        <v>59</v>
      </c>
    </row>
    <row r="61" spans="2:8" ht="15" x14ac:dyDescent="0.35">
      <c r="B61" s="10">
        <v>1697</v>
      </c>
      <c r="D61" s="10">
        <v>1934</v>
      </c>
      <c r="E61" s="10" t="s">
        <v>25</v>
      </c>
      <c r="F61" s="10" t="s">
        <v>59</v>
      </c>
      <c r="H61" s="10" t="s">
        <v>3076</v>
      </c>
    </row>
    <row r="62" spans="2:8" ht="15" x14ac:dyDescent="0.35">
      <c r="B62" s="10">
        <v>1778</v>
      </c>
      <c r="D62" s="10">
        <v>1934</v>
      </c>
      <c r="E62" s="10" t="s">
        <v>25</v>
      </c>
      <c r="F62" s="10" t="s">
        <v>59</v>
      </c>
      <c r="H62" s="10" t="s">
        <v>3064</v>
      </c>
    </row>
    <row r="63" spans="2:8" ht="15" x14ac:dyDescent="0.35">
      <c r="B63" s="10">
        <v>1780</v>
      </c>
      <c r="D63" s="10">
        <v>1934</v>
      </c>
      <c r="E63" s="10" t="s">
        <v>25</v>
      </c>
      <c r="F63" s="10" t="s">
        <v>59</v>
      </c>
      <c r="H63" s="10" t="s">
        <v>3074</v>
      </c>
    </row>
    <row r="64" spans="2:8" ht="15" x14ac:dyDescent="0.35">
      <c r="B64" s="10">
        <v>1790</v>
      </c>
      <c r="D64" s="10">
        <v>1934</v>
      </c>
      <c r="E64" s="10" t="s">
        <v>25</v>
      </c>
      <c r="F64" s="10" t="s">
        <v>59</v>
      </c>
      <c r="H64" s="10" t="s">
        <v>3082</v>
      </c>
    </row>
    <row r="65" spans="2:9" ht="15" x14ac:dyDescent="0.35">
      <c r="B65" s="10">
        <v>1791</v>
      </c>
      <c r="D65" s="10">
        <v>1934</v>
      </c>
      <c r="E65" s="10" t="s">
        <v>25</v>
      </c>
      <c r="F65" s="10" t="s">
        <v>59</v>
      </c>
    </row>
    <row r="66" spans="2:9" ht="15" x14ac:dyDescent="0.35">
      <c r="B66" s="10">
        <v>1853</v>
      </c>
      <c r="D66" s="10">
        <v>1934</v>
      </c>
      <c r="E66" s="10" t="s">
        <v>25</v>
      </c>
      <c r="F66" s="10" t="s">
        <v>95</v>
      </c>
      <c r="H66" s="10" t="s">
        <v>3080</v>
      </c>
    </row>
    <row r="67" spans="2:9" ht="15" x14ac:dyDescent="0.35">
      <c r="B67" s="10">
        <v>1880</v>
      </c>
      <c r="D67" s="10">
        <v>1934</v>
      </c>
      <c r="E67" s="10" t="s">
        <v>25</v>
      </c>
      <c r="I67" s="10" t="s">
        <v>3084</v>
      </c>
    </row>
    <row r="68" spans="2:9" ht="15" x14ac:dyDescent="0.35">
      <c r="B68" s="10">
        <v>2000</v>
      </c>
      <c r="D68" s="10">
        <v>1935</v>
      </c>
    </row>
    <row r="69" spans="2:9" ht="15" x14ac:dyDescent="0.35">
      <c r="B69" s="10">
        <v>2019</v>
      </c>
      <c r="D69" s="10">
        <v>1935</v>
      </c>
      <c r="E69" s="10" t="s">
        <v>25</v>
      </c>
      <c r="F69" s="10" t="s">
        <v>59</v>
      </c>
      <c r="H69" s="10" t="s">
        <v>3080</v>
      </c>
    </row>
    <row r="70" spans="2:9" ht="15" x14ac:dyDescent="0.35">
      <c r="B70" s="10">
        <v>2023</v>
      </c>
      <c r="D70" s="10">
        <v>1935</v>
      </c>
      <c r="E70" s="10" t="s">
        <v>25</v>
      </c>
      <c r="F70" s="10" t="s">
        <v>59</v>
      </c>
      <c r="H70" s="10" t="s">
        <v>3069</v>
      </c>
    </row>
    <row r="71" spans="2:9" ht="15" x14ac:dyDescent="0.35">
      <c r="B71" s="10">
        <v>2088</v>
      </c>
      <c r="D71" s="10">
        <v>1935</v>
      </c>
      <c r="E71" s="10" t="s">
        <v>25</v>
      </c>
      <c r="F71" s="10" t="s">
        <v>59</v>
      </c>
      <c r="H71" s="10" t="s">
        <v>3069</v>
      </c>
    </row>
    <row r="72" spans="2:9" ht="15" x14ac:dyDescent="0.35">
      <c r="B72" s="10">
        <v>2143</v>
      </c>
      <c r="D72" s="10">
        <v>1935</v>
      </c>
      <c r="E72" s="10" t="s">
        <v>16</v>
      </c>
      <c r="F72" s="10" t="s">
        <v>59</v>
      </c>
      <c r="H72" s="10" t="s">
        <v>3077</v>
      </c>
    </row>
    <row r="73" spans="2:9" ht="15" x14ac:dyDescent="0.35">
      <c r="B73" s="10">
        <v>2210</v>
      </c>
      <c r="D73" s="10">
        <v>1935</v>
      </c>
      <c r="E73" s="10" t="s">
        <v>25</v>
      </c>
      <c r="F73" s="10" t="s">
        <v>146</v>
      </c>
    </row>
    <row r="74" spans="2:9" ht="15" x14ac:dyDescent="0.35">
      <c r="B74" s="10">
        <v>2283</v>
      </c>
      <c r="D74" s="10">
        <v>1935</v>
      </c>
      <c r="E74" s="10" t="s">
        <v>16</v>
      </c>
      <c r="F74" s="10" t="s">
        <v>59</v>
      </c>
      <c r="H74" s="10" t="s">
        <v>3080</v>
      </c>
    </row>
    <row r="75" spans="2:9" ht="15" x14ac:dyDescent="0.35">
      <c r="B75" s="10">
        <v>2292</v>
      </c>
      <c r="D75" s="10">
        <v>1935</v>
      </c>
      <c r="E75" s="10" t="s">
        <v>25</v>
      </c>
      <c r="F75" s="10" t="s">
        <v>146</v>
      </c>
    </row>
    <row r="76" spans="2:9" ht="15" x14ac:dyDescent="0.35">
      <c r="B76" s="10">
        <v>2314</v>
      </c>
      <c r="D76" s="10">
        <v>1935</v>
      </c>
      <c r="E76" s="10" t="s">
        <v>16</v>
      </c>
      <c r="F76" s="10" t="s">
        <v>59</v>
      </c>
      <c r="H76" s="10" t="s">
        <v>3080</v>
      </c>
    </row>
    <row r="77" spans="2:9" ht="15" x14ac:dyDescent="0.35">
      <c r="B77" s="10">
        <v>2331</v>
      </c>
      <c r="D77" s="10">
        <v>1935</v>
      </c>
      <c r="E77" s="10" t="s">
        <v>16</v>
      </c>
      <c r="F77" s="10" t="s">
        <v>59</v>
      </c>
    </row>
    <row r="78" spans="2:9" ht="15" x14ac:dyDescent="0.35">
      <c r="B78" s="10">
        <v>2342</v>
      </c>
      <c r="D78" s="10">
        <v>1935</v>
      </c>
      <c r="E78" s="10" t="s">
        <v>16</v>
      </c>
      <c r="F78" s="10" t="s">
        <v>59</v>
      </c>
    </row>
    <row r="79" spans="2:9" ht="15" x14ac:dyDescent="0.35">
      <c r="B79" s="10">
        <v>2510</v>
      </c>
      <c r="D79" s="10">
        <v>1935</v>
      </c>
      <c r="E79" s="10" t="s">
        <v>16</v>
      </c>
      <c r="F79" s="10" t="s">
        <v>95</v>
      </c>
      <c r="H79" s="10" t="s">
        <v>3085</v>
      </c>
    </row>
    <row r="80" spans="2:9" ht="15" x14ac:dyDescent="0.35">
      <c r="B80" s="10">
        <v>2516</v>
      </c>
      <c r="D80" s="10">
        <v>1935</v>
      </c>
      <c r="E80" s="10" t="s">
        <v>16</v>
      </c>
      <c r="F80" s="10" t="s">
        <v>59</v>
      </c>
      <c r="H80" s="10" t="s">
        <v>3082</v>
      </c>
    </row>
    <row r="81" spans="2:9" ht="15" x14ac:dyDescent="0.35">
      <c r="B81" s="10">
        <v>2531</v>
      </c>
      <c r="D81" s="10">
        <v>1935</v>
      </c>
      <c r="E81" s="10" t="s">
        <v>25</v>
      </c>
      <c r="F81" s="10" t="s">
        <v>146</v>
      </c>
    </row>
    <row r="82" spans="2:9" ht="15" x14ac:dyDescent="0.35">
      <c r="B82" s="10">
        <v>2619</v>
      </c>
      <c r="D82" s="10">
        <v>1935</v>
      </c>
      <c r="E82" s="10" t="s">
        <v>25</v>
      </c>
      <c r="F82" s="10" t="s">
        <v>92</v>
      </c>
      <c r="H82" s="10" t="s">
        <v>3086</v>
      </c>
    </row>
    <row r="83" spans="2:9" ht="15" x14ac:dyDescent="0.35">
      <c r="B83" s="10">
        <v>2626</v>
      </c>
      <c r="D83" s="10">
        <v>1935</v>
      </c>
      <c r="E83" s="10" t="s">
        <v>16</v>
      </c>
      <c r="F83" s="10" t="s">
        <v>59</v>
      </c>
    </row>
    <row r="84" spans="2:9" ht="15" x14ac:dyDescent="0.35">
      <c r="B84" s="10">
        <v>2700</v>
      </c>
      <c r="D84" s="10">
        <v>1936</v>
      </c>
      <c r="E84" s="10" t="s">
        <v>3087</v>
      </c>
    </row>
    <row r="85" spans="2:9" ht="15" x14ac:dyDescent="0.35">
      <c r="B85" s="10">
        <v>2707</v>
      </c>
      <c r="D85" s="10">
        <v>1936</v>
      </c>
      <c r="E85" s="10" t="s">
        <v>25</v>
      </c>
      <c r="F85" s="10" t="s">
        <v>3071</v>
      </c>
      <c r="I85" s="10" t="s">
        <v>3076</v>
      </c>
    </row>
    <row r="86" spans="2:9" ht="15" x14ac:dyDescent="0.35">
      <c r="B86" s="10">
        <v>2921</v>
      </c>
      <c r="D86" s="10">
        <v>1936</v>
      </c>
      <c r="E86" s="10" t="s">
        <v>25</v>
      </c>
      <c r="F86" s="10" t="s">
        <v>146</v>
      </c>
    </row>
    <row r="87" spans="2:9" ht="15" x14ac:dyDescent="0.35">
      <c r="B87" s="10">
        <v>2931</v>
      </c>
      <c r="D87" s="10">
        <v>1936</v>
      </c>
      <c r="E87" s="10" t="s">
        <v>25</v>
      </c>
      <c r="F87" s="10" t="s">
        <v>636</v>
      </c>
      <c r="I87" s="10" t="s">
        <v>3088</v>
      </c>
    </row>
    <row r="88" spans="2:9" ht="15" x14ac:dyDescent="0.35">
      <c r="B88" s="10">
        <v>2978</v>
      </c>
      <c r="D88" s="10">
        <v>1936</v>
      </c>
      <c r="E88" s="10" t="s">
        <v>16</v>
      </c>
      <c r="F88" s="10" t="s">
        <v>59</v>
      </c>
      <c r="H88" s="10" t="s">
        <v>3080</v>
      </c>
    </row>
    <row r="89" spans="2:9" ht="15" x14ac:dyDescent="0.35">
      <c r="B89" s="10">
        <v>3073</v>
      </c>
      <c r="D89" s="10">
        <v>1936</v>
      </c>
      <c r="E89" s="10" t="s">
        <v>25</v>
      </c>
      <c r="F89" s="10" t="s">
        <v>146</v>
      </c>
    </row>
    <row r="90" spans="2:9" ht="15" x14ac:dyDescent="0.35">
      <c r="B90" s="10">
        <v>3122</v>
      </c>
      <c r="D90" s="10">
        <v>1936</v>
      </c>
      <c r="E90" s="10" t="s">
        <v>25</v>
      </c>
      <c r="F90" s="10" t="s">
        <v>95</v>
      </c>
      <c r="H90" s="10" t="s">
        <v>82</v>
      </c>
    </row>
    <row r="91" spans="2:9" ht="15" x14ac:dyDescent="0.35">
      <c r="B91" s="10">
        <v>3125</v>
      </c>
      <c r="D91" s="10">
        <v>1936</v>
      </c>
      <c r="E91" s="10" t="s">
        <v>25</v>
      </c>
      <c r="F91" s="10" t="s">
        <v>95</v>
      </c>
      <c r="H91" s="10" t="s">
        <v>3070</v>
      </c>
    </row>
    <row r="92" spans="2:9" ht="15" x14ac:dyDescent="0.35">
      <c r="B92" s="10">
        <v>3256</v>
      </c>
      <c r="D92" s="10">
        <v>1936</v>
      </c>
      <c r="E92" s="10" t="s">
        <v>25</v>
      </c>
      <c r="F92" s="10" t="s">
        <v>146</v>
      </c>
      <c r="H92" s="10" t="s">
        <v>3076</v>
      </c>
    </row>
    <row r="93" spans="2:9" ht="15" x14ac:dyDescent="0.35">
      <c r="B93" s="10">
        <v>3311</v>
      </c>
      <c r="D93" s="10">
        <v>1936</v>
      </c>
      <c r="E93" s="10" t="s">
        <v>16</v>
      </c>
      <c r="F93" s="10" t="s">
        <v>59</v>
      </c>
      <c r="H93" s="10" t="s">
        <v>3064</v>
      </c>
    </row>
    <row r="94" spans="2:9" ht="15" x14ac:dyDescent="0.35">
      <c r="B94" s="10">
        <v>3312</v>
      </c>
      <c r="D94" s="10">
        <v>1936</v>
      </c>
      <c r="E94" s="10" t="s">
        <v>16</v>
      </c>
      <c r="F94" s="10" t="s">
        <v>59</v>
      </c>
    </row>
    <row r="95" spans="2:9" ht="15" x14ac:dyDescent="0.35">
      <c r="B95" s="10">
        <v>3317</v>
      </c>
      <c r="D95" s="10">
        <v>1936</v>
      </c>
      <c r="E95" s="10" t="s">
        <v>16</v>
      </c>
      <c r="F95" s="10" t="s">
        <v>59</v>
      </c>
    </row>
    <row r="96" spans="2:9" ht="15" x14ac:dyDescent="0.35">
      <c r="B96" s="10">
        <v>3323</v>
      </c>
      <c r="D96" s="10">
        <v>1936</v>
      </c>
      <c r="E96" s="10" t="s">
        <v>16</v>
      </c>
      <c r="F96" s="10" t="s">
        <v>59</v>
      </c>
    </row>
    <row r="97" spans="2:9" ht="15" x14ac:dyDescent="0.35">
      <c r="B97" s="10">
        <v>3368</v>
      </c>
      <c r="D97" s="10">
        <v>1936</v>
      </c>
      <c r="E97" s="10" t="s">
        <v>25</v>
      </c>
      <c r="F97" s="10" t="s">
        <v>146</v>
      </c>
    </row>
    <row r="98" spans="2:9" ht="15" x14ac:dyDescent="0.35">
      <c r="B98" s="10">
        <v>3400</v>
      </c>
      <c r="D98" s="10">
        <v>1936</v>
      </c>
      <c r="E98" s="10" t="s">
        <v>16</v>
      </c>
      <c r="F98" s="10" t="s">
        <v>59</v>
      </c>
      <c r="H98" s="10" t="s">
        <v>3080</v>
      </c>
    </row>
    <row r="99" spans="2:9" ht="15" x14ac:dyDescent="0.35">
      <c r="B99" s="10">
        <v>3416</v>
      </c>
      <c r="D99" s="10">
        <v>1936</v>
      </c>
      <c r="E99" s="10" t="s">
        <v>25</v>
      </c>
      <c r="F99" s="10" t="s">
        <v>146</v>
      </c>
      <c r="H99" s="10" t="s">
        <v>3064</v>
      </c>
    </row>
    <row r="100" spans="2:9" ht="15" x14ac:dyDescent="0.35">
      <c r="B100" s="10">
        <v>3417</v>
      </c>
      <c r="D100" s="10">
        <v>1936</v>
      </c>
      <c r="E100" s="10" t="s">
        <v>25</v>
      </c>
      <c r="F100" s="10" t="s">
        <v>146</v>
      </c>
    </row>
    <row r="101" spans="2:9" ht="15" x14ac:dyDescent="0.35">
      <c r="B101" s="10">
        <v>3432</v>
      </c>
      <c r="D101" s="10">
        <v>1936</v>
      </c>
      <c r="E101" s="10" t="s">
        <v>25</v>
      </c>
      <c r="F101" s="10" t="s">
        <v>146</v>
      </c>
    </row>
    <row r="102" spans="2:9" ht="15" x14ac:dyDescent="0.35">
      <c r="B102" s="10">
        <v>3535</v>
      </c>
      <c r="D102" s="10">
        <v>1936</v>
      </c>
      <c r="E102" s="10" t="s">
        <v>16</v>
      </c>
      <c r="F102" s="10" t="s">
        <v>59</v>
      </c>
      <c r="H102" s="10" t="s">
        <v>3080</v>
      </c>
    </row>
    <row r="103" spans="2:9" ht="15" x14ac:dyDescent="0.35">
      <c r="B103" s="10">
        <v>3600</v>
      </c>
      <c r="D103" s="10">
        <v>1937</v>
      </c>
    </row>
    <row r="104" spans="2:9" ht="15" x14ac:dyDescent="0.35">
      <c r="B104" s="10">
        <v>3609</v>
      </c>
      <c r="D104" s="10">
        <v>1937</v>
      </c>
      <c r="E104" s="10" t="s">
        <v>16</v>
      </c>
      <c r="F104" s="10" t="s">
        <v>59</v>
      </c>
      <c r="H104" s="10" t="s">
        <v>3069</v>
      </c>
    </row>
    <row r="105" spans="2:9" ht="15" x14ac:dyDescent="0.35">
      <c r="B105" s="10">
        <v>3699</v>
      </c>
      <c r="D105" s="10">
        <v>1937</v>
      </c>
      <c r="E105" s="10" t="s">
        <v>25</v>
      </c>
      <c r="F105" s="10" t="s">
        <v>221</v>
      </c>
      <c r="I105" s="10" t="s">
        <v>3089</v>
      </c>
    </row>
    <row r="106" spans="2:9" ht="15" x14ac:dyDescent="0.35">
      <c r="B106" s="10">
        <v>3724</v>
      </c>
      <c r="D106" s="10">
        <v>1937</v>
      </c>
      <c r="E106" s="10" t="s">
        <v>25</v>
      </c>
      <c r="F106" s="10" t="s">
        <v>221</v>
      </c>
    </row>
    <row r="107" spans="2:9" ht="15" x14ac:dyDescent="0.35">
      <c r="B107" s="10">
        <v>3812</v>
      </c>
      <c r="D107" s="10">
        <v>1937</v>
      </c>
      <c r="E107" s="10" t="s">
        <v>16</v>
      </c>
      <c r="F107" s="10" t="s">
        <v>59</v>
      </c>
    </row>
    <row r="108" spans="2:9" ht="15" x14ac:dyDescent="0.35">
      <c r="B108" s="10">
        <v>3835</v>
      </c>
      <c r="D108" s="10">
        <v>1937</v>
      </c>
      <c r="E108" s="10" t="s">
        <v>25</v>
      </c>
      <c r="F108" s="10" t="s">
        <v>221</v>
      </c>
    </row>
    <row r="109" spans="2:9" ht="15" x14ac:dyDescent="0.35">
      <c r="B109" s="10">
        <v>3867</v>
      </c>
      <c r="D109" s="10">
        <v>1937</v>
      </c>
      <c r="E109" s="10" t="s">
        <v>25</v>
      </c>
      <c r="F109" s="10" t="s">
        <v>146</v>
      </c>
    </row>
    <row r="110" spans="2:9" ht="15" x14ac:dyDescent="0.35">
      <c r="B110" s="10">
        <v>3924</v>
      </c>
      <c r="D110" s="10">
        <v>1937</v>
      </c>
      <c r="E110" s="10" t="s">
        <v>25</v>
      </c>
      <c r="F110" s="10" t="s">
        <v>221</v>
      </c>
    </row>
    <row r="111" spans="2:9" ht="15" x14ac:dyDescent="0.35">
      <c r="B111" s="10">
        <v>3927</v>
      </c>
      <c r="D111" s="10">
        <v>1937</v>
      </c>
      <c r="E111" s="10" t="s">
        <v>25</v>
      </c>
      <c r="F111" s="10" t="s">
        <v>146</v>
      </c>
      <c r="H111" s="10" t="s">
        <v>82</v>
      </c>
    </row>
    <row r="112" spans="2:9" ht="15" x14ac:dyDescent="0.35">
      <c r="B112" s="10">
        <v>3938</v>
      </c>
      <c r="D112" s="10">
        <v>1937</v>
      </c>
      <c r="E112" s="10" t="s">
        <v>25</v>
      </c>
      <c r="F112" s="10" t="s">
        <v>221</v>
      </c>
    </row>
    <row r="113" spans="2:9" ht="15" x14ac:dyDescent="0.35">
      <c r="B113" s="10">
        <v>3947</v>
      </c>
      <c r="D113" s="10">
        <v>1937</v>
      </c>
      <c r="E113" s="10" t="s">
        <v>25</v>
      </c>
      <c r="F113" s="10" t="s">
        <v>221</v>
      </c>
    </row>
    <row r="114" spans="2:9" ht="15" x14ac:dyDescent="0.35">
      <c r="B114" s="10">
        <v>3954</v>
      </c>
      <c r="D114" s="10">
        <v>1937</v>
      </c>
      <c r="E114" s="10" t="s">
        <v>25</v>
      </c>
      <c r="F114" s="10" t="s">
        <v>221</v>
      </c>
    </row>
    <row r="115" spans="2:9" ht="15" x14ac:dyDescent="0.35">
      <c r="B115" s="10">
        <v>3961</v>
      </c>
      <c r="D115" s="10">
        <v>1937</v>
      </c>
      <c r="E115" s="10" t="s">
        <v>25</v>
      </c>
      <c r="F115" s="10" t="s">
        <v>221</v>
      </c>
    </row>
    <row r="116" spans="2:9" ht="15" x14ac:dyDescent="0.35">
      <c r="B116" s="10">
        <v>4000</v>
      </c>
      <c r="D116" s="10">
        <v>1937</v>
      </c>
      <c r="E116" s="10" t="s">
        <v>25</v>
      </c>
      <c r="F116" s="10" t="s">
        <v>95</v>
      </c>
      <c r="H116" s="10" t="s">
        <v>82</v>
      </c>
    </row>
    <row r="117" spans="2:9" ht="15" x14ac:dyDescent="0.35">
      <c r="B117" s="10">
        <v>4052</v>
      </c>
      <c r="D117" s="10">
        <v>1937</v>
      </c>
      <c r="E117" s="10" t="s">
        <v>25</v>
      </c>
      <c r="F117" s="10" t="s">
        <v>186</v>
      </c>
      <c r="H117" s="10" t="s">
        <v>3069</v>
      </c>
    </row>
    <row r="118" spans="2:9" ht="15" x14ac:dyDescent="0.35">
      <c r="B118" s="10">
        <v>4095</v>
      </c>
      <c r="D118" s="10">
        <v>1937</v>
      </c>
      <c r="E118" s="10" t="s">
        <v>16</v>
      </c>
      <c r="F118" s="10" t="s">
        <v>221</v>
      </c>
      <c r="I118" s="10" t="s">
        <v>3090</v>
      </c>
    </row>
    <row r="119" spans="2:9" ht="15" x14ac:dyDescent="0.35">
      <c r="B119" s="10">
        <v>4137</v>
      </c>
      <c r="D119" s="10">
        <v>1937</v>
      </c>
      <c r="E119" s="10" t="s">
        <v>25</v>
      </c>
      <c r="F119" s="10" t="s">
        <v>146</v>
      </c>
    </row>
    <row r="120" spans="2:9" ht="17" x14ac:dyDescent="0.35">
      <c r="B120" s="10">
        <v>4192</v>
      </c>
      <c r="D120" s="10">
        <v>1937</v>
      </c>
      <c r="E120" s="10" t="s">
        <v>16</v>
      </c>
      <c r="F120" s="10" t="s">
        <v>3091</v>
      </c>
      <c r="H120" s="10" t="s">
        <v>3092</v>
      </c>
    </row>
    <row r="121" spans="2:9" ht="15" x14ac:dyDescent="0.35">
      <c r="B121" s="10">
        <v>4196</v>
      </c>
      <c r="D121" s="10">
        <v>1937</v>
      </c>
      <c r="E121" s="10" t="s">
        <v>16</v>
      </c>
      <c r="F121" s="10" t="s">
        <v>95</v>
      </c>
      <c r="H121" s="10" t="s">
        <v>3093</v>
      </c>
    </row>
    <row r="122" spans="2:9" ht="15" x14ac:dyDescent="0.35">
      <c r="B122" s="10">
        <v>4220</v>
      </c>
      <c r="D122" s="10">
        <v>1937</v>
      </c>
      <c r="E122" s="10" t="s">
        <v>25</v>
      </c>
      <c r="F122" s="10" t="s">
        <v>59</v>
      </c>
    </row>
    <row r="123" spans="2:9" ht="15" x14ac:dyDescent="0.35">
      <c r="B123" s="10">
        <v>4312</v>
      </c>
      <c r="D123" s="10">
        <v>1937</v>
      </c>
      <c r="E123" s="10" t="s">
        <v>16</v>
      </c>
      <c r="F123" s="10" t="s">
        <v>221</v>
      </c>
    </row>
    <row r="124" spans="2:9" ht="15" x14ac:dyDescent="0.35">
      <c r="B124" s="10">
        <v>4319</v>
      </c>
      <c r="D124" s="10">
        <v>1937</v>
      </c>
      <c r="E124" s="10" t="s">
        <v>25</v>
      </c>
      <c r="F124" s="10" t="s">
        <v>221</v>
      </c>
    </row>
    <row r="125" spans="2:9" ht="15" x14ac:dyDescent="0.35">
      <c r="B125" s="10">
        <v>4516</v>
      </c>
      <c r="D125" s="10">
        <v>1937</v>
      </c>
      <c r="E125" s="10" t="s">
        <v>16</v>
      </c>
      <c r="F125" s="10" t="s">
        <v>221</v>
      </c>
    </row>
    <row r="126" spans="2:9" ht="15" x14ac:dyDescent="0.35">
      <c r="B126" s="10">
        <v>4519</v>
      </c>
      <c r="D126" s="10">
        <v>1937</v>
      </c>
      <c r="E126" s="10" t="s">
        <v>25</v>
      </c>
      <c r="F126" s="10" t="s">
        <v>221</v>
      </c>
      <c r="I126" s="10" t="s">
        <v>3076</v>
      </c>
    </row>
    <row r="127" spans="2:9" ht="15" x14ac:dyDescent="0.35">
      <c r="B127" s="10">
        <v>4520</v>
      </c>
      <c r="D127" s="10">
        <v>1937</v>
      </c>
      <c r="E127" s="10" t="s">
        <v>16</v>
      </c>
      <c r="F127" s="10" t="s">
        <v>59</v>
      </c>
    </row>
    <row r="128" spans="2:9" ht="15" x14ac:dyDescent="0.35">
      <c r="B128" s="10">
        <v>4543</v>
      </c>
      <c r="D128" s="10">
        <v>1937</v>
      </c>
      <c r="E128" s="10" t="s">
        <v>25</v>
      </c>
      <c r="F128" s="10" t="s">
        <v>221</v>
      </c>
    </row>
    <row r="129" spans="2:9" ht="15" x14ac:dyDescent="0.35">
      <c r="B129" s="10">
        <v>4598</v>
      </c>
      <c r="D129" s="10">
        <v>1937</v>
      </c>
      <c r="E129" s="10" t="s">
        <v>2064</v>
      </c>
      <c r="F129" s="10" t="s">
        <v>3094</v>
      </c>
      <c r="I129" s="10" t="s">
        <v>3095</v>
      </c>
    </row>
    <row r="130" spans="2:9" ht="15" x14ac:dyDescent="0.35">
      <c r="B130" s="10">
        <v>4622</v>
      </c>
      <c r="D130" s="10">
        <v>1937</v>
      </c>
      <c r="E130" s="10" t="s">
        <v>16</v>
      </c>
      <c r="F130" s="10" t="s">
        <v>59</v>
      </c>
    </row>
    <row r="131" spans="2:9" ht="15" x14ac:dyDescent="0.35">
      <c r="B131" s="10">
        <v>4646</v>
      </c>
      <c r="D131" s="10">
        <v>1937</v>
      </c>
      <c r="E131" s="10" t="s">
        <v>16</v>
      </c>
      <c r="F131" s="10" t="s">
        <v>221</v>
      </c>
    </row>
    <row r="132" spans="2:9" ht="15" x14ac:dyDescent="0.35">
      <c r="B132" s="10">
        <v>4700</v>
      </c>
      <c r="D132" s="10">
        <v>1938</v>
      </c>
      <c r="E132" s="10" t="s">
        <v>3096</v>
      </c>
    </row>
    <row r="133" spans="2:9" ht="15" x14ac:dyDescent="0.35">
      <c r="E133" s="10" t="s">
        <v>3097</v>
      </c>
    </row>
    <row r="134" spans="2:9" ht="15" x14ac:dyDescent="0.35">
      <c r="E134" s="10" t="s">
        <v>3098</v>
      </c>
    </row>
    <row r="135" spans="2:9" ht="15" x14ac:dyDescent="0.35">
      <c r="E135" s="10" t="s">
        <v>3099</v>
      </c>
    </row>
    <row r="136" spans="2:9" ht="15" x14ac:dyDescent="0.35">
      <c r="B136" s="10">
        <v>4734</v>
      </c>
      <c r="D136" s="10">
        <v>1938</v>
      </c>
      <c r="E136" s="10" t="s">
        <v>25</v>
      </c>
      <c r="F136" s="10" t="s">
        <v>221</v>
      </c>
    </row>
    <row r="137" spans="2:9" ht="15" x14ac:dyDescent="0.35">
      <c r="B137" s="10">
        <v>4767</v>
      </c>
      <c r="D137" s="10">
        <v>1938</v>
      </c>
      <c r="E137" s="10" t="s">
        <v>25</v>
      </c>
      <c r="F137" s="10" t="s">
        <v>221</v>
      </c>
    </row>
    <row r="138" spans="2:9" ht="15" x14ac:dyDescent="0.35">
      <c r="B138" s="10">
        <v>4776</v>
      </c>
      <c r="D138" s="10">
        <v>1938</v>
      </c>
      <c r="E138" s="10" t="s">
        <v>25</v>
      </c>
      <c r="F138" s="10" t="s">
        <v>221</v>
      </c>
    </row>
    <row r="139" spans="2:9" ht="15" x14ac:dyDescent="0.35">
      <c r="B139" s="10">
        <v>4810</v>
      </c>
      <c r="D139" s="10">
        <v>1938</v>
      </c>
      <c r="E139" s="10" t="s">
        <v>25</v>
      </c>
      <c r="F139" s="10" t="s">
        <v>221</v>
      </c>
    </row>
    <row r="140" spans="2:9" ht="15" x14ac:dyDescent="0.35">
      <c r="B140" s="10">
        <v>4879</v>
      </c>
      <c r="D140" s="10">
        <v>1938</v>
      </c>
      <c r="E140" s="10" t="s">
        <v>25</v>
      </c>
      <c r="F140" s="10" t="s">
        <v>221</v>
      </c>
    </row>
    <row r="141" spans="2:9" ht="15" x14ac:dyDescent="0.35">
      <c r="B141" s="10">
        <v>4900</v>
      </c>
      <c r="D141" s="10">
        <v>1938</v>
      </c>
      <c r="E141" s="10" t="s">
        <v>16</v>
      </c>
      <c r="F141" s="10" t="s">
        <v>95</v>
      </c>
    </row>
    <row r="142" spans="2:9" ht="15" x14ac:dyDescent="0.35">
      <c r="B142" s="10">
        <v>4905</v>
      </c>
      <c r="D142" s="10">
        <v>1938</v>
      </c>
      <c r="E142" s="10" t="s">
        <v>25</v>
      </c>
      <c r="F142" s="10" t="s">
        <v>95</v>
      </c>
      <c r="H142" s="10" t="s">
        <v>3069</v>
      </c>
    </row>
    <row r="143" spans="2:9" ht="15" x14ac:dyDescent="0.35">
      <c r="B143" s="10">
        <v>4912</v>
      </c>
      <c r="D143" s="10">
        <v>1938</v>
      </c>
      <c r="E143" s="10" t="s">
        <v>16</v>
      </c>
      <c r="F143" s="10" t="s">
        <v>59</v>
      </c>
    </row>
    <row r="144" spans="2:9" ht="15" x14ac:dyDescent="0.35">
      <c r="B144" s="10">
        <v>5157</v>
      </c>
      <c r="D144" s="10">
        <v>1938</v>
      </c>
      <c r="E144" s="10" t="s">
        <v>16</v>
      </c>
      <c r="F144" s="10" t="s">
        <v>221</v>
      </c>
    </row>
    <row r="145" spans="2:9" ht="15" x14ac:dyDescent="0.35">
      <c r="B145" s="10">
        <v>5217</v>
      </c>
      <c r="D145" s="10">
        <v>1938</v>
      </c>
      <c r="E145" s="10" t="s">
        <v>25</v>
      </c>
      <c r="F145" s="10" t="s">
        <v>146</v>
      </c>
    </row>
    <row r="146" spans="2:9" ht="15" x14ac:dyDescent="0.35">
      <c r="B146" s="10">
        <v>5290</v>
      </c>
      <c r="D146" s="10">
        <v>1938</v>
      </c>
      <c r="E146" s="10" t="s">
        <v>16</v>
      </c>
      <c r="F146" s="10" t="s">
        <v>59</v>
      </c>
      <c r="H146" s="10" t="s">
        <v>3080</v>
      </c>
    </row>
    <row r="147" spans="2:9" ht="15" x14ac:dyDescent="0.35">
      <c r="B147" s="10">
        <v>5390</v>
      </c>
      <c r="D147" s="10">
        <v>1938</v>
      </c>
      <c r="E147" s="10" t="s">
        <v>25</v>
      </c>
      <c r="F147" s="10" t="s">
        <v>59</v>
      </c>
    </row>
    <row r="148" spans="2:9" ht="15" x14ac:dyDescent="0.35">
      <c r="B148" s="10">
        <v>5420</v>
      </c>
      <c r="D148" s="10">
        <v>1938</v>
      </c>
      <c r="E148" s="10" t="s">
        <v>25</v>
      </c>
      <c r="F148" s="10" t="s">
        <v>221</v>
      </c>
    </row>
    <row r="149" spans="2:9" ht="15" x14ac:dyDescent="0.35">
      <c r="B149" s="10">
        <v>5437</v>
      </c>
      <c r="D149" s="10">
        <v>1938</v>
      </c>
      <c r="E149" s="10" t="s">
        <v>16</v>
      </c>
      <c r="F149" s="10" t="s">
        <v>59</v>
      </c>
    </row>
    <row r="150" spans="2:9" ht="15" x14ac:dyDescent="0.35">
      <c r="B150" s="10">
        <v>5452</v>
      </c>
      <c r="D150" s="10">
        <v>1938</v>
      </c>
      <c r="E150" s="10" t="s">
        <v>16</v>
      </c>
      <c r="F150" s="10" t="s">
        <v>221</v>
      </c>
    </row>
    <row r="151" spans="2:9" ht="15" x14ac:dyDescent="0.35">
      <c r="B151" s="10">
        <v>5490</v>
      </c>
      <c r="D151" s="10">
        <v>1938</v>
      </c>
      <c r="E151" s="10" t="s">
        <v>25</v>
      </c>
      <c r="F151" s="10" t="s">
        <v>221</v>
      </c>
    </row>
    <row r="152" spans="2:9" ht="15" x14ac:dyDescent="0.35">
      <c r="B152" s="10">
        <v>5579</v>
      </c>
      <c r="D152" s="10">
        <v>1938</v>
      </c>
      <c r="E152" s="10" t="s">
        <v>25</v>
      </c>
      <c r="F152" s="10" t="s">
        <v>221</v>
      </c>
      <c r="I152" s="10" t="s">
        <v>3076</v>
      </c>
    </row>
    <row r="153" spans="2:9" ht="15" x14ac:dyDescent="0.35">
      <c r="B153" s="10">
        <v>5587</v>
      </c>
      <c r="D153" s="10">
        <v>1938</v>
      </c>
      <c r="E153" s="10" t="s">
        <v>16</v>
      </c>
      <c r="F153" s="10" t="s">
        <v>59</v>
      </c>
    </row>
    <row r="154" spans="2:9" ht="15" x14ac:dyDescent="0.35">
      <c r="B154" s="10">
        <v>5657</v>
      </c>
      <c r="D154" s="10">
        <v>1938</v>
      </c>
      <c r="E154" s="10" t="s">
        <v>16</v>
      </c>
      <c r="F154" s="10" t="s">
        <v>95</v>
      </c>
    </row>
    <row r="155" spans="2:9" ht="15" x14ac:dyDescent="0.35">
      <c r="B155" s="10">
        <v>5745</v>
      </c>
      <c r="D155" s="10">
        <v>1938</v>
      </c>
      <c r="E155" s="10" t="s">
        <v>16</v>
      </c>
      <c r="F155" s="10" t="s">
        <v>221</v>
      </c>
      <c r="I155" s="10" t="s">
        <v>3080</v>
      </c>
    </row>
    <row r="156" spans="2:9" ht="15" x14ac:dyDescent="0.35">
      <c r="B156" s="10">
        <v>5749</v>
      </c>
      <c r="D156" s="10">
        <v>1938</v>
      </c>
      <c r="E156" s="10" t="s">
        <v>25</v>
      </c>
      <c r="F156" s="10" t="s">
        <v>221</v>
      </c>
      <c r="I156" s="10" t="s">
        <v>3080</v>
      </c>
    </row>
    <row r="157" spans="2:9" ht="15" x14ac:dyDescent="0.35">
      <c r="B157" s="10">
        <v>5797</v>
      </c>
      <c r="D157" s="10">
        <v>1938</v>
      </c>
      <c r="E157" s="10" t="s">
        <v>25</v>
      </c>
      <c r="F157" s="10" t="s">
        <v>221</v>
      </c>
      <c r="I157" s="10" t="s">
        <v>3086</v>
      </c>
    </row>
    <row r="158" spans="2:9" ht="15" x14ac:dyDescent="0.35">
      <c r="B158" s="10">
        <v>5829</v>
      </c>
      <c r="D158" s="10">
        <v>1938</v>
      </c>
      <c r="E158" s="10" t="s">
        <v>25</v>
      </c>
      <c r="F158" s="10" t="s">
        <v>221</v>
      </c>
      <c r="I158" s="10" t="s">
        <v>3086</v>
      </c>
    </row>
    <row r="159" spans="2:9" ht="15" x14ac:dyDescent="0.35">
      <c r="B159" s="10">
        <v>5831</v>
      </c>
      <c r="D159" s="10">
        <v>1938</v>
      </c>
      <c r="E159" s="10" t="s">
        <v>25</v>
      </c>
      <c r="F159" s="10" t="s">
        <v>221</v>
      </c>
      <c r="I159" s="10" t="s">
        <v>3080</v>
      </c>
    </row>
    <row r="160" spans="2:9" ht="15" x14ac:dyDescent="0.35">
      <c r="B160" s="10">
        <v>5891</v>
      </c>
      <c r="D160" s="10">
        <v>1938</v>
      </c>
      <c r="E160" s="10" t="s">
        <v>25</v>
      </c>
      <c r="F160" s="10" t="s">
        <v>221</v>
      </c>
      <c r="I160" s="10" t="s">
        <v>3086</v>
      </c>
    </row>
    <row r="161" spans="2:9" ht="15" x14ac:dyDescent="0.35">
      <c r="B161" s="10">
        <v>5957</v>
      </c>
      <c r="D161" s="10">
        <v>1938</v>
      </c>
      <c r="E161" s="10" t="s">
        <v>16</v>
      </c>
      <c r="F161" s="10" t="s">
        <v>95</v>
      </c>
    </row>
    <row r="162" spans="2:9" ht="15" x14ac:dyDescent="0.35">
      <c r="B162" s="10">
        <v>6000</v>
      </c>
      <c r="D162" s="10">
        <v>1939</v>
      </c>
      <c r="E162" s="10" t="s">
        <v>3100</v>
      </c>
    </row>
    <row r="163" spans="2:9" ht="15" x14ac:dyDescent="0.35">
      <c r="E163" s="10" t="s">
        <v>3101</v>
      </c>
    </row>
    <row r="164" spans="2:9" ht="15" x14ac:dyDescent="0.35">
      <c r="B164" s="10">
        <v>6018</v>
      </c>
      <c r="D164" s="10">
        <v>1939</v>
      </c>
      <c r="E164" s="10" t="s">
        <v>16</v>
      </c>
      <c r="F164" s="10" t="s">
        <v>221</v>
      </c>
      <c r="I164" s="10" t="s">
        <v>3080</v>
      </c>
    </row>
    <row r="165" spans="2:9" ht="15" x14ac:dyDescent="0.35">
      <c r="B165" s="10">
        <v>6059</v>
      </c>
      <c r="D165" s="10">
        <v>1939</v>
      </c>
      <c r="E165" s="10" t="s">
        <v>25</v>
      </c>
      <c r="F165" s="10" t="s">
        <v>146</v>
      </c>
      <c r="H165" s="10" t="s">
        <v>3081</v>
      </c>
    </row>
    <row r="166" spans="2:9" ht="15" x14ac:dyDescent="0.35">
      <c r="B166" s="10">
        <v>6085</v>
      </c>
      <c r="D166" s="10">
        <v>1939</v>
      </c>
      <c r="E166" s="10" t="s">
        <v>25</v>
      </c>
      <c r="F166" s="10" t="s">
        <v>314</v>
      </c>
      <c r="G166" s="10" t="s">
        <v>3102</v>
      </c>
    </row>
    <row r="167" spans="2:9" ht="15" x14ac:dyDescent="0.35">
      <c r="B167" s="10">
        <v>6086</v>
      </c>
      <c r="D167" s="10">
        <v>1939</v>
      </c>
      <c r="E167" s="10" t="s">
        <v>25</v>
      </c>
      <c r="F167" s="10" t="s">
        <v>314</v>
      </c>
      <c r="G167" s="10" t="s">
        <v>3103</v>
      </c>
    </row>
    <row r="168" spans="2:9" ht="15" x14ac:dyDescent="0.35">
      <c r="B168" s="10">
        <v>6141</v>
      </c>
      <c r="D168" s="10">
        <v>1939</v>
      </c>
      <c r="E168" s="10" t="s">
        <v>16</v>
      </c>
      <c r="F168" s="10" t="s">
        <v>221</v>
      </c>
    </row>
    <row r="169" spans="2:9" ht="15" x14ac:dyDescent="0.35">
      <c r="B169" s="10">
        <v>6164</v>
      </c>
      <c r="D169" s="10">
        <v>1939</v>
      </c>
      <c r="E169" s="10" t="s">
        <v>25</v>
      </c>
      <c r="F169" s="10" t="s">
        <v>59</v>
      </c>
      <c r="H169" s="10" t="s">
        <v>3080</v>
      </c>
    </row>
    <row r="170" spans="2:9" ht="15" x14ac:dyDescent="0.35">
      <c r="B170" s="10">
        <v>6300</v>
      </c>
      <c r="D170" s="10">
        <v>1939</v>
      </c>
      <c r="E170" s="10" t="s">
        <v>25</v>
      </c>
      <c r="F170" s="10" t="s">
        <v>327</v>
      </c>
    </row>
    <row r="171" spans="2:9" ht="15" x14ac:dyDescent="0.35">
      <c r="B171" s="10">
        <v>6358</v>
      </c>
      <c r="D171" s="10">
        <v>1939</v>
      </c>
      <c r="E171" s="10" t="s">
        <v>16</v>
      </c>
      <c r="F171" s="10" t="s">
        <v>221</v>
      </c>
      <c r="I171" s="10" t="s">
        <v>3076</v>
      </c>
    </row>
    <row r="172" spans="2:9" ht="15" x14ac:dyDescent="0.35">
      <c r="B172" s="10">
        <v>6414</v>
      </c>
      <c r="D172" s="10">
        <v>1939</v>
      </c>
      <c r="E172" s="10" t="s">
        <v>25</v>
      </c>
      <c r="F172" s="10" t="s">
        <v>59</v>
      </c>
    </row>
    <row r="173" spans="2:9" ht="15" x14ac:dyDescent="0.35">
      <c r="B173" s="10">
        <v>6418</v>
      </c>
      <c r="D173" s="10">
        <v>1939</v>
      </c>
      <c r="E173" s="10" t="s">
        <v>25</v>
      </c>
      <c r="F173" s="10" t="s">
        <v>59</v>
      </c>
    </row>
    <row r="174" spans="2:9" ht="15" x14ac:dyDescent="0.35">
      <c r="B174" s="10">
        <v>6423</v>
      </c>
      <c r="D174" s="10">
        <v>1939</v>
      </c>
      <c r="E174" s="10" t="s">
        <v>25</v>
      </c>
      <c r="F174" s="10" t="s">
        <v>59</v>
      </c>
      <c r="H174" s="10" t="s">
        <v>3076</v>
      </c>
    </row>
    <row r="175" spans="2:9" ht="15" x14ac:dyDescent="0.35">
      <c r="B175" s="10">
        <v>6431</v>
      </c>
      <c r="D175" s="10">
        <v>1939</v>
      </c>
      <c r="E175" s="10" t="s">
        <v>25</v>
      </c>
      <c r="F175" s="10" t="s">
        <v>95</v>
      </c>
    </row>
    <row r="176" spans="2:9" ht="15" x14ac:dyDescent="0.35">
      <c r="B176" s="10">
        <v>6437</v>
      </c>
      <c r="D176" s="10">
        <v>1939</v>
      </c>
      <c r="E176" s="10" t="s">
        <v>16</v>
      </c>
      <c r="F176" s="10" t="s">
        <v>59</v>
      </c>
    </row>
    <row r="177" spans="2:9" ht="15" x14ac:dyDescent="0.35">
      <c r="B177" s="10">
        <v>6529</v>
      </c>
      <c r="D177" s="10">
        <v>1939</v>
      </c>
      <c r="E177" s="10" t="s">
        <v>16</v>
      </c>
      <c r="F177" s="10" t="s">
        <v>221</v>
      </c>
      <c r="I177" s="10" t="s">
        <v>3076</v>
      </c>
    </row>
    <row r="178" spans="2:9" ht="15" x14ac:dyDescent="0.35">
      <c r="B178" s="10">
        <v>6566</v>
      </c>
      <c r="D178" s="10">
        <v>1939</v>
      </c>
      <c r="E178" s="10" t="s">
        <v>16</v>
      </c>
      <c r="F178" s="10" t="s">
        <v>300</v>
      </c>
    </row>
    <row r="179" spans="2:9" ht="15" x14ac:dyDescent="0.35">
      <c r="B179" s="10">
        <v>6670</v>
      </c>
      <c r="D179" s="10">
        <v>1939</v>
      </c>
      <c r="E179" s="10" t="s">
        <v>16</v>
      </c>
      <c r="F179" s="10" t="s">
        <v>221</v>
      </c>
      <c r="I179" s="10" t="s">
        <v>3080</v>
      </c>
    </row>
    <row r="180" spans="2:9" ht="15" x14ac:dyDescent="0.35">
      <c r="B180" s="10">
        <v>6694</v>
      </c>
      <c r="D180" s="10">
        <v>1939</v>
      </c>
      <c r="E180" s="10" t="s">
        <v>25</v>
      </c>
      <c r="F180" s="10" t="s">
        <v>221</v>
      </c>
    </row>
    <row r="181" spans="2:9" ht="15" x14ac:dyDescent="0.35">
      <c r="B181" s="10">
        <v>6696</v>
      </c>
      <c r="D181" s="10">
        <v>1939</v>
      </c>
      <c r="E181" s="10" t="s">
        <v>25</v>
      </c>
      <c r="F181" s="10" t="s">
        <v>221</v>
      </c>
    </row>
    <row r="182" spans="2:9" ht="15" x14ac:dyDescent="0.35">
      <c r="B182" s="10">
        <v>6709</v>
      </c>
      <c r="D182" s="10">
        <v>1939</v>
      </c>
      <c r="E182" s="10" t="s">
        <v>16</v>
      </c>
      <c r="F182" s="10" t="s">
        <v>327</v>
      </c>
    </row>
    <row r="183" spans="2:9" ht="15" x14ac:dyDescent="0.35">
      <c r="B183" s="10">
        <v>6880</v>
      </c>
      <c r="D183" s="10">
        <v>1939</v>
      </c>
      <c r="E183" s="10" t="s">
        <v>25</v>
      </c>
      <c r="F183" s="10" t="s">
        <v>221</v>
      </c>
    </row>
    <row r="184" spans="2:9" ht="15" x14ac:dyDescent="0.35">
      <c r="B184" s="10">
        <v>6919</v>
      </c>
      <c r="D184" s="10">
        <v>1939</v>
      </c>
      <c r="E184" s="10" t="s">
        <v>25</v>
      </c>
      <c r="F184" s="10" t="s">
        <v>327</v>
      </c>
    </row>
    <row r="185" spans="2:9" ht="15" x14ac:dyDescent="0.35">
      <c r="B185" s="10">
        <v>6937</v>
      </c>
      <c r="D185" s="10">
        <v>1939</v>
      </c>
      <c r="E185" s="10" t="s">
        <v>16</v>
      </c>
      <c r="F185" s="10" t="s">
        <v>221</v>
      </c>
      <c r="I185" s="10" t="s">
        <v>3064</v>
      </c>
    </row>
    <row r="186" spans="2:9" ht="15" x14ac:dyDescent="0.35">
      <c r="B186" s="10">
        <v>6946</v>
      </c>
      <c r="D186" s="10">
        <v>1939</v>
      </c>
      <c r="E186" s="10" t="s">
        <v>16</v>
      </c>
      <c r="F186" s="10" t="s">
        <v>221</v>
      </c>
    </row>
    <row r="187" spans="2:9" ht="15" x14ac:dyDescent="0.35">
      <c r="B187" s="10">
        <v>7027</v>
      </c>
      <c r="D187" s="10">
        <v>1939</v>
      </c>
      <c r="E187" s="10" t="s">
        <v>16</v>
      </c>
      <c r="F187" s="10" t="s">
        <v>327</v>
      </c>
      <c r="H187" s="10" t="s">
        <v>3076</v>
      </c>
    </row>
    <row r="188" spans="2:9" ht="15" x14ac:dyDescent="0.35">
      <c r="B188" s="10">
        <v>7135</v>
      </c>
      <c r="D188" s="10">
        <v>1939</v>
      </c>
      <c r="E188" s="10" t="s">
        <v>25</v>
      </c>
      <c r="F188" s="10" t="s">
        <v>327</v>
      </c>
      <c r="H188" s="10" t="s">
        <v>3104</v>
      </c>
    </row>
    <row r="189" spans="2:9" ht="15" x14ac:dyDescent="0.35">
      <c r="B189" s="10">
        <v>7157</v>
      </c>
      <c r="D189" s="10">
        <v>1939</v>
      </c>
      <c r="E189" s="10" t="s">
        <v>25</v>
      </c>
      <c r="F189" s="10" t="s">
        <v>186</v>
      </c>
    </row>
    <row r="190" spans="2:9" ht="15" x14ac:dyDescent="0.35">
      <c r="B190" s="10">
        <v>7315</v>
      </c>
      <c r="D190" s="10">
        <v>1939</v>
      </c>
      <c r="E190" s="10" t="s">
        <v>16</v>
      </c>
      <c r="F190" s="10" t="s">
        <v>221</v>
      </c>
    </row>
    <row r="191" spans="2:9" ht="15" x14ac:dyDescent="0.35">
      <c r="B191" s="10">
        <v>7355</v>
      </c>
      <c r="D191" s="10">
        <v>1939</v>
      </c>
      <c r="E191" s="10" t="s">
        <v>16</v>
      </c>
      <c r="F191" s="10" t="s">
        <v>221</v>
      </c>
    </row>
    <row r="192" spans="2:9" ht="15" x14ac:dyDescent="0.35">
      <c r="B192" s="10">
        <v>7500</v>
      </c>
      <c r="D192" s="10">
        <v>1940</v>
      </c>
    </row>
    <row r="193" spans="2:8" ht="15" x14ac:dyDescent="0.35">
      <c r="B193" s="10">
        <v>7514</v>
      </c>
      <c r="D193" s="10">
        <v>1940</v>
      </c>
      <c r="E193" s="10" t="s">
        <v>25</v>
      </c>
      <c r="F193" s="10" t="s">
        <v>314</v>
      </c>
      <c r="G193" s="10" t="s">
        <v>3105</v>
      </c>
    </row>
    <row r="194" spans="2:8" ht="15" x14ac:dyDescent="0.35">
      <c r="B194" s="10">
        <v>7537</v>
      </c>
      <c r="D194" s="10">
        <v>1940</v>
      </c>
      <c r="E194" s="10" t="s">
        <v>25</v>
      </c>
      <c r="F194" s="10" t="s">
        <v>221</v>
      </c>
    </row>
    <row r="195" spans="2:8" ht="15" x14ac:dyDescent="0.35">
      <c r="B195" s="10">
        <v>7543</v>
      </c>
      <c r="D195" s="10">
        <v>1940</v>
      </c>
      <c r="E195" s="10" t="s">
        <v>25</v>
      </c>
      <c r="F195" s="10" t="s">
        <v>221</v>
      </c>
    </row>
    <row r="196" spans="2:8" ht="15" x14ac:dyDescent="0.35">
      <c r="B196" s="10">
        <v>7549</v>
      </c>
      <c r="D196" s="10">
        <v>1940</v>
      </c>
      <c r="E196" s="10" t="s">
        <v>25</v>
      </c>
      <c r="F196" s="10" t="s">
        <v>221</v>
      </c>
    </row>
    <row r="197" spans="2:8" ht="15" x14ac:dyDescent="0.35">
      <c r="B197" s="10">
        <v>7575</v>
      </c>
      <c r="D197" s="10">
        <v>1940</v>
      </c>
      <c r="E197" s="10" t="s">
        <v>25</v>
      </c>
      <c r="F197" s="10" t="s">
        <v>3106</v>
      </c>
      <c r="G197" s="10" t="s">
        <v>3107</v>
      </c>
    </row>
    <row r="198" spans="2:8" ht="15" x14ac:dyDescent="0.35">
      <c r="B198" s="10">
        <v>7650</v>
      </c>
      <c r="D198" s="10">
        <v>1940</v>
      </c>
      <c r="E198" s="10" t="s">
        <v>25</v>
      </c>
      <c r="F198" s="10" t="s">
        <v>314</v>
      </c>
    </row>
    <row r="199" spans="2:8" ht="15" x14ac:dyDescent="0.35">
      <c r="B199" s="10">
        <v>7653</v>
      </c>
      <c r="D199" s="10">
        <v>1940</v>
      </c>
      <c r="E199" s="10" t="s">
        <v>25</v>
      </c>
      <c r="F199" s="10" t="s">
        <v>314</v>
      </c>
    </row>
    <row r="200" spans="2:8" ht="15" x14ac:dyDescent="0.35">
      <c r="B200" s="10">
        <v>7746</v>
      </c>
      <c r="D200" s="10">
        <v>1940</v>
      </c>
      <c r="E200" s="10" t="s">
        <v>25</v>
      </c>
      <c r="F200" s="10" t="s">
        <v>221</v>
      </c>
    </row>
    <row r="201" spans="2:8" ht="15" x14ac:dyDescent="0.35">
      <c r="B201" s="10">
        <v>7937</v>
      </c>
      <c r="D201" s="10">
        <v>1940</v>
      </c>
      <c r="E201" s="10" t="s">
        <v>25</v>
      </c>
      <c r="F201" s="10" t="s">
        <v>186</v>
      </c>
      <c r="H201" s="10" t="s">
        <v>3081</v>
      </c>
    </row>
    <row r="202" spans="2:8" ht="15" x14ac:dyDescent="0.35">
      <c r="B202" s="10">
        <v>7954</v>
      </c>
      <c r="D202" s="10">
        <v>1940</v>
      </c>
      <c r="E202" s="10" t="s">
        <v>16</v>
      </c>
      <c r="F202" s="10" t="s">
        <v>314</v>
      </c>
    </row>
    <row r="203" spans="2:8" ht="15" x14ac:dyDescent="0.35">
      <c r="B203" s="10">
        <v>7968</v>
      </c>
      <c r="D203" s="10">
        <v>1940</v>
      </c>
      <c r="E203" s="10" t="s">
        <v>25</v>
      </c>
      <c r="F203" s="10" t="s">
        <v>186</v>
      </c>
    </row>
    <row r="204" spans="2:8" ht="15" x14ac:dyDescent="0.35">
      <c r="B204" s="10">
        <v>8116</v>
      </c>
      <c r="D204" s="10">
        <v>1940</v>
      </c>
      <c r="E204" s="10" t="s">
        <v>25</v>
      </c>
      <c r="F204" s="10" t="s">
        <v>221</v>
      </c>
    </row>
    <row r="205" spans="2:8" ht="15" x14ac:dyDescent="0.35">
      <c r="B205" s="10">
        <v>8275</v>
      </c>
      <c r="D205" s="10">
        <v>1940</v>
      </c>
      <c r="E205" s="10" t="s">
        <v>25</v>
      </c>
      <c r="F205" s="10" t="s">
        <v>221</v>
      </c>
    </row>
    <row r="206" spans="2:8" ht="15" x14ac:dyDescent="0.35">
      <c r="B206" s="10">
        <v>8279</v>
      </c>
      <c r="D206" s="10">
        <v>1940</v>
      </c>
      <c r="E206" s="10" t="s">
        <v>25</v>
      </c>
      <c r="F206" s="10" t="s">
        <v>221</v>
      </c>
    </row>
    <row r="207" spans="2:8" ht="15" x14ac:dyDescent="0.35">
      <c r="B207" s="10">
        <v>8298</v>
      </c>
      <c r="D207" s="10">
        <v>1940</v>
      </c>
      <c r="E207" s="10" t="s">
        <v>16</v>
      </c>
      <c r="F207" s="10" t="s">
        <v>314</v>
      </c>
    </row>
    <row r="208" spans="2:8" ht="15" x14ac:dyDescent="0.35">
      <c r="B208" s="10">
        <v>8323</v>
      </c>
      <c r="D208" s="10">
        <v>1940</v>
      </c>
      <c r="E208" s="10" t="s">
        <v>16</v>
      </c>
      <c r="F208" s="10" t="s">
        <v>221</v>
      </c>
    </row>
    <row r="209" spans="2:7" ht="15" x14ac:dyDescent="0.35">
      <c r="B209" s="10">
        <v>8385</v>
      </c>
      <c r="D209" s="10">
        <v>1940</v>
      </c>
      <c r="E209" s="10" t="s">
        <v>25</v>
      </c>
      <c r="F209" s="10" t="s">
        <v>314</v>
      </c>
    </row>
    <row r="210" spans="2:7" ht="15" x14ac:dyDescent="0.35">
      <c r="B210" s="10">
        <v>8463</v>
      </c>
      <c r="D210" s="10">
        <v>1940</v>
      </c>
      <c r="E210" s="10" t="s">
        <v>25</v>
      </c>
      <c r="F210" s="10" t="s">
        <v>186</v>
      </c>
    </row>
    <row r="211" spans="2:7" ht="15" x14ac:dyDescent="0.35">
      <c r="B211" s="10">
        <v>8494</v>
      </c>
      <c r="D211" s="10">
        <v>1940</v>
      </c>
      <c r="E211" s="10" t="s">
        <v>25</v>
      </c>
      <c r="F211" s="10" t="s">
        <v>221</v>
      </c>
    </row>
    <row r="212" spans="2:7" ht="15" x14ac:dyDescent="0.35">
      <c r="B212" s="10">
        <v>8538</v>
      </c>
      <c r="D212" s="10">
        <v>1940</v>
      </c>
      <c r="E212" s="10" t="s">
        <v>25</v>
      </c>
      <c r="F212" s="10" t="s">
        <v>186</v>
      </c>
    </row>
    <row r="213" spans="2:7" ht="15" x14ac:dyDescent="0.35">
      <c r="B213" s="10">
        <v>8600</v>
      </c>
      <c r="D213" s="10">
        <v>1940</v>
      </c>
      <c r="E213" s="10" t="s">
        <v>25</v>
      </c>
      <c r="F213" s="10" t="s">
        <v>327</v>
      </c>
    </row>
    <row r="214" spans="2:7" ht="15" x14ac:dyDescent="0.35">
      <c r="B214" s="10">
        <v>8616</v>
      </c>
      <c r="D214" s="10">
        <v>1940</v>
      </c>
      <c r="E214" s="10" t="s">
        <v>16</v>
      </c>
      <c r="F214" s="10" t="s">
        <v>314</v>
      </c>
      <c r="G214" s="10" t="s">
        <v>3076</v>
      </c>
    </row>
    <row r="215" spans="2:7" ht="15" x14ac:dyDescent="0.35">
      <c r="B215" s="10">
        <v>8627</v>
      </c>
      <c r="D215" s="10">
        <v>1940</v>
      </c>
      <c r="E215" s="10" t="s">
        <v>16</v>
      </c>
      <c r="F215" s="10" t="s">
        <v>314</v>
      </c>
      <c r="G215" s="10" t="s">
        <v>3081</v>
      </c>
    </row>
    <row r="216" spans="2:7" ht="15" x14ac:dyDescent="0.35">
      <c r="B216" s="10">
        <v>8678</v>
      </c>
      <c r="D216" s="10">
        <v>1940</v>
      </c>
      <c r="E216" s="10" t="s">
        <v>25</v>
      </c>
      <c r="F216" s="10" t="s">
        <v>327</v>
      </c>
    </row>
    <row r="217" spans="2:7" ht="15" x14ac:dyDescent="0.35">
      <c r="B217" s="10">
        <v>8763</v>
      </c>
      <c r="D217" s="10">
        <v>1940</v>
      </c>
      <c r="E217" s="10" t="s">
        <v>25</v>
      </c>
      <c r="F217" s="10" t="s">
        <v>221</v>
      </c>
    </row>
    <row r="218" spans="2:7" ht="15" x14ac:dyDescent="0.35">
      <c r="B218" s="10">
        <v>8850</v>
      </c>
      <c r="D218" s="10">
        <v>1941</v>
      </c>
      <c r="E218" s="10" t="s">
        <v>3108</v>
      </c>
    </row>
    <row r="219" spans="2:7" ht="15" x14ac:dyDescent="0.35">
      <c r="B219" s="10">
        <v>8880</v>
      </c>
      <c r="D219" s="10">
        <v>1941</v>
      </c>
      <c r="E219" s="10" t="s">
        <v>16</v>
      </c>
      <c r="F219" s="10" t="s">
        <v>221</v>
      </c>
    </row>
    <row r="220" spans="2:7" ht="15" x14ac:dyDescent="0.35">
      <c r="B220" s="10">
        <v>8916</v>
      </c>
      <c r="D220" s="10">
        <v>1941</v>
      </c>
      <c r="E220" s="10" t="s">
        <v>16</v>
      </c>
      <c r="F220" s="10" t="s">
        <v>327</v>
      </c>
    </row>
    <row r="221" spans="2:7" ht="15" x14ac:dyDescent="0.35">
      <c r="B221" s="10">
        <v>9019</v>
      </c>
      <c r="D221" s="10">
        <v>1941</v>
      </c>
      <c r="E221" s="10" t="s">
        <v>25</v>
      </c>
      <c r="F221" s="10" t="s">
        <v>314</v>
      </c>
    </row>
    <row r="222" spans="2:7" ht="15" x14ac:dyDescent="0.35">
      <c r="B222" s="10">
        <v>9027</v>
      </c>
      <c r="D222" s="10">
        <v>1941</v>
      </c>
      <c r="E222" s="10" t="s">
        <v>25</v>
      </c>
      <c r="F222" s="10" t="s">
        <v>314</v>
      </c>
    </row>
    <row r="223" spans="2:7" ht="15" x14ac:dyDescent="0.35">
      <c r="B223" s="10">
        <v>9159</v>
      </c>
      <c r="D223" s="10">
        <v>1941</v>
      </c>
      <c r="E223" s="10" t="s">
        <v>16</v>
      </c>
      <c r="F223" s="10" t="s">
        <v>221</v>
      </c>
    </row>
    <row r="224" spans="2:7" ht="15" x14ac:dyDescent="0.35">
      <c r="B224" s="10">
        <v>9168</v>
      </c>
      <c r="D224" s="10">
        <v>1941</v>
      </c>
      <c r="E224" s="10" t="s">
        <v>16</v>
      </c>
      <c r="F224" s="10" t="s">
        <v>221</v>
      </c>
    </row>
    <row r="225" spans="2:8" ht="15" x14ac:dyDescent="0.35">
      <c r="B225" s="10">
        <v>9206</v>
      </c>
      <c r="D225" s="10">
        <v>1941</v>
      </c>
      <c r="E225" s="10" t="s">
        <v>25</v>
      </c>
      <c r="F225" s="10" t="s">
        <v>327</v>
      </c>
    </row>
    <row r="226" spans="2:8" ht="15" x14ac:dyDescent="0.35">
      <c r="B226" s="10">
        <v>9207</v>
      </c>
      <c r="D226" s="10">
        <v>1941</v>
      </c>
      <c r="E226" s="10" t="s">
        <v>25</v>
      </c>
      <c r="F226" s="10" t="s">
        <v>327</v>
      </c>
    </row>
    <row r="227" spans="2:8" ht="15" x14ac:dyDescent="0.35">
      <c r="B227" s="10">
        <v>9217</v>
      </c>
      <c r="D227" s="10">
        <v>1941</v>
      </c>
      <c r="E227" s="10" t="s">
        <v>25</v>
      </c>
      <c r="F227" s="10" t="s">
        <v>327</v>
      </c>
    </row>
    <row r="228" spans="2:8" ht="15" x14ac:dyDescent="0.35">
      <c r="B228" s="10">
        <v>9276</v>
      </c>
      <c r="D228" s="10">
        <v>1941</v>
      </c>
      <c r="E228" s="10" t="s">
        <v>25</v>
      </c>
      <c r="F228" s="10" t="s">
        <v>314</v>
      </c>
    </row>
    <row r="229" spans="2:8" ht="15" x14ac:dyDescent="0.35">
      <c r="B229" s="10">
        <v>9303</v>
      </c>
      <c r="D229" s="10">
        <v>1941</v>
      </c>
      <c r="E229" s="10" t="s">
        <v>25</v>
      </c>
      <c r="F229" s="10" t="s">
        <v>221</v>
      </c>
    </row>
    <row r="230" spans="2:8" ht="15" x14ac:dyDescent="0.35">
      <c r="B230" s="10">
        <v>9320</v>
      </c>
      <c r="D230" s="10">
        <v>1941</v>
      </c>
      <c r="E230" s="10" t="s">
        <v>25</v>
      </c>
      <c r="F230" s="10" t="s">
        <v>221</v>
      </c>
    </row>
    <row r="231" spans="2:8" ht="15" x14ac:dyDescent="0.35">
      <c r="B231" s="10">
        <v>9341</v>
      </c>
      <c r="D231" s="10">
        <v>1941</v>
      </c>
      <c r="E231" s="10" t="s">
        <v>16</v>
      </c>
      <c r="F231" s="10" t="s">
        <v>221</v>
      </c>
    </row>
    <row r="232" spans="2:8" ht="15" x14ac:dyDescent="0.35">
      <c r="B232" s="10">
        <v>9585</v>
      </c>
      <c r="D232" s="10">
        <v>1941</v>
      </c>
      <c r="E232" s="10" t="s">
        <v>16</v>
      </c>
      <c r="F232" s="10" t="s">
        <v>186</v>
      </c>
    </row>
    <row r="233" spans="2:8" ht="15" x14ac:dyDescent="0.35">
      <c r="B233" s="10">
        <v>9603</v>
      </c>
      <c r="D233" s="10">
        <v>1941</v>
      </c>
      <c r="E233" s="10" t="s">
        <v>16</v>
      </c>
      <c r="F233" s="10" t="s">
        <v>314</v>
      </c>
    </row>
    <row r="234" spans="2:8" ht="15" x14ac:dyDescent="0.35">
      <c r="B234" s="10">
        <v>9616</v>
      </c>
      <c r="D234" s="10">
        <v>1941</v>
      </c>
      <c r="E234" s="10" t="s">
        <v>16</v>
      </c>
      <c r="F234" s="10" t="s">
        <v>314</v>
      </c>
    </row>
    <row r="235" spans="2:8" ht="15" x14ac:dyDescent="0.35">
      <c r="B235" s="10">
        <v>9626</v>
      </c>
      <c r="D235" s="10">
        <v>1941</v>
      </c>
      <c r="E235" s="10" t="s">
        <v>25</v>
      </c>
      <c r="F235" s="10" t="s">
        <v>186</v>
      </c>
    </row>
    <row r="236" spans="2:8" ht="15" x14ac:dyDescent="0.35">
      <c r="B236" s="10">
        <v>9692</v>
      </c>
      <c r="D236" s="10">
        <v>1941</v>
      </c>
      <c r="E236" s="10" t="s">
        <v>25</v>
      </c>
      <c r="F236" s="10" t="s">
        <v>59</v>
      </c>
    </row>
    <row r="237" spans="2:8" ht="15" x14ac:dyDescent="0.35">
      <c r="B237" s="10">
        <v>9820</v>
      </c>
      <c r="D237" s="10">
        <v>1941</v>
      </c>
      <c r="E237" s="10" t="s">
        <v>16</v>
      </c>
      <c r="F237" s="10" t="s">
        <v>327</v>
      </c>
    </row>
    <row r="238" spans="2:8" ht="15" x14ac:dyDescent="0.35">
      <c r="B238" s="10">
        <v>9999</v>
      </c>
      <c r="D238" s="10">
        <v>1941</v>
      </c>
      <c r="E238" s="10" t="s">
        <v>25</v>
      </c>
      <c r="F238" s="10" t="s">
        <v>327</v>
      </c>
    </row>
    <row r="239" spans="2:8" ht="15" x14ac:dyDescent="0.35">
      <c r="B239" s="10">
        <v>10001</v>
      </c>
      <c r="D239" s="10">
        <v>1941</v>
      </c>
      <c r="E239" s="10" t="s">
        <v>16</v>
      </c>
      <c r="F239" s="10" t="s">
        <v>327</v>
      </c>
      <c r="H239" s="10" t="s">
        <v>3081</v>
      </c>
    </row>
    <row r="240" spans="2:8" ht="15" x14ac:dyDescent="0.35">
      <c r="B240" s="10">
        <v>10011</v>
      </c>
      <c r="D240" s="10">
        <v>1941</v>
      </c>
      <c r="E240" s="10" t="s">
        <v>25</v>
      </c>
      <c r="F240" s="10" t="s">
        <v>327</v>
      </c>
    </row>
    <row r="241" spans="2:9" ht="15" x14ac:dyDescent="0.35">
      <c r="B241" s="10">
        <v>10112</v>
      </c>
      <c r="D241" s="10">
        <v>1941</v>
      </c>
      <c r="E241" s="10" t="s">
        <v>25</v>
      </c>
      <c r="F241" s="10" t="s">
        <v>221</v>
      </c>
      <c r="I241" s="10" t="s">
        <v>3081</v>
      </c>
    </row>
    <row r="242" spans="2:9" ht="15" x14ac:dyDescent="0.35">
      <c r="B242" s="10">
        <v>10175</v>
      </c>
      <c r="D242" s="10">
        <v>1941</v>
      </c>
      <c r="E242" s="10" t="s">
        <v>25</v>
      </c>
      <c r="F242" s="10" t="s">
        <v>221</v>
      </c>
    </row>
    <row r="243" spans="2:9" ht="15" x14ac:dyDescent="0.35">
      <c r="B243" s="10">
        <v>10209</v>
      </c>
      <c r="D243" s="10">
        <v>1941</v>
      </c>
      <c r="E243" s="10" t="s">
        <v>25</v>
      </c>
      <c r="F243" s="10" t="s">
        <v>327</v>
      </c>
      <c r="H243" s="10" t="s">
        <v>3064</v>
      </c>
    </row>
    <row r="244" spans="2:9" ht="15" x14ac:dyDescent="0.35">
      <c r="B244" s="10">
        <v>10231</v>
      </c>
      <c r="D244" s="10">
        <v>1941</v>
      </c>
      <c r="E244" s="10" t="s">
        <v>25</v>
      </c>
      <c r="F244" s="10" t="s">
        <v>327</v>
      </c>
    </row>
    <row r="245" spans="2:9" ht="15" x14ac:dyDescent="0.35">
      <c r="B245" s="10">
        <v>10355</v>
      </c>
      <c r="D245" s="10">
        <v>1941</v>
      </c>
      <c r="E245" s="10" t="s">
        <v>16</v>
      </c>
      <c r="F245" s="10" t="s">
        <v>221</v>
      </c>
    </row>
    <row r="246" spans="2:9" ht="15" x14ac:dyDescent="0.35">
      <c r="B246" s="10">
        <v>10370</v>
      </c>
      <c r="D246" s="10">
        <v>1941</v>
      </c>
      <c r="E246" s="10" t="s">
        <v>16</v>
      </c>
      <c r="F246" s="10" t="s">
        <v>221</v>
      </c>
    </row>
    <row r="247" spans="2:9" ht="15" x14ac:dyDescent="0.35">
      <c r="B247" s="10">
        <v>10417</v>
      </c>
      <c r="D247" s="10">
        <v>1941</v>
      </c>
      <c r="E247" s="10" t="s">
        <v>16</v>
      </c>
      <c r="F247" s="10" t="s">
        <v>221</v>
      </c>
    </row>
    <row r="248" spans="2:9" ht="15" x14ac:dyDescent="0.35">
      <c r="B248" s="10">
        <v>10437</v>
      </c>
      <c r="D248" s="10">
        <v>1941</v>
      </c>
      <c r="E248" s="10" t="s">
        <v>16</v>
      </c>
      <c r="F248" s="10" t="s">
        <v>186</v>
      </c>
      <c r="H248" s="10" t="s">
        <v>3081</v>
      </c>
    </row>
    <row r="249" spans="2:9" ht="15" x14ac:dyDescent="0.35">
      <c r="B249" s="10">
        <v>10455</v>
      </c>
      <c r="D249" s="10">
        <v>1941</v>
      </c>
      <c r="E249" s="10" t="s">
        <v>16</v>
      </c>
      <c r="F249" s="10" t="s">
        <v>221</v>
      </c>
    </row>
    <row r="250" spans="2:9" ht="15" x14ac:dyDescent="0.35">
      <c r="B250" s="10">
        <v>10522</v>
      </c>
      <c r="D250" s="10">
        <v>1941</v>
      </c>
      <c r="E250" s="10" t="s">
        <v>25</v>
      </c>
      <c r="F250" s="10" t="s">
        <v>327</v>
      </c>
    </row>
    <row r="251" spans="2:9" ht="15" x14ac:dyDescent="0.35">
      <c r="B251" s="10">
        <v>10541</v>
      </c>
      <c r="D251" s="10">
        <v>1941</v>
      </c>
      <c r="E251" s="10" t="s">
        <v>16</v>
      </c>
      <c r="F251" s="10" t="s">
        <v>327</v>
      </c>
      <c r="H251" s="10" t="s">
        <v>3109</v>
      </c>
    </row>
    <row r="252" spans="2:9" ht="15" x14ac:dyDescent="0.35">
      <c r="B252" s="10">
        <v>10591</v>
      </c>
      <c r="D252" s="10">
        <v>1941</v>
      </c>
      <c r="E252" s="10" t="s">
        <v>25</v>
      </c>
      <c r="F252" s="10" t="s">
        <v>314</v>
      </c>
    </row>
    <row r="253" spans="2:9" ht="15" x14ac:dyDescent="0.35">
      <c r="B253" s="10">
        <v>10629</v>
      </c>
      <c r="D253" s="10">
        <v>1941</v>
      </c>
      <c r="E253" s="10" t="s">
        <v>25</v>
      </c>
      <c r="F253" s="10" t="s">
        <v>327</v>
      </c>
    </row>
    <row r="254" spans="2:9" ht="15" x14ac:dyDescent="0.35">
      <c r="B254" s="10">
        <v>10663</v>
      </c>
      <c r="D254" s="10">
        <v>1941</v>
      </c>
      <c r="E254" s="10" t="s">
        <v>16</v>
      </c>
      <c r="F254" s="10" t="s">
        <v>327</v>
      </c>
    </row>
    <row r="255" spans="2:9" ht="15" x14ac:dyDescent="0.35">
      <c r="B255" s="10">
        <v>10672</v>
      </c>
      <c r="D255" s="10">
        <v>1941</v>
      </c>
      <c r="E255" s="10" t="s">
        <v>25</v>
      </c>
      <c r="F255" s="10" t="s">
        <v>327</v>
      </c>
      <c r="H255" s="10" t="s">
        <v>3076</v>
      </c>
    </row>
    <row r="256" spans="2:9" ht="15" x14ac:dyDescent="0.35">
      <c r="B256" s="10">
        <v>10686</v>
      </c>
      <c r="D256" s="10">
        <v>1941</v>
      </c>
      <c r="E256" s="10" t="s">
        <v>25</v>
      </c>
      <c r="F256" s="10" t="s">
        <v>221</v>
      </c>
    </row>
    <row r="257" spans="2:9" ht="15" x14ac:dyDescent="0.35">
      <c r="B257" s="10">
        <v>10872</v>
      </c>
      <c r="D257" s="10">
        <v>1941</v>
      </c>
      <c r="E257" s="10" t="s">
        <v>25</v>
      </c>
      <c r="F257" s="10" t="s">
        <v>327</v>
      </c>
      <c r="H257" s="10" t="s">
        <v>3076</v>
      </c>
    </row>
    <row r="258" spans="2:9" ht="15" x14ac:dyDescent="0.35">
      <c r="B258" s="10">
        <v>10965</v>
      </c>
      <c r="D258" s="10">
        <v>1941</v>
      </c>
      <c r="E258" s="10" t="s">
        <v>25</v>
      </c>
      <c r="F258" s="10" t="s">
        <v>221</v>
      </c>
    </row>
    <row r="259" spans="2:9" ht="15" x14ac:dyDescent="0.35">
      <c r="B259" s="10">
        <v>11059</v>
      </c>
      <c r="D259" s="10">
        <v>1941</v>
      </c>
      <c r="E259" s="10" t="s">
        <v>25</v>
      </c>
      <c r="F259" s="10" t="s">
        <v>221</v>
      </c>
    </row>
    <row r="260" spans="2:9" ht="15" x14ac:dyDescent="0.35">
      <c r="B260" s="10">
        <v>11061</v>
      </c>
      <c r="D260" s="10">
        <v>1941</v>
      </c>
      <c r="E260" s="10" t="s">
        <v>25</v>
      </c>
      <c r="F260" s="10" t="s">
        <v>221</v>
      </c>
      <c r="I260" s="10" t="s">
        <v>3064</v>
      </c>
    </row>
    <row r="261" spans="2:9" ht="15" x14ac:dyDescent="0.35">
      <c r="B261" s="10">
        <v>11080</v>
      </c>
      <c r="D261" s="10">
        <v>1941</v>
      </c>
      <c r="E261" s="10" t="s">
        <v>25</v>
      </c>
      <c r="F261" s="10" t="s">
        <v>221</v>
      </c>
    </row>
    <row r="262" spans="2:9" ht="15" x14ac:dyDescent="0.35">
      <c r="B262" s="10">
        <v>11135</v>
      </c>
      <c r="D262" s="10">
        <v>1941</v>
      </c>
      <c r="E262" s="10" t="s">
        <v>25</v>
      </c>
      <c r="F262" s="10" t="s">
        <v>221</v>
      </c>
    </row>
    <row r="263" spans="2:9" ht="15" x14ac:dyDescent="0.35">
      <c r="B263" s="10">
        <v>11141</v>
      </c>
      <c r="D263" s="10">
        <v>1941</v>
      </c>
      <c r="E263" s="10" t="s">
        <v>25</v>
      </c>
      <c r="F263" s="10" t="s">
        <v>221</v>
      </c>
    </row>
    <row r="264" spans="2:9" ht="15" x14ac:dyDescent="0.35">
      <c r="B264" s="10">
        <v>11181</v>
      </c>
      <c r="D264" s="10">
        <v>1941</v>
      </c>
      <c r="E264" s="10" t="s">
        <v>16</v>
      </c>
      <c r="F264" s="10" t="s">
        <v>221</v>
      </c>
    </row>
    <row r="265" spans="2:9" ht="15" x14ac:dyDescent="0.35">
      <c r="B265" s="10">
        <v>11219</v>
      </c>
      <c r="D265" s="10">
        <v>1941</v>
      </c>
      <c r="E265" s="10" t="s">
        <v>25</v>
      </c>
      <c r="F265" s="10" t="s">
        <v>221</v>
      </c>
    </row>
    <row r="266" spans="2:9" ht="15" x14ac:dyDescent="0.35">
      <c r="B266" s="10">
        <v>11236</v>
      </c>
      <c r="D266" s="10">
        <v>1941</v>
      </c>
      <c r="E266" s="10" t="s">
        <v>3110</v>
      </c>
      <c r="F266" s="10" t="s">
        <v>15</v>
      </c>
      <c r="H266" s="10" t="s">
        <v>3111</v>
      </c>
    </row>
    <row r="267" spans="2:9" ht="15" x14ac:dyDescent="0.35">
      <c r="B267" s="10">
        <v>11356</v>
      </c>
      <c r="D267" s="10">
        <v>1941</v>
      </c>
      <c r="E267" s="10" t="s">
        <v>25</v>
      </c>
      <c r="F267" s="10" t="s">
        <v>221</v>
      </c>
    </row>
    <row r="268" spans="2:9" ht="15" x14ac:dyDescent="0.35">
      <c r="B268" s="10">
        <v>11722</v>
      </c>
      <c r="D268" s="10">
        <v>1941</v>
      </c>
      <c r="E268" s="10" t="s">
        <v>16</v>
      </c>
      <c r="F268" s="10" t="s">
        <v>186</v>
      </c>
    </row>
    <row r="269" spans="2:9" ht="15" x14ac:dyDescent="0.35">
      <c r="B269" s="10">
        <v>11892</v>
      </c>
      <c r="D269" s="10">
        <v>1941</v>
      </c>
      <c r="E269" s="10" t="s">
        <v>25</v>
      </c>
      <c r="F269" s="10" t="s">
        <v>221</v>
      </c>
    </row>
    <row r="270" spans="2:9" ht="15" x14ac:dyDescent="0.35">
      <c r="B270" s="10">
        <v>11900</v>
      </c>
      <c r="D270" s="10">
        <v>1941</v>
      </c>
      <c r="E270" s="10" t="s">
        <v>25</v>
      </c>
      <c r="F270" s="10" t="s">
        <v>221</v>
      </c>
    </row>
    <row r="271" spans="2:9" ht="15" x14ac:dyDescent="0.35">
      <c r="B271" s="10">
        <v>11907</v>
      </c>
      <c r="D271" s="10">
        <v>1941</v>
      </c>
      <c r="E271" s="10" t="s">
        <v>25</v>
      </c>
      <c r="F271" s="10" t="s">
        <v>221</v>
      </c>
    </row>
    <row r="272" spans="2:9" ht="15" x14ac:dyDescent="0.35">
      <c r="B272" s="10">
        <v>12125</v>
      </c>
      <c r="D272" s="10">
        <v>1942</v>
      </c>
      <c r="E272" s="10" t="s">
        <v>3112</v>
      </c>
    </row>
    <row r="273" spans="2:9" ht="15" x14ac:dyDescent="0.35">
      <c r="B273" s="10">
        <v>12234</v>
      </c>
      <c r="D273" s="10">
        <v>1942</v>
      </c>
      <c r="E273" s="10" t="s">
        <v>25</v>
      </c>
      <c r="F273" s="10" t="s">
        <v>186</v>
      </c>
      <c r="H273" s="10" t="s">
        <v>3080</v>
      </c>
    </row>
    <row r="274" spans="2:9" ht="15" x14ac:dyDescent="0.35">
      <c r="B274" s="10">
        <v>12295</v>
      </c>
      <c r="D274" s="10">
        <v>1942</v>
      </c>
      <c r="E274" s="10" t="s">
        <v>25</v>
      </c>
      <c r="F274" s="10" t="s">
        <v>186</v>
      </c>
      <c r="H274" s="10" t="s">
        <v>3064</v>
      </c>
    </row>
    <row r="275" spans="2:9" ht="15" x14ac:dyDescent="0.35">
      <c r="B275" s="10">
        <v>12561</v>
      </c>
      <c r="D275" s="10">
        <v>1942</v>
      </c>
      <c r="E275" s="10" t="s">
        <v>25</v>
      </c>
      <c r="F275" s="10" t="s">
        <v>186</v>
      </c>
    </row>
    <row r="276" spans="2:9" ht="15" x14ac:dyDescent="0.35">
      <c r="B276" s="10">
        <v>12565</v>
      </c>
      <c r="D276" s="10">
        <v>1942</v>
      </c>
      <c r="E276" s="10" t="s">
        <v>25</v>
      </c>
      <c r="F276" s="10" t="s">
        <v>186</v>
      </c>
    </row>
    <row r="277" spans="2:9" ht="15" x14ac:dyDescent="0.35">
      <c r="B277" s="10">
        <v>12656</v>
      </c>
      <c r="D277" s="10">
        <v>1942</v>
      </c>
      <c r="E277" s="10" t="s">
        <v>25</v>
      </c>
      <c r="F277" s="10" t="s">
        <v>186</v>
      </c>
    </row>
    <row r="278" spans="2:9" ht="15" x14ac:dyDescent="0.35">
      <c r="B278" s="10">
        <v>12736</v>
      </c>
      <c r="D278" s="10">
        <v>1942</v>
      </c>
      <c r="E278" s="10" t="s">
        <v>25</v>
      </c>
      <c r="F278" s="10" t="s">
        <v>186</v>
      </c>
    </row>
    <row r="279" spans="2:9" ht="15" x14ac:dyDescent="0.35">
      <c r="B279" s="10">
        <v>12740</v>
      </c>
      <c r="D279" s="10">
        <v>1942</v>
      </c>
      <c r="E279" s="10" t="s">
        <v>25</v>
      </c>
      <c r="F279" s="10" t="s">
        <v>186</v>
      </c>
      <c r="H279" s="10" t="s">
        <v>3076</v>
      </c>
    </row>
    <row r="280" spans="2:9" ht="15" x14ac:dyDescent="0.35">
      <c r="B280" s="10">
        <v>12848</v>
      </c>
      <c r="D280" s="10">
        <v>1942</v>
      </c>
      <c r="E280" s="10" t="s">
        <v>25</v>
      </c>
      <c r="F280" s="10" t="s">
        <v>186</v>
      </c>
    </row>
    <row r="281" spans="2:9" ht="15" x14ac:dyDescent="0.35">
      <c r="B281" s="10">
        <v>13028</v>
      </c>
      <c r="D281" s="10">
        <v>1942</v>
      </c>
      <c r="E281" s="10" t="s">
        <v>25</v>
      </c>
      <c r="F281" s="10" t="s">
        <v>221</v>
      </c>
    </row>
    <row r="282" spans="2:9" ht="15" x14ac:dyDescent="0.35">
      <c r="B282" s="10">
        <v>13031</v>
      </c>
      <c r="D282" s="10">
        <v>1942</v>
      </c>
      <c r="E282" s="10" t="s">
        <v>25</v>
      </c>
      <c r="F282" s="10" t="s">
        <v>221</v>
      </c>
    </row>
    <row r="283" spans="2:9" ht="15" x14ac:dyDescent="0.35">
      <c r="B283" s="10">
        <v>13145</v>
      </c>
      <c r="D283" s="10">
        <v>1942</v>
      </c>
      <c r="E283" s="10" t="s">
        <v>25</v>
      </c>
      <c r="F283" s="10" t="s">
        <v>221</v>
      </c>
    </row>
    <row r="284" spans="2:9" ht="15" x14ac:dyDescent="0.35">
      <c r="B284" s="10">
        <v>13239</v>
      </c>
      <c r="D284" s="10">
        <v>1942</v>
      </c>
      <c r="E284" s="10" t="s">
        <v>25</v>
      </c>
      <c r="F284" s="10" t="s">
        <v>221</v>
      </c>
      <c r="I284" s="10" t="s">
        <v>3076</v>
      </c>
    </row>
    <row r="285" spans="2:9" ht="15" x14ac:dyDescent="0.35">
      <c r="B285" s="10">
        <v>13373</v>
      </c>
      <c r="D285" s="10">
        <v>1942</v>
      </c>
      <c r="E285" s="10" t="s">
        <v>25</v>
      </c>
      <c r="F285" s="10" t="s">
        <v>221</v>
      </c>
    </row>
    <row r="286" spans="2:9" ht="15" x14ac:dyDescent="0.35">
      <c r="B286" s="10">
        <v>13560</v>
      </c>
      <c r="D286" s="10">
        <v>1942</v>
      </c>
      <c r="E286" s="10" t="s">
        <v>25</v>
      </c>
      <c r="F286" s="10" t="s">
        <v>221</v>
      </c>
      <c r="I286" s="10" t="s">
        <v>3113</v>
      </c>
    </row>
    <row r="287" spans="2:9" ht="15" x14ac:dyDescent="0.35">
      <c r="B287" s="10">
        <v>13825</v>
      </c>
      <c r="D287" s="10">
        <v>1942</v>
      </c>
      <c r="E287" s="10" t="s">
        <v>25</v>
      </c>
      <c r="F287" s="10" t="s">
        <v>221</v>
      </c>
    </row>
    <row r="288" spans="2:9" ht="15" x14ac:dyDescent="0.35">
      <c r="B288" s="10">
        <v>13941</v>
      </c>
      <c r="D288" s="10">
        <v>1942</v>
      </c>
      <c r="E288" s="10" t="s">
        <v>16</v>
      </c>
      <c r="F288" s="10" t="s">
        <v>314</v>
      </c>
      <c r="G288" s="10" t="s">
        <v>3076</v>
      </c>
    </row>
    <row r="289" spans="2:6" ht="15" x14ac:dyDescent="0.35">
      <c r="B289" s="10">
        <v>14007</v>
      </c>
      <c r="D289" s="10">
        <v>1942</v>
      </c>
      <c r="E289" s="10" t="s">
        <v>16</v>
      </c>
      <c r="F289" s="10" t="s">
        <v>314</v>
      </c>
    </row>
    <row r="290" spans="2:6" ht="15" x14ac:dyDescent="0.35">
      <c r="B290" s="10">
        <v>14041</v>
      </c>
      <c r="D290" s="10">
        <v>1942</v>
      </c>
      <c r="E290" s="10" t="s">
        <v>16</v>
      </c>
      <c r="F290" s="10" t="s">
        <v>314</v>
      </c>
    </row>
    <row r="291" spans="2:6" ht="15" x14ac:dyDescent="0.35">
      <c r="B291" s="10">
        <v>14097</v>
      </c>
      <c r="D291" s="10">
        <v>1942</v>
      </c>
      <c r="E291" s="10" t="s">
        <v>16</v>
      </c>
      <c r="F291" s="10" t="s">
        <v>314</v>
      </c>
    </row>
    <row r="292" spans="2:6" ht="15" x14ac:dyDescent="0.35">
      <c r="B292" s="10">
        <v>14325</v>
      </c>
      <c r="D292" s="10">
        <v>1943</v>
      </c>
    </row>
    <row r="293" spans="2:6" ht="15" x14ac:dyDescent="0.35">
      <c r="B293" s="10">
        <v>14389</v>
      </c>
      <c r="D293" s="10">
        <v>1943</v>
      </c>
      <c r="E293" s="10" t="s">
        <v>25</v>
      </c>
      <c r="F293" s="10" t="s">
        <v>221</v>
      </c>
    </row>
    <row r="294" spans="2:6" ht="15" x14ac:dyDescent="0.35">
      <c r="B294" s="10">
        <v>14719</v>
      </c>
      <c r="D294" s="10">
        <v>1943</v>
      </c>
      <c r="E294" s="10" t="s">
        <v>25</v>
      </c>
      <c r="F294" s="10" t="s">
        <v>221</v>
      </c>
    </row>
    <row r="295" spans="2:6" ht="15" x14ac:dyDescent="0.35">
      <c r="B295" s="10">
        <v>14800</v>
      </c>
      <c r="D295" s="10">
        <v>1944</v>
      </c>
    </row>
    <row r="296" spans="2:6" ht="15" x14ac:dyDescent="0.35">
      <c r="B296" s="10">
        <v>15049</v>
      </c>
      <c r="D296" s="10">
        <v>1944</v>
      </c>
      <c r="E296" s="10" t="s">
        <v>25</v>
      </c>
      <c r="F296" s="10" t="s">
        <v>186</v>
      </c>
    </row>
    <row r="297" spans="2:6" ht="15" x14ac:dyDescent="0.35">
      <c r="B297" s="10">
        <v>15275</v>
      </c>
      <c r="D297" s="10">
        <v>1945</v>
      </c>
    </row>
    <row r="298" spans="2:6" ht="15" x14ac:dyDescent="0.35">
      <c r="B298" s="10">
        <v>15418</v>
      </c>
      <c r="D298" s="10">
        <v>1945</v>
      </c>
      <c r="E298" s="10" t="s">
        <v>25</v>
      </c>
      <c r="F298" s="10" t="s">
        <v>221</v>
      </c>
    </row>
    <row r="299" spans="2:6" ht="15" x14ac:dyDescent="0.35">
      <c r="B299" s="10">
        <v>15427</v>
      </c>
      <c r="D299" s="10">
        <v>1945</v>
      </c>
      <c r="E299" s="10" t="s">
        <v>25</v>
      </c>
      <c r="F299" s="10" t="s">
        <v>221</v>
      </c>
    </row>
    <row r="300" spans="2:6" ht="15" x14ac:dyDescent="0.35">
      <c r="B300" s="10">
        <v>15640</v>
      </c>
      <c r="D300" s="10">
        <v>1945</v>
      </c>
      <c r="E300" s="10" t="s">
        <v>25</v>
      </c>
      <c r="F300" s="10" t="s">
        <v>221</v>
      </c>
    </row>
    <row r="301" spans="2:6" ht="15" x14ac:dyDescent="0.35">
      <c r="B301" s="10">
        <v>15720</v>
      </c>
      <c r="D301" s="10">
        <v>1945</v>
      </c>
      <c r="E301" s="10" t="s">
        <v>25</v>
      </c>
      <c r="F301" s="10" t="s">
        <v>221</v>
      </c>
    </row>
    <row r="302" spans="2:6" ht="15" x14ac:dyDescent="0.35">
      <c r="B302" s="10">
        <v>15750</v>
      </c>
      <c r="D302" s="10">
        <v>1946</v>
      </c>
    </row>
    <row r="303" spans="2:6" ht="15" x14ac:dyDescent="0.35">
      <c r="B303" s="10">
        <v>15904</v>
      </c>
      <c r="D303" s="10">
        <v>1946</v>
      </c>
      <c r="E303" s="10" t="s">
        <v>25</v>
      </c>
      <c r="F303" s="10" t="s">
        <v>221</v>
      </c>
    </row>
    <row r="304" spans="2:6" ht="15" x14ac:dyDescent="0.35">
      <c r="B304" s="10">
        <v>15916</v>
      </c>
      <c r="D304" s="10">
        <v>1946</v>
      </c>
      <c r="E304" s="10" t="s">
        <v>25</v>
      </c>
      <c r="F304" s="10" t="s">
        <v>221</v>
      </c>
    </row>
    <row r="305" spans="2:9" ht="15" x14ac:dyDescent="0.35">
      <c r="B305" s="10">
        <v>15952</v>
      </c>
      <c r="D305" s="10">
        <v>1946</v>
      </c>
      <c r="E305" s="10" t="s">
        <v>25</v>
      </c>
      <c r="F305" s="10" t="s">
        <v>221</v>
      </c>
    </row>
    <row r="306" spans="2:9" ht="15" x14ac:dyDescent="0.35">
      <c r="B306" s="10">
        <v>15960</v>
      </c>
      <c r="D306" s="10">
        <v>1946</v>
      </c>
      <c r="E306" s="10" t="s">
        <v>25</v>
      </c>
      <c r="F306" s="10" t="s">
        <v>221</v>
      </c>
    </row>
    <row r="307" spans="2:9" ht="15" x14ac:dyDescent="0.35">
      <c r="B307" s="10">
        <v>15977</v>
      </c>
      <c r="D307" s="10">
        <v>1946</v>
      </c>
      <c r="E307" s="10" t="s">
        <v>25</v>
      </c>
      <c r="F307" s="10" t="s">
        <v>221</v>
      </c>
    </row>
    <row r="308" spans="2:9" ht="15" x14ac:dyDescent="0.35">
      <c r="B308" s="10">
        <v>16072</v>
      </c>
      <c r="D308" s="10">
        <v>1946</v>
      </c>
      <c r="E308" s="10" t="s">
        <v>25</v>
      </c>
      <c r="F308" s="10" t="s">
        <v>221</v>
      </c>
    </row>
    <row r="309" spans="2:9" ht="15" x14ac:dyDescent="0.35">
      <c r="B309" s="10">
        <v>16134</v>
      </c>
      <c r="D309" s="10">
        <v>1946</v>
      </c>
      <c r="E309" s="10" t="s">
        <v>25</v>
      </c>
      <c r="F309" s="10" t="s">
        <v>221</v>
      </c>
    </row>
    <row r="310" spans="2:9" ht="15" x14ac:dyDescent="0.35">
      <c r="B310" s="10">
        <v>16171</v>
      </c>
      <c r="D310" s="10">
        <v>1946</v>
      </c>
      <c r="E310" s="10" t="s">
        <v>25</v>
      </c>
      <c r="F310" s="10" t="s">
        <v>221</v>
      </c>
    </row>
    <row r="311" spans="2:9" ht="15" x14ac:dyDescent="0.35">
      <c r="B311" s="10">
        <v>16172</v>
      </c>
      <c r="D311" s="10">
        <v>1946</v>
      </c>
      <c r="E311" s="10" t="s">
        <v>25</v>
      </c>
      <c r="F311" s="10" t="s">
        <v>221</v>
      </c>
    </row>
    <row r="312" spans="2:9" ht="15" x14ac:dyDescent="0.35">
      <c r="B312" s="10">
        <v>16173</v>
      </c>
      <c r="D312" s="10">
        <v>1946</v>
      </c>
      <c r="E312" s="10" t="s">
        <v>25</v>
      </c>
      <c r="F312" s="10" t="s">
        <v>221</v>
      </c>
    </row>
    <row r="313" spans="2:9" ht="15" x14ac:dyDescent="0.35">
      <c r="B313" s="10">
        <v>16319</v>
      </c>
      <c r="D313" s="10">
        <v>1946</v>
      </c>
      <c r="E313" s="10" t="s">
        <v>25</v>
      </c>
      <c r="F313" s="10" t="s">
        <v>221</v>
      </c>
    </row>
    <row r="314" spans="2:9" ht="15" x14ac:dyDescent="0.35">
      <c r="B314" s="10">
        <v>16368</v>
      </c>
      <c r="D314" s="10">
        <v>1946</v>
      </c>
      <c r="E314" s="10" t="s">
        <v>25</v>
      </c>
      <c r="F314" s="10" t="s">
        <v>221</v>
      </c>
      <c r="I314" s="10" t="s">
        <v>3076</v>
      </c>
    </row>
    <row r="315" spans="2:9" ht="15" x14ac:dyDescent="0.35">
      <c r="B315" s="10">
        <v>16415</v>
      </c>
      <c r="D315" s="10">
        <v>1946</v>
      </c>
      <c r="E315" s="10" t="s">
        <v>25</v>
      </c>
      <c r="F315" s="10" t="s">
        <v>221</v>
      </c>
    </row>
    <row r="316" spans="2:9" ht="15" x14ac:dyDescent="0.35">
      <c r="B316" s="10">
        <v>16423</v>
      </c>
      <c r="D316" s="10">
        <v>1946</v>
      </c>
      <c r="E316" s="10" t="s">
        <v>25</v>
      </c>
      <c r="F316" s="10" t="s">
        <v>221</v>
      </c>
    </row>
    <row r="317" spans="2:9" ht="15" x14ac:dyDescent="0.35">
      <c r="B317" s="10">
        <v>16475</v>
      </c>
      <c r="D317" s="10">
        <v>1946</v>
      </c>
      <c r="E317" s="10" t="s">
        <v>25</v>
      </c>
      <c r="F317" s="10" t="s">
        <v>221</v>
      </c>
    </row>
    <row r="318" spans="2:9" ht="15" x14ac:dyDescent="0.35">
      <c r="B318" s="10">
        <v>16713</v>
      </c>
      <c r="D318" s="10">
        <v>1946</v>
      </c>
      <c r="E318" s="10" t="s">
        <v>25</v>
      </c>
      <c r="F318" s="10" t="s">
        <v>221</v>
      </c>
    </row>
    <row r="319" spans="2:9" ht="15" x14ac:dyDescent="0.35">
      <c r="B319" s="10">
        <v>16850</v>
      </c>
      <c r="D319" s="10">
        <v>1946</v>
      </c>
      <c r="E319" s="10" t="s">
        <v>25</v>
      </c>
      <c r="F319" s="10" t="s">
        <v>221</v>
      </c>
    </row>
    <row r="320" spans="2:9" ht="15" x14ac:dyDescent="0.35">
      <c r="B320" s="10">
        <v>16937</v>
      </c>
      <c r="D320" s="10">
        <v>1946</v>
      </c>
      <c r="E320" s="10" t="s">
        <v>16</v>
      </c>
      <c r="F320" s="10" t="s">
        <v>221</v>
      </c>
    </row>
    <row r="321" spans="2:9" ht="15" x14ac:dyDescent="0.35">
      <c r="B321" s="10">
        <v>16955</v>
      </c>
      <c r="D321" s="10">
        <v>1946</v>
      </c>
      <c r="E321" s="10" t="s">
        <v>25</v>
      </c>
      <c r="F321" s="10" t="s">
        <v>186</v>
      </c>
    </row>
    <row r="322" spans="2:9" ht="15" x14ac:dyDescent="0.35">
      <c r="B322" s="10">
        <v>16966</v>
      </c>
      <c r="D322" s="10">
        <v>1946</v>
      </c>
      <c r="E322" s="10" t="s">
        <v>16</v>
      </c>
      <c r="F322" s="10" t="s">
        <v>314</v>
      </c>
    </row>
    <row r="323" spans="2:9" ht="15" x14ac:dyDescent="0.35">
      <c r="B323" s="10">
        <v>17038</v>
      </c>
      <c r="D323" s="10">
        <v>1946</v>
      </c>
      <c r="E323" s="10" t="s">
        <v>25</v>
      </c>
      <c r="F323" s="10" t="s">
        <v>221</v>
      </c>
    </row>
    <row r="324" spans="2:9" ht="15" x14ac:dyDescent="0.35">
      <c r="B324" s="10">
        <v>17067</v>
      </c>
      <c r="D324" s="10">
        <v>1946</v>
      </c>
      <c r="E324" s="10" t="s">
        <v>25</v>
      </c>
      <c r="F324" s="10" t="s">
        <v>221</v>
      </c>
      <c r="I324" s="10" t="s">
        <v>3081</v>
      </c>
    </row>
    <row r="325" spans="2:9" ht="15" x14ac:dyDescent="0.35">
      <c r="B325" s="10">
        <v>17088</v>
      </c>
      <c r="D325" s="10">
        <v>1946</v>
      </c>
      <c r="E325" s="10" t="s">
        <v>25</v>
      </c>
      <c r="F325" s="10" t="s">
        <v>221</v>
      </c>
    </row>
    <row r="326" spans="2:9" ht="15" x14ac:dyDescent="0.35">
      <c r="B326" s="10">
        <v>17250</v>
      </c>
      <c r="D326" s="10">
        <v>1947</v>
      </c>
      <c r="E326" s="10" t="s">
        <v>3114</v>
      </c>
    </row>
    <row r="327" spans="2:9" ht="15" x14ac:dyDescent="0.35">
      <c r="E327" s="10" t="s">
        <v>3115</v>
      </c>
    </row>
    <row r="328" spans="2:9" ht="15" x14ac:dyDescent="0.35">
      <c r="B328" s="10">
        <v>17269</v>
      </c>
      <c r="D328" s="10">
        <v>1947</v>
      </c>
      <c r="E328" s="10" t="s">
        <v>25</v>
      </c>
      <c r="F328" s="10" t="s">
        <v>186</v>
      </c>
    </row>
    <row r="329" spans="2:9" ht="15" x14ac:dyDescent="0.35">
      <c r="B329" s="10">
        <v>17318</v>
      </c>
      <c r="D329" s="10">
        <v>1947</v>
      </c>
      <c r="E329" s="10" t="s">
        <v>25</v>
      </c>
      <c r="F329" s="10" t="s">
        <v>186</v>
      </c>
    </row>
    <row r="330" spans="2:9" ht="15" x14ac:dyDescent="0.35">
      <c r="B330" s="10">
        <v>17330</v>
      </c>
      <c r="D330" s="10">
        <v>1947</v>
      </c>
      <c r="E330" s="10" t="s">
        <v>25</v>
      </c>
      <c r="F330" s="10" t="s">
        <v>186</v>
      </c>
    </row>
    <row r="331" spans="2:9" ht="15" x14ac:dyDescent="0.35">
      <c r="B331" s="10">
        <v>17344</v>
      </c>
      <c r="D331" s="10">
        <v>1947</v>
      </c>
      <c r="E331" s="10" t="s">
        <v>25</v>
      </c>
      <c r="F331" s="10" t="s">
        <v>221</v>
      </c>
    </row>
    <row r="332" spans="2:9" ht="15" x14ac:dyDescent="0.35">
      <c r="B332" s="10">
        <v>17555</v>
      </c>
      <c r="D332" s="10">
        <v>1947</v>
      </c>
      <c r="E332" s="10" t="s">
        <v>25</v>
      </c>
      <c r="F332" s="10" t="s">
        <v>186</v>
      </c>
    </row>
    <row r="333" spans="2:9" ht="15" x14ac:dyDescent="0.35">
      <c r="B333" s="10">
        <v>17558</v>
      </c>
      <c r="D333" s="10">
        <v>1947</v>
      </c>
      <c r="E333" s="10" t="s">
        <v>25</v>
      </c>
      <c r="F333" s="10" t="s">
        <v>186</v>
      </c>
      <c r="H333" s="10" t="s">
        <v>3064</v>
      </c>
    </row>
    <row r="334" spans="2:9" ht="15" x14ac:dyDescent="0.35">
      <c r="B334" s="10">
        <v>17568</v>
      </c>
      <c r="D334" s="10">
        <v>1947</v>
      </c>
      <c r="E334" s="10" t="s">
        <v>25</v>
      </c>
      <c r="F334" s="10" t="s">
        <v>186</v>
      </c>
    </row>
    <row r="335" spans="2:9" ht="15" x14ac:dyDescent="0.35">
      <c r="B335" s="10">
        <v>17617</v>
      </c>
      <c r="D335" s="10">
        <v>1947</v>
      </c>
      <c r="E335" s="10" t="s">
        <v>25</v>
      </c>
      <c r="F335" s="10" t="s">
        <v>186</v>
      </c>
    </row>
    <row r="336" spans="2:9" ht="15" x14ac:dyDescent="0.35">
      <c r="B336" s="10">
        <v>17773</v>
      </c>
      <c r="D336" s="10">
        <v>1947</v>
      </c>
      <c r="E336" s="10" t="s">
        <v>25</v>
      </c>
      <c r="F336" s="10" t="s">
        <v>186</v>
      </c>
    </row>
    <row r="337" spans="2:9" ht="15" x14ac:dyDescent="0.35">
      <c r="B337" s="10">
        <v>17786</v>
      </c>
      <c r="D337" s="10">
        <v>1947</v>
      </c>
      <c r="E337" s="10" t="s">
        <v>16</v>
      </c>
      <c r="F337" s="10" t="s">
        <v>221</v>
      </c>
    </row>
    <row r="338" spans="2:9" ht="15" x14ac:dyDescent="0.35">
      <c r="B338" s="10">
        <v>17864</v>
      </c>
      <c r="D338" s="10">
        <v>1947</v>
      </c>
      <c r="E338" s="10" t="s">
        <v>25</v>
      </c>
      <c r="F338" s="10" t="s">
        <v>221</v>
      </c>
    </row>
    <row r="339" spans="2:9" ht="15" x14ac:dyDescent="0.35">
      <c r="B339" s="10">
        <v>17904</v>
      </c>
      <c r="D339" s="10">
        <v>1947</v>
      </c>
      <c r="E339" s="10" t="s">
        <v>16</v>
      </c>
      <c r="F339" s="10" t="s">
        <v>221</v>
      </c>
    </row>
    <row r="340" spans="2:9" ht="15" x14ac:dyDescent="0.35">
      <c r="B340" s="10">
        <v>18168</v>
      </c>
      <c r="D340" s="10">
        <v>1947</v>
      </c>
      <c r="E340" s="10" t="s">
        <v>25</v>
      </c>
      <c r="F340" s="10" t="s">
        <v>221</v>
      </c>
    </row>
    <row r="341" spans="2:9" ht="15" x14ac:dyDescent="0.35">
      <c r="B341" s="10">
        <v>18203</v>
      </c>
      <c r="D341" s="10">
        <v>1947</v>
      </c>
      <c r="E341" s="10" t="s">
        <v>16</v>
      </c>
      <c r="F341" s="10" t="s">
        <v>221</v>
      </c>
      <c r="I341" s="10" t="s">
        <v>3109</v>
      </c>
    </row>
    <row r="342" spans="2:9" ht="15" x14ac:dyDescent="0.35">
      <c r="B342" s="10">
        <v>18258</v>
      </c>
      <c r="D342" s="10">
        <v>1947</v>
      </c>
      <c r="E342" s="10" t="s">
        <v>16</v>
      </c>
      <c r="F342" s="10" t="s">
        <v>221</v>
      </c>
    </row>
    <row r="343" spans="2:9" ht="15" x14ac:dyDescent="0.35">
      <c r="B343" s="10">
        <v>18268</v>
      </c>
      <c r="D343" s="10">
        <v>1947</v>
      </c>
      <c r="E343" s="10" t="s">
        <v>25</v>
      </c>
      <c r="F343" s="10" t="s">
        <v>314</v>
      </c>
    </row>
    <row r="344" spans="2:9" ht="15" x14ac:dyDescent="0.35">
      <c r="B344" s="10">
        <v>18326</v>
      </c>
      <c r="D344" s="10">
        <v>1947</v>
      </c>
      <c r="E344" s="10" t="s">
        <v>25</v>
      </c>
      <c r="F344" s="10" t="s">
        <v>221</v>
      </c>
    </row>
    <row r="345" spans="2:9" ht="15" x14ac:dyDescent="0.35">
      <c r="B345" s="10">
        <v>18351</v>
      </c>
      <c r="D345" s="10">
        <v>1947</v>
      </c>
      <c r="E345" s="10" t="s">
        <v>25</v>
      </c>
      <c r="F345" s="10" t="s">
        <v>221</v>
      </c>
    </row>
    <row r="346" spans="2:9" ht="15" x14ac:dyDescent="0.35">
      <c r="B346" s="10">
        <v>18382</v>
      </c>
      <c r="D346" s="10">
        <v>1947</v>
      </c>
      <c r="E346" s="10" t="s">
        <v>25</v>
      </c>
      <c r="F346" s="10" t="s">
        <v>221</v>
      </c>
    </row>
    <row r="347" spans="2:9" ht="15" x14ac:dyDescent="0.35">
      <c r="B347" s="10">
        <v>18422</v>
      </c>
      <c r="D347" s="10">
        <v>1947</v>
      </c>
      <c r="E347" s="10" t="s">
        <v>25</v>
      </c>
      <c r="F347" s="10" t="s">
        <v>221</v>
      </c>
    </row>
    <row r="348" spans="2:9" ht="15" x14ac:dyDescent="0.35">
      <c r="B348" s="10">
        <v>18470</v>
      </c>
      <c r="D348" s="10">
        <v>1947</v>
      </c>
      <c r="E348" s="10" t="s">
        <v>25</v>
      </c>
      <c r="F348" s="10" t="s">
        <v>221</v>
      </c>
    </row>
    <row r="349" spans="2:9" ht="15" x14ac:dyDescent="0.35">
      <c r="B349" s="10">
        <v>18486</v>
      </c>
      <c r="D349" s="10">
        <v>1947</v>
      </c>
      <c r="E349" s="10" t="s">
        <v>25</v>
      </c>
      <c r="F349" s="10" t="s">
        <v>221</v>
      </c>
    </row>
    <row r="350" spans="2:9" ht="15" x14ac:dyDescent="0.35">
      <c r="B350" s="10">
        <v>18513</v>
      </c>
      <c r="D350" s="10">
        <v>1947</v>
      </c>
      <c r="E350" s="10" t="s">
        <v>25</v>
      </c>
      <c r="F350" s="10" t="s">
        <v>221</v>
      </c>
    </row>
    <row r="351" spans="2:9" ht="15" x14ac:dyDescent="0.35">
      <c r="B351" s="10">
        <v>18524</v>
      </c>
      <c r="D351" s="10">
        <v>1947</v>
      </c>
      <c r="E351" s="10" t="s">
        <v>16</v>
      </c>
      <c r="F351" s="10" t="s">
        <v>221</v>
      </c>
    </row>
    <row r="352" spans="2:9" ht="15" x14ac:dyDescent="0.35">
      <c r="B352" s="10">
        <v>18540</v>
      </c>
      <c r="D352" s="10">
        <v>1947</v>
      </c>
      <c r="E352" s="10" t="s">
        <v>16</v>
      </c>
      <c r="F352" s="10" t="s">
        <v>221</v>
      </c>
    </row>
    <row r="353" spans="2:6" ht="15" x14ac:dyDescent="0.35">
      <c r="B353" s="10">
        <v>18806</v>
      </c>
      <c r="D353" s="10">
        <v>1947</v>
      </c>
      <c r="E353" s="10" t="s">
        <v>25</v>
      </c>
      <c r="F353" s="10" t="s">
        <v>221</v>
      </c>
    </row>
    <row r="354" spans="2:6" ht="15" x14ac:dyDescent="0.35">
      <c r="B354" s="10">
        <v>18837</v>
      </c>
      <c r="D354" s="10">
        <v>1947</v>
      </c>
      <c r="E354" s="10" t="s">
        <v>25</v>
      </c>
      <c r="F354" s="10" t="s">
        <v>221</v>
      </c>
    </row>
    <row r="355" spans="2:6" ht="15" x14ac:dyDescent="0.35">
      <c r="B355" s="10">
        <v>18851</v>
      </c>
      <c r="D355" s="10">
        <v>1947</v>
      </c>
      <c r="E355" s="10" t="s">
        <v>25</v>
      </c>
      <c r="F355" s="10" t="s">
        <v>221</v>
      </c>
    </row>
    <row r="356" spans="2:6" ht="15" x14ac:dyDescent="0.35">
      <c r="B356" s="10">
        <v>19024</v>
      </c>
      <c r="D356" s="10">
        <v>1947</v>
      </c>
      <c r="E356" s="10" t="s">
        <v>25</v>
      </c>
      <c r="F356" s="10" t="s">
        <v>314</v>
      </c>
    </row>
    <row r="357" spans="2:6" ht="15" x14ac:dyDescent="0.35">
      <c r="B357" s="10">
        <v>19062</v>
      </c>
      <c r="D357" s="10">
        <v>1947</v>
      </c>
      <c r="E357" s="10" t="s">
        <v>25</v>
      </c>
      <c r="F357" s="10" t="s">
        <v>314</v>
      </c>
    </row>
    <row r="358" spans="2:6" ht="15" x14ac:dyDescent="0.35">
      <c r="B358" s="10">
        <v>19108</v>
      </c>
      <c r="D358" s="10">
        <v>1947</v>
      </c>
      <c r="E358" s="10" t="s">
        <v>25</v>
      </c>
      <c r="F358" s="10" t="s">
        <v>221</v>
      </c>
    </row>
    <row r="359" spans="2:6" ht="15" x14ac:dyDescent="0.35">
      <c r="B359" s="10">
        <v>19226</v>
      </c>
      <c r="D359" s="10">
        <v>1947</v>
      </c>
      <c r="E359" s="10" t="s">
        <v>25</v>
      </c>
      <c r="F359" s="10" t="s">
        <v>221</v>
      </c>
    </row>
    <row r="360" spans="2:6" ht="15" x14ac:dyDescent="0.35">
      <c r="B360" s="10">
        <v>19393</v>
      </c>
      <c r="D360" s="10">
        <v>1947</v>
      </c>
      <c r="E360" s="10" t="s">
        <v>25</v>
      </c>
      <c r="F360" s="10" t="s">
        <v>314</v>
      </c>
    </row>
    <row r="361" spans="2:6" ht="15" x14ac:dyDescent="0.35">
      <c r="B361" s="10">
        <v>19406</v>
      </c>
      <c r="D361" s="10">
        <v>1947</v>
      </c>
      <c r="E361" s="10" t="s">
        <v>25</v>
      </c>
      <c r="F361" s="10" t="s">
        <v>314</v>
      </c>
    </row>
    <row r="362" spans="2:6" ht="15" x14ac:dyDescent="0.35">
      <c r="B362" s="10">
        <v>19443</v>
      </c>
      <c r="D362" s="10">
        <v>1947</v>
      </c>
      <c r="E362" s="10" t="s">
        <v>25</v>
      </c>
      <c r="F362" s="10" t="s">
        <v>186</v>
      </c>
    </row>
    <row r="363" spans="2:6" ht="15" x14ac:dyDescent="0.35">
      <c r="B363" s="10">
        <v>19652</v>
      </c>
      <c r="D363" s="10">
        <v>1947</v>
      </c>
      <c r="E363" s="10" t="s">
        <v>25</v>
      </c>
      <c r="F363" s="10" t="s">
        <v>314</v>
      </c>
    </row>
    <row r="364" spans="2:6" ht="15" x14ac:dyDescent="0.35">
      <c r="B364" s="10">
        <v>19696</v>
      </c>
      <c r="D364" s="10">
        <v>1947</v>
      </c>
      <c r="E364" s="10" t="s">
        <v>25</v>
      </c>
      <c r="F364" s="10" t="s">
        <v>221</v>
      </c>
    </row>
    <row r="365" spans="2:6" ht="15" x14ac:dyDescent="0.35">
      <c r="B365" s="10">
        <v>19707</v>
      </c>
      <c r="D365" s="10">
        <v>1947</v>
      </c>
      <c r="E365" s="10" t="s">
        <v>25</v>
      </c>
      <c r="F365" s="10" t="s">
        <v>314</v>
      </c>
    </row>
    <row r="366" spans="2:6" ht="15" x14ac:dyDescent="0.35">
      <c r="B366" s="10">
        <v>19714</v>
      </c>
      <c r="D366" s="10">
        <v>1947</v>
      </c>
      <c r="E366" s="10" t="s">
        <v>25</v>
      </c>
      <c r="F366" s="10" t="s">
        <v>314</v>
      </c>
    </row>
    <row r="367" spans="2:6" ht="15" x14ac:dyDescent="0.35">
      <c r="B367" s="10">
        <v>19648</v>
      </c>
      <c r="D367" s="10">
        <v>1947</v>
      </c>
      <c r="E367" s="10" t="s">
        <v>25</v>
      </c>
      <c r="F367" s="10" t="s">
        <v>186</v>
      </c>
    </row>
    <row r="368" spans="2:6" ht="15" x14ac:dyDescent="0.35">
      <c r="B368" s="10">
        <v>19904</v>
      </c>
      <c r="D368" s="10">
        <v>1947</v>
      </c>
      <c r="E368" s="10" t="s">
        <v>16</v>
      </c>
      <c r="F368" s="10" t="s">
        <v>221</v>
      </c>
    </row>
    <row r="369" spans="2:6" ht="15" x14ac:dyDescent="0.35">
      <c r="B369" s="10">
        <v>19921</v>
      </c>
      <c r="D369" s="10">
        <v>1947</v>
      </c>
      <c r="E369" s="10" t="s">
        <v>25</v>
      </c>
      <c r="F369" s="10" t="s">
        <v>221</v>
      </c>
    </row>
    <row r="370" spans="2:6" ht="15" x14ac:dyDescent="0.35">
      <c r="B370" s="10">
        <v>19976</v>
      </c>
      <c r="D370" s="10">
        <v>1947</v>
      </c>
      <c r="E370" s="10" t="s">
        <v>25</v>
      </c>
      <c r="F370" s="10" t="s">
        <v>221</v>
      </c>
    </row>
    <row r="371" spans="2:6" ht="15" x14ac:dyDescent="0.35">
      <c r="B371" s="10">
        <v>20106</v>
      </c>
      <c r="D371" s="10">
        <v>1947</v>
      </c>
      <c r="E371" s="10" t="s">
        <v>25</v>
      </c>
      <c r="F371" s="10" t="s">
        <v>221</v>
      </c>
    </row>
    <row r="372" spans="2:6" ht="15" x14ac:dyDescent="0.35">
      <c r="B372" s="10">
        <v>20151</v>
      </c>
      <c r="D372" s="10">
        <v>1947</v>
      </c>
      <c r="E372" s="10" t="s">
        <v>25</v>
      </c>
      <c r="F372" s="10" t="s">
        <v>221</v>
      </c>
    </row>
    <row r="373" spans="2:6" ht="15" x14ac:dyDescent="0.35">
      <c r="B373" s="10">
        <v>20233</v>
      </c>
      <c r="D373" s="10">
        <v>1947</v>
      </c>
      <c r="E373" s="10" t="s">
        <v>25</v>
      </c>
      <c r="F373" s="10" t="s">
        <v>186</v>
      </c>
    </row>
    <row r="374" spans="2:6" ht="15" x14ac:dyDescent="0.35">
      <c r="B374" s="10">
        <v>20320</v>
      </c>
      <c r="D374" s="10">
        <v>1947</v>
      </c>
      <c r="E374" s="10" t="s">
        <v>25</v>
      </c>
      <c r="F374" s="10" t="s">
        <v>186</v>
      </c>
    </row>
    <row r="375" spans="2:6" ht="15" x14ac:dyDescent="0.35">
      <c r="B375" s="10">
        <v>20388</v>
      </c>
      <c r="D375" s="10">
        <v>1947</v>
      </c>
      <c r="E375" s="10" t="s">
        <v>16</v>
      </c>
      <c r="F375" s="10" t="s">
        <v>221</v>
      </c>
    </row>
    <row r="376" spans="2:6" ht="15" x14ac:dyDescent="0.35">
      <c r="B376" s="10">
        <v>20435</v>
      </c>
      <c r="D376" s="10">
        <v>1947</v>
      </c>
      <c r="E376" s="10" t="s">
        <v>25</v>
      </c>
      <c r="F376" s="10" t="s">
        <v>221</v>
      </c>
    </row>
    <row r="377" spans="2:6" ht="15" x14ac:dyDescent="0.35">
      <c r="B377" s="10">
        <v>20442</v>
      </c>
      <c r="D377" s="10">
        <v>1947</v>
      </c>
      <c r="E377" s="10" t="s">
        <v>25</v>
      </c>
      <c r="F377" s="10" t="s">
        <v>221</v>
      </c>
    </row>
    <row r="378" spans="2:6" ht="15" x14ac:dyDescent="0.35">
      <c r="B378" s="10">
        <v>20588</v>
      </c>
      <c r="D378" s="10">
        <v>1947</v>
      </c>
      <c r="E378" s="10" t="s">
        <v>16</v>
      </c>
      <c r="F378" s="10" t="s">
        <v>221</v>
      </c>
    </row>
    <row r="379" spans="2:6" ht="15" x14ac:dyDescent="0.35">
      <c r="B379" s="10">
        <v>20606</v>
      </c>
      <c r="D379" s="10">
        <v>1947</v>
      </c>
      <c r="E379" s="10" t="s">
        <v>25</v>
      </c>
      <c r="F379" s="10" t="s">
        <v>186</v>
      </c>
    </row>
    <row r="380" spans="2:6" ht="15" x14ac:dyDescent="0.35">
      <c r="B380" s="10">
        <v>20669</v>
      </c>
      <c r="D380" s="10">
        <v>1947</v>
      </c>
      <c r="E380" s="10" t="s">
        <v>25</v>
      </c>
      <c r="F380" s="10" t="s">
        <v>221</v>
      </c>
    </row>
    <row r="381" spans="2:6" ht="15" x14ac:dyDescent="0.35">
      <c r="B381" s="10">
        <v>20715</v>
      </c>
      <c r="D381" s="10">
        <v>1947</v>
      </c>
      <c r="E381" s="10" t="s">
        <v>25</v>
      </c>
      <c r="F381" s="10" t="s">
        <v>221</v>
      </c>
    </row>
    <row r="382" spans="2:6" ht="15" x14ac:dyDescent="0.35">
      <c r="B382" s="10">
        <v>20791</v>
      </c>
      <c r="D382" s="10">
        <v>1947</v>
      </c>
      <c r="E382" s="10" t="s">
        <v>25</v>
      </c>
      <c r="F382" s="10" t="s">
        <v>186</v>
      </c>
    </row>
    <row r="383" spans="2:6" ht="15" x14ac:dyDescent="0.35">
      <c r="B383" s="10">
        <v>20837</v>
      </c>
      <c r="D383" s="10">
        <v>1947</v>
      </c>
      <c r="E383" s="10" t="s">
        <v>16</v>
      </c>
      <c r="F383" s="10" t="s">
        <v>221</v>
      </c>
    </row>
    <row r="384" spans="2:6" ht="15" x14ac:dyDescent="0.35">
      <c r="B384" s="10">
        <v>20875</v>
      </c>
      <c r="D384" s="10">
        <v>1947</v>
      </c>
      <c r="E384" s="10" t="s">
        <v>25</v>
      </c>
      <c r="F384" s="10" t="s">
        <v>186</v>
      </c>
    </row>
    <row r="385" spans="2:8" ht="15" x14ac:dyDescent="0.35">
      <c r="B385" s="10">
        <v>20934</v>
      </c>
      <c r="D385" s="10">
        <v>1947</v>
      </c>
      <c r="E385" s="10" t="s">
        <v>25</v>
      </c>
      <c r="F385" s="10" t="s">
        <v>221</v>
      </c>
    </row>
    <row r="386" spans="2:8" ht="15" x14ac:dyDescent="0.35">
      <c r="B386" s="10">
        <v>21024</v>
      </c>
      <c r="D386" s="10">
        <v>1947</v>
      </c>
      <c r="E386" s="10" t="s">
        <v>25</v>
      </c>
      <c r="F386" s="10" t="s">
        <v>221</v>
      </c>
    </row>
    <row r="387" spans="2:8" ht="15" x14ac:dyDescent="0.35">
      <c r="B387" s="10">
        <v>21228</v>
      </c>
      <c r="D387" s="10">
        <v>1947</v>
      </c>
      <c r="E387" s="10" t="s">
        <v>25</v>
      </c>
      <c r="F387" s="10" t="s">
        <v>327</v>
      </c>
    </row>
    <row r="388" spans="2:8" ht="15" x14ac:dyDescent="0.35">
      <c r="B388" s="10">
        <v>21306</v>
      </c>
      <c r="D388" s="10">
        <v>1947</v>
      </c>
      <c r="E388" s="10" t="s">
        <v>25</v>
      </c>
      <c r="F388" s="10" t="s">
        <v>327</v>
      </c>
    </row>
    <row r="389" spans="2:8" ht="15" x14ac:dyDescent="0.35">
      <c r="B389" s="10">
        <v>21423</v>
      </c>
      <c r="D389" s="10">
        <v>1947</v>
      </c>
      <c r="E389" s="10" t="s">
        <v>25</v>
      </c>
      <c r="F389" s="10" t="s">
        <v>327</v>
      </c>
    </row>
    <row r="390" spans="2:8" ht="15" x14ac:dyDescent="0.35">
      <c r="B390" s="10">
        <v>21592</v>
      </c>
      <c r="D390" s="10">
        <v>1947</v>
      </c>
      <c r="E390" s="10" t="s">
        <v>25</v>
      </c>
      <c r="F390" s="10" t="s">
        <v>327</v>
      </c>
    </row>
    <row r="391" spans="2:8" ht="15" x14ac:dyDescent="0.35">
      <c r="B391" s="10">
        <v>22070</v>
      </c>
      <c r="D391" s="10">
        <v>1947</v>
      </c>
      <c r="E391" s="10" t="s">
        <v>25</v>
      </c>
      <c r="F391" s="10" t="s">
        <v>327</v>
      </c>
    </row>
    <row r="392" spans="2:8" ht="15" x14ac:dyDescent="0.35">
      <c r="B392" s="10">
        <v>22509</v>
      </c>
      <c r="D392" s="10">
        <v>1947</v>
      </c>
      <c r="E392" s="10" t="s">
        <v>25</v>
      </c>
      <c r="F392" s="10" t="s">
        <v>314</v>
      </c>
    </row>
    <row r="393" spans="2:8" ht="15" x14ac:dyDescent="0.35">
      <c r="B393" s="10">
        <v>22526</v>
      </c>
      <c r="D393" s="10">
        <v>1947</v>
      </c>
      <c r="E393" s="10" t="s">
        <v>25</v>
      </c>
      <c r="F393" s="10" t="s">
        <v>221</v>
      </c>
    </row>
    <row r="394" spans="2:8" ht="15" x14ac:dyDescent="0.35">
      <c r="B394" s="10">
        <v>22544</v>
      </c>
      <c r="D394" s="10">
        <v>1947</v>
      </c>
      <c r="E394" s="10" t="s">
        <v>25</v>
      </c>
      <c r="F394" s="10" t="s">
        <v>221</v>
      </c>
    </row>
    <row r="395" spans="2:8" ht="15" x14ac:dyDescent="0.35">
      <c r="B395" s="10">
        <v>22834</v>
      </c>
      <c r="D395" s="10">
        <v>1947</v>
      </c>
      <c r="E395" s="10" t="s">
        <v>16</v>
      </c>
      <c r="F395" s="10" t="s">
        <v>327</v>
      </c>
    </row>
    <row r="396" spans="2:8" ht="15" x14ac:dyDescent="0.35">
      <c r="B396" s="10">
        <v>22995</v>
      </c>
      <c r="D396" s="10">
        <v>1947</v>
      </c>
      <c r="E396" s="10" t="s">
        <v>16</v>
      </c>
      <c r="F396" s="10" t="s">
        <v>15</v>
      </c>
      <c r="H396" s="10" t="s">
        <v>3116</v>
      </c>
    </row>
    <row r="397" spans="2:8" ht="15" x14ac:dyDescent="0.35">
      <c r="B397" s="10">
        <v>23052</v>
      </c>
      <c r="D397" s="10">
        <v>1947</v>
      </c>
      <c r="E397" s="10" t="s">
        <v>25</v>
      </c>
      <c r="F397" s="10" t="s">
        <v>327</v>
      </c>
    </row>
    <row r="398" spans="2:8" ht="15" x14ac:dyDescent="0.35">
      <c r="B398" s="10">
        <v>23109</v>
      </c>
      <c r="D398" s="10">
        <v>1947</v>
      </c>
      <c r="E398" s="10" t="s">
        <v>25</v>
      </c>
      <c r="F398" s="10" t="s">
        <v>221</v>
      </c>
    </row>
    <row r="399" spans="2:8" ht="15" x14ac:dyDescent="0.35">
      <c r="B399" s="10">
        <v>23256</v>
      </c>
      <c r="D399" s="10">
        <v>1947</v>
      </c>
      <c r="E399" s="10" t="s">
        <v>16</v>
      </c>
      <c r="F399" s="10" t="s">
        <v>327</v>
      </c>
    </row>
    <row r="400" spans="2:8" ht="15" x14ac:dyDescent="0.35">
      <c r="B400" s="10">
        <v>23424</v>
      </c>
      <c r="D400" s="10">
        <v>1947</v>
      </c>
      <c r="E400" s="10" t="s">
        <v>16</v>
      </c>
      <c r="F400" s="10" t="s">
        <v>314</v>
      </c>
    </row>
    <row r="401" spans="2:9" ht="15" x14ac:dyDescent="0.35">
      <c r="B401" s="10">
        <v>23501</v>
      </c>
      <c r="D401" s="10">
        <v>1947</v>
      </c>
      <c r="E401" s="10" t="s">
        <v>16</v>
      </c>
      <c r="F401" s="10" t="s">
        <v>221</v>
      </c>
    </row>
    <row r="402" spans="2:9" ht="15" x14ac:dyDescent="0.35">
      <c r="B402" s="10">
        <v>23530</v>
      </c>
      <c r="D402" s="10">
        <v>1947</v>
      </c>
      <c r="E402" s="10" t="s">
        <v>16</v>
      </c>
      <c r="F402" s="10" t="s">
        <v>221</v>
      </c>
    </row>
    <row r="403" spans="2:9" ht="15" x14ac:dyDescent="0.35">
      <c r="B403" s="10">
        <v>23674</v>
      </c>
      <c r="D403" s="10">
        <v>1947</v>
      </c>
      <c r="E403" s="10" t="s">
        <v>25</v>
      </c>
      <c r="F403" s="10" t="s">
        <v>327</v>
      </c>
    </row>
    <row r="404" spans="2:9" ht="15" x14ac:dyDescent="0.35">
      <c r="B404" s="10">
        <v>23696</v>
      </c>
      <c r="D404" s="10">
        <v>1947</v>
      </c>
      <c r="E404" s="10" t="s">
        <v>2064</v>
      </c>
      <c r="F404" s="10" t="s">
        <v>15</v>
      </c>
      <c r="H404" s="10" t="s">
        <v>3117</v>
      </c>
    </row>
    <row r="405" spans="2:9" ht="15" x14ac:dyDescent="0.35">
      <c r="B405" s="10">
        <v>23783</v>
      </c>
      <c r="D405" s="10">
        <v>1947</v>
      </c>
      <c r="E405" s="10" t="s">
        <v>25</v>
      </c>
      <c r="F405" s="10" t="s">
        <v>327</v>
      </c>
    </row>
    <row r="406" spans="2:9" ht="15" x14ac:dyDescent="0.35">
      <c r="B406" s="10">
        <v>23829</v>
      </c>
      <c r="D406" s="10">
        <v>1947</v>
      </c>
      <c r="E406" s="10" t="s">
        <v>25</v>
      </c>
      <c r="F406" s="10" t="s">
        <v>327</v>
      </c>
    </row>
    <row r="407" spans="2:9" ht="15" x14ac:dyDescent="0.35">
      <c r="B407" s="10">
        <v>23848</v>
      </c>
      <c r="D407" s="10">
        <v>1947</v>
      </c>
      <c r="E407" s="10" t="s">
        <v>25</v>
      </c>
      <c r="F407" s="10" t="s">
        <v>314</v>
      </c>
      <c r="G407" s="10" t="s">
        <v>3081</v>
      </c>
    </row>
    <row r="408" spans="2:9" ht="15" x14ac:dyDescent="0.35">
      <c r="B408" s="10">
        <v>23882</v>
      </c>
      <c r="D408" s="10">
        <v>1947</v>
      </c>
      <c r="E408" s="10" t="s">
        <v>25</v>
      </c>
      <c r="F408" s="10" t="s">
        <v>314</v>
      </c>
    </row>
    <row r="409" spans="2:9" ht="15" x14ac:dyDescent="0.35">
      <c r="B409" s="10">
        <v>23994</v>
      </c>
      <c r="D409" s="10">
        <v>1947</v>
      </c>
      <c r="E409" s="10" t="s">
        <v>16</v>
      </c>
      <c r="F409" s="10" t="s">
        <v>327</v>
      </c>
      <c r="H409" s="10" t="s">
        <v>3076</v>
      </c>
    </row>
    <row r="410" spans="2:9" ht="15" x14ac:dyDescent="0.35">
      <c r="B410" s="10">
        <v>24138</v>
      </c>
      <c r="D410" s="10">
        <v>1947</v>
      </c>
      <c r="E410" s="10" t="s">
        <v>16</v>
      </c>
      <c r="F410" s="10" t="s">
        <v>221</v>
      </c>
      <c r="I410" s="10" t="s">
        <v>3076</v>
      </c>
    </row>
    <row r="411" spans="2:9" ht="15" x14ac:dyDescent="0.35">
      <c r="B411" s="10">
        <v>24360</v>
      </c>
      <c r="D411" s="10">
        <v>1947</v>
      </c>
      <c r="E411" s="10" t="s">
        <v>25</v>
      </c>
      <c r="F411" s="10" t="s">
        <v>327</v>
      </c>
    </row>
    <row r="412" spans="2:9" ht="15" x14ac:dyDescent="0.35">
      <c r="B412" s="10">
        <v>24631</v>
      </c>
      <c r="D412" s="10">
        <v>1947</v>
      </c>
      <c r="E412" s="10" t="s">
        <v>16</v>
      </c>
      <c r="F412" s="10" t="s">
        <v>221</v>
      </c>
    </row>
    <row r="413" spans="2:9" ht="15" x14ac:dyDescent="0.35">
      <c r="B413" s="10">
        <v>24664</v>
      </c>
      <c r="D413" s="10">
        <v>1947</v>
      </c>
      <c r="E413" s="10" t="s">
        <v>25</v>
      </c>
      <c r="F413" s="10" t="s">
        <v>221</v>
      </c>
    </row>
    <row r="414" spans="2:9" ht="15" x14ac:dyDescent="0.35">
      <c r="B414" s="10">
        <v>24734</v>
      </c>
      <c r="D414" s="10">
        <v>1947</v>
      </c>
      <c r="E414" s="10" t="s">
        <v>25</v>
      </c>
      <c r="F414" s="10" t="s">
        <v>186</v>
      </c>
    </row>
    <row r="415" spans="2:9" ht="15" x14ac:dyDescent="0.35">
      <c r="B415" s="10">
        <v>24802</v>
      </c>
      <c r="D415" s="10">
        <v>1947</v>
      </c>
      <c r="E415" s="10" t="s">
        <v>25</v>
      </c>
      <c r="F415" s="10" t="s">
        <v>314</v>
      </c>
    </row>
    <row r="416" spans="2:9" ht="15" x14ac:dyDescent="0.35">
      <c r="B416" s="10">
        <v>24804</v>
      </c>
      <c r="D416" s="10">
        <v>1947</v>
      </c>
      <c r="E416" s="10" t="s">
        <v>25</v>
      </c>
      <c r="F416" s="10" t="s">
        <v>314</v>
      </c>
    </row>
    <row r="417" spans="2:6" ht="15" x14ac:dyDescent="0.35">
      <c r="B417" s="10">
        <v>24824</v>
      </c>
      <c r="D417" s="10">
        <v>1947</v>
      </c>
      <c r="E417" s="10" t="s">
        <v>25</v>
      </c>
      <c r="F417" s="10" t="s">
        <v>314</v>
      </c>
    </row>
    <row r="418" spans="2:6" ht="15" x14ac:dyDescent="0.35">
      <c r="B418" s="10">
        <v>24944</v>
      </c>
      <c r="D418" s="10">
        <v>1947</v>
      </c>
      <c r="E418" s="10" t="s">
        <v>25</v>
      </c>
      <c r="F418" s="10" t="s">
        <v>314</v>
      </c>
    </row>
    <row r="419" spans="2:6" ht="15" x14ac:dyDescent="0.35">
      <c r="B419" s="10">
        <v>24957</v>
      </c>
      <c r="D419" s="10">
        <v>1947</v>
      </c>
      <c r="E419" s="10" t="s">
        <v>25</v>
      </c>
      <c r="F419" s="10" t="s">
        <v>314</v>
      </c>
    </row>
    <row r="420" spans="2:6" ht="15" x14ac:dyDescent="0.35">
      <c r="B420" s="10">
        <v>24982</v>
      </c>
      <c r="D420" s="10">
        <v>1947</v>
      </c>
      <c r="E420" s="10" t="s">
        <v>25</v>
      </c>
      <c r="F420" s="10" t="s">
        <v>314</v>
      </c>
    </row>
    <row r="421" spans="2:6" ht="15" x14ac:dyDescent="0.35">
      <c r="B421" s="10">
        <v>25000</v>
      </c>
      <c r="D421" s="10">
        <v>1948</v>
      </c>
      <c r="E421" s="10" t="s">
        <v>3118</v>
      </c>
    </row>
    <row r="422" spans="2:6" ht="15" x14ac:dyDescent="0.35">
      <c r="E422" s="10" t="s">
        <v>3119</v>
      </c>
    </row>
    <row r="423" spans="2:6" ht="15" x14ac:dyDescent="0.35">
      <c r="B423" s="10">
        <v>25035</v>
      </c>
      <c r="D423" s="10">
        <v>1948</v>
      </c>
      <c r="E423" s="10" t="s">
        <v>25</v>
      </c>
      <c r="F423" s="10" t="s">
        <v>186</v>
      </c>
    </row>
    <row r="424" spans="2:6" ht="15" x14ac:dyDescent="0.35">
      <c r="B424" s="10">
        <v>25108</v>
      </c>
      <c r="D424" s="10">
        <v>1948</v>
      </c>
      <c r="E424" s="10" t="s">
        <v>25</v>
      </c>
      <c r="F424" s="10" t="s">
        <v>221</v>
      </c>
    </row>
    <row r="425" spans="2:6" ht="15" x14ac:dyDescent="0.35">
      <c r="B425" s="10">
        <v>25116</v>
      </c>
      <c r="D425" s="10">
        <v>1948</v>
      </c>
      <c r="E425" s="10" t="s">
        <v>25</v>
      </c>
      <c r="F425" s="10" t="s">
        <v>221</v>
      </c>
    </row>
    <row r="426" spans="2:6" ht="15" x14ac:dyDescent="0.35">
      <c r="B426" s="10">
        <v>25156</v>
      </c>
      <c r="D426" s="10">
        <v>1948</v>
      </c>
      <c r="E426" s="10" t="s">
        <v>25</v>
      </c>
      <c r="F426" s="10" t="s">
        <v>327</v>
      </c>
    </row>
    <row r="427" spans="2:6" ht="15" x14ac:dyDescent="0.35">
      <c r="B427" s="10">
        <v>25331</v>
      </c>
      <c r="D427" s="10">
        <v>1948</v>
      </c>
      <c r="E427" s="10" t="s">
        <v>25</v>
      </c>
      <c r="F427" s="10" t="s">
        <v>221</v>
      </c>
    </row>
    <row r="428" spans="2:6" ht="15" x14ac:dyDescent="0.35">
      <c r="B428" s="10">
        <v>25432</v>
      </c>
      <c r="D428" s="10">
        <v>1948</v>
      </c>
      <c r="E428" s="10" t="s">
        <v>16</v>
      </c>
      <c r="F428" s="10" t="s">
        <v>314</v>
      </c>
    </row>
    <row r="429" spans="2:6" ht="15" x14ac:dyDescent="0.35">
      <c r="B429" s="10">
        <v>25529</v>
      </c>
      <c r="D429" s="10">
        <v>1948</v>
      </c>
      <c r="E429" s="10" t="s">
        <v>2064</v>
      </c>
      <c r="F429" s="10" t="s">
        <v>15</v>
      </c>
    </row>
    <row r="430" spans="2:6" ht="15" x14ac:dyDescent="0.35">
      <c r="B430" s="10">
        <v>25633</v>
      </c>
      <c r="D430" s="10">
        <v>1948</v>
      </c>
      <c r="E430" s="10" t="s">
        <v>25</v>
      </c>
      <c r="F430" s="10" t="s">
        <v>314</v>
      </c>
    </row>
    <row r="431" spans="2:6" ht="15" x14ac:dyDescent="0.35">
      <c r="B431" s="10">
        <v>25651</v>
      </c>
      <c r="D431" s="10">
        <v>1948</v>
      </c>
      <c r="E431" s="10" t="s">
        <v>25</v>
      </c>
      <c r="F431" s="10" t="s">
        <v>314</v>
      </c>
    </row>
    <row r="432" spans="2:6" ht="15" x14ac:dyDescent="0.35">
      <c r="B432" s="10">
        <v>25667</v>
      </c>
      <c r="D432" s="10">
        <v>1948</v>
      </c>
      <c r="E432" s="10" t="s">
        <v>25</v>
      </c>
      <c r="F432" s="10" t="s">
        <v>314</v>
      </c>
    </row>
    <row r="433" spans="2:8" ht="15" x14ac:dyDescent="0.35">
      <c r="B433" s="10">
        <v>25765</v>
      </c>
      <c r="D433" s="10">
        <v>1948</v>
      </c>
      <c r="E433" s="10" t="s">
        <v>16</v>
      </c>
      <c r="F433" s="10" t="s">
        <v>221</v>
      </c>
    </row>
    <row r="434" spans="2:8" ht="15" x14ac:dyDescent="0.35">
      <c r="B434" s="10">
        <v>25915</v>
      </c>
      <c r="D434" s="10">
        <v>1948</v>
      </c>
      <c r="E434" s="10" t="s">
        <v>25</v>
      </c>
      <c r="F434" s="10" t="s">
        <v>327</v>
      </c>
    </row>
    <row r="435" spans="2:8" ht="15" x14ac:dyDescent="0.35">
      <c r="B435" s="10">
        <v>25996</v>
      </c>
      <c r="D435" s="10">
        <v>1948</v>
      </c>
      <c r="E435" s="10" t="s">
        <v>16</v>
      </c>
      <c r="F435" s="10" t="s">
        <v>15</v>
      </c>
      <c r="H435" s="10" t="s">
        <v>3120</v>
      </c>
    </row>
    <row r="436" spans="2:8" ht="15" x14ac:dyDescent="0.35">
      <c r="B436" s="10">
        <v>26015</v>
      </c>
      <c r="D436" s="10">
        <v>1948</v>
      </c>
      <c r="E436" s="10" t="s">
        <v>25</v>
      </c>
      <c r="F436" s="10" t="s">
        <v>314</v>
      </c>
    </row>
    <row r="437" spans="2:8" ht="15" x14ac:dyDescent="0.35">
      <c r="B437" s="10">
        <v>26020</v>
      </c>
      <c r="D437" s="10">
        <v>1948</v>
      </c>
      <c r="E437" s="10" t="s">
        <v>25</v>
      </c>
      <c r="F437" s="10" t="s">
        <v>314</v>
      </c>
    </row>
    <row r="438" spans="2:8" ht="15" x14ac:dyDescent="0.35">
      <c r="B438" s="10">
        <v>26052</v>
      </c>
      <c r="D438" s="10">
        <v>1948</v>
      </c>
      <c r="E438" s="10" t="s">
        <v>25</v>
      </c>
      <c r="F438" s="10" t="s">
        <v>314</v>
      </c>
    </row>
    <row r="439" spans="2:8" ht="15" x14ac:dyDescent="0.35">
      <c r="B439" s="10">
        <v>26170</v>
      </c>
      <c r="D439" s="10">
        <v>1948</v>
      </c>
      <c r="E439" s="10" t="s">
        <v>25</v>
      </c>
      <c r="F439" s="10" t="s">
        <v>327</v>
      </c>
    </row>
    <row r="440" spans="2:8" ht="15" x14ac:dyDescent="0.35">
      <c r="B440" s="10">
        <v>26250</v>
      </c>
      <c r="D440" s="10">
        <v>1948</v>
      </c>
      <c r="E440" s="10" t="s">
        <v>25</v>
      </c>
      <c r="F440" s="10" t="s">
        <v>327</v>
      </c>
    </row>
    <row r="441" spans="2:8" ht="15" x14ac:dyDescent="0.35">
      <c r="B441" s="10">
        <v>26531</v>
      </c>
      <c r="D441" s="10">
        <v>1948</v>
      </c>
      <c r="E441" s="10" t="s">
        <v>16</v>
      </c>
      <c r="F441" s="10" t="s">
        <v>221</v>
      </c>
    </row>
    <row r="442" spans="2:8" ht="15" x14ac:dyDescent="0.35">
      <c r="B442" s="10">
        <v>26686</v>
      </c>
      <c r="D442" s="10">
        <v>1948</v>
      </c>
      <c r="E442" s="10" t="s">
        <v>25</v>
      </c>
      <c r="F442" s="10" t="s">
        <v>314</v>
      </c>
    </row>
    <row r="443" spans="2:8" ht="15" x14ac:dyDescent="0.35">
      <c r="B443" s="10">
        <v>26774</v>
      </c>
      <c r="D443" s="10">
        <v>1948</v>
      </c>
      <c r="E443" s="10" t="s">
        <v>25</v>
      </c>
      <c r="F443" s="10" t="s">
        <v>15</v>
      </c>
      <c r="H443" s="10" t="s">
        <v>3121</v>
      </c>
    </row>
    <row r="444" spans="2:8" ht="15" x14ac:dyDescent="0.35">
      <c r="B444" s="10">
        <v>26885</v>
      </c>
      <c r="D444" s="10">
        <v>1948</v>
      </c>
      <c r="E444" s="10" t="s">
        <v>2064</v>
      </c>
      <c r="F444" s="10" t="s">
        <v>15</v>
      </c>
    </row>
    <row r="445" spans="2:8" ht="15" x14ac:dyDescent="0.35">
      <c r="B445" s="10">
        <v>27010</v>
      </c>
      <c r="D445" s="10">
        <v>1948</v>
      </c>
      <c r="E445" s="10" t="s">
        <v>25</v>
      </c>
      <c r="F445" s="10" t="s">
        <v>15</v>
      </c>
    </row>
    <row r="446" spans="2:8" ht="15" x14ac:dyDescent="0.35">
      <c r="B446" s="10">
        <v>27035</v>
      </c>
      <c r="D446" s="10">
        <v>1948</v>
      </c>
      <c r="E446" s="10" t="s">
        <v>25</v>
      </c>
      <c r="F446" s="10" t="s">
        <v>15</v>
      </c>
    </row>
    <row r="447" spans="2:8" ht="15" x14ac:dyDescent="0.35">
      <c r="B447" s="10">
        <v>27098</v>
      </c>
      <c r="D447" s="10">
        <v>1948</v>
      </c>
      <c r="E447" s="10" t="s">
        <v>25</v>
      </c>
      <c r="F447" s="10" t="s">
        <v>15</v>
      </c>
    </row>
    <row r="448" spans="2:8" ht="15" x14ac:dyDescent="0.35">
      <c r="B448" s="10">
        <v>27053</v>
      </c>
      <c r="D448" s="10">
        <v>1948</v>
      </c>
      <c r="E448" s="10" t="s">
        <v>25</v>
      </c>
      <c r="F448" s="10" t="s">
        <v>15</v>
      </c>
    </row>
    <row r="449" spans="2:9" ht="15" x14ac:dyDescent="0.35">
      <c r="B449" s="10">
        <v>27671</v>
      </c>
      <c r="D449" s="10">
        <v>1948</v>
      </c>
      <c r="E449" s="10" t="s">
        <v>25</v>
      </c>
      <c r="F449" s="10" t="s">
        <v>15</v>
      </c>
    </row>
    <row r="450" spans="2:9" ht="15" x14ac:dyDescent="0.35">
      <c r="B450" s="10">
        <v>27688</v>
      </c>
      <c r="D450" s="10">
        <v>1948</v>
      </c>
      <c r="E450" s="10" t="s">
        <v>25</v>
      </c>
      <c r="F450" s="10" t="s">
        <v>15</v>
      </c>
    </row>
    <row r="451" spans="2:9" ht="15" x14ac:dyDescent="0.35">
      <c r="B451" s="10">
        <v>27937</v>
      </c>
      <c r="D451" s="10">
        <v>1948</v>
      </c>
      <c r="E451" s="10" t="s">
        <v>25</v>
      </c>
      <c r="F451" s="10" t="s">
        <v>314</v>
      </c>
      <c r="G451" s="10" t="s">
        <v>3064</v>
      </c>
    </row>
    <row r="452" spans="2:9" ht="15" x14ac:dyDescent="0.35">
      <c r="B452" s="10">
        <v>28264</v>
      </c>
      <c r="D452" s="10">
        <v>1948</v>
      </c>
      <c r="E452" s="10" t="s">
        <v>16</v>
      </c>
      <c r="F452" s="10" t="s">
        <v>15</v>
      </c>
    </row>
    <row r="453" spans="2:9" ht="15" x14ac:dyDescent="0.35">
      <c r="B453" s="10">
        <v>28268</v>
      </c>
      <c r="D453" s="10">
        <v>1948</v>
      </c>
      <c r="E453" s="10" t="s">
        <v>16</v>
      </c>
      <c r="F453" s="10" t="s">
        <v>15</v>
      </c>
    </row>
    <row r="454" spans="2:9" ht="15" x14ac:dyDescent="0.35">
      <c r="B454" s="10">
        <v>28712</v>
      </c>
      <c r="D454" s="10">
        <v>1948</v>
      </c>
      <c r="E454" s="10" t="s">
        <v>16</v>
      </c>
      <c r="F454" s="10" t="s">
        <v>15</v>
      </c>
    </row>
    <row r="455" spans="2:9" ht="15" x14ac:dyDescent="0.35">
      <c r="B455" s="10">
        <v>28961</v>
      </c>
      <c r="D455" s="10">
        <v>1948</v>
      </c>
      <c r="E455" s="10" t="s">
        <v>25</v>
      </c>
      <c r="F455" s="10" t="s">
        <v>221</v>
      </c>
      <c r="I455" s="10" t="s">
        <v>3064</v>
      </c>
    </row>
    <row r="456" spans="2:9" ht="15" x14ac:dyDescent="0.35">
      <c r="B456" s="10">
        <v>29166</v>
      </c>
      <c r="D456" s="10">
        <v>1948</v>
      </c>
      <c r="E456" s="10" t="s">
        <v>25</v>
      </c>
      <c r="F456" s="10" t="s">
        <v>15</v>
      </c>
    </row>
    <row r="457" spans="2:9" ht="15" x14ac:dyDescent="0.35">
      <c r="B457" s="10">
        <v>29257</v>
      </c>
      <c r="D457" s="10">
        <v>1948</v>
      </c>
      <c r="E457" s="10" t="s">
        <v>25</v>
      </c>
      <c r="F457" s="10" t="s">
        <v>15</v>
      </c>
    </row>
    <row r="458" spans="2:9" ht="15" x14ac:dyDescent="0.35">
      <c r="B458" s="10">
        <v>29291</v>
      </c>
      <c r="D458" s="10">
        <v>1948</v>
      </c>
      <c r="E458" s="10" t="s">
        <v>25</v>
      </c>
      <c r="F458" s="10" t="s">
        <v>15</v>
      </c>
    </row>
    <row r="459" spans="2:9" ht="15" x14ac:dyDescent="0.35">
      <c r="B459" s="10">
        <v>29615</v>
      </c>
      <c r="D459" s="10">
        <v>1948</v>
      </c>
      <c r="E459" s="10" t="s">
        <v>25</v>
      </c>
      <c r="F459" s="10" t="s">
        <v>15</v>
      </c>
    </row>
    <row r="460" spans="2:9" ht="15" x14ac:dyDescent="0.35">
      <c r="B460" s="10">
        <v>29656</v>
      </c>
      <c r="D460" s="10">
        <v>1948</v>
      </c>
      <c r="E460" s="10" t="s">
        <v>25</v>
      </c>
      <c r="F460" s="10" t="s">
        <v>15</v>
      </c>
    </row>
    <row r="461" spans="2:9" ht="15" x14ac:dyDescent="0.35">
      <c r="B461" s="10">
        <v>29808</v>
      </c>
      <c r="D461" s="10">
        <v>1948</v>
      </c>
      <c r="E461" s="10" t="s">
        <v>25</v>
      </c>
      <c r="F461" s="10" t="s">
        <v>15</v>
      </c>
    </row>
    <row r="462" spans="2:9" ht="15" x14ac:dyDescent="0.35">
      <c r="B462" s="10">
        <v>30111</v>
      </c>
      <c r="D462" s="10">
        <v>1948</v>
      </c>
      <c r="E462" s="10" t="s">
        <v>16</v>
      </c>
      <c r="F462" s="10" t="s">
        <v>15</v>
      </c>
    </row>
    <row r="463" spans="2:9" ht="15" x14ac:dyDescent="0.35">
      <c r="B463" s="10">
        <v>30977</v>
      </c>
      <c r="D463" s="10">
        <v>1948</v>
      </c>
      <c r="E463" s="10" t="s">
        <v>25</v>
      </c>
      <c r="F463" s="10" t="s">
        <v>327</v>
      </c>
    </row>
    <row r="464" spans="2:9" ht="15" x14ac:dyDescent="0.35">
      <c r="B464" s="10">
        <v>30983</v>
      </c>
      <c r="D464" s="10">
        <v>1948</v>
      </c>
      <c r="E464" s="10" t="s">
        <v>25</v>
      </c>
      <c r="F464" s="10" t="s">
        <v>221</v>
      </c>
    </row>
    <row r="465" spans="2:7" ht="15" x14ac:dyDescent="0.35">
      <c r="B465" s="10">
        <v>31079</v>
      </c>
      <c r="D465" s="10">
        <v>1948</v>
      </c>
      <c r="E465" s="10" t="s">
        <v>25</v>
      </c>
      <c r="F465" s="10" t="s">
        <v>221</v>
      </c>
    </row>
    <row r="466" spans="2:7" ht="15" x14ac:dyDescent="0.35">
      <c r="B466" s="10">
        <v>31109</v>
      </c>
      <c r="D466" s="10">
        <v>1948</v>
      </c>
      <c r="E466" s="10" t="s">
        <v>25</v>
      </c>
      <c r="F466" s="10" t="s">
        <v>221</v>
      </c>
    </row>
    <row r="467" spans="2:7" ht="15" x14ac:dyDescent="0.35">
      <c r="B467" s="10">
        <v>31236</v>
      </c>
      <c r="D467" s="10">
        <v>1948</v>
      </c>
      <c r="E467" s="10" t="s">
        <v>25</v>
      </c>
      <c r="F467" s="10" t="s">
        <v>327</v>
      </c>
    </row>
    <row r="468" spans="2:7" ht="15" x14ac:dyDescent="0.35">
      <c r="B468" s="10">
        <v>31246</v>
      </c>
      <c r="D468" s="10">
        <v>1948</v>
      </c>
      <c r="E468" s="10" t="s">
        <v>25</v>
      </c>
      <c r="F468" s="10" t="s">
        <v>327</v>
      </c>
    </row>
    <row r="469" spans="2:7" ht="15" x14ac:dyDescent="0.35">
      <c r="B469" s="10">
        <v>31329</v>
      </c>
      <c r="D469" s="10">
        <v>1948</v>
      </c>
      <c r="E469" s="10" t="s">
        <v>25</v>
      </c>
      <c r="F469" s="10" t="s">
        <v>327</v>
      </c>
    </row>
    <row r="470" spans="2:7" ht="15" x14ac:dyDescent="0.35">
      <c r="B470" s="10">
        <v>31415</v>
      </c>
      <c r="D470" s="10">
        <v>1948</v>
      </c>
      <c r="E470" s="10" t="s">
        <v>25</v>
      </c>
      <c r="F470" s="10" t="s">
        <v>314</v>
      </c>
    </row>
    <row r="471" spans="2:7" ht="15" x14ac:dyDescent="0.35">
      <c r="B471" s="10">
        <v>31555</v>
      </c>
      <c r="D471" s="10">
        <v>1948</v>
      </c>
      <c r="E471" s="10" t="s">
        <v>16</v>
      </c>
      <c r="F471" s="10" t="s">
        <v>221</v>
      </c>
    </row>
    <row r="472" spans="2:7" ht="15" x14ac:dyDescent="0.35">
      <c r="B472" s="10">
        <v>31765</v>
      </c>
      <c r="D472" s="10">
        <v>1948</v>
      </c>
      <c r="E472" s="10" t="s">
        <v>25</v>
      </c>
      <c r="F472" s="10" t="s">
        <v>221</v>
      </c>
    </row>
    <row r="473" spans="2:7" ht="15" x14ac:dyDescent="0.35">
      <c r="B473" s="10">
        <v>32236</v>
      </c>
      <c r="D473" s="10">
        <v>1948</v>
      </c>
      <c r="E473" s="10" t="s">
        <v>25</v>
      </c>
      <c r="F473" s="10" t="s">
        <v>15</v>
      </c>
    </row>
    <row r="474" spans="2:7" ht="15" x14ac:dyDescent="0.35">
      <c r="B474" s="10">
        <v>32353</v>
      </c>
      <c r="D474" s="10">
        <v>1948</v>
      </c>
      <c r="E474" s="10" t="s">
        <v>25</v>
      </c>
      <c r="F474" s="10" t="s">
        <v>15</v>
      </c>
    </row>
    <row r="475" spans="2:7" ht="15" x14ac:dyDescent="0.35">
      <c r="B475" s="10">
        <v>32706</v>
      </c>
      <c r="D475" s="10">
        <v>1948</v>
      </c>
      <c r="E475" s="10" t="s">
        <v>25</v>
      </c>
      <c r="F475" s="10" t="s">
        <v>15</v>
      </c>
    </row>
    <row r="476" spans="2:7" ht="15" x14ac:dyDescent="0.35">
      <c r="B476" s="10">
        <v>32709</v>
      </c>
      <c r="D476" s="10">
        <v>1948</v>
      </c>
      <c r="E476" s="10" t="s">
        <v>25</v>
      </c>
      <c r="F476" s="10" t="s">
        <v>314</v>
      </c>
    </row>
    <row r="477" spans="2:7" ht="15" x14ac:dyDescent="0.35">
      <c r="B477" s="10">
        <v>32757</v>
      </c>
      <c r="D477" s="10">
        <v>1948</v>
      </c>
      <c r="E477" s="10" t="s">
        <v>25</v>
      </c>
      <c r="F477" s="10" t="s">
        <v>314</v>
      </c>
    </row>
    <row r="478" spans="2:7" ht="15" x14ac:dyDescent="0.35">
      <c r="B478" s="10">
        <v>32763</v>
      </c>
      <c r="D478" s="10">
        <v>1948</v>
      </c>
      <c r="E478" s="10" t="s">
        <v>25</v>
      </c>
      <c r="F478" s="10" t="s">
        <v>314</v>
      </c>
    </row>
    <row r="479" spans="2:7" ht="15" x14ac:dyDescent="0.35">
      <c r="B479" s="10">
        <v>32764</v>
      </c>
      <c r="D479" s="10">
        <v>1948</v>
      </c>
      <c r="E479" s="10" t="s">
        <v>25</v>
      </c>
      <c r="F479" s="10" t="s">
        <v>314</v>
      </c>
    </row>
    <row r="480" spans="2:7" ht="15" x14ac:dyDescent="0.35">
      <c r="B480" s="10">
        <v>32777</v>
      </c>
      <c r="D480" s="10">
        <v>1948</v>
      </c>
      <c r="E480" s="10" t="s">
        <v>25</v>
      </c>
      <c r="F480" s="10" t="s">
        <v>314</v>
      </c>
      <c r="G480" s="10" t="s">
        <v>3081</v>
      </c>
    </row>
    <row r="481" spans="2:9" ht="15" x14ac:dyDescent="0.35">
      <c r="B481" s="10">
        <v>32801</v>
      </c>
      <c r="D481" s="10">
        <v>1948</v>
      </c>
      <c r="E481" s="10" t="s">
        <v>25</v>
      </c>
      <c r="F481" s="10" t="s">
        <v>314</v>
      </c>
    </row>
    <row r="482" spans="2:9" ht="15" x14ac:dyDescent="0.35">
      <c r="B482" s="10">
        <v>33019</v>
      </c>
      <c r="D482" s="10">
        <v>1948</v>
      </c>
      <c r="E482" s="10" t="s">
        <v>25</v>
      </c>
      <c r="F482" s="10" t="s">
        <v>15</v>
      </c>
      <c r="H482" s="10" t="s">
        <v>3109</v>
      </c>
    </row>
    <row r="483" spans="2:9" ht="15" x14ac:dyDescent="0.35">
      <c r="B483" s="10">
        <v>33231</v>
      </c>
      <c r="D483" s="10">
        <v>1948</v>
      </c>
      <c r="E483" s="10" t="s">
        <v>25</v>
      </c>
      <c r="F483" s="10" t="s">
        <v>221</v>
      </c>
    </row>
    <row r="484" spans="2:9" ht="15" x14ac:dyDescent="0.35">
      <c r="B484" s="10">
        <v>33265</v>
      </c>
      <c r="D484" s="10">
        <v>1948</v>
      </c>
      <c r="E484" s="10" t="s">
        <v>16</v>
      </c>
      <c r="F484" s="10" t="s">
        <v>15</v>
      </c>
    </row>
    <row r="485" spans="2:9" ht="15" x14ac:dyDescent="0.35">
      <c r="B485" s="10">
        <v>33420</v>
      </c>
      <c r="D485" s="10">
        <v>1948</v>
      </c>
      <c r="E485" s="10" t="s">
        <v>25</v>
      </c>
      <c r="F485" s="10" t="s">
        <v>15</v>
      </c>
    </row>
    <row r="486" spans="2:9" ht="15" x14ac:dyDescent="0.35">
      <c r="B486" s="10">
        <v>33960</v>
      </c>
      <c r="D486" s="10">
        <v>1948</v>
      </c>
      <c r="E486" s="10" t="s">
        <v>25</v>
      </c>
      <c r="F486" s="10" t="s">
        <v>327</v>
      </c>
    </row>
    <row r="487" spans="2:9" ht="15" x14ac:dyDescent="0.35">
      <c r="B487" s="10">
        <v>34216</v>
      </c>
      <c r="D487" s="10">
        <v>1948</v>
      </c>
      <c r="E487" s="10" t="s">
        <v>25</v>
      </c>
      <c r="F487" s="10" t="s">
        <v>186</v>
      </c>
    </row>
    <row r="488" spans="2:9" ht="15" x14ac:dyDescent="0.35">
      <c r="B488" s="10">
        <v>34226</v>
      </c>
      <c r="D488" s="10">
        <v>1948</v>
      </c>
      <c r="E488" s="10" t="s">
        <v>25</v>
      </c>
      <c r="F488" s="10" t="s">
        <v>186</v>
      </c>
    </row>
    <row r="489" spans="2:9" ht="15" x14ac:dyDescent="0.35">
      <c r="B489" s="10">
        <v>34277</v>
      </c>
      <c r="D489" s="10">
        <v>1948</v>
      </c>
      <c r="E489" s="10" t="s">
        <v>25</v>
      </c>
      <c r="F489" s="10" t="s">
        <v>186</v>
      </c>
    </row>
    <row r="490" spans="2:9" ht="15" x14ac:dyDescent="0.35">
      <c r="B490" s="10">
        <v>34356</v>
      </c>
      <c r="D490" s="10">
        <v>1948</v>
      </c>
      <c r="E490" s="10" t="s">
        <v>16</v>
      </c>
      <c r="F490" s="10" t="s">
        <v>15</v>
      </c>
    </row>
    <row r="491" spans="2:9" ht="15" x14ac:dyDescent="0.35">
      <c r="B491" s="10">
        <v>34586</v>
      </c>
      <c r="D491" s="10">
        <v>1948</v>
      </c>
      <c r="E491" s="10" t="s">
        <v>16</v>
      </c>
      <c r="F491" s="10" t="s">
        <v>221</v>
      </c>
      <c r="I491" s="10" t="s">
        <v>3076</v>
      </c>
    </row>
    <row r="492" spans="2:9" ht="15" x14ac:dyDescent="0.35">
      <c r="B492" s="10">
        <v>34720</v>
      </c>
      <c r="D492" s="10">
        <v>1948</v>
      </c>
      <c r="E492" s="10" t="s">
        <v>25</v>
      </c>
      <c r="F492" s="10" t="s">
        <v>3122</v>
      </c>
    </row>
    <row r="493" spans="2:9" ht="15" x14ac:dyDescent="0.35">
      <c r="B493" s="10">
        <v>35008</v>
      </c>
      <c r="D493" s="10">
        <v>1948</v>
      </c>
      <c r="E493" s="10" t="s">
        <v>25</v>
      </c>
      <c r="F493" s="10" t="s">
        <v>500</v>
      </c>
      <c r="I493" s="10" t="s">
        <v>3123</v>
      </c>
    </row>
    <row r="494" spans="2:9" ht="15" x14ac:dyDescent="0.35">
      <c r="B494" s="10">
        <v>35072</v>
      </c>
      <c r="D494" s="10">
        <v>1948</v>
      </c>
      <c r="E494" s="10" t="s">
        <v>25</v>
      </c>
      <c r="F494" s="10" t="s">
        <v>500</v>
      </c>
    </row>
    <row r="495" spans="2:9" ht="15" x14ac:dyDescent="0.35">
      <c r="B495" s="10">
        <v>35152</v>
      </c>
      <c r="D495" s="10">
        <v>1948</v>
      </c>
      <c r="E495" s="10" t="s">
        <v>25</v>
      </c>
      <c r="F495" s="10" t="s">
        <v>500</v>
      </c>
    </row>
    <row r="496" spans="2:9" ht="15" x14ac:dyDescent="0.35">
      <c r="B496" s="10">
        <v>35172</v>
      </c>
      <c r="D496" s="10">
        <v>1948</v>
      </c>
      <c r="E496" s="10" t="s">
        <v>25</v>
      </c>
      <c r="F496" s="10" t="s">
        <v>500</v>
      </c>
    </row>
    <row r="497" spans="2:9" ht="15" x14ac:dyDescent="0.35">
      <c r="B497" s="10">
        <v>35190</v>
      </c>
      <c r="D497" s="10">
        <v>1948</v>
      </c>
      <c r="E497" s="10" t="s">
        <v>25</v>
      </c>
      <c r="F497" s="10" t="s">
        <v>500</v>
      </c>
    </row>
    <row r="498" spans="2:9" ht="15" x14ac:dyDescent="0.35">
      <c r="B498" s="10">
        <v>35381</v>
      </c>
      <c r="D498" s="10">
        <v>1948</v>
      </c>
      <c r="E498" s="10" t="s">
        <v>25</v>
      </c>
      <c r="F498" s="10" t="s">
        <v>15</v>
      </c>
    </row>
    <row r="499" spans="2:9" ht="15" x14ac:dyDescent="0.35">
      <c r="B499" s="10">
        <v>35668</v>
      </c>
      <c r="D499" s="10">
        <v>1948</v>
      </c>
      <c r="E499" s="10" t="s">
        <v>25</v>
      </c>
      <c r="F499" s="10" t="s">
        <v>500</v>
      </c>
    </row>
    <row r="500" spans="2:9" ht="15" x14ac:dyDescent="0.35">
      <c r="B500" s="10">
        <v>35759</v>
      </c>
      <c r="D500" s="10">
        <v>1948</v>
      </c>
      <c r="E500" s="10" t="s">
        <v>16</v>
      </c>
      <c r="F500" s="10" t="s">
        <v>500</v>
      </c>
    </row>
    <row r="501" spans="2:9" ht="15" x14ac:dyDescent="0.35">
      <c r="B501" s="10">
        <v>35858</v>
      </c>
      <c r="D501" s="10">
        <v>1948</v>
      </c>
      <c r="E501" s="10" t="s">
        <v>16</v>
      </c>
      <c r="F501" s="10" t="s">
        <v>500</v>
      </c>
    </row>
    <row r="502" spans="2:9" ht="15" x14ac:dyDescent="0.35">
      <c r="B502" s="10">
        <v>35882</v>
      </c>
      <c r="D502" s="10">
        <v>1948</v>
      </c>
      <c r="E502" s="10" t="s">
        <v>16</v>
      </c>
      <c r="F502" s="10" t="s">
        <v>500</v>
      </c>
      <c r="I502" s="10" t="s">
        <v>3076</v>
      </c>
    </row>
    <row r="503" spans="2:9" ht="15" x14ac:dyDescent="0.35">
      <c r="B503" s="10">
        <v>35915</v>
      </c>
      <c r="D503" s="10">
        <v>1948</v>
      </c>
      <c r="E503" s="10" t="s">
        <v>25</v>
      </c>
      <c r="F503" s="10" t="s">
        <v>186</v>
      </c>
    </row>
    <row r="504" spans="2:9" ht="15" x14ac:dyDescent="0.35">
      <c r="B504" s="10">
        <v>35950</v>
      </c>
      <c r="D504" s="10">
        <v>1948</v>
      </c>
      <c r="E504" s="10" t="s">
        <v>16</v>
      </c>
      <c r="F504" s="10" t="s">
        <v>500</v>
      </c>
    </row>
    <row r="505" spans="2:9" ht="15" x14ac:dyDescent="0.35">
      <c r="B505" s="10">
        <v>36000</v>
      </c>
      <c r="D505" s="10">
        <v>1949</v>
      </c>
      <c r="E505" s="10" t="s">
        <v>3124</v>
      </c>
    </row>
    <row r="506" spans="2:9" ht="15" x14ac:dyDescent="0.35">
      <c r="E506" s="10" t="s">
        <v>3125</v>
      </c>
    </row>
    <row r="507" spans="2:9" ht="15" x14ac:dyDescent="0.35">
      <c r="B507" s="10">
        <v>36010</v>
      </c>
      <c r="D507" s="10">
        <v>1949</v>
      </c>
      <c r="E507" s="10" t="s">
        <v>25</v>
      </c>
      <c r="F507" s="10" t="s">
        <v>500</v>
      </c>
    </row>
    <row r="508" spans="2:9" ht="15" x14ac:dyDescent="0.35">
      <c r="B508" s="10">
        <v>36408</v>
      </c>
      <c r="D508" s="10">
        <v>1949</v>
      </c>
      <c r="E508" s="10" t="s">
        <v>25</v>
      </c>
      <c r="F508" s="10" t="s">
        <v>221</v>
      </c>
    </row>
    <row r="509" spans="2:9" ht="15" x14ac:dyDescent="0.35">
      <c r="B509" s="10">
        <v>36420</v>
      </c>
      <c r="D509" s="10">
        <v>1949</v>
      </c>
      <c r="E509" s="10" t="s">
        <v>25</v>
      </c>
      <c r="F509" s="10" t="s">
        <v>221</v>
      </c>
    </row>
    <row r="510" spans="2:9" ht="15" x14ac:dyDescent="0.35">
      <c r="B510" s="10">
        <v>36426</v>
      </c>
      <c r="D510" s="10">
        <v>1949</v>
      </c>
      <c r="E510" s="10" t="s">
        <v>25</v>
      </c>
      <c r="F510" s="10" t="s">
        <v>221</v>
      </c>
      <c r="I510" s="10" t="s">
        <v>3081</v>
      </c>
    </row>
    <row r="511" spans="2:9" ht="15" x14ac:dyDescent="0.35">
      <c r="B511" s="10">
        <v>36841</v>
      </c>
      <c r="D511" s="10">
        <v>1949</v>
      </c>
      <c r="E511" s="10" t="s">
        <v>25</v>
      </c>
      <c r="F511" s="10" t="s">
        <v>327</v>
      </c>
    </row>
    <row r="512" spans="2:9" ht="15" x14ac:dyDescent="0.35">
      <c r="B512" s="10">
        <v>37454</v>
      </c>
      <c r="D512" s="10">
        <v>1949</v>
      </c>
      <c r="E512" s="10" t="s">
        <v>16</v>
      </c>
      <c r="F512" s="10" t="s">
        <v>221</v>
      </c>
    </row>
    <row r="513" spans="2:6" ht="15" x14ac:dyDescent="0.35">
      <c r="B513" s="10">
        <v>37498</v>
      </c>
      <c r="D513" s="10">
        <v>1949</v>
      </c>
      <c r="E513" s="10" t="s">
        <v>16</v>
      </c>
      <c r="F513" s="10" t="s">
        <v>15</v>
      </c>
    </row>
    <row r="514" spans="2:6" ht="15" x14ac:dyDescent="0.35">
      <c r="B514" s="10">
        <v>37752</v>
      </c>
      <c r="D514" s="10">
        <v>1949</v>
      </c>
      <c r="E514" s="10" t="s">
        <v>16</v>
      </c>
      <c r="F514" s="10" t="s">
        <v>15</v>
      </c>
    </row>
    <row r="515" spans="2:6" ht="15" x14ac:dyDescent="0.35">
      <c r="B515" s="10">
        <v>37757</v>
      </c>
      <c r="D515" s="10">
        <v>1949</v>
      </c>
      <c r="E515" s="10" t="s">
        <v>25</v>
      </c>
      <c r="F515" s="10" t="s">
        <v>15</v>
      </c>
    </row>
    <row r="516" spans="2:6" ht="15" x14ac:dyDescent="0.35">
      <c r="B516" s="10">
        <v>38124</v>
      </c>
      <c r="D516" s="10">
        <v>1949</v>
      </c>
      <c r="E516" s="10" t="s">
        <v>16</v>
      </c>
      <c r="F516" s="10" t="s">
        <v>15</v>
      </c>
    </row>
    <row r="517" spans="2:6" ht="15" x14ac:dyDescent="0.35">
      <c r="B517" s="10">
        <v>38375</v>
      </c>
      <c r="D517" s="10">
        <v>1949</v>
      </c>
      <c r="E517" s="10" t="s">
        <v>25</v>
      </c>
      <c r="F517" s="10" t="s">
        <v>15</v>
      </c>
    </row>
    <row r="518" spans="2:6" ht="15" x14ac:dyDescent="0.35">
      <c r="B518" s="10">
        <v>38909</v>
      </c>
      <c r="D518" s="10">
        <v>1949</v>
      </c>
      <c r="E518" s="10" t="s">
        <v>25</v>
      </c>
      <c r="F518" s="10" t="s">
        <v>327</v>
      </c>
    </row>
    <row r="519" spans="2:6" ht="15" x14ac:dyDescent="0.35">
      <c r="B519" s="10">
        <v>38953</v>
      </c>
      <c r="D519" s="10">
        <v>1949</v>
      </c>
      <c r="E519" s="10" t="s">
        <v>25</v>
      </c>
      <c r="F519" s="10" t="s">
        <v>186</v>
      </c>
    </row>
    <row r="520" spans="2:6" ht="15" x14ac:dyDescent="0.35">
      <c r="B520" s="10">
        <v>38988</v>
      </c>
      <c r="D520" s="10">
        <v>1949</v>
      </c>
      <c r="E520" s="10" t="s">
        <v>25</v>
      </c>
      <c r="F520" s="10" t="s">
        <v>15</v>
      </c>
    </row>
    <row r="521" spans="2:6" ht="15" x14ac:dyDescent="0.35">
      <c r="B521" s="10">
        <v>39371</v>
      </c>
      <c r="D521" s="10">
        <v>1949</v>
      </c>
      <c r="E521" s="10" t="s">
        <v>25</v>
      </c>
      <c r="F521" s="10" t="s">
        <v>15</v>
      </c>
    </row>
    <row r="522" spans="2:6" ht="15" x14ac:dyDescent="0.35">
      <c r="B522" s="10">
        <v>39558</v>
      </c>
      <c r="D522" s="10">
        <v>1949</v>
      </c>
      <c r="E522" s="10" t="s">
        <v>25</v>
      </c>
      <c r="F522" s="10" t="s">
        <v>15</v>
      </c>
    </row>
    <row r="523" spans="2:6" ht="15" x14ac:dyDescent="0.35">
      <c r="B523" s="10">
        <v>40367</v>
      </c>
      <c r="D523" s="10">
        <v>1949</v>
      </c>
      <c r="E523" s="10" t="s">
        <v>25</v>
      </c>
      <c r="F523" s="10" t="s">
        <v>15</v>
      </c>
    </row>
    <row r="524" spans="2:6" ht="15" x14ac:dyDescent="0.35">
      <c r="B524" s="10">
        <v>41595</v>
      </c>
      <c r="D524" s="10">
        <v>1949</v>
      </c>
      <c r="E524" s="10" t="s">
        <v>25</v>
      </c>
      <c r="F524" s="10" t="s">
        <v>15</v>
      </c>
    </row>
    <row r="525" spans="2:6" ht="15" x14ac:dyDescent="0.35">
      <c r="B525" s="10">
        <v>41819</v>
      </c>
      <c r="D525" s="10">
        <v>1949</v>
      </c>
      <c r="E525" s="10" t="s">
        <v>16</v>
      </c>
      <c r="F525" s="10" t="s">
        <v>15</v>
      </c>
    </row>
    <row r="526" spans="2:6" ht="15" x14ac:dyDescent="0.35">
      <c r="B526" s="10">
        <v>42376</v>
      </c>
      <c r="D526" s="10">
        <v>1949</v>
      </c>
      <c r="E526" s="10" t="s">
        <v>25</v>
      </c>
      <c r="F526" s="10" t="s">
        <v>15</v>
      </c>
    </row>
    <row r="527" spans="2:6" ht="15" x14ac:dyDescent="0.35">
      <c r="B527" s="10">
        <v>42442</v>
      </c>
      <c r="D527" s="10">
        <v>1949</v>
      </c>
      <c r="E527" s="10" t="s">
        <v>25</v>
      </c>
      <c r="F527" s="10" t="s">
        <v>15</v>
      </c>
    </row>
    <row r="528" spans="2:6" ht="15" x14ac:dyDescent="0.35">
      <c r="B528" s="10">
        <v>42474</v>
      </c>
      <c r="D528" s="10">
        <v>1949</v>
      </c>
      <c r="E528" s="10" t="s">
        <v>25</v>
      </c>
      <c r="F528" s="10" t="s">
        <v>15</v>
      </c>
    </row>
    <row r="529" spans="2:7" ht="15" x14ac:dyDescent="0.35">
      <c r="B529" s="10">
        <v>42532</v>
      </c>
      <c r="D529" s="10">
        <v>1949</v>
      </c>
      <c r="E529" s="10" t="s">
        <v>25</v>
      </c>
      <c r="F529" s="10" t="s">
        <v>15</v>
      </c>
    </row>
    <row r="530" spans="2:7" ht="15" x14ac:dyDescent="0.35">
      <c r="B530" s="10">
        <v>42749</v>
      </c>
      <c r="D530" s="10">
        <v>1949</v>
      </c>
      <c r="E530" s="10" t="s">
        <v>25</v>
      </c>
      <c r="F530" s="10" t="s">
        <v>314</v>
      </c>
      <c r="G530" s="10" t="s">
        <v>3126</v>
      </c>
    </row>
    <row r="531" spans="2:7" ht="15" x14ac:dyDescent="0.35">
      <c r="B531" s="10">
        <v>42815</v>
      </c>
      <c r="D531" s="10">
        <v>1949</v>
      </c>
      <c r="E531" s="10" t="s">
        <v>25</v>
      </c>
      <c r="F531" s="10" t="s">
        <v>15</v>
      </c>
    </row>
    <row r="532" spans="2:7" ht="15" x14ac:dyDescent="0.35">
      <c r="B532" s="10">
        <v>42849</v>
      </c>
      <c r="D532" s="10">
        <v>1949</v>
      </c>
      <c r="E532" s="10" t="s">
        <v>25</v>
      </c>
      <c r="F532" s="10" t="s">
        <v>15</v>
      </c>
    </row>
    <row r="533" spans="2:7" ht="15" x14ac:dyDescent="0.35">
      <c r="B533" s="10">
        <v>43539</v>
      </c>
      <c r="D533" s="10">
        <v>1949</v>
      </c>
      <c r="E533" s="10" t="s">
        <v>16</v>
      </c>
      <c r="F533" s="10" t="s">
        <v>15</v>
      </c>
    </row>
    <row r="534" spans="2:7" ht="15" x14ac:dyDescent="0.35">
      <c r="B534" s="10">
        <v>43870</v>
      </c>
      <c r="D534" s="10">
        <v>1949</v>
      </c>
      <c r="E534" s="10" t="s">
        <v>16</v>
      </c>
      <c r="F534" s="10" t="s">
        <v>15</v>
      </c>
    </row>
    <row r="535" spans="2:7" ht="15" x14ac:dyDescent="0.35">
      <c r="B535" s="10">
        <v>44640</v>
      </c>
      <c r="D535" s="10">
        <v>1949</v>
      </c>
      <c r="E535" s="10" t="s">
        <v>25</v>
      </c>
      <c r="F535" s="10" t="s">
        <v>15</v>
      </c>
    </row>
    <row r="536" spans="2:7" ht="15" x14ac:dyDescent="0.35">
      <c r="B536" s="10">
        <v>44649</v>
      </c>
      <c r="D536" s="10">
        <v>1949</v>
      </c>
      <c r="E536" s="10" t="s">
        <v>25</v>
      </c>
      <c r="F536" s="10" t="s">
        <v>15</v>
      </c>
    </row>
    <row r="537" spans="2:7" ht="15" x14ac:dyDescent="0.35">
      <c r="B537" s="10">
        <v>44693</v>
      </c>
      <c r="D537" s="10">
        <v>1949</v>
      </c>
      <c r="E537" s="10" t="s">
        <v>25</v>
      </c>
      <c r="F537" s="10" t="s">
        <v>221</v>
      </c>
    </row>
    <row r="538" spans="2:7" ht="15" x14ac:dyDescent="0.35">
      <c r="B538" s="10">
        <v>44794</v>
      </c>
      <c r="D538" s="10">
        <v>1949</v>
      </c>
      <c r="E538" s="10" t="s">
        <v>25</v>
      </c>
      <c r="F538" s="10" t="s">
        <v>314</v>
      </c>
    </row>
    <row r="539" spans="2:7" ht="15" x14ac:dyDescent="0.35">
      <c r="B539" s="10">
        <v>45000</v>
      </c>
      <c r="D539" s="10">
        <v>1950</v>
      </c>
    </row>
    <row r="540" spans="2:7" ht="15" x14ac:dyDescent="0.35">
      <c r="B540" s="10">
        <v>45390</v>
      </c>
      <c r="D540" s="10">
        <v>1950</v>
      </c>
      <c r="E540" s="10" t="s">
        <v>25</v>
      </c>
      <c r="F540" s="10" t="s">
        <v>327</v>
      </c>
    </row>
    <row r="541" spans="2:7" ht="15" x14ac:dyDescent="0.35">
      <c r="B541" s="10">
        <v>45490</v>
      </c>
      <c r="D541" s="10">
        <v>1950</v>
      </c>
      <c r="E541" s="10" t="s">
        <v>25</v>
      </c>
      <c r="F541" s="10" t="s">
        <v>15</v>
      </c>
    </row>
    <row r="542" spans="2:7" ht="15" x14ac:dyDescent="0.35">
      <c r="B542" s="10">
        <v>45507</v>
      </c>
      <c r="D542" s="10">
        <v>1950</v>
      </c>
      <c r="E542" s="10" t="s">
        <v>25</v>
      </c>
      <c r="F542" s="10" t="s">
        <v>15</v>
      </c>
    </row>
    <row r="543" spans="2:7" ht="15" x14ac:dyDescent="0.35">
      <c r="B543" s="10">
        <v>45595</v>
      </c>
      <c r="D543" s="10">
        <v>1950</v>
      </c>
      <c r="E543" s="10" t="s">
        <v>25</v>
      </c>
      <c r="F543" s="10" t="s">
        <v>15</v>
      </c>
    </row>
    <row r="544" spans="2:7" ht="15" x14ac:dyDescent="0.35">
      <c r="B544" s="10">
        <v>45767</v>
      </c>
      <c r="D544" s="10">
        <v>1950</v>
      </c>
      <c r="E544" s="10" t="s">
        <v>25</v>
      </c>
      <c r="F544" s="10" t="s">
        <v>15</v>
      </c>
    </row>
    <row r="545" spans="2:6" ht="15" x14ac:dyDescent="0.35">
      <c r="B545" s="10">
        <v>45890</v>
      </c>
      <c r="D545" s="10">
        <v>1950</v>
      </c>
      <c r="E545" s="10" t="s">
        <v>25</v>
      </c>
      <c r="F545" s="10" t="s">
        <v>15</v>
      </c>
    </row>
    <row r="546" spans="2:6" ht="15" x14ac:dyDescent="0.35">
      <c r="B546" s="10">
        <v>45985</v>
      </c>
      <c r="D546" s="10">
        <v>1950</v>
      </c>
      <c r="E546" s="10" t="s">
        <v>16</v>
      </c>
      <c r="F546" s="10" t="s">
        <v>15</v>
      </c>
    </row>
    <row r="547" spans="2:6" ht="15" x14ac:dyDescent="0.35">
      <c r="B547" s="10">
        <v>46068</v>
      </c>
      <c r="D547" s="10">
        <v>1950</v>
      </c>
      <c r="E547" s="10" t="s">
        <v>25</v>
      </c>
      <c r="F547" s="10" t="s">
        <v>15</v>
      </c>
    </row>
    <row r="548" spans="2:6" ht="15" x14ac:dyDescent="0.35">
      <c r="B548" s="10">
        <v>46251</v>
      </c>
      <c r="D548" s="10">
        <v>1950</v>
      </c>
      <c r="E548" s="10" t="s">
        <v>25</v>
      </c>
      <c r="F548" s="10" t="s">
        <v>500</v>
      </c>
    </row>
    <row r="549" spans="2:6" ht="15" x14ac:dyDescent="0.35">
      <c r="B549" s="10">
        <v>46696</v>
      </c>
      <c r="D549" s="10">
        <v>1950</v>
      </c>
      <c r="E549" s="10" t="s">
        <v>16</v>
      </c>
      <c r="F549" s="10" t="s">
        <v>221</v>
      </c>
    </row>
    <row r="550" spans="2:6" ht="15" x14ac:dyDescent="0.35">
      <c r="B550" s="10">
        <v>47136</v>
      </c>
      <c r="D550" s="10">
        <v>1950</v>
      </c>
      <c r="E550" s="10" t="s">
        <v>16</v>
      </c>
      <c r="F550" s="10" t="s">
        <v>15</v>
      </c>
    </row>
    <row r="551" spans="2:6" ht="15" x14ac:dyDescent="0.35">
      <c r="B551" s="10">
        <v>47995</v>
      </c>
      <c r="D551" s="10">
        <v>1950</v>
      </c>
      <c r="E551" s="10" t="s">
        <v>16</v>
      </c>
      <c r="F551" s="10" t="s">
        <v>15</v>
      </c>
    </row>
    <row r="552" spans="2:6" ht="15" x14ac:dyDescent="0.35">
      <c r="B552" s="10">
        <v>48057</v>
      </c>
      <c r="D552" s="10">
        <v>1950</v>
      </c>
      <c r="E552" s="10" t="s">
        <v>25</v>
      </c>
      <c r="F552" s="10" t="s">
        <v>15</v>
      </c>
    </row>
    <row r="553" spans="2:6" ht="15" x14ac:dyDescent="0.35">
      <c r="B553" s="10">
        <v>48194</v>
      </c>
      <c r="D553" s="10">
        <v>1950</v>
      </c>
      <c r="E553" s="10" t="s">
        <v>16</v>
      </c>
      <c r="F553" s="10" t="s">
        <v>15</v>
      </c>
    </row>
    <row r="554" spans="2:6" ht="15" x14ac:dyDescent="0.35">
      <c r="B554" s="10">
        <v>48341</v>
      </c>
      <c r="D554" s="10">
        <v>1950</v>
      </c>
      <c r="E554" s="10" t="s">
        <v>16</v>
      </c>
      <c r="F554" s="10" t="s">
        <v>500</v>
      </c>
    </row>
    <row r="555" spans="2:6" ht="15" x14ac:dyDescent="0.35">
      <c r="B555" s="10">
        <v>48551</v>
      </c>
      <c r="D555" s="10">
        <v>1950</v>
      </c>
      <c r="E555" s="10" t="s">
        <v>25</v>
      </c>
      <c r="F555" s="10" t="s">
        <v>500</v>
      </c>
    </row>
    <row r="556" spans="2:6" ht="15" x14ac:dyDescent="0.35">
      <c r="B556" s="10">
        <v>48765</v>
      </c>
      <c r="D556" s="10">
        <v>1950</v>
      </c>
      <c r="E556" s="10" t="s">
        <v>25</v>
      </c>
      <c r="F556" s="10" t="s">
        <v>221</v>
      </c>
    </row>
    <row r="557" spans="2:6" ht="15" x14ac:dyDescent="0.35">
      <c r="B557" s="10">
        <v>48805</v>
      </c>
      <c r="D557" s="10">
        <v>1950</v>
      </c>
      <c r="E557" s="10" t="s">
        <v>25</v>
      </c>
      <c r="F557" s="10" t="s">
        <v>327</v>
      </c>
    </row>
    <row r="558" spans="2:6" ht="15" x14ac:dyDescent="0.35">
      <c r="B558" s="10">
        <v>48852</v>
      </c>
      <c r="D558" s="10">
        <v>1950</v>
      </c>
      <c r="E558" s="10" t="s">
        <v>25</v>
      </c>
      <c r="F558" s="10" t="s">
        <v>500</v>
      </c>
    </row>
    <row r="559" spans="2:6" ht="15" x14ac:dyDescent="0.35">
      <c r="B559" s="10">
        <v>48884</v>
      </c>
      <c r="D559" s="10">
        <v>1950</v>
      </c>
      <c r="E559" s="10" t="s">
        <v>16</v>
      </c>
      <c r="F559" s="10" t="s">
        <v>500</v>
      </c>
    </row>
    <row r="560" spans="2:6" ht="15" x14ac:dyDescent="0.35">
      <c r="B560" s="10">
        <v>49019</v>
      </c>
      <c r="D560" s="10">
        <v>1950</v>
      </c>
      <c r="E560" s="10" t="s">
        <v>25</v>
      </c>
      <c r="F560" s="10" t="s">
        <v>15</v>
      </c>
    </row>
    <row r="561" spans="2:9" ht="15" x14ac:dyDescent="0.35">
      <c r="B561" s="10">
        <v>49160</v>
      </c>
      <c r="D561" s="10">
        <v>1950</v>
      </c>
      <c r="E561" s="10" t="s">
        <v>25</v>
      </c>
      <c r="F561" s="10" t="s">
        <v>15</v>
      </c>
    </row>
    <row r="562" spans="2:9" ht="15" x14ac:dyDescent="0.35">
      <c r="B562" s="10">
        <v>49355</v>
      </c>
      <c r="D562" s="10">
        <v>1950</v>
      </c>
      <c r="E562" s="10" t="s">
        <v>16</v>
      </c>
      <c r="F562" s="10" t="s">
        <v>15</v>
      </c>
    </row>
    <row r="563" spans="2:9" ht="15" x14ac:dyDescent="0.35">
      <c r="B563" s="10">
        <v>49559</v>
      </c>
      <c r="D563" s="10">
        <v>1950</v>
      </c>
      <c r="E563" s="10" t="s">
        <v>25</v>
      </c>
      <c r="F563" s="10" t="s">
        <v>560</v>
      </c>
    </row>
    <row r="564" spans="2:9" ht="15" x14ac:dyDescent="0.35">
      <c r="B564" s="10">
        <v>49574</v>
      </c>
      <c r="D564" s="10">
        <v>1950</v>
      </c>
      <c r="E564" s="10" t="s">
        <v>25</v>
      </c>
      <c r="F564" s="10" t="s">
        <v>560</v>
      </c>
    </row>
    <row r="565" spans="2:9" ht="15" x14ac:dyDescent="0.35">
      <c r="B565" s="10">
        <v>49596</v>
      </c>
      <c r="D565" s="10">
        <v>1950</v>
      </c>
      <c r="E565" s="10" t="s">
        <v>25</v>
      </c>
      <c r="F565" s="10" t="s">
        <v>560</v>
      </c>
    </row>
    <row r="566" spans="2:9" ht="15" x14ac:dyDescent="0.35">
      <c r="B566" s="10">
        <v>49597</v>
      </c>
      <c r="D566" s="10">
        <v>1950</v>
      </c>
      <c r="E566" s="10" t="s">
        <v>25</v>
      </c>
      <c r="F566" s="10" t="s">
        <v>560</v>
      </c>
    </row>
    <row r="567" spans="2:9" ht="15" x14ac:dyDescent="0.35">
      <c r="B567" s="10">
        <v>49668</v>
      </c>
      <c r="D567" s="10">
        <v>1950</v>
      </c>
      <c r="E567" s="10" t="s">
        <v>25</v>
      </c>
      <c r="F567" s="10" t="s">
        <v>560</v>
      </c>
    </row>
    <row r="568" spans="2:9" ht="15" x14ac:dyDescent="0.35">
      <c r="B568" s="10">
        <v>49948</v>
      </c>
      <c r="D568" s="10">
        <v>1950</v>
      </c>
      <c r="E568" s="10" t="s">
        <v>16</v>
      </c>
      <c r="F568" s="10" t="s">
        <v>15</v>
      </c>
    </row>
    <row r="569" spans="2:9" ht="15" x14ac:dyDescent="0.35">
      <c r="B569" s="10">
        <v>51091</v>
      </c>
      <c r="D569" s="10">
        <v>1950</v>
      </c>
      <c r="E569" s="10" t="s">
        <v>16</v>
      </c>
      <c r="F569" s="10" t="s">
        <v>3127</v>
      </c>
      <c r="G569" s="10" t="s">
        <v>3128</v>
      </c>
    </row>
    <row r="570" spans="2:9" ht="15" x14ac:dyDescent="0.35">
      <c r="B570" s="10">
        <v>51107</v>
      </c>
      <c r="D570" s="10">
        <v>1950</v>
      </c>
      <c r="E570" s="10" t="s">
        <v>25</v>
      </c>
      <c r="F570" s="10" t="s">
        <v>15</v>
      </c>
    </row>
    <row r="571" spans="2:9" ht="15" x14ac:dyDescent="0.35">
      <c r="B571" s="10">
        <v>51332</v>
      </c>
      <c r="D571" s="10">
        <v>1950</v>
      </c>
      <c r="E571" s="10" t="s">
        <v>25</v>
      </c>
      <c r="F571" s="10" t="s">
        <v>221</v>
      </c>
      <c r="I571" s="10" t="s">
        <v>3081</v>
      </c>
    </row>
    <row r="572" spans="2:9" ht="15" x14ac:dyDescent="0.35">
      <c r="B572" s="10">
        <v>51341</v>
      </c>
      <c r="D572" s="10">
        <v>1950</v>
      </c>
      <c r="E572" s="10" t="s">
        <v>25</v>
      </c>
      <c r="F572" s="10" t="s">
        <v>327</v>
      </c>
    </row>
    <row r="573" spans="2:9" ht="15" x14ac:dyDescent="0.35">
      <c r="B573" s="10">
        <v>51390</v>
      </c>
      <c r="D573" s="10">
        <v>1950</v>
      </c>
      <c r="E573" s="10" t="s">
        <v>16</v>
      </c>
      <c r="F573" s="10" t="s">
        <v>500</v>
      </c>
    </row>
    <row r="574" spans="2:9" ht="15" x14ac:dyDescent="0.35">
      <c r="B574" s="10">
        <v>51415</v>
      </c>
      <c r="D574" s="10">
        <v>1950</v>
      </c>
      <c r="E574" s="10" t="s">
        <v>16</v>
      </c>
      <c r="F574" s="10" t="s">
        <v>500</v>
      </c>
    </row>
    <row r="575" spans="2:9" ht="15" x14ac:dyDescent="0.35">
      <c r="B575" s="10">
        <v>51811</v>
      </c>
      <c r="D575" s="10">
        <v>1950</v>
      </c>
      <c r="E575" s="10" t="s">
        <v>25</v>
      </c>
      <c r="F575" s="10" t="s">
        <v>15</v>
      </c>
    </row>
    <row r="576" spans="2:9" ht="15" x14ac:dyDescent="0.35">
      <c r="B576" s="10">
        <v>51838</v>
      </c>
      <c r="D576" s="10">
        <v>1950</v>
      </c>
      <c r="E576" s="10" t="s">
        <v>25</v>
      </c>
      <c r="F576" s="10" t="s">
        <v>3127</v>
      </c>
      <c r="G576" s="10" t="s">
        <v>3129</v>
      </c>
    </row>
    <row r="577" spans="2:9" ht="15" x14ac:dyDescent="0.35">
      <c r="B577" s="10">
        <v>51863</v>
      </c>
      <c r="D577" s="10">
        <v>1950</v>
      </c>
      <c r="E577" s="10" t="s">
        <v>25</v>
      </c>
      <c r="F577" s="10" t="s">
        <v>15</v>
      </c>
    </row>
    <row r="578" spans="2:9" ht="15" x14ac:dyDescent="0.35">
      <c r="B578" s="10">
        <v>52051</v>
      </c>
      <c r="D578" s="10">
        <v>1950</v>
      </c>
      <c r="E578" s="10" t="s">
        <v>25</v>
      </c>
      <c r="F578" s="10" t="s">
        <v>560</v>
      </c>
    </row>
    <row r="579" spans="2:9" ht="15" x14ac:dyDescent="0.35">
      <c r="B579" s="10">
        <v>52179</v>
      </c>
      <c r="D579" s="10">
        <v>1950</v>
      </c>
      <c r="E579" s="10" t="s">
        <v>16</v>
      </c>
      <c r="F579" s="10" t="s">
        <v>500</v>
      </c>
      <c r="I579" s="10" t="s">
        <v>3109</v>
      </c>
    </row>
    <row r="580" spans="2:9" ht="15" x14ac:dyDescent="0.35">
      <c r="B580" s="10">
        <v>52326</v>
      </c>
      <c r="D580" s="10">
        <v>1950</v>
      </c>
      <c r="E580" s="10" t="s">
        <v>25</v>
      </c>
      <c r="F580" s="10" t="s">
        <v>3130</v>
      </c>
      <c r="G580" s="10" t="s">
        <v>3128</v>
      </c>
    </row>
    <row r="581" spans="2:9" ht="15" x14ac:dyDescent="0.35">
      <c r="B581" s="10">
        <v>52409</v>
      </c>
      <c r="D581" s="10">
        <v>1950</v>
      </c>
      <c r="E581" s="10" t="s">
        <v>25</v>
      </c>
      <c r="F581" s="10" t="s">
        <v>560</v>
      </c>
    </row>
    <row r="582" spans="2:9" ht="15" x14ac:dyDescent="0.35">
      <c r="B582" s="10">
        <v>52456</v>
      </c>
      <c r="D582" s="10">
        <v>1950</v>
      </c>
      <c r="E582" s="10" t="s">
        <v>25</v>
      </c>
      <c r="F582" s="10" t="s">
        <v>560</v>
      </c>
    </row>
    <row r="583" spans="2:9" ht="15" x14ac:dyDescent="0.35">
      <c r="B583" s="10">
        <v>52510</v>
      </c>
      <c r="D583" s="10">
        <v>1950</v>
      </c>
      <c r="E583" s="10" t="s">
        <v>16</v>
      </c>
      <c r="F583" s="10" t="s">
        <v>500</v>
      </c>
    </row>
    <row r="584" spans="2:9" ht="15" x14ac:dyDescent="0.35">
      <c r="B584" s="10">
        <v>52768</v>
      </c>
      <c r="D584" s="10">
        <v>1950</v>
      </c>
      <c r="E584" s="10" t="s">
        <v>16</v>
      </c>
      <c r="F584" s="10" t="s">
        <v>15</v>
      </c>
    </row>
    <row r="585" spans="2:9" ht="15" x14ac:dyDescent="0.35">
      <c r="B585" s="10">
        <v>53456</v>
      </c>
      <c r="D585" s="10">
        <v>1950</v>
      </c>
      <c r="E585" s="10" t="s">
        <v>25</v>
      </c>
      <c r="F585" s="10" t="s">
        <v>327</v>
      </c>
    </row>
    <row r="586" spans="2:9" ht="15" x14ac:dyDescent="0.35">
      <c r="B586" s="10">
        <v>53473</v>
      </c>
      <c r="D586" s="10">
        <v>1950</v>
      </c>
      <c r="E586" s="10" t="s">
        <v>25</v>
      </c>
      <c r="F586" s="10" t="s">
        <v>327</v>
      </c>
    </row>
    <row r="587" spans="2:9" ht="15" x14ac:dyDescent="0.35">
      <c r="B587" s="10">
        <v>53591</v>
      </c>
      <c r="D587" s="10">
        <v>1950</v>
      </c>
      <c r="E587" s="10" t="s">
        <v>25</v>
      </c>
      <c r="F587" s="10" t="s">
        <v>221</v>
      </c>
    </row>
    <row r="588" spans="2:9" ht="15" x14ac:dyDescent="0.35">
      <c r="B588" s="10">
        <v>53614</v>
      </c>
      <c r="D588" s="10">
        <v>1950</v>
      </c>
      <c r="E588" s="10" t="s">
        <v>25</v>
      </c>
      <c r="F588" s="10" t="s">
        <v>221</v>
      </c>
    </row>
    <row r="589" spans="2:9" ht="15" x14ac:dyDescent="0.35">
      <c r="B589" s="10">
        <v>53640</v>
      </c>
      <c r="D589" s="10">
        <v>1950</v>
      </c>
      <c r="E589" s="10" t="s">
        <v>25</v>
      </c>
      <c r="F589" s="10" t="s">
        <v>560</v>
      </c>
    </row>
    <row r="590" spans="2:9" ht="15" x14ac:dyDescent="0.35">
      <c r="B590" s="10">
        <v>53642</v>
      </c>
      <c r="D590" s="10">
        <v>1950</v>
      </c>
      <c r="E590" s="10" t="s">
        <v>25</v>
      </c>
      <c r="F590" s="10" t="s">
        <v>560</v>
      </c>
      <c r="H590" s="10" t="s">
        <v>3085</v>
      </c>
    </row>
    <row r="591" spans="2:9" ht="15" x14ac:dyDescent="0.35">
      <c r="B591" s="10">
        <v>54169</v>
      </c>
      <c r="D591" s="10">
        <v>1950</v>
      </c>
      <c r="E591" s="10" t="s">
        <v>16</v>
      </c>
      <c r="F591" s="10" t="s">
        <v>15</v>
      </c>
    </row>
    <row r="592" spans="2:9" ht="15" x14ac:dyDescent="0.35">
      <c r="B592" s="10">
        <v>54355</v>
      </c>
      <c r="D592" s="10">
        <v>1950</v>
      </c>
      <c r="E592" s="10" t="s">
        <v>25</v>
      </c>
      <c r="F592" s="10" t="s">
        <v>15</v>
      </c>
    </row>
    <row r="593" spans="2:6" ht="15" x14ac:dyDescent="0.35">
      <c r="B593" s="10">
        <v>54416</v>
      </c>
      <c r="D593" s="10">
        <v>1950</v>
      </c>
      <c r="E593" s="10" t="s">
        <v>2064</v>
      </c>
      <c r="F593" s="10" t="s">
        <v>327</v>
      </c>
    </row>
    <row r="594" spans="2:6" ht="15" x14ac:dyDescent="0.35">
      <c r="B594" s="10">
        <v>54712</v>
      </c>
      <c r="D594" s="10">
        <v>1950</v>
      </c>
      <c r="E594" s="10" t="s">
        <v>25</v>
      </c>
      <c r="F594" s="10" t="s">
        <v>327</v>
      </c>
    </row>
    <row r="595" spans="2:6" ht="15" x14ac:dyDescent="0.35">
      <c r="B595" s="10">
        <v>54795</v>
      </c>
      <c r="D595" s="10">
        <v>1950</v>
      </c>
      <c r="E595" s="10" t="s">
        <v>25</v>
      </c>
      <c r="F595" s="10" t="s">
        <v>500</v>
      </c>
    </row>
    <row r="596" spans="2:6" ht="15" x14ac:dyDescent="0.35">
      <c r="B596" s="10">
        <v>55074</v>
      </c>
      <c r="D596" s="10">
        <v>1950</v>
      </c>
      <c r="E596" s="10" t="s">
        <v>25</v>
      </c>
      <c r="F596" s="10" t="s">
        <v>560</v>
      </c>
    </row>
    <row r="597" spans="2:6" ht="15" x14ac:dyDescent="0.35">
      <c r="B597" s="10">
        <v>55157</v>
      </c>
      <c r="D597" s="10">
        <v>1950</v>
      </c>
      <c r="E597" s="10" t="s">
        <v>16</v>
      </c>
      <c r="F597" s="10" t="s">
        <v>15</v>
      </c>
    </row>
    <row r="598" spans="2:6" ht="15" x14ac:dyDescent="0.35">
      <c r="B598" s="10">
        <v>55655</v>
      </c>
      <c r="D598" s="10">
        <v>1950</v>
      </c>
      <c r="E598" s="10" t="s">
        <v>25</v>
      </c>
      <c r="F598" s="10" t="s">
        <v>15</v>
      </c>
    </row>
    <row r="599" spans="2:6" ht="15" x14ac:dyDescent="0.35">
      <c r="B599" s="10">
        <v>55773</v>
      </c>
      <c r="D599" s="10">
        <v>1950</v>
      </c>
      <c r="E599" s="10" t="s">
        <v>2064</v>
      </c>
      <c r="F599" s="10" t="s">
        <v>15</v>
      </c>
    </row>
    <row r="600" spans="2:6" ht="15" x14ac:dyDescent="0.35">
      <c r="B600" s="10">
        <v>55984</v>
      </c>
      <c r="D600" s="10">
        <v>1950</v>
      </c>
      <c r="E600" s="10" t="s">
        <v>25</v>
      </c>
      <c r="F600" s="10" t="s">
        <v>500</v>
      </c>
    </row>
    <row r="601" spans="2:6" ht="15" x14ac:dyDescent="0.35">
      <c r="B601" s="10">
        <v>56000</v>
      </c>
      <c r="D601" s="10">
        <v>1951</v>
      </c>
    </row>
    <row r="602" spans="2:6" ht="15" x14ac:dyDescent="0.35">
      <c r="B602" s="10">
        <v>56000</v>
      </c>
      <c r="D602" s="10">
        <v>1951</v>
      </c>
      <c r="E602" s="10" t="s">
        <v>25</v>
      </c>
      <c r="F602" s="10" t="s">
        <v>500</v>
      </c>
    </row>
    <row r="603" spans="2:6" ht="15" x14ac:dyDescent="0.35">
      <c r="B603" s="10">
        <v>56031</v>
      </c>
      <c r="D603" s="10">
        <v>1951</v>
      </c>
      <c r="E603" s="10" t="s">
        <v>25</v>
      </c>
      <c r="F603" s="10" t="s">
        <v>500</v>
      </c>
    </row>
    <row r="604" spans="2:6" ht="15" x14ac:dyDescent="0.35">
      <c r="B604" s="10">
        <v>56118</v>
      </c>
      <c r="D604" s="10">
        <v>1951</v>
      </c>
      <c r="E604" s="10" t="s">
        <v>25</v>
      </c>
      <c r="F604" s="10" t="s">
        <v>221</v>
      </c>
    </row>
    <row r="605" spans="2:6" ht="15" x14ac:dyDescent="0.35">
      <c r="B605" s="10">
        <v>56138</v>
      </c>
      <c r="D605" s="10">
        <v>1951</v>
      </c>
      <c r="E605" s="10" t="s">
        <v>25</v>
      </c>
      <c r="F605" s="10" t="s">
        <v>221</v>
      </c>
    </row>
    <row r="606" spans="2:6" ht="15" x14ac:dyDescent="0.35">
      <c r="B606" s="10">
        <v>56202</v>
      </c>
      <c r="D606" s="10">
        <v>1951</v>
      </c>
      <c r="E606" s="10" t="s">
        <v>25</v>
      </c>
      <c r="F606" s="10" t="s">
        <v>560</v>
      </c>
    </row>
    <row r="607" spans="2:6" ht="15" x14ac:dyDescent="0.35">
      <c r="B607" s="10">
        <v>56417</v>
      </c>
      <c r="D607" s="10">
        <v>1951</v>
      </c>
      <c r="E607" s="10" t="s">
        <v>16</v>
      </c>
      <c r="F607" s="10" t="s">
        <v>560</v>
      </c>
    </row>
    <row r="608" spans="2:6" ht="15" x14ac:dyDescent="0.35">
      <c r="B608" s="10">
        <v>56548</v>
      </c>
      <c r="D608" s="10">
        <v>1951</v>
      </c>
      <c r="E608" s="10" t="s">
        <v>16</v>
      </c>
      <c r="F608" s="10" t="s">
        <v>15</v>
      </c>
    </row>
    <row r="609" spans="2:8" ht="15" x14ac:dyDescent="0.35">
      <c r="B609" s="10">
        <v>56689</v>
      </c>
      <c r="D609" s="10">
        <v>1951</v>
      </c>
      <c r="E609" s="10" t="s">
        <v>25</v>
      </c>
      <c r="F609" s="10" t="s">
        <v>15</v>
      </c>
    </row>
    <row r="610" spans="2:8" ht="15" x14ac:dyDescent="0.35">
      <c r="B610" s="10">
        <v>56742</v>
      </c>
      <c r="D610" s="10">
        <v>1951</v>
      </c>
      <c r="E610" s="10" t="s">
        <v>25</v>
      </c>
      <c r="F610" s="10" t="s">
        <v>15</v>
      </c>
    </row>
    <row r="611" spans="2:8" ht="15" x14ac:dyDescent="0.35">
      <c r="B611" s="10">
        <v>56846</v>
      </c>
      <c r="D611" s="10">
        <v>1951</v>
      </c>
      <c r="E611" s="10" t="s">
        <v>25</v>
      </c>
      <c r="F611" s="10" t="s">
        <v>15</v>
      </c>
      <c r="H611" s="10" t="s">
        <v>3064</v>
      </c>
    </row>
    <row r="612" spans="2:8" ht="15" x14ac:dyDescent="0.35">
      <c r="B612" s="10">
        <v>56848</v>
      </c>
      <c r="D612" s="10">
        <v>1951</v>
      </c>
      <c r="E612" s="10" t="s">
        <v>25</v>
      </c>
      <c r="F612" s="10" t="s">
        <v>15</v>
      </c>
    </row>
    <row r="613" spans="2:8" ht="15" x14ac:dyDescent="0.35">
      <c r="B613" s="10">
        <v>56973</v>
      </c>
      <c r="D613" s="10">
        <v>1951</v>
      </c>
      <c r="E613" s="10" t="s">
        <v>25</v>
      </c>
      <c r="F613" s="10" t="s">
        <v>15</v>
      </c>
    </row>
    <row r="614" spans="2:8" ht="15" x14ac:dyDescent="0.35">
      <c r="B614" s="10">
        <v>57227</v>
      </c>
      <c r="D614" s="10">
        <v>1951</v>
      </c>
      <c r="E614" s="10" t="s">
        <v>25</v>
      </c>
      <c r="F614" s="10" t="s">
        <v>327</v>
      </c>
    </row>
    <row r="615" spans="2:8" ht="15" x14ac:dyDescent="0.35">
      <c r="B615" s="10">
        <v>57265</v>
      </c>
      <c r="D615" s="10">
        <v>1951</v>
      </c>
      <c r="E615" s="10" t="s">
        <v>25</v>
      </c>
      <c r="F615" s="10" t="s">
        <v>327</v>
      </c>
    </row>
    <row r="616" spans="2:8" ht="15" x14ac:dyDescent="0.35">
      <c r="B616" s="10">
        <v>57297</v>
      </c>
      <c r="D616" s="10">
        <v>1951</v>
      </c>
      <c r="E616" s="10" t="s">
        <v>25</v>
      </c>
      <c r="F616" s="10" t="s">
        <v>500</v>
      </c>
    </row>
    <row r="617" spans="2:8" ht="15" x14ac:dyDescent="0.35">
      <c r="B617" s="10">
        <v>57489</v>
      </c>
      <c r="D617" s="10">
        <v>1951</v>
      </c>
      <c r="E617" s="10" t="s">
        <v>16</v>
      </c>
      <c r="F617" s="10" t="s">
        <v>500</v>
      </c>
    </row>
    <row r="618" spans="2:8" ht="15" x14ac:dyDescent="0.35">
      <c r="B618" s="10">
        <v>57647</v>
      </c>
      <c r="D618" s="10">
        <v>1951</v>
      </c>
      <c r="E618" s="10" t="s">
        <v>16</v>
      </c>
      <c r="F618" s="10" t="s">
        <v>500</v>
      </c>
    </row>
    <row r="619" spans="2:8" ht="15" x14ac:dyDescent="0.35">
      <c r="B619" s="10">
        <v>57738</v>
      </c>
      <c r="D619" s="10">
        <v>1951</v>
      </c>
      <c r="E619" s="10" t="s">
        <v>16</v>
      </c>
      <c r="F619" s="10" t="s">
        <v>500</v>
      </c>
    </row>
    <row r="620" spans="2:8" ht="15" x14ac:dyDescent="0.35">
      <c r="B620" s="10">
        <v>57775</v>
      </c>
      <c r="D620" s="10">
        <v>1951</v>
      </c>
      <c r="E620" s="10" t="s">
        <v>16</v>
      </c>
      <c r="F620" s="10" t="s">
        <v>500</v>
      </c>
    </row>
    <row r="621" spans="2:8" ht="15" x14ac:dyDescent="0.35">
      <c r="B621" s="10">
        <v>57854</v>
      </c>
      <c r="D621" s="10">
        <v>1951</v>
      </c>
      <c r="E621" s="10" t="s">
        <v>25</v>
      </c>
      <c r="F621" s="10" t="s">
        <v>500</v>
      </c>
    </row>
    <row r="622" spans="2:8" ht="15" x14ac:dyDescent="0.35">
      <c r="B622" s="10">
        <v>58042</v>
      </c>
      <c r="D622" s="10">
        <v>1951</v>
      </c>
      <c r="E622" s="10" t="s">
        <v>16</v>
      </c>
      <c r="F622" s="10" t="s">
        <v>500</v>
      </c>
    </row>
    <row r="623" spans="2:8" ht="15" x14ac:dyDescent="0.35">
      <c r="B623" s="10">
        <v>58244</v>
      </c>
      <c r="D623" s="10">
        <v>1951</v>
      </c>
      <c r="E623" s="10" t="s">
        <v>25</v>
      </c>
      <c r="F623" s="10" t="s">
        <v>221</v>
      </c>
    </row>
    <row r="624" spans="2:8" ht="15" x14ac:dyDescent="0.35">
      <c r="B624" s="10">
        <v>58404</v>
      </c>
      <c r="D624" s="10">
        <v>1951</v>
      </c>
      <c r="E624" s="10" t="s">
        <v>25</v>
      </c>
      <c r="F624" s="10" t="s">
        <v>221</v>
      </c>
    </row>
    <row r="625" spans="2:6" ht="15" x14ac:dyDescent="0.35">
      <c r="B625" s="10">
        <v>58753</v>
      </c>
      <c r="D625" s="10">
        <v>1951</v>
      </c>
      <c r="E625" s="10" t="s">
        <v>16</v>
      </c>
      <c r="F625" s="10" t="s">
        <v>560</v>
      </c>
    </row>
    <row r="626" spans="2:6" ht="15" x14ac:dyDescent="0.35">
      <c r="B626" s="10">
        <v>58781</v>
      </c>
      <c r="D626" s="10">
        <v>1951</v>
      </c>
      <c r="E626" s="10" t="s">
        <v>16</v>
      </c>
      <c r="F626" s="10" t="s">
        <v>560</v>
      </c>
    </row>
    <row r="627" spans="2:6" ht="15" x14ac:dyDescent="0.35">
      <c r="B627" s="10">
        <v>59131</v>
      </c>
      <c r="D627" s="10">
        <v>1951</v>
      </c>
      <c r="E627" s="10" t="s">
        <v>25</v>
      </c>
      <c r="F627" s="10" t="s">
        <v>500</v>
      </c>
    </row>
    <row r="628" spans="2:6" ht="15" x14ac:dyDescent="0.35">
      <c r="B628" s="10">
        <v>59289</v>
      </c>
      <c r="D628" s="10">
        <v>1951</v>
      </c>
      <c r="E628" s="10" t="s">
        <v>16</v>
      </c>
      <c r="F628" s="10" t="s">
        <v>500</v>
      </c>
    </row>
    <row r="629" spans="2:6" ht="15" x14ac:dyDescent="0.35">
      <c r="B629" s="10">
        <v>59421</v>
      </c>
      <c r="D629" s="10">
        <v>1951</v>
      </c>
      <c r="E629" s="10" t="s">
        <v>16</v>
      </c>
      <c r="F629" s="10" t="s">
        <v>500</v>
      </c>
    </row>
    <row r="630" spans="2:6" ht="15" x14ac:dyDescent="0.35">
      <c r="B630" s="10">
        <v>59433</v>
      </c>
      <c r="D630" s="10">
        <v>1951</v>
      </c>
      <c r="E630" s="10" t="s">
        <v>25</v>
      </c>
      <c r="F630" s="10" t="s">
        <v>221</v>
      </c>
    </row>
    <row r="631" spans="2:6" ht="15" x14ac:dyDescent="0.35">
      <c r="B631" s="10">
        <v>59513</v>
      </c>
      <c r="D631" s="10">
        <v>1951</v>
      </c>
      <c r="E631" s="10" t="s">
        <v>25</v>
      </c>
      <c r="F631" s="10" t="s">
        <v>221</v>
      </c>
    </row>
    <row r="632" spans="2:6" ht="15" x14ac:dyDescent="0.35">
      <c r="B632" s="10">
        <v>59541</v>
      </c>
      <c r="D632" s="10">
        <v>1951</v>
      </c>
      <c r="E632" s="10" t="s">
        <v>25</v>
      </c>
      <c r="F632" s="10" t="s">
        <v>221</v>
      </c>
    </row>
    <row r="633" spans="2:6" ht="15" x14ac:dyDescent="0.35">
      <c r="B633" s="10">
        <v>59608</v>
      </c>
      <c r="D633" s="10">
        <v>1951</v>
      </c>
      <c r="E633" s="10" t="s">
        <v>25</v>
      </c>
      <c r="F633" s="10" t="s">
        <v>221</v>
      </c>
    </row>
    <row r="634" spans="2:6" ht="15" x14ac:dyDescent="0.35">
      <c r="B634" s="10">
        <v>59634</v>
      </c>
      <c r="D634" s="10">
        <v>1951</v>
      </c>
      <c r="E634" s="10" t="s">
        <v>16</v>
      </c>
      <c r="F634" s="10" t="s">
        <v>221</v>
      </c>
    </row>
    <row r="635" spans="2:6" ht="15" x14ac:dyDescent="0.35">
      <c r="B635" s="10">
        <v>59641</v>
      </c>
      <c r="D635" s="10">
        <v>1951</v>
      </c>
      <c r="E635" s="10" t="s">
        <v>16</v>
      </c>
      <c r="F635" s="10" t="s">
        <v>221</v>
      </c>
    </row>
    <row r="636" spans="2:6" ht="15" x14ac:dyDescent="0.35">
      <c r="B636" s="10">
        <v>59697</v>
      </c>
      <c r="D636" s="10">
        <v>1951</v>
      </c>
      <c r="E636" s="10" t="s">
        <v>16</v>
      </c>
      <c r="F636" s="10" t="s">
        <v>327</v>
      </c>
    </row>
    <row r="637" spans="2:6" ht="15" x14ac:dyDescent="0.35">
      <c r="B637" s="10">
        <v>59786</v>
      </c>
      <c r="D637" s="10">
        <v>1951</v>
      </c>
      <c r="E637" s="10" t="s">
        <v>16</v>
      </c>
      <c r="F637" s="10" t="s">
        <v>15</v>
      </c>
    </row>
    <row r="638" spans="2:6" ht="15" x14ac:dyDescent="0.35">
      <c r="B638" s="10">
        <v>61582</v>
      </c>
      <c r="D638" s="10">
        <v>1951</v>
      </c>
      <c r="E638" s="10" t="s">
        <v>25</v>
      </c>
      <c r="F638" s="10" t="s">
        <v>15</v>
      </c>
    </row>
    <row r="639" spans="2:6" ht="15" x14ac:dyDescent="0.35">
      <c r="B639" s="10">
        <v>61616</v>
      </c>
      <c r="D639" s="10">
        <v>1951</v>
      </c>
      <c r="E639" s="10" t="s">
        <v>25</v>
      </c>
      <c r="F639" s="10" t="s">
        <v>327</v>
      </c>
    </row>
    <row r="640" spans="2:6" ht="15" x14ac:dyDescent="0.35">
      <c r="B640" s="10">
        <v>62099</v>
      </c>
      <c r="D640" s="10">
        <v>1951</v>
      </c>
      <c r="E640" s="10" t="s">
        <v>25</v>
      </c>
      <c r="F640" s="10" t="s">
        <v>15</v>
      </c>
    </row>
    <row r="641" spans="2:8" ht="15" x14ac:dyDescent="0.35">
      <c r="B641" s="10">
        <v>62172</v>
      </c>
      <c r="D641" s="10">
        <v>1951</v>
      </c>
      <c r="E641" s="10" t="s">
        <v>25</v>
      </c>
      <c r="F641" s="10" t="s">
        <v>15</v>
      </c>
    </row>
    <row r="642" spans="2:8" ht="15" x14ac:dyDescent="0.35">
      <c r="B642" s="10">
        <v>62577</v>
      </c>
      <c r="D642" s="10">
        <v>1951</v>
      </c>
      <c r="E642" s="10" t="s">
        <v>25</v>
      </c>
      <c r="F642" s="10" t="s">
        <v>560</v>
      </c>
    </row>
    <row r="643" spans="2:8" ht="15" x14ac:dyDescent="0.35">
      <c r="B643" s="10">
        <v>62675</v>
      </c>
      <c r="D643" s="10">
        <v>1951</v>
      </c>
      <c r="E643" s="10" t="s">
        <v>25</v>
      </c>
      <c r="F643" s="10" t="s">
        <v>560</v>
      </c>
    </row>
    <row r="644" spans="2:8" ht="15" x14ac:dyDescent="0.35">
      <c r="B644" s="10">
        <v>62838</v>
      </c>
      <c r="D644" s="10">
        <v>1951</v>
      </c>
      <c r="E644" s="10" t="s">
        <v>16</v>
      </c>
      <c r="F644" s="10" t="s">
        <v>15</v>
      </c>
    </row>
    <row r="645" spans="2:8" ht="15" x14ac:dyDescent="0.35">
      <c r="B645" s="10">
        <v>62956</v>
      </c>
      <c r="D645" s="10">
        <v>1951</v>
      </c>
      <c r="E645" s="10" t="s">
        <v>16</v>
      </c>
      <c r="F645" s="10" t="s">
        <v>15</v>
      </c>
      <c r="H645" s="10" t="s">
        <v>3109</v>
      </c>
    </row>
    <row r="646" spans="2:8" ht="15" x14ac:dyDescent="0.35">
      <c r="B646" s="10">
        <v>63037</v>
      </c>
      <c r="D646" s="10">
        <v>1951</v>
      </c>
      <c r="E646" s="10" t="s">
        <v>16</v>
      </c>
      <c r="F646" s="10" t="s">
        <v>15</v>
      </c>
    </row>
    <row r="647" spans="2:8" ht="15" x14ac:dyDescent="0.35">
      <c r="B647" s="10">
        <v>63358</v>
      </c>
      <c r="D647" s="10">
        <v>1951</v>
      </c>
      <c r="E647" s="10" t="s">
        <v>25</v>
      </c>
      <c r="F647" s="10" t="s">
        <v>15</v>
      </c>
    </row>
    <row r="648" spans="2:8" ht="15" x14ac:dyDescent="0.35">
      <c r="B648" s="10">
        <v>63442</v>
      </c>
      <c r="D648" s="10">
        <v>1951</v>
      </c>
      <c r="E648" s="10" t="s">
        <v>25</v>
      </c>
      <c r="F648" s="10" t="s">
        <v>15</v>
      </c>
    </row>
    <row r="649" spans="2:8" ht="15" x14ac:dyDescent="0.35">
      <c r="B649" s="10">
        <v>63638</v>
      </c>
      <c r="D649" s="10">
        <v>1951</v>
      </c>
      <c r="E649" s="10" t="s">
        <v>16</v>
      </c>
      <c r="F649" s="10" t="s">
        <v>327</v>
      </c>
    </row>
    <row r="650" spans="2:8" ht="15" x14ac:dyDescent="0.35">
      <c r="B650" s="10">
        <v>63691</v>
      </c>
      <c r="D650" s="10">
        <v>1951</v>
      </c>
      <c r="E650" s="10" t="s">
        <v>25</v>
      </c>
      <c r="F650" s="10" t="s">
        <v>221</v>
      </c>
    </row>
    <row r="651" spans="2:8" ht="15" x14ac:dyDescent="0.35">
      <c r="B651" s="10">
        <v>63743</v>
      </c>
      <c r="D651" s="10">
        <v>1951</v>
      </c>
      <c r="E651" s="10" t="s">
        <v>25</v>
      </c>
      <c r="F651" s="10" t="s">
        <v>560</v>
      </c>
    </row>
    <row r="652" spans="2:8" ht="15" x14ac:dyDescent="0.35">
      <c r="B652" s="10">
        <v>64463</v>
      </c>
      <c r="D652" s="10">
        <v>1951</v>
      </c>
      <c r="E652" s="10" t="s">
        <v>25</v>
      </c>
      <c r="F652" s="10" t="s">
        <v>15</v>
      </c>
    </row>
    <row r="653" spans="2:8" ht="15" x14ac:dyDescent="0.35">
      <c r="B653" s="10">
        <v>64844</v>
      </c>
      <c r="D653" s="10">
        <v>1951</v>
      </c>
      <c r="E653" s="10" t="s">
        <v>25</v>
      </c>
      <c r="F653" s="10" t="s">
        <v>327</v>
      </c>
    </row>
    <row r="654" spans="2:8" ht="15" x14ac:dyDescent="0.35">
      <c r="B654" s="10">
        <v>65034</v>
      </c>
      <c r="D654" s="10">
        <v>1951</v>
      </c>
      <c r="E654" s="10" t="s">
        <v>25</v>
      </c>
      <c r="F654" s="10" t="s">
        <v>221</v>
      </c>
    </row>
    <row r="655" spans="2:8" ht="15" x14ac:dyDescent="0.35">
      <c r="B655" s="10">
        <v>65066</v>
      </c>
      <c r="D655" s="10">
        <v>1951</v>
      </c>
      <c r="E655" s="10" t="s">
        <v>25</v>
      </c>
      <c r="F655" s="10" t="s">
        <v>221</v>
      </c>
    </row>
    <row r="656" spans="2:8" ht="15" x14ac:dyDescent="0.35">
      <c r="B656" s="10">
        <v>65125</v>
      </c>
      <c r="D656" s="10">
        <v>1951</v>
      </c>
      <c r="E656" s="10" t="s">
        <v>16</v>
      </c>
      <c r="F656" s="10" t="s">
        <v>221</v>
      </c>
    </row>
    <row r="657" spans="2:8" ht="15" x14ac:dyDescent="0.35">
      <c r="B657" s="10">
        <v>65152</v>
      </c>
      <c r="D657" s="10">
        <v>1951</v>
      </c>
      <c r="E657" s="10" t="s">
        <v>16</v>
      </c>
      <c r="F657" s="10" t="s">
        <v>221</v>
      </c>
    </row>
    <row r="658" spans="2:8" ht="15" x14ac:dyDescent="0.35">
      <c r="B658" s="10">
        <v>65180</v>
      </c>
      <c r="D658" s="10">
        <v>1951</v>
      </c>
      <c r="E658" s="10" t="s">
        <v>25</v>
      </c>
      <c r="F658" s="10" t="s">
        <v>560</v>
      </c>
      <c r="H658" s="10" t="s">
        <v>3104</v>
      </c>
    </row>
    <row r="659" spans="2:8" ht="15" x14ac:dyDescent="0.35">
      <c r="B659" s="10">
        <v>65205</v>
      </c>
      <c r="D659" s="10">
        <v>1951</v>
      </c>
      <c r="E659" s="10" t="s">
        <v>25</v>
      </c>
      <c r="F659" s="10" t="s">
        <v>560</v>
      </c>
    </row>
    <row r="660" spans="2:8" ht="15" x14ac:dyDescent="0.35">
      <c r="B660" s="10">
        <v>65212</v>
      </c>
      <c r="D660" s="10">
        <v>1951</v>
      </c>
      <c r="E660" s="10" t="s">
        <v>25</v>
      </c>
      <c r="F660" s="10" t="s">
        <v>560</v>
      </c>
    </row>
    <row r="661" spans="2:8" ht="15" x14ac:dyDescent="0.35">
      <c r="B661" s="10">
        <v>65268</v>
      </c>
      <c r="D661" s="10">
        <v>1951</v>
      </c>
      <c r="E661" s="10" t="s">
        <v>25</v>
      </c>
      <c r="F661" s="10" t="s">
        <v>560</v>
      </c>
    </row>
    <row r="662" spans="2:8" ht="15" x14ac:dyDescent="0.35">
      <c r="B662" s="10">
        <v>65282</v>
      </c>
      <c r="D662" s="10">
        <v>1951</v>
      </c>
      <c r="E662" s="10" t="s">
        <v>25</v>
      </c>
      <c r="F662" s="10" t="s">
        <v>560</v>
      </c>
    </row>
    <row r="663" spans="2:8" ht="15" x14ac:dyDescent="0.35">
      <c r="B663" s="10">
        <v>65830</v>
      </c>
      <c r="D663" s="10">
        <v>1951</v>
      </c>
      <c r="E663" s="10" t="s">
        <v>25</v>
      </c>
      <c r="F663" s="10" t="s">
        <v>15</v>
      </c>
    </row>
    <row r="664" spans="2:8" ht="15" x14ac:dyDescent="0.35">
      <c r="B664" s="10">
        <v>66530</v>
      </c>
      <c r="D664" s="10">
        <v>1951</v>
      </c>
      <c r="E664" s="10" t="s">
        <v>25</v>
      </c>
      <c r="F664" s="10" t="s">
        <v>221</v>
      </c>
    </row>
    <row r="665" spans="2:8" ht="15" x14ac:dyDescent="0.35">
      <c r="B665" s="10">
        <v>66775</v>
      </c>
      <c r="D665" s="10">
        <v>1951</v>
      </c>
      <c r="E665" s="10" t="s">
        <v>25</v>
      </c>
      <c r="F665" s="10" t="s">
        <v>560</v>
      </c>
    </row>
    <row r="666" spans="2:8" ht="15" x14ac:dyDescent="0.35">
      <c r="B666" s="10">
        <v>66782</v>
      </c>
      <c r="D666" s="10">
        <v>1951</v>
      </c>
      <c r="E666" s="10" t="s">
        <v>25</v>
      </c>
      <c r="F666" s="10" t="s">
        <v>560</v>
      </c>
    </row>
    <row r="667" spans="2:8" ht="15" x14ac:dyDescent="0.35">
      <c r="B667" s="10">
        <v>66837</v>
      </c>
      <c r="D667" s="10">
        <v>1951</v>
      </c>
      <c r="E667" s="10" t="s">
        <v>25</v>
      </c>
      <c r="F667" s="10" t="s">
        <v>560</v>
      </c>
    </row>
    <row r="668" spans="2:8" ht="15" x14ac:dyDescent="0.35">
      <c r="B668" s="10">
        <v>67313</v>
      </c>
      <c r="D668" s="10">
        <v>1951</v>
      </c>
      <c r="E668" s="10" t="s">
        <v>16</v>
      </c>
      <c r="F668" s="10" t="s">
        <v>15</v>
      </c>
    </row>
    <row r="669" spans="2:8" ht="15" x14ac:dyDescent="0.35">
      <c r="B669" s="10">
        <v>67324</v>
      </c>
      <c r="D669" s="10">
        <v>1951</v>
      </c>
      <c r="E669" s="10" t="s">
        <v>16</v>
      </c>
      <c r="F669" s="10" t="s">
        <v>15</v>
      </c>
    </row>
    <row r="670" spans="2:8" ht="15" x14ac:dyDescent="0.35">
      <c r="B670" s="10">
        <v>67357</v>
      </c>
      <c r="D670" s="10">
        <v>1951</v>
      </c>
      <c r="E670" s="10" t="s">
        <v>16</v>
      </c>
      <c r="F670" s="10" t="s">
        <v>15</v>
      </c>
    </row>
    <row r="671" spans="2:8" ht="15" x14ac:dyDescent="0.35">
      <c r="B671" s="10">
        <v>67387</v>
      </c>
      <c r="D671" s="10">
        <v>1951</v>
      </c>
      <c r="E671" s="10" t="s">
        <v>16</v>
      </c>
      <c r="F671" s="10" t="s">
        <v>15</v>
      </c>
    </row>
    <row r="672" spans="2:8" ht="15" x14ac:dyDescent="0.35">
      <c r="B672" s="10">
        <v>67641</v>
      </c>
      <c r="D672" s="10">
        <v>1951</v>
      </c>
      <c r="E672" s="10" t="s">
        <v>25</v>
      </c>
      <c r="F672" s="10" t="s">
        <v>15</v>
      </c>
    </row>
    <row r="673" spans="2:6" ht="15" x14ac:dyDescent="0.35">
      <c r="B673" s="10">
        <v>67771</v>
      </c>
      <c r="D673" s="10">
        <v>1951</v>
      </c>
      <c r="E673" s="10" t="s">
        <v>25</v>
      </c>
      <c r="F673" s="10" t="s">
        <v>15</v>
      </c>
    </row>
    <row r="674" spans="2:6" ht="15" x14ac:dyDescent="0.35">
      <c r="B674" s="10">
        <v>67817</v>
      </c>
      <c r="D674" s="10">
        <v>1951</v>
      </c>
      <c r="E674" s="10" t="s">
        <v>25</v>
      </c>
      <c r="F674" s="10" t="s">
        <v>15</v>
      </c>
    </row>
    <row r="675" spans="2:6" ht="15" x14ac:dyDescent="0.35">
      <c r="B675" s="10">
        <v>68468</v>
      </c>
      <c r="D675" s="10">
        <v>1951</v>
      </c>
      <c r="E675" s="10" t="s">
        <v>25</v>
      </c>
      <c r="F675" s="10" t="s">
        <v>560</v>
      </c>
    </row>
    <row r="676" spans="2:6" ht="15" x14ac:dyDescent="0.35">
      <c r="B676" s="10">
        <v>69456</v>
      </c>
      <c r="D676" s="10">
        <v>1951</v>
      </c>
      <c r="E676" s="10" t="s">
        <v>25</v>
      </c>
      <c r="F676" s="10" t="s">
        <v>15</v>
      </c>
    </row>
    <row r="677" spans="2:6" ht="15" x14ac:dyDescent="0.35">
      <c r="B677" s="10">
        <v>69656</v>
      </c>
      <c r="D677" s="10">
        <v>1951</v>
      </c>
      <c r="E677" s="10" t="s">
        <v>25</v>
      </c>
      <c r="F677" s="10" t="s">
        <v>15</v>
      </c>
    </row>
    <row r="678" spans="2:6" ht="15" x14ac:dyDescent="0.35">
      <c r="B678" s="10">
        <v>69711</v>
      </c>
      <c r="D678" s="10">
        <v>1951</v>
      </c>
      <c r="E678" s="10" t="s">
        <v>25</v>
      </c>
      <c r="F678" s="10" t="s">
        <v>327</v>
      </c>
    </row>
    <row r="679" spans="2:6" ht="15" x14ac:dyDescent="0.35">
      <c r="B679" s="10">
        <v>69780</v>
      </c>
      <c r="D679" s="10">
        <v>1951</v>
      </c>
      <c r="E679" s="10" t="s">
        <v>16</v>
      </c>
      <c r="F679" s="10" t="s">
        <v>327</v>
      </c>
    </row>
    <row r="680" spans="2:6" ht="15" x14ac:dyDescent="0.35">
      <c r="B680" s="10">
        <v>69923</v>
      </c>
      <c r="D680" s="10">
        <v>1951</v>
      </c>
      <c r="E680" s="10" t="s">
        <v>16</v>
      </c>
      <c r="F680" s="10" t="s">
        <v>221</v>
      </c>
    </row>
    <row r="681" spans="2:6" ht="15" x14ac:dyDescent="0.35">
      <c r="B681" s="10">
        <v>70000</v>
      </c>
      <c r="D681" s="10">
        <v>1952</v>
      </c>
    </row>
    <row r="682" spans="2:6" ht="15" x14ac:dyDescent="0.35">
      <c r="B682" s="10">
        <v>70017</v>
      </c>
      <c r="D682" s="10">
        <v>1952</v>
      </c>
      <c r="E682" s="10" t="s">
        <v>16</v>
      </c>
      <c r="F682" s="10" t="s">
        <v>15</v>
      </c>
    </row>
    <row r="683" spans="2:6" ht="15" x14ac:dyDescent="0.35">
      <c r="B683" s="10">
        <v>70474</v>
      </c>
      <c r="D683" s="10">
        <v>1952</v>
      </c>
      <c r="E683" s="10" t="s">
        <v>16</v>
      </c>
      <c r="F683" s="10" t="s">
        <v>15</v>
      </c>
    </row>
    <row r="684" spans="2:6" ht="15" x14ac:dyDescent="0.35">
      <c r="B684" s="10">
        <v>70682</v>
      </c>
      <c r="D684" s="10">
        <v>1952</v>
      </c>
      <c r="E684" s="10" t="s">
        <v>25</v>
      </c>
      <c r="F684" s="10" t="s">
        <v>15</v>
      </c>
    </row>
    <row r="685" spans="2:6" ht="15" x14ac:dyDescent="0.35">
      <c r="B685" s="10">
        <v>71403</v>
      </c>
      <c r="D685" s="10">
        <v>1952</v>
      </c>
      <c r="E685" s="10" t="s">
        <v>16</v>
      </c>
      <c r="F685" s="10" t="s">
        <v>560</v>
      </c>
    </row>
    <row r="686" spans="2:6" ht="15" x14ac:dyDescent="0.35">
      <c r="B686" s="10">
        <v>71743</v>
      </c>
      <c r="D686" s="10">
        <v>1952</v>
      </c>
      <c r="E686" s="10" t="s">
        <v>16</v>
      </c>
      <c r="F686" s="10" t="s">
        <v>15</v>
      </c>
    </row>
    <row r="687" spans="2:6" ht="15" x14ac:dyDescent="0.35">
      <c r="B687" s="10">
        <v>71783</v>
      </c>
      <c r="D687" s="10">
        <v>1952</v>
      </c>
      <c r="E687" s="10" t="s">
        <v>16</v>
      </c>
      <c r="F687" s="10" t="s">
        <v>15</v>
      </c>
    </row>
    <row r="688" spans="2:6" ht="15" x14ac:dyDescent="0.35">
      <c r="B688" s="10">
        <v>72299</v>
      </c>
      <c r="D688" s="10">
        <v>1952</v>
      </c>
      <c r="E688" s="10" t="s">
        <v>25</v>
      </c>
      <c r="F688" s="10" t="s">
        <v>15</v>
      </c>
    </row>
    <row r="689" spans="2:6" ht="15" x14ac:dyDescent="0.35">
      <c r="B689" s="10">
        <v>72641</v>
      </c>
      <c r="D689" s="10">
        <v>1952</v>
      </c>
      <c r="E689" s="10" t="s">
        <v>16</v>
      </c>
      <c r="F689" s="10" t="s">
        <v>327</v>
      </c>
    </row>
    <row r="690" spans="2:6" ht="15" x14ac:dyDescent="0.35">
      <c r="B690" s="10">
        <v>73000</v>
      </c>
      <c r="D690" s="11">
        <v>19054</v>
      </c>
    </row>
    <row r="691" spans="2:6" ht="15" x14ac:dyDescent="0.35">
      <c r="B691" s="10">
        <v>73113</v>
      </c>
      <c r="D691" s="10">
        <v>1952</v>
      </c>
      <c r="E691" s="10" t="s">
        <v>16</v>
      </c>
      <c r="F691" s="10" t="s">
        <v>15</v>
      </c>
    </row>
    <row r="692" spans="2:6" ht="15" x14ac:dyDescent="0.35">
      <c r="B692" s="10">
        <v>73553</v>
      </c>
      <c r="D692" s="10">
        <v>1952</v>
      </c>
      <c r="E692" s="10" t="s">
        <v>16</v>
      </c>
      <c r="F692" s="10" t="s">
        <v>15</v>
      </c>
    </row>
    <row r="693" spans="2:6" ht="15" x14ac:dyDescent="0.35">
      <c r="B693" s="10">
        <v>73610</v>
      </c>
      <c r="D693" s="10">
        <v>1952</v>
      </c>
      <c r="E693" s="10" t="s">
        <v>25</v>
      </c>
      <c r="F693" s="10" t="s">
        <v>15</v>
      </c>
    </row>
    <row r="694" spans="2:6" ht="15" x14ac:dyDescent="0.35">
      <c r="B694" s="10">
        <v>73658</v>
      </c>
      <c r="D694" s="10">
        <v>1952</v>
      </c>
      <c r="E694" s="10" t="s">
        <v>25</v>
      </c>
      <c r="F694" s="10" t="s">
        <v>15</v>
      </c>
    </row>
    <row r="695" spans="2:6" ht="15" x14ac:dyDescent="0.35">
      <c r="B695" s="10">
        <v>73976</v>
      </c>
      <c r="D695" s="10">
        <v>1952</v>
      </c>
      <c r="E695" s="10" t="s">
        <v>25</v>
      </c>
      <c r="F695" s="10" t="s">
        <v>15</v>
      </c>
    </row>
    <row r="696" spans="2:6" ht="15" x14ac:dyDescent="0.35">
      <c r="B696" s="10">
        <v>74045</v>
      </c>
      <c r="D696" s="10">
        <v>1952</v>
      </c>
      <c r="E696" s="10" t="s">
        <v>25</v>
      </c>
      <c r="F696" s="10" t="s">
        <v>15</v>
      </c>
    </row>
    <row r="697" spans="2:6" ht="15" x14ac:dyDescent="0.35">
      <c r="B697" s="10">
        <v>74334</v>
      </c>
      <c r="D697" s="10">
        <v>1952</v>
      </c>
      <c r="E697" s="10" t="s">
        <v>25</v>
      </c>
      <c r="F697" s="10" t="s">
        <v>560</v>
      </c>
    </row>
    <row r="698" spans="2:6" ht="15" x14ac:dyDescent="0.35">
      <c r="B698" s="10">
        <v>74991</v>
      </c>
      <c r="D698" s="10">
        <v>1952</v>
      </c>
      <c r="E698" s="10" t="s">
        <v>16</v>
      </c>
      <c r="F698" s="10" t="s">
        <v>15</v>
      </c>
    </row>
    <row r="699" spans="2:6" ht="15" x14ac:dyDescent="0.35">
      <c r="B699" s="10">
        <v>75394</v>
      </c>
      <c r="D699" s="10">
        <v>1952</v>
      </c>
      <c r="E699" s="10" t="s">
        <v>25</v>
      </c>
      <c r="F699" s="10" t="s">
        <v>15</v>
      </c>
    </row>
    <row r="700" spans="2:6" ht="15" x14ac:dyDescent="0.35">
      <c r="B700" s="10">
        <v>75805</v>
      </c>
      <c r="D700" s="10">
        <v>1952</v>
      </c>
      <c r="E700" s="10" t="s">
        <v>25</v>
      </c>
      <c r="F700" s="10" t="s">
        <v>327</v>
      </c>
    </row>
    <row r="701" spans="2:6" ht="15" x14ac:dyDescent="0.35">
      <c r="B701" s="10">
        <v>75876</v>
      </c>
      <c r="D701" s="10">
        <v>1952</v>
      </c>
      <c r="E701" s="10" t="s">
        <v>25</v>
      </c>
      <c r="F701" s="10" t="s">
        <v>221</v>
      </c>
    </row>
    <row r="702" spans="2:6" ht="15" x14ac:dyDescent="0.35">
      <c r="B702" s="10">
        <v>75891</v>
      </c>
      <c r="D702" s="10">
        <v>1952</v>
      </c>
      <c r="E702" s="10" t="s">
        <v>25</v>
      </c>
      <c r="F702" s="10" t="s">
        <v>221</v>
      </c>
    </row>
    <row r="703" spans="2:6" ht="15" x14ac:dyDescent="0.35">
      <c r="B703" s="10">
        <v>75944</v>
      </c>
      <c r="D703" s="10">
        <v>1952</v>
      </c>
      <c r="E703" s="10" t="s">
        <v>25</v>
      </c>
      <c r="F703" s="10" t="s">
        <v>221</v>
      </c>
    </row>
    <row r="704" spans="2:6" ht="15" x14ac:dyDescent="0.35">
      <c r="B704" s="10">
        <v>76241</v>
      </c>
      <c r="D704" s="10">
        <v>1952</v>
      </c>
      <c r="E704" s="10" t="s">
        <v>16</v>
      </c>
      <c r="F704" s="10" t="s">
        <v>327</v>
      </c>
    </row>
    <row r="705" spans="2:8" ht="15" x14ac:dyDescent="0.35">
      <c r="B705" s="10">
        <v>76723</v>
      </c>
      <c r="D705" s="10">
        <v>1952</v>
      </c>
      <c r="E705" s="10" t="s">
        <v>16</v>
      </c>
      <c r="F705" s="10" t="s">
        <v>15</v>
      </c>
    </row>
    <row r="706" spans="2:8" ht="15" x14ac:dyDescent="0.35">
      <c r="B706" s="10">
        <v>76933</v>
      </c>
      <c r="D706" s="10">
        <v>1952</v>
      </c>
      <c r="E706" s="10" t="s">
        <v>25</v>
      </c>
      <c r="F706" s="10" t="s">
        <v>560</v>
      </c>
    </row>
    <row r="707" spans="2:8" ht="15" x14ac:dyDescent="0.35">
      <c r="B707" s="10">
        <v>77091</v>
      </c>
      <c r="D707" s="10">
        <v>1952</v>
      </c>
      <c r="E707" s="10" t="s">
        <v>25</v>
      </c>
      <c r="F707" s="10" t="s">
        <v>15</v>
      </c>
    </row>
    <row r="708" spans="2:8" ht="15" x14ac:dyDescent="0.35">
      <c r="B708" s="10">
        <v>77158</v>
      </c>
      <c r="D708" s="10">
        <v>1952</v>
      </c>
      <c r="E708" s="10" t="s">
        <v>25</v>
      </c>
      <c r="F708" s="10" t="s">
        <v>15</v>
      </c>
    </row>
    <row r="709" spans="2:8" ht="15" x14ac:dyDescent="0.35">
      <c r="B709" s="10">
        <v>77227</v>
      </c>
      <c r="D709" s="10">
        <v>1952</v>
      </c>
      <c r="E709" s="10" t="s">
        <v>25</v>
      </c>
      <c r="F709" s="10" t="s">
        <v>327</v>
      </c>
    </row>
    <row r="710" spans="2:8" ht="15" x14ac:dyDescent="0.35">
      <c r="B710" s="10">
        <v>77350</v>
      </c>
      <c r="D710" s="10">
        <v>1952</v>
      </c>
      <c r="E710" s="10" t="s">
        <v>16</v>
      </c>
      <c r="F710" s="10" t="s">
        <v>327</v>
      </c>
    </row>
    <row r="711" spans="2:8" ht="15" x14ac:dyDescent="0.35">
      <c r="B711" s="10">
        <v>77513</v>
      </c>
      <c r="D711" s="10">
        <v>1952</v>
      </c>
      <c r="E711" s="10" t="s">
        <v>25</v>
      </c>
      <c r="F711" s="10" t="s">
        <v>560</v>
      </c>
    </row>
    <row r="712" spans="2:8" ht="15" x14ac:dyDescent="0.35">
      <c r="B712" s="10">
        <v>77559</v>
      </c>
      <c r="D712" s="10">
        <v>1952</v>
      </c>
      <c r="E712" s="10" t="s">
        <v>25</v>
      </c>
      <c r="F712" s="10" t="s">
        <v>327</v>
      </c>
    </row>
    <row r="713" spans="2:8" ht="15" x14ac:dyDescent="0.35">
      <c r="B713" s="10">
        <v>78629</v>
      </c>
      <c r="D713" s="10">
        <v>1952</v>
      </c>
      <c r="E713" s="10" t="s">
        <v>25</v>
      </c>
      <c r="F713" s="10" t="s">
        <v>560</v>
      </c>
    </row>
    <row r="714" spans="2:8" ht="15" x14ac:dyDescent="0.35">
      <c r="B714" s="10">
        <v>78640</v>
      </c>
      <c r="D714" s="10">
        <v>1952</v>
      </c>
      <c r="E714" s="10" t="s">
        <v>25</v>
      </c>
      <c r="F714" s="10" t="s">
        <v>560</v>
      </c>
    </row>
    <row r="715" spans="2:8" ht="15" x14ac:dyDescent="0.35">
      <c r="B715" s="10">
        <v>79460</v>
      </c>
      <c r="D715" s="10">
        <v>1952</v>
      </c>
      <c r="E715" s="10" t="s">
        <v>25</v>
      </c>
      <c r="F715" s="10" t="s">
        <v>972</v>
      </c>
      <c r="H715" s="10" t="s">
        <v>3131</v>
      </c>
    </row>
    <row r="716" spans="2:8" ht="15" x14ac:dyDescent="0.35">
      <c r="B716" s="10">
        <v>79482</v>
      </c>
      <c r="D716" s="10">
        <v>1952</v>
      </c>
      <c r="E716" s="10" t="s">
        <v>25</v>
      </c>
      <c r="F716" s="10" t="s">
        <v>15</v>
      </c>
    </row>
    <row r="717" spans="2:8" ht="15" x14ac:dyDescent="0.35">
      <c r="B717" s="10">
        <v>79574</v>
      </c>
      <c r="D717" s="10">
        <v>1952</v>
      </c>
      <c r="E717" s="10" t="s">
        <v>25</v>
      </c>
      <c r="F717" s="10" t="s">
        <v>560</v>
      </c>
    </row>
    <row r="718" spans="2:8" ht="15" x14ac:dyDescent="0.35">
      <c r="B718" s="10">
        <v>79762</v>
      </c>
      <c r="D718" s="10">
        <v>1952</v>
      </c>
      <c r="E718" s="10" t="s">
        <v>25</v>
      </c>
      <c r="F718" s="10" t="s">
        <v>15</v>
      </c>
    </row>
    <row r="719" spans="2:8" ht="15" x14ac:dyDescent="0.35">
      <c r="B719" s="10">
        <v>80000</v>
      </c>
      <c r="D719" s="11">
        <v>19176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A1DED-B41D-42CB-9661-83E9BCF5D856}">
  <sheetPr codeName="Sheet5"/>
  <dimension ref="B3:U48"/>
  <sheetViews>
    <sheetView topLeftCell="A4" workbookViewId="0">
      <selection activeCell="Q22" sqref="Q22"/>
    </sheetView>
  </sheetViews>
  <sheetFormatPr defaultRowHeight="14.5" x14ac:dyDescent="0.35"/>
  <cols>
    <col min="10" max="10" width="12.26953125" customWidth="1"/>
  </cols>
  <sheetData>
    <row r="3" spans="2:21" x14ac:dyDescent="0.35">
      <c r="B3" t="s">
        <v>3155</v>
      </c>
    </row>
    <row r="4" spans="2:21" x14ac:dyDescent="0.35">
      <c r="B4" t="s">
        <v>3158</v>
      </c>
    </row>
    <row r="5" spans="2:21" x14ac:dyDescent="0.35">
      <c r="B5" t="s">
        <v>3156</v>
      </c>
    </row>
    <row r="6" spans="2:21" x14ac:dyDescent="0.35">
      <c r="B6" t="s">
        <v>3157</v>
      </c>
    </row>
    <row r="7" spans="2:21" x14ac:dyDescent="0.35">
      <c r="B7" t="s">
        <v>3159</v>
      </c>
    </row>
    <row r="8" spans="2:21" x14ac:dyDescent="0.35">
      <c r="B8" t="s">
        <v>3160</v>
      </c>
    </row>
    <row r="9" spans="2:21" x14ac:dyDescent="0.35">
      <c r="B9" t="s">
        <v>3161</v>
      </c>
    </row>
    <row r="13" spans="2:21" x14ac:dyDescent="0.35">
      <c r="J13" t="s">
        <v>59</v>
      </c>
      <c r="U13" s="13">
        <f>5945/1083345</f>
        <v>5.4876332101038913E-3</v>
      </c>
    </row>
    <row r="14" spans="2:21" x14ac:dyDescent="0.35">
      <c r="D14" t="s">
        <v>3144</v>
      </c>
      <c r="E14" t="s">
        <v>3147</v>
      </c>
      <c r="G14" t="s">
        <v>3150</v>
      </c>
      <c r="I14" t="s">
        <v>3152</v>
      </c>
      <c r="J14" t="s">
        <v>3154</v>
      </c>
      <c r="K14" t="s">
        <v>3152</v>
      </c>
    </row>
    <row r="15" spans="2:21" x14ac:dyDescent="0.35">
      <c r="B15" t="s">
        <v>3143</v>
      </c>
      <c r="D15" t="s">
        <v>3145</v>
      </c>
      <c r="E15" t="s">
        <v>3148</v>
      </c>
      <c r="F15" t="s">
        <v>3146</v>
      </c>
      <c r="G15" t="s">
        <v>3151</v>
      </c>
      <c r="H15" t="s">
        <v>3149</v>
      </c>
      <c r="I15" t="s">
        <v>3151</v>
      </c>
      <c r="J15" t="s">
        <v>3153</v>
      </c>
      <c r="K15" t="s">
        <v>3151</v>
      </c>
    </row>
    <row r="17" spans="2:9" x14ac:dyDescent="0.35">
      <c r="B17">
        <v>0</v>
      </c>
      <c r="D17">
        <v>64</v>
      </c>
      <c r="E17" s="12">
        <f>+D17/1000</f>
        <v>6.4000000000000001E-2</v>
      </c>
    </row>
    <row r="18" spans="2:9" x14ac:dyDescent="0.35">
      <c r="B18">
        <v>1000</v>
      </c>
      <c r="D18">
        <v>63</v>
      </c>
      <c r="E18" s="12">
        <f t="shared" ref="E18:E25" si="0">+D18/1000</f>
        <v>6.3E-2</v>
      </c>
    </row>
    <row r="19" spans="2:9" x14ac:dyDescent="0.35">
      <c r="B19">
        <v>2000</v>
      </c>
      <c r="E19" s="12">
        <f t="shared" si="0"/>
        <v>0</v>
      </c>
    </row>
    <row r="20" spans="2:9" x14ac:dyDescent="0.35">
      <c r="B20">
        <v>3000</v>
      </c>
      <c r="E20" s="12">
        <f t="shared" si="0"/>
        <v>0</v>
      </c>
    </row>
    <row r="21" spans="2:9" x14ac:dyDescent="0.35">
      <c r="B21">
        <v>4000</v>
      </c>
      <c r="E21" s="12">
        <f t="shared" si="0"/>
        <v>0</v>
      </c>
    </row>
    <row r="22" spans="2:9" x14ac:dyDescent="0.35">
      <c r="B22">
        <v>5000</v>
      </c>
      <c r="E22" s="12">
        <f t="shared" si="0"/>
        <v>0</v>
      </c>
    </row>
    <row r="23" spans="2:9" x14ac:dyDescent="0.35">
      <c r="B23">
        <v>6000</v>
      </c>
      <c r="E23" s="12">
        <f t="shared" si="0"/>
        <v>0</v>
      </c>
    </row>
    <row r="24" spans="2:9" x14ac:dyDescent="0.35">
      <c r="B24">
        <v>7000</v>
      </c>
      <c r="E24" s="12">
        <f t="shared" si="0"/>
        <v>0</v>
      </c>
    </row>
    <row r="25" spans="2:9" x14ac:dyDescent="0.35">
      <c r="B25">
        <v>8000</v>
      </c>
      <c r="E25" s="12">
        <f t="shared" si="0"/>
        <v>0</v>
      </c>
    </row>
    <row r="29" spans="2:9" x14ac:dyDescent="0.35">
      <c r="I29" t="s">
        <v>858</v>
      </c>
    </row>
    <row r="43" spans="2:7" x14ac:dyDescent="0.35">
      <c r="B43">
        <v>0</v>
      </c>
      <c r="C43">
        <v>12000</v>
      </c>
      <c r="E43">
        <v>635</v>
      </c>
      <c r="G43">
        <f>+E43/12000</f>
        <v>5.2916666666666667E-2</v>
      </c>
    </row>
    <row r="46" spans="2:7" x14ac:dyDescent="0.35">
      <c r="E46">
        <f>6000/13/12</f>
        <v>38.46153846153846</v>
      </c>
    </row>
    <row r="48" spans="2:7" x14ac:dyDescent="0.35">
      <c r="E48">
        <f>6085/13/12</f>
        <v>39.006410256410255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3:K33"/>
  <sheetViews>
    <sheetView topLeftCell="B3" workbookViewId="0">
      <selection activeCell="R17" sqref="R17"/>
    </sheetView>
  </sheetViews>
  <sheetFormatPr defaultRowHeight="14.5" x14ac:dyDescent="0.35"/>
  <cols>
    <col min="2" max="2" width="44.26953125" customWidth="1"/>
    <col min="4" max="4" width="2.7265625" customWidth="1"/>
    <col min="6" max="6" width="2.54296875" customWidth="1"/>
    <col min="8" max="8" width="3.54296875" customWidth="1"/>
    <col min="10" max="10" width="2.81640625" customWidth="1"/>
  </cols>
  <sheetData>
    <row r="3" spans="2:11" x14ac:dyDescent="0.35">
      <c r="C3" s="9">
        <v>1933</v>
      </c>
      <c r="E3" s="9">
        <v>1935</v>
      </c>
      <c r="G3" s="9">
        <v>1938</v>
      </c>
      <c r="I3" s="9">
        <v>1939</v>
      </c>
      <c r="K3">
        <v>1941</v>
      </c>
    </row>
    <row r="4" spans="2:11" x14ac:dyDescent="0.35">
      <c r="E4" s="9"/>
      <c r="G4" s="9"/>
      <c r="I4" s="9"/>
    </row>
    <row r="5" spans="2:11" x14ac:dyDescent="0.35">
      <c r="B5" t="s">
        <v>3033</v>
      </c>
      <c r="C5" s="8" t="s">
        <v>3037</v>
      </c>
      <c r="E5" s="9" t="s">
        <v>3037</v>
      </c>
      <c r="G5" s="9" t="s">
        <v>3037</v>
      </c>
      <c r="I5" s="9" t="s">
        <v>3037</v>
      </c>
      <c r="K5" s="9" t="s">
        <v>3037</v>
      </c>
    </row>
    <row r="6" spans="2:11" x14ac:dyDescent="0.35">
      <c r="B6" t="s">
        <v>3034</v>
      </c>
      <c r="C6" s="8" t="s">
        <v>3037</v>
      </c>
      <c r="E6" s="9" t="s">
        <v>3037</v>
      </c>
      <c r="G6" s="9" t="s">
        <v>3037</v>
      </c>
      <c r="I6" s="9"/>
      <c r="K6" s="9"/>
    </row>
    <row r="7" spans="2:11" x14ac:dyDescent="0.35">
      <c r="B7" t="s">
        <v>3035</v>
      </c>
      <c r="C7" s="8" t="s">
        <v>3037</v>
      </c>
      <c r="E7" s="9"/>
      <c r="G7" s="9"/>
      <c r="I7" s="9"/>
      <c r="K7" s="9"/>
    </row>
    <row r="8" spans="2:11" x14ac:dyDescent="0.35">
      <c r="B8" t="s">
        <v>3036</v>
      </c>
      <c r="C8" s="8" t="s">
        <v>3037</v>
      </c>
      <c r="E8" s="9" t="s">
        <v>3037</v>
      </c>
      <c r="G8" s="9" t="s">
        <v>3037</v>
      </c>
      <c r="I8" s="9" t="s">
        <v>3037</v>
      </c>
      <c r="K8" s="9" t="s">
        <v>3037</v>
      </c>
    </row>
    <row r="9" spans="2:11" x14ac:dyDescent="0.35">
      <c r="B9" t="s">
        <v>3038</v>
      </c>
      <c r="E9" s="9" t="s">
        <v>3341</v>
      </c>
      <c r="G9" s="9" t="s">
        <v>3037</v>
      </c>
      <c r="I9" s="9"/>
      <c r="K9" s="9"/>
    </row>
    <row r="10" spans="2:11" x14ac:dyDescent="0.35">
      <c r="B10" t="s">
        <v>3039</v>
      </c>
      <c r="E10" s="9" t="s">
        <v>3341</v>
      </c>
      <c r="G10" s="9" t="s">
        <v>3037</v>
      </c>
      <c r="I10" s="9"/>
      <c r="K10" s="9"/>
    </row>
    <row r="11" spans="2:11" x14ac:dyDescent="0.35">
      <c r="B11" t="s">
        <v>3040</v>
      </c>
      <c r="G11" s="9" t="s">
        <v>3037</v>
      </c>
      <c r="I11" s="9" t="s">
        <v>3037</v>
      </c>
      <c r="K11" s="9" t="s">
        <v>3037</v>
      </c>
    </row>
    <row r="12" spans="2:11" x14ac:dyDescent="0.35">
      <c r="B12" t="s">
        <v>3041</v>
      </c>
      <c r="G12" s="9" t="s">
        <v>3037</v>
      </c>
      <c r="I12" s="9" t="s">
        <v>3037</v>
      </c>
      <c r="K12" s="9" t="s">
        <v>3037</v>
      </c>
    </row>
    <row r="13" spans="2:11" x14ac:dyDescent="0.35">
      <c r="B13" t="s">
        <v>3042</v>
      </c>
      <c r="I13" s="9" t="s">
        <v>3037</v>
      </c>
      <c r="K13" s="9"/>
    </row>
    <row r="14" spans="2:11" x14ac:dyDescent="0.35">
      <c r="B14" t="s">
        <v>3043</v>
      </c>
      <c r="K14" s="9" t="s">
        <v>3037</v>
      </c>
    </row>
    <row r="15" spans="2:11" x14ac:dyDescent="0.35">
      <c r="B15" t="s">
        <v>3044</v>
      </c>
      <c r="K15" s="9" t="s">
        <v>3037</v>
      </c>
    </row>
    <row r="16" spans="2:11" x14ac:dyDescent="0.35">
      <c r="B16" t="s">
        <v>3045</v>
      </c>
      <c r="K16" s="9" t="s">
        <v>3037</v>
      </c>
    </row>
    <row r="17" spans="2:11" x14ac:dyDescent="0.35">
      <c r="B17" t="s">
        <v>3046</v>
      </c>
      <c r="K17" s="9" t="s">
        <v>3037</v>
      </c>
    </row>
    <row r="21" spans="2:11" x14ac:dyDescent="0.35">
      <c r="B21" t="s">
        <v>3047</v>
      </c>
    </row>
    <row r="23" spans="2:11" x14ac:dyDescent="0.35">
      <c r="B23" t="s">
        <v>3048</v>
      </c>
      <c r="C23">
        <v>790</v>
      </c>
      <c r="E23">
        <v>2619</v>
      </c>
    </row>
    <row r="24" spans="2:11" x14ac:dyDescent="0.35">
      <c r="B24" t="s">
        <v>3049</v>
      </c>
      <c r="C24">
        <v>808</v>
      </c>
      <c r="I24">
        <v>6431</v>
      </c>
    </row>
    <row r="25" spans="2:11" x14ac:dyDescent="0.35">
      <c r="B25" t="s">
        <v>3050</v>
      </c>
      <c r="E25">
        <v>1853</v>
      </c>
      <c r="I25">
        <v>5657</v>
      </c>
    </row>
    <row r="26" spans="2:11" x14ac:dyDescent="0.35">
      <c r="B26" t="s">
        <v>3051</v>
      </c>
      <c r="E26">
        <v>1633</v>
      </c>
      <c r="I26">
        <v>6058</v>
      </c>
    </row>
    <row r="27" spans="2:11" x14ac:dyDescent="0.35">
      <c r="B27" t="s">
        <v>3052</v>
      </c>
      <c r="I27">
        <v>5625</v>
      </c>
      <c r="K27">
        <v>6570</v>
      </c>
    </row>
    <row r="28" spans="2:11" x14ac:dyDescent="0.35">
      <c r="B28" t="s">
        <v>3053</v>
      </c>
      <c r="G28">
        <v>3699</v>
      </c>
    </row>
    <row r="29" spans="2:11" x14ac:dyDescent="0.35">
      <c r="B29" t="s">
        <v>3054</v>
      </c>
      <c r="G29">
        <v>4095</v>
      </c>
    </row>
    <row r="30" spans="2:11" x14ac:dyDescent="0.35">
      <c r="B30" t="s">
        <v>3055</v>
      </c>
      <c r="K30">
        <v>6300</v>
      </c>
    </row>
    <row r="31" spans="2:11" x14ac:dyDescent="0.35">
      <c r="B31" t="s">
        <v>3056</v>
      </c>
      <c r="K31">
        <v>6598</v>
      </c>
    </row>
    <row r="32" spans="2:11" x14ac:dyDescent="0.35">
      <c r="B32" t="s">
        <v>3057</v>
      </c>
      <c r="K32">
        <v>6085</v>
      </c>
    </row>
    <row r="33" spans="2:11" x14ac:dyDescent="0.35">
      <c r="B33" t="s">
        <v>3058</v>
      </c>
      <c r="K33">
        <v>7514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43AE-34A2-4F67-A142-AE257FC35F21}">
  <sheetPr codeName="Sheet7">
    <pageSetUpPr fitToPage="1"/>
  </sheetPr>
  <dimension ref="C2:AG73"/>
  <sheetViews>
    <sheetView topLeftCell="A24" workbookViewId="0">
      <selection activeCell="X30" sqref="X30"/>
    </sheetView>
  </sheetViews>
  <sheetFormatPr defaultRowHeight="14.5" x14ac:dyDescent="0.35"/>
  <cols>
    <col min="3" max="3" width="15" customWidth="1"/>
    <col min="4" max="4" width="6.7265625" customWidth="1"/>
    <col min="6" max="6" width="5" customWidth="1"/>
    <col min="8" max="8" width="1.81640625" customWidth="1"/>
    <col min="10" max="10" width="2.26953125" customWidth="1"/>
    <col min="11" max="11" width="35" hidden="1" customWidth="1"/>
    <col min="12" max="12" width="0" hidden="1" customWidth="1"/>
    <col min="13" max="13" width="12.81640625" hidden="1" customWidth="1"/>
    <col min="16" max="16" width="9.1796875" style="17"/>
    <col min="18" max="21" width="0" hidden="1" customWidth="1"/>
    <col min="28" max="28" width="9.7265625" bestFit="1" customWidth="1"/>
    <col min="31" max="31" width="9.1796875" style="17"/>
  </cols>
  <sheetData>
    <row r="2" spans="3:32" x14ac:dyDescent="0.35">
      <c r="AB2" t="s">
        <v>3879</v>
      </c>
    </row>
    <row r="3" spans="3:32" ht="19.5" x14ac:dyDescent="0.45">
      <c r="C3" s="18"/>
      <c r="D3" s="18"/>
      <c r="E3" s="18"/>
      <c r="F3" s="18"/>
      <c r="G3" s="18" t="s">
        <v>3272</v>
      </c>
      <c r="H3" s="18"/>
      <c r="I3" s="18"/>
      <c r="J3" s="18"/>
      <c r="K3" s="9"/>
      <c r="AB3" t="s">
        <v>3880</v>
      </c>
      <c r="AF3" s="49">
        <f>COUNT(A1:A20)</f>
        <v>0</v>
      </c>
    </row>
    <row r="4" spans="3:32" x14ac:dyDescent="0.35">
      <c r="C4" s="18" t="s">
        <v>3268</v>
      </c>
      <c r="D4" s="18" t="s">
        <v>2</v>
      </c>
      <c r="E4" s="18" t="s">
        <v>3269</v>
      </c>
      <c r="F4" s="18"/>
      <c r="G4" s="18" t="s">
        <v>3289</v>
      </c>
      <c r="H4" s="18"/>
      <c r="I4" s="18" t="s">
        <v>3269</v>
      </c>
      <c r="J4" s="18"/>
      <c r="K4" s="9"/>
      <c r="V4" t="s">
        <v>3639</v>
      </c>
      <c r="Z4" t="s">
        <v>3641</v>
      </c>
      <c r="AB4" t="s">
        <v>3151</v>
      </c>
    </row>
    <row r="5" spans="3:32" x14ac:dyDescent="0.35">
      <c r="C5" s="18"/>
      <c r="D5" s="18" t="s">
        <v>3270</v>
      </c>
      <c r="E5" s="18" t="s">
        <v>3271</v>
      </c>
      <c r="F5" s="18"/>
      <c r="G5" s="18" t="s">
        <v>3270</v>
      </c>
      <c r="H5" s="18"/>
      <c r="I5" s="18" t="s">
        <v>3271</v>
      </c>
      <c r="J5" s="18"/>
      <c r="K5" s="18" t="s">
        <v>3305</v>
      </c>
      <c r="N5" t="s">
        <v>3323</v>
      </c>
      <c r="X5" t="s">
        <v>3640</v>
      </c>
      <c r="Z5" t="s">
        <v>3271</v>
      </c>
      <c r="AB5" s="2">
        <v>45371</v>
      </c>
      <c r="AC5" s="8" t="s">
        <v>3147</v>
      </c>
      <c r="AE5" s="17" t="s">
        <v>3988</v>
      </c>
    </row>
    <row r="6" spans="3:32" x14ac:dyDescent="0.35">
      <c r="C6" s="19">
        <v>1929</v>
      </c>
      <c r="D6" s="20">
        <v>1</v>
      </c>
      <c r="E6" s="21" t="s">
        <v>3274</v>
      </c>
      <c r="F6" s="20"/>
      <c r="G6" s="20">
        <v>1</v>
      </c>
      <c r="H6" s="20"/>
      <c r="I6" s="30" t="s">
        <v>3274</v>
      </c>
      <c r="J6" s="21"/>
      <c r="K6" s="27"/>
      <c r="V6">
        <v>1929</v>
      </c>
      <c r="X6">
        <v>1</v>
      </c>
      <c r="Z6">
        <f>+X7-X6</f>
        <v>174</v>
      </c>
      <c r="AB6">
        <f>COUNT('Consolidated list'!G5:'Consolidated list'!G16)-1</f>
        <v>11</v>
      </c>
      <c r="AC6" s="12">
        <f t="shared" ref="AC6:AC56" si="0">+AB6/Z6</f>
        <v>6.3218390804597707E-2</v>
      </c>
      <c r="AE6" s="17">
        <f>+'Consolidated list'!A17</f>
        <v>0</v>
      </c>
    </row>
    <row r="7" spans="3:32" x14ac:dyDescent="0.35">
      <c r="C7" s="22" t="s">
        <v>3275</v>
      </c>
      <c r="D7" s="20">
        <v>150</v>
      </c>
      <c r="E7" s="23">
        <f>+P7</f>
        <v>18.625</v>
      </c>
      <c r="F7" s="20"/>
      <c r="G7" s="20">
        <v>150</v>
      </c>
      <c r="H7" s="20"/>
      <c r="I7" s="23">
        <f>+P7</f>
        <v>18.625</v>
      </c>
      <c r="J7" s="23"/>
      <c r="K7" s="27"/>
      <c r="N7">
        <v>8</v>
      </c>
      <c r="P7" s="17">
        <f>(+G7-G6)/N7</f>
        <v>18.625</v>
      </c>
      <c r="R7">
        <f>149/8</f>
        <v>18.625</v>
      </c>
      <c r="T7">
        <f>150/8</f>
        <v>18.75</v>
      </c>
      <c r="V7">
        <f>+V6+1</f>
        <v>1930</v>
      </c>
      <c r="X7">
        <v>175</v>
      </c>
      <c r="Z7">
        <f t="shared" ref="Z7:Z56" si="1">+X8-X7</f>
        <v>110</v>
      </c>
      <c r="AB7">
        <f>COUNT('Consolidated list'!G17:'Consolidated list'!G29)-1</f>
        <v>12</v>
      </c>
      <c r="AC7" s="12">
        <f t="shared" si="0"/>
        <v>0.10909090909090909</v>
      </c>
      <c r="AE7" s="17">
        <f>+'Consolidated list'!A30</f>
        <v>0</v>
      </c>
    </row>
    <row r="8" spans="3:32" x14ac:dyDescent="0.35">
      <c r="C8" s="19">
        <v>1930</v>
      </c>
      <c r="D8" s="20">
        <v>175</v>
      </c>
      <c r="E8" s="23">
        <f t="shared" ref="E8:E14" si="2">+P8</f>
        <v>6.25</v>
      </c>
      <c r="F8" s="20"/>
      <c r="G8" s="20">
        <v>175</v>
      </c>
      <c r="H8" s="20"/>
      <c r="I8" s="23">
        <f t="shared" ref="I8:I19" si="3">+P8</f>
        <v>6.25</v>
      </c>
      <c r="J8" s="23"/>
      <c r="K8" s="27"/>
      <c r="N8">
        <v>4</v>
      </c>
      <c r="P8" s="17">
        <f>(+G8-G7)/N8</f>
        <v>6.25</v>
      </c>
      <c r="V8">
        <f t="shared" ref="V8:V56" si="4">+V7+1</f>
        <v>1931</v>
      </c>
      <c r="X8">
        <v>285</v>
      </c>
      <c r="Z8">
        <f t="shared" si="1"/>
        <v>111</v>
      </c>
      <c r="AB8">
        <f>COUNT('Consolidated list'!G30:'Consolidated list'!G41)-1</f>
        <v>11</v>
      </c>
      <c r="AC8" s="12">
        <f t="shared" si="0"/>
        <v>9.90990990990991E-2</v>
      </c>
      <c r="AE8" s="17">
        <f>+'Consolidated list'!A42</f>
        <v>0</v>
      </c>
    </row>
    <row r="9" spans="3:32" x14ac:dyDescent="0.35">
      <c r="C9" s="19">
        <v>1931</v>
      </c>
      <c r="D9" s="20">
        <v>285</v>
      </c>
      <c r="E9" s="23">
        <f t="shared" si="2"/>
        <v>9.1666666666666661</v>
      </c>
      <c r="F9" s="20"/>
      <c r="G9" s="20">
        <v>285</v>
      </c>
      <c r="H9" s="20"/>
      <c r="I9" s="23">
        <f t="shared" si="3"/>
        <v>9.1666666666666661</v>
      </c>
      <c r="J9" s="23"/>
      <c r="K9" s="28"/>
      <c r="N9">
        <v>12</v>
      </c>
      <c r="P9" s="17">
        <f>(+G9-G8)/N9</f>
        <v>9.1666666666666661</v>
      </c>
      <c r="V9">
        <f t="shared" si="4"/>
        <v>1932</v>
      </c>
      <c r="X9">
        <v>396</v>
      </c>
      <c r="Z9">
        <f t="shared" si="1"/>
        <v>354</v>
      </c>
      <c r="AB9">
        <f>COUNT('Consolidated list'!G42:'Consolidated list'!G63)-1</f>
        <v>21</v>
      </c>
      <c r="AC9" s="12">
        <f t="shared" si="0"/>
        <v>5.9322033898305086E-2</v>
      </c>
      <c r="AE9" s="17">
        <f>+'Consolidated list'!A64</f>
        <v>0</v>
      </c>
    </row>
    <row r="10" spans="3:32" x14ac:dyDescent="0.35">
      <c r="C10" s="22" t="s">
        <v>3276</v>
      </c>
      <c r="D10" s="20">
        <v>396</v>
      </c>
      <c r="E10" s="23">
        <f t="shared" si="2"/>
        <v>9.25</v>
      </c>
      <c r="F10" s="20"/>
      <c r="G10" s="20">
        <v>396</v>
      </c>
      <c r="H10" s="20"/>
      <c r="I10" s="23">
        <f t="shared" si="3"/>
        <v>9.25</v>
      </c>
      <c r="J10" s="23"/>
      <c r="K10" s="27"/>
      <c r="N10">
        <v>12</v>
      </c>
      <c r="P10" s="17">
        <f t="shared" ref="P10:P19" si="5">(+G10-G9)/N10</f>
        <v>9.25</v>
      </c>
      <c r="V10">
        <f t="shared" si="4"/>
        <v>1933</v>
      </c>
      <c r="X10">
        <v>750</v>
      </c>
      <c r="Z10">
        <f t="shared" si="1"/>
        <v>478</v>
      </c>
      <c r="AB10">
        <f>COUNT('Consolidated list'!G64:'Consolidated list'!G111)-1</f>
        <v>47</v>
      </c>
      <c r="AC10" s="12">
        <f t="shared" si="0"/>
        <v>9.832635983263599E-2</v>
      </c>
      <c r="AE10" s="17">
        <f>+'Consolidated list'!A114</f>
        <v>0</v>
      </c>
    </row>
    <row r="11" spans="3:32" x14ac:dyDescent="0.35">
      <c r="C11" s="19">
        <v>1933</v>
      </c>
      <c r="D11" s="20">
        <v>700</v>
      </c>
      <c r="E11" s="23">
        <f t="shared" si="2"/>
        <v>29.5</v>
      </c>
      <c r="F11" s="20"/>
      <c r="G11" s="44">
        <v>750</v>
      </c>
      <c r="H11" s="20"/>
      <c r="I11" s="23">
        <f t="shared" si="3"/>
        <v>29.5</v>
      </c>
      <c r="J11" s="23"/>
      <c r="K11" s="27"/>
      <c r="N11">
        <v>12</v>
      </c>
      <c r="P11" s="17">
        <f t="shared" si="5"/>
        <v>29.5</v>
      </c>
      <c r="V11">
        <f t="shared" si="4"/>
        <v>1934</v>
      </c>
      <c r="X11">
        <v>1228</v>
      </c>
      <c r="Z11">
        <f t="shared" si="1"/>
        <v>528</v>
      </c>
      <c r="AB11">
        <f>COUNT('Consolidated list'!G114:'Consolidated list'!G168)-1</f>
        <v>54</v>
      </c>
      <c r="AC11" s="12">
        <f t="shared" si="0"/>
        <v>0.10227272727272728</v>
      </c>
      <c r="AE11" s="17">
        <f>+'Consolidated list'!A169</f>
        <v>13.326530612244898</v>
      </c>
    </row>
    <row r="12" spans="3:32" x14ac:dyDescent="0.35">
      <c r="C12" s="24" t="s">
        <v>3277</v>
      </c>
      <c r="D12" s="20" t="s">
        <v>4359</v>
      </c>
      <c r="E12" s="23">
        <f t="shared" si="2"/>
        <v>39.833333333333336</v>
      </c>
      <c r="F12" s="20"/>
      <c r="G12" s="20">
        <v>1228</v>
      </c>
      <c r="H12" s="20"/>
      <c r="I12" s="23">
        <f t="shared" si="3"/>
        <v>39.833333333333336</v>
      </c>
      <c r="J12" s="23"/>
      <c r="K12" s="27"/>
      <c r="N12">
        <v>12</v>
      </c>
      <c r="P12" s="17">
        <f t="shared" si="5"/>
        <v>39.833333333333336</v>
      </c>
      <c r="V12">
        <f t="shared" si="4"/>
        <v>1935</v>
      </c>
      <c r="X12">
        <f>12*44+X11</f>
        <v>1756</v>
      </c>
      <c r="Z12">
        <f t="shared" si="1"/>
        <v>944</v>
      </c>
      <c r="AB12">
        <f>COUNT('Consolidated list'!G169:'Consolidated list'!G224)-1</f>
        <v>55</v>
      </c>
      <c r="AC12" s="12">
        <f t="shared" si="0"/>
        <v>5.8262711864406777E-2</v>
      </c>
      <c r="AE12" s="17">
        <f>+'Consolidated list'!A227</f>
        <v>0</v>
      </c>
    </row>
    <row r="13" spans="3:32" x14ac:dyDescent="0.35">
      <c r="C13" s="24" t="s">
        <v>3278</v>
      </c>
      <c r="D13" s="20">
        <v>2019</v>
      </c>
      <c r="E13" s="23">
        <f t="shared" si="2"/>
        <v>49.4375</v>
      </c>
      <c r="F13" s="20"/>
      <c r="G13" s="20">
        <v>2019</v>
      </c>
      <c r="H13" s="20"/>
      <c r="I13" s="23">
        <f t="shared" si="3"/>
        <v>49.4375</v>
      </c>
      <c r="J13" s="23"/>
      <c r="K13" s="27" t="s">
        <v>3308</v>
      </c>
      <c r="N13">
        <v>16</v>
      </c>
      <c r="P13" s="17">
        <f t="shared" si="5"/>
        <v>49.4375</v>
      </c>
      <c r="V13">
        <f t="shared" si="4"/>
        <v>1936</v>
      </c>
      <c r="X13">
        <v>2700</v>
      </c>
      <c r="Z13">
        <f t="shared" si="1"/>
        <v>1100</v>
      </c>
      <c r="AB13">
        <f>COUNT('Consolidated list'!G227:'Consolidated list'!G288)-1</f>
        <v>61</v>
      </c>
      <c r="AC13" s="12">
        <f t="shared" si="0"/>
        <v>5.5454545454545458E-2</v>
      </c>
      <c r="AE13" s="17">
        <f>+'Consolidated list'!A289</f>
        <v>0</v>
      </c>
    </row>
    <row r="14" spans="3:32" x14ac:dyDescent="0.35">
      <c r="C14" s="19">
        <v>1936</v>
      </c>
      <c r="D14" s="20">
        <v>2700</v>
      </c>
      <c r="E14" s="23">
        <f t="shared" si="2"/>
        <v>85.125</v>
      </c>
      <c r="F14" s="20"/>
      <c r="G14" s="20">
        <v>2700</v>
      </c>
      <c r="H14" s="20"/>
      <c r="I14" s="23">
        <f t="shared" si="3"/>
        <v>85.125</v>
      </c>
      <c r="J14" s="23"/>
      <c r="K14" s="27"/>
      <c r="N14">
        <v>8</v>
      </c>
      <c r="P14" s="17">
        <f t="shared" si="5"/>
        <v>85.125</v>
      </c>
      <c r="V14">
        <f t="shared" si="4"/>
        <v>1937</v>
      </c>
      <c r="X14">
        <v>3800</v>
      </c>
      <c r="Z14">
        <f t="shared" si="1"/>
        <v>1200</v>
      </c>
      <c r="AB14">
        <f>COUNT('Consolidated list'!G379:'Consolidated list'!G289)-1</f>
        <v>90</v>
      </c>
      <c r="AC14" s="12">
        <f t="shared" si="0"/>
        <v>7.4999999999999997E-2</v>
      </c>
      <c r="AE14" s="17">
        <f>+'Consolidated list'!A380</f>
        <v>0</v>
      </c>
    </row>
    <row r="15" spans="3:32" x14ac:dyDescent="0.35">
      <c r="C15" s="19">
        <v>1937</v>
      </c>
      <c r="D15" s="20">
        <v>3600</v>
      </c>
      <c r="E15" s="23">
        <f>(+D15-D14)/12</f>
        <v>75</v>
      </c>
      <c r="F15" s="20"/>
      <c r="G15" s="20">
        <v>3800</v>
      </c>
      <c r="H15" s="20"/>
      <c r="I15" s="23">
        <f t="shared" si="3"/>
        <v>91.666666666666671</v>
      </c>
      <c r="J15" s="23"/>
      <c r="K15" s="27"/>
      <c r="N15">
        <v>12</v>
      </c>
      <c r="P15" s="17">
        <f t="shared" si="5"/>
        <v>91.666666666666671</v>
      </c>
      <c r="V15">
        <f t="shared" si="4"/>
        <v>1938</v>
      </c>
      <c r="X15">
        <v>5000</v>
      </c>
      <c r="Z15">
        <f t="shared" si="1"/>
        <v>1300</v>
      </c>
      <c r="AB15">
        <f>COUNT('Consolidated list'!G380:'Consolidated list'!G462)-1</f>
        <v>82</v>
      </c>
      <c r="AC15" s="12">
        <f t="shared" si="0"/>
        <v>6.3076923076923072E-2</v>
      </c>
      <c r="AE15" s="17">
        <f>+'Consolidated list'!A465</f>
        <v>0</v>
      </c>
    </row>
    <row r="16" spans="3:32" x14ac:dyDescent="0.35">
      <c r="C16" s="19">
        <v>1938</v>
      </c>
      <c r="D16" s="20">
        <v>4700</v>
      </c>
      <c r="E16" s="23">
        <f>(+D16-D15)/12</f>
        <v>91.666666666666671</v>
      </c>
      <c r="F16" s="20"/>
      <c r="G16" s="20">
        <v>5000</v>
      </c>
      <c r="H16" s="20"/>
      <c r="I16" s="23">
        <f t="shared" si="3"/>
        <v>100</v>
      </c>
      <c r="J16" s="23"/>
      <c r="K16" s="27" t="s">
        <v>3307</v>
      </c>
      <c r="N16">
        <v>12</v>
      </c>
      <c r="P16" s="17">
        <f t="shared" si="5"/>
        <v>100</v>
      </c>
      <c r="V16">
        <f t="shared" si="4"/>
        <v>1939</v>
      </c>
      <c r="X16">
        <v>6300</v>
      </c>
      <c r="Z16">
        <f t="shared" si="1"/>
        <v>1600</v>
      </c>
      <c r="AB16">
        <f>COUNT('Consolidated list'!G465:'Consolidated list'!G557)-1</f>
        <v>92</v>
      </c>
      <c r="AC16" s="12">
        <f t="shared" si="0"/>
        <v>5.7500000000000002E-2</v>
      </c>
      <c r="AE16" s="17">
        <f>+'Consolidated list'!A559</f>
        <v>0</v>
      </c>
    </row>
    <row r="17" spans="3:31" x14ac:dyDescent="0.35">
      <c r="C17" s="19">
        <v>1939</v>
      </c>
      <c r="D17" s="20">
        <v>6000</v>
      </c>
      <c r="E17" s="23">
        <f>(+D17-D16)/12</f>
        <v>108.33333333333333</v>
      </c>
      <c r="F17" s="20"/>
      <c r="G17" s="20">
        <v>6300</v>
      </c>
      <c r="H17" s="20"/>
      <c r="I17" s="23">
        <f t="shared" si="3"/>
        <v>108.33333333333333</v>
      </c>
      <c r="J17" s="23"/>
      <c r="K17" s="27" t="s">
        <v>3321</v>
      </c>
      <c r="N17">
        <v>12</v>
      </c>
      <c r="P17" s="17">
        <f t="shared" si="5"/>
        <v>108.33333333333333</v>
      </c>
      <c r="V17">
        <f t="shared" si="4"/>
        <v>1940</v>
      </c>
      <c r="X17">
        <v>7900</v>
      </c>
      <c r="Z17">
        <f t="shared" si="1"/>
        <v>1900</v>
      </c>
      <c r="AB17">
        <f>COUNT('Consolidated list'!G559:'Consolidated list'!G676)-1</f>
        <v>117</v>
      </c>
      <c r="AC17" s="12">
        <f t="shared" si="0"/>
        <v>6.1578947368421053E-2</v>
      </c>
      <c r="AE17" s="17">
        <f>+'Consolidated list'!A677</f>
        <v>0</v>
      </c>
    </row>
    <row r="18" spans="3:31" x14ac:dyDescent="0.35">
      <c r="C18" s="19">
        <v>1940</v>
      </c>
      <c r="D18" s="20">
        <v>7500</v>
      </c>
      <c r="E18" s="23">
        <f>(+D18-D17)/12</f>
        <v>125</v>
      </c>
      <c r="F18" s="20"/>
      <c r="G18" s="20">
        <v>7900</v>
      </c>
      <c r="H18" s="20"/>
      <c r="I18" s="23">
        <f t="shared" si="3"/>
        <v>133.33333333333334</v>
      </c>
      <c r="J18" s="23"/>
      <c r="K18" s="27"/>
      <c r="N18">
        <v>12</v>
      </c>
      <c r="P18" s="17">
        <f t="shared" si="5"/>
        <v>133.33333333333334</v>
      </c>
      <c r="V18">
        <f t="shared" si="4"/>
        <v>1941</v>
      </c>
      <c r="X18">
        <v>9800</v>
      </c>
      <c r="Z18">
        <f t="shared" si="1"/>
        <v>2200</v>
      </c>
      <c r="AB18">
        <f>COUNT('Consolidated list'!G677:'Consolidated list'!G783)-1</f>
        <v>106</v>
      </c>
      <c r="AC18" s="12">
        <f t="shared" si="0"/>
        <v>4.818181818181818E-2</v>
      </c>
      <c r="AE18" s="17" t="e">
        <f>+'Consolidated list'!#REF!</f>
        <v>#REF!</v>
      </c>
    </row>
    <row r="19" spans="3:31" x14ac:dyDescent="0.35">
      <c r="C19" s="19">
        <v>1941</v>
      </c>
      <c r="D19" s="20"/>
      <c r="E19" s="23"/>
      <c r="F19" s="20"/>
      <c r="G19" s="20">
        <v>9800</v>
      </c>
      <c r="H19" s="20"/>
      <c r="I19" s="23">
        <f t="shared" si="3"/>
        <v>158.33333333333334</v>
      </c>
      <c r="J19" s="23"/>
      <c r="K19" s="27" t="s">
        <v>3322</v>
      </c>
      <c r="N19">
        <v>12</v>
      </c>
      <c r="P19" s="17">
        <f t="shared" si="5"/>
        <v>158.33333333333334</v>
      </c>
      <c r="V19">
        <f t="shared" si="4"/>
        <v>1942</v>
      </c>
      <c r="X19">
        <v>12000</v>
      </c>
      <c r="Z19">
        <f t="shared" si="1"/>
        <v>750</v>
      </c>
      <c r="AB19">
        <f>COUNT('Consolidated list'!#REF!:'Consolidated list'!G811)-1</f>
        <v>-1</v>
      </c>
      <c r="AC19" s="12">
        <f t="shared" si="0"/>
        <v>-1.3333333333333333E-3</v>
      </c>
      <c r="AE19" s="17">
        <f>+'Consolidated list'!A812</f>
        <v>0</v>
      </c>
    </row>
    <row r="20" spans="3:31" x14ac:dyDescent="0.35">
      <c r="C20" s="24" t="s">
        <v>3279</v>
      </c>
      <c r="D20" s="20">
        <v>9626</v>
      </c>
      <c r="E20" s="23">
        <f>(+D20-D18)/21</f>
        <v>101.23809523809524</v>
      </c>
      <c r="F20" s="20"/>
      <c r="G20" s="20"/>
      <c r="H20" s="20"/>
      <c r="I20" s="23"/>
      <c r="J20" s="25"/>
      <c r="K20" s="27"/>
      <c r="V20">
        <f t="shared" si="4"/>
        <v>1943</v>
      </c>
      <c r="X20">
        <f>+X19+750</f>
        <v>12750</v>
      </c>
      <c r="Z20">
        <f t="shared" si="1"/>
        <v>750</v>
      </c>
      <c r="AB20">
        <f>COUNT('Consolidated list'!G812:'Consolidated list'!G837)-1</f>
        <v>25</v>
      </c>
      <c r="AC20" s="12">
        <f t="shared" si="0"/>
        <v>3.3333333333333333E-2</v>
      </c>
      <c r="AE20" s="17">
        <f>+'Consolidated list'!A838</f>
        <v>0</v>
      </c>
    </row>
    <row r="21" spans="3:31" x14ac:dyDescent="0.35">
      <c r="C21" s="24" t="s">
        <v>3287</v>
      </c>
      <c r="D21" s="20"/>
      <c r="E21" s="23"/>
      <c r="F21" s="20"/>
      <c r="G21" s="20">
        <v>12000</v>
      </c>
      <c r="H21" s="20"/>
      <c r="I21" s="23">
        <f>+P21</f>
        <v>183.33333333333334</v>
      </c>
      <c r="J21" s="25"/>
      <c r="K21" s="27" t="s">
        <v>3638</v>
      </c>
      <c r="N21">
        <v>12</v>
      </c>
      <c r="P21" s="17">
        <f>(+G21-G19)/N21</f>
        <v>183.33333333333334</v>
      </c>
      <c r="V21">
        <f t="shared" si="4"/>
        <v>1944</v>
      </c>
      <c r="X21">
        <f t="shared" ref="X21:X22" si="6">+X20+750</f>
        <v>13500</v>
      </c>
      <c r="Z21">
        <f t="shared" si="1"/>
        <v>750</v>
      </c>
      <c r="AB21">
        <f>COUNT('Consolidated list'!G838:'Consolidated list'!G857)-1</f>
        <v>19</v>
      </c>
      <c r="AC21" s="12">
        <f t="shared" si="0"/>
        <v>2.5333333333333333E-2</v>
      </c>
      <c r="AE21" s="17">
        <f>+'Consolidated list'!A858</f>
        <v>0</v>
      </c>
    </row>
    <row r="22" spans="3:31" x14ac:dyDescent="0.35">
      <c r="C22" s="24" t="s">
        <v>3288</v>
      </c>
      <c r="D22" s="20">
        <v>14005</v>
      </c>
      <c r="E22" s="23">
        <f>(+D22-D20)/7</f>
        <v>625.57142857142856</v>
      </c>
      <c r="F22" s="20"/>
      <c r="G22" s="20"/>
      <c r="H22" s="20"/>
      <c r="I22" s="23"/>
      <c r="J22" s="25"/>
      <c r="K22" s="27" t="s">
        <v>3319</v>
      </c>
      <c r="V22">
        <f t="shared" si="4"/>
        <v>1945</v>
      </c>
      <c r="X22">
        <f t="shared" si="6"/>
        <v>14250</v>
      </c>
      <c r="Z22">
        <f t="shared" si="1"/>
        <v>750</v>
      </c>
      <c r="AB22">
        <f>COUNT('Consolidated list'!G858:'Consolidated list'!G879)-1</f>
        <v>21</v>
      </c>
      <c r="AC22" s="12">
        <f t="shared" si="0"/>
        <v>2.8000000000000001E-2</v>
      </c>
      <c r="AE22" s="17">
        <f>+'Consolidated list'!A880</f>
        <v>0</v>
      </c>
    </row>
    <row r="23" spans="3:31" x14ac:dyDescent="0.35">
      <c r="C23" s="24" t="s">
        <v>3280</v>
      </c>
      <c r="D23" s="20"/>
      <c r="E23" s="23"/>
      <c r="F23" s="20"/>
      <c r="G23" s="20">
        <v>15000</v>
      </c>
      <c r="H23" s="20"/>
      <c r="I23" s="23">
        <f t="shared" ref="I23:I25" si="7">+P23</f>
        <v>62.5</v>
      </c>
      <c r="J23" s="25"/>
      <c r="K23" s="27" t="s">
        <v>3320</v>
      </c>
      <c r="N23">
        <v>48</v>
      </c>
      <c r="P23" s="17">
        <f>(+G23-G21)/N23</f>
        <v>62.5</v>
      </c>
      <c r="V23">
        <f t="shared" si="4"/>
        <v>1946</v>
      </c>
      <c r="X23">
        <v>15000</v>
      </c>
      <c r="Z23">
        <f t="shared" si="1"/>
        <v>4000</v>
      </c>
      <c r="AB23">
        <f>COUNT('Consolidated list'!G880:'Consolidated list'!G1078)-1</f>
        <v>198</v>
      </c>
      <c r="AC23" s="12">
        <f t="shared" si="0"/>
        <v>4.9500000000000002E-2</v>
      </c>
      <c r="AE23" s="17">
        <f>+'Consolidated list'!A1079</f>
        <v>0</v>
      </c>
    </row>
    <row r="24" spans="3:31" x14ac:dyDescent="0.35">
      <c r="C24" s="24" t="s">
        <v>3281</v>
      </c>
      <c r="D24" s="20">
        <v>15996</v>
      </c>
      <c r="E24" s="23">
        <f>(+D24-D22)/50</f>
        <v>39.82</v>
      </c>
      <c r="F24" s="20"/>
      <c r="G24" s="20">
        <v>16500</v>
      </c>
      <c r="H24" s="20"/>
      <c r="I24" s="23">
        <f t="shared" si="7"/>
        <v>250</v>
      </c>
      <c r="J24" s="25"/>
      <c r="K24" s="27"/>
      <c r="N24">
        <v>6</v>
      </c>
      <c r="P24" s="17">
        <f t="shared" ref="P24:P25" si="8">(+G24-G23)/N24</f>
        <v>250</v>
      </c>
      <c r="V24">
        <f t="shared" si="4"/>
        <v>1947</v>
      </c>
      <c r="X24">
        <v>19000</v>
      </c>
      <c r="Z24">
        <f t="shared" si="1"/>
        <v>7000</v>
      </c>
      <c r="AB24">
        <f>COUNT('Consolidated list'!G1079:'Consolidated list'!G1351)-1</f>
        <v>272</v>
      </c>
      <c r="AC24" s="12">
        <f t="shared" si="0"/>
        <v>3.8857142857142854E-2</v>
      </c>
      <c r="AE24" s="17">
        <f>+'Consolidated list'!A1352</f>
        <v>0</v>
      </c>
    </row>
    <row r="25" spans="3:31" x14ac:dyDescent="0.35">
      <c r="C25" s="24" t="s">
        <v>3282</v>
      </c>
      <c r="D25" s="20"/>
      <c r="E25" s="23"/>
      <c r="F25" s="20"/>
      <c r="G25" s="20">
        <v>19000</v>
      </c>
      <c r="H25" s="20"/>
      <c r="I25" s="23">
        <f t="shared" si="7"/>
        <v>416.66666666666669</v>
      </c>
      <c r="J25" s="25"/>
      <c r="K25" s="27"/>
      <c r="N25">
        <v>6</v>
      </c>
      <c r="P25" s="17">
        <f t="shared" si="8"/>
        <v>416.66666666666669</v>
      </c>
      <c r="V25">
        <f t="shared" si="4"/>
        <v>1948</v>
      </c>
      <c r="X25">
        <v>26000</v>
      </c>
      <c r="Z25">
        <f t="shared" si="1"/>
        <v>9000</v>
      </c>
      <c r="AB25">
        <f>COUNT('Consolidated list'!G1352:'Consolidated list'!G1556)-1</f>
        <v>204</v>
      </c>
      <c r="AC25" s="12">
        <f t="shared" si="0"/>
        <v>2.2666666666666668E-2</v>
      </c>
      <c r="AE25" s="17">
        <f>+'Consolidated list'!A1558</f>
        <v>0</v>
      </c>
    </row>
    <row r="26" spans="3:31" x14ac:dyDescent="0.35">
      <c r="C26" s="24" t="s">
        <v>3283</v>
      </c>
      <c r="D26" s="20">
        <v>18501</v>
      </c>
      <c r="E26" s="23">
        <v>178.9</v>
      </c>
      <c r="F26" s="20"/>
      <c r="G26" s="20"/>
      <c r="H26" s="20"/>
      <c r="I26" s="23"/>
      <c r="J26" s="25"/>
      <c r="K26" s="27" t="s">
        <v>3309</v>
      </c>
      <c r="V26">
        <f t="shared" si="4"/>
        <v>1949</v>
      </c>
      <c r="X26">
        <v>35000</v>
      </c>
      <c r="Z26">
        <f t="shared" si="1"/>
        <v>10000</v>
      </c>
      <c r="AB26">
        <f>COUNT('Consolidated list'!G1558:'Consolidated list'!G1727)-1</f>
        <v>169</v>
      </c>
      <c r="AC26" s="12">
        <f t="shared" si="0"/>
        <v>1.6899999999999998E-2</v>
      </c>
      <c r="AE26" s="17">
        <f>+'Consolidated list'!A1730</f>
        <v>0</v>
      </c>
    </row>
    <row r="27" spans="3:31" x14ac:dyDescent="0.35">
      <c r="C27" s="19">
        <v>1948</v>
      </c>
      <c r="D27" s="20"/>
      <c r="E27" s="23"/>
      <c r="F27" s="20"/>
      <c r="G27" s="20">
        <v>26000</v>
      </c>
      <c r="H27" s="20"/>
      <c r="I27" s="23">
        <f t="shared" ref="I27:I31" si="9">+P27</f>
        <v>583.33333333333337</v>
      </c>
      <c r="J27" s="25"/>
      <c r="K27" s="27" t="s">
        <v>3306</v>
      </c>
      <c r="N27">
        <v>12</v>
      </c>
      <c r="P27" s="17">
        <f>(+G27-G25)/N27</f>
        <v>583.33333333333337</v>
      </c>
      <c r="V27">
        <f t="shared" si="4"/>
        <v>1950</v>
      </c>
      <c r="X27">
        <v>45000</v>
      </c>
      <c r="Z27">
        <f t="shared" si="1"/>
        <v>11000</v>
      </c>
      <c r="AB27">
        <f>COUNT('Consolidated list'!G1730:'Consolidated list'!G1922)-1</f>
        <v>192</v>
      </c>
      <c r="AC27" s="12">
        <f t="shared" si="0"/>
        <v>1.7454545454545455E-2</v>
      </c>
      <c r="AE27" s="17">
        <f>+'Consolidated list'!A1924</f>
        <v>0</v>
      </c>
    </row>
    <row r="28" spans="3:31" x14ac:dyDescent="0.35">
      <c r="C28" s="19">
        <v>1949</v>
      </c>
      <c r="D28" s="20">
        <v>52409</v>
      </c>
      <c r="E28" s="23">
        <v>1994.6</v>
      </c>
      <c r="F28" s="20"/>
      <c r="G28" s="20">
        <v>35000</v>
      </c>
      <c r="H28" s="20"/>
      <c r="I28" s="23">
        <f t="shared" si="9"/>
        <v>750</v>
      </c>
      <c r="J28" s="25"/>
      <c r="K28" s="27" t="s">
        <v>3316</v>
      </c>
      <c r="N28">
        <v>12</v>
      </c>
      <c r="P28" s="17">
        <f t="shared" ref="P28:P31" si="10">(+G28-G27)/N28</f>
        <v>750</v>
      </c>
      <c r="V28">
        <f t="shared" si="4"/>
        <v>1951</v>
      </c>
      <c r="X28">
        <v>56000</v>
      </c>
      <c r="Z28">
        <f t="shared" si="1"/>
        <v>15000</v>
      </c>
      <c r="AB28">
        <f>COUNT('Consolidated list'!G1923:'Consolidated list'!G2184)-1</f>
        <v>261</v>
      </c>
      <c r="AC28" s="12">
        <f t="shared" si="0"/>
        <v>1.7399999999999999E-2</v>
      </c>
      <c r="AE28" s="17">
        <f>+'Consolidated list'!A2186</f>
        <v>0</v>
      </c>
    </row>
    <row r="29" spans="3:31" x14ac:dyDescent="0.35">
      <c r="C29" s="19">
        <v>1950</v>
      </c>
      <c r="D29" s="20"/>
      <c r="E29" s="23"/>
      <c r="F29" s="20"/>
      <c r="G29" s="20">
        <v>45000</v>
      </c>
      <c r="H29" s="20"/>
      <c r="I29" s="23">
        <f t="shared" si="9"/>
        <v>833.33333333333337</v>
      </c>
      <c r="J29" s="25"/>
      <c r="K29" s="27" t="s">
        <v>3310</v>
      </c>
      <c r="N29">
        <v>12</v>
      </c>
      <c r="P29" s="17">
        <f t="shared" si="10"/>
        <v>833.33333333333337</v>
      </c>
      <c r="V29">
        <f t="shared" si="4"/>
        <v>1952</v>
      </c>
      <c r="X29">
        <v>71000</v>
      </c>
      <c r="Z29">
        <f t="shared" si="1"/>
        <v>17500</v>
      </c>
      <c r="AB29">
        <f>COUNT('Consolidated list'!G2185:'Consolidated list'!G2451)-1</f>
        <v>266</v>
      </c>
      <c r="AC29" s="12">
        <f t="shared" si="0"/>
        <v>1.52E-2</v>
      </c>
      <c r="AE29" s="17">
        <f>+'Consolidated list'!A2453</f>
        <v>0</v>
      </c>
    </row>
    <row r="30" spans="3:31" x14ac:dyDescent="0.35">
      <c r="C30" s="19">
        <v>1951</v>
      </c>
      <c r="D30" s="20"/>
      <c r="E30" s="23"/>
      <c r="F30" s="20"/>
      <c r="G30" s="20">
        <v>55000</v>
      </c>
      <c r="H30" s="20"/>
      <c r="I30" s="23">
        <f t="shared" si="9"/>
        <v>833.33333333333337</v>
      </c>
      <c r="J30" s="25"/>
      <c r="K30" s="27" t="s">
        <v>3311</v>
      </c>
      <c r="N30">
        <v>12</v>
      </c>
      <c r="P30" s="17">
        <f t="shared" si="10"/>
        <v>833.33333333333337</v>
      </c>
      <c r="V30">
        <f t="shared" si="4"/>
        <v>1953</v>
      </c>
      <c r="X30">
        <f>90000-1500</f>
        <v>88500</v>
      </c>
      <c r="Z30">
        <f t="shared" si="1"/>
        <v>19500</v>
      </c>
      <c r="AB30">
        <f>COUNT('Consolidated list'!G2452:'Consolidated list'!G2637)-1</f>
        <v>185</v>
      </c>
      <c r="AC30" s="12">
        <f t="shared" si="0"/>
        <v>9.4871794871794878E-3</v>
      </c>
      <c r="AE30" s="17">
        <f>+'Consolidated list'!A2640</f>
        <v>0</v>
      </c>
    </row>
    <row r="31" spans="3:31" x14ac:dyDescent="0.35">
      <c r="C31" s="19">
        <v>1952</v>
      </c>
      <c r="D31" s="20"/>
      <c r="E31" s="23"/>
      <c r="F31" s="20"/>
      <c r="G31" s="20">
        <v>70000</v>
      </c>
      <c r="H31" s="20"/>
      <c r="I31" s="23">
        <f t="shared" si="9"/>
        <v>1250</v>
      </c>
      <c r="J31" s="25"/>
      <c r="K31" s="27" t="s">
        <v>3312</v>
      </c>
      <c r="N31">
        <v>12</v>
      </c>
      <c r="P31" s="17">
        <f t="shared" si="10"/>
        <v>1250</v>
      </c>
      <c r="V31">
        <f t="shared" si="4"/>
        <v>1954</v>
      </c>
      <c r="X31">
        <v>108000</v>
      </c>
      <c r="Z31">
        <f t="shared" si="1"/>
        <v>21132</v>
      </c>
      <c r="AB31">
        <f>COUNT('Consolidated list'!G2639:'Consolidated list'!G2857)-1</f>
        <v>218</v>
      </c>
      <c r="AC31" s="12">
        <f t="shared" si="0"/>
        <v>1.0316108271815257E-2</v>
      </c>
      <c r="AE31" s="17">
        <f>+'Consolidated list'!A2859</f>
        <v>0</v>
      </c>
    </row>
    <row r="32" spans="3:31" x14ac:dyDescent="0.35">
      <c r="C32" s="19" t="s">
        <v>3324</v>
      </c>
      <c r="D32" s="20"/>
      <c r="E32" s="23"/>
      <c r="F32" s="20"/>
      <c r="G32" s="20"/>
      <c r="H32" s="20"/>
      <c r="I32" s="23"/>
      <c r="J32" s="25"/>
      <c r="K32" s="27"/>
      <c r="V32">
        <f t="shared" si="4"/>
        <v>1955</v>
      </c>
      <c r="X32">
        <f>(1761*12)+X31</f>
        <v>129132</v>
      </c>
      <c r="Z32">
        <f t="shared" si="1"/>
        <v>32233</v>
      </c>
      <c r="AB32">
        <f>COUNT('Consolidated list'!G2858:'Consolidated list'!G3144)-1</f>
        <v>286</v>
      </c>
      <c r="AC32" s="12">
        <f t="shared" si="0"/>
        <v>8.8728942388235661E-3</v>
      </c>
      <c r="AE32" s="17">
        <f>+'Consolidated list'!A3146</f>
        <v>0</v>
      </c>
    </row>
    <row r="33" spans="3:29" x14ac:dyDescent="0.35">
      <c r="C33" s="24" t="s">
        <v>3284</v>
      </c>
      <c r="D33" s="20">
        <v>73000</v>
      </c>
      <c r="E33" s="23">
        <v>541.9</v>
      </c>
      <c r="F33" s="20"/>
      <c r="G33" s="20">
        <v>73000</v>
      </c>
      <c r="H33" s="20"/>
      <c r="I33" s="23">
        <f>+P33</f>
        <v>1500</v>
      </c>
      <c r="J33" s="25"/>
      <c r="K33" s="27" t="s">
        <v>3313</v>
      </c>
      <c r="N33">
        <v>2</v>
      </c>
      <c r="P33" s="17">
        <f>(+G33-G31)/N33</f>
        <v>1500</v>
      </c>
      <c r="V33">
        <f t="shared" si="4"/>
        <v>1956</v>
      </c>
      <c r="X33">
        <f>150000+2273+2273+2273+2273+2273</f>
        <v>161365</v>
      </c>
      <c r="Z33">
        <f t="shared" si="1"/>
        <v>45301</v>
      </c>
      <c r="AB33">
        <f>COUNT('Consolidated list'!G35:'Consolidated list'!G46)-1</f>
        <v>11</v>
      </c>
      <c r="AC33" s="12">
        <f t="shared" si="0"/>
        <v>2.4282024679366901E-4</v>
      </c>
    </row>
    <row r="34" spans="3:29" x14ac:dyDescent="0.35">
      <c r="C34" s="24" t="s">
        <v>3285</v>
      </c>
      <c r="D34" s="20"/>
      <c r="E34" s="20"/>
      <c r="F34" s="20"/>
      <c r="G34" s="20">
        <v>80000</v>
      </c>
      <c r="H34" s="20"/>
      <c r="I34" s="23">
        <f t="shared" ref="I34:I61" si="11">+P34</f>
        <v>1750</v>
      </c>
      <c r="J34" s="23"/>
      <c r="K34" s="27" t="s">
        <v>3314</v>
      </c>
      <c r="N34">
        <v>4</v>
      </c>
      <c r="P34" s="17">
        <f t="shared" ref="P34:P46" si="12">(+G34-G33)/N34</f>
        <v>1750</v>
      </c>
      <c r="V34">
        <f t="shared" si="4"/>
        <v>1957</v>
      </c>
      <c r="X34">
        <f>200000+3333+3333</f>
        <v>206666</v>
      </c>
      <c r="Z34">
        <f t="shared" si="1"/>
        <v>34998</v>
      </c>
      <c r="AB34">
        <f>COUNT('Consolidated list'!G38:'Consolidated list'!G47)-1</f>
        <v>9</v>
      </c>
      <c r="AC34" s="12">
        <f t="shared" si="0"/>
        <v>2.5715755186010627E-4</v>
      </c>
    </row>
    <row r="35" spans="3:29" x14ac:dyDescent="0.35">
      <c r="C35" s="24" t="s">
        <v>3286</v>
      </c>
      <c r="D35" s="20"/>
      <c r="E35" s="20"/>
      <c r="F35" s="20"/>
      <c r="G35" s="20">
        <v>90000</v>
      </c>
      <c r="H35" s="20"/>
      <c r="I35" s="23">
        <f t="shared" si="11"/>
        <v>1428.5714285714287</v>
      </c>
      <c r="J35" s="23"/>
      <c r="K35" s="27" t="s">
        <v>3315</v>
      </c>
      <c r="N35">
        <v>7</v>
      </c>
      <c r="P35" s="17">
        <f t="shared" si="12"/>
        <v>1428.5714285714287</v>
      </c>
      <c r="V35">
        <f t="shared" si="4"/>
        <v>1958</v>
      </c>
      <c r="X35">
        <f>+X34+34998</f>
        <v>241664</v>
      </c>
      <c r="Z35">
        <f t="shared" si="1"/>
        <v>36426</v>
      </c>
      <c r="AB35">
        <f>COUNT('Consolidated list'!G39:'Consolidated list'!G48)-1</f>
        <v>9</v>
      </c>
      <c r="AC35" s="12">
        <f t="shared" si="0"/>
        <v>2.470762642068852E-4</v>
      </c>
    </row>
    <row r="36" spans="3:29" x14ac:dyDescent="0.35">
      <c r="C36" s="24" t="s">
        <v>3290</v>
      </c>
      <c r="D36" s="20"/>
      <c r="E36" s="20"/>
      <c r="F36" s="20"/>
      <c r="G36" s="20">
        <v>100000</v>
      </c>
      <c r="H36" s="20"/>
      <c r="I36" s="23">
        <f t="shared" si="11"/>
        <v>1250</v>
      </c>
      <c r="J36" s="23"/>
      <c r="K36" s="27"/>
      <c r="N36">
        <v>8</v>
      </c>
      <c r="P36" s="17">
        <f>(+G36-G35)/N36</f>
        <v>1250</v>
      </c>
      <c r="V36">
        <f t="shared" si="4"/>
        <v>1959</v>
      </c>
      <c r="X36">
        <f>+X35+36426</f>
        <v>278090</v>
      </c>
      <c r="Z36">
        <f t="shared" si="1"/>
        <v>36914</v>
      </c>
      <c r="AB36">
        <f>COUNT('Consolidated list'!G40:'Consolidated list'!G49)-1</f>
        <v>9</v>
      </c>
      <c r="AC36" s="12">
        <f t="shared" si="0"/>
        <v>2.4380993660941649E-4</v>
      </c>
    </row>
    <row r="37" spans="3:29" x14ac:dyDescent="0.35">
      <c r="C37" s="24" t="s">
        <v>3291</v>
      </c>
      <c r="D37" s="20"/>
      <c r="E37" s="20"/>
      <c r="F37" s="20"/>
      <c r="G37" s="20">
        <v>150000</v>
      </c>
      <c r="H37" s="20"/>
      <c r="I37" s="23">
        <f t="shared" si="11"/>
        <v>2272.7272727272725</v>
      </c>
      <c r="J37" s="23"/>
      <c r="K37" s="27" t="s">
        <v>3317</v>
      </c>
      <c r="N37">
        <v>22</v>
      </c>
      <c r="P37" s="17">
        <f t="shared" si="12"/>
        <v>2272.7272727272725</v>
      </c>
      <c r="V37">
        <f t="shared" si="4"/>
        <v>1960</v>
      </c>
      <c r="X37">
        <v>315004</v>
      </c>
      <c r="Z37">
        <f t="shared" si="1"/>
        <v>47616</v>
      </c>
      <c r="AB37">
        <f>COUNT('Consolidated list'!G41:'Consolidated list'!G50)-1</f>
        <v>9</v>
      </c>
      <c r="AC37" s="12">
        <f t="shared" si="0"/>
        <v>1.8901209677419354E-4</v>
      </c>
    </row>
    <row r="38" spans="3:29" x14ac:dyDescent="0.35">
      <c r="C38" s="24" t="s">
        <v>3292</v>
      </c>
      <c r="D38" s="20"/>
      <c r="E38" s="20"/>
      <c r="F38" s="20"/>
      <c r="G38" s="20">
        <v>200000</v>
      </c>
      <c r="H38" s="20"/>
      <c r="I38" s="23">
        <f t="shared" si="11"/>
        <v>3333.3333333333335</v>
      </c>
      <c r="J38" s="23"/>
      <c r="K38" s="27" t="s">
        <v>3318</v>
      </c>
      <c r="N38">
        <v>15</v>
      </c>
      <c r="P38" s="17">
        <f t="shared" si="12"/>
        <v>3333.3333333333335</v>
      </c>
      <c r="V38">
        <f t="shared" si="4"/>
        <v>1961</v>
      </c>
      <c r="X38">
        <f>+X37+47616</f>
        <v>362620</v>
      </c>
      <c r="Z38">
        <f t="shared" si="1"/>
        <v>31560</v>
      </c>
      <c r="AB38">
        <f>COUNT('Consolidated list'!G42:'Consolidated list'!G51)-1</f>
        <v>9</v>
      </c>
      <c r="AC38" s="12">
        <f t="shared" si="0"/>
        <v>2.8517110266159697E-4</v>
      </c>
    </row>
    <row r="39" spans="3:29" x14ac:dyDescent="0.35">
      <c r="C39" s="24" t="s">
        <v>3297</v>
      </c>
      <c r="D39" s="20"/>
      <c r="E39" s="20"/>
      <c r="F39" s="20"/>
      <c r="G39" s="20">
        <v>250000</v>
      </c>
      <c r="H39" s="20"/>
      <c r="I39" s="23">
        <f t="shared" si="11"/>
        <v>2500</v>
      </c>
      <c r="J39" s="23"/>
      <c r="K39" s="27"/>
      <c r="N39">
        <v>20</v>
      </c>
      <c r="P39" s="17">
        <f t="shared" si="12"/>
        <v>2500</v>
      </c>
      <c r="V39">
        <f t="shared" si="4"/>
        <v>1962</v>
      </c>
      <c r="X39">
        <f>400000-2910-2910</f>
        <v>394180</v>
      </c>
      <c r="Z39">
        <f t="shared" si="1"/>
        <v>29630</v>
      </c>
      <c r="AB39">
        <f>COUNT('Consolidated list'!G43:'Consolidated list'!G53)-1</f>
        <v>10</v>
      </c>
      <c r="AC39" s="12">
        <f t="shared" si="0"/>
        <v>3.3749578130273371E-4</v>
      </c>
    </row>
    <row r="40" spans="3:29" x14ac:dyDescent="0.35">
      <c r="C40" s="26" t="s">
        <v>3298</v>
      </c>
      <c r="D40" s="20"/>
      <c r="E40" s="20"/>
      <c r="F40" s="20"/>
      <c r="G40" s="20">
        <v>300000</v>
      </c>
      <c r="H40" s="20"/>
      <c r="I40" s="23">
        <f t="shared" si="11"/>
        <v>3571.4285714285716</v>
      </c>
      <c r="J40" s="23"/>
      <c r="K40" s="27"/>
      <c r="N40">
        <v>14</v>
      </c>
      <c r="P40" s="17">
        <f t="shared" si="12"/>
        <v>3571.4285714285716</v>
      </c>
      <c r="V40">
        <f t="shared" si="4"/>
        <v>1963</v>
      </c>
      <c r="X40">
        <v>423810</v>
      </c>
      <c r="Z40">
        <f t="shared" si="1"/>
        <v>24107</v>
      </c>
      <c r="AB40">
        <f>COUNT('Consolidated list'!G44:'Consolidated list'!G54)-1</f>
        <v>10</v>
      </c>
      <c r="AC40" s="12">
        <f t="shared" si="0"/>
        <v>4.1481727299124733E-4</v>
      </c>
    </row>
    <row r="41" spans="3:29" x14ac:dyDescent="0.35">
      <c r="C41" s="24" t="s">
        <v>3299</v>
      </c>
      <c r="D41" s="20"/>
      <c r="E41" s="20"/>
      <c r="F41" s="20"/>
      <c r="G41" s="20">
        <v>350000</v>
      </c>
      <c r="H41" s="20"/>
      <c r="I41" s="23">
        <f t="shared" si="11"/>
        <v>5555.5555555555557</v>
      </c>
      <c r="J41" s="23"/>
      <c r="K41" s="27"/>
      <c r="N41">
        <v>9</v>
      </c>
      <c r="P41" s="17">
        <f t="shared" si="12"/>
        <v>5555.5555555555557</v>
      </c>
      <c r="V41">
        <f t="shared" si="4"/>
        <v>1964</v>
      </c>
      <c r="X41">
        <f>450000-2083</f>
        <v>447917</v>
      </c>
      <c r="Z41">
        <f t="shared" si="1"/>
        <v>47916</v>
      </c>
      <c r="AB41">
        <f>COUNT('Consolidated list'!G45:'Consolidated list'!G55)-1</f>
        <v>10</v>
      </c>
      <c r="AC41" s="12">
        <f t="shared" si="0"/>
        <v>2.0869855580599381E-4</v>
      </c>
    </row>
    <row r="42" spans="3:29" x14ac:dyDescent="0.35">
      <c r="C42" s="24" t="s">
        <v>3300</v>
      </c>
      <c r="D42" s="20"/>
      <c r="E42" s="20"/>
      <c r="F42" s="20"/>
      <c r="G42" s="20">
        <v>400000</v>
      </c>
      <c r="H42" s="20"/>
      <c r="I42" s="23">
        <f t="shared" si="11"/>
        <v>2380.9523809523807</v>
      </c>
      <c r="J42" s="23"/>
      <c r="K42" s="27"/>
      <c r="N42">
        <v>21</v>
      </c>
      <c r="P42" s="17">
        <f t="shared" si="12"/>
        <v>2380.9523809523807</v>
      </c>
      <c r="V42">
        <f t="shared" si="4"/>
        <v>1965</v>
      </c>
      <c r="X42">
        <f>500000-4167</f>
        <v>495833</v>
      </c>
      <c r="Z42">
        <f t="shared" si="1"/>
        <v>38542</v>
      </c>
      <c r="AB42">
        <f>COUNT('Consolidated list'!G46:'Consolidated list'!G56)-1</f>
        <v>10</v>
      </c>
      <c r="AC42" s="12">
        <f t="shared" si="0"/>
        <v>2.5945721550516319E-4</v>
      </c>
    </row>
    <row r="43" spans="3:29" x14ac:dyDescent="0.35">
      <c r="C43" s="24" t="s">
        <v>3301</v>
      </c>
      <c r="D43" s="20"/>
      <c r="E43" s="20"/>
      <c r="F43" s="20"/>
      <c r="G43" s="20">
        <v>450000</v>
      </c>
      <c r="H43" s="20"/>
      <c r="I43" s="23">
        <f t="shared" si="11"/>
        <v>2083.3333333333335</v>
      </c>
      <c r="J43" s="23"/>
      <c r="K43" s="27"/>
      <c r="N43">
        <v>24</v>
      </c>
      <c r="P43" s="17">
        <f t="shared" si="12"/>
        <v>2083.3333333333335</v>
      </c>
      <c r="V43">
        <f t="shared" si="4"/>
        <v>1966</v>
      </c>
      <c r="X43">
        <f>550000-15625</f>
        <v>534375</v>
      </c>
      <c r="Z43">
        <f t="shared" si="1"/>
        <v>44792</v>
      </c>
      <c r="AB43">
        <f>COUNT('Consolidated list'!G47:'Consolidated list'!G58)-1</f>
        <v>11</v>
      </c>
      <c r="AC43" s="12">
        <f t="shared" si="0"/>
        <v>2.4557956777996069E-4</v>
      </c>
    </row>
    <row r="44" spans="3:29" x14ac:dyDescent="0.35">
      <c r="C44" s="24" t="s">
        <v>3302</v>
      </c>
      <c r="D44" s="20"/>
      <c r="E44" s="20"/>
      <c r="F44" s="20"/>
      <c r="G44" s="20">
        <v>500000</v>
      </c>
      <c r="H44" s="20"/>
      <c r="I44" s="23">
        <f t="shared" si="11"/>
        <v>4166.666666666667</v>
      </c>
      <c r="J44" s="23"/>
      <c r="K44" s="27"/>
      <c r="N44">
        <v>12</v>
      </c>
      <c r="P44" s="17">
        <f t="shared" si="12"/>
        <v>4166.666666666667</v>
      </c>
      <c r="R44" t="s">
        <v>858</v>
      </c>
      <c r="V44">
        <f t="shared" si="4"/>
        <v>1967</v>
      </c>
      <c r="X44">
        <f>600000-20833</f>
        <v>579167</v>
      </c>
      <c r="Z44">
        <f t="shared" si="1"/>
        <v>50000</v>
      </c>
      <c r="AB44">
        <f>COUNT('Consolidated list'!G48:'Consolidated list'!G60)-1</f>
        <v>12</v>
      </c>
      <c r="AC44" s="12">
        <f t="shared" si="0"/>
        <v>2.4000000000000001E-4</v>
      </c>
    </row>
    <row r="45" spans="3:29" x14ac:dyDescent="0.35">
      <c r="C45" s="24" t="s">
        <v>3303</v>
      </c>
      <c r="D45" s="20"/>
      <c r="E45" s="20"/>
      <c r="F45" s="20"/>
      <c r="G45" s="20">
        <v>550000</v>
      </c>
      <c r="H45" s="20"/>
      <c r="I45" s="23">
        <f t="shared" si="11"/>
        <v>3125</v>
      </c>
      <c r="J45" s="23"/>
      <c r="K45" s="27"/>
      <c r="N45">
        <v>16</v>
      </c>
      <c r="P45" s="17">
        <f t="shared" si="12"/>
        <v>3125</v>
      </c>
      <c r="V45">
        <f t="shared" si="4"/>
        <v>1968</v>
      </c>
      <c r="X45">
        <f>650000-20833</f>
        <v>629167</v>
      </c>
      <c r="Z45">
        <f t="shared" si="1"/>
        <v>50000</v>
      </c>
      <c r="AB45">
        <f>COUNT('Consolidated list'!G49:'Consolidated list'!G61)-1</f>
        <v>12</v>
      </c>
      <c r="AC45" s="12">
        <f t="shared" si="0"/>
        <v>2.4000000000000001E-4</v>
      </c>
    </row>
    <row r="46" spans="3:29" x14ac:dyDescent="0.35">
      <c r="C46" s="24" t="s">
        <v>3304</v>
      </c>
      <c r="D46" s="20"/>
      <c r="E46" s="20"/>
      <c r="F46" s="20"/>
      <c r="G46" s="20">
        <v>600000</v>
      </c>
      <c r="H46" s="20"/>
      <c r="I46" s="23">
        <f t="shared" si="11"/>
        <v>4166.666666666667</v>
      </c>
      <c r="J46" s="23"/>
      <c r="K46" s="27"/>
      <c r="N46">
        <v>12</v>
      </c>
      <c r="P46" s="17">
        <f t="shared" si="12"/>
        <v>4166.666666666667</v>
      </c>
      <c r="V46">
        <f t="shared" si="4"/>
        <v>1969</v>
      </c>
      <c r="X46">
        <f>700000-20833</f>
        <v>679167</v>
      </c>
      <c r="Z46">
        <f t="shared" si="1"/>
        <v>50000</v>
      </c>
      <c r="AB46">
        <f>COUNT('Consolidated list'!G50:'Consolidated list'!G62)-1</f>
        <v>12</v>
      </c>
      <c r="AC46" s="12">
        <f t="shared" si="0"/>
        <v>2.4000000000000001E-4</v>
      </c>
    </row>
    <row r="47" spans="3:29" x14ac:dyDescent="0.35">
      <c r="C47" s="29" t="s">
        <v>3325</v>
      </c>
      <c r="D47" s="20"/>
      <c r="E47" s="20"/>
      <c r="F47" s="20"/>
      <c r="G47" s="20">
        <v>650000</v>
      </c>
      <c r="H47" s="20"/>
      <c r="I47" s="23">
        <f t="shared" si="11"/>
        <v>4166.666666666667</v>
      </c>
      <c r="J47" s="20"/>
      <c r="K47" s="27"/>
      <c r="N47">
        <v>12</v>
      </c>
      <c r="P47" s="17">
        <f t="shared" ref="P47" si="13">(+G47-G46)/N47</f>
        <v>4166.666666666667</v>
      </c>
      <c r="V47">
        <f t="shared" si="4"/>
        <v>1970</v>
      </c>
      <c r="X47">
        <f>700000+29167</f>
        <v>729167</v>
      </c>
      <c r="Z47">
        <f t="shared" si="1"/>
        <v>10417</v>
      </c>
      <c r="AB47">
        <f>COUNT('Consolidated list'!G51:'Consolidated list'!G63)-1</f>
        <v>12</v>
      </c>
      <c r="AC47" s="12">
        <f t="shared" si="0"/>
        <v>1.1519631371796103E-3</v>
      </c>
    </row>
    <row r="48" spans="3:29" x14ac:dyDescent="0.35">
      <c r="C48" s="21" t="s">
        <v>3326</v>
      </c>
      <c r="D48" s="20"/>
      <c r="E48" s="20"/>
      <c r="F48" s="20"/>
      <c r="G48" s="20">
        <v>700000</v>
      </c>
      <c r="H48" s="20"/>
      <c r="I48" s="23">
        <f t="shared" si="11"/>
        <v>4166.666666666667</v>
      </c>
      <c r="J48" s="20"/>
      <c r="K48" s="27"/>
      <c r="N48">
        <v>12</v>
      </c>
      <c r="P48" s="17">
        <f t="shared" ref="P48:P57" si="14">(+G48-G47)/N48</f>
        <v>4166.666666666667</v>
      </c>
      <c r="V48">
        <f t="shared" si="4"/>
        <v>1971</v>
      </c>
      <c r="X48">
        <f>750000-10416</f>
        <v>739584</v>
      </c>
      <c r="Z48">
        <f t="shared" si="1"/>
        <v>39583</v>
      </c>
      <c r="AB48">
        <f>COUNT('Consolidated list'!G53:'Consolidated list'!G64)-1</f>
        <v>11</v>
      </c>
      <c r="AC48" s="12">
        <f t="shared" si="0"/>
        <v>2.7789707702801709E-4</v>
      </c>
    </row>
    <row r="49" spans="3:33" x14ac:dyDescent="0.35">
      <c r="C49" s="21" t="s">
        <v>3327</v>
      </c>
      <c r="D49" s="20"/>
      <c r="E49" s="20"/>
      <c r="F49" s="20"/>
      <c r="G49" s="20">
        <v>750000</v>
      </c>
      <c r="H49" s="20"/>
      <c r="I49" s="23">
        <f t="shared" si="11"/>
        <v>2083.3333333333335</v>
      </c>
      <c r="J49" s="20"/>
      <c r="K49" s="27"/>
      <c r="N49">
        <v>24</v>
      </c>
      <c r="P49" s="17">
        <f t="shared" si="14"/>
        <v>2083.3333333333335</v>
      </c>
      <c r="V49">
        <f t="shared" si="4"/>
        <v>1972</v>
      </c>
      <c r="X49">
        <f>800000-20833</f>
        <v>779167</v>
      </c>
      <c r="Z49">
        <f t="shared" si="1"/>
        <v>50000</v>
      </c>
      <c r="AB49">
        <f>COUNT('Consolidated list'!G54:'Consolidated list'!G65)-1</f>
        <v>11</v>
      </c>
      <c r="AC49" s="12">
        <f t="shared" si="0"/>
        <v>2.2000000000000001E-4</v>
      </c>
    </row>
    <row r="50" spans="3:33" x14ac:dyDescent="0.35">
      <c r="C50" s="29" t="s">
        <v>3329</v>
      </c>
      <c r="D50" s="20"/>
      <c r="E50" s="20"/>
      <c r="F50" s="20"/>
      <c r="G50" s="20">
        <v>800000</v>
      </c>
      <c r="H50" s="20"/>
      <c r="I50" s="23">
        <f t="shared" si="11"/>
        <v>4166.666666666667</v>
      </c>
      <c r="J50" s="20"/>
      <c r="K50" s="27"/>
      <c r="N50">
        <v>12</v>
      </c>
      <c r="P50" s="17">
        <f t="shared" si="14"/>
        <v>4166.666666666667</v>
      </c>
      <c r="V50">
        <f t="shared" si="4"/>
        <v>1973</v>
      </c>
      <c r="X50">
        <f>800000+29167</f>
        <v>829167</v>
      </c>
      <c r="Z50">
        <f t="shared" si="1"/>
        <v>30208</v>
      </c>
      <c r="AB50">
        <f>COUNT('Consolidated list'!G55:'Consolidated list'!G67)-1</f>
        <v>12</v>
      </c>
      <c r="AC50" s="12">
        <f t="shared" si="0"/>
        <v>3.9724576271186443E-4</v>
      </c>
    </row>
    <row r="51" spans="3:33" x14ac:dyDescent="0.35">
      <c r="C51" s="21" t="s">
        <v>3328</v>
      </c>
      <c r="D51" s="20"/>
      <c r="E51" s="20"/>
      <c r="F51" s="20"/>
      <c r="G51" s="20">
        <v>850000</v>
      </c>
      <c r="H51" s="20"/>
      <c r="I51" s="23">
        <f t="shared" si="11"/>
        <v>3125</v>
      </c>
      <c r="J51" s="20"/>
      <c r="K51" s="27"/>
      <c r="N51">
        <v>16</v>
      </c>
      <c r="P51" s="17">
        <f t="shared" si="14"/>
        <v>3125</v>
      </c>
      <c r="V51">
        <f t="shared" si="4"/>
        <v>1974</v>
      </c>
      <c r="X51">
        <f>850000+9375</f>
        <v>859375</v>
      </c>
      <c r="Z51">
        <f t="shared" si="1"/>
        <v>48317</v>
      </c>
      <c r="AB51">
        <f>COUNT('Consolidated list'!G56:'Consolidated list'!G68)-1</f>
        <v>12</v>
      </c>
      <c r="AC51" s="12">
        <f t="shared" si="0"/>
        <v>2.4835979054990996E-4</v>
      </c>
    </row>
    <row r="52" spans="3:33" x14ac:dyDescent="0.35">
      <c r="C52" s="21" t="s">
        <v>3330</v>
      </c>
      <c r="D52" s="20"/>
      <c r="E52" s="20"/>
      <c r="F52" s="20"/>
      <c r="G52">
        <v>900000</v>
      </c>
      <c r="H52" s="20"/>
      <c r="I52" s="23">
        <f t="shared" si="11"/>
        <v>3846.1538461538462</v>
      </c>
      <c r="J52" s="20"/>
      <c r="K52" s="20"/>
      <c r="N52">
        <v>13</v>
      </c>
      <c r="P52" s="17">
        <f t="shared" si="14"/>
        <v>3846.1538461538462</v>
      </c>
      <c r="V52">
        <f t="shared" si="4"/>
        <v>1975</v>
      </c>
      <c r="X52">
        <f>900000+3846+3846</f>
        <v>907692</v>
      </c>
      <c r="Z52">
        <f t="shared" si="1"/>
        <v>33485</v>
      </c>
      <c r="AB52">
        <f>COUNT('Consolidated list'!G58:'Consolidated list'!G69)-1</f>
        <v>11</v>
      </c>
      <c r="AC52" s="12">
        <f t="shared" si="0"/>
        <v>3.2850530088099149E-4</v>
      </c>
    </row>
    <row r="53" spans="3:33" x14ac:dyDescent="0.35">
      <c r="C53" s="21" t="s">
        <v>3331</v>
      </c>
      <c r="D53" s="20"/>
      <c r="E53" s="20"/>
      <c r="F53" s="20"/>
      <c r="G53">
        <v>950000</v>
      </c>
      <c r="H53" s="20"/>
      <c r="I53" s="23">
        <f t="shared" si="11"/>
        <v>2941.1764705882351</v>
      </c>
      <c r="J53" s="20"/>
      <c r="K53" s="20"/>
      <c r="N53">
        <v>17</v>
      </c>
      <c r="P53" s="17">
        <f t="shared" si="14"/>
        <v>2941.1764705882351</v>
      </c>
      <c r="V53">
        <f t="shared" si="4"/>
        <v>1976</v>
      </c>
      <c r="X53">
        <f>950000-8823</f>
        <v>941177</v>
      </c>
      <c r="Z53">
        <f t="shared" si="1"/>
        <v>44823</v>
      </c>
      <c r="AB53">
        <f>COUNT('Consolidated list'!G60:'Consolidated list'!G72)-1</f>
        <v>12</v>
      </c>
      <c r="AC53" s="12">
        <f t="shared" si="0"/>
        <v>2.6771969747674187E-4</v>
      </c>
    </row>
    <row r="54" spans="3:33" x14ac:dyDescent="0.35">
      <c r="C54" s="21" t="s">
        <v>3332</v>
      </c>
      <c r="D54" s="20"/>
      <c r="E54" s="20"/>
      <c r="F54" s="20"/>
      <c r="G54" s="20">
        <v>970000</v>
      </c>
      <c r="H54" s="20"/>
      <c r="I54" s="23">
        <f t="shared" si="11"/>
        <v>4000</v>
      </c>
      <c r="J54" s="20"/>
      <c r="K54" s="20"/>
      <c r="N54">
        <v>5</v>
      </c>
      <c r="P54" s="17">
        <f t="shared" si="14"/>
        <v>4000</v>
      </c>
      <c r="V54">
        <f t="shared" si="4"/>
        <v>1977</v>
      </c>
      <c r="X54">
        <f>970000+16000</f>
        <v>986000</v>
      </c>
      <c r="Z54">
        <f t="shared" si="1"/>
        <v>20741</v>
      </c>
      <c r="AB54">
        <f>COUNT('Consolidated list'!G61:'Consolidated list'!G73)-1</f>
        <v>12</v>
      </c>
      <c r="AC54" s="12">
        <f t="shared" si="0"/>
        <v>5.7856419651897205E-4</v>
      </c>
    </row>
    <row r="55" spans="3:33" x14ac:dyDescent="0.35">
      <c r="C55" s="21" t="s">
        <v>3333</v>
      </c>
      <c r="D55" s="20"/>
      <c r="E55" s="20"/>
      <c r="F55" s="20"/>
      <c r="G55" s="20">
        <v>990000</v>
      </c>
      <c r="H55" s="20"/>
      <c r="I55" s="23">
        <f t="shared" si="11"/>
        <v>5000</v>
      </c>
      <c r="J55" s="20"/>
      <c r="K55" s="20"/>
      <c r="N55">
        <v>4</v>
      </c>
      <c r="P55" s="17">
        <f t="shared" si="14"/>
        <v>5000</v>
      </c>
      <c r="V55">
        <f t="shared" si="4"/>
        <v>1978</v>
      </c>
      <c r="X55">
        <v>1006741</v>
      </c>
      <c r="Z55">
        <f t="shared" si="1"/>
        <v>23259</v>
      </c>
      <c r="AB55">
        <f>COUNT('Consolidated list'!G62:'Consolidated list'!G74)-1</f>
        <v>12</v>
      </c>
      <c r="AC55" s="12">
        <f t="shared" si="0"/>
        <v>5.1592931768347733E-4</v>
      </c>
    </row>
    <row r="56" spans="3:33" x14ac:dyDescent="0.35">
      <c r="C56" s="21" t="s">
        <v>3334</v>
      </c>
      <c r="D56" s="20"/>
      <c r="E56" s="20"/>
      <c r="F56" s="20"/>
      <c r="G56" s="20">
        <v>999999</v>
      </c>
      <c r="H56" s="20"/>
      <c r="I56" s="23">
        <f t="shared" si="11"/>
        <v>1666.5</v>
      </c>
      <c r="J56" s="20"/>
      <c r="K56" s="20"/>
      <c r="N56">
        <v>6</v>
      </c>
      <c r="P56" s="17">
        <f t="shared" si="14"/>
        <v>1666.5</v>
      </c>
      <c r="V56">
        <f t="shared" si="4"/>
        <v>1979</v>
      </c>
      <c r="X56">
        <v>1030000</v>
      </c>
      <c r="Z56">
        <f t="shared" si="1"/>
        <v>16668</v>
      </c>
      <c r="AB56">
        <f>COUNT('Consolidated list'!G63:'Consolidated list'!G75)-1</f>
        <v>12</v>
      </c>
      <c r="AC56" s="12">
        <f t="shared" si="0"/>
        <v>7.1994240460763136E-4</v>
      </c>
    </row>
    <row r="57" spans="3:33" x14ac:dyDescent="0.35">
      <c r="C57" s="21" t="s">
        <v>3335</v>
      </c>
      <c r="D57" s="20"/>
      <c r="E57" s="20"/>
      <c r="F57" s="20"/>
      <c r="G57" s="20" t="s">
        <v>3293</v>
      </c>
      <c r="H57" s="20"/>
      <c r="I57" s="23" t="s">
        <v>3273</v>
      </c>
      <c r="J57" s="20"/>
      <c r="K57" s="20"/>
      <c r="N57">
        <v>12</v>
      </c>
      <c r="P57" s="17" t="e">
        <f t="shared" si="14"/>
        <v>#VALUE!</v>
      </c>
      <c r="X57">
        <v>1046668</v>
      </c>
      <c r="AE57" s="17">
        <v>172716</v>
      </c>
      <c r="AG57">
        <f>+AE57/AE58</f>
        <v>0.5439856882340528</v>
      </c>
    </row>
    <row r="58" spans="3:33" x14ac:dyDescent="0.35">
      <c r="C58" s="21" t="s">
        <v>3336</v>
      </c>
      <c r="D58" s="20"/>
      <c r="E58" s="20"/>
      <c r="F58" s="20"/>
      <c r="G58" s="20" t="s">
        <v>3294</v>
      </c>
      <c r="H58" s="20"/>
      <c r="I58" s="23">
        <f t="shared" si="11"/>
        <v>2632.5</v>
      </c>
      <c r="J58" s="20"/>
      <c r="K58" s="20"/>
      <c r="N58">
        <v>2</v>
      </c>
      <c r="P58" s="17">
        <v>2632.5</v>
      </c>
      <c r="AE58" s="17">
        <f>SUM(Z47:Z56)</f>
        <v>317501</v>
      </c>
    </row>
    <row r="59" spans="3:33" x14ac:dyDescent="0.35">
      <c r="C59" s="29" t="s">
        <v>3337</v>
      </c>
      <c r="D59" s="20"/>
      <c r="E59" s="20"/>
      <c r="F59" s="20"/>
      <c r="G59" s="20" t="s">
        <v>3340</v>
      </c>
      <c r="H59" s="20"/>
      <c r="I59" s="23">
        <f t="shared" si="11"/>
        <v>1476</v>
      </c>
      <c r="J59" s="20"/>
      <c r="K59" s="20"/>
      <c r="N59">
        <v>1</v>
      </c>
      <c r="P59" s="17">
        <f>6741-5265</f>
        <v>1476</v>
      </c>
    </row>
    <row r="60" spans="3:33" x14ac:dyDescent="0.35">
      <c r="C60" s="21" t="s">
        <v>3338</v>
      </c>
      <c r="D60" s="20"/>
      <c r="E60" s="20"/>
      <c r="F60" s="20"/>
      <c r="G60" s="20" t="s">
        <v>3295</v>
      </c>
      <c r="H60" s="20"/>
      <c r="I60" s="23">
        <f t="shared" si="11"/>
        <v>3325</v>
      </c>
      <c r="J60" s="20"/>
      <c r="K60" s="20"/>
      <c r="N60">
        <v>1</v>
      </c>
      <c r="P60" s="17">
        <f>10066-6741</f>
        <v>3325</v>
      </c>
    </row>
    <row r="61" spans="3:33" x14ac:dyDescent="0.35">
      <c r="C61" s="21" t="s">
        <v>3339</v>
      </c>
      <c r="D61" s="20"/>
      <c r="E61" s="20"/>
      <c r="F61" s="20"/>
      <c r="G61" s="20" t="s">
        <v>3296</v>
      </c>
      <c r="H61" s="20"/>
      <c r="I61" s="23">
        <f t="shared" si="11"/>
        <v>2471</v>
      </c>
      <c r="J61" s="20"/>
      <c r="K61" s="20"/>
      <c r="N61">
        <v>1</v>
      </c>
      <c r="P61" s="17">
        <f>12537-10066</f>
        <v>2471</v>
      </c>
    </row>
    <row r="73" spans="30:30" x14ac:dyDescent="0.35">
      <c r="AD73" s="13"/>
    </row>
  </sheetData>
  <pageMargins left="0.7" right="0.7" top="0.75" bottom="0.75" header="0.3" footer="0.3"/>
  <pageSetup scale="3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AAB5-B02D-4D49-8EA8-0226DF225B53}">
  <dimension ref="A1"/>
  <sheetViews>
    <sheetView workbookViewId="0">
      <selection activeCell="B4" sqref="B4"/>
    </sheetView>
  </sheetViews>
  <sheetFormatPr defaultRowHeight="14.5" x14ac:dyDescent="0.35"/>
  <sheetData>
    <row r="1" spans="1:1" x14ac:dyDescent="0.35">
      <c r="A1" t="s">
        <v>3989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1028-C5A3-45EA-A0A0-B2195EEB9FAC}">
  <sheetPr codeName="Sheet8"/>
  <dimension ref="C2:U28"/>
  <sheetViews>
    <sheetView workbookViewId="0">
      <selection activeCell="C2" sqref="C2:L13"/>
    </sheetView>
  </sheetViews>
  <sheetFormatPr defaultRowHeight="14.5" x14ac:dyDescent="0.35"/>
  <cols>
    <col min="4" max="5" width="0" hidden="1" customWidth="1"/>
    <col min="6" max="6" width="2.36328125" customWidth="1"/>
    <col min="7" max="7" width="11.26953125" customWidth="1"/>
    <col min="8" max="8" width="5" customWidth="1"/>
    <col min="9" max="9" width="11.81640625" customWidth="1"/>
    <col min="10" max="10" width="4.6328125" customWidth="1"/>
    <col min="11" max="11" width="17.7265625" customWidth="1"/>
  </cols>
  <sheetData>
    <row r="2" spans="3:11" x14ac:dyDescent="0.35">
      <c r="C2" s="9" t="s">
        <v>3639</v>
      </c>
      <c r="G2" t="s">
        <v>5094</v>
      </c>
      <c r="I2" s="9" t="s">
        <v>5095</v>
      </c>
      <c r="K2" s="9" t="s">
        <v>5096</v>
      </c>
    </row>
    <row r="3" spans="3:11" x14ac:dyDescent="0.35">
      <c r="G3" t="s">
        <v>3060</v>
      </c>
      <c r="I3" s="9" t="s">
        <v>3271</v>
      </c>
      <c r="K3" s="9" t="s">
        <v>5097</v>
      </c>
    </row>
    <row r="4" spans="3:11" x14ac:dyDescent="0.35">
      <c r="C4">
        <v>1938</v>
      </c>
      <c r="D4">
        <v>417</v>
      </c>
      <c r="E4">
        <v>350</v>
      </c>
      <c r="G4">
        <f t="shared" ref="G4" si="0">+D4-E4</f>
        <v>67</v>
      </c>
      <c r="I4" s="5">
        <v>1100</v>
      </c>
      <c r="K4" s="13">
        <f t="shared" ref="K4" si="1">+G4/I4</f>
        <v>6.0909090909090906E-2</v>
      </c>
    </row>
    <row r="5" spans="3:11" x14ac:dyDescent="0.35">
      <c r="C5">
        <v>1939</v>
      </c>
      <c r="D5">
        <v>494</v>
      </c>
      <c r="E5">
        <v>418</v>
      </c>
      <c r="G5">
        <f t="shared" ref="G5:G6" si="2">+D5-E5</f>
        <v>76</v>
      </c>
      <c r="I5" s="5">
        <v>1200</v>
      </c>
      <c r="K5" s="13">
        <f t="shared" ref="K5:K6" si="3">+G5/I5</f>
        <v>6.3333333333333339E-2</v>
      </c>
    </row>
    <row r="6" spans="3:11" x14ac:dyDescent="0.35">
      <c r="C6">
        <v>1940</v>
      </c>
      <c r="D6">
        <v>555</v>
      </c>
      <c r="E6">
        <v>495</v>
      </c>
      <c r="G6">
        <f t="shared" si="2"/>
        <v>60</v>
      </c>
      <c r="I6" s="5">
        <v>1200</v>
      </c>
      <c r="K6" s="13">
        <f t="shared" si="3"/>
        <v>0.05</v>
      </c>
    </row>
    <row r="7" spans="3:11" x14ac:dyDescent="0.35">
      <c r="C7">
        <v>1941</v>
      </c>
      <c r="D7">
        <v>648</v>
      </c>
      <c r="E7">
        <v>556</v>
      </c>
      <c r="G7">
        <f>+D7-E7</f>
        <v>92</v>
      </c>
      <c r="I7" s="5">
        <v>1450</v>
      </c>
      <c r="K7" s="13">
        <f>+G7/I7</f>
        <v>6.344827586206897E-2</v>
      </c>
    </row>
    <row r="8" spans="3:11" x14ac:dyDescent="0.35">
      <c r="C8" s="15">
        <v>1942</v>
      </c>
      <c r="D8" s="15">
        <v>718</v>
      </c>
      <c r="E8" s="15">
        <v>649</v>
      </c>
      <c r="F8" s="15"/>
      <c r="G8" s="15">
        <f t="shared" ref="G8:G12" si="4">+D8-E8</f>
        <v>69</v>
      </c>
      <c r="H8" s="15"/>
      <c r="I8" s="87">
        <v>1350</v>
      </c>
      <c r="J8" s="15"/>
      <c r="K8" s="88">
        <f t="shared" ref="K8:K12" si="5">+G8/I8</f>
        <v>5.1111111111111114E-2</v>
      </c>
    </row>
    <row r="9" spans="3:11" x14ac:dyDescent="0.35">
      <c r="C9" s="15">
        <v>1943</v>
      </c>
      <c r="D9" s="15">
        <v>772</v>
      </c>
      <c r="E9" s="15">
        <v>719</v>
      </c>
      <c r="F9" s="15"/>
      <c r="G9" s="15">
        <f t="shared" si="4"/>
        <v>53</v>
      </c>
      <c r="H9" s="15"/>
      <c r="I9" s="87">
        <v>1400</v>
      </c>
      <c r="J9" s="15"/>
      <c r="K9" s="88">
        <f t="shared" si="5"/>
        <v>3.785714285714286E-2</v>
      </c>
    </row>
    <row r="10" spans="3:11" x14ac:dyDescent="0.35">
      <c r="C10" s="15">
        <v>1944</v>
      </c>
      <c r="D10" s="15">
        <v>819</v>
      </c>
      <c r="E10" s="15">
        <v>773</v>
      </c>
      <c r="F10" s="15"/>
      <c r="G10" s="15">
        <f t="shared" si="4"/>
        <v>46</v>
      </c>
      <c r="H10" s="15"/>
      <c r="I10" s="87">
        <v>1400</v>
      </c>
      <c r="J10" s="15"/>
      <c r="K10" s="88">
        <f t="shared" si="5"/>
        <v>3.2857142857142856E-2</v>
      </c>
    </row>
    <row r="11" spans="3:11" x14ac:dyDescent="0.35">
      <c r="C11" s="15">
        <v>1945</v>
      </c>
      <c r="D11" s="15">
        <v>855</v>
      </c>
      <c r="E11" s="15">
        <v>820</v>
      </c>
      <c r="F11" s="15"/>
      <c r="G11" s="15">
        <f t="shared" si="4"/>
        <v>35</v>
      </c>
      <c r="H11" s="15"/>
      <c r="I11" s="87">
        <v>1200</v>
      </c>
      <c r="J11" s="15"/>
      <c r="K11" s="88">
        <f t="shared" si="5"/>
        <v>2.9166666666666667E-2</v>
      </c>
    </row>
    <row r="12" spans="3:11" x14ac:dyDescent="0.35">
      <c r="C12">
        <v>1946</v>
      </c>
      <c r="D12">
        <v>946</v>
      </c>
      <c r="E12">
        <v>856</v>
      </c>
      <c r="G12">
        <f t="shared" si="4"/>
        <v>90</v>
      </c>
      <c r="I12" s="5">
        <v>2000</v>
      </c>
      <c r="K12" s="13">
        <f t="shared" si="5"/>
        <v>4.4999999999999998E-2</v>
      </c>
    </row>
    <row r="13" spans="3:11" x14ac:dyDescent="0.35">
      <c r="C13">
        <v>1947</v>
      </c>
      <c r="D13">
        <v>1144</v>
      </c>
      <c r="E13">
        <v>947</v>
      </c>
      <c r="G13">
        <f>+D13-E13</f>
        <v>197</v>
      </c>
      <c r="I13" s="5">
        <v>4000</v>
      </c>
      <c r="K13" s="13">
        <f>+G13/I13</f>
        <v>4.9250000000000002E-2</v>
      </c>
    </row>
    <row r="14" spans="3:11" x14ac:dyDescent="0.35">
      <c r="K14" s="13"/>
    </row>
    <row r="15" spans="3:11" x14ac:dyDescent="0.35">
      <c r="K15" s="13"/>
    </row>
    <row r="19" spans="13:21" x14ac:dyDescent="0.35">
      <c r="O19">
        <f>4000*0.6667</f>
        <v>2666.7999999999997</v>
      </c>
      <c r="U19">
        <f>171/10000</f>
        <v>1.7100000000000001E-2</v>
      </c>
    </row>
    <row r="22" spans="13:21" x14ac:dyDescent="0.35">
      <c r="O22">
        <f>2666/2100</f>
        <v>1.2695238095238095</v>
      </c>
    </row>
    <row r="25" spans="13:21" x14ac:dyDescent="0.35">
      <c r="R25">
        <f>1321-1150</f>
        <v>171</v>
      </c>
      <c r="U25">
        <f>34/171</f>
        <v>0.19883040935672514</v>
      </c>
    </row>
    <row r="26" spans="13:21" x14ac:dyDescent="0.35">
      <c r="M26">
        <f>74/145</f>
        <v>0.51034482758620692</v>
      </c>
    </row>
    <row r="27" spans="13:21" x14ac:dyDescent="0.35">
      <c r="R27">
        <f>76/171</f>
        <v>0.44444444444444442</v>
      </c>
    </row>
    <row r="28" spans="13:21" x14ac:dyDescent="0.35">
      <c r="M28">
        <f>30/145</f>
        <v>0.20689655172413793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6DFEF-0383-4826-8497-803B640F06E7}">
  <sheetPr codeName="Sheet9"/>
  <dimension ref="C1:S340"/>
  <sheetViews>
    <sheetView workbookViewId="0">
      <selection activeCell="L23" sqref="L23"/>
    </sheetView>
  </sheetViews>
  <sheetFormatPr defaultRowHeight="14.5" x14ac:dyDescent="0.35"/>
  <sheetData>
    <row r="1" spans="3:19" x14ac:dyDescent="0.35">
      <c r="C1">
        <v>1940</v>
      </c>
      <c r="D1" t="s">
        <v>221</v>
      </c>
      <c r="E1" t="s">
        <v>3352</v>
      </c>
      <c r="F1" s="9">
        <v>9284</v>
      </c>
      <c r="G1" t="s">
        <v>17</v>
      </c>
      <c r="H1" t="s">
        <v>3351</v>
      </c>
      <c r="I1" t="s">
        <v>3356</v>
      </c>
      <c r="L1">
        <v>340</v>
      </c>
      <c r="M1" t="s">
        <v>3151</v>
      </c>
    </row>
    <row r="2" spans="3:19" x14ac:dyDescent="0.35">
      <c r="C2">
        <v>1940</v>
      </c>
      <c r="D2" t="s">
        <v>59</v>
      </c>
      <c r="E2" t="s">
        <v>3352</v>
      </c>
      <c r="F2" s="9">
        <v>9518</v>
      </c>
      <c r="G2" t="s">
        <v>17</v>
      </c>
      <c r="H2" t="s">
        <v>3351</v>
      </c>
      <c r="I2" t="s">
        <v>3356</v>
      </c>
      <c r="L2">
        <v>7000</v>
      </c>
      <c r="M2" t="s">
        <v>3822</v>
      </c>
    </row>
    <row r="3" spans="3:19" ht="18.5" x14ac:dyDescent="0.45">
      <c r="C3" s="32">
        <v>1941</v>
      </c>
      <c r="D3" t="s">
        <v>327</v>
      </c>
      <c r="E3" t="s">
        <v>3353</v>
      </c>
      <c r="F3" s="9">
        <v>9807</v>
      </c>
      <c r="G3" t="s">
        <v>17</v>
      </c>
      <c r="H3" t="s">
        <v>3351</v>
      </c>
      <c r="I3" t="s">
        <v>3356</v>
      </c>
    </row>
    <row r="4" spans="3:19" x14ac:dyDescent="0.35">
      <c r="C4">
        <v>1941</v>
      </c>
      <c r="D4" t="s">
        <v>186</v>
      </c>
      <c r="E4" t="s">
        <v>3352</v>
      </c>
      <c r="F4" s="9">
        <v>10058</v>
      </c>
      <c r="G4" t="s">
        <v>17</v>
      </c>
      <c r="H4" t="s">
        <v>3351</v>
      </c>
      <c r="I4" t="s">
        <v>3356</v>
      </c>
    </row>
    <row r="5" spans="3:19" x14ac:dyDescent="0.35">
      <c r="C5">
        <v>1941</v>
      </c>
      <c r="D5" t="s">
        <v>327</v>
      </c>
      <c r="E5" t="s">
        <v>3352</v>
      </c>
      <c r="F5" s="9">
        <v>10616</v>
      </c>
      <c r="G5" t="s">
        <v>17</v>
      </c>
      <c r="H5" t="s">
        <v>3351</v>
      </c>
      <c r="I5" s="15" t="s">
        <v>3356</v>
      </c>
      <c r="L5">
        <f>+L1/L2</f>
        <v>4.8571428571428571E-2</v>
      </c>
      <c r="N5" s="13">
        <v>4.8000000000000001E-2</v>
      </c>
    </row>
    <row r="6" spans="3:19" ht="18.5" x14ac:dyDescent="0.45">
      <c r="C6" s="32">
        <v>1938</v>
      </c>
      <c r="D6" t="s">
        <v>59</v>
      </c>
      <c r="E6" t="s">
        <v>3352</v>
      </c>
      <c r="F6" s="9">
        <v>5024</v>
      </c>
      <c r="I6" t="s">
        <v>3354</v>
      </c>
    </row>
    <row r="7" spans="3:19" x14ac:dyDescent="0.35">
      <c r="C7">
        <v>1938</v>
      </c>
      <c r="D7" t="s">
        <v>59</v>
      </c>
      <c r="E7" t="s">
        <v>3352</v>
      </c>
      <c r="F7" s="9">
        <v>5035</v>
      </c>
      <c r="G7" t="s">
        <v>17</v>
      </c>
      <c r="H7" t="s">
        <v>3351</v>
      </c>
      <c r="I7" t="s">
        <v>3354</v>
      </c>
    </row>
    <row r="8" spans="3:19" x14ac:dyDescent="0.35">
      <c r="C8">
        <v>1938</v>
      </c>
      <c r="D8" t="s">
        <v>146</v>
      </c>
      <c r="E8" t="s">
        <v>3352</v>
      </c>
      <c r="F8" s="9">
        <v>5067</v>
      </c>
      <c r="G8" t="s">
        <v>17</v>
      </c>
      <c r="H8" t="s">
        <v>3351</v>
      </c>
      <c r="I8" t="s">
        <v>3354</v>
      </c>
      <c r="N8" t="s">
        <v>3356</v>
      </c>
      <c r="O8">
        <v>5</v>
      </c>
      <c r="Q8">
        <f>+O8/O13</f>
        <v>1.4705882352941176E-2</v>
      </c>
      <c r="S8">
        <f>+O8/S13</f>
        <v>1.8115942028985508E-2</v>
      </c>
    </row>
    <row r="9" spans="3:19" x14ac:dyDescent="0.35">
      <c r="C9">
        <v>1938</v>
      </c>
      <c r="D9" t="s">
        <v>221</v>
      </c>
      <c r="E9" t="s">
        <v>3353</v>
      </c>
      <c r="F9" s="9">
        <v>5085</v>
      </c>
      <c r="G9" t="s">
        <v>17</v>
      </c>
      <c r="H9" t="s">
        <v>3351</v>
      </c>
      <c r="I9" t="s">
        <v>3354</v>
      </c>
      <c r="N9" t="s">
        <v>3354</v>
      </c>
      <c r="O9">
        <v>261</v>
      </c>
      <c r="Q9">
        <f>+O9/O13</f>
        <v>0.76764705882352946</v>
      </c>
      <c r="S9">
        <f>+O9/S13</f>
        <v>0.94565217391304346</v>
      </c>
    </row>
    <row r="10" spans="3:19" x14ac:dyDescent="0.35">
      <c r="C10">
        <v>1938</v>
      </c>
      <c r="D10" t="s">
        <v>221</v>
      </c>
      <c r="E10" t="s">
        <v>3353</v>
      </c>
      <c r="F10" s="9">
        <v>5086</v>
      </c>
      <c r="G10" t="s">
        <v>17</v>
      </c>
      <c r="H10" t="s">
        <v>3351</v>
      </c>
      <c r="I10" t="s">
        <v>3354</v>
      </c>
      <c r="N10" t="s">
        <v>380</v>
      </c>
      <c r="O10">
        <v>10</v>
      </c>
      <c r="Q10">
        <f>+O10/O13</f>
        <v>2.9411764705882353E-2</v>
      </c>
      <c r="S10">
        <f>+O10/S13</f>
        <v>3.6231884057971016E-2</v>
      </c>
    </row>
    <row r="11" spans="3:19" x14ac:dyDescent="0.35">
      <c r="C11">
        <v>1938</v>
      </c>
      <c r="D11" t="s">
        <v>221</v>
      </c>
      <c r="E11" t="s">
        <v>3352</v>
      </c>
      <c r="F11" s="9">
        <v>5094</v>
      </c>
      <c r="G11" t="s">
        <v>17</v>
      </c>
      <c r="H11" t="s">
        <v>134</v>
      </c>
      <c r="I11" t="s">
        <v>3354</v>
      </c>
      <c r="N11" t="s">
        <v>1959</v>
      </c>
      <c r="O11">
        <v>64</v>
      </c>
      <c r="Q11">
        <f>+O11/O13</f>
        <v>0.18823529411764706</v>
      </c>
    </row>
    <row r="12" spans="3:19" x14ac:dyDescent="0.35">
      <c r="C12">
        <v>1938</v>
      </c>
      <c r="D12" t="s">
        <v>221</v>
      </c>
      <c r="E12" t="s">
        <v>3353</v>
      </c>
      <c r="F12" s="9">
        <v>5097</v>
      </c>
      <c r="G12" t="s">
        <v>17</v>
      </c>
      <c r="H12" t="s">
        <v>3351</v>
      </c>
      <c r="I12" t="s">
        <v>3354</v>
      </c>
    </row>
    <row r="13" spans="3:19" x14ac:dyDescent="0.35">
      <c r="C13">
        <v>1938</v>
      </c>
      <c r="D13" t="s">
        <v>59</v>
      </c>
      <c r="E13" t="s">
        <v>3353</v>
      </c>
      <c r="F13" s="9">
        <v>5140</v>
      </c>
      <c r="G13" t="s">
        <v>17</v>
      </c>
      <c r="H13" t="s">
        <v>3351</v>
      </c>
      <c r="I13" t="s">
        <v>3354</v>
      </c>
      <c r="O13">
        <f>SUM(O8:O12)</f>
        <v>340</v>
      </c>
      <c r="S13">
        <f>+O13-O11</f>
        <v>276</v>
      </c>
    </row>
    <row r="14" spans="3:19" x14ac:dyDescent="0.35">
      <c r="C14">
        <v>1938</v>
      </c>
      <c r="D14" t="s">
        <v>59</v>
      </c>
      <c r="E14" t="s">
        <v>3353</v>
      </c>
      <c r="F14" s="9">
        <v>5147</v>
      </c>
      <c r="G14" t="s">
        <v>17</v>
      </c>
      <c r="H14" t="s">
        <v>36</v>
      </c>
      <c r="I14" t="s">
        <v>3354</v>
      </c>
    </row>
    <row r="15" spans="3:19" x14ac:dyDescent="0.35">
      <c r="C15">
        <v>1938</v>
      </c>
      <c r="D15" t="s">
        <v>221</v>
      </c>
      <c r="E15" t="s">
        <v>3352</v>
      </c>
      <c r="F15" s="9">
        <v>5174</v>
      </c>
      <c r="G15" t="s">
        <v>17</v>
      </c>
      <c r="H15" t="s">
        <v>36</v>
      </c>
      <c r="I15" t="s">
        <v>3354</v>
      </c>
    </row>
    <row r="16" spans="3:19" x14ac:dyDescent="0.35">
      <c r="C16">
        <v>1938</v>
      </c>
      <c r="D16" t="s">
        <v>221</v>
      </c>
      <c r="E16" t="s">
        <v>3352</v>
      </c>
      <c r="F16" s="9">
        <v>5185</v>
      </c>
      <c r="G16" t="s">
        <v>17</v>
      </c>
      <c r="H16" t="s">
        <v>3351</v>
      </c>
      <c r="I16" t="s">
        <v>3354</v>
      </c>
    </row>
    <row r="17" spans="3:9" x14ac:dyDescent="0.35">
      <c r="C17">
        <v>1938</v>
      </c>
      <c r="D17" t="s">
        <v>146</v>
      </c>
      <c r="E17" t="s">
        <v>3352</v>
      </c>
      <c r="F17" s="9">
        <v>5217</v>
      </c>
      <c r="G17" t="s">
        <v>17</v>
      </c>
      <c r="H17" t="s">
        <v>3351</v>
      </c>
      <c r="I17" t="s">
        <v>3354</v>
      </c>
    </row>
    <row r="18" spans="3:9" x14ac:dyDescent="0.35">
      <c r="C18">
        <v>1938</v>
      </c>
      <c r="D18" t="s">
        <v>146</v>
      </c>
      <c r="E18" t="s">
        <v>3352</v>
      </c>
      <c r="F18" s="9">
        <v>5223</v>
      </c>
      <c r="G18" t="s">
        <v>17</v>
      </c>
      <c r="H18" t="s">
        <v>3351</v>
      </c>
      <c r="I18" t="s">
        <v>3354</v>
      </c>
    </row>
    <row r="19" spans="3:9" x14ac:dyDescent="0.35">
      <c r="C19">
        <v>1938</v>
      </c>
      <c r="D19" t="s">
        <v>59</v>
      </c>
      <c r="E19" t="s">
        <v>3353</v>
      </c>
      <c r="F19" s="9">
        <v>5290</v>
      </c>
      <c r="G19" t="s">
        <v>17</v>
      </c>
      <c r="H19" t="s">
        <v>36</v>
      </c>
      <c r="I19" t="s">
        <v>3354</v>
      </c>
    </row>
    <row r="20" spans="3:9" x14ac:dyDescent="0.35">
      <c r="C20">
        <v>1938</v>
      </c>
      <c r="D20" t="s">
        <v>59</v>
      </c>
      <c r="E20" t="s">
        <v>3352</v>
      </c>
      <c r="F20" s="9">
        <v>5373</v>
      </c>
      <c r="G20" t="s">
        <v>17</v>
      </c>
      <c r="H20" t="s">
        <v>36</v>
      </c>
      <c r="I20" t="s">
        <v>3354</v>
      </c>
    </row>
    <row r="21" spans="3:9" x14ac:dyDescent="0.35">
      <c r="C21">
        <v>1938</v>
      </c>
      <c r="D21" t="s">
        <v>221</v>
      </c>
      <c r="E21" t="s">
        <v>3352</v>
      </c>
      <c r="F21" s="9">
        <v>5416</v>
      </c>
      <c r="G21" t="s">
        <v>17</v>
      </c>
      <c r="H21" t="s">
        <v>3351</v>
      </c>
      <c r="I21" t="s">
        <v>3354</v>
      </c>
    </row>
    <row r="22" spans="3:9" x14ac:dyDescent="0.35">
      <c r="C22">
        <v>1938</v>
      </c>
      <c r="D22" t="s">
        <v>59</v>
      </c>
      <c r="E22" t="s">
        <v>3353</v>
      </c>
      <c r="F22" s="9">
        <v>5437</v>
      </c>
      <c r="G22" t="s">
        <v>17</v>
      </c>
      <c r="H22" t="s">
        <v>3351</v>
      </c>
      <c r="I22" t="s">
        <v>3354</v>
      </c>
    </row>
    <row r="23" spans="3:9" x14ac:dyDescent="0.35">
      <c r="C23">
        <v>1938</v>
      </c>
      <c r="D23" t="s">
        <v>221</v>
      </c>
      <c r="E23" t="s">
        <v>3352</v>
      </c>
      <c r="F23" s="9">
        <v>5438</v>
      </c>
      <c r="G23" t="s">
        <v>17</v>
      </c>
      <c r="H23" t="s">
        <v>3351</v>
      </c>
      <c r="I23" t="s">
        <v>3354</v>
      </c>
    </row>
    <row r="24" spans="3:9" x14ac:dyDescent="0.35">
      <c r="C24">
        <v>1938</v>
      </c>
      <c r="D24" t="s">
        <v>221</v>
      </c>
      <c r="E24" t="s">
        <v>3353</v>
      </c>
      <c r="F24" s="9">
        <v>5452</v>
      </c>
      <c r="G24" t="s">
        <v>17</v>
      </c>
      <c r="H24" t="s">
        <v>3351</v>
      </c>
      <c r="I24" t="s">
        <v>3354</v>
      </c>
    </row>
    <row r="25" spans="3:9" x14ac:dyDescent="0.35">
      <c r="C25">
        <v>1938</v>
      </c>
      <c r="D25" t="s">
        <v>221</v>
      </c>
      <c r="E25" t="s">
        <v>3352</v>
      </c>
      <c r="F25" s="9">
        <v>5468</v>
      </c>
      <c r="G25" t="s">
        <v>17</v>
      </c>
      <c r="H25" t="s">
        <v>3351</v>
      </c>
      <c r="I25" t="s">
        <v>3354</v>
      </c>
    </row>
    <row r="26" spans="3:9" x14ac:dyDescent="0.35">
      <c r="C26">
        <v>1938</v>
      </c>
      <c r="D26" t="s">
        <v>221</v>
      </c>
      <c r="E26" t="s">
        <v>3352</v>
      </c>
      <c r="F26" s="9">
        <v>5490</v>
      </c>
      <c r="G26" t="s">
        <v>17</v>
      </c>
      <c r="H26" t="s">
        <v>36</v>
      </c>
      <c r="I26" t="s">
        <v>3354</v>
      </c>
    </row>
    <row r="27" spans="3:9" x14ac:dyDescent="0.35">
      <c r="C27">
        <v>1938</v>
      </c>
      <c r="D27" t="s">
        <v>221</v>
      </c>
      <c r="E27" t="s">
        <v>3352</v>
      </c>
      <c r="F27" s="9">
        <v>5499</v>
      </c>
      <c r="G27" t="s">
        <v>17</v>
      </c>
      <c r="H27" t="s">
        <v>3351</v>
      </c>
      <c r="I27" t="s">
        <v>3354</v>
      </c>
    </row>
    <row r="28" spans="3:9" x14ac:dyDescent="0.35">
      <c r="C28">
        <v>1938</v>
      </c>
      <c r="D28" t="s">
        <v>221</v>
      </c>
      <c r="E28" t="s">
        <v>3352</v>
      </c>
      <c r="F28" s="9">
        <v>5540</v>
      </c>
      <c r="G28" t="s">
        <v>17</v>
      </c>
      <c r="H28" t="s">
        <v>3351</v>
      </c>
      <c r="I28" t="s">
        <v>3354</v>
      </c>
    </row>
    <row r="29" spans="3:9" x14ac:dyDescent="0.35">
      <c r="C29">
        <v>1938</v>
      </c>
      <c r="D29" t="s">
        <v>221</v>
      </c>
      <c r="E29" t="s">
        <v>3352</v>
      </c>
      <c r="F29" s="9">
        <v>5587</v>
      </c>
      <c r="G29" t="s">
        <v>17</v>
      </c>
      <c r="H29" t="s">
        <v>3351</v>
      </c>
      <c r="I29" t="s">
        <v>3354</v>
      </c>
    </row>
    <row r="30" spans="3:9" x14ac:dyDescent="0.35">
      <c r="C30">
        <v>1938</v>
      </c>
      <c r="D30" t="s">
        <v>300</v>
      </c>
      <c r="E30" t="s">
        <v>3353</v>
      </c>
      <c r="F30" s="9">
        <v>5625</v>
      </c>
      <c r="G30" t="s">
        <v>17</v>
      </c>
      <c r="H30" t="s">
        <v>3351</v>
      </c>
      <c r="I30" t="s">
        <v>3354</v>
      </c>
    </row>
    <row r="31" spans="3:9" x14ac:dyDescent="0.35">
      <c r="C31">
        <v>1938</v>
      </c>
      <c r="D31" t="s">
        <v>59</v>
      </c>
      <c r="E31" t="s">
        <v>3353</v>
      </c>
      <c r="F31" s="9">
        <v>5642</v>
      </c>
      <c r="H31" t="s">
        <v>36</v>
      </c>
      <c r="I31" t="s">
        <v>3354</v>
      </c>
    </row>
    <row r="32" spans="3:9" x14ac:dyDescent="0.35">
      <c r="C32">
        <v>1938</v>
      </c>
      <c r="D32" t="s">
        <v>146</v>
      </c>
      <c r="E32" t="s">
        <v>3352</v>
      </c>
      <c r="F32" s="9">
        <v>5672</v>
      </c>
      <c r="G32" t="s">
        <v>17</v>
      </c>
      <c r="H32" t="s">
        <v>3351</v>
      </c>
      <c r="I32" t="s">
        <v>3354</v>
      </c>
    </row>
    <row r="33" spans="3:9" x14ac:dyDescent="0.35">
      <c r="C33">
        <v>1938</v>
      </c>
      <c r="D33" t="s">
        <v>221</v>
      </c>
      <c r="E33" t="s">
        <v>3353</v>
      </c>
      <c r="F33" s="9">
        <v>5745</v>
      </c>
      <c r="G33" t="s">
        <v>17</v>
      </c>
      <c r="H33" t="s">
        <v>36</v>
      </c>
      <c r="I33" t="s">
        <v>3354</v>
      </c>
    </row>
    <row r="34" spans="3:9" x14ac:dyDescent="0.35">
      <c r="C34">
        <v>1938</v>
      </c>
      <c r="D34" t="s">
        <v>221</v>
      </c>
      <c r="E34" t="s">
        <v>3352</v>
      </c>
      <c r="F34" s="9">
        <v>5749</v>
      </c>
      <c r="G34" t="s">
        <v>17</v>
      </c>
      <c r="H34" t="s">
        <v>36</v>
      </c>
      <c r="I34" t="s">
        <v>3354</v>
      </c>
    </row>
    <row r="35" spans="3:9" x14ac:dyDescent="0.35">
      <c r="C35">
        <v>1938</v>
      </c>
      <c r="D35" t="s">
        <v>221</v>
      </c>
      <c r="E35" t="s">
        <v>3352</v>
      </c>
      <c r="F35" s="9">
        <v>5764</v>
      </c>
      <c r="G35" t="s">
        <v>17</v>
      </c>
      <c r="H35" t="s">
        <v>134</v>
      </c>
      <c r="I35" t="s">
        <v>3354</v>
      </c>
    </row>
    <row r="36" spans="3:9" x14ac:dyDescent="0.35">
      <c r="C36">
        <v>1938</v>
      </c>
      <c r="D36" t="s">
        <v>221</v>
      </c>
      <c r="E36" t="s">
        <v>3352</v>
      </c>
      <c r="F36" s="9">
        <v>5773</v>
      </c>
      <c r="G36" t="s">
        <v>17</v>
      </c>
      <c r="H36" t="s">
        <v>3351</v>
      </c>
      <c r="I36" t="s">
        <v>3354</v>
      </c>
    </row>
    <row r="37" spans="3:9" x14ac:dyDescent="0.35">
      <c r="C37">
        <v>1938</v>
      </c>
      <c r="D37" t="s">
        <v>221</v>
      </c>
      <c r="E37" t="s">
        <v>3352</v>
      </c>
      <c r="F37" s="9">
        <v>5774</v>
      </c>
      <c r="G37" t="s">
        <v>17</v>
      </c>
      <c r="H37" t="s">
        <v>3351</v>
      </c>
      <c r="I37" t="s">
        <v>3354</v>
      </c>
    </row>
    <row r="38" spans="3:9" x14ac:dyDescent="0.35">
      <c r="C38">
        <v>1938</v>
      </c>
      <c r="D38" t="s">
        <v>221</v>
      </c>
      <c r="E38" t="s">
        <v>3352</v>
      </c>
      <c r="F38" s="9">
        <v>5829</v>
      </c>
      <c r="H38" t="s">
        <v>134</v>
      </c>
      <c r="I38" t="s">
        <v>3354</v>
      </c>
    </row>
    <row r="39" spans="3:9" x14ac:dyDescent="0.35">
      <c r="C39">
        <v>1938</v>
      </c>
      <c r="D39" t="s">
        <v>221</v>
      </c>
      <c r="E39" t="s">
        <v>3352</v>
      </c>
      <c r="F39" s="9">
        <v>5831</v>
      </c>
      <c r="G39" t="s">
        <v>17</v>
      </c>
      <c r="H39" t="s">
        <v>36</v>
      </c>
      <c r="I39" t="s">
        <v>3354</v>
      </c>
    </row>
    <row r="40" spans="3:9" x14ac:dyDescent="0.35">
      <c r="C40">
        <v>1938</v>
      </c>
      <c r="D40" t="s">
        <v>221</v>
      </c>
      <c r="E40" t="s">
        <v>3352</v>
      </c>
      <c r="F40" s="9">
        <v>5846</v>
      </c>
      <c r="G40" t="s">
        <v>17</v>
      </c>
      <c r="H40" t="s">
        <v>134</v>
      </c>
      <c r="I40" t="s">
        <v>3354</v>
      </c>
    </row>
    <row r="41" spans="3:9" x14ac:dyDescent="0.35">
      <c r="C41">
        <v>1938</v>
      </c>
      <c r="D41" t="s">
        <v>221</v>
      </c>
      <c r="E41" t="s">
        <v>3353</v>
      </c>
      <c r="F41" s="9">
        <v>5863</v>
      </c>
      <c r="G41" t="s">
        <v>17</v>
      </c>
      <c r="H41" t="s">
        <v>3351</v>
      </c>
      <c r="I41" t="s">
        <v>3354</v>
      </c>
    </row>
    <row r="42" spans="3:9" x14ac:dyDescent="0.35">
      <c r="C42">
        <v>1938</v>
      </c>
      <c r="D42" t="s">
        <v>221</v>
      </c>
      <c r="E42" t="s">
        <v>3352</v>
      </c>
      <c r="F42" s="9">
        <v>5891</v>
      </c>
      <c r="G42" t="s">
        <v>17</v>
      </c>
      <c r="H42" t="s">
        <v>134</v>
      </c>
      <c r="I42" t="s">
        <v>3354</v>
      </c>
    </row>
    <row r="43" spans="3:9" x14ac:dyDescent="0.35">
      <c r="C43">
        <v>1938</v>
      </c>
      <c r="D43" t="s">
        <v>95</v>
      </c>
      <c r="E43" t="s">
        <v>3352</v>
      </c>
      <c r="F43" s="9">
        <v>5936</v>
      </c>
      <c r="G43" t="s">
        <v>73</v>
      </c>
      <c r="H43" t="s">
        <v>3351</v>
      </c>
      <c r="I43" t="s">
        <v>3354</v>
      </c>
    </row>
    <row r="44" spans="3:9" x14ac:dyDescent="0.35">
      <c r="C44">
        <v>1938</v>
      </c>
      <c r="D44" t="s">
        <v>59</v>
      </c>
      <c r="E44" t="s">
        <v>3353</v>
      </c>
      <c r="F44" s="9">
        <v>5943</v>
      </c>
      <c r="G44" t="s">
        <v>73</v>
      </c>
      <c r="H44" t="s">
        <v>36</v>
      </c>
      <c r="I44" t="s">
        <v>3354</v>
      </c>
    </row>
    <row r="45" spans="3:9" x14ac:dyDescent="0.35">
      <c r="C45">
        <v>1938</v>
      </c>
      <c r="D45" t="s">
        <v>59</v>
      </c>
      <c r="E45" t="s">
        <v>3353</v>
      </c>
      <c r="F45" s="9">
        <v>5957</v>
      </c>
      <c r="G45" t="s">
        <v>73</v>
      </c>
      <c r="H45" t="s">
        <v>3351</v>
      </c>
      <c r="I45" t="s">
        <v>3354</v>
      </c>
    </row>
    <row r="46" spans="3:9" x14ac:dyDescent="0.35">
      <c r="C46">
        <v>1938</v>
      </c>
      <c r="D46" t="s">
        <v>59</v>
      </c>
      <c r="E46" t="s">
        <v>3353</v>
      </c>
      <c r="F46" s="9">
        <v>5963</v>
      </c>
      <c r="G46" t="s">
        <v>17</v>
      </c>
      <c r="H46" t="s">
        <v>3351</v>
      </c>
      <c r="I46" t="s">
        <v>3354</v>
      </c>
    </row>
    <row r="47" spans="3:9" x14ac:dyDescent="0.35">
      <c r="C47">
        <v>1938</v>
      </c>
      <c r="D47" t="s">
        <v>221</v>
      </c>
      <c r="E47" t="s">
        <v>3352</v>
      </c>
      <c r="F47" s="9">
        <v>6005</v>
      </c>
      <c r="G47" t="s">
        <v>17</v>
      </c>
      <c r="H47" t="s">
        <v>3351</v>
      </c>
      <c r="I47" t="s">
        <v>3354</v>
      </c>
    </row>
    <row r="48" spans="3:9" x14ac:dyDescent="0.35">
      <c r="C48">
        <v>1938</v>
      </c>
      <c r="D48" t="s">
        <v>221</v>
      </c>
      <c r="E48" t="s">
        <v>3353</v>
      </c>
      <c r="F48" s="9">
        <v>6018</v>
      </c>
      <c r="G48" t="s">
        <v>17</v>
      </c>
      <c r="H48" t="s">
        <v>36</v>
      </c>
      <c r="I48" t="s">
        <v>3354</v>
      </c>
    </row>
    <row r="49" spans="3:9" x14ac:dyDescent="0.35">
      <c r="C49">
        <v>1938</v>
      </c>
      <c r="D49" t="s">
        <v>3216</v>
      </c>
      <c r="E49" t="s">
        <v>3352</v>
      </c>
      <c r="F49" s="9">
        <v>6041</v>
      </c>
      <c r="G49" t="s">
        <v>17</v>
      </c>
      <c r="H49" t="s">
        <v>3351</v>
      </c>
      <c r="I49" t="s">
        <v>3354</v>
      </c>
    </row>
    <row r="50" spans="3:9" x14ac:dyDescent="0.35">
      <c r="C50">
        <v>1938</v>
      </c>
      <c r="D50" t="s">
        <v>146</v>
      </c>
      <c r="E50" t="s">
        <v>3352</v>
      </c>
      <c r="F50" s="9">
        <v>6058</v>
      </c>
      <c r="G50" t="s">
        <v>17</v>
      </c>
      <c r="H50" t="s">
        <v>3351</v>
      </c>
      <c r="I50" t="s">
        <v>3354</v>
      </c>
    </row>
    <row r="51" spans="3:9" x14ac:dyDescent="0.35">
      <c r="C51">
        <v>1938</v>
      </c>
      <c r="D51" t="s">
        <v>59</v>
      </c>
      <c r="E51" t="s">
        <v>3352</v>
      </c>
      <c r="F51" s="9">
        <v>6079</v>
      </c>
      <c r="G51" t="s">
        <v>17</v>
      </c>
      <c r="H51" t="s">
        <v>36</v>
      </c>
      <c r="I51" t="s">
        <v>3354</v>
      </c>
    </row>
    <row r="52" spans="3:9" x14ac:dyDescent="0.35">
      <c r="C52">
        <v>1938</v>
      </c>
      <c r="D52" t="s">
        <v>314</v>
      </c>
      <c r="E52" t="s">
        <v>3352</v>
      </c>
      <c r="F52" s="9">
        <v>6085</v>
      </c>
      <c r="G52" t="s">
        <v>17</v>
      </c>
      <c r="H52" t="s">
        <v>3351</v>
      </c>
      <c r="I52" t="s">
        <v>3354</v>
      </c>
    </row>
    <row r="53" spans="3:9" x14ac:dyDescent="0.35">
      <c r="C53">
        <v>1938</v>
      </c>
      <c r="D53" t="s">
        <v>314</v>
      </c>
      <c r="E53" t="s">
        <v>3352</v>
      </c>
      <c r="F53" s="9">
        <v>6089</v>
      </c>
      <c r="G53" t="s">
        <v>17</v>
      </c>
      <c r="H53" t="s">
        <v>3351</v>
      </c>
      <c r="I53" t="s">
        <v>3354</v>
      </c>
    </row>
    <row r="54" spans="3:9" x14ac:dyDescent="0.35">
      <c r="C54">
        <v>1938</v>
      </c>
      <c r="D54" t="s">
        <v>59</v>
      </c>
      <c r="E54" t="s">
        <v>3352</v>
      </c>
      <c r="F54" s="9">
        <v>6096</v>
      </c>
      <c r="G54" t="s">
        <v>17</v>
      </c>
      <c r="H54" t="s">
        <v>3351</v>
      </c>
      <c r="I54" t="s">
        <v>3354</v>
      </c>
    </row>
    <row r="55" spans="3:9" x14ac:dyDescent="0.35">
      <c r="C55">
        <v>1938</v>
      </c>
      <c r="D55" t="s">
        <v>221</v>
      </c>
      <c r="E55" t="s">
        <v>3352</v>
      </c>
      <c r="F55" s="9">
        <v>6113</v>
      </c>
      <c r="G55" t="s">
        <v>17</v>
      </c>
      <c r="H55" t="s">
        <v>3351</v>
      </c>
      <c r="I55" t="s">
        <v>3354</v>
      </c>
    </row>
    <row r="56" spans="3:9" x14ac:dyDescent="0.35">
      <c r="C56">
        <v>1938</v>
      </c>
      <c r="D56" t="s">
        <v>221</v>
      </c>
      <c r="E56" t="s">
        <v>3352</v>
      </c>
      <c r="F56" s="9">
        <v>6125</v>
      </c>
      <c r="G56" t="s">
        <v>17</v>
      </c>
      <c r="H56" t="s">
        <v>3351</v>
      </c>
      <c r="I56" t="s">
        <v>3354</v>
      </c>
    </row>
    <row r="57" spans="3:9" x14ac:dyDescent="0.35">
      <c r="C57">
        <v>1938</v>
      </c>
      <c r="D57" t="s">
        <v>221</v>
      </c>
      <c r="E57" t="s">
        <v>3353</v>
      </c>
      <c r="F57" s="9">
        <v>6141</v>
      </c>
      <c r="G57" t="s">
        <v>17</v>
      </c>
      <c r="H57" t="s">
        <v>36</v>
      </c>
      <c r="I57" t="s">
        <v>3354</v>
      </c>
    </row>
    <row r="58" spans="3:9" x14ac:dyDescent="0.35">
      <c r="C58">
        <v>1938</v>
      </c>
      <c r="D58" t="s">
        <v>59</v>
      </c>
      <c r="E58" t="s">
        <v>3353</v>
      </c>
      <c r="F58" s="9">
        <v>6270</v>
      </c>
      <c r="G58" t="s">
        <v>17</v>
      </c>
      <c r="H58" t="s">
        <v>26</v>
      </c>
      <c r="I58" t="s">
        <v>3354</v>
      </c>
    </row>
    <row r="59" spans="3:9" x14ac:dyDescent="0.35">
      <c r="C59">
        <v>1938</v>
      </c>
      <c r="D59" t="s">
        <v>59</v>
      </c>
      <c r="E59" t="s">
        <v>3353</v>
      </c>
      <c r="F59" s="9">
        <v>6275</v>
      </c>
      <c r="G59" t="s">
        <v>17</v>
      </c>
      <c r="H59" t="s">
        <v>26</v>
      </c>
      <c r="I59" t="s">
        <v>3354</v>
      </c>
    </row>
    <row r="60" spans="3:9" x14ac:dyDescent="0.35">
      <c r="C60">
        <v>1938</v>
      </c>
      <c r="D60" t="s">
        <v>59</v>
      </c>
      <c r="E60" t="s">
        <v>3353</v>
      </c>
      <c r="F60" s="9">
        <v>6278</v>
      </c>
      <c r="G60" t="s">
        <v>17</v>
      </c>
      <c r="H60" t="s">
        <v>26</v>
      </c>
      <c r="I60" t="s">
        <v>3354</v>
      </c>
    </row>
    <row r="61" spans="3:9" x14ac:dyDescent="0.35">
      <c r="C61">
        <v>1939</v>
      </c>
      <c r="D61" t="s">
        <v>327</v>
      </c>
      <c r="E61" t="s">
        <v>3352</v>
      </c>
      <c r="F61" s="9">
        <v>6318</v>
      </c>
      <c r="G61" t="s">
        <v>17</v>
      </c>
      <c r="H61" t="s">
        <v>3351</v>
      </c>
      <c r="I61" t="s">
        <v>3354</v>
      </c>
    </row>
    <row r="62" spans="3:9" x14ac:dyDescent="0.35">
      <c r="C62">
        <v>1939</v>
      </c>
      <c r="D62" s="14" t="s">
        <v>146</v>
      </c>
      <c r="E62" s="14" t="s">
        <v>3352</v>
      </c>
      <c r="F62" s="9">
        <v>6353</v>
      </c>
      <c r="G62" t="s">
        <v>17</v>
      </c>
      <c r="H62" s="14"/>
      <c r="I62" s="14" t="s">
        <v>3354</v>
      </c>
    </row>
    <row r="63" spans="3:9" x14ac:dyDescent="0.35">
      <c r="C63">
        <v>1939</v>
      </c>
      <c r="D63" t="s">
        <v>59</v>
      </c>
      <c r="E63" t="s">
        <v>3352</v>
      </c>
      <c r="F63" s="9">
        <v>6357</v>
      </c>
      <c r="G63" t="s">
        <v>17</v>
      </c>
      <c r="H63" t="s">
        <v>134</v>
      </c>
      <c r="I63" t="s">
        <v>3354</v>
      </c>
    </row>
    <row r="64" spans="3:9" x14ac:dyDescent="0.35">
      <c r="C64">
        <v>1939</v>
      </c>
      <c r="D64" t="s">
        <v>59</v>
      </c>
      <c r="E64" t="s">
        <v>3352</v>
      </c>
      <c r="F64" s="9">
        <v>6414</v>
      </c>
      <c r="G64" t="s">
        <v>17</v>
      </c>
      <c r="H64" t="s">
        <v>3351</v>
      </c>
      <c r="I64" t="s">
        <v>3354</v>
      </c>
    </row>
    <row r="65" spans="3:9" x14ac:dyDescent="0.35">
      <c r="C65">
        <v>1939</v>
      </c>
      <c r="D65" t="s">
        <v>59</v>
      </c>
      <c r="E65" t="s">
        <v>3352</v>
      </c>
      <c r="F65" s="9">
        <v>6423</v>
      </c>
      <c r="G65" t="s">
        <v>17</v>
      </c>
      <c r="H65" t="s">
        <v>3351</v>
      </c>
      <c r="I65" t="s">
        <v>3354</v>
      </c>
    </row>
    <row r="66" spans="3:9" x14ac:dyDescent="0.35">
      <c r="C66">
        <v>1939</v>
      </c>
      <c r="D66" t="s">
        <v>95</v>
      </c>
      <c r="E66" t="s">
        <v>3352</v>
      </c>
      <c r="F66" s="9">
        <v>6431</v>
      </c>
      <c r="G66" t="s">
        <v>17</v>
      </c>
      <c r="H66" t="s">
        <v>3351</v>
      </c>
      <c r="I66" t="s">
        <v>3354</v>
      </c>
    </row>
    <row r="67" spans="3:9" x14ac:dyDescent="0.35">
      <c r="C67">
        <v>1939</v>
      </c>
      <c r="D67" t="s">
        <v>59</v>
      </c>
      <c r="E67" t="s">
        <v>3353</v>
      </c>
      <c r="F67" s="9">
        <v>6444</v>
      </c>
      <c r="G67" t="s">
        <v>17</v>
      </c>
      <c r="H67" t="s">
        <v>3351</v>
      </c>
      <c r="I67" t="s">
        <v>3354</v>
      </c>
    </row>
    <row r="68" spans="3:9" x14ac:dyDescent="0.35">
      <c r="C68">
        <v>1939</v>
      </c>
      <c r="D68" t="s">
        <v>221</v>
      </c>
      <c r="E68" t="s">
        <v>3352</v>
      </c>
      <c r="F68" s="9">
        <v>6474</v>
      </c>
      <c r="G68" t="s">
        <v>17</v>
      </c>
      <c r="H68" t="s">
        <v>3351</v>
      </c>
      <c r="I68" t="s">
        <v>3354</v>
      </c>
    </row>
    <row r="69" spans="3:9" x14ac:dyDescent="0.35">
      <c r="C69">
        <v>1939</v>
      </c>
      <c r="D69" s="16" t="s">
        <v>221</v>
      </c>
      <c r="E69" t="s">
        <v>3353</v>
      </c>
      <c r="F69" s="9">
        <v>6480</v>
      </c>
      <c r="G69" t="s">
        <v>17</v>
      </c>
      <c r="H69" t="s">
        <v>36</v>
      </c>
      <c r="I69" t="s">
        <v>3354</v>
      </c>
    </row>
    <row r="70" spans="3:9" x14ac:dyDescent="0.35">
      <c r="C70">
        <v>1939</v>
      </c>
      <c r="D70" t="s">
        <v>221</v>
      </c>
      <c r="E70" t="s">
        <v>3353</v>
      </c>
      <c r="F70" s="9">
        <v>6500</v>
      </c>
      <c r="G70" t="s">
        <v>17</v>
      </c>
      <c r="H70" t="s">
        <v>3351</v>
      </c>
      <c r="I70" t="s">
        <v>3354</v>
      </c>
    </row>
    <row r="71" spans="3:9" x14ac:dyDescent="0.35">
      <c r="C71">
        <v>1939</v>
      </c>
      <c r="D71" t="s">
        <v>221</v>
      </c>
      <c r="E71" t="s">
        <v>3353</v>
      </c>
      <c r="F71" s="9">
        <v>6529</v>
      </c>
      <c r="G71" t="s">
        <v>17</v>
      </c>
      <c r="H71" t="s">
        <v>3351</v>
      </c>
      <c r="I71" t="s">
        <v>3354</v>
      </c>
    </row>
    <row r="72" spans="3:9" x14ac:dyDescent="0.35">
      <c r="C72">
        <v>1939</v>
      </c>
      <c r="D72" t="s">
        <v>300</v>
      </c>
      <c r="E72" t="s">
        <v>3353</v>
      </c>
      <c r="F72" s="9">
        <v>6567</v>
      </c>
      <c r="G72" t="s">
        <v>17</v>
      </c>
      <c r="H72" t="s">
        <v>36</v>
      </c>
      <c r="I72" t="s">
        <v>3354</v>
      </c>
    </row>
    <row r="73" spans="3:9" x14ac:dyDescent="0.35">
      <c r="C73">
        <v>1939</v>
      </c>
      <c r="D73" t="s">
        <v>327</v>
      </c>
      <c r="E73" t="s">
        <v>3353</v>
      </c>
      <c r="F73" s="9">
        <v>6598</v>
      </c>
      <c r="G73" t="s">
        <v>17</v>
      </c>
      <c r="H73" t="s">
        <v>3351</v>
      </c>
      <c r="I73" t="s">
        <v>3354</v>
      </c>
    </row>
    <row r="74" spans="3:9" x14ac:dyDescent="0.35">
      <c r="C74">
        <v>1939</v>
      </c>
      <c r="D74" t="s">
        <v>221</v>
      </c>
      <c r="E74" t="s">
        <v>3353</v>
      </c>
      <c r="F74" s="9">
        <v>6670</v>
      </c>
      <c r="G74" t="s">
        <v>17</v>
      </c>
      <c r="H74" t="s">
        <v>36</v>
      </c>
      <c r="I74" t="s">
        <v>3354</v>
      </c>
    </row>
    <row r="75" spans="3:9" x14ac:dyDescent="0.35">
      <c r="C75">
        <v>1939</v>
      </c>
      <c r="D75" t="s">
        <v>221</v>
      </c>
      <c r="E75" t="s">
        <v>3352</v>
      </c>
      <c r="F75" s="9">
        <v>6689</v>
      </c>
      <c r="G75" t="s">
        <v>17</v>
      </c>
      <c r="H75" t="s">
        <v>3351</v>
      </c>
      <c r="I75" t="s">
        <v>3354</v>
      </c>
    </row>
    <row r="76" spans="3:9" x14ac:dyDescent="0.35">
      <c r="C76">
        <v>1939</v>
      </c>
      <c r="D76" t="s">
        <v>221</v>
      </c>
      <c r="E76" t="s">
        <v>3352</v>
      </c>
      <c r="F76" s="9">
        <v>6691</v>
      </c>
      <c r="G76" t="s">
        <v>17</v>
      </c>
      <c r="H76" t="s">
        <v>3351</v>
      </c>
      <c r="I76" t="s">
        <v>3354</v>
      </c>
    </row>
    <row r="77" spans="3:9" x14ac:dyDescent="0.35">
      <c r="C77">
        <v>1939</v>
      </c>
      <c r="D77" t="s">
        <v>221</v>
      </c>
      <c r="E77" t="s">
        <v>3352</v>
      </c>
      <c r="F77" s="9">
        <v>6694</v>
      </c>
      <c r="G77" t="s">
        <v>17</v>
      </c>
      <c r="H77" t="s">
        <v>3351</v>
      </c>
      <c r="I77" t="s">
        <v>3354</v>
      </c>
    </row>
    <row r="78" spans="3:9" x14ac:dyDescent="0.35">
      <c r="C78">
        <v>1939</v>
      </c>
      <c r="D78" t="s">
        <v>221</v>
      </c>
      <c r="E78" t="s">
        <v>3352</v>
      </c>
      <c r="F78" s="9">
        <v>6696</v>
      </c>
      <c r="G78" t="s">
        <v>17</v>
      </c>
      <c r="H78" t="s">
        <v>3351</v>
      </c>
      <c r="I78" t="s">
        <v>3354</v>
      </c>
    </row>
    <row r="79" spans="3:9" x14ac:dyDescent="0.35">
      <c r="C79">
        <v>1939</v>
      </c>
      <c r="D79" t="s">
        <v>221</v>
      </c>
      <c r="E79" t="s">
        <v>3352</v>
      </c>
      <c r="F79" s="9">
        <v>6697</v>
      </c>
      <c r="G79" t="s">
        <v>17</v>
      </c>
      <c r="H79" t="s">
        <v>3351</v>
      </c>
      <c r="I79" t="s">
        <v>3354</v>
      </c>
    </row>
    <row r="80" spans="3:9" x14ac:dyDescent="0.35">
      <c r="C80">
        <v>1939</v>
      </c>
      <c r="D80" t="s">
        <v>327</v>
      </c>
      <c r="E80" t="s">
        <v>3352</v>
      </c>
      <c r="F80" s="9">
        <v>6738</v>
      </c>
      <c r="G80" t="s">
        <v>17</v>
      </c>
      <c r="H80" t="s">
        <v>3351</v>
      </c>
      <c r="I80" t="s">
        <v>3354</v>
      </c>
    </row>
    <row r="81" spans="3:9" x14ac:dyDescent="0.35">
      <c r="C81">
        <v>1939</v>
      </c>
      <c r="D81" t="s">
        <v>221</v>
      </c>
      <c r="E81" t="s">
        <v>3352</v>
      </c>
      <c r="F81" s="9">
        <v>6745</v>
      </c>
      <c r="G81" t="s">
        <v>17</v>
      </c>
      <c r="H81" t="s">
        <v>3351</v>
      </c>
      <c r="I81" t="s">
        <v>3354</v>
      </c>
    </row>
    <row r="82" spans="3:9" x14ac:dyDescent="0.35">
      <c r="C82">
        <v>1939</v>
      </c>
      <c r="D82" t="s">
        <v>221</v>
      </c>
      <c r="E82" t="s">
        <v>3352</v>
      </c>
      <c r="F82" s="9">
        <v>6865</v>
      </c>
      <c r="G82" t="s">
        <v>17</v>
      </c>
      <c r="H82" t="s">
        <v>3351</v>
      </c>
      <c r="I82" t="s">
        <v>3354</v>
      </c>
    </row>
    <row r="83" spans="3:9" x14ac:dyDescent="0.35">
      <c r="C83">
        <v>1939</v>
      </c>
      <c r="D83" t="s">
        <v>221</v>
      </c>
      <c r="E83" t="s">
        <v>3352</v>
      </c>
      <c r="F83" s="9">
        <v>6880</v>
      </c>
      <c r="G83" t="s">
        <v>17</v>
      </c>
      <c r="H83" t="s">
        <v>3351</v>
      </c>
      <c r="I83" t="s">
        <v>3354</v>
      </c>
    </row>
    <row r="84" spans="3:9" x14ac:dyDescent="0.35">
      <c r="C84">
        <v>1939</v>
      </c>
      <c r="D84" t="s">
        <v>327</v>
      </c>
      <c r="E84" t="s">
        <v>3352</v>
      </c>
      <c r="F84" s="9">
        <v>6911</v>
      </c>
      <c r="G84" t="s">
        <v>17</v>
      </c>
      <c r="H84" t="s">
        <v>3351</v>
      </c>
      <c r="I84" t="s">
        <v>3354</v>
      </c>
    </row>
    <row r="85" spans="3:9" x14ac:dyDescent="0.35">
      <c r="C85">
        <v>1939</v>
      </c>
      <c r="D85" t="s">
        <v>327</v>
      </c>
      <c r="E85" t="s">
        <v>3352</v>
      </c>
      <c r="F85" s="9">
        <v>6912</v>
      </c>
      <c r="G85" t="s">
        <v>17</v>
      </c>
      <c r="H85" t="s">
        <v>3351</v>
      </c>
      <c r="I85" t="s">
        <v>3354</v>
      </c>
    </row>
    <row r="86" spans="3:9" x14ac:dyDescent="0.35">
      <c r="C86">
        <v>1939</v>
      </c>
      <c r="D86" t="s">
        <v>59</v>
      </c>
      <c r="E86" t="s">
        <v>3352</v>
      </c>
      <c r="F86" s="9">
        <v>6913</v>
      </c>
      <c r="H86" t="s">
        <v>3351</v>
      </c>
      <c r="I86" t="s">
        <v>3354</v>
      </c>
    </row>
    <row r="87" spans="3:9" x14ac:dyDescent="0.35">
      <c r="C87">
        <v>1939</v>
      </c>
      <c r="D87" t="s">
        <v>327</v>
      </c>
      <c r="E87" t="s">
        <v>3352</v>
      </c>
      <c r="F87" s="9">
        <v>6919</v>
      </c>
      <c r="G87" t="s">
        <v>17</v>
      </c>
      <c r="H87" t="s">
        <v>3351</v>
      </c>
      <c r="I87" t="s">
        <v>3354</v>
      </c>
    </row>
    <row r="88" spans="3:9" x14ac:dyDescent="0.35">
      <c r="C88">
        <v>1939</v>
      </c>
      <c r="D88" t="s">
        <v>221</v>
      </c>
      <c r="E88" t="s">
        <v>3353</v>
      </c>
      <c r="F88" s="9">
        <v>6979</v>
      </c>
      <c r="G88" t="s">
        <v>17</v>
      </c>
      <c r="H88" t="s">
        <v>3351</v>
      </c>
      <c r="I88" t="s">
        <v>3354</v>
      </c>
    </row>
    <row r="89" spans="3:9" x14ac:dyDescent="0.35">
      <c r="C89">
        <v>1939</v>
      </c>
      <c r="D89" t="s">
        <v>327</v>
      </c>
      <c r="E89" t="s">
        <v>3353</v>
      </c>
      <c r="F89" s="9">
        <v>6990</v>
      </c>
      <c r="G89" t="s">
        <v>17</v>
      </c>
      <c r="H89" t="s">
        <v>3351</v>
      </c>
      <c r="I89" t="s">
        <v>3354</v>
      </c>
    </row>
    <row r="90" spans="3:9" x14ac:dyDescent="0.35">
      <c r="C90">
        <v>1939</v>
      </c>
      <c r="D90" t="s">
        <v>327</v>
      </c>
      <c r="E90" t="s">
        <v>3353</v>
      </c>
      <c r="F90" s="9">
        <v>7025</v>
      </c>
      <c r="G90" t="s">
        <v>17</v>
      </c>
      <c r="H90" t="s">
        <v>3351</v>
      </c>
      <c r="I90" t="s">
        <v>3354</v>
      </c>
    </row>
    <row r="91" spans="3:9" x14ac:dyDescent="0.35">
      <c r="C91">
        <v>1939</v>
      </c>
      <c r="D91" t="s">
        <v>327</v>
      </c>
      <c r="E91" t="s">
        <v>3353</v>
      </c>
      <c r="F91" s="9">
        <v>7027</v>
      </c>
      <c r="G91" t="s">
        <v>17</v>
      </c>
      <c r="H91" t="s">
        <v>3351</v>
      </c>
      <c r="I91" t="s">
        <v>3354</v>
      </c>
    </row>
    <row r="92" spans="3:9" x14ac:dyDescent="0.35">
      <c r="C92">
        <v>1939</v>
      </c>
      <c r="D92" t="s">
        <v>327</v>
      </c>
      <c r="E92" t="s">
        <v>3353</v>
      </c>
      <c r="F92" s="9">
        <v>7044</v>
      </c>
      <c r="G92" t="s">
        <v>17</v>
      </c>
      <c r="H92" t="s">
        <v>3351</v>
      </c>
      <c r="I92" t="s">
        <v>3354</v>
      </c>
    </row>
    <row r="93" spans="3:9" x14ac:dyDescent="0.35">
      <c r="C93">
        <v>1939</v>
      </c>
      <c r="D93" t="s">
        <v>327</v>
      </c>
      <c r="E93" t="s">
        <v>3353</v>
      </c>
      <c r="F93" s="9">
        <v>7068</v>
      </c>
      <c r="G93" t="s">
        <v>17</v>
      </c>
      <c r="H93" t="s">
        <v>3351</v>
      </c>
      <c r="I93" t="s">
        <v>3354</v>
      </c>
    </row>
    <row r="94" spans="3:9" x14ac:dyDescent="0.35">
      <c r="C94">
        <v>1939</v>
      </c>
      <c r="D94" t="s">
        <v>327</v>
      </c>
      <c r="E94" t="s">
        <v>3352</v>
      </c>
      <c r="F94" s="9">
        <v>7125</v>
      </c>
      <c r="G94" t="s">
        <v>17</v>
      </c>
      <c r="H94" t="s">
        <v>3351</v>
      </c>
      <c r="I94" t="s">
        <v>3354</v>
      </c>
    </row>
    <row r="95" spans="3:9" x14ac:dyDescent="0.35">
      <c r="C95">
        <v>1939</v>
      </c>
      <c r="D95" t="s">
        <v>327</v>
      </c>
      <c r="E95" t="s">
        <v>3352</v>
      </c>
      <c r="F95" s="9">
        <v>7135</v>
      </c>
      <c r="G95" t="s">
        <v>17</v>
      </c>
      <c r="H95" t="s">
        <v>3351</v>
      </c>
      <c r="I95" t="s">
        <v>3354</v>
      </c>
    </row>
    <row r="96" spans="3:9" x14ac:dyDescent="0.35">
      <c r="C96">
        <v>1939</v>
      </c>
      <c r="D96" t="s">
        <v>186</v>
      </c>
      <c r="E96" t="s">
        <v>3352</v>
      </c>
      <c r="F96" s="9">
        <v>7157</v>
      </c>
      <c r="G96" t="s">
        <v>17</v>
      </c>
      <c r="H96" t="s">
        <v>3351</v>
      </c>
      <c r="I96" t="s">
        <v>3354</v>
      </c>
    </row>
    <row r="97" spans="3:9" x14ac:dyDescent="0.35">
      <c r="C97">
        <v>1939</v>
      </c>
      <c r="D97" t="s">
        <v>327</v>
      </c>
      <c r="E97" t="s">
        <v>3353</v>
      </c>
      <c r="F97" s="9">
        <v>7275</v>
      </c>
      <c r="G97" t="s">
        <v>17</v>
      </c>
      <c r="H97" t="s">
        <v>3351</v>
      </c>
      <c r="I97" t="s">
        <v>3354</v>
      </c>
    </row>
    <row r="98" spans="3:9" x14ac:dyDescent="0.35">
      <c r="C98">
        <v>1939</v>
      </c>
      <c r="D98" t="s">
        <v>221</v>
      </c>
      <c r="E98" t="s">
        <v>3353</v>
      </c>
      <c r="F98" s="9">
        <v>7337</v>
      </c>
      <c r="G98" t="s">
        <v>17</v>
      </c>
      <c r="H98" t="s">
        <v>3351</v>
      </c>
      <c r="I98" t="s">
        <v>3354</v>
      </c>
    </row>
    <row r="99" spans="3:9" x14ac:dyDescent="0.35">
      <c r="C99">
        <v>1939</v>
      </c>
      <c r="D99" t="s">
        <v>221</v>
      </c>
      <c r="E99" t="s">
        <v>3353</v>
      </c>
      <c r="F99" s="9">
        <v>7355</v>
      </c>
      <c r="G99" t="s">
        <v>17</v>
      </c>
      <c r="H99" t="s">
        <v>3351</v>
      </c>
      <c r="I99" t="s">
        <v>3354</v>
      </c>
    </row>
    <row r="100" spans="3:9" x14ac:dyDescent="0.35">
      <c r="C100">
        <v>1939</v>
      </c>
      <c r="D100" t="s">
        <v>327</v>
      </c>
      <c r="E100" t="s">
        <v>3353</v>
      </c>
      <c r="F100" s="9">
        <v>7377</v>
      </c>
      <c r="G100" t="s">
        <v>17</v>
      </c>
      <c r="H100" t="s">
        <v>3351</v>
      </c>
      <c r="I100" t="s">
        <v>3354</v>
      </c>
    </row>
    <row r="101" spans="3:9" x14ac:dyDescent="0.35">
      <c r="C101">
        <v>1939</v>
      </c>
      <c r="D101" t="s">
        <v>327</v>
      </c>
      <c r="E101" t="s">
        <v>3353</v>
      </c>
      <c r="F101" s="9">
        <v>7388</v>
      </c>
      <c r="G101" t="s">
        <v>17</v>
      </c>
      <c r="H101" t="s">
        <v>3351</v>
      </c>
      <c r="I101" t="s">
        <v>3354</v>
      </c>
    </row>
    <row r="102" spans="3:9" x14ac:dyDescent="0.35">
      <c r="C102">
        <v>1939</v>
      </c>
      <c r="D102" t="s">
        <v>327</v>
      </c>
      <c r="E102" t="s">
        <v>3353</v>
      </c>
      <c r="F102" s="9">
        <v>7407</v>
      </c>
      <c r="G102" t="s">
        <v>17</v>
      </c>
      <c r="H102" t="s">
        <v>3351</v>
      </c>
      <c r="I102" t="s">
        <v>3354</v>
      </c>
    </row>
    <row r="103" spans="3:9" x14ac:dyDescent="0.35">
      <c r="C103">
        <v>1939</v>
      </c>
      <c r="D103" t="s">
        <v>327</v>
      </c>
      <c r="E103" t="s">
        <v>3353</v>
      </c>
      <c r="F103" s="9">
        <v>7442</v>
      </c>
      <c r="G103" t="s">
        <v>17</v>
      </c>
      <c r="H103" t="s">
        <v>3351</v>
      </c>
      <c r="I103" t="s">
        <v>3354</v>
      </c>
    </row>
    <row r="104" spans="3:9" x14ac:dyDescent="0.35">
      <c r="C104">
        <v>1939</v>
      </c>
      <c r="D104" t="s">
        <v>221</v>
      </c>
      <c r="E104" t="s">
        <v>3352</v>
      </c>
      <c r="F104" s="9">
        <v>7463</v>
      </c>
      <c r="G104" t="s">
        <v>17</v>
      </c>
      <c r="H104" t="s">
        <v>3351</v>
      </c>
      <c r="I104" t="s">
        <v>3354</v>
      </c>
    </row>
    <row r="105" spans="3:9" x14ac:dyDescent="0.35">
      <c r="C105">
        <v>1939</v>
      </c>
      <c r="D105" t="s">
        <v>314</v>
      </c>
      <c r="E105" t="s">
        <v>3352</v>
      </c>
      <c r="F105" s="9">
        <v>7513</v>
      </c>
      <c r="G105" t="s">
        <v>17</v>
      </c>
      <c r="H105" t="s">
        <v>3351</v>
      </c>
      <c r="I105" t="s">
        <v>3354</v>
      </c>
    </row>
    <row r="106" spans="3:9" x14ac:dyDescent="0.35">
      <c r="C106">
        <v>1939</v>
      </c>
      <c r="D106" t="s">
        <v>314</v>
      </c>
      <c r="E106" t="s">
        <v>3352</v>
      </c>
      <c r="F106" s="9">
        <v>7515</v>
      </c>
      <c r="G106" t="s">
        <v>17</v>
      </c>
      <c r="H106" t="s">
        <v>3351</v>
      </c>
      <c r="I106" t="s">
        <v>3354</v>
      </c>
    </row>
    <row r="107" spans="3:9" x14ac:dyDescent="0.35">
      <c r="C107">
        <v>1939</v>
      </c>
      <c r="D107" t="s">
        <v>314</v>
      </c>
      <c r="E107" t="s">
        <v>3352</v>
      </c>
      <c r="F107" s="9">
        <v>7525</v>
      </c>
      <c r="G107" t="s">
        <v>17</v>
      </c>
      <c r="H107" t="s">
        <v>3351</v>
      </c>
      <c r="I107" t="s">
        <v>3354</v>
      </c>
    </row>
    <row r="108" spans="3:9" x14ac:dyDescent="0.35">
      <c r="C108">
        <v>1939</v>
      </c>
      <c r="D108" t="s">
        <v>221</v>
      </c>
      <c r="E108" t="s">
        <v>3352</v>
      </c>
      <c r="F108" s="9">
        <v>7537</v>
      </c>
      <c r="G108" t="s">
        <v>17</v>
      </c>
      <c r="H108" t="s">
        <v>3351</v>
      </c>
      <c r="I108" t="s">
        <v>3354</v>
      </c>
    </row>
    <row r="109" spans="3:9" x14ac:dyDescent="0.35">
      <c r="C109">
        <v>1939</v>
      </c>
      <c r="D109" t="s">
        <v>221</v>
      </c>
      <c r="E109" t="s">
        <v>3352</v>
      </c>
      <c r="F109" s="9">
        <v>7545</v>
      </c>
      <c r="G109" t="s">
        <v>17</v>
      </c>
      <c r="H109" t="s">
        <v>3351</v>
      </c>
      <c r="I109" t="s">
        <v>3354</v>
      </c>
    </row>
    <row r="110" spans="3:9" x14ac:dyDescent="0.35">
      <c r="C110">
        <v>1939</v>
      </c>
      <c r="D110" t="s">
        <v>221</v>
      </c>
      <c r="E110" t="s">
        <v>3352</v>
      </c>
      <c r="F110" s="9">
        <v>7549</v>
      </c>
      <c r="G110" t="s">
        <v>17</v>
      </c>
      <c r="H110" t="s">
        <v>3351</v>
      </c>
      <c r="I110" t="s">
        <v>3354</v>
      </c>
    </row>
    <row r="111" spans="3:9" x14ac:dyDescent="0.35">
      <c r="C111">
        <v>1939</v>
      </c>
      <c r="D111" t="s">
        <v>186</v>
      </c>
      <c r="E111" t="s">
        <v>3352</v>
      </c>
      <c r="F111" s="9">
        <v>7575</v>
      </c>
      <c r="G111" t="s">
        <v>17</v>
      </c>
      <c r="H111" t="s">
        <v>3351</v>
      </c>
      <c r="I111" t="s">
        <v>3354</v>
      </c>
    </row>
    <row r="112" spans="3:9" x14ac:dyDescent="0.35">
      <c r="C112">
        <v>1939</v>
      </c>
      <c r="D112" t="s">
        <v>59</v>
      </c>
      <c r="E112" t="s">
        <v>3352</v>
      </c>
      <c r="F112" s="9">
        <v>7584</v>
      </c>
      <c r="G112" t="s">
        <v>17</v>
      </c>
      <c r="H112" t="s">
        <v>3351</v>
      </c>
      <c r="I112" t="s">
        <v>3354</v>
      </c>
    </row>
    <row r="113" spans="3:9" x14ac:dyDescent="0.35">
      <c r="C113">
        <v>1939</v>
      </c>
      <c r="D113" t="s">
        <v>327</v>
      </c>
      <c r="E113" t="s">
        <v>3352</v>
      </c>
      <c r="F113" s="9">
        <v>7606</v>
      </c>
      <c r="G113" t="s">
        <v>17</v>
      </c>
      <c r="H113" t="s">
        <v>3351</v>
      </c>
      <c r="I113" t="s">
        <v>3354</v>
      </c>
    </row>
    <row r="114" spans="3:9" x14ac:dyDescent="0.35">
      <c r="C114">
        <v>1939</v>
      </c>
      <c r="D114" s="14" t="s">
        <v>314</v>
      </c>
      <c r="E114" s="14" t="s">
        <v>3352</v>
      </c>
      <c r="F114" s="9">
        <v>7653</v>
      </c>
      <c r="G114" t="s">
        <v>17</v>
      </c>
      <c r="H114" s="14" t="s">
        <v>3351</v>
      </c>
      <c r="I114" s="14" t="s">
        <v>3354</v>
      </c>
    </row>
    <row r="115" spans="3:9" x14ac:dyDescent="0.35">
      <c r="C115">
        <v>1939</v>
      </c>
      <c r="D115" t="s">
        <v>221</v>
      </c>
      <c r="E115" t="s">
        <v>3352</v>
      </c>
      <c r="F115" s="9">
        <v>7742</v>
      </c>
      <c r="G115" t="s">
        <v>17</v>
      </c>
      <c r="H115" t="s">
        <v>3351</v>
      </c>
      <c r="I115" t="s">
        <v>3354</v>
      </c>
    </row>
    <row r="116" spans="3:9" x14ac:dyDescent="0.35">
      <c r="C116">
        <v>1939</v>
      </c>
      <c r="D116" t="s">
        <v>221</v>
      </c>
      <c r="E116" t="s">
        <v>3352</v>
      </c>
      <c r="F116" s="9">
        <v>7746</v>
      </c>
      <c r="G116" t="s">
        <v>17</v>
      </c>
      <c r="H116" t="s">
        <v>3351</v>
      </c>
      <c r="I116" t="s">
        <v>3354</v>
      </c>
    </row>
    <row r="117" spans="3:9" x14ac:dyDescent="0.35">
      <c r="C117">
        <v>1939</v>
      </c>
      <c r="D117" t="s">
        <v>186</v>
      </c>
      <c r="E117" t="s">
        <v>3352</v>
      </c>
      <c r="F117" s="9">
        <v>7785</v>
      </c>
      <c r="G117" t="s">
        <v>17</v>
      </c>
      <c r="H117" t="s">
        <v>3351</v>
      </c>
      <c r="I117" t="s">
        <v>3354</v>
      </c>
    </row>
    <row r="118" spans="3:9" x14ac:dyDescent="0.35">
      <c r="C118">
        <v>1939</v>
      </c>
      <c r="D118" t="s">
        <v>186</v>
      </c>
      <c r="E118" t="s">
        <v>3352</v>
      </c>
      <c r="F118" s="9">
        <v>7790</v>
      </c>
      <c r="G118" t="s">
        <v>17</v>
      </c>
      <c r="H118" t="s">
        <v>3351</v>
      </c>
      <c r="I118" t="s">
        <v>3354</v>
      </c>
    </row>
    <row r="119" spans="3:9" ht="18.5" x14ac:dyDescent="0.45">
      <c r="C119" s="32">
        <v>1940</v>
      </c>
      <c r="D119" t="s">
        <v>186</v>
      </c>
      <c r="E119" t="s">
        <v>3353</v>
      </c>
      <c r="F119" s="9">
        <v>7911</v>
      </c>
      <c r="G119" t="s">
        <v>17</v>
      </c>
      <c r="H119" t="s">
        <v>3351</v>
      </c>
      <c r="I119" t="s">
        <v>3354</v>
      </c>
    </row>
    <row r="120" spans="3:9" x14ac:dyDescent="0.35">
      <c r="C120">
        <v>1940</v>
      </c>
      <c r="D120" t="s">
        <v>186</v>
      </c>
      <c r="E120" t="s">
        <v>3353</v>
      </c>
      <c r="F120" s="9">
        <v>7950</v>
      </c>
      <c r="G120" t="s">
        <v>17</v>
      </c>
      <c r="H120" t="s">
        <v>3351</v>
      </c>
      <c r="I120" t="s">
        <v>3354</v>
      </c>
    </row>
    <row r="121" spans="3:9" x14ac:dyDescent="0.35">
      <c r="C121">
        <v>1940</v>
      </c>
      <c r="D121" t="s">
        <v>186</v>
      </c>
      <c r="E121" t="s">
        <v>3352</v>
      </c>
      <c r="F121" s="9">
        <v>7952</v>
      </c>
      <c r="G121" t="s">
        <v>17</v>
      </c>
      <c r="H121" t="s">
        <v>3351</v>
      </c>
      <c r="I121" t="s">
        <v>3354</v>
      </c>
    </row>
    <row r="122" spans="3:9" x14ac:dyDescent="0.35">
      <c r="C122">
        <v>1940</v>
      </c>
      <c r="D122" t="s">
        <v>314</v>
      </c>
      <c r="E122" t="s">
        <v>3353</v>
      </c>
      <c r="F122" s="9">
        <v>7955</v>
      </c>
      <c r="G122" t="s">
        <v>17</v>
      </c>
      <c r="H122" t="s">
        <v>3351</v>
      </c>
      <c r="I122" t="s">
        <v>3354</v>
      </c>
    </row>
    <row r="123" spans="3:9" x14ac:dyDescent="0.35">
      <c r="C123">
        <v>1940</v>
      </c>
      <c r="D123" t="s">
        <v>186</v>
      </c>
      <c r="E123" t="s">
        <v>3352</v>
      </c>
      <c r="F123" s="9">
        <v>7962</v>
      </c>
      <c r="G123" t="s">
        <v>17</v>
      </c>
      <c r="H123" t="s">
        <v>3351</v>
      </c>
      <c r="I123" t="s">
        <v>3354</v>
      </c>
    </row>
    <row r="124" spans="3:9" x14ac:dyDescent="0.35">
      <c r="C124">
        <v>1940</v>
      </c>
      <c r="D124" t="s">
        <v>186</v>
      </c>
      <c r="E124" t="s">
        <v>3352</v>
      </c>
      <c r="F124" s="9">
        <v>7968</v>
      </c>
      <c r="G124" t="s">
        <v>17</v>
      </c>
      <c r="H124" t="s">
        <v>3351</v>
      </c>
      <c r="I124" t="s">
        <v>3354</v>
      </c>
    </row>
    <row r="125" spans="3:9" x14ac:dyDescent="0.35">
      <c r="C125">
        <v>1940</v>
      </c>
      <c r="D125" t="s">
        <v>221</v>
      </c>
      <c r="E125" t="s">
        <v>3353</v>
      </c>
      <c r="F125" s="9">
        <v>8032</v>
      </c>
      <c r="G125" t="s">
        <v>17</v>
      </c>
      <c r="H125" t="s">
        <v>3351</v>
      </c>
      <c r="I125" t="s">
        <v>3354</v>
      </c>
    </row>
    <row r="126" spans="3:9" x14ac:dyDescent="0.35">
      <c r="C126">
        <v>1940</v>
      </c>
      <c r="D126" t="s">
        <v>221</v>
      </c>
      <c r="E126" t="s">
        <v>3353</v>
      </c>
      <c r="F126" s="9">
        <v>8047</v>
      </c>
      <c r="G126" t="s">
        <v>17</v>
      </c>
      <c r="H126" t="s">
        <v>3351</v>
      </c>
      <c r="I126" t="s">
        <v>3354</v>
      </c>
    </row>
    <row r="127" spans="3:9" x14ac:dyDescent="0.35">
      <c r="C127">
        <v>1940</v>
      </c>
      <c r="D127" t="s">
        <v>221</v>
      </c>
      <c r="E127" t="s">
        <v>3352</v>
      </c>
      <c r="F127" s="9">
        <v>8116</v>
      </c>
      <c r="H127" t="s">
        <v>3351</v>
      </c>
      <c r="I127" t="s">
        <v>3354</v>
      </c>
    </row>
    <row r="128" spans="3:9" x14ac:dyDescent="0.35">
      <c r="C128">
        <v>1940</v>
      </c>
      <c r="D128" t="s">
        <v>221</v>
      </c>
      <c r="E128" t="s">
        <v>3352</v>
      </c>
      <c r="F128" s="9">
        <v>8131</v>
      </c>
      <c r="G128" t="s">
        <v>17</v>
      </c>
      <c r="H128" t="s">
        <v>3351</v>
      </c>
      <c r="I128" t="s">
        <v>3354</v>
      </c>
    </row>
    <row r="129" spans="3:9" x14ac:dyDescent="0.35">
      <c r="C129">
        <v>1940</v>
      </c>
      <c r="D129" t="s">
        <v>3141</v>
      </c>
      <c r="E129" t="s">
        <v>3352</v>
      </c>
      <c r="F129" s="9">
        <v>8207</v>
      </c>
      <c r="H129" t="s">
        <v>3351</v>
      </c>
      <c r="I129" t="s">
        <v>3354</v>
      </c>
    </row>
    <row r="130" spans="3:9" x14ac:dyDescent="0.35">
      <c r="C130">
        <v>1940</v>
      </c>
      <c r="D130" t="s">
        <v>314</v>
      </c>
      <c r="E130" t="s">
        <v>3352</v>
      </c>
      <c r="F130" s="9">
        <v>8214</v>
      </c>
      <c r="H130" t="s">
        <v>3351</v>
      </c>
      <c r="I130" t="s">
        <v>3354</v>
      </c>
    </row>
    <row r="131" spans="3:9" x14ac:dyDescent="0.35">
      <c r="C131">
        <v>1940</v>
      </c>
      <c r="D131" t="s">
        <v>314</v>
      </c>
      <c r="E131" t="s">
        <v>3352</v>
      </c>
      <c r="F131" s="9">
        <v>8224</v>
      </c>
      <c r="H131" t="s">
        <v>3351</v>
      </c>
      <c r="I131" t="s">
        <v>3354</v>
      </c>
    </row>
    <row r="132" spans="3:9" x14ac:dyDescent="0.35">
      <c r="C132">
        <v>1940</v>
      </c>
      <c r="D132" t="s">
        <v>221</v>
      </c>
      <c r="E132" t="s">
        <v>3352</v>
      </c>
      <c r="F132" s="9">
        <v>8245</v>
      </c>
      <c r="G132" t="s">
        <v>17</v>
      </c>
      <c r="H132" t="s">
        <v>3351</v>
      </c>
      <c r="I132" t="s">
        <v>3354</v>
      </c>
    </row>
    <row r="133" spans="3:9" x14ac:dyDescent="0.35">
      <c r="C133">
        <v>1940</v>
      </c>
      <c r="D133" t="s">
        <v>221</v>
      </c>
      <c r="E133" t="s">
        <v>3352</v>
      </c>
      <c r="F133" s="9">
        <v>8256</v>
      </c>
      <c r="G133" t="s">
        <v>17</v>
      </c>
      <c r="H133" t="s">
        <v>3351</v>
      </c>
      <c r="I133" t="s">
        <v>3354</v>
      </c>
    </row>
    <row r="134" spans="3:9" x14ac:dyDescent="0.35">
      <c r="C134">
        <v>1940</v>
      </c>
      <c r="D134" t="s">
        <v>221</v>
      </c>
      <c r="E134" t="s">
        <v>3352</v>
      </c>
      <c r="F134" s="9">
        <v>8279</v>
      </c>
      <c r="G134" t="s">
        <v>17</v>
      </c>
      <c r="H134" t="s">
        <v>3351</v>
      </c>
      <c r="I134" t="s">
        <v>3354</v>
      </c>
    </row>
    <row r="135" spans="3:9" x14ac:dyDescent="0.35">
      <c r="C135">
        <v>1940</v>
      </c>
      <c r="D135" t="s">
        <v>314</v>
      </c>
      <c r="E135" t="s">
        <v>3353</v>
      </c>
      <c r="F135" s="9">
        <v>8293</v>
      </c>
      <c r="G135" t="s">
        <v>17</v>
      </c>
      <c r="H135" t="s">
        <v>3351</v>
      </c>
      <c r="I135" t="s">
        <v>3354</v>
      </c>
    </row>
    <row r="136" spans="3:9" x14ac:dyDescent="0.35">
      <c r="C136">
        <v>1940</v>
      </c>
      <c r="D136" t="s">
        <v>314</v>
      </c>
      <c r="E136" t="s">
        <v>3353</v>
      </c>
      <c r="F136" s="9">
        <v>8298</v>
      </c>
      <c r="G136" t="s">
        <v>17</v>
      </c>
      <c r="H136" t="s">
        <v>3351</v>
      </c>
      <c r="I136" t="s">
        <v>3354</v>
      </c>
    </row>
    <row r="137" spans="3:9" x14ac:dyDescent="0.35">
      <c r="C137">
        <v>1940</v>
      </c>
      <c r="D137" t="s">
        <v>221</v>
      </c>
      <c r="E137" t="s">
        <v>3353</v>
      </c>
      <c r="F137" s="9">
        <v>8319</v>
      </c>
      <c r="G137" t="s">
        <v>17</v>
      </c>
      <c r="H137" t="s">
        <v>3351</v>
      </c>
      <c r="I137" t="s">
        <v>3354</v>
      </c>
    </row>
    <row r="138" spans="3:9" x14ac:dyDescent="0.35">
      <c r="C138">
        <v>1940</v>
      </c>
      <c r="D138" t="s">
        <v>221</v>
      </c>
      <c r="E138" t="s">
        <v>3353</v>
      </c>
      <c r="F138" s="9">
        <v>8323</v>
      </c>
      <c r="G138" t="s">
        <v>17</v>
      </c>
      <c r="H138" t="s">
        <v>3351</v>
      </c>
      <c r="I138" t="s">
        <v>3354</v>
      </c>
    </row>
    <row r="139" spans="3:9" x14ac:dyDescent="0.35">
      <c r="C139">
        <v>1940</v>
      </c>
      <c r="D139" t="s">
        <v>314</v>
      </c>
      <c r="E139" t="s">
        <v>3352</v>
      </c>
      <c r="F139" s="9">
        <v>8385</v>
      </c>
      <c r="G139" t="s">
        <v>17</v>
      </c>
      <c r="H139" t="s">
        <v>3351</v>
      </c>
      <c r="I139" t="s">
        <v>3354</v>
      </c>
    </row>
    <row r="140" spans="3:9" x14ac:dyDescent="0.35">
      <c r="C140">
        <v>1940</v>
      </c>
      <c r="D140" t="s">
        <v>327</v>
      </c>
      <c r="E140" t="s">
        <v>3353</v>
      </c>
      <c r="F140" s="9">
        <v>8386</v>
      </c>
      <c r="G140" t="s">
        <v>17</v>
      </c>
      <c r="H140" t="s">
        <v>380</v>
      </c>
      <c r="I140" t="s">
        <v>3354</v>
      </c>
    </row>
    <row r="141" spans="3:9" x14ac:dyDescent="0.35">
      <c r="C141">
        <v>1940</v>
      </c>
      <c r="D141" t="s">
        <v>327</v>
      </c>
      <c r="E141" t="s">
        <v>3352</v>
      </c>
      <c r="F141" s="9">
        <v>8431</v>
      </c>
      <c r="H141" t="s">
        <v>3351</v>
      </c>
      <c r="I141" t="s">
        <v>3354</v>
      </c>
    </row>
    <row r="142" spans="3:9" x14ac:dyDescent="0.35">
      <c r="C142">
        <v>1940</v>
      </c>
      <c r="D142" t="s">
        <v>221</v>
      </c>
      <c r="E142" t="s">
        <v>3353</v>
      </c>
      <c r="F142" s="9">
        <v>8456</v>
      </c>
      <c r="G142" t="s">
        <v>17</v>
      </c>
      <c r="H142" t="s">
        <v>3351</v>
      </c>
      <c r="I142" t="s">
        <v>3354</v>
      </c>
    </row>
    <row r="143" spans="3:9" x14ac:dyDescent="0.35">
      <c r="C143">
        <v>1940</v>
      </c>
      <c r="D143" t="s">
        <v>186</v>
      </c>
      <c r="E143" t="s">
        <v>3352</v>
      </c>
      <c r="F143" s="9">
        <v>8463</v>
      </c>
      <c r="G143" t="s">
        <v>17</v>
      </c>
      <c r="H143" t="s">
        <v>3351</v>
      </c>
      <c r="I143" t="s">
        <v>3354</v>
      </c>
    </row>
    <row r="144" spans="3:9" x14ac:dyDescent="0.35">
      <c r="C144">
        <v>1940</v>
      </c>
      <c r="D144" t="s">
        <v>221</v>
      </c>
      <c r="E144" t="s">
        <v>3352</v>
      </c>
      <c r="F144" s="9">
        <v>8494</v>
      </c>
      <c r="G144" t="s">
        <v>17</v>
      </c>
      <c r="H144" t="s">
        <v>3351</v>
      </c>
      <c r="I144" t="s">
        <v>3354</v>
      </c>
    </row>
    <row r="145" spans="3:9" x14ac:dyDescent="0.35">
      <c r="C145">
        <v>1940</v>
      </c>
      <c r="D145" t="s">
        <v>221</v>
      </c>
      <c r="E145" t="s">
        <v>3352</v>
      </c>
      <c r="F145" s="9">
        <v>8496</v>
      </c>
      <c r="G145" t="s">
        <v>17</v>
      </c>
      <c r="H145" t="s">
        <v>3351</v>
      </c>
      <c r="I145" t="s">
        <v>3354</v>
      </c>
    </row>
    <row r="146" spans="3:9" x14ac:dyDescent="0.35">
      <c r="C146">
        <v>1940</v>
      </c>
      <c r="D146" t="s">
        <v>3244</v>
      </c>
      <c r="E146" t="s">
        <v>3352</v>
      </c>
      <c r="F146" s="9">
        <v>8507</v>
      </c>
      <c r="G146" t="s">
        <v>17</v>
      </c>
      <c r="H146" t="s">
        <v>3351</v>
      </c>
      <c r="I146" t="s">
        <v>3354</v>
      </c>
    </row>
    <row r="147" spans="3:9" x14ac:dyDescent="0.35">
      <c r="C147">
        <v>1940</v>
      </c>
      <c r="D147" t="s">
        <v>221</v>
      </c>
      <c r="E147" t="s">
        <v>3352</v>
      </c>
      <c r="F147" s="9">
        <v>8516</v>
      </c>
      <c r="G147" t="s">
        <v>17</v>
      </c>
      <c r="H147" t="s">
        <v>3351</v>
      </c>
      <c r="I147" t="s">
        <v>3354</v>
      </c>
    </row>
    <row r="148" spans="3:9" x14ac:dyDescent="0.35">
      <c r="C148">
        <v>1940</v>
      </c>
      <c r="D148" t="s">
        <v>327</v>
      </c>
      <c r="E148" t="s">
        <v>3352</v>
      </c>
      <c r="F148" s="9">
        <v>8562</v>
      </c>
      <c r="G148" t="s">
        <v>17</v>
      </c>
      <c r="H148" t="s">
        <v>3351</v>
      </c>
      <c r="I148" t="s">
        <v>3354</v>
      </c>
    </row>
    <row r="149" spans="3:9" x14ac:dyDescent="0.35">
      <c r="C149">
        <v>1940</v>
      </c>
      <c r="D149" t="s">
        <v>186</v>
      </c>
      <c r="E149" t="s">
        <v>3353</v>
      </c>
      <c r="F149" s="9">
        <v>8595</v>
      </c>
      <c r="G149" t="s">
        <v>17</v>
      </c>
      <c r="H149" t="s">
        <v>3351</v>
      </c>
      <c r="I149" t="s">
        <v>3354</v>
      </c>
    </row>
    <row r="150" spans="3:9" x14ac:dyDescent="0.35">
      <c r="C150">
        <v>1940</v>
      </c>
      <c r="D150" t="s">
        <v>186</v>
      </c>
      <c r="E150" t="s">
        <v>3352</v>
      </c>
      <c r="F150" s="9">
        <v>8611</v>
      </c>
      <c r="G150" t="s">
        <v>17</v>
      </c>
      <c r="H150" t="s">
        <v>3351</v>
      </c>
      <c r="I150" t="s">
        <v>3354</v>
      </c>
    </row>
    <row r="151" spans="3:9" x14ac:dyDescent="0.35">
      <c r="C151">
        <v>1940</v>
      </c>
      <c r="D151" t="s">
        <v>314</v>
      </c>
      <c r="E151" t="s">
        <v>3353</v>
      </c>
      <c r="F151" s="9">
        <v>8616</v>
      </c>
      <c r="G151" t="s">
        <v>17</v>
      </c>
      <c r="H151" t="s">
        <v>3351</v>
      </c>
      <c r="I151" t="s">
        <v>3354</v>
      </c>
    </row>
    <row r="152" spans="3:9" x14ac:dyDescent="0.35">
      <c r="C152">
        <v>1940</v>
      </c>
      <c r="D152" t="s">
        <v>314</v>
      </c>
      <c r="E152" t="s">
        <v>3352</v>
      </c>
      <c r="F152" s="9">
        <v>8634</v>
      </c>
      <c r="G152" t="s">
        <v>17</v>
      </c>
      <c r="H152" t="s">
        <v>3351</v>
      </c>
      <c r="I152" t="s">
        <v>3354</v>
      </c>
    </row>
    <row r="153" spans="3:9" x14ac:dyDescent="0.35">
      <c r="C153">
        <v>1940</v>
      </c>
      <c r="D153" t="s">
        <v>314</v>
      </c>
      <c r="E153" t="s">
        <v>3352</v>
      </c>
      <c r="F153" s="9">
        <v>8636</v>
      </c>
      <c r="G153" t="s">
        <v>17</v>
      </c>
      <c r="H153" t="s">
        <v>3351</v>
      </c>
      <c r="I153" t="s">
        <v>3354</v>
      </c>
    </row>
    <row r="154" spans="3:9" x14ac:dyDescent="0.35">
      <c r="C154">
        <v>1940</v>
      </c>
      <c r="D154" s="14" t="s">
        <v>314</v>
      </c>
      <c r="E154" s="14" t="s">
        <v>3352</v>
      </c>
      <c r="F154" s="9">
        <v>8646</v>
      </c>
      <c r="G154" t="s">
        <v>17</v>
      </c>
      <c r="H154" s="14" t="s">
        <v>3351</v>
      </c>
      <c r="I154" s="14" t="s">
        <v>3354</v>
      </c>
    </row>
    <row r="155" spans="3:9" x14ac:dyDescent="0.35">
      <c r="C155">
        <v>1940</v>
      </c>
      <c r="D155" s="14" t="s">
        <v>327</v>
      </c>
      <c r="E155" s="14" t="s">
        <v>3352</v>
      </c>
      <c r="F155" s="9">
        <v>8669</v>
      </c>
      <c r="G155" t="s">
        <v>17</v>
      </c>
      <c r="H155" s="14" t="s">
        <v>3351</v>
      </c>
      <c r="I155" s="14" t="s">
        <v>3354</v>
      </c>
    </row>
    <row r="156" spans="3:9" x14ac:dyDescent="0.35">
      <c r="C156">
        <v>1940</v>
      </c>
      <c r="D156" t="s">
        <v>327</v>
      </c>
      <c r="E156" t="s">
        <v>3352</v>
      </c>
      <c r="F156" s="9">
        <v>8678</v>
      </c>
      <c r="G156" t="s">
        <v>17</v>
      </c>
      <c r="H156" t="s">
        <v>3351</v>
      </c>
      <c r="I156" t="s">
        <v>3354</v>
      </c>
    </row>
    <row r="157" spans="3:9" x14ac:dyDescent="0.35">
      <c r="C157">
        <v>1940</v>
      </c>
      <c r="D157" t="s">
        <v>327</v>
      </c>
      <c r="E157" t="s">
        <v>3353</v>
      </c>
      <c r="F157" s="9">
        <v>8709</v>
      </c>
      <c r="G157" t="s">
        <v>17</v>
      </c>
      <c r="H157" t="s">
        <v>3351</v>
      </c>
      <c r="I157" t="s">
        <v>3354</v>
      </c>
    </row>
    <row r="158" spans="3:9" x14ac:dyDescent="0.35">
      <c r="C158">
        <v>1940</v>
      </c>
      <c r="D158" t="s">
        <v>327</v>
      </c>
      <c r="E158" t="s">
        <v>3352</v>
      </c>
      <c r="F158" s="9">
        <v>8792</v>
      </c>
      <c r="G158" t="s">
        <v>17</v>
      </c>
      <c r="H158" t="s">
        <v>3351</v>
      </c>
      <c r="I158" t="s">
        <v>3354</v>
      </c>
    </row>
    <row r="159" spans="3:9" x14ac:dyDescent="0.35">
      <c r="C159">
        <v>1940</v>
      </c>
      <c r="D159" t="s">
        <v>327</v>
      </c>
      <c r="E159" t="s">
        <v>3352</v>
      </c>
      <c r="F159" s="9">
        <v>8808</v>
      </c>
      <c r="G159" t="s">
        <v>17</v>
      </c>
      <c r="H159" t="s">
        <v>3351</v>
      </c>
      <c r="I159" t="s">
        <v>3354</v>
      </c>
    </row>
    <row r="160" spans="3:9" x14ac:dyDescent="0.35">
      <c r="C160">
        <v>1940</v>
      </c>
      <c r="D160" t="s">
        <v>186</v>
      </c>
      <c r="E160" t="s">
        <v>3352</v>
      </c>
      <c r="F160" s="9">
        <v>8856</v>
      </c>
      <c r="G160" t="s">
        <v>17</v>
      </c>
      <c r="H160" t="s">
        <v>3351</v>
      </c>
      <c r="I160" t="s">
        <v>3354</v>
      </c>
    </row>
    <row r="161" spans="3:9" x14ac:dyDescent="0.35">
      <c r="C161">
        <v>1940</v>
      </c>
      <c r="D161" t="s">
        <v>221</v>
      </c>
      <c r="E161" t="s">
        <v>3353</v>
      </c>
      <c r="F161" s="9">
        <v>8871</v>
      </c>
      <c r="G161" t="s">
        <v>17</v>
      </c>
      <c r="H161" t="s">
        <v>3351</v>
      </c>
      <c r="I161" t="s">
        <v>3354</v>
      </c>
    </row>
    <row r="162" spans="3:9" x14ac:dyDescent="0.35">
      <c r="C162">
        <v>1940</v>
      </c>
      <c r="D162" t="s">
        <v>221</v>
      </c>
      <c r="E162" t="s">
        <v>3353</v>
      </c>
      <c r="F162" s="9">
        <v>8874</v>
      </c>
      <c r="G162" t="s">
        <v>17</v>
      </c>
      <c r="H162" t="s">
        <v>3351</v>
      </c>
      <c r="I162" t="s">
        <v>3354</v>
      </c>
    </row>
    <row r="163" spans="3:9" x14ac:dyDescent="0.35">
      <c r="C163">
        <v>1940</v>
      </c>
      <c r="D163" t="s">
        <v>221</v>
      </c>
      <c r="E163" t="s">
        <v>3353</v>
      </c>
      <c r="F163" s="9">
        <v>8891</v>
      </c>
      <c r="G163" t="s">
        <v>17</v>
      </c>
      <c r="H163" t="s">
        <v>3351</v>
      </c>
      <c r="I163" t="s">
        <v>3354</v>
      </c>
    </row>
    <row r="164" spans="3:9" x14ac:dyDescent="0.35">
      <c r="C164">
        <v>1940</v>
      </c>
      <c r="D164" t="s">
        <v>327</v>
      </c>
      <c r="E164" t="s">
        <v>3353</v>
      </c>
      <c r="F164" s="9">
        <v>8916</v>
      </c>
      <c r="G164" t="s">
        <v>17</v>
      </c>
      <c r="H164" t="s">
        <v>3351</v>
      </c>
      <c r="I164" t="s">
        <v>3354</v>
      </c>
    </row>
    <row r="165" spans="3:9" x14ac:dyDescent="0.35">
      <c r="C165">
        <v>1940</v>
      </c>
      <c r="D165" t="s">
        <v>186</v>
      </c>
      <c r="E165" t="s">
        <v>3353</v>
      </c>
      <c r="F165" s="9">
        <v>8994</v>
      </c>
      <c r="G165" t="s">
        <v>17</v>
      </c>
      <c r="H165" t="s">
        <v>3351</v>
      </c>
      <c r="I165" t="s">
        <v>3354</v>
      </c>
    </row>
    <row r="166" spans="3:9" x14ac:dyDescent="0.35">
      <c r="C166">
        <v>1940</v>
      </c>
      <c r="D166" t="s">
        <v>314</v>
      </c>
      <c r="E166" t="s">
        <v>3352</v>
      </c>
      <c r="F166" s="9">
        <v>9009</v>
      </c>
      <c r="G166" t="s">
        <v>17</v>
      </c>
      <c r="H166" t="s">
        <v>3351</v>
      </c>
      <c r="I166" t="s">
        <v>3354</v>
      </c>
    </row>
    <row r="167" spans="3:9" x14ac:dyDescent="0.35">
      <c r="C167">
        <v>1940</v>
      </c>
      <c r="D167" t="s">
        <v>314</v>
      </c>
      <c r="E167" t="s">
        <v>3352</v>
      </c>
      <c r="F167" s="9">
        <v>9019</v>
      </c>
      <c r="G167" t="s">
        <v>17</v>
      </c>
      <c r="H167" t="s">
        <v>3351</v>
      </c>
      <c r="I167" t="s">
        <v>3354</v>
      </c>
    </row>
    <row r="168" spans="3:9" x14ac:dyDescent="0.35">
      <c r="C168">
        <v>1940</v>
      </c>
      <c r="D168" t="s">
        <v>314</v>
      </c>
      <c r="E168" t="s">
        <v>3352</v>
      </c>
      <c r="F168" s="9">
        <v>9020</v>
      </c>
      <c r="G168" t="s">
        <v>17</v>
      </c>
      <c r="H168" t="s">
        <v>3351</v>
      </c>
      <c r="I168" t="s">
        <v>3354</v>
      </c>
    </row>
    <row r="169" spans="3:9" x14ac:dyDescent="0.35">
      <c r="C169">
        <v>1940</v>
      </c>
      <c r="D169" t="s">
        <v>314</v>
      </c>
      <c r="E169" t="s">
        <v>3352</v>
      </c>
      <c r="F169" s="9">
        <v>9027</v>
      </c>
      <c r="G169" t="s">
        <v>17</v>
      </c>
      <c r="H169" t="s">
        <v>3351</v>
      </c>
      <c r="I169" t="s">
        <v>3354</v>
      </c>
    </row>
    <row r="170" spans="3:9" x14ac:dyDescent="0.35">
      <c r="C170">
        <v>1940</v>
      </c>
      <c r="D170" t="s">
        <v>314</v>
      </c>
      <c r="E170" t="s">
        <v>3352</v>
      </c>
      <c r="F170" s="9">
        <v>9037</v>
      </c>
      <c r="G170" t="s">
        <v>17</v>
      </c>
      <c r="H170" t="s">
        <v>3351</v>
      </c>
      <c r="I170" t="s">
        <v>3354</v>
      </c>
    </row>
    <row r="171" spans="3:9" x14ac:dyDescent="0.35">
      <c r="C171">
        <v>1940</v>
      </c>
      <c r="D171" t="s">
        <v>314</v>
      </c>
      <c r="E171" t="s">
        <v>3353</v>
      </c>
      <c r="F171" s="9">
        <v>9047</v>
      </c>
      <c r="G171" t="s">
        <v>17</v>
      </c>
      <c r="H171" t="s">
        <v>3351</v>
      </c>
      <c r="I171" t="s">
        <v>3354</v>
      </c>
    </row>
    <row r="172" spans="3:9" x14ac:dyDescent="0.35">
      <c r="C172">
        <v>1940</v>
      </c>
      <c r="D172" t="s">
        <v>221</v>
      </c>
      <c r="E172" t="s">
        <v>3352</v>
      </c>
      <c r="F172" s="9">
        <v>9053</v>
      </c>
      <c r="G172" t="s">
        <v>17</v>
      </c>
      <c r="H172" t="s">
        <v>3351</v>
      </c>
      <c r="I172" t="s">
        <v>3354</v>
      </c>
    </row>
    <row r="173" spans="3:9" x14ac:dyDescent="0.35">
      <c r="C173">
        <v>1940</v>
      </c>
      <c r="D173" t="s">
        <v>221</v>
      </c>
      <c r="E173" t="s">
        <v>3352</v>
      </c>
      <c r="F173" s="9">
        <v>9058</v>
      </c>
      <c r="G173" t="s">
        <v>17</v>
      </c>
      <c r="H173" t="s">
        <v>3351</v>
      </c>
      <c r="I173" t="s">
        <v>3354</v>
      </c>
    </row>
    <row r="174" spans="3:9" x14ac:dyDescent="0.35">
      <c r="C174">
        <v>1940</v>
      </c>
      <c r="D174" t="s">
        <v>221</v>
      </c>
      <c r="E174" t="s">
        <v>3352</v>
      </c>
      <c r="F174" s="9">
        <v>9086</v>
      </c>
      <c r="G174" t="s">
        <v>17</v>
      </c>
      <c r="H174" t="s">
        <v>3351</v>
      </c>
      <c r="I174" t="s">
        <v>3354</v>
      </c>
    </row>
    <row r="175" spans="3:9" x14ac:dyDescent="0.35">
      <c r="C175">
        <v>1940</v>
      </c>
      <c r="D175" t="s">
        <v>327</v>
      </c>
      <c r="E175" t="s">
        <v>3353</v>
      </c>
      <c r="F175" s="9">
        <v>9121</v>
      </c>
      <c r="G175" t="s">
        <v>17</v>
      </c>
      <c r="H175" t="s">
        <v>3351</v>
      </c>
      <c r="I175" t="s">
        <v>3354</v>
      </c>
    </row>
    <row r="176" spans="3:9" x14ac:dyDescent="0.35">
      <c r="C176">
        <v>1940</v>
      </c>
      <c r="D176" t="s">
        <v>221</v>
      </c>
      <c r="E176" t="s">
        <v>3353</v>
      </c>
      <c r="F176" s="9">
        <v>9163</v>
      </c>
      <c r="G176" t="s">
        <v>17</v>
      </c>
      <c r="H176" t="s">
        <v>3351</v>
      </c>
      <c r="I176" t="s">
        <v>3354</v>
      </c>
    </row>
    <row r="177" spans="3:9" x14ac:dyDescent="0.35">
      <c r="C177">
        <v>1940</v>
      </c>
      <c r="D177" t="s">
        <v>221</v>
      </c>
      <c r="E177" t="s">
        <v>3353</v>
      </c>
      <c r="F177" s="9">
        <v>9168</v>
      </c>
      <c r="G177" t="s">
        <v>17</v>
      </c>
      <c r="H177" t="s">
        <v>3351</v>
      </c>
      <c r="I177" t="s">
        <v>3354</v>
      </c>
    </row>
    <row r="178" spans="3:9" x14ac:dyDescent="0.35">
      <c r="C178">
        <v>1940</v>
      </c>
      <c r="D178" t="s">
        <v>221</v>
      </c>
      <c r="E178" t="s">
        <v>3353</v>
      </c>
      <c r="F178" s="9">
        <v>9195</v>
      </c>
      <c r="G178" t="s">
        <v>17</v>
      </c>
      <c r="H178" t="s">
        <v>3351</v>
      </c>
      <c r="I178" t="s">
        <v>3354</v>
      </c>
    </row>
    <row r="179" spans="3:9" x14ac:dyDescent="0.35">
      <c r="C179">
        <v>1940</v>
      </c>
      <c r="D179" t="s">
        <v>327</v>
      </c>
      <c r="E179" t="s">
        <v>3352</v>
      </c>
      <c r="F179" s="9">
        <v>9207</v>
      </c>
      <c r="G179" t="s">
        <v>17</v>
      </c>
      <c r="H179" t="s">
        <v>3351</v>
      </c>
      <c r="I179" t="s">
        <v>3354</v>
      </c>
    </row>
    <row r="180" spans="3:9" x14ac:dyDescent="0.35">
      <c r="C180">
        <v>1940</v>
      </c>
      <c r="D180" t="s">
        <v>327</v>
      </c>
      <c r="E180" t="s">
        <v>3352</v>
      </c>
      <c r="F180" s="9">
        <v>9217</v>
      </c>
      <c r="G180" t="s">
        <v>17</v>
      </c>
      <c r="H180" t="s">
        <v>3351</v>
      </c>
      <c r="I180" t="s">
        <v>3354</v>
      </c>
    </row>
    <row r="181" spans="3:9" x14ac:dyDescent="0.35">
      <c r="C181">
        <v>1940</v>
      </c>
      <c r="D181" t="s">
        <v>327</v>
      </c>
      <c r="E181" t="s">
        <v>3352</v>
      </c>
      <c r="F181" s="9">
        <v>9231</v>
      </c>
      <c r="G181" t="s">
        <v>17</v>
      </c>
      <c r="H181" t="s">
        <v>3351</v>
      </c>
      <c r="I181" t="s">
        <v>3354</v>
      </c>
    </row>
    <row r="182" spans="3:9" x14ac:dyDescent="0.35">
      <c r="C182">
        <v>1940</v>
      </c>
      <c r="D182" t="s">
        <v>221</v>
      </c>
      <c r="E182" t="s">
        <v>3352</v>
      </c>
      <c r="F182" s="9">
        <v>9320</v>
      </c>
      <c r="G182" t="s">
        <v>17</v>
      </c>
      <c r="H182" t="s">
        <v>3351</v>
      </c>
      <c r="I182" t="s">
        <v>3354</v>
      </c>
    </row>
    <row r="183" spans="3:9" x14ac:dyDescent="0.35">
      <c r="C183">
        <v>1940</v>
      </c>
      <c r="D183" t="s">
        <v>221</v>
      </c>
      <c r="E183" t="s">
        <v>3353</v>
      </c>
      <c r="F183" s="9">
        <v>9327</v>
      </c>
      <c r="G183" t="s">
        <v>17</v>
      </c>
      <c r="H183" t="s">
        <v>3351</v>
      </c>
      <c r="I183" t="s">
        <v>3354</v>
      </c>
    </row>
    <row r="184" spans="3:9" x14ac:dyDescent="0.35">
      <c r="C184">
        <v>1940</v>
      </c>
      <c r="D184" t="s">
        <v>221</v>
      </c>
      <c r="E184" t="s">
        <v>3353</v>
      </c>
      <c r="F184" s="9">
        <v>9341</v>
      </c>
      <c r="G184" t="s">
        <v>17</v>
      </c>
      <c r="H184" t="s">
        <v>3351</v>
      </c>
      <c r="I184" t="s">
        <v>3354</v>
      </c>
    </row>
    <row r="185" spans="3:9" x14ac:dyDescent="0.35">
      <c r="C185">
        <v>1940</v>
      </c>
      <c r="D185" t="s">
        <v>221</v>
      </c>
      <c r="E185" t="s">
        <v>3352</v>
      </c>
      <c r="F185" s="9">
        <v>9401</v>
      </c>
      <c r="H185" t="s">
        <v>3351</v>
      </c>
      <c r="I185" t="s">
        <v>3354</v>
      </c>
    </row>
    <row r="186" spans="3:9" x14ac:dyDescent="0.35">
      <c r="C186">
        <v>1940</v>
      </c>
      <c r="D186" t="s">
        <v>314</v>
      </c>
      <c r="E186" t="s">
        <v>3353</v>
      </c>
      <c r="F186" s="9">
        <v>9616</v>
      </c>
      <c r="G186" t="s">
        <v>17</v>
      </c>
      <c r="H186" t="s">
        <v>3351</v>
      </c>
      <c r="I186" t="s">
        <v>3354</v>
      </c>
    </row>
    <row r="187" spans="3:9" x14ac:dyDescent="0.35">
      <c r="C187">
        <v>1940</v>
      </c>
      <c r="D187" t="s">
        <v>186</v>
      </c>
      <c r="E187" t="s">
        <v>3352</v>
      </c>
      <c r="F187" s="9">
        <v>9639</v>
      </c>
      <c r="G187" t="s">
        <v>17</v>
      </c>
      <c r="H187" t="s">
        <v>3351</v>
      </c>
      <c r="I187" t="s">
        <v>3354</v>
      </c>
    </row>
    <row r="188" spans="3:9" x14ac:dyDescent="0.35">
      <c r="C188">
        <v>1940</v>
      </c>
      <c r="D188" t="s">
        <v>186</v>
      </c>
      <c r="E188" t="s">
        <v>3352</v>
      </c>
      <c r="F188" s="9">
        <v>9649</v>
      </c>
      <c r="G188" t="s">
        <v>17</v>
      </c>
      <c r="H188" t="s">
        <v>3351</v>
      </c>
      <c r="I188" t="s">
        <v>3354</v>
      </c>
    </row>
    <row r="189" spans="3:9" x14ac:dyDescent="0.35">
      <c r="C189">
        <v>1940</v>
      </c>
      <c r="D189" t="s">
        <v>59</v>
      </c>
      <c r="E189" t="s">
        <v>3352</v>
      </c>
      <c r="F189" s="9">
        <v>9683</v>
      </c>
      <c r="H189" t="s">
        <v>3351</v>
      </c>
      <c r="I189" t="s">
        <v>3354</v>
      </c>
    </row>
    <row r="190" spans="3:9" x14ac:dyDescent="0.35">
      <c r="C190">
        <v>1940</v>
      </c>
      <c r="D190" t="s">
        <v>59</v>
      </c>
      <c r="E190" t="s">
        <v>3352</v>
      </c>
      <c r="F190" s="9">
        <v>9692</v>
      </c>
      <c r="G190" t="s">
        <v>17</v>
      </c>
      <c r="H190" t="s">
        <v>3351</v>
      </c>
      <c r="I190" t="s">
        <v>3354</v>
      </c>
    </row>
    <row r="191" spans="3:9" x14ac:dyDescent="0.35">
      <c r="C191">
        <v>1940</v>
      </c>
      <c r="D191" t="s">
        <v>221</v>
      </c>
      <c r="E191" t="s">
        <v>3352</v>
      </c>
      <c r="F191" s="9">
        <v>9707</v>
      </c>
      <c r="G191" t="s">
        <v>17</v>
      </c>
      <c r="H191" t="s">
        <v>3351</v>
      </c>
      <c r="I191" t="s">
        <v>3354</v>
      </c>
    </row>
    <row r="192" spans="3:9" x14ac:dyDescent="0.35">
      <c r="C192">
        <v>1940</v>
      </c>
      <c r="D192" t="s">
        <v>221</v>
      </c>
      <c r="E192" t="s">
        <v>3352</v>
      </c>
      <c r="F192" s="9">
        <v>9735</v>
      </c>
      <c r="G192" t="s">
        <v>17</v>
      </c>
      <c r="I192" t="s">
        <v>3354</v>
      </c>
    </row>
    <row r="193" spans="3:9" x14ac:dyDescent="0.35">
      <c r="C193">
        <v>1940</v>
      </c>
      <c r="D193" t="s">
        <v>221</v>
      </c>
      <c r="E193" t="s">
        <v>3352</v>
      </c>
      <c r="F193" s="9">
        <v>9740</v>
      </c>
      <c r="G193" t="s">
        <v>17</v>
      </c>
      <c r="H193" t="s">
        <v>3351</v>
      </c>
      <c r="I193" t="s">
        <v>3354</v>
      </c>
    </row>
    <row r="194" spans="3:9" x14ac:dyDescent="0.35">
      <c r="C194">
        <v>1940</v>
      </c>
      <c r="D194" t="s">
        <v>221</v>
      </c>
      <c r="E194" t="s">
        <v>3352</v>
      </c>
      <c r="F194" s="9">
        <v>9768</v>
      </c>
      <c r="G194" t="s">
        <v>17</v>
      </c>
      <c r="H194" t="s">
        <v>3351</v>
      </c>
      <c r="I194" t="s">
        <v>3354</v>
      </c>
    </row>
    <row r="195" spans="3:9" x14ac:dyDescent="0.35">
      <c r="C195">
        <v>1940</v>
      </c>
      <c r="D195" t="s">
        <v>327</v>
      </c>
      <c r="E195" t="s">
        <v>3353</v>
      </c>
      <c r="F195" s="9">
        <v>9792</v>
      </c>
      <c r="G195" t="s">
        <v>17</v>
      </c>
      <c r="H195" t="s">
        <v>3351</v>
      </c>
      <c r="I195" t="s">
        <v>3354</v>
      </c>
    </row>
    <row r="196" spans="3:9" x14ac:dyDescent="0.35">
      <c r="C196">
        <v>1941</v>
      </c>
      <c r="D196" t="s">
        <v>314</v>
      </c>
      <c r="E196" t="s">
        <v>3352</v>
      </c>
      <c r="F196" s="9">
        <v>9834</v>
      </c>
      <c r="G196" t="s">
        <v>17</v>
      </c>
      <c r="H196" t="s">
        <v>3351</v>
      </c>
      <c r="I196" t="s">
        <v>3354</v>
      </c>
    </row>
    <row r="197" spans="3:9" x14ac:dyDescent="0.35">
      <c r="C197">
        <v>1941</v>
      </c>
      <c r="D197" t="s">
        <v>314</v>
      </c>
      <c r="E197" t="s">
        <v>3352</v>
      </c>
      <c r="F197" s="9">
        <v>9839</v>
      </c>
      <c r="G197" t="s">
        <v>17</v>
      </c>
      <c r="H197" t="s">
        <v>3351</v>
      </c>
      <c r="I197" t="s">
        <v>3354</v>
      </c>
    </row>
    <row r="198" spans="3:9" x14ac:dyDescent="0.35">
      <c r="C198">
        <v>1941</v>
      </c>
      <c r="D198" t="s">
        <v>314</v>
      </c>
      <c r="E198" t="s">
        <v>3352</v>
      </c>
      <c r="F198" s="9">
        <v>9846</v>
      </c>
      <c r="H198" t="s">
        <v>3351</v>
      </c>
      <c r="I198" t="s">
        <v>3354</v>
      </c>
    </row>
    <row r="199" spans="3:9" x14ac:dyDescent="0.35">
      <c r="C199">
        <v>1941</v>
      </c>
      <c r="D199" t="s">
        <v>314</v>
      </c>
      <c r="E199" t="s">
        <v>3352</v>
      </c>
      <c r="F199" s="9">
        <v>9848</v>
      </c>
      <c r="G199" t="s">
        <v>17</v>
      </c>
      <c r="H199" t="s">
        <v>3351</v>
      </c>
      <c r="I199" t="s">
        <v>3354</v>
      </c>
    </row>
    <row r="200" spans="3:9" x14ac:dyDescent="0.35">
      <c r="C200">
        <v>1941</v>
      </c>
      <c r="D200" t="s">
        <v>327</v>
      </c>
      <c r="E200" t="s">
        <v>3352</v>
      </c>
      <c r="F200" s="9">
        <v>9990</v>
      </c>
      <c r="G200" t="s">
        <v>17</v>
      </c>
      <c r="H200" t="s">
        <v>3351</v>
      </c>
      <c r="I200" t="s">
        <v>3354</v>
      </c>
    </row>
    <row r="201" spans="3:9" x14ac:dyDescent="0.35">
      <c r="C201">
        <v>1941</v>
      </c>
      <c r="D201" t="s">
        <v>327</v>
      </c>
      <c r="E201" t="s">
        <v>3352</v>
      </c>
      <c r="F201" s="9">
        <v>9993</v>
      </c>
      <c r="G201" t="s">
        <v>17</v>
      </c>
      <c r="H201" t="s">
        <v>3351</v>
      </c>
      <c r="I201" t="s">
        <v>3354</v>
      </c>
    </row>
    <row r="202" spans="3:9" x14ac:dyDescent="0.35">
      <c r="C202">
        <v>1941</v>
      </c>
      <c r="D202" t="s">
        <v>186</v>
      </c>
      <c r="E202" t="s">
        <v>3352</v>
      </c>
      <c r="F202" s="9">
        <v>10042</v>
      </c>
      <c r="G202" t="s">
        <v>17</v>
      </c>
      <c r="H202" t="s">
        <v>3351</v>
      </c>
      <c r="I202" t="s">
        <v>3354</v>
      </c>
    </row>
    <row r="203" spans="3:9" x14ac:dyDescent="0.35">
      <c r="C203">
        <v>1941</v>
      </c>
      <c r="D203" t="s">
        <v>186</v>
      </c>
      <c r="E203" t="s">
        <v>3352</v>
      </c>
      <c r="F203" s="9">
        <v>10088</v>
      </c>
      <c r="G203" t="s">
        <v>17</v>
      </c>
      <c r="H203" t="s">
        <v>3351</v>
      </c>
      <c r="I203" t="s">
        <v>3354</v>
      </c>
    </row>
    <row r="204" spans="3:9" x14ac:dyDescent="0.35">
      <c r="C204">
        <v>1941</v>
      </c>
      <c r="D204" s="14" t="s">
        <v>221</v>
      </c>
      <c r="E204" s="14" t="s">
        <v>3352</v>
      </c>
      <c r="F204" s="9">
        <v>10112</v>
      </c>
      <c r="H204" t="s">
        <v>3351</v>
      </c>
      <c r="I204" s="14" t="s">
        <v>3354</v>
      </c>
    </row>
    <row r="205" spans="3:9" x14ac:dyDescent="0.35">
      <c r="C205">
        <v>1941</v>
      </c>
      <c r="D205" t="s">
        <v>221</v>
      </c>
      <c r="E205" t="s">
        <v>3352</v>
      </c>
      <c r="F205" s="9">
        <v>10128</v>
      </c>
      <c r="G205" t="s">
        <v>17</v>
      </c>
      <c r="H205" t="s">
        <v>3351</v>
      </c>
      <c r="I205" t="s">
        <v>3354</v>
      </c>
    </row>
    <row r="206" spans="3:9" x14ac:dyDescent="0.35">
      <c r="C206">
        <v>1941</v>
      </c>
      <c r="D206" t="s">
        <v>221</v>
      </c>
      <c r="E206" t="s">
        <v>3352</v>
      </c>
      <c r="F206" s="9">
        <v>10175</v>
      </c>
      <c r="G206" t="s">
        <v>17</v>
      </c>
      <c r="H206" t="s">
        <v>3351</v>
      </c>
      <c r="I206" t="s">
        <v>3354</v>
      </c>
    </row>
    <row r="207" spans="3:9" x14ac:dyDescent="0.35">
      <c r="C207">
        <v>1941</v>
      </c>
      <c r="D207" t="s">
        <v>327</v>
      </c>
      <c r="E207" t="s">
        <v>3352</v>
      </c>
      <c r="F207" s="9">
        <v>10214</v>
      </c>
      <c r="G207" t="s">
        <v>17</v>
      </c>
      <c r="H207" t="s">
        <v>3351</v>
      </c>
      <c r="I207" t="s">
        <v>3354</v>
      </c>
    </row>
    <row r="208" spans="3:9" x14ac:dyDescent="0.35">
      <c r="C208">
        <v>1941</v>
      </c>
      <c r="D208" t="s">
        <v>327</v>
      </c>
      <c r="E208" t="s">
        <v>3352</v>
      </c>
      <c r="F208" s="9">
        <v>10224</v>
      </c>
      <c r="G208" t="s">
        <v>17</v>
      </c>
      <c r="H208" t="s">
        <v>3351</v>
      </c>
      <c r="I208" t="s">
        <v>3354</v>
      </c>
    </row>
    <row r="209" spans="3:9" x14ac:dyDescent="0.35">
      <c r="C209">
        <v>1941</v>
      </c>
      <c r="D209" t="s">
        <v>327</v>
      </c>
      <c r="E209" t="s">
        <v>3352</v>
      </c>
      <c r="F209" s="9">
        <v>10231</v>
      </c>
      <c r="G209" t="s">
        <v>17</v>
      </c>
      <c r="H209" t="s">
        <v>3351</v>
      </c>
      <c r="I209" t="s">
        <v>3354</v>
      </c>
    </row>
    <row r="210" spans="3:9" x14ac:dyDescent="0.35">
      <c r="C210">
        <v>1941</v>
      </c>
      <c r="D210" t="s">
        <v>327</v>
      </c>
      <c r="E210" t="s">
        <v>3352</v>
      </c>
      <c r="F210" s="9">
        <v>10239</v>
      </c>
      <c r="G210" t="s">
        <v>17</v>
      </c>
      <c r="H210" t="s">
        <v>3351</v>
      </c>
      <c r="I210" t="s">
        <v>3354</v>
      </c>
    </row>
    <row r="211" spans="3:9" x14ac:dyDescent="0.35">
      <c r="C211">
        <v>1941</v>
      </c>
      <c r="D211" t="s">
        <v>314</v>
      </c>
      <c r="E211" t="s">
        <v>3353</v>
      </c>
      <c r="F211" s="9">
        <v>10266</v>
      </c>
      <c r="G211" t="s">
        <v>17</v>
      </c>
      <c r="H211" t="s">
        <v>3351</v>
      </c>
      <c r="I211" t="s">
        <v>3354</v>
      </c>
    </row>
    <row r="212" spans="3:9" x14ac:dyDescent="0.35">
      <c r="C212">
        <v>1941</v>
      </c>
      <c r="D212" t="s">
        <v>314</v>
      </c>
      <c r="E212" t="s">
        <v>3353</v>
      </c>
      <c r="F212" s="9">
        <v>10272</v>
      </c>
      <c r="G212" t="s">
        <v>17</v>
      </c>
      <c r="H212" t="s">
        <v>3351</v>
      </c>
      <c r="I212" t="s">
        <v>3354</v>
      </c>
    </row>
    <row r="213" spans="3:9" x14ac:dyDescent="0.35">
      <c r="C213">
        <v>1941</v>
      </c>
      <c r="D213" t="s">
        <v>314</v>
      </c>
      <c r="E213" t="s">
        <v>3353</v>
      </c>
      <c r="F213" s="9">
        <v>10302</v>
      </c>
      <c r="G213" t="s">
        <v>17</v>
      </c>
      <c r="H213" t="s">
        <v>3351</v>
      </c>
      <c r="I213" t="s">
        <v>3354</v>
      </c>
    </row>
    <row r="214" spans="3:9" x14ac:dyDescent="0.35">
      <c r="C214">
        <v>1941</v>
      </c>
      <c r="D214" t="s">
        <v>221</v>
      </c>
      <c r="E214" t="s">
        <v>3353</v>
      </c>
      <c r="F214" s="9">
        <v>10355</v>
      </c>
      <c r="G214" t="s">
        <v>17</v>
      </c>
      <c r="H214" t="s">
        <v>3351</v>
      </c>
      <c r="I214" t="s">
        <v>3354</v>
      </c>
    </row>
    <row r="215" spans="3:9" x14ac:dyDescent="0.35">
      <c r="C215">
        <v>1941</v>
      </c>
      <c r="D215" t="s">
        <v>221</v>
      </c>
      <c r="E215" t="s">
        <v>3353</v>
      </c>
      <c r="F215" s="9">
        <v>10417</v>
      </c>
      <c r="G215" t="s">
        <v>17</v>
      </c>
      <c r="H215" t="s">
        <v>3351</v>
      </c>
      <c r="I215" t="s">
        <v>3354</v>
      </c>
    </row>
    <row r="216" spans="3:9" x14ac:dyDescent="0.35">
      <c r="C216">
        <v>1941</v>
      </c>
      <c r="D216" t="s">
        <v>221</v>
      </c>
      <c r="E216" t="s">
        <v>3353</v>
      </c>
      <c r="F216" s="9">
        <v>10443</v>
      </c>
      <c r="G216" t="s">
        <v>17</v>
      </c>
      <c r="H216" t="s">
        <v>3351</v>
      </c>
      <c r="I216" t="s">
        <v>3354</v>
      </c>
    </row>
    <row r="217" spans="3:9" x14ac:dyDescent="0.35">
      <c r="C217">
        <v>1941</v>
      </c>
      <c r="D217" t="s">
        <v>327</v>
      </c>
      <c r="E217" t="s">
        <v>3353</v>
      </c>
      <c r="F217" s="9">
        <v>10522</v>
      </c>
      <c r="G217" t="s">
        <v>17</v>
      </c>
      <c r="H217" t="s">
        <v>3351</v>
      </c>
      <c r="I217" t="s">
        <v>3354</v>
      </c>
    </row>
    <row r="218" spans="3:9" x14ac:dyDescent="0.35">
      <c r="C218">
        <v>1941</v>
      </c>
      <c r="D218" s="14" t="s">
        <v>327</v>
      </c>
      <c r="E218" s="14" t="s">
        <v>3353</v>
      </c>
      <c r="F218" s="9">
        <v>10563</v>
      </c>
      <c r="G218" t="s">
        <v>17</v>
      </c>
      <c r="H218" s="14" t="s">
        <v>3351</v>
      </c>
      <c r="I218" s="14" t="s">
        <v>3354</v>
      </c>
    </row>
    <row r="219" spans="3:9" x14ac:dyDescent="0.35">
      <c r="C219">
        <v>1941</v>
      </c>
      <c r="D219" s="14" t="s">
        <v>314</v>
      </c>
      <c r="E219" s="14" t="s">
        <v>3352</v>
      </c>
      <c r="F219" s="9">
        <v>10565</v>
      </c>
      <c r="G219" t="s">
        <v>17</v>
      </c>
      <c r="H219" s="14" t="s">
        <v>3351</v>
      </c>
      <c r="I219" s="14" t="s">
        <v>3354</v>
      </c>
    </row>
    <row r="220" spans="3:9" x14ac:dyDescent="0.35">
      <c r="C220">
        <v>1941</v>
      </c>
      <c r="D220" t="s">
        <v>314</v>
      </c>
      <c r="E220" t="s">
        <v>3352</v>
      </c>
      <c r="F220" s="9">
        <v>10577</v>
      </c>
      <c r="G220" t="s">
        <v>17</v>
      </c>
      <c r="H220" t="s">
        <v>3351</v>
      </c>
      <c r="I220" t="s">
        <v>3354</v>
      </c>
    </row>
    <row r="221" spans="3:9" x14ac:dyDescent="0.35">
      <c r="C221">
        <v>1941</v>
      </c>
      <c r="D221" t="s">
        <v>314</v>
      </c>
      <c r="E221" t="s">
        <v>3352</v>
      </c>
      <c r="F221" s="9">
        <v>10580</v>
      </c>
      <c r="G221" t="s">
        <v>17</v>
      </c>
      <c r="H221" t="s">
        <v>3351</v>
      </c>
      <c r="I221" t="s">
        <v>3354</v>
      </c>
    </row>
    <row r="222" spans="3:9" x14ac:dyDescent="0.35">
      <c r="C222">
        <v>1941</v>
      </c>
      <c r="D222" t="s">
        <v>314</v>
      </c>
      <c r="E222" t="s">
        <v>3352</v>
      </c>
      <c r="F222" s="9">
        <v>10600</v>
      </c>
      <c r="G222" t="s">
        <v>17</v>
      </c>
      <c r="H222" t="s">
        <v>3351</v>
      </c>
      <c r="I222" t="s">
        <v>3354</v>
      </c>
    </row>
    <row r="223" spans="3:9" x14ac:dyDescent="0.35">
      <c r="C223">
        <v>1941</v>
      </c>
      <c r="D223" t="s">
        <v>314</v>
      </c>
      <c r="E223" t="s">
        <v>3352</v>
      </c>
      <c r="F223" s="9">
        <v>10605</v>
      </c>
      <c r="G223" t="s">
        <v>17</v>
      </c>
      <c r="H223" t="s">
        <v>3351</v>
      </c>
      <c r="I223" t="s">
        <v>3354</v>
      </c>
    </row>
    <row r="224" spans="3:9" x14ac:dyDescent="0.35">
      <c r="C224">
        <v>1941</v>
      </c>
      <c r="D224" t="s">
        <v>186</v>
      </c>
      <c r="E224" t="s">
        <v>3352</v>
      </c>
      <c r="F224" s="9">
        <v>10607</v>
      </c>
      <c r="G224" t="s">
        <v>17</v>
      </c>
      <c r="H224" t="s">
        <v>3351</v>
      </c>
      <c r="I224" t="s">
        <v>3354</v>
      </c>
    </row>
    <row r="225" spans="3:9" x14ac:dyDescent="0.35">
      <c r="C225">
        <v>1941</v>
      </c>
      <c r="D225" t="s">
        <v>327</v>
      </c>
      <c r="E225" t="s">
        <v>3353</v>
      </c>
      <c r="F225" s="9">
        <v>10663</v>
      </c>
      <c r="G225" t="s">
        <v>17</v>
      </c>
      <c r="H225" t="s">
        <v>3351</v>
      </c>
      <c r="I225" t="s">
        <v>3354</v>
      </c>
    </row>
    <row r="226" spans="3:9" x14ac:dyDescent="0.35">
      <c r="C226">
        <v>1941</v>
      </c>
      <c r="D226" s="14" t="s">
        <v>327</v>
      </c>
      <c r="E226" s="14" t="s">
        <v>3352</v>
      </c>
      <c r="F226" s="9">
        <v>10672</v>
      </c>
      <c r="I226" t="s">
        <v>3354</v>
      </c>
    </row>
    <row r="227" spans="3:9" x14ac:dyDescent="0.35">
      <c r="C227">
        <v>1941</v>
      </c>
      <c r="D227" t="s">
        <v>221</v>
      </c>
      <c r="E227" t="s">
        <v>3352</v>
      </c>
      <c r="F227" s="9">
        <v>10726</v>
      </c>
      <c r="G227" t="s">
        <v>17</v>
      </c>
      <c r="H227" t="s">
        <v>3351</v>
      </c>
      <c r="I227" t="s">
        <v>3354</v>
      </c>
    </row>
    <row r="228" spans="3:9" x14ac:dyDescent="0.35">
      <c r="C228">
        <v>1941</v>
      </c>
      <c r="D228" t="s">
        <v>59</v>
      </c>
      <c r="E228" t="s">
        <v>3352</v>
      </c>
      <c r="F228" s="9">
        <v>10730</v>
      </c>
      <c r="G228" t="s">
        <v>17</v>
      </c>
      <c r="H228" t="s">
        <v>3351</v>
      </c>
      <c r="I228" t="s">
        <v>3354</v>
      </c>
    </row>
    <row r="229" spans="3:9" x14ac:dyDescent="0.35">
      <c r="C229">
        <v>1941</v>
      </c>
      <c r="D229" t="s">
        <v>327</v>
      </c>
      <c r="E229" t="s">
        <v>3352</v>
      </c>
      <c r="F229" s="9">
        <v>10857</v>
      </c>
      <c r="G229" t="s">
        <v>17</v>
      </c>
      <c r="H229" t="s">
        <v>3351</v>
      </c>
      <c r="I229" t="s">
        <v>3354</v>
      </c>
    </row>
    <row r="230" spans="3:9" x14ac:dyDescent="0.35">
      <c r="C230">
        <v>1941</v>
      </c>
      <c r="D230" t="s">
        <v>327</v>
      </c>
      <c r="E230" t="s">
        <v>3352</v>
      </c>
      <c r="F230" s="9">
        <v>10872</v>
      </c>
      <c r="G230" t="s">
        <v>17</v>
      </c>
      <c r="H230" t="s">
        <v>3351</v>
      </c>
      <c r="I230" t="s">
        <v>3354</v>
      </c>
    </row>
    <row r="231" spans="3:9" x14ac:dyDescent="0.35">
      <c r="C231">
        <v>1941</v>
      </c>
      <c r="D231" t="s">
        <v>221</v>
      </c>
      <c r="E231" t="s">
        <v>3352</v>
      </c>
      <c r="F231" s="9">
        <v>10965</v>
      </c>
      <c r="G231" t="s">
        <v>17</v>
      </c>
      <c r="H231" t="s">
        <v>3351</v>
      </c>
      <c r="I231" t="s">
        <v>3354</v>
      </c>
    </row>
    <row r="232" spans="3:9" x14ac:dyDescent="0.35">
      <c r="C232">
        <v>1941</v>
      </c>
      <c r="D232" t="s">
        <v>221</v>
      </c>
      <c r="E232" t="s">
        <v>3352</v>
      </c>
      <c r="F232" s="9">
        <v>10986</v>
      </c>
      <c r="G232" t="s">
        <v>17</v>
      </c>
      <c r="H232" t="s">
        <v>3351</v>
      </c>
      <c r="I232" t="s">
        <v>3354</v>
      </c>
    </row>
    <row r="233" spans="3:9" x14ac:dyDescent="0.35">
      <c r="C233">
        <v>1941</v>
      </c>
      <c r="D233" t="s">
        <v>221</v>
      </c>
      <c r="E233" t="s">
        <v>3352</v>
      </c>
      <c r="F233" s="9">
        <v>10990</v>
      </c>
      <c r="H233" t="s">
        <v>3351</v>
      </c>
      <c r="I233" t="s">
        <v>3354</v>
      </c>
    </row>
    <row r="234" spans="3:9" x14ac:dyDescent="0.35">
      <c r="C234">
        <v>1941</v>
      </c>
      <c r="D234" t="s">
        <v>221</v>
      </c>
      <c r="E234" t="s">
        <v>3352</v>
      </c>
      <c r="F234" s="9">
        <v>11026</v>
      </c>
      <c r="G234" t="s">
        <v>17</v>
      </c>
      <c r="H234" t="s">
        <v>3351</v>
      </c>
      <c r="I234" t="s">
        <v>3354</v>
      </c>
    </row>
    <row r="235" spans="3:9" x14ac:dyDescent="0.35">
      <c r="C235">
        <v>1941</v>
      </c>
      <c r="D235" t="s">
        <v>221</v>
      </c>
      <c r="E235" t="s">
        <v>3352</v>
      </c>
      <c r="F235" s="9">
        <v>11030</v>
      </c>
      <c r="G235" t="s">
        <v>17</v>
      </c>
      <c r="H235" t="s">
        <v>3351</v>
      </c>
      <c r="I235" t="s">
        <v>3354</v>
      </c>
    </row>
    <row r="236" spans="3:9" x14ac:dyDescent="0.35">
      <c r="C236">
        <v>1941</v>
      </c>
      <c r="D236" t="s">
        <v>221</v>
      </c>
      <c r="E236" t="s">
        <v>3352</v>
      </c>
      <c r="F236" s="9">
        <v>11059</v>
      </c>
      <c r="G236" t="s">
        <v>17</v>
      </c>
      <c r="H236" t="s">
        <v>3351</v>
      </c>
      <c r="I236" t="s">
        <v>3354</v>
      </c>
    </row>
    <row r="237" spans="3:9" x14ac:dyDescent="0.35">
      <c r="C237">
        <v>1941</v>
      </c>
      <c r="D237" t="s">
        <v>221</v>
      </c>
      <c r="E237" t="s">
        <v>3352</v>
      </c>
      <c r="F237" s="9">
        <v>11063</v>
      </c>
      <c r="G237" t="s">
        <v>17</v>
      </c>
      <c r="H237" t="s">
        <v>3351</v>
      </c>
      <c r="I237" t="s">
        <v>3354</v>
      </c>
    </row>
    <row r="238" spans="3:9" x14ac:dyDescent="0.35">
      <c r="C238">
        <v>1941</v>
      </c>
      <c r="D238" t="s">
        <v>221</v>
      </c>
      <c r="E238" t="s">
        <v>3352</v>
      </c>
      <c r="F238" s="9">
        <v>11080</v>
      </c>
      <c r="G238" t="s">
        <v>17</v>
      </c>
      <c r="H238" t="s">
        <v>3351</v>
      </c>
      <c r="I238" t="s">
        <v>3354</v>
      </c>
    </row>
    <row r="239" spans="3:9" x14ac:dyDescent="0.35">
      <c r="C239">
        <v>1941</v>
      </c>
      <c r="D239" t="s">
        <v>3244</v>
      </c>
      <c r="E239" t="s">
        <v>3352</v>
      </c>
      <c r="F239" s="9">
        <v>11126</v>
      </c>
      <c r="G239" t="s">
        <v>17</v>
      </c>
      <c r="H239" t="s">
        <v>3351</v>
      </c>
      <c r="I239" t="s">
        <v>3354</v>
      </c>
    </row>
    <row r="240" spans="3:9" x14ac:dyDescent="0.35">
      <c r="C240">
        <v>1941</v>
      </c>
      <c r="D240" t="s">
        <v>221</v>
      </c>
      <c r="E240" t="s">
        <v>3352</v>
      </c>
      <c r="F240" s="9">
        <v>11135</v>
      </c>
      <c r="G240" t="s">
        <v>17</v>
      </c>
      <c r="H240" t="s">
        <v>3351</v>
      </c>
      <c r="I240" t="s">
        <v>3354</v>
      </c>
    </row>
    <row r="241" spans="3:9" x14ac:dyDescent="0.35">
      <c r="C241">
        <v>1941</v>
      </c>
      <c r="D241" t="s">
        <v>221</v>
      </c>
      <c r="E241" t="s">
        <v>3353</v>
      </c>
      <c r="F241" s="9">
        <v>11170</v>
      </c>
      <c r="G241" t="s">
        <v>17</v>
      </c>
      <c r="H241" t="s">
        <v>3351</v>
      </c>
      <c r="I241" t="s">
        <v>3354</v>
      </c>
    </row>
    <row r="242" spans="3:9" x14ac:dyDescent="0.35">
      <c r="C242">
        <v>1941</v>
      </c>
      <c r="D242" t="s">
        <v>221</v>
      </c>
      <c r="E242" t="s">
        <v>3353</v>
      </c>
      <c r="F242" s="9">
        <v>11181</v>
      </c>
      <c r="G242" t="s">
        <v>17</v>
      </c>
      <c r="H242" t="s">
        <v>3351</v>
      </c>
      <c r="I242" t="s">
        <v>3354</v>
      </c>
    </row>
    <row r="243" spans="3:9" x14ac:dyDescent="0.35">
      <c r="C243">
        <v>1941</v>
      </c>
      <c r="D243" t="s">
        <v>221</v>
      </c>
      <c r="E243" t="s">
        <v>3352</v>
      </c>
      <c r="F243" s="9">
        <v>11219</v>
      </c>
      <c r="G243" t="s">
        <v>17</v>
      </c>
      <c r="H243" t="s">
        <v>3351</v>
      </c>
      <c r="I243" t="s">
        <v>3354</v>
      </c>
    </row>
    <row r="244" spans="3:9" x14ac:dyDescent="0.35">
      <c r="C244">
        <v>1941</v>
      </c>
      <c r="D244" t="s">
        <v>221</v>
      </c>
      <c r="E244" t="s">
        <v>3352</v>
      </c>
      <c r="F244" s="9">
        <v>11306</v>
      </c>
      <c r="G244" t="s">
        <v>17</v>
      </c>
      <c r="I244" t="s">
        <v>3354</v>
      </c>
    </row>
    <row r="245" spans="3:9" x14ac:dyDescent="0.35">
      <c r="C245">
        <v>1941</v>
      </c>
      <c r="D245" t="s">
        <v>221</v>
      </c>
      <c r="E245" t="s">
        <v>3352</v>
      </c>
      <c r="F245" s="9">
        <v>11349</v>
      </c>
      <c r="G245" t="s">
        <v>17</v>
      </c>
      <c r="H245" t="s">
        <v>3351</v>
      </c>
      <c r="I245" t="s">
        <v>3354</v>
      </c>
    </row>
    <row r="246" spans="3:9" x14ac:dyDescent="0.35">
      <c r="C246">
        <v>1941</v>
      </c>
      <c r="D246" t="s">
        <v>221</v>
      </c>
      <c r="E246" t="s">
        <v>3352</v>
      </c>
      <c r="F246" s="9">
        <v>11356</v>
      </c>
      <c r="H246" t="s">
        <v>3351</v>
      </c>
      <c r="I246" t="s">
        <v>3354</v>
      </c>
    </row>
    <row r="247" spans="3:9" x14ac:dyDescent="0.35">
      <c r="C247">
        <v>1941</v>
      </c>
      <c r="D247" t="s">
        <v>186</v>
      </c>
      <c r="E247" t="s">
        <v>3352</v>
      </c>
      <c r="F247" s="9">
        <v>11359</v>
      </c>
      <c r="G247" t="s">
        <v>17</v>
      </c>
      <c r="H247" t="s">
        <v>3351</v>
      </c>
      <c r="I247" t="s">
        <v>3354</v>
      </c>
    </row>
    <row r="248" spans="3:9" x14ac:dyDescent="0.35">
      <c r="C248">
        <v>1941</v>
      </c>
      <c r="D248" t="s">
        <v>221</v>
      </c>
      <c r="E248" t="s">
        <v>3352</v>
      </c>
      <c r="F248" s="9">
        <v>11421</v>
      </c>
      <c r="G248" t="s">
        <v>17</v>
      </c>
      <c r="H248" t="s">
        <v>3351</v>
      </c>
      <c r="I248" t="s">
        <v>3354</v>
      </c>
    </row>
    <row r="249" spans="3:9" x14ac:dyDescent="0.35">
      <c r="C249">
        <v>1941</v>
      </c>
      <c r="D249" t="s">
        <v>221</v>
      </c>
      <c r="E249" t="s">
        <v>3352</v>
      </c>
      <c r="F249" s="9">
        <v>11430</v>
      </c>
      <c r="G249" t="s">
        <v>17</v>
      </c>
      <c r="H249" t="s">
        <v>3351</v>
      </c>
      <c r="I249" t="s">
        <v>3354</v>
      </c>
    </row>
    <row r="250" spans="3:9" x14ac:dyDescent="0.35">
      <c r="C250">
        <v>1941</v>
      </c>
      <c r="D250" t="s">
        <v>3141</v>
      </c>
      <c r="E250" t="s">
        <v>3352</v>
      </c>
      <c r="F250" s="9">
        <v>11525</v>
      </c>
      <c r="G250" t="s">
        <v>17</v>
      </c>
      <c r="H250" t="s">
        <v>3351</v>
      </c>
      <c r="I250" t="s">
        <v>3354</v>
      </c>
    </row>
    <row r="251" spans="3:9" x14ac:dyDescent="0.35">
      <c r="C251">
        <v>1941</v>
      </c>
      <c r="D251" t="s">
        <v>314</v>
      </c>
      <c r="E251" t="s">
        <v>3352</v>
      </c>
      <c r="F251" s="9">
        <v>11539</v>
      </c>
      <c r="G251" t="s">
        <v>17</v>
      </c>
      <c r="H251" t="s">
        <v>3351</v>
      </c>
      <c r="I251" t="s">
        <v>3354</v>
      </c>
    </row>
    <row r="252" spans="3:9" x14ac:dyDescent="0.35">
      <c r="C252">
        <v>1941</v>
      </c>
      <c r="D252" t="s">
        <v>221</v>
      </c>
      <c r="E252" t="s">
        <v>3352</v>
      </c>
      <c r="F252" s="9">
        <v>11544</v>
      </c>
      <c r="G252" t="s">
        <v>17</v>
      </c>
      <c r="H252" t="s">
        <v>3351</v>
      </c>
      <c r="I252" t="s">
        <v>3354</v>
      </c>
    </row>
    <row r="253" spans="3:9" x14ac:dyDescent="0.35">
      <c r="C253">
        <v>1941</v>
      </c>
      <c r="D253" t="s">
        <v>327</v>
      </c>
      <c r="E253" t="s">
        <v>3352</v>
      </c>
      <c r="F253" s="9">
        <v>11554</v>
      </c>
      <c r="G253" t="s">
        <v>17</v>
      </c>
      <c r="H253" t="s">
        <v>3351</v>
      </c>
      <c r="I253" t="s">
        <v>3354</v>
      </c>
    </row>
    <row r="254" spans="3:9" x14ac:dyDescent="0.35">
      <c r="C254">
        <v>1941</v>
      </c>
      <c r="D254" t="s">
        <v>221</v>
      </c>
      <c r="E254" t="s">
        <v>3352</v>
      </c>
      <c r="F254" s="9">
        <v>11555</v>
      </c>
      <c r="G254" t="s">
        <v>17</v>
      </c>
      <c r="H254" t="s">
        <v>3351</v>
      </c>
      <c r="I254" t="s">
        <v>3354</v>
      </c>
    </row>
    <row r="255" spans="3:9" x14ac:dyDescent="0.35">
      <c r="C255">
        <v>1941</v>
      </c>
      <c r="D255" t="s">
        <v>327</v>
      </c>
      <c r="E255" t="s">
        <v>3352</v>
      </c>
      <c r="F255" s="9">
        <v>11656</v>
      </c>
      <c r="G255" t="s">
        <v>17</v>
      </c>
      <c r="H255" t="s">
        <v>3351</v>
      </c>
      <c r="I255" t="s">
        <v>3354</v>
      </c>
    </row>
    <row r="256" spans="3:9" x14ac:dyDescent="0.35">
      <c r="C256">
        <v>1941</v>
      </c>
      <c r="D256" t="s">
        <v>186</v>
      </c>
      <c r="E256" t="s">
        <v>3352</v>
      </c>
      <c r="F256" s="9">
        <v>11718</v>
      </c>
      <c r="G256" t="s">
        <v>17</v>
      </c>
      <c r="H256" t="s">
        <v>3351</v>
      </c>
      <c r="I256" t="s">
        <v>3354</v>
      </c>
    </row>
    <row r="257" spans="3:9" x14ac:dyDescent="0.35">
      <c r="C257">
        <v>1941</v>
      </c>
      <c r="D257" t="s">
        <v>59</v>
      </c>
      <c r="E257" t="s">
        <v>3352</v>
      </c>
      <c r="F257" s="9">
        <v>11722</v>
      </c>
      <c r="G257" t="s">
        <v>17</v>
      </c>
      <c r="H257" t="s">
        <v>3351</v>
      </c>
      <c r="I257" t="s">
        <v>3354</v>
      </c>
    </row>
    <row r="258" spans="3:9" x14ac:dyDescent="0.35">
      <c r="C258">
        <v>1941</v>
      </c>
      <c r="D258" t="s">
        <v>327</v>
      </c>
      <c r="E258" t="s">
        <v>3352</v>
      </c>
      <c r="F258" s="9">
        <v>11808</v>
      </c>
      <c r="G258" t="s">
        <v>17</v>
      </c>
      <c r="H258" t="s">
        <v>3351</v>
      </c>
      <c r="I258" t="s">
        <v>3354</v>
      </c>
    </row>
    <row r="259" spans="3:9" x14ac:dyDescent="0.35">
      <c r="C259">
        <v>1941</v>
      </c>
      <c r="D259" t="s">
        <v>221</v>
      </c>
      <c r="E259" t="s">
        <v>3352</v>
      </c>
      <c r="F259" s="9">
        <v>11874</v>
      </c>
      <c r="G259" t="s">
        <v>17</v>
      </c>
      <c r="H259" t="s">
        <v>3351</v>
      </c>
      <c r="I259" t="s">
        <v>3354</v>
      </c>
    </row>
    <row r="260" spans="3:9" x14ac:dyDescent="0.35">
      <c r="C260">
        <v>1941</v>
      </c>
      <c r="D260" t="s">
        <v>221</v>
      </c>
      <c r="E260" t="s">
        <v>3352</v>
      </c>
      <c r="F260" s="9">
        <v>11877</v>
      </c>
      <c r="G260" t="s">
        <v>17</v>
      </c>
      <c r="H260" t="s">
        <v>3351</v>
      </c>
      <c r="I260" t="s">
        <v>3354</v>
      </c>
    </row>
    <row r="261" spans="3:9" x14ac:dyDescent="0.35">
      <c r="C261">
        <v>1941</v>
      </c>
      <c r="D261" t="s">
        <v>221</v>
      </c>
      <c r="E261" t="s">
        <v>3352</v>
      </c>
      <c r="F261" s="9">
        <v>11892</v>
      </c>
      <c r="G261" t="s">
        <v>17</v>
      </c>
      <c r="H261" t="s">
        <v>3351</v>
      </c>
      <c r="I261" t="s">
        <v>3354</v>
      </c>
    </row>
    <row r="262" spans="3:9" x14ac:dyDescent="0.35">
      <c r="C262">
        <v>1941</v>
      </c>
      <c r="D262" t="s">
        <v>221</v>
      </c>
      <c r="E262" t="s">
        <v>3352</v>
      </c>
      <c r="F262" s="9">
        <v>11900</v>
      </c>
      <c r="G262" t="s">
        <v>17</v>
      </c>
      <c r="H262" t="s">
        <v>3351</v>
      </c>
      <c r="I262" t="s">
        <v>3354</v>
      </c>
    </row>
    <row r="263" spans="3:9" x14ac:dyDescent="0.35">
      <c r="C263">
        <v>1941</v>
      </c>
      <c r="D263" t="s">
        <v>221</v>
      </c>
      <c r="E263" t="s">
        <v>3352</v>
      </c>
      <c r="F263" s="9">
        <v>11907</v>
      </c>
      <c r="G263" t="s">
        <v>17</v>
      </c>
      <c r="H263" t="s">
        <v>3351</v>
      </c>
      <c r="I263" t="s">
        <v>3354</v>
      </c>
    </row>
    <row r="264" spans="3:9" x14ac:dyDescent="0.35">
      <c r="C264">
        <v>1941</v>
      </c>
      <c r="D264" t="s">
        <v>221</v>
      </c>
      <c r="E264" t="s">
        <v>3352</v>
      </c>
      <c r="F264" s="9">
        <v>11913</v>
      </c>
      <c r="G264" t="s">
        <v>17</v>
      </c>
      <c r="H264" t="s">
        <v>3351</v>
      </c>
      <c r="I264" t="s">
        <v>3354</v>
      </c>
    </row>
    <row r="265" spans="3:9" x14ac:dyDescent="0.35">
      <c r="C265">
        <v>1941</v>
      </c>
      <c r="D265" t="s">
        <v>221</v>
      </c>
      <c r="E265" t="s">
        <v>3352</v>
      </c>
      <c r="F265" s="9">
        <v>11957</v>
      </c>
      <c r="G265" t="s">
        <v>17</v>
      </c>
      <c r="H265" t="s">
        <v>3351</v>
      </c>
      <c r="I265" t="s">
        <v>3354</v>
      </c>
    </row>
    <row r="266" spans="3:9" x14ac:dyDescent="0.35">
      <c r="C266">
        <v>1940</v>
      </c>
      <c r="D266" t="s">
        <v>314</v>
      </c>
      <c r="E266" t="s">
        <v>3353</v>
      </c>
      <c r="F266" s="9">
        <v>8622</v>
      </c>
      <c r="G266" t="s">
        <v>17</v>
      </c>
      <c r="H266" t="s">
        <v>3351</v>
      </c>
      <c r="I266" t="s">
        <v>3165</v>
      </c>
    </row>
    <row r="267" spans="3:9" x14ac:dyDescent="0.35">
      <c r="C267">
        <v>1938</v>
      </c>
      <c r="D267" t="s">
        <v>59</v>
      </c>
      <c r="E267" t="s">
        <v>3352</v>
      </c>
      <c r="F267" s="9">
        <v>5385</v>
      </c>
      <c r="G267" t="s">
        <v>17</v>
      </c>
      <c r="H267" t="s">
        <v>3351</v>
      </c>
      <c r="I267" t="s">
        <v>380</v>
      </c>
    </row>
    <row r="268" spans="3:9" x14ac:dyDescent="0.35">
      <c r="C268">
        <v>1938</v>
      </c>
      <c r="D268" t="s">
        <v>59</v>
      </c>
      <c r="E268" t="s">
        <v>3352</v>
      </c>
      <c r="F268" s="9">
        <v>5507</v>
      </c>
      <c r="G268" t="s">
        <v>17</v>
      </c>
      <c r="H268" t="s">
        <v>3351</v>
      </c>
      <c r="I268" t="s">
        <v>380</v>
      </c>
    </row>
    <row r="269" spans="3:9" x14ac:dyDescent="0.35">
      <c r="C269">
        <v>1938</v>
      </c>
      <c r="D269" s="14" t="s">
        <v>221</v>
      </c>
      <c r="E269" s="14" t="s">
        <v>3352</v>
      </c>
      <c r="F269" s="9">
        <v>5579</v>
      </c>
      <c r="H269" s="14"/>
      <c r="I269" t="s">
        <v>380</v>
      </c>
    </row>
    <row r="270" spans="3:9" x14ac:dyDescent="0.35">
      <c r="C270">
        <v>1940</v>
      </c>
      <c r="D270" t="s">
        <v>221</v>
      </c>
      <c r="E270" t="s">
        <v>3353</v>
      </c>
      <c r="F270" s="9">
        <v>8014</v>
      </c>
      <c r="G270" t="s">
        <v>17</v>
      </c>
      <c r="H270" t="s">
        <v>3351</v>
      </c>
      <c r="I270" t="s">
        <v>380</v>
      </c>
    </row>
    <row r="271" spans="3:9" x14ac:dyDescent="0.35">
      <c r="C271">
        <v>1940</v>
      </c>
      <c r="D271" t="s">
        <v>221</v>
      </c>
      <c r="E271" t="s">
        <v>3352</v>
      </c>
      <c r="F271" s="9">
        <v>8115</v>
      </c>
      <c r="G271" t="s">
        <v>17</v>
      </c>
      <c r="H271" t="s">
        <v>3351</v>
      </c>
      <c r="I271" t="s">
        <v>380</v>
      </c>
    </row>
    <row r="272" spans="3:9" x14ac:dyDescent="0.35">
      <c r="C272">
        <v>1940</v>
      </c>
      <c r="D272" t="s">
        <v>221</v>
      </c>
      <c r="E272" t="s">
        <v>3352</v>
      </c>
      <c r="F272" s="9">
        <v>8275</v>
      </c>
      <c r="G272" t="s">
        <v>17</v>
      </c>
      <c r="H272" t="s">
        <v>3351</v>
      </c>
      <c r="I272" t="s">
        <v>380</v>
      </c>
    </row>
    <row r="273" spans="3:9" x14ac:dyDescent="0.35">
      <c r="C273">
        <v>1940</v>
      </c>
      <c r="D273" t="s">
        <v>221</v>
      </c>
      <c r="E273" t="s">
        <v>3352</v>
      </c>
      <c r="F273" s="9">
        <v>8277</v>
      </c>
      <c r="G273" t="s">
        <v>17</v>
      </c>
      <c r="H273" t="s">
        <v>3351</v>
      </c>
      <c r="I273" t="s">
        <v>380</v>
      </c>
    </row>
    <row r="274" spans="3:9" x14ac:dyDescent="0.35">
      <c r="C274">
        <v>1940</v>
      </c>
      <c r="D274" t="s">
        <v>221</v>
      </c>
      <c r="E274" t="s">
        <v>3352</v>
      </c>
      <c r="F274" s="9">
        <v>9655</v>
      </c>
      <c r="G274" t="s">
        <v>17</v>
      </c>
      <c r="H274" t="s">
        <v>3351</v>
      </c>
      <c r="I274" t="s">
        <v>380</v>
      </c>
    </row>
    <row r="275" spans="3:9" x14ac:dyDescent="0.35">
      <c r="C275">
        <v>1941</v>
      </c>
      <c r="D275" t="s">
        <v>327</v>
      </c>
      <c r="E275" t="s">
        <v>3352</v>
      </c>
      <c r="F275" s="9">
        <v>10209</v>
      </c>
      <c r="G275" t="s">
        <v>17</v>
      </c>
      <c r="H275" t="s">
        <v>3351</v>
      </c>
      <c r="I275" t="s">
        <v>380</v>
      </c>
    </row>
    <row r="276" spans="3:9" x14ac:dyDescent="0.35">
      <c r="C276">
        <v>1941</v>
      </c>
      <c r="D276" t="s">
        <v>327</v>
      </c>
      <c r="E276" t="s">
        <v>3352</v>
      </c>
      <c r="F276" s="9">
        <v>10629</v>
      </c>
      <c r="G276" t="s">
        <v>17</v>
      </c>
      <c r="H276" t="s">
        <v>3351</v>
      </c>
      <c r="I276" t="s">
        <v>380</v>
      </c>
    </row>
    <row r="277" spans="3:9" x14ac:dyDescent="0.35">
      <c r="C277">
        <v>1938</v>
      </c>
      <c r="D277" t="s">
        <v>221</v>
      </c>
      <c r="E277" t="s">
        <v>3353</v>
      </c>
      <c r="F277" s="9">
        <v>5157</v>
      </c>
    </row>
    <row r="278" spans="3:9" x14ac:dyDescent="0.35">
      <c r="C278">
        <v>1938</v>
      </c>
      <c r="D278" t="s">
        <v>59</v>
      </c>
      <c r="E278" t="s">
        <v>3352</v>
      </c>
      <c r="F278" s="9">
        <v>5390</v>
      </c>
    </row>
    <row r="279" spans="3:9" x14ac:dyDescent="0.35">
      <c r="C279">
        <v>1938</v>
      </c>
      <c r="D279" t="s">
        <v>221</v>
      </c>
      <c r="E279" t="s">
        <v>3352</v>
      </c>
      <c r="F279" s="9">
        <v>5420</v>
      </c>
    </row>
    <row r="280" spans="3:9" x14ac:dyDescent="0.35">
      <c r="C280">
        <v>1938</v>
      </c>
      <c r="D280" t="s">
        <v>186</v>
      </c>
      <c r="E280" t="s">
        <v>3352</v>
      </c>
      <c r="F280" s="9">
        <v>5511</v>
      </c>
      <c r="G280" t="s">
        <v>17</v>
      </c>
      <c r="H280" t="s">
        <v>36</v>
      </c>
    </row>
    <row r="281" spans="3:9" x14ac:dyDescent="0.35">
      <c r="C281">
        <v>1938</v>
      </c>
      <c r="D281" t="s">
        <v>95</v>
      </c>
      <c r="E281" t="s">
        <v>3353</v>
      </c>
      <c r="F281" s="9">
        <v>5657</v>
      </c>
    </row>
    <row r="282" spans="3:9" x14ac:dyDescent="0.35">
      <c r="C282">
        <v>1938</v>
      </c>
      <c r="D282" t="s">
        <v>221</v>
      </c>
      <c r="E282" t="s">
        <v>3352</v>
      </c>
      <c r="F282" s="9">
        <v>5797</v>
      </c>
      <c r="H282" t="s">
        <v>134</v>
      </c>
    </row>
    <row r="283" spans="3:9" x14ac:dyDescent="0.35">
      <c r="C283">
        <v>1938</v>
      </c>
      <c r="D283" s="14" t="s">
        <v>146</v>
      </c>
      <c r="E283" s="14" t="s">
        <v>3352</v>
      </c>
      <c r="F283" s="9">
        <v>6059</v>
      </c>
    </row>
    <row r="284" spans="3:9" x14ac:dyDescent="0.35">
      <c r="C284">
        <v>1938</v>
      </c>
      <c r="D284" t="s">
        <v>221</v>
      </c>
      <c r="E284" t="s">
        <v>3352</v>
      </c>
      <c r="F284" s="9">
        <v>6082</v>
      </c>
      <c r="G284" t="s">
        <v>17</v>
      </c>
      <c r="H284" t="s">
        <v>3351</v>
      </c>
    </row>
    <row r="285" spans="3:9" x14ac:dyDescent="0.35">
      <c r="C285">
        <v>1938</v>
      </c>
      <c r="D285" t="s">
        <v>314</v>
      </c>
      <c r="E285" t="s">
        <v>3352</v>
      </c>
      <c r="F285" s="9">
        <v>6086</v>
      </c>
    </row>
    <row r="286" spans="3:9" x14ac:dyDescent="0.35">
      <c r="C286">
        <v>1938</v>
      </c>
      <c r="D286" t="s">
        <v>221</v>
      </c>
      <c r="E286" t="s">
        <v>3352</v>
      </c>
      <c r="F286" s="9">
        <v>6121</v>
      </c>
      <c r="G286" t="s">
        <v>17</v>
      </c>
      <c r="H286" t="s">
        <v>36</v>
      </c>
    </row>
    <row r="287" spans="3:9" x14ac:dyDescent="0.35">
      <c r="C287">
        <v>1938</v>
      </c>
      <c r="D287" t="s">
        <v>59</v>
      </c>
      <c r="E287" t="s">
        <v>3352</v>
      </c>
      <c r="F287" s="9">
        <v>6164</v>
      </c>
      <c r="H287" t="s">
        <v>36</v>
      </c>
    </row>
    <row r="288" spans="3:9" ht="18.5" x14ac:dyDescent="0.45">
      <c r="C288" s="32">
        <v>1939</v>
      </c>
      <c r="D288" t="s">
        <v>327</v>
      </c>
      <c r="E288" t="s">
        <v>3352</v>
      </c>
      <c r="F288" s="9">
        <v>6300</v>
      </c>
    </row>
    <row r="289" spans="3:9" x14ac:dyDescent="0.35">
      <c r="C289">
        <v>1939</v>
      </c>
      <c r="D289" s="14" t="s">
        <v>221</v>
      </c>
      <c r="E289" s="14" t="s">
        <v>3353</v>
      </c>
      <c r="F289" s="9">
        <v>6358</v>
      </c>
      <c r="H289" s="14"/>
      <c r="I289" s="14"/>
    </row>
    <row r="290" spans="3:9" x14ac:dyDescent="0.35">
      <c r="C290">
        <v>1939</v>
      </c>
      <c r="D290" t="s">
        <v>59</v>
      </c>
      <c r="E290" t="s">
        <v>3352</v>
      </c>
      <c r="F290" s="9">
        <v>6418</v>
      </c>
      <c r="H290" t="s">
        <v>36</v>
      </c>
    </row>
    <row r="291" spans="3:9" x14ac:dyDescent="0.35">
      <c r="C291">
        <v>1939</v>
      </c>
      <c r="D291" t="s">
        <v>59</v>
      </c>
      <c r="E291" t="s">
        <v>3353</v>
      </c>
      <c r="F291" s="9">
        <v>6437</v>
      </c>
    </row>
    <row r="292" spans="3:9" x14ac:dyDescent="0.35">
      <c r="C292">
        <v>1939</v>
      </c>
      <c r="D292" t="s">
        <v>300</v>
      </c>
      <c r="E292" t="s">
        <v>3353</v>
      </c>
      <c r="F292" s="9">
        <v>6566</v>
      </c>
    </row>
    <row r="293" spans="3:9" x14ac:dyDescent="0.35">
      <c r="C293">
        <v>1939</v>
      </c>
      <c r="D293" t="s">
        <v>300</v>
      </c>
      <c r="E293" t="s">
        <v>3353</v>
      </c>
      <c r="F293" s="9">
        <v>6570</v>
      </c>
      <c r="G293" t="s">
        <v>17</v>
      </c>
      <c r="H293" t="s">
        <v>36</v>
      </c>
    </row>
    <row r="294" spans="3:9" x14ac:dyDescent="0.35">
      <c r="C294">
        <v>1939</v>
      </c>
      <c r="D294" t="s">
        <v>327</v>
      </c>
      <c r="E294" t="s">
        <v>3353</v>
      </c>
      <c r="F294" s="9">
        <v>6709</v>
      </c>
    </row>
    <row r="295" spans="3:9" x14ac:dyDescent="0.35">
      <c r="C295">
        <v>1939</v>
      </c>
      <c r="D295" s="14" t="s">
        <v>221</v>
      </c>
      <c r="E295" s="14" t="s">
        <v>3353</v>
      </c>
      <c r="F295" s="9">
        <v>6937</v>
      </c>
    </row>
    <row r="296" spans="3:9" x14ac:dyDescent="0.35">
      <c r="C296">
        <v>1939</v>
      </c>
      <c r="D296" s="14" t="s">
        <v>221</v>
      </c>
      <c r="E296" s="14" t="s">
        <v>3353</v>
      </c>
      <c r="F296" s="9">
        <v>6946</v>
      </c>
    </row>
    <row r="297" spans="3:9" x14ac:dyDescent="0.35">
      <c r="C297">
        <v>1939</v>
      </c>
      <c r="D297" t="s">
        <v>186</v>
      </c>
      <c r="E297" t="s">
        <v>3353</v>
      </c>
      <c r="F297" s="9">
        <v>7288</v>
      </c>
      <c r="G297" t="s">
        <v>17</v>
      </c>
      <c r="H297" t="s">
        <v>3351</v>
      </c>
    </row>
    <row r="298" spans="3:9" x14ac:dyDescent="0.35">
      <c r="C298">
        <v>1939</v>
      </c>
      <c r="D298" t="s">
        <v>221</v>
      </c>
      <c r="E298" t="s">
        <v>3353</v>
      </c>
      <c r="F298" s="9">
        <v>7315</v>
      </c>
    </row>
    <row r="299" spans="3:9" x14ac:dyDescent="0.35">
      <c r="C299">
        <v>1939</v>
      </c>
      <c r="D299" t="s">
        <v>327</v>
      </c>
      <c r="E299" t="s">
        <v>3352</v>
      </c>
      <c r="F299" s="9">
        <v>7390</v>
      </c>
      <c r="G299" t="s">
        <v>17</v>
      </c>
      <c r="H299" t="s">
        <v>3351</v>
      </c>
    </row>
    <row r="300" spans="3:9" x14ac:dyDescent="0.35">
      <c r="C300">
        <v>1939</v>
      </c>
      <c r="D300" t="s">
        <v>221</v>
      </c>
      <c r="E300" t="s">
        <v>3352</v>
      </c>
      <c r="F300" s="9">
        <v>7494</v>
      </c>
      <c r="G300" t="s">
        <v>17</v>
      </c>
      <c r="H300" t="s">
        <v>3351</v>
      </c>
    </row>
    <row r="301" spans="3:9" x14ac:dyDescent="0.35">
      <c r="C301">
        <v>1939</v>
      </c>
      <c r="D301" t="s">
        <v>314</v>
      </c>
      <c r="E301" t="s">
        <v>3352</v>
      </c>
      <c r="F301" s="9">
        <v>7514</v>
      </c>
    </row>
    <row r="302" spans="3:9" x14ac:dyDescent="0.35">
      <c r="C302">
        <v>1939</v>
      </c>
      <c r="D302" t="s">
        <v>221</v>
      </c>
      <c r="E302" t="s">
        <v>3352</v>
      </c>
      <c r="F302" s="9">
        <v>7543</v>
      </c>
    </row>
    <row r="303" spans="3:9" x14ac:dyDescent="0.35">
      <c r="C303">
        <v>1939</v>
      </c>
      <c r="D303" t="s">
        <v>221</v>
      </c>
      <c r="E303" t="s">
        <v>3352</v>
      </c>
      <c r="F303" s="9">
        <v>7569</v>
      </c>
      <c r="G303" t="s">
        <v>17</v>
      </c>
      <c r="H303" t="s">
        <v>3351</v>
      </c>
    </row>
    <row r="304" spans="3:9" x14ac:dyDescent="0.35">
      <c r="C304">
        <v>1939</v>
      </c>
      <c r="D304" t="s">
        <v>314</v>
      </c>
      <c r="E304" t="s">
        <v>3352</v>
      </c>
      <c r="F304" s="9">
        <v>7650</v>
      </c>
    </row>
    <row r="305" spans="3:9" x14ac:dyDescent="0.35">
      <c r="C305">
        <v>1939</v>
      </c>
      <c r="D305" t="s">
        <v>221</v>
      </c>
      <c r="E305" t="s">
        <v>3352</v>
      </c>
      <c r="F305" s="9">
        <v>7804</v>
      </c>
      <c r="G305" t="s">
        <v>17</v>
      </c>
      <c r="H305" t="s">
        <v>3351</v>
      </c>
    </row>
    <row r="306" spans="3:9" x14ac:dyDescent="0.35">
      <c r="C306">
        <v>1940</v>
      </c>
      <c r="D306" s="14" t="s">
        <v>186</v>
      </c>
      <c r="E306" s="14" t="s">
        <v>3352</v>
      </c>
      <c r="F306" s="9">
        <v>7937</v>
      </c>
    </row>
    <row r="307" spans="3:9" x14ac:dyDescent="0.35">
      <c r="C307">
        <v>1940</v>
      </c>
      <c r="D307" t="s">
        <v>314</v>
      </c>
      <c r="E307" t="s">
        <v>3353</v>
      </c>
      <c r="F307" s="9">
        <v>7954</v>
      </c>
      <c r="G307" t="s">
        <v>17</v>
      </c>
      <c r="H307" t="s">
        <v>3351</v>
      </c>
    </row>
    <row r="308" spans="3:9" x14ac:dyDescent="0.35">
      <c r="C308">
        <v>1940</v>
      </c>
      <c r="D308" t="s">
        <v>221</v>
      </c>
      <c r="E308" t="s">
        <v>3353</v>
      </c>
      <c r="F308" s="9">
        <v>8317</v>
      </c>
      <c r="G308" t="s">
        <v>17</v>
      </c>
      <c r="H308" t="s">
        <v>3351</v>
      </c>
    </row>
    <row r="309" spans="3:9" x14ac:dyDescent="0.35">
      <c r="C309">
        <v>1940</v>
      </c>
      <c r="D309" t="s">
        <v>186</v>
      </c>
      <c r="E309" t="s">
        <v>3352</v>
      </c>
      <c r="F309" s="9">
        <v>8538</v>
      </c>
    </row>
    <row r="310" spans="3:9" x14ac:dyDescent="0.35">
      <c r="C310">
        <v>1940</v>
      </c>
      <c r="D310" t="s">
        <v>327</v>
      </c>
      <c r="E310" t="s">
        <v>3352</v>
      </c>
      <c r="F310" s="9">
        <v>8600</v>
      </c>
    </row>
    <row r="311" spans="3:9" x14ac:dyDescent="0.35">
      <c r="C311">
        <v>1940</v>
      </c>
      <c r="D311" s="14" t="s">
        <v>314</v>
      </c>
      <c r="E311" s="14" t="s">
        <v>3353</v>
      </c>
      <c r="F311" s="9">
        <v>8627</v>
      </c>
      <c r="H311" s="14"/>
      <c r="I311" s="14"/>
    </row>
    <row r="312" spans="3:9" x14ac:dyDescent="0.35">
      <c r="C312">
        <v>1940</v>
      </c>
      <c r="D312" t="s">
        <v>59</v>
      </c>
      <c r="E312" t="s">
        <v>3352</v>
      </c>
      <c r="F312" s="9">
        <v>8637</v>
      </c>
      <c r="G312" t="s">
        <v>17</v>
      </c>
      <c r="H312" t="s">
        <v>3351</v>
      </c>
    </row>
    <row r="313" spans="3:9" x14ac:dyDescent="0.35">
      <c r="C313">
        <v>1940</v>
      </c>
      <c r="D313" t="s">
        <v>314</v>
      </c>
      <c r="E313" t="s">
        <v>3352</v>
      </c>
      <c r="F313" s="9">
        <v>8638</v>
      </c>
      <c r="G313" t="s">
        <v>17</v>
      </c>
      <c r="H313" t="s">
        <v>3351</v>
      </c>
    </row>
    <row r="314" spans="3:9" x14ac:dyDescent="0.35">
      <c r="C314">
        <v>1940</v>
      </c>
      <c r="D314" t="s">
        <v>221</v>
      </c>
      <c r="E314" t="s">
        <v>3353</v>
      </c>
      <c r="F314" s="9">
        <v>8880</v>
      </c>
    </row>
    <row r="315" spans="3:9" x14ac:dyDescent="0.35">
      <c r="C315">
        <v>1940</v>
      </c>
      <c r="D315" s="14" t="s">
        <v>221</v>
      </c>
      <c r="E315" s="14" t="s">
        <v>3353</v>
      </c>
      <c r="F315" s="9">
        <v>9159</v>
      </c>
    </row>
    <row r="316" spans="3:9" x14ac:dyDescent="0.35">
      <c r="C316">
        <v>1940</v>
      </c>
      <c r="D316" s="14" t="s">
        <v>327</v>
      </c>
      <c r="E316" s="14" t="s">
        <v>3352</v>
      </c>
      <c r="F316" s="9">
        <v>9206</v>
      </c>
    </row>
    <row r="317" spans="3:9" x14ac:dyDescent="0.35">
      <c r="C317">
        <v>1940</v>
      </c>
      <c r="D317" s="14" t="s">
        <v>314</v>
      </c>
      <c r="E317" s="14" t="s">
        <v>3352</v>
      </c>
      <c r="F317" s="9">
        <v>9276</v>
      </c>
      <c r="H317" s="14"/>
      <c r="I317" s="14"/>
    </row>
    <row r="318" spans="3:9" x14ac:dyDescent="0.35">
      <c r="C318">
        <v>1940</v>
      </c>
      <c r="D318" t="s">
        <v>314</v>
      </c>
      <c r="E318" t="s">
        <v>3352</v>
      </c>
      <c r="F318" s="9">
        <v>9276</v>
      </c>
    </row>
    <row r="319" spans="3:9" x14ac:dyDescent="0.35">
      <c r="C319">
        <v>1940</v>
      </c>
      <c r="D319" t="s">
        <v>221</v>
      </c>
      <c r="E319" t="s">
        <v>3352</v>
      </c>
      <c r="F319" s="9">
        <v>9303</v>
      </c>
    </row>
    <row r="320" spans="3:9" x14ac:dyDescent="0.35">
      <c r="C320">
        <v>1940</v>
      </c>
      <c r="D320" t="s">
        <v>186</v>
      </c>
      <c r="E320" t="s">
        <v>3353</v>
      </c>
      <c r="F320" s="9">
        <v>9582</v>
      </c>
      <c r="G320" t="s">
        <v>17</v>
      </c>
      <c r="H320" t="s">
        <v>3351</v>
      </c>
    </row>
    <row r="321" spans="3:9" x14ac:dyDescent="0.35">
      <c r="C321">
        <v>1940</v>
      </c>
      <c r="D321" t="s">
        <v>186</v>
      </c>
      <c r="E321" t="s">
        <v>3353</v>
      </c>
      <c r="F321" s="9">
        <v>9585</v>
      </c>
    </row>
    <row r="322" spans="3:9" x14ac:dyDescent="0.35">
      <c r="C322">
        <v>1940</v>
      </c>
      <c r="D322" t="s">
        <v>314</v>
      </c>
      <c r="E322" t="s">
        <v>3353</v>
      </c>
      <c r="F322" s="9">
        <v>9603</v>
      </c>
    </row>
    <row r="323" spans="3:9" x14ac:dyDescent="0.35">
      <c r="C323">
        <v>1940</v>
      </c>
      <c r="D323" t="s">
        <v>186</v>
      </c>
      <c r="E323" t="s">
        <v>3352</v>
      </c>
      <c r="F323" s="9">
        <v>9626</v>
      </c>
    </row>
    <row r="324" spans="3:9" x14ac:dyDescent="0.35">
      <c r="C324">
        <v>1941</v>
      </c>
      <c r="D324" t="s">
        <v>327</v>
      </c>
      <c r="E324" t="s">
        <v>3353</v>
      </c>
      <c r="F324" s="9">
        <v>9820</v>
      </c>
    </row>
    <row r="325" spans="3:9" x14ac:dyDescent="0.35">
      <c r="C325">
        <v>1941</v>
      </c>
      <c r="D325" s="14" t="s">
        <v>327</v>
      </c>
      <c r="E325" s="14" t="s">
        <v>3352</v>
      </c>
      <c r="F325" s="9">
        <v>9999</v>
      </c>
    </row>
    <row r="326" spans="3:9" x14ac:dyDescent="0.35">
      <c r="C326">
        <v>1941</v>
      </c>
      <c r="D326" s="14" t="s">
        <v>327</v>
      </c>
      <c r="E326" s="14" t="s">
        <v>3353</v>
      </c>
      <c r="F326" s="9">
        <v>10001</v>
      </c>
      <c r="H326" s="14"/>
      <c r="I326" s="14"/>
    </row>
    <row r="327" spans="3:9" x14ac:dyDescent="0.35">
      <c r="C327">
        <v>1941</v>
      </c>
      <c r="D327" t="s">
        <v>327</v>
      </c>
      <c r="E327" t="s">
        <v>3352</v>
      </c>
      <c r="F327" s="9">
        <v>10011</v>
      </c>
    </row>
    <row r="328" spans="3:9" x14ac:dyDescent="0.35">
      <c r="C328">
        <v>1941</v>
      </c>
      <c r="D328" t="s">
        <v>221</v>
      </c>
      <c r="E328" t="s">
        <v>3352</v>
      </c>
      <c r="F328" s="9">
        <v>10140</v>
      </c>
      <c r="G328" t="s">
        <v>17</v>
      </c>
      <c r="H328" t="s">
        <v>3351</v>
      </c>
    </row>
    <row r="329" spans="3:9" x14ac:dyDescent="0.35">
      <c r="C329">
        <v>1941</v>
      </c>
      <c r="D329" t="s">
        <v>314</v>
      </c>
      <c r="E329" t="s">
        <v>3353</v>
      </c>
      <c r="F329" s="9">
        <v>10201</v>
      </c>
      <c r="G329" t="s">
        <v>17</v>
      </c>
      <c r="H329" t="s">
        <v>3351</v>
      </c>
    </row>
    <row r="330" spans="3:9" x14ac:dyDescent="0.35">
      <c r="C330">
        <v>1941</v>
      </c>
      <c r="D330" t="s">
        <v>221</v>
      </c>
      <c r="E330" t="s">
        <v>3353</v>
      </c>
      <c r="F330" s="9">
        <v>10370</v>
      </c>
    </row>
    <row r="331" spans="3:9" x14ac:dyDescent="0.35">
      <c r="C331">
        <v>1941</v>
      </c>
      <c r="D331" s="14" t="s">
        <v>186</v>
      </c>
      <c r="E331" s="14" t="s">
        <v>3353</v>
      </c>
      <c r="F331" s="9">
        <v>10437</v>
      </c>
    </row>
    <row r="332" spans="3:9" x14ac:dyDescent="0.35">
      <c r="C332">
        <v>1941</v>
      </c>
      <c r="D332" t="s">
        <v>221</v>
      </c>
      <c r="E332" t="s">
        <v>3353</v>
      </c>
      <c r="F332" s="9">
        <v>10455</v>
      </c>
    </row>
    <row r="333" spans="3:9" x14ac:dyDescent="0.35">
      <c r="C333">
        <v>1941</v>
      </c>
      <c r="D333" s="14" t="s">
        <v>327</v>
      </c>
      <c r="E333" s="14" t="s">
        <v>3353</v>
      </c>
      <c r="F333" s="9">
        <v>10541</v>
      </c>
    </row>
    <row r="334" spans="3:9" x14ac:dyDescent="0.35">
      <c r="C334">
        <v>1941</v>
      </c>
      <c r="D334" t="s">
        <v>314</v>
      </c>
      <c r="E334" t="s">
        <v>3352</v>
      </c>
      <c r="F334" s="9">
        <v>10582</v>
      </c>
      <c r="G334" t="s">
        <v>17</v>
      </c>
      <c r="H334" t="s">
        <v>3351</v>
      </c>
    </row>
    <row r="335" spans="3:9" x14ac:dyDescent="0.35">
      <c r="C335">
        <v>1941</v>
      </c>
      <c r="D335" t="s">
        <v>314</v>
      </c>
      <c r="E335" t="s">
        <v>3352</v>
      </c>
      <c r="F335" s="9">
        <v>10591</v>
      </c>
    </row>
    <row r="336" spans="3:9" x14ac:dyDescent="0.35">
      <c r="C336">
        <v>1941</v>
      </c>
      <c r="D336" t="s">
        <v>221</v>
      </c>
      <c r="E336" t="s">
        <v>3352</v>
      </c>
      <c r="F336" s="9">
        <v>10686</v>
      </c>
    </row>
    <row r="337" spans="3:8" x14ac:dyDescent="0.35">
      <c r="C337">
        <v>1941</v>
      </c>
      <c r="D337" t="s">
        <v>221</v>
      </c>
      <c r="E337" t="s">
        <v>3352</v>
      </c>
      <c r="F337" s="9">
        <v>11061</v>
      </c>
    </row>
    <row r="338" spans="3:8" x14ac:dyDescent="0.35">
      <c r="C338">
        <v>1941</v>
      </c>
      <c r="D338" s="14" t="s">
        <v>221</v>
      </c>
      <c r="E338" s="14" t="s">
        <v>3352</v>
      </c>
      <c r="F338" s="9">
        <v>11141</v>
      </c>
    </row>
    <row r="339" spans="3:8" x14ac:dyDescent="0.35">
      <c r="C339">
        <v>1941</v>
      </c>
      <c r="D339" t="s">
        <v>314</v>
      </c>
      <c r="E339" t="s">
        <v>3352</v>
      </c>
      <c r="F339" s="9">
        <v>11498</v>
      </c>
      <c r="G339" t="s">
        <v>17</v>
      </c>
      <c r="H339" t="s">
        <v>3351</v>
      </c>
    </row>
    <row r="340" spans="3:8" x14ac:dyDescent="0.35">
      <c r="C340">
        <v>1941</v>
      </c>
      <c r="D340" t="s">
        <v>327</v>
      </c>
      <c r="E340" t="s">
        <v>3352</v>
      </c>
      <c r="F340" s="9">
        <v>11719</v>
      </c>
      <c r="G340" t="s">
        <v>17</v>
      </c>
      <c r="H340" t="s">
        <v>3351</v>
      </c>
    </row>
  </sheetData>
  <sortState xmlns:xlrd2="http://schemas.microsoft.com/office/spreadsheetml/2017/richdata2" ref="C1:J340">
    <sortCondition ref="I1:I340"/>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516C1-A2AB-4B53-8FCC-4C80ADC83989}">
  <sheetPr codeName="Sheet10"/>
  <dimension ref="D1:N205"/>
  <sheetViews>
    <sheetView topLeftCell="A62" workbookViewId="0">
      <selection activeCell="R76" sqref="R76"/>
    </sheetView>
  </sheetViews>
  <sheetFormatPr defaultRowHeight="14.5" x14ac:dyDescent="0.35"/>
  <sheetData>
    <row r="1" spans="4:7" ht="18.5" x14ac:dyDescent="0.45">
      <c r="D1" s="32">
        <v>1950</v>
      </c>
      <c r="E1" t="s">
        <v>15</v>
      </c>
      <c r="F1" t="s">
        <v>3353</v>
      </c>
      <c r="G1" s="9">
        <v>45190</v>
      </c>
    </row>
    <row r="2" spans="4:7" x14ac:dyDescent="0.35">
      <c r="D2">
        <v>1950</v>
      </c>
      <c r="E2" t="s">
        <v>15</v>
      </c>
      <c r="F2" t="s">
        <v>3353</v>
      </c>
      <c r="G2" s="9">
        <v>45241</v>
      </c>
    </row>
    <row r="3" spans="4:7" x14ac:dyDescent="0.35">
      <c r="D3">
        <v>1950</v>
      </c>
      <c r="E3" t="s">
        <v>15</v>
      </c>
      <c r="F3" t="s">
        <v>3353</v>
      </c>
      <c r="G3" s="9">
        <v>45985</v>
      </c>
    </row>
    <row r="4" spans="4:7" x14ac:dyDescent="0.35">
      <c r="D4">
        <v>1950</v>
      </c>
      <c r="E4" t="s">
        <v>15</v>
      </c>
      <c r="F4" t="s">
        <v>3353</v>
      </c>
      <c r="G4" s="9">
        <v>46906</v>
      </c>
    </row>
    <row r="5" spans="4:7" x14ac:dyDescent="0.35">
      <c r="D5">
        <v>1950</v>
      </c>
      <c r="E5" t="s">
        <v>15</v>
      </c>
      <c r="F5" t="s">
        <v>3353</v>
      </c>
      <c r="G5" s="9">
        <v>46981</v>
      </c>
    </row>
    <row r="6" spans="4:7" x14ac:dyDescent="0.35">
      <c r="D6">
        <v>1950</v>
      </c>
      <c r="E6" t="s">
        <v>15</v>
      </c>
      <c r="F6" t="s">
        <v>3353</v>
      </c>
      <c r="G6" s="9">
        <v>47136</v>
      </c>
    </row>
    <row r="7" spans="4:7" x14ac:dyDescent="0.35">
      <c r="D7">
        <v>1950</v>
      </c>
      <c r="E7" t="s">
        <v>15</v>
      </c>
      <c r="F7" t="s">
        <v>3353</v>
      </c>
      <c r="G7" s="9">
        <v>47163</v>
      </c>
    </row>
    <row r="8" spans="4:7" x14ac:dyDescent="0.35">
      <c r="D8">
        <v>1950</v>
      </c>
      <c r="E8" t="s">
        <v>15</v>
      </c>
      <c r="F8" t="s">
        <v>3353</v>
      </c>
      <c r="G8" s="9">
        <v>47228</v>
      </c>
    </row>
    <row r="9" spans="4:7" x14ac:dyDescent="0.35">
      <c r="D9">
        <v>1950</v>
      </c>
      <c r="E9" t="s">
        <v>15</v>
      </c>
      <c r="F9" t="s">
        <v>3353</v>
      </c>
      <c r="G9" s="9">
        <v>47995</v>
      </c>
    </row>
    <row r="10" spans="4:7" x14ac:dyDescent="0.35">
      <c r="D10">
        <v>1950</v>
      </c>
      <c r="E10" t="s">
        <v>15</v>
      </c>
      <c r="F10" t="s">
        <v>3353</v>
      </c>
      <c r="G10" s="9">
        <v>48122</v>
      </c>
    </row>
    <row r="11" spans="4:7" x14ac:dyDescent="0.35">
      <c r="D11">
        <v>1950</v>
      </c>
      <c r="E11" t="s">
        <v>15</v>
      </c>
      <c r="F11" t="s">
        <v>3353</v>
      </c>
      <c r="G11" s="9">
        <v>48194</v>
      </c>
    </row>
    <row r="12" spans="4:7" x14ac:dyDescent="0.35">
      <c r="D12">
        <v>1950</v>
      </c>
      <c r="E12" t="s">
        <v>15</v>
      </c>
      <c r="F12" t="s">
        <v>3353</v>
      </c>
      <c r="G12" s="9">
        <v>48257</v>
      </c>
    </row>
    <row r="13" spans="4:7" x14ac:dyDescent="0.35">
      <c r="D13">
        <v>1950</v>
      </c>
      <c r="E13" t="s">
        <v>15</v>
      </c>
      <c r="F13" t="s">
        <v>3353</v>
      </c>
      <c r="G13" s="9">
        <v>49282</v>
      </c>
    </row>
    <row r="14" spans="4:7" x14ac:dyDescent="0.35">
      <c r="D14">
        <v>1950</v>
      </c>
      <c r="E14" t="s">
        <v>15</v>
      </c>
      <c r="F14" t="s">
        <v>3353</v>
      </c>
      <c r="G14" s="9">
        <v>49355</v>
      </c>
    </row>
    <row r="15" spans="4:7" x14ac:dyDescent="0.35">
      <c r="D15">
        <v>1950</v>
      </c>
      <c r="E15" t="s">
        <v>15</v>
      </c>
      <c r="F15" t="s">
        <v>3353</v>
      </c>
      <c r="G15" s="9">
        <v>49948</v>
      </c>
    </row>
    <row r="16" spans="4:7" x14ac:dyDescent="0.35">
      <c r="D16">
        <v>1950</v>
      </c>
      <c r="E16" t="s">
        <v>15</v>
      </c>
      <c r="F16" t="s">
        <v>3353</v>
      </c>
      <c r="G16" s="9">
        <v>49999</v>
      </c>
    </row>
    <row r="17" spans="4:7" x14ac:dyDescent="0.35">
      <c r="D17">
        <v>1950</v>
      </c>
      <c r="E17" t="s">
        <v>15</v>
      </c>
      <c r="F17" t="s">
        <v>3353</v>
      </c>
      <c r="G17" s="9">
        <v>50360</v>
      </c>
    </row>
    <row r="18" spans="4:7" x14ac:dyDescent="0.35">
      <c r="D18">
        <v>1950</v>
      </c>
      <c r="E18" t="s">
        <v>15</v>
      </c>
      <c r="F18" t="s">
        <v>3353</v>
      </c>
      <c r="G18" s="9">
        <v>50363</v>
      </c>
    </row>
    <row r="19" spans="4:7" x14ac:dyDescent="0.35">
      <c r="D19">
        <v>1950</v>
      </c>
      <c r="E19" t="s">
        <v>15</v>
      </c>
      <c r="F19" t="s">
        <v>3353</v>
      </c>
      <c r="G19" s="9">
        <v>50449</v>
      </c>
    </row>
    <row r="20" spans="4:7" x14ac:dyDescent="0.35">
      <c r="D20">
        <v>1950</v>
      </c>
      <c r="E20" t="s">
        <v>15</v>
      </c>
      <c r="F20" t="s">
        <v>3353</v>
      </c>
      <c r="G20" s="9">
        <v>50544</v>
      </c>
    </row>
    <row r="21" spans="4:7" x14ac:dyDescent="0.35">
      <c r="D21">
        <v>1950</v>
      </c>
      <c r="E21" t="s">
        <v>15</v>
      </c>
      <c r="F21" t="s">
        <v>3353</v>
      </c>
      <c r="G21" s="9">
        <v>51578</v>
      </c>
    </row>
    <row r="22" spans="4:7" x14ac:dyDescent="0.35">
      <c r="D22">
        <v>1950</v>
      </c>
      <c r="E22" t="s">
        <v>15</v>
      </c>
      <c r="F22" t="s">
        <v>3353</v>
      </c>
      <c r="G22" s="9">
        <v>52050</v>
      </c>
    </row>
    <row r="23" spans="4:7" x14ac:dyDescent="0.35">
      <c r="D23">
        <v>1950</v>
      </c>
      <c r="E23" t="s">
        <v>15</v>
      </c>
      <c r="F23" t="s">
        <v>3353</v>
      </c>
      <c r="G23" s="9">
        <v>52712</v>
      </c>
    </row>
    <row r="24" spans="4:7" x14ac:dyDescent="0.35">
      <c r="D24">
        <v>1950</v>
      </c>
      <c r="E24" t="s">
        <v>15</v>
      </c>
      <c r="F24" t="s">
        <v>3353</v>
      </c>
      <c r="G24" s="9">
        <v>52768</v>
      </c>
    </row>
    <row r="25" spans="4:7" x14ac:dyDescent="0.35">
      <c r="D25">
        <v>1950</v>
      </c>
      <c r="E25" t="s">
        <v>15</v>
      </c>
      <c r="F25" t="s">
        <v>3353</v>
      </c>
      <c r="G25" s="9">
        <v>52801</v>
      </c>
    </row>
    <row r="26" spans="4:7" x14ac:dyDescent="0.35">
      <c r="D26">
        <v>1950</v>
      </c>
      <c r="E26" t="s">
        <v>15</v>
      </c>
      <c r="F26" t="s">
        <v>3353</v>
      </c>
      <c r="G26" s="9">
        <v>52869</v>
      </c>
    </row>
    <row r="27" spans="4:7" x14ac:dyDescent="0.35">
      <c r="D27">
        <v>1950</v>
      </c>
      <c r="E27" t="s">
        <v>15</v>
      </c>
      <c r="F27" t="s">
        <v>3353</v>
      </c>
      <c r="G27" s="9">
        <v>54107</v>
      </c>
    </row>
    <row r="28" spans="4:7" x14ac:dyDescent="0.35">
      <c r="D28">
        <v>1950</v>
      </c>
      <c r="E28" t="s">
        <v>15</v>
      </c>
      <c r="F28" t="s">
        <v>3353</v>
      </c>
      <c r="G28" s="9">
        <v>54169</v>
      </c>
    </row>
    <row r="29" spans="4:7" x14ac:dyDescent="0.35">
      <c r="D29">
        <v>1950</v>
      </c>
      <c r="E29" t="s">
        <v>15</v>
      </c>
      <c r="F29" t="s">
        <v>3353</v>
      </c>
      <c r="G29" s="9">
        <v>54217</v>
      </c>
    </row>
    <row r="30" spans="4:7" x14ac:dyDescent="0.35">
      <c r="D30">
        <v>1950</v>
      </c>
      <c r="E30" t="s">
        <v>15</v>
      </c>
      <c r="F30" t="s">
        <v>3353</v>
      </c>
      <c r="G30" s="9">
        <v>55157</v>
      </c>
    </row>
    <row r="31" spans="4:7" x14ac:dyDescent="0.35">
      <c r="D31">
        <v>1950</v>
      </c>
      <c r="E31" t="s">
        <v>15</v>
      </c>
      <c r="F31" t="s">
        <v>3353</v>
      </c>
      <c r="G31" s="9">
        <v>55169</v>
      </c>
    </row>
    <row r="32" spans="4:7" x14ac:dyDescent="0.35">
      <c r="D32">
        <v>1950</v>
      </c>
      <c r="E32" t="s">
        <v>15</v>
      </c>
      <c r="F32" t="s">
        <v>3353</v>
      </c>
      <c r="G32" s="9">
        <v>55242</v>
      </c>
    </row>
    <row r="33" spans="4:7" x14ac:dyDescent="0.35">
      <c r="D33">
        <v>1950</v>
      </c>
      <c r="E33" t="s">
        <v>15</v>
      </c>
      <c r="F33" t="s">
        <v>3352</v>
      </c>
      <c r="G33" s="9">
        <v>45490</v>
      </c>
    </row>
    <row r="34" spans="4:7" x14ac:dyDescent="0.35">
      <c r="D34">
        <v>1950</v>
      </c>
      <c r="E34" t="s">
        <v>15</v>
      </c>
      <c r="F34" t="s">
        <v>3352</v>
      </c>
      <c r="G34" s="9">
        <v>45507</v>
      </c>
    </row>
    <row r="35" spans="4:7" x14ac:dyDescent="0.35">
      <c r="D35">
        <v>1950</v>
      </c>
      <c r="E35" t="s">
        <v>15</v>
      </c>
      <c r="F35" t="s">
        <v>3352</v>
      </c>
      <c r="G35" s="9">
        <v>45595</v>
      </c>
    </row>
    <row r="36" spans="4:7" x14ac:dyDescent="0.35">
      <c r="D36">
        <v>1950</v>
      </c>
      <c r="E36" t="s">
        <v>15</v>
      </c>
      <c r="F36" t="s">
        <v>3352</v>
      </c>
      <c r="G36" s="9">
        <v>45705</v>
      </c>
    </row>
    <row r="37" spans="4:7" x14ac:dyDescent="0.35">
      <c r="D37">
        <v>1950</v>
      </c>
      <c r="E37" t="s">
        <v>15</v>
      </c>
      <c r="F37" t="s">
        <v>3352</v>
      </c>
      <c r="G37" s="9">
        <v>45713</v>
      </c>
    </row>
    <row r="38" spans="4:7" x14ac:dyDescent="0.35">
      <c r="D38">
        <v>1950</v>
      </c>
      <c r="E38" t="s">
        <v>15</v>
      </c>
      <c r="F38" t="s">
        <v>3352</v>
      </c>
      <c r="G38" s="9">
        <v>45890</v>
      </c>
    </row>
    <row r="39" spans="4:7" x14ac:dyDescent="0.35">
      <c r="D39">
        <v>1950</v>
      </c>
      <c r="E39" t="s">
        <v>15</v>
      </c>
      <c r="F39" t="s">
        <v>3352</v>
      </c>
      <c r="G39" s="9">
        <v>46068</v>
      </c>
    </row>
    <row r="40" spans="4:7" x14ac:dyDescent="0.35">
      <c r="D40">
        <v>1950</v>
      </c>
      <c r="E40" t="s">
        <v>15</v>
      </c>
      <c r="F40" t="s">
        <v>3352</v>
      </c>
      <c r="G40" s="9">
        <v>46341</v>
      </c>
    </row>
    <row r="41" spans="4:7" x14ac:dyDescent="0.35">
      <c r="D41">
        <v>1950</v>
      </c>
      <c r="E41" t="s">
        <v>15</v>
      </c>
      <c r="F41" t="s">
        <v>3352</v>
      </c>
      <c r="G41" s="9">
        <v>46363</v>
      </c>
    </row>
    <row r="42" spans="4:7" x14ac:dyDescent="0.35">
      <c r="D42">
        <v>1950</v>
      </c>
      <c r="E42" t="s">
        <v>15</v>
      </c>
      <c r="F42" t="s">
        <v>3352</v>
      </c>
      <c r="G42" s="9">
        <v>46457</v>
      </c>
    </row>
    <row r="43" spans="4:7" x14ac:dyDescent="0.35">
      <c r="D43">
        <v>1950</v>
      </c>
      <c r="E43" t="s">
        <v>15</v>
      </c>
      <c r="F43" t="s">
        <v>3352</v>
      </c>
      <c r="G43" s="9">
        <v>47350</v>
      </c>
    </row>
    <row r="44" spans="4:7" x14ac:dyDescent="0.35">
      <c r="D44">
        <v>1950</v>
      </c>
      <c r="E44" t="s">
        <v>15</v>
      </c>
      <c r="F44" t="s">
        <v>3352</v>
      </c>
      <c r="G44" s="9">
        <v>47455</v>
      </c>
    </row>
    <row r="45" spans="4:7" x14ac:dyDescent="0.35">
      <c r="D45">
        <v>1950</v>
      </c>
      <c r="E45" t="s">
        <v>15</v>
      </c>
      <c r="F45" t="s">
        <v>3352</v>
      </c>
      <c r="G45" s="9">
        <v>47515</v>
      </c>
    </row>
    <row r="46" spans="4:7" x14ac:dyDescent="0.35">
      <c r="D46">
        <v>1950</v>
      </c>
      <c r="E46" t="s">
        <v>15</v>
      </c>
      <c r="F46" t="s">
        <v>3352</v>
      </c>
      <c r="G46" s="9">
        <v>47573</v>
      </c>
    </row>
    <row r="47" spans="4:7" x14ac:dyDescent="0.35">
      <c r="D47">
        <v>1950</v>
      </c>
      <c r="E47" t="s">
        <v>15</v>
      </c>
      <c r="F47" t="s">
        <v>3352</v>
      </c>
      <c r="G47" s="9">
        <v>48057</v>
      </c>
    </row>
    <row r="48" spans="4:7" x14ac:dyDescent="0.35">
      <c r="D48">
        <v>1950</v>
      </c>
      <c r="E48" t="s">
        <v>15</v>
      </c>
      <c r="F48" t="s">
        <v>3352</v>
      </c>
      <c r="G48" s="9">
        <v>48413</v>
      </c>
    </row>
    <row r="49" spans="4:7" x14ac:dyDescent="0.35">
      <c r="D49">
        <v>1950</v>
      </c>
      <c r="E49" t="s">
        <v>15</v>
      </c>
      <c r="F49" t="s">
        <v>3352</v>
      </c>
      <c r="G49" s="9">
        <v>49019</v>
      </c>
    </row>
    <row r="50" spans="4:7" x14ac:dyDescent="0.35">
      <c r="D50">
        <v>1950</v>
      </c>
      <c r="E50" t="s">
        <v>15</v>
      </c>
      <c r="F50" t="s">
        <v>3352</v>
      </c>
      <c r="G50" s="9">
        <v>49149</v>
      </c>
    </row>
    <row r="51" spans="4:7" x14ac:dyDescent="0.35">
      <c r="D51">
        <v>1950</v>
      </c>
      <c r="E51" t="s">
        <v>15</v>
      </c>
      <c r="F51" t="s">
        <v>3352</v>
      </c>
      <c r="G51" s="9">
        <v>49160</v>
      </c>
    </row>
    <row r="52" spans="4:7" x14ac:dyDescent="0.35">
      <c r="D52">
        <v>1950</v>
      </c>
      <c r="E52" t="s">
        <v>15</v>
      </c>
      <c r="F52" t="s">
        <v>3352</v>
      </c>
      <c r="G52" s="9">
        <v>49194</v>
      </c>
    </row>
    <row r="53" spans="4:7" x14ac:dyDescent="0.35">
      <c r="D53">
        <v>1950</v>
      </c>
      <c r="E53" t="s">
        <v>15</v>
      </c>
      <c r="F53" t="s">
        <v>3352</v>
      </c>
      <c r="G53" s="9">
        <v>51005</v>
      </c>
    </row>
    <row r="54" spans="4:7" x14ac:dyDescent="0.35">
      <c r="D54">
        <v>1950</v>
      </c>
      <c r="E54" t="s">
        <v>15</v>
      </c>
      <c r="F54" t="s">
        <v>3352</v>
      </c>
      <c r="G54" s="9">
        <v>51110</v>
      </c>
    </row>
    <row r="55" spans="4:7" x14ac:dyDescent="0.35">
      <c r="D55">
        <v>1950</v>
      </c>
      <c r="E55" t="s">
        <v>15</v>
      </c>
      <c r="F55" t="s">
        <v>3352</v>
      </c>
      <c r="G55" s="9">
        <v>51609</v>
      </c>
    </row>
    <row r="56" spans="4:7" x14ac:dyDescent="0.35">
      <c r="D56">
        <v>1950</v>
      </c>
      <c r="E56" t="s">
        <v>15</v>
      </c>
      <c r="F56" t="s">
        <v>3352</v>
      </c>
      <c r="G56" s="9">
        <v>51656</v>
      </c>
    </row>
    <row r="57" spans="4:7" x14ac:dyDescent="0.35">
      <c r="D57">
        <v>1950</v>
      </c>
      <c r="E57" t="s">
        <v>15</v>
      </c>
      <c r="F57" t="s">
        <v>3352</v>
      </c>
      <c r="G57" s="9">
        <v>51741</v>
      </c>
    </row>
    <row r="58" spans="4:7" x14ac:dyDescent="0.35">
      <c r="D58">
        <v>1950</v>
      </c>
      <c r="E58" t="s">
        <v>15</v>
      </c>
      <c r="F58" t="s">
        <v>3352</v>
      </c>
      <c r="G58" s="9">
        <v>51811</v>
      </c>
    </row>
    <row r="59" spans="4:7" x14ac:dyDescent="0.35">
      <c r="D59">
        <v>1950</v>
      </c>
      <c r="E59" t="s">
        <v>15</v>
      </c>
      <c r="F59" t="s">
        <v>3352</v>
      </c>
      <c r="G59" s="9">
        <v>51863</v>
      </c>
    </row>
    <row r="60" spans="4:7" x14ac:dyDescent="0.35">
      <c r="D60">
        <v>1950</v>
      </c>
      <c r="E60" t="s">
        <v>15</v>
      </c>
      <c r="F60" t="s">
        <v>3352</v>
      </c>
      <c r="G60" s="9">
        <v>51945</v>
      </c>
    </row>
    <row r="61" spans="4:7" x14ac:dyDescent="0.35">
      <c r="D61">
        <v>1950</v>
      </c>
      <c r="E61" t="s">
        <v>15</v>
      </c>
      <c r="F61" t="s">
        <v>3352</v>
      </c>
      <c r="G61" s="9">
        <v>52222</v>
      </c>
    </row>
    <row r="62" spans="4:7" x14ac:dyDescent="0.35">
      <c r="D62">
        <v>1950</v>
      </c>
      <c r="E62" t="s">
        <v>15</v>
      </c>
      <c r="F62" t="s">
        <v>3352</v>
      </c>
      <c r="G62" s="9">
        <v>52638</v>
      </c>
    </row>
    <row r="63" spans="4:7" x14ac:dyDescent="0.35">
      <c r="D63">
        <v>1950</v>
      </c>
      <c r="E63" t="s">
        <v>15</v>
      </c>
      <c r="F63" t="s">
        <v>3352</v>
      </c>
      <c r="G63" s="9">
        <v>53205</v>
      </c>
    </row>
    <row r="64" spans="4:7" x14ac:dyDescent="0.35">
      <c r="D64">
        <v>1950</v>
      </c>
      <c r="E64" t="s">
        <v>15</v>
      </c>
      <c r="F64" t="s">
        <v>3352</v>
      </c>
      <c r="G64" s="9">
        <v>53998</v>
      </c>
    </row>
    <row r="65" spans="4:14" x14ac:dyDescent="0.35">
      <c r="D65">
        <v>1950</v>
      </c>
      <c r="E65" t="s">
        <v>15</v>
      </c>
      <c r="F65" t="s">
        <v>3352</v>
      </c>
      <c r="G65" s="9">
        <v>54000</v>
      </c>
    </row>
    <row r="66" spans="4:14" x14ac:dyDescent="0.35">
      <c r="D66">
        <v>1950</v>
      </c>
      <c r="E66" t="s">
        <v>15</v>
      </c>
      <c r="F66" t="s">
        <v>3352</v>
      </c>
      <c r="G66" s="9">
        <v>54355</v>
      </c>
    </row>
    <row r="67" spans="4:14" x14ac:dyDescent="0.35">
      <c r="D67">
        <v>1950</v>
      </c>
      <c r="E67" t="s">
        <v>15</v>
      </c>
      <c r="F67" t="s">
        <v>3352</v>
      </c>
      <c r="G67" s="9">
        <v>55531</v>
      </c>
    </row>
    <row r="68" spans="4:14" x14ac:dyDescent="0.35">
      <c r="D68">
        <v>1950</v>
      </c>
      <c r="E68" t="s">
        <v>15</v>
      </c>
      <c r="F68" t="s">
        <v>3352</v>
      </c>
      <c r="G68" s="9">
        <v>55655</v>
      </c>
    </row>
    <row r="69" spans="4:14" x14ac:dyDescent="0.35">
      <c r="D69">
        <v>1950</v>
      </c>
      <c r="E69" t="s">
        <v>15</v>
      </c>
      <c r="F69" t="s">
        <v>3352</v>
      </c>
      <c r="G69" s="9">
        <v>55658</v>
      </c>
    </row>
    <row r="70" spans="4:14" x14ac:dyDescent="0.35">
      <c r="D70">
        <v>1950</v>
      </c>
      <c r="E70" t="s">
        <v>15</v>
      </c>
      <c r="F70" t="s">
        <v>3352</v>
      </c>
      <c r="G70" s="9">
        <v>55696</v>
      </c>
      <c r="K70">
        <v>43</v>
      </c>
      <c r="M70" t="s">
        <v>3811</v>
      </c>
      <c r="N70">
        <f>70/161</f>
        <v>0.43478260869565216</v>
      </c>
    </row>
    <row r="71" spans="4:14" x14ac:dyDescent="0.35">
      <c r="D71">
        <v>1950</v>
      </c>
      <c r="E71" t="s">
        <v>560</v>
      </c>
      <c r="F71" t="s">
        <v>3353</v>
      </c>
      <c r="G71" s="9">
        <v>52257</v>
      </c>
      <c r="K71">
        <v>14</v>
      </c>
      <c r="M71" t="s">
        <v>3812</v>
      </c>
      <c r="N71">
        <f>22/161</f>
        <v>0.13664596273291926</v>
      </c>
    </row>
    <row r="72" spans="4:14" x14ac:dyDescent="0.35">
      <c r="D72">
        <v>1950</v>
      </c>
      <c r="E72" t="s">
        <v>560</v>
      </c>
      <c r="F72" t="s">
        <v>3353</v>
      </c>
      <c r="G72" s="9">
        <v>52435</v>
      </c>
      <c r="K72">
        <v>11</v>
      </c>
      <c r="M72" t="s">
        <v>3813</v>
      </c>
      <c r="N72">
        <f>18/161</f>
        <v>0.11180124223602485</v>
      </c>
    </row>
    <row r="73" spans="4:14" x14ac:dyDescent="0.35">
      <c r="D73">
        <v>1950</v>
      </c>
      <c r="E73" t="s">
        <v>560</v>
      </c>
      <c r="F73" t="s">
        <v>3353</v>
      </c>
      <c r="G73" s="9">
        <v>53871</v>
      </c>
      <c r="K73">
        <v>13</v>
      </c>
      <c r="M73" t="s">
        <v>3814</v>
      </c>
      <c r="N73">
        <f>21/161</f>
        <v>0.13043478260869565</v>
      </c>
    </row>
    <row r="74" spans="4:14" x14ac:dyDescent="0.35">
      <c r="D74">
        <v>1950</v>
      </c>
      <c r="E74" t="s">
        <v>560</v>
      </c>
      <c r="F74" t="s">
        <v>3352</v>
      </c>
      <c r="G74" s="9">
        <v>45883</v>
      </c>
      <c r="K74">
        <v>17</v>
      </c>
      <c r="M74" t="s">
        <v>3815</v>
      </c>
      <c r="N74">
        <f>27/161</f>
        <v>0.16770186335403728</v>
      </c>
    </row>
    <row r="75" spans="4:14" x14ac:dyDescent="0.35">
      <c r="D75">
        <v>1950</v>
      </c>
      <c r="E75" t="s">
        <v>560</v>
      </c>
      <c r="F75" t="s">
        <v>3352</v>
      </c>
      <c r="G75" s="9">
        <v>46323</v>
      </c>
      <c r="K75">
        <v>2</v>
      </c>
      <c r="M75" t="s">
        <v>3816</v>
      </c>
      <c r="N75">
        <f>3/161</f>
        <v>1.8633540372670808E-2</v>
      </c>
    </row>
    <row r="76" spans="4:14" x14ac:dyDescent="0.35">
      <c r="D76">
        <v>1950</v>
      </c>
      <c r="E76" t="s">
        <v>560</v>
      </c>
      <c r="F76" t="s">
        <v>3352</v>
      </c>
      <c r="G76" s="9">
        <v>49552</v>
      </c>
    </row>
    <row r="77" spans="4:14" x14ac:dyDescent="0.35">
      <c r="D77">
        <v>1950</v>
      </c>
      <c r="E77" t="s">
        <v>560</v>
      </c>
      <c r="F77" t="s">
        <v>3352</v>
      </c>
      <c r="G77" s="9">
        <v>49559</v>
      </c>
      <c r="K77">
        <f>SUM(K70:K76)</f>
        <v>100</v>
      </c>
    </row>
    <row r="78" spans="4:14" x14ac:dyDescent="0.35">
      <c r="D78">
        <v>1950</v>
      </c>
      <c r="E78" t="s">
        <v>560</v>
      </c>
      <c r="F78" t="s">
        <v>3352</v>
      </c>
      <c r="G78" s="9">
        <v>49574</v>
      </c>
    </row>
    <row r="79" spans="4:14" x14ac:dyDescent="0.35">
      <c r="D79">
        <v>1950</v>
      </c>
      <c r="E79" t="s">
        <v>560</v>
      </c>
      <c r="F79" t="s">
        <v>3352</v>
      </c>
      <c r="G79" s="9">
        <v>49596</v>
      </c>
    </row>
    <row r="80" spans="4:14" x14ac:dyDescent="0.35">
      <c r="D80">
        <v>1950</v>
      </c>
      <c r="E80" t="s">
        <v>560</v>
      </c>
      <c r="F80" t="s">
        <v>3352</v>
      </c>
      <c r="G80" s="9">
        <v>49656</v>
      </c>
    </row>
    <row r="81" spans="4:7" x14ac:dyDescent="0.35">
      <c r="D81">
        <v>1950</v>
      </c>
      <c r="E81" t="s">
        <v>560</v>
      </c>
      <c r="F81" t="s">
        <v>3352</v>
      </c>
      <c r="G81" s="9">
        <v>49668</v>
      </c>
    </row>
    <row r="82" spans="4:7" x14ac:dyDescent="0.35">
      <c r="D82">
        <v>1950</v>
      </c>
      <c r="E82" t="s">
        <v>560</v>
      </c>
      <c r="F82" t="s">
        <v>3352</v>
      </c>
      <c r="G82" s="9">
        <v>49677</v>
      </c>
    </row>
    <row r="83" spans="4:7" x14ac:dyDescent="0.35">
      <c r="D83">
        <v>1950</v>
      </c>
      <c r="E83" t="s">
        <v>560</v>
      </c>
      <c r="F83" t="s">
        <v>3352</v>
      </c>
      <c r="G83" s="9">
        <v>52046</v>
      </c>
    </row>
    <row r="84" spans="4:7" x14ac:dyDescent="0.35">
      <c r="D84">
        <v>1950</v>
      </c>
      <c r="E84" t="s">
        <v>560</v>
      </c>
      <c r="F84" t="s">
        <v>3352</v>
      </c>
      <c r="G84" s="9">
        <v>52051</v>
      </c>
    </row>
    <row r="85" spans="4:7" x14ac:dyDescent="0.35">
      <c r="D85">
        <v>1950</v>
      </c>
      <c r="E85" t="s">
        <v>560</v>
      </c>
      <c r="F85" t="s">
        <v>3352</v>
      </c>
      <c r="G85" s="9">
        <v>52409</v>
      </c>
    </row>
    <row r="86" spans="4:7" x14ac:dyDescent="0.35">
      <c r="D86">
        <v>1950</v>
      </c>
      <c r="E86" t="s">
        <v>560</v>
      </c>
      <c r="F86" t="s">
        <v>3352</v>
      </c>
      <c r="G86" s="9">
        <v>52421</v>
      </c>
    </row>
    <row r="87" spans="4:7" x14ac:dyDescent="0.35">
      <c r="D87">
        <v>1950</v>
      </c>
      <c r="E87" t="s">
        <v>560</v>
      </c>
      <c r="F87" t="s">
        <v>3352</v>
      </c>
      <c r="G87" s="9">
        <v>52445</v>
      </c>
    </row>
    <row r="88" spans="4:7" x14ac:dyDescent="0.35">
      <c r="D88">
        <v>1950</v>
      </c>
      <c r="E88" t="s">
        <v>560</v>
      </c>
      <c r="F88" t="s">
        <v>3352</v>
      </c>
      <c r="G88" s="9">
        <v>52456</v>
      </c>
    </row>
    <row r="89" spans="4:7" x14ac:dyDescent="0.35">
      <c r="D89">
        <v>1950</v>
      </c>
      <c r="E89" t="s">
        <v>560</v>
      </c>
      <c r="F89" t="s">
        <v>3352</v>
      </c>
      <c r="G89" s="9">
        <v>53640</v>
      </c>
    </row>
    <row r="90" spans="4:7" x14ac:dyDescent="0.35">
      <c r="D90">
        <v>1950</v>
      </c>
      <c r="E90" t="s">
        <v>560</v>
      </c>
      <c r="F90" t="s">
        <v>3352</v>
      </c>
      <c r="G90" s="9">
        <v>53643</v>
      </c>
    </row>
    <row r="91" spans="4:7" x14ac:dyDescent="0.35">
      <c r="D91">
        <v>1950</v>
      </c>
      <c r="E91" t="s">
        <v>560</v>
      </c>
      <c r="F91" t="s">
        <v>3352</v>
      </c>
      <c r="G91" s="9">
        <v>55044</v>
      </c>
    </row>
    <row r="92" spans="4:7" x14ac:dyDescent="0.35">
      <c r="D92">
        <v>1950</v>
      </c>
      <c r="E92" t="s">
        <v>560</v>
      </c>
      <c r="F92" t="s">
        <v>3352</v>
      </c>
      <c r="G92" s="9">
        <v>55074</v>
      </c>
    </row>
    <row r="93" spans="4:7" x14ac:dyDescent="0.35">
      <c r="D93">
        <v>1950</v>
      </c>
      <c r="E93" t="s">
        <v>327</v>
      </c>
      <c r="F93" t="s">
        <v>3353</v>
      </c>
      <c r="G93" s="9">
        <v>51364</v>
      </c>
    </row>
    <row r="94" spans="4:7" x14ac:dyDescent="0.35">
      <c r="D94">
        <v>1950</v>
      </c>
      <c r="E94" t="s">
        <v>327</v>
      </c>
      <c r="F94" t="s">
        <v>3353</v>
      </c>
      <c r="G94" s="9">
        <v>51376</v>
      </c>
    </row>
    <row r="95" spans="4:7" x14ac:dyDescent="0.35">
      <c r="D95">
        <v>1950</v>
      </c>
      <c r="E95" t="s">
        <v>327</v>
      </c>
      <c r="F95" t="s">
        <v>3353</v>
      </c>
      <c r="G95" s="9">
        <v>53752</v>
      </c>
    </row>
    <row r="96" spans="4:7" x14ac:dyDescent="0.35">
      <c r="D96">
        <v>1950</v>
      </c>
      <c r="E96" t="s">
        <v>327</v>
      </c>
      <c r="F96" t="s">
        <v>3352</v>
      </c>
      <c r="G96" s="9">
        <v>45390</v>
      </c>
    </row>
    <row r="97" spans="4:7" x14ac:dyDescent="0.35">
      <c r="D97">
        <v>1950</v>
      </c>
      <c r="E97" t="s">
        <v>327</v>
      </c>
      <c r="F97" t="s">
        <v>3352</v>
      </c>
      <c r="G97" s="9">
        <v>48524</v>
      </c>
    </row>
    <row r="98" spans="4:7" x14ac:dyDescent="0.35">
      <c r="D98">
        <v>1950</v>
      </c>
      <c r="E98" t="s">
        <v>327</v>
      </c>
      <c r="F98" t="s">
        <v>3352</v>
      </c>
      <c r="G98" s="9">
        <v>48769</v>
      </c>
    </row>
    <row r="99" spans="4:7" x14ac:dyDescent="0.35">
      <c r="D99">
        <v>1950</v>
      </c>
      <c r="E99" t="s">
        <v>327</v>
      </c>
      <c r="F99" t="s">
        <v>3352</v>
      </c>
      <c r="G99" s="9">
        <v>48805</v>
      </c>
    </row>
    <row r="100" spans="4:7" x14ac:dyDescent="0.35">
      <c r="D100">
        <v>1950</v>
      </c>
      <c r="E100" t="s">
        <v>327</v>
      </c>
      <c r="F100" t="s">
        <v>3352</v>
      </c>
      <c r="G100" s="9">
        <v>51341</v>
      </c>
    </row>
    <row r="101" spans="4:7" x14ac:dyDescent="0.35">
      <c r="D101">
        <v>1950</v>
      </c>
      <c r="E101" t="s">
        <v>327</v>
      </c>
      <c r="F101" t="s">
        <v>3352</v>
      </c>
      <c r="G101" s="9">
        <v>51347</v>
      </c>
    </row>
    <row r="102" spans="4:7" x14ac:dyDescent="0.35">
      <c r="D102">
        <v>1950</v>
      </c>
      <c r="E102" t="s">
        <v>327</v>
      </c>
      <c r="F102" t="s">
        <v>3352</v>
      </c>
      <c r="G102" s="9">
        <v>53453</v>
      </c>
    </row>
    <row r="103" spans="4:7" x14ac:dyDescent="0.35">
      <c r="D103">
        <v>1950</v>
      </c>
      <c r="E103" t="s">
        <v>327</v>
      </c>
      <c r="F103" t="s">
        <v>3352</v>
      </c>
      <c r="G103" s="9">
        <v>53456</v>
      </c>
    </row>
    <row r="104" spans="4:7" x14ac:dyDescent="0.35">
      <c r="D104">
        <v>1950</v>
      </c>
      <c r="E104" t="s">
        <v>327</v>
      </c>
      <c r="F104" t="s">
        <v>3352</v>
      </c>
      <c r="G104" s="9">
        <v>53464</v>
      </c>
    </row>
    <row r="105" spans="4:7" x14ac:dyDescent="0.35">
      <c r="D105">
        <v>1950</v>
      </c>
      <c r="E105" t="s">
        <v>327</v>
      </c>
      <c r="F105" t="s">
        <v>3352</v>
      </c>
      <c r="G105" s="9">
        <v>53473</v>
      </c>
    </row>
    <row r="106" spans="4:7" x14ac:dyDescent="0.35">
      <c r="D106">
        <v>1950</v>
      </c>
      <c r="E106" t="s">
        <v>327</v>
      </c>
      <c r="F106" t="s">
        <v>3352</v>
      </c>
      <c r="G106" s="9">
        <v>54696</v>
      </c>
    </row>
    <row r="107" spans="4:7" x14ac:dyDescent="0.35">
      <c r="D107">
        <v>1950</v>
      </c>
      <c r="E107" t="s">
        <v>327</v>
      </c>
      <c r="F107" t="s">
        <v>3352</v>
      </c>
      <c r="G107" s="9">
        <v>54729</v>
      </c>
    </row>
    <row r="108" spans="4:7" x14ac:dyDescent="0.35">
      <c r="D108">
        <v>1950</v>
      </c>
      <c r="E108" t="s">
        <v>327</v>
      </c>
      <c r="F108" t="s">
        <v>3352</v>
      </c>
      <c r="G108" s="9">
        <v>55428</v>
      </c>
    </row>
    <row r="109" spans="4:7" x14ac:dyDescent="0.35">
      <c r="D109">
        <v>1950</v>
      </c>
      <c r="E109" t="s">
        <v>327</v>
      </c>
      <c r="F109" t="s">
        <v>3352</v>
      </c>
      <c r="G109" s="9">
        <v>55895</v>
      </c>
    </row>
    <row r="110" spans="4:7" x14ac:dyDescent="0.35">
      <c r="D110">
        <v>1950</v>
      </c>
      <c r="E110" t="s">
        <v>327</v>
      </c>
      <c r="F110" t="s">
        <v>3352</v>
      </c>
      <c r="G110" s="9">
        <v>55939</v>
      </c>
    </row>
    <row r="111" spans="4:7" x14ac:dyDescent="0.35">
      <c r="D111">
        <v>1950</v>
      </c>
      <c r="E111" t="s">
        <v>500</v>
      </c>
      <c r="F111" t="s">
        <v>3353</v>
      </c>
      <c r="G111" s="9">
        <v>48341</v>
      </c>
    </row>
    <row r="112" spans="4:7" x14ac:dyDescent="0.35">
      <c r="D112">
        <v>1950</v>
      </c>
      <c r="E112" t="s">
        <v>500</v>
      </c>
      <c r="F112" t="s">
        <v>3353</v>
      </c>
      <c r="G112" s="9">
        <v>48348</v>
      </c>
    </row>
    <row r="113" spans="4:7" x14ac:dyDescent="0.35">
      <c r="D113">
        <v>1950</v>
      </c>
      <c r="E113" t="s">
        <v>500</v>
      </c>
      <c r="F113" t="s">
        <v>3353</v>
      </c>
      <c r="G113" s="9">
        <v>48867</v>
      </c>
    </row>
    <row r="114" spans="4:7" x14ac:dyDescent="0.35">
      <c r="D114">
        <v>1950</v>
      </c>
      <c r="E114" t="s">
        <v>500</v>
      </c>
      <c r="F114" t="s">
        <v>3353</v>
      </c>
      <c r="G114" s="9">
        <v>51390</v>
      </c>
    </row>
    <row r="115" spans="4:7" x14ac:dyDescent="0.35">
      <c r="D115">
        <v>1950</v>
      </c>
      <c r="E115" t="s">
        <v>500</v>
      </c>
      <c r="F115" t="s">
        <v>3353</v>
      </c>
      <c r="G115" s="9">
        <v>52179</v>
      </c>
    </row>
    <row r="116" spans="4:7" x14ac:dyDescent="0.35">
      <c r="D116">
        <v>1950</v>
      </c>
      <c r="E116" t="s">
        <v>500</v>
      </c>
      <c r="F116" t="s">
        <v>3353</v>
      </c>
      <c r="G116" s="9">
        <v>52510</v>
      </c>
    </row>
    <row r="117" spans="4:7" x14ac:dyDescent="0.35">
      <c r="D117">
        <v>1950</v>
      </c>
      <c r="E117" t="s">
        <v>500</v>
      </c>
      <c r="F117" t="s">
        <v>3353</v>
      </c>
      <c r="G117" s="9">
        <v>52543</v>
      </c>
    </row>
    <row r="118" spans="4:7" x14ac:dyDescent="0.35">
      <c r="D118">
        <v>1950</v>
      </c>
      <c r="E118" t="s">
        <v>500</v>
      </c>
      <c r="F118" t="s">
        <v>3353</v>
      </c>
      <c r="G118" s="9">
        <v>54276</v>
      </c>
    </row>
    <row r="119" spans="4:7" x14ac:dyDescent="0.35">
      <c r="D119">
        <v>1950</v>
      </c>
      <c r="E119" t="s">
        <v>500</v>
      </c>
      <c r="F119" t="s">
        <v>3352</v>
      </c>
      <c r="G119" s="9">
        <v>45957</v>
      </c>
    </row>
    <row r="120" spans="4:7" x14ac:dyDescent="0.35">
      <c r="D120">
        <v>1950</v>
      </c>
      <c r="E120" t="s">
        <v>500</v>
      </c>
      <c r="F120" t="s">
        <v>3352</v>
      </c>
      <c r="G120" s="9">
        <v>46251</v>
      </c>
    </row>
    <row r="121" spans="4:7" x14ac:dyDescent="0.35">
      <c r="D121">
        <v>1950</v>
      </c>
      <c r="E121" t="s">
        <v>500</v>
      </c>
      <c r="F121" t="s">
        <v>3352</v>
      </c>
      <c r="G121" s="9">
        <v>48547</v>
      </c>
    </row>
    <row r="122" spans="4:7" x14ac:dyDescent="0.35">
      <c r="D122">
        <v>1950</v>
      </c>
      <c r="E122" t="s">
        <v>500</v>
      </c>
      <c r="F122" t="s">
        <v>3352</v>
      </c>
      <c r="G122" s="9">
        <v>48551</v>
      </c>
    </row>
    <row r="123" spans="4:7" x14ac:dyDescent="0.35">
      <c r="D123">
        <v>1950</v>
      </c>
      <c r="E123" t="s">
        <v>500</v>
      </c>
      <c r="F123" t="s">
        <v>3352</v>
      </c>
      <c r="G123" s="9">
        <v>48567</v>
      </c>
    </row>
    <row r="124" spans="4:7" x14ac:dyDescent="0.35">
      <c r="D124">
        <v>1950</v>
      </c>
      <c r="E124" t="s">
        <v>500</v>
      </c>
      <c r="F124" t="s">
        <v>3352</v>
      </c>
      <c r="G124" s="9">
        <v>48852</v>
      </c>
    </row>
    <row r="125" spans="4:7" x14ac:dyDescent="0.35">
      <c r="D125">
        <v>1950</v>
      </c>
      <c r="E125" t="s">
        <v>500</v>
      </c>
      <c r="F125" t="s">
        <v>3352</v>
      </c>
      <c r="G125" s="9">
        <v>49801</v>
      </c>
    </row>
    <row r="126" spans="4:7" x14ac:dyDescent="0.35">
      <c r="D126">
        <v>1950</v>
      </c>
      <c r="E126" t="s">
        <v>500</v>
      </c>
      <c r="F126" t="s">
        <v>3352</v>
      </c>
      <c r="G126" s="9">
        <v>53491</v>
      </c>
    </row>
    <row r="127" spans="4:7" x14ac:dyDescent="0.35">
      <c r="D127">
        <v>1950</v>
      </c>
      <c r="E127" t="s">
        <v>500</v>
      </c>
      <c r="F127" t="s">
        <v>3352</v>
      </c>
      <c r="G127" s="9">
        <v>53514</v>
      </c>
    </row>
    <row r="128" spans="4:7" x14ac:dyDescent="0.35">
      <c r="D128">
        <v>1950</v>
      </c>
      <c r="E128" t="s">
        <v>500</v>
      </c>
      <c r="F128" t="s">
        <v>3352</v>
      </c>
      <c r="G128" s="9">
        <v>54788</v>
      </c>
    </row>
    <row r="129" spans="4:7" x14ac:dyDescent="0.35">
      <c r="D129">
        <v>1950</v>
      </c>
      <c r="E129" t="s">
        <v>500</v>
      </c>
      <c r="F129" t="s">
        <v>3352</v>
      </c>
      <c r="G129" s="9">
        <v>54794</v>
      </c>
    </row>
    <row r="130" spans="4:7" x14ac:dyDescent="0.35">
      <c r="D130">
        <v>1950</v>
      </c>
      <c r="E130" t="s">
        <v>500</v>
      </c>
      <c r="F130" t="s">
        <v>3352</v>
      </c>
      <c r="G130" s="9">
        <v>54802</v>
      </c>
    </row>
    <row r="131" spans="4:7" x14ac:dyDescent="0.35">
      <c r="D131">
        <v>1950</v>
      </c>
      <c r="E131" t="s">
        <v>500</v>
      </c>
      <c r="F131" t="s">
        <v>3352</v>
      </c>
      <c r="G131" s="9">
        <v>55984</v>
      </c>
    </row>
    <row r="132" spans="4:7" x14ac:dyDescent="0.35">
      <c r="D132">
        <v>1950</v>
      </c>
      <c r="E132" t="s">
        <v>221</v>
      </c>
      <c r="F132" t="s">
        <v>3353</v>
      </c>
      <c r="G132" s="9">
        <v>46696</v>
      </c>
    </row>
    <row r="133" spans="4:7" x14ac:dyDescent="0.35">
      <c r="D133">
        <v>1950</v>
      </c>
      <c r="E133" t="s">
        <v>221</v>
      </c>
      <c r="F133" t="s">
        <v>3353</v>
      </c>
      <c r="G133" s="9">
        <v>46799</v>
      </c>
    </row>
    <row r="134" spans="4:7" x14ac:dyDescent="0.35">
      <c r="D134">
        <v>1950</v>
      </c>
      <c r="E134" t="s">
        <v>221</v>
      </c>
      <c r="F134" t="s">
        <v>3353</v>
      </c>
      <c r="G134" s="9">
        <v>47872</v>
      </c>
    </row>
    <row r="135" spans="4:7" x14ac:dyDescent="0.35">
      <c r="D135">
        <v>1950</v>
      </c>
      <c r="E135" t="s">
        <v>221</v>
      </c>
      <c r="F135" t="s">
        <v>3353</v>
      </c>
      <c r="G135" s="9">
        <v>47882</v>
      </c>
    </row>
    <row r="136" spans="4:7" x14ac:dyDescent="0.35">
      <c r="D136">
        <v>1950</v>
      </c>
      <c r="E136" t="s">
        <v>221</v>
      </c>
      <c r="F136" t="s">
        <v>3353</v>
      </c>
      <c r="G136" s="9">
        <v>47918</v>
      </c>
    </row>
    <row r="137" spans="4:7" x14ac:dyDescent="0.35">
      <c r="D137">
        <v>1950</v>
      </c>
      <c r="E137" t="s">
        <v>221</v>
      </c>
      <c r="F137" t="s">
        <v>3353</v>
      </c>
      <c r="G137" s="9">
        <v>47934</v>
      </c>
    </row>
    <row r="138" spans="4:7" x14ac:dyDescent="0.35">
      <c r="D138">
        <v>1950</v>
      </c>
      <c r="E138" t="s">
        <v>221</v>
      </c>
      <c r="F138" t="s">
        <v>3353</v>
      </c>
      <c r="G138" s="9">
        <v>47962</v>
      </c>
    </row>
    <row r="139" spans="4:7" x14ac:dyDescent="0.35">
      <c r="D139">
        <v>1950</v>
      </c>
      <c r="E139" t="s">
        <v>221</v>
      </c>
      <c r="F139" t="s">
        <v>3353</v>
      </c>
      <c r="G139" s="9">
        <v>48913</v>
      </c>
    </row>
    <row r="140" spans="4:7" x14ac:dyDescent="0.35">
      <c r="D140">
        <v>1950</v>
      </c>
      <c r="E140" t="s">
        <v>221</v>
      </c>
      <c r="F140" t="s">
        <v>3353</v>
      </c>
      <c r="G140" s="9">
        <v>52462</v>
      </c>
    </row>
    <row r="141" spans="4:7" x14ac:dyDescent="0.35">
      <c r="D141">
        <v>1950</v>
      </c>
      <c r="E141" t="s">
        <v>221</v>
      </c>
      <c r="F141" t="s">
        <v>3353</v>
      </c>
      <c r="G141" s="9">
        <v>53832</v>
      </c>
    </row>
    <row r="142" spans="4:7" x14ac:dyDescent="0.35">
      <c r="D142">
        <v>1950</v>
      </c>
      <c r="E142" t="s">
        <v>221</v>
      </c>
      <c r="F142" t="s">
        <v>3353</v>
      </c>
      <c r="G142" s="9">
        <v>53842</v>
      </c>
    </row>
    <row r="143" spans="4:7" x14ac:dyDescent="0.35">
      <c r="D143">
        <v>1950</v>
      </c>
      <c r="E143" t="s">
        <v>221</v>
      </c>
      <c r="F143" t="s">
        <v>3352</v>
      </c>
      <c r="G143" s="9">
        <v>45345</v>
      </c>
    </row>
    <row r="144" spans="4:7" x14ac:dyDescent="0.35">
      <c r="D144">
        <v>1950</v>
      </c>
      <c r="E144" t="s">
        <v>221</v>
      </c>
      <c r="F144" t="s">
        <v>3352</v>
      </c>
      <c r="G144" s="9">
        <v>45382</v>
      </c>
    </row>
    <row r="145" spans="4:7" x14ac:dyDescent="0.35">
      <c r="D145">
        <v>1950</v>
      </c>
      <c r="E145" t="s">
        <v>221</v>
      </c>
      <c r="F145" t="s">
        <v>3352</v>
      </c>
      <c r="G145" s="9">
        <v>48744</v>
      </c>
    </row>
    <row r="146" spans="4:7" x14ac:dyDescent="0.35">
      <c r="D146">
        <v>1950</v>
      </c>
      <c r="E146" t="s">
        <v>221</v>
      </c>
      <c r="F146" t="s">
        <v>3352</v>
      </c>
      <c r="G146" s="9">
        <v>48758</v>
      </c>
    </row>
    <row r="147" spans="4:7" x14ac:dyDescent="0.35">
      <c r="D147">
        <v>1950</v>
      </c>
      <c r="E147" t="s">
        <v>221</v>
      </c>
      <c r="F147" t="s">
        <v>3352</v>
      </c>
      <c r="G147" s="9">
        <v>48765</v>
      </c>
    </row>
    <row r="148" spans="4:7" x14ac:dyDescent="0.35">
      <c r="D148">
        <v>1950</v>
      </c>
      <c r="E148" t="s">
        <v>221</v>
      </c>
      <c r="F148" t="s">
        <v>3352</v>
      </c>
      <c r="G148" s="9">
        <v>49737</v>
      </c>
    </row>
    <row r="149" spans="4:7" x14ac:dyDescent="0.35">
      <c r="D149">
        <v>1950</v>
      </c>
      <c r="E149" t="s">
        <v>221</v>
      </c>
      <c r="F149" t="s">
        <v>3352</v>
      </c>
      <c r="G149" s="9">
        <v>49759</v>
      </c>
    </row>
    <row r="150" spans="4:7" x14ac:dyDescent="0.35">
      <c r="D150">
        <v>1950</v>
      </c>
      <c r="E150" t="s">
        <v>221</v>
      </c>
      <c r="F150" t="s">
        <v>3352</v>
      </c>
      <c r="G150" s="9">
        <v>49767</v>
      </c>
    </row>
    <row r="151" spans="4:7" x14ac:dyDescent="0.35">
      <c r="D151">
        <v>1950</v>
      </c>
      <c r="E151" t="s">
        <v>221</v>
      </c>
      <c r="F151" t="s">
        <v>3352</v>
      </c>
      <c r="G151" s="9">
        <v>50772</v>
      </c>
    </row>
    <row r="152" spans="4:7" x14ac:dyDescent="0.35">
      <c r="D152">
        <v>1950</v>
      </c>
      <c r="E152" t="s">
        <v>221</v>
      </c>
      <c r="F152" t="s">
        <v>3352</v>
      </c>
      <c r="G152" s="9">
        <v>52000</v>
      </c>
    </row>
    <row r="153" spans="4:7" x14ac:dyDescent="0.35">
      <c r="D153">
        <v>1950</v>
      </c>
      <c r="E153" t="s">
        <v>221</v>
      </c>
      <c r="F153" t="s">
        <v>3352</v>
      </c>
      <c r="G153" s="9">
        <v>52015</v>
      </c>
    </row>
    <row r="154" spans="4:7" x14ac:dyDescent="0.35">
      <c r="D154">
        <v>1950</v>
      </c>
      <c r="E154" t="s">
        <v>221</v>
      </c>
      <c r="F154" t="s">
        <v>3352</v>
      </c>
      <c r="G154" s="9">
        <v>52037</v>
      </c>
    </row>
    <row r="155" spans="4:7" x14ac:dyDescent="0.35">
      <c r="D155">
        <v>1950</v>
      </c>
      <c r="E155" t="s">
        <v>221</v>
      </c>
      <c r="F155" t="s">
        <v>3352</v>
      </c>
      <c r="G155" s="9">
        <v>52315</v>
      </c>
    </row>
    <row r="156" spans="4:7" x14ac:dyDescent="0.35">
      <c r="D156">
        <v>1950</v>
      </c>
      <c r="E156" t="s">
        <v>221</v>
      </c>
      <c r="F156" t="s">
        <v>3352</v>
      </c>
      <c r="G156" s="9">
        <v>53591</v>
      </c>
    </row>
    <row r="157" spans="4:7" x14ac:dyDescent="0.35">
      <c r="D157">
        <v>1950</v>
      </c>
      <c r="E157" t="s">
        <v>221</v>
      </c>
      <c r="F157" t="s">
        <v>3352</v>
      </c>
      <c r="G157" s="9">
        <v>53614</v>
      </c>
    </row>
    <row r="158" spans="4:7" x14ac:dyDescent="0.35">
      <c r="D158">
        <v>1950</v>
      </c>
      <c r="E158" t="s">
        <v>221</v>
      </c>
      <c r="F158" t="s">
        <v>3352</v>
      </c>
      <c r="G158" s="9">
        <v>54970</v>
      </c>
    </row>
    <row r="159" spans="4:7" x14ac:dyDescent="0.35">
      <c r="D159">
        <v>1950</v>
      </c>
      <c r="E159" t="s">
        <v>314</v>
      </c>
      <c r="F159" t="s">
        <v>3353</v>
      </c>
      <c r="G159" s="9">
        <v>45821</v>
      </c>
    </row>
    <row r="160" spans="4:7" x14ac:dyDescent="0.35">
      <c r="D160">
        <v>1950</v>
      </c>
      <c r="E160" t="s">
        <v>314</v>
      </c>
      <c r="F160" t="s">
        <v>3353</v>
      </c>
      <c r="G160" s="9">
        <v>45843</v>
      </c>
    </row>
    <row r="161" spans="4:14" x14ac:dyDescent="0.35">
      <c r="D161">
        <v>1950</v>
      </c>
      <c r="E161" t="s">
        <v>314</v>
      </c>
      <c r="F161" t="s">
        <v>3353</v>
      </c>
      <c r="G161" s="9">
        <v>45845</v>
      </c>
    </row>
    <row r="162" spans="4:14" x14ac:dyDescent="0.35">
      <c r="G162" s="9"/>
    </row>
    <row r="163" spans="4:14" x14ac:dyDescent="0.35">
      <c r="G163" s="9"/>
    </row>
    <row r="164" spans="4:14" x14ac:dyDescent="0.35">
      <c r="G164" s="9"/>
      <c r="N164">
        <f>60/161</f>
        <v>0.37267080745341613</v>
      </c>
    </row>
    <row r="165" spans="4:14" x14ac:dyDescent="0.35">
      <c r="G165" s="9"/>
    </row>
    <row r="166" spans="4:14" x14ac:dyDescent="0.35">
      <c r="G166" s="9"/>
      <c r="N166">
        <f>101/161</f>
        <v>0.62732919254658381</v>
      </c>
    </row>
    <row r="167" spans="4:14" x14ac:dyDescent="0.35">
      <c r="G167" s="9"/>
    </row>
    <row r="168" spans="4:14" x14ac:dyDescent="0.35">
      <c r="G168" s="9"/>
      <c r="J168">
        <f>11000*0.667</f>
        <v>7337</v>
      </c>
    </row>
    <row r="169" spans="4:14" x14ac:dyDescent="0.35">
      <c r="G169" s="9"/>
    </row>
    <row r="170" spans="4:14" x14ac:dyDescent="0.35">
      <c r="G170" s="9"/>
      <c r="J170">
        <f>161/7337</f>
        <v>2.1943573667711599E-2</v>
      </c>
    </row>
    <row r="171" spans="4:14" x14ac:dyDescent="0.35">
      <c r="G171" s="9"/>
    </row>
    <row r="172" spans="4:14" x14ac:dyDescent="0.35">
      <c r="G172" s="9"/>
    </row>
    <row r="173" spans="4:14" x14ac:dyDescent="0.35">
      <c r="G173" s="9"/>
    </row>
    <row r="174" spans="4:14" x14ac:dyDescent="0.35">
      <c r="G174" s="9"/>
    </row>
    <row r="175" spans="4:14" x14ac:dyDescent="0.35">
      <c r="G175" s="9"/>
    </row>
    <row r="176" spans="4:14" x14ac:dyDescent="0.35">
      <c r="G176" s="9"/>
    </row>
    <row r="177" spans="7:7" x14ac:dyDescent="0.35">
      <c r="G177" s="9"/>
    </row>
    <row r="178" spans="7:7" x14ac:dyDescent="0.35">
      <c r="G178" s="9"/>
    </row>
    <row r="179" spans="7:7" x14ac:dyDescent="0.35">
      <c r="G179" s="9"/>
    </row>
    <row r="180" spans="7:7" x14ac:dyDescent="0.35">
      <c r="G180" s="9"/>
    </row>
    <row r="181" spans="7:7" x14ac:dyDescent="0.35">
      <c r="G181" s="9"/>
    </row>
    <row r="182" spans="7:7" x14ac:dyDescent="0.35">
      <c r="G182" s="9"/>
    </row>
    <row r="183" spans="7:7" x14ac:dyDescent="0.35">
      <c r="G183" s="9"/>
    </row>
    <row r="184" spans="7:7" x14ac:dyDescent="0.35">
      <c r="G184" s="9"/>
    </row>
    <row r="185" spans="7:7" x14ac:dyDescent="0.35">
      <c r="G185" s="9"/>
    </row>
    <row r="186" spans="7:7" x14ac:dyDescent="0.35">
      <c r="G186" s="9"/>
    </row>
    <row r="187" spans="7:7" x14ac:dyDescent="0.35">
      <c r="G187" s="9"/>
    </row>
    <row r="188" spans="7:7" x14ac:dyDescent="0.35">
      <c r="G188" s="9"/>
    </row>
    <row r="189" spans="7:7" x14ac:dyDescent="0.35">
      <c r="G189" s="9"/>
    </row>
    <row r="190" spans="7:7" x14ac:dyDescent="0.35">
      <c r="G190" s="9"/>
    </row>
    <row r="191" spans="7:7" x14ac:dyDescent="0.35">
      <c r="G191" s="9"/>
    </row>
    <row r="192" spans="7:7" x14ac:dyDescent="0.35">
      <c r="G192" s="9"/>
    </row>
    <row r="193" spans="5:7" x14ac:dyDescent="0.35">
      <c r="G193" s="9"/>
    </row>
    <row r="194" spans="5:7" x14ac:dyDescent="0.35">
      <c r="G194" s="9"/>
    </row>
    <row r="195" spans="5:7" x14ac:dyDescent="0.35">
      <c r="E195" s="15"/>
      <c r="G195" s="9"/>
    </row>
    <row r="196" spans="5:7" x14ac:dyDescent="0.35">
      <c r="G196" s="9"/>
    </row>
    <row r="197" spans="5:7" x14ac:dyDescent="0.35">
      <c r="G197" s="9"/>
    </row>
    <row r="198" spans="5:7" x14ac:dyDescent="0.35">
      <c r="G198" s="9"/>
    </row>
    <row r="199" spans="5:7" x14ac:dyDescent="0.35">
      <c r="G199" s="9"/>
    </row>
    <row r="200" spans="5:7" x14ac:dyDescent="0.35">
      <c r="G200" s="9"/>
    </row>
    <row r="201" spans="5:7" x14ac:dyDescent="0.35">
      <c r="G201" s="9"/>
    </row>
    <row r="202" spans="5:7" x14ac:dyDescent="0.35">
      <c r="G202" s="9"/>
    </row>
    <row r="203" spans="5:7" x14ac:dyDescent="0.35">
      <c r="G203" s="9"/>
    </row>
    <row r="204" spans="5:7" x14ac:dyDescent="0.35">
      <c r="G204" s="9"/>
    </row>
    <row r="205" spans="5:7" x14ac:dyDescent="0.35">
      <c r="G205" s="9"/>
    </row>
  </sheetData>
  <sortState xmlns:xlrd2="http://schemas.microsoft.com/office/spreadsheetml/2017/richdata2" ref="D2:G161">
    <sortCondition ref="E2:E16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B03B-C18A-4310-B861-263A0BE41722}">
  <sheetPr codeName="Sheet11"/>
  <dimension ref="D1:R212"/>
  <sheetViews>
    <sheetView topLeftCell="A64" workbookViewId="0">
      <selection activeCell="R79" sqref="R79"/>
    </sheetView>
  </sheetViews>
  <sheetFormatPr defaultRowHeight="14.5" x14ac:dyDescent="0.35"/>
  <sheetData>
    <row r="1" spans="4:15" x14ac:dyDescent="0.35">
      <c r="J1">
        <v>211</v>
      </c>
      <c r="K1" t="s">
        <v>3151</v>
      </c>
    </row>
    <row r="2" spans="4:15" x14ac:dyDescent="0.35">
      <c r="D2">
        <v>1951</v>
      </c>
      <c r="E2" t="s">
        <v>15</v>
      </c>
      <c r="F2" t="s">
        <v>3353</v>
      </c>
      <c r="G2" s="9">
        <v>56512</v>
      </c>
      <c r="J2">
        <v>15000</v>
      </c>
    </row>
    <row r="3" spans="4:15" x14ac:dyDescent="0.35">
      <c r="D3">
        <v>1951</v>
      </c>
      <c r="E3" t="s">
        <v>15</v>
      </c>
      <c r="F3" t="s">
        <v>3353</v>
      </c>
      <c r="G3" s="9">
        <v>56537</v>
      </c>
    </row>
    <row r="4" spans="4:15" x14ac:dyDescent="0.35">
      <c r="D4">
        <v>1951</v>
      </c>
      <c r="E4" t="s">
        <v>15</v>
      </c>
      <c r="F4" t="s">
        <v>3353</v>
      </c>
      <c r="G4" s="9">
        <v>56548</v>
      </c>
      <c r="J4">
        <f>211/10000</f>
        <v>2.1100000000000001E-2</v>
      </c>
    </row>
    <row r="5" spans="4:15" x14ac:dyDescent="0.35">
      <c r="D5">
        <v>1951</v>
      </c>
      <c r="E5" t="s">
        <v>15</v>
      </c>
      <c r="F5" t="s">
        <v>3353</v>
      </c>
      <c r="G5" s="9">
        <v>56639</v>
      </c>
    </row>
    <row r="6" spans="4:15" x14ac:dyDescent="0.35">
      <c r="D6">
        <v>1951</v>
      </c>
      <c r="E6" t="s">
        <v>15</v>
      </c>
      <c r="F6" t="s">
        <v>3353</v>
      </c>
      <c r="G6" s="9">
        <v>57069</v>
      </c>
      <c r="O6">
        <f>74/211</f>
        <v>0.35071090047393366</v>
      </c>
    </row>
    <row r="7" spans="4:15" x14ac:dyDescent="0.35">
      <c r="D7">
        <v>1951</v>
      </c>
      <c r="E7" t="s">
        <v>15</v>
      </c>
      <c r="F7" t="s">
        <v>3353</v>
      </c>
      <c r="G7" s="9">
        <v>57118</v>
      </c>
      <c r="O7">
        <f>137/211</f>
        <v>0.64928909952606639</v>
      </c>
    </row>
    <row r="8" spans="4:15" x14ac:dyDescent="0.35">
      <c r="D8">
        <v>1951</v>
      </c>
      <c r="E8" s="15" t="s">
        <v>15</v>
      </c>
      <c r="F8" t="s">
        <v>3353</v>
      </c>
      <c r="G8" s="9">
        <v>57496</v>
      </c>
    </row>
    <row r="9" spans="4:15" x14ac:dyDescent="0.35">
      <c r="D9">
        <v>1951</v>
      </c>
      <c r="E9" t="s">
        <v>15</v>
      </c>
      <c r="F9" t="s">
        <v>3353</v>
      </c>
      <c r="G9" s="9">
        <v>59247</v>
      </c>
    </row>
    <row r="10" spans="4:15" x14ac:dyDescent="0.35">
      <c r="D10">
        <v>1951</v>
      </c>
      <c r="E10" t="s">
        <v>15</v>
      </c>
      <c r="F10" t="s">
        <v>3353</v>
      </c>
      <c r="G10" s="9">
        <v>59786</v>
      </c>
    </row>
    <row r="11" spans="4:15" x14ac:dyDescent="0.35">
      <c r="D11">
        <v>1951</v>
      </c>
      <c r="E11" t="s">
        <v>15</v>
      </c>
      <c r="F11" t="s">
        <v>3353</v>
      </c>
      <c r="G11" s="9">
        <v>60081</v>
      </c>
    </row>
    <row r="12" spans="4:15" x14ac:dyDescent="0.35">
      <c r="D12">
        <v>1951</v>
      </c>
      <c r="E12" t="s">
        <v>15</v>
      </c>
      <c r="F12" t="s">
        <v>3353</v>
      </c>
      <c r="G12" s="9">
        <v>62019</v>
      </c>
    </row>
    <row r="13" spans="4:15" x14ac:dyDescent="0.35">
      <c r="D13">
        <v>1951</v>
      </c>
      <c r="E13" t="s">
        <v>15</v>
      </c>
      <c r="F13" t="s">
        <v>3353</v>
      </c>
      <c r="G13" s="9">
        <v>62242</v>
      </c>
    </row>
    <row r="14" spans="4:15" x14ac:dyDescent="0.35">
      <c r="D14">
        <v>1951</v>
      </c>
      <c r="E14" t="s">
        <v>15</v>
      </c>
      <c r="F14" t="s">
        <v>3353</v>
      </c>
      <c r="G14" s="9">
        <v>62831</v>
      </c>
    </row>
    <row r="15" spans="4:15" x14ac:dyDescent="0.35">
      <c r="D15">
        <v>1951</v>
      </c>
      <c r="E15" t="s">
        <v>15</v>
      </c>
      <c r="F15" t="s">
        <v>3353</v>
      </c>
      <c r="G15" s="9">
        <v>62838</v>
      </c>
    </row>
    <row r="16" spans="4:15" x14ac:dyDescent="0.35">
      <c r="D16">
        <v>1951</v>
      </c>
      <c r="E16" t="s">
        <v>15</v>
      </c>
      <c r="F16" t="s">
        <v>3353</v>
      </c>
      <c r="G16" s="9">
        <v>63037</v>
      </c>
    </row>
    <row r="17" spans="4:7" x14ac:dyDescent="0.35">
      <c r="D17">
        <v>1951</v>
      </c>
      <c r="E17" t="s">
        <v>15</v>
      </c>
      <c r="F17" t="s">
        <v>3353</v>
      </c>
      <c r="G17" s="9">
        <v>63074</v>
      </c>
    </row>
    <row r="18" spans="4:7" x14ac:dyDescent="0.35">
      <c r="D18">
        <v>1951</v>
      </c>
      <c r="E18" t="s">
        <v>15</v>
      </c>
      <c r="F18" t="s">
        <v>3353</v>
      </c>
      <c r="G18" s="9">
        <v>63903</v>
      </c>
    </row>
    <row r="19" spans="4:7" x14ac:dyDescent="0.35">
      <c r="D19">
        <v>1951</v>
      </c>
      <c r="E19" t="s">
        <v>15</v>
      </c>
      <c r="F19" t="s">
        <v>3353</v>
      </c>
      <c r="G19" s="9">
        <v>64036</v>
      </c>
    </row>
    <row r="20" spans="4:7" x14ac:dyDescent="0.35">
      <c r="D20">
        <v>1951</v>
      </c>
      <c r="E20" t="s">
        <v>15</v>
      </c>
      <c r="F20" t="s">
        <v>3353</v>
      </c>
      <c r="G20" s="9">
        <v>64144</v>
      </c>
    </row>
    <row r="21" spans="4:7" x14ac:dyDescent="0.35">
      <c r="D21">
        <v>1951</v>
      </c>
      <c r="E21" t="s">
        <v>15</v>
      </c>
      <c r="F21" t="s">
        <v>3353</v>
      </c>
      <c r="G21" s="9">
        <v>65552</v>
      </c>
    </row>
    <row r="22" spans="4:7" x14ac:dyDescent="0.35">
      <c r="D22">
        <v>1951</v>
      </c>
      <c r="E22" t="s">
        <v>15</v>
      </c>
      <c r="F22" t="s">
        <v>3353</v>
      </c>
      <c r="G22" s="9">
        <v>65575</v>
      </c>
    </row>
    <row r="23" spans="4:7" x14ac:dyDescent="0.35">
      <c r="D23">
        <v>1951</v>
      </c>
      <c r="E23" t="s">
        <v>15</v>
      </c>
      <c r="F23" t="s">
        <v>3353</v>
      </c>
      <c r="G23" s="9">
        <v>65749</v>
      </c>
    </row>
    <row r="24" spans="4:7" x14ac:dyDescent="0.35">
      <c r="D24">
        <v>1951</v>
      </c>
      <c r="E24" t="s">
        <v>15</v>
      </c>
      <c r="F24" t="s">
        <v>3353</v>
      </c>
      <c r="G24" s="9">
        <v>67259</v>
      </c>
    </row>
    <row r="25" spans="4:7" x14ac:dyDescent="0.35">
      <c r="D25">
        <v>1951</v>
      </c>
      <c r="E25" t="s">
        <v>15</v>
      </c>
      <c r="F25" t="s">
        <v>3353</v>
      </c>
      <c r="G25" s="9">
        <v>67313</v>
      </c>
    </row>
    <row r="26" spans="4:7" x14ac:dyDescent="0.35">
      <c r="D26">
        <v>1951</v>
      </c>
      <c r="E26" t="s">
        <v>15</v>
      </c>
      <c r="F26" t="s">
        <v>3353</v>
      </c>
      <c r="G26" s="9">
        <v>67324</v>
      </c>
    </row>
    <row r="27" spans="4:7" x14ac:dyDescent="0.35">
      <c r="D27">
        <v>1951</v>
      </c>
      <c r="E27" t="s">
        <v>15</v>
      </c>
      <c r="F27" t="s">
        <v>3353</v>
      </c>
      <c r="G27" s="9">
        <v>67357</v>
      </c>
    </row>
    <row r="28" spans="4:7" x14ac:dyDescent="0.35">
      <c r="D28">
        <v>1951</v>
      </c>
      <c r="E28" t="s">
        <v>15</v>
      </c>
      <c r="F28" t="s">
        <v>3353</v>
      </c>
      <c r="G28" s="9">
        <v>67381</v>
      </c>
    </row>
    <row r="29" spans="4:7" x14ac:dyDescent="0.35">
      <c r="D29">
        <v>1951</v>
      </c>
      <c r="E29" t="s">
        <v>15</v>
      </c>
      <c r="F29" t="s">
        <v>3353</v>
      </c>
      <c r="G29" s="9">
        <v>67387</v>
      </c>
    </row>
    <row r="30" spans="4:7" x14ac:dyDescent="0.35">
      <c r="D30">
        <v>1951</v>
      </c>
      <c r="E30" t="s">
        <v>15</v>
      </c>
      <c r="F30" t="s">
        <v>3353</v>
      </c>
      <c r="G30" s="9">
        <v>67501</v>
      </c>
    </row>
    <row r="31" spans="4:7" x14ac:dyDescent="0.35">
      <c r="D31">
        <v>1951</v>
      </c>
      <c r="E31" t="s">
        <v>15</v>
      </c>
      <c r="F31" t="s">
        <v>3353</v>
      </c>
      <c r="G31" s="9">
        <v>68717</v>
      </c>
    </row>
    <row r="32" spans="4:7" x14ac:dyDescent="0.35">
      <c r="D32">
        <v>1951</v>
      </c>
      <c r="E32" t="s">
        <v>15</v>
      </c>
      <c r="F32" t="s">
        <v>3353</v>
      </c>
      <c r="G32" s="9">
        <v>68736</v>
      </c>
    </row>
    <row r="33" spans="4:7" x14ac:dyDescent="0.35">
      <c r="D33">
        <v>1951</v>
      </c>
      <c r="E33" t="s">
        <v>15</v>
      </c>
      <c r="F33" t="s">
        <v>3353</v>
      </c>
      <c r="G33" s="9">
        <v>69748</v>
      </c>
    </row>
    <row r="34" spans="4:7" x14ac:dyDescent="0.35">
      <c r="D34">
        <v>1951</v>
      </c>
      <c r="E34" t="s">
        <v>15</v>
      </c>
      <c r="F34" t="s">
        <v>3353</v>
      </c>
      <c r="G34" s="9">
        <v>70017</v>
      </c>
    </row>
    <row r="35" spans="4:7" x14ac:dyDescent="0.35">
      <c r="D35">
        <v>1951</v>
      </c>
      <c r="E35" t="s">
        <v>15</v>
      </c>
      <c r="F35" t="s">
        <v>3353</v>
      </c>
      <c r="G35" s="9">
        <v>70398</v>
      </c>
    </row>
    <row r="36" spans="4:7" x14ac:dyDescent="0.35">
      <c r="D36">
        <v>1951</v>
      </c>
      <c r="E36" t="s">
        <v>15</v>
      </c>
      <c r="F36" t="s">
        <v>3353</v>
      </c>
      <c r="G36" s="9">
        <v>70474</v>
      </c>
    </row>
    <row r="37" spans="4:7" x14ac:dyDescent="0.35">
      <c r="D37">
        <v>1951</v>
      </c>
      <c r="E37" t="s">
        <v>15</v>
      </c>
      <c r="F37" t="s">
        <v>3352</v>
      </c>
      <c r="G37" s="9">
        <v>56606</v>
      </c>
    </row>
    <row r="38" spans="4:7" x14ac:dyDescent="0.35">
      <c r="D38">
        <v>1951</v>
      </c>
      <c r="E38" t="s">
        <v>15</v>
      </c>
      <c r="F38" t="s">
        <v>3352</v>
      </c>
      <c r="G38" s="9">
        <v>56689</v>
      </c>
    </row>
    <row r="39" spans="4:7" x14ac:dyDescent="0.35">
      <c r="D39">
        <v>1951</v>
      </c>
      <c r="E39" t="s">
        <v>15</v>
      </c>
      <c r="F39" t="s">
        <v>3352</v>
      </c>
      <c r="G39" s="9">
        <v>56742</v>
      </c>
    </row>
    <row r="40" spans="4:7" x14ac:dyDescent="0.35">
      <c r="D40">
        <v>1951</v>
      </c>
      <c r="E40" t="s">
        <v>15</v>
      </c>
      <c r="F40" t="s">
        <v>3352</v>
      </c>
      <c r="G40" s="9">
        <v>56818</v>
      </c>
    </row>
    <row r="41" spans="4:7" x14ac:dyDescent="0.35">
      <c r="D41">
        <v>1951</v>
      </c>
      <c r="E41" t="s">
        <v>15</v>
      </c>
      <c r="F41" t="s">
        <v>3352</v>
      </c>
      <c r="G41" s="9">
        <v>56822</v>
      </c>
    </row>
    <row r="42" spans="4:7" x14ac:dyDescent="0.35">
      <c r="D42">
        <v>1951</v>
      </c>
      <c r="E42" t="s">
        <v>15</v>
      </c>
      <c r="F42" t="s">
        <v>3352</v>
      </c>
      <c r="G42" s="9">
        <v>56848</v>
      </c>
    </row>
    <row r="43" spans="4:7" x14ac:dyDescent="0.35">
      <c r="D43">
        <v>1951</v>
      </c>
      <c r="E43" t="s">
        <v>15</v>
      </c>
      <c r="F43" t="s">
        <v>3352</v>
      </c>
      <c r="G43" s="9">
        <v>56973</v>
      </c>
    </row>
    <row r="44" spans="4:7" x14ac:dyDescent="0.35">
      <c r="D44">
        <v>1951</v>
      </c>
      <c r="E44" t="s">
        <v>15</v>
      </c>
      <c r="F44" t="s">
        <v>3352</v>
      </c>
      <c r="G44" s="9">
        <v>57115</v>
      </c>
    </row>
    <row r="45" spans="4:7" x14ac:dyDescent="0.35">
      <c r="D45">
        <v>1951</v>
      </c>
      <c r="E45" t="s">
        <v>15</v>
      </c>
      <c r="F45" t="s">
        <v>3352</v>
      </c>
      <c r="G45" s="9">
        <v>58116</v>
      </c>
    </row>
    <row r="46" spans="4:7" x14ac:dyDescent="0.35">
      <c r="D46">
        <v>1951</v>
      </c>
      <c r="E46" t="s">
        <v>15</v>
      </c>
      <c r="F46" t="s">
        <v>3352</v>
      </c>
      <c r="G46" s="9">
        <v>60710</v>
      </c>
    </row>
    <row r="47" spans="4:7" x14ac:dyDescent="0.35">
      <c r="D47">
        <v>1951</v>
      </c>
      <c r="E47" t="s">
        <v>15</v>
      </c>
      <c r="F47" t="s">
        <v>3352</v>
      </c>
      <c r="G47" s="9">
        <v>60741</v>
      </c>
    </row>
    <row r="48" spans="4:7" x14ac:dyDescent="0.35">
      <c r="D48">
        <v>1951</v>
      </c>
      <c r="E48" t="s">
        <v>15</v>
      </c>
      <c r="F48" t="s">
        <v>3352</v>
      </c>
      <c r="G48" s="9">
        <v>60789</v>
      </c>
    </row>
    <row r="49" spans="4:7" x14ac:dyDescent="0.35">
      <c r="D49">
        <v>1951</v>
      </c>
      <c r="E49" t="s">
        <v>15</v>
      </c>
      <c r="F49" t="s">
        <v>3352</v>
      </c>
      <c r="G49" s="9">
        <v>61582</v>
      </c>
    </row>
    <row r="50" spans="4:7" x14ac:dyDescent="0.35">
      <c r="D50">
        <v>1951</v>
      </c>
      <c r="E50" t="s">
        <v>15</v>
      </c>
      <c r="F50" t="s">
        <v>3352</v>
      </c>
      <c r="G50" s="9">
        <v>62099</v>
      </c>
    </row>
    <row r="51" spans="4:7" x14ac:dyDescent="0.35">
      <c r="D51">
        <v>1951</v>
      </c>
      <c r="E51" t="s">
        <v>15</v>
      </c>
      <c r="F51" t="s">
        <v>3352</v>
      </c>
      <c r="G51" s="9">
        <v>62172</v>
      </c>
    </row>
    <row r="52" spans="4:7" x14ac:dyDescent="0.35">
      <c r="D52">
        <v>1951</v>
      </c>
      <c r="E52" t="s">
        <v>15</v>
      </c>
      <c r="F52" t="s">
        <v>3352</v>
      </c>
      <c r="G52" s="9">
        <v>63180</v>
      </c>
    </row>
    <row r="53" spans="4:7" x14ac:dyDescent="0.35">
      <c r="D53">
        <v>1951</v>
      </c>
      <c r="E53" t="s">
        <v>15</v>
      </c>
      <c r="F53" t="s">
        <v>3352</v>
      </c>
      <c r="G53" s="9">
        <v>63442</v>
      </c>
    </row>
    <row r="54" spans="4:7" x14ac:dyDescent="0.35">
      <c r="D54">
        <v>1951</v>
      </c>
      <c r="E54" t="s">
        <v>15</v>
      </c>
      <c r="F54" t="s">
        <v>3352</v>
      </c>
      <c r="G54" s="9">
        <v>64463</v>
      </c>
    </row>
    <row r="55" spans="4:7" x14ac:dyDescent="0.35">
      <c r="D55">
        <v>1951</v>
      </c>
      <c r="E55" t="s">
        <v>15</v>
      </c>
      <c r="F55" t="s">
        <v>3352</v>
      </c>
      <c r="G55" s="9">
        <v>64478</v>
      </c>
    </row>
    <row r="56" spans="4:7" x14ac:dyDescent="0.35">
      <c r="D56">
        <v>1951</v>
      </c>
      <c r="E56" t="s">
        <v>15</v>
      </c>
      <c r="F56" t="s">
        <v>3352</v>
      </c>
      <c r="G56" s="9">
        <v>65830</v>
      </c>
    </row>
    <row r="57" spans="4:7" x14ac:dyDescent="0.35">
      <c r="D57">
        <v>1951</v>
      </c>
      <c r="E57" t="s">
        <v>15</v>
      </c>
      <c r="F57" t="s">
        <v>3352</v>
      </c>
      <c r="G57" s="9">
        <v>66124</v>
      </c>
    </row>
    <row r="58" spans="4:7" x14ac:dyDescent="0.35">
      <c r="D58">
        <v>1951</v>
      </c>
      <c r="E58" t="s">
        <v>15</v>
      </c>
      <c r="F58" t="s">
        <v>3352</v>
      </c>
      <c r="G58" s="9">
        <v>66161</v>
      </c>
    </row>
    <row r="59" spans="4:7" x14ac:dyDescent="0.35">
      <c r="D59">
        <v>1951</v>
      </c>
      <c r="E59" t="s">
        <v>15</v>
      </c>
      <c r="F59" t="s">
        <v>3352</v>
      </c>
      <c r="G59" s="9">
        <v>66723</v>
      </c>
    </row>
    <row r="60" spans="4:7" x14ac:dyDescent="0.35">
      <c r="D60">
        <v>1951</v>
      </c>
      <c r="E60" t="s">
        <v>15</v>
      </c>
      <c r="F60" t="s">
        <v>3352</v>
      </c>
      <c r="G60" s="9">
        <v>67595</v>
      </c>
    </row>
    <row r="61" spans="4:7" x14ac:dyDescent="0.35">
      <c r="D61">
        <v>1951</v>
      </c>
      <c r="E61" t="s">
        <v>15</v>
      </c>
      <c r="F61" t="s">
        <v>3352</v>
      </c>
      <c r="G61" s="9">
        <v>67641</v>
      </c>
    </row>
    <row r="62" spans="4:7" x14ac:dyDescent="0.35">
      <c r="D62">
        <v>1951</v>
      </c>
      <c r="E62" t="s">
        <v>15</v>
      </c>
      <c r="F62" t="s">
        <v>3352</v>
      </c>
      <c r="G62" s="9">
        <v>67771</v>
      </c>
    </row>
    <row r="63" spans="4:7" x14ac:dyDescent="0.35">
      <c r="D63">
        <v>1951</v>
      </c>
      <c r="E63" t="s">
        <v>15</v>
      </c>
      <c r="F63" t="s">
        <v>3352</v>
      </c>
      <c r="G63" s="9">
        <v>67817</v>
      </c>
    </row>
    <row r="64" spans="4:7" x14ac:dyDescent="0.35">
      <c r="D64">
        <v>1951</v>
      </c>
      <c r="E64" t="s">
        <v>15</v>
      </c>
      <c r="F64" t="s">
        <v>3352</v>
      </c>
      <c r="G64" s="9">
        <v>67972</v>
      </c>
    </row>
    <row r="65" spans="4:18" x14ac:dyDescent="0.35">
      <c r="D65">
        <v>1951</v>
      </c>
      <c r="E65" t="s">
        <v>15</v>
      </c>
      <c r="F65" t="s">
        <v>3352</v>
      </c>
      <c r="G65" s="9">
        <v>68641</v>
      </c>
    </row>
    <row r="66" spans="4:18" x14ac:dyDescent="0.35">
      <c r="D66">
        <v>1951</v>
      </c>
      <c r="E66" t="s">
        <v>15</v>
      </c>
      <c r="F66" t="s">
        <v>3352</v>
      </c>
      <c r="G66" s="9">
        <v>69359</v>
      </c>
    </row>
    <row r="67" spans="4:18" x14ac:dyDescent="0.35">
      <c r="D67">
        <v>1951</v>
      </c>
      <c r="E67" t="s">
        <v>15</v>
      </c>
      <c r="F67" t="s">
        <v>3352</v>
      </c>
      <c r="G67" s="9">
        <v>69392</v>
      </c>
    </row>
    <row r="68" spans="4:18" x14ac:dyDescent="0.35">
      <c r="D68">
        <v>1951</v>
      </c>
      <c r="E68" t="s">
        <v>15</v>
      </c>
      <c r="F68" t="s">
        <v>3352</v>
      </c>
      <c r="G68" s="9">
        <v>69625</v>
      </c>
    </row>
    <row r="69" spans="4:18" x14ac:dyDescent="0.35">
      <c r="D69">
        <v>1951</v>
      </c>
      <c r="E69" t="s">
        <v>15</v>
      </c>
      <c r="F69" t="s">
        <v>3352</v>
      </c>
      <c r="G69" s="9">
        <v>69656</v>
      </c>
    </row>
    <row r="70" spans="4:18" x14ac:dyDescent="0.35">
      <c r="D70">
        <v>1951</v>
      </c>
      <c r="E70" t="s">
        <v>15</v>
      </c>
      <c r="F70" t="s">
        <v>3352</v>
      </c>
      <c r="G70" s="9">
        <v>70559</v>
      </c>
    </row>
    <row r="71" spans="4:18" x14ac:dyDescent="0.35">
      <c r="D71">
        <v>1951</v>
      </c>
      <c r="E71" t="s">
        <v>15</v>
      </c>
      <c r="F71" t="s">
        <v>3352</v>
      </c>
      <c r="G71" s="9">
        <v>70682</v>
      </c>
    </row>
    <row r="72" spans="4:18" x14ac:dyDescent="0.35">
      <c r="D72">
        <v>1951</v>
      </c>
      <c r="E72" t="s">
        <v>15</v>
      </c>
      <c r="F72" t="s">
        <v>3352</v>
      </c>
      <c r="G72" s="9">
        <v>70736</v>
      </c>
      <c r="M72" t="s">
        <v>3817</v>
      </c>
      <c r="O72">
        <f>71/211</f>
        <v>0.33649289099526064</v>
      </c>
      <c r="R72">
        <v>34</v>
      </c>
    </row>
    <row r="73" spans="4:18" x14ac:dyDescent="0.35">
      <c r="D73">
        <v>1951</v>
      </c>
      <c r="E73" t="s">
        <v>560</v>
      </c>
      <c r="F73" t="s">
        <v>3353</v>
      </c>
      <c r="G73" s="9">
        <v>56417</v>
      </c>
      <c r="M73" t="s">
        <v>3812</v>
      </c>
      <c r="O73">
        <f>38/211</f>
        <v>0.18009478672985782</v>
      </c>
      <c r="R73">
        <v>18</v>
      </c>
    </row>
    <row r="74" spans="4:18" x14ac:dyDescent="0.35">
      <c r="D74">
        <v>1951</v>
      </c>
      <c r="E74" t="s">
        <v>560</v>
      </c>
      <c r="F74" t="s">
        <v>3353</v>
      </c>
      <c r="G74" s="9">
        <v>57350</v>
      </c>
      <c r="M74" t="s">
        <v>3813</v>
      </c>
      <c r="O74">
        <f>21/211</f>
        <v>9.9526066350710901E-2</v>
      </c>
      <c r="R74">
        <v>10</v>
      </c>
    </row>
    <row r="75" spans="4:18" x14ac:dyDescent="0.35">
      <c r="D75">
        <v>1951</v>
      </c>
      <c r="E75" t="s">
        <v>560</v>
      </c>
      <c r="F75" t="s">
        <v>3353</v>
      </c>
      <c r="G75" s="9">
        <v>57368</v>
      </c>
      <c r="M75" t="s">
        <v>3818</v>
      </c>
      <c r="O75">
        <f>34/211</f>
        <v>0.16113744075829384</v>
      </c>
      <c r="R75">
        <v>16</v>
      </c>
    </row>
    <row r="76" spans="4:18" x14ac:dyDescent="0.35">
      <c r="D76">
        <v>1951</v>
      </c>
      <c r="E76" t="s">
        <v>560</v>
      </c>
      <c r="F76" t="s">
        <v>3353</v>
      </c>
      <c r="G76" s="9">
        <v>58731</v>
      </c>
      <c r="M76" t="s">
        <v>3819</v>
      </c>
      <c r="O76">
        <f>47/211</f>
        <v>0.22274881516587677</v>
      </c>
      <c r="R76">
        <v>22</v>
      </c>
    </row>
    <row r="77" spans="4:18" x14ac:dyDescent="0.35">
      <c r="D77">
        <v>1951</v>
      </c>
      <c r="E77" t="s">
        <v>560</v>
      </c>
      <c r="F77" t="s">
        <v>3353</v>
      </c>
      <c r="G77" s="9">
        <v>58753</v>
      </c>
    </row>
    <row r="78" spans="4:18" x14ac:dyDescent="0.35">
      <c r="D78">
        <v>1951</v>
      </c>
      <c r="E78" t="s">
        <v>560</v>
      </c>
      <c r="F78" t="s">
        <v>3353</v>
      </c>
      <c r="G78" s="9">
        <v>58781</v>
      </c>
      <c r="R78">
        <f>SUM(R72:R77)</f>
        <v>100</v>
      </c>
    </row>
    <row r="79" spans="4:18" x14ac:dyDescent="0.35">
      <c r="D79">
        <v>1951</v>
      </c>
      <c r="E79" t="s">
        <v>560</v>
      </c>
      <c r="F79" t="s">
        <v>3352</v>
      </c>
      <c r="G79" s="9">
        <v>56186</v>
      </c>
    </row>
    <row r="80" spans="4:18" x14ac:dyDescent="0.35">
      <c r="D80">
        <v>1951</v>
      </c>
      <c r="E80" t="s">
        <v>560</v>
      </c>
      <c r="F80" t="s">
        <v>3352</v>
      </c>
      <c r="G80" s="9">
        <v>56202</v>
      </c>
    </row>
    <row r="81" spans="4:7" x14ac:dyDescent="0.35">
      <c r="D81">
        <v>1951</v>
      </c>
      <c r="E81" t="s">
        <v>560</v>
      </c>
      <c r="F81" t="s">
        <v>3352</v>
      </c>
      <c r="G81" s="9">
        <v>56232</v>
      </c>
    </row>
    <row r="82" spans="4:7" x14ac:dyDescent="0.35">
      <c r="D82">
        <v>1951</v>
      </c>
      <c r="E82" t="s">
        <v>560</v>
      </c>
      <c r="F82" t="s">
        <v>3352</v>
      </c>
      <c r="G82" s="9">
        <v>58530</v>
      </c>
    </row>
    <row r="83" spans="4:7" x14ac:dyDescent="0.35">
      <c r="D83">
        <v>1951</v>
      </c>
      <c r="E83" t="s">
        <v>560</v>
      </c>
      <c r="F83" t="s">
        <v>3352</v>
      </c>
      <c r="G83" s="9">
        <v>58541</v>
      </c>
    </row>
    <row r="84" spans="4:7" x14ac:dyDescent="0.35">
      <c r="D84">
        <v>1951</v>
      </c>
      <c r="E84" t="s">
        <v>560</v>
      </c>
      <c r="F84" t="s">
        <v>3352</v>
      </c>
      <c r="G84" s="9">
        <v>58574</v>
      </c>
    </row>
    <row r="85" spans="4:7" x14ac:dyDescent="0.35">
      <c r="D85">
        <v>1951</v>
      </c>
      <c r="E85" t="s">
        <v>560</v>
      </c>
      <c r="F85" t="s">
        <v>3352</v>
      </c>
      <c r="G85" s="9">
        <v>58590</v>
      </c>
    </row>
    <row r="86" spans="4:7" x14ac:dyDescent="0.35">
      <c r="D86">
        <v>1951</v>
      </c>
      <c r="E86" t="s">
        <v>560</v>
      </c>
      <c r="F86" t="s">
        <v>3352</v>
      </c>
      <c r="G86" s="9">
        <v>58696</v>
      </c>
    </row>
    <row r="87" spans="4:7" x14ac:dyDescent="0.35">
      <c r="D87">
        <v>1951</v>
      </c>
      <c r="E87" t="s">
        <v>560</v>
      </c>
      <c r="F87" t="s">
        <v>3352</v>
      </c>
      <c r="G87" s="9">
        <v>58765</v>
      </c>
    </row>
    <row r="88" spans="4:7" x14ac:dyDescent="0.35">
      <c r="D88">
        <v>1951</v>
      </c>
      <c r="E88" t="s">
        <v>560</v>
      </c>
      <c r="F88" t="s">
        <v>3352</v>
      </c>
      <c r="G88" s="9">
        <v>62564</v>
      </c>
    </row>
    <row r="89" spans="4:7" x14ac:dyDescent="0.35">
      <c r="D89">
        <v>1951</v>
      </c>
      <c r="E89" t="s">
        <v>560</v>
      </c>
      <c r="F89" t="s">
        <v>3352</v>
      </c>
      <c r="G89" s="9">
        <v>62577</v>
      </c>
    </row>
    <row r="90" spans="4:7" x14ac:dyDescent="0.35">
      <c r="D90">
        <v>1951</v>
      </c>
      <c r="E90" t="s">
        <v>560</v>
      </c>
      <c r="F90" t="s">
        <v>3352</v>
      </c>
      <c r="G90" s="9">
        <v>62590</v>
      </c>
    </row>
    <row r="91" spans="4:7" x14ac:dyDescent="0.35">
      <c r="D91">
        <v>1951</v>
      </c>
      <c r="E91" t="s">
        <v>560</v>
      </c>
      <c r="F91" t="s">
        <v>3352</v>
      </c>
      <c r="G91" s="9">
        <v>62675</v>
      </c>
    </row>
    <row r="92" spans="4:7" x14ac:dyDescent="0.35">
      <c r="D92">
        <v>1951</v>
      </c>
      <c r="E92" t="s">
        <v>560</v>
      </c>
      <c r="F92" t="s">
        <v>3352</v>
      </c>
      <c r="G92" s="9">
        <v>65167</v>
      </c>
    </row>
    <row r="93" spans="4:7" x14ac:dyDescent="0.35">
      <c r="D93">
        <v>1951</v>
      </c>
      <c r="E93" t="s">
        <v>560</v>
      </c>
      <c r="F93" t="s">
        <v>3352</v>
      </c>
      <c r="G93" s="9">
        <v>65180</v>
      </c>
    </row>
    <row r="94" spans="4:7" x14ac:dyDescent="0.35">
      <c r="D94">
        <v>1951</v>
      </c>
      <c r="E94" t="s">
        <v>560</v>
      </c>
      <c r="F94" t="s">
        <v>3352</v>
      </c>
      <c r="G94" s="9">
        <v>65200</v>
      </c>
    </row>
    <row r="95" spans="4:7" x14ac:dyDescent="0.35">
      <c r="D95">
        <v>1951</v>
      </c>
      <c r="E95" t="s">
        <v>560</v>
      </c>
      <c r="F95" t="s">
        <v>3352</v>
      </c>
      <c r="G95" s="9">
        <v>65205</v>
      </c>
    </row>
    <row r="96" spans="4:7" x14ac:dyDescent="0.35">
      <c r="D96">
        <v>1951</v>
      </c>
      <c r="E96" t="s">
        <v>560</v>
      </c>
      <c r="F96" t="s">
        <v>3352</v>
      </c>
      <c r="G96" s="9">
        <v>65211</v>
      </c>
    </row>
    <row r="97" spans="4:7" x14ac:dyDescent="0.35">
      <c r="D97">
        <v>1951</v>
      </c>
      <c r="E97" t="s">
        <v>560</v>
      </c>
      <c r="F97" t="s">
        <v>3352</v>
      </c>
      <c r="G97" s="9">
        <v>65212</v>
      </c>
    </row>
    <row r="98" spans="4:7" x14ac:dyDescent="0.35">
      <c r="D98">
        <v>1951</v>
      </c>
      <c r="E98" t="s">
        <v>560</v>
      </c>
      <c r="F98" t="s">
        <v>3352</v>
      </c>
      <c r="G98" s="9">
        <v>65268</v>
      </c>
    </row>
    <row r="99" spans="4:7" x14ac:dyDescent="0.35">
      <c r="D99">
        <v>1951</v>
      </c>
      <c r="E99" t="s">
        <v>560</v>
      </c>
      <c r="F99" t="s">
        <v>3352</v>
      </c>
      <c r="G99" s="9">
        <v>65282</v>
      </c>
    </row>
    <row r="100" spans="4:7" x14ac:dyDescent="0.35">
      <c r="D100">
        <v>1951</v>
      </c>
      <c r="E100" t="s">
        <v>560</v>
      </c>
      <c r="F100" t="s">
        <v>3352</v>
      </c>
      <c r="G100" s="9">
        <v>66771</v>
      </c>
    </row>
    <row r="101" spans="4:7" x14ac:dyDescent="0.35">
      <c r="D101">
        <v>1951</v>
      </c>
      <c r="E101" t="s">
        <v>560</v>
      </c>
      <c r="F101" t="s">
        <v>3352</v>
      </c>
      <c r="G101" s="9">
        <v>66775</v>
      </c>
    </row>
    <row r="102" spans="4:7" x14ac:dyDescent="0.35">
      <c r="D102">
        <v>1951</v>
      </c>
      <c r="E102" t="s">
        <v>560</v>
      </c>
      <c r="F102" t="s">
        <v>3352</v>
      </c>
      <c r="G102" s="9">
        <v>66830</v>
      </c>
    </row>
    <row r="103" spans="4:7" x14ac:dyDescent="0.35">
      <c r="D103">
        <v>1951</v>
      </c>
      <c r="E103" t="s">
        <v>560</v>
      </c>
      <c r="F103" t="s">
        <v>3352</v>
      </c>
      <c r="G103" s="9">
        <v>66834</v>
      </c>
    </row>
    <row r="104" spans="4:7" x14ac:dyDescent="0.35">
      <c r="D104">
        <v>1951</v>
      </c>
      <c r="E104" t="s">
        <v>560</v>
      </c>
      <c r="F104" t="s">
        <v>3352</v>
      </c>
      <c r="G104" s="9">
        <v>66837</v>
      </c>
    </row>
    <row r="105" spans="4:7" x14ac:dyDescent="0.35">
      <c r="D105">
        <v>1951</v>
      </c>
      <c r="E105" t="s">
        <v>560</v>
      </c>
      <c r="F105" t="s">
        <v>3352</v>
      </c>
      <c r="G105" s="9">
        <v>68435</v>
      </c>
    </row>
    <row r="106" spans="4:7" x14ac:dyDescent="0.35">
      <c r="D106">
        <v>1951</v>
      </c>
      <c r="E106" t="s">
        <v>560</v>
      </c>
      <c r="F106" t="s">
        <v>3352</v>
      </c>
      <c r="G106" s="9">
        <v>68455</v>
      </c>
    </row>
    <row r="107" spans="4:7" x14ac:dyDescent="0.35">
      <c r="D107">
        <v>1951</v>
      </c>
      <c r="E107" t="s">
        <v>560</v>
      </c>
      <c r="F107" t="s">
        <v>3352</v>
      </c>
      <c r="G107" s="9">
        <v>68468</v>
      </c>
    </row>
    <row r="108" spans="4:7" x14ac:dyDescent="0.35">
      <c r="D108">
        <v>1951</v>
      </c>
      <c r="E108" t="s">
        <v>560</v>
      </c>
      <c r="F108" t="s">
        <v>3352</v>
      </c>
      <c r="G108" s="9">
        <v>68518</v>
      </c>
    </row>
    <row r="109" spans="4:7" x14ac:dyDescent="0.35">
      <c r="D109">
        <v>1951</v>
      </c>
      <c r="E109" t="s">
        <v>560</v>
      </c>
      <c r="F109" t="s">
        <v>3352</v>
      </c>
      <c r="G109" s="9">
        <v>68523</v>
      </c>
    </row>
    <row r="110" spans="4:7" x14ac:dyDescent="0.35">
      <c r="D110">
        <v>1951</v>
      </c>
      <c r="E110" t="s">
        <v>327</v>
      </c>
      <c r="F110" t="s">
        <v>3353</v>
      </c>
      <c r="G110" s="9">
        <v>56280</v>
      </c>
    </row>
    <row r="111" spans="4:7" x14ac:dyDescent="0.35">
      <c r="D111">
        <v>1951</v>
      </c>
      <c r="E111" t="s">
        <v>327</v>
      </c>
      <c r="F111" t="s">
        <v>3353</v>
      </c>
      <c r="G111" s="9">
        <v>59689</v>
      </c>
    </row>
    <row r="112" spans="4:7" x14ac:dyDescent="0.35">
      <c r="D112">
        <v>1951</v>
      </c>
      <c r="E112" t="s">
        <v>327</v>
      </c>
      <c r="F112" t="s">
        <v>3353</v>
      </c>
      <c r="G112" s="9">
        <v>59697</v>
      </c>
    </row>
    <row r="113" spans="4:7" x14ac:dyDescent="0.35">
      <c r="D113">
        <v>1951</v>
      </c>
      <c r="E113" t="s">
        <v>327</v>
      </c>
      <c r="F113" t="s">
        <v>3353</v>
      </c>
      <c r="G113" s="9">
        <v>63638</v>
      </c>
    </row>
    <row r="114" spans="4:7" x14ac:dyDescent="0.35">
      <c r="D114">
        <v>1951</v>
      </c>
      <c r="E114" t="s">
        <v>327</v>
      </c>
      <c r="F114" t="s">
        <v>3353</v>
      </c>
      <c r="G114" s="9">
        <v>63662</v>
      </c>
    </row>
    <row r="115" spans="4:7" x14ac:dyDescent="0.35">
      <c r="D115">
        <v>1951</v>
      </c>
      <c r="E115" t="s">
        <v>327</v>
      </c>
      <c r="F115" t="s">
        <v>3353</v>
      </c>
      <c r="G115" s="9">
        <v>64976</v>
      </c>
    </row>
    <row r="116" spans="4:7" x14ac:dyDescent="0.35">
      <c r="D116">
        <v>1951</v>
      </c>
      <c r="E116" t="s">
        <v>327</v>
      </c>
      <c r="F116" t="s">
        <v>3353</v>
      </c>
      <c r="G116" s="9">
        <v>65015</v>
      </c>
    </row>
    <row r="117" spans="4:7" x14ac:dyDescent="0.35">
      <c r="D117">
        <v>1951</v>
      </c>
      <c r="E117" t="s">
        <v>327</v>
      </c>
      <c r="F117" t="s">
        <v>3353</v>
      </c>
      <c r="G117" s="9">
        <v>69780</v>
      </c>
    </row>
    <row r="118" spans="4:7" x14ac:dyDescent="0.35">
      <c r="D118">
        <v>1951</v>
      </c>
      <c r="E118" t="s">
        <v>327</v>
      </c>
      <c r="F118" t="s">
        <v>3352</v>
      </c>
      <c r="G118" s="9">
        <v>57227</v>
      </c>
    </row>
    <row r="119" spans="4:7" x14ac:dyDescent="0.35">
      <c r="D119">
        <v>1951</v>
      </c>
      <c r="E119" t="s">
        <v>327</v>
      </c>
      <c r="F119" t="s">
        <v>3352</v>
      </c>
      <c r="G119" s="9">
        <v>57232</v>
      </c>
    </row>
    <row r="120" spans="4:7" x14ac:dyDescent="0.35">
      <c r="D120">
        <v>1951</v>
      </c>
      <c r="E120" t="s">
        <v>327</v>
      </c>
      <c r="F120" t="s">
        <v>3352</v>
      </c>
      <c r="G120" s="9">
        <v>57265</v>
      </c>
    </row>
    <row r="121" spans="4:7" x14ac:dyDescent="0.35">
      <c r="D121">
        <v>1951</v>
      </c>
      <c r="E121" t="s">
        <v>327</v>
      </c>
      <c r="F121" t="s">
        <v>3352</v>
      </c>
      <c r="G121" s="9">
        <v>61616</v>
      </c>
    </row>
    <row r="122" spans="4:7" x14ac:dyDescent="0.35">
      <c r="D122">
        <v>1951</v>
      </c>
      <c r="E122" t="s">
        <v>327</v>
      </c>
      <c r="F122" t="s">
        <v>3352</v>
      </c>
      <c r="G122" s="9">
        <v>61633</v>
      </c>
    </row>
    <row r="123" spans="4:7" x14ac:dyDescent="0.35">
      <c r="D123">
        <v>1951</v>
      </c>
      <c r="E123" t="s">
        <v>327</v>
      </c>
      <c r="F123" t="s">
        <v>3352</v>
      </c>
      <c r="G123" s="9">
        <v>62436</v>
      </c>
    </row>
    <row r="124" spans="4:7" x14ac:dyDescent="0.35">
      <c r="D124">
        <v>1951</v>
      </c>
      <c r="E124" t="s">
        <v>327</v>
      </c>
      <c r="F124" t="s">
        <v>3352</v>
      </c>
      <c r="G124" s="9">
        <v>62450</v>
      </c>
    </row>
    <row r="125" spans="4:7" x14ac:dyDescent="0.35">
      <c r="D125">
        <v>1951</v>
      </c>
      <c r="E125" t="s">
        <v>327</v>
      </c>
      <c r="F125" t="s">
        <v>3352</v>
      </c>
      <c r="G125" s="9">
        <v>63513</v>
      </c>
    </row>
    <row r="126" spans="4:7" x14ac:dyDescent="0.35">
      <c r="D126">
        <v>1951</v>
      </c>
      <c r="E126" t="s">
        <v>327</v>
      </c>
      <c r="F126" t="s">
        <v>3352</v>
      </c>
      <c r="G126" s="9">
        <v>63516</v>
      </c>
    </row>
    <row r="127" spans="4:7" x14ac:dyDescent="0.35">
      <c r="D127">
        <v>1951</v>
      </c>
      <c r="E127" t="s">
        <v>327</v>
      </c>
      <c r="F127" t="s">
        <v>3352</v>
      </c>
      <c r="G127" s="9">
        <v>63578</v>
      </c>
    </row>
    <row r="128" spans="4:7" x14ac:dyDescent="0.35">
      <c r="D128">
        <v>1951</v>
      </c>
      <c r="E128" t="s">
        <v>327</v>
      </c>
      <c r="F128" t="s">
        <v>3352</v>
      </c>
      <c r="G128" s="9">
        <v>63613</v>
      </c>
    </row>
    <row r="129" spans="4:7" x14ac:dyDescent="0.35">
      <c r="D129">
        <v>1951</v>
      </c>
      <c r="E129" t="s">
        <v>327</v>
      </c>
      <c r="F129" t="s">
        <v>3352</v>
      </c>
      <c r="G129" s="9">
        <v>64844</v>
      </c>
    </row>
    <row r="130" spans="4:7" x14ac:dyDescent="0.35">
      <c r="D130">
        <v>1951</v>
      </c>
      <c r="E130" t="s">
        <v>327</v>
      </c>
      <c r="F130" t="s">
        <v>3352</v>
      </c>
      <c r="G130" s="9">
        <v>68132</v>
      </c>
    </row>
    <row r="131" spans="4:7" x14ac:dyDescent="0.35">
      <c r="D131">
        <v>1951</v>
      </c>
      <c r="E131" t="s">
        <v>500</v>
      </c>
      <c r="F131" t="s">
        <v>3353</v>
      </c>
      <c r="G131" s="9">
        <v>57478</v>
      </c>
    </row>
    <row r="132" spans="4:7" x14ac:dyDescent="0.35">
      <c r="D132">
        <v>1951</v>
      </c>
      <c r="E132" t="s">
        <v>500</v>
      </c>
      <c r="F132" t="s">
        <v>3353</v>
      </c>
      <c r="G132" s="9">
        <v>57489</v>
      </c>
    </row>
    <row r="133" spans="4:7" x14ac:dyDescent="0.35">
      <c r="D133">
        <v>1951</v>
      </c>
      <c r="E133" t="s">
        <v>500</v>
      </c>
      <c r="F133" t="s">
        <v>3353</v>
      </c>
      <c r="G133" s="9" t="s">
        <v>3788</v>
      </c>
    </row>
    <row r="134" spans="4:7" x14ac:dyDescent="0.35">
      <c r="D134">
        <v>1951</v>
      </c>
      <c r="E134" t="s">
        <v>500</v>
      </c>
      <c r="F134" t="s">
        <v>3353</v>
      </c>
      <c r="G134" s="9">
        <v>57647</v>
      </c>
    </row>
    <row r="135" spans="4:7" x14ac:dyDescent="0.35">
      <c r="D135">
        <v>1951</v>
      </c>
      <c r="E135" t="s">
        <v>500</v>
      </c>
      <c r="F135" t="s">
        <v>3353</v>
      </c>
      <c r="G135" s="9">
        <v>57688</v>
      </c>
    </row>
    <row r="136" spans="4:7" x14ac:dyDescent="0.35">
      <c r="D136">
        <v>1951</v>
      </c>
      <c r="E136" t="s">
        <v>500</v>
      </c>
      <c r="F136" t="s">
        <v>3353</v>
      </c>
      <c r="G136" s="9">
        <v>58042</v>
      </c>
    </row>
    <row r="137" spans="4:7" x14ac:dyDescent="0.35">
      <c r="D137">
        <v>1951</v>
      </c>
      <c r="E137" t="s">
        <v>500</v>
      </c>
      <c r="F137" t="s">
        <v>3353</v>
      </c>
      <c r="G137" s="9">
        <v>58092</v>
      </c>
    </row>
    <row r="138" spans="4:7" x14ac:dyDescent="0.35">
      <c r="D138">
        <v>1951</v>
      </c>
      <c r="E138" t="s">
        <v>500</v>
      </c>
      <c r="F138" t="s">
        <v>3353</v>
      </c>
      <c r="G138" s="9">
        <v>58113</v>
      </c>
    </row>
    <row r="139" spans="4:7" x14ac:dyDescent="0.35">
      <c r="D139">
        <v>1951</v>
      </c>
      <c r="E139" t="s">
        <v>500</v>
      </c>
      <c r="F139" t="s">
        <v>3353</v>
      </c>
      <c r="G139" s="9">
        <v>59289</v>
      </c>
    </row>
    <row r="140" spans="4:7" x14ac:dyDescent="0.35">
      <c r="D140">
        <v>1951</v>
      </c>
      <c r="E140" t="s">
        <v>500</v>
      </c>
      <c r="F140" t="s">
        <v>3353</v>
      </c>
      <c r="G140" s="9">
        <v>59376</v>
      </c>
    </row>
    <row r="141" spans="4:7" x14ac:dyDescent="0.35">
      <c r="D141">
        <v>1951</v>
      </c>
      <c r="E141" t="s">
        <v>500</v>
      </c>
      <c r="F141" t="s">
        <v>3353</v>
      </c>
      <c r="G141" s="9">
        <v>59388</v>
      </c>
    </row>
    <row r="142" spans="4:7" x14ac:dyDescent="0.35">
      <c r="D142">
        <v>1951</v>
      </c>
      <c r="E142" t="s">
        <v>500</v>
      </c>
      <c r="F142" t="s">
        <v>3353</v>
      </c>
      <c r="G142" s="9">
        <v>59390</v>
      </c>
    </row>
    <row r="143" spans="4:7" x14ac:dyDescent="0.35">
      <c r="D143">
        <v>1951</v>
      </c>
      <c r="E143" t="s">
        <v>500</v>
      </c>
      <c r="F143" t="s">
        <v>3353</v>
      </c>
      <c r="G143" s="9">
        <v>59418</v>
      </c>
    </row>
    <row r="144" spans="4:7" x14ac:dyDescent="0.35">
      <c r="D144">
        <v>1951</v>
      </c>
      <c r="E144" t="s">
        <v>500</v>
      </c>
      <c r="F144" t="s">
        <v>3353</v>
      </c>
      <c r="G144" s="9">
        <v>59421</v>
      </c>
    </row>
    <row r="145" spans="4:7" x14ac:dyDescent="0.35">
      <c r="D145">
        <v>1951</v>
      </c>
      <c r="E145" t="s">
        <v>500</v>
      </c>
      <c r="F145" t="s">
        <v>3352</v>
      </c>
      <c r="G145" s="9">
        <v>57297</v>
      </c>
    </row>
    <row r="146" spans="4:7" x14ac:dyDescent="0.35">
      <c r="D146">
        <v>1951</v>
      </c>
      <c r="E146" t="s">
        <v>500</v>
      </c>
      <c r="F146" t="s">
        <v>3352</v>
      </c>
      <c r="G146" s="9">
        <v>57318</v>
      </c>
    </row>
    <row r="147" spans="4:7" x14ac:dyDescent="0.35">
      <c r="D147">
        <v>1951</v>
      </c>
      <c r="E147" t="s">
        <v>500</v>
      </c>
      <c r="F147" t="s">
        <v>3352</v>
      </c>
      <c r="G147" s="9">
        <v>57322</v>
      </c>
    </row>
    <row r="148" spans="4:7" x14ac:dyDescent="0.35">
      <c r="D148">
        <v>1951</v>
      </c>
      <c r="E148" t="s">
        <v>500</v>
      </c>
      <c r="F148" t="s">
        <v>3352</v>
      </c>
      <c r="G148" s="9">
        <v>57537</v>
      </c>
    </row>
    <row r="149" spans="4:7" x14ac:dyDescent="0.35">
      <c r="D149">
        <v>1951</v>
      </c>
      <c r="E149" t="s">
        <v>500</v>
      </c>
      <c r="F149" t="s">
        <v>3352</v>
      </c>
      <c r="G149" s="9">
        <v>57802</v>
      </c>
    </row>
    <row r="150" spans="4:7" x14ac:dyDescent="0.35">
      <c r="D150">
        <v>1951</v>
      </c>
      <c r="E150" t="s">
        <v>500</v>
      </c>
      <c r="F150" t="s">
        <v>3352</v>
      </c>
      <c r="G150" s="9">
        <v>57818</v>
      </c>
    </row>
    <row r="151" spans="4:7" x14ac:dyDescent="0.35">
      <c r="D151">
        <v>1951</v>
      </c>
      <c r="E151" t="s">
        <v>500</v>
      </c>
      <c r="F151" t="s">
        <v>3352</v>
      </c>
      <c r="G151" s="9">
        <v>57850</v>
      </c>
    </row>
    <row r="152" spans="4:7" x14ac:dyDescent="0.35">
      <c r="D152">
        <v>1951</v>
      </c>
      <c r="E152" t="s">
        <v>500</v>
      </c>
      <c r="F152" t="s">
        <v>3352</v>
      </c>
      <c r="G152" s="9">
        <v>57854</v>
      </c>
    </row>
    <row r="153" spans="4:7" x14ac:dyDescent="0.35">
      <c r="D153">
        <v>1951</v>
      </c>
      <c r="E153" t="s">
        <v>500</v>
      </c>
      <c r="F153" t="s">
        <v>3352</v>
      </c>
      <c r="G153" s="9">
        <v>57879</v>
      </c>
    </row>
    <row r="154" spans="4:7" x14ac:dyDescent="0.35">
      <c r="D154">
        <v>1951</v>
      </c>
      <c r="E154" t="s">
        <v>500</v>
      </c>
      <c r="F154" t="s">
        <v>3352</v>
      </c>
      <c r="G154" s="9">
        <v>57962</v>
      </c>
    </row>
    <row r="155" spans="4:7" x14ac:dyDescent="0.35">
      <c r="D155">
        <v>1951</v>
      </c>
      <c r="E155" t="s">
        <v>500</v>
      </c>
      <c r="F155" t="s">
        <v>3352</v>
      </c>
      <c r="G155" s="9">
        <v>58030</v>
      </c>
    </row>
    <row r="156" spans="4:7" x14ac:dyDescent="0.35">
      <c r="D156">
        <v>1951</v>
      </c>
      <c r="E156" t="s">
        <v>500</v>
      </c>
      <c r="F156" t="s">
        <v>3352</v>
      </c>
      <c r="G156" s="9">
        <v>58144</v>
      </c>
    </row>
    <row r="157" spans="4:7" x14ac:dyDescent="0.35">
      <c r="D157">
        <v>1951</v>
      </c>
      <c r="E157" t="s">
        <v>500</v>
      </c>
      <c r="F157" t="s">
        <v>3352</v>
      </c>
      <c r="G157" s="9">
        <v>58151</v>
      </c>
    </row>
    <row r="158" spans="4:7" x14ac:dyDescent="0.35">
      <c r="D158">
        <v>1951</v>
      </c>
      <c r="E158" t="s">
        <v>500</v>
      </c>
      <c r="F158" t="s">
        <v>3352</v>
      </c>
      <c r="G158" s="9">
        <v>58175</v>
      </c>
    </row>
    <row r="159" spans="4:7" x14ac:dyDescent="0.35">
      <c r="D159">
        <v>1951</v>
      </c>
      <c r="E159" t="s">
        <v>500</v>
      </c>
      <c r="F159" t="s">
        <v>3352</v>
      </c>
      <c r="G159" s="9">
        <v>58180</v>
      </c>
    </row>
    <row r="160" spans="4:7" x14ac:dyDescent="0.35">
      <c r="D160">
        <v>1951</v>
      </c>
      <c r="E160" t="s">
        <v>500</v>
      </c>
      <c r="F160" t="s">
        <v>3352</v>
      </c>
      <c r="G160" s="9">
        <v>58187</v>
      </c>
    </row>
    <row r="161" spans="4:12" x14ac:dyDescent="0.35">
      <c r="D161">
        <v>1951</v>
      </c>
      <c r="E161" t="s">
        <v>500</v>
      </c>
      <c r="F161" t="s">
        <v>3352</v>
      </c>
      <c r="G161" s="9">
        <v>58193</v>
      </c>
    </row>
    <row r="162" spans="4:12" x14ac:dyDescent="0.35">
      <c r="D162">
        <v>1951</v>
      </c>
      <c r="E162" t="s">
        <v>500</v>
      </c>
      <c r="F162" t="s">
        <v>3352</v>
      </c>
      <c r="G162" s="9">
        <v>59033</v>
      </c>
    </row>
    <row r="163" spans="4:12" x14ac:dyDescent="0.35">
      <c r="D163">
        <v>1951</v>
      </c>
      <c r="E163" t="s">
        <v>500</v>
      </c>
      <c r="F163" t="s">
        <v>3352</v>
      </c>
      <c r="G163" s="9">
        <v>59131</v>
      </c>
    </row>
    <row r="164" spans="4:12" ht="18.5" x14ac:dyDescent="0.45">
      <c r="D164" s="32">
        <v>1951</v>
      </c>
      <c r="E164" t="s">
        <v>500</v>
      </c>
      <c r="F164" t="s">
        <v>3352</v>
      </c>
      <c r="G164" s="9">
        <v>56031</v>
      </c>
    </row>
    <row r="165" spans="4:12" x14ac:dyDescent="0.35">
      <c r="D165">
        <v>1951</v>
      </c>
      <c r="E165" t="s">
        <v>221</v>
      </c>
      <c r="F165" t="s">
        <v>3353</v>
      </c>
      <c r="G165" s="9">
        <v>58473</v>
      </c>
    </row>
    <row r="166" spans="4:12" x14ac:dyDescent="0.35">
      <c r="D166">
        <v>1951</v>
      </c>
      <c r="E166" t="s">
        <v>221</v>
      </c>
      <c r="F166" t="s">
        <v>3353</v>
      </c>
      <c r="G166" s="9">
        <v>59634</v>
      </c>
    </row>
    <row r="167" spans="4:12" x14ac:dyDescent="0.35">
      <c r="D167">
        <v>1951</v>
      </c>
      <c r="E167" t="s">
        <v>221</v>
      </c>
      <c r="F167" t="s">
        <v>3353</v>
      </c>
      <c r="G167" s="9">
        <v>59641</v>
      </c>
    </row>
    <row r="168" spans="4:12" x14ac:dyDescent="0.35">
      <c r="D168">
        <v>1951</v>
      </c>
      <c r="E168" t="s">
        <v>221</v>
      </c>
      <c r="F168" t="s">
        <v>3353</v>
      </c>
      <c r="G168" s="9">
        <v>65125</v>
      </c>
    </row>
    <row r="169" spans="4:12" x14ac:dyDescent="0.35">
      <c r="D169">
        <v>1951</v>
      </c>
      <c r="E169" t="s">
        <v>221</v>
      </c>
      <c r="F169" t="s">
        <v>3353</v>
      </c>
      <c r="G169" s="9">
        <v>65152</v>
      </c>
    </row>
    <row r="170" spans="4:12" x14ac:dyDescent="0.35">
      <c r="D170">
        <v>1951</v>
      </c>
      <c r="E170" t="s">
        <v>221</v>
      </c>
      <c r="F170" t="s">
        <v>3353</v>
      </c>
      <c r="G170" s="9">
        <v>66696</v>
      </c>
    </row>
    <row r="171" spans="4:12" x14ac:dyDescent="0.35">
      <c r="D171">
        <v>1951</v>
      </c>
      <c r="E171" t="s">
        <v>221</v>
      </c>
      <c r="F171" t="s">
        <v>3353</v>
      </c>
      <c r="G171" s="9">
        <v>66737</v>
      </c>
      <c r="L171">
        <f>212-165</f>
        <v>47</v>
      </c>
    </row>
    <row r="172" spans="4:12" x14ac:dyDescent="0.35">
      <c r="D172">
        <v>1951</v>
      </c>
      <c r="E172" t="s">
        <v>221</v>
      </c>
      <c r="F172" t="s">
        <v>3353</v>
      </c>
      <c r="G172" s="9">
        <v>69910</v>
      </c>
    </row>
    <row r="173" spans="4:12" x14ac:dyDescent="0.35">
      <c r="D173">
        <v>1951</v>
      </c>
      <c r="E173" t="s">
        <v>221</v>
      </c>
      <c r="F173" t="s">
        <v>3353</v>
      </c>
      <c r="G173" s="9">
        <v>69911</v>
      </c>
    </row>
    <row r="174" spans="4:12" x14ac:dyDescent="0.35">
      <c r="D174">
        <v>1951</v>
      </c>
      <c r="E174" t="s">
        <v>221</v>
      </c>
      <c r="F174" t="s">
        <v>3353</v>
      </c>
      <c r="G174" s="9">
        <v>69915</v>
      </c>
    </row>
    <row r="175" spans="4:12" x14ac:dyDescent="0.35">
      <c r="D175">
        <v>1951</v>
      </c>
      <c r="E175" t="s">
        <v>221</v>
      </c>
      <c r="F175" t="s">
        <v>3353</v>
      </c>
      <c r="G175" s="9">
        <v>69923</v>
      </c>
    </row>
    <row r="176" spans="4:12" x14ac:dyDescent="0.35">
      <c r="D176">
        <v>1951</v>
      </c>
      <c r="E176" t="s">
        <v>221</v>
      </c>
      <c r="F176" t="s">
        <v>3352</v>
      </c>
      <c r="G176" s="9">
        <v>56091</v>
      </c>
    </row>
    <row r="177" spans="4:7" x14ac:dyDescent="0.35">
      <c r="D177">
        <v>1951</v>
      </c>
      <c r="E177" t="s">
        <v>221</v>
      </c>
      <c r="F177" t="s">
        <v>3352</v>
      </c>
      <c r="G177" s="9">
        <v>56118</v>
      </c>
    </row>
    <row r="178" spans="4:7" x14ac:dyDescent="0.35">
      <c r="D178">
        <v>1951</v>
      </c>
      <c r="E178" t="s">
        <v>221</v>
      </c>
      <c r="F178" t="s">
        <v>3352</v>
      </c>
      <c r="G178" s="9">
        <v>56138</v>
      </c>
    </row>
    <row r="179" spans="4:7" x14ac:dyDescent="0.35">
      <c r="D179">
        <v>1951</v>
      </c>
      <c r="E179" t="s">
        <v>221</v>
      </c>
      <c r="F179" t="s">
        <v>3352</v>
      </c>
      <c r="G179" s="9">
        <v>58244</v>
      </c>
    </row>
    <row r="180" spans="4:7" x14ac:dyDescent="0.35">
      <c r="D180">
        <v>1951</v>
      </c>
      <c r="E180" t="s">
        <v>221</v>
      </c>
      <c r="F180" t="s">
        <v>3352</v>
      </c>
      <c r="G180" s="9">
        <v>58257</v>
      </c>
    </row>
    <row r="181" spans="4:7" x14ac:dyDescent="0.35">
      <c r="D181">
        <v>1951</v>
      </c>
      <c r="E181" t="s">
        <v>221</v>
      </c>
      <c r="F181" t="s">
        <v>3352</v>
      </c>
      <c r="G181" s="9">
        <v>58287</v>
      </c>
    </row>
    <row r="182" spans="4:7" x14ac:dyDescent="0.35">
      <c r="D182">
        <v>1951</v>
      </c>
      <c r="E182" t="s">
        <v>221</v>
      </c>
      <c r="F182" t="s">
        <v>3352</v>
      </c>
      <c r="G182" s="9">
        <v>58404</v>
      </c>
    </row>
    <row r="183" spans="4:7" x14ac:dyDescent="0.35">
      <c r="D183">
        <v>1951</v>
      </c>
      <c r="E183" t="s">
        <v>221</v>
      </c>
      <c r="F183" t="s">
        <v>3352</v>
      </c>
      <c r="G183" s="9">
        <v>58409</v>
      </c>
    </row>
    <row r="184" spans="4:7" x14ac:dyDescent="0.35">
      <c r="D184">
        <v>1951</v>
      </c>
      <c r="E184" t="s">
        <v>221</v>
      </c>
      <c r="F184" t="s">
        <v>3352</v>
      </c>
      <c r="G184" s="9">
        <v>58410</v>
      </c>
    </row>
    <row r="185" spans="4:7" x14ac:dyDescent="0.35">
      <c r="D185">
        <v>1951</v>
      </c>
      <c r="E185" t="s">
        <v>221</v>
      </c>
      <c r="F185" t="s">
        <v>3352</v>
      </c>
      <c r="G185" s="9">
        <v>58452</v>
      </c>
    </row>
    <row r="186" spans="4:7" x14ac:dyDescent="0.35">
      <c r="D186">
        <v>1951</v>
      </c>
      <c r="E186" t="s">
        <v>221</v>
      </c>
      <c r="F186" t="s">
        <v>3352</v>
      </c>
      <c r="G186" s="9">
        <v>58458</v>
      </c>
    </row>
    <row r="187" spans="4:7" x14ac:dyDescent="0.35">
      <c r="D187">
        <v>1951</v>
      </c>
      <c r="E187" t="s">
        <v>221</v>
      </c>
      <c r="F187" t="s">
        <v>3352</v>
      </c>
      <c r="G187" s="9">
        <v>59433</v>
      </c>
    </row>
    <row r="188" spans="4:7" x14ac:dyDescent="0.35">
      <c r="D188">
        <v>1951</v>
      </c>
      <c r="E188" t="s">
        <v>221</v>
      </c>
      <c r="F188" t="s">
        <v>3352</v>
      </c>
      <c r="G188" s="9">
        <v>59513</v>
      </c>
    </row>
    <row r="189" spans="4:7" x14ac:dyDescent="0.35">
      <c r="D189">
        <v>1951</v>
      </c>
      <c r="E189" t="s">
        <v>221</v>
      </c>
      <c r="F189" t="s">
        <v>3352</v>
      </c>
      <c r="G189" s="9">
        <v>59537</v>
      </c>
    </row>
    <row r="190" spans="4:7" x14ac:dyDescent="0.35">
      <c r="D190">
        <v>1951</v>
      </c>
      <c r="E190" t="s">
        <v>221</v>
      </c>
      <c r="F190" t="s">
        <v>3352</v>
      </c>
      <c r="G190" s="9">
        <v>59541</v>
      </c>
    </row>
    <row r="191" spans="4:7" x14ac:dyDescent="0.35">
      <c r="D191">
        <v>1951</v>
      </c>
      <c r="E191" t="s">
        <v>221</v>
      </c>
      <c r="F191" t="s">
        <v>3352</v>
      </c>
      <c r="G191" s="9">
        <v>59544</v>
      </c>
    </row>
    <row r="192" spans="4:7" x14ac:dyDescent="0.35">
      <c r="D192">
        <v>1951</v>
      </c>
      <c r="E192" t="s">
        <v>221</v>
      </c>
      <c r="F192" t="s">
        <v>3352</v>
      </c>
      <c r="G192" s="9">
        <v>59605</v>
      </c>
    </row>
    <row r="193" spans="4:7" x14ac:dyDescent="0.35">
      <c r="D193">
        <v>1951</v>
      </c>
      <c r="E193" t="s">
        <v>221</v>
      </c>
      <c r="F193" t="s">
        <v>3352</v>
      </c>
      <c r="G193" s="9">
        <v>59608</v>
      </c>
    </row>
    <row r="194" spans="4:7" x14ac:dyDescent="0.35">
      <c r="D194">
        <v>1951</v>
      </c>
      <c r="E194" t="s">
        <v>221</v>
      </c>
      <c r="F194" t="s">
        <v>3352</v>
      </c>
      <c r="G194" s="9">
        <v>59617</v>
      </c>
    </row>
    <row r="195" spans="4:7" x14ac:dyDescent="0.35">
      <c r="D195">
        <v>1951</v>
      </c>
      <c r="E195" t="s">
        <v>221</v>
      </c>
      <c r="F195" t="s">
        <v>3352</v>
      </c>
      <c r="G195" s="9">
        <v>59639</v>
      </c>
    </row>
    <row r="196" spans="4:7" x14ac:dyDescent="0.35">
      <c r="D196">
        <v>1951</v>
      </c>
      <c r="E196" t="s">
        <v>221</v>
      </c>
      <c r="F196" t="s">
        <v>3352</v>
      </c>
      <c r="G196" s="9">
        <v>61038</v>
      </c>
    </row>
    <row r="197" spans="4:7" x14ac:dyDescent="0.35">
      <c r="D197">
        <v>1951</v>
      </c>
      <c r="E197" t="s">
        <v>221</v>
      </c>
      <c r="F197" t="s">
        <v>3352</v>
      </c>
      <c r="G197" s="9">
        <v>61094</v>
      </c>
    </row>
    <row r="198" spans="4:7" x14ac:dyDescent="0.35">
      <c r="D198">
        <v>1951</v>
      </c>
      <c r="E198" t="s">
        <v>221</v>
      </c>
      <c r="F198" t="s">
        <v>3352</v>
      </c>
      <c r="G198" s="9">
        <v>61706</v>
      </c>
    </row>
    <row r="199" spans="4:7" x14ac:dyDescent="0.35">
      <c r="D199">
        <v>1951</v>
      </c>
      <c r="E199" t="s">
        <v>221</v>
      </c>
      <c r="F199" t="s">
        <v>3352</v>
      </c>
      <c r="G199" s="9">
        <v>63691</v>
      </c>
    </row>
    <row r="200" spans="4:7" x14ac:dyDescent="0.35">
      <c r="D200">
        <v>1951</v>
      </c>
      <c r="E200" t="s">
        <v>221</v>
      </c>
      <c r="F200" t="s">
        <v>3352</v>
      </c>
      <c r="G200" s="9">
        <v>63701</v>
      </c>
    </row>
    <row r="201" spans="4:7" x14ac:dyDescent="0.35">
      <c r="D201">
        <v>1951</v>
      </c>
      <c r="E201" t="s">
        <v>221</v>
      </c>
      <c r="F201" t="s">
        <v>3352</v>
      </c>
      <c r="G201" s="9">
        <v>63724</v>
      </c>
    </row>
    <row r="202" spans="4:7" x14ac:dyDescent="0.35">
      <c r="D202">
        <v>1951</v>
      </c>
      <c r="E202" t="s">
        <v>221</v>
      </c>
      <c r="F202" t="s">
        <v>3352</v>
      </c>
      <c r="G202" s="9">
        <v>65034</v>
      </c>
    </row>
    <row r="203" spans="4:7" x14ac:dyDescent="0.35">
      <c r="D203">
        <v>1951</v>
      </c>
      <c r="E203" t="s">
        <v>221</v>
      </c>
      <c r="F203" t="s">
        <v>3352</v>
      </c>
      <c r="G203" s="9">
        <v>65066</v>
      </c>
    </row>
    <row r="204" spans="4:7" x14ac:dyDescent="0.35">
      <c r="D204">
        <v>1951</v>
      </c>
      <c r="E204" t="s">
        <v>221</v>
      </c>
      <c r="F204" t="s">
        <v>3352</v>
      </c>
      <c r="G204" s="9">
        <v>66530</v>
      </c>
    </row>
    <row r="205" spans="4:7" x14ac:dyDescent="0.35">
      <c r="D205">
        <v>1951</v>
      </c>
      <c r="E205" t="s">
        <v>221</v>
      </c>
      <c r="F205" t="s">
        <v>3352</v>
      </c>
      <c r="G205" s="9">
        <v>66547</v>
      </c>
    </row>
    <row r="206" spans="4:7" x14ac:dyDescent="0.35">
      <c r="D206">
        <v>1951</v>
      </c>
      <c r="E206" t="s">
        <v>221</v>
      </c>
      <c r="F206" t="s">
        <v>3352</v>
      </c>
      <c r="G206" s="9">
        <v>66630</v>
      </c>
    </row>
    <row r="207" spans="4:7" x14ac:dyDescent="0.35">
      <c r="D207">
        <v>1951</v>
      </c>
      <c r="E207" t="s">
        <v>221</v>
      </c>
      <c r="F207" t="s">
        <v>3352</v>
      </c>
      <c r="G207" s="9">
        <v>68251</v>
      </c>
    </row>
    <row r="208" spans="4:7" x14ac:dyDescent="0.35">
      <c r="D208">
        <v>1951</v>
      </c>
      <c r="E208" t="s">
        <v>221</v>
      </c>
      <c r="F208" t="s">
        <v>3352</v>
      </c>
      <c r="G208" s="9">
        <v>68316</v>
      </c>
    </row>
    <row r="209" spans="4:7" x14ac:dyDescent="0.35">
      <c r="D209">
        <v>1951</v>
      </c>
      <c r="E209" t="s">
        <v>221</v>
      </c>
      <c r="F209" t="s">
        <v>3352</v>
      </c>
      <c r="G209" s="9">
        <v>68333</v>
      </c>
    </row>
    <row r="210" spans="4:7" x14ac:dyDescent="0.35">
      <c r="D210">
        <v>1951</v>
      </c>
      <c r="E210" t="s">
        <v>221</v>
      </c>
      <c r="F210" t="s">
        <v>3352</v>
      </c>
      <c r="G210" s="9">
        <v>68373</v>
      </c>
    </row>
    <row r="211" spans="4:7" x14ac:dyDescent="0.35">
      <c r="D211">
        <v>1951</v>
      </c>
      <c r="E211" t="s">
        <v>221</v>
      </c>
      <c r="F211" t="s">
        <v>3352</v>
      </c>
      <c r="G211" s="9">
        <v>69834</v>
      </c>
    </row>
    <row r="212" spans="4:7" x14ac:dyDescent="0.35">
      <c r="D212">
        <v>1951</v>
      </c>
      <c r="E212" t="s">
        <v>221</v>
      </c>
      <c r="F212" t="s">
        <v>3352</v>
      </c>
      <c r="G212" s="9">
        <v>69874</v>
      </c>
    </row>
  </sheetData>
  <sortState xmlns:xlrd2="http://schemas.microsoft.com/office/spreadsheetml/2017/richdata2" ref="D2:G212">
    <sortCondition ref="E2:E21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6EC87-B4F3-4164-BE23-2BEF4BFBB2A7}">
  <sheetPr codeName="Sheet12"/>
  <dimension ref="C1:Q218"/>
  <sheetViews>
    <sheetView topLeftCell="A25" workbookViewId="0">
      <selection activeCell="Q12" sqref="Q12"/>
    </sheetView>
  </sheetViews>
  <sheetFormatPr defaultRowHeight="14.5" x14ac:dyDescent="0.35"/>
  <sheetData>
    <row r="1" spans="3:17" x14ac:dyDescent="0.35">
      <c r="C1">
        <v>1952</v>
      </c>
      <c r="D1" t="s">
        <v>15</v>
      </c>
      <c r="E1" t="s">
        <v>3353</v>
      </c>
      <c r="F1" s="9">
        <v>71679</v>
      </c>
    </row>
    <row r="2" spans="3:17" x14ac:dyDescent="0.35">
      <c r="C2">
        <v>1952</v>
      </c>
      <c r="D2" t="s">
        <v>15</v>
      </c>
      <c r="E2" t="s">
        <v>3353</v>
      </c>
      <c r="F2" s="9">
        <v>71783</v>
      </c>
      <c r="J2">
        <v>218</v>
      </c>
      <c r="K2" t="s">
        <v>3151</v>
      </c>
    </row>
    <row r="3" spans="3:17" x14ac:dyDescent="0.35">
      <c r="C3">
        <v>1952</v>
      </c>
      <c r="D3" t="s">
        <v>15</v>
      </c>
      <c r="E3" t="s">
        <v>3353</v>
      </c>
      <c r="F3" s="9">
        <v>73113</v>
      </c>
    </row>
    <row r="4" spans="3:17" x14ac:dyDescent="0.35">
      <c r="C4">
        <v>1952</v>
      </c>
      <c r="D4" t="s">
        <v>15</v>
      </c>
      <c r="E4" t="s">
        <v>3353</v>
      </c>
      <c r="F4" s="9">
        <v>73441</v>
      </c>
      <c r="J4">
        <v>17500</v>
      </c>
      <c r="K4">
        <f>+J4/3</f>
        <v>5833.333333333333</v>
      </c>
      <c r="L4">
        <f>+K4*2</f>
        <v>11666.666666666666</v>
      </c>
    </row>
    <row r="5" spans="3:17" x14ac:dyDescent="0.35">
      <c r="C5">
        <v>1952</v>
      </c>
      <c r="D5" t="s">
        <v>15</v>
      </c>
      <c r="E5" t="s">
        <v>3353</v>
      </c>
      <c r="F5" s="9">
        <v>73553</v>
      </c>
    </row>
    <row r="6" spans="3:17" x14ac:dyDescent="0.35">
      <c r="C6">
        <v>1952</v>
      </c>
      <c r="D6" t="s">
        <v>15</v>
      </c>
      <c r="E6" t="s">
        <v>3353</v>
      </c>
      <c r="F6" s="9">
        <v>74991</v>
      </c>
    </row>
    <row r="7" spans="3:17" x14ac:dyDescent="0.35">
      <c r="C7">
        <v>1952</v>
      </c>
      <c r="D7" t="s">
        <v>15</v>
      </c>
      <c r="E7" t="s">
        <v>3353</v>
      </c>
      <c r="F7" s="9">
        <v>76437</v>
      </c>
      <c r="J7">
        <f>218/11666.67</f>
        <v>1.8685708946940299E-2</v>
      </c>
    </row>
    <row r="8" spans="3:17" x14ac:dyDescent="0.35">
      <c r="C8">
        <v>1952</v>
      </c>
      <c r="D8" t="s">
        <v>15</v>
      </c>
      <c r="E8" t="s">
        <v>3353</v>
      </c>
      <c r="F8" s="9">
        <v>76499</v>
      </c>
    </row>
    <row r="9" spans="3:17" x14ac:dyDescent="0.35">
      <c r="C9">
        <v>1952</v>
      </c>
      <c r="D9" t="s">
        <v>15</v>
      </c>
      <c r="E9" t="s">
        <v>3353</v>
      </c>
      <c r="F9" s="9">
        <v>76644</v>
      </c>
    </row>
    <row r="10" spans="3:17" x14ac:dyDescent="0.35">
      <c r="C10">
        <v>1952</v>
      </c>
      <c r="D10" t="s">
        <v>15</v>
      </c>
      <c r="E10" t="s">
        <v>3353</v>
      </c>
      <c r="F10" s="9">
        <v>76723</v>
      </c>
      <c r="K10">
        <f>58/218</f>
        <v>0.26605504587155965</v>
      </c>
      <c r="N10" t="s">
        <v>3817</v>
      </c>
      <c r="O10">
        <f>82/218</f>
        <v>0.37614678899082571</v>
      </c>
      <c r="Q10">
        <v>37</v>
      </c>
    </row>
    <row r="11" spans="3:17" x14ac:dyDescent="0.35">
      <c r="C11">
        <v>1952</v>
      </c>
      <c r="D11" t="s">
        <v>15</v>
      </c>
      <c r="E11" t="s">
        <v>3353</v>
      </c>
      <c r="F11" s="9">
        <v>79067</v>
      </c>
      <c r="N11" t="s">
        <v>3820</v>
      </c>
      <c r="O11">
        <f>41/218</f>
        <v>0.18807339449541285</v>
      </c>
      <c r="Q11">
        <v>19</v>
      </c>
    </row>
    <row r="12" spans="3:17" x14ac:dyDescent="0.35">
      <c r="C12">
        <v>1952</v>
      </c>
      <c r="D12" t="s">
        <v>15</v>
      </c>
      <c r="E12" t="s">
        <v>3353</v>
      </c>
      <c r="F12" s="9">
        <v>79111</v>
      </c>
      <c r="N12" t="s">
        <v>3812</v>
      </c>
      <c r="O12">
        <f>47/218</f>
        <v>0.21559633027522937</v>
      </c>
      <c r="Q12">
        <v>22</v>
      </c>
    </row>
    <row r="13" spans="3:17" x14ac:dyDescent="0.35">
      <c r="C13">
        <v>1952</v>
      </c>
      <c r="D13" t="s">
        <v>15</v>
      </c>
      <c r="E13" t="s">
        <v>3353</v>
      </c>
      <c r="F13" s="9">
        <v>79290</v>
      </c>
      <c r="N13" t="s">
        <v>3813</v>
      </c>
      <c r="O13">
        <f>22/218</f>
        <v>0.10091743119266056</v>
      </c>
      <c r="Q13">
        <v>10</v>
      </c>
    </row>
    <row r="14" spans="3:17" x14ac:dyDescent="0.35">
      <c r="C14">
        <v>1952</v>
      </c>
      <c r="D14" t="s">
        <v>15</v>
      </c>
      <c r="E14" t="s">
        <v>3353</v>
      </c>
      <c r="F14" s="9">
        <v>79361</v>
      </c>
      <c r="N14" t="s">
        <v>3818</v>
      </c>
      <c r="O14">
        <f>13/218</f>
        <v>5.9633027522935783E-2</v>
      </c>
      <c r="Q14">
        <v>6</v>
      </c>
    </row>
    <row r="15" spans="3:17" x14ac:dyDescent="0.35">
      <c r="C15">
        <v>1952</v>
      </c>
      <c r="D15" t="s">
        <v>15</v>
      </c>
      <c r="E15" t="s">
        <v>3353</v>
      </c>
      <c r="F15" s="9">
        <v>80626</v>
      </c>
      <c r="N15" t="s">
        <v>3821</v>
      </c>
      <c r="O15">
        <f>14/218</f>
        <v>6.4220183486238536E-2</v>
      </c>
      <c r="Q15">
        <v>6</v>
      </c>
    </row>
    <row r="16" spans="3:17" x14ac:dyDescent="0.35">
      <c r="C16">
        <v>1952</v>
      </c>
      <c r="D16" t="s">
        <v>15</v>
      </c>
      <c r="E16" t="s">
        <v>3353</v>
      </c>
      <c r="F16" s="9">
        <v>80798</v>
      </c>
    </row>
    <row r="17" spans="3:17" x14ac:dyDescent="0.35">
      <c r="C17">
        <v>1952</v>
      </c>
      <c r="D17" t="s">
        <v>15</v>
      </c>
      <c r="E17" t="s">
        <v>3353</v>
      </c>
      <c r="F17" s="9">
        <v>80847</v>
      </c>
      <c r="Q17">
        <f>SUM(Q10:Q16)</f>
        <v>100</v>
      </c>
    </row>
    <row r="18" spans="3:17" x14ac:dyDescent="0.35">
      <c r="C18">
        <v>1952</v>
      </c>
      <c r="D18" t="s">
        <v>15</v>
      </c>
      <c r="E18" t="s">
        <v>3353</v>
      </c>
      <c r="F18" s="9">
        <v>81860</v>
      </c>
    </row>
    <row r="19" spans="3:17" x14ac:dyDescent="0.35">
      <c r="C19">
        <v>1952</v>
      </c>
      <c r="D19" t="s">
        <v>15</v>
      </c>
      <c r="E19" t="s">
        <v>3353</v>
      </c>
      <c r="F19" s="9">
        <v>81964</v>
      </c>
    </row>
    <row r="20" spans="3:17" x14ac:dyDescent="0.35">
      <c r="C20">
        <v>1952</v>
      </c>
      <c r="D20" t="s">
        <v>15</v>
      </c>
      <c r="E20" t="s">
        <v>3353</v>
      </c>
      <c r="F20" s="9">
        <v>82738</v>
      </c>
    </row>
    <row r="21" spans="3:17" x14ac:dyDescent="0.35">
      <c r="C21">
        <v>1952</v>
      </c>
      <c r="D21" t="s">
        <v>15</v>
      </c>
      <c r="E21" t="s">
        <v>3353</v>
      </c>
      <c r="F21" s="9">
        <v>82759</v>
      </c>
    </row>
    <row r="22" spans="3:17" x14ac:dyDescent="0.35">
      <c r="C22">
        <v>1952</v>
      </c>
      <c r="D22" t="s">
        <v>15</v>
      </c>
      <c r="E22" t="s">
        <v>3353</v>
      </c>
      <c r="F22" s="9">
        <v>82998</v>
      </c>
    </row>
    <row r="23" spans="3:17" x14ac:dyDescent="0.35">
      <c r="C23">
        <v>1952</v>
      </c>
      <c r="D23" t="s">
        <v>15</v>
      </c>
      <c r="E23" t="s">
        <v>3353</v>
      </c>
      <c r="F23" s="9">
        <v>83105</v>
      </c>
    </row>
    <row r="24" spans="3:17" x14ac:dyDescent="0.35">
      <c r="C24">
        <v>1952</v>
      </c>
      <c r="D24" t="s">
        <v>15</v>
      </c>
      <c r="E24" t="s">
        <v>3353</v>
      </c>
      <c r="F24" s="9">
        <v>83144</v>
      </c>
    </row>
    <row r="25" spans="3:17" x14ac:dyDescent="0.35">
      <c r="C25">
        <v>1952</v>
      </c>
      <c r="D25" t="s">
        <v>15</v>
      </c>
      <c r="E25" t="s">
        <v>3353</v>
      </c>
      <c r="F25" s="9">
        <v>83145</v>
      </c>
    </row>
    <row r="26" spans="3:17" x14ac:dyDescent="0.35">
      <c r="C26">
        <v>1952</v>
      </c>
      <c r="D26" t="s">
        <v>15</v>
      </c>
      <c r="E26" t="s">
        <v>3353</v>
      </c>
      <c r="F26" s="9">
        <v>84294</v>
      </c>
    </row>
    <row r="27" spans="3:17" x14ac:dyDescent="0.35">
      <c r="C27">
        <v>1952</v>
      </c>
      <c r="D27" t="s">
        <v>15</v>
      </c>
      <c r="E27" t="s">
        <v>3353</v>
      </c>
      <c r="F27" s="9">
        <v>84388</v>
      </c>
    </row>
    <row r="28" spans="3:17" x14ac:dyDescent="0.35">
      <c r="C28">
        <v>1952</v>
      </c>
      <c r="D28" t="s">
        <v>15</v>
      </c>
      <c r="E28" t="s">
        <v>3353</v>
      </c>
      <c r="F28" s="9">
        <v>84413</v>
      </c>
    </row>
    <row r="29" spans="3:17" x14ac:dyDescent="0.35">
      <c r="C29">
        <v>1952</v>
      </c>
      <c r="D29" t="s">
        <v>15</v>
      </c>
      <c r="E29" t="s">
        <v>3353</v>
      </c>
      <c r="F29" s="9">
        <v>84500</v>
      </c>
    </row>
    <row r="30" spans="3:17" x14ac:dyDescent="0.35">
      <c r="C30">
        <v>1952</v>
      </c>
      <c r="D30" t="s">
        <v>15</v>
      </c>
      <c r="E30" t="s">
        <v>3353</v>
      </c>
      <c r="F30" s="9">
        <v>84579</v>
      </c>
    </row>
    <row r="31" spans="3:17" x14ac:dyDescent="0.35">
      <c r="C31">
        <v>1952</v>
      </c>
      <c r="D31" t="s">
        <v>15</v>
      </c>
      <c r="E31" t="s">
        <v>3353</v>
      </c>
      <c r="F31" s="9">
        <v>84614</v>
      </c>
    </row>
    <row r="32" spans="3:17" x14ac:dyDescent="0.35">
      <c r="C32">
        <v>1952</v>
      </c>
      <c r="D32" t="s">
        <v>15</v>
      </c>
      <c r="E32" t="s">
        <v>3353</v>
      </c>
      <c r="F32" s="9">
        <v>84623</v>
      </c>
    </row>
    <row r="33" spans="3:6" x14ac:dyDescent="0.35">
      <c r="C33">
        <v>1952</v>
      </c>
      <c r="D33" t="s">
        <v>15</v>
      </c>
      <c r="E33" t="s">
        <v>3353</v>
      </c>
      <c r="F33" s="9">
        <v>84713</v>
      </c>
    </row>
    <row r="34" spans="3:6" x14ac:dyDescent="0.35">
      <c r="C34">
        <v>1952</v>
      </c>
      <c r="D34" t="s">
        <v>15</v>
      </c>
      <c r="E34" t="s">
        <v>3353</v>
      </c>
      <c r="F34" s="9">
        <v>85694</v>
      </c>
    </row>
    <row r="35" spans="3:6" x14ac:dyDescent="0.35">
      <c r="C35">
        <v>1952</v>
      </c>
      <c r="D35" t="s">
        <v>15</v>
      </c>
      <c r="E35" t="s">
        <v>3353</v>
      </c>
      <c r="F35" s="9">
        <v>85702</v>
      </c>
    </row>
    <row r="36" spans="3:6" x14ac:dyDescent="0.35">
      <c r="C36">
        <v>1952</v>
      </c>
      <c r="D36" t="s">
        <v>15</v>
      </c>
      <c r="E36" t="s">
        <v>3353</v>
      </c>
      <c r="F36" s="9">
        <v>87034</v>
      </c>
    </row>
    <row r="37" spans="3:6" x14ac:dyDescent="0.35">
      <c r="C37">
        <v>1952</v>
      </c>
      <c r="D37" t="s">
        <v>15</v>
      </c>
      <c r="E37" t="s">
        <v>3352</v>
      </c>
      <c r="F37" s="9">
        <v>71921</v>
      </c>
    </row>
    <row r="38" spans="3:6" x14ac:dyDescent="0.35">
      <c r="C38">
        <v>1952</v>
      </c>
      <c r="D38" t="s">
        <v>15</v>
      </c>
      <c r="E38" t="s">
        <v>3352</v>
      </c>
      <c r="F38" s="9">
        <v>72077</v>
      </c>
    </row>
    <row r="39" spans="3:6" x14ac:dyDescent="0.35">
      <c r="C39">
        <v>1952</v>
      </c>
      <c r="D39" t="s">
        <v>15</v>
      </c>
      <c r="E39" t="s">
        <v>3352</v>
      </c>
      <c r="F39" s="9">
        <v>72299</v>
      </c>
    </row>
    <row r="40" spans="3:6" x14ac:dyDescent="0.35">
      <c r="C40">
        <v>1952</v>
      </c>
      <c r="D40" t="s">
        <v>15</v>
      </c>
      <c r="E40" t="s">
        <v>3352</v>
      </c>
      <c r="F40" s="9">
        <v>72325</v>
      </c>
    </row>
    <row r="41" spans="3:6" x14ac:dyDescent="0.35">
      <c r="C41">
        <v>1952</v>
      </c>
      <c r="D41" t="s">
        <v>15</v>
      </c>
      <c r="E41" t="s">
        <v>3352</v>
      </c>
      <c r="F41" s="9">
        <v>72329</v>
      </c>
    </row>
    <row r="42" spans="3:6" x14ac:dyDescent="0.35">
      <c r="C42">
        <v>1952</v>
      </c>
      <c r="D42" t="s">
        <v>15</v>
      </c>
      <c r="E42" t="s">
        <v>3352</v>
      </c>
      <c r="F42" s="9">
        <v>72340</v>
      </c>
    </row>
    <row r="43" spans="3:6" x14ac:dyDescent="0.35">
      <c r="C43">
        <v>1952</v>
      </c>
      <c r="D43" t="s">
        <v>15</v>
      </c>
      <c r="E43" t="s">
        <v>3352</v>
      </c>
      <c r="F43" s="9">
        <v>72394</v>
      </c>
    </row>
    <row r="44" spans="3:6" x14ac:dyDescent="0.35">
      <c r="C44">
        <v>1952</v>
      </c>
      <c r="D44" t="s">
        <v>15</v>
      </c>
      <c r="E44" t="s">
        <v>3352</v>
      </c>
      <c r="F44" s="9">
        <v>73610</v>
      </c>
    </row>
    <row r="45" spans="3:6" x14ac:dyDescent="0.35">
      <c r="C45">
        <v>1952</v>
      </c>
      <c r="D45" t="s">
        <v>15</v>
      </c>
      <c r="E45" t="s">
        <v>3352</v>
      </c>
      <c r="F45" s="9">
        <v>73675</v>
      </c>
    </row>
    <row r="46" spans="3:6" x14ac:dyDescent="0.35">
      <c r="C46">
        <v>1952</v>
      </c>
      <c r="D46" t="s">
        <v>15</v>
      </c>
      <c r="E46" t="s">
        <v>3352</v>
      </c>
      <c r="F46" s="9">
        <v>73722</v>
      </c>
    </row>
    <row r="47" spans="3:6" x14ac:dyDescent="0.35">
      <c r="C47">
        <v>1952</v>
      </c>
      <c r="D47" t="s">
        <v>15</v>
      </c>
      <c r="E47" t="s">
        <v>3352</v>
      </c>
      <c r="F47" s="9">
        <v>73828</v>
      </c>
    </row>
    <row r="48" spans="3:6" x14ac:dyDescent="0.35">
      <c r="C48">
        <v>1952</v>
      </c>
      <c r="D48" t="s">
        <v>15</v>
      </c>
      <c r="E48" t="s">
        <v>3352</v>
      </c>
      <c r="F48" s="9">
        <v>73941</v>
      </c>
    </row>
    <row r="49" spans="3:6" x14ac:dyDescent="0.35">
      <c r="C49">
        <v>1952</v>
      </c>
      <c r="D49" t="s">
        <v>15</v>
      </c>
      <c r="E49" t="s">
        <v>3352</v>
      </c>
      <c r="F49" s="9">
        <v>73976</v>
      </c>
    </row>
    <row r="50" spans="3:6" x14ac:dyDescent="0.35">
      <c r="C50">
        <v>1952</v>
      </c>
      <c r="D50" t="s">
        <v>15</v>
      </c>
      <c r="E50" t="s">
        <v>3352</v>
      </c>
      <c r="F50" s="9">
        <v>74045</v>
      </c>
    </row>
    <row r="51" spans="3:6" x14ac:dyDescent="0.35">
      <c r="C51">
        <v>1952</v>
      </c>
      <c r="D51" t="s">
        <v>15</v>
      </c>
      <c r="E51" t="s">
        <v>3352</v>
      </c>
      <c r="F51" s="9">
        <v>75394</v>
      </c>
    </row>
    <row r="52" spans="3:6" x14ac:dyDescent="0.35">
      <c r="C52">
        <v>1952</v>
      </c>
      <c r="D52" t="s">
        <v>15</v>
      </c>
      <c r="E52" t="s">
        <v>3352</v>
      </c>
      <c r="F52" s="9">
        <v>75640</v>
      </c>
    </row>
    <row r="53" spans="3:6" x14ac:dyDescent="0.35">
      <c r="C53">
        <v>1952</v>
      </c>
      <c r="D53" t="s">
        <v>15</v>
      </c>
      <c r="E53" t="s">
        <v>3352</v>
      </c>
      <c r="F53" s="9">
        <v>76303</v>
      </c>
    </row>
    <row r="54" spans="3:6" x14ac:dyDescent="0.35">
      <c r="C54">
        <v>1952</v>
      </c>
      <c r="D54" t="s">
        <v>15</v>
      </c>
      <c r="E54" t="s">
        <v>3352</v>
      </c>
      <c r="F54" s="9">
        <v>76718</v>
      </c>
    </row>
    <row r="55" spans="3:6" x14ac:dyDescent="0.35">
      <c r="C55">
        <v>1952</v>
      </c>
      <c r="D55" t="s">
        <v>15</v>
      </c>
      <c r="E55" t="s">
        <v>3352</v>
      </c>
      <c r="F55" s="9">
        <v>76813</v>
      </c>
    </row>
    <row r="56" spans="3:6" x14ac:dyDescent="0.35">
      <c r="C56">
        <v>1952</v>
      </c>
      <c r="D56" t="s">
        <v>15</v>
      </c>
      <c r="E56" t="s">
        <v>3352</v>
      </c>
      <c r="F56" s="9">
        <v>76979</v>
      </c>
    </row>
    <row r="57" spans="3:6" x14ac:dyDescent="0.35">
      <c r="C57">
        <v>1952</v>
      </c>
      <c r="D57" t="s">
        <v>15</v>
      </c>
      <c r="E57" t="s">
        <v>3352</v>
      </c>
      <c r="F57" s="9">
        <v>77158</v>
      </c>
    </row>
    <row r="58" spans="3:6" x14ac:dyDescent="0.35">
      <c r="C58">
        <v>1952</v>
      </c>
      <c r="D58" t="s">
        <v>15</v>
      </c>
      <c r="E58" t="s">
        <v>3352</v>
      </c>
      <c r="F58" s="9">
        <v>79558</v>
      </c>
    </row>
    <row r="59" spans="3:6" x14ac:dyDescent="0.35">
      <c r="C59">
        <v>1952</v>
      </c>
      <c r="D59" t="s">
        <v>15</v>
      </c>
      <c r="E59" t="s">
        <v>3352</v>
      </c>
      <c r="F59" s="9">
        <v>79604</v>
      </c>
    </row>
    <row r="60" spans="3:6" x14ac:dyDescent="0.35">
      <c r="C60">
        <v>1952</v>
      </c>
      <c r="D60" t="s">
        <v>15</v>
      </c>
      <c r="E60" t="s">
        <v>3352</v>
      </c>
      <c r="F60" s="9">
        <v>79762</v>
      </c>
    </row>
    <row r="61" spans="3:6" x14ac:dyDescent="0.35">
      <c r="C61">
        <v>1952</v>
      </c>
      <c r="D61" t="s">
        <v>15</v>
      </c>
      <c r="E61" t="s">
        <v>3352</v>
      </c>
      <c r="F61" s="9">
        <v>81151</v>
      </c>
    </row>
    <row r="62" spans="3:6" x14ac:dyDescent="0.35">
      <c r="C62">
        <v>1952</v>
      </c>
      <c r="D62" t="s">
        <v>15</v>
      </c>
      <c r="E62" t="s">
        <v>3352</v>
      </c>
      <c r="F62" s="9">
        <v>81166</v>
      </c>
    </row>
    <row r="63" spans="3:6" x14ac:dyDescent="0.35">
      <c r="C63">
        <v>1952</v>
      </c>
      <c r="D63" t="s">
        <v>15</v>
      </c>
      <c r="E63" t="s">
        <v>3352</v>
      </c>
      <c r="F63" s="9">
        <v>81182</v>
      </c>
    </row>
    <row r="64" spans="3:6" x14ac:dyDescent="0.35">
      <c r="C64">
        <v>1952</v>
      </c>
      <c r="D64" t="s">
        <v>15</v>
      </c>
      <c r="E64" t="s">
        <v>3352</v>
      </c>
      <c r="F64" s="9">
        <v>81263</v>
      </c>
    </row>
    <row r="65" spans="3:6" x14ac:dyDescent="0.35">
      <c r="C65">
        <v>1952</v>
      </c>
      <c r="D65" t="s">
        <v>15</v>
      </c>
      <c r="E65" t="s">
        <v>3352</v>
      </c>
      <c r="F65" s="9">
        <v>81781</v>
      </c>
    </row>
    <row r="66" spans="3:6" x14ac:dyDescent="0.35">
      <c r="C66">
        <v>1952</v>
      </c>
      <c r="D66" t="s">
        <v>15</v>
      </c>
      <c r="E66" t="s">
        <v>3352</v>
      </c>
      <c r="F66" s="9">
        <v>81800</v>
      </c>
    </row>
    <row r="67" spans="3:6" x14ac:dyDescent="0.35">
      <c r="C67">
        <v>1952</v>
      </c>
      <c r="D67" t="s">
        <v>15</v>
      </c>
      <c r="E67" t="s">
        <v>3352</v>
      </c>
      <c r="F67" s="9">
        <v>82155</v>
      </c>
    </row>
    <row r="68" spans="3:6" x14ac:dyDescent="0.35">
      <c r="C68">
        <v>1952</v>
      </c>
      <c r="D68" t="s">
        <v>15</v>
      </c>
      <c r="E68" t="s">
        <v>3352</v>
      </c>
      <c r="F68" s="9">
        <v>82392</v>
      </c>
    </row>
    <row r="69" spans="3:6" x14ac:dyDescent="0.35">
      <c r="C69">
        <v>1952</v>
      </c>
      <c r="D69" t="s">
        <v>15</v>
      </c>
      <c r="E69" t="s">
        <v>3352</v>
      </c>
      <c r="F69" s="9">
        <v>83481</v>
      </c>
    </row>
    <row r="70" spans="3:6" x14ac:dyDescent="0.35">
      <c r="C70">
        <v>1952</v>
      </c>
      <c r="D70" t="s">
        <v>15</v>
      </c>
      <c r="E70" t="s">
        <v>3352</v>
      </c>
      <c r="F70" s="9">
        <v>84317</v>
      </c>
    </row>
    <row r="71" spans="3:6" x14ac:dyDescent="0.35">
      <c r="C71">
        <v>1952</v>
      </c>
      <c r="D71" t="s">
        <v>15</v>
      </c>
      <c r="E71" t="s">
        <v>3352</v>
      </c>
      <c r="F71" s="9">
        <v>84466</v>
      </c>
    </row>
    <row r="72" spans="3:6" x14ac:dyDescent="0.35">
      <c r="C72">
        <v>1952</v>
      </c>
      <c r="D72" t="s">
        <v>15</v>
      </c>
      <c r="E72" t="s">
        <v>3352</v>
      </c>
      <c r="F72" s="9">
        <v>84925</v>
      </c>
    </row>
    <row r="73" spans="3:6" x14ac:dyDescent="0.35">
      <c r="C73">
        <v>1952</v>
      </c>
      <c r="D73" t="s">
        <v>15</v>
      </c>
      <c r="E73" t="s">
        <v>3352</v>
      </c>
      <c r="F73" s="9">
        <v>84935</v>
      </c>
    </row>
    <row r="74" spans="3:6" x14ac:dyDescent="0.35">
      <c r="C74">
        <v>1952</v>
      </c>
      <c r="D74" t="s">
        <v>15</v>
      </c>
      <c r="E74" t="s">
        <v>3352</v>
      </c>
      <c r="F74" s="9">
        <v>85005</v>
      </c>
    </row>
    <row r="75" spans="3:6" x14ac:dyDescent="0.35">
      <c r="C75">
        <v>1952</v>
      </c>
      <c r="D75" t="s">
        <v>15</v>
      </c>
      <c r="E75" t="s">
        <v>3352</v>
      </c>
      <c r="F75" s="9">
        <v>85147</v>
      </c>
    </row>
    <row r="76" spans="3:6" x14ac:dyDescent="0.35">
      <c r="C76">
        <v>1952</v>
      </c>
      <c r="D76" t="s">
        <v>15</v>
      </c>
      <c r="E76" t="s">
        <v>3352</v>
      </c>
      <c r="F76" s="9">
        <v>85281</v>
      </c>
    </row>
    <row r="77" spans="3:6" x14ac:dyDescent="0.35">
      <c r="C77">
        <v>1952</v>
      </c>
      <c r="D77" t="s">
        <v>15</v>
      </c>
      <c r="E77" t="s">
        <v>3352</v>
      </c>
      <c r="F77" s="9">
        <v>85335</v>
      </c>
    </row>
    <row r="78" spans="3:6" x14ac:dyDescent="0.35">
      <c r="C78">
        <v>1952</v>
      </c>
      <c r="D78" t="s">
        <v>15</v>
      </c>
      <c r="E78" t="s">
        <v>3352</v>
      </c>
      <c r="F78" s="9">
        <v>85392</v>
      </c>
    </row>
    <row r="79" spans="3:6" x14ac:dyDescent="0.35">
      <c r="C79">
        <v>1952</v>
      </c>
      <c r="D79" t="s">
        <v>15</v>
      </c>
      <c r="E79" t="s">
        <v>3352</v>
      </c>
      <c r="F79" s="9">
        <v>85632</v>
      </c>
    </row>
    <row r="80" spans="3:6" x14ac:dyDescent="0.35">
      <c r="C80">
        <v>1952</v>
      </c>
      <c r="D80" t="s">
        <v>15</v>
      </c>
      <c r="E80" t="s">
        <v>3352</v>
      </c>
      <c r="F80" s="9">
        <v>87785</v>
      </c>
    </row>
    <row r="81" spans="3:6" x14ac:dyDescent="0.35">
      <c r="C81">
        <v>1952</v>
      </c>
      <c r="D81" t="s">
        <v>15</v>
      </c>
      <c r="E81" t="s">
        <v>3352</v>
      </c>
      <c r="F81" s="9">
        <v>87894</v>
      </c>
    </row>
    <row r="82" spans="3:6" x14ac:dyDescent="0.35">
      <c r="C82">
        <v>1952</v>
      </c>
      <c r="D82" t="s">
        <v>15</v>
      </c>
      <c r="E82" t="s">
        <v>3352</v>
      </c>
      <c r="F82" s="9">
        <v>88201</v>
      </c>
    </row>
    <row r="83" spans="3:6" x14ac:dyDescent="0.35">
      <c r="C83">
        <v>1952</v>
      </c>
      <c r="D83" t="s">
        <v>972</v>
      </c>
      <c r="E83" t="s">
        <v>3352</v>
      </c>
      <c r="F83" s="9">
        <v>77188</v>
      </c>
    </row>
    <row r="84" spans="3:6" x14ac:dyDescent="0.35">
      <c r="C84">
        <v>1952</v>
      </c>
      <c r="D84" t="s">
        <v>972</v>
      </c>
      <c r="E84" t="s">
        <v>3352</v>
      </c>
      <c r="F84" s="9">
        <v>79490</v>
      </c>
    </row>
    <row r="85" spans="3:6" x14ac:dyDescent="0.35">
      <c r="C85">
        <v>1952</v>
      </c>
      <c r="D85" t="s">
        <v>972</v>
      </c>
      <c r="E85" t="s">
        <v>3352</v>
      </c>
      <c r="F85" s="9">
        <v>86004</v>
      </c>
    </row>
    <row r="86" spans="3:6" x14ac:dyDescent="0.35">
      <c r="C86">
        <v>1952</v>
      </c>
      <c r="D86" t="s">
        <v>972</v>
      </c>
      <c r="E86" t="s">
        <v>3352</v>
      </c>
      <c r="F86" s="9">
        <v>86008</v>
      </c>
    </row>
    <row r="87" spans="3:6" x14ac:dyDescent="0.35">
      <c r="C87">
        <v>1952</v>
      </c>
      <c r="D87" t="s">
        <v>972</v>
      </c>
      <c r="E87" t="s">
        <v>3352</v>
      </c>
      <c r="F87" s="9">
        <v>86020</v>
      </c>
    </row>
    <row r="88" spans="3:6" x14ac:dyDescent="0.35">
      <c r="C88">
        <v>1952</v>
      </c>
      <c r="D88" t="s">
        <v>972</v>
      </c>
      <c r="E88" t="s">
        <v>3352</v>
      </c>
      <c r="F88" s="9">
        <v>86049</v>
      </c>
    </row>
    <row r="89" spans="3:6" x14ac:dyDescent="0.35">
      <c r="C89">
        <v>1952</v>
      </c>
      <c r="D89" t="s">
        <v>972</v>
      </c>
      <c r="E89" t="s">
        <v>3352</v>
      </c>
      <c r="F89" s="9">
        <v>86080</v>
      </c>
    </row>
    <row r="90" spans="3:6" x14ac:dyDescent="0.35">
      <c r="C90">
        <v>1952</v>
      </c>
      <c r="D90" t="s">
        <v>972</v>
      </c>
      <c r="E90" t="s">
        <v>3352</v>
      </c>
      <c r="F90" s="9">
        <v>86087</v>
      </c>
    </row>
    <row r="91" spans="3:6" x14ac:dyDescent="0.35">
      <c r="C91">
        <v>1952</v>
      </c>
      <c r="D91" t="s">
        <v>972</v>
      </c>
      <c r="E91" t="s">
        <v>3352</v>
      </c>
      <c r="F91" s="9">
        <v>86093</v>
      </c>
    </row>
    <row r="92" spans="3:6" x14ac:dyDescent="0.35">
      <c r="C92">
        <v>1952</v>
      </c>
      <c r="D92" t="s">
        <v>972</v>
      </c>
      <c r="E92" t="s">
        <v>3352</v>
      </c>
      <c r="F92" s="9">
        <v>86121</v>
      </c>
    </row>
    <row r="93" spans="3:6" x14ac:dyDescent="0.35">
      <c r="C93">
        <v>1952</v>
      </c>
      <c r="D93" t="s">
        <v>972</v>
      </c>
      <c r="E93" t="s">
        <v>3352</v>
      </c>
      <c r="F93" s="9">
        <v>86144</v>
      </c>
    </row>
    <row r="94" spans="3:6" x14ac:dyDescent="0.35">
      <c r="C94">
        <v>1952</v>
      </c>
      <c r="D94" t="s">
        <v>972</v>
      </c>
      <c r="E94" t="s">
        <v>3352</v>
      </c>
      <c r="F94" s="9">
        <v>86170</v>
      </c>
    </row>
    <row r="95" spans="3:6" x14ac:dyDescent="0.35">
      <c r="C95">
        <v>1952</v>
      </c>
      <c r="D95" t="s">
        <v>972</v>
      </c>
      <c r="E95" t="s">
        <v>3352</v>
      </c>
      <c r="F95" s="9">
        <v>86176</v>
      </c>
    </row>
    <row r="96" spans="3:6" x14ac:dyDescent="0.35">
      <c r="C96">
        <v>1952</v>
      </c>
      <c r="D96" t="s">
        <v>972</v>
      </c>
      <c r="E96" t="s">
        <v>3352</v>
      </c>
      <c r="F96" s="9">
        <v>86197</v>
      </c>
    </row>
    <row r="97" spans="3:6" x14ac:dyDescent="0.35">
      <c r="C97">
        <v>1952</v>
      </c>
      <c r="D97" t="s">
        <v>972</v>
      </c>
      <c r="E97" t="s">
        <v>3352</v>
      </c>
      <c r="F97" s="9">
        <v>86209</v>
      </c>
    </row>
    <row r="98" spans="3:6" x14ac:dyDescent="0.35">
      <c r="C98">
        <v>1952</v>
      </c>
      <c r="D98" t="s">
        <v>972</v>
      </c>
      <c r="E98" t="s">
        <v>3352</v>
      </c>
      <c r="F98" s="9">
        <v>86270</v>
      </c>
    </row>
    <row r="99" spans="3:6" x14ac:dyDescent="0.35">
      <c r="C99">
        <v>1952</v>
      </c>
      <c r="D99" t="s">
        <v>972</v>
      </c>
      <c r="E99" t="s">
        <v>3352</v>
      </c>
      <c r="F99" s="9">
        <v>86286</v>
      </c>
    </row>
    <row r="100" spans="3:6" x14ac:dyDescent="0.35">
      <c r="C100">
        <v>1952</v>
      </c>
      <c r="D100" t="s">
        <v>972</v>
      </c>
      <c r="E100" t="s">
        <v>3352</v>
      </c>
      <c r="F100" s="9">
        <v>86363</v>
      </c>
    </row>
    <row r="101" spans="3:6" x14ac:dyDescent="0.35">
      <c r="C101">
        <v>1952</v>
      </c>
      <c r="D101" t="s">
        <v>972</v>
      </c>
      <c r="E101" t="s">
        <v>3352</v>
      </c>
      <c r="F101" s="9">
        <v>86389</v>
      </c>
    </row>
    <row r="102" spans="3:6" x14ac:dyDescent="0.35">
      <c r="C102">
        <v>1952</v>
      </c>
      <c r="D102" t="s">
        <v>972</v>
      </c>
      <c r="E102" t="s">
        <v>3352</v>
      </c>
      <c r="F102" s="9">
        <v>86392</v>
      </c>
    </row>
    <row r="103" spans="3:6" x14ac:dyDescent="0.35">
      <c r="C103">
        <v>1952</v>
      </c>
      <c r="D103" t="s">
        <v>972</v>
      </c>
      <c r="E103" t="s">
        <v>3352</v>
      </c>
      <c r="F103" s="9">
        <v>86396</v>
      </c>
    </row>
    <row r="104" spans="3:6" x14ac:dyDescent="0.35">
      <c r="C104">
        <v>1952</v>
      </c>
      <c r="D104" t="s">
        <v>972</v>
      </c>
      <c r="E104" t="s">
        <v>3352</v>
      </c>
      <c r="F104" s="9">
        <v>86418</v>
      </c>
    </row>
    <row r="105" spans="3:6" x14ac:dyDescent="0.35">
      <c r="C105">
        <v>1952</v>
      </c>
      <c r="D105" t="s">
        <v>972</v>
      </c>
      <c r="E105" t="s">
        <v>3352</v>
      </c>
      <c r="F105" s="9">
        <v>86470</v>
      </c>
    </row>
    <row r="106" spans="3:6" x14ac:dyDescent="0.35">
      <c r="C106">
        <v>1952</v>
      </c>
      <c r="D106" t="s">
        <v>972</v>
      </c>
      <c r="E106" t="s">
        <v>3352</v>
      </c>
      <c r="F106" s="9">
        <v>86522</v>
      </c>
    </row>
    <row r="107" spans="3:6" x14ac:dyDescent="0.35">
      <c r="C107">
        <v>1952</v>
      </c>
      <c r="D107" t="s">
        <v>972</v>
      </c>
      <c r="E107" t="s">
        <v>3352</v>
      </c>
      <c r="F107" s="9">
        <v>86560</v>
      </c>
    </row>
    <row r="108" spans="3:6" x14ac:dyDescent="0.35">
      <c r="C108">
        <v>1952</v>
      </c>
      <c r="D108" t="s">
        <v>972</v>
      </c>
      <c r="E108" t="s">
        <v>3352</v>
      </c>
      <c r="F108" s="9">
        <v>86582</v>
      </c>
    </row>
    <row r="109" spans="3:6" x14ac:dyDescent="0.35">
      <c r="C109">
        <v>1952</v>
      </c>
      <c r="D109" t="s">
        <v>972</v>
      </c>
      <c r="E109" t="s">
        <v>3352</v>
      </c>
      <c r="F109" s="9">
        <v>86604</v>
      </c>
    </row>
    <row r="110" spans="3:6" x14ac:dyDescent="0.35">
      <c r="C110">
        <v>1952</v>
      </c>
      <c r="D110" t="s">
        <v>972</v>
      </c>
      <c r="E110" t="s">
        <v>3352</v>
      </c>
      <c r="F110" s="9">
        <v>86613</v>
      </c>
    </row>
    <row r="111" spans="3:6" x14ac:dyDescent="0.35">
      <c r="C111">
        <v>1952</v>
      </c>
      <c r="D111" t="s">
        <v>972</v>
      </c>
      <c r="E111" t="s">
        <v>3352</v>
      </c>
      <c r="F111" s="9">
        <v>86636</v>
      </c>
    </row>
    <row r="112" spans="3:6" x14ac:dyDescent="0.35">
      <c r="C112">
        <v>1952</v>
      </c>
      <c r="D112" t="s">
        <v>972</v>
      </c>
      <c r="E112" t="s">
        <v>3352</v>
      </c>
      <c r="F112" s="9">
        <v>86664</v>
      </c>
    </row>
    <row r="113" spans="3:6" x14ac:dyDescent="0.35">
      <c r="C113">
        <v>1952</v>
      </c>
      <c r="D113" t="s">
        <v>972</v>
      </c>
      <c r="E113" t="s">
        <v>3352</v>
      </c>
      <c r="F113" s="9">
        <v>86703</v>
      </c>
    </row>
    <row r="114" spans="3:6" x14ac:dyDescent="0.35">
      <c r="C114">
        <v>1952</v>
      </c>
      <c r="D114" t="s">
        <v>972</v>
      </c>
      <c r="E114" t="s">
        <v>3352</v>
      </c>
      <c r="F114" s="9">
        <v>86738</v>
      </c>
    </row>
    <row r="115" spans="3:6" x14ac:dyDescent="0.35">
      <c r="C115">
        <v>1952</v>
      </c>
      <c r="D115" t="s">
        <v>972</v>
      </c>
      <c r="E115" t="s">
        <v>3352</v>
      </c>
      <c r="F115" s="9">
        <v>86799</v>
      </c>
    </row>
    <row r="116" spans="3:6" x14ac:dyDescent="0.35">
      <c r="C116">
        <v>1952</v>
      </c>
      <c r="D116" t="s">
        <v>972</v>
      </c>
      <c r="E116" t="s">
        <v>3352</v>
      </c>
      <c r="F116" s="9">
        <v>86869</v>
      </c>
    </row>
    <row r="117" spans="3:6" x14ac:dyDescent="0.35">
      <c r="C117">
        <v>1952</v>
      </c>
      <c r="D117" t="s">
        <v>972</v>
      </c>
      <c r="E117" t="s">
        <v>3352</v>
      </c>
      <c r="F117" s="9">
        <v>86875</v>
      </c>
    </row>
    <row r="118" spans="3:6" x14ac:dyDescent="0.35">
      <c r="C118">
        <v>1952</v>
      </c>
      <c r="D118" t="s">
        <v>972</v>
      </c>
      <c r="E118" t="s">
        <v>3352</v>
      </c>
      <c r="F118" s="9">
        <v>86879</v>
      </c>
    </row>
    <row r="119" spans="3:6" x14ac:dyDescent="0.35">
      <c r="C119">
        <v>1952</v>
      </c>
      <c r="D119" t="s">
        <v>972</v>
      </c>
      <c r="E119" t="s">
        <v>3352</v>
      </c>
      <c r="F119" s="9">
        <v>86887</v>
      </c>
    </row>
    <row r="120" spans="3:6" x14ac:dyDescent="0.35">
      <c r="C120">
        <v>1952</v>
      </c>
      <c r="D120" t="s">
        <v>972</v>
      </c>
      <c r="E120" t="s">
        <v>3352</v>
      </c>
      <c r="F120" s="9">
        <v>86912</v>
      </c>
    </row>
    <row r="121" spans="3:6" x14ac:dyDescent="0.35">
      <c r="C121">
        <v>1952</v>
      </c>
      <c r="D121" t="s">
        <v>972</v>
      </c>
      <c r="E121" t="s">
        <v>3352</v>
      </c>
      <c r="F121" s="9">
        <v>86930</v>
      </c>
    </row>
    <row r="122" spans="3:6" x14ac:dyDescent="0.35">
      <c r="C122">
        <v>1952</v>
      </c>
      <c r="D122" t="s">
        <v>972</v>
      </c>
      <c r="E122" t="s">
        <v>3352</v>
      </c>
      <c r="F122" s="9">
        <v>86965</v>
      </c>
    </row>
    <row r="123" spans="3:6" x14ac:dyDescent="0.35">
      <c r="C123">
        <v>1952</v>
      </c>
      <c r="D123" t="s">
        <v>560</v>
      </c>
      <c r="E123" t="s">
        <v>3353</v>
      </c>
      <c r="F123" s="9">
        <v>71399</v>
      </c>
    </row>
    <row r="124" spans="3:6" x14ac:dyDescent="0.35">
      <c r="C124">
        <v>1952</v>
      </c>
      <c r="D124" t="s">
        <v>560</v>
      </c>
      <c r="E124" t="s">
        <v>3353</v>
      </c>
      <c r="F124" s="9">
        <v>71403</v>
      </c>
    </row>
    <row r="125" spans="3:6" x14ac:dyDescent="0.35">
      <c r="C125">
        <v>1952</v>
      </c>
      <c r="D125" t="s">
        <v>560</v>
      </c>
      <c r="E125" t="s">
        <v>3353</v>
      </c>
      <c r="F125" s="9">
        <v>71405</v>
      </c>
    </row>
    <row r="126" spans="3:6" x14ac:dyDescent="0.35">
      <c r="C126">
        <v>1952</v>
      </c>
      <c r="D126" t="s">
        <v>560</v>
      </c>
      <c r="E126" t="s">
        <v>3353</v>
      </c>
      <c r="F126" s="9">
        <v>72845</v>
      </c>
    </row>
    <row r="127" spans="3:6" x14ac:dyDescent="0.35">
      <c r="C127">
        <v>1952</v>
      </c>
      <c r="D127" t="s">
        <v>560</v>
      </c>
      <c r="E127" t="s">
        <v>3353</v>
      </c>
      <c r="F127" s="9">
        <v>72861</v>
      </c>
    </row>
    <row r="128" spans="3:6" x14ac:dyDescent="0.35">
      <c r="C128">
        <v>1952</v>
      </c>
      <c r="D128" t="s">
        <v>560</v>
      </c>
      <c r="E128" t="s">
        <v>3353</v>
      </c>
      <c r="F128" s="9">
        <v>72894</v>
      </c>
    </row>
    <row r="129" spans="3:6" x14ac:dyDescent="0.35">
      <c r="C129">
        <v>1952</v>
      </c>
      <c r="D129" t="s">
        <v>560</v>
      </c>
      <c r="E129" t="s">
        <v>3353</v>
      </c>
      <c r="F129" s="9">
        <v>79620</v>
      </c>
    </row>
    <row r="130" spans="3:6" x14ac:dyDescent="0.35">
      <c r="C130">
        <v>1952</v>
      </c>
      <c r="D130" t="s">
        <v>560</v>
      </c>
      <c r="E130" t="s">
        <v>3353</v>
      </c>
      <c r="F130" s="9">
        <v>82075</v>
      </c>
    </row>
    <row r="131" spans="3:6" x14ac:dyDescent="0.35">
      <c r="C131">
        <v>1952</v>
      </c>
      <c r="D131" t="s">
        <v>560</v>
      </c>
      <c r="E131" t="s">
        <v>3353</v>
      </c>
      <c r="F131" s="9">
        <v>82120</v>
      </c>
    </row>
    <row r="132" spans="3:6" x14ac:dyDescent="0.35">
      <c r="C132">
        <v>1952</v>
      </c>
      <c r="D132" t="s">
        <v>560</v>
      </c>
      <c r="E132" t="s">
        <v>3352</v>
      </c>
      <c r="F132" s="9">
        <v>72298</v>
      </c>
    </row>
    <row r="133" spans="3:6" x14ac:dyDescent="0.35">
      <c r="C133">
        <v>1952</v>
      </c>
      <c r="D133" t="s">
        <v>560</v>
      </c>
      <c r="E133" t="s">
        <v>3352</v>
      </c>
      <c r="F133" s="9">
        <v>72877</v>
      </c>
    </row>
    <row r="134" spans="3:6" x14ac:dyDescent="0.35">
      <c r="C134">
        <v>1952</v>
      </c>
      <c r="D134" t="s">
        <v>560</v>
      </c>
      <c r="E134" t="s">
        <v>3352</v>
      </c>
      <c r="F134" s="9">
        <v>72949</v>
      </c>
    </row>
    <row r="135" spans="3:6" x14ac:dyDescent="0.35">
      <c r="C135">
        <v>1952</v>
      </c>
      <c r="D135" t="s">
        <v>560</v>
      </c>
      <c r="E135" t="s">
        <v>3352</v>
      </c>
      <c r="F135" s="9">
        <v>72966</v>
      </c>
    </row>
    <row r="136" spans="3:6" x14ac:dyDescent="0.35">
      <c r="C136">
        <v>1952</v>
      </c>
      <c r="D136" t="s">
        <v>560</v>
      </c>
      <c r="E136" t="s">
        <v>3352</v>
      </c>
      <c r="F136" s="9">
        <v>74334</v>
      </c>
    </row>
    <row r="137" spans="3:6" x14ac:dyDescent="0.35">
      <c r="C137">
        <v>1952</v>
      </c>
      <c r="D137" t="s">
        <v>560</v>
      </c>
      <c r="E137" t="s">
        <v>3352</v>
      </c>
      <c r="F137" s="9">
        <v>74384</v>
      </c>
    </row>
    <row r="138" spans="3:6" x14ac:dyDescent="0.35">
      <c r="C138">
        <v>1952</v>
      </c>
      <c r="D138" t="s">
        <v>560</v>
      </c>
      <c r="E138" t="s">
        <v>3352</v>
      </c>
      <c r="F138" s="9">
        <v>74399</v>
      </c>
    </row>
    <row r="139" spans="3:6" x14ac:dyDescent="0.35">
      <c r="C139">
        <v>1952</v>
      </c>
      <c r="D139" t="s">
        <v>560</v>
      </c>
      <c r="E139" t="s">
        <v>3352</v>
      </c>
      <c r="F139" s="9">
        <v>74405</v>
      </c>
    </row>
    <row r="140" spans="3:6" x14ac:dyDescent="0.35">
      <c r="C140">
        <v>1952</v>
      </c>
      <c r="D140" t="s">
        <v>560</v>
      </c>
      <c r="E140" t="s">
        <v>3352</v>
      </c>
      <c r="F140" s="9">
        <v>74412</v>
      </c>
    </row>
    <row r="141" spans="3:6" x14ac:dyDescent="0.35">
      <c r="C141">
        <v>1952</v>
      </c>
      <c r="D141" t="s">
        <v>560</v>
      </c>
      <c r="E141" t="s">
        <v>3352</v>
      </c>
      <c r="F141" s="9">
        <v>74419</v>
      </c>
    </row>
    <row r="142" spans="3:6" x14ac:dyDescent="0.35">
      <c r="C142">
        <v>1952</v>
      </c>
      <c r="D142" t="s">
        <v>560</v>
      </c>
      <c r="E142" t="s">
        <v>3352</v>
      </c>
      <c r="F142" s="9">
        <v>76089</v>
      </c>
    </row>
    <row r="143" spans="3:6" x14ac:dyDescent="0.35">
      <c r="C143">
        <v>1952</v>
      </c>
      <c r="D143" t="s">
        <v>560</v>
      </c>
      <c r="E143" t="s">
        <v>3352</v>
      </c>
      <c r="F143" s="9">
        <v>76090</v>
      </c>
    </row>
    <row r="144" spans="3:6" x14ac:dyDescent="0.35">
      <c r="C144">
        <v>1952</v>
      </c>
      <c r="D144" t="s">
        <v>560</v>
      </c>
      <c r="E144" t="s">
        <v>3352</v>
      </c>
      <c r="F144" s="9">
        <v>76093</v>
      </c>
    </row>
    <row r="145" spans="3:6" x14ac:dyDescent="0.35">
      <c r="C145">
        <v>1952</v>
      </c>
      <c r="D145" t="s">
        <v>560</v>
      </c>
      <c r="E145" t="s">
        <v>3352</v>
      </c>
      <c r="F145" s="9">
        <v>76933</v>
      </c>
    </row>
    <row r="146" spans="3:6" x14ac:dyDescent="0.35">
      <c r="C146">
        <v>1952</v>
      </c>
      <c r="D146" t="s">
        <v>560</v>
      </c>
      <c r="E146" t="s">
        <v>3352</v>
      </c>
      <c r="F146" s="9">
        <v>77510</v>
      </c>
    </row>
    <row r="147" spans="3:6" x14ac:dyDescent="0.35">
      <c r="C147">
        <v>1952</v>
      </c>
      <c r="D147" t="s">
        <v>560</v>
      </c>
      <c r="E147" t="s">
        <v>3352</v>
      </c>
      <c r="F147" s="9">
        <v>77513</v>
      </c>
    </row>
    <row r="148" spans="3:6" x14ac:dyDescent="0.35">
      <c r="C148">
        <v>1952</v>
      </c>
      <c r="D148" t="s">
        <v>560</v>
      </c>
      <c r="E148" t="s">
        <v>3352</v>
      </c>
      <c r="F148" s="9">
        <v>77516</v>
      </c>
    </row>
    <row r="149" spans="3:6" x14ac:dyDescent="0.35">
      <c r="C149">
        <v>1952</v>
      </c>
      <c r="D149" t="s">
        <v>560</v>
      </c>
      <c r="E149" t="s">
        <v>3352</v>
      </c>
      <c r="F149" s="9">
        <v>77518</v>
      </c>
    </row>
    <row r="150" spans="3:6" x14ac:dyDescent="0.35">
      <c r="C150">
        <v>1952</v>
      </c>
      <c r="D150" t="s">
        <v>560</v>
      </c>
      <c r="E150" t="s">
        <v>3352</v>
      </c>
      <c r="F150" s="9">
        <v>77525</v>
      </c>
    </row>
    <row r="151" spans="3:6" x14ac:dyDescent="0.35">
      <c r="C151">
        <v>1952</v>
      </c>
      <c r="D151" t="s">
        <v>560</v>
      </c>
      <c r="E151" t="s">
        <v>3352</v>
      </c>
      <c r="F151" s="9">
        <v>77587</v>
      </c>
    </row>
    <row r="152" spans="3:6" x14ac:dyDescent="0.35">
      <c r="C152">
        <v>1952</v>
      </c>
      <c r="D152" t="s">
        <v>560</v>
      </c>
      <c r="E152" t="s">
        <v>3352</v>
      </c>
      <c r="F152" s="9">
        <v>78605</v>
      </c>
    </row>
    <row r="153" spans="3:6" x14ac:dyDescent="0.35">
      <c r="C153">
        <v>1952</v>
      </c>
      <c r="D153" t="s">
        <v>560</v>
      </c>
      <c r="E153" t="s">
        <v>3352</v>
      </c>
      <c r="F153" s="9">
        <v>78613</v>
      </c>
    </row>
    <row r="154" spans="3:6" x14ac:dyDescent="0.35">
      <c r="C154">
        <v>1952</v>
      </c>
      <c r="D154" t="s">
        <v>560</v>
      </c>
      <c r="E154" t="s">
        <v>3352</v>
      </c>
      <c r="F154" s="9">
        <v>78629</v>
      </c>
    </row>
    <row r="155" spans="3:6" x14ac:dyDescent="0.35">
      <c r="C155">
        <v>1952</v>
      </c>
      <c r="D155" t="s">
        <v>560</v>
      </c>
      <c r="E155" t="s">
        <v>3352</v>
      </c>
      <c r="F155" s="9">
        <v>78640</v>
      </c>
    </row>
    <row r="156" spans="3:6" x14ac:dyDescent="0.35">
      <c r="C156">
        <v>1952</v>
      </c>
      <c r="D156" t="s">
        <v>560</v>
      </c>
      <c r="E156" t="s">
        <v>3352</v>
      </c>
      <c r="F156" s="9">
        <v>78658</v>
      </c>
    </row>
    <row r="157" spans="3:6" x14ac:dyDescent="0.35">
      <c r="C157">
        <v>1952</v>
      </c>
      <c r="D157" t="s">
        <v>560</v>
      </c>
      <c r="E157" t="s">
        <v>3352</v>
      </c>
      <c r="F157" s="9">
        <v>78683</v>
      </c>
    </row>
    <row r="158" spans="3:6" x14ac:dyDescent="0.35">
      <c r="C158">
        <v>1952</v>
      </c>
      <c r="D158" t="s">
        <v>560</v>
      </c>
      <c r="E158" t="s">
        <v>3352</v>
      </c>
      <c r="F158" s="9">
        <v>78685</v>
      </c>
    </row>
    <row r="159" spans="3:6" x14ac:dyDescent="0.35">
      <c r="C159">
        <v>1952</v>
      </c>
      <c r="D159" t="s">
        <v>560</v>
      </c>
      <c r="E159" t="s">
        <v>3352</v>
      </c>
      <c r="F159" s="9">
        <v>78695</v>
      </c>
    </row>
    <row r="160" spans="3:6" x14ac:dyDescent="0.35">
      <c r="C160">
        <v>1952</v>
      </c>
      <c r="D160" t="s">
        <v>560</v>
      </c>
      <c r="E160" t="s">
        <v>3352</v>
      </c>
      <c r="F160" s="9">
        <v>78724</v>
      </c>
    </row>
    <row r="161" spans="3:6" x14ac:dyDescent="0.35">
      <c r="C161">
        <v>1952</v>
      </c>
      <c r="D161" t="s">
        <v>560</v>
      </c>
      <c r="E161" t="s">
        <v>3352</v>
      </c>
      <c r="F161" s="9">
        <v>79574</v>
      </c>
    </row>
    <row r="162" spans="3:6" x14ac:dyDescent="0.35">
      <c r="C162">
        <v>1952</v>
      </c>
      <c r="D162" t="s">
        <v>560</v>
      </c>
      <c r="E162" t="s">
        <v>3352</v>
      </c>
      <c r="F162" s="9">
        <v>84150</v>
      </c>
    </row>
    <row r="163" spans="3:6" x14ac:dyDescent="0.35">
      <c r="C163">
        <v>1952</v>
      </c>
      <c r="D163" t="s">
        <v>560</v>
      </c>
      <c r="E163" t="s">
        <v>3352</v>
      </c>
      <c r="F163" s="9">
        <v>84155</v>
      </c>
    </row>
    <row r="164" spans="3:6" x14ac:dyDescent="0.35">
      <c r="C164">
        <v>1952</v>
      </c>
      <c r="D164" t="s">
        <v>560</v>
      </c>
      <c r="E164" t="s">
        <v>3352</v>
      </c>
      <c r="F164" s="9">
        <v>84167</v>
      </c>
    </row>
    <row r="165" spans="3:6" x14ac:dyDescent="0.35">
      <c r="C165">
        <v>1952</v>
      </c>
      <c r="D165" t="s">
        <v>560</v>
      </c>
      <c r="E165" t="s">
        <v>3352</v>
      </c>
      <c r="F165" s="9">
        <v>84199</v>
      </c>
    </row>
    <row r="166" spans="3:6" x14ac:dyDescent="0.35">
      <c r="C166">
        <v>1952</v>
      </c>
      <c r="D166" t="s">
        <v>560</v>
      </c>
      <c r="E166" t="s">
        <v>3352</v>
      </c>
      <c r="F166" s="9">
        <v>84219</v>
      </c>
    </row>
    <row r="167" spans="3:6" x14ac:dyDescent="0.35">
      <c r="C167">
        <v>1952</v>
      </c>
      <c r="D167" t="s">
        <v>560</v>
      </c>
      <c r="E167" t="s">
        <v>3352</v>
      </c>
      <c r="F167" s="9">
        <v>84238</v>
      </c>
    </row>
    <row r="168" spans="3:6" x14ac:dyDescent="0.35">
      <c r="C168">
        <v>1952</v>
      </c>
      <c r="D168" t="s">
        <v>560</v>
      </c>
      <c r="E168" t="s">
        <v>3352</v>
      </c>
      <c r="F168" s="9">
        <v>84251</v>
      </c>
    </row>
    <row r="169" spans="3:6" x14ac:dyDescent="0.35">
      <c r="C169">
        <v>1952</v>
      </c>
      <c r="D169" t="s">
        <v>327</v>
      </c>
      <c r="E169" t="s">
        <v>3353</v>
      </c>
      <c r="F169" s="9">
        <v>71181</v>
      </c>
    </row>
    <row r="170" spans="3:6" x14ac:dyDescent="0.35">
      <c r="C170">
        <v>1952</v>
      </c>
      <c r="D170" t="s">
        <v>327</v>
      </c>
      <c r="E170" t="s">
        <v>3353</v>
      </c>
      <c r="F170" s="9">
        <v>72641</v>
      </c>
    </row>
    <row r="171" spans="3:6" x14ac:dyDescent="0.35">
      <c r="C171">
        <v>1952</v>
      </c>
      <c r="D171" t="s">
        <v>327</v>
      </c>
      <c r="E171" t="s">
        <v>3353</v>
      </c>
      <c r="F171" s="9">
        <v>72659</v>
      </c>
    </row>
    <row r="172" spans="3:6" x14ac:dyDescent="0.35">
      <c r="C172">
        <v>1952</v>
      </c>
      <c r="D172" t="s">
        <v>327</v>
      </c>
      <c r="E172" t="s">
        <v>3353</v>
      </c>
      <c r="F172" s="9">
        <v>76241</v>
      </c>
    </row>
    <row r="173" spans="3:6" x14ac:dyDescent="0.35">
      <c r="C173">
        <v>1952</v>
      </c>
      <c r="D173" t="s">
        <v>327</v>
      </c>
      <c r="E173" t="s">
        <v>3353</v>
      </c>
      <c r="F173" s="9">
        <v>77350</v>
      </c>
    </row>
    <row r="174" spans="3:6" x14ac:dyDescent="0.35">
      <c r="C174">
        <v>1952</v>
      </c>
      <c r="D174" t="s">
        <v>327</v>
      </c>
      <c r="E174" t="s">
        <v>3353</v>
      </c>
      <c r="F174" s="9">
        <v>78377</v>
      </c>
    </row>
    <row r="175" spans="3:6" x14ac:dyDescent="0.35">
      <c r="C175">
        <v>1952</v>
      </c>
      <c r="D175" t="s">
        <v>327</v>
      </c>
      <c r="E175" t="s">
        <v>3353</v>
      </c>
      <c r="F175" s="9">
        <v>87477</v>
      </c>
    </row>
    <row r="176" spans="3:6" x14ac:dyDescent="0.35">
      <c r="C176">
        <v>1952</v>
      </c>
      <c r="D176" t="s">
        <v>327</v>
      </c>
      <c r="E176" t="s">
        <v>3352</v>
      </c>
      <c r="F176" s="9">
        <v>71091</v>
      </c>
    </row>
    <row r="177" spans="3:10" x14ac:dyDescent="0.35">
      <c r="C177">
        <v>1952</v>
      </c>
      <c r="D177" t="s">
        <v>327</v>
      </c>
      <c r="E177" t="s">
        <v>3352</v>
      </c>
      <c r="F177" s="9">
        <v>71131</v>
      </c>
    </row>
    <row r="178" spans="3:10" x14ac:dyDescent="0.35">
      <c r="C178">
        <v>1952</v>
      </c>
      <c r="D178" t="s">
        <v>327</v>
      </c>
      <c r="E178" t="s">
        <v>3352</v>
      </c>
      <c r="F178" s="9">
        <v>72525</v>
      </c>
    </row>
    <row r="179" spans="3:10" x14ac:dyDescent="0.35">
      <c r="C179">
        <v>1952</v>
      </c>
      <c r="D179" t="s">
        <v>327</v>
      </c>
      <c r="E179" t="s">
        <v>3352</v>
      </c>
      <c r="F179" s="9">
        <v>74118</v>
      </c>
    </row>
    <row r="180" spans="3:10" x14ac:dyDescent="0.35">
      <c r="C180">
        <v>1952</v>
      </c>
      <c r="D180" t="s">
        <v>327</v>
      </c>
      <c r="E180" t="s">
        <v>3352</v>
      </c>
      <c r="F180" s="9">
        <v>75805</v>
      </c>
    </row>
    <row r="181" spans="3:10" x14ac:dyDescent="0.35">
      <c r="C181">
        <v>1952</v>
      </c>
      <c r="D181" t="s">
        <v>327</v>
      </c>
      <c r="E181" t="s">
        <v>3352</v>
      </c>
      <c r="F181" s="9">
        <v>77208</v>
      </c>
    </row>
    <row r="182" spans="3:10" x14ac:dyDescent="0.35">
      <c r="C182">
        <v>1952</v>
      </c>
      <c r="D182" t="s">
        <v>327</v>
      </c>
      <c r="E182" t="s">
        <v>3352</v>
      </c>
      <c r="F182" s="9">
        <v>77233</v>
      </c>
    </row>
    <row r="183" spans="3:10" x14ac:dyDescent="0.35">
      <c r="C183">
        <v>1952</v>
      </c>
      <c r="D183" t="s">
        <v>327</v>
      </c>
      <c r="E183" t="s">
        <v>3352</v>
      </c>
      <c r="F183" s="9">
        <v>77559</v>
      </c>
    </row>
    <row r="184" spans="3:10" x14ac:dyDescent="0.35">
      <c r="C184">
        <v>1952</v>
      </c>
      <c r="D184" t="s">
        <v>327</v>
      </c>
      <c r="E184" t="s">
        <v>3352</v>
      </c>
      <c r="F184" s="9">
        <v>79101</v>
      </c>
    </row>
    <row r="185" spans="3:10" x14ac:dyDescent="0.35">
      <c r="C185">
        <v>1952</v>
      </c>
      <c r="D185" t="s">
        <v>327</v>
      </c>
      <c r="E185" t="s">
        <v>3352</v>
      </c>
      <c r="F185" s="9">
        <v>79936</v>
      </c>
    </row>
    <row r="186" spans="3:10" x14ac:dyDescent="0.35">
      <c r="C186">
        <v>1952</v>
      </c>
      <c r="D186" t="s">
        <v>327</v>
      </c>
      <c r="E186" t="s">
        <v>3352</v>
      </c>
      <c r="F186" s="9">
        <v>79973</v>
      </c>
    </row>
    <row r="187" spans="3:10" x14ac:dyDescent="0.35">
      <c r="C187">
        <v>1952</v>
      </c>
      <c r="D187" t="s">
        <v>327</v>
      </c>
      <c r="E187" t="s">
        <v>3352</v>
      </c>
      <c r="F187" s="9">
        <v>80017</v>
      </c>
    </row>
    <row r="188" spans="3:10" x14ac:dyDescent="0.35">
      <c r="C188">
        <v>1952</v>
      </c>
      <c r="D188" t="s">
        <v>327</v>
      </c>
      <c r="E188" t="s">
        <v>3352</v>
      </c>
      <c r="F188" s="9">
        <v>80024</v>
      </c>
    </row>
    <row r="189" spans="3:10" x14ac:dyDescent="0.35">
      <c r="C189">
        <v>1952</v>
      </c>
      <c r="D189" t="s">
        <v>327</v>
      </c>
      <c r="E189" t="s">
        <v>3352</v>
      </c>
      <c r="F189" s="9">
        <v>82491</v>
      </c>
    </row>
    <row r="190" spans="3:10" x14ac:dyDescent="0.35">
      <c r="C190">
        <v>1952</v>
      </c>
      <c r="D190" t="s">
        <v>327</v>
      </c>
      <c r="E190" t="s">
        <v>3352</v>
      </c>
      <c r="F190" s="9">
        <v>82566</v>
      </c>
    </row>
    <row r="191" spans="3:10" ht="18.5" x14ac:dyDescent="0.45">
      <c r="C191" s="32">
        <v>1952</v>
      </c>
      <c r="D191" t="s">
        <v>327</v>
      </c>
      <c r="E191" t="s">
        <v>3352</v>
      </c>
      <c r="F191" s="9">
        <v>71089</v>
      </c>
      <c r="J191">
        <f>191-169</f>
        <v>22</v>
      </c>
    </row>
    <row r="192" spans="3:10" x14ac:dyDescent="0.35">
      <c r="C192">
        <v>1952</v>
      </c>
      <c r="D192" t="s">
        <v>500</v>
      </c>
      <c r="E192" t="s">
        <v>3353</v>
      </c>
      <c r="F192" s="9">
        <v>72814</v>
      </c>
    </row>
    <row r="193" spans="3:6" x14ac:dyDescent="0.35">
      <c r="C193">
        <v>1952</v>
      </c>
      <c r="D193" t="s">
        <v>500</v>
      </c>
      <c r="E193" t="s">
        <v>3353</v>
      </c>
      <c r="F193" s="9">
        <v>78534</v>
      </c>
    </row>
    <row r="194" spans="3:6" x14ac:dyDescent="0.35">
      <c r="C194">
        <v>1952</v>
      </c>
      <c r="D194" t="s">
        <v>500</v>
      </c>
      <c r="E194" t="s">
        <v>3353</v>
      </c>
      <c r="F194" s="9">
        <v>78578</v>
      </c>
    </row>
    <row r="195" spans="3:6" x14ac:dyDescent="0.35">
      <c r="C195">
        <v>1952</v>
      </c>
      <c r="D195" t="s">
        <v>500</v>
      </c>
      <c r="E195" t="s">
        <v>3353</v>
      </c>
      <c r="F195" s="9">
        <v>87360</v>
      </c>
    </row>
    <row r="196" spans="3:6" x14ac:dyDescent="0.35">
      <c r="C196">
        <v>1952</v>
      </c>
      <c r="D196" t="s">
        <v>500</v>
      </c>
      <c r="E196" t="s">
        <v>3352</v>
      </c>
      <c r="F196" s="9">
        <v>72759</v>
      </c>
    </row>
    <row r="197" spans="3:6" x14ac:dyDescent="0.35">
      <c r="C197">
        <v>1952</v>
      </c>
      <c r="D197" t="s">
        <v>500</v>
      </c>
      <c r="E197" t="s">
        <v>3352</v>
      </c>
      <c r="F197" s="9">
        <v>74449</v>
      </c>
    </row>
    <row r="198" spans="3:6" x14ac:dyDescent="0.35">
      <c r="C198">
        <v>1952</v>
      </c>
      <c r="D198" t="s">
        <v>500</v>
      </c>
      <c r="E198" t="s">
        <v>3352</v>
      </c>
      <c r="F198" s="9">
        <v>74507</v>
      </c>
    </row>
    <row r="199" spans="3:6" x14ac:dyDescent="0.35">
      <c r="C199">
        <v>1952</v>
      </c>
      <c r="D199" t="s">
        <v>500</v>
      </c>
      <c r="E199" t="s">
        <v>3352</v>
      </c>
      <c r="F199" s="9">
        <v>74538</v>
      </c>
    </row>
    <row r="200" spans="3:6" x14ac:dyDescent="0.35">
      <c r="C200">
        <v>1952</v>
      </c>
      <c r="D200" t="s">
        <v>500</v>
      </c>
      <c r="E200" t="s">
        <v>3352</v>
      </c>
      <c r="F200" s="9">
        <v>78401</v>
      </c>
    </row>
    <row r="201" spans="3:6" x14ac:dyDescent="0.35">
      <c r="C201">
        <v>1952</v>
      </c>
      <c r="D201" t="s">
        <v>500</v>
      </c>
      <c r="E201" t="s">
        <v>3352</v>
      </c>
      <c r="F201" s="9">
        <v>78487</v>
      </c>
    </row>
    <row r="202" spans="3:6" x14ac:dyDescent="0.35">
      <c r="C202">
        <v>1952</v>
      </c>
      <c r="D202" t="s">
        <v>500</v>
      </c>
      <c r="E202" t="s">
        <v>3352</v>
      </c>
      <c r="F202" s="9">
        <v>87289</v>
      </c>
    </row>
    <row r="203" spans="3:6" x14ac:dyDescent="0.35">
      <c r="C203">
        <v>1952</v>
      </c>
      <c r="D203" t="s">
        <v>500</v>
      </c>
      <c r="E203" t="s">
        <v>3352</v>
      </c>
      <c r="F203" s="9">
        <v>87292</v>
      </c>
    </row>
    <row r="204" spans="3:6" x14ac:dyDescent="0.35">
      <c r="C204">
        <v>1952</v>
      </c>
      <c r="D204" t="s">
        <v>500</v>
      </c>
      <c r="E204" t="s">
        <v>3352</v>
      </c>
      <c r="F204" s="9">
        <v>87310</v>
      </c>
    </row>
    <row r="205" spans="3:6" x14ac:dyDescent="0.35">
      <c r="C205">
        <v>1952</v>
      </c>
      <c r="D205" t="s">
        <v>221</v>
      </c>
      <c r="E205" t="s">
        <v>3353</v>
      </c>
      <c r="F205" s="9">
        <v>71346</v>
      </c>
    </row>
    <row r="206" spans="3:6" x14ac:dyDescent="0.35">
      <c r="C206">
        <v>1952</v>
      </c>
      <c r="D206" t="s">
        <v>221</v>
      </c>
      <c r="E206" t="s">
        <v>3353</v>
      </c>
      <c r="F206" s="9">
        <v>71362</v>
      </c>
    </row>
    <row r="207" spans="3:6" x14ac:dyDescent="0.35">
      <c r="C207">
        <v>1952</v>
      </c>
      <c r="D207" t="s">
        <v>221</v>
      </c>
      <c r="E207" t="s">
        <v>3352</v>
      </c>
      <c r="F207" s="9">
        <v>71234</v>
      </c>
    </row>
    <row r="208" spans="3:6" x14ac:dyDescent="0.35">
      <c r="C208">
        <v>1952</v>
      </c>
      <c r="D208" t="s">
        <v>221</v>
      </c>
      <c r="E208" t="s">
        <v>3352</v>
      </c>
      <c r="F208" s="9">
        <v>71280</v>
      </c>
    </row>
    <row r="209" spans="3:6" x14ac:dyDescent="0.35">
      <c r="C209">
        <v>1952</v>
      </c>
      <c r="D209" t="s">
        <v>221</v>
      </c>
      <c r="E209" t="s">
        <v>3352</v>
      </c>
      <c r="F209" s="9">
        <v>71302</v>
      </c>
    </row>
    <row r="210" spans="3:6" x14ac:dyDescent="0.35">
      <c r="C210">
        <v>1952</v>
      </c>
      <c r="D210" t="s">
        <v>221</v>
      </c>
      <c r="E210" t="s">
        <v>3352</v>
      </c>
      <c r="F210" s="9">
        <v>75863</v>
      </c>
    </row>
    <row r="211" spans="3:6" x14ac:dyDescent="0.35">
      <c r="C211">
        <v>1952</v>
      </c>
      <c r="D211" t="s">
        <v>221</v>
      </c>
      <c r="E211" t="s">
        <v>3352</v>
      </c>
      <c r="F211" s="9">
        <v>75876</v>
      </c>
    </row>
    <row r="212" spans="3:6" x14ac:dyDescent="0.35">
      <c r="C212">
        <v>1952</v>
      </c>
      <c r="D212" t="s">
        <v>221</v>
      </c>
      <c r="E212" t="s">
        <v>3352</v>
      </c>
      <c r="F212" s="9">
        <v>75944</v>
      </c>
    </row>
    <row r="213" spans="3:6" x14ac:dyDescent="0.35">
      <c r="C213">
        <v>1952</v>
      </c>
      <c r="D213" t="s">
        <v>221</v>
      </c>
      <c r="E213" t="s">
        <v>3352</v>
      </c>
      <c r="F213" s="9">
        <v>75962</v>
      </c>
    </row>
    <row r="214" spans="3:6" x14ac:dyDescent="0.35">
      <c r="C214">
        <v>1952</v>
      </c>
      <c r="D214" t="s">
        <v>221</v>
      </c>
      <c r="E214" t="s">
        <v>3352</v>
      </c>
      <c r="F214" s="9">
        <v>77403</v>
      </c>
    </row>
    <row r="215" spans="3:6" x14ac:dyDescent="0.35">
      <c r="C215">
        <v>1952</v>
      </c>
      <c r="D215" t="s">
        <v>221</v>
      </c>
      <c r="E215" t="s">
        <v>3352</v>
      </c>
      <c r="F215" s="9">
        <v>77445</v>
      </c>
    </row>
    <row r="216" spans="3:6" x14ac:dyDescent="0.35">
      <c r="C216">
        <v>1952</v>
      </c>
      <c r="D216" t="s">
        <v>221</v>
      </c>
      <c r="E216" t="s">
        <v>3352</v>
      </c>
      <c r="F216" s="9">
        <v>80137</v>
      </c>
    </row>
    <row r="217" spans="3:6" x14ac:dyDescent="0.35">
      <c r="C217">
        <v>1952</v>
      </c>
      <c r="D217" t="s">
        <v>221</v>
      </c>
      <c r="E217" t="s">
        <v>3352</v>
      </c>
      <c r="F217" s="9">
        <v>80185</v>
      </c>
    </row>
    <row r="218" spans="3:6" x14ac:dyDescent="0.35">
      <c r="C218">
        <v>1952</v>
      </c>
      <c r="D218" t="s">
        <v>221</v>
      </c>
      <c r="E218" t="s">
        <v>3352</v>
      </c>
      <c r="F218" s="9">
        <v>80234</v>
      </c>
    </row>
  </sheetData>
  <sortState xmlns:xlrd2="http://schemas.microsoft.com/office/spreadsheetml/2017/richdata2" ref="C3:F220">
    <sortCondition ref="D3:D22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S9108"/>
  <sheetViews>
    <sheetView tabSelected="1" zoomScale="98" zoomScaleNormal="98" workbookViewId="0">
      <pane ySplit="2" topLeftCell="A9078" activePane="bottomLeft" state="frozen"/>
      <selection pane="bottomLeft" activeCell="R9097" sqref="R9097"/>
    </sheetView>
  </sheetViews>
  <sheetFormatPr defaultRowHeight="14.5" x14ac:dyDescent="0.35"/>
  <cols>
    <col min="1" max="1" width="6.1796875" style="17" customWidth="1"/>
    <col min="2" max="2" width="6.1796875" style="5" customWidth="1"/>
    <col min="3" max="3" width="7.7265625" customWidth="1"/>
    <col min="4" max="4" width="7.54296875" style="16" customWidth="1"/>
    <col min="5" max="5" width="15.453125" customWidth="1"/>
    <col min="6" max="6" width="11.7265625" customWidth="1"/>
    <col min="7" max="7" width="8.7265625" customWidth="1"/>
    <col min="8" max="8" width="6.453125" hidden="1" customWidth="1"/>
    <col min="9" max="9" width="6.26953125" customWidth="1"/>
    <col min="10" max="10" width="6.81640625" customWidth="1"/>
    <col min="11" max="11" width="5.453125" customWidth="1"/>
    <col min="12" max="12" width="6.54296875" hidden="1" customWidth="1"/>
    <col min="13" max="13" width="6.26953125" customWidth="1"/>
    <col min="14" max="14" width="7.26953125" customWidth="1"/>
    <col min="15" max="15" width="6.26953125" customWidth="1"/>
    <col min="16" max="16" width="5.1796875" customWidth="1"/>
    <col min="17" max="17" width="7.453125" customWidth="1"/>
    <col min="18" max="18" width="5.7265625" customWidth="1"/>
    <col min="19" max="19" width="8.1796875" style="148" customWidth="1"/>
    <col min="20" max="20" width="6.1796875" customWidth="1"/>
    <col min="21" max="21" width="8.81640625" customWidth="1"/>
    <col min="22" max="22" width="10.453125" style="43" customWidth="1"/>
    <col min="23" max="23" width="8.81640625" customWidth="1"/>
    <col min="24" max="25" width="9.1796875" customWidth="1"/>
    <col min="26" max="26" width="7.453125" customWidth="1"/>
    <col min="27" max="27" width="24.453125" style="3" customWidth="1"/>
    <col min="28" max="28" width="22.7265625" customWidth="1"/>
    <col min="29" max="29" width="1.1796875" style="3" hidden="1" customWidth="1"/>
    <col min="30" max="30" width="63.54296875" style="3" customWidth="1"/>
    <col min="31" max="31" width="6" hidden="1" customWidth="1"/>
    <col min="32" max="32" width="13.81640625" customWidth="1"/>
    <col min="33" max="33" width="9.1796875" hidden="1" customWidth="1"/>
    <col min="34" max="34" width="11.1796875" style="2" customWidth="1"/>
    <col min="35" max="35" width="34.1796875" customWidth="1"/>
    <col min="36" max="36" width="108.453125" customWidth="1"/>
    <col min="37" max="39" width="73.7265625" customWidth="1"/>
    <col min="45" max="45" width="15.90625" customWidth="1"/>
  </cols>
  <sheetData>
    <row r="1" spans="1:35" ht="18" customHeight="1" x14ac:dyDescent="0.35">
      <c r="D1" s="16" t="s">
        <v>3422</v>
      </c>
      <c r="G1" s="243" t="s">
        <v>6962</v>
      </c>
      <c r="H1" s="243"/>
      <c r="I1" s="243"/>
      <c r="J1" s="243"/>
      <c r="K1" s="243"/>
      <c r="M1" s="241" t="s">
        <v>3423</v>
      </c>
      <c r="N1" s="242"/>
      <c r="O1" s="242"/>
      <c r="P1" s="242"/>
      <c r="Q1" s="242"/>
      <c r="R1" s="242"/>
      <c r="V1" s="139" t="s">
        <v>3749</v>
      </c>
      <c r="W1" s="46"/>
      <c r="AB1" s="15" t="s">
        <v>4624</v>
      </c>
      <c r="AC1" s="145"/>
      <c r="AD1" s="145"/>
    </row>
    <row r="2" spans="1:35" s="3" customFormat="1" ht="73.5" customHeight="1" x14ac:dyDescent="0.35">
      <c r="A2" s="149"/>
      <c r="B2" s="150"/>
      <c r="D2" s="146" t="s">
        <v>3434</v>
      </c>
      <c r="E2" s="3" t="s">
        <v>0</v>
      </c>
      <c r="F2" s="151" t="s">
        <v>1</v>
      </c>
      <c r="G2" s="3" t="s">
        <v>3432</v>
      </c>
      <c r="H2" s="3" t="s">
        <v>3</v>
      </c>
      <c r="I2" s="3" t="s">
        <v>3531</v>
      </c>
      <c r="J2" s="3" t="s">
        <v>5</v>
      </c>
      <c r="K2" s="3" t="s">
        <v>3417</v>
      </c>
      <c r="L2" s="3" t="s">
        <v>7</v>
      </c>
      <c r="M2" s="3" t="s">
        <v>22</v>
      </c>
      <c r="N2" s="3" t="s">
        <v>3418</v>
      </c>
      <c r="O2" s="3" t="s">
        <v>114</v>
      </c>
      <c r="P2" s="3" t="s">
        <v>3419</v>
      </c>
      <c r="Q2" s="3" t="s">
        <v>3420</v>
      </c>
      <c r="R2" s="3" t="s">
        <v>3421</v>
      </c>
      <c r="S2" s="152" t="s">
        <v>3357</v>
      </c>
      <c r="T2" s="3" t="s">
        <v>3532</v>
      </c>
      <c r="U2" s="3" t="s">
        <v>3362</v>
      </c>
      <c r="V2" s="143" t="s">
        <v>3363</v>
      </c>
      <c r="W2" s="3" t="s">
        <v>3750</v>
      </c>
      <c r="X2" s="3" t="s">
        <v>3350</v>
      </c>
      <c r="Y2" s="3" t="s">
        <v>3365</v>
      </c>
      <c r="Z2" s="3" t="s">
        <v>3426</v>
      </c>
      <c r="AA2" s="3" t="s">
        <v>3483</v>
      </c>
      <c r="AB2" t="s">
        <v>3346</v>
      </c>
      <c r="AC2" s="3" t="s">
        <v>3344</v>
      </c>
      <c r="AD2" s="3" t="s">
        <v>4724</v>
      </c>
      <c r="AE2" s="3" t="s">
        <v>3345</v>
      </c>
      <c r="AF2" s="3" t="s">
        <v>3059</v>
      </c>
      <c r="AH2" s="153" t="s">
        <v>14</v>
      </c>
      <c r="AI2" s="3" t="s">
        <v>3715</v>
      </c>
    </row>
    <row r="3" spans="1:35" ht="15" customHeight="1" x14ac:dyDescent="0.45">
      <c r="B3" s="5">
        <v>1</v>
      </c>
      <c r="D3" s="82">
        <v>1929</v>
      </c>
      <c r="F3" t="s">
        <v>25</v>
      </c>
      <c r="G3">
        <v>2</v>
      </c>
      <c r="H3" t="s">
        <v>17</v>
      </c>
      <c r="I3" t="s">
        <v>26</v>
      </c>
      <c r="J3" t="s">
        <v>3354</v>
      </c>
      <c r="K3" t="s">
        <v>3366</v>
      </c>
      <c r="L3" t="s">
        <v>28</v>
      </c>
      <c r="M3" t="s">
        <v>3359</v>
      </c>
      <c r="AC3" s="3" t="s">
        <v>29</v>
      </c>
      <c r="AD3" s="60" t="s">
        <v>3718</v>
      </c>
      <c r="AF3" t="s">
        <v>3060</v>
      </c>
      <c r="AH3" s="2">
        <v>40058.430636574078</v>
      </c>
    </row>
    <row r="4" spans="1:35" ht="15" customHeight="1" x14ac:dyDescent="0.35">
      <c r="B4" s="5">
        <f>+B3+1</f>
        <v>2</v>
      </c>
      <c r="C4">
        <f t="shared" ref="C4" si="0">+G5-G4</f>
        <v>111</v>
      </c>
      <c r="D4" s="16">
        <v>1929</v>
      </c>
      <c r="F4" t="s">
        <v>25</v>
      </c>
      <c r="G4">
        <v>7</v>
      </c>
      <c r="H4" t="s">
        <v>17</v>
      </c>
      <c r="I4" t="s">
        <v>3351</v>
      </c>
      <c r="J4" t="s">
        <v>3354</v>
      </c>
      <c r="K4" t="s">
        <v>3366</v>
      </c>
      <c r="M4" t="s">
        <v>3359</v>
      </c>
      <c r="Y4" t="s">
        <v>3359</v>
      </c>
      <c r="AC4" s="153">
        <v>47272</v>
      </c>
      <c r="AD4" s="3" t="s">
        <v>32</v>
      </c>
      <c r="AF4" t="s">
        <v>3060</v>
      </c>
      <c r="AH4" s="2">
        <v>40058.649189814816</v>
      </c>
    </row>
    <row r="5" spans="1:35" ht="15" customHeight="1" x14ac:dyDescent="0.35">
      <c r="B5" s="5">
        <f t="shared" ref="B5:B68" si="1">+B4+1</f>
        <v>3</v>
      </c>
      <c r="C5">
        <f t="shared" ref="C5:C64" si="2">+G6-G5</f>
        <v>1</v>
      </c>
      <c r="D5" s="16">
        <v>1929</v>
      </c>
      <c r="F5" t="s">
        <v>25</v>
      </c>
      <c r="G5">
        <v>118</v>
      </c>
      <c r="H5" t="s">
        <v>17</v>
      </c>
      <c r="I5" t="s">
        <v>3351</v>
      </c>
      <c r="J5" t="s">
        <v>3354</v>
      </c>
      <c r="K5" t="s">
        <v>3366</v>
      </c>
      <c r="L5" t="s">
        <v>33</v>
      </c>
      <c r="M5" t="s">
        <v>3359</v>
      </c>
      <c r="AF5" t="s">
        <v>3060</v>
      </c>
      <c r="AH5" s="2">
        <v>41099.433391203704</v>
      </c>
    </row>
    <row r="6" spans="1:35" ht="15" customHeight="1" x14ac:dyDescent="0.35">
      <c r="B6" s="5">
        <f t="shared" si="1"/>
        <v>4</v>
      </c>
      <c r="C6">
        <f t="shared" si="2"/>
        <v>9</v>
      </c>
      <c r="D6" s="16">
        <v>1929</v>
      </c>
      <c r="F6" t="s">
        <v>25</v>
      </c>
      <c r="G6">
        <v>119</v>
      </c>
      <c r="I6" t="s">
        <v>36</v>
      </c>
      <c r="J6" t="s">
        <v>34</v>
      </c>
      <c r="K6" t="s">
        <v>3366</v>
      </c>
      <c r="M6" t="s">
        <v>3459</v>
      </c>
      <c r="N6" t="s">
        <v>3359</v>
      </c>
      <c r="O6" t="s">
        <v>3579</v>
      </c>
      <c r="P6" t="s">
        <v>3579</v>
      </c>
      <c r="Q6" t="s">
        <v>3579</v>
      </c>
      <c r="W6" t="s">
        <v>3830</v>
      </c>
      <c r="X6" t="s">
        <v>3830</v>
      </c>
      <c r="AA6" s="3" t="s">
        <v>3567</v>
      </c>
      <c r="AB6" t="s">
        <v>3919</v>
      </c>
      <c r="AD6" s="3" t="s">
        <v>3920</v>
      </c>
      <c r="AF6" t="s">
        <v>3451</v>
      </c>
      <c r="AH6" s="2">
        <v>45335</v>
      </c>
    </row>
    <row r="7" spans="1:35" ht="15" customHeight="1" x14ac:dyDescent="0.35">
      <c r="B7" s="5">
        <f t="shared" si="1"/>
        <v>5</v>
      </c>
      <c r="C7">
        <f t="shared" si="2"/>
        <v>1</v>
      </c>
      <c r="D7" s="16">
        <v>1929</v>
      </c>
      <c r="F7" t="s">
        <v>25</v>
      </c>
      <c r="G7">
        <v>128</v>
      </c>
      <c r="H7" t="s">
        <v>17</v>
      </c>
      <c r="I7" t="s">
        <v>3351</v>
      </c>
      <c r="J7" t="s">
        <v>380</v>
      </c>
      <c r="M7" t="s">
        <v>3359</v>
      </c>
      <c r="AF7" t="s">
        <v>3060</v>
      </c>
      <c r="AH7" s="2">
        <v>40894.593773148146</v>
      </c>
    </row>
    <row r="8" spans="1:35" ht="15" customHeight="1" x14ac:dyDescent="0.35">
      <c r="B8" s="5">
        <f t="shared" si="1"/>
        <v>6</v>
      </c>
      <c r="C8">
        <f t="shared" ref="C8:C13" si="3">+G9-G8</f>
        <v>9</v>
      </c>
      <c r="D8" s="16">
        <v>1929</v>
      </c>
      <c r="F8" t="s">
        <v>25</v>
      </c>
      <c r="G8">
        <v>129</v>
      </c>
      <c r="H8" t="s">
        <v>17</v>
      </c>
      <c r="I8" t="s">
        <v>3351</v>
      </c>
      <c r="J8" t="s">
        <v>380</v>
      </c>
      <c r="K8" t="s">
        <v>3366</v>
      </c>
      <c r="L8" t="s">
        <v>35</v>
      </c>
      <c r="M8" t="s">
        <v>3359</v>
      </c>
      <c r="AF8" t="s">
        <v>3060</v>
      </c>
      <c r="AH8" s="2">
        <v>39901.443796296298</v>
      </c>
    </row>
    <row r="9" spans="1:35" ht="15" customHeight="1" x14ac:dyDescent="0.35">
      <c r="B9" s="5">
        <f t="shared" si="1"/>
        <v>7</v>
      </c>
      <c r="C9">
        <f t="shared" si="3"/>
        <v>3</v>
      </c>
      <c r="D9" s="16">
        <v>1929</v>
      </c>
      <c r="F9" t="s">
        <v>25</v>
      </c>
      <c r="G9">
        <v>138</v>
      </c>
      <c r="I9" t="s">
        <v>36</v>
      </c>
      <c r="J9" t="s">
        <v>34</v>
      </c>
      <c r="K9" t="s">
        <v>3366</v>
      </c>
      <c r="M9" t="s">
        <v>3459</v>
      </c>
      <c r="AA9" s="3" t="s">
        <v>3976</v>
      </c>
      <c r="AB9" t="s">
        <v>3978</v>
      </c>
      <c r="AD9" s="3" t="s">
        <v>3977</v>
      </c>
      <c r="AF9" t="s">
        <v>3451</v>
      </c>
      <c r="AH9" s="2">
        <v>45370</v>
      </c>
    </row>
    <row r="10" spans="1:35" ht="15" customHeight="1" x14ac:dyDescent="0.45">
      <c r="B10" s="5">
        <f t="shared" si="1"/>
        <v>8</v>
      </c>
      <c r="C10">
        <f t="shared" si="3"/>
        <v>3</v>
      </c>
      <c r="D10" s="16">
        <v>1929</v>
      </c>
      <c r="F10" t="s">
        <v>25</v>
      </c>
      <c r="G10">
        <v>141</v>
      </c>
      <c r="I10" t="s">
        <v>36</v>
      </c>
      <c r="J10" t="s">
        <v>41</v>
      </c>
      <c r="K10" t="s">
        <v>3366</v>
      </c>
      <c r="M10" t="s">
        <v>3459</v>
      </c>
      <c r="AD10" s="235" t="s">
        <v>6855</v>
      </c>
      <c r="AF10" t="s">
        <v>3451</v>
      </c>
      <c r="AH10" s="2">
        <v>46246</v>
      </c>
    </row>
    <row r="11" spans="1:35" ht="15" customHeight="1" x14ac:dyDescent="0.35">
      <c r="B11" s="5">
        <f t="shared" si="1"/>
        <v>9</v>
      </c>
      <c r="C11">
        <f t="shared" si="3"/>
        <v>1</v>
      </c>
      <c r="D11" s="16">
        <v>1929</v>
      </c>
      <c r="F11" t="s">
        <v>25</v>
      </c>
      <c r="G11">
        <v>144</v>
      </c>
      <c r="I11" t="s">
        <v>36</v>
      </c>
      <c r="J11" t="s">
        <v>3354</v>
      </c>
      <c r="L11" t="s">
        <v>37</v>
      </c>
      <c r="AF11" t="s">
        <v>3060</v>
      </c>
      <c r="AI11" t="s">
        <v>3730</v>
      </c>
    </row>
    <row r="12" spans="1:35" ht="15" customHeight="1" x14ac:dyDescent="0.35">
      <c r="B12" s="5">
        <f t="shared" si="1"/>
        <v>10</v>
      </c>
      <c r="C12">
        <f t="shared" si="3"/>
        <v>5</v>
      </c>
      <c r="D12" s="16">
        <v>1929</v>
      </c>
      <c r="F12" t="s">
        <v>25</v>
      </c>
      <c r="G12">
        <v>145</v>
      </c>
      <c r="I12" t="s">
        <v>36</v>
      </c>
      <c r="J12" t="s">
        <v>380</v>
      </c>
      <c r="L12" t="s">
        <v>37</v>
      </c>
      <c r="AD12" s="3" t="s">
        <v>40</v>
      </c>
      <c r="AF12" t="s">
        <v>3060</v>
      </c>
      <c r="AI12" t="s">
        <v>3731</v>
      </c>
    </row>
    <row r="13" spans="1:35" ht="15" customHeight="1" x14ac:dyDescent="0.35">
      <c r="B13" s="5">
        <f t="shared" si="1"/>
        <v>11</v>
      </c>
      <c r="C13">
        <f t="shared" si="3"/>
        <v>17</v>
      </c>
      <c r="D13" s="16">
        <v>1929</v>
      </c>
      <c r="F13" t="s">
        <v>25</v>
      </c>
      <c r="G13">
        <v>150</v>
      </c>
      <c r="H13" t="s">
        <v>17</v>
      </c>
      <c r="I13" t="s">
        <v>36</v>
      </c>
      <c r="J13" t="s">
        <v>3355</v>
      </c>
      <c r="K13" t="s">
        <v>3366</v>
      </c>
      <c r="L13" t="s">
        <v>42</v>
      </c>
      <c r="M13" t="s">
        <v>3359</v>
      </c>
      <c r="N13" t="s">
        <v>3359</v>
      </c>
      <c r="P13" t="s">
        <v>3359</v>
      </c>
      <c r="Q13" t="s">
        <v>3359</v>
      </c>
      <c r="AD13" s="3" t="s">
        <v>44</v>
      </c>
      <c r="AF13" t="s">
        <v>3060</v>
      </c>
      <c r="AH13" s="2">
        <v>39660.366203703707</v>
      </c>
      <c r="AI13" t="s">
        <v>3714</v>
      </c>
    </row>
    <row r="14" spans="1:35" ht="15" customHeight="1" x14ac:dyDescent="0.35">
      <c r="B14" s="5">
        <f t="shared" si="1"/>
        <v>12</v>
      </c>
      <c r="C14">
        <f t="shared" si="2"/>
        <v>36</v>
      </c>
      <c r="D14" s="16">
        <v>1929</v>
      </c>
      <c r="F14" t="s">
        <v>25</v>
      </c>
      <c r="G14">
        <v>167</v>
      </c>
      <c r="H14" t="s">
        <v>17</v>
      </c>
      <c r="I14" t="s">
        <v>36</v>
      </c>
      <c r="J14" t="s">
        <v>3354</v>
      </c>
      <c r="K14" t="s">
        <v>3366</v>
      </c>
      <c r="M14" t="s">
        <v>3359</v>
      </c>
      <c r="N14" t="s">
        <v>3359</v>
      </c>
      <c r="O14" t="s">
        <v>3359</v>
      </c>
      <c r="P14" t="s">
        <v>3359</v>
      </c>
      <c r="T14" t="s">
        <v>167</v>
      </c>
      <c r="V14" s="43" t="s">
        <v>3364</v>
      </c>
      <c r="AD14" s="3" t="s">
        <v>3361</v>
      </c>
      <c r="AF14" s="14" t="s">
        <v>3133</v>
      </c>
      <c r="AH14" s="2">
        <v>45078</v>
      </c>
    </row>
    <row r="15" spans="1:35" ht="15" customHeight="1" x14ac:dyDescent="0.45">
      <c r="B15" s="5">
        <f t="shared" si="1"/>
        <v>13</v>
      </c>
      <c r="C15">
        <f t="shared" si="2"/>
        <v>16</v>
      </c>
      <c r="D15" s="82">
        <v>1930</v>
      </c>
      <c r="F15" t="s">
        <v>25</v>
      </c>
      <c r="G15">
        <v>203</v>
      </c>
      <c r="H15" t="s">
        <v>17</v>
      </c>
      <c r="I15" t="s">
        <v>3351</v>
      </c>
      <c r="J15" t="s">
        <v>3354</v>
      </c>
      <c r="K15" t="s">
        <v>3366</v>
      </c>
      <c r="L15" t="s">
        <v>45</v>
      </c>
      <c r="M15" t="s">
        <v>3359</v>
      </c>
      <c r="AF15" t="s">
        <v>3060</v>
      </c>
      <c r="AH15" s="2">
        <v>40302.306655092594</v>
      </c>
    </row>
    <row r="16" spans="1:35" ht="15" customHeight="1" x14ac:dyDescent="0.35">
      <c r="A16" s="17">
        <f>SUM(C4:C15)/11</f>
        <v>19.272727272727273</v>
      </c>
      <c r="B16" s="5">
        <f t="shared" si="1"/>
        <v>14</v>
      </c>
      <c r="C16">
        <f t="shared" si="2"/>
        <v>3</v>
      </c>
      <c r="D16" s="16">
        <v>1930</v>
      </c>
      <c r="F16" t="s">
        <v>25</v>
      </c>
      <c r="G16">
        <v>219</v>
      </c>
      <c r="H16" t="s">
        <v>17</v>
      </c>
      <c r="I16" t="s">
        <v>36</v>
      </c>
      <c r="J16" t="s">
        <v>380</v>
      </c>
      <c r="K16" t="s">
        <v>3366</v>
      </c>
      <c r="L16" t="s">
        <v>46</v>
      </c>
      <c r="M16" t="s">
        <v>3359</v>
      </c>
      <c r="AF16" t="s">
        <v>3060</v>
      </c>
      <c r="AH16" s="2">
        <v>39933.379884259259</v>
      </c>
    </row>
    <row r="17" spans="1:34" ht="15" customHeight="1" x14ac:dyDescent="0.35">
      <c r="B17" s="5">
        <f t="shared" si="1"/>
        <v>15</v>
      </c>
      <c r="C17">
        <f t="shared" si="2"/>
        <v>4</v>
      </c>
      <c r="D17" s="16">
        <v>1930</v>
      </c>
      <c r="F17" t="s">
        <v>25</v>
      </c>
      <c r="G17">
        <v>222</v>
      </c>
      <c r="H17" t="s">
        <v>17</v>
      </c>
      <c r="I17" t="s">
        <v>26</v>
      </c>
      <c r="J17" t="s">
        <v>380</v>
      </c>
      <c r="K17" t="s">
        <v>3366</v>
      </c>
      <c r="L17" t="s">
        <v>47</v>
      </c>
      <c r="M17" t="s">
        <v>3359</v>
      </c>
      <c r="AA17" s="3" t="s">
        <v>3360</v>
      </c>
      <c r="AF17" t="s">
        <v>3060</v>
      </c>
      <c r="AH17" s="2">
        <v>40313.714733796296</v>
      </c>
    </row>
    <row r="18" spans="1:34" ht="15" customHeight="1" x14ac:dyDescent="0.35">
      <c r="B18" s="5">
        <f t="shared" si="1"/>
        <v>16</v>
      </c>
      <c r="C18">
        <f t="shared" si="2"/>
        <v>1</v>
      </c>
      <c r="D18" s="16">
        <v>1930</v>
      </c>
      <c r="F18" t="s">
        <v>25</v>
      </c>
      <c r="G18">
        <v>226</v>
      </c>
      <c r="AF18" t="s">
        <v>3137</v>
      </c>
      <c r="AH18" s="2">
        <v>45078</v>
      </c>
    </row>
    <row r="19" spans="1:34" ht="15" customHeight="1" x14ac:dyDescent="0.35">
      <c r="B19" s="5">
        <f t="shared" si="1"/>
        <v>17</v>
      </c>
      <c r="C19">
        <f t="shared" si="2"/>
        <v>7</v>
      </c>
      <c r="D19" s="16">
        <v>1930</v>
      </c>
      <c r="F19" t="s">
        <v>25</v>
      </c>
      <c r="G19">
        <v>227</v>
      </c>
      <c r="H19" t="s">
        <v>17</v>
      </c>
      <c r="I19" t="s">
        <v>36</v>
      </c>
      <c r="J19" t="s">
        <v>3354</v>
      </c>
      <c r="K19" t="s">
        <v>3366</v>
      </c>
      <c r="L19" t="s">
        <v>28</v>
      </c>
      <c r="M19" t="s">
        <v>3359</v>
      </c>
      <c r="T19" t="s">
        <v>167</v>
      </c>
      <c r="W19" t="s">
        <v>3830</v>
      </c>
      <c r="X19" t="s">
        <v>3830</v>
      </c>
      <c r="AA19" s="80" t="s">
        <v>3798</v>
      </c>
      <c r="AD19" s="3" t="s">
        <v>58</v>
      </c>
      <c r="AF19" t="s">
        <v>3060</v>
      </c>
      <c r="AH19" s="2">
        <v>40036.587291666663</v>
      </c>
    </row>
    <row r="20" spans="1:34" ht="15" customHeight="1" x14ac:dyDescent="0.35">
      <c r="B20" s="5">
        <f t="shared" si="1"/>
        <v>18</v>
      </c>
      <c r="C20">
        <f t="shared" si="2"/>
        <v>3</v>
      </c>
      <c r="D20" s="16">
        <v>1930</v>
      </c>
      <c r="F20" t="s">
        <v>25</v>
      </c>
      <c r="G20">
        <v>234</v>
      </c>
      <c r="I20" t="s">
        <v>36</v>
      </c>
      <c r="L20" t="s">
        <v>50</v>
      </c>
      <c r="AD20" s="3" t="s">
        <v>51</v>
      </c>
      <c r="AF20" t="s">
        <v>3060</v>
      </c>
    </row>
    <row r="21" spans="1:34" ht="15" customHeight="1" x14ac:dyDescent="0.35">
      <c r="B21" s="5">
        <f t="shared" si="1"/>
        <v>19</v>
      </c>
      <c r="C21">
        <f t="shared" si="2"/>
        <v>6</v>
      </c>
      <c r="D21" s="16">
        <v>1930</v>
      </c>
      <c r="F21" t="s">
        <v>25</v>
      </c>
      <c r="G21">
        <v>237</v>
      </c>
      <c r="I21" t="s">
        <v>36</v>
      </c>
      <c r="J21" t="s">
        <v>3354</v>
      </c>
      <c r="K21" t="s">
        <v>3366</v>
      </c>
      <c r="M21" t="s">
        <v>3459</v>
      </c>
      <c r="T21" t="s">
        <v>167</v>
      </c>
      <c r="V21" s="43" t="s">
        <v>3351</v>
      </c>
      <c r="X21" t="s">
        <v>3830</v>
      </c>
      <c r="AD21" s="3" t="s">
        <v>3921</v>
      </c>
      <c r="AF21" t="s">
        <v>3451</v>
      </c>
      <c r="AH21" s="2">
        <v>45335</v>
      </c>
    </row>
    <row r="22" spans="1:34" ht="15" customHeight="1" x14ac:dyDescent="0.35">
      <c r="B22" s="5">
        <f t="shared" si="1"/>
        <v>20</v>
      </c>
      <c r="C22">
        <f t="shared" si="2"/>
        <v>1</v>
      </c>
      <c r="D22" s="16">
        <v>1930</v>
      </c>
      <c r="F22" t="s">
        <v>25</v>
      </c>
      <c r="G22">
        <v>243</v>
      </c>
      <c r="H22" t="s">
        <v>17</v>
      </c>
      <c r="I22" t="s">
        <v>3351</v>
      </c>
      <c r="J22" t="s">
        <v>380</v>
      </c>
      <c r="K22" t="s">
        <v>3366</v>
      </c>
      <c r="L22" t="s">
        <v>52</v>
      </c>
      <c r="M22" t="s">
        <v>3359</v>
      </c>
      <c r="AD22" s="3" t="s">
        <v>53</v>
      </c>
      <c r="AF22" t="s">
        <v>3060</v>
      </c>
      <c r="AH22" s="2">
        <v>39801.452314814815</v>
      </c>
    </row>
    <row r="23" spans="1:34" ht="15" customHeight="1" x14ac:dyDescent="0.35">
      <c r="B23" s="5">
        <f t="shared" si="1"/>
        <v>21</v>
      </c>
      <c r="C23">
        <f t="shared" si="2"/>
        <v>15</v>
      </c>
      <c r="D23" s="16">
        <v>1930</v>
      </c>
      <c r="F23" t="s">
        <v>25</v>
      </c>
      <c r="G23">
        <v>244</v>
      </c>
      <c r="H23" t="s">
        <v>17</v>
      </c>
      <c r="I23" t="s">
        <v>36</v>
      </c>
      <c r="J23" t="s">
        <v>380</v>
      </c>
      <c r="K23" t="s">
        <v>3366</v>
      </c>
      <c r="L23" t="s">
        <v>54</v>
      </c>
      <c r="M23" t="s">
        <v>3359</v>
      </c>
      <c r="AF23" t="s">
        <v>3060</v>
      </c>
      <c r="AH23" s="2">
        <v>39937.409212962964</v>
      </c>
    </row>
    <row r="24" spans="1:34" ht="15" customHeight="1" x14ac:dyDescent="0.35">
      <c r="B24" s="5">
        <f t="shared" si="1"/>
        <v>22</v>
      </c>
      <c r="C24">
        <f t="shared" si="2"/>
        <v>11</v>
      </c>
      <c r="D24" s="16">
        <v>1930</v>
      </c>
      <c r="F24" t="s">
        <v>25</v>
      </c>
      <c r="G24">
        <v>259</v>
      </c>
      <c r="I24" t="s">
        <v>191</v>
      </c>
      <c r="J24" t="s">
        <v>3354</v>
      </c>
      <c r="K24" t="s">
        <v>3366</v>
      </c>
      <c r="N24" t="s">
        <v>3359</v>
      </c>
      <c r="O24" t="s">
        <v>3359</v>
      </c>
      <c r="P24" t="s">
        <v>3780</v>
      </c>
      <c r="Q24" t="s">
        <v>3780</v>
      </c>
      <c r="T24" t="s">
        <v>167</v>
      </c>
      <c r="W24" t="s">
        <v>3351</v>
      </c>
      <c r="X24" t="s">
        <v>3508</v>
      </c>
      <c r="Y24" t="s">
        <v>3359</v>
      </c>
      <c r="AA24" t="s">
        <v>3798</v>
      </c>
      <c r="AF24" t="s">
        <v>3451</v>
      </c>
      <c r="AH24" s="2">
        <v>45213</v>
      </c>
    </row>
    <row r="25" spans="1:34" ht="15" customHeight="1" x14ac:dyDescent="0.35">
      <c r="B25" s="5">
        <f t="shared" si="1"/>
        <v>23</v>
      </c>
      <c r="C25">
        <f t="shared" si="2"/>
        <v>5</v>
      </c>
      <c r="D25" s="16">
        <v>1930</v>
      </c>
      <c r="F25" t="s">
        <v>25</v>
      </c>
      <c r="G25">
        <v>270</v>
      </c>
      <c r="H25" t="s">
        <v>17</v>
      </c>
      <c r="I25" t="s">
        <v>3351</v>
      </c>
      <c r="J25" t="s">
        <v>3354</v>
      </c>
      <c r="K25" t="s">
        <v>3366</v>
      </c>
      <c r="L25" t="s">
        <v>56</v>
      </c>
      <c r="M25" t="s">
        <v>3359</v>
      </c>
      <c r="AB25" t="s">
        <v>57</v>
      </c>
      <c r="AF25" t="s">
        <v>3060</v>
      </c>
      <c r="AH25" s="2">
        <v>40976.501284722224</v>
      </c>
    </row>
    <row r="26" spans="1:34" ht="15" customHeight="1" x14ac:dyDescent="0.35">
      <c r="B26" s="5">
        <f t="shared" si="1"/>
        <v>24</v>
      </c>
      <c r="C26">
        <f t="shared" si="2"/>
        <v>1</v>
      </c>
      <c r="D26" s="16">
        <v>1930</v>
      </c>
      <c r="F26" t="s">
        <v>25</v>
      </c>
      <c r="G26">
        <v>275</v>
      </c>
      <c r="H26" t="s">
        <v>17</v>
      </c>
      <c r="I26" t="s">
        <v>26</v>
      </c>
      <c r="J26" t="s">
        <v>3354</v>
      </c>
      <c r="K26" t="s">
        <v>3366</v>
      </c>
      <c r="L26" t="s">
        <v>28</v>
      </c>
      <c r="M26" t="s">
        <v>3359</v>
      </c>
      <c r="AD26" s="3" t="s">
        <v>58</v>
      </c>
      <c r="AF26" t="s">
        <v>3060</v>
      </c>
      <c r="AH26" s="2">
        <v>40036.574340277781</v>
      </c>
    </row>
    <row r="27" spans="1:34" ht="15" customHeight="1" x14ac:dyDescent="0.35">
      <c r="B27" s="5">
        <f t="shared" si="1"/>
        <v>25</v>
      </c>
      <c r="C27">
        <f t="shared" si="2"/>
        <v>11</v>
      </c>
      <c r="D27" s="16">
        <v>1930</v>
      </c>
      <c r="F27" t="s">
        <v>25</v>
      </c>
      <c r="G27">
        <v>276</v>
      </c>
      <c r="AF27" t="s">
        <v>3137</v>
      </c>
      <c r="AH27" s="2">
        <v>45078</v>
      </c>
    </row>
    <row r="28" spans="1:34" ht="15" customHeight="1" x14ac:dyDescent="0.45">
      <c r="B28" s="5">
        <f t="shared" si="1"/>
        <v>26</v>
      </c>
      <c r="C28">
        <f t="shared" si="2"/>
        <v>17</v>
      </c>
      <c r="D28" s="82">
        <v>1931</v>
      </c>
      <c r="E28" t="s">
        <v>59</v>
      </c>
      <c r="F28" t="s">
        <v>25</v>
      </c>
      <c r="G28">
        <v>287</v>
      </c>
      <c r="H28" t="s">
        <v>17</v>
      </c>
      <c r="I28" t="s">
        <v>36</v>
      </c>
      <c r="J28" t="s">
        <v>380</v>
      </c>
      <c r="K28" t="s">
        <v>3366</v>
      </c>
      <c r="L28" t="s">
        <v>60</v>
      </c>
      <c r="M28" t="s">
        <v>3359</v>
      </c>
      <c r="AD28" s="3" t="s">
        <v>61</v>
      </c>
      <c r="AF28" t="s">
        <v>3060</v>
      </c>
      <c r="AH28" s="2">
        <v>40925.512928240743</v>
      </c>
    </row>
    <row r="29" spans="1:34" ht="15" customHeight="1" x14ac:dyDescent="0.35">
      <c r="A29" s="17">
        <f>SUM(C16:C28)/13</f>
        <v>6.5384615384615383</v>
      </c>
      <c r="B29" s="5">
        <f t="shared" si="1"/>
        <v>27</v>
      </c>
      <c r="C29">
        <f t="shared" si="2"/>
        <v>17</v>
      </c>
      <c r="D29" s="16">
        <v>1931</v>
      </c>
      <c r="F29" t="s">
        <v>25</v>
      </c>
      <c r="G29">
        <v>304</v>
      </c>
      <c r="H29" t="s">
        <v>17</v>
      </c>
      <c r="I29" t="s">
        <v>3351</v>
      </c>
      <c r="J29" t="s">
        <v>3354</v>
      </c>
      <c r="K29" t="s">
        <v>3366</v>
      </c>
      <c r="L29" t="s">
        <v>62</v>
      </c>
      <c r="M29" t="s">
        <v>3359</v>
      </c>
      <c r="P29" t="s">
        <v>3359</v>
      </c>
      <c r="S29" s="148">
        <v>0.47</v>
      </c>
      <c r="Y29" t="s">
        <v>3359</v>
      </c>
      <c r="AD29" s="3" t="s">
        <v>64</v>
      </c>
      <c r="AF29" t="s">
        <v>3060</v>
      </c>
      <c r="AH29" s="2">
        <v>39790.334305555552</v>
      </c>
    </row>
    <row r="30" spans="1:34" ht="15" customHeight="1" x14ac:dyDescent="0.35">
      <c r="B30" s="5">
        <f t="shared" si="1"/>
        <v>28</v>
      </c>
      <c r="C30">
        <f t="shared" si="2"/>
        <v>1</v>
      </c>
      <c r="D30" s="16">
        <v>1931</v>
      </c>
      <c r="F30" t="s">
        <v>25</v>
      </c>
      <c r="G30">
        <v>321</v>
      </c>
      <c r="H30" t="s">
        <v>17</v>
      </c>
      <c r="I30" t="s">
        <v>3351</v>
      </c>
      <c r="J30" t="s">
        <v>3354</v>
      </c>
      <c r="K30" t="s">
        <v>3366</v>
      </c>
      <c r="L30" t="s">
        <v>65</v>
      </c>
      <c r="M30" t="s">
        <v>3359</v>
      </c>
      <c r="AF30" t="s">
        <v>3060</v>
      </c>
      <c r="AH30" s="2">
        <v>40198.582812499997</v>
      </c>
    </row>
    <row r="31" spans="1:34" ht="15" customHeight="1" x14ac:dyDescent="0.35">
      <c r="B31" s="5">
        <f t="shared" si="1"/>
        <v>29</v>
      </c>
      <c r="C31">
        <f t="shared" si="2"/>
        <v>2</v>
      </c>
      <c r="D31" s="16">
        <v>1931</v>
      </c>
      <c r="F31" t="s">
        <v>25</v>
      </c>
      <c r="G31">
        <v>322</v>
      </c>
      <c r="H31" t="s">
        <v>17</v>
      </c>
      <c r="I31" t="s">
        <v>26</v>
      </c>
      <c r="J31" t="s">
        <v>380</v>
      </c>
      <c r="K31" t="s">
        <v>3366</v>
      </c>
      <c r="L31" t="s">
        <v>56</v>
      </c>
      <c r="M31" t="s">
        <v>3359</v>
      </c>
      <c r="Y31" t="s">
        <v>3359</v>
      </c>
      <c r="AA31" s="143" t="s">
        <v>66</v>
      </c>
      <c r="AB31" s="43"/>
      <c r="AF31" t="s">
        <v>3060</v>
      </c>
      <c r="AH31" s="2">
        <v>40421.820069444446</v>
      </c>
    </row>
    <row r="32" spans="1:34" ht="15" customHeight="1" x14ac:dyDescent="0.35">
      <c r="B32" s="5">
        <f t="shared" si="1"/>
        <v>30</v>
      </c>
      <c r="C32">
        <f t="shared" si="2"/>
        <v>7</v>
      </c>
      <c r="D32" s="16">
        <v>1931</v>
      </c>
      <c r="F32" t="s">
        <v>25</v>
      </c>
      <c r="G32">
        <v>324</v>
      </c>
      <c r="H32" t="s">
        <v>17</v>
      </c>
      <c r="I32" t="s">
        <v>36</v>
      </c>
      <c r="J32" t="s">
        <v>380</v>
      </c>
      <c r="K32" t="s">
        <v>3366</v>
      </c>
      <c r="L32" t="s">
        <v>21</v>
      </c>
      <c r="M32" t="s">
        <v>3359</v>
      </c>
      <c r="AD32" s="132" t="s">
        <v>3783</v>
      </c>
      <c r="AF32" t="s">
        <v>3060</v>
      </c>
      <c r="AH32" s="2">
        <v>39911.391817129632</v>
      </c>
    </row>
    <row r="33" spans="1:34" ht="15" customHeight="1" x14ac:dyDescent="0.35">
      <c r="B33" s="5">
        <f t="shared" si="1"/>
        <v>31</v>
      </c>
      <c r="C33">
        <f t="shared" si="2"/>
        <v>13</v>
      </c>
      <c r="D33" s="16">
        <v>1931</v>
      </c>
      <c r="F33" t="s">
        <v>25</v>
      </c>
      <c r="G33">
        <v>331</v>
      </c>
      <c r="H33" t="s">
        <v>17</v>
      </c>
      <c r="I33" t="s">
        <v>26</v>
      </c>
      <c r="J33" t="s">
        <v>3354</v>
      </c>
      <c r="K33" t="s">
        <v>3366</v>
      </c>
      <c r="L33" t="s">
        <v>28</v>
      </c>
      <c r="M33" t="s">
        <v>3359</v>
      </c>
      <c r="N33" t="s">
        <v>3359</v>
      </c>
      <c r="S33" s="148">
        <v>0.45300000000000001</v>
      </c>
      <c r="T33" t="s">
        <v>167</v>
      </c>
      <c r="Y33" t="s">
        <v>3359</v>
      </c>
      <c r="AB33" t="s">
        <v>3877</v>
      </c>
      <c r="AD33" s="3" t="s">
        <v>67</v>
      </c>
      <c r="AF33" t="s">
        <v>3060</v>
      </c>
      <c r="AH33" s="2">
        <v>40493.135682870372</v>
      </c>
    </row>
    <row r="34" spans="1:34" ht="15" customHeight="1" x14ac:dyDescent="0.35">
      <c r="B34" s="5">
        <f t="shared" si="1"/>
        <v>32</v>
      </c>
      <c r="C34">
        <f t="shared" si="2"/>
        <v>11</v>
      </c>
      <c r="D34" s="16">
        <v>1931</v>
      </c>
      <c r="F34" t="s">
        <v>25</v>
      </c>
      <c r="G34">
        <v>344</v>
      </c>
      <c r="H34" t="s">
        <v>17</v>
      </c>
      <c r="I34" t="s">
        <v>36</v>
      </c>
      <c r="J34" t="s">
        <v>3354</v>
      </c>
      <c r="K34" t="s">
        <v>3366</v>
      </c>
      <c r="L34" t="s">
        <v>68</v>
      </c>
      <c r="M34" t="s">
        <v>3359</v>
      </c>
      <c r="Y34" t="s">
        <v>3359</v>
      </c>
      <c r="AF34" t="s">
        <v>3060</v>
      </c>
      <c r="AH34" s="2">
        <v>39810.003229166665</v>
      </c>
    </row>
    <row r="35" spans="1:34" ht="15" customHeight="1" x14ac:dyDescent="0.35">
      <c r="B35" s="5">
        <f t="shared" si="1"/>
        <v>33</v>
      </c>
      <c r="C35">
        <f t="shared" si="2"/>
        <v>4</v>
      </c>
      <c r="D35" s="16">
        <v>1931</v>
      </c>
      <c r="F35" t="s">
        <v>25</v>
      </c>
      <c r="G35">
        <v>355</v>
      </c>
      <c r="I35" t="s">
        <v>3351</v>
      </c>
      <c r="J35" t="s">
        <v>3354</v>
      </c>
      <c r="K35" t="s">
        <v>3366</v>
      </c>
      <c r="M35" t="s">
        <v>3459</v>
      </c>
      <c r="N35" t="s">
        <v>3359</v>
      </c>
      <c r="O35" t="s">
        <v>3359</v>
      </c>
      <c r="P35" t="s">
        <v>3359</v>
      </c>
      <c r="Q35" t="s">
        <v>3780</v>
      </c>
      <c r="T35" t="s">
        <v>3262</v>
      </c>
      <c r="W35" t="s">
        <v>3830</v>
      </c>
      <c r="X35" t="s">
        <v>3351</v>
      </c>
      <c r="Y35" t="s">
        <v>3359</v>
      </c>
      <c r="AA35" s="3" t="s">
        <v>73</v>
      </c>
      <c r="AB35" s="77" t="s">
        <v>6324</v>
      </c>
      <c r="AF35" t="s">
        <v>3451</v>
      </c>
      <c r="AH35" s="2">
        <v>45606</v>
      </c>
    </row>
    <row r="36" spans="1:34" ht="15" customHeight="1" x14ac:dyDescent="0.35">
      <c r="B36" s="5">
        <f t="shared" si="1"/>
        <v>34</v>
      </c>
      <c r="C36">
        <f t="shared" si="2"/>
        <v>5</v>
      </c>
      <c r="D36" s="16">
        <v>1931</v>
      </c>
      <c r="F36" t="s">
        <v>25</v>
      </c>
      <c r="G36">
        <v>359</v>
      </c>
      <c r="H36" t="s">
        <v>17</v>
      </c>
      <c r="I36" t="s">
        <v>3351</v>
      </c>
      <c r="J36" t="s">
        <v>3354</v>
      </c>
      <c r="K36" t="s">
        <v>3366</v>
      </c>
      <c r="L36" t="s">
        <v>69</v>
      </c>
      <c r="M36" t="s">
        <v>3359</v>
      </c>
      <c r="AD36" s="3" t="s">
        <v>70</v>
      </c>
      <c r="AF36" t="s">
        <v>3060</v>
      </c>
      <c r="AH36" s="2">
        <v>39997.334502314814</v>
      </c>
    </row>
    <row r="37" spans="1:34" ht="15" customHeight="1" x14ac:dyDescent="0.35">
      <c r="B37" s="5">
        <f t="shared" si="1"/>
        <v>35</v>
      </c>
      <c r="C37">
        <f t="shared" si="2"/>
        <v>4</v>
      </c>
      <c r="D37" s="16">
        <v>1931</v>
      </c>
      <c r="F37" t="s">
        <v>25</v>
      </c>
      <c r="G37">
        <v>364</v>
      </c>
      <c r="I37" t="s">
        <v>36</v>
      </c>
      <c r="J37" t="s">
        <v>3354</v>
      </c>
      <c r="K37" t="s">
        <v>3366</v>
      </c>
      <c r="M37" t="s">
        <v>6627</v>
      </c>
      <c r="N37" t="s">
        <v>3359</v>
      </c>
      <c r="O37" t="s">
        <v>3359</v>
      </c>
      <c r="P37" t="s">
        <v>3359</v>
      </c>
      <c r="S37" s="148">
        <v>0.45300000000000001</v>
      </c>
      <c r="T37" t="s">
        <v>3262</v>
      </c>
      <c r="W37" t="s">
        <v>3830</v>
      </c>
      <c r="Y37" t="s">
        <v>3359</v>
      </c>
      <c r="AA37" s="3" t="s">
        <v>3262</v>
      </c>
      <c r="AB37" s="155" t="s">
        <v>6628</v>
      </c>
      <c r="AF37" t="s">
        <v>3451</v>
      </c>
      <c r="AH37" s="2">
        <v>46198</v>
      </c>
    </row>
    <row r="38" spans="1:34" ht="15" customHeight="1" x14ac:dyDescent="0.35">
      <c r="B38" s="5">
        <f t="shared" si="1"/>
        <v>36</v>
      </c>
      <c r="C38">
        <f t="shared" si="2"/>
        <v>15</v>
      </c>
      <c r="D38" s="16">
        <v>1931</v>
      </c>
      <c r="F38" t="s">
        <v>25</v>
      </c>
      <c r="G38">
        <v>368</v>
      </c>
      <c r="H38" t="s">
        <v>17</v>
      </c>
      <c r="I38" t="s">
        <v>36</v>
      </c>
      <c r="J38" t="s">
        <v>3354</v>
      </c>
      <c r="K38" t="s">
        <v>3366</v>
      </c>
      <c r="L38" t="s">
        <v>71</v>
      </c>
      <c r="M38" t="s">
        <v>3359</v>
      </c>
      <c r="AF38" t="s">
        <v>3060</v>
      </c>
      <c r="AH38" s="2">
        <v>39873.804062499999</v>
      </c>
    </row>
    <row r="39" spans="1:34" ht="15" customHeight="1" x14ac:dyDescent="0.35">
      <c r="B39" s="5">
        <f t="shared" si="1"/>
        <v>37</v>
      </c>
      <c r="C39">
        <f t="shared" si="2"/>
        <v>13</v>
      </c>
      <c r="D39" s="16">
        <v>1931</v>
      </c>
      <c r="E39" s="14" t="s">
        <v>59</v>
      </c>
      <c r="F39" t="s">
        <v>25</v>
      </c>
      <c r="G39">
        <v>383</v>
      </c>
      <c r="H39" t="s">
        <v>17</v>
      </c>
      <c r="I39" t="s">
        <v>36</v>
      </c>
      <c r="J39" t="s">
        <v>3354</v>
      </c>
      <c r="K39" t="s">
        <v>3366</v>
      </c>
      <c r="L39" t="s">
        <v>72</v>
      </c>
      <c r="M39" t="s">
        <v>3359</v>
      </c>
      <c r="AF39" t="s">
        <v>3060</v>
      </c>
      <c r="AH39" s="2">
        <v>39817.581967592596</v>
      </c>
    </row>
    <row r="40" spans="1:34" ht="15" customHeight="1" x14ac:dyDescent="0.45">
      <c r="B40" s="5">
        <f t="shared" si="1"/>
        <v>38</v>
      </c>
      <c r="C40">
        <f t="shared" si="2"/>
        <v>18</v>
      </c>
      <c r="D40" s="82">
        <v>1932</v>
      </c>
      <c r="F40" t="s">
        <v>25</v>
      </c>
      <c r="G40">
        <v>396</v>
      </c>
      <c r="H40" t="s">
        <v>17</v>
      </c>
      <c r="I40" t="s">
        <v>36</v>
      </c>
      <c r="J40" t="s">
        <v>380</v>
      </c>
      <c r="K40" t="s">
        <v>3366</v>
      </c>
      <c r="L40" t="s">
        <v>35</v>
      </c>
      <c r="M40" t="s">
        <v>3359</v>
      </c>
      <c r="N40" t="s">
        <v>3359</v>
      </c>
      <c r="P40" t="s">
        <v>3359</v>
      </c>
      <c r="Q40" t="s">
        <v>3359</v>
      </c>
      <c r="S40" s="148">
        <v>0.45900000000000002</v>
      </c>
      <c r="Y40" t="s">
        <v>3359</v>
      </c>
      <c r="AD40" s="3" t="s">
        <v>3878</v>
      </c>
      <c r="AF40" t="s">
        <v>3060</v>
      </c>
      <c r="AH40" s="2">
        <v>39679.35423611111</v>
      </c>
    </row>
    <row r="41" spans="1:34" ht="15" customHeight="1" x14ac:dyDescent="0.35">
      <c r="A41" s="17">
        <f>SUM(C29:C40)/11</f>
        <v>10</v>
      </c>
      <c r="B41" s="5">
        <f t="shared" si="1"/>
        <v>39</v>
      </c>
      <c r="C41">
        <f t="shared" si="2"/>
        <v>1</v>
      </c>
      <c r="D41" s="16">
        <v>1932</v>
      </c>
      <c r="F41" t="s">
        <v>25</v>
      </c>
      <c r="G41">
        <v>414</v>
      </c>
      <c r="H41" t="s">
        <v>73</v>
      </c>
      <c r="I41" t="s">
        <v>36</v>
      </c>
      <c r="J41" t="s">
        <v>3354</v>
      </c>
      <c r="K41" t="s">
        <v>3366</v>
      </c>
      <c r="L41" t="s">
        <v>74</v>
      </c>
      <c r="M41" t="s">
        <v>3359</v>
      </c>
      <c r="Y41" t="s">
        <v>3359</v>
      </c>
      <c r="AA41" s="3" t="s">
        <v>79</v>
      </c>
      <c r="AF41" t="s">
        <v>3060</v>
      </c>
      <c r="AH41" s="2">
        <v>40036.585532407407</v>
      </c>
    </row>
    <row r="42" spans="1:34" ht="15" customHeight="1" x14ac:dyDescent="0.35">
      <c r="B42" s="5">
        <f t="shared" si="1"/>
        <v>40</v>
      </c>
      <c r="C42">
        <f t="shared" si="2"/>
        <v>1</v>
      </c>
      <c r="D42" s="16">
        <v>1932</v>
      </c>
      <c r="F42" t="s">
        <v>25</v>
      </c>
      <c r="G42">
        <v>415</v>
      </c>
      <c r="AB42" t="s">
        <v>3435</v>
      </c>
      <c r="AC42" s="3" t="s">
        <v>3343</v>
      </c>
      <c r="AF42" t="s">
        <v>3133</v>
      </c>
      <c r="AH42" s="2">
        <v>45078</v>
      </c>
    </row>
    <row r="43" spans="1:34" ht="15" customHeight="1" x14ac:dyDescent="0.35">
      <c r="B43" s="5">
        <f t="shared" si="1"/>
        <v>41</v>
      </c>
      <c r="C43">
        <f t="shared" si="2"/>
        <v>2</v>
      </c>
      <c r="D43" s="16">
        <v>1932</v>
      </c>
      <c r="F43" t="s">
        <v>25</v>
      </c>
      <c r="G43">
        <v>416</v>
      </c>
      <c r="I43" t="s">
        <v>36</v>
      </c>
      <c r="J43" t="s">
        <v>3356</v>
      </c>
      <c r="K43" t="s">
        <v>3366</v>
      </c>
      <c r="M43" t="s">
        <v>3359</v>
      </c>
      <c r="Y43" t="s">
        <v>3359</v>
      </c>
      <c r="Z43" t="s">
        <v>3436</v>
      </c>
      <c r="AC43"/>
      <c r="AD43"/>
      <c r="AF43" t="s">
        <v>3451</v>
      </c>
      <c r="AH43" s="2">
        <v>45184</v>
      </c>
    </row>
    <row r="44" spans="1:34" ht="15" customHeight="1" x14ac:dyDescent="0.35">
      <c r="B44" s="5">
        <f t="shared" si="1"/>
        <v>42</v>
      </c>
      <c r="C44">
        <f t="shared" si="2"/>
        <v>2</v>
      </c>
      <c r="D44" s="16">
        <v>1932</v>
      </c>
      <c r="F44" t="s">
        <v>25</v>
      </c>
      <c r="G44">
        <v>418</v>
      </c>
      <c r="H44" t="s">
        <v>73</v>
      </c>
      <c r="I44" t="s">
        <v>36</v>
      </c>
      <c r="J44" t="s">
        <v>3354</v>
      </c>
      <c r="K44" t="s">
        <v>3366</v>
      </c>
      <c r="L44" t="s">
        <v>28</v>
      </c>
      <c r="M44" t="s">
        <v>3359</v>
      </c>
      <c r="AA44" s="3" t="s">
        <v>79</v>
      </c>
      <c r="AF44" t="s">
        <v>3060</v>
      </c>
      <c r="AH44" s="2">
        <v>40055.425266203703</v>
      </c>
    </row>
    <row r="45" spans="1:34" ht="15" customHeight="1" x14ac:dyDescent="0.35">
      <c r="B45" s="5">
        <f t="shared" si="1"/>
        <v>43</v>
      </c>
      <c r="C45">
        <f t="shared" si="2"/>
        <v>4</v>
      </c>
      <c r="D45" s="16">
        <v>1932</v>
      </c>
      <c r="F45" t="s">
        <v>25</v>
      </c>
      <c r="G45">
        <v>420</v>
      </c>
      <c r="AB45" t="s">
        <v>3433</v>
      </c>
      <c r="AC45" s="156">
        <v>11689</v>
      </c>
      <c r="AD45" s="3" t="s">
        <v>3347</v>
      </c>
      <c r="AF45" t="s">
        <v>3133</v>
      </c>
      <c r="AH45" s="2">
        <v>45078</v>
      </c>
    </row>
    <row r="46" spans="1:34" ht="15" customHeight="1" x14ac:dyDescent="0.35">
      <c r="B46" s="5">
        <f t="shared" si="1"/>
        <v>44</v>
      </c>
      <c r="C46">
        <f t="shared" si="2"/>
        <v>3</v>
      </c>
      <c r="D46" s="16">
        <v>1932</v>
      </c>
      <c r="F46" t="s">
        <v>25</v>
      </c>
      <c r="G46">
        <v>424</v>
      </c>
      <c r="H46" t="s">
        <v>17</v>
      </c>
      <c r="I46" t="s">
        <v>36</v>
      </c>
      <c r="J46" t="s">
        <v>3355</v>
      </c>
      <c r="K46" t="s">
        <v>3366</v>
      </c>
      <c r="M46" t="s">
        <v>3359</v>
      </c>
      <c r="N46" t="s">
        <v>3359</v>
      </c>
      <c r="O46" t="s">
        <v>3359</v>
      </c>
      <c r="P46" t="s">
        <v>3359</v>
      </c>
      <c r="Q46" t="s">
        <v>3359</v>
      </c>
      <c r="AB46" t="s">
        <v>3241</v>
      </c>
      <c r="AF46" t="s">
        <v>3133</v>
      </c>
      <c r="AH46" s="2">
        <v>45078</v>
      </c>
    </row>
    <row r="47" spans="1:34" ht="15" customHeight="1" x14ac:dyDescent="0.35">
      <c r="B47" s="5">
        <f t="shared" si="1"/>
        <v>45</v>
      </c>
      <c r="C47">
        <f t="shared" si="2"/>
        <v>3</v>
      </c>
      <c r="D47" s="16">
        <v>1932</v>
      </c>
      <c r="F47" t="s">
        <v>25</v>
      </c>
      <c r="G47">
        <v>427</v>
      </c>
      <c r="H47" t="s">
        <v>17</v>
      </c>
      <c r="I47" t="s">
        <v>3351</v>
      </c>
      <c r="J47" t="s">
        <v>3354</v>
      </c>
      <c r="K47" t="s">
        <v>3366</v>
      </c>
      <c r="L47" t="s">
        <v>77</v>
      </c>
      <c r="M47" t="s">
        <v>3359</v>
      </c>
      <c r="Y47" t="s">
        <v>3359</v>
      </c>
      <c r="AF47" t="s">
        <v>3060</v>
      </c>
      <c r="AH47" s="2">
        <v>40345.300243055557</v>
      </c>
    </row>
    <row r="48" spans="1:34" ht="15" customHeight="1" x14ac:dyDescent="0.35">
      <c r="B48" s="5">
        <f t="shared" si="1"/>
        <v>46</v>
      </c>
      <c r="C48">
        <f t="shared" si="2"/>
        <v>44</v>
      </c>
      <c r="D48" s="16">
        <v>1932</v>
      </c>
      <c r="F48" t="s">
        <v>25</v>
      </c>
      <c r="G48">
        <v>430</v>
      </c>
      <c r="L48" t="s">
        <v>28</v>
      </c>
      <c r="AF48" t="s">
        <v>3060</v>
      </c>
    </row>
    <row r="49" spans="1:35" ht="15" customHeight="1" x14ac:dyDescent="0.35">
      <c r="B49" s="5">
        <f t="shared" si="1"/>
        <v>47</v>
      </c>
      <c r="C49">
        <f t="shared" si="2"/>
        <v>3</v>
      </c>
      <c r="D49" s="16">
        <v>1932</v>
      </c>
      <c r="F49" t="s">
        <v>25</v>
      </c>
      <c r="G49">
        <v>474</v>
      </c>
      <c r="H49" t="s">
        <v>73</v>
      </c>
      <c r="I49" t="s">
        <v>26</v>
      </c>
      <c r="J49" t="s">
        <v>3354</v>
      </c>
      <c r="K49" t="s">
        <v>3366</v>
      </c>
      <c r="L49" t="s">
        <v>78</v>
      </c>
      <c r="M49" t="s">
        <v>3359</v>
      </c>
      <c r="Y49" t="s">
        <v>3359</v>
      </c>
      <c r="AA49" s="3" t="s">
        <v>79</v>
      </c>
      <c r="AF49" t="s">
        <v>3060</v>
      </c>
      <c r="AH49" s="2">
        <v>40102.380196759259</v>
      </c>
    </row>
    <row r="50" spans="1:35" ht="15" customHeight="1" x14ac:dyDescent="0.35">
      <c r="B50" s="5">
        <f t="shared" si="1"/>
        <v>48</v>
      </c>
      <c r="C50">
        <f t="shared" si="2"/>
        <v>58</v>
      </c>
      <c r="D50" s="16">
        <v>1932</v>
      </c>
      <c r="F50" t="s">
        <v>25</v>
      </c>
      <c r="G50">
        <v>477</v>
      </c>
      <c r="I50" t="s">
        <v>3351</v>
      </c>
      <c r="J50" t="s">
        <v>41</v>
      </c>
      <c r="K50" t="s">
        <v>3366</v>
      </c>
      <c r="M50" t="s">
        <v>3459</v>
      </c>
      <c r="N50" t="s">
        <v>3359</v>
      </c>
      <c r="O50" t="s">
        <v>3359</v>
      </c>
      <c r="P50" t="s">
        <v>3359</v>
      </c>
      <c r="S50" s="148" t="s">
        <v>3963</v>
      </c>
      <c r="W50" t="s">
        <v>3830</v>
      </c>
      <c r="X50" t="s">
        <v>3508</v>
      </c>
      <c r="Y50" t="s">
        <v>3359</v>
      </c>
      <c r="AA50" s="3" t="s">
        <v>3941</v>
      </c>
      <c r="AD50" s="3" t="s">
        <v>3942</v>
      </c>
      <c r="AF50" t="s">
        <v>3451</v>
      </c>
      <c r="AH50" s="2">
        <v>45356</v>
      </c>
    </row>
    <row r="51" spans="1:35" ht="15" customHeight="1" x14ac:dyDescent="0.35">
      <c r="B51" s="5">
        <f t="shared" si="1"/>
        <v>49</v>
      </c>
      <c r="C51">
        <f t="shared" si="2"/>
        <v>7</v>
      </c>
      <c r="D51" s="16">
        <v>1932</v>
      </c>
      <c r="F51" t="s">
        <v>25</v>
      </c>
      <c r="G51">
        <v>535</v>
      </c>
      <c r="H51" t="s">
        <v>17</v>
      </c>
      <c r="I51" t="s">
        <v>3351</v>
      </c>
      <c r="J51" t="s">
        <v>3354</v>
      </c>
      <c r="K51" t="s">
        <v>3366</v>
      </c>
      <c r="L51" t="s">
        <v>80</v>
      </c>
      <c r="M51" t="s">
        <v>3359</v>
      </c>
      <c r="AF51" t="s">
        <v>3060</v>
      </c>
      <c r="AH51" s="2">
        <v>39918.851493055554</v>
      </c>
    </row>
    <row r="52" spans="1:35" ht="15" customHeight="1" x14ac:dyDescent="0.35">
      <c r="B52" s="5">
        <f t="shared" si="1"/>
        <v>50</v>
      </c>
      <c r="C52">
        <f t="shared" si="2"/>
        <v>33</v>
      </c>
      <c r="D52" s="16">
        <v>1932</v>
      </c>
      <c r="F52" t="s">
        <v>25</v>
      </c>
      <c r="G52">
        <v>542</v>
      </c>
      <c r="H52" t="s">
        <v>17</v>
      </c>
      <c r="I52" t="s">
        <v>26</v>
      </c>
      <c r="J52" t="s">
        <v>3354</v>
      </c>
      <c r="K52" t="s">
        <v>3366</v>
      </c>
      <c r="L52" t="s">
        <v>80</v>
      </c>
      <c r="M52" t="s">
        <v>3359</v>
      </c>
      <c r="AF52" t="s">
        <v>3060</v>
      </c>
      <c r="AH52" s="2">
        <v>39918.851875</v>
      </c>
    </row>
    <row r="53" spans="1:35" ht="15" customHeight="1" x14ac:dyDescent="0.35">
      <c r="B53" s="5">
        <f t="shared" si="1"/>
        <v>51</v>
      </c>
      <c r="C53">
        <f t="shared" si="2"/>
        <v>6</v>
      </c>
      <c r="D53" s="16">
        <v>1932</v>
      </c>
      <c r="F53" t="s">
        <v>25</v>
      </c>
      <c r="G53">
        <v>575</v>
      </c>
      <c r="H53" t="s">
        <v>73</v>
      </c>
      <c r="I53" t="s">
        <v>26</v>
      </c>
      <c r="J53" t="s">
        <v>3354</v>
      </c>
      <c r="K53" t="s">
        <v>3366</v>
      </c>
      <c r="L53" t="s">
        <v>37</v>
      </c>
      <c r="M53" t="s">
        <v>3359</v>
      </c>
      <c r="V53" s="43" t="s">
        <v>3359</v>
      </c>
      <c r="AA53" s="3" t="s">
        <v>79</v>
      </c>
      <c r="AF53" t="s">
        <v>3060</v>
      </c>
      <c r="AH53" s="2">
        <v>39784.501585648148</v>
      </c>
    </row>
    <row r="54" spans="1:35" ht="15" customHeight="1" x14ac:dyDescent="0.35">
      <c r="B54" s="5">
        <f t="shared" si="1"/>
        <v>52</v>
      </c>
      <c r="C54">
        <f t="shared" si="2"/>
        <v>19</v>
      </c>
      <c r="D54" s="16">
        <v>1932</v>
      </c>
      <c r="E54" t="s">
        <v>3134</v>
      </c>
      <c r="F54" t="s">
        <v>25</v>
      </c>
      <c r="G54">
        <v>581</v>
      </c>
      <c r="AA54" s="3" t="s">
        <v>79</v>
      </c>
      <c r="AF54" t="s">
        <v>3135</v>
      </c>
      <c r="AH54" s="2">
        <v>45078</v>
      </c>
    </row>
    <row r="55" spans="1:35" ht="15" customHeight="1" x14ac:dyDescent="0.35">
      <c r="B55" s="5">
        <f t="shared" si="1"/>
        <v>53</v>
      </c>
      <c r="C55">
        <f t="shared" si="2"/>
        <v>12</v>
      </c>
      <c r="D55" s="16">
        <v>1932</v>
      </c>
      <c r="E55" s="14" t="s">
        <v>3071</v>
      </c>
      <c r="F55" t="s">
        <v>25</v>
      </c>
      <c r="G55">
        <v>600</v>
      </c>
      <c r="I55" t="s">
        <v>36</v>
      </c>
      <c r="J55" t="s">
        <v>3354</v>
      </c>
      <c r="K55" t="s">
        <v>3366</v>
      </c>
      <c r="Y55" t="s">
        <v>3359</v>
      </c>
      <c r="AA55" s="3" t="s">
        <v>79</v>
      </c>
      <c r="AD55" s="31"/>
      <c r="AF55" s="14" t="s">
        <v>3533</v>
      </c>
      <c r="AH55" s="2">
        <v>45078</v>
      </c>
    </row>
    <row r="56" spans="1:35" ht="15" customHeight="1" x14ac:dyDescent="0.35">
      <c r="B56" s="5">
        <f t="shared" si="1"/>
        <v>54</v>
      </c>
      <c r="C56">
        <f t="shared" si="2"/>
        <v>7</v>
      </c>
      <c r="D56" s="16">
        <v>1932</v>
      </c>
      <c r="E56" s="14" t="s">
        <v>59</v>
      </c>
      <c r="F56" t="s">
        <v>25</v>
      </c>
      <c r="G56">
        <v>612</v>
      </c>
      <c r="I56" t="s">
        <v>26</v>
      </c>
      <c r="J56" t="s">
        <v>3354</v>
      </c>
      <c r="K56" t="s">
        <v>3366</v>
      </c>
      <c r="M56" t="s">
        <v>3459</v>
      </c>
      <c r="T56" t="s">
        <v>3262</v>
      </c>
      <c r="U56" t="s">
        <v>3687</v>
      </c>
      <c r="W56" t="s">
        <v>3572</v>
      </c>
      <c r="AA56" s="3" t="s">
        <v>167</v>
      </c>
      <c r="AB56" t="s">
        <v>4493</v>
      </c>
      <c r="AD56" s="31"/>
      <c r="AF56" s="14" t="s">
        <v>3451</v>
      </c>
      <c r="AH56" s="2">
        <v>45650</v>
      </c>
    </row>
    <row r="57" spans="1:35" ht="15" customHeight="1" x14ac:dyDescent="0.35">
      <c r="B57" s="5">
        <f t="shared" si="1"/>
        <v>55</v>
      </c>
      <c r="C57">
        <f t="shared" si="2"/>
        <v>44</v>
      </c>
      <c r="D57" s="16">
        <v>1932</v>
      </c>
      <c r="F57" t="s">
        <v>25</v>
      </c>
      <c r="G57">
        <v>619</v>
      </c>
      <c r="H57" t="s">
        <v>17</v>
      </c>
      <c r="I57" t="s">
        <v>36</v>
      </c>
      <c r="J57" t="s">
        <v>3354</v>
      </c>
      <c r="K57" t="s">
        <v>3366</v>
      </c>
      <c r="L57" t="s">
        <v>28</v>
      </c>
      <c r="M57" t="s">
        <v>3359</v>
      </c>
      <c r="V57" s="43" t="s">
        <v>3359</v>
      </c>
      <c r="AD57" s="3" t="s">
        <v>83</v>
      </c>
      <c r="AF57" t="s">
        <v>3060</v>
      </c>
      <c r="AH57" s="2">
        <v>40036.575312499997</v>
      </c>
    </row>
    <row r="58" spans="1:35" ht="15" customHeight="1" x14ac:dyDescent="0.35">
      <c r="B58" s="5">
        <f t="shared" si="1"/>
        <v>56</v>
      </c>
      <c r="C58">
        <f t="shared" si="2"/>
        <v>2</v>
      </c>
      <c r="D58" s="16">
        <v>1932</v>
      </c>
      <c r="E58" t="s">
        <v>59</v>
      </c>
      <c r="F58" t="s">
        <v>25</v>
      </c>
      <c r="G58">
        <v>663</v>
      </c>
      <c r="I58" t="s">
        <v>36</v>
      </c>
      <c r="J58" t="s">
        <v>3354</v>
      </c>
      <c r="K58" t="s">
        <v>3366</v>
      </c>
      <c r="M58" t="s">
        <v>3459</v>
      </c>
      <c r="V58" s="43" t="s">
        <v>3359</v>
      </c>
      <c r="W58" t="s">
        <v>3572</v>
      </c>
      <c r="X58" t="s">
        <v>3508</v>
      </c>
      <c r="Y58" t="s">
        <v>3359</v>
      </c>
      <c r="Z58" t="s">
        <v>3359</v>
      </c>
      <c r="AA58" s="3" t="s">
        <v>167</v>
      </c>
      <c r="AF58" t="s">
        <v>3451</v>
      </c>
      <c r="AH58" s="2">
        <v>45661</v>
      </c>
    </row>
    <row r="59" spans="1:35" ht="15" customHeight="1" x14ac:dyDescent="0.35">
      <c r="B59" s="5">
        <f t="shared" si="1"/>
        <v>57</v>
      </c>
      <c r="C59">
        <f t="shared" si="2"/>
        <v>3</v>
      </c>
      <c r="D59" s="16">
        <v>1932</v>
      </c>
      <c r="F59" t="s">
        <v>25</v>
      </c>
      <c r="G59">
        <v>665</v>
      </c>
      <c r="H59" t="s">
        <v>17</v>
      </c>
      <c r="I59" t="s">
        <v>36</v>
      </c>
      <c r="J59" t="s">
        <v>3354</v>
      </c>
      <c r="K59" t="s">
        <v>3366</v>
      </c>
      <c r="L59" t="s">
        <v>28</v>
      </c>
      <c r="M59" t="s">
        <v>3359</v>
      </c>
      <c r="N59" t="s">
        <v>3359</v>
      </c>
      <c r="P59" t="s">
        <v>3359</v>
      </c>
      <c r="Q59" t="s">
        <v>3359</v>
      </c>
      <c r="U59" t="s">
        <v>380</v>
      </c>
      <c r="V59" s="43" t="s">
        <v>3359</v>
      </c>
      <c r="AF59" t="s">
        <v>3060</v>
      </c>
      <c r="AH59" s="2">
        <v>39914.446759259263</v>
      </c>
    </row>
    <row r="60" spans="1:35" ht="15" customHeight="1" x14ac:dyDescent="0.35">
      <c r="B60" s="5">
        <f t="shared" si="1"/>
        <v>58</v>
      </c>
      <c r="C60">
        <f t="shared" si="2"/>
        <v>31</v>
      </c>
      <c r="D60" s="16">
        <v>1932</v>
      </c>
      <c r="E60" t="s">
        <v>59</v>
      </c>
      <c r="F60" t="s">
        <v>25</v>
      </c>
      <c r="G60">
        <v>668</v>
      </c>
      <c r="I60" t="s">
        <v>36</v>
      </c>
      <c r="J60" t="s">
        <v>3354</v>
      </c>
      <c r="K60" t="s">
        <v>3366</v>
      </c>
      <c r="M60" t="s">
        <v>3459</v>
      </c>
      <c r="N60" t="s">
        <v>3359</v>
      </c>
      <c r="T60" t="s">
        <v>3262</v>
      </c>
      <c r="V60" s="43" t="s">
        <v>3359</v>
      </c>
      <c r="W60" t="s">
        <v>3572</v>
      </c>
      <c r="X60" t="s">
        <v>3508</v>
      </c>
      <c r="Y60" t="s">
        <v>3359</v>
      </c>
      <c r="AD60" s="3" t="s">
        <v>3832</v>
      </c>
      <c r="AF60" t="s">
        <v>3451</v>
      </c>
      <c r="AH60" s="2">
        <v>45260</v>
      </c>
    </row>
    <row r="61" spans="1:35" ht="15" customHeight="1" x14ac:dyDescent="0.35">
      <c r="B61" s="5">
        <f t="shared" si="1"/>
        <v>59</v>
      </c>
      <c r="C61">
        <f t="shared" si="2"/>
        <v>6</v>
      </c>
      <c r="D61" s="16">
        <v>1932</v>
      </c>
      <c r="F61" t="s">
        <v>25</v>
      </c>
      <c r="G61">
        <v>699</v>
      </c>
      <c r="H61" t="s">
        <v>17</v>
      </c>
      <c r="I61" t="s">
        <v>26</v>
      </c>
      <c r="J61" t="s">
        <v>3354</v>
      </c>
      <c r="K61" t="s">
        <v>3366</v>
      </c>
      <c r="L61" t="s">
        <v>85</v>
      </c>
      <c r="M61" t="s">
        <v>3359</v>
      </c>
      <c r="N61" t="s">
        <v>3359</v>
      </c>
      <c r="AF61" t="s">
        <v>3060</v>
      </c>
      <c r="AH61" s="2">
        <v>39720.388090277775</v>
      </c>
    </row>
    <row r="62" spans="1:35" ht="15" customHeight="1" x14ac:dyDescent="0.35">
      <c r="B62" s="5">
        <f t="shared" si="1"/>
        <v>60</v>
      </c>
      <c r="C62">
        <f t="shared" si="2"/>
        <v>15</v>
      </c>
      <c r="D62" s="16">
        <v>1932</v>
      </c>
      <c r="E62" s="3" t="s">
        <v>95</v>
      </c>
      <c r="F62" s="3" t="s">
        <v>25</v>
      </c>
      <c r="G62" s="3">
        <v>705</v>
      </c>
      <c r="H62" s="3"/>
      <c r="I62" s="3" t="s">
        <v>26</v>
      </c>
      <c r="J62" s="3" t="s">
        <v>3354</v>
      </c>
      <c r="K62" s="3" t="s">
        <v>3366</v>
      </c>
      <c r="L62" s="3"/>
      <c r="M62" s="3" t="s">
        <v>3459</v>
      </c>
      <c r="N62" s="3"/>
      <c r="O62" s="3"/>
      <c r="P62" s="3"/>
      <c r="Q62" s="3"/>
      <c r="R62" s="3"/>
      <c r="S62" s="152"/>
      <c r="T62" s="3" t="s">
        <v>3262</v>
      </c>
      <c r="U62" s="3"/>
      <c r="V62" s="143" t="s">
        <v>3413</v>
      </c>
      <c r="W62" s="3"/>
      <c r="X62" s="3" t="s">
        <v>3508</v>
      </c>
      <c r="Y62" s="3" t="s">
        <v>3359</v>
      </c>
      <c r="Z62" s="3"/>
      <c r="AA62" s="3" t="s">
        <v>76</v>
      </c>
      <c r="AD62" s="53" t="s">
        <v>4618</v>
      </c>
      <c r="AE62" s="3"/>
      <c r="AF62" s="3" t="s">
        <v>3451</v>
      </c>
      <c r="AG62" s="3"/>
      <c r="AH62" s="153">
        <v>45661</v>
      </c>
      <c r="AI62" s="75" t="s">
        <v>4499</v>
      </c>
    </row>
    <row r="63" spans="1:35" ht="15" customHeight="1" x14ac:dyDescent="0.45">
      <c r="A63" s="17">
        <f>SUM(C41:C62)/20</f>
        <v>15.3</v>
      </c>
      <c r="B63" s="5">
        <f t="shared" si="1"/>
        <v>61</v>
      </c>
      <c r="C63">
        <f t="shared" si="2"/>
        <v>4</v>
      </c>
      <c r="D63" s="82">
        <v>1933</v>
      </c>
      <c r="F63" t="s">
        <v>25</v>
      </c>
      <c r="G63">
        <v>720</v>
      </c>
      <c r="H63" t="s">
        <v>17</v>
      </c>
      <c r="I63" t="s">
        <v>36</v>
      </c>
      <c r="J63" t="s">
        <v>3354</v>
      </c>
      <c r="K63" t="s">
        <v>3366</v>
      </c>
      <c r="L63" t="s">
        <v>80</v>
      </c>
      <c r="M63" t="s">
        <v>3359</v>
      </c>
      <c r="AF63" t="s">
        <v>3060</v>
      </c>
      <c r="AH63" s="2">
        <v>39918.852060185185</v>
      </c>
    </row>
    <row r="64" spans="1:35" ht="15" customHeight="1" x14ac:dyDescent="0.35">
      <c r="B64" s="5">
        <f t="shared" si="1"/>
        <v>62</v>
      </c>
      <c r="C64">
        <f t="shared" si="2"/>
        <v>4</v>
      </c>
      <c r="D64" s="16">
        <v>1933</v>
      </c>
      <c r="F64" t="s">
        <v>25</v>
      </c>
      <c r="G64">
        <v>724</v>
      </c>
      <c r="H64" t="s">
        <v>73</v>
      </c>
      <c r="I64" t="s">
        <v>36</v>
      </c>
      <c r="J64" t="s">
        <v>3354</v>
      </c>
      <c r="K64" t="s">
        <v>3366</v>
      </c>
      <c r="L64" t="s">
        <v>80</v>
      </c>
      <c r="M64" t="s">
        <v>3359</v>
      </c>
      <c r="N64" t="s">
        <v>3359</v>
      </c>
      <c r="P64" t="s">
        <v>3359</v>
      </c>
      <c r="AA64" s="3" t="s">
        <v>79</v>
      </c>
      <c r="AF64" t="s">
        <v>3060</v>
      </c>
      <c r="AH64" s="2">
        <v>40184.907337962963</v>
      </c>
    </row>
    <row r="65" spans="2:35" ht="15" customHeight="1" x14ac:dyDescent="0.35">
      <c r="B65" s="5">
        <f t="shared" si="1"/>
        <v>63</v>
      </c>
      <c r="C65">
        <f t="shared" ref="C65:C70" si="4">+G66-G65</f>
        <v>14</v>
      </c>
      <c r="D65" s="16">
        <v>1933</v>
      </c>
      <c r="E65" t="s">
        <v>3216</v>
      </c>
      <c r="F65" t="s">
        <v>25</v>
      </c>
      <c r="G65">
        <v>728</v>
      </c>
      <c r="H65" t="s">
        <v>73</v>
      </c>
      <c r="I65" t="s">
        <v>36</v>
      </c>
      <c r="J65" t="s">
        <v>3354</v>
      </c>
      <c r="K65" t="s">
        <v>3366</v>
      </c>
      <c r="L65" t="s">
        <v>54</v>
      </c>
      <c r="M65" t="s">
        <v>3459</v>
      </c>
      <c r="T65" t="s">
        <v>3262</v>
      </c>
      <c r="V65" s="43" t="s">
        <v>3359</v>
      </c>
      <c r="X65" t="s">
        <v>3508</v>
      </c>
      <c r="AA65" s="3" t="s">
        <v>79</v>
      </c>
      <c r="AF65" t="s">
        <v>3060</v>
      </c>
      <c r="AH65" s="2">
        <v>40172.951041666667</v>
      </c>
    </row>
    <row r="66" spans="2:35" ht="15" customHeight="1" x14ac:dyDescent="0.35">
      <c r="B66" s="5">
        <f t="shared" si="1"/>
        <v>64</v>
      </c>
      <c r="C66">
        <f t="shared" si="4"/>
        <v>4</v>
      </c>
      <c r="D66" s="16">
        <v>1933</v>
      </c>
      <c r="E66" t="s">
        <v>3216</v>
      </c>
      <c r="F66" t="s">
        <v>16</v>
      </c>
      <c r="G66">
        <v>742</v>
      </c>
      <c r="J66" t="s">
        <v>3354</v>
      </c>
      <c r="K66" t="s">
        <v>3366</v>
      </c>
      <c r="M66" t="s">
        <v>3459</v>
      </c>
      <c r="N66" t="s">
        <v>3359</v>
      </c>
      <c r="O66" t="s">
        <v>3359</v>
      </c>
      <c r="P66" t="s">
        <v>3359</v>
      </c>
      <c r="Q66" t="s">
        <v>3579</v>
      </c>
      <c r="T66" t="s">
        <v>3262</v>
      </c>
      <c r="X66" t="s">
        <v>3508</v>
      </c>
      <c r="AA66" s="3" t="s">
        <v>79</v>
      </c>
      <c r="AD66" s="236" t="s">
        <v>6854</v>
      </c>
      <c r="AF66" t="s">
        <v>3451</v>
      </c>
      <c r="AH66" s="2">
        <v>46246</v>
      </c>
    </row>
    <row r="67" spans="2:35" ht="15" customHeight="1" x14ac:dyDescent="0.35">
      <c r="B67" s="5">
        <f t="shared" si="1"/>
        <v>65</v>
      </c>
      <c r="C67">
        <f t="shared" si="4"/>
        <v>16</v>
      </c>
      <c r="D67" s="16">
        <v>1933</v>
      </c>
      <c r="F67" t="s">
        <v>16</v>
      </c>
      <c r="G67">
        <v>746</v>
      </c>
      <c r="H67" t="s">
        <v>17</v>
      </c>
      <c r="I67" t="s">
        <v>3351</v>
      </c>
      <c r="J67" t="s">
        <v>3354</v>
      </c>
      <c r="K67" t="s">
        <v>3366</v>
      </c>
      <c r="L67" t="s">
        <v>35</v>
      </c>
      <c r="M67" t="s">
        <v>3359</v>
      </c>
      <c r="N67" t="s">
        <v>3359</v>
      </c>
      <c r="P67" t="s">
        <v>3359</v>
      </c>
      <c r="S67" s="148">
        <v>468</v>
      </c>
      <c r="AF67" t="s">
        <v>3060</v>
      </c>
      <c r="AH67" s="2">
        <v>39679.381620370368</v>
      </c>
    </row>
    <row r="68" spans="2:35" ht="15" customHeight="1" x14ac:dyDescent="0.35">
      <c r="B68" s="5">
        <f t="shared" si="1"/>
        <v>66</v>
      </c>
      <c r="C68">
        <f t="shared" si="4"/>
        <v>1</v>
      </c>
      <c r="D68" s="16">
        <v>1933</v>
      </c>
      <c r="F68" t="s">
        <v>25</v>
      </c>
      <c r="G68">
        <v>762</v>
      </c>
      <c r="H68" t="s">
        <v>73</v>
      </c>
      <c r="I68" t="s">
        <v>3351</v>
      </c>
      <c r="J68" t="s">
        <v>3354</v>
      </c>
      <c r="K68" t="s">
        <v>3366</v>
      </c>
      <c r="L68" t="s">
        <v>88</v>
      </c>
      <c r="M68" t="s">
        <v>3359</v>
      </c>
      <c r="AA68" s="3" t="s">
        <v>79</v>
      </c>
      <c r="AF68" t="s">
        <v>3060</v>
      </c>
      <c r="AH68" s="2">
        <v>40543.373645833337</v>
      </c>
    </row>
    <row r="69" spans="2:35" ht="15" customHeight="1" x14ac:dyDescent="0.35">
      <c r="B69" s="5">
        <f t="shared" ref="B69:B132" si="5">+B68+1</f>
        <v>67</v>
      </c>
      <c r="C69">
        <f t="shared" si="4"/>
        <v>1</v>
      </c>
      <c r="D69" s="16">
        <v>1933</v>
      </c>
      <c r="F69" t="s">
        <v>25</v>
      </c>
      <c r="G69">
        <v>763</v>
      </c>
      <c r="H69" t="s">
        <v>73</v>
      </c>
      <c r="I69" t="s">
        <v>3351</v>
      </c>
      <c r="J69" t="s">
        <v>3354</v>
      </c>
      <c r="L69" t="s">
        <v>89</v>
      </c>
      <c r="M69" t="s">
        <v>3359</v>
      </c>
      <c r="N69" t="s">
        <v>3359</v>
      </c>
      <c r="P69" t="s">
        <v>3359</v>
      </c>
      <c r="Y69" t="s">
        <v>3359</v>
      </c>
      <c r="Z69" t="s">
        <v>3359</v>
      </c>
      <c r="AA69" s="3" t="s">
        <v>79</v>
      </c>
      <c r="AD69" s="3" t="s">
        <v>91</v>
      </c>
      <c r="AF69" t="s">
        <v>3060</v>
      </c>
      <c r="AH69" s="2">
        <v>40937.605694444443</v>
      </c>
    </row>
    <row r="70" spans="2:35" ht="15" customHeight="1" x14ac:dyDescent="0.35">
      <c r="B70" s="5">
        <f t="shared" si="5"/>
        <v>68</v>
      </c>
      <c r="C70">
        <f t="shared" si="4"/>
        <v>6</v>
      </c>
      <c r="D70" s="16">
        <v>1933</v>
      </c>
      <c r="E70" t="s">
        <v>3216</v>
      </c>
      <c r="F70" t="s">
        <v>25</v>
      </c>
      <c r="G70">
        <v>764</v>
      </c>
      <c r="I70" t="s">
        <v>26</v>
      </c>
      <c r="J70" t="s">
        <v>3354</v>
      </c>
      <c r="K70" t="s">
        <v>3366</v>
      </c>
      <c r="M70" t="s">
        <v>3459</v>
      </c>
      <c r="N70" t="s">
        <v>3359</v>
      </c>
      <c r="O70" t="s">
        <v>3359</v>
      </c>
      <c r="P70" t="s">
        <v>3359</v>
      </c>
      <c r="Q70" t="s">
        <v>5692</v>
      </c>
      <c r="T70" t="s">
        <v>3262</v>
      </c>
      <c r="W70" t="s">
        <v>3830</v>
      </c>
      <c r="X70" t="s">
        <v>3508</v>
      </c>
      <c r="Y70" t="s">
        <v>3359</v>
      </c>
      <c r="AD70" s="3" t="s">
        <v>1043</v>
      </c>
      <c r="AF70" t="s">
        <v>3451</v>
      </c>
      <c r="AH70" s="2">
        <v>45899</v>
      </c>
      <c r="AI70" s="36" t="s">
        <v>5546</v>
      </c>
    </row>
    <row r="71" spans="2:35" ht="15" customHeight="1" x14ac:dyDescent="0.35">
      <c r="B71" s="5">
        <f t="shared" si="5"/>
        <v>69</v>
      </c>
      <c r="C71">
        <f t="shared" ref="C71:C135" si="6">+G72-G71</f>
        <v>1</v>
      </c>
      <c r="D71" s="16">
        <v>1933</v>
      </c>
      <c r="E71" t="s">
        <v>3216</v>
      </c>
      <c r="F71" t="s">
        <v>25</v>
      </c>
      <c r="G71">
        <v>770</v>
      </c>
      <c r="I71" t="s">
        <v>36</v>
      </c>
      <c r="J71" t="s">
        <v>3354</v>
      </c>
      <c r="K71" t="s">
        <v>3366</v>
      </c>
      <c r="M71" t="s">
        <v>3459</v>
      </c>
      <c r="N71" t="s">
        <v>3359</v>
      </c>
      <c r="O71" t="s">
        <v>3359</v>
      </c>
      <c r="P71" t="s">
        <v>3359</v>
      </c>
      <c r="Q71" t="s">
        <v>3593</v>
      </c>
      <c r="T71" t="s">
        <v>3262</v>
      </c>
      <c r="W71" t="s">
        <v>3830</v>
      </c>
      <c r="X71" t="s">
        <v>3508</v>
      </c>
      <c r="Y71" t="s">
        <v>3359</v>
      </c>
      <c r="AA71" s="3" t="s">
        <v>76</v>
      </c>
      <c r="AF71" t="s">
        <v>3451</v>
      </c>
      <c r="AH71" s="2">
        <v>45899</v>
      </c>
    </row>
    <row r="72" spans="2:35" ht="15" customHeight="1" x14ac:dyDescent="0.35">
      <c r="B72" s="5">
        <f t="shared" si="5"/>
        <v>70</v>
      </c>
      <c r="C72">
        <f t="shared" si="6"/>
        <v>19</v>
      </c>
      <c r="D72" s="16">
        <v>1933</v>
      </c>
      <c r="F72" t="s">
        <v>25</v>
      </c>
      <c r="G72">
        <v>771</v>
      </c>
      <c r="H72" t="s">
        <v>17</v>
      </c>
      <c r="I72" t="s">
        <v>3351</v>
      </c>
      <c r="M72" t="s">
        <v>3359</v>
      </c>
      <c r="AF72" t="s">
        <v>3060</v>
      </c>
      <c r="AH72" s="2">
        <v>40963.572766203702</v>
      </c>
    </row>
    <row r="73" spans="2:35" ht="15" customHeight="1" x14ac:dyDescent="0.35">
      <c r="B73" s="5">
        <f t="shared" si="5"/>
        <v>71</v>
      </c>
      <c r="C73">
        <f t="shared" si="6"/>
        <v>10</v>
      </c>
      <c r="D73" s="16">
        <v>1933</v>
      </c>
      <c r="E73" t="s">
        <v>3216</v>
      </c>
      <c r="F73" t="s">
        <v>25</v>
      </c>
      <c r="G73">
        <v>790</v>
      </c>
      <c r="H73" t="s">
        <v>17</v>
      </c>
      <c r="I73" t="s">
        <v>93</v>
      </c>
      <c r="J73" t="s">
        <v>3354</v>
      </c>
      <c r="K73" t="s">
        <v>3366</v>
      </c>
      <c r="L73" t="s">
        <v>50</v>
      </c>
      <c r="M73" t="s">
        <v>3459</v>
      </c>
      <c r="V73" s="43" t="s">
        <v>3359</v>
      </c>
      <c r="W73" t="s">
        <v>3572</v>
      </c>
      <c r="X73" t="s">
        <v>3508</v>
      </c>
      <c r="Y73" t="s">
        <v>3359</v>
      </c>
      <c r="AA73" s="3" t="s">
        <v>79</v>
      </c>
      <c r="AD73" s="3" t="s">
        <v>4242</v>
      </c>
      <c r="AF73" t="s">
        <v>3451</v>
      </c>
      <c r="AH73" s="2">
        <v>45561</v>
      </c>
    </row>
    <row r="74" spans="2:35" ht="15" customHeight="1" x14ac:dyDescent="0.35">
      <c r="B74" s="5">
        <f t="shared" si="5"/>
        <v>72</v>
      </c>
      <c r="C74">
        <f t="shared" si="6"/>
        <v>8</v>
      </c>
      <c r="D74" s="16">
        <v>1933</v>
      </c>
      <c r="F74" t="s">
        <v>25</v>
      </c>
      <c r="G74">
        <v>800</v>
      </c>
      <c r="I74" t="s">
        <v>3351</v>
      </c>
      <c r="J74" t="s">
        <v>3354</v>
      </c>
      <c r="K74" t="s">
        <v>3366</v>
      </c>
      <c r="M74" t="s">
        <v>3359</v>
      </c>
      <c r="AA74" s="3" t="s">
        <v>79</v>
      </c>
      <c r="AF74" t="s">
        <v>3060</v>
      </c>
      <c r="AH74" s="2">
        <v>39915.117303240739</v>
      </c>
    </row>
    <row r="75" spans="2:35" ht="15" customHeight="1" x14ac:dyDescent="0.35">
      <c r="B75" s="5">
        <f t="shared" si="5"/>
        <v>73</v>
      </c>
      <c r="C75">
        <f t="shared" si="6"/>
        <v>9</v>
      </c>
      <c r="D75" s="16">
        <v>1933</v>
      </c>
      <c r="E75" t="s">
        <v>95</v>
      </c>
      <c r="F75" t="s">
        <v>25</v>
      </c>
      <c r="G75">
        <v>808</v>
      </c>
      <c r="H75" t="s">
        <v>17</v>
      </c>
      <c r="I75" t="s">
        <v>26</v>
      </c>
      <c r="J75" t="s">
        <v>3356</v>
      </c>
      <c r="M75" t="s">
        <v>3359</v>
      </c>
      <c r="AF75" t="s">
        <v>3060</v>
      </c>
      <c r="AH75" s="2">
        <v>40469.924328703702</v>
      </c>
    </row>
    <row r="76" spans="2:35" ht="15" customHeight="1" x14ac:dyDescent="0.35">
      <c r="B76" s="5">
        <f t="shared" si="5"/>
        <v>74</v>
      </c>
      <c r="C76">
        <f t="shared" si="6"/>
        <v>8</v>
      </c>
      <c r="D76" s="16">
        <v>1933</v>
      </c>
      <c r="E76" t="s">
        <v>95</v>
      </c>
      <c r="F76" t="s">
        <v>25</v>
      </c>
      <c r="G76">
        <v>817</v>
      </c>
      <c r="J76" t="s">
        <v>3354</v>
      </c>
      <c r="K76" t="s">
        <v>3366</v>
      </c>
      <c r="M76" t="s">
        <v>3459</v>
      </c>
      <c r="T76" t="s">
        <v>167</v>
      </c>
      <c r="U76" t="s">
        <v>3662</v>
      </c>
      <c r="W76" t="s">
        <v>3572</v>
      </c>
      <c r="X76" t="s">
        <v>3508</v>
      </c>
      <c r="AA76" s="3" t="s">
        <v>79</v>
      </c>
      <c r="AB76" s="72" t="s">
        <v>4016</v>
      </c>
      <c r="AF76" t="s">
        <v>3451</v>
      </c>
      <c r="AH76" s="2">
        <v>45390</v>
      </c>
    </row>
    <row r="77" spans="2:35" ht="15" customHeight="1" x14ac:dyDescent="0.35">
      <c r="B77" s="5">
        <f t="shared" si="5"/>
        <v>75</v>
      </c>
      <c r="C77">
        <f t="shared" si="6"/>
        <v>5</v>
      </c>
      <c r="D77" s="16">
        <v>1933</v>
      </c>
      <c r="E77" t="s">
        <v>95</v>
      </c>
      <c r="F77" t="s">
        <v>25</v>
      </c>
      <c r="G77">
        <v>825</v>
      </c>
      <c r="I77" t="s">
        <v>26</v>
      </c>
      <c r="J77" t="s">
        <v>3354</v>
      </c>
      <c r="K77" t="s">
        <v>3366</v>
      </c>
      <c r="L77" t="s">
        <v>254</v>
      </c>
      <c r="M77" t="s">
        <v>3359</v>
      </c>
      <c r="V77" s="43" t="s">
        <v>3359</v>
      </c>
      <c r="Y77" t="s">
        <v>3359</v>
      </c>
      <c r="AA77" s="3" t="s">
        <v>79</v>
      </c>
      <c r="AF77" t="s">
        <v>3133</v>
      </c>
      <c r="AH77" s="2">
        <v>45078</v>
      </c>
    </row>
    <row r="78" spans="2:35" ht="15" customHeight="1" x14ac:dyDescent="0.35">
      <c r="B78" s="5">
        <f t="shared" si="5"/>
        <v>76</v>
      </c>
      <c r="C78">
        <f t="shared" si="6"/>
        <v>7</v>
      </c>
      <c r="D78" s="16">
        <v>1933</v>
      </c>
      <c r="E78" t="s">
        <v>59</v>
      </c>
      <c r="F78" t="s">
        <v>16</v>
      </c>
      <c r="G78">
        <v>830</v>
      </c>
      <c r="H78" t="s">
        <v>73</v>
      </c>
      <c r="I78" t="s">
        <v>3351</v>
      </c>
      <c r="J78" t="s">
        <v>3354</v>
      </c>
      <c r="K78" t="s">
        <v>3366</v>
      </c>
      <c r="L78" t="s">
        <v>21</v>
      </c>
      <c r="M78" t="s">
        <v>3359</v>
      </c>
      <c r="T78" t="s">
        <v>3424</v>
      </c>
      <c r="AA78" s="3" t="s">
        <v>79</v>
      </c>
      <c r="AF78" t="s">
        <v>3060</v>
      </c>
      <c r="AH78" s="2">
        <v>39915.118368055555</v>
      </c>
    </row>
    <row r="79" spans="2:35" ht="15" customHeight="1" x14ac:dyDescent="0.35">
      <c r="B79" s="5">
        <f t="shared" si="5"/>
        <v>77</v>
      </c>
      <c r="C79">
        <f t="shared" si="6"/>
        <v>21</v>
      </c>
      <c r="D79" s="16">
        <v>1933</v>
      </c>
      <c r="E79" s="16" t="s">
        <v>3216</v>
      </c>
      <c r="F79" t="s">
        <v>16</v>
      </c>
      <c r="G79">
        <v>837</v>
      </c>
      <c r="H79" t="s">
        <v>17</v>
      </c>
      <c r="I79" t="s">
        <v>36</v>
      </c>
      <c r="J79" t="s">
        <v>380</v>
      </c>
      <c r="K79" t="s">
        <v>3366</v>
      </c>
      <c r="L79" t="s">
        <v>98</v>
      </c>
      <c r="M79" t="s">
        <v>3359</v>
      </c>
      <c r="AF79" t="s">
        <v>3060</v>
      </c>
      <c r="AH79" s="2">
        <v>40790.457511574074</v>
      </c>
    </row>
    <row r="80" spans="2:35" ht="15" customHeight="1" x14ac:dyDescent="0.35">
      <c r="B80" s="5">
        <f t="shared" si="5"/>
        <v>78</v>
      </c>
      <c r="C80">
        <f t="shared" si="6"/>
        <v>1</v>
      </c>
      <c r="D80" s="16">
        <v>1933</v>
      </c>
      <c r="F80" t="s">
        <v>25</v>
      </c>
      <c r="G80">
        <v>858</v>
      </c>
      <c r="H80" t="s">
        <v>73</v>
      </c>
      <c r="L80" t="s">
        <v>37</v>
      </c>
      <c r="AA80" s="3" t="s">
        <v>79</v>
      </c>
      <c r="AF80" t="s">
        <v>3060</v>
      </c>
    </row>
    <row r="81" spans="2:35" ht="15" customHeight="1" x14ac:dyDescent="0.35">
      <c r="B81" s="5">
        <f t="shared" si="5"/>
        <v>79</v>
      </c>
      <c r="C81">
        <f t="shared" si="6"/>
        <v>14</v>
      </c>
      <c r="D81" s="16">
        <v>1933</v>
      </c>
      <c r="E81" t="s">
        <v>95</v>
      </c>
      <c r="F81" t="s">
        <v>25</v>
      </c>
      <c r="G81">
        <v>859</v>
      </c>
      <c r="H81" t="s">
        <v>73</v>
      </c>
      <c r="I81" t="s">
        <v>36</v>
      </c>
      <c r="J81" t="s">
        <v>3354</v>
      </c>
      <c r="K81" t="s">
        <v>3366</v>
      </c>
      <c r="L81" t="s">
        <v>62</v>
      </c>
      <c r="M81" t="s">
        <v>3359</v>
      </c>
      <c r="V81" s="43" t="s">
        <v>3359</v>
      </c>
      <c r="Y81" t="s">
        <v>3359</v>
      </c>
      <c r="AA81" s="3" t="s">
        <v>79</v>
      </c>
      <c r="AF81" t="s">
        <v>3060</v>
      </c>
      <c r="AH81" s="2">
        <v>39971.718414351853</v>
      </c>
    </row>
    <row r="82" spans="2:35" ht="15" customHeight="1" x14ac:dyDescent="0.35">
      <c r="B82" s="5">
        <f t="shared" si="5"/>
        <v>80</v>
      </c>
      <c r="C82">
        <f t="shared" si="6"/>
        <v>8</v>
      </c>
      <c r="D82" s="16">
        <v>1933</v>
      </c>
      <c r="E82" t="s">
        <v>59</v>
      </c>
      <c r="F82" t="s">
        <v>16</v>
      </c>
      <c r="G82">
        <v>873</v>
      </c>
      <c r="I82" t="s">
        <v>36</v>
      </c>
      <c r="J82" t="s">
        <v>3354</v>
      </c>
      <c r="K82" t="s">
        <v>3366</v>
      </c>
      <c r="M82" t="s">
        <v>3459</v>
      </c>
      <c r="N82" t="s">
        <v>3359</v>
      </c>
      <c r="O82" t="s">
        <v>3359</v>
      </c>
      <c r="P82" t="s">
        <v>3359</v>
      </c>
      <c r="Q82" t="s">
        <v>3780</v>
      </c>
      <c r="S82" s="148">
        <v>0.46</v>
      </c>
      <c r="T82" t="s">
        <v>3424</v>
      </c>
      <c r="V82" s="43" t="s">
        <v>3359</v>
      </c>
      <c r="X82" t="s">
        <v>3508</v>
      </c>
      <c r="AD82" s="58" t="s">
        <v>3781</v>
      </c>
      <c r="AF82" t="s">
        <v>3451</v>
      </c>
      <c r="AH82" s="2">
        <v>45209</v>
      </c>
    </row>
    <row r="83" spans="2:35" ht="15" customHeight="1" x14ac:dyDescent="0.35">
      <c r="B83" s="5">
        <f t="shared" si="5"/>
        <v>81</v>
      </c>
      <c r="C83">
        <f t="shared" si="6"/>
        <v>3</v>
      </c>
      <c r="D83" s="16">
        <v>1933</v>
      </c>
      <c r="F83" t="s">
        <v>16</v>
      </c>
      <c r="G83">
        <v>881</v>
      </c>
      <c r="H83" t="s">
        <v>73</v>
      </c>
      <c r="I83" t="s">
        <v>36</v>
      </c>
      <c r="J83" t="s">
        <v>3354</v>
      </c>
      <c r="K83" t="s">
        <v>3366</v>
      </c>
      <c r="L83" t="s">
        <v>56</v>
      </c>
      <c r="M83" t="s">
        <v>3359</v>
      </c>
      <c r="N83" t="s">
        <v>3359</v>
      </c>
      <c r="P83" t="s">
        <v>3359</v>
      </c>
      <c r="Q83" t="s">
        <v>3359</v>
      </c>
      <c r="V83" s="43" t="s">
        <v>3359</v>
      </c>
      <c r="AA83" s="3" t="s">
        <v>79</v>
      </c>
      <c r="AD83" s="40" t="s">
        <v>3437</v>
      </c>
      <c r="AF83" t="s">
        <v>3060</v>
      </c>
    </row>
    <row r="84" spans="2:35" ht="15" customHeight="1" x14ac:dyDescent="0.35">
      <c r="B84" s="5">
        <f t="shared" si="5"/>
        <v>82</v>
      </c>
      <c r="C84">
        <f t="shared" si="6"/>
        <v>18</v>
      </c>
      <c r="D84" s="16">
        <v>1933</v>
      </c>
      <c r="E84" t="s">
        <v>3216</v>
      </c>
      <c r="F84" t="s">
        <v>16</v>
      </c>
      <c r="G84">
        <v>884</v>
      </c>
      <c r="H84" t="s">
        <v>17</v>
      </c>
      <c r="I84" t="s">
        <v>36</v>
      </c>
      <c r="J84" t="s">
        <v>3356</v>
      </c>
      <c r="L84" t="s">
        <v>102</v>
      </c>
      <c r="M84" t="s">
        <v>3359</v>
      </c>
      <c r="AA84" s="40"/>
      <c r="AB84" s="9"/>
      <c r="AC84" s="40"/>
      <c r="AD84" s="40"/>
      <c r="AF84" t="s">
        <v>3060</v>
      </c>
      <c r="AH84" s="2">
        <v>40346.432071759256</v>
      </c>
    </row>
    <row r="85" spans="2:35" ht="15" customHeight="1" x14ac:dyDescent="0.35">
      <c r="B85" s="5">
        <f t="shared" si="5"/>
        <v>83</v>
      </c>
      <c r="C85">
        <f t="shared" si="6"/>
        <v>22</v>
      </c>
      <c r="D85" s="16">
        <v>1933</v>
      </c>
      <c r="E85" t="s">
        <v>95</v>
      </c>
      <c r="F85" t="s">
        <v>25</v>
      </c>
      <c r="G85">
        <v>902</v>
      </c>
      <c r="H85" t="s">
        <v>73</v>
      </c>
      <c r="I85" t="s">
        <v>36</v>
      </c>
      <c r="J85" t="s">
        <v>3354</v>
      </c>
      <c r="K85" t="s">
        <v>3366</v>
      </c>
      <c r="M85" t="s">
        <v>3359</v>
      </c>
      <c r="N85" t="s">
        <v>3359</v>
      </c>
      <c r="O85" t="s">
        <v>3359</v>
      </c>
      <c r="P85" t="s">
        <v>3359</v>
      </c>
      <c r="V85" s="43" t="s">
        <v>3359</v>
      </c>
      <c r="Y85" t="s">
        <v>3359</v>
      </c>
      <c r="AA85" s="3" t="s">
        <v>79</v>
      </c>
      <c r="AF85" t="s">
        <v>3133</v>
      </c>
      <c r="AH85" s="2">
        <v>45078</v>
      </c>
    </row>
    <row r="86" spans="2:35" ht="15" customHeight="1" x14ac:dyDescent="0.35">
      <c r="B86" s="5">
        <f t="shared" si="5"/>
        <v>84</v>
      </c>
      <c r="C86">
        <f t="shared" si="6"/>
        <v>5</v>
      </c>
      <c r="D86" s="16">
        <v>1933</v>
      </c>
      <c r="F86" t="s">
        <v>25</v>
      </c>
      <c r="G86">
        <v>924</v>
      </c>
      <c r="H86" t="s">
        <v>17</v>
      </c>
      <c r="I86" t="s">
        <v>26</v>
      </c>
      <c r="J86" t="s">
        <v>3356</v>
      </c>
      <c r="K86" t="s">
        <v>3366</v>
      </c>
      <c r="L86" t="s">
        <v>21</v>
      </c>
      <c r="M86" t="s">
        <v>3359</v>
      </c>
      <c r="V86" s="43" t="s">
        <v>3359</v>
      </c>
      <c r="Y86" t="s">
        <v>3359</v>
      </c>
      <c r="AD86" s="143" t="s">
        <v>3784</v>
      </c>
      <c r="AF86" t="s">
        <v>3060</v>
      </c>
      <c r="AH86" s="2">
        <v>39913.56523148148</v>
      </c>
    </row>
    <row r="87" spans="2:35" ht="15" customHeight="1" x14ac:dyDescent="0.35">
      <c r="B87" s="5">
        <f t="shared" si="5"/>
        <v>85</v>
      </c>
      <c r="C87">
        <f t="shared" si="6"/>
        <v>10</v>
      </c>
      <c r="D87" s="16">
        <v>1933</v>
      </c>
      <c r="E87" s="3" t="s">
        <v>95</v>
      </c>
      <c r="F87" s="3" t="s">
        <v>25</v>
      </c>
      <c r="G87">
        <v>929</v>
      </c>
      <c r="H87" s="3"/>
      <c r="I87" s="3" t="s">
        <v>26</v>
      </c>
      <c r="J87" s="3" t="s">
        <v>3354</v>
      </c>
      <c r="K87" s="3" t="s">
        <v>3366</v>
      </c>
      <c r="L87" s="3"/>
      <c r="M87" s="3" t="s">
        <v>3459</v>
      </c>
      <c r="N87" s="3"/>
      <c r="O87" s="3"/>
      <c r="P87" s="3"/>
      <c r="Q87" s="3"/>
      <c r="R87" s="3"/>
      <c r="S87" s="152"/>
      <c r="T87" s="3"/>
      <c r="U87" s="3" t="s">
        <v>3830</v>
      </c>
      <c r="V87" s="143" t="s">
        <v>3413</v>
      </c>
      <c r="W87" s="3" t="s">
        <v>3576</v>
      </c>
      <c r="X87" s="3" t="s">
        <v>3508</v>
      </c>
      <c r="Y87" s="3" t="s">
        <v>3413</v>
      </c>
      <c r="Z87" s="3"/>
      <c r="AA87" s="3" t="s">
        <v>73</v>
      </c>
      <c r="AB87" s="3"/>
      <c r="AE87" s="3"/>
      <c r="AF87" s="3" t="s">
        <v>3451</v>
      </c>
      <c r="AG87" s="3"/>
      <c r="AH87" s="153">
        <v>45661</v>
      </c>
      <c r="AI87" s="3"/>
    </row>
    <row r="88" spans="2:35" ht="15" customHeight="1" x14ac:dyDescent="0.35">
      <c r="B88" s="5">
        <f t="shared" si="5"/>
        <v>86</v>
      </c>
      <c r="C88">
        <f t="shared" si="6"/>
        <v>22</v>
      </c>
      <c r="D88" s="146">
        <v>1933</v>
      </c>
      <c r="E88" s="3" t="s">
        <v>59</v>
      </c>
      <c r="F88" s="3" t="s">
        <v>16</v>
      </c>
      <c r="G88" s="3">
        <v>939</v>
      </c>
      <c r="H88" s="3"/>
      <c r="I88" s="3" t="s">
        <v>36</v>
      </c>
      <c r="J88" s="3" t="s">
        <v>3354</v>
      </c>
      <c r="K88" s="3" t="s">
        <v>3366</v>
      </c>
      <c r="L88" s="3"/>
      <c r="M88" s="3" t="s">
        <v>3459</v>
      </c>
      <c r="N88" s="3" t="s">
        <v>3359</v>
      </c>
      <c r="O88" s="3" t="s">
        <v>3359</v>
      </c>
      <c r="P88" s="3" t="s">
        <v>3359</v>
      </c>
      <c r="Q88" s="3" t="s">
        <v>5349</v>
      </c>
      <c r="R88" s="3"/>
      <c r="S88" s="152"/>
      <c r="T88" s="3" t="s">
        <v>3424</v>
      </c>
      <c r="U88" s="3"/>
      <c r="V88" s="143" t="s">
        <v>3359</v>
      </c>
      <c r="W88" s="3" t="s">
        <v>3576</v>
      </c>
      <c r="X88" s="3" t="s">
        <v>3508</v>
      </c>
      <c r="Y88" s="3"/>
      <c r="Z88" s="3"/>
      <c r="AA88" s="3" t="s">
        <v>3262</v>
      </c>
      <c r="AB88" s="3"/>
      <c r="AD88" s="72" t="s">
        <v>5350</v>
      </c>
      <c r="AE88" s="3"/>
      <c r="AF88" s="3" t="s">
        <v>3451</v>
      </c>
      <c r="AG88" s="3"/>
      <c r="AH88" s="158">
        <v>45504</v>
      </c>
      <c r="AI88" s="36" t="s">
        <v>5354</v>
      </c>
    </row>
    <row r="89" spans="2:35" ht="15" customHeight="1" x14ac:dyDescent="0.35">
      <c r="B89" s="5">
        <f t="shared" si="5"/>
        <v>87</v>
      </c>
      <c r="C89">
        <f t="shared" si="6"/>
        <v>18</v>
      </c>
      <c r="D89" s="16">
        <v>1933</v>
      </c>
      <c r="E89" t="s">
        <v>95</v>
      </c>
      <c r="F89" t="s">
        <v>25</v>
      </c>
      <c r="G89">
        <v>961</v>
      </c>
      <c r="I89" t="s">
        <v>36</v>
      </c>
      <c r="J89" t="s">
        <v>3354</v>
      </c>
      <c r="K89" t="s">
        <v>3366</v>
      </c>
      <c r="M89" t="s">
        <v>3359</v>
      </c>
      <c r="V89" s="43" t="s">
        <v>3359</v>
      </c>
      <c r="Y89" t="s">
        <v>3359</v>
      </c>
      <c r="AA89" s="3" t="s">
        <v>79</v>
      </c>
      <c r="AF89" t="s">
        <v>3133</v>
      </c>
      <c r="AH89" s="2">
        <v>45078</v>
      </c>
    </row>
    <row r="90" spans="2:35" ht="15" customHeight="1" x14ac:dyDescent="0.35">
      <c r="B90" s="5">
        <f t="shared" si="5"/>
        <v>88</v>
      </c>
      <c r="C90">
        <f t="shared" si="6"/>
        <v>2</v>
      </c>
      <c r="D90" s="16">
        <v>1933</v>
      </c>
      <c r="F90" t="s">
        <v>25</v>
      </c>
      <c r="G90">
        <v>979</v>
      </c>
      <c r="I90" t="s">
        <v>26</v>
      </c>
      <c r="J90" t="s">
        <v>3354</v>
      </c>
      <c r="K90" t="s">
        <v>3366</v>
      </c>
      <c r="M90" t="s">
        <v>3359</v>
      </c>
      <c r="V90" s="43" t="s">
        <v>3359</v>
      </c>
      <c r="Y90" t="s">
        <v>3359</v>
      </c>
      <c r="AA90" s="3" t="s">
        <v>79</v>
      </c>
      <c r="AF90" t="s">
        <v>3133</v>
      </c>
      <c r="AH90" s="2">
        <v>45078</v>
      </c>
    </row>
    <row r="91" spans="2:35" ht="15" customHeight="1" x14ac:dyDescent="0.35">
      <c r="B91" s="5">
        <f t="shared" si="5"/>
        <v>89</v>
      </c>
      <c r="C91">
        <f t="shared" si="6"/>
        <v>4</v>
      </c>
      <c r="D91" s="16">
        <v>1933</v>
      </c>
      <c r="E91" t="s">
        <v>59</v>
      </c>
      <c r="F91" t="s">
        <v>25</v>
      </c>
      <c r="G91">
        <v>981</v>
      </c>
      <c r="H91" t="s">
        <v>17</v>
      </c>
      <c r="I91" t="s">
        <v>26</v>
      </c>
      <c r="J91" t="s">
        <v>3354</v>
      </c>
      <c r="K91" t="s">
        <v>3366</v>
      </c>
      <c r="L91" t="s">
        <v>104</v>
      </c>
      <c r="M91" t="s">
        <v>3459</v>
      </c>
      <c r="T91" t="s">
        <v>3424</v>
      </c>
      <c r="V91" s="43" t="s">
        <v>3359</v>
      </c>
      <c r="W91" t="s">
        <v>3572</v>
      </c>
      <c r="X91" t="s">
        <v>3508</v>
      </c>
      <c r="AA91" s="3" t="s">
        <v>79</v>
      </c>
      <c r="AB91" t="s">
        <v>3924</v>
      </c>
      <c r="AF91" t="s">
        <v>3451</v>
      </c>
      <c r="AH91" s="2">
        <v>45335</v>
      </c>
    </row>
    <row r="92" spans="2:35" ht="15" customHeight="1" x14ac:dyDescent="0.35">
      <c r="B92" s="5">
        <f t="shared" si="5"/>
        <v>90</v>
      </c>
      <c r="C92">
        <f t="shared" si="6"/>
        <v>28</v>
      </c>
      <c r="D92" s="16">
        <v>1933</v>
      </c>
      <c r="E92" t="s">
        <v>95</v>
      </c>
      <c r="F92" t="s">
        <v>25</v>
      </c>
      <c r="G92">
        <v>985</v>
      </c>
      <c r="I92" t="s">
        <v>36</v>
      </c>
      <c r="J92" t="s">
        <v>3354</v>
      </c>
      <c r="K92" t="s">
        <v>3366</v>
      </c>
      <c r="L92" t="s">
        <v>21</v>
      </c>
      <c r="M92" t="s">
        <v>3359</v>
      </c>
      <c r="V92" s="43" t="s">
        <v>3359</v>
      </c>
      <c r="Y92" t="s">
        <v>3359</v>
      </c>
      <c r="AA92" s="3" t="s">
        <v>79</v>
      </c>
      <c r="AF92" t="s">
        <v>3060</v>
      </c>
      <c r="AH92" s="2">
        <v>39911.394513888888</v>
      </c>
    </row>
    <row r="93" spans="2:35" ht="15" customHeight="1" x14ac:dyDescent="0.35">
      <c r="B93" s="5">
        <f t="shared" si="5"/>
        <v>91</v>
      </c>
      <c r="C93">
        <f t="shared" si="6"/>
        <v>8</v>
      </c>
      <c r="D93" s="16">
        <v>1933</v>
      </c>
      <c r="E93" t="s">
        <v>59</v>
      </c>
      <c r="F93" t="s">
        <v>25</v>
      </c>
      <c r="G93">
        <v>1013</v>
      </c>
      <c r="I93" t="s">
        <v>26</v>
      </c>
      <c r="J93" t="s">
        <v>3354</v>
      </c>
      <c r="K93" t="s">
        <v>3366</v>
      </c>
      <c r="L93" t="s">
        <v>35</v>
      </c>
      <c r="M93" t="s">
        <v>3359</v>
      </c>
      <c r="N93" t="s">
        <v>3359</v>
      </c>
      <c r="P93" t="s">
        <v>3359</v>
      </c>
      <c r="S93" s="148">
        <v>453</v>
      </c>
      <c r="Y93" t="s">
        <v>3359</v>
      </c>
      <c r="AA93" s="3" t="s">
        <v>79</v>
      </c>
      <c r="AF93" t="s">
        <v>3060</v>
      </c>
      <c r="AH93" s="2">
        <v>39678.494733796295</v>
      </c>
    </row>
    <row r="94" spans="2:35" ht="15" customHeight="1" x14ac:dyDescent="0.35">
      <c r="B94" s="5">
        <f t="shared" si="5"/>
        <v>92</v>
      </c>
      <c r="C94">
        <f t="shared" si="6"/>
        <v>6</v>
      </c>
      <c r="D94" s="16">
        <v>1933</v>
      </c>
      <c r="E94" t="s">
        <v>59</v>
      </c>
      <c r="F94" t="s">
        <v>25</v>
      </c>
      <c r="G94">
        <v>1021</v>
      </c>
      <c r="I94" t="s">
        <v>36</v>
      </c>
      <c r="J94" t="s">
        <v>3354</v>
      </c>
      <c r="K94" t="s">
        <v>3366</v>
      </c>
      <c r="L94" t="s">
        <v>105</v>
      </c>
      <c r="M94" t="s">
        <v>3359</v>
      </c>
      <c r="N94" t="s">
        <v>3359</v>
      </c>
      <c r="P94" t="s">
        <v>3359</v>
      </c>
      <c r="Q94" t="s">
        <v>3359</v>
      </c>
      <c r="V94" s="43" t="s">
        <v>3359</v>
      </c>
      <c r="Y94" t="s">
        <v>3359</v>
      </c>
      <c r="AA94" s="3" t="s">
        <v>79</v>
      </c>
      <c r="AF94" t="s">
        <v>3060</v>
      </c>
      <c r="AH94" s="2">
        <v>39811.348032407404</v>
      </c>
    </row>
    <row r="95" spans="2:35" ht="15" customHeight="1" x14ac:dyDescent="0.35">
      <c r="B95" s="5">
        <f t="shared" si="5"/>
        <v>93</v>
      </c>
      <c r="C95">
        <f t="shared" si="6"/>
        <v>5</v>
      </c>
      <c r="D95" s="16">
        <v>1933</v>
      </c>
      <c r="E95" t="s">
        <v>59</v>
      </c>
      <c r="F95" t="s">
        <v>25</v>
      </c>
      <c r="G95">
        <v>1027</v>
      </c>
      <c r="I95" t="s">
        <v>36</v>
      </c>
      <c r="AA95" s="3" t="s">
        <v>79</v>
      </c>
      <c r="AF95" t="s">
        <v>3137</v>
      </c>
      <c r="AH95" s="2">
        <v>45078</v>
      </c>
    </row>
    <row r="96" spans="2:35" ht="15" customHeight="1" x14ac:dyDescent="0.35">
      <c r="B96" s="5">
        <f t="shared" si="5"/>
        <v>94</v>
      </c>
      <c r="C96">
        <f t="shared" si="6"/>
        <v>2</v>
      </c>
      <c r="D96" s="16">
        <v>1933</v>
      </c>
      <c r="E96" t="s">
        <v>59</v>
      </c>
      <c r="F96" t="s">
        <v>25</v>
      </c>
      <c r="G96">
        <v>1032</v>
      </c>
      <c r="I96" t="s">
        <v>36</v>
      </c>
      <c r="L96" t="s">
        <v>50</v>
      </c>
      <c r="AD96" s="3" t="s">
        <v>106</v>
      </c>
      <c r="AF96" t="s">
        <v>3060</v>
      </c>
    </row>
    <row r="97" spans="2:35" ht="15" customHeight="1" x14ac:dyDescent="0.35">
      <c r="B97" s="5">
        <f t="shared" si="5"/>
        <v>95</v>
      </c>
      <c r="C97">
        <f t="shared" si="6"/>
        <v>3</v>
      </c>
      <c r="D97" s="16">
        <v>1933</v>
      </c>
      <c r="E97" t="s">
        <v>59</v>
      </c>
      <c r="F97" t="s">
        <v>25</v>
      </c>
      <c r="G97">
        <v>1034</v>
      </c>
      <c r="L97" t="s">
        <v>37</v>
      </c>
      <c r="AD97" s="3" t="s">
        <v>107</v>
      </c>
      <c r="AF97" t="s">
        <v>3060</v>
      </c>
    </row>
    <row r="98" spans="2:35" ht="15" customHeight="1" x14ac:dyDescent="0.35">
      <c r="B98" s="5">
        <f t="shared" si="5"/>
        <v>96</v>
      </c>
      <c r="C98">
        <f t="shared" si="6"/>
        <v>22</v>
      </c>
      <c r="D98" s="16">
        <v>1933</v>
      </c>
      <c r="E98" t="s">
        <v>59</v>
      </c>
      <c r="F98" t="s">
        <v>25</v>
      </c>
      <c r="G98">
        <v>1037</v>
      </c>
      <c r="H98" t="s">
        <v>17</v>
      </c>
      <c r="I98" t="s">
        <v>36</v>
      </c>
      <c r="J98" t="s">
        <v>3354</v>
      </c>
      <c r="K98" t="s">
        <v>3366</v>
      </c>
      <c r="M98" t="s">
        <v>3359</v>
      </c>
      <c r="AF98" t="s">
        <v>3060</v>
      </c>
      <c r="AH98" s="2">
        <v>39797.678090277775</v>
      </c>
    </row>
    <row r="99" spans="2:35" ht="15" customHeight="1" thickBot="1" x14ac:dyDescent="0.4">
      <c r="B99" s="5">
        <f t="shared" si="5"/>
        <v>97</v>
      </c>
      <c r="C99">
        <f t="shared" ref="C99:C102" si="7">+G100-G99</f>
        <v>17</v>
      </c>
      <c r="D99" s="16">
        <v>1933</v>
      </c>
      <c r="E99" t="s">
        <v>95</v>
      </c>
      <c r="F99" t="s">
        <v>25</v>
      </c>
      <c r="G99">
        <v>1059</v>
      </c>
      <c r="I99" t="s">
        <v>3351</v>
      </c>
      <c r="J99" t="s">
        <v>3354</v>
      </c>
      <c r="K99" t="s">
        <v>3366</v>
      </c>
      <c r="L99" t="s">
        <v>50</v>
      </c>
      <c r="Q99" t="s">
        <v>3359</v>
      </c>
      <c r="Y99" t="s">
        <v>3359</v>
      </c>
      <c r="AA99" s="3" t="s">
        <v>79</v>
      </c>
      <c r="AF99" t="s">
        <v>3060</v>
      </c>
      <c r="AH99" s="2">
        <v>40782.631527777776</v>
      </c>
    </row>
    <row r="100" spans="2:35" ht="15" customHeight="1" thickBot="1" x14ac:dyDescent="0.4">
      <c r="B100" s="5">
        <f t="shared" si="5"/>
        <v>98</v>
      </c>
      <c r="C100">
        <f t="shared" si="7"/>
        <v>5</v>
      </c>
      <c r="D100" s="16">
        <v>1933</v>
      </c>
      <c r="E100" s="159" t="s">
        <v>95</v>
      </c>
      <c r="F100" s="159" t="s">
        <v>25</v>
      </c>
      <c r="G100" s="160">
        <v>1076</v>
      </c>
      <c r="H100" s="159"/>
      <c r="I100" s="159" t="s">
        <v>36</v>
      </c>
      <c r="J100" s="159" t="s">
        <v>3354</v>
      </c>
      <c r="K100" s="159" t="s">
        <v>3366</v>
      </c>
      <c r="L100" s="159"/>
      <c r="M100" s="159" t="s">
        <v>3459</v>
      </c>
      <c r="N100" s="159"/>
      <c r="O100" s="159"/>
      <c r="P100" s="159"/>
      <c r="Q100" s="159"/>
      <c r="R100" s="159"/>
      <c r="S100" s="159"/>
      <c r="T100" s="159" t="s">
        <v>3262</v>
      </c>
      <c r="U100" s="159"/>
      <c r="V100" s="159"/>
      <c r="W100" s="159"/>
      <c r="X100" s="159" t="s">
        <v>3508</v>
      </c>
      <c r="Y100" s="159" t="s">
        <v>3359</v>
      </c>
      <c r="Z100" s="159"/>
      <c r="AA100" s="159" t="s">
        <v>73</v>
      </c>
      <c r="AB100" s="167" t="s">
        <v>6671</v>
      </c>
      <c r="AC100" s="159"/>
      <c r="AD100" s="159"/>
      <c r="AE100" s="159"/>
      <c r="AF100" t="s">
        <v>3451</v>
      </c>
      <c r="AG100" s="159"/>
      <c r="AH100" s="176">
        <v>46207</v>
      </c>
      <c r="AI100" s="76" t="s">
        <v>6672</v>
      </c>
    </row>
    <row r="101" spans="2:35" ht="15" thickBot="1" x14ac:dyDescent="0.4">
      <c r="B101" s="5">
        <f t="shared" si="5"/>
        <v>99</v>
      </c>
      <c r="C101">
        <f t="shared" si="7"/>
        <v>20</v>
      </c>
      <c r="D101" s="16">
        <v>1933</v>
      </c>
      <c r="E101" s="159" t="s">
        <v>59</v>
      </c>
      <c r="F101" s="159" t="s">
        <v>25</v>
      </c>
      <c r="G101" s="160">
        <v>1081</v>
      </c>
      <c r="H101" s="159"/>
      <c r="I101" s="159" t="s">
        <v>36</v>
      </c>
      <c r="J101" s="159" t="s">
        <v>380</v>
      </c>
      <c r="K101" s="159" t="s">
        <v>3366</v>
      </c>
      <c r="L101" s="159"/>
      <c r="M101" s="159" t="s">
        <v>3459</v>
      </c>
      <c r="N101" s="159" t="s">
        <v>3359</v>
      </c>
      <c r="O101" s="159" t="s">
        <v>3359</v>
      </c>
      <c r="P101" s="159" t="s">
        <v>3359</v>
      </c>
      <c r="Q101" s="159"/>
      <c r="R101" s="159"/>
      <c r="S101" s="159"/>
      <c r="T101" s="159"/>
      <c r="U101" s="159" t="s">
        <v>3662</v>
      </c>
      <c r="V101" s="161" t="s">
        <v>3359</v>
      </c>
      <c r="W101" s="159" t="s">
        <v>3572</v>
      </c>
      <c r="X101" s="159" t="s">
        <v>3508</v>
      </c>
      <c r="Y101" s="159" t="s">
        <v>3359</v>
      </c>
      <c r="Z101" s="159"/>
      <c r="AA101" s="159" t="s">
        <v>6592</v>
      </c>
      <c r="AB101" s="159"/>
      <c r="AC101" s="159"/>
      <c r="AD101" s="159"/>
      <c r="AE101" s="159"/>
      <c r="AF101" t="s">
        <v>3451</v>
      </c>
      <c r="AG101" s="162"/>
      <c r="AH101" s="163">
        <v>46130</v>
      </c>
      <c r="AI101" s="76" t="s">
        <v>6581</v>
      </c>
    </row>
    <row r="102" spans="2:35" ht="15" customHeight="1" x14ac:dyDescent="0.35">
      <c r="B102" s="5">
        <f t="shared" si="5"/>
        <v>100</v>
      </c>
      <c r="C102">
        <f t="shared" si="7"/>
        <v>9</v>
      </c>
      <c r="D102" s="16">
        <v>1933</v>
      </c>
      <c r="E102" t="s">
        <v>59</v>
      </c>
      <c r="F102" t="s">
        <v>25</v>
      </c>
      <c r="G102">
        <v>1101</v>
      </c>
      <c r="L102" t="s">
        <v>88</v>
      </c>
      <c r="AD102" s="3" t="s">
        <v>109</v>
      </c>
      <c r="AF102" t="s">
        <v>3060</v>
      </c>
    </row>
    <row r="103" spans="2:35" ht="15" customHeight="1" x14ac:dyDescent="0.35">
      <c r="B103" s="5">
        <f t="shared" si="5"/>
        <v>101</v>
      </c>
      <c r="C103">
        <f t="shared" si="6"/>
        <v>9</v>
      </c>
      <c r="D103" s="16">
        <v>1933</v>
      </c>
      <c r="E103" t="s">
        <v>59</v>
      </c>
      <c r="F103" t="s">
        <v>25</v>
      </c>
      <c r="G103">
        <v>1110</v>
      </c>
      <c r="H103" t="s">
        <v>17</v>
      </c>
      <c r="I103" t="s">
        <v>3351</v>
      </c>
      <c r="J103" t="s">
        <v>3354</v>
      </c>
      <c r="K103" t="s">
        <v>3366</v>
      </c>
      <c r="L103" t="s">
        <v>56</v>
      </c>
      <c r="M103" t="s">
        <v>3359</v>
      </c>
      <c r="N103" t="s">
        <v>3359</v>
      </c>
      <c r="P103" t="s">
        <v>3359</v>
      </c>
      <c r="Q103" t="s">
        <v>3359</v>
      </c>
      <c r="V103" s="43" t="s">
        <v>3359</v>
      </c>
      <c r="Y103" t="s">
        <v>3359</v>
      </c>
      <c r="AF103" t="s">
        <v>3060</v>
      </c>
      <c r="AH103" s="2">
        <v>40063.816018518519</v>
      </c>
    </row>
    <row r="104" spans="2:35" ht="15" customHeight="1" x14ac:dyDescent="0.35">
      <c r="B104" s="5">
        <f t="shared" si="5"/>
        <v>102</v>
      </c>
      <c r="C104">
        <f t="shared" si="6"/>
        <v>19</v>
      </c>
      <c r="D104" s="16">
        <v>1933</v>
      </c>
      <c r="E104" t="s">
        <v>59</v>
      </c>
      <c r="F104" t="s">
        <v>25</v>
      </c>
      <c r="G104">
        <v>1119</v>
      </c>
      <c r="H104" t="s">
        <v>73</v>
      </c>
      <c r="I104" t="s">
        <v>3351</v>
      </c>
      <c r="J104" t="s">
        <v>3354</v>
      </c>
      <c r="L104" t="s">
        <v>28</v>
      </c>
      <c r="M104" t="s">
        <v>3359</v>
      </c>
      <c r="N104" t="s">
        <v>3359</v>
      </c>
      <c r="P104" t="s">
        <v>3359</v>
      </c>
      <c r="Q104" t="s">
        <v>3359</v>
      </c>
      <c r="V104" s="43" t="s">
        <v>3359</v>
      </c>
      <c r="Y104" t="s">
        <v>3359</v>
      </c>
      <c r="AA104" s="3" t="s">
        <v>79</v>
      </c>
      <c r="AD104" s="3" t="s">
        <v>3367</v>
      </c>
      <c r="AF104" t="s">
        <v>3060</v>
      </c>
      <c r="AH104" s="2">
        <v>39991.759768518517</v>
      </c>
    </row>
    <row r="105" spans="2:35" ht="15" customHeight="1" x14ac:dyDescent="0.35">
      <c r="B105" s="5">
        <f t="shared" si="5"/>
        <v>103</v>
      </c>
      <c r="C105">
        <f t="shared" si="6"/>
        <v>10</v>
      </c>
      <c r="D105" s="16">
        <v>1933</v>
      </c>
      <c r="E105" t="s">
        <v>59</v>
      </c>
      <c r="F105" t="s">
        <v>25</v>
      </c>
      <c r="G105">
        <v>1138</v>
      </c>
      <c r="H105" t="s">
        <v>17</v>
      </c>
      <c r="I105" t="s">
        <v>3351</v>
      </c>
      <c r="J105" t="s">
        <v>3354</v>
      </c>
      <c r="K105" t="s">
        <v>3366</v>
      </c>
      <c r="L105" t="s">
        <v>65</v>
      </c>
      <c r="M105" t="s">
        <v>3359</v>
      </c>
      <c r="V105" s="43" t="s">
        <v>3359</v>
      </c>
      <c r="Y105" t="s">
        <v>3359</v>
      </c>
      <c r="AF105" t="s">
        <v>3060</v>
      </c>
      <c r="AH105" s="2">
        <v>39714.378622685188</v>
      </c>
    </row>
    <row r="106" spans="2:35" ht="15" customHeight="1" x14ac:dyDescent="0.35">
      <c r="B106" s="5">
        <f t="shared" si="5"/>
        <v>104</v>
      </c>
      <c r="C106">
        <f t="shared" si="6"/>
        <v>28</v>
      </c>
      <c r="D106" s="16">
        <v>1933</v>
      </c>
      <c r="E106" t="s">
        <v>59</v>
      </c>
      <c r="F106" t="s">
        <v>25</v>
      </c>
      <c r="G106">
        <v>1148</v>
      </c>
      <c r="H106" t="s">
        <v>73</v>
      </c>
      <c r="I106" t="s">
        <v>3351</v>
      </c>
      <c r="J106" t="s">
        <v>3354</v>
      </c>
      <c r="K106" t="s">
        <v>3366</v>
      </c>
      <c r="L106" t="s">
        <v>112</v>
      </c>
      <c r="M106" t="s">
        <v>3359</v>
      </c>
      <c r="V106" s="43" t="s">
        <v>3359</v>
      </c>
      <c r="Y106" t="s">
        <v>3359</v>
      </c>
      <c r="AA106" s="3" t="s">
        <v>79</v>
      </c>
      <c r="AF106" t="s">
        <v>3060</v>
      </c>
      <c r="AH106" s="2">
        <v>40045.398206018515</v>
      </c>
    </row>
    <row r="107" spans="2:35" ht="15" customHeight="1" x14ac:dyDescent="0.35">
      <c r="B107" s="5">
        <f t="shared" si="5"/>
        <v>105</v>
      </c>
      <c r="C107">
        <f t="shared" si="6"/>
        <v>9</v>
      </c>
      <c r="D107" s="16">
        <v>1933</v>
      </c>
      <c r="E107" t="s">
        <v>59</v>
      </c>
      <c r="F107" t="s">
        <v>25</v>
      </c>
      <c r="G107">
        <v>1176</v>
      </c>
      <c r="H107" t="s">
        <v>17</v>
      </c>
      <c r="I107" t="s">
        <v>3351</v>
      </c>
      <c r="J107" t="s">
        <v>380</v>
      </c>
      <c r="K107" t="s">
        <v>3366</v>
      </c>
      <c r="L107" t="s">
        <v>113</v>
      </c>
      <c r="M107" t="s">
        <v>3359</v>
      </c>
      <c r="N107" t="s">
        <v>3359</v>
      </c>
      <c r="P107" t="s">
        <v>3359</v>
      </c>
      <c r="Q107" t="s">
        <v>3359</v>
      </c>
      <c r="S107" s="148">
        <v>451</v>
      </c>
      <c r="V107" s="43" t="s">
        <v>3359</v>
      </c>
      <c r="Y107" t="s">
        <v>3359</v>
      </c>
      <c r="AF107" t="s">
        <v>3060</v>
      </c>
      <c r="AH107" s="2">
        <v>39756.336284722223</v>
      </c>
    </row>
    <row r="108" spans="2:35" ht="15" customHeight="1" x14ac:dyDescent="0.35">
      <c r="B108" s="5">
        <f t="shared" si="5"/>
        <v>106</v>
      </c>
      <c r="C108">
        <f t="shared" si="6"/>
        <v>8</v>
      </c>
      <c r="D108" s="16">
        <v>1933</v>
      </c>
      <c r="F108" t="s">
        <v>25</v>
      </c>
      <c r="G108">
        <v>1185</v>
      </c>
      <c r="H108" t="s">
        <v>17</v>
      </c>
      <c r="I108" t="s">
        <v>3351</v>
      </c>
      <c r="J108" t="s">
        <v>3354</v>
      </c>
      <c r="L108" t="s">
        <v>28</v>
      </c>
      <c r="N108" t="s">
        <v>3359</v>
      </c>
      <c r="S108" s="148">
        <v>0.4375</v>
      </c>
      <c r="V108" s="43" t="s">
        <v>3359</v>
      </c>
      <c r="AF108" t="s">
        <v>3060</v>
      </c>
      <c r="AH108" s="2">
        <v>40620.473275462966</v>
      </c>
    </row>
    <row r="109" spans="2:35" ht="15" customHeight="1" x14ac:dyDescent="0.35">
      <c r="B109" s="5">
        <f t="shared" si="5"/>
        <v>107</v>
      </c>
      <c r="C109">
        <f t="shared" si="6"/>
        <v>7</v>
      </c>
      <c r="D109" s="16">
        <v>1933</v>
      </c>
      <c r="F109" t="s">
        <v>25</v>
      </c>
      <c r="G109">
        <v>1193</v>
      </c>
      <c r="H109" t="s">
        <v>17</v>
      </c>
      <c r="I109" t="s">
        <v>3351</v>
      </c>
      <c r="J109" t="s">
        <v>380</v>
      </c>
      <c r="K109" t="s">
        <v>3366</v>
      </c>
      <c r="L109" t="s">
        <v>54</v>
      </c>
      <c r="M109" t="s">
        <v>3359</v>
      </c>
      <c r="P109" t="s">
        <v>3359</v>
      </c>
      <c r="S109" s="148" t="s">
        <v>36</v>
      </c>
      <c r="U109" t="s">
        <v>380</v>
      </c>
      <c r="Y109" t="s">
        <v>3359</v>
      </c>
      <c r="AD109" s="145" t="s">
        <v>3369</v>
      </c>
      <c r="AF109" t="s">
        <v>3060</v>
      </c>
      <c r="AH109" s="2">
        <v>41018.494525462964</v>
      </c>
    </row>
    <row r="110" spans="2:35" ht="15" customHeight="1" x14ac:dyDescent="0.35">
      <c r="B110" s="5">
        <f t="shared" si="5"/>
        <v>108</v>
      </c>
      <c r="C110">
        <f t="shared" si="6"/>
        <v>7</v>
      </c>
      <c r="D110" s="16">
        <v>1933</v>
      </c>
      <c r="E110" t="s">
        <v>59</v>
      </c>
      <c r="F110" t="s">
        <v>25</v>
      </c>
      <c r="G110">
        <v>1200</v>
      </c>
      <c r="I110" t="s">
        <v>36</v>
      </c>
      <c r="J110" t="s">
        <v>3354</v>
      </c>
      <c r="K110" t="s">
        <v>3366</v>
      </c>
      <c r="M110" t="s">
        <v>3459</v>
      </c>
      <c r="N110" t="s">
        <v>3359</v>
      </c>
      <c r="P110" t="s">
        <v>3359</v>
      </c>
      <c r="T110" t="s">
        <v>167</v>
      </c>
      <c r="V110" s="43" t="s">
        <v>3359</v>
      </c>
      <c r="W110" t="s">
        <v>3572</v>
      </c>
      <c r="X110" t="s">
        <v>3508</v>
      </c>
      <c r="Y110" t="s">
        <v>3359</v>
      </c>
      <c r="AF110" t="s">
        <v>3451</v>
      </c>
      <c r="AH110" s="2">
        <v>45237</v>
      </c>
    </row>
    <row r="111" spans="2:35" ht="15" customHeight="1" x14ac:dyDescent="0.35">
      <c r="B111" s="5">
        <f t="shared" si="5"/>
        <v>109</v>
      </c>
      <c r="C111">
        <f t="shared" si="6"/>
        <v>2</v>
      </c>
      <c r="D111" s="16">
        <v>1933</v>
      </c>
      <c r="E111" t="s">
        <v>95</v>
      </c>
      <c r="F111" t="s">
        <v>25</v>
      </c>
      <c r="G111">
        <v>1207</v>
      </c>
      <c r="I111" t="s">
        <v>3351</v>
      </c>
      <c r="J111" t="s">
        <v>3354</v>
      </c>
      <c r="K111" t="s">
        <v>3366</v>
      </c>
      <c r="M111" t="s">
        <v>3459</v>
      </c>
      <c r="N111" t="s">
        <v>3359</v>
      </c>
      <c r="O111" t="s">
        <v>3359</v>
      </c>
      <c r="P111" t="s">
        <v>3359</v>
      </c>
      <c r="T111" t="s">
        <v>167</v>
      </c>
      <c r="V111" s="43" t="s">
        <v>3359</v>
      </c>
      <c r="W111" t="s">
        <v>3572</v>
      </c>
      <c r="X111" t="s">
        <v>3508</v>
      </c>
      <c r="Y111" t="s">
        <v>3359</v>
      </c>
      <c r="AA111" s="3" t="s">
        <v>79</v>
      </c>
      <c r="AD111" s="3" t="s">
        <v>4632</v>
      </c>
      <c r="AF111" t="s">
        <v>3451</v>
      </c>
      <c r="AH111" s="2">
        <v>45690</v>
      </c>
    </row>
    <row r="112" spans="2:35" ht="15" customHeight="1" x14ac:dyDescent="0.35">
      <c r="B112" s="5">
        <f t="shared" si="5"/>
        <v>110</v>
      </c>
      <c r="C112">
        <f t="shared" si="6"/>
        <v>9</v>
      </c>
      <c r="D112" s="16">
        <v>1933</v>
      </c>
      <c r="E112" t="s">
        <v>3216</v>
      </c>
      <c r="F112" t="s">
        <v>25</v>
      </c>
      <c r="G112">
        <v>1209</v>
      </c>
      <c r="H112" t="s">
        <v>17</v>
      </c>
      <c r="I112" t="s">
        <v>36</v>
      </c>
      <c r="J112" t="s">
        <v>3355</v>
      </c>
      <c r="K112" t="s">
        <v>3366</v>
      </c>
      <c r="M112" t="s">
        <v>3359</v>
      </c>
      <c r="V112" s="43" t="s">
        <v>3359</v>
      </c>
      <c r="Y112" t="s">
        <v>3359</v>
      </c>
      <c r="AA112" s="3" t="s">
        <v>3535</v>
      </c>
      <c r="AB112" s="164" t="s">
        <v>3536</v>
      </c>
      <c r="AC112" s="41"/>
      <c r="AD112" s="41"/>
      <c r="AF112" t="s">
        <v>3133</v>
      </c>
      <c r="AH112" s="2">
        <v>45078</v>
      </c>
    </row>
    <row r="113" spans="1:34" ht="15" customHeight="1" x14ac:dyDescent="0.35">
      <c r="A113" s="17">
        <f>SUM(C63:C110)/42</f>
        <v>11.595238095238095</v>
      </c>
      <c r="B113" s="5">
        <f t="shared" si="5"/>
        <v>111</v>
      </c>
      <c r="C113">
        <f t="shared" si="6"/>
        <v>9</v>
      </c>
      <c r="D113" s="16">
        <v>1933</v>
      </c>
      <c r="E113" t="s">
        <v>3216</v>
      </c>
      <c r="F113" t="s">
        <v>25</v>
      </c>
      <c r="G113">
        <v>1218</v>
      </c>
      <c r="H113" t="s">
        <v>73</v>
      </c>
      <c r="I113" t="s">
        <v>36</v>
      </c>
      <c r="J113" t="s">
        <v>3354</v>
      </c>
      <c r="K113" t="s">
        <v>3366</v>
      </c>
      <c r="L113" t="s">
        <v>117</v>
      </c>
      <c r="M113" t="s">
        <v>3459</v>
      </c>
      <c r="Q113" t="s">
        <v>3359</v>
      </c>
      <c r="T113" t="s">
        <v>167</v>
      </c>
      <c r="V113" s="43" t="s">
        <v>3359</v>
      </c>
      <c r="W113" t="s">
        <v>3572</v>
      </c>
      <c r="X113" t="s">
        <v>3508</v>
      </c>
      <c r="Y113" t="s">
        <v>3359</v>
      </c>
      <c r="AA113" s="3" t="s">
        <v>79</v>
      </c>
      <c r="AD113" s="3" t="s">
        <v>3438</v>
      </c>
      <c r="AF113" t="s">
        <v>3060</v>
      </c>
      <c r="AH113" s="2">
        <v>40474.474479166667</v>
      </c>
    </row>
    <row r="114" spans="1:34" ht="15" customHeight="1" x14ac:dyDescent="0.35">
      <c r="B114" s="5">
        <f t="shared" si="5"/>
        <v>112</v>
      </c>
      <c r="C114">
        <f t="shared" si="6"/>
        <v>1</v>
      </c>
      <c r="D114" s="16">
        <v>1933</v>
      </c>
      <c r="E114" t="s">
        <v>59</v>
      </c>
      <c r="F114" t="s">
        <v>25</v>
      </c>
      <c r="G114">
        <v>1227</v>
      </c>
      <c r="I114" t="s">
        <v>121</v>
      </c>
      <c r="J114" t="s">
        <v>3354</v>
      </c>
      <c r="K114" t="s">
        <v>3366</v>
      </c>
      <c r="L114" t="s">
        <v>28</v>
      </c>
      <c r="M114" t="s">
        <v>3459</v>
      </c>
      <c r="T114" t="s">
        <v>167</v>
      </c>
      <c r="V114" s="43" t="s">
        <v>3359</v>
      </c>
      <c r="W114" t="s">
        <v>3830</v>
      </c>
      <c r="X114" t="s">
        <v>3508</v>
      </c>
      <c r="Y114" t="s">
        <v>3359</v>
      </c>
      <c r="AA114" s="3" t="s">
        <v>79</v>
      </c>
      <c r="AB114" t="s">
        <v>4058</v>
      </c>
      <c r="AD114" s="3" t="s">
        <v>4057</v>
      </c>
      <c r="AF114" t="s">
        <v>3451</v>
      </c>
      <c r="AH114" s="2">
        <v>45488</v>
      </c>
    </row>
    <row r="115" spans="1:34" ht="15" customHeight="1" x14ac:dyDescent="0.45">
      <c r="B115" s="5">
        <f t="shared" si="5"/>
        <v>113</v>
      </c>
      <c r="C115">
        <f t="shared" si="6"/>
        <v>11</v>
      </c>
      <c r="D115" s="82">
        <v>1934</v>
      </c>
      <c r="E115" t="s">
        <v>59</v>
      </c>
      <c r="F115" t="s">
        <v>25</v>
      </c>
      <c r="G115">
        <v>1228</v>
      </c>
      <c r="I115" t="s">
        <v>121</v>
      </c>
      <c r="L115" t="s">
        <v>28</v>
      </c>
      <c r="M115" t="s">
        <v>3359</v>
      </c>
      <c r="V115" s="43" t="s">
        <v>3359</v>
      </c>
      <c r="Y115" t="s">
        <v>3359</v>
      </c>
      <c r="AF115" t="s">
        <v>3060</v>
      </c>
    </row>
    <row r="116" spans="1:34" ht="15" customHeight="1" x14ac:dyDescent="0.35">
      <c r="B116" s="5">
        <f t="shared" si="5"/>
        <v>114</v>
      </c>
      <c r="C116">
        <f t="shared" si="6"/>
        <v>12</v>
      </c>
      <c r="D116" s="16">
        <v>1934</v>
      </c>
      <c r="E116" t="s">
        <v>95</v>
      </c>
      <c r="F116" t="s">
        <v>25</v>
      </c>
      <c r="G116">
        <v>1239</v>
      </c>
      <c r="H116" t="s">
        <v>73</v>
      </c>
      <c r="I116" t="s">
        <v>36</v>
      </c>
      <c r="J116" t="s">
        <v>3354</v>
      </c>
      <c r="K116" t="s">
        <v>3366</v>
      </c>
      <c r="L116" t="s">
        <v>56</v>
      </c>
      <c r="M116" t="s">
        <v>3359</v>
      </c>
      <c r="N116" t="s">
        <v>3359</v>
      </c>
      <c r="V116" s="43" t="s">
        <v>3359</v>
      </c>
      <c r="Y116" t="s">
        <v>3359</v>
      </c>
      <c r="AA116" s="3" t="s">
        <v>79</v>
      </c>
      <c r="AF116" t="s">
        <v>3060</v>
      </c>
      <c r="AH116" s="2">
        <v>41009.375208333331</v>
      </c>
    </row>
    <row r="117" spans="1:34" ht="15" customHeight="1" x14ac:dyDescent="0.35">
      <c r="B117" s="5">
        <f t="shared" si="5"/>
        <v>115</v>
      </c>
      <c r="C117">
        <f t="shared" si="6"/>
        <v>5</v>
      </c>
      <c r="D117" s="16">
        <v>1934</v>
      </c>
      <c r="E117" t="s">
        <v>95</v>
      </c>
      <c r="F117" t="s">
        <v>25</v>
      </c>
      <c r="G117">
        <v>1251</v>
      </c>
      <c r="H117" t="s">
        <v>73</v>
      </c>
      <c r="I117" t="s">
        <v>3351</v>
      </c>
      <c r="J117" t="s">
        <v>3354</v>
      </c>
      <c r="K117" t="s">
        <v>3366</v>
      </c>
      <c r="L117" t="s">
        <v>21</v>
      </c>
      <c r="M117" t="s">
        <v>3359</v>
      </c>
      <c r="Y117" t="s">
        <v>3359</v>
      </c>
      <c r="AA117" s="3" t="s">
        <v>79</v>
      </c>
      <c r="AD117" s="3" t="s">
        <v>3439</v>
      </c>
      <c r="AF117" s="14" t="s">
        <v>3533</v>
      </c>
      <c r="AH117" s="2">
        <v>39911.10665509259</v>
      </c>
    </row>
    <row r="118" spans="1:34" ht="15" customHeight="1" x14ac:dyDescent="0.35">
      <c r="B118" s="5">
        <f t="shared" si="5"/>
        <v>116</v>
      </c>
      <c r="C118">
        <f t="shared" si="6"/>
        <v>4</v>
      </c>
      <c r="D118" s="16">
        <v>1934</v>
      </c>
      <c r="E118" t="s">
        <v>95</v>
      </c>
      <c r="F118" t="s">
        <v>25</v>
      </c>
      <c r="G118">
        <v>1256</v>
      </c>
      <c r="H118" t="s">
        <v>17</v>
      </c>
      <c r="I118" t="s">
        <v>36</v>
      </c>
      <c r="J118" t="s">
        <v>3354</v>
      </c>
      <c r="K118" t="s">
        <v>3366</v>
      </c>
      <c r="L118" t="s">
        <v>71</v>
      </c>
      <c r="M118" t="s">
        <v>3359</v>
      </c>
      <c r="V118" s="43" t="s">
        <v>3359</v>
      </c>
      <c r="Y118" t="s">
        <v>3359</v>
      </c>
      <c r="AF118" t="s">
        <v>3060</v>
      </c>
      <c r="AH118" s="2">
        <v>40277.408622685187</v>
      </c>
    </row>
    <row r="119" spans="1:34" ht="15" customHeight="1" x14ac:dyDescent="0.35">
      <c r="B119" s="5">
        <f t="shared" si="5"/>
        <v>117</v>
      </c>
      <c r="C119">
        <f t="shared" si="6"/>
        <v>21</v>
      </c>
      <c r="D119" s="16">
        <v>1934</v>
      </c>
      <c r="E119" t="s">
        <v>95</v>
      </c>
      <c r="F119" t="s">
        <v>25</v>
      </c>
      <c r="G119">
        <v>1260</v>
      </c>
      <c r="I119" t="s">
        <v>3830</v>
      </c>
      <c r="J119" t="s">
        <v>3354</v>
      </c>
      <c r="K119" t="s">
        <v>3366</v>
      </c>
      <c r="M119" t="s">
        <v>3459</v>
      </c>
      <c r="N119" t="s">
        <v>3359</v>
      </c>
      <c r="O119" t="s">
        <v>3359</v>
      </c>
      <c r="P119" t="s">
        <v>3359</v>
      </c>
      <c r="S119" s="148">
        <v>0.45300000000000001</v>
      </c>
      <c r="T119" t="s">
        <v>4075</v>
      </c>
      <c r="V119" s="43" t="s">
        <v>3359</v>
      </c>
      <c r="W119" t="s">
        <v>3572</v>
      </c>
      <c r="X119" t="s">
        <v>3508</v>
      </c>
      <c r="AA119" s="3" t="s">
        <v>76</v>
      </c>
      <c r="AF119" t="s">
        <v>3451</v>
      </c>
      <c r="AH119" s="2">
        <v>45496</v>
      </c>
    </row>
    <row r="120" spans="1:34" ht="15" customHeight="1" x14ac:dyDescent="0.35">
      <c r="B120" s="5">
        <f t="shared" si="5"/>
        <v>118</v>
      </c>
      <c r="C120">
        <f t="shared" si="6"/>
        <v>2</v>
      </c>
      <c r="D120" s="16">
        <v>1934</v>
      </c>
      <c r="E120" t="s">
        <v>92</v>
      </c>
      <c r="F120" t="s">
        <v>25</v>
      </c>
      <c r="G120">
        <v>1281</v>
      </c>
      <c r="H120" t="s">
        <v>17</v>
      </c>
      <c r="I120" t="s">
        <v>3351</v>
      </c>
      <c r="J120" t="s">
        <v>3354</v>
      </c>
      <c r="K120" t="s">
        <v>3366</v>
      </c>
      <c r="L120" t="s">
        <v>65</v>
      </c>
      <c r="M120" t="s">
        <v>3359</v>
      </c>
      <c r="AF120" t="s">
        <v>3060</v>
      </c>
      <c r="AH120" s="2">
        <v>40198.581018518518</v>
      </c>
    </row>
    <row r="121" spans="1:34" ht="15" customHeight="1" x14ac:dyDescent="0.35">
      <c r="B121" s="5">
        <f t="shared" si="5"/>
        <v>119</v>
      </c>
      <c r="C121">
        <f t="shared" si="6"/>
        <v>13</v>
      </c>
      <c r="D121" s="16">
        <v>1934</v>
      </c>
      <c r="E121" s="14" t="s">
        <v>92</v>
      </c>
      <c r="F121" t="s">
        <v>25</v>
      </c>
      <c r="G121">
        <v>1283</v>
      </c>
      <c r="Y121" t="s">
        <v>3359</v>
      </c>
      <c r="AF121" t="s">
        <v>3137</v>
      </c>
      <c r="AH121" s="2">
        <v>45078</v>
      </c>
    </row>
    <row r="122" spans="1:34" ht="15" customHeight="1" x14ac:dyDescent="0.35">
      <c r="B122" s="5">
        <f t="shared" si="5"/>
        <v>120</v>
      </c>
      <c r="C122">
        <f t="shared" si="6"/>
        <v>24</v>
      </c>
      <c r="D122" s="16">
        <v>1934</v>
      </c>
      <c r="E122" t="s">
        <v>59</v>
      </c>
      <c r="F122" t="s">
        <v>25</v>
      </c>
      <c r="G122">
        <v>1296</v>
      </c>
      <c r="H122" t="s">
        <v>17</v>
      </c>
      <c r="I122" t="s">
        <v>125</v>
      </c>
      <c r="J122" t="s">
        <v>3354</v>
      </c>
      <c r="K122" t="s">
        <v>3366</v>
      </c>
      <c r="L122" t="s">
        <v>35</v>
      </c>
      <c r="M122" t="s">
        <v>3359</v>
      </c>
      <c r="Y122" t="s">
        <v>3352</v>
      </c>
      <c r="AD122" s="3" t="s">
        <v>126</v>
      </c>
      <c r="AF122" t="s">
        <v>3060</v>
      </c>
      <c r="AH122" s="2">
        <v>39722.397349537037</v>
      </c>
    </row>
    <row r="123" spans="1:34" ht="15" customHeight="1" x14ac:dyDescent="0.35">
      <c r="B123" s="5">
        <f t="shared" si="5"/>
        <v>121</v>
      </c>
      <c r="C123">
        <f t="shared" si="6"/>
        <v>18</v>
      </c>
      <c r="D123" s="16">
        <v>1934</v>
      </c>
      <c r="E123" t="s">
        <v>92</v>
      </c>
      <c r="F123" t="s">
        <v>25</v>
      </c>
      <c r="G123">
        <v>1320</v>
      </c>
      <c r="H123" t="s">
        <v>17</v>
      </c>
      <c r="I123" t="s">
        <v>3182</v>
      </c>
      <c r="J123" t="s">
        <v>3354</v>
      </c>
      <c r="K123" t="s">
        <v>3366</v>
      </c>
      <c r="M123" t="s">
        <v>3359</v>
      </c>
      <c r="N123" t="s">
        <v>3359</v>
      </c>
      <c r="O123" t="s">
        <v>3359</v>
      </c>
      <c r="P123" t="s">
        <v>3359</v>
      </c>
      <c r="T123" t="s">
        <v>167</v>
      </c>
      <c r="V123" s="43" t="s">
        <v>3359</v>
      </c>
      <c r="X123" t="s">
        <v>3452</v>
      </c>
      <c r="AD123" s="3" t="s">
        <v>3183</v>
      </c>
      <c r="AF123" t="s">
        <v>3133</v>
      </c>
      <c r="AH123" s="2">
        <v>45092</v>
      </c>
    </row>
    <row r="124" spans="1:34" ht="15" customHeight="1" x14ac:dyDescent="0.35">
      <c r="B124" s="5">
        <f t="shared" si="5"/>
        <v>122</v>
      </c>
      <c r="C124">
        <f t="shared" si="6"/>
        <v>29</v>
      </c>
      <c r="D124" s="16">
        <v>1934</v>
      </c>
      <c r="E124" t="s">
        <v>59</v>
      </c>
      <c r="F124" t="s">
        <v>16</v>
      </c>
      <c r="G124">
        <v>1338</v>
      </c>
      <c r="L124" t="s">
        <v>28</v>
      </c>
      <c r="AD124" s="3" t="s">
        <v>109</v>
      </c>
      <c r="AF124" t="s">
        <v>3060</v>
      </c>
    </row>
    <row r="125" spans="1:34" ht="15" customHeight="1" x14ac:dyDescent="0.35">
      <c r="B125" s="5">
        <f t="shared" si="5"/>
        <v>123</v>
      </c>
      <c r="C125">
        <f t="shared" si="6"/>
        <v>6</v>
      </c>
      <c r="D125" s="16">
        <v>1934</v>
      </c>
      <c r="E125" t="s">
        <v>92</v>
      </c>
      <c r="F125" t="s">
        <v>25</v>
      </c>
      <c r="G125">
        <v>1367</v>
      </c>
      <c r="H125" t="s">
        <v>17</v>
      </c>
      <c r="I125" t="s">
        <v>93</v>
      </c>
      <c r="J125" t="s">
        <v>3354</v>
      </c>
      <c r="K125" t="s">
        <v>3366</v>
      </c>
      <c r="L125" t="s">
        <v>35</v>
      </c>
      <c r="M125" t="s">
        <v>3359</v>
      </c>
      <c r="N125" t="s">
        <v>3359</v>
      </c>
      <c r="P125" t="s">
        <v>3359</v>
      </c>
      <c r="V125" s="43" t="s">
        <v>3359</v>
      </c>
      <c r="AD125" s="3" t="s">
        <v>127</v>
      </c>
      <c r="AF125" t="s">
        <v>3060</v>
      </c>
      <c r="AH125" s="2">
        <v>40934.774837962963</v>
      </c>
    </row>
    <row r="126" spans="1:34" ht="15" customHeight="1" x14ac:dyDescent="0.35">
      <c r="B126" s="5">
        <f t="shared" si="5"/>
        <v>124</v>
      </c>
      <c r="C126">
        <f t="shared" si="6"/>
        <v>1</v>
      </c>
      <c r="D126" s="16">
        <v>1934</v>
      </c>
      <c r="E126" t="s">
        <v>92</v>
      </c>
      <c r="F126" t="s">
        <v>25</v>
      </c>
      <c r="G126">
        <v>1373</v>
      </c>
      <c r="H126" t="s">
        <v>17</v>
      </c>
      <c r="I126" t="s">
        <v>26</v>
      </c>
      <c r="J126" t="s">
        <v>3354</v>
      </c>
      <c r="K126" t="s">
        <v>3366</v>
      </c>
      <c r="L126" t="s">
        <v>80</v>
      </c>
      <c r="M126" t="s">
        <v>3359</v>
      </c>
      <c r="N126" t="s">
        <v>3359</v>
      </c>
      <c r="P126" t="s">
        <v>3359</v>
      </c>
      <c r="Q126" t="s">
        <v>3359</v>
      </c>
      <c r="S126" s="148">
        <v>461</v>
      </c>
      <c r="AF126" t="s">
        <v>3060</v>
      </c>
      <c r="AH126" s="2">
        <v>39993.467418981483</v>
      </c>
    </row>
    <row r="127" spans="1:34" ht="15" customHeight="1" x14ac:dyDescent="0.35">
      <c r="B127" s="5">
        <f t="shared" si="5"/>
        <v>125</v>
      </c>
      <c r="C127">
        <f t="shared" si="6"/>
        <v>7</v>
      </c>
      <c r="D127" s="16">
        <v>1934</v>
      </c>
      <c r="E127" t="s">
        <v>92</v>
      </c>
      <c r="F127" t="s">
        <v>25</v>
      </c>
      <c r="G127">
        <v>1374</v>
      </c>
      <c r="I127" t="s">
        <v>4076</v>
      </c>
      <c r="J127" t="s">
        <v>3354</v>
      </c>
      <c r="K127" t="s">
        <v>3366</v>
      </c>
      <c r="M127" t="s">
        <v>3459</v>
      </c>
      <c r="N127" t="s">
        <v>3359</v>
      </c>
      <c r="O127" t="s">
        <v>3359</v>
      </c>
      <c r="P127" t="s">
        <v>3359</v>
      </c>
      <c r="S127" s="148">
        <v>0.46</v>
      </c>
      <c r="T127" t="s">
        <v>3424</v>
      </c>
      <c r="V127" s="43" t="s">
        <v>3359</v>
      </c>
      <c r="W127" t="s">
        <v>3572</v>
      </c>
      <c r="X127" t="s">
        <v>3508</v>
      </c>
      <c r="Y127" t="s">
        <v>3359</v>
      </c>
      <c r="AA127" s="3" t="s">
        <v>3262</v>
      </c>
      <c r="AD127" s="3" t="s">
        <v>4077</v>
      </c>
      <c r="AF127" t="s">
        <v>3451</v>
      </c>
      <c r="AH127" s="2">
        <v>45496</v>
      </c>
    </row>
    <row r="128" spans="1:34" ht="15" customHeight="1" x14ac:dyDescent="0.35">
      <c r="B128" s="5">
        <f t="shared" si="5"/>
        <v>126</v>
      </c>
      <c r="C128">
        <f t="shared" si="6"/>
        <v>7</v>
      </c>
      <c r="D128" s="16">
        <v>1934</v>
      </c>
      <c r="E128" t="s">
        <v>95</v>
      </c>
      <c r="F128" t="s">
        <v>25</v>
      </c>
      <c r="G128">
        <v>1381</v>
      </c>
      <c r="I128" t="s">
        <v>36</v>
      </c>
      <c r="J128" t="s">
        <v>380</v>
      </c>
      <c r="K128" t="s">
        <v>3366</v>
      </c>
      <c r="M128" t="s">
        <v>3459</v>
      </c>
      <c r="N128" t="s">
        <v>3359</v>
      </c>
      <c r="W128" t="s">
        <v>3572</v>
      </c>
      <c r="X128" t="s">
        <v>3508</v>
      </c>
      <c r="Y128" t="s">
        <v>3359</v>
      </c>
      <c r="AA128" s="3" t="s">
        <v>82</v>
      </c>
      <c r="AD128" s="3" t="s">
        <v>4903</v>
      </c>
      <c r="AF128" t="s">
        <v>3451</v>
      </c>
      <c r="AH128" s="2">
        <v>45769</v>
      </c>
    </row>
    <row r="129" spans="2:35" ht="15" customHeight="1" x14ac:dyDescent="0.35">
      <c r="B129" s="5">
        <f t="shared" si="5"/>
        <v>127</v>
      </c>
      <c r="C129">
        <f t="shared" si="6"/>
        <v>10</v>
      </c>
      <c r="D129" s="16">
        <v>1934</v>
      </c>
      <c r="E129" t="s">
        <v>59</v>
      </c>
      <c r="F129" t="s">
        <v>25</v>
      </c>
      <c r="G129">
        <v>1388</v>
      </c>
      <c r="H129" t="s">
        <v>17</v>
      </c>
      <c r="I129" t="s">
        <v>3351</v>
      </c>
      <c r="J129" t="s">
        <v>3354</v>
      </c>
      <c r="L129" t="s">
        <v>128</v>
      </c>
      <c r="M129" t="s">
        <v>3359</v>
      </c>
      <c r="S129" s="148">
        <v>456</v>
      </c>
      <c r="Y129" t="s">
        <v>3359</v>
      </c>
      <c r="AB129" s="9" t="s">
        <v>3440</v>
      </c>
      <c r="AC129" s="40"/>
      <c r="AD129" s="40"/>
      <c r="AF129" t="s">
        <v>3060</v>
      </c>
      <c r="AH129" s="2">
        <v>40506.875694444447</v>
      </c>
    </row>
    <row r="130" spans="2:35" ht="15" customHeight="1" x14ac:dyDescent="0.35">
      <c r="B130" s="5">
        <f t="shared" si="5"/>
        <v>128</v>
      </c>
      <c r="C130">
        <f t="shared" si="6"/>
        <v>19</v>
      </c>
      <c r="D130" s="16">
        <v>1934</v>
      </c>
      <c r="E130" t="s">
        <v>59</v>
      </c>
      <c r="F130" t="s">
        <v>25</v>
      </c>
      <c r="G130">
        <v>1398</v>
      </c>
      <c r="H130" t="s">
        <v>17</v>
      </c>
      <c r="I130" t="s">
        <v>26</v>
      </c>
      <c r="J130" t="s">
        <v>3354</v>
      </c>
      <c r="K130" t="s">
        <v>3366</v>
      </c>
      <c r="L130" t="s">
        <v>80</v>
      </c>
      <c r="M130" t="s">
        <v>3359</v>
      </c>
      <c r="P130" t="s">
        <v>3359</v>
      </c>
      <c r="Q130" t="s">
        <v>3359</v>
      </c>
      <c r="S130" s="148">
        <v>460</v>
      </c>
      <c r="V130" s="43" t="s">
        <v>3359</v>
      </c>
      <c r="AF130" t="s">
        <v>3060</v>
      </c>
      <c r="AH130" s="2">
        <v>39967.658472222225</v>
      </c>
    </row>
    <row r="131" spans="2:35" ht="15" customHeight="1" x14ac:dyDescent="0.35">
      <c r="B131" s="5">
        <f t="shared" si="5"/>
        <v>129</v>
      </c>
      <c r="C131">
        <f t="shared" si="6"/>
        <v>12</v>
      </c>
      <c r="D131" s="16">
        <v>1934</v>
      </c>
      <c r="E131" t="s">
        <v>95</v>
      </c>
      <c r="F131" t="s">
        <v>25</v>
      </c>
      <c r="G131">
        <v>1417</v>
      </c>
      <c r="H131" t="s">
        <v>73</v>
      </c>
      <c r="I131" t="s">
        <v>26</v>
      </c>
      <c r="J131" t="s">
        <v>3354</v>
      </c>
      <c r="K131" t="s">
        <v>3366</v>
      </c>
      <c r="L131" t="s">
        <v>130</v>
      </c>
      <c r="M131" t="s">
        <v>3359</v>
      </c>
      <c r="V131" s="43" t="s">
        <v>3359</v>
      </c>
      <c r="AF131" t="s">
        <v>3060</v>
      </c>
      <c r="AH131" s="2">
        <v>39663.131724537037</v>
      </c>
    </row>
    <row r="132" spans="2:35" ht="15" customHeight="1" x14ac:dyDescent="0.35">
      <c r="B132" s="5">
        <f t="shared" si="5"/>
        <v>130</v>
      </c>
      <c r="C132">
        <f t="shared" si="6"/>
        <v>2</v>
      </c>
      <c r="D132" s="16">
        <v>1934</v>
      </c>
      <c r="E132" t="s">
        <v>95</v>
      </c>
      <c r="F132" t="s">
        <v>25</v>
      </c>
      <c r="G132">
        <v>1429</v>
      </c>
      <c r="H132" t="s">
        <v>73</v>
      </c>
      <c r="J132" t="s">
        <v>3354</v>
      </c>
      <c r="K132" t="s">
        <v>3366</v>
      </c>
      <c r="L132" t="s">
        <v>65</v>
      </c>
      <c r="M132" t="s">
        <v>3359</v>
      </c>
      <c r="V132" s="43" t="s">
        <v>3359</v>
      </c>
      <c r="Y132" t="s">
        <v>3359</v>
      </c>
      <c r="AA132" s="3" t="s">
        <v>79</v>
      </c>
      <c r="AF132" t="s">
        <v>3060</v>
      </c>
      <c r="AH132" s="2">
        <v>40198.58085648148</v>
      </c>
    </row>
    <row r="133" spans="2:35" ht="15" customHeight="1" x14ac:dyDescent="0.35">
      <c r="B133" s="5">
        <f t="shared" ref="B133:B196" si="8">+B132+1</f>
        <v>131</v>
      </c>
      <c r="C133">
        <f t="shared" si="6"/>
        <v>52</v>
      </c>
      <c r="D133" s="16">
        <v>1934</v>
      </c>
      <c r="E133" t="s">
        <v>95</v>
      </c>
      <c r="F133" t="s">
        <v>25</v>
      </c>
      <c r="G133">
        <v>1431</v>
      </c>
      <c r="H133" t="s">
        <v>73</v>
      </c>
      <c r="I133" t="s">
        <v>36</v>
      </c>
      <c r="J133" t="s">
        <v>380</v>
      </c>
      <c r="K133" t="s">
        <v>3366</v>
      </c>
      <c r="L133" t="s">
        <v>131</v>
      </c>
      <c r="M133" t="s">
        <v>3459</v>
      </c>
      <c r="N133" t="s">
        <v>3359</v>
      </c>
      <c r="O133" t="s">
        <v>3359</v>
      </c>
      <c r="P133" t="s">
        <v>3359</v>
      </c>
      <c r="Q133" t="s">
        <v>3359</v>
      </c>
      <c r="W133" t="s">
        <v>3572</v>
      </c>
      <c r="X133" t="s">
        <v>3508</v>
      </c>
      <c r="Y133" t="s">
        <v>3359</v>
      </c>
      <c r="Z133" t="s">
        <v>3359</v>
      </c>
      <c r="AA133" s="3" t="s">
        <v>79</v>
      </c>
      <c r="AD133" s="37" t="s">
        <v>133</v>
      </c>
      <c r="AF133" t="s">
        <v>3451</v>
      </c>
      <c r="AH133" s="2">
        <v>46036</v>
      </c>
    </row>
    <row r="134" spans="2:35" ht="15" customHeight="1" x14ac:dyDescent="0.35">
      <c r="B134" s="5">
        <f t="shared" si="8"/>
        <v>132</v>
      </c>
      <c r="C134">
        <f t="shared" si="6"/>
        <v>15</v>
      </c>
      <c r="D134" s="16">
        <v>1934</v>
      </c>
      <c r="E134" t="s">
        <v>92</v>
      </c>
      <c r="F134" t="s">
        <v>25</v>
      </c>
      <c r="G134">
        <v>1483</v>
      </c>
      <c r="H134" t="s">
        <v>17</v>
      </c>
      <c r="I134" t="s">
        <v>134</v>
      </c>
      <c r="J134" t="s">
        <v>3354</v>
      </c>
      <c r="K134" t="s">
        <v>3366</v>
      </c>
      <c r="L134" t="s">
        <v>135</v>
      </c>
      <c r="M134" t="s">
        <v>3359</v>
      </c>
      <c r="N134" t="s">
        <v>3359</v>
      </c>
      <c r="Q134" t="s">
        <v>3359</v>
      </c>
      <c r="V134" s="43" t="s">
        <v>3359</v>
      </c>
      <c r="Y134" t="s">
        <v>3359</v>
      </c>
      <c r="Z134" t="s">
        <v>3359</v>
      </c>
      <c r="AA134" s="3" t="s">
        <v>79</v>
      </c>
      <c r="AF134" t="s">
        <v>3060</v>
      </c>
      <c r="AH134" s="2">
        <v>40652.896539351852</v>
      </c>
    </row>
    <row r="135" spans="2:35" ht="15" customHeight="1" x14ac:dyDescent="0.35">
      <c r="B135" s="5">
        <f t="shared" si="8"/>
        <v>133</v>
      </c>
      <c r="C135">
        <f t="shared" si="6"/>
        <v>8</v>
      </c>
      <c r="D135" s="16">
        <v>1934</v>
      </c>
      <c r="E135" t="s">
        <v>59</v>
      </c>
      <c r="F135" t="s">
        <v>25</v>
      </c>
      <c r="G135">
        <v>1498</v>
      </c>
      <c r="H135" t="s">
        <v>17</v>
      </c>
      <c r="I135" t="s">
        <v>125</v>
      </c>
      <c r="J135" t="s">
        <v>3354</v>
      </c>
      <c r="K135" t="s">
        <v>3366</v>
      </c>
      <c r="M135" t="s">
        <v>3359</v>
      </c>
      <c r="AF135" t="s">
        <v>3060</v>
      </c>
      <c r="AH135" s="2">
        <v>39797.678530092591</v>
      </c>
    </row>
    <row r="136" spans="2:35" ht="15" customHeight="1" x14ac:dyDescent="0.35">
      <c r="B136" s="5">
        <f t="shared" si="8"/>
        <v>134</v>
      </c>
      <c r="C136">
        <f t="shared" ref="C136:C200" si="9">+G137-G136</f>
        <v>14</v>
      </c>
      <c r="D136" s="16">
        <v>1934</v>
      </c>
      <c r="E136" t="s">
        <v>95</v>
      </c>
      <c r="F136" t="s">
        <v>16</v>
      </c>
      <c r="G136">
        <v>1506</v>
      </c>
      <c r="H136" t="s">
        <v>17</v>
      </c>
      <c r="I136" t="s">
        <v>3351</v>
      </c>
      <c r="J136" t="s">
        <v>3354</v>
      </c>
      <c r="M136" t="s">
        <v>3359</v>
      </c>
      <c r="AF136" t="s">
        <v>3060</v>
      </c>
      <c r="AH136" s="2">
        <v>40935.920856481483</v>
      </c>
    </row>
    <row r="137" spans="2:35" ht="15" customHeight="1" x14ac:dyDescent="0.35">
      <c r="B137" s="5">
        <f t="shared" si="8"/>
        <v>135</v>
      </c>
      <c r="C137">
        <f t="shared" si="9"/>
        <v>8</v>
      </c>
      <c r="D137" s="16">
        <v>1934</v>
      </c>
      <c r="E137" t="s">
        <v>95</v>
      </c>
      <c r="F137" t="s">
        <v>16</v>
      </c>
      <c r="G137">
        <v>1520</v>
      </c>
      <c r="I137" t="s">
        <v>36</v>
      </c>
      <c r="J137" t="s">
        <v>3354</v>
      </c>
      <c r="K137" t="s">
        <v>3366</v>
      </c>
      <c r="M137" t="s">
        <v>3459</v>
      </c>
      <c r="T137" t="s">
        <v>3424</v>
      </c>
      <c r="U137" t="s">
        <v>3662</v>
      </c>
      <c r="W137" t="s">
        <v>3830</v>
      </c>
      <c r="AA137" s="3" t="s">
        <v>79</v>
      </c>
      <c r="AD137" s="3" t="s">
        <v>4239</v>
      </c>
      <c r="AF137" t="s">
        <v>3451</v>
      </c>
      <c r="AH137" s="2">
        <v>45487</v>
      </c>
    </row>
    <row r="138" spans="2:35" ht="15" customHeight="1" x14ac:dyDescent="0.35">
      <c r="B138" s="5">
        <f t="shared" si="8"/>
        <v>136</v>
      </c>
      <c r="C138">
        <f t="shared" si="9"/>
        <v>52</v>
      </c>
      <c r="D138" s="16">
        <v>1934</v>
      </c>
      <c r="E138" t="s">
        <v>59</v>
      </c>
      <c r="F138" t="s">
        <v>16</v>
      </c>
      <c r="G138">
        <v>1528</v>
      </c>
      <c r="H138" t="s">
        <v>73</v>
      </c>
      <c r="I138" t="s">
        <v>36</v>
      </c>
      <c r="J138" t="s">
        <v>3354</v>
      </c>
      <c r="L138" t="s">
        <v>138</v>
      </c>
      <c r="M138" t="s">
        <v>3359</v>
      </c>
      <c r="N138" t="s">
        <v>3359</v>
      </c>
      <c r="P138" t="s">
        <v>3359</v>
      </c>
      <c r="Q138" t="s">
        <v>3359</v>
      </c>
      <c r="U138" t="s">
        <v>380</v>
      </c>
      <c r="AA138" s="3" t="s">
        <v>79</v>
      </c>
      <c r="AF138" t="s">
        <v>3060</v>
      </c>
      <c r="AH138" s="2">
        <v>40009.37300925926</v>
      </c>
    </row>
    <row r="139" spans="2:35" ht="15" customHeight="1" x14ac:dyDescent="0.35">
      <c r="B139" s="5">
        <f t="shared" si="8"/>
        <v>137</v>
      </c>
      <c r="C139">
        <f t="shared" si="9"/>
        <v>29</v>
      </c>
      <c r="D139" s="16">
        <v>1934</v>
      </c>
      <c r="E139" t="s">
        <v>59</v>
      </c>
      <c r="F139" t="s">
        <v>25</v>
      </c>
      <c r="G139">
        <v>1580</v>
      </c>
      <c r="H139" t="s">
        <v>17</v>
      </c>
      <c r="I139" t="s">
        <v>36</v>
      </c>
      <c r="L139" t="s">
        <v>80</v>
      </c>
      <c r="M139" t="s">
        <v>3359</v>
      </c>
      <c r="N139" t="s">
        <v>3359</v>
      </c>
      <c r="P139" t="s">
        <v>3359</v>
      </c>
      <c r="S139" s="148">
        <v>509</v>
      </c>
      <c r="AD139" s="3" t="s">
        <v>3441</v>
      </c>
      <c r="AF139" t="s">
        <v>3060</v>
      </c>
      <c r="AH139" s="2">
        <v>39918.662534722222</v>
      </c>
    </row>
    <row r="140" spans="2:35" ht="15" customHeight="1" x14ac:dyDescent="0.35">
      <c r="B140" s="5">
        <f t="shared" si="8"/>
        <v>138</v>
      </c>
      <c r="C140">
        <f t="shared" si="9"/>
        <v>2</v>
      </c>
      <c r="D140" s="16">
        <v>1934</v>
      </c>
      <c r="E140" t="s">
        <v>95</v>
      </c>
      <c r="F140" t="s">
        <v>25</v>
      </c>
      <c r="G140">
        <v>1609</v>
      </c>
      <c r="H140" t="s">
        <v>73</v>
      </c>
      <c r="I140" t="s">
        <v>93</v>
      </c>
      <c r="J140" t="s">
        <v>3354</v>
      </c>
      <c r="K140" t="s">
        <v>3366</v>
      </c>
      <c r="L140" t="s">
        <v>141</v>
      </c>
      <c r="M140" t="s">
        <v>3359</v>
      </c>
      <c r="T140" t="s">
        <v>3424</v>
      </c>
      <c r="W140" t="s">
        <v>3572</v>
      </c>
      <c r="X140" t="s">
        <v>3508</v>
      </c>
      <c r="Y140" t="s">
        <v>3359</v>
      </c>
      <c r="AA140" s="3" t="s">
        <v>79</v>
      </c>
      <c r="AF140" t="s">
        <v>3060</v>
      </c>
      <c r="AH140" s="2">
        <v>40368.556435185186</v>
      </c>
    </row>
    <row r="141" spans="2:35" ht="15" customHeight="1" x14ac:dyDescent="0.35">
      <c r="B141" s="5">
        <f t="shared" si="8"/>
        <v>139</v>
      </c>
      <c r="C141">
        <f t="shared" si="9"/>
        <v>10</v>
      </c>
      <c r="D141" s="16">
        <v>1934</v>
      </c>
      <c r="E141" s="101" t="s">
        <v>95</v>
      </c>
      <c r="F141" s="101" t="s">
        <v>16</v>
      </c>
      <c r="G141" s="165">
        <v>1611</v>
      </c>
      <c r="H141" s="101"/>
      <c r="I141" s="101"/>
      <c r="J141" s="101" t="s">
        <v>3354</v>
      </c>
      <c r="K141" s="101" t="s">
        <v>3366</v>
      </c>
      <c r="L141" s="101"/>
      <c r="M141" s="101" t="s">
        <v>3459</v>
      </c>
      <c r="N141" s="101"/>
      <c r="O141" s="101"/>
      <c r="P141" s="101"/>
      <c r="Q141" s="101"/>
      <c r="R141" s="101"/>
      <c r="S141" s="128"/>
      <c r="T141" s="101" t="s">
        <v>3424</v>
      </c>
      <c r="U141" s="101" t="s">
        <v>3687</v>
      </c>
      <c r="V141" s="130"/>
      <c r="W141" s="101"/>
      <c r="X141" s="101" t="s">
        <v>3508</v>
      </c>
      <c r="Y141" s="101"/>
      <c r="Z141" s="101"/>
      <c r="AA141" s="101" t="s">
        <v>73</v>
      </c>
      <c r="AB141" s="101"/>
      <c r="AC141" s="101"/>
      <c r="AD141" s="101"/>
      <c r="AE141" s="101"/>
      <c r="AF141" t="s">
        <v>3451</v>
      </c>
      <c r="AG141" s="101"/>
      <c r="AH141" s="2">
        <v>45783</v>
      </c>
      <c r="AI141" s="14" t="s">
        <v>4904</v>
      </c>
    </row>
    <row r="142" spans="2:35" ht="15" customHeight="1" x14ac:dyDescent="0.35">
      <c r="B142" s="5">
        <f t="shared" si="8"/>
        <v>140</v>
      </c>
      <c r="C142">
        <f t="shared" si="9"/>
        <v>1</v>
      </c>
      <c r="D142" s="16">
        <v>1934</v>
      </c>
      <c r="E142" t="s">
        <v>95</v>
      </c>
      <c r="F142" t="s">
        <v>25</v>
      </c>
      <c r="G142">
        <v>1621</v>
      </c>
      <c r="I142" t="s">
        <v>36</v>
      </c>
      <c r="L142" t="s">
        <v>50</v>
      </c>
      <c r="AF142" t="s">
        <v>3060</v>
      </c>
      <c r="AH142" s="103">
        <v>45839</v>
      </c>
      <c r="AI142" s="166" t="s">
        <v>4904</v>
      </c>
    </row>
    <row r="143" spans="2:35" ht="15" customHeight="1" x14ac:dyDescent="0.35">
      <c r="B143" s="5">
        <f t="shared" si="8"/>
        <v>141</v>
      </c>
      <c r="C143">
        <f t="shared" si="9"/>
        <v>1</v>
      </c>
      <c r="D143" s="16">
        <v>1934</v>
      </c>
      <c r="E143" t="s">
        <v>3358</v>
      </c>
      <c r="F143" t="s">
        <v>16</v>
      </c>
      <c r="G143">
        <v>1622</v>
      </c>
      <c r="H143" t="s">
        <v>73</v>
      </c>
      <c r="I143" t="s">
        <v>3351</v>
      </c>
      <c r="J143" t="s">
        <v>380</v>
      </c>
      <c r="K143" t="s">
        <v>3366</v>
      </c>
      <c r="M143" t="s">
        <v>3359</v>
      </c>
      <c r="V143" s="43" t="s">
        <v>3359</v>
      </c>
      <c r="AA143" s="3" t="s">
        <v>79</v>
      </c>
      <c r="AF143" t="s">
        <v>3060</v>
      </c>
      <c r="AH143" s="2">
        <v>40842.406747685185</v>
      </c>
    </row>
    <row r="144" spans="2:35" ht="15" customHeight="1" x14ac:dyDescent="0.35">
      <c r="B144" s="5">
        <f t="shared" si="8"/>
        <v>142</v>
      </c>
      <c r="C144">
        <f t="shared" si="9"/>
        <v>7</v>
      </c>
      <c r="D144" s="16">
        <v>1934</v>
      </c>
      <c r="E144" t="s">
        <v>95</v>
      </c>
      <c r="F144" t="s">
        <v>25</v>
      </c>
      <c r="G144">
        <v>1623</v>
      </c>
      <c r="H144" t="s">
        <v>73</v>
      </c>
      <c r="I144" t="s">
        <v>3351</v>
      </c>
      <c r="J144" t="s">
        <v>3354</v>
      </c>
      <c r="K144" t="s">
        <v>3366</v>
      </c>
      <c r="L144" t="s">
        <v>143</v>
      </c>
      <c r="M144" t="s">
        <v>3359</v>
      </c>
      <c r="N144" t="s">
        <v>3359</v>
      </c>
      <c r="V144" s="43" t="s">
        <v>3359</v>
      </c>
      <c r="Y144" t="s">
        <v>3359</v>
      </c>
      <c r="AA144" s="3" t="s">
        <v>79</v>
      </c>
      <c r="AD144" s="34" t="s">
        <v>3442</v>
      </c>
      <c r="AF144" t="s">
        <v>3060</v>
      </c>
      <c r="AH144" s="2">
        <v>40072.615254629629</v>
      </c>
    </row>
    <row r="145" spans="2:35" ht="15" customHeight="1" x14ac:dyDescent="0.35">
      <c r="B145" s="5">
        <f t="shared" si="8"/>
        <v>143</v>
      </c>
      <c r="C145">
        <f t="shared" si="9"/>
        <v>3</v>
      </c>
      <c r="D145" s="16">
        <v>1934</v>
      </c>
      <c r="E145" t="s">
        <v>95</v>
      </c>
      <c r="F145" t="s">
        <v>25</v>
      </c>
      <c r="G145">
        <v>1630</v>
      </c>
      <c r="H145" t="s">
        <v>73</v>
      </c>
      <c r="I145" t="s">
        <v>36</v>
      </c>
      <c r="J145" t="s">
        <v>3354</v>
      </c>
      <c r="M145" t="s">
        <v>3359</v>
      </c>
      <c r="V145" s="43" t="s">
        <v>3359</v>
      </c>
      <c r="Y145" t="s">
        <v>3359</v>
      </c>
      <c r="AA145" s="3" t="s">
        <v>79</v>
      </c>
      <c r="AF145" t="s">
        <v>3133</v>
      </c>
      <c r="AH145" s="2">
        <v>45078</v>
      </c>
    </row>
    <row r="146" spans="2:35" ht="15" customHeight="1" x14ac:dyDescent="0.35">
      <c r="B146" s="5">
        <f t="shared" si="8"/>
        <v>144</v>
      </c>
      <c r="C146">
        <f t="shared" si="9"/>
        <v>4</v>
      </c>
      <c r="D146" s="16">
        <v>1934</v>
      </c>
      <c r="E146" t="s">
        <v>146</v>
      </c>
      <c r="F146" t="s">
        <v>25</v>
      </c>
      <c r="G146">
        <v>1633</v>
      </c>
      <c r="H146" t="s">
        <v>17</v>
      </c>
      <c r="I146" t="s">
        <v>93</v>
      </c>
      <c r="J146" t="s">
        <v>3354</v>
      </c>
      <c r="K146" t="s">
        <v>3366</v>
      </c>
      <c r="L146" t="s">
        <v>21</v>
      </c>
      <c r="M146" t="s">
        <v>3359</v>
      </c>
      <c r="T146" t="s">
        <v>3349</v>
      </c>
      <c r="Y146" t="s">
        <v>3359</v>
      </c>
      <c r="AC146" s="3" t="s">
        <v>147</v>
      </c>
      <c r="AD146" s="35" t="s">
        <v>3443</v>
      </c>
      <c r="AF146" s="14" t="s">
        <v>3533</v>
      </c>
      <c r="AH146" s="2">
        <v>39911.110381944447</v>
      </c>
    </row>
    <row r="147" spans="2:35" ht="15" customHeight="1" x14ac:dyDescent="0.35">
      <c r="B147" s="5">
        <f t="shared" si="8"/>
        <v>145</v>
      </c>
      <c r="C147">
        <f t="shared" si="9"/>
        <v>2</v>
      </c>
      <c r="D147" s="16">
        <v>1934</v>
      </c>
      <c r="E147" t="s">
        <v>92</v>
      </c>
      <c r="F147" t="s">
        <v>25</v>
      </c>
      <c r="G147">
        <v>1637</v>
      </c>
      <c r="H147" t="s">
        <v>17</v>
      </c>
      <c r="I147" t="s">
        <v>93</v>
      </c>
      <c r="J147" t="s">
        <v>3354</v>
      </c>
      <c r="K147" t="s">
        <v>3366</v>
      </c>
      <c r="L147" t="s">
        <v>37</v>
      </c>
      <c r="M147" t="s">
        <v>3359</v>
      </c>
      <c r="V147" s="43" t="s">
        <v>3359</v>
      </c>
      <c r="Y147" t="s">
        <v>3359</v>
      </c>
      <c r="AF147" t="s">
        <v>3060</v>
      </c>
      <c r="AH147" s="2">
        <v>40065.387881944444</v>
      </c>
    </row>
    <row r="148" spans="2:35" ht="15" customHeight="1" x14ac:dyDescent="0.35">
      <c r="B148" s="5">
        <f t="shared" si="8"/>
        <v>146</v>
      </c>
      <c r="C148">
        <f t="shared" si="9"/>
        <v>3</v>
      </c>
      <c r="D148" s="16">
        <v>1934</v>
      </c>
      <c r="E148" s="14" t="s">
        <v>59</v>
      </c>
      <c r="F148" t="s">
        <v>25</v>
      </c>
      <c r="G148">
        <v>1639</v>
      </c>
      <c r="I148" s="14" t="s">
        <v>3136</v>
      </c>
      <c r="K148" t="s">
        <v>3366</v>
      </c>
      <c r="M148" t="s">
        <v>3359</v>
      </c>
      <c r="T148" t="s">
        <v>3349</v>
      </c>
      <c r="V148" s="43" t="s">
        <v>3359</v>
      </c>
      <c r="AF148" s="14" t="s">
        <v>3533</v>
      </c>
      <c r="AH148" s="2">
        <v>45092</v>
      </c>
    </row>
    <row r="149" spans="2:35" ht="15" customHeight="1" x14ac:dyDescent="0.35">
      <c r="B149" s="5">
        <f t="shared" si="8"/>
        <v>147</v>
      </c>
      <c r="C149">
        <f t="shared" si="9"/>
        <v>6</v>
      </c>
      <c r="D149" s="16">
        <v>1934</v>
      </c>
      <c r="E149" t="s">
        <v>146</v>
      </c>
      <c r="F149" t="s">
        <v>25</v>
      </c>
      <c r="G149">
        <v>1642</v>
      </c>
      <c r="H149" t="s">
        <v>17</v>
      </c>
      <c r="I149" t="s">
        <v>3351</v>
      </c>
      <c r="J149" t="s">
        <v>3354</v>
      </c>
      <c r="L149" t="s">
        <v>28</v>
      </c>
      <c r="M149" t="s">
        <v>3359</v>
      </c>
      <c r="AF149" t="s">
        <v>3060</v>
      </c>
      <c r="AH149" s="2">
        <v>40463.632615740738</v>
      </c>
    </row>
    <row r="150" spans="2:35" ht="15" customHeight="1" x14ac:dyDescent="0.35">
      <c r="B150" s="5">
        <f t="shared" si="8"/>
        <v>148</v>
      </c>
      <c r="C150">
        <f t="shared" si="9"/>
        <v>6</v>
      </c>
      <c r="D150" s="16">
        <v>1934</v>
      </c>
      <c r="E150" t="s">
        <v>92</v>
      </c>
      <c r="F150" t="s">
        <v>25</v>
      </c>
      <c r="G150">
        <v>1648</v>
      </c>
      <c r="H150" t="s">
        <v>17</v>
      </c>
      <c r="I150" t="s">
        <v>134</v>
      </c>
      <c r="J150" t="s">
        <v>3354</v>
      </c>
      <c r="K150" t="s">
        <v>3366</v>
      </c>
      <c r="L150" t="s">
        <v>135</v>
      </c>
      <c r="M150" t="s">
        <v>3359</v>
      </c>
      <c r="V150" s="43" t="s">
        <v>3359</v>
      </c>
      <c r="Y150" t="s">
        <v>3359</v>
      </c>
      <c r="AF150" t="s">
        <v>3060</v>
      </c>
      <c r="AH150" s="2">
        <v>40549.992569444446</v>
      </c>
    </row>
    <row r="151" spans="2:35" ht="15" customHeight="1" x14ac:dyDescent="0.35">
      <c r="B151" s="5">
        <f t="shared" si="8"/>
        <v>149</v>
      </c>
      <c r="C151">
        <f t="shared" si="9"/>
        <v>10</v>
      </c>
      <c r="D151" s="16">
        <v>1934</v>
      </c>
      <c r="E151" t="s">
        <v>59</v>
      </c>
      <c r="F151" t="s">
        <v>25</v>
      </c>
      <c r="G151">
        <v>1654</v>
      </c>
      <c r="H151" t="s">
        <v>17</v>
      </c>
      <c r="J151" t="s">
        <v>3354</v>
      </c>
      <c r="K151" t="s">
        <v>3366</v>
      </c>
      <c r="L151" t="s">
        <v>80</v>
      </c>
      <c r="M151" t="s">
        <v>3359</v>
      </c>
      <c r="N151" t="s">
        <v>3359</v>
      </c>
      <c r="P151" t="s">
        <v>3359</v>
      </c>
      <c r="S151" s="148">
        <v>500</v>
      </c>
      <c r="AF151" t="s">
        <v>3060</v>
      </c>
      <c r="AH151" s="2">
        <v>39918.665879629632</v>
      </c>
    </row>
    <row r="152" spans="2:35" ht="15" customHeight="1" x14ac:dyDescent="0.35">
      <c r="B152" s="5">
        <f t="shared" si="8"/>
        <v>150</v>
      </c>
      <c r="C152">
        <f t="shared" si="9"/>
        <v>29</v>
      </c>
      <c r="D152" s="16">
        <v>1934</v>
      </c>
      <c r="E152" t="s">
        <v>59</v>
      </c>
      <c r="F152" t="s">
        <v>25</v>
      </c>
      <c r="G152">
        <v>1664</v>
      </c>
      <c r="L152" t="s">
        <v>28</v>
      </c>
      <c r="AF152" t="s">
        <v>3060</v>
      </c>
    </row>
    <row r="153" spans="2:35" ht="15" customHeight="1" x14ac:dyDescent="0.35">
      <c r="B153" s="5">
        <f t="shared" si="8"/>
        <v>151</v>
      </c>
      <c r="C153">
        <f t="shared" si="9"/>
        <v>4</v>
      </c>
      <c r="D153" s="16">
        <v>1934</v>
      </c>
      <c r="E153" t="s">
        <v>95</v>
      </c>
      <c r="F153" t="s">
        <v>25</v>
      </c>
      <c r="G153">
        <v>1693</v>
      </c>
      <c r="H153" t="s">
        <v>73</v>
      </c>
      <c r="J153" t="s">
        <v>3354</v>
      </c>
      <c r="K153" t="s">
        <v>3366</v>
      </c>
      <c r="L153" t="s">
        <v>150</v>
      </c>
      <c r="M153" t="s">
        <v>3359</v>
      </c>
      <c r="AA153" s="3" t="s">
        <v>79</v>
      </c>
      <c r="AF153" t="s">
        <v>3060</v>
      </c>
      <c r="AH153" s="2">
        <v>40054.587777777779</v>
      </c>
    </row>
    <row r="154" spans="2:35" ht="15" customHeight="1" thickBot="1" x14ac:dyDescent="0.4">
      <c r="B154" s="5">
        <f t="shared" si="8"/>
        <v>152</v>
      </c>
      <c r="C154">
        <f t="shared" si="9"/>
        <v>5</v>
      </c>
      <c r="D154" s="16">
        <v>1934</v>
      </c>
      <c r="E154" t="s">
        <v>59</v>
      </c>
      <c r="F154" t="s">
        <v>25</v>
      </c>
      <c r="G154">
        <v>1697</v>
      </c>
      <c r="H154" t="s">
        <v>17</v>
      </c>
      <c r="J154" t="s">
        <v>3354</v>
      </c>
      <c r="K154" t="s">
        <v>3366</v>
      </c>
      <c r="L154" t="s">
        <v>21</v>
      </c>
      <c r="M154" t="s">
        <v>3359</v>
      </c>
      <c r="AC154" s="3" t="s">
        <v>147</v>
      </c>
      <c r="AD154" s="3" t="s">
        <v>151</v>
      </c>
      <c r="AF154" s="14" t="s">
        <v>3533</v>
      </c>
      <c r="AH154" s="2">
        <v>39911.112175925926</v>
      </c>
    </row>
    <row r="155" spans="2:35" ht="15" thickBot="1" x14ac:dyDescent="0.4">
      <c r="B155" s="5">
        <f t="shared" si="8"/>
        <v>153</v>
      </c>
      <c r="C155">
        <f t="shared" si="9"/>
        <v>18</v>
      </c>
      <c r="D155" s="16">
        <v>1934</v>
      </c>
      <c r="E155" s="159" t="s">
        <v>59</v>
      </c>
      <c r="F155" s="159" t="s">
        <v>25</v>
      </c>
      <c r="G155" s="160">
        <v>1702</v>
      </c>
      <c r="H155" s="159"/>
      <c r="I155" s="159" t="s">
        <v>36</v>
      </c>
      <c r="J155" s="159" t="s">
        <v>3354</v>
      </c>
      <c r="K155" s="159" t="s">
        <v>3366</v>
      </c>
      <c r="L155" s="159"/>
      <c r="M155" s="159" t="s">
        <v>3459</v>
      </c>
      <c r="N155" s="159" t="s">
        <v>3359</v>
      </c>
      <c r="O155" s="159"/>
      <c r="P155" s="159"/>
      <c r="Q155" s="159"/>
      <c r="R155" s="159"/>
      <c r="S155" s="159"/>
      <c r="T155" s="159" t="s">
        <v>3424</v>
      </c>
      <c r="U155" s="159"/>
      <c r="V155" s="161"/>
      <c r="W155" s="159" t="s">
        <v>3572</v>
      </c>
      <c r="X155" s="159" t="s">
        <v>3508</v>
      </c>
      <c r="Y155" s="159" t="s">
        <v>3359</v>
      </c>
      <c r="Z155" s="159"/>
      <c r="AA155" s="167" t="s">
        <v>73</v>
      </c>
      <c r="AB155" s="159"/>
      <c r="AC155" s="159"/>
      <c r="AD155" s="159"/>
      <c r="AE155" s="159"/>
      <c r="AF155" t="s">
        <v>3451</v>
      </c>
      <c r="AG155" s="162"/>
      <c r="AH155" s="163">
        <v>46130</v>
      </c>
      <c r="AI155" s="76" t="s">
        <v>6481</v>
      </c>
    </row>
    <row r="156" spans="2:35" ht="15" customHeight="1" x14ac:dyDescent="0.35">
      <c r="B156" s="5">
        <f t="shared" si="8"/>
        <v>154</v>
      </c>
      <c r="C156">
        <f t="shared" si="9"/>
        <v>1</v>
      </c>
      <c r="D156" s="16">
        <v>1934</v>
      </c>
      <c r="E156" t="s">
        <v>95</v>
      </c>
      <c r="F156" t="s">
        <v>25</v>
      </c>
      <c r="G156">
        <v>1720</v>
      </c>
      <c r="H156" t="s">
        <v>73</v>
      </c>
      <c r="I156" t="s">
        <v>36</v>
      </c>
      <c r="J156" t="s">
        <v>3356</v>
      </c>
      <c r="K156" t="s">
        <v>3366</v>
      </c>
      <c r="M156" t="s">
        <v>3359</v>
      </c>
      <c r="Y156" t="s">
        <v>3359</v>
      </c>
      <c r="AA156" s="3" t="s">
        <v>79</v>
      </c>
      <c r="AC156" s="3">
        <v>1930</v>
      </c>
      <c r="AF156" t="s">
        <v>3060</v>
      </c>
      <c r="AH156" s="2">
        <v>40413.842418981483</v>
      </c>
    </row>
    <row r="157" spans="2:35" ht="15" customHeight="1" x14ac:dyDescent="0.35">
      <c r="B157" s="5">
        <f t="shared" si="8"/>
        <v>155</v>
      </c>
      <c r="C157">
        <f t="shared" si="9"/>
        <v>1</v>
      </c>
      <c r="D157" s="16">
        <v>1934</v>
      </c>
      <c r="E157" t="s">
        <v>95</v>
      </c>
      <c r="F157" t="s">
        <v>16</v>
      </c>
      <c r="G157">
        <v>1721</v>
      </c>
      <c r="H157" t="s">
        <v>17</v>
      </c>
      <c r="J157" t="s">
        <v>3354</v>
      </c>
      <c r="K157" t="s">
        <v>3366</v>
      </c>
      <c r="L157" t="s">
        <v>65</v>
      </c>
      <c r="M157" t="s">
        <v>3359</v>
      </c>
      <c r="AA157" s="3" t="s">
        <v>152</v>
      </c>
      <c r="AF157" t="s">
        <v>3060</v>
      </c>
      <c r="AH157" s="2">
        <v>40198.338020833333</v>
      </c>
    </row>
    <row r="158" spans="2:35" ht="15" customHeight="1" x14ac:dyDescent="0.35">
      <c r="B158" s="5">
        <f t="shared" si="8"/>
        <v>156</v>
      </c>
      <c r="C158">
        <f t="shared" si="9"/>
        <v>29</v>
      </c>
      <c r="D158" s="16">
        <v>1934</v>
      </c>
      <c r="E158" t="s">
        <v>95</v>
      </c>
      <c r="F158" t="s">
        <v>16</v>
      </c>
      <c r="G158">
        <v>1722</v>
      </c>
      <c r="I158" t="s">
        <v>191</v>
      </c>
      <c r="J158" t="s">
        <v>3354</v>
      </c>
      <c r="K158" t="s">
        <v>3366</v>
      </c>
      <c r="M158" t="s">
        <v>3459</v>
      </c>
      <c r="T158" t="s">
        <v>3424</v>
      </c>
      <c r="U158" t="s">
        <v>3662</v>
      </c>
      <c r="W158" t="s">
        <v>3830</v>
      </c>
      <c r="AA158" s="3" t="s">
        <v>152</v>
      </c>
      <c r="AF158" t="s">
        <v>3451</v>
      </c>
      <c r="AH158" s="2">
        <v>45487</v>
      </c>
    </row>
    <row r="159" spans="2:35" ht="15" customHeight="1" thickBot="1" x14ac:dyDescent="0.4">
      <c r="B159" s="5">
        <f t="shared" si="8"/>
        <v>157</v>
      </c>
      <c r="C159">
        <f t="shared" si="9"/>
        <v>21</v>
      </c>
      <c r="D159" s="16">
        <v>1934</v>
      </c>
      <c r="E159" t="s">
        <v>146</v>
      </c>
      <c r="F159" t="s">
        <v>25</v>
      </c>
      <c r="G159">
        <v>1751</v>
      </c>
      <c r="H159" t="s">
        <v>17</v>
      </c>
      <c r="J159" t="s">
        <v>380</v>
      </c>
      <c r="K159" t="s">
        <v>3366</v>
      </c>
      <c r="L159" t="s">
        <v>153</v>
      </c>
      <c r="M159" t="s">
        <v>3359</v>
      </c>
      <c r="AF159" t="s">
        <v>3060</v>
      </c>
      <c r="AH159" s="2">
        <v>40043.469328703701</v>
      </c>
    </row>
    <row r="160" spans="2:35" ht="14.5" customHeight="1" thickBot="1" x14ac:dyDescent="0.4">
      <c r="B160" s="5">
        <f t="shared" si="8"/>
        <v>158</v>
      </c>
      <c r="C160">
        <f t="shared" si="9"/>
        <v>6</v>
      </c>
      <c r="D160" s="141">
        <v>1935</v>
      </c>
      <c r="E160" s="168" t="s">
        <v>3216</v>
      </c>
      <c r="F160" s="168" t="s">
        <v>25</v>
      </c>
      <c r="G160" s="169">
        <v>1772</v>
      </c>
      <c r="H160" s="168"/>
      <c r="I160" s="168"/>
      <c r="J160" s="168" t="s">
        <v>3354</v>
      </c>
      <c r="K160" s="168" t="s">
        <v>3366</v>
      </c>
      <c r="L160" s="168"/>
      <c r="M160" s="168" t="s">
        <v>3459</v>
      </c>
      <c r="N160" s="168" t="s">
        <v>3359</v>
      </c>
      <c r="O160" s="168"/>
      <c r="P160" s="168"/>
      <c r="Q160" s="168"/>
      <c r="R160" s="168"/>
      <c r="S160" s="168"/>
      <c r="T160" s="168"/>
      <c r="U160" s="168"/>
      <c r="V160" s="170" t="s">
        <v>3359</v>
      </c>
      <c r="W160" s="168" t="s">
        <v>6471</v>
      </c>
      <c r="X160" s="168" t="s">
        <v>3508</v>
      </c>
      <c r="Y160" s="168"/>
      <c r="Z160" s="168"/>
      <c r="AA160" s="168" t="s">
        <v>79</v>
      </c>
      <c r="AB160" s="168"/>
      <c r="AC160" s="168"/>
      <c r="AD160" s="168" t="s">
        <v>6473</v>
      </c>
      <c r="AE160" s="167"/>
      <c r="AF160" s="14" t="s">
        <v>3451</v>
      </c>
      <c r="AG160" s="167"/>
      <c r="AH160" s="171">
        <v>46130</v>
      </c>
      <c r="AI160" s="167"/>
    </row>
    <row r="161" spans="1:34" ht="15" customHeight="1" x14ac:dyDescent="0.35">
      <c r="B161" s="5">
        <f t="shared" si="8"/>
        <v>159</v>
      </c>
      <c r="C161">
        <f t="shared" si="9"/>
        <v>2</v>
      </c>
      <c r="D161" s="16">
        <v>1935</v>
      </c>
      <c r="E161" s="14" t="s">
        <v>59</v>
      </c>
      <c r="F161" t="s">
        <v>25</v>
      </c>
      <c r="G161">
        <v>1778</v>
      </c>
      <c r="AF161" s="14" t="s">
        <v>3534</v>
      </c>
    </row>
    <row r="162" spans="1:34" ht="15" customHeight="1" x14ac:dyDescent="0.35">
      <c r="B162" s="5">
        <f t="shared" si="8"/>
        <v>160</v>
      </c>
      <c r="C162">
        <f t="shared" si="9"/>
        <v>2</v>
      </c>
      <c r="D162" s="16">
        <v>1935</v>
      </c>
      <c r="E162" t="s">
        <v>59</v>
      </c>
      <c r="F162" t="s">
        <v>25</v>
      </c>
      <c r="G162">
        <v>1780</v>
      </c>
      <c r="H162" t="s">
        <v>17</v>
      </c>
      <c r="I162" t="s">
        <v>93</v>
      </c>
      <c r="M162" t="s">
        <v>3359</v>
      </c>
      <c r="N162" t="s">
        <v>3359</v>
      </c>
      <c r="P162" t="s">
        <v>3359</v>
      </c>
      <c r="Q162" t="s">
        <v>3413</v>
      </c>
      <c r="Y162" t="s">
        <v>3359</v>
      </c>
      <c r="AF162" t="s">
        <v>3060</v>
      </c>
      <c r="AH162" s="2">
        <v>39776.530833333331</v>
      </c>
    </row>
    <row r="163" spans="1:34" ht="15" customHeight="1" x14ac:dyDescent="0.35">
      <c r="B163" s="5">
        <f t="shared" si="8"/>
        <v>161</v>
      </c>
      <c r="C163">
        <f t="shared" si="9"/>
        <v>8</v>
      </c>
      <c r="D163" s="16">
        <v>1935</v>
      </c>
      <c r="E163" t="s">
        <v>95</v>
      </c>
      <c r="F163" t="s">
        <v>25</v>
      </c>
      <c r="G163">
        <v>1782</v>
      </c>
      <c r="H163" t="s">
        <v>17</v>
      </c>
      <c r="M163" t="s">
        <v>3359</v>
      </c>
      <c r="AF163" t="s">
        <v>3060</v>
      </c>
      <c r="AH163" s="2">
        <v>40314.258703703701</v>
      </c>
    </row>
    <row r="164" spans="1:34" ht="15" customHeight="1" x14ac:dyDescent="0.35">
      <c r="B164" s="5">
        <f t="shared" si="8"/>
        <v>162</v>
      </c>
      <c r="C164">
        <f t="shared" si="9"/>
        <v>1</v>
      </c>
      <c r="D164" s="16">
        <v>1935</v>
      </c>
      <c r="E164" t="s">
        <v>59</v>
      </c>
      <c r="F164" t="s">
        <v>25</v>
      </c>
      <c r="G164">
        <v>1790</v>
      </c>
      <c r="I164" t="s">
        <v>125</v>
      </c>
      <c r="L164" t="s">
        <v>37</v>
      </c>
      <c r="AF164" t="s">
        <v>3060</v>
      </c>
    </row>
    <row r="165" spans="1:34" ht="15" customHeight="1" x14ac:dyDescent="0.35">
      <c r="B165" s="5">
        <f t="shared" si="8"/>
        <v>163</v>
      </c>
      <c r="C165">
        <f t="shared" si="9"/>
        <v>62</v>
      </c>
      <c r="D165" s="16">
        <v>1935</v>
      </c>
      <c r="E165" t="s">
        <v>59</v>
      </c>
      <c r="F165" t="s">
        <v>25</v>
      </c>
      <c r="G165">
        <v>1791</v>
      </c>
      <c r="H165" t="s">
        <v>73</v>
      </c>
      <c r="J165" t="s">
        <v>3354</v>
      </c>
      <c r="K165" t="s">
        <v>3366</v>
      </c>
      <c r="M165" t="s">
        <v>3359</v>
      </c>
      <c r="N165" t="s">
        <v>3359</v>
      </c>
      <c r="O165" t="s">
        <v>3359</v>
      </c>
      <c r="V165" s="43" t="s">
        <v>3359</v>
      </c>
      <c r="Y165" t="s">
        <v>3359</v>
      </c>
      <c r="AA165" s="3" t="s">
        <v>79</v>
      </c>
      <c r="AF165" t="s">
        <v>3060</v>
      </c>
    </row>
    <row r="166" spans="1:34" ht="15" customHeight="1" x14ac:dyDescent="0.35">
      <c r="B166" s="5">
        <f t="shared" si="8"/>
        <v>164</v>
      </c>
      <c r="C166">
        <f t="shared" si="9"/>
        <v>4</v>
      </c>
      <c r="D166" s="16">
        <v>1935</v>
      </c>
      <c r="E166" t="s">
        <v>95</v>
      </c>
      <c r="F166" t="s">
        <v>16</v>
      </c>
      <c r="G166">
        <v>1853</v>
      </c>
      <c r="H166" t="s">
        <v>17</v>
      </c>
      <c r="I166" t="s">
        <v>36</v>
      </c>
      <c r="J166" t="s">
        <v>3354</v>
      </c>
      <c r="K166" t="s">
        <v>3366</v>
      </c>
      <c r="L166" t="s">
        <v>35</v>
      </c>
      <c r="M166" t="s">
        <v>3459</v>
      </c>
      <c r="N166" t="s">
        <v>3359</v>
      </c>
      <c r="O166" t="s">
        <v>3359</v>
      </c>
      <c r="P166" t="s">
        <v>3413</v>
      </c>
      <c r="Q166" t="s">
        <v>3593</v>
      </c>
      <c r="S166" s="148">
        <v>453</v>
      </c>
      <c r="T166" t="s">
        <v>3424</v>
      </c>
      <c r="W166" t="s">
        <v>3830</v>
      </c>
      <c r="X166" t="s">
        <v>3508</v>
      </c>
      <c r="AA166" s="3" t="s">
        <v>4085</v>
      </c>
      <c r="AF166" t="s">
        <v>3451</v>
      </c>
      <c r="AH166" s="2">
        <v>45498</v>
      </c>
    </row>
    <row r="167" spans="1:34" ht="15" customHeight="1" x14ac:dyDescent="0.35">
      <c r="B167" s="5">
        <f t="shared" si="8"/>
        <v>165</v>
      </c>
      <c r="C167">
        <f t="shared" si="9"/>
        <v>5</v>
      </c>
      <c r="D167" s="16">
        <v>1935</v>
      </c>
      <c r="E167" t="s">
        <v>59</v>
      </c>
      <c r="F167" t="s">
        <v>25</v>
      </c>
      <c r="G167">
        <v>1857</v>
      </c>
      <c r="H167" t="s">
        <v>17</v>
      </c>
      <c r="J167" t="s">
        <v>380</v>
      </c>
      <c r="K167" t="s">
        <v>3366</v>
      </c>
      <c r="M167" t="s">
        <v>3359</v>
      </c>
      <c r="AF167" t="s">
        <v>3060</v>
      </c>
      <c r="AH167" s="2">
        <v>40909.580520833333</v>
      </c>
    </row>
    <row r="168" spans="1:34" ht="15" customHeight="1" x14ac:dyDescent="0.35">
      <c r="B168" s="5">
        <f t="shared" si="8"/>
        <v>166</v>
      </c>
      <c r="C168">
        <f t="shared" ref="C168:C172" si="10">+G169-G168</f>
        <v>18</v>
      </c>
      <c r="D168" s="16">
        <v>1935</v>
      </c>
      <c r="E168" t="s">
        <v>59</v>
      </c>
      <c r="F168" t="s">
        <v>25</v>
      </c>
      <c r="G168">
        <v>1862</v>
      </c>
      <c r="H168" t="s">
        <v>73</v>
      </c>
      <c r="I168" t="s">
        <v>36</v>
      </c>
      <c r="J168" t="s">
        <v>3354</v>
      </c>
      <c r="K168" t="s">
        <v>3366</v>
      </c>
      <c r="M168" t="s">
        <v>3459</v>
      </c>
      <c r="T168" t="s">
        <v>3424</v>
      </c>
      <c r="W168" t="s">
        <v>3572</v>
      </c>
      <c r="X168" t="s">
        <v>3508</v>
      </c>
      <c r="Y168" t="s">
        <v>3359</v>
      </c>
      <c r="AA168" s="3" t="s">
        <v>79</v>
      </c>
      <c r="AD168" s="3" t="s">
        <v>3969</v>
      </c>
      <c r="AF168" t="s">
        <v>3060</v>
      </c>
      <c r="AH168" s="2">
        <v>40066.434155092589</v>
      </c>
    </row>
    <row r="169" spans="1:34" ht="15" customHeight="1" x14ac:dyDescent="0.35">
      <c r="A169" s="17">
        <f>SUM(C114:C168)/49</f>
        <v>13.326530612244898</v>
      </c>
      <c r="B169" s="5">
        <f t="shared" si="8"/>
        <v>167</v>
      </c>
      <c r="C169">
        <f t="shared" si="10"/>
        <v>31</v>
      </c>
      <c r="D169" s="16">
        <v>1935</v>
      </c>
      <c r="E169" t="s">
        <v>92</v>
      </c>
      <c r="F169" t="s">
        <v>25</v>
      </c>
      <c r="G169" s="16">
        <v>1880</v>
      </c>
      <c r="H169" t="s">
        <v>17</v>
      </c>
      <c r="I169" t="s">
        <v>134</v>
      </c>
      <c r="J169" t="s">
        <v>3354</v>
      </c>
      <c r="K169" t="s">
        <v>3366</v>
      </c>
      <c r="L169" t="s">
        <v>21</v>
      </c>
      <c r="M169" t="s">
        <v>3359</v>
      </c>
      <c r="T169" t="s">
        <v>3349</v>
      </c>
      <c r="AD169" s="3" t="s">
        <v>3414</v>
      </c>
      <c r="AF169" s="14" t="s">
        <v>3533</v>
      </c>
      <c r="AH169" s="2">
        <v>40035.939872685187</v>
      </c>
    </row>
    <row r="170" spans="1:34" ht="15" customHeight="1" x14ac:dyDescent="0.35">
      <c r="B170" s="5">
        <f t="shared" si="8"/>
        <v>168</v>
      </c>
      <c r="C170">
        <f t="shared" si="10"/>
        <v>22</v>
      </c>
      <c r="D170" s="16">
        <v>1935</v>
      </c>
      <c r="E170" t="s">
        <v>59</v>
      </c>
      <c r="F170" t="s">
        <v>25</v>
      </c>
      <c r="G170" s="16">
        <v>1911</v>
      </c>
      <c r="I170" t="s">
        <v>36</v>
      </c>
      <c r="J170" t="s">
        <v>3354</v>
      </c>
      <c r="K170" t="s">
        <v>3366</v>
      </c>
      <c r="M170" t="s">
        <v>3459</v>
      </c>
      <c r="N170" t="s">
        <v>3359</v>
      </c>
      <c r="P170" t="s">
        <v>3359</v>
      </c>
      <c r="S170" s="148">
        <v>0.45300000000000001</v>
      </c>
      <c r="T170" t="s">
        <v>3424</v>
      </c>
      <c r="V170" s="43" t="s">
        <v>3359</v>
      </c>
      <c r="W170" t="s">
        <v>3572</v>
      </c>
      <c r="X170" t="s">
        <v>3508</v>
      </c>
      <c r="Y170" t="s">
        <v>3359</v>
      </c>
      <c r="AA170" s="3" t="s">
        <v>79</v>
      </c>
      <c r="AF170" s="14" t="s">
        <v>3451</v>
      </c>
      <c r="AH170" s="2">
        <v>46246</v>
      </c>
    </row>
    <row r="171" spans="1:34" ht="15" customHeight="1" x14ac:dyDescent="0.35">
      <c r="B171" s="5">
        <f t="shared" si="8"/>
        <v>169</v>
      </c>
      <c r="C171">
        <f t="shared" si="10"/>
        <v>24</v>
      </c>
      <c r="D171" s="16">
        <v>1935</v>
      </c>
      <c r="E171" t="s">
        <v>59</v>
      </c>
      <c r="F171" t="s">
        <v>25</v>
      </c>
      <c r="G171" s="16">
        <v>1933</v>
      </c>
      <c r="I171" t="s">
        <v>125</v>
      </c>
      <c r="J171" t="s">
        <v>3354</v>
      </c>
      <c r="K171" t="s">
        <v>3366</v>
      </c>
      <c r="M171" t="s">
        <v>3459</v>
      </c>
      <c r="N171" t="s">
        <v>3359</v>
      </c>
      <c r="O171" t="s">
        <v>3359</v>
      </c>
      <c r="P171" t="s">
        <v>3359</v>
      </c>
      <c r="Q171" t="s">
        <v>3579</v>
      </c>
      <c r="T171" t="s">
        <v>3349</v>
      </c>
      <c r="V171" s="43" t="s">
        <v>3359</v>
      </c>
      <c r="X171" t="s">
        <v>3449</v>
      </c>
      <c r="Y171" t="s">
        <v>3359</v>
      </c>
      <c r="AA171" s="3" t="s">
        <v>3262</v>
      </c>
      <c r="AF171" s="14" t="s">
        <v>3451</v>
      </c>
      <c r="AH171" s="2">
        <v>45209</v>
      </c>
    </row>
    <row r="172" spans="1:34" ht="15" customHeight="1" x14ac:dyDescent="0.35">
      <c r="B172" s="5">
        <f t="shared" si="8"/>
        <v>170</v>
      </c>
      <c r="C172">
        <f t="shared" si="10"/>
        <v>23</v>
      </c>
      <c r="D172" s="16">
        <v>1935</v>
      </c>
      <c r="E172" s="15" t="s">
        <v>15</v>
      </c>
      <c r="F172" s="15" t="s">
        <v>16</v>
      </c>
      <c r="G172" s="15">
        <v>1957</v>
      </c>
      <c r="H172" t="s">
        <v>17</v>
      </c>
      <c r="K172" s="15" t="s">
        <v>3383</v>
      </c>
      <c r="L172" t="s">
        <v>46</v>
      </c>
      <c r="M172" t="s">
        <v>3359</v>
      </c>
      <c r="AF172" t="s">
        <v>3060</v>
      </c>
      <c r="AH172" s="2">
        <v>39842.388993055552</v>
      </c>
    </row>
    <row r="173" spans="1:34" ht="15" customHeight="1" x14ac:dyDescent="0.35">
      <c r="B173" s="5">
        <f t="shared" si="8"/>
        <v>171</v>
      </c>
      <c r="C173">
        <f t="shared" si="9"/>
        <v>20</v>
      </c>
      <c r="D173" s="16">
        <v>1935</v>
      </c>
      <c r="E173" t="s">
        <v>59</v>
      </c>
      <c r="F173" t="s">
        <v>25</v>
      </c>
      <c r="G173">
        <v>1980</v>
      </c>
      <c r="H173" t="s">
        <v>17</v>
      </c>
      <c r="I173" t="s">
        <v>36</v>
      </c>
      <c r="J173" t="s">
        <v>3354</v>
      </c>
      <c r="K173" t="s">
        <v>3366</v>
      </c>
      <c r="L173" t="s">
        <v>156</v>
      </c>
      <c r="M173" t="s">
        <v>3359</v>
      </c>
      <c r="V173" s="43" t="s">
        <v>3359</v>
      </c>
      <c r="Y173" t="s">
        <v>3359</v>
      </c>
      <c r="AF173" t="s">
        <v>3060</v>
      </c>
      <c r="AH173" s="2">
        <v>40406.370613425926</v>
      </c>
    </row>
    <row r="174" spans="1:34" ht="15" customHeight="1" x14ac:dyDescent="0.35">
      <c r="B174" s="5">
        <f t="shared" si="8"/>
        <v>172</v>
      </c>
      <c r="C174">
        <f t="shared" si="9"/>
        <v>14</v>
      </c>
      <c r="D174" s="16">
        <v>1935</v>
      </c>
      <c r="E174" t="s">
        <v>59</v>
      </c>
      <c r="F174" t="s">
        <v>25</v>
      </c>
      <c r="G174">
        <v>2000</v>
      </c>
      <c r="H174" t="s">
        <v>17</v>
      </c>
      <c r="I174" t="s">
        <v>36</v>
      </c>
      <c r="J174" t="s">
        <v>3354</v>
      </c>
      <c r="K174" t="s">
        <v>3366</v>
      </c>
      <c r="L174" t="s">
        <v>52</v>
      </c>
      <c r="M174" t="s">
        <v>3359</v>
      </c>
      <c r="N174" t="s">
        <v>3359</v>
      </c>
      <c r="P174" t="s">
        <v>3359</v>
      </c>
      <c r="Q174" t="s">
        <v>3359</v>
      </c>
      <c r="T174" t="s">
        <v>3349</v>
      </c>
      <c r="V174" s="43" t="s">
        <v>3359</v>
      </c>
      <c r="AB174" s="9" t="s">
        <v>3444</v>
      </c>
      <c r="AC174" s="40"/>
      <c r="AD174" s="40"/>
      <c r="AF174" t="s">
        <v>3060</v>
      </c>
      <c r="AH174" s="2">
        <v>40798.149050925924</v>
      </c>
    </row>
    <row r="175" spans="1:34" ht="15" customHeight="1" x14ac:dyDescent="0.35">
      <c r="B175" s="5">
        <f t="shared" si="8"/>
        <v>173</v>
      </c>
      <c r="C175">
        <f t="shared" si="9"/>
        <v>5</v>
      </c>
      <c r="D175" s="16">
        <v>1935</v>
      </c>
      <c r="E175" t="s">
        <v>59</v>
      </c>
      <c r="F175" t="s">
        <v>25</v>
      </c>
      <c r="G175">
        <v>2014</v>
      </c>
      <c r="H175" t="s">
        <v>17</v>
      </c>
      <c r="I175" t="s">
        <v>36</v>
      </c>
      <c r="J175" t="s">
        <v>3354</v>
      </c>
      <c r="K175" t="s">
        <v>3366</v>
      </c>
      <c r="L175" t="s">
        <v>37</v>
      </c>
      <c r="M175" t="s">
        <v>3359</v>
      </c>
      <c r="V175" s="43" t="s">
        <v>3359</v>
      </c>
      <c r="Y175" t="s">
        <v>3359</v>
      </c>
      <c r="AF175" t="s">
        <v>3060</v>
      </c>
      <c r="AH175" s="2">
        <v>40122.349664351852</v>
      </c>
    </row>
    <row r="176" spans="1:34" ht="15" customHeight="1" x14ac:dyDescent="0.35">
      <c r="B176" s="5">
        <f t="shared" si="8"/>
        <v>174</v>
      </c>
      <c r="C176">
        <f t="shared" si="9"/>
        <v>4</v>
      </c>
      <c r="D176" s="16">
        <v>1935</v>
      </c>
      <c r="E176" t="s">
        <v>59</v>
      </c>
      <c r="F176" t="s">
        <v>25</v>
      </c>
      <c r="G176">
        <v>2019</v>
      </c>
      <c r="I176" t="s">
        <v>36</v>
      </c>
      <c r="J176" t="s">
        <v>380</v>
      </c>
      <c r="L176" t="s">
        <v>158</v>
      </c>
      <c r="AB176" t="s">
        <v>40</v>
      </c>
      <c r="AF176" t="s">
        <v>3060</v>
      </c>
    </row>
    <row r="177" spans="2:35" ht="15" customHeight="1" x14ac:dyDescent="0.35">
      <c r="B177" s="5">
        <f t="shared" si="8"/>
        <v>175</v>
      </c>
      <c r="C177">
        <f t="shared" si="9"/>
        <v>10</v>
      </c>
      <c r="D177" s="16">
        <v>1935</v>
      </c>
      <c r="E177" t="s">
        <v>59</v>
      </c>
      <c r="F177" t="s">
        <v>25</v>
      </c>
      <c r="G177">
        <v>2023</v>
      </c>
      <c r="H177" t="s">
        <v>17</v>
      </c>
      <c r="I177" t="s">
        <v>26</v>
      </c>
      <c r="J177" t="s">
        <v>3354</v>
      </c>
      <c r="K177" t="s">
        <v>3366</v>
      </c>
      <c r="L177" t="s">
        <v>42</v>
      </c>
      <c r="M177" t="s">
        <v>3359</v>
      </c>
      <c r="N177" t="s">
        <v>3359</v>
      </c>
      <c r="P177" t="s">
        <v>3359</v>
      </c>
      <c r="V177" s="43" t="s">
        <v>3359</v>
      </c>
      <c r="Y177" t="s">
        <v>3359</v>
      </c>
      <c r="AF177" t="s">
        <v>3060</v>
      </c>
      <c r="AH177" s="2">
        <v>39659.801979166667</v>
      </c>
    </row>
    <row r="178" spans="2:35" ht="15" customHeight="1" x14ac:dyDescent="0.35">
      <c r="B178" s="5">
        <f t="shared" si="8"/>
        <v>176</v>
      </c>
      <c r="C178">
        <f t="shared" si="9"/>
        <v>3</v>
      </c>
      <c r="D178" s="16">
        <v>1935</v>
      </c>
      <c r="E178" t="s">
        <v>59</v>
      </c>
      <c r="F178" t="s">
        <v>16</v>
      </c>
      <c r="G178" s="16">
        <v>2033</v>
      </c>
      <c r="H178" t="s">
        <v>17</v>
      </c>
      <c r="J178" t="s">
        <v>3354</v>
      </c>
      <c r="K178" t="s">
        <v>3366</v>
      </c>
      <c r="L178" t="s">
        <v>159</v>
      </c>
      <c r="M178" t="s">
        <v>3359</v>
      </c>
      <c r="AB178" s="16"/>
      <c r="AD178" s="3" t="s">
        <v>160</v>
      </c>
      <c r="AF178" t="s">
        <v>3060</v>
      </c>
      <c r="AH178" s="2">
        <v>40519.414236111108</v>
      </c>
    </row>
    <row r="179" spans="2:35" ht="15" customHeight="1" x14ac:dyDescent="0.35">
      <c r="B179" s="5">
        <f t="shared" si="8"/>
        <v>177</v>
      </c>
      <c r="C179">
        <f t="shared" si="9"/>
        <v>20</v>
      </c>
      <c r="D179" s="16">
        <v>1935</v>
      </c>
      <c r="E179" t="s">
        <v>95</v>
      </c>
      <c r="F179" t="s">
        <v>25</v>
      </c>
      <c r="G179">
        <v>2036</v>
      </c>
      <c r="H179" t="s">
        <v>73</v>
      </c>
      <c r="I179" t="s">
        <v>26</v>
      </c>
      <c r="J179" t="s">
        <v>380</v>
      </c>
      <c r="K179" t="s">
        <v>3366</v>
      </c>
      <c r="L179" t="s">
        <v>161</v>
      </c>
      <c r="M179" t="s">
        <v>3359</v>
      </c>
      <c r="Y179" t="s">
        <v>3359</v>
      </c>
      <c r="AA179" s="3" t="s">
        <v>79</v>
      </c>
      <c r="AF179" t="s">
        <v>3060</v>
      </c>
      <c r="AH179" s="2">
        <v>40103.565486111111</v>
      </c>
    </row>
    <row r="180" spans="2:35" ht="15" customHeight="1" x14ac:dyDescent="0.35">
      <c r="B180" s="5">
        <f t="shared" si="8"/>
        <v>178</v>
      </c>
      <c r="C180">
        <f t="shared" si="9"/>
        <v>1</v>
      </c>
      <c r="D180" s="16">
        <v>1935</v>
      </c>
      <c r="E180" s="115" t="s">
        <v>95</v>
      </c>
      <c r="F180" s="115" t="s">
        <v>16</v>
      </c>
      <c r="G180" s="70">
        <v>2056</v>
      </c>
      <c r="J180" t="s">
        <v>3354</v>
      </c>
      <c r="K180" t="s">
        <v>3366</v>
      </c>
      <c r="M180" t="s">
        <v>3459</v>
      </c>
      <c r="T180" t="s">
        <v>3424</v>
      </c>
      <c r="U180" t="s">
        <v>3687</v>
      </c>
      <c r="V180" s="43" t="s">
        <v>3359</v>
      </c>
      <c r="W180" t="s">
        <v>3572</v>
      </c>
      <c r="X180" t="s">
        <v>3508</v>
      </c>
      <c r="Y180" t="s">
        <v>3359</v>
      </c>
      <c r="AA180" t="s">
        <v>73</v>
      </c>
      <c r="AC180"/>
      <c r="AD180"/>
      <c r="AF180" t="s">
        <v>3451</v>
      </c>
      <c r="AH180" s="2">
        <v>45966</v>
      </c>
      <c r="AI180" s="36" t="s">
        <v>5718</v>
      </c>
    </row>
    <row r="181" spans="2:35" ht="15" customHeight="1" x14ac:dyDescent="0.35">
      <c r="B181" s="5">
        <f t="shared" si="8"/>
        <v>179</v>
      </c>
      <c r="C181">
        <f t="shared" si="9"/>
        <v>31</v>
      </c>
      <c r="D181" s="16">
        <v>1935</v>
      </c>
      <c r="E181" t="s">
        <v>95</v>
      </c>
      <c r="F181" t="s">
        <v>16</v>
      </c>
      <c r="G181">
        <v>2057</v>
      </c>
      <c r="H181" t="s">
        <v>17</v>
      </c>
      <c r="I181" t="s">
        <v>36</v>
      </c>
      <c r="J181" t="s">
        <v>3354</v>
      </c>
      <c r="K181" t="s">
        <v>3366</v>
      </c>
      <c r="L181" t="s">
        <v>37</v>
      </c>
      <c r="M181" t="s">
        <v>3359</v>
      </c>
      <c r="AF181" t="s">
        <v>3060</v>
      </c>
      <c r="AH181" s="2">
        <v>40052.523865740739</v>
      </c>
    </row>
    <row r="182" spans="2:35" ht="15" customHeight="1" x14ac:dyDescent="0.35">
      <c r="B182" s="5">
        <f t="shared" si="8"/>
        <v>180</v>
      </c>
      <c r="C182">
        <f t="shared" si="9"/>
        <v>3</v>
      </c>
      <c r="D182" s="16">
        <v>1935</v>
      </c>
      <c r="E182" t="s">
        <v>59</v>
      </c>
      <c r="F182" t="s">
        <v>25</v>
      </c>
      <c r="G182">
        <v>2088</v>
      </c>
      <c r="H182" t="s">
        <v>17</v>
      </c>
      <c r="I182" t="s">
        <v>26</v>
      </c>
      <c r="J182" t="s">
        <v>3354</v>
      </c>
      <c r="K182" t="s">
        <v>3366</v>
      </c>
      <c r="L182" t="s">
        <v>162</v>
      </c>
      <c r="M182" t="s">
        <v>3359</v>
      </c>
      <c r="V182" s="43" t="s">
        <v>3359</v>
      </c>
      <c r="Y182" t="s">
        <v>3359</v>
      </c>
      <c r="Z182" t="s">
        <v>3359</v>
      </c>
      <c r="AF182" t="s">
        <v>3060</v>
      </c>
      <c r="AH182" s="2">
        <v>39673.394594907404</v>
      </c>
    </row>
    <row r="183" spans="2:35" ht="15" customHeight="1" x14ac:dyDescent="0.35">
      <c r="B183" s="5">
        <f t="shared" si="8"/>
        <v>181</v>
      </c>
      <c r="C183">
        <f t="shared" ref="C183:C190" si="11">+G184-G183</f>
        <v>1</v>
      </c>
      <c r="D183" s="16">
        <v>1935</v>
      </c>
      <c r="E183" t="s">
        <v>59</v>
      </c>
      <c r="F183" t="s">
        <v>25</v>
      </c>
      <c r="G183">
        <v>2091</v>
      </c>
      <c r="I183" t="s">
        <v>26</v>
      </c>
      <c r="J183" t="s">
        <v>3354</v>
      </c>
      <c r="K183" t="s">
        <v>3366</v>
      </c>
      <c r="M183" t="s">
        <v>3459</v>
      </c>
      <c r="T183" t="s">
        <v>3424</v>
      </c>
      <c r="V183" s="43" t="s">
        <v>3359</v>
      </c>
      <c r="W183" t="s">
        <v>3572</v>
      </c>
      <c r="X183" t="s">
        <v>3508</v>
      </c>
      <c r="Y183" t="s">
        <v>3359</v>
      </c>
      <c r="AD183" s="3" t="s">
        <v>3578</v>
      </c>
      <c r="AF183" t="s">
        <v>3451</v>
      </c>
      <c r="AH183" s="2">
        <v>45216</v>
      </c>
    </row>
    <row r="184" spans="2:35" ht="15" customHeight="1" x14ac:dyDescent="0.35">
      <c r="B184" s="5">
        <f t="shared" si="8"/>
        <v>182</v>
      </c>
      <c r="C184">
        <f t="shared" si="11"/>
        <v>5</v>
      </c>
      <c r="D184" s="16">
        <v>1935</v>
      </c>
      <c r="E184" t="s">
        <v>59</v>
      </c>
      <c r="F184" t="s">
        <v>25</v>
      </c>
      <c r="G184">
        <v>2092</v>
      </c>
      <c r="H184" t="s">
        <v>17</v>
      </c>
      <c r="I184" t="s">
        <v>26</v>
      </c>
      <c r="J184" t="s">
        <v>3354</v>
      </c>
      <c r="K184" t="s">
        <v>3366</v>
      </c>
      <c r="M184" t="s">
        <v>3359</v>
      </c>
      <c r="Q184" t="s">
        <v>3359</v>
      </c>
      <c r="V184" s="43" t="s">
        <v>3359</v>
      </c>
      <c r="AF184" t="s">
        <v>3060</v>
      </c>
      <c r="AH184" s="2">
        <v>41074.897916666669</v>
      </c>
    </row>
    <row r="185" spans="2:35" ht="15" customHeight="1" x14ac:dyDescent="0.35">
      <c r="B185" s="5">
        <f t="shared" si="8"/>
        <v>183</v>
      </c>
      <c r="C185">
        <f t="shared" si="11"/>
        <v>7</v>
      </c>
      <c r="D185" s="16">
        <v>1935</v>
      </c>
      <c r="E185" t="s">
        <v>59</v>
      </c>
      <c r="F185" t="s">
        <v>25</v>
      </c>
      <c r="G185">
        <v>2097</v>
      </c>
      <c r="H185" t="s">
        <v>17</v>
      </c>
      <c r="I185" t="s">
        <v>26</v>
      </c>
      <c r="J185" t="s">
        <v>3354</v>
      </c>
      <c r="K185" t="s">
        <v>3366</v>
      </c>
      <c r="L185" t="s">
        <v>28</v>
      </c>
      <c r="M185" t="s">
        <v>3359</v>
      </c>
      <c r="V185" s="43" t="s">
        <v>3359</v>
      </c>
      <c r="Y185" t="s">
        <v>3359</v>
      </c>
      <c r="AF185" t="s">
        <v>3060</v>
      </c>
      <c r="AH185" s="2">
        <v>40521.386562500003</v>
      </c>
    </row>
    <row r="186" spans="2:35" ht="15" customHeight="1" x14ac:dyDescent="0.35">
      <c r="B186" s="5">
        <f t="shared" si="8"/>
        <v>184</v>
      </c>
      <c r="C186">
        <f t="shared" si="11"/>
        <v>12</v>
      </c>
      <c r="D186" s="16">
        <v>1935</v>
      </c>
      <c r="E186" t="s">
        <v>4503</v>
      </c>
      <c r="F186" t="s">
        <v>25</v>
      </c>
      <c r="G186">
        <v>2104</v>
      </c>
      <c r="J186" t="s">
        <v>3354</v>
      </c>
      <c r="K186" t="s">
        <v>3366</v>
      </c>
      <c r="M186" t="s">
        <v>3459</v>
      </c>
      <c r="N186" t="s">
        <v>3359</v>
      </c>
      <c r="O186" t="s">
        <v>3359</v>
      </c>
      <c r="P186" t="s">
        <v>3359</v>
      </c>
      <c r="T186" t="s">
        <v>3424</v>
      </c>
      <c r="V186" s="43" t="s">
        <v>3352</v>
      </c>
      <c r="W186" t="s">
        <v>3572</v>
      </c>
      <c r="X186" t="s">
        <v>3508</v>
      </c>
      <c r="AF186" t="s">
        <v>3451</v>
      </c>
      <c r="AH186" s="2">
        <v>46266</v>
      </c>
    </row>
    <row r="187" spans="2:35" ht="15" customHeight="1" x14ac:dyDescent="0.35">
      <c r="B187" s="5">
        <f t="shared" si="8"/>
        <v>185</v>
      </c>
      <c r="C187">
        <f t="shared" si="11"/>
        <v>1</v>
      </c>
      <c r="D187" s="16">
        <v>1935</v>
      </c>
      <c r="E187" s="116" t="s">
        <v>59</v>
      </c>
      <c r="F187" s="116" t="s">
        <v>25</v>
      </c>
      <c r="G187" s="117">
        <v>2116</v>
      </c>
      <c r="H187" s="172" t="s">
        <v>5836</v>
      </c>
      <c r="I187" s="172"/>
      <c r="J187" s="172" t="s">
        <v>380</v>
      </c>
      <c r="K187" s="172" t="s">
        <v>3366</v>
      </c>
      <c r="L187" s="172"/>
      <c r="M187" s="172" t="s">
        <v>3459</v>
      </c>
      <c r="N187" s="172"/>
      <c r="O187" s="172"/>
      <c r="P187" s="172"/>
      <c r="Q187" s="172"/>
      <c r="R187" s="172"/>
      <c r="S187" s="173"/>
      <c r="T187" s="172"/>
      <c r="U187" s="172"/>
      <c r="V187" s="174" t="s">
        <v>3359</v>
      </c>
      <c r="W187" s="172" t="s">
        <v>3572</v>
      </c>
      <c r="X187" s="172" t="s">
        <v>3508</v>
      </c>
      <c r="Y187" s="172" t="s">
        <v>3359</v>
      </c>
      <c r="Z187" s="172"/>
      <c r="AA187" s="172" t="s">
        <v>5696</v>
      </c>
      <c r="AB187" s="172"/>
      <c r="AC187" s="172"/>
      <c r="AD187" s="172"/>
      <c r="AE187" s="172"/>
      <c r="AF187" t="s">
        <v>3451</v>
      </c>
      <c r="AG187" s="172"/>
      <c r="AH187" s="175">
        <v>45999</v>
      </c>
      <c r="AI187" s="36" t="s">
        <v>5996</v>
      </c>
    </row>
    <row r="188" spans="2:35" ht="15" customHeight="1" x14ac:dyDescent="0.35">
      <c r="B188" s="5">
        <f t="shared" si="8"/>
        <v>186</v>
      </c>
      <c r="C188">
        <f t="shared" si="11"/>
        <v>19</v>
      </c>
      <c r="D188" s="16">
        <v>1935</v>
      </c>
      <c r="E188" t="s">
        <v>59</v>
      </c>
      <c r="F188" t="s">
        <v>25</v>
      </c>
      <c r="G188">
        <v>2117</v>
      </c>
      <c r="H188" t="s">
        <v>17</v>
      </c>
      <c r="I188" t="s">
        <v>36</v>
      </c>
      <c r="J188" t="s">
        <v>380</v>
      </c>
      <c r="K188" t="s">
        <v>3366</v>
      </c>
      <c r="L188" t="s">
        <v>28</v>
      </c>
      <c r="M188" t="s">
        <v>3359</v>
      </c>
      <c r="N188" t="s">
        <v>3359</v>
      </c>
      <c r="P188" t="s">
        <v>3359</v>
      </c>
      <c r="Q188" t="s">
        <v>3359</v>
      </c>
      <c r="V188" s="43" t="s">
        <v>3359</v>
      </c>
      <c r="Z188" t="s">
        <v>3359</v>
      </c>
      <c r="AF188" t="s">
        <v>3060</v>
      </c>
      <c r="AH188" s="2">
        <v>39991.76290509259</v>
      </c>
    </row>
    <row r="189" spans="2:35" ht="15" customHeight="1" x14ac:dyDescent="0.35">
      <c r="B189" s="5">
        <f t="shared" si="8"/>
        <v>187</v>
      </c>
      <c r="C189">
        <f t="shared" si="11"/>
        <v>7</v>
      </c>
      <c r="D189" s="16">
        <v>1935</v>
      </c>
      <c r="E189" t="s">
        <v>95</v>
      </c>
      <c r="F189" t="s">
        <v>16</v>
      </c>
      <c r="G189">
        <v>2136</v>
      </c>
      <c r="H189" t="s">
        <v>17</v>
      </c>
      <c r="J189" t="s">
        <v>3354</v>
      </c>
      <c r="K189" t="s">
        <v>3366</v>
      </c>
      <c r="L189" t="s">
        <v>80</v>
      </c>
      <c r="M189" t="s">
        <v>3359</v>
      </c>
      <c r="N189" t="s">
        <v>3359</v>
      </c>
      <c r="P189" t="s">
        <v>3359</v>
      </c>
      <c r="S189" s="148">
        <v>469</v>
      </c>
      <c r="AF189" t="s">
        <v>3060</v>
      </c>
      <c r="AH189" s="2">
        <v>39983.698807870373</v>
      </c>
    </row>
    <row r="190" spans="2:35" ht="15" customHeight="1" x14ac:dyDescent="0.35">
      <c r="B190" s="5">
        <f t="shared" si="8"/>
        <v>188</v>
      </c>
      <c r="C190">
        <f t="shared" si="11"/>
        <v>29</v>
      </c>
      <c r="D190" s="16">
        <v>1935</v>
      </c>
      <c r="E190" t="s">
        <v>59</v>
      </c>
      <c r="F190" t="s">
        <v>16</v>
      </c>
      <c r="G190">
        <v>2143</v>
      </c>
      <c r="H190" t="s">
        <v>73</v>
      </c>
      <c r="I190" t="s">
        <v>36</v>
      </c>
      <c r="J190" t="s">
        <v>3354</v>
      </c>
      <c r="K190" t="s">
        <v>3366</v>
      </c>
      <c r="L190" t="s">
        <v>74</v>
      </c>
      <c r="M190" t="s">
        <v>3359</v>
      </c>
      <c r="N190" t="s">
        <v>3359</v>
      </c>
      <c r="P190" t="s">
        <v>3359</v>
      </c>
      <c r="U190" t="s">
        <v>380</v>
      </c>
      <c r="AA190" s="3" t="s">
        <v>79</v>
      </c>
      <c r="AF190" t="s">
        <v>3060</v>
      </c>
      <c r="AH190" s="2">
        <v>39674.55572916667</v>
      </c>
    </row>
    <row r="191" spans="2:35" ht="15" customHeight="1" x14ac:dyDescent="0.35">
      <c r="B191" s="5">
        <f t="shared" si="8"/>
        <v>189</v>
      </c>
      <c r="C191">
        <f t="shared" si="9"/>
        <v>12</v>
      </c>
      <c r="D191" s="16">
        <v>1935</v>
      </c>
      <c r="E191" t="s">
        <v>95</v>
      </c>
      <c r="F191" t="s">
        <v>16</v>
      </c>
      <c r="G191">
        <v>2172</v>
      </c>
      <c r="I191" t="s">
        <v>36</v>
      </c>
      <c r="J191" t="s">
        <v>3354</v>
      </c>
      <c r="K191" t="s">
        <v>3366</v>
      </c>
      <c r="M191" t="s">
        <v>3459</v>
      </c>
      <c r="N191" t="s">
        <v>3359</v>
      </c>
      <c r="O191" t="s">
        <v>3359</v>
      </c>
      <c r="P191" t="s">
        <v>3359</v>
      </c>
      <c r="Q191" t="s">
        <v>3359</v>
      </c>
      <c r="U191" t="s">
        <v>3662</v>
      </c>
      <c r="W191" t="s">
        <v>3572</v>
      </c>
      <c r="X191" t="s">
        <v>3508</v>
      </c>
      <c r="AA191" s="3" t="s">
        <v>79</v>
      </c>
      <c r="AD191" s="3" t="s">
        <v>4023</v>
      </c>
      <c r="AF191" t="s">
        <v>3451</v>
      </c>
      <c r="AH191" s="2">
        <v>45402</v>
      </c>
    </row>
    <row r="192" spans="2:35" ht="15" customHeight="1" x14ac:dyDescent="0.35">
      <c r="B192" s="5">
        <f t="shared" si="8"/>
        <v>190</v>
      </c>
      <c r="C192">
        <f t="shared" si="9"/>
        <v>23</v>
      </c>
      <c r="D192" s="16">
        <v>1935</v>
      </c>
      <c r="E192" t="s">
        <v>59</v>
      </c>
      <c r="F192" t="s">
        <v>16</v>
      </c>
      <c r="G192">
        <v>2184</v>
      </c>
      <c r="H192" t="s">
        <v>17</v>
      </c>
      <c r="J192" t="s">
        <v>3354</v>
      </c>
      <c r="K192" t="s">
        <v>3366</v>
      </c>
      <c r="L192" t="s">
        <v>80</v>
      </c>
      <c r="M192" t="s">
        <v>3359</v>
      </c>
      <c r="N192" t="s">
        <v>3359</v>
      </c>
      <c r="P192" t="s">
        <v>3359</v>
      </c>
      <c r="S192" s="148">
        <v>458</v>
      </c>
      <c r="U192" t="s">
        <v>380</v>
      </c>
      <c r="AF192" t="s">
        <v>3060</v>
      </c>
      <c r="AH192" s="2">
        <v>39944.676307870373</v>
      </c>
    </row>
    <row r="193" spans="2:35" ht="15" customHeight="1" x14ac:dyDescent="0.35">
      <c r="B193" s="5">
        <f t="shared" si="8"/>
        <v>191</v>
      </c>
      <c r="C193">
        <f t="shared" si="9"/>
        <v>3</v>
      </c>
      <c r="D193" s="16">
        <v>1935</v>
      </c>
      <c r="E193" t="s">
        <v>95</v>
      </c>
      <c r="F193" t="s">
        <v>25</v>
      </c>
      <c r="G193">
        <v>2207</v>
      </c>
      <c r="H193" t="s">
        <v>17</v>
      </c>
      <c r="J193" t="s">
        <v>3354</v>
      </c>
      <c r="L193" t="s">
        <v>165</v>
      </c>
      <c r="M193" t="s">
        <v>3359</v>
      </c>
      <c r="P193" t="s">
        <v>3359</v>
      </c>
      <c r="AB193" s="9" t="s">
        <v>166</v>
      </c>
      <c r="AC193" s="40"/>
      <c r="AD193" s="40"/>
      <c r="AF193" t="s">
        <v>3060</v>
      </c>
      <c r="AH193" s="2">
        <v>40589.697418981479</v>
      </c>
    </row>
    <row r="194" spans="2:35" ht="15" customHeight="1" x14ac:dyDescent="0.35">
      <c r="B194" s="5">
        <f t="shared" si="8"/>
        <v>192</v>
      </c>
      <c r="C194">
        <f t="shared" si="9"/>
        <v>1</v>
      </c>
      <c r="D194" s="16">
        <v>1935</v>
      </c>
      <c r="E194" t="s">
        <v>146</v>
      </c>
      <c r="F194" t="s">
        <v>25</v>
      </c>
      <c r="G194">
        <v>2210</v>
      </c>
      <c r="H194" t="s">
        <v>17</v>
      </c>
      <c r="J194" t="s">
        <v>3354</v>
      </c>
      <c r="K194" t="s">
        <v>3366</v>
      </c>
      <c r="L194" t="s">
        <v>37</v>
      </c>
      <c r="M194" t="s">
        <v>3359</v>
      </c>
      <c r="U194" t="s">
        <v>380</v>
      </c>
      <c r="V194" s="43" t="s">
        <v>3359</v>
      </c>
      <c r="AF194" t="s">
        <v>3060</v>
      </c>
      <c r="AH194" s="2">
        <v>39731.401365740741</v>
      </c>
    </row>
    <row r="195" spans="2:35" ht="15" customHeight="1" x14ac:dyDescent="0.35">
      <c r="B195" s="5">
        <f t="shared" si="8"/>
        <v>193</v>
      </c>
      <c r="C195">
        <f t="shared" si="9"/>
        <v>1</v>
      </c>
      <c r="D195" s="16">
        <v>1935</v>
      </c>
      <c r="E195" t="s">
        <v>146</v>
      </c>
      <c r="F195" t="s">
        <v>25</v>
      </c>
      <c r="G195">
        <v>2211</v>
      </c>
      <c r="H195" t="s">
        <v>17</v>
      </c>
      <c r="J195" t="s">
        <v>3354</v>
      </c>
      <c r="M195" t="s">
        <v>3359</v>
      </c>
      <c r="V195" s="43" t="s">
        <v>3359</v>
      </c>
      <c r="AF195" t="s">
        <v>3060</v>
      </c>
      <c r="AH195" s="2">
        <v>40393.981030092589</v>
      </c>
    </row>
    <row r="196" spans="2:35" ht="15" customHeight="1" x14ac:dyDescent="0.35">
      <c r="B196" s="5">
        <f t="shared" si="8"/>
        <v>194</v>
      </c>
      <c r="C196">
        <f t="shared" si="9"/>
        <v>18</v>
      </c>
      <c r="D196" s="16">
        <v>1935</v>
      </c>
      <c r="E196" t="s">
        <v>59</v>
      </c>
      <c r="F196" t="s">
        <v>25</v>
      </c>
      <c r="G196">
        <v>2212</v>
      </c>
      <c r="I196" t="s">
        <v>36</v>
      </c>
      <c r="J196" t="s">
        <v>3354</v>
      </c>
      <c r="K196" t="s">
        <v>3366</v>
      </c>
      <c r="M196" t="s">
        <v>3459</v>
      </c>
      <c r="N196" t="s">
        <v>3359</v>
      </c>
      <c r="O196" t="s">
        <v>3359</v>
      </c>
      <c r="P196" t="s">
        <v>3359</v>
      </c>
      <c r="Q196" t="s">
        <v>3579</v>
      </c>
      <c r="T196" t="s">
        <v>3424</v>
      </c>
      <c r="V196" s="43" t="s">
        <v>3359</v>
      </c>
      <c r="W196" t="s">
        <v>3572</v>
      </c>
      <c r="X196" t="s">
        <v>3508</v>
      </c>
      <c r="Y196" t="s">
        <v>3510</v>
      </c>
      <c r="AA196" s="3" t="s">
        <v>167</v>
      </c>
      <c r="AF196" t="s">
        <v>3451</v>
      </c>
      <c r="AH196" s="2">
        <v>45456</v>
      </c>
    </row>
    <row r="197" spans="2:35" ht="15" customHeight="1" x14ac:dyDescent="0.35">
      <c r="B197" s="5">
        <f t="shared" ref="B197:B260" si="12">+B196+1</f>
        <v>195</v>
      </c>
      <c r="C197">
        <f t="shared" si="9"/>
        <v>21</v>
      </c>
      <c r="D197" s="16">
        <v>1935</v>
      </c>
      <c r="E197" t="s">
        <v>95</v>
      </c>
      <c r="F197" t="s">
        <v>25</v>
      </c>
      <c r="G197">
        <v>2230</v>
      </c>
      <c r="J197" t="s">
        <v>3354</v>
      </c>
      <c r="K197" t="s">
        <v>3366</v>
      </c>
      <c r="M197" t="s">
        <v>3459</v>
      </c>
      <c r="V197" s="43" t="s">
        <v>3359</v>
      </c>
      <c r="X197" t="s">
        <v>3508</v>
      </c>
      <c r="Z197" t="s">
        <v>3359</v>
      </c>
      <c r="AA197" s="3" t="s">
        <v>82</v>
      </c>
      <c r="AD197" s="3" t="s">
        <v>3792</v>
      </c>
      <c r="AF197" t="s">
        <v>3451</v>
      </c>
      <c r="AH197" s="2">
        <v>45215</v>
      </c>
    </row>
    <row r="198" spans="2:35" ht="15" customHeight="1" x14ac:dyDescent="0.35">
      <c r="B198" s="5">
        <f t="shared" si="12"/>
        <v>196</v>
      </c>
      <c r="C198">
        <f t="shared" si="9"/>
        <v>32</v>
      </c>
      <c r="D198" s="16">
        <v>1935</v>
      </c>
      <c r="E198" t="s">
        <v>59</v>
      </c>
      <c r="F198" t="s">
        <v>25</v>
      </c>
      <c r="G198">
        <v>2251</v>
      </c>
      <c r="I198" t="s">
        <v>26</v>
      </c>
      <c r="J198" t="s">
        <v>3354</v>
      </c>
      <c r="AF198" t="s">
        <v>3451</v>
      </c>
      <c r="AH198" s="2">
        <v>45490</v>
      </c>
    </row>
    <row r="199" spans="2:35" ht="15" customHeight="1" x14ac:dyDescent="0.35">
      <c r="B199" s="5">
        <f t="shared" si="12"/>
        <v>197</v>
      </c>
      <c r="C199">
        <f t="shared" si="9"/>
        <v>9</v>
      </c>
      <c r="D199" s="16">
        <v>1935</v>
      </c>
      <c r="E199" t="s">
        <v>59</v>
      </c>
      <c r="F199" t="s">
        <v>16</v>
      </c>
      <c r="G199">
        <v>2283</v>
      </c>
      <c r="H199" t="s">
        <v>17</v>
      </c>
      <c r="I199" t="s">
        <v>36</v>
      </c>
      <c r="J199" t="s">
        <v>380</v>
      </c>
      <c r="K199" t="s">
        <v>3366</v>
      </c>
      <c r="L199" t="s">
        <v>74</v>
      </c>
      <c r="M199" t="s">
        <v>3359</v>
      </c>
      <c r="U199" t="s">
        <v>380</v>
      </c>
      <c r="AD199" s="3" t="s">
        <v>169</v>
      </c>
      <c r="AF199" t="s">
        <v>3060</v>
      </c>
      <c r="AH199" s="2">
        <v>39658.79650462963</v>
      </c>
    </row>
    <row r="200" spans="2:35" ht="15" customHeight="1" x14ac:dyDescent="0.35">
      <c r="B200" s="5">
        <f t="shared" si="12"/>
        <v>198</v>
      </c>
      <c r="C200">
        <f t="shared" si="9"/>
        <v>3</v>
      </c>
      <c r="D200" s="16">
        <v>1935</v>
      </c>
      <c r="E200" s="14" t="s">
        <v>146</v>
      </c>
      <c r="F200" t="s">
        <v>25</v>
      </c>
      <c r="G200">
        <v>2292</v>
      </c>
      <c r="AF200" t="s">
        <v>3137</v>
      </c>
      <c r="AH200" s="2">
        <v>45078</v>
      </c>
    </row>
    <row r="201" spans="2:35" ht="15" customHeight="1" x14ac:dyDescent="0.35">
      <c r="B201" s="5">
        <f t="shared" si="12"/>
        <v>199</v>
      </c>
      <c r="C201">
        <f t="shared" ref="C201:C267" si="13">+G202-G201</f>
        <v>2</v>
      </c>
      <c r="D201" s="16">
        <v>1935</v>
      </c>
      <c r="E201" t="s">
        <v>146</v>
      </c>
      <c r="F201" t="s">
        <v>25</v>
      </c>
      <c r="G201">
        <v>2295</v>
      </c>
      <c r="H201" t="s">
        <v>17</v>
      </c>
      <c r="I201" t="s">
        <v>3351</v>
      </c>
      <c r="J201" t="s">
        <v>3354</v>
      </c>
      <c r="K201" t="s">
        <v>3366</v>
      </c>
      <c r="L201" t="s">
        <v>170</v>
      </c>
      <c r="M201" t="s">
        <v>3359</v>
      </c>
      <c r="N201" t="s">
        <v>3359</v>
      </c>
      <c r="R201" t="s">
        <v>3359</v>
      </c>
      <c r="U201" t="s">
        <v>380</v>
      </c>
      <c r="V201" s="43" t="s">
        <v>3359</v>
      </c>
      <c r="AF201" t="s">
        <v>3060</v>
      </c>
      <c r="AH201" s="2">
        <v>40065.664907407408</v>
      </c>
    </row>
    <row r="202" spans="2:35" ht="15" customHeight="1" x14ac:dyDescent="0.35">
      <c r="B202" s="5">
        <f t="shared" si="12"/>
        <v>200</v>
      </c>
      <c r="C202">
        <f t="shared" si="13"/>
        <v>7</v>
      </c>
      <c r="D202" s="16">
        <v>1935</v>
      </c>
      <c r="E202" t="s">
        <v>146</v>
      </c>
      <c r="F202" t="s">
        <v>25</v>
      </c>
      <c r="G202">
        <v>2297</v>
      </c>
      <c r="L202" t="s">
        <v>50</v>
      </c>
      <c r="AF202" t="s">
        <v>3060</v>
      </c>
    </row>
    <row r="203" spans="2:35" ht="15" customHeight="1" x14ac:dyDescent="0.35">
      <c r="B203" s="5">
        <f t="shared" si="12"/>
        <v>201</v>
      </c>
      <c r="C203">
        <f t="shared" si="13"/>
        <v>10</v>
      </c>
      <c r="D203" s="16">
        <v>1935</v>
      </c>
      <c r="E203" t="s">
        <v>146</v>
      </c>
      <c r="F203" t="s">
        <v>25</v>
      </c>
      <c r="G203">
        <v>2304</v>
      </c>
      <c r="J203" t="s">
        <v>3354</v>
      </c>
      <c r="K203" t="s">
        <v>3366</v>
      </c>
      <c r="M203" t="s">
        <v>3459</v>
      </c>
      <c r="N203" t="s">
        <v>3359</v>
      </c>
      <c r="T203" t="s">
        <v>3424</v>
      </c>
      <c r="U203" t="s">
        <v>3662</v>
      </c>
      <c r="V203" s="43" t="s">
        <v>3359</v>
      </c>
      <c r="W203" t="s">
        <v>3572</v>
      </c>
      <c r="X203" t="s">
        <v>3508</v>
      </c>
      <c r="AA203" s="3" t="s">
        <v>167</v>
      </c>
      <c r="AF203" t="s">
        <v>3451</v>
      </c>
      <c r="AH203" s="2">
        <v>45402</v>
      </c>
    </row>
    <row r="204" spans="2:35" ht="15" customHeight="1" x14ac:dyDescent="0.35">
      <c r="B204" s="5">
        <f t="shared" si="12"/>
        <v>202</v>
      </c>
      <c r="C204">
        <f t="shared" si="13"/>
        <v>17</v>
      </c>
      <c r="D204" s="16">
        <v>1935</v>
      </c>
      <c r="E204" t="s">
        <v>59</v>
      </c>
      <c r="F204" t="s">
        <v>16</v>
      </c>
      <c r="G204">
        <v>2314</v>
      </c>
      <c r="H204" t="s">
        <v>17</v>
      </c>
      <c r="I204" t="s">
        <v>36</v>
      </c>
      <c r="J204" t="s">
        <v>3354</v>
      </c>
      <c r="K204" t="s">
        <v>3366</v>
      </c>
      <c r="L204" t="s">
        <v>172</v>
      </c>
      <c r="M204" t="s">
        <v>3359</v>
      </c>
      <c r="AD204" s="3" t="s">
        <v>173</v>
      </c>
      <c r="AF204" t="s">
        <v>3060</v>
      </c>
      <c r="AH204" s="2">
        <v>39662.622870370367</v>
      </c>
    </row>
    <row r="205" spans="2:35" ht="15" customHeight="1" thickBot="1" x14ac:dyDescent="0.4">
      <c r="B205" s="5">
        <f t="shared" si="12"/>
        <v>203</v>
      </c>
      <c r="C205">
        <f t="shared" ref="C205:C208" si="14">+G206-G205</f>
        <v>1</v>
      </c>
      <c r="D205" s="16">
        <v>1935</v>
      </c>
      <c r="E205" t="s">
        <v>59</v>
      </c>
      <c r="F205" t="s">
        <v>16</v>
      </c>
      <c r="G205">
        <v>2331</v>
      </c>
      <c r="H205" t="s">
        <v>17</v>
      </c>
      <c r="J205" t="s">
        <v>3354</v>
      </c>
      <c r="K205" t="s">
        <v>3366</v>
      </c>
      <c r="L205" t="s">
        <v>174</v>
      </c>
      <c r="M205" t="s">
        <v>3359</v>
      </c>
      <c r="AF205" t="s">
        <v>3060</v>
      </c>
      <c r="AH205" s="2">
        <v>39805.977766203701</v>
      </c>
    </row>
    <row r="206" spans="2:35" ht="15" customHeight="1" thickBot="1" x14ac:dyDescent="0.4">
      <c r="B206" s="5">
        <f t="shared" si="12"/>
        <v>204</v>
      </c>
      <c r="C206">
        <f t="shared" si="14"/>
        <v>10</v>
      </c>
      <c r="D206" s="16">
        <v>1935</v>
      </c>
      <c r="E206" s="159" t="s">
        <v>59</v>
      </c>
      <c r="F206" s="159" t="s">
        <v>16</v>
      </c>
      <c r="G206" s="160">
        <v>2332</v>
      </c>
      <c r="H206" s="159"/>
      <c r="I206" s="159"/>
      <c r="J206" s="159" t="s">
        <v>3354</v>
      </c>
      <c r="K206" s="159" t="s">
        <v>3366</v>
      </c>
      <c r="L206" s="159"/>
      <c r="M206" s="159" t="s">
        <v>3359</v>
      </c>
      <c r="N206" s="159"/>
      <c r="O206" s="159"/>
      <c r="P206" s="159"/>
      <c r="Q206" s="159"/>
      <c r="R206" s="159"/>
      <c r="S206" s="159"/>
      <c r="T206" s="159" t="s">
        <v>3424</v>
      </c>
      <c r="U206" s="159" t="s">
        <v>3687</v>
      </c>
      <c r="V206" s="231"/>
      <c r="X206" s="159" t="s">
        <v>3508</v>
      </c>
      <c r="Y206" s="159"/>
      <c r="Z206" s="159"/>
      <c r="AA206" s="159"/>
      <c r="AC206" s="167" t="s">
        <v>6718</v>
      </c>
      <c r="AD206" s="232" t="s">
        <v>6835</v>
      </c>
      <c r="AE206" s="159"/>
      <c r="AF206" t="s">
        <v>3451</v>
      </c>
      <c r="AG206" s="159"/>
      <c r="AH206" s="176">
        <v>46207</v>
      </c>
      <c r="AI206" s="76" t="s">
        <v>6719</v>
      </c>
    </row>
    <row r="207" spans="2:35" ht="15" customHeight="1" x14ac:dyDescent="0.35">
      <c r="B207" s="5">
        <f t="shared" si="12"/>
        <v>205</v>
      </c>
      <c r="C207">
        <f t="shared" si="14"/>
        <v>1</v>
      </c>
      <c r="D207" s="16">
        <v>1935</v>
      </c>
      <c r="E207" t="s">
        <v>59</v>
      </c>
      <c r="F207" t="s">
        <v>16</v>
      </c>
      <c r="G207">
        <v>2342</v>
      </c>
      <c r="L207" t="s">
        <v>28</v>
      </c>
      <c r="AF207" t="s">
        <v>3060</v>
      </c>
    </row>
    <row r="208" spans="2:35" ht="15" customHeight="1" x14ac:dyDescent="0.35">
      <c r="B208" s="5">
        <f t="shared" si="12"/>
        <v>206</v>
      </c>
      <c r="C208">
        <f t="shared" si="14"/>
        <v>24</v>
      </c>
      <c r="D208" s="16">
        <v>1935</v>
      </c>
      <c r="E208" s="115" t="s">
        <v>59</v>
      </c>
      <c r="F208" s="115" t="s">
        <v>16</v>
      </c>
      <c r="G208" s="70">
        <v>2343</v>
      </c>
      <c r="I208" t="s">
        <v>3351</v>
      </c>
      <c r="J208" t="s">
        <v>3354</v>
      </c>
      <c r="K208" t="s">
        <v>3366</v>
      </c>
      <c r="M208" t="s">
        <v>3459</v>
      </c>
      <c r="T208" t="s">
        <v>3424</v>
      </c>
      <c r="U208" t="s">
        <v>3687</v>
      </c>
      <c r="X208" t="s">
        <v>3449</v>
      </c>
      <c r="AA208" t="s">
        <v>59</v>
      </c>
      <c r="AC208"/>
      <c r="AD208"/>
      <c r="AF208" t="s">
        <v>3451</v>
      </c>
      <c r="AH208" s="2">
        <v>45966</v>
      </c>
      <c r="AI208" s="36" t="s">
        <v>5719</v>
      </c>
    </row>
    <row r="209" spans="2:35" ht="15" customHeight="1" x14ac:dyDescent="0.35">
      <c r="B209" s="5">
        <f t="shared" si="12"/>
        <v>207</v>
      </c>
      <c r="C209">
        <f t="shared" si="13"/>
        <v>19</v>
      </c>
      <c r="D209" s="16">
        <v>1935</v>
      </c>
      <c r="E209" t="s">
        <v>146</v>
      </c>
      <c r="F209" t="s">
        <v>25</v>
      </c>
      <c r="G209">
        <v>2367</v>
      </c>
      <c r="I209" t="s">
        <v>3351</v>
      </c>
      <c r="J209" t="s">
        <v>3866</v>
      </c>
      <c r="K209" t="s">
        <v>3366</v>
      </c>
      <c r="M209" t="s">
        <v>3459</v>
      </c>
      <c r="S209" s="148">
        <v>460</v>
      </c>
      <c r="T209" t="s">
        <v>167</v>
      </c>
      <c r="U209" t="s">
        <v>380</v>
      </c>
      <c r="V209" s="43" t="s">
        <v>3359</v>
      </c>
      <c r="W209" t="s">
        <v>3572</v>
      </c>
      <c r="X209" t="s">
        <v>3508</v>
      </c>
      <c r="AA209" s="3" t="s">
        <v>167</v>
      </c>
      <c r="AF209" t="s">
        <v>3451</v>
      </c>
      <c r="AH209" s="2">
        <v>45288</v>
      </c>
    </row>
    <row r="210" spans="2:35" ht="15" customHeight="1" x14ac:dyDescent="0.35">
      <c r="B210" s="5">
        <f t="shared" si="12"/>
        <v>208</v>
      </c>
      <c r="C210">
        <f t="shared" si="13"/>
        <v>71</v>
      </c>
      <c r="D210" s="16">
        <v>1935</v>
      </c>
      <c r="E210" t="s">
        <v>59</v>
      </c>
      <c r="F210" t="s">
        <v>25</v>
      </c>
      <c r="G210">
        <v>2386</v>
      </c>
      <c r="H210" t="s">
        <v>17</v>
      </c>
      <c r="I210" t="s">
        <v>36</v>
      </c>
      <c r="J210" t="s">
        <v>3354</v>
      </c>
      <c r="K210" t="s">
        <v>3366</v>
      </c>
      <c r="L210" t="s">
        <v>28</v>
      </c>
      <c r="M210" t="s">
        <v>3359</v>
      </c>
      <c r="Y210" t="s">
        <v>3359</v>
      </c>
      <c r="AF210" t="s">
        <v>3060</v>
      </c>
      <c r="AH210" s="2">
        <v>40259.365914351853</v>
      </c>
    </row>
    <row r="211" spans="2:35" ht="15" customHeight="1" x14ac:dyDescent="0.35">
      <c r="B211" s="5">
        <f t="shared" si="12"/>
        <v>209</v>
      </c>
      <c r="C211">
        <f t="shared" si="13"/>
        <v>17</v>
      </c>
      <c r="D211" s="16">
        <v>1935</v>
      </c>
      <c r="E211" t="s">
        <v>146</v>
      </c>
      <c r="F211" t="s">
        <v>25</v>
      </c>
      <c r="G211">
        <v>2457</v>
      </c>
      <c r="H211" t="s">
        <v>17</v>
      </c>
      <c r="I211" t="s">
        <v>3351</v>
      </c>
      <c r="J211" t="s">
        <v>3354</v>
      </c>
      <c r="K211" t="s">
        <v>3366</v>
      </c>
      <c r="L211" t="s">
        <v>175</v>
      </c>
      <c r="M211" t="s">
        <v>3359</v>
      </c>
      <c r="Z211" t="s">
        <v>3359</v>
      </c>
      <c r="AD211" s="3" t="s">
        <v>176</v>
      </c>
      <c r="AF211" t="s">
        <v>3060</v>
      </c>
      <c r="AH211" s="2">
        <v>40602.7578125</v>
      </c>
    </row>
    <row r="212" spans="2:35" ht="15" customHeight="1" x14ac:dyDescent="0.35">
      <c r="B212" s="5">
        <f t="shared" si="12"/>
        <v>210</v>
      </c>
      <c r="C212">
        <f t="shared" si="13"/>
        <v>36</v>
      </c>
      <c r="D212" s="16">
        <v>1935</v>
      </c>
      <c r="E212" t="s">
        <v>146</v>
      </c>
      <c r="F212" t="s">
        <v>25</v>
      </c>
      <c r="G212">
        <v>2474</v>
      </c>
      <c r="H212" t="s">
        <v>17</v>
      </c>
      <c r="I212" t="s">
        <v>3351</v>
      </c>
      <c r="J212" t="s">
        <v>380</v>
      </c>
      <c r="K212" t="s">
        <v>3366</v>
      </c>
      <c r="L212" t="s">
        <v>50</v>
      </c>
      <c r="M212" t="s">
        <v>3359</v>
      </c>
      <c r="U212" t="s">
        <v>380</v>
      </c>
      <c r="V212" s="43" t="s">
        <v>3359</v>
      </c>
      <c r="AD212" s="3" t="s">
        <v>177</v>
      </c>
      <c r="AF212" t="s">
        <v>3060</v>
      </c>
      <c r="AH212" s="2">
        <v>39924.382638888892</v>
      </c>
    </row>
    <row r="213" spans="2:35" ht="15" customHeight="1" x14ac:dyDescent="0.35">
      <c r="B213" s="5">
        <f t="shared" si="12"/>
        <v>211</v>
      </c>
      <c r="C213">
        <f t="shared" si="13"/>
        <v>1</v>
      </c>
      <c r="D213" s="16">
        <v>1935</v>
      </c>
      <c r="E213" s="14" t="s">
        <v>95</v>
      </c>
      <c r="F213" t="s">
        <v>16</v>
      </c>
      <c r="G213">
        <v>2510</v>
      </c>
      <c r="AF213" t="s">
        <v>3137</v>
      </c>
    </row>
    <row r="214" spans="2:35" ht="15" customHeight="1" x14ac:dyDescent="0.35">
      <c r="B214" s="5">
        <f t="shared" si="12"/>
        <v>212</v>
      </c>
      <c r="C214">
        <f t="shared" si="13"/>
        <v>5</v>
      </c>
      <c r="D214" s="16">
        <v>1935</v>
      </c>
      <c r="E214" t="s">
        <v>95</v>
      </c>
      <c r="F214" t="s">
        <v>16</v>
      </c>
      <c r="G214">
        <v>2511</v>
      </c>
      <c r="H214" t="s">
        <v>17</v>
      </c>
      <c r="I214" t="s">
        <v>3351</v>
      </c>
      <c r="M214" t="s">
        <v>3359</v>
      </c>
      <c r="AF214" t="s">
        <v>3060</v>
      </c>
      <c r="AH214" s="2">
        <v>40704.283252314817</v>
      </c>
    </row>
    <row r="215" spans="2:35" ht="15" customHeight="1" x14ac:dyDescent="0.35">
      <c r="B215" s="5">
        <f t="shared" si="12"/>
        <v>213</v>
      </c>
      <c r="C215">
        <f t="shared" si="13"/>
        <v>15</v>
      </c>
      <c r="D215" s="16">
        <v>1935</v>
      </c>
      <c r="E215" t="s">
        <v>59</v>
      </c>
      <c r="F215" t="s">
        <v>16</v>
      </c>
      <c r="G215">
        <v>2516</v>
      </c>
      <c r="H215" t="s">
        <v>17</v>
      </c>
      <c r="I215" t="s">
        <v>125</v>
      </c>
      <c r="J215" t="s">
        <v>3354</v>
      </c>
      <c r="K215" t="s">
        <v>3366</v>
      </c>
      <c r="L215" t="s">
        <v>35</v>
      </c>
      <c r="M215" t="s">
        <v>3359</v>
      </c>
      <c r="S215" s="148">
        <v>457</v>
      </c>
      <c r="AD215" s="3" t="s">
        <v>178</v>
      </c>
      <c r="AF215" t="s">
        <v>3060</v>
      </c>
      <c r="AH215" s="2">
        <v>39791.349942129629</v>
      </c>
    </row>
    <row r="216" spans="2:35" ht="15" customHeight="1" x14ac:dyDescent="0.35">
      <c r="B216" s="5">
        <f t="shared" si="12"/>
        <v>214</v>
      </c>
      <c r="C216">
        <f t="shared" si="13"/>
        <v>7</v>
      </c>
      <c r="D216" s="16">
        <v>1935</v>
      </c>
      <c r="E216" t="s">
        <v>146</v>
      </c>
      <c r="F216" t="s">
        <v>25</v>
      </c>
      <c r="G216">
        <v>2531</v>
      </c>
      <c r="L216" t="s">
        <v>28</v>
      </c>
      <c r="AF216" t="s">
        <v>3060</v>
      </c>
    </row>
    <row r="217" spans="2:35" ht="15" customHeight="1" x14ac:dyDescent="0.35">
      <c r="B217" s="5">
        <f t="shared" si="12"/>
        <v>215</v>
      </c>
      <c r="C217">
        <f t="shared" si="13"/>
        <v>3</v>
      </c>
      <c r="D217" s="16">
        <v>1935</v>
      </c>
      <c r="E217" t="s">
        <v>146</v>
      </c>
      <c r="F217" t="s">
        <v>25</v>
      </c>
      <c r="G217">
        <v>2538</v>
      </c>
      <c r="H217" t="s">
        <v>17</v>
      </c>
      <c r="J217" t="s">
        <v>3354</v>
      </c>
      <c r="M217" t="s">
        <v>3359</v>
      </c>
      <c r="U217" t="s">
        <v>380</v>
      </c>
      <c r="V217" s="43" t="s">
        <v>3359</v>
      </c>
      <c r="AF217" t="s">
        <v>3133</v>
      </c>
      <c r="AH217" s="2">
        <v>45092</v>
      </c>
    </row>
    <row r="218" spans="2:35" ht="15" customHeight="1" x14ac:dyDescent="0.35">
      <c r="B218" s="5">
        <f t="shared" si="12"/>
        <v>216</v>
      </c>
      <c r="C218">
        <f t="shared" si="13"/>
        <v>25</v>
      </c>
      <c r="D218" s="16">
        <v>1935</v>
      </c>
      <c r="E218" t="s">
        <v>146</v>
      </c>
      <c r="F218" t="s">
        <v>25</v>
      </c>
      <c r="G218">
        <v>2541</v>
      </c>
      <c r="H218" t="s">
        <v>17</v>
      </c>
      <c r="I218" t="s">
        <v>3351</v>
      </c>
      <c r="J218" t="s">
        <v>3354</v>
      </c>
      <c r="K218" t="s">
        <v>3366</v>
      </c>
      <c r="L218" t="s">
        <v>179</v>
      </c>
      <c r="M218" t="s">
        <v>3359</v>
      </c>
      <c r="R218" t="s">
        <v>3359</v>
      </c>
      <c r="AF218" t="s">
        <v>3060</v>
      </c>
      <c r="AH218" s="2">
        <v>40795.788912037038</v>
      </c>
    </row>
    <row r="219" spans="2:35" ht="15" customHeight="1" x14ac:dyDescent="0.35">
      <c r="B219" s="5">
        <f t="shared" si="12"/>
        <v>217</v>
      </c>
      <c r="C219">
        <f t="shared" si="13"/>
        <v>8</v>
      </c>
      <c r="D219" s="16">
        <v>1935</v>
      </c>
      <c r="E219" t="s">
        <v>59</v>
      </c>
      <c r="F219" t="s">
        <v>25</v>
      </c>
      <c r="G219">
        <v>2566</v>
      </c>
      <c r="H219" t="s">
        <v>17</v>
      </c>
      <c r="I219" t="s">
        <v>3351</v>
      </c>
      <c r="J219" t="s">
        <v>3354</v>
      </c>
      <c r="K219" t="s">
        <v>3366</v>
      </c>
      <c r="L219" t="s">
        <v>62</v>
      </c>
      <c r="M219" t="s">
        <v>3459</v>
      </c>
      <c r="T219" t="s">
        <v>3424</v>
      </c>
      <c r="W219" t="s">
        <v>3572</v>
      </c>
      <c r="X219" t="s">
        <v>3508</v>
      </c>
      <c r="Y219" t="s">
        <v>3359</v>
      </c>
      <c r="AA219" s="3" t="s">
        <v>5990</v>
      </c>
      <c r="AD219" s="3" t="s">
        <v>3431</v>
      </c>
      <c r="AF219" t="s">
        <v>3451</v>
      </c>
      <c r="AH219" s="2">
        <v>45966</v>
      </c>
      <c r="AI219" s="36" t="s">
        <v>5720</v>
      </c>
    </row>
    <row r="220" spans="2:35" ht="15" customHeight="1" x14ac:dyDescent="0.35">
      <c r="B220" s="5">
        <f t="shared" si="12"/>
        <v>218</v>
      </c>
      <c r="C220">
        <f t="shared" si="13"/>
        <v>19</v>
      </c>
      <c r="D220" s="16">
        <v>1935</v>
      </c>
      <c r="E220" t="s">
        <v>59</v>
      </c>
      <c r="F220" t="s">
        <v>25</v>
      </c>
      <c r="G220">
        <v>2574</v>
      </c>
      <c r="H220" t="s">
        <v>73</v>
      </c>
      <c r="J220" t="s">
        <v>3354</v>
      </c>
      <c r="K220" t="s">
        <v>3366</v>
      </c>
      <c r="M220" t="s">
        <v>3359</v>
      </c>
      <c r="V220" s="43" t="s">
        <v>3359</v>
      </c>
      <c r="Y220" t="s">
        <v>3359</v>
      </c>
      <c r="AF220" t="s">
        <v>3133</v>
      </c>
      <c r="AH220" s="2">
        <v>45092</v>
      </c>
    </row>
    <row r="221" spans="2:35" ht="15" customHeight="1" x14ac:dyDescent="0.35">
      <c r="B221" s="5">
        <f t="shared" si="12"/>
        <v>219</v>
      </c>
      <c r="C221">
        <f t="shared" si="13"/>
        <v>1</v>
      </c>
      <c r="D221" s="16">
        <v>1935</v>
      </c>
      <c r="E221" t="s">
        <v>59</v>
      </c>
      <c r="F221" t="s">
        <v>25</v>
      </c>
      <c r="G221">
        <v>2593</v>
      </c>
      <c r="H221" t="s">
        <v>73</v>
      </c>
      <c r="I221" t="s">
        <v>3351</v>
      </c>
      <c r="J221" t="s">
        <v>3354</v>
      </c>
      <c r="K221" t="s">
        <v>3366</v>
      </c>
      <c r="L221" t="s">
        <v>143</v>
      </c>
      <c r="M221" t="s">
        <v>3359</v>
      </c>
      <c r="AA221" s="3" t="s">
        <v>79</v>
      </c>
      <c r="AF221" t="s">
        <v>3060</v>
      </c>
      <c r="AH221" s="2">
        <v>40427.502743055556</v>
      </c>
    </row>
    <row r="222" spans="2:35" ht="15" customHeight="1" x14ac:dyDescent="0.35">
      <c r="B222" s="5">
        <f t="shared" si="12"/>
        <v>220</v>
      </c>
      <c r="C222">
        <f t="shared" si="13"/>
        <v>4</v>
      </c>
      <c r="D222" s="16">
        <v>1935</v>
      </c>
      <c r="E222" t="s">
        <v>59</v>
      </c>
      <c r="F222" t="s">
        <v>25</v>
      </c>
      <c r="G222">
        <v>2594</v>
      </c>
      <c r="H222" t="s">
        <v>17</v>
      </c>
      <c r="I222" t="s">
        <v>26</v>
      </c>
      <c r="J222" t="s">
        <v>3354</v>
      </c>
      <c r="K222" t="s">
        <v>3366</v>
      </c>
      <c r="L222" t="s">
        <v>182</v>
      </c>
      <c r="M222" t="s">
        <v>3359</v>
      </c>
      <c r="V222" s="43" t="s">
        <v>3359</v>
      </c>
      <c r="Y222" t="s">
        <v>3359</v>
      </c>
      <c r="AA222" s="3" t="s">
        <v>79</v>
      </c>
      <c r="AF222" t="s">
        <v>3060</v>
      </c>
      <c r="AH222" s="2">
        <v>40173.8203587963</v>
      </c>
    </row>
    <row r="223" spans="2:35" ht="15" customHeight="1" x14ac:dyDescent="0.35">
      <c r="B223" s="5">
        <f t="shared" si="12"/>
        <v>221</v>
      </c>
      <c r="C223">
        <f t="shared" si="13"/>
        <v>8</v>
      </c>
      <c r="D223" s="16">
        <v>1935</v>
      </c>
      <c r="E223" t="s">
        <v>146</v>
      </c>
      <c r="F223" t="s">
        <v>25</v>
      </c>
      <c r="G223">
        <v>2598</v>
      </c>
      <c r="J223" t="s">
        <v>3354</v>
      </c>
      <c r="K223" t="s">
        <v>3366</v>
      </c>
      <c r="M223" t="s">
        <v>3459</v>
      </c>
      <c r="N223" t="s">
        <v>3359</v>
      </c>
      <c r="P223" t="s">
        <v>3359</v>
      </c>
      <c r="T223" t="s">
        <v>3424</v>
      </c>
      <c r="U223" t="s">
        <v>3662</v>
      </c>
      <c r="V223" s="43" t="s">
        <v>3359</v>
      </c>
      <c r="W223" t="s">
        <v>3572</v>
      </c>
      <c r="X223" t="s">
        <v>3508</v>
      </c>
      <c r="AA223" s="3" t="s">
        <v>3779</v>
      </c>
      <c r="AF223" t="s">
        <v>3451</v>
      </c>
      <c r="AH223" s="2">
        <v>45409</v>
      </c>
    </row>
    <row r="224" spans="2:35" ht="15" customHeight="1" x14ac:dyDescent="0.35">
      <c r="B224" s="5">
        <f t="shared" si="12"/>
        <v>222</v>
      </c>
      <c r="C224">
        <f t="shared" si="13"/>
        <v>1</v>
      </c>
      <c r="D224" s="16">
        <v>1935</v>
      </c>
      <c r="E224" t="s">
        <v>146</v>
      </c>
      <c r="F224" t="s">
        <v>25</v>
      </c>
      <c r="G224">
        <v>2606</v>
      </c>
      <c r="H224" t="s">
        <v>17</v>
      </c>
      <c r="I224" t="s">
        <v>3351</v>
      </c>
      <c r="K224" t="s">
        <v>3366</v>
      </c>
      <c r="L224" t="s">
        <v>135</v>
      </c>
      <c r="M224" t="s">
        <v>3359</v>
      </c>
      <c r="AF224" t="s">
        <v>3060</v>
      </c>
      <c r="AH224" s="2">
        <v>40779.717789351853</v>
      </c>
    </row>
    <row r="225" spans="1:35" ht="15" customHeight="1" x14ac:dyDescent="0.35">
      <c r="B225" s="5">
        <f t="shared" si="12"/>
        <v>223</v>
      </c>
      <c r="C225">
        <f t="shared" si="13"/>
        <v>4</v>
      </c>
      <c r="D225" s="16">
        <v>1935</v>
      </c>
      <c r="E225" t="s">
        <v>59</v>
      </c>
      <c r="F225" t="s">
        <v>25</v>
      </c>
      <c r="G225">
        <v>2607</v>
      </c>
      <c r="H225" t="s">
        <v>17</v>
      </c>
      <c r="I225" t="s">
        <v>3351</v>
      </c>
      <c r="J225" t="s">
        <v>380</v>
      </c>
      <c r="K225" t="s">
        <v>3366</v>
      </c>
      <c r="L225" t="s">
        <v>184</v>
      </c>
      <c r="M225" t="s">
        <v>3359</v>
      </c>
      <c r="S225" s="148">
        <v>459</v>
      </c>
      <c r="V225" s="43" t="s">
        <v>3359</v>
      </c>
      <c r="Y225" t="s">
        <v>3359</v>
      </c>
      <c r="AF225" t="s">
        <v>3060</v>
      </c>
      <c r="AH225" s="2">
        <v>41092.507361111115</v>
      </c>
    </row>
    <row r="226" spans="1:35" ht="15" customHeight="1" x14ac:dyDescent="0.35">
      <c r="B226" s="5">
        <f t="shared" si="12"/>
        <v>224</v>
      </c>
      <c r="C226">
        <f t="shared" si="13"/>
        <v>8</v>
      </c>
      <c r="D226" s="16">
        <v>1935</v>
      </c>
      <c r="E226" t="s">
        <v>146</v>
      </c>
      <c r="F226" t="s">
        <v>25</v>
      </c>
      <c r="G226">
        <v>2611</v>
      </c>
      <c r="J226" t="s">
        <v>3354</v>
      </c>
      <c r="K226" t="s">
        <v>3366</v>
      </c>
      <c r="M226" t="s">
        <v>3459</v>
      </c>
      <c r="T226" t="s">
        <v>3424</v>
      </c>
      <c r="U226" t="s">
        <v>3662</v>
      </c>
      <c r="V226" s="43" t="s">
        <v>3359</v>
      </c>
      <c r="W226" t="s">
        <v>3572</v>
      </c>
      <c r="X226" t="s">
        <v>3508</v>
      </c>
      <c r="AF226" t="s">
        <v>3451</v>
      </c>
      <c r="AH226" s="2">
        <v>45817</v>
      </c>
    </row>
    <row r="227" spans="1:35" ht="15" customHeight="1" x14ac:dyDescent="0.35">
      <c r="B227" s="5">
        <f t="shared" si="12"/>
        <v>225</v>
      </c>
      <c r="C227">
        <f t="shared" si="13"/>
        <v>1</v>
      </c>
      <c r="D227" s="16">
        <v>1935</v>
      </c>
      <c r="E227" t="s">
        <v>92</v>
      </c>
      <c r="F227" t="s">
        <v>25</v>
      </c>
      <c r="G227">
        <v>2619</v>
      </c>
      <c r="I227" t="s">
        <v>134</v>
      </c>
      <c r="L227" t="s">
        <v>50</v>
      </c>
      <c r="AA227" s="3" t="s">
        <v>79</v>
      </c>
      <c r="AF227" t="s">
        <v>3060</v>
      </c>
    </row>
    <row r="228" spans="1:35" ht="15" customHeight="1" thickBot="1" x14ac:dyDescent="0.4">
      <c r="B228" s="5">
        <f t="shared" si="12"/>
        <v>226</v>
      </c>
      <c r="C228">
        <f t="shared" si="13"/>
        <v>3</v>
      </c>
      <c r="D228" s="16">
        <v>1935</v>
      </c>
      <c r="E228" t="s">
        <v>146</v>
      </c>
      <c r="F228" t="s">
        <v>25</v>
      </c>
      <c r="G228">
        <v>2620</v>
      </c>
      <c r="J228" t="s">
        <v>3354</v>
      </c>
      <c r="K228" t="s">
        <v>3366</v>
      </c>
      <c r="M228" t="s">
        <v>3459</v>
      </c>
      <c r="S228" s="148">
        <v>460</v>
      </c>
      <c r="V228" s="43" t="s">
        <v>3359</v>
      </c>
      <c r="W228" t="s">
        <v>3572</v>
      </c>
      <c r="X228" t="s">
        <v>3508</v>
      </c>
      <c r="AA228" s="3" t="s">
        <v>3416</v>
      </c>
      <c r="AF228" t="s">
        <v>3133</v>
      </c>
      <c r="AH228" s="2">
        <v>45092</v>
      </c>
    </row>
    <row r="229" spans="1:35" ht="15" thickBot="1" x14ac:dyDescent="0.4">
      <c r="B229" s="5">
        <f t="shared" si="12"/>
        <v>227</v>
      </c>
      <c r="C229">
        <f t="shared" si="13"/>
        <v>3</v>
      </c>
      <c r="D229" s="16">
        <v>1935</v>
      </c>
      <c r="E229" s="159" t="s">
        <v>146</v>
      </c>
      <c r="F229" s="159" t="s">
        <v>25</v>
      </c>
      <c r="G229" s="160">
        <v>2623</v>
      </c>
      <c r="H229" s="159"/>
      <c r="I229" s="159"/>
      <c r="J229" s="159" t="s">
        <v>3354</v>
      </c>
      <c r="K229" s="159" t="s">
        <v>3366</v>
      </c>
      <c r="L229" s="159"/>
      <c r="M229" s="159" t="s">
        <v>3459</v>
      </c>
      <c r="N229" s="159"/>
      <c r="O229" s="159"/>
      <c r="P229" s="159"/>
      <c r="Q229" s="159"/>
      <c r="R229" s="159"/>
      <c r="S229" s="159"/>
      <c r="T229" s="159" t="s">
        <v>3424</v>
      </c>
      <c r="U229" s="159" t="s">
        <v>3687</v>
      </c>
      <c r="V229" s="161" t="s">
        <v>3359</v>
      </c>
      <c r="W229" s="159" t="s">
        <v>3572</v>
      </c>
      <c r="X229" s="159" t="s">
        <v>3508</v>
      </c>
      <c r="Y229" s="159"/>
      <c r="Z229" s="159"/>
      <c r="AA229" s="159"/>
      <c r="AB229" s="159"/>
      <c r="AC229" s="159"/>
      <c r="AD229" s="159" t="s">
        <v>6594</v>
      </c>
      <c r="AE229" s="159"/>
      <c r="AF229" t="s">
        <v>3451</v>
      </c>
      <c r="AG229" s="162"/>
      <c r="AH229" s="163">
        <v>46130</v>
      </c>
      <c r="AI229" s="76" t="s">
        <v>6561</v>
      </c>
    </row>
    <row r="230" spans="1:35" ht="15" customHeight="1" x14ac:dyDescent="0.35">
      <c r="B230" s="5">
        <f t="shared" si="12"/>
        <v>228</v>
      </c>
      <c r="C230">
        <f t="shared" si="13"/>
        <v>22</v>
      </c>
      <c r="D230" s="16">
        <v>1935</v>
      </c>
      <c r="E230" t="s">
        <v>59</v>
      </c>
      <c r="F230" t="s">
        <v>16</v>
      </c>
      <c r="G230">
        <v>2626</v>
      </c>
      <c r="L230" t="s">
        <v>28</v>
      </c>
      <c r="AF230" t="s">
        <v>3060</v>
      </c>
    </row>
    <row r="231" spans="1:35" ht="15" customHeight="1" x14ac:dyDescent="0.35">
      <c r="A231" s="17">
        <f>SUM(C173:C227)/49</f>
        <v>13.061224489795919</v>
      </c>
      <c r="B231" s="5">
        <f t="shared" si="12"/>
        <v>229</v>
      </c>
      <c r="C231">
        <f t="shared" si="13"/>
        <v>17</v>
      </c>
      <c r="D231" s="16">
        <v>1935</v>
      </c>
      <c r="E231" t="s">
        <v>186</v>
      </c>
      <c r="F231" t="s">
        <v>16</v>
      </c>
      <c r="G231">
        <v>2648</v>
      </c>
      <c r="I231" t="s">
        <v>36</v>
      </c>
      <c r="J231" t="s">
        <v>3354</v>
      </c>
      <c r="K231" t="s">
        <v>3366</v>
      </c>
      <c r="M231" t="s">
        <v>3459</v>
      </c>
      <c r="N231" t="s">
        <v>3359</v>
      </c>
      <c r="O231" t="s">
        <v>3359</v>
      </c>
      <c r="P231" t="s">
        <v>3359</v>
      </c>
      <c r="T231" t="s">
        <v>3424</v>
      </c>
      <c r="U231" t="s">
        <v>3662</v>
      </c>
      <c r="W231" t="s">
        <v>3830</v>
      </c>
      <c r="X231" t="s">
        <v>3508</v>
      </c>
      <c r="AA231" s="3" t="s">
        <v>3262</v>
      </c>
      <c r="AF231" t="s">
        <v>3451</v>
      </c>
      <c r="AH231" s="2">
        <v>45859</v>
      </c>
    </row>
    <row r="232" spans="1:35" ht="15" customHeight="1" x14ac:dyDescent="0.35">
      <c r="B232" s="5">
        <f t="shared" si="12"/>
        <v>230</v>
      </c>
      <c r="C232">
        <f t="shared" si="13"/>
        <v>5</v>
      </c>
      <c r="D232" s="16">
        <v>1935</v>
      </c>
      <c r="E232" t="s">
        <v>186</v>
      </c>
      <c r="F232" t="s">
        <v>16</v>
      </c>
      <c r="G232">
        <v>2665</v>
      </c>
      <c r="H232" t="s">
        <v>17</v>
      </c>
      <c r="I232" t="s">
        <v>3351</v>
      </c>
      <c r="J232" t="s">
        <v>380</v>
      </c>
      <c r="K232" t="s">
        <v>3366</v>
      </c>
      <c r="L232" t="s">
        <v>187</v>
      </c>
      <c r="M232" t="s">
        <v>3359</v>
      </c>
      <c r="S232" s="148">
        <v>454</v>
      </c>
      <c r="U232" t="s">
        <v>380</v>
      </c>
      <c r="V232" s="43" t="s">
        <v>3359</v>
      </c>
      <c r="AF232" t="s">
        <v>3060</v>
      </c>
      <c r="AH232" s="2">
        <v>41047.648587962962</v>
      </c>
    </row>
    <row r="233" spans="1:35" ht="15" customHeight="1" x14ac:dyDescent="0.35">
      <c r="B233" s="5">
        <f t="shared" si="12"/>
        <v>231</v>
      </c>
      <c r="C233">
        <f t="shared" si="13"/>
        <v>24</v>
      </c>
      <c r="D233" s="16">
        <v>1935</v>
      </c>
      <c r="E233" t="s">
        <v>95</v>
      </c>
      <c r="F233" t="s">
        <v>25</v>
      </c>
      <c r="G233">
        <v>2670</v>
      </c>
      <c r="H233" t="s">
        <v>17</v>
      </c>
      <c r="I233" t="s">
        <v>26</v>
      </c>
      <c r="J233" t="s">
        <v>3354</v>
      </c>
      <c r="K233" t="s">
        <v>3366</v>
      </c>
      <c r="L233" t="s">
        <v>35</v>
      </c>
      <c r="M233" t="s">
        <v>3359</v>
      </c>
      <c r="N233" t="s">
        <v>3359</v>
      </c>
      <c r="P233" t="s">
        <v>3359</v>
      </c>
      <c r="S233" s="148">
        <v>453</v>
      </c>
      <c r="V233" s="43" t="s">
        <v>3359</v>
      </c>
      <c r="Y233" t="s">
        <v>3359</v>
      </c>
      <c r="AF233" t="s">
        <v>3060</v>
      </c>
      <c r="AH233" s="2">
        <v>40388.442928240744</v>
      </c>
    </row>
    <row r="234" spans="1:35" ht="15" customHeight="1" x14ac:dyDescent="0.35">
      <c r="B234" s="5">
        <f t="shared" si="12"/>
        <v>232</v>
      </c>
      <c r="C234">
        <f t="shared" si="13"/>
        <v>2</v>
      </c>
      <c r="D234" s="16">
        <v>1935</v>
      </c>
      <c r="E234" t="s">
        <v>95</v>
      </c>
      <c r="F234" t="s">
        <v>25</v>
      </c>
      <c r="G234">
        <v>2694</v>
      </c>
      <c r="H234" t="s">
        <v>73</v>
      </c>
      <c r="I234" t="s">
        <v>3351</v>
      </c>
      <c r="J234" t="s">
        <v>3354</v>
      </c>
      <c r="K234" t="s">
        <v>3366</v>
      </c>
      <c r="L234" t="s">
        <v>45</v>
      </c>
      <c r="M234" t="s">
        <v>3359</v>
      </c>
      <c r="V234" s="43" t="s">
        <v>3359</v>
      </c>
      <c r="AA234" s="3" t="s">
        <v>79</v>
      </c>
      <c r="AC234" s="3">
        <v>1930</v>
      </c>
      <c r="AF234" t="s">
        <v>3060</v>
      </c>
      <c r="AH234" s="2">
        <v>40301.879652777781</v>
      </c>
    </row>
    <row r="235" spans="1:35" ht="15" customHeight="1" x14ac:dyDescent="0.35">
      <c r="B235" s="5">
        <f t="shared" si="12"/>
        <v>233</v>
      </c>
      <c r="C235">
        <f t="shared" si="13"/>
        <v>11</v>
      </c>
      <c r="D235" s="16">
        <v>1935</v>
      </c>
      <c r="E235" t="s">
        <v>95</v>
      </c>
      <c r="F235" t="s">
        <v>25</v>
      </c>
      <c r="G235">
        <v>2696</v>
      </c>
      <c r="J235" t="s">
        <v>3354</v>
      </c>
      <c r="K235" t="s">
        <v>3366</v>
      </c>
      <c r="M235" t="s">
        <v>3459</v>
      </c>
      <c r="T235" t="s">
        <v>3424</v>
      </c>
      <c r="W235" t="s">
        <v>3572</v>
      </c>
      <c r="X235" t="s">
        <v>3508</v>
      </c>
      <c r="Y235" t="s">
        <v>3510</v>
      </c>
      <c r="AA235" s="3" t="s">
        <v>79</v>
      </c>
      <c r="AD235" s="3" t="s">
        <v>4044</v>
      </c>
      <c r="AF235" t="s">
        <v>3451</v>
      </c>
      <c r="AH235" s="2">
        <v>45432</v>
      </c>
    </row>
    <row r="236" spans="1:35" ht="15" customHeight="1" x14ac:dyDescent="0.45">
      <c r="B236" s="5">
        <f t="shared" si="12"/>
        <v>234</v>
      </c>
      <c r="C236">
        <f t="shared" si="13"/>
        <v>6</v>
      </c>
      <c r="D236" s="82">
        <v>1936</v>
      </c>
      <c r="E236" t="s">
        <v>59</v>
      </c>
      <c r="F236" t="s">
        <v>25</v>
      </c>
      <c r="G236">
        <v>2707</v>
      </c>
      <c r="H236" t="s">
        <v>73</v>
      </c>
      <c r="I236" t="s">
        <v>3351</v>
      </c>
      <c r="J236" t="s">
        <v>3354</v>
      </c>
      <c r="K236" t="s">
        <v>3366</v>
      </c>
      <c r="L236" t="s">
        <v>21</v>
      </c>
      <c r="M236" t="s">
        <v>3359</v>
      </c>
      <c r="V236" s="43" t="s">
        <v>3359</v>
      </c>
      <c r="Y236" t="s">
        <v>3359</v>
      </c>
      <c r="AA236" s="3" t="s">
        <v>79</v>
      </c>
      <c r="AF236" s="14" t="s">
        <v>3533</v>
      </c>
      <c r="AH236" s="2">
        <v>39915.116550925923</v>
      </c>
    </row>
    <row r="237" spans="1:35" ht="15" customHeight="1" x14ac:dyDescent="0.35">
      <c r="B237" s="5">
        <f t="shared" si="12"/>
        <v>235</v>
      </c>
      <c r="C237">
        <f t="shared" si="13"/>
        <v>31</v>
      </c>
      <c r="D237" s="16">
        <v>1936</v>
      </c>
      <c r="E237" t="s">
        <v>59</v>
      </c>
      <c r="F237" t="s">
        <v>25</v>
      </c>
      <c r="G237">
        <v>2713</v>
      </c>
      <c r="H237" t="s">
        <v>17</v>
      </c>
      <c r="I237" t="s">
        <v>3351</v>
      </c>
      <c r="J237" t="s">
        <v>3354</v>
      </c>
      <c r="L237" t="s">
        <v>190</v>
      </c>
      <c r="M237" t="s">
        <v>3359</v>
      </c>
      <c r="AF237" t="s">
        <v>3060</v>
      </c>
      <c r="AH237" s="2">
        <v>40524.392083333332</v>
      </c>
    </row>
    <row r="238" spans="1:35" ht="15" customHeight="1" x14ac:dyDescent="0.35">
      <c r="B238" s="5">
        <f t="shared" si="12"/>
        <v>236</v>
      </c>
      <c r="C238">
        <f t="shared" si="13"/>
        <v>3</v>
      </c>
      <c r="D238" s="16">
        <v>1936</v>
      </c>
      <c r="E238" t="s">
        <v>95</v>
      </c>
      <c r="F238" t="s">
        <v>25</v>
      </c>
      <c r="G238">
        <v>2744</v>
      </c>
      <c r="H238" t="s">
        <v>73</v>
      </c>
      <c r="I238" t="s">
        <v>36</v>
      </c>
      <c r="J238" t="s">
        <v>3354</v>
      </c>
      <c r="L238" t="s">
        <v>153</v>
      </c>
      <c r="M238" t="s">
        <v>3359</v>
      </c>
      <c r="AA238" s="3" t="s">
        <v>79</v>
      </c>
      <c r="AF238" t="s">
        <v>3060</v>
      </c>
      <c r="AH238" s="2">
        <v>40830.635601851849</v>
      </c>
    </row>
    <row r="239" spans="1:35" ht="15" customHeight="1" x14ac:dyDescent="0.35">
      <c r="B239" s="5">
        <f t="shared" si="12"/>
        <v>237</v>
      </c>
      <c r="C239">
        <f t="shared" si="13"/>
        <v>83</v>
      </c>
      <c r="D239" s="16">
        <v>1936</v>
      </c>
      <c r="E239" s="3" t="s">
        <v>95</v>
      </c>
      <c r="F239" s="3" t="s">
        <v>16</v>
      </c>
      <c r="G239" s="3">
        <v>2747</v>
      </c>
      <c r="H239" s="14" t="s">
        <v>73</v>
      </c>
      <c r="I239" s="3"/>
      <c r="J239" s="3"/>
      <c r="K239" s="3"/>
      <c r="L239" s="3"/>
      <c r="M239" s="3"/>
      <c r="N239" s="3"/>
      <c r="O239" s="3"/>
      <c r="P239" s="3"/>
      <c r="Q239" s="3"/>
      <c r="R239" s="3"/>
      <c r="S239" s="152"/>
      <c r="T239" s="3"/>
      <c r="U239" s="3" t="s">
        <v>3687</v>
      </c>
      <c r="V239" s="143" t="s">
        <v>3413</v>
      </c>
      <c r="W239" s="3" t="s">
        <v>3572</v>
      </c>
      <c r="X239" s="3"/>
      <c r="Y239" s="3"/>
      <c r="Z239" s="3"/>
      <c r="AB239" s="3"/>
      <c r="AE239" s="3"/>
      <c r="AF239" s="3" t="s">
        <v>3451</v>
      </c>
      <c r="AG239" s="3"/>
      <c r="AH239" s="153">
        <v>45661</v>
      </c>
      <c r="AI239" s="14" t="s">
        <v>4500</v>
      </c>
    </row>
    <row r="240" spans="1:35" ht="15" customHeight="1" x14ac:dyDescent="0.35">
      <c r="B240" s="5">
        <f t="shared" si="12"/>
        <v>238</v>
      </c>
      <c r="C240">
        <f t="shared" si="13"/>
        <v>33</v>
      </c>
      <c r="D240" s="16">
        <v>1936</v>
      </c>
      <c r="E240" t="s">
        <v>59</v>
      </c>
      <c r="F240" t="s">
        <v>16</v>
      </c>
      <c r="G240">
        <v>2830</v>
      </c>
      <c r="H240" t="s">
        <v>17</v>
      </c>
      <c r="I240" t="s">
        <v>191</v>
      </c>
      <c r="J240" t="s">
        <v>3354</v>
      </c>
      <c r="K240" t="s">
        <v>3366</v>
      </c>
      <c r="L240" t="s">
        <v>35</v>
      </c>
      <c r="M240" t="s">
        <v>3359</v>
      </c>
      <c r="N240" t="s">
        <v>3359</v>
      </c>
      <c r="U240" t="s">
        <v>380</v>
      </c>
      <c r="AD240" s="3" t="s">
        <v>3445</v>
      </c>
      <c r="AF240" t="s">
        <v>3060</v>
      </c>
      <c r="AH240" s="2">
        <v>40850.474398148152</v>
      </c>
    </row>
    <row r="241" spans="2:35" ht="15" customHeight="1" x14ac:dyDescent="0.35">
      <c r="B241" s="5">
        <f t="shared" si="12"/>
        <v>239</v>
      </c>
      <c r="C241">
        <f t="shared" si="13"/>
        <v>22</v>
      </c>
      <c r="D241" s="16">
        <v>1936</v>
      </c>
      <c r="F241" t="s">
        <v>25</v>
      </c>
      <c r="G241">
        <v>2863</v>
      </c>
      <c r="H241" t="s">
        <v>17</v>
      </c>
      <c r="J241" t="s">
        <v>3354</v>
      </c>
      <c r="L241" t="s">
        <v>193</v>
      </c>
      <c r="M241" t="s">
        <v>3359</v>
      </c>
      <c r="S241" s="148">
        <v>4.7</v>
      </c>
      <c r="AB241" s="35" t="s">
        <v>3446</v>
      </c>
      <c r="AC241" s="56"/>
      <c r="AD241" s="56"/>
      <c r="AF241" t="s">
        <v>3060</v>
      </c>
      <c r="AH241" s="2">
        <v>41009.528622685182</v>
      </c>
    </row>
    <row r="242" spans="2:35" ht="15" customHeight="1" x14ac:dyDescent="0.35">
      <c r="B242" s="5">
        <f t="shared" si="12"/>
        <v>240</v>
      </c>
      <c r="C242">
        <f t="shared" si="13"/>
        <v>10</v>
      </c>
      <c r="D242" s="16">
        <v>1936</v>
      </c>
      <c r="E242" t="s">
        <v>146</v>
      </c>
      <c r="F242" t="s">
        <v>25</v>
      </c>
      <c r="G242">
        <v>2885</v>
      </c>
      <c r="H242" t="s">
        <v>17</v>
      </c>
      <c r="J242" t="s">
        <v>3354</v>
      </c>
      <c r="M242" t="s">
        <v>3359</v>
      </c>
      <c r="AF242" t="s">
        <v>3060</v>
      </c>
      <c r="AH242" s="2">
        <v>40593.549733796295</v>
      </c>
    </row>
    <row r="243" spans="2:35" ht="15" customHeight="1" x14ac:dyDescent="0.35">
      <c r="B243" s="5">
        <f t="shared" si="12"/>
        <v>241</v>
      </c>
      <c r="C243">
        <f t="shared" si="13"/>
        <v>26</v>
      </c>
      <c r="D243" s="16">
        <v>1936</v>
      </c>
      <c r="E243" t="s">
        <v>146</v>
      </c>
      <c r="F243" t="s">
        <v>25</v>
      </c>
      <c r="G243">
        <v>2895</v>
      </c>
      <c r="H243" t="s">
        <v>17</v>
      </c>
      <c r="J243" t="s">
        <v>3354</v>
      </c>
      <c r="K243" t="s">
        <v>3366</v>
      </c>
      <c r="L243" t="s">
        <v>74</v>
      </c>
      <c r="M243" t="s">
        <v>3359</v>
      </c>
      <c r="AB243" t="s">
        <v>195</v>
      </c>
      <c r="AF243" t="s">
        <v>3060</v>
      </c>
      <c r="AH243" s="2">
        <v>40600.331354166665</v>
      </c>
    </row>
    <row r="244" spans="2:35" ht="15" customHeight="1" x14ac:dyDescent="0.35">
      <c r="B244" s="5">
        <f t="shared" si="12"/>
        <v>242</v>
      </c>
      <c r="C244">
        <f t="shared" si="13"/>
        <v>10</v>
      </c>
      <c r="D244" s="16">
        <v>1936</v>
      </c>
      <c r="E244" t="s">
        <v>146</v>
      </c>
      <c r="F244" t="s">
        <v>25</v>
      </c>
      <c r="G244">
        <v>2921</v>
      </c>
      <c r="H244" t="s">
        <v>17</v>
      </c>
      <c r="J244" t="s">
        <v>3354</v>
      </c>
      <c r="K244" t="s">
        <v>3366</v>
      </c>
      <c r="L244" t="s">
        <v>162</v>
      </c>
      <c r="M244" t="s">
        <v>3359</v>
      </c>
      <c r="N244" t="s">
        <v>3359</v>
      </c>
      <c r="P244" t="s">
        <v>3359</v>
      </c>
      <c r="U244" t="s">
        <v>380</v>
      </c>
      <c r="V244" s="43" t="s">
        <v>3359</v>
      </c>
      <c r="AF244" t="s">
        <v>3060</v>
      </c>
      <c r="AH244" s="2">
        <v>39651.577719907407</v>
      </c>
    </row>
    <row r="245" spans="2:35" ht="15" customHeight="1" x14ac:dyDescent="0.35">
      <c r="B245" s="5">
        <f t="shared" si="12"/>
        <v>243</v>
      </c>
      <c r="C245">
        <f t="shared" si="13"/>
        <v>47</v>
      </c>
      <c r="D245" s="16">
        <v>1936</v>
      </c>
      <c r="E245" t="s">
        <v>59</v>
      </c>
      <c r="F245" t="s">
        <v>25</v>
      </c>
      <c r="G245">
        <v>2931</v>
      </c>
      <c r="H245" t="s">
        <v>17</v>
      </c>
      <c r="J245" t="s">
        <v>3354</v>
      </c>
      <c r="K245" t="s">
        <v>3366</v>
      </c>
      <c r="L245" t="s">
        <v>80</v>
      </c>
      <c r="M245" t="s">
        <v>3359</v>
      </c>
      <c r="N245" t="s">
        <v>3359</v>
      </c>
      <c r="P245" t="s">
        <v>3359</v>
      </c>
      <c r="S245" s="148">
        <v>490</v>
      </c>
      <c r="AD245" s="31" t="s">
        <v>3088</v>
      </c>
      <c r="AF245" t="s">
        <v>3060</v>
      </c>
      <c r="AH245" s="2">
        <v>39918.664259259262</v>
      </c>
    </row>
    <row r="246" spans="2:35" ht="15" customHeight="1" x14ac:dyDescent="0.35">
      <c r="B246" s="5">
        <f t="shared" si="12"/>
        <v>244</v>
      </c>
      <c r="C246">
        <f t="shared" si="13"/>
        <v>2</v>
      </c>
      <c r="D246" s="16">
        <v>1936</v>
      </c>
      <c r="E246" t="s">
        <v>59</v>
      </c>
      <c r="F246" t="s">
        <v>16</v>
      </c>
      <c r="G246">
        <v>2978</v>
      </c>
      <c r="H246" t="s">
        <v>17</v>
      </c>
      <c r="I246" t="s">
        <v>36</v>
      </c>
      <c r="J246" t="s">
        <v>3354</v>
      </c>
      <c r="K246" t="s">
        <v>3366</v>
      </c>
      <c r="L246" t="s">
        <v>42</v>
      </c>
      <c r="M246" t="s">
        <v>3359</v>
      </c>
      <c r="N246" t="s">
        <v>3359</v>
      </c>
      <c r="P246" t="s">
        <v>3359</v>
      </c>
      <c r="U246" t="s">
        <v>380</v>
      </c>
      <c r="AF246" t="s">
        <v>3060</v>
      </c>
      <c r="AH246" s="2">
        <v>39659.790127314816</v>
      </c>
    </row>
    <row r="247" spans="2:35" ht="15" customHeight="1" x14ac:dyDescent="0.35">
      <c r="B247" s="5">
        <f t="shared" si="12"/>
        <v>245</v>
      </c>
      <c r="C247">
        <f t="shared" si="13"/>
        <v>3</v>
      </c>
      <c r="D247" s="16">
        <v>1936</v>
      </c>
      <c r="E247" t="s">
        <v>59</v>
      </c>
      <c r="F247" t="s">
        <v>16</v>
      </c>
      <c r="G247">
        <v>2980</v>
      </c>
      <c r="I247" t="s">
        <v>191</v>
      </c>
      <c r="J247" t="s">
        <v>3354</v>
      </c>
      <c r="K247" t="s">
        <v>3366</v>
      </c>
      <c r="M247" t="s">
        <v>3459</v>
      </c>
      <c r="U247" t="s">
        <v>380</v>
      </c>
      <c r="X247" t="s">
        <v>3449</v>
      </c>
      <c r="AD247" s="3" t="s">
        <v>3696</v>
      </c>
      <c r="AF247" t="s">
        <v>3451</v>
      </c>
      <c r="AH247" s="2">
        <v>45168</v>
      </c>
    </row>
    <row r="248" spans="2:35" ht="15" customHeight="1" thickBot="1" x14ac:dyDescent="0.4">
      <c r="B248" s="5">
        <f t="shared" si="12"/>
        <v>246</v>
      </c>
      <c r="C248">
        <f t="shared" ref="C248:C250" si="15">+G249-G248</f>
        <v>9</v>
      </c>
      <c r="D248" s="16">
        <v>1936</v>
      </c>
      <c r="E248" t="s">
        <v>59</v>
      </c>
      <c r="F248" t="s">
        <v>16</v>
      </c>
      <c r="G248">
        <v>2983</v>
      </c>
      <c r="H248" t="s">
        <v>17</v>
      </c>
      <c r="J248" t="s">
        <v>3354</v>
      </c>
      <c r="K248" t="s">
        <v>3366</v>
      </c>
      <c r="L248" t="s">
        <v>98</v>
      </c>
      <c r="M248" t="s">
        <v>3359</v>
      </c>
      <c r="U248" t="s">
        <v>380</v>
      </c>
      <c r="AF248" t="s">
        <v>3060</v>
      </c>
      <c r="AH248" s="2">
        <v>40224.398275462961</v>
      </c>
    </row>
    <row r="249" spans="2:35" ht="15" customHeight="1" thickBot="1" x14ac:dyDescent="0.4">
      <c r="B249" s="5">
        <f t="shared" si="12"/>
        <v>247</v>
      </c>
      <c r="C249">
        <f t="shared" si="15"/>
        <v>4</v>
      </c>
      <c r="D249" s="16">
        <v>1936</v>
      </c>
      <c r="E249" s="159" t="s">
        <v>59</v>
      </c>
      <c r="F249" s="159" t="s">
        <v>16</v>
      </c>
      <c r="G249" s="160">
        <v>2992</v>
      </c>
      <c r="H249" s="159"/>
      <c r="I249" s="159" t="s">
        <v>191</v>
      </c>
      <c r="J249" s="159" t="s">
        <v>3354</v>
      </c>
      <c r="K249" s="159" t="s">
        <v>3366</v>
      </c>
      <c r="L249" s="159"/>
      <c r="M249" s="159" t="s">
        <v>3459</v>
      </c>
      <c r="N249" s="159"/>
      <c r="O249" s="159"/>
      <c r="P249" s="159"/>
      <c r="Q249" s="159"/>
      <c r="R249" s="159"/>
      <c r="S249" s="159"/>
      <c r="T249" s="159" t="s">
        <v>3424</v>
      </c>
      <c r="U249" s="159" t="s">
        <v>3662</v>
      </c>
      <c r="V249" s="231"/>
      <c r="W249" s="159"/>
      <c r="X249" s="159" t="s">
        <v>3508</v>
      </c>
      <c r="Y249" s="159" t="s">
        <v>4212</v>
      </c>
      <c r="Z249" s="159"/>
      <c r="AA249" s="159"/>
      <c r="AB249" s="159"/>
      <c r="AC249" s="159"/>
      <c r="AD249" s="159"/>
      <c r="AE249" s="159"/>
      <c r="AF249" t="s">
        <v>3451</v>
      </c>
      <c r="AG249" s="159"/>
      <c r="AH249" s="176">
        <v>46207</v>
      </c>
      <c r="AI249" s="76" t="s">
        <v>6657</v>
      </c>
    </row>
    <row r="250" spans="2:35" ht="15" customHeight="1" thickBot="1" x14ac:dyDescent="0.4">
      <c r="B250" s="5">
        <f t="shared" si="12"/>
        <v>248</v>
      </c>
      <c r="C250">
        <f t="shared" si="15"/>
        <v>21</v>
      </c>
      <c r="D250" s="16">
        <v>1936</v>
      </c>
      <c r="E250" t="s">
        <v>95</v>
      </c>
      <c r="F250" t="s">
        <v>25</v>
      </c>
      <c r="G250">
        <v>2996</v>
      </c>
      <c r="H250" t="s">
        <v>73</v>
      </c>
      <c r="I250" t="s">
        <v>36</v>
      </c>
      <c r="J250" t="s">
        <v>3354</v>
      </c>
      <c r="K250" t="s">
        <v>3366</v>
      </c>
      <c r="M250" t="s">
        <v>3359</v>
      </c>
      <c r="N250" t="s">
        <v>3359</v>
      </c>
      <c r="O250" t="s">
        <v>3359</v>
      </c>
      <c r="P250" t="s">
        <v>3359</v>
      </c>
      <c r="V250" s="43" t="s">
        <v>3359</v>
      </c>
      <c r="Y250" t="s">
        <v>3359</v>
      </c>
      <c r="AA250" s="3" t="s">
        <v>79</v>
      </c>
      <c r="AF250" t="s">
        <v>3133</v>
      </c>
    </row>
    <row r="251" spans="2:35" ht="15" thickBot="1" x14ac:dyDescent="0.4">
      <c r="B251" s="5">
        <f t="shared" si="12"/>
        <v>249</v>
      </c>
      <c r="C251">
        <f t="shared" si="13"/>
        <v>23</v>
      </c>
      <c r="D251" s="16">
        <v>1936</v>
      </c>
      <c r="E251" s="159" t="s">
        <v>59</v>
      </c>
      <c r="F251" s="159" t="s">
        <v>16</v>
      </c>
      <c r="G251" s="160">
        <v>3017</v>
      </c>
      <c r="H251" s="159"/>
      <c r="I251" s="159"/>
      <c r="J251" s="159" t="s">
        <v>3354</v>
      </c>
      <c r="K251" s="159" t="s">
        <v>3366</v>
      </c>
      <c r="L251" s="159"/>
      <c r="M251" s="159" t="s">
        <v>3359</v>
      </c>
      <c r="N251" s="159"/>
      <c r="O251" s="159"/>
      <c r="P251" s="159"/>
      <c r="Q251" s="159"/>
      <c r="R251" s="159"/>
      <c r="S251" s="159"/>
      <c r="T251" s="159" t="s">
        <v>3424</v>
      </c>
      <c r="U251" s="159" t="s">
        <v>3687</v>
      </c>
      <c r="V251" s="161"/>
      <c r="W251" s="159" t="s">
        <v>3830</v>
      </c>
      <c r="X251" s="159" t="s">
        <v>3508</v>
      </c>
      <c r="Y251" s="159"/>
      <c r="Z251" s="159"/>
      <c r="AA251" s="159"/>
      <c r="AB251" s="159"/>
      <c r="AC251" s="159"/>
      <c r="AD251" s="159"/>
      <c r="AE251" s="159"/>
      <c r="AF251" t="s">
        <v>3451</v>
      </c>
      <c r="AG251" s="159"/>
      <c r="AH251" s="176">
        <v>46091</v>
      </c>
      <c r="AI251" s="76" t="s">
        <v>6412</v>
      </c>
    </row>
    <row r="252" spans="2:35" ht="15" customHeight="1" x14ac:dyDescent="0.35">
      <c r="B252" s="5">
        <f t="shared" si="12"/>
        <v>250</v>
      </c>
      <c r="C252">
        <f t="shared" si="13"/>
        <v>10</v>
      </c>
      <c r="D252" s="16">
        <v>1936</v>
      </c>
      <c r="E252" t="s">
        <v>95</v>
      </c>
      <c r="F252" t="s">
        <v>25</v>
      </c>
      <c r="G252">
        <v>3040</v>
      </c>
      <c r="H252" t="s">
        <v>73</v>
      </c>
      <c r="I252" t="s">
        <v>36</v>
      </c>
      <c r="J252" t="s">
        <v>3354</v>
      </c>
      <c r="K252" t="s">
        <v>3366</v>
      </c>
      <c r="L252" t="s">
        <v>143</v>
      </c>
      <c r="M252" t="s">
        <v>3359</v>
      </c>
      <c r="V252" s="43" t="s">
        <v>3359</v>
      </c>
      <c r="Y252" t="s">
        <v>3359</v>
      </c>
      <c r="AA252" s="3" t="s">
        <v>79</v>
      </c>
      <c r="AF252" t="s">
        <v>3060</v>
      </c>
      <c r="AH252" s="2">
        <v>40010.623807870368</v>
      </c>
    </row>
    <row r="253" spans="2:35" ht="15" customHeight="1" x14ac:dyDescent="0.35">
      <c r="B253" s="5">
        <f t="shared" si="12"/>
        <v>251</v>
      </c>
      <c r="C253">
        <f t="shared" si="13"/>
        <v>18</v>
      </c>
      <c r="D253" s="16">
        <v>1936</v>
      </c>
      <c r="E253" s="101" t="s">
        <v>4503</v>
      </c>
      <c r="F253" s="101" t="s">
        <v>25</v>
      </c>
      <c r="G253" s="165">
        <v>3050</v>
      </c>
      <c r="H253" s="101"/>
      <c r="I253" s="101" t="s">
        <v>3351</v>
      </c>
      <c r="J253" s="101" t="s">
        <v>3354</v>
      </c>
      <c r="K253" s="101" t="s">
        <v>3366</v>
      </c>
      <c r="L253" s="101"/>
      <c r="M253" s="101" t="s">
        <v>3459</v>
      </c>
      <c r="N253" s="101" t="s">
        <v>3359</v>
      </c>
      <c r="O253" s="101" t="s">
        <v>3359</v>
      </c>
      <c r="P253" s="101" t="s">
        <v>3359</v>
      </c>
      <c r="Q253" s="101"/>
      <c r="R253" s="101"/>
      <c r="S253" s="128"/>
      <c r="T253" s="101" t="s">
        <v>3424</v>
      </c>
      <c r="U253" s="101" t="s">
        <v>3687</v>
      </c>
      <c r="V253" s="130" t="s">
        <v>3359</v>
      </c>
      <c r="W253" s="101" t="s">
        <v>3572</v>
      </c>
      <c r="X253" s="101" t="s">
        <v>3508</v>
      </c>
      <c r="Y253" s="101"/>
      <c r="Z253" s="101"/>
      <c r="AA253" s="101"/>
      <c r="AB253" s="101"/>
      <c r="AC253" s="101"/>
      <c r="AD253" s="101"/>
      <c r="AE253" s="101"/>
      <c r="AF253" t="s">
        <v>3451</v>
      </c>
      <c r="AG253" s="101"/>
      <c r="AH253" s="103">
        <v>45839</v>
      </c>
      <c r="AI253" s="166" t="s">
        <v>5101</v>
      </c>
    </row>
    <row r="254" spans="2:35" ht="15" customHeight="1" x14ac:dyDescent="0.35">
      <c r="B254" s="5">
        <f t="shared" si="12"/>
        <v>252</v>
      </c>
      <c r="C254">
        <f t="shared" si="13"/>
        <v>5</v>
      </c>
      <c r="D254" s="16">
        <v>1936</v>
      </c>
      <c r="E254" t="s">
        <v>146</v>
      </c>
      <c r="F254" t="s">
        <v>25</v>
      </c>
      <c r="G254">
        <v>3068</v>
      </c>
      <c r="H254" t="s">
        <v>17</v>
      </c>
      <c r="I254" t="s">
        <v>3351</v>
      </c>
      <c r="J254" t="s">
        <v>3356</v>
      </c>
      <c r="K254" t="s">
        <v>3366</v>
      </c>
      <c r="L254" t="s">
        <v>196</v>
      </c>
      <c r="M254" t="s">
        <v>3359</v>
      </c>
      <c r="U254" t="s">
        <v>3368</v>
      </c>
      <c r="AF254" t="s">
        <v>3060</v>
      </c>
      <c r="AH254" s="2">
        <v>40408.301087962966</v>
      </c>
    </row>
    <row r="255" spans="2:35" ht="15" customHeight="1" x14ac:dyDescent="0.35">
      <c r="B255" s="5">
        <f t="shared" si="12"/>
        <v>253</v>
      </c>
      <c r="C255">
        <f t="shared" si="13"/>
        <v>8</v>
      </c>
      <c r="D255" s="16">
        <v>1936</v>
      </c>
      <c r="E255" t="s">
        <v>146</v>
      </c>
      <c r="F255" t="s">
        <v>25</v>
      </c>
      <c r="G255">
        <v>3073</v>
      </c>
      <c r="H255" t="s">
        <v>17</v>
      </c>
      <c r="I255" t="s">
        <v>3351</v>
      </c>
      <c r="J255" t="s">
        <v>3355</v>
      </c>
      <c r="K255" t="s">
        <v>3366</v>
      </c>
      <c r="L255" t="s">
        <v>198</v>
      </c>
      <c r="M255" t="s">
        <v>3359</v>
      </c>
      <c r="U255" t="s">
        <v>380</v>
      </c>
      <c r="V255" s="43" t="s">
        <v>3359</v>
      </c>
      <c r="AF255" t="s">
        <v>3060</v>
      </c>
      <c r="AH255" s="2">
        <v>39681.668622685182</v>
      </c>
    </row>
    <row r="256" spans="2:35" ht="15" customHeight="1" x14ac:dyDescent="0.35">
      <c r="B256" s="5">
        <f t="shared" si="12"/>
        <v>254</v>
      </c>
      <c r="C256">
        <f t="shared" si="13"/>
        <v>3</v>
      </c>
      <c r="D256" s="16">
        <v>1936</v>
      </c>
      <c r="E256" t="s">
        <v>146</v>
      </c>
      <c r="F256" t="s">
        <v>25</v>
      </c>
      <c r="G256">
        <v>3081</v>
      </c>
      <c r="I256" t="s">
        <v>3351</v>
      </c>
      <c r="J256" t="s">
        <v>3354</v>
      </c>
      <c r="K256" t="s">
        <v>3366</v>
      </c>
      <c r="M256" t="s">
        <v>3459</v>
      </c>
      <c r="N256" t="s">
        <v>3359</v>
      </c>
      <c r="O256" t="s">
        <v>3359</v>
      </c>
      <c r="P256" t="s">
        <v>3359</v>
      </c>
      <c r="S256" s="148">
        <v>0.46200000000000002</v>
      </c>
      <c r="T256" t="s">
        <v>3424</v>
      </c>
      <c r="U256" t="s">
        <v>3662</v>
      </c>
      <c r="V256" s="43" t="s">
        <v>3359</v>
      </c>
      <c r="W256" t="s">
        <v>3572</v>
      </c>
      <c r="X256" t="s">
        <v>3508</v>
      </c>
      <c r="AF256" t="s">
        <v>3451</v>
      </c>
      <c r="AH256" s="2">
        <v>45496</v>
      </c>
    </row>
    <row r="257" spans="2:35" ht="15" customHeight="1" x14ac:dyDescent="0.35">
      <c r="B257" s="5">
        <f t="shared" si="12"/>
        <v>255</v>
      </c>
      <c r="C257">
        <f t="shared" si="13"/>
        <v>23</v>
      </c>
      <c r="D257" s="16">
        <v>1936</v>
      </c>
      <c r="E257" t="s">
        <v>146</v>
      </c>
      <c r="F257" t="s">
        <v>25</v>
      </c>
      <c r="G257">
        <v>3084</v>
      </c>
      <c r="H257" t="s">
        <v>17</v>
      </c>
      <c r="I257" t="s">
        <v>3351</v>
      </c>
      <c r="J257" t="s">
        <v>3354</v>
      </c>
      <c r="K257" t="s">
        <v>3366</v>
      </c>
      <c r="L257" t="s">
        <v>37</v>
      </c>
      <c r="M257" t="s">
        <v>3359</v>
      </c>
      <c r="U257" t="s">
        <v>380</v>
      </c>
      <c r="V257" s="43" t="s">
        <v>3359</v>
      </c>
      <c r="AF257" t="s">
        <v>3060</v>
      </c>
      <c r="AH257" s="2">
        <v>40052.545601851853</v>
      </c>
    </row>
    <row r="258" spans="2:35" ht="15" customHeight="1" x14ac:dyDescent="0.35">
      <c r="B258" s="5">
        <f t="shared" si="12"/>
        <v>256</v>
      </c>
      <c r="C258">
        <f t="shared" si="13"/>
        <v>7</v>
      </c>
      <c r="D258" s="16">
        <v>1936</v>
      </c>
      <c r="E258" t="s">
        <v>59</v>
      </c>
      <c r="F258" t="s">
        <v>16</v>
      </c>
      <c r="G258">
        <v>3107</v>
      </c>
      <c r="H258" t="s">
        <v>17</v>
      </c>
      <c r="I258" t="s">
        <v>3351</v>
      </c>
      <c r="J258" t="s">
        <v>3354</v>
      </c>
      <c r="K258" t="s">
        <v>3366</v>
      </c>
      <c r="M258" t="s">
        <v>3359</v>
      </c>
      <c r="U258" t="s">
        <v>380</v>
      </c>
      <c r="AF258" t="s">
        <v>3133</v>
      </c>
      <c r="AH258" s="2">
        <v>45078</v>
      </c>
    </row>
    <row r="259" spans="2:35" ht="15" customHeight="1" x14ac:dyDescent="0.35">
      <c r="B259" s="5">
        <f t="shared" si="12"/>
        <v>257</v>
      </c>
      <c r="C259">
        <f t="shared" si="13"/>
        <v>8</v>
      </c>
      <c r="D259" s="16">
        <v>1936</v>
      </c>
      <c r="E259" t="s">
        <v>95</v>
      </c>
      <c r="F259" t="s">
        <v>16</v>
      </c>
      <c r="G259">
        <v>3114</v>
      </c>
      <c r="H259" t="s">
        <v>17</v>
      </c>
      <c r="I259" t="s">
        <v>36</v>
      </c>
      <c r="J259" t="s">
        <v>3354</v>
      </c>
      <c r="K259" t="s">
        <v>3366</v>
      </c>
      <c r="L259" t="s">
        <v>80</v>
      </c>
      <c r="M259" t="s">
        <v>3359</v>
      </c>
      <c r="N259" t="s">
        <v>3359</v>
      </c>
      <c r="P259" t="s">
        <v>3359</v>
      </c>
      <c r="S259" s="148">
        <v>458</v>
      </c>
      <c r="AF259" t="s">
        <v>3060</v>
      </c>
      <c r="AH259" s="2">
        <v>39987.70584490741</v>
      </c>
    </row>
    <row r="260" spans="2:35" ht="15" customHeight="1" x14ac:dyDescent="0.35">
      <c r="B260" s="5">
        <f t="shared" si="12"/>
        <v>258</v>
      </c>
      <c r="C260">
        <f t="shared" si="13"/>
        <v>3</v>
      </c>
      <c r="D260" s="16">
        <v>1936</v>
      </c>
      <c r="E260" t="s">
        <v>95</v>
      </c>
      <c r="F260" t="s">
        <v>25</v>
      </c>
      <c r="G260">
        <v>3122</v>
      </c>
      <c r="H260" t="s">
        <v>73</v>
      </c>
      <c r="I260" t="s">
        <v>3351</v>
      </c>
      <c r="J260" t="s">
        <v>3354</v>
      </c>
      <c r="M260" t="s">
        <v>3359</v>
      </c>
      <c r="AA260" s="3" t="s">
        <v>79</v>
      </c>
      <c r="AF260" t="s">
        <v>3060</v>
      </c>
      <c r="AH260" s="2">
        <v>39797.680532407408</v>
      </c>
    </row>
    <row r="261" spans="2:35" ht="15" customHeight="1" x14ac:dyDescent="0.35">
      <c r="B261" s="5">
        <f t="shared" ref="B261:B324" si="16">+B260+1</f>
        <v>259</v>
      </c>
      <c r="C261">
        <f t="shared" ref="C261:C265" si="17">+G262-G261</f>
        <v>2</v>
      </c>
      <c r="D261" s="16">
        <v>1936</v>
      </c>
      <c r="E261" t="s">
        <v>95</v>
      </c>
      <c r="F261" t="s">
        <v>25</v>
      </c>
      <c r="G261">
        <v>3125</v>
      </c>
      <c r="H261" t="s">
        <v>73</v>
      </c>
      <c r="I261" t="s">
        <v>26</v>
      </c>
      <c r="J261" t="s">
        <v>3354</v>
      </c>
      <c r="K261" t="s">
        <v>3366</v>
      </c>
      <c r="L261" t="s">
        <v>138</v>
      </c>
      <c r="M261" t="s">
        <v>858</v>
      </c>
      <c r="S261" s="148">
        <v>453</v>
      </c>
      <c r="U261" t="s">
        <v>380</v>
      </c>
      <c r="AA261" s="3" t="s">
        <v>79</v>
      </c>
      <c r="AD261" s="3" t="s">
        <v>199</v>
      </c>
      <c r="AF261" t="s">
        <v>3060</v>
      </c>
      <c r="AH261" s="2">
        <v>39722.827106481483</v>
      </c>
    </row>
    <row r="262" spans="2:35" ht="15" customHeight="1" thickBot="1" x14ac:dyDescent="0.4">
      <c r="B262" s="5">
        <f t="shared" si="16"/>
        <v>260</v>
      </c>
      <c r="C262">
        <f t="shared" si="17"/>
        <v>20</v>
      </c>
      <c r="D262" s="16">
        <v>1936</v>
      </c>
      <c r="E262" s="3" t="s">
        <v>95</v>
      </c>
      <c r="F262" s="3" t="s">
        <v>25</v>
      </c>
      <c r="G262" s="3">
        <v>3127</v>
      </c>
      <c r="H262" s="14" t="s">
        <v>73</v>
      </c>
      <c r="I262" s="3"/>
      <c r="J262" s="3" t="s">
        <v>3354</v>
      </c>
      <c r="K262" s="3" t="s">
        <v>3366</v>
      </c>
      <c r="L262" s="3"/>
      <c r="M262" s="3" t="s">
        <v>3459</v>
      </c>
      <c r="N262" s="3"/>
      <c r="O262" s="3"/>
      <c r="P262" s="3"/>
      <c r="Q262" s="3"/>
      <c r="R262" s="3"/>
      <c r="S262" s="177" t="s">
        <v>36</v>
      </c>
      <c r="T262" s="3" t="s">
        <v>3424</v>
      </c>
      <c r="U262" s="3"/>
      <c r="V262" s="143" t="s">
        <v>3359</v>
      </c>
      <c r="W262" s="3" t="s">
        <v>3572</v>
      </c>
      <c r="X262" s="3" t="s">
        <v>3508</v>
      </c>
      <c r="Y262" s="3" t="s">
        <v>3359</v>
      </c>
      <c r="Z262" s="3"/>
      <c r="AA262" s="3" t="s">
        <v>79</v>
      </c>
      <c r="AB262" s="14" t="s">
        <v>4501</v>
      </c>
      <c r="AE262" s="3"/>
      <c r="AF262" s="3" t="s">
        <v>3451</v>
      </c>
      <c r="AG262" s="3"/>
      <c r="AH262" s="153">
        <v>45661</v>
      </c>
      <c r="AI262" s="14" t="s">
        <v>4502</v>
      </c>
    </row>
    <row r="263" spans="2:35" ht="15" customHeight="1" thickBot="1" x14ac:dyDescent="0.4">
      <c r="B263" s="5">
        <f t="shared" si="16"/>
        <v>261</v>
      </c>
      <c r="C263">
        <f t="shared" si="17"/>
        <v>36</v>
      </c>
      <c r="D263" s="16">
        <v>1936</v>
      </c>
      <c r="E263" s="159" t="s">
        <v>59</v>
      </c>
      <c r="F263" s="159" t="s">
        <v>16</v>
      </c>
      <c r="G263" s="160">
        <v>3147</v>
      </c>
      <c r="H263" s="159"/>
      <c r="I263" s="159" t="s">
        <v>36</v>
      </c>
      <c r="J263" s="159" t="s">
        <v>3354</v>
      </c>
      <c r="K263" s="159" t="s">
        <v>3366</v>
      </c>
      <c r="L263" s="159"/>
      <c r="M263" s="159" t="s">
        <v>3459</v>
      </c>
      <c r="N263" s="159"/>
      <c r="O263" s="159"/>
      <c r="P263" s="159"/>
      <c r="Q263" s="159"/>
      <c r="R263" s="159"/>
      <c r="S263" s="159"/>
      <c r="T263" s="159" t="s">
        <v>3424</v>
      </c>
      <c r="U263" s="159" t="s">
        <v>3662</v>
      </c>
      <c r="V263" s="231"/>
      <c r="W263" s="159"/>
      <c r="X263" s="159" t="s">
        <v>3508</v>
      </c>
      <c r="Y263" s="159"/>
      <c r="Z263" s="159"/>
      <c r="AA263" s="159"/>
      <c r="AB263" s="159"/>
      <c r="AC263" s="159"/>
      <c r="AD263" s="159"/>
      <c r="AE263" s="159"/>
      <c r="AF263" t="s">
        <v>3451</v>
      </c>
      <c r="AG263" s="159"/>
      <c r="AH263" s="176">
        <v>46207</v>
      </c>
      <c r="AI263" s="76" t="s">
        <v>6656</v>
      </c>
    </row>
    <row r="264" spans="2:35" ht="15" customHeight="1" x14ac:dyDescent="0.35">
      <c r="B264" s="5">
        <f t="shared" si="16"/>
        <v>262</v>
      </c>
      <c r="C264">
        <f t="shared" si="17"/>
        <v>3</v>
      </c>
      <c r="D264" s="16">
        <v>1936</v>
      </c>
      <c r="E264" t="s">
        <v>59</v>
      </c>
      <c r="F264" t="s">
        <v>16</v>
      </c>
      <c r="G264">
        <v>3183</v>
      </c>
      <c r="H264" t="s">
        <v>17</v>
      </c>
      <c r="I264" t="s">
        <v>3351</v>
      </c>
      <c r="J264" t="s">
        <v>3354</v>
      </c>
      <c r="K264" t="s">
        <v>3366</v>
      </c>
      <c r="L264" t="s">
        <v>80</v>
      </c>
      <c r="M264" t="s">
        <v>3359</v>
      </c>
      <c r="N264" t="s">
        <v>3359</v>
      </c>
      <c r="P264" t="s">
        <v>3359</v>
      </c>
      <c r="S264" s="148">
        <v>497</v>
      </c>
      <c r="AF264" t="s">
        <v>3060</v>
      </c>
      <c r="AH264" s="2">
        <v>39919.442673611113</v>
      </c>
    </row>
    <row r="265" spans="2:35" ht="15" customHeight="1" x14ac:dyDescent="0.35">
      <c r="B265" s="5">
        <f t="shared" si="16"/>
        <v>263</v>
      </c>
      <c r="C265">
        <f t="shared" si="17"/>
        <v>20</v>
      </c>
      <c r="D265" s="16">
        <v>1936</v>
      </c>
      <c r="E265" t="s">
        <v>95</v>
      </c>
      <c r="F265" t="s">
        <v>25</v>
      </c>
      <c r="G265">
        <v>3186</v>
      </c>
      <c r="J265" t="s">
        <v>3354</v>
      </c>
      <c r="K265" t="s">
        <v>3366</v>
      </c>
      <c r="M265" t="s">
        <v>3459</v>
      </c>
      <c r="S265" s="148">
        <v>0.45300000000000001</v>
      </c>
      <c r="V265" s="43" t="s">
        <v>3359</v>
      </c>
      <c r="W265" t="s">
        <v>3572</v>
      </c>
      <c r="X265" t="s">
        <v>3508</v>
      </c>
      <c r="Y265" t="s">
        <v>3359</v>
      </c>
      <c r="AA265" s="3" t="s">
        <v>76</v>
      </c>
      <c r="AD265" s="3" t="s">
        <v>4032</v>
      </c>
      <c r="AF265" t="s">
        <v>3451</v>
      </c>
      <c r="AH265" s="2">
        <v>45422</v>
      </c>
    </row>
    <row r="266" spans="2:35" ht="15" customHeight="1" x14ac:dyDescent="0.35">
      <c r="B266" s="5">
        <f t="shared" si="16"/>
        <v>264</v>
      </c>
      <c r="C266">
        <f t="shared" si="13"/>
        <v>1</v>
      </c>
      <c r="D266" s="16">
        <v>1936</v>
      </c>
      <c r="E266" t="s">
        <v>146</v>
      </c>
      <c r="F266" t="s">
        <v>25</v>
      </c>
      <c r="G266">
        <v>3206</v>
      </c>
      <c r="I266" t="s">
        <v>3351</v>
      </c>
      <c r="J266" t="s">
        <v>3354</v>
      </c>
      <c r="K266" t="s">
        <v>3366</v>
      </c>
      <c r="M266" t="s">
        <v>3459</v>
      </c>
      <c r="N266" t="s">
        <v>3359</v>
      </c>
      <c r="O266" t="s">
        <v>3359</v>
      </c>
      <c r="P266" t="s">
        <v>3359</v>
      </c>
      <c r="S266" s="148">
        <v>460</v>
      </c>
      <c r="V266" s="43" t="s">
        <v>3359</v>
      </c>
      <c r="W266" t="s">
        <v>3572</v>
      </c>
      <c r="X266" t="s">
        <v>3508</v>
      </c>
      <c r="AA266" s="3" t="s">
        <v>3416</v>
      </c>
      <c r="AF266" t="s">
        <v>3133</v>
      </c>
      <c r="AH266" s="2">
        <v>45078</v>
      </c>
      <c r="AI266" t="s">
        <v>6608</v>
      </c>
    </row>
    <row r="267" spans="2:35" ht="15" customHeight="1" x14ac:dyDescent="0.35">
      <c r="B267" s="5">
        <f t="shared" si="16"/>
        <v>265</v>
      </c>
      <c r="C267">
        <f t="shared" si="13"/>
        <v>10</v>
      </c>
      <c r="D267" s="16">
        <v>1936</v>
      </c>
      <c r="E267" s="116" t="s">
        <v>4503</v>
      </c>
      <c r="F267" s="116" t="s">
        <v>25</v>
      </c>
      <c r="G267" s="117">
        <v>3207</v>
      </c>
      <c r="H267" s="172" t="s">
        <v>5836</v>
      </c>
      <c r="I267" s="172" t="s">
        <v>3351</v>
      </c>
      <c r="J267" s="172" t="s">
        <v>3354</v>
      </c>
      <c r="K267" s="172" t="s">
        <v>3366</v>
      </c>
      <c r="L267" s="172"/>
      <c r="M267" s="172" t="s">
        <v>3459</v>
      </c>
      <c r="N267" s="172" t="s">
        <v>3359</v>
      </c>
      <c r="O267" s="172" t="s">
        <v>3359</v>
      </c>
      <c r="P267" s="172" t="s">
        <v>3359</v>
      </c>
      <c r="Q267" s="172"/>
      <c r="R267" s="172"/>
      <c r="S267" s="173"/>
      <c r="T267" s="172" t="s">
        <v>3424</v>
      </c>
      <c r="U267" s="172" t="s">
        <v>3687</v>
      </c>
      <c r="V267" s="174" t="s">
        <v>3359</v>
      </c>
      <c r="W267" s="172" t="s">
        <v>3572</v>
      </c>
      <c r="X267" s="172" t="s">
        <v>3508</v>
      </c>
      <c r="Y267" s="172"/>
      <c r="Z267" s="172"/>
      <c r="AA267" s="172"/>
      <c r="AB267" s="172"/>
      <c r="AC267" s="172"/>
      <c r="AD267" s="3" t="s">
        <v>200</v>
      </c>
      <c r="AE267" s="172"/>
      <c r="AF267" t="s">
        <v>3451</v>
      </c>
      <c r="AH267" s="2">
        <v>45966</v>
      </c>
      <c r="AI267" s="36"/>
    </row>
    <row r="268" spans="2:35" ht="15" customHeight="1" x14ac:dyDescent="0.35">
      <c r="B268" s="5">
        <f t="shared" si="16"/>
        <v>266</v>
      </c>
      <c r="C268">
        <f t="shared" ref="C268:C331" si="18">+G269-G268</f>
        <v>11</v>
      </c>
      <c r="D268" s="16">
        <v>1936</v>
      </c>
      <c r="E268" t="s">
        <v>146</v>
      </c>
      <c r="F268" t="s">
        <v>25</v>
      </c>
      <c r="G268">
        <v>3217</v>
      </c>
      <c r="H268" t="s">
        <v>17</v>
      </c>
      <c r="I268" t="s">
        <v>3351</v>
      </c>
      <c r="J268" t="s">
        <v>3354</v>
      </c>
      <c r="K268" t="s">
        <v>3366</v>
      </c>
      <c r="L268" t="s">
        <v>35</v>
      </c>
      <c r="M268" t="s">
        <v>3359</v>
      </c>
      <c r="U268" t="s">
        <v>380</v>
      </c>
      <c r="V268" s="43" t="s">
        <v>3359</v>
      </c>
      <c r="AA268" s="3" t="s">
        <v>201</v>
      </c>
      <c r="AF268" t="s">
        <v>3060</v>
      </c>
      <c r="AH268" s="2">
        <v>39905.558518518519</v>
      </c>
    </row>
    <row r="269" spans="2:35" ht="15" customHeight="1" x14ac:dyDescent="0.35">
      <c r="B269" s="5">
        <f t="shared" si="16"/>
        <v>267</v>
      </c>
      <c r="C269">
        <f t="shared" si="18"/>
        <v>8</v>
      </c>
      <c r="D269" s="16">
        <v>1936</v>
      </c>
      <c r="E269" s="3" t="s">
        <v>59</v>
      </c>
      <c r="F269" s="3" t="s">
        <v>25</v>
      </c>
      <c r="G269" s="3">
        <v>3228</v>
      </c>
      <c r="H269" s="3"/>
      <c r="I269" s="3" t="s">
        <v>36</v>
      </c>
      <c r="J269" s="3" t="s">
        <v>3354</v>
      </c>
      <c r="K269" s="3" t="s">
        <v>3366</v>
      </c>
      <c r="L269" s="3"/>
      <c r="M269" s="3" t="s">
        <v>3459</v>
      </c>
      <c r="N269" s="3"/>
      <c r="O269" s="3"/>
      <c r="P269" s="3"/>
      <c r="Q269" s="3"/>
      <c r="R269" s="3"/>
      <c r="S269" s="152"/>
      <c r="T269" s="3" t="s">
        <v>3424</v>
      </c>
      <c r="U269" s="3"/>
      <c r="V269" s="143" t="s">
        <v>3413</v>
      </c>
      <c r="W269" s="3" t="s">
        <v>3576</v>
      </c>
      <c r="X269" s="3" t="s">
        <v>3508</v>
      </c>
      <c r="Y269" s="3" t="s">
        <v>3413</v>
      </c>
      <c r="Z269" s="3"/>
      <c r="AA269" s="3" t="s">
        <v>4388</v>
      </c>
      <c r="AB269" s="3"/>
      <c r="AE269" s="3"/>
      <c r="AF269" s="3" t="s">
        <v>3451</v>
      </c>
      <c r="AG269" s="3"/>
      <c r="AH269" s="153">
        <v>45661</v>
      </c>
      <c r="AI269" s="75" t="s">
        <v>5060</v>
      </c>
    </row>
    <row r="270" spans="2:35" ht="15" customHeight="1" x14ac:dyDescent="0.35">
      <c r="B270" s="5">
        <f t="shared" si="16"/>
        <v>268</v>
      </c>
      <c r="C270">
        <f t="shared" si="18"/>
        <v>7</v>
      </c>
      <c r="D270" s="16">
        <v>1936</v>
      </c>
      <c r="E270" t="s">
        <v>146</v>
      </c>
      <c r="F270" t="s">
        <v>25</v>
      </c>
      <c r="G270">
        <v>3236</v>
      </c>
      <c r="H270" t="s">
        <v>17</v>
      </c>
      <c r="I270" t="s">
        <v>3351</v>
      </c>
      <c r="M270" t="s">
        <v>3359</v>
      </c>
      <c r="AF270" t="s">
        <v>3060</v>
      </c>
      <c r="AH270" s="2">
        <v>40506.889930555553</v>
      </c>
    </row>
    <row r="271" spans="2:35" ht="15" customHeight="1" x14ac:dyDescent="0.35">
      <c r="B271" s="5">
        <f t="shared" si="16"/>
        <v>269</v>
      </c>
      <c r="C271">
        <f t="shared" si="18"/>
        <v>9</v>
      </c>
      <c r="D271" s="16">
        <v>1936</v>
      </c>
      <c r="E271" t="s">
        <v>146</v>
      </c>
      <c r="F271" t="s">
        <v>25</v>
      </c>
      <c r="G271">
        <v>3243</v>
      </c>
      <c r="H271" t="s">
        <v>17</v>
      </c>
      <c r="I271" t="s">
        <v>3351</v>
      </c>
      <c r="J271" t="s">
        <v>3354</v>
      </c>
      <c r="L271" t="s">
        <v>203</v>
      </c>
      <c r="M271" t="s">
        <v>3359</v>
      </c>
      <c r="S271" s="148">
        <v>460</v>
      </c>
      <c r="U271" t="s">
        <v>380</v>
      </c>
      <c r="AF271" t="s">
        <v>3060</v>
      </c>
      <c r="AH271" s="2">
        <v>40227.271886574075</v>
      </c>
    </row>
    <row r="272" spans="2:35" ht="15" customHeight="1" x14ac:dyDescent="0.35">
      <c r="B272" s="5">
        <f t="shared" si="16"/>
        <v>270</v>
      </c>
      <c r="C272">
        <f t="shared" si="18"/>
        <v>4</v>
      </c>
      <c r="D272" s="16">
        <v>1936</v>
      </c>
      <c r="E272" t="s">
        <v>146</v>
      </c>
      <c r="F272" t="s">
        <v>25</v>
      </c>
      <c r="G272">
        <v>3252</v>
      </c>
      <c r="H272" t="s">
        <v>17</v>
      </c>
      <c r="I272" t="s">
        <v>3351</v>
      </c>
      <c r="K272" t="s">
        <v>3366</v>
      </c>
      <c r="L272" t="s">
        <v>28</v>
      </c>
      <c r="M272" t="s">
        <v>3359</v>
      </c>
      <c r="V272" s="43" t="s">
        <v>3359</v>
      </c>
      <c r="AF272" t="s">
        <v>3060</v>
      </c>
      <c r="AH272" s="2">
        <v>40498.649143518516</v>
      </c>
    </row>
    <row r="273" spans="1:35" ht="15" customHeight="1" x14ac:dyDescent="0.35">
      <c r="B273" s="5">
        <f t="shared" si="16"/>
        <v>271</v>
      </c>
      <c r="C273">
        <f t="shared" si="18"/>
        <v>37</v>
      </c>
      <c r="D273" s="16">
        <v>1936</v>
      </c>
      <c r="E273" t="s">
        <v>146</v>
      </c>
      <c r="F273" t="s">
        <v>25</v>
      </c>
      <c r="G273">
        <v>3256</v>
      </c>
      <c r="H273" t="s">
        <v>17</v>
      </c>
      <c r="I273" t="s">
        <v>3351</v>
      </c>
      <c r="J273" t="s">
        <v>3354</v>
      </c>
      <c r="K273" t="s">
        <v>3366</v>
      </c>
      <c r="L273" t="s">
        <v>21</v>
      </c>
      <c r="M273" t="s">
        <v>3359</v>
      </c>
      <c r="U273" t="s">
        <v>380</v>
      </c>
      <c r="AB273" s="43" t="s">
        <v>206</v>
      </c>
      <c r="AC273" s="143"/>
      <c r="AD273" s="143"/>
      <c r="AF273" s="14" t="s">
        <v>3533</v>
      </c>
      <c r="AH273" s="2">
        <v>39911.115231481483</v>
      </c>
    </row>
    <row r="274" spans="1:35" ht="15" customHeight="1" x14ac:dyDescent="0.35">
      <c r="B274" s="5">
        <f t="shared" si="16"/>
        <v>272</v>
      </c>
      <c r="C274">
        <f t="shared" si="18"/>
        <v>16</v>
      </c>
      <c r="D274" s="16">
        <v>1936</v>
      </c>
      <c r="E274" t="s">
        <v>59</v>
      </c>
      <c r="F274" t="s">
        <v>25</v>
      </c>
      <c r="G274">
        <v>3293</v>
      </c>
      <c r="H274" t="s">
        <v>17</v>
      </c>
      <c r="I274" t="s">
        <v>3351</v>
      </c>
      <c r="J274" t="s">
        <v>3354</v>
      </c>
      <c r="K274" t="s">
        <v>3366</v>
      </c>
      <c r="L274" t="s">
        <v>80</v>
      </c>
      <c r="M274" t="s">
        <v>3359</v>
      </c>
      <c r="N274" t="s">
        <v>3359</v>
      </c>
      <c r="P274" t="s">
        <v>3359</v>
      </c>
      <c r="S274" s="148">
        <v>493</v>
      </c>
      <c r="AF274" t="s">
        <v>3060</v>
      </c>
      <c r="AH274" s="2">
        <v>39923.647997685184</v>
      </c>
    </row>
    <row r="275" spans="1:35" ht="15" customHeight="1" x14ac:dyDescent="0.35">
      <c r="B275" s="5">
        <f t="shared" si="16"/>
        <v>273</v>
      </c>
      <c r="C275">
        <f t="shared" si="18"/>
        <v>2</v>
      </c>
      <c r="D275" s="16">
        <v>1936</v>
      </c>
      <c r="E275" t="s">
        <v>95</v>
      </c>
      <c r="F275" t="s">
        <v>25</v>
      </c>
      <c r="G275">
        <v>3309</v>
      </c>
      <c r="H275" t="s">
        <v>73</v>
      </c>
      <c r="I275" t="s">
        <v>3351</v>
      </c>
      <c r="J275" t="s">
        <v>3354</v>
      </c>
      <c r="K275" t="s">
        <v>3366</v>
      </c>
      <c r="L275" t="s">
        <v>207</v>
      </c>
      <c r="R275" t="s">
        <v>3359</v>
      </c>
      <c r="U275" t="s">
        <v>380</v>
      </c>
      <c r="AA275" s="3" t="s">
        <v>79</v>
      </c>
      <c r="AF275" t="s">
        <v>3060</v>
      </c>
      <c r="AH275" s="2">
        <v>40722.881469907406</v>
      </c>
    </row>
    <row r="276" spans="1:35" ht="15" customHeight="1" x14ac:dyDescent="0.35">
      <c r="B276" s="5">
        <f t="shared" si="16"/>
        <v>274</v>
      </c>
      <c r="C276">
        <f t="shared" si="18"/>
        <v>1</v>
      </c>
      <c r="D276" s="16">
        <v>1936</v>
      </c>
      <c r="E276" t="s">
        <v>59</v>
      </c>
      <c r="F276" t="s">
        <v>16</v>
      </c>
      <c r="G276">
        <v>3311</v>
      </c>
      <c r="H276" t="s">
        <v>17</v>
      </c>
      <c r="I276" t="s">
        <v>3351</v>
      </c>
      <c r="J276" t="s">
        <v>3354</v>
      </c>
      <c r="K276" t="s">
        <v>3366</v>
      </c>
      <c r="L276" t="s">
        <v>46</v>
      </c>
      <c r="M276" t="s">
        <v>3359</v>
      </c>
      <c r="N276" t="s">
        <v>3359</v>
      </c>
      <c r="P276" t="s">
        <v>3359</v>
      </c>
      <c r="U276" t="s">
        <v>380</v>
      </c>
      <c r="AD276" s="3" t="s">
        <v>210</v>
      </c>
      <c r="AF276" s="14" t="s">
        <v>3534</v>
      </c>
      <c r="AH276" s="2">
        <v>39842.38863425926</v>
      </c>
    </row>
    <row r="277" spans="1:35" ht="15" customHeight="1" x14ac:dyDescent="0.35">
      <c r="A277" s="3"/>
      <c r="B277" s="5">
        <f t="shared" si="16"/>
        <v>275</v>
      </c>
      <c r="C277">
        <f t="shared" si="18"/>
        <v>5</v>
      </c>
      <c r="D277" s="16">
        <v>1936</v>
      </c>
      <c r="E277" t="s">
        <v>59</v>
      </c>
      <c r="F277" t="s">
        <v>16</v>
      </c>
      <c r="G277">
        <v>3312</v>
      </c>
      <c r="L277" t="s">
        <v>37</v>
      </c>
      <c r="AF277" t="s">
        <v>3060</v>
      </c>
    </row>
    <row r="278" spans="1:35" ht="15" customHeight="1" x14ac:dyDescent="0.35">
      <c r="B278" s="5">
        <f t="shared" si="16"/>
        <v>276</v>
      </c>
      <c r="C278">
        <f t="shared" si="18"/>
        <v>6</v>
      </c>
      <c r="D278" s="16">
        <v>1936</v>
      </c>
      <c r="E278" t="s">
        <v>59</v>
      </c>
      <c r="F278" t="s">
        <v>16</v>
      </c>
      <c r="G278">
        <v>3317</v>
      </c>
      <c r="L278" t="s">
        <v>37</v>
      </c>
      <c r="AF278" t="s">
        <v>3060</v>
      </c>
    </row>
    <row r="279" spans="1:35" ht="15" customHeight="1" x14ac:dyDescent="0.35">
      <c r="B279" s="5">
        <f t="shared" si="16"/>
        <v>277</v>
      </c>
      <c r="C279">
        <f t="shared" si="18"/>
        <v>10</v>
      </c>
      <c r="D279" s="16">
        <v>1936</v>
      </c>
      <c r="E279" t="s">
        <v>59</v>
      </c>
      <c r="F279" t="s">
        <v>16</v>
      </c>
      <c r="G279">
        <v>3323</v>
      </c>
      <c r="H279" t="s">
        <v>17</v>
      </c>
      <c r="I279" t="s">
        <v>36</v>
      </c>
      <c r="J279" t="s">
        <v>3354</v>
      </c>
      <c r="K279" t="s">
        <v>3366</v>
      </c>
      <c r="L279" t="s">
        <v>211</v>
      </c>
      <c r="M279" t="s">
        <v>3359</v>
      </c>
      <c r="AF279" t="s">
        <v>3060</v>
      </c>
      <c r="AH279" s="2">
        <v>40955.265613425923</v>
      </c>
    </row>
    <row r="280" spans="1:35" ht="15" customHeight="1" x14ac:dyDescent="0.35">
      <c r="B280" s="5">
        <f t="shared" si="16"/>
        <v>278</v>
      </c>
      <c r="C280">
        <f t="shared" si="18"/>
        <v>23</v>
      </c>
      <c r="D280" s="16">
        <v>1936</v>
      </c>
      <c r="E280" s="3" t="s">
        <v>4503</v>
      </c>
      <c r="F280" s="3" t="s">
        <v>25</v>
      </c>
      <c r="G280" s="3">
        <v>3333</v>
      </c>
      <c r="H280" s="3"/>
      <c r="I280" s="3"/>
      <c r="J280" s="3"/>
      <c r="K280" s="3" t="s">
        <v>3366</v>
      </c>
      <c r="L280" s="3"/>
      <c r="M280" s="3"/>
      <c r="N280" s="3"/>
      <c r="O280" s="3"/>
      <c r="P280" s="3"/>
      <c r="Q280" s="3"/>
      <c r="R280" s="3"/>
      <c r="S280" s="152"/>
      <c r="T280" s="3" t="s">
        <v>3424</v>
      </c>
      <c r="U280" s="3"/>
      <c r="V280" s="143" t="s">
        <v>3359</v>
      </c>
      <c r="W280" s="3"/>
      <c r="X280" s="3"/>
      <c r="Y280" s="3"/>
      <c r="Z280" s="3"/>
      <c r="AB280" s="3"/>
      <c r="AE280" s="3"/>
      <c r="AF280" s="3" t="s">
        <v>3451</v>
      </c>
      <c r="AG280" s="3"/>
      <c r="AH280" s="153">
        <v>45688</v>
      </c>
      <c r="AI280" s="14" t="s">
        <v>4643</v>
      </c>
    </row>
    <row r="281" spans="1:35" ht="15" customHeight="1" x14ac:dyDescent="0.35">
      <c r="B281" s="5">
        <f t="shared" si="16"/>
        <v>279</v>
      </c>
      <c r="C281">
        <f t="shared" si="18"/>
        <v>7</v>
      </c>
      <c r="D281" s="16">
        <v>1936</v>
      </c>
      <c r="E281" t="s">
        <v>59</v>
      </c>
      <c r="F281" t="s">
        <v>25</v>
      </c>
      <c r="G281">
        <v>3356</v>
      </c>
      <c r="H281" t="s">
        <v>17</v>
      </c>
      <c r="I281" t="s">
        <v>36</v>
      </c>
      <c r="J281" t="s">
        <v>3354</v>
      </c>
      <c r="K281" t="s">
        <v>3366</v>
      </c>
      <c r="L281" t="s">
        <v>212</v>
      </c>
      <c r="M281" t="s">
        <v>3359</v>
      </c>
      <c r="N281" t="s">
        <v>3359</v>
      </c>
      <c r="P281" t="s">
        <v>3359</v>
      </c>
      <c r="V281" s="43" t="s">
        <v>3359</v>
      </c>
      <c r="Y281" t="s">
        <v>3359</v>
      </c>
      <c r="AF281" t="s">
        <v>3060</v>
      </c>
      <c r="AH281" s="2">
        <v>40581.721134259256</v>
      </c>
    </row>
    <row r="282" spans="1:35" ht="15" customHeight="1" x14ac:dyDescent="0.35">
      <c r="B282" s="5">
        <f t="shared" si="16"/>
        <v>280</v>
      </c>
      <c r="C282">
        <f t="shared" si="18"/>
        <v>1</v>
      </c>
      <c r="D282" s="16">
        <v>1936</v>
      </c>
      <c r="E282" t="s">
        <v>146</v>
      </c>
      <c r="F282" t="s">
        <v>25</v>
      </c>
      <c r="G282">
        <v>3363</v>
      </c>
      <c r="J282" t="s">
        <v>3354</v>
      </c>
      <c r="K282" t="s">
        <v>3366</v>
      </c>
      <c r="M282" t="s">
        <v>3459</v>
      </c>
      <c r="T282" t="s">
        <v>3424</v>
      </c>
      <c r="V282" s="43" t="s">
        <v>3359</v>
      </c>
      <c r="W282" t="s">
        <v>3572</v>
      </c>
      <c r="X282" t="s">
        <v>3508</v>
      </c>
      <c r="AD282" s="3" t="s">
        <v>3915</v>
      </c>
      <c r="AF282" t="s">
        <v>3451</v>
      </c>
      <c r="AH282" s="2">
        <v>45326</v>
      </c>
    </row>
    <row r="283" spans="1:35" ht="15" customHeight="1" x14ac:dyDescent="0.35">
      <c r="B283" s="5">
        <f t="shared" si="16"/>
        <v>281</v>
      </c>
      <c r="C283">
        <f t="shared" si="18"/>
        <v>4</v>
      </c>
      <c r="D283" s="16">
        <v>1936</v>
      </c>
      <c r="E283" t="s">
        <v>146</v>
      </c>
      <c r="F283" t="s">
        <v>25</v>
      </c>
      <c r="G283">
        <v>3364</v>
      </c>
      <c r="H283" t="s">
        <v>17</v>
      </c>
      <c r="I283" t="s">
        <v>3351</v>
      </c>
      <c r="J283" t="s">
        <v>3354</v>
      </c>
      <c r="K283" t="s">
        <v>3366</v>
      </c>
      <c r="L283" t="s">
        <v>37</v>
      </c>
      <c r="M283" t="s">
        <v>3359</v>
      </c>
      <c r="V283" s="43" t="s">
        <v>3359</v>
      </c>
      <c r="Y283" t="s">
        <v>3359</v>
      </c>
      <c r="AF283" t="s">
        <v>3133</v>
      </c>
      <c r="AH283" s="2">
        <v>45078</v>
      </c>
    </row>
    <row r="284" spans="1:35" ht="15" customHeight="1" x14ac:dyDescent="0.35">
      <c r="B284" s="5">
        <f t="shared" si="16"/>
        <v>282</v>
      </c>
      <c r="C284">
        <f t="shared" si="18"/>
        <v>7</v>
      </c>
      <c r="D284" s="16">
        <v>1936</v>
      </c>
      <c r="E284" t="s">
        <v>146</v>
      </c>
      <c r="F284" t="s">
        <v>25</v>
      </c>
      <c r="G284">
        <v>3368</v>
      </c>
      <c r="H284" t="s">
        <v>17</v>
      </c>
      <c r="I284" t="s">
        <v>3351</v>
      </c>
      <c r="J284" t="s">
        <v>3354</v>
      </c>
      <c r="K284" t="s">
        <v>3366</v>
      </c>
      <c r="L284" t="s">
        <v>37</v>
      </c>
      <c r="M284" t="s">
        <v>3359</v>
      </c>
      <c r="U284" t="s">
        <v>380</v>
      </c>
      <c r="V284" s="43" t="s">
        <v>3359</v>
      </c>
      <c r="AF284" t="s">
        <v>3060</v>
      </c>
      <c r="AH284" s="2">
        <v>39650.435555555552</v>
      </c>
    </row>
    <row r="285" spans="1:35" ht="15" customHeight="1" x14ac:dyDescent="0.35">
      <c r="B285" s="5">
        <f t="shared" si="16"/>
        <v>283</v>
      </c>
      <c r="C285">
        <f t="shared" si="18"/>
        <v>2</v>
      </c>
      <c r="D285" s="16">
        <v>1936</v>
      </c>
      <c r="E285" t="s">
        <v>146</v>
      </c>
      <c r="F285" t="s">
        <v>25</v>
      </c>
      <c r="G285">
        <v>3375</v>
      </c>
      <c r="H285" t="s">
        <v>17</v>
      </c>
      <c r="I285" t="s">
        <v>3351</v>
      </c>
      <c r="J285" t="s">
        <v>380</v>
      </c>
      <c r="K285" t="s">
        <v>3366</v>
      </c>
      <c r="L285" t="s">
        <v>213</v>
      </c>
      <c r="M285" t="s">
        <v>3359</v>
      </c>
      <c r="W285" s="16"/>
      <c r="X285" s="16"/>
      <c r="Y285" s="16"/>
      <c r="Z285" s="16"/>
      <c r="AA285" s="146"/>
      <c r="AB285" s="16"/>
      <c r="AD285" s="3" t="s">
        <v>214</v>
      </c>
      <c r="AF285" t="s">
        <v>3060</v>
      </c>
      <c r="AH285" s="2">
        <v>40590.743414351855</v>
      </c>
    </row>
    <row r="286" spans="1:35" ht="15" customHeight="1" x14ac:dyDescent="0.35">
      <c r="B286" s="5">
        <f t="shared" si="16"/>
        <v>284</v>
      </c>
      <c r="C286">
        <f t="shared" si="18"/>
        <v>14</v>
      </c>
      <c r="D286" s="16">
        <v>1936</v>
      </c>
      <c r="E286" t="s">
        <v>146</v>
      </c>
      <c r="F286" t="s">
        <v>25</v>
      </c>
      <c r="G286">
        <v>3377</v>
      </c>
      <c r="H286" t="s">
        <v>17</v>
      </c>
      <c r="I286" t="s">
        <v>3351</v>
      </c>
      <c r="J286" t="s">
        <v>3354</v>
      </c>
      <c r="K286" t="s">
        <v>3366</v>
      </c>
      <c r="L286" t="s">
        <v>80</v>
      </c>
      <c r="M286" t="s">
        <v>3359</v>
      </c>
      <c r="N286" t="s">
        <v>3359</v>
      </c>
      <c r="P286" t="s">
        <v>3359</v>
      </c>
      <c r="S286" s="148">
        <v>511</v>
      </c>
      <c r="W286" s="16"/>
      <c r="X286" s="16"/>
      <c r="Y286" s="16"/>
      <c r="Z286" s="16"/>
      <c r="AA286" s="146"/>
      <c r="AB286" s="16"/>
      <c r="AF286" t="s">
        <v>3060</v>
      </c>
      <c r="AH286" s="2">
        <v>39918.667175925926</v>
      </c>
    </row>
    <row r="287" spans="1:35" ht="15" customHeight="1" x14ac:dyDescent="0.35">
      <c r="B287" s="5">
        <f t="shared" si="16"/>
        <v>285</v>
      </c>
      <c r="C287">
        <f t="shared" si="18"/>
        <v>1</v>
      </c>
      <c r="D287" s="16">
        <v>1936</v>
      </c>
      <c r="E287" t="s">
        <v>95</v>
      </c>
      <c r="F287" t="s">
        <v>25</v>
      </c>
      <c r="G287">
        <v>3391</v>
      </c>
      <c r="H287" t="s">
        <v>17</v>
      </c>
      <c r="I287" t="s">
        <v>3351</v>
      </c>
      <c r="J287" t="s">
        <v>3354</v>
      </c>
      <c r="K287" t="s">
        <v>3366</v>
      </c>
      <c r="L287" t="s">
        <v>65</v>
      </c>
      <c r="M287" t="s">
        <v>3359</v>
      </c>
      <c r="AF287" t="s">
        <v>3060</v>
      </c>
      <c r="AH287" s="2">
        <v>40198.581250000003</v>
      </c>
    </row>
    <row r="288" spans="1:35" ht="15" customHeight="1" x14ac:dyDescent="0.35">
      <c r="B288" s="5">
        <f t="shared" si="16"/>
        <v>286</v>
      </c>
      <c r="C288">
        <f t="shared" si="18"/>
        <v>8</v>
      </c>
      <c r="D288" s="16">
        <v>1936</v>
      </c>
      <c r="E288" t="s">
        <v>95</v>
      </c>
      <c r="F288" t="s">
        <v>25</v>
      </c>
      <c r="G288">
        <v>3392</v>
      </c>
      <c r="I288" t="s">
        <v>36</v>
      </c>
      <c r="J288" t="s">
        <v>380</v>
      </c>
      <c r="K288" t="s">
        <v>3366</v>
      </c>
      <c r="M288" t="s">
        <v>3459</v>
      </c>
      <c r="N288" t="s">
        <v>3359</v>
      </c>
      <c r="O288" t="s">
        <v>3359</v>
      </c>
      <c r="P288" t="s">
        <v>3359</v>
      </c>
      <c r="V288" s="43" t="s">
        <v>3359</v>
      </c>
      <c r="W288" t="s">
        <v>3572</v>
      </c>
      <c r="X288" t="s">
        <v>3508</v>
      </c>
      <c r="Y288" t="s">
        <v>3359</v>
      </c>
      <c r="AA288" s="3" t="s">
        <v>76</v>
      </c>
      <c r="AD288" s="3" t="s">
        <v>5989</v>
      </c>
    </row>
    <row r="289" spans="1:35" ht="15" customHeight="1" x14ac:dyDescent="0.35">
      <c r="B289" s="5">
        <f t="shared" si="16"/>
        <v>287</v>
      </c>
      <c r="C289">
        <f t="shared" si="18"/>
        <v>16</v>
      </c>
      <c r="D289" s="16">
        <v>1936</v>
      </c>
      <c r="E289" t="s">
        <v>59</v>
      </c>
      <c r="F289" t="s">
        <v>16</v>
      </c>
      <c r="G289">
        <v>3400</v>
      </c>
      <c r="H289" t="s">
        <v>17</v>
      </c>
      <c r="I289" t="s">
        <v>36</v>
      </c>
      <c r="J289" t="s">
        <v>3354</v>
      </c>
      <c r="K289" t="s">
        <v>3366</v>
      </c>
      <c r="L289" t="s">
        <v>138</v>
      </c>
      <c r="M289" t="s">
        <v>3359</v>
      </c>
      <c r="N289" t="s">
        <v>3359</v>
      </c>
      <c r="P289" t="s">
        <v>3359</v>
      </c>
      <c r="S289" s="148">
        <v>453</v>
      </c>
      <c r="U289" t="s">
        <v>380</v>
      </c>
      <c r="AB289" t="s">
        <v>215</v>
      </c>
      <c r="AD289" s="3" t="s">
        <v>216</v>
      </c>
      <c r="AF289" t="s">
        <v>3060</v>
      </c>
    </row>
    <row r="290" spans="1:35" ht="15" customHeight="1" x14ac:dyDescent="0.35">
      <c r="B290" s="5">
        <f t="shared" si="16"/>
        <v>288</v>
      </c>
      <c r="C290">
        <f t="shared" si="18"/>
        <v>1</v>
      </c>
      <c r="D290" s="16">
        <v>1936</v>
      </c>
      <c r="E290" s="14" t="s">
        <v>146</v>
      </c>
      <c r="F290" t="s">
        <v>25</v>
      </c>
      <c r="G290">
        <v>3416</v>
      </c>
      <c r="AF290" s="14" t="s">
        <v>3534</v>
      </c>
    </row>
    <row r="291" spans="1:35" ht="15" customHeight="1" x14ac:dyDescent="0.35">
      <c r="B291" s="5">
        <f t="shared" si="16"/>
        <v>289</v>
      </c>
      <c r="C291">
        <f t="shared" si="18"/>
        <v>15</v>
      </c>
      <c r="D291" s="16">
        <v>1936</v>
      </c>
      <c r="E291" t="s">
        <v>146</v>
      </c>
      <c r="F291" t="s">
        <v>25</v>
      </c>
      <c r="G291">
        <v>3417</v>
      </c>
      <c r="L291" t="s">
        <v>37</v>
      </c>
      <c r="AF291" t="s">
        <v>3060</v>
      </c>
    </row>
    <row r="292" spans="1:35" ht="15" customHeight="1" x14ac:dyDescent="0.35">
      <c r="B292" s="5">
        <f t="shared" si="16"/>
        <v>290</v>
      </c>
      <c r="C292">
        <f t="shared" si="18"/>
        <v>12</v>
      </c>
      <c r="D292" s="16">
        <v>1936</v>
      </c>
      <c r="E292" t="s">
        <v>146</v>
      </c>
      <c r="F292" t="s">
        <v>25</v>
      </c>
      <c r="G292">
        <v>3432</v>
      </c>
      <c r="H292" t="s">
        <v>17</v>
      </c>
      <c r="I292" t="s">
        <v>3351</v>
      </c>
      <c r="J292" t="s">
        <v>3354</v>
      </c>
      <c r="K292" t="s">
        <v>3366</v>
      </c>
      <c r="M292" t="s">
        <v>3359</v>
      </c>
      <c r="U292" t="s">
        <v>3662</v>
      </c>
      <c r="V292" s="43" t="s">
        <v>3359</v>
      </c>
      <c r="AF292" t="s">
        <v>3060</v>
      </c>
      <c r="AH292" s="2">
        <v>39797.682858796295</v>
      </c>
    </row>
    <row r="293" spans="1:35" ht="15" customHeight="1" x14ac:dyDescent="0.35">
      <c r="B293" s="5">
        <f t="shared" si="16"/>
        <v>291</v>
      </c>
      <c r="C293">
        <f t="shared" si="18"/>
        <v>86</v>
      </c>
      <c r="D293" s="16">
        <v>1936</v>
      </c>
      <c r="E293" t="s">
        <v>59</v>
      </c>
      <c r="F293" t="s">
        <v>16</v>
      </c>
      <c r="G293">
        <v>3444</v>
      </c>
      <c r="H293" t="s">
        <v>17</v>
      </c>
      <c r="I293" t="s">
        <v>3351</v>
      </c>
      <c r="J293" t="s">
        <v>3354</v>
      </c>
      <c r="L293" t="s">
        <v>28</v>
      </c>
      <c r="M293" t="s">
        <v>3359</v>
      </c>
      <c r="U293" t="s">
        <v>380</v>
      </c>
      <c r="AF293" t="s">
        <v>3060</v>
      </c>
      <c r="AH293" s="2">
        <v>39862.798206018517</v>
      </c>
    </row>
    <row r="294" spans="1:35" ht="15" customHeight="1" x14ac:dyDescent="0.35">
      <c r="A294" s="17">
        <f>SUM(C233:C293)/58</f>
        <v>14.827586206896552</v>
      </c>
      <c r="B294" s="5">
        <f t="shared" si="16"/>
        <v>292</v>
      </c>
      <c r="C294">
        <f t="shared" si="18"/>
        <v>1</v>
      </c>
      <c r="D294" s="16">
        <v>1936</v>
      </c>
      <c r="E294" t="s">
        <v>95</v>
      </c>
      <c r="F294" t="s">
        <v>16</v>
      </c>
      <c r="G294">
        <v>3530</v>
      </c>
      <c r="I294" t="s">
        <v>191</v>
      </c>
      <c r="J294" t="s">
        <v>3354</v>
      </c>
      <c r="K294" t="s">
        <v>3366</v>
      </c>
      <c r="M294" t="s">
        <v>3459</v>
      </c>
      <c r="T294" t="s">
        <v>167</v>
      </c>
      <c r="U294" t="s">
        <v>3662</v>
      </c>
      <c r="W294" t="s">
        <v>3830</v>
      </c>
      <c r="X294" t="s">
        <v>3508</v>
      </c>
      <c r="AA294" s="3" t="s">
        <v>79</v>
      </c>
      <c r="AF294" t="s">
        <v>3451</v>
      </c>
      <c r="AH294" s="2">
        <v>45288</v>
      </c>
    </row>
    <row r="295" spans="1:35" ht="15" customHeight="1" x14ac:dyDescent="0.35">
      <c r="B295" s="5">
        <f t="shared" si="16"/>
        <v>293</v>
      </c>
      <c r="C295">
        <f t="shared" si="18"/>
        <v>2</v>
      </c>
      <c r="D295" s="16">
        <v>1936</v>
      </c>
      <c r="E295" t="s">
        <v>95</v>
      </c>
      <c r="F295" t="s">
        <v>16</v>
      </c>
      <c r="G295">
        <v>3531</v>
      </c>
      <c r="I295" t="s">
        <v>191</v>
      </c>
      <c r="J295" t="s">
        <v>3354</v>
      </c>
      <c r="K295" t="s">
        <v>3366</v>
      </c>
      <c r="M295" t="s">
        <v>3359</v>
      </c>
      <c r="T295" t="s">
        <v>3349</v>
      </c>
      <c r="U295" t="s">
        <v>380</v>
      </c>
      <c r="W295" t="s">
        <v>3572</v>
      </c>
      <c r="X295" t="s">
        <v>3508</v>
      </c>
      <c r="AA295" s="3" t="s">
        <v>79</v>
      </c>
      <c r="AD295" s="3" t="s">
        <v>3695</v>
      </c>
      <c r="AF295" t="s">
        <v>3451</v>
      </c>
      <c r="AH295" s="2">
        <v>45168</v>
      </c>
    </row>
    <row r="296" spans="1:35" ht="15" customHeight="1" x14ac:dyDescent="0.35">
      <c r="B296" s="5">
        <f t="shared" si="16"/>
        <v>294</v>
      </c>
      <c r="C296">
        <f t="shared" si="18"/>
        <v>2</v>
      </c>
      <c r="D296" s="16">
        <v>1936</v>
      </c>
      <c r="E296" t="s">
        <v>59</v>
      </c>
      <c r="F296" t="s">
        <v>16</v>
      </c>
      <c r="G296">
        <v>3533</v>
      </c>
      <c r="H296" t="s">
        <v>17</v>
      </c>
      <c r="I296" t="s">
        <v>36</v>
      </c>
      <c r="J296" t="s">
        <v>3354</v>
      </c>
      <c r="K296" t="s">
        <v>3366</v>
      </c>
      <c r="L296" t="s">
        <v>88</v>
      </c>
      <c r="M296" t="s">
        <v>3359</v>
      </c>
      <c r="N296" t="s">
        <v>3359</v>
      </c>
      <c r="O296" t="s">
        <v>3359</v>
      </c>
      <c r="P296" t="s">
        <v>3359</v>
      </c>
      <c r="Q296" t="s">
        <v>3359</v>
      </c>
      <c r="T296" t="s">
        <v>3349</v>
      </c>
      <c r="U296" t="s">
        <v>380</v>
      </c>
      <c r="X296" t="s">
        <v>3449</v>
      </c>
      <c r="AD296" s="3" t="s">
        <v>3703</v>
      </c>
      <c r="AF296" t="s">
        <v>3133</v>
      </c>
      <c r="AH296" s="2">
        <v>45108</v>
      </c>
    </row>
    <row r="297" spans="1:35" ht="15" customHeight="1" x14ac:dyDescent="0.35">
      <c r="B297" s="5">
        <f t="shared" si="16"/>
        <v>295</v>
      </c>
      <c r="C297">
        <f t="shared" si="18"/>
        <v>7</v>
      </c>
      <c r="D297" s="16">
        <v>1936</v>
      </c>
      <c r="E297" t="s">
        <v>59</v>
      </c>
      <c r="F297" t="s">
        <v>16</v>
      </c>
      <c r="G297">
        <v>3535</v>
      </c>
      <c r="H297" t="s">
        <v>17</v>
      </c>
      <c r="I297" t="s">
        <v>36</v>
      </c>
      <c r="J297" t="s">
        <v>3354</v>
      </c>
      <c r="K297" t="s">
        <v>3366</v>
      </c>
      <c r="L297" t="s">
        <v>88</v>
      </c>
      <c r="M297" t="s">
        <v>3359</v>
      </c>
      <c r="N297" t="s">
        <v>3359</v>
      </c>
      <c r="O297" t="s">
        <v>3359</v>
      </c>
      <c r="P297" t="s">
        <v>3359</v>
      </c>
      <c r="Q297" t="s">
        <v>3359</v>
      </c>
      <c r="T297" t="s">
        <v>3349</v>
      </c>
      <c r="U297" t="s">
        <v>380</v>
      </c>
      <c r="X297" t="s">
        <v>3449</v>
      </c>
      <c r="AF297" t="s">
        <v>3060</v>
      </c>
      <c r="AH297" s="2">
        <v>39710.836944444447</v>
      </c>
    </row>
    <row r="298" spans="1:35" ht="15" customHeight="1" x14ac:dyDescent="0.35">
      <c r="B298" s="5">
        <f t="shared" si="16"/>
        <v>296</v>
      </c>
      <c r="C298">
        <f t="shared" si="18"/>
        <v>1</v>
      </c>
      <c r="D298" s="16">
        <v>1936</v>
      </c>
      <c r="E298" t="s">
        <v>59</v>
      </c>
      <c r="F298" t="s">
        <v>16</v>
      </c>
      <c r="G298">
        <v>3542</v>
      </c>
      <c r="I298" t="s">
        <v>36</v>
      </c>
      <c r="J298" t="s">
        <v>3354</v>
      </c>
      <c r="K298" t="s">
        <v>3366</v>
      </c>
      <c r="M298" t="s">
        <v>3359</v>
      </c>
      <c r="N298" t="s">
        <v>3359</v>
      </c>
      <c r="O298" t="s">
        <v>3359</v>
      </c>
      <c r="P298" t="s">
        <v>3359</v>
      </c>
      <c r="T298" t="s">
        <v>3349</v>
      </c>
      <c r="X298" t="s">
        <v>3449</v>
      </c>
      <c r="AB298" s="9" t="s">
        <v>3450</v>
      </c>
      <c r="AC298" s="40"/>
      <c r="AD298" s="40"/>
      <c r="AF298" t="s">
        <v>3451</v>
      </c>
      <c r="AH298" s="2">
        <v>45120</v>
      </c>
    </row>
    <row r="299" spans="1:35" ht="15" customHeight="1" x14ac:dyDescent="0.35">
      <c r="B299" s="5">
        <f t="shared" si="16"/>
        <v>297</v>
      </c>
      <c r="C299">
        <f t="shared" si="18"/>
        <v>24</v>
      </c>
      <c r="D299" s="16">
        <v>1936</v>
      </c>
      <c r="E299" t="s">
        <v>59</v>
      </c>
      <c r="F299" t="s">
        <v>16</v>
      </c>
      <c r="G299">
        <v>3543</v>
      </c>
      <c r="I299" t="s">
        <v>36</v>
      </c>
      <c r="J299" t="s">
        <v>3354</v>
      </c>
      <c r="K299" t="s">
        <v>3366</v>
      </c>
      <c r="M299" t="s">
        <v>3459</v>
      </c>
      <c r="N299" t="s">
        <v>3359</v>
      </c>
      <c r="O299" t="s">
        <v>3359</v>
      </c>
      <c r="P299" t="s">
        <v>3359</v>
      </c>
      <c r="T299" t="s">
        <v>3349</v>
      </c>
      <c r="U299" t="s">
        <v>380</v>
      </c>
      <c r="X299" t="s">
        <v>3508</v>
      </c>
      <c r="AB299" t="s">
        <v>3692</v>
      </c>
      <c r="AC299" s="40"/>
      <c r="AF299" t="s">
        <v>3451</v>
      </c>
      <c r="AH299" s="2">
        <v>45168</v>
      </c>
    </row>
    <row r="300" spans="1:35" ht="15" customHeight="1" x14ac:dyDescent="0.35">
      <c r="B300" s="5">
        <f t="shared" si="16"/>
        <v>298</v>
      </c>
      <c r="C300">
        <f t="shared" si="18"/>
        <v>10</v>
      </c>
      <c r="D300" s="16">
        <v>1936</v>
      </c>
      <c r="E300" t="s">
        <v>59</v>
      </c>
      <c r="F300" t="s">
        <v>25</v>
      </c>
      <c r="G300">
        <v>3567</v>
      </c>
      <c r="I300" t="s">
        <v>36</v>
      </c>
      <c r="J300" t="s">
        <v>3354</v>
      </c>
      <c r="K300" t="s">
        <v>3366</v>
      </c>
      <c r="M300" t="s">
        <v>3359</v>
      </c>
      <c r="N300" t="s">
        <v>3359</v>
      </c>
      <c r="O300" t="s">
        <v>3359</v>
      </c>
      <c r="P300" t="s">
        <v>3359</v>
      </c>
      <c r="T300" t="s">
        <v>3349</v>
      </c>
      <c r="V300" s="43" t="s">
        <v>3359</v>
      </c>
      <c r="W300" t="s">
        <v>3572</v>
      </c>
      <c r="X300" t="s">
        <v>3449</v>
      </c>
      <c r="Y300" t="s">
        <v>3359</v>
      </c>
      <c r="AB300" s="9"/>
      <c r="AC300" s="40"/>
      <c r="AD300" s="40"/>
      <c r="AF300" t="s">
        <v>3451</v>
      </c>
      <c r="AH300" s="2">
        <v>45129</v>
      </c>
    </row>
    <row r="301" spans="1:35" ht="15" customHeight="1" x14ac:dyDescent="0.35">
      <c r="B301" s="5">
        <f t="shared" si="16"/>
        <v>299</v>
      </c>
      <c r="C301">
        <f t="shared" si="18"/>
        <v>22</v>
      </c>
      <c r="D301" s="16">
        <v>1936</v>
      </c>
      <c r="E301" t="s">
        <v>95</v>
      </c>
      <c r="F301" t="s">
        <v>25</v>
      </c>
      <c r="G301">
        <v>3577</v>
      </c>
      <c r="H301" t="s">
        <v>17</v>
      </c>
      <c r="I301" t="s">
        <v>3351</v>
      </c>
      <c r="J301" t="s">
        <v>3354</v>
      </c>
      <c r="K301" t="s">
        <v>3366</v>
      </c>
      <c r="L301" t="s">
        <v>218</v>
      </c>
      <c r="M301" t="s">
        <v>3359</v>
      </c>
      <c r="AF301" t="s">
        <v>3060</v>
      </c>
      <c r="AH301" s="2">
        <v>41056.540868055556</v>
      </c>
    </row>
    <row r="302" spans="1:35" ht="15" customHeight="1" x14ac:dyDescent="0.35">
      <c r="B302" s="5">
        <f t="shared" si="16"/>
        <v>300</v>
      </c>
      <c r="C302">
        <f t="shared" si="18"/>
        <v>10</v>
      </c>
      <c r="D302" s="16">
        <v>1936</v>
      </c>
      <c r="E302" t="s">
        <v>59</v>
      </c>
      <c r="F302" t="s">
        <v>16</v>
      </c>
      <c r="G302">
        <v>3599</v>
      </c>
      <c r="H302" t="s">
        <v>17</v>
      </c>
      <c r="I302" t="s">
        <v>3351</v>
      </c>
      <c r="J302" t="s">
        <v>3354</v>
      </c>
      <c r="L302" t="s">
        <v>219</v>
      </c>
      <c r="M302" t="s">
        <v>3359</v>
      </c>
      <c r="AD302" s="3" t="s">
        <v>3430</v>
      </c>
      <c r="AF302" t="s">
        <v>3060</v>
      </c>
      <c r="AH302" s="2">
        <v>40487.808576388888</v>
      </c>
    </row>
    <row r="303" spans="1:35" ht="15" customHeight="1" x14ac:dyDescent="0.45">
      <c r="B303" s="5">
        <f t="shared" si="16"/>
        <v>301</v>
      </c>
      <c r="C303">
        <f t="shared" si="18"/>
        <v>35</v>
      </c>
      <c r="D303" s="82">
        <v>1937</v>
      </c>
      <c r="E303" t="s">
        <v>59</v>
      </c>
      <c r="F303" t="s">
        <v>16</v>
      </c>
      <c r="G303">
        <v>3609</v>
      </c>
      <c r="I303" t="s">
        <v>26</v>
      </c>
      <c r="L303" t="s">
        <v>37</v>
      </c>
      <c r="AF303" t="s">
        <v>3060</v>
      </c>
    </row>
    <row r="304" spans="1:35" ht="15" customHeight="1" x14ac:dyDescent="0.35">
      <c r="B304" s="5">
        <f t="shared" si="16"/>
        <v>302</v>
      </c>
      <c r="C304">
        <f t="shared" si="18"/>
        <v>55</v>
      </c>
      <c r="D304" s="16">
        <v>1937</v>
      </c>
      <c r="E304" s="3" t="s">
        <v>3216</v>
      </c>
      <c r="F304" s="3" t="s">
        <v>25</v>
      </c>
      <c r="G304" s="165">
        <v>3644</v>
      </c>
      <c r="H304" s="3"/>
      <c r="I304" s="3" t="s">
        <v>36</v>
      </c>
      <c r="J304" s="3" t="s">
        <v>3354</v>
      </c>
      <c r="K304" s="3" t="s">
        <v>3366</v>
      </c>
      <c r="L304" s="3"/>
      <c r="M304" s="3" t="s">
        <v>3459</v>
      </c>
      <c r="N304" s="3" t="s">
        <v>3359</v>
      </c>
      <c r="O304" s="3" t="s">
        <v>3359</v>
      </c>
      <c r="P304" s="3" t="s">
        <v>3359</v>
      </c>
      <c r="Q304" s="3" t="s">
        <v>3579</v>
      </c>
      <c r="R304" s="3"/>
      <c r="S304" s="152"/>
      <c r="T304" s="3" t="s">
        <v>3424</v>
      </c>
      <c r="U304" s="3"/>
      <c r="V304" s="143" t="s">
        <v>3359</v>
      </c>
      <c r="W304" s="3" t="s">
        <v>3572</v>
      </c>
      <c r="X304" s="3" t="s">
        <v>4872</v>
      </c>
      <c r="Y304" s="3" t="s">
        <v>3359</v>
      </c>
      <c r="Z304" s="3"/>
      <c r="AA304" s="3" t="s">
        <v>73</v>
      </c>
      <c r="AB304" s="14"/>
      <c r="AD304" s="3" t="s">
        <v>4873</v>
      </c>
      <c r="AE304" s="3"/>
      <c r="AF304" s="3" t="s">
        <v>3451</v>
      </c>
      <c r="AG304" s="3"/>
      <c r="AH304" s="153">
        <v>45739</v>
      </c>
      <c r="AI304" s="166" t="s">
        <v>4727</v>
      </c>
    </row>
    <row r="305" spans="2:35" ht="15" customHeight="1" x14ac:dyDescent="0.35">
      <c r="B305" s="5">
        <f t="shared" si="16"/>
        <v>303</v>
      </c>
      <c r="C305">
        <f t="shared" si="18"/>
        <v>25</v>
      </c>
      <c r="D305" s="16">
        <v>1937</v>
      </c>
      <c r="E305" s="14" t="s">
        <v>221</v>
      </c>
      <c r="F305" t="s">
        <v>25</v>
      </c>
      <c r="G305">
        <v>3699</v>
      </c>
      <c r="I305" s="14"/>
      <c r="AD305" s="31" t="s">
        <v>3089</v>
      </c>
      <c r="AF305" t="s">
        <v>3137</v>
      </c>
    </row>
    <row r="306" spans="2:35" ht="15" customHeight="1" x14ac:dyDescent="0.35">
      <c r="B306" s="5">
        <f t="shared" si="16"/>
        <v>304</v>
      </c>
      <c r="C306">
        <f t="shared" si="18"/>
        <v>1</v>
      </c>
      <c r="D306" s="16">
        <v>1937</v>
      </c>
      <c r="E306" t="s">
        <v>221</v>
      </c>
      <c r="F306" t="s">
        <v>25</v>
      </c>
      <c r="G306">
        <v>3724</v>
      </c>
      <c r="H306" t="s">
        <v>17</v>
      </c>
      <c r="I306" t="s">
        <v>3351</v>
      </c>
      <c r="J306" t="s">
        <v>3354</v>
      </c>
      <c r="K306" t="s">
        <v>3366</v>
      </c>
      <c r="L306" t="s">
        <v>50</v>
      </c>
      <c r="M306" t="s">
        <v>3359</v>
      </c>
      <c r="N306" t="s">
        <v>3359</v>
      </c>
      <c r="P306" t="s">
        <v>3359</v>
      </c>
      <c r="U306" t="s">
        <v>380</v>
      </c>
      <c r="Z306" t="s">
        <v>3359</v>
      </c>
      <c r="AA306" s="3" t="s">
        <v>3464</v>
      </c>
      <c r="AB306" s="43" t="s">
        <v>223</v>
      </c>
      <c r="AC306" s="143"/>
      <c r="AD306" s="143"/>
      <c r="AE306" t="s">
        <v>380</v>
      </c>
      <c r="AF306" t="s">
        <v>3060</v>
      </c>
      <c r="AH306" s="2">
        <v>39644.645254629628</v>
      </c>
    </row>
    <row r="307" spans="2:35" ht="15" customHeight="1" x14ac:dyDescent="0.35">
      <c r="B307" s="5">
        <f t="shared" si="16"/>
        <v>305</v>
      </c>
      <c r="C307">
        <f t="shared" si="18"/>
        <v>11</v>
      </c>
      <c r="D307" s="16">
        <v>1937</v>
      </c>
      <c r="E307" t="s">
        <v>221</v>
      </c>
      <c r="F307" t="s">
        <v>25</v>
      </c>
      <c r="G307">
        <v>3725</v>
      </c>
      <c r="H307" t="s">
        <v>17</v>
      </c>
      <c r="I307" t="s">
        <v>3351</v>
      </c>
      <c r="J307" t="s">
        <v>3354</v>
      </c>
      <c r="K307" t="s">
        <v>3366</v>
      </c>
      <c r="M307" t="s">
        <v>3359</v>
      </c>
      <c r="U307" t="s">
        <v>380</v>
      </c>
      <c r="Z307" t="s">
        <v>3413</v>
      </c>
      <c r="AA307" s="3" t="s">
        <v>3464</v>
      </c>
      <c r="AB307" s="43" t="s">
        <v>223</v>
      </c>
      <c r="AC307" s="143"/>
      <c r="AD307" s="143"/>
      <c r="AE307" t="s">
        <v>380</v>
      </c>
      <c r="AF307" t="s">
        <v>3133</v>
      </c>
      <c r="AH307" s="2">
        <v>45078</v>
      </c>
    </row>
    <row r="308" spans="2:35" ht="15" customHeight="1" x14ac:dyDescent="0.35">
      <c r="B308" s="5">
        <f t="shared" si="16"/>
        <v>306</v>
      </c>
      <c r="C308">
        <f t="shared" si="18"/>
        <v>27</v>
      </c>
      <c r="D308" s="16">
        <v>1937</v>
      </c>
      <c r="E308" t="s">
        <v>146</v>
      </c>
      <c r="F308" t="s">
        <v>25</v>
      </c>
      <c r="G308">
        <v>3736</v>
      </c>
      <c r="H308" t="s">
        <v>17</v>
      </c>
      <c r="I308" t="s">
        <v>3351</v>
      </c>
      <c r="J308" t="s">
        <v>3354</v>
      </c>
      <c r="K308" t="s">
        <v>3366</v>
      </c>
      <c r="L308" t="s">
        <v>224</v>
      </c>
      <c r="M308" t="s">
        <v>3359</v>
      </c>
      <c r="U308" t="s">
        <v>380</v>
      </c>
      <c r="V308" s="43" t="s">
        <v>3359</v>
      </c>
      <c r="AF308" t="s">
        <v>3060</v>
      </c>
      <c r="AH308" s="2">
        <v>40026.454143518517</v>
      </c>
    </row>
    <row r="309" spans="2:35" ht="15" customHeight="1" x14ac:dyDescent="0.35">
      <c r="B309" s="5">
        <f t="shared" si="16"/>
        <v>307</v>
      </c>
      <c r="C309">
        <f t="shared" si="18"/>
        <v>35</v>
      </c>
      <c r="D309" s="16">
        <v>1937</v>
      </c>
      <c r="E309" s="3" t="s">
        <v>4503</v>
      </c>
      <c r="F309" s="3" t="s">
        <v>25</v>
      </c>
      <c r="G309" s="3">
        <v>3763</v>
      </c>
      <c r="H309" s="3"/>
      <c r="I309" s="3"/>
      <c r="J309" s="3"/>
      <c r="K309" s="3"/>
      <c r="L309" s="3"/>
      <c r="M309" s="3"/>
      <c r="N309" s="3"/>
      <c r="O309" s="3"/>
      <c r="P309" s="3"/>
      <c r="Q309" s="3"/>
      <c r="R309" s="3"/>
      <c r="S309" s="152"/>
      <c r="T309" s="3"/>
      <c r="U309" s="3" t="s">
        <v>3687</v>
      </c>
      <c r="V309" s="143" t="s">
        <v>3413</v>
      </c>
      <c r="W309" s="3" t="s">
        <v>3572</v>
      </c>
      <c r="X309" s="3" t="s">
        <v>3508</v>
      </c>
      <c r="Y309" s="3"/>
      <c r="Z309" s="3"/>
      <c r="AB309" s="3"/>
      <c r="AE309" s="3"/>
      <c r="AF309" s="3" t="s">
        <v>3451</v>
      </c>
      <c r="AG309" s="3"/>
      <c r="AH309" s="153">
        <v>45661</v>
      </c>
      <c r="AI309" s="14" t="s">
        <v>4504</v>
      </c>
    </row>
    <row r="310" spans="2:35" ht="15" customHeight="1" x14ac:dyDescent="0.35">
      <c r="B310" s="5">
        <f t="shared" si="16"/>
        <v>308</v>
      </c>
      <c r="C310">
        <f t="shared" si="18"/>
        <v>14</v>
      </c>
      <c r="D310" s="16">
        <v>1937</v>
      </c>
      <c r="E310" t="s">
        <v>59</v>
      </c>
      <c r="F310" t="s">
        <v>25</v>
      </c>
      <c r="G310">
        <v>3798</v>
      </c>
      <c r="H310" t="s">
        <v>17</v>
      </c>
      <c r="M310" t="s">
        <v>3359</v>
      </c>
      <c r="AF310" t="s">
        <v>3060</v>
      </c>
      <c r="AH310" s="2">
        <v>40304.609143518515</v>
      </c>
    </row>
    <row r="311" spans="2:35" ht="15" customHeight="1" x14ac:dyDescent="0.35">
      <c r="B311" s="5">
        <f t="shared" si="16"/>
        <v>309</v>
      </c>
      <c r="C311">
        <f t="shared" si="18"/>
        <v>23</v>
      </c>
      <c r="D311" s="16">
        <v>1937</v>
      </c>
      <c r="E311" t="s">
        <v>59</v>
      </c>
      <c r="F311" t="s">
        <v>16</v>
      </c>
      <c r="G311">
        <v>3812</v>
      </c>
      <c r="L311" t="s">
        <v>37</v>
      </c>
      <c r="AF311" t="s">
        <v>3060</v>
      </c>
    </row>
    <row r="312" spans="2:35" ht="15" customHeight="1" x14ac:dyDescent="0.35">
      <c r="B312" s="5">
        <f t="shared" si="16"/>
        <v>310</v>
      </c>
      <c r="C312">
        <f t="shared" si="18"/>
        <v>9</v>
      </c>
      <c r="D312" s="16">
        <v>1937</v>
      </c>
      <c r="E312" t="s">
        <v>146</v>
      </c>
      <c r="F312" t="s">
        <v>25</v>
      </c>
      <c r="G312">
        <v>3835</v>
      </c>
      <c r="H312" t="s">
        <v>17</v>
      </c>
      <c r="J312" t="s">
        <v>3354</v>
      </c>
      <c r="K312" t="s">
        <v>3366</v>
      </c>
      <c r="L312" t="s">
        <v>42</v>
      </c>
      <c r="M312" t="s">
        <v>3359</v>
      </c>
      <c r="N312" t="s">
        <v>3359</v>
      </c>
      <c r="P312" t="s">
        <v>3359</v>
      </c>
      <c r="U312" t="s">
        <v>380</v>
      </c>
      <c r="V312" s="43" t="s">
        <v>3359</v>
      </c>
      <c r="AF312" t="s">
        <v>3060</v>
      </c>
      <c r="AH312" s="2">
        <v>39659.799212962964</v>
      </c>
    </row>
    <row r="313" spans="2:35" ht="15" customHeight="1" x14ac:dyDescent="0.35">
      <c r="B313" s="5">
        <f t="shared" si="16"/>
        <v>311</v>
      </c>
      <c r="C313">
        <f t="shared" si="18"/>
        <v>23</v>
      </c>
      <c r="D313" s="16">
        <v>1937</v>
      </c>
      <c r="E313" t="s">
        <v>146</v>
      </c>
      <c r="F313" t="s">
        <v>25</v>
      </c>
      <c r="G313">
        <v>3844</v>
      </c>
      <c r="H313" t="s">
        <v>17</v>
      </c>
      <c r="J313" t="s">
        <v>3354</v>
      </c>
      <c r="L313" t="s">
        <v>225</v>
      </c>
      <c r="M313" t="s">
        <v>3359</v>
      </c>
      <c r="AD313" s="3" t="s">
        <v>3425</v>
      </c>
      <c r="AF313" t="s">
        <v>3060</v>
      </c>
      <c r="AH313" s="2">
        <v>41020.38144675926</v>
      </c>
    </row>
    <row r="314" spans="2:35" ht="15" customHeight="1" x14ac:dyDescent="0.35">
      <c r="B314" s="5">
        <f t="shared" si="16"/>
        <v>312</v>
      </c>
      <c r="C314">
        <f t="shared" si="18"/>
        <v>8</v>
      </c>
      <c r="D314" s="16">
        <v>1937</v>
      </c>
      <c r="E314" t="s">
        <v>146</v>
      </c>
      <c r="F314" t="s">
        <v>25</v>
      </c>
      <c r="G314">
        <v>3867</v>
      </c>
      <c r="H314" t="s">
        <v>17</v>
      </c>
      <c r="J314" t="s">
        <v>3354</v>
      </c>
      <c r="K314" t="s">
        <v>3366</v>
      </c>
      <c r="L314" t="s">
        <v>21</v>
      </c>
      <c r="M314" t="s">
        <v>3359</v>
      </c>
      <c r="U314" t="s">
        <v>380</v>
      </c>
      <c r="V314" s="43" t="s">
        <v>3359</v>
      </c>
      <c r="AF314" t="s">
        <v>3060</v>
      </c>
      <c r="AH314" s="2">
        <v>39804.335324074076</v>
      </c>
    </row>
    <row r="315" spans="2:35" ht="15" customHeight="1" x14ac:dyDescent="0.35">
      <c r="B315" s="5">
        <f t="shared" si="16"/>
        <v>313</v>
      </c>
      <c r="C315">
        <f t="shared" si="18"/>
        <v>38</v>
      </c>
      <c r="D315" s="16">
        <v>1937</v>
      </c>
      <c r="E315" t="s">
        <v>146</v>
      </c>
      <c r="F315" t="s">
        <v>25</v>
      </c>
      <c r="G315">
        <v>3875</v>
      </c>
      <c r="H315" t="s">
        <v>17</v>
      </c>
      <c r="K315" t="s">
        <v>3366</v>
      </c>
      <c r="L315" t="s">
        <v>80</v>
      </c>
      <c r="M315" t="s">
        <v>3359</v>
      </c>
      <c r="N315" t="s">
        <v>3359</v>
      </c>
      <c r="P315" t="s">
        <v>3359</v>
      </c>
      <c r="S315" s="148">
        <v>462</v>
      </c>
      <c r="AF315" t="s">
        <v>3060</v>
      </c>
      <c r="AH315" s="2">
        <v>39993.472048611111</v>
      </c>
    </row>
    <row r="316" spans="2:35" ht="15" customHeight="1" x14ac:dyDescent="0.35">
      <c r="B316" s="5">
        <f t="shared" si="16"/>
        <v>314</v>
      </c>
      <c r="C316">
        <f t="shared" si="18"/>
        <v>2</v>
      </c>
      <c r="D316" s="16">
        <v>1937</v>
      </c>
      <c r="E316" t="s">
        <v>59</v>
      </c>
      <c r="F316" t="s">
        <v>25</v>
      </c>
      <c r="G316">
        <v>3913</v>
      </c>
      <c r="H316" t="s">
        <v>17</v>
      </c>
      <c r="I316" t="s">
        <v>36</v>
      </c>
      <c r="J316" t="s">
        <v>3354</v>
      </c>
      <c r="K316" t="s">
        <v>3366</v>
      </c>
      <c r="M316" t="s">
        <v>3459</v>
      </c>
      <c r="N316" t="s">
        <v>3359</v>
      </c>
      <c r="O316" t="s">
        <v>3359</v>
      </c>
      <c r="P316" t="s">
        <v>3359</v>
      </c>
      <c r="S316" s="148">
        <v>0.45800000000000002</v>
      </c>
      <c r="T316" t="s">
        <v>3424</v>
      </c>
      <c r="U316" t="s">
        <v>380</v>
      </c>
      <c r="V316" s="43" t="s">
        <v>3359</v>
      </c>
      <c r="X316" t="s">
        <v>3508</v>
      </c>
      <c r="Y316" t="s">
        <v>3359</v>
      </c>
      <c r="AB316" t="s">
        <v>3700</v>
      </c>
      <c r="AC316"/>
      <c r="AD316"/>
      <c r="AF316" t="s">
        <v>3451</v>
      </c>
      <c r="AH316" s="2">
        <v>45078</v>
      </c>
    </row>
    <row r="317" spans="2:35" ht="15" customHeight="1" x14ac:dyDescent="0.35">
      <c r="B317" s="5">
        <f t="shared" si="16"/>
        <v>315</v>
      </c>
      <c r="C317">
        <f t="shared" si="18"/>
        <v>1</v>
      </c>
      <c r="D317" s="16">
        <v>1937</v>
      </c>
      <c r="E317" t="s">
        <v>59</v>
      </c>
      <c r="F317" t="s">
        <v>25</v>
      </c>
      <c r="G317">
        <v>3915</v>
      </c>
      <c r="H317" t="s">
        <v>17</v>
      </c>
      <c r="J317" t="s">
        <v>3354</v>
      </c>
      <c r="K317" t="s">
        <v>3366</v>
      </c>
      <c r="L317" t="s">
        <v>227</v>
      </c>
      <c r="M317" t="s">
        <v>3359</v>
      </c>
      <c r="AB317" s="43" t="s">
        <v>228</v>
      </c>
      <c r="AC317" s="143"/>
      <c r="AD317" s="143"/>
      <c r="AF317" t="s">
        <v>3060</v>
      </c>
      <c r="AH317" s="2">
        <v>40880.50608796296</v>
      </c>
    </row>
    <row r="318" spans="2:35" ht="15" customHeight="1" x14ac:dyDescent="0.35">
      <c r="B318" s="5">
        <f t="shared" si="16"/>
        <v>316</v>
      </c>
      <c r="C318">
        <f t="shared" si="18"/>
        <v>8</v>
      </c>
      <c r="D318" s="16">
        <v>1937</v>
      </c>
      <c r="E318" t="s">
        <v>59</v>
      </c>
      <c r="F318" t="s">
        <v>25</v>
      </c>
      <c r="G318">
        <v>3916</v>
      </c>
      <c r="I318" t="s">
        <v>36</v>
      </c>
      <c r="J318" t="s">
        <v>3354</v>
      </c>
      <c r="K318" t="s">
        <v>3366</v>
      </c>
      <c r="M318" t="s">
        <v>3459</v>
      </c>
      <c r="N318" t="s">
        <v>3359</v>
      </c>
      <c r="T318" t="s">
        <v>3424</v>
      </c>
      <c r="U318" t="s">
        <v>3351</v>
      </c>
      <c r="V318" s="43" t="s">
        <v>3359</v>
      </c>
      <c r="W318" t="s">
        <v>3572</v>
      </c>
      <c r="X318" t="s">
        <v>3508</v>
      </c>
      <c r="Y318" t="s">
        <v>3359</v>
      </c>
      <c r="AB318" s="43"/>
      <c r="AC318" s="143"/>
      <c r="AD318" s="143"/>
      <c r="AF318" t="s">
        <v>3451</v>
      </c>
      <c r="AH318" s="2">
        <v>45427</v>
      </c>
    </row>
    <row r="319" spans="2:35" ht="15" customHeight="1" x14ac:dyDescent="0.35">
      <c r="B319" s="5">
        <f t="shared" si="16"/>
        <v>317</v>
      </c>
      <c r="C319">
        <f t="shared" si="18"/>
        <v>3</v>
      </c>
      <c r="D319" s="16">
        <v>1937</v>
      </c>
      <c r="E319" s="14" t="s">
        <v>221</v>
      </c>
      <c r="F319" t="s">
        <v>25</v>
      </c>
      <c r="G319">
        <v>3924</v>
      </c>
      <c r="H319" t="s">
        <v>17</v>
      </c>
      <c r="I319" s="14"/>
      <c r="J319" s="14" t="s">
        <v>3354</v>
      </c>
      <c r="K319" s="14"/>
      <c r="M319" s="14" t="s">
        <v>3359</v>
      </c>
      <c r="N319" s="14"/>
      <c r="O319" s="14"/>
      <c r="P319" s="14"/>
      <c r="Q319" s="14"/>
      <c r="R319" s="14"/>
      <c r="U319" t="s">
        <v>380</v>
      </c>
      <c r="V319" s="43" t="s">
        <v>3359</v>
      </c>
      <c r="AB319" s="43" t="s">
        <v>3218</v>
      </c>
      <c r="AC319" s="143"/>
      <c r="AD319" s="143"/>
      <c r="AF319" t="s">
        <v>3133</v>
      </c>
      <c r="AH319" s="2">
        <v>45078</v>
      </c>
    </row>
    <row r="320" spans="2:35" ht="15" customHeight="1" x14ac:dyDescent="0.35">
      <c r="B320" s="5">
        <f t="shared" si="16"/>
        <v>318</v>
      </c>
      <c r="C320">
        <f t="shared" si="18"/>
        <v>11</v>
      </c>
      <c r="D320" s="16">
        <v>1937</v>
      </c>
      <c r="E320" t="s">
        <v>146</v>
      </c>
      <c r="F320" t="s">
        <v>25</v>
      </c>
      <c r="G320">
        <v>3927</v>
      </c>
      <c r="H320" t="s">
        <v>73</v>
      </c>
      <c r="J320" t="s">
        <v>3354</v>
      </c>
      <c r="K320" t="s">
        <v>3366</v>
      </c>
      <c r="L320" t="s">
        <v>35</v>
      </c>
      <c r="M320" t="s">
        <v>3359</v>
      </c>
      <c r="N320" t="s">
        <v>3359</v>
      </c>
      <c r="O320" t="s">
        <v>3359</v>
      </c>
      <c r="S320" s="148">
        <v>460</v>
      </c>
      <c r="U320" t="s">
        <v>380</v>
      </c>
      <c r="V320" s="43" t="s">
        <v>3359</v>
      </c>
      <c r="Z320" t="s">
        <v>3359</v>
      </c>
      <c r="AA320" s="3" t="s">
        <v>79</v>
      </c>
      <c r="AF320" t="s">
        <v>3060</v>
      </c>
      <c r="AH320" s="2">
        <v>39679.382997685185</v>
      </c>
    </row>
    <row r="321" spans="2:35" ht="15" customHeight="1" x14ac:dyDescent="0.35">
      <c r="B321" s="5">
        <f t="shared" si="16"/>
        <v>319</v>
      </c>
      <c r="C321">
        <f t="shared" si="18"/>
        <v>9</v>
      </c>
      <c r="D321" s="16">
        <v>1937</v>
      </c>
      <c r="E321" s="14" t="s">
        <v>221</v>
      </c>
      <c r="F321" t="s">
        <v>25</v>
      </c>
      <c r="G321">
        <v>3938</v>
      </c>
      <c r="I321" s="14"/>
      <c r="J321" s="14"/>
      <c r="K321" s="14"/>
      <c r="AF321" t="s">
        <v>3137</v>
      </c>
      <c r="AH321" s="2">
        <v>45078</v>
      </c>
    </row>
    <row r="322" spans="2:35" ht="15" customHeight="1" x14ac:dyDescent="0.35">
      <c r="B322" s="5">
        <f t="shared" si="16"/>
        <v>320</v>
      </c>
      <c r="C322">
        <f t="shared" si="18"/>
        <v>7</v>
      </c>
      <c r="D322" s="16">
        <v>1937</v>
      </c>
      <c r="E322" t="s">
        <v>221</v>
      </c>
      <c r="F322" t="s">
        <v>25</v>
      </c>
      <c r="G322">
        <v>3947</v>
      </c>
      <c r="H322" t="s">
        <v>17</v>
      </c>
      <c r="J322" t="s">
        <v>3354</v>
      </c>
      <c r="K322" t="s">
        <v>3366</v>
      </c>
      <c r="L322" t="s">
        <v>56</v>
      </c>
      <c r="M322" t="s">
        <v>3359</v>
      </c>
      <c r="U322" t="s">
        <v>380</v>
      </c>
      <c r="V322" s="43" t="s">
        <v>3359</v>
      </c>
      <c r="Z322" t="s">
        <v>3359</v>
      </c>
      <c r="AA322" s="3" t="s">
        <v>3484</v>
      </c>
      <c r="AB322" s="43" t="s">
        <v>3218</v>
      </c>
      <c r="AC322" s="143"/>
      <c r="AD322" s="143"/>
      <c r="AE322" t="s">
        <v>380</v>
      </c>
      <c r="AF322" t="s">
        <v>3060</v>
      </c>
      <c r="AH322" s="2">
        <v>40027.947418981479</v>
      </c>
    </row>
    <row r="323" spans="2:35" ht="15" customHeight="1" x14ac:dyDescent="0.35">
      <c r="B323" s="5">
        <f t="shared" si="16"/>
        <v>321</v>
      </c>
      <c r="C323">
        <f t="shared" si="18"/>
        <v>4</v>
      </c>
      <c r="D323" s="16">
        <v>1937</v>
      </c>
      <c r="E323" t="s">
        <v>221</v>
      </c>
      <c r="F323" t="s">
        <v>25</v>
      </c>
      <c r="G323">
        <v>3954</v>
      </c>
      <c r="H323" t="s">
        <v>17</v>
      </c>
      <c r="J323" t="s">
        <v>3354</v>
      </c>
      <c r="K323" t="s">
        <v>3366</v>
      </c>
      <c r="M323" t="s">
        <v>3359</v>
      </c>
      <c r="U323" t="s">
        <v>380</v>
      </c>
      <c r="Z323" t="s">
        <v>3359</v>
      </c>
      <c r="AA323" s="3" t="s">
        <v>3484</v>
      </c>
      <c r="AB323" s="43" t="s">
        <v>3218</v>
      </c>
      <c r="AC323" s="143"/>
      <c r="AD323" s="143"/>
      <c r="AE323" t="s">
        <v>380</v>
      </c>
      <c r="AF323" t="s">
        <v>3060</v>
      </c>
      <c r="AH323" s="2">
        <v>40391.574687499997</v>
      </c>
    </row>
    <row r="324" spans="2:35" ht="15" customHeight="1" x14ac:dyDescent="0.35">
      <c r="B324" s="5">
        <f t="shared" si="16"/>
        <v>322</v>
      </c>
      <c r="C324">
        <f t="shared" si="18"/>
        <v>3</v>
      </c>
      <c r="D324" s="16">
        <v>1937</v>
      </c>
      <c r="E324" t="s">
        <v>221</v>
      </c>
      <c r="F324" t="s">
        <v>25</v>
      </c>
      <c r="G324">
        <v>3958</v>
      </c>
      <c r="H324" t="s">
        <v>17</v>
      </c>
      <c r="J324" t="s">
        <v>3356</v>
      </c>
      <c r="K324" t="s">
        <v>3366</v>
      </c>
      <c r="L324" t="s">
        <v>234</v>
      </c>
      <c r="M324" t="s">
        <v>3359</v>
      </c>
      <c r="N324" t="s">
        <v>3359</v>
      </c>
      <c r="AA324" s="3" t="s">
        <v>3427</v>
      </c>
      <c r="AE324" t="s">
        <v>380</v>
      </c>
      <c r="AF324" t="s">
        <v>3060</v>
      </c>
      <c r="AH324" s="2">
        <v>40922.904976851853</v>
      </c>
    </row>
    <row r="325" spans="2:35" ht="15" customHeight="1" x14ac:dyDescent="0.35">
      <c r="B325" s="5">
        <f t="shared" ref="B325:B388" si="19">+B324+1</f>
        <v>323</v>
      </c>
      <c r="C325">
        <f t="shared" si="18"/>
        <v>2</v>
      </c>
      <c r="D325" s="16">
        <v>1937</v>
      </c>
      <c r="E325" t="s">
        <v>221</v>
      </c>
      <c r="F325" t="s">
        <v>25</v>
      </c>
      <c r="G325">
        <v>3961</v>
      </c>
      <c r="H325" t="s">
        <v>17</v>
      </c>
      <c r="J325" t="s">
        <v>3354</v>
      </c>
      <c r="K325" t="s">
        <v>3366</v>
      </c>
      <c r="L325" t="s">
        <v>28</v>
      </c>
      <c r="M325" t="s">
        <v>3359</v>
      </c>
      <c r="AB325" s="43" t="s">
        <v>237</v>
      </c>
      <c r="AC325" s="143"/>
      <c r="AD325" s="143"/>
      <c r="AF325" t="s">
        <v>3060</v>
      </c>
    </row>
    <row r="326" spans="2:35" ht="15" customHeight="1" x14ac:dyDescent="0.35">
      <c r="B326" s="5">
        <f t="shared" si="19"/>
        <v>324</v>
      </c>
      <c r="C326">
        <f t="shared" si="18"/>
        <v>36</v>
      </c>
      <c r="D326" s="16">
        <v>1937</v>
      </c>
      <c r="E326" t="s">
        <v>221</v>
      </c>
      <c r="F326" t="s">
        <v>25</v>
      </c>
      <c r="G326">
        <v>3963</v>
      </c>
      <c r="J326" t="s">
        <v>3354</v>
      </c>
      <c r="K326" t="s">
        <v>3366</v>
      </c>
      <c r="M326" t="s">
        <v>3459</v>
      </c>
      <c r="N326" t="s">
        <v>3359</v>
      </c>
      <c r="S326" s="148">
        <v>0.46200000000000002</v>
      </c>
      <c r="T326" t="s">
        <v>3424</v>
      </c>
      <c r="U326" t="s">
        <v>3662</v>
      </c>
      <c r="W326" t="s">
        <v>3572</v>
      </c>
      <c r="X326" t="s">
        <v>3508</v>
      </c>
      <c r="Z326" t="s">
        <v>3359</v>
      </c>
      <c r="AA326" s="3" t="s">
        <v>3464</v>
      </c>
      <c r="AB326" s="43" t="s">
        <v>3218</v>
      </c>
      <c r="AC326" s="143"/>
      <c r="AD326" s="143" t="s">
        <v>6589</v>
      </c>
      <c r="AF326" t="s">
        <v>3451</v>
      </c>
      <c r="AH326" s="2">
        <v>46129</v>
      </c>
    </row>
    <row r="327" spans="2:35" ht="15" customHeight="1" x14ac:dyDescent="0.35">
      <c r="B327" s="5">
        <f t="shared" si="19"/>
        <v>325</v>
      </c>
      <c r="C327">
        <f t="shared" si="18"/>
        <v>1</v>
      </c>
      <c r="D327" s="16">
        <v>1937</v>
      </c>
      <c r="E327" t="s">
        <v>95</v>
      </c>
      <c r="F327" t="s">
        <v>25</v>
      </c>
      <c r="G327">
        <v>3999</v>
      </c>
      <c r="H327" t="s">
        <v>73</v>
      </c>
      <c r="I327" t="s">
        <v>36</v>
      </c>
      <c r="J327" t="s">
        <v>3356</v>
      </c>
      <c r="K327" t="s">
        <v>3366</v>
      </c>
      <c r="L327" t="s">
        <v>135</v>
      </c>
      <c r="M327" t="s">
        <v>3359</v>
      </c>
      <c r="Z327" t="s">
        <v>3359</v>
      </c>
      <c r="AB327" s="43" t="s">
        <v>238</v>
      </c>
      <c r="AC327" s="143"/>
      <c r="AD327" s="143"/>
      <c r="AF327" t="s">
        <v>3060</v>
      </c>
      <c r="AH327" s="2">
        <v>40359.417037037034</v>
      </c>
    </row>
    <row r="328" spans="2:35" ht="15" customHeight="1" x14ac:dyDescent="0.35">
      <c r="B328" s="5">
        <f t="shared" si="19"/>
        <v>326</v>
      </c>
      <c r="C328">
        <f t="shared" si="18"/>
        <v>7</v>
      </c>
      <c r="D328" s="16">
        <v>1937</v>
      </c>
      <c r="E328" s="14" t="s">
        <v>95</v>
      </c>
      <c r="F328" t="s">
        <v>25</v>
      </c>
      <c r="G328">
        <v>4000</v>
      </c>
      <c r="H328" s="14" t="s">
        <v>82</v>
      </c>
      <c r="I328" s="14"/>
      <c r="J328" s="14"/>
      <c r="K328" s="14"/>
      <c r="AF328" t="s">
        <v>3137</v>
      </c>
      <c r="AH328" s="2">
        <v>45078</v>
      </c>
    </row>
    <row r="329" spans="2:35" ht="15" customHeight="1" x14ac:dyDescent="0.35">
      <c r="B329" s="5">
        <f t="shared" si="19"/>
        <v>327</v>
      </c>
      <c r="C329">
        <f t="shared" si="18"/>
        <v>7</v>
      </c>
      <c r="D329" s="16">
        <v>1937</v>
      </c>
      <c r="E329" t="s">
        <v>59</v>
      </c>
      <c r="F329" t="s">
        <v>25</v>
      </c>
      <c r="G329">
        <v>4007</v>
      </c>
      <c r="H329" t="s">
        <v>17</v>
      </c>
      <c r="I329" t="s">
        <v>36</v>
      </c>
      <c r="J329" t="s">
        <v>380</v>
      </c>
      <c r="K329" t="s">
        <v>3366</v>
      </c>
      <c r="M329" t="s">
        <v>3359</v>
      </c>
      <c r="AF329" t="s">
        <v>3060</v>
      </c>
      <c r="AH329" s="2">
        <v>40058.414155092592</v>
      </c>
    </row>
    <row r="330" spans="2:35" ht="15" customHeight="1" x14ac:dyDescent="0.35">
      <c r="B330" s="5">
        <f t="shared" si="19"/>
        <v>328</v>
      </c>
      <c r="C330">
        <f t="shared" si="18"/>
        <v>38</v>
      </c>
      <c r="D330" s="16">
        <v>1937</v>
      </c>
      <c r="E330" s="3" t="s">
        <v>59</v>
      </c>
      <c r="F330" s="3" t="s">
        <v>16</v>
      </c>
      <c r="G330" s="3">
        <v>4014</v>
      </c>
      <c r="H330" s="3"/>
      <c r="I330" s="3"/>
      <c r="J330" s="3"/>
      <c r="K330" s="3"/>
      <c r="L330" s="3"/>
      <c r="M330" s="3"/>
      <c r="N330" s="3"/>
      <c r="O330" s="3"/>
      <c r="P330" s="3"/>
      <c r="Q330" s="3"/>
      <c r="R330" s="3"/>
      <c r="S330" s="177" t="s">
        <v>36</v>
      </c>
      <c r="T330" s="3"/>
      <c r="U330" s="3"/>
      <c r="V330" s="143"/>
      <c r="W330" s="3"/>
      <c r="X330" s="3"/>
      <c r="Y330" s="3"/>
      <c r="Z330" s="3"/>
      <c r="AB330" s="3"/>
      <c r="AE330" s="3"/>
      <c r="AF330" s="3" t="s">
        <v>3451</v>
      </c>
      <c r="AG330" s="3"/>
      <c r="AH330" s="153">
        <v>45561</v>
      </c>
      <c r="AI330" s="14" t="s">
        <v>4092</v>
      </c>
    </row>
    <row r="331" spans="2:35" ht="15" customHeight="1" x14ac:dyDescent="0.35">
      <c r="B331" s="5">
        <f t="shared" si="19"/>
        <v>329</v>
      </c>
      <c r="C331">
        <f t="shared" si="18"/>
        <v>43</v>
      </c>
      <c r="D331" s="16">
        <v>1937</v>
      </c>
      <c r="E331" t="s">
        <v>59</v>
      </c>
      <c r="F331" t="s">
        <v>25</v>
      </c>
      <c r="G331">
        <v>4052</v>
      </c>
      <c r="H331" t="s">
        <v>17</v>
      </c>
      <c r="J331" t="s">
        <v>3354</v>
      </c>
      <c r="K331" t="s">
        <v>3366</v>
      </c>
      <c r="L331" t="s">
        <v>239</v>
      </c>
      <c r="M331" t="s">
        <v>3359</v>
      </c>
      <c r="Y331" t="s">
        <v>3359</v>
      </c>
      <c r="Z331" t="s">
        <v>3359</v>
      </c>
      <c r="AF331" t="s">
        <v>3060</v>
      </c>
      <c r="AH331" s="2">
        <v>40410.319479166668</v>
      </c>
    </row>
    <row r="332" spans="2:35" ht="15" customHeight="1" x14ac:dyDescent="0.35">
      <c r="B332" s="5">
        <f t="shared" si="19"/>
        <v>330</v>
      </c>
      <c r="C332">
        <f t="shared" ref="C332:C397" si="20">+G333-G332</f>
        <v>18</v>
      </c>
      <c r="D332" s="16">
        <v>1937</v>
      </c>
      <c r="E332" t="s">
        <v>221</v>
      </c>
      <c r="F332" t="s">
        <v>16</v>
      </c>
      <c r="G332">
        <v>4095</v>
      </c>
      <c r="H332" t="s">
        <v>17</v>
      </c>
      <c r="J332" t="s">
        <v>3354</v>
      </c>
      <c r="K332" t="s">
        <v>3366</v>
      </c>
      <c r="L332" t="s">
        <v>240</v>
      </c>
      <c r="M332" t="s">
        <v>3359</v>
      </c>
      <c r="P332" t="s">
        <v>3359</v>
      </c>
      <c r="S332" s="148">
        <v>462</v>
      </c>
      <c r="Z332" t="s">
        <v>3359</v>
      </c>
      <c r="AA332" s="3" t="s">
        <v>3428</v>
      </c>
      <c r="AD332" s="31" t="s">
        <v>3090</v>
      </c>
      <c r="AE332" t="s">
        <v>380</v>
      </c>
      <c r="AF332" t="s">
        <v>3060</v>
      </c>
      <c r="AH332" s="2">
        <v>40288.443842592591</v>
      </c>
    </row>
    <row r="333" spans="2:35" ht="15" customHeight="1" thickBot="1" x14ac:dyDescent="0.4">
      <c r="B333" s="5">
        <f t="shared" si="19"/>
        <v>331</v>
      </c>
      <c r="C333">
        <f t="shared" ref="C333:C337" si="21">+G334-G333</f>
        <v>12</v>
      </c>
      <c r="D333" s="16">
        <v>1937</v>
      </c>
      <c r="E333" t="s">
        <v>221</v>
      </c>
      <c r="F333" t="s">
        <v>25</v>
      </c>
      <c r="G333">
        <v>4113</v>
      </c>
      <c r="J333" t="s">
        <v>3354</v>
      </c>
      <c r="K333" t="s">
        <v>3366</v>
      </c>
      <c r="M333" t="s">
        <v>3459</v>
      </c>
      <c r="N333" t="s">
        <v>3359</v>
      </c>
      <c r="O333" t="s">
        <v>3359</v>
      </c>
      <c r="P333" t="s">
        <v>3359</v>
      </c>
      <c r="T333" t="s">
        <v>3424</v>
      </c>
      <c r="U333" t="s">
        <v>3662</v>
      </c>
      <c r="W333" t="s">
        <v>3572</v>
      </c>
      <c r="X333" t="s">
        <v>3508</v>
      </c>
      <c r="Z333" t="s">
        <v>3359</v>
      </c>
      <c r="AA333" s="3" t="s">
        <v>3464</v>
      </c>
      <c r="AD333" s="31" t="s">
        <v>6588</v>
      </c>
      <c r="AF333" t="s">
        <v>3451</v>
      </c>
      <c r="AH333" s="2">
        <v>46129</v>
      </c>
    </row>
    <row r="334" spans="2:35" ht="15" thickBot="1" x14ac:dyDescent="0.4">
      <c r="B334" s="5">
        <f t="shared" si="19"/>
        <v>332</v>
      </c>
      <c r="C334">
        <f t="shared" si="21"/>
        <v>5</v>
      </c>
      <c r="D334" s="16">
        <v>1937</v>
      </c>
      <c r="E334" s="159" t="s">
        <v>221</v>
      </c>
      <c r="F334" s="159" t="s">
        <v>25</v>
      </c>
      <c r="G334" s="160">
        <v>4125</v>
      </c>
      <c r="H334" s="159"/>
      <c r="I334" s="159"/>
      <c r="J334" s="159" t="s">
        <v>380</v>
      </c>
      <c r="K334" s="159" t="s">
        <v>3366</v>
      </c>
      <c r="L334" s="159"/>
      <c r="M334" s="159" t="s">
        <v>3459</v>
      </c>
      <c r="N334" s="159"/>
      <c r="O334" s="159"/>
      <c r="P334" s="159"/>
      <c r="Q334" s="159"/>
      <c r="R334" s="159"/>
      <c r="S334" s="159"/>
      <c r="T334" s="159"/>
      <c r="U334" s="167" t="s">
        <v>4262</v>
      </c>
      <c r="V334" s="161"/>
      <c r="W334" s="159" t="s">
        <v>3572</v>
      </c>
      <c r="X334" s="159" t="s">
        <v>3508</v>
      </c>
      <c r="Y334" s="159"/>
      <c r="Z334" s="159" t="s">
        <v>3359</v>
      </c>
      <c r="AA334" s="159"/>
      <c r="AB334" s="159"/>
      <c r="AC334" s="159"/>
      <c r="AD334" s="159"/>
      <c r="AE334" s="159" t="s">
        <v>6869</v>
      </c>
      <c r="AF334" t="s">
        <v>3451</v>
      </c>
      <c r="AG334" s="159"/>
      <c r="AH334" s="176">
        <v>46256</v>
      </c>
      <c r="AI334" s="76" t="s">
        <v>6870</v>
      </c>
    </row>
    <row r="335" spans="2:35" ht="15" customHeight="1" x14ac:dyDescent="0.35">
      <c r="B335" s="5">
        <f t="shared" si="19"/>
        <v>333</v>
      </c>
      <c r="C335">
        <f t="shared" si="21"/>
        <v>7</v>
      </c>
      <c r="D335" s="16">
        <v>1937</v>
      </c>
      <c r="E335" t="s">
        <v>221</v>
      </c>
      <c r="F335" t="s">
        <v>25</v>
      </c>
      <c r="G335">
        <v>4130</v>
      </c>
      <c r="J335" t="s">
        <v>3354</v>
      </c>
      <c r="K335" t="s">
        <v>3366</v>
      </c>
      <c r="M335" t="s">
        <v>3459</v>
      </c>
      <c r="U335" t="s">
        <v>3662</v>
      </c>
      <c r="W335" t="s">
        <v>3572</v>
      </c>
      <c r="X335" t="s">
        <v>3508</v>
      </c>
      <c r="AD335" s="31" t="s">
        <v>4625</v>
      </c>
      <c r="AF335" t="s">
        <v>3451</v>
      </c>
      <c r="AH335" s="2">
        <v>45686</v>
      </c>
    </row>
    <row r="336" spans="2:35" ht="15" customHeight="1" x14ac:dyDescent="0.35">
      <c r="B336" s="5">
        <f t="shared" si="19"/>
        <v>334</v>
      </c>
      <c r="C336">
        <f t="shared" si="21"/>
        <v>13</v>
      </c>
      <c r="D336" s="16">
        <v>1937</v>
      </c>
      <c r="E336" t="s">
        <v>146</v>
      </c>
      <c r="F336" t="s">
        <v>25</v>
      </c>
      <c r="G336">
        <v>4137</v>
      </c>
      <c r="L336" t="s">
        <v>37</v>
      </c>
      <c r="AF336" t="s">
        <v>3060</v>
      </c>
    </row>
    <row r="337" spans="2:34" ht="15" customHeight="1" x14ac:dyDescent="0.35">
      <c r="B337" s="5">
        <f t="shared" si="19"/>
        <v>335</v>
      </c>
      <c r="C337">
        <f t="shared" si="21"/>
        <v>7</v>
      </c>
      <c r="D337" s="16">
        <v>1937</v>
      </c>
      <c r="E337" t="s">
        <v>146</v>
      </c>
      <c r="F337" t="s">
        <v>25</v>
      </c>
      <c r="G337">
        <v>4150</v>
      </c>
      <c r="J337" t="s">
        <v>3354</v>
      </c>
      <c r="K337" t="s">
        <v>3366</v>
      </c>
      <c r="M337" t="s">
        <v>3459</v>
      </c>
      <c r="N337" t="s">
        <v>3359</v>
      </c>
      <c r="O337" t="s">
        <v>3359</v>
      </c>
      <c r="T337" t="s">
        <v>3424</v>
      </c>
      <c r="U337" t="s">
        <v>3662</v>
      </c>
      <c r="V337" s="43" t="s">
        <v>3359</v>
      </c>
      <c r="W337" t="s">
        <v>3572</v>
      </c>
      <c r="X337" t="s">
        <v>3508</v>
      </c>
      <c r="AA337" s="3" t="s">
        <v>3262</v>
      </c>
      <c r="AF337" t="s">
        <v>3451</v>
      </c>
      <c r="AH337" s="2">
        <v>45966</v>
      </c>
    </row>
    <row r="338" spans="2:34" ht="15" customHeight="1" x14ac:dyDescent="0.35">
      <c r="B338" s="5">
        <f t="shared" si="19"/>
        <v>336</v>
      </c>
      <c r="C338">
        <f t="shared" si="20"/>
        <v>1</v>
      </c>
      <c r="D338" s="16">
        <v>1937</v>
      </c>
      <c r="E338" t="s">
        <v>146</v>
      </c>
      <c r="F338" t="s">
        <v>25</v>
      </c>
      <c r="G338">
        <v>4157</v>
      </c>
      <c r="H338" t="s">
        <v>17</v>
      </c>
      <c r="J338" t="s">
        <v>3354</v>
      </c>
      <c r="K338" t="s">
        <v>3366</v>
      </c>
      <c r="L338" t="s">
        <v>88</v>
      </c>
      <c r="M338" t="s">
        <v>3359</v>
      </c>
      <c r="U338" t="s">
        <v>380</v>
      </c>
      <c r="V338" s="43" t="s">
        <v>3359</v>
      </c>
      <c r="AD338" s="3" t="s">
        <v>242</v>
      </c>
      <c r="AF338" t="s">
        <v>3060</v>
      </c>
      <c r="AH338" s="2">
        <v>39857.347500000003</v>
      </c>
    </row>
    <row r="339" spans="2:34" ht="15" customHeight="1" x14ac:dyDescent="0.35">
      <c r="B339" s="5">
        <f t="shared" si="19"/>
        <v>337</v>
      </c>
      <c r="C339">
        <f t="shared" si="20"/>
        <v>4</v>
      </c>
      <c r="D339" s="16">
        <v>1937</v>
      </c>
      <c r="E339" t="s">
        <v>146</v>
      </c>
      <c r="F339" t="s">
        <v>25</v>
      </c>
      <c r="G339">
        <v>4158</v>
      </c>
      <c r="J339" t="s">
        <v>3354</v>
      </c>
      <c r="K339" t="s">
        <v>3366</v>
      </c>
      <c r="M339" t="s">
        <v>3459</v>
      </c>
      <c r="N339" t="s">
        <v>3359</v>
      </c>
      <c r="T339" t="s">
        <v>3424</v>
      </c>
      <c r="U339" t="s">
        <v>3662</v>
      </c>
      <c r="V339" s="43" t="s">
        <v>3359</v>
      </c>
      <c r="W339" t="s">
        <v>3572</v>
      </c>
      <c r="X339" t="s">
        <v>3508</v>
      </c>
      <c r="AA339" s="3" t="s">
        <v>3262</v>
      </c>
      <c r="AF339" t="s">
        <v>3451</v>
      </c>
      <c r="AH339" s="2">
        <v>46336</v>
      </c>
    </row>
    <row r="340" spans="2:34" ht="15" customHeight="1" x14ac:dyDescent="0.35">
      <c r="B340" s="5">
        <f t="shared" si="19"/>
        <v>338</v>
      </c>
      <c r="C340">
        <f t="shared" si="20"/>
        <v>9</v>
      </c>
      <c r="D340" s="16">
        <v>1937</v>
      </c>
      <c r="E340" t="s">
        <v>146</v>
      </c>
      <c r="F340" t="s">
        <v>25</v>
      </c>
      <c r="G340">
        <v>4162</v>
      </c>
      <c r="H340" t="s">
        <v>17</v>
      </c>
      <c r="J340" t="s">
        <v>3354</v>
      </c>
      <c r="K340" t="s">
        <v>3366</v>
      </c>
      <c r="L340" t="s">
        <v>243</v>
      </c>
      <c r="M340" t="s">
        <v>3359</v>
      </c>
      <c r="V340" s="43" t="s">
        <v>3359</v>
      </c>
      <c r="AC340" s="3">
        <v>1937</v>
      </c>
      <c r="AF340" t="s">
        <v>3060</v>
      </c>
      <c r="AH340" s="2">
        <v>40625.657569444447</v>
      </c>
    </row>
    <row r="341" spans="2:34" ht="15" customHeight="1" x14ac:dyDescent="0.35">
      <c r="B341" s="5">
        <f t="shared" si="19"/>
        <v>339</v>
      </c>
      <c r="C341">
        <f t="shared" si="20"/>
        <v>12</v>
      </c>
      <c r="D341" s="16">
        <v>1937</v>
      </c>
      <c r="E341" t="s">
        <v>59</v>
      </c>
      <c r="F341" t="s">
        <v>25</v>
      </c>
      <c r="G341">
        <v>4171</v>
      </c>
      <c r="H341" t="s">
        <v>73</v>
      </c>
      <c r="J341" t="s">
        <v>3354</v>
      </c>
      <c r="K341" t="s">
        <v>3366</v>
      </c>
      <c r="L341" t="s">
        <v>244</v>
      </c>
      <c r="M341" t="s">
        <v>3359</v>
      </c>
      <c r="AA341" s="3" t="s">
        <v>79</v>
      </c>
      <c r="AF341" t="s">
        <v>3060</v>
      </c>
      <c r="AH341" s="2">
        <v>40441.643958333334</v>
      </c>
    </row>
    <row r="342" spans="2:34" ht="15" customHeight="1" x14ac:dyDescent="0.35">
      <c r="B342" s="5">
        <f t="shared" si="19"/>
        <v>340</v>
      </c>
      <c r="C342">
        <f t="shared" si="20"/>
        <v>9</v>
      </c>
      <c r="D342" s="16">
        <v>1937</v>
      </c>
      <c r="E342" t="s">
        <v>95</v>
      </c>
      <c r="F342" t="s">
        <v>25</v>
      </c>
      <c r="G342">
        <v>4183</v>
      </c>
      <c r="H342" t="s">
        <v>73</v>
      </c>
      <c r="J342" t="s">
        <v>3354</v>
      </c>
      <c r="K342" t="s">
        <v>3366</v>
      </c>
      <c r="L342" t="s">
        <v>245</v>
      </c>
      <c r="M342" t="s">
        <v>3359</v>
      </c>
      <c r="V342" s="43" t="s">
        <v>3359</v>
      </c>
      <c r="AA342" s="3" t="s">
        <v>79</v>
      </c>
      <c r="AF342" t="s">
        <v>3060</v>
      </c>
      <c r="AH342" s="2">
        <v>40219.65525462963</v>
      </c>
    </row>
    <row r="343" spans="2:34" ht="15" customHeight="1" x14ac:dyDescent="0.35">
      <c r="B343" s="5">
        <f t="shared" si="19"/>
        <v>341</v>
      </c>
      <c r="C343">
        <f t="shared" si="20"/>
        <v>4</v>
      </c>
      <c r="D343" s="16">
        <v>1937</v>
      </c>
      <c r="F343" t="s">
        <v>16</v>
      </c>
      <c r="G343">
        <v>4192</v>
      </c>
      <c r="AB343" s="62" t="s">
        <v>6837</v>
      </c>
      <c r="AC343" s="144"/>
      <c r="AD343" s="144"/>
      <c r="AF343" t="s">
        <v>3137</v>
      </c>
      <c r="AH343" s="2">
        <v>45078</v>
      </c>
    </row>
    <row r="344" spans="2:34" ht="15" customHeight="1" x14ac:dyDescent="0.35">
      <c r="B344" s="5">
        <f t="shared" si="19"/>
        <v>342</v>
      </c>
      <c r="C344">
        <f t="shared" si="20"/>
        <v>16</v>
      </c>
      <c r="D344" s="16">
        <v>1937</v>
      </c>
      <c r="E344" t="s">
        <v>95</v>
      </c>
      <c r="F344" t="s">
        <v>16</v>
      </c>
      <c r="G344">
        <v>4196</v>
      </c>
      <c r="H344" t="s">
        <v>17</v>
      </c>
      <c r="I344" t="s">
        <v>36</v>
      </c>
      <c r="J344" t="s">
        <v>3354</v>
      </c>
      <c r="K344" t="s">
        <v>3366</v>
      </c>
      <c r="L344" t="s">
        <v>172</v>
      </c>
      <c r="M344" t="s">
        <v>3359</v>
      </c>
      <c r="AB344" t="s">
        <v>246</v>
      </c>
      <c r="AF344" s="14" t="s">
        <v>3534</v>
      </c>
      <c r="AH344" s="2">
        <v>39662.790925925925</v>
      </c>
    </row>
    <row r="345" spans="2:34" ht="15" customHeight="1" x14ac:dyDescent="0.35">
      <c r="B345" s="5">
        <f t="shared" si="19"/>
        <v>343</v>
      </c>
      <c r="C345">
        <f t="shared" si="20"/>
        <v>8</v>
      </c>
      <c r="D345" s="16">
        <v>1937</v>
      </c>
      <c r="E345" t="s">
        <v>59</v>
      </c>
      <c r="F345" t="s">
        <v>16</v>
      </c>
      <c r="G345">
        <v>4212</v>
      </c>
      <c r="H345" t="s">
        <v>17</v>
      </c>
      <c r="I345" t="s">
        <v>36</v>
      </c>
      <c r="J345" t="s">
        <v>3354</v>
      </c>
      <c r="K345" t="s">
        <v>3366</v>
      </c>
      <c r="L345" t="s">
        <v>138</v>
      </c>
      <c r="M345" t="s">
        <v>3359</v>
      </c>
      <c r="N345" t="s">
        <v>3359</v>
      </c>
      <c r="S345" s="148">
        <v>453</v>
      </c>
      <c r="U345" t="s">
        <v>380</v>
      </c>
      <c r="AB345" t="s">
        <v>247</v>
      </c>
      <c r="AF345" t="s">
        <v>3060</v>
      </c>
      <c r="AH345" s="2">
        <v>40054.726597222223</v>
      </c>
    </row>
    <row r="346" spans="2:34" ht="15" customHeight="1" x14ac:dyDescent="0.35">
      <c r="B346" s="5">
        <f t="shared" si="19"/>
        <v>344</v>
      </c>
      <c r="C346">
        <f t="shared" si="20"/>
        <v>5</v>
      </c>
      <c r="D346" s="16">
        <v>1937</v>
      </c>
      <c r="E346" s="14" t="s">
        <v>59</v>
      </c>
      <c r="F346" t="s">
        <v>25</v>
      </c>
      <c r="G346">
        <v>4220</v>
      </c>
      <c r="I346" s="14"/>
      <c r="J346" s="14"/>
      <c r="K346" s="14"/>
      <c r="M346" s="14"/>
      <c r="N346" s="14"/>
      <c r="O346" s="14"/>
      <c r="P346" s="14"/>
      <c r="Q346" s="14"/>
      <c r="R346" s="14"/>
      <c r="AF346" t="s">
        <v>3137</v>
      </c>
      <c r="AH346" s="2">
        <v>45078</v>
      </c>
    </row>
    <row r="347" spans="2:34" ht="15" customHeight="1" x14ac:dyDescent="0.35">
      <c r="B347" s="5">
        <f t="shared" si="19"/>
        <v>345</v>
      </c>
      <c r="C347">
        <f t="shared" si="20"/>
        <v>45</v>
      </c>
      <c r="D347" s="16">
        <v>1937</v>
      </c>
      <c r="E347" t="s">
        <v>59</v>
      </c>
      <c r="F347" t="s">
        <v>16</v>
      </c>
      <c r="G347">
        <v>4225</v>
      </c>
      <c r="H347" t="s">
        <v>17</v>
      </c>
      <c r="J347" t="s">
        <v>3354</v>
      </c>
      <c r="K347" t="s">
        <v>3366</v>
      </c>
      <c r="L347" t="s">
        <v>52</v>
      </c>
      <c r="M347" t="s">
        <v>3359</v>
      </c>
      <c r="U347" s="16" t="s">
        <v>380</v>
      </c>
      <c r="V347" s="178"/>
      <c r="W347" s="16"/>
      <c r="X347" s="16"/>
      <c r="Y347" s="16"/>
      <c r="Z347" s="16"/>
      <c r="AA347" s="146"/>
      <c r="AB347" s="16"/>
      <c r="AD347" s="3" t="s">
        <v>251</v>
      </c>
      <c r="AF347" t="s">
        <v>3060</v>
      </c>
      <c r="AH347" s="2">
        <v>40941.754953703705</v>
      </c>
    </row>
    <row r="348" spans="2:34" ht="15" customHeight="1" x14ac:dyDescent="0.35">
      <c r="B348" s="5">
        <f t="shared" si="19"/>
        <v>346</v>
      </c>
      <c r="C348">
        <f t="shared" si="20"/>
        <v>10</v>
      </c>
      <c r="D348" s="16">
        <v>1937</v>
      </c>
      <c r="E348" t="s">
        <v>59</v>
      </c>
      <c r="F348" t="s">
        <v>25</v>
      </c>
      <c r="G348">
        <v>4270</v>
      </c>
      <c r="L348" t="s">
        <v>37</v>
      </c>
      <c r="AF348" t="s">
        <v>3060</v>
      </c>
    </row>
    <row r="349" spans="2:34" ht="15" customHeight="1" x14ac:dyDescent="0.35">
      <c r="B349" s="5">
        <f t="shared" si="19"/>
        <v>347</v>
      </c>
      <c r="C349">
        <f t="shared" si="20"/>
        <v>6</v>
      </c>
      <c r="D349" s="16">
        <v>1937</v>
      </c>
      <c r="E349" t="s">
        <v>59</v>
      </c>
      <c r="F349" t="s">
        <v>25</v>
      </c>
      <c r="G349">
        <v>4280</v>
      </c>
      <c r="H349" t="s">
        <v>17</v>
      </c>
      <c r="I349" t="s">
        <v>36</v>
      </c>
      <c r="J349" t="s">
        <v>380</v>
      </c>
      <c r="K349" t="s">
        <v>3366</v>
      </c>
      <c r="L349" t="s">
        <v>71</v>
      </c>
      <c r="M349" t="s">
        <v>3359</v>
      </c>
      <c r="V349" s="43" t="s">
        <v>3359</v>
      </c>
      <c r="AB349" s="43" t="s">
        <v>252</v>
      </c>
      <c r="AC349" s="143"/>
      <c r="AD349" s="143"/>
      <c r="AF349" t="s">
        <v>3060</v>
      </c>
      <c r="AH349" s="2">
        <v>40622.782326388886</v>
      </c>
    </row>
    <row r="350" spans="2:34" ht="15" customHeight="1" x14ac:dyDescent="0.35">
      <c r="B350" s="5">
        <f t="shared" si="19"/>
        <v>348</v>
      </c>
      <c r="C350">
        <f t="shared" si="20"/>
        <v>26</v>
      </c>
      <c r="D350" s="16">
        <v>1937</v>
      </c>
      <c r="E350" t="s">
        <v>221</v>
      </c>
      <c r="F350" t="s">
        <v>16</v>
      </c>
      <c r="G350">
        <v>4286</v>
      </c>
      <c r="H350" t="s">
        <v>17</v>
      </c>
      <c r="J350" t="s">
        <v>3354</v>
      </c>
      <c r="L350" t="s">
        <v>234</v>
      </c>
      <c r="M350" t="s">
        <v>3359</v>
      </c>
      <c r="N350" t="s">
        <v>3359</v>
      </c>
      <c r="P350" t="s">
        <v>3359</v>
      </c>
      <c r="U350" t="s">
        <v>380</v>
      </c>
      <c r="Y350" t="s">
        <v>3359</v>
      </c>
      <c r="AA350" s="3" t="s">
        <v>3485</v>
      </c>
      <c r="AD350" s="3" t="s">
        <v>3486</v>
      </c>
      <c r="AE350" t="s">
        <v>380</v>
      </c>
      <c r="AF350" t="s">
        <v>3060</v>
      </c>
      <c r="AH350" s="2">
        <v>40771.564965277779</v>
      </c>
    </row>
    <row r="351" spans="2:34" ht="15" customHeight="1" x14ac:dyDescent="0.35">
      <c r="B351" s="5">
        <f t="shared" si="19"/>
        <v>349</v>
      </c>
      <c r="C351">
        <f t="shared" si="20"/>
        <v>5</v>
      </c>
      <c r="D351" s="16">
        <v>1937</v>
      </c>
      <c r="E351" t="s">
        <v>221</v>
      </c>
      <c r="F351" t="s">
        <v>16</v>
      </c>
      <c r="G351">
        <v>4312</v>
      </c>
      <c r="H351" t="s">
        <v>17</v>
      </c>
      <c r="J351" t="s">
        <v>3354</v>
      </c>
      <c r="K351" t="s">
        <v>3366</v>
      </c>
      <c r="L351" t="s">
        <v>254</v>
      </c>
      <c r="M351" t="s">
        <v>3359</v>
      </c>
      <c r="T351" t="s">
        <v>3424</v>
      </c>
      <c r="U351" t="s">
        <v>3662</v>
      </c>
      <c r="W351" t="s">
        <v>3830</v>
      </c>
      <c r="Y351" t="s">
        <v>3359</v>
      </c>
      <c r="AA351" s="3" t="s">
        <v>3484</v>
      </c>
      <c r="AB351" s="43" t="s">
        <v>3487</v>
      </c>
      <c r="AC351" s="143"/>
      <c r="AD351" s="143"/>
      <c r="AE351" t="s">
        <v>380</v>
      </c>
      <c r="AF351" t="s">
        <v>3060</v>
      </c>
      <c r="AH351" s="2">
        <v>40578.48877314815</v>
      </c>
    </row>
    <row r="352" spans="2:34" ht="15" customHeight="1" x14ac:dyDescent="0.35">
      <c r="B352" s="5">
        <f t="shared" si="19"/>
        <v>350</v>
      </c>
      <c r="C352">
        <f t="shared" si="20"/>
        <v>2</v>
      </c>
      <c r="D352" s="16">
        <v>1937</v>
      </c>
      <c r="E352" t="s">
        <v>221</v>
      </c>
      <c r="F352" t="s">
        <v>25</v>
      </c>
      <c r="G352">
        <v>4317</v>
      </c>
      <c r="J352" t="s">
        <v>3354</v>
      </c>
      <c r="K352" t="s">
        <v>3366</v>
      </c>
      <c r="M352" t="s">
        <v>3459</v>
      </c>
      <c r="T352" t="s">
        <v>3424</v>
      </c>
      <c r="U352" t="s">
        <v>3662</v>
      </c>
      <c r="W352" t="s">
        <v>3572</v>
      </c>
      <c r="X352" t="s">
        <v>3508</v>
      </c>
      <c r="Z352" t="s">
        <v>3359</v>
      </c>
      <c r="AA352" s="3" t="s">
        <v>3485</v>
      </c>
      <c r="AB352" s="43" t="s">
        <v>3487</v>
      </c>
      <c r="AC352" s="143"/>
      <c r="AD352" s="143"/>
      <c r="AF352" t="s">
        <v>3451</v>
      </c>
      <c r="AH352" s="2">
        <v>45899</v>
      </c>
    </row>
    <row r="353" spans="2:35" ht="15" customHeight="1" x14ac:dyDescent="0.35">
      <c r="B353" s="5">
        <f t="shared" si="19"/>
        <v>351</v>
      </c>
      <c r="C353">
        <f t="shared" si="20"/>
        <v>55</v>
      </c>
      <c r="D353" s="16">
        <v>1937</v>
      </c>
      <c r="E353" t="s">
        <v>221</v>
      </c>
      <c r="F353" t="s">
        <v>25</v>
      </c>
      <c r="G353">
        <v>4319</v>
      </c>
      <c r="H353" t="s">
        <v>17</v>
      </c>
      <c r="J353" t="s">
        <v>3354</v>
      </c>
      <c r="K353" t="s">
        <v>3366</v>
      </c>
      <c r="L353" t="s">
        <v>256</v>
      </c>
      <c r="M353" t="s">
        <v>3359</v>
      </c>
      <c r="AA353" s="3" t="s">
        <v>3484</v>
      </c>
      <c r="AB353" s="43" t="s">
        <v>3487</v>
      </c>
      <c r="AC353" s="143"/>
      <c r="AD353" s="143"/>
      <c r="AE353" t="s">
        <v>380</v>
      </c>
      <c r="AF353" t="s">
        <v>3060</v>
      </c>
    </row>
    <row r="354" spans="2:35" ht="15" customHeight="1" x14ac:dyDescent="0.35">
      <c r="B354" s="5">
        <f t="shared" si="19"/>
        <v>352</v>
      </c>
      <c r="C354">
        <f t="shared" si="20"/>
        <v>17</v>
      </c>
      <c r="D354" s="16">
        <v>1937</v>
      </c>
      <c r="E354" t="s">
        <v>59</v>
      </c>
      <c r="F354" t="s">
        <v>25</v>
      </c>
      <c r="G354">
        <v>4374</v>
      </c>
      <c r="H354" t="s">
        <v>17</v>
      </c>
      <c r="J354" t="s">
        <v>3354</v>
      </c>
      <c r="K354" t="s">
        <v>3366</v>
      </c>
      <c r="L354" t="s">
        <v>28</v>
      </c>
      <c r="M354" t="s">
        <v>3359</v>
      </c>
      <c r="AF354" t="s">
        <v>3060</v>
      </c>
      <c r="AH354" s="2">
        <v>40498.463750000003</v>
      </c>
    </row>
    <row r="355" spans="2:35" ht="15" customHeight="1" x14ac:dyDescent="0.35">
      <c r="B355" s="5">
        <f t="shared" si="19"/>
        <v>353</v>
      </c>
      <c r="C355">
        <f t="shared" si="20"/>
        <v>6</v>
      </c>
      <c r="D355" s="16">
        <v>1937</v>
      </c>
      <c r="E355" t="s">
        <v>59</v>
      </c>
      <c r="F355" t="s">
        <v>16</v>
      </c>
      <c r="G355">
        <v>4391</v>
      </c>
      <c r="H355" t="s">
        <v>17</v>
      </c>
      <c r="J355" t="s">
        <v>3354</v>
      </c>
      <c r="K355" t="s">
        <v>3366</v>
      </c>
      <c r="L355" t="s">
        <v>258</v>
      </c>
      <c r="M355" t="s">
        <v>3359</v>
      </c>
      <c r="N355" t="s">
        <v>3359</v>
      </c>
      <c r="P355" t="s">
        <v>3359</v>
      </c>
      <c r="Y355" t="s">
        <v>3359</v>
      </c>
      <c r="AF355" t="s">
        <v>3060</v>
      </c>
      <c r="AH355" s="2">
        <v>40627.523923611108</v>
      </c>
    </row>
    <row r="356" spans="2:35" ht="15" customHeight="1" x14ac:dyDescent="0.35">
      <c r="B356" s="5">
        <f t="shared" si="19"/>
        <v>354</v>
      </c>
      <c r="C356">
        <f t="shared" si="20"/>
        <v>6</v>
      </c>
      <c r="D356" s="16">
        <v>1937</v>
      </c>
      <c r="E356" t="s">
        <v>59</v>
      </c>
      <c r="F356" t="s">
        <v>16</v>
      </c>
      <c r="G356">
        <v>4397</v>
      </c>
      <c r="H356" t="s">
        <v>17</v>
      </c>
      <c r="J356" t="s">
        <v>3354</v>
      </c>
      <c r="K356" t="s">
        <v>3366</v>
      </c>
      <c r="L356" t="s">
        <v>261</v>
      </c>
      <c r="M356" t="s">
        <v>3359</v>
      </c>
      <c r="N356" t="s">
        <v>3359</v>
      </c>
      <c r="AF356" t="s">
        <v>3060</v>
      </c>
      <c r="AH356" s="2">
        <v>40189.584907407407</v>
      </c>
    </row>
    <row r="357" spans="2:35" ht="15" customHeight="1" x14ac:dyDescent="0.35">
      <c r="B357" s="5">
        <f t="shared" si="19"/>
        <v>355</v>
      </c>
      <c r="C357">
        <f t="shared" si="20"/>
        <v>40</v>
      </c>
      <c r="D357" s="16">
        <v>1937</v>
      </c>
      <c r="E357" t="s">
        <v>95</v>
      </c>
      <c r="F357" t="s">
        <v>16</v>
      </c>
      <c r="G357">
        <v>4403</v>
      </c>
      <c r="H357" t="s">
        <v>17</v>
      </c>
      <c r="J357" t="s">
        <v>380</v>
      </c>
      <c r="K357" t="s">
        <v>3366</v>
      </c>
      <c r="L357" t="s">
        <v>71</v>
      </c>
      <c r="M357" t="s">
        <v>3359</v>
      </c>
      <c r="AD357" s="3" t="s">
        <v>262</v>
      </c>
      <c r="AF357" t="s">
        <v>3060</v>
      </c>
      <c r="AH357" s="2">
        <v>40517.384652777779</v>
      </c>
    </row>
    <row r="358" spans="2:35" ht="15" customHeight="1" x14ac:dyDescent="0.35">
      <c r="B358" s="5">
        <f t="shared" si="19"/>
        <v>356</v>
      </c>
      <c r="C358">
        <f t="shared" si="20"/>
        <v>8</v>
      </c>
      <c r="D358" s="16">
        <v>1937</v>
      </c>
      <c r="E358" t="s">
        <v>221</v>
      </c>
      <c r="F358" t="s">
        <v>16</v>
      </c>
      <c r="G358">
        <v>4443</v>
      </c>
      <c r="H358" t="s">
        <v>17</v>
      </c>
      <c r="J358" t="s">
        <v>3354</v>
      </c>
      <c r="K358" t="s">
        <v>3366</v>
      </c>
      <c r="L358" t="s">
        <v>263</v>
      </c>
      <c r="M358" t="s">
        <v>3359</v>
      </c>
      <c r="N358" t="s">
        <v>3359</v>
      </c>
      <c r="Y358" t="s">
        <v>3359</v>
      </c>
      <c r="AF358" t="s">
        <v>3060</v>
      </c>
      <c r="AH358" s="2">
        <v>40863.495196759257</v>
      </c>
    </row>
    <row r="359" spans="2:35" ht="15" customHeight="1" x14ac:dyDescent="0.35">
      <c r="B359" s="5">
        <f t="shared" si="19"/>
        <v>357</v>
      </c>
      <c r="C359">
        <f t="shared" si="20"/>
        <v>23</v>
      </c>
      <c r="D359" s="16">
        <v>1937</v>
      </c>
      <c r="E359" t="s">
        <v>221</v>
      </c>
      <c r="F359" t="s">
        <v>16</v>
      </c>
      <c r="G359">
        <v>4451</v>
      </c>
      <c r="J359" t="s">
        <v>3354</v>
      </c>
      <c r="K359" t="s">
        <v>3366</v>
      </c>
      <c r="M359" t="s">
        <v>3459</v>
      </c>
      <c r="N359" t="s">
        <v>3359</v>
      </c>
      <c r="O359" t="s">
        <v>3359</v>
      </c>
      <c r="P359" t="s">
        <v>3359</v>
      </c>
      <c r="S359" s="179" t="s">
        <v>3835</v>
      </c>
      <c r="T359" t="s">
        <v>3424</v>
      </c>
      <c r="U359" t="s">
        <v>3662</v>
      </c>
      <c r="X359" t="s">
        <v>3508</v>
      </c>
      <c r="Y359" t="s">
        <v>3359</v>
      </c>
      <c r="AA359" s="3" t="s">
        <v>3464</v>
      </c>
      <c r="AB359" s="63" t="s">
        <v>3836</v>
      </c>
      <c r="AF359" t="s">
        <v>3451</v>
      </c>
      <c r="AH359" s="2">
        <v>45273</v>
      </c>
    </row>
    <row r="360" spans="2:35" ht="15" customHeight="1" x14ac:dyDescent="0.35">
      <c r="B360" s="5">
        <f t="shared" si="19"/>
        <v>358</v>
      </c>
      <c r="C360">
        <f t="shared" si="20"/>
        <v>3</v>
      </c>
      <c r="D360" s="16">
        <v>1937</v>
      </c>
      <c r="E360" t="s">
        <v>221</v>
      </c>
      <c r="F360" t="s">
        <v>25</v>
      </c>
      <c r="G360">
        <v>4474</v>
      </c>
      <c r="J360" t="s">
        <v>3354</v>
      </c>
      <c r="K360" t="s">
        <v>3366</v>
      </c>
      <c r="M360" t="s">
        <v>3459</v>
      </c>
      <c r="N360" t="s">
        <v>3359</v>
      </c>
      <c r="O360" t="s">
        <v>3359</v>
      </c>
      <c r="P360" t="s">
        <v>3359</v>
      </c>
      <c r="Q360" t="s">
        <v>4245</v>
      </c>
      <c r="S360" s="179"/>
      <c r="T360" t="s">
        <v>3424</v>
      </c>
      <c r="U360" t="s">
        <v>3662</v>
      </c>
      <c r="W360" t="s">
        <v>3572</v>
      </c>
      <c r="X360" t="s">
        <v>3508</v>
      </c>
      <c r="Z360" t="s">
        <v>3359</v>
      </c>
      <c r="AA360" s="3" t="s">
        <v>3464</v>
      </c>
      <c r="AB360" s="63"/>
      <c r="AD360" s="3" t="s">
        <v>3185</v>
      </c>
      <c r="AF360" t="s">
        <v>3451</v>
      </c>
      <c r="AH360" s="2">
        <v>45562</v>
      </c>
    </row>
    <row r="361" spans="2:35" ht="15" customHeight="1" x14ac:dyDescent="0.35">
      <c r="B361" s="5">
        <f t="shared" si="19"/>
        <v>359</v>
      </c>
      <c r="C361">
        <f t="shared" si="20"/>
        <v>33</v>
      </c>
      <c r="D361" s="16">
        <v>1937</v>
      </c>
      <c r="E361" s="116" t="s">
        <v>221</v>
      </c>
      <c r="F361" s="116" t="s">
        <v>16</v>
      </c>
      <c r="G361" s="117">
        <v>4477</v>
      </c>
      <c r="H361" s="172" t="s">
        <v>5836</v>
      </c>
      <c r="I361" s="172"/>
      <c r="J361" s="172" t="s">
        <v>3354</v>
      </c>
      <c r="K361" s="172" t="s">
        <v>3366</v>
      </c>
      <c r="L361" s="172"/>
      <c r="M361" s="172" t="s">
        <v>3459</v>
      </c>
      <c r="N361" s="172"/>
      <c r="O361" s="172"/>
      <c r="P361" s="172"/>
      <c r="Q361" s="172"/>
      <c r="R361" s="172"/>
      <c r="S361" s="173"/>
      <c r="T361" s="172" t="s">
        <v>3424</v>
      </c>
      <c r="U361" s="172" t="s">
        <v>3687</v>
      </c>
      <c r="V361" s="174"/>
      <c r="W361" s="172"/>
      <c r="X361" s="172" t="s">
        <v>3508</v>
      </c>
      <c r="Y361" s="172" t="s">
        <v>3359</v>
      </c>
      <c r="Z361" s="172"/>
      <c r="AA361" s="172" t="s">
        <v>3185</v>
      </c>
      <c r="AB361" s="172"/>
      <c r="AC361" s="172"/>
      <c r="AD361" s="172"/>
      <c r="AE361" s="172" t="s">
        <v>5563</v>
      </c>
      <c r="AF361" t="s">
        <v>3451</v>
      </c>
      <c r="AG361" s="172"/>
      <c r="AH361" s="175">
        <v>45999</v>
      </c>
      <c r="AI361" s="36" t="s">
        <v>5997</v>
      </c>
    </row>
    <row r="362" spans="2:35" ht="15" customHeight="1" x14ac:dyDescent="0.35">
      <c r="B362" s="5">
        <f t="shared" si="19"/>
        <v>360</v>
      </c>
      <c r="C362">
        <f t="shared" si="20"/>
        <v>4</v>
      </c>
      <c r="D362" s="16">
        <v>1937</v>
      </c>
      <c r="E362" t="s">
        <v>221</v>
      </c>
      <c r="F362" t="s">
        <v>25</v>
      </c>
      <c r="G362">
        <v>4510</v>
      </c>
      <c r="H362" t="s">
        <v>17</v>
      </c>
      <c r="J362" t="s">
        <v>3354</v>
      </c>
      <c r="K362" t="s">
        <v>3366</v>
      </c>
      <c r="L362" t="s">
        <v>234</v>
      </c>
      <c r="M362" t="s">
        <v>3359</v>
      </c>
      <c r="P362" t="s">
        <v>3359</v>
      </c>
      <c r="U362" t="s">
        <v>380</v>
      </c>
      <c r="AA362" s="3" t="s">
        <v>3464</v>
      </c>
      <c r="AE362" t="s">
        <v>380</v>
      </c>
      <c r="AF362" t="s">
        <v>3060</v>
      </c>
      <c r="AH362" s="2">
        <v>40664.955185185187</v>
      </c>
    </row>
    <row r="363" spans="2:35" ht="15" customHeight="1" x14ac:dyDescent="0.35">
      <c r="B363" s="5">
        <f t="shared" si="19"/>
        <v>361</v>
      </c>
      <c r="C363">
        <f t="shared" si="20"/>
        <v>2</v>
      </c>
      <c r="D363" s="16">
        <v>1937</v>
      </c>
      <c r="E363" t="s">
        <v>221</v>
      </c>
      <c r="F363" t="s">
        <v>25</v>
      </c>
      <c r="G363">
        <v>4514</v>
      </c>
      <c r="H363" t="s">
        <v>17</v>
      </c>
      <c r="J363" t="s">
        <v>3354</v>
      </c>
      <c r="K363" t="s">
        <v>3366</v>
      </c>
      <c r="L363" t="s">
        <v>265</v>
      </c>
      <c r="M363" t="s">
        <v>3359</v>
      </c>
      <c r="N363" t="s">
        <v>3359</v>
      </c>
      <c r="Z363" t="s">
        <v>3359</v>
      </c>
      <c r="AA363" s="3" t="s">
        <v>3464</v>
      </c>
      <c r="AD363" s="3" t="s">
        <v>266</v>
      </c>
      <c r="AE363" t="s">
        <v>380</v>
      </c>
      <c r="AF363" t="s">
        <v>3060</v>
      </c>
      <c r="AH363" s="2">
        <v>40753.447569444441</v>
      </c>
    </row>
    <row r="364" spans="2:35" ht="15" customHeight="1" thickBot="1" x14ac:dyDescent="0.4">
      <c r="B364" s="5">
        <f t="shared" si="19"/>
        <v>362</v>
      </c>
      <c r="C364">
        <f t="shared" ref="C364:C366" si="22">+G365-G364</f>
        <v>2</v>
      </c>
      <c r="D364" s="16">
        <v>1937</v>
      </c>
      <c r="E364" t="s">
        <v>221</v>
      </c>
      <c r="F364" t="s">
        <v>16</v>
      </c>
      <c r="G364">
        <v>4516</v>
      </c>
      <c r="L364" t="s">
        <v>37</v>
      </c>
      <c r="AF364" t="s">
        <v>3060</v>
      </c>
    </row>
    <row r="365" spans="2:35" ht="15" customHeight="1" thickBot="1" x14ac:dyDescent="0.4">
      <c r="B365" s="5">
        <f t="shared" si="19"/>
        <v>363</v>
      </c>
      <c r="C365">
        <f t="shared" si="22"/>
        <v>1</v>
      </c>
      <c r="D365" s="16">
        <v>1937</v>
      </c>
      <c r="E365" t="s">
        <v>221</v>
      </c>
      <c r="F365" s="159" t="s">
        <v>16</v>
      </c>
      <c r="G365" s="160">
        <v>4518</v>
      </c>
      <c r="H365" s="159"/>
      <c r="I365" s="159"/>
      <c r="J365" s="159" t="s">
        <v>3354</v>
      </c>
      <c r="K365" s="159" t="s">
        <v>3366</v>
      </c>
      <c r="L365" s="159"/>
      <c r="M365" s="159" t="s">
        <v>3459</v>
      </c>
      <c r="N365" s="159"/>
      <c r="O365" s="159"/>
      <c r="P365" s="159"/>
      <c r="Q365" s="159"/>
      <c r="R365" s="159"/>
      <c r="S365" s="159"/>
      <c r="T365" s="159" t="s">
        <v>3424</v>
      </c>
      <c r="U365" s="159" t="s">
        <v>6751</v>
      </c>
      <c r="V365" s="161" t="s">
        <v>3359</v>
      </c>
      <c r="W365" s="159"/>
      <c r="X365" s="159" t="s">
        <v>3508</v>
      </c>
      <c r="Y365" s="159"/>
      <c r="Z365" s="159"/>
      <c r="AA365" s="159"/>
      <c r="AB365" s="167" t="s">
        <v>6752</v>
      </c>
      <c r="AC365" s="159"/>
      <c r="AD365" s="159"/>
      <c r="AE365" s="159" t="s">
        <v>6753</v>
      </c>
      <c r="AF365" t="s">
        <v>3451</v>
      </c>
      <c r="AG365" s="159"/>
      <c r="AH365" s="176">
        <v>46207</v>
      </c>
      <c r="AI365" s="76" t="s">
        <v>6754</v>
      </c>
    </row>
    <row r="366" spans="2:35" ht="15" customHeight="1" x14ac:dyDescent="0.35">
      <c r="B366" s="5">
        <f t="shared" si="19"/>
        <v>364</v>
      </c>
      <c r="C366">
        <f t="shared" si="22"/>
        <v>1</v>
      </c>
      <c r="D366" s="16">
        <v>1937</v>
      </c>
      <c r="E366" t="s">
        <v>221</v>
      </c>
      <c r="F366" t="s">
        <v>25</v>
      </c>
      <c r="G366">
        <v>4519</v>
      </c>
      <c r="H366" t="s">
        <v>17</v>
      </c>
      <c r="J366" t="s">
        <v>3354</v>
      </c>
      <c r="K366" t="s">
        <v>3366</v>
      </c>
      <c r="L366" t="s">
        <v>21</v>
      </c>
      <c r="M366" t="s">
        <v>3359</v>
      </c>
      <c r="N366" t="s">
        <v>3359</v>
      </c>
      <c r="U366" t="s">
        <v>380</v>
      </c>
      <c r="AA366" s="3" t="s">
        <v>3464</v>
      </c>
      <c r="AB366" s="43" t="s">
        <v>3429</v>
      </c>
      <c r="AC366" s="143"/>
      <c r="AD366" s="143"/>
      <c r="AE366" t="s">
        <v>380</v>
      </c>
      <c r="AF366" s="14" t="s">
        <v>3533</v>
      </c>
      <c r="AH366" s="2">
        <v>39915.018912037034</v>
      </c>
    </row>
    <row r="367" spans="2:35" ht="15" customHeight="1" x14ac:dyDescent="0.35">
      <c r="B367" s="5">
        <f t="shared" si="19"/>
        <v>365</v>
      </c>
      <c r="C367">
        <f t="shared" si="20"/>
        <v>2</v>
      </c>
      <c r="D367" s="16">
        <v>1937</v>
      </c>
      <c r="E367" t="s">
        <v>59</v>
      </c>
      <c r="F367" t="s">
        <v>16</v>
      </c>
      <c r="G367">
        <v>4520</v>
      </c>
      <c r="L367" t="s">
        <v>37</v>
      </c>
      <c r="AF367" t="s">
        <v>3060</v>
      </c>
    </row>
    <row r="368" spans="2:35" ht="15" customHeight="1" x14ac:dyDescent="0.35">
      <c r="B368" s="5">
        <f t="shared" si="19"/>
        <v>366</v>
      </c>
      <c r="C368">
        <f t="shared" si="20"/>
        <v>21</v>
      </c>
      <c r="D368" s="16">
        <v>1937</v>
      </c>
      <c r="E368" t="s">
        <v>221</v>
      </c>
      <c r="F368" t="s">
        <v>25</v>
      </c>
      <c r="G368">
        <v>4522</v>
      </c>
      <c r="J368" t="s">
        <v>3354</v>
      </c>
      <c r="K368" t="s">
        <v>3366</v>
      </c>
      <c r="M368" t="s">
        <v>3359</v>
      </c>
      <c r="T368" t="s">
        <v>3424</v>
      </c>
      <c r="U368" t="s">
        <v>380</v>
      </c>
      <c r="X368" t="s">
        <v>3449</v>
      </c>
      <c r="AA368" s="3" t="s">
        <v>3489</v>
      </c>
      <c r="AB368" s="43" t="s">
        <v>3488</v>
      </c>
      <c r="AC368" s="143"/>
      <c r="AD368" s="143"/>
      <c r="AE368" t="s">
        <v>380</v>
      </c>
      <c r="AF368" t="s">
        <v>3451</v>
      </c>
      <c r="AH368" s="2">
        <v>45122</v>
      </c>
    </row>
    <row r="369" spans="2:35" ht="15" customHeight="1" x14ac:dyDescent="0.35">
      <c r="B369" s="5">
        <f t="shared" si="19"/>
        <v>367</v>
      </c>
      <c r="C369">
        <f t="shared" si="20"/>
        <v>6</v>
      </c>
      <c r="D369" s="16">
        <v>1937</v>
      </c>
      <c r="E369" t="s">
        <v>221</v>
      </c>
      <c r="F369" t="s">
        <v>25</v>
      </c>
      <c r="G369">
        <v>4543</v>
      </c>
      <c r="L369" t="s">
        <v>37</v>
      </c>
      <c r="AF369" t="s">
        <v>3060</v>
      </c>
    </row>
    <row r="370" spans="2:35" ht="15" customHeight="1" x14ac:dyDescent="0.35">
      <c r="B370" s="5">
        <f t="shared" si="19"/>
        <v>368</v>
      </c>
      <c r="C370">
        <f t="shared" si="20"/>
        <v>1</v>
      </c>
      <c r="D370" s="16">
        <v>1937</v>
      </c>
      <c r="E370" t="s">
        <v>221</v>
      </c>
      <c r="F370" t="s">
        <v>25</v>
      </c>
      <c r="G370">
        <v>4549</v>
      </c>
      <c r="H370" t="s">
        <v>17</v>
      </c>
      <c r="J370" t="s">
        <v>3354</v>
      </c>
      <c r="K370" t="s">
        <v>3366</v>
      </c>
      <c r="M370" t="s">
        <v>3359</v>
      </c>
      <c r="N370" t="s">
        <v>3359</v>
      </c>
      <c r="O370" t="s">
        <v>3359</v>
      </c>
      <c r="P370" t="s">
        <v>3359</v>
      </c>
      <c r="U370" t="s">
        <v>380</v>
      </c>
      <c r="AA370" s="3" t="s">
        <v>3464</v>
      </c>
      <c r="AD370" s="3" t="s">
        <v>280</v>
      </c>
      <c r="AE370" t="s">
        <v>380</v>
      </c>
      <c r="AF370" t="s">
        <v>3133</v>
      </c>
      <c r="AH370" s="2">
        <v>45078</v>
      </c>
    </row>
    <row r="371" spans="2:35" ht="15" customHeight="1" x14ac:dyDescent="0.35">
      <c r="B371" s="5">
        <f t="shared" si="19"/>
        <v>369</v>
      </c>
      <c r="C371">
        <f t="shared" si="20"/>
        <v>24</v>
      </c>
      <c r="D371" s="16">
        <v>1937</v>
      </c>
      <c r="E371" t="s">
        <v>221</v>
      </c>
      <c r="F371" t="s">
        <v>25</v>
      </c>
      <c r="G371">
        <v>4550</v>
      </c>
      <c r="H371" t="s">
        <v>17</v>
      </c>
      <c r="J371" t="s">
        <v>3354</v>
      </c>
      <c r="K371" t="s">
        <v>3366</v>
      </c>
      <c r="L371" t="s">
        <v>268</v>
      </c>
      <c r="M371" t="s">
        <v>3359</v>
      </c>
      <c r="AA371" s="3" t="s">
        <v>3464</v>
      </c>
      <c r="AE371" t="s">
        <v>380</v>
      </c>
      <c r="AF371" t="s">
        <v>3060</v>
      </c>
      <c r="AH371" s="2">
        <v>40644.518796296295</v>
      </c>
    </row>
    <row r="372" spans="2:35" ht="15" customHeight="1" thickBot="1" x14ac:dyDescent="0.4">
      <c r="B372" s="5">
        <f t="shared" si="19"/>
        <v>370</v>
      </c>
      <c r="C372">
        <f t="shared" si="20"/>
        <v>27</v>
      </c>
      <c r="D372" s="16">
        <v>1937</v>
      </c>
      <c r="E372" t="s">
        <v>59</v>
      </c>
      <c r="F372" t="s">
        <v>25</v>
      </c>
      <c r="G372">
        <v>4574</v>
      </c>
      <c r="H372" t="s">
        <v>17</v>
      </c>
      <c r="J372" t="s">
        <v>3354</v>
      </c>
      <c r="L372" t="s">
        <v>269</v>
      </c>
      <c r="M372" t="s">
        <v>3359</v>
      </c>
      <c r="R372" t="s">
        <v>3359</v>
      </c>
      <c r="AD372" s="3" t="s">
        <v>270</v>
      </c>
      <c r="AF372" t="s">
        <v>3060</v>
      </c>
      <c r="AH372" s="2">
        <v>40894.496932870374</v>
      </c>
    </row>
    <row r="373" spans="2:35" ht="15" customHeight="1" thickBot="1" x14ac:dyDescent="0.4">
      <c r="B373" s="5">
        <f t="shared" si="19"/>
        <v>371</v>
      </c>
      <c r="C373">
        <f t="shared" si="20"/>
        <v>19</v>
      </c>
      <c r="D373" s="16">
        <v>1937</v>
      </c>
      <c r="E373" t="s">
        <v>95</v>
      </c>
      <c r="F373" t="s">
        <v>16</v>
      </c>
      <c r="G373">
        <v>4601</v>
      </c>
      <c r="I373" t="s">
        <v>26</v>
      </c>
      <c r="J373" t="s">
        <v>3354</v>
      </c>
      <c r="K373" t="s">
        <v>3366</v>
      </c>
      <c r="M373" t="s">
        <v>3459</v>
      </c>
      <c r="N373" t="s">
        <v>3359</v>
      </c>
      <c r="O373" t="s">
        <v>3359</v>
      </c>
      <c r="P373" t="s">
        <v>3359</v>
      </c>
      <c r="T373" t="s">
        <v>3424</v>
      </c>
      <c r="U373" t="s">
        <v>3662</v>
      </c>
      <c r="W373" t="s">
        <v>3572</v>
      </c>
      <c r="X373" t="s">
        <v>3508</v>
      </c>
      <c r="AA373" s="3" t="s">
        <v>6333</v>
      </c>
      <c r="AF373" t="s">
        <v>3451</v>
      </c>
      <c r="AH373" s="2">
        <v>46063</v>
      </c>
      <c r="AI373" s="76" t="s">
        <v>6393</v>
      </c>
    </row>
    <row r="374" spans="2:35" ht="15" customHeight="1" x14ac:dyDescent="0.35">
      <c r="B374" s="5">
        <f t="shared" si="19"/>
        <v>372</v>
      </c>
      <c r="C374">
        <f t="shared" si="20"/>
        <v>2</v>
      </c>
      <c r="D374" s="16">
        <v>1937</v>
      </c>
      <c r="E374" t="s">
        <v>59</v>
      </c>
      <c r="F374" t="s">
        <v>16</v>
      </c>
      <c r="G374">
        <v>4620</v>
      </c>
      <c r="J374" t="s">
        <v>3354</v>
      </c>
      <c r="K374" t="s">
        <v>3366</v>
      </c>
      <c r="M374" t="s">
        <v>3459</v>
      </c>
      <c r="N374" t="s">
        <v>3359</v>
      </c>
      <c r="O374" t="s">
        <v>3359</v>
      </c>
      <c r="P374" t="s">
        <v>3359</v>
      </c>
      <c r="T374" t="s">
        <v>3424</v>
      </c>
      <c r="U374" t="s">
        <v>3662</v>
      </c>
      <c r="X374" t="s">
        <v>3508</v>
      </c>
      <c r="AA374" s="3" t="s">
        <v>3779</v>
      </c>
      <c r="AF374" t="s">
        <v>3451</v>
      </c>
      <c r="AH374" s="2">
        <v>45209</v>
      </c>
    </row>
    <row r="375" spans="2:35" ht="15" customHeight="1" x14ac:dyDescent="0.35">
      <c r="B375" s="5">
        <f t="shared" si="19"/>
        <v>373</v>
      </c>
      <c r="C375">
        <f t="shared" si="20"/>
        <v>24</v>
      </c>
      <c r="D375" s="16">
        <v>1937</v>
      </c>
      <c r="E375" t="s">
        <v>59</v>
      </c>
      <c r="F375" t="s">
        <v>16</v>
      </c>
      <c r="G375">
        <v>4622</v>
      </c>
      <c r="L375" t="s">
        <v>256</v>
      </c>
      <c r="AF375" t="s">
        <v>3060</v>
      </c>
    </row>
    <row r="376" spans="2:35" ht="15" customHeight="1" x14ac:dyDescent="0.35">
      <c r="B376" s="5">
        <f t="shared" si="19"/>
        <v>374</v>
      </c>
      <c r="C376">
        <f t="shared" si="20"/>
        <v>19</v>
      </c>
      <c r="D376" s="16">
        <v>1937</v>
      </c>
      <c r="E376" t="s">
        <v>221</v>
      </c>
      <c r="F376" t="s">
        <v>16</v>
      </c>
      <c r="G376">
        <v>4646</v>
      </c>
      <c r="L376" t="s">
        <v>28</v>
      </c>
      <c r="AF376" t="s">
        <v>3060</v>
      </c>
    </row>
    <row r="377" spans="2:35" ht="15" customHeight="1" x14ac:dyDescent="0.35">
      <c r="B377" s="5">
        <f t="shared" si="19"/>
        <v>375</v>
      </c>
      <c r="C377">
        <f t="shared" si="20"/>
        <v>19</v>
      </c>
      <c r="D377" s="146">
        <v>1937</v>
      </c>
      <c r="E377" s="3" t="s">
        <v>221</v>
      </c>
      <c r="F377" s="3" t="s">
        <v>16</v>
      </c>
      <c r="G377" s="3">
        <v>4665</v>
      </c>
      <c r="H377" s="3"/>
      <c r="I377" s="3"/>
      <c r="J377" s="3" t="s">
        <v>3354</v>
      </c>
      <c r="K377" s="3" t="s">
        <v>3366</v>
      </c>
      <c r="L377" s="3"/>
      <c r="M377" s="3" t="s">
        <v>3413</v>
      </c>
      <c r="N377" s="3"/>
      <c r="O377" s="3"/>
      <c r="P377" s="3"/>
      <c r="Q377" s="3"/>
      <c r="R377" s="3"/>
      <c r="S377" s="152"/>
      <c r="T377" s="3"/>
      <c r="U377" s="14" t="s">
        <v>4093</v>
      </c>
      <c r="V377" s="143"/>
      <c r="W377" s="3"/>
      <c r="X377" s="3"/>
      <c r="Y377" s="3" t="s">
        <v>3413</v>
      </c>
      <c r="Z377" s="3"/>
      <c r="AB377" s="3"/>
      <c r="AE377" s="3" t="s">
        <v>4095</v>
      </c>
      <c r="AF377" t="s">
        <v>3451</v>
      </c>
      <c r="AG377" s="3"/>
      <c r="AH377" s="153">
        <v>45561</v>
      </c>
      <c r="AI377" s="147" t="s">
        <v>4094</v>
      </c>
    </row>
    <row r="378" spans="2:35" ht="15" customHeight="1" x14ac:dyDescent="0.35">
      <c r="B378" s="5">
        <f t="shared" si="19"/>
        <v>376</v>
      </c>
      <c r="C378">
        <f t="shared" si="20"/>
        <v>13</v>
      </c>
      <c r="D378" s="16">
        <v>1937</v>
      </c>
      <c r="E378" t="s">
        <v>221</v>
      </c>
      <c r="F378" t="s">
        <v>16</v>
      </c>
      <c r="G378">
        <v>4684</v>
      </c>
      <c r="J378" t="s">
        <v>3354</v>
      </c>
      <c r="K378" t="s">
        <v>3366</v>
      </c>
      <c r="M378" t="s">
        <v>3459</v>
      </c>
      <c r="N378" t="s">
        <v>3359</v>
      </c>
      <c r="O378" t="s">
        <v>3359</v>
      </c>
      <c r="P378" t="s">
        <v>3359</v>
      </c>
      <c r="T378" t="s">
        <v>3424</v>
      </c>
      <c r="U378" t="s">
        <v>3662</v>
      </c>
      <c r="W378" t="s">
        <v>3830</v>
      </c>
      <c r="X378" t="s">
        <v>3508</v>
      </c>
      <c r="Y378" t="s">
        <v>3359</v>
      </c>
      <c r="AA378" s="3" t="s">
        <v>3485</v>
      </c>
      <c r="AB378" t="s">
        <v>4012</v>
      </c>
      <c r="AF378" t="s">
        <v>3451</v>
      </c>
      <c r="AH378" s="2">
        <v>45385</v>
      </c>
    </row>
    <row r="379" spans="2:35" ht="15" customHeight="1" x14ac:dyDescent="0.35">
      <c r="B379" s="5">
        <f t="shared" si="19"/>
        <v>377</v>
      </c>
      <c r="C379">
        <f t="shared" si="20"/>
        <v>13</v>
      </c>
      <c r="D379" s="16">
        <v>1937</v>
      </c>
      <c r="E379" t="s">
        <v>221</v>
      </c>
      <c r="F379" t="s">
        <v>25</v>
      </c>
      <c r="G379">
        <v>4697</v>
      </c>
      <c r="H379" t="s">
        <v>17</v>
      </c>
      <c r="J379" t="s">
        <v>3354</v>
      </c>
      <c r="K379" t="s">
        <v>3366</v>
      </c>
      <c r="L379" t="s">
        <v>65</v>
      </c>
      <c r="M379" t="s">
        <v>3359</v>
      </c>
      <c r="AA379" s="3" t="s">
        <v>3464</v>
      </c>
      <c r="AE379" t="s">
        <v>380</v>
      </c>
      <c r="AF379" t="s">
        <v>3060</v>
      </c>
      <c r="AH379" s="2">
        <v>40198.581446759257</v>
      </c>
    </row>
    <row r="380" spans="2:35" ht="15" customHeight="1" x14ac:dyDescent="0.45">
      <c r="B380" s="5">
        <f t="shared" si="19"/>
        <v>378</v>
      </c>
      <c r="C380">
        <f t="shared" si="20"/>
        <v>12</v>
      </c>
      <c r="D380" s="82">
        <v>1938</v>
      </c>
      <c r="E380" t="s">
        <v>221</v>
      </c>
      <c r="F380" t="s">
        <v>25</v>
      </c>
      <c r="G380">
        <v>4710</v>
      </c>
      <c r="H380" t="s">
        <v>17</v>
      </c>
      <c r="J380" t="s">
        <v>3354</v>
      </c>
      <c r="K380" t="s">
        <v>3366</v>
      </c>
      <c r="L380" t="s">
        <v>271</v>
      </c>
      <c r="M380" t="s">
        <v>3359</v>
      </c>
      <c r="U380" t="s">
        <v>380</v>
      </c>
      <c r="AA380" s="3" t="s">
        <v>3485</v>
      </c>
      <c r="AE380" t="s">
        <v>380</v>
      </c>
      <c r="AF380" t="s">
        <v>3060</v>
      </c>
      <c r="AH380" s="2">
        <v>40343.849594907406</v>
      </c>
    </row>
    <row r="381" spans="2:35" ht="15" customHeight="1" x14ac:dyDescent="0.35">
      <c r="B381" s="5">
        <f t="shared" si="19"/>
        <v>379</v>
      </c>
      <c r="C381">
        <f t="shared" si="20"/>
        <v>1</v>
      </c>
      <c r="D381" s="16">
        <v>1938</v>
      </c>
      <c r="E381" t="s">
        <v>221</v>
      </c>
      <c r="F381" t="s">
        <v>25</v>
      </c>
      <c r="G381">
        <v>4722</v>
      </c>
      <c r="H381" t="s">
        <v>17</v>
      </c>
      <c r="J381" t="s">
        <v>380</v>
      </c>
      <c r="K381" t="s">
        <v>3366</v>
      </c>
      <c r="L381" t="s">
        <v>224</v>
      </c>
      <c r="M381" t="s">
        <v>3359</v>
      </c>
      <c r="AA381" s="3" t="s">
        <v>3464</v>
      </c>
      <c r="AB381" s="43" t="s">
        <v>272</v>
      </c>
      <c r="AC381" s="143"/>
      <c r="AD381" s="143"/>
      <c r="AE381" t="s">
        <v>380</v>
      </c>
      <c r="AF381" t="s">
        <v>3060</v>
      </c>
      <c r="AH381" s="2">
        <v>40179.883043981485</v>
      </c>
    </row>
    <row r="382" spans="2:35" ht="15" customHeight="1" x14ac:dyDescent="0.35">
      <c r="B382" s="5">
        <f t="shared" si="19"/>
        <v>380</v>
      </c>
      <c r="C382">
        <f t="shared" si="20"/>
        <v>6</v>
      </c>
      <c r="D382" s="16">
        <v>1938</v>
      </c>
      <c r="E382" t="s">
        <v>221</v>
      </c>
      <c r="F382" t="s">
        <v>25</v>
      </c>
      <c r="G382">
        <v>4723</v>
      </c>
      <c r="J382" t="s">
        <v>3354</v>
      </c>
      <c r="K382" t="s">
        <v>3366</v>
      </c>
      <c r="M382" t="s">
        <v>3459</v>
      </c>
      <c r="N382" t="s">
        <v>3359</v>
      </c>
      <c r="O382" t="s">
        <v>3359</v>
      </c>
      <c r="P382" t="s">
        <v>3359</v>
      </c>
      <c r="Q382" t="s">
        <v>3579</v>
      </c>
      <c r="R382" t="s">
        <v>3579</v>
      </c>
      <c r="S382" s="148">
        <v>0.46200000000000002</v>
      </c>
      <c r="T382" t="s">
        <v>3424</v>
      </c>
      <c r="U382" t="s">
        <v>3662</v>
      </c>
      <c r="W382" t="s">
        <v>3572</v>
      </c>
      <c r="X382" t="s">
        <v>3508</v>
      </c>
      <c r="Z382" t="s">
        <v>3359</v>
      </c>
      <c r="AA382" s="3" t="s">
        <v>3485</v>
      </c>
      <c r="AB382" s="80" t="s">
        <v>4253</v>
      </c>
      <c r="AC382" s="143"/>
      <c r="AD382" s="143"/>
      <c r="AF382" t="s">
        <v>3451</v>
      </c>
      <c r="AH382" s="2">
        <v>45562</v>
      </c>
      <c r="AI382" s="36" t="s">
        <v>4370</v>
      </c>
    </row>
    <row r="383" spans="2:35" ht="15" customHeight="1" x14ac:dyDescent="0.35">
      <c r="B383" s="5">
        <f t="shared" si="19"/>
        <v>381</v>
      </c>
      <c r="C383">
        <f t="shared" si="20"/>
        <v>5</v>
      </c>
      <c r="D383" s="16">
        <v>1938</v>
      </c>
      <c r="E383" t="s">
        <v>221</v>
      </c>
      <c r="F383" t="s">
        <v>25</v>
      </c>
      <c r="G383">
        <v>4729</v>
      </c>
      <c r="J383" t="s">
        <v>3354</v>
      </c>
      <c r="K383" t="s">
        <v>3366</v>
      </c>
      <c r="M383" t="s">
        <v>3459</v>
      </c>
      <c r="N383" t="s">
        <v>3359</v>
      </c>
      <c r="O383" t="s">
        <v>3359</v>
      </c>
      <c r="P383" t="s">
        <v>3359</v>
      </c>
      <c r="T383" t="s">
        <v>3424</v>
      </c>
      <c r="W383" t="s">
        <v>3572</v>
      </c>
      <c r="X383" t="s">
        <v>3508</v>
      </c>
      <c r="Z383" t="s">
        <v>3359</v>
      </c>
      <c r="AB383" s="155" t="s">
        <v>6609</v>
      </c>
      <c r="AC383" s="143"/>
      <c r="AD383" s="143"/>
      <c r="AF383" t="s">
        <v>3451</v>
      </c>
      <c r="AH383" s="2">
        <v>46140</v>
      </c>
      <c r="AI383" s="36"/>
    </row>
    <row r="384" spans="2:35" ht="15" customHeight="1" x14ac:dyDescent="0.35">
      <c r="B384" s="5">
        <f t="shared" si="19"/>
        <v>382</v>
      </c>
      <c r="C384">
        <f t="shared" si="20"/>
        <v>33</v>
      </c>
      <c r="D384" s="16">
        <v>1938</v>
      </c>
      <c r="E384" t="s">
        <v>221</v>
      </c>
      <c r="F384" t="s">
        <v>25</v>
      </c>
      <c r="G384">
        <v>4734</v>
      </c>
      <c r="H384" t="s">
        <v>17</v>
      </c>
      <c r="J384" t="s">
        <v>3354</v>
      </c>
      <c r="K384" t="s">
        <v>3366</v>
      </c>
      <c r="M384" t="s">
        <v>3359</v>
      </c>
      <c r="U384" t="s">
        <v>380</v>
      </c>
      <c r="AA384" s="3" t="s">
        <v>3485</v>
      </c>
      <c r="AE384" t="s">
        <v>380</v>
      </c>
      <c r="AF384" t="s">
        <v>3060</v>
      </c>
    </row>
    <row r="385" spans="1:35" ht="15" customHeight="1" x14ac:dyDescent="0.35">
      <c r="B385" s="5">
        <f t="shared" si="19"/>
        <v>383</v>
      </c>
      <c r="C385">
        <f t="shared" si="20"/>
        <v>9</v>
      </c>
      <c r="D385" s="16">
        <v>1938</v>
      </c>
      <c r="E385" t="s">
        <v>221</v>
      </c>
      <c r="F385" t="s">
        <v>25</v>
      </c>
      <c r="G385">
        <v>4767</v>
      </c>
      <c r="H385" t="s">
        <v>17</v>
      </c>
      <c r="J385" t="s">
        <v>3354</v>
      </c>
      <c r="K385" t="s">
        <v>3366</v>
      </c>
      <c r="L385" t="s">
        <v>74</v>
      </c>
      <c r="M385" t="s">
        <v>3359</v>
      </c>
      <c r="U385" t="s">
        <v>380</v>
      </c>
      <c r="AA385" s="3" t="s">
        <v>3485</v>
      </c>
      <c r="AE385" t="s">
        <v>380</v>
      </c>
      <c r="AF385" t="s">
        <v>3060</v>
      </c>
      <c r="AH385" s="2">
        <v>39658.799062500002</v>
      </c>
    </row>
    <row r="386" spans="1:35" ht="15" customHeight="1" x14ac:dyDescent="0.35">
      <c r="A386" s="17">
        <f>SUM(C294:C385)/78</f>
        <v>15.974358974358974</v>
      </c>
      <c r="B386" s="5">
        <f t="shared" si="19"/>
        <v>384</v>
      </c>
      <c r="C386">
        <f t="shared" si="20"/>
        <v>12</v>
      </c>
      <c r="D386" s="16">
        <v>1938</v>
      </c>
      <c r="E386" t="s">
        <v>221</v>
      </c>
      <c r="F386" t="s">
        <v>25</v>
      </c>
      <c r="G386">
        <v>4776</v>
      </c>
      <c r="L386" t="s">
        <v>28</v>
      </c>
      <c r="U386" t="s">
        <v>380</v>
      </c>
      <c r="AA386" s="3" t="s">
        <v>3484</v>
      </c>
      <c r="AB386" s="43" t="s">
        <v>3490</v>
      </c>
      <c r="AC386" s="143"/>
      <c r="AD386" s="143"/>
      <c r="AF386" t="s">
        <v>3060</v>
      </c>
    </row>
    <row r="387" spans="1:35" ht="15" customHeight="1" x14ac:dyDescent="0.35">
      <c r="B387" s="5">
        <f t="shared" si="19"/>
        <v>385</v>
      </c>
      <c r="C387">
        <f t="shared" si="20"/>
        <v>19</v>
      </c>
      <c r="D387" s="16">
        <v>1938</v>
      </c>
      <c r="E387" t="s">
        <v>221</v>
      </c>
      <c r="F387" t="s">
        <v>25</v>
      </c>
      <c r="G387">
        <v>4788</v>
      </c>
      <c r="H387" t="s">
        <v>17</v>
      </c>
      <c r="I387" t="s">
        <v>26</v>
      </c>
      <c r="J387" t="s">
        <v>3354</v>
      </c>
      <c r="K387" t="s">
        <v>3366</v>
      </c>
      <c r="M387" t="s">
        <v>3359</v>
      </c>
      <c r="N387" t="s">
        <v>3359</v>
      </c>
      <c r="O387" t="s">
        <v>3359</v>
      </c>
      <c r="P387" t="s">
        <v>3359</v>
      </c>
      <c r="Q387" t="s">
        <v>3359</v>
      </c>
      <c r="S387" s="148">
        <v>0.45300000000000001</v>
      </c>
      <c r="U387" t="s">
        <v>380</v>
      </c>
      <c r="Z387" t="s">
        <v>3359</v>
      </c>
      <c r="AA387" s="3" t="s">
        <v>3485</v>
      </c>
      <c r="AB387" s="43" t="s">
        <v>3490</v>
      </c>
      <c r="AC387" s="143"/>
      <c r="AD387" s="143"/>
      <c r="AE387" t="s">
        <v>380</v>
      </c>
      <c r="AF387" t="s">
        <v>3133</v>
      </c>
      <c r="AH387" s="2">
        <v>45078</v>
      </c>
      <c r="AI387" t="s">
        <v>6607</v>
      </c>
    </row>
    <row r="388" spans="1:35" ht="15" customHeight="1" x14ac:dyDescent="0.35">
      <c r="B388" s="5">
        <f t="shared" si="19"/>
        <v>386</v>
      </c>
      <c r="C388">
        <f t="shared" si="20"/>
        <v>3</v>
      </c>
      <c r="D388" s="16">
        <v>1938</v>
      </c>
      <c r="E388" t="s">
        <v>221</v>
      </c>
      <c r="F388" t="s">
        <v>25</v>
      </c>
      <c r="G388">
        <v>4807</v>
      </c>
      <c r="H388" t="s">
        <v>17</v>
      </c>
      <c r="J388" t="s">
        <v>3354</v>
      </c>
      <c r="L388" t="s">
        <v>28</v>
      </c>
      <c r="M388" t="s">
        <v>3359</v>
      </c>
      <c r="N388" t="s">
        <v>3359</v>
      </c>
      <c r="O388" t="s">
        <v>3359</v>
      </c>
      <c r="P388" t="s">
        <v>3359</v>
      </c>
      <c r="Q388" t="s">
        <v>3359</v>
      </c>
      <c r="U388" t="s">
        <v>380</v>
      </c>
      <c r="AA388" s="3" t="s">
        <v>3485</v>
      </c>
      <c r="AD388" s="3" t="s">
        <v>3447</v>
      </c>
      <c r="AE388" t="s">
        <v>380</v>
      </c>
      <c r="AF388" t="s">
        <v>3060</v>
      </c>
      <c r="AH388" s="2">
        <v>39991.768807870372</v>
      </c>
    </row>
    <row r="389" spans="1:35" ht="15" customHeight="1" x14ac:dyDescent="0.35">
      <c r="B389" s="5">
        <f t="shared" ref="B389:B453" si="23">+B388+1</f>
        <v>387</v>
      </c>
      <c r="C389">
        <f t="shared" si="20"/>
        <v>44</v>
      </c>
      <c r="D389" s="16">
        <v>1938</v>
      </c>
      <c r="E389" t="s">
        <v>221</v>
      </c>
      <c r="F389" t="s">
        <v>25</v>
      </c>
      <c r="G389">
        <v>4810</v>
      </c>
      <c r="H389" t="s">
        <v>17</v>
      </c>
      <c r="J389" t="s">
        <v>3354</v>
      </c>
      <c r="L389" t="s">
        <v>35</v>
      </c>
      <c r="M389" t="s">
        <v>3359</v>
      </c>
      <c r="N389" t="s">
        <v>3359</v>
      </c>
      <c r="O389" t="s">
        <v>3359</v>
      </c>
      <c r="P389" t="s">
        <v>3359</v>
      </c>
      <c r="Q389" t="s">
        <v>3359</v>
      </c>
      <c r="U389" t="s">
        <v>380</v>
      </c>
      <c r="Y389" t="s">
        <v>3359</v>
      </c>
      <c r="AA389" s="3" t="s">
        <v>3464</v>
      </c>
      <c r="AE389" t="s">
        <v>380</v>
      </c>
      <c r="AF389" t="s">
        <v>3060</v>
      </c>
      <c r="AH389" s="2">
        <v>39756.670590277776</v>
      </c>
    </row>
    <row r="390" spans="1:35" ht="15" customHeight="1" x14ac:dyDescent="0.35">
      <c r="B390" s="5">
        <f t="shared" si="23"/>
        <v>388</v>
      </c>
      <c r="C390">
        <f t="shared" si="20"/>
        <v>12</v>
      </c>
      <c r="D390" s="16">
        <v>1938</v>
      </c>
      <c r="E390" t="s">
        <v>221</v>
      </c>
      <c r="F390" t="s">
        <v>25</v>
      </c>
      <c r="G390">
        <v>4854</v>
      </c>
      <c r="H390" t="s">
        <v>17</v>
      </c>
      <c r="J390" t="s">
        <v>3354</v>
      </c>
      <c r="L390" t="s">
        <v>277</v>
      </c>
      <c r="M390" t="s">
        <v>3359</v>
      </c>
      <c r="AF390" t="s">
        <v>3060</v>
      </c>
      <c r="AH390" s="2">
        <v>40237.608136574076</v>
      </c>
    </row>
    <row r="391" spans="1:35" ht="15" customHeight="1" x14ac:dyDescent="0.35">
      <c r="B391" s="5">
        <f t="shared" si="23"/>
        <v>389</v>
      </c>
      <c r="C391">
        <f t="shared" si="20"/>
        <v>13</v>
      </c>
      <c r="D391" s="16">
        <v>1938</v>
      </c>
      <c r="E391" t="s">
        <v>221</v>
      </c>
      <c r="F391" t="s">
        <v>25</v>
      </c>
      <c r="G391">
        <v>4866</v>
      </c>
      <c r="H391" t="s">
        <v>17</v>
      </c>
      <c r="J391" t="s">
        <v>3354</v>
      </c>
      <c r="K391" t="s">
        <v>3366</v>
      </c>
      <c r="M391" t="s">
        <v>3359</v>
      </c>
      <c r="N391" t="s">
        <v>3359</v>
      </c>
      <c r="O391" t="s">
        <v>3359</v>
      </c>
      <c r="P391" t="s">
        <v>3359</v>
      </c>
      <c r="Q391" t="s">
        <v>3359</v>
      </c>
      <c r="U391" t="s">
        <v>380</v>
      </c>
      <c r="Z391" t="s">
        <v>3359</v>
      </c>
      <c r="AA391" s="3" t="s">
        <v>3491</v>
      </c>
      <c r="AE391" t="s">
        <v>380</v>
      </c>
      <c r="AF391" t="s">
        <v>3133</v>
      </c>
      <c r="AH391" s="2">
        <v>45078</v>
      </c>
    </row>
    <row r="392" spans="1:35" ht="15" customHeight="1" x14ac:dyDescent="0.35">
      <c r="B392" s="5">
        <f t="shared" si="23"/>
        <v>390</v>
      </c>
      <c r="C392">
        <f t="shared" si="20"/>
        <v>11</v>
      </c>
      <c r="D392" s="16">
        <v>1938</v>
      </c>
      <c r="E392" t="s">
        <v>221</v>
      </c>
      <c r="F392" t="s">
        <v>25</v>
      </c>
      <c r="G392">
        <v>4879</v>
      </c>
      <c r="H392" t="s">
        <v>17</v>
      </c>
      <c r="I392" t="s">
        <v>26</v>
      </c>
      <c r="J392" t="s">
        <v>380</v>
      </c>
      <c r="K392" t="s">
        <v>3366</v>
      </c>
      <c r="L392" t="s">
        <v>46</v>
      </c>
      <c r="M392" t="s">
        <v>3359</v>
      </c>
      <c r="N392" t="s">
        <v>3359</v>
      </c>
      <c r="O392" t="s">
        <v>3359</v>
      </c>
      <c r="P392" t="s">
        <v>3359</v>
      </c>
      <c r="Q392" t="s">
        <v>3359</v>
      </c>
      <c r="U392" t="s">
        <v>380</v>
      </c>
      <c r="Z392" t="s">
        <v>3359</v>
      </c>
      <c r="AB392" t="s">
        <v>3448</v>
      </c>
      <c r="AE392" t="s">
        <v>380</v>
      </c>
      <c r="AF392" t="s">
        <v>3060</v>
      </c>
      <c r="AH392" s="2">
        <v>39821.586875000001</v>
      </c>
    </row>
    <row r="393" spans="1:35" ht="15" customHeight="1" x14ac:dyDescent="0.35">
      <c r="B393" s="5">
        <f t="shared" si="23"/>
        <v>391</v>
      </c>
      <c r="C393">
        <f t="shared" si="20"/>
        <v>10</v>
      </c>
      <c r="D393" s="16">
        <v>1938</v>
      </c>
      <c r="E393" s="3" t="s">
        <v>221</v>
      </c>
      <c r="F393" s="3" t="s">
        <v>16</v>
      </c>
      <c r="G393" s="3">
        <v>4890</v>
      </c>
      <c r="H393" s="3"/>
      <c r="I393" s="3"/>
      <c r="J393" s="3" t="s">
        <v>3354</v>
      </c>
      <c r="K393" s="3"/>
      <c r="L393" s="3"/>
      <c r="M393" s="3" t="s">
        <v>3459</v>
      </c>
      <c r="N393" s="3"/>
      <c r="O393" s="3"/>
      <c r="P393" s="3"/>
      <c r="Q393" s="3"/>
      <c r="R393" s="3"/>
      <c r="S393" s="152"/>
      <c r="T393" s="3"/>
      <c r="U393" s="14" t="s">
        <v>3662</v>
      </c>
      <c r="V393" s="143"/>
      <c r="W393" s="3"/>
      <c r="X393" s="3"/>
      <c r="Y393" s="3" t="s">
        <v>3413</v>
      </c>
      <c r="Z393" s="3"/>
      <c r="AA393" s="3" t="s">
        <v>4240</v>
      </c>
      <c r="AB393" t="s">
        <v>4012</v>
      </c>
      <c r="AE393" s="3"/>
      <c r="AF393" s="3" t="s">
        <v>3451</v>
      </c>
      <c r="AG393" s="3"/>
      <c r="AH393" s="153">
        <v>45661</v>
      </c>
      <c r="AI393" s="14" t="s">
        <v>4389</v>
      </c>
    </row>
    <row r="394" spans="1:35" ht="15" customHeight="1" x14ac:dyDescent="0.35">
      <c r="B394" s="5">
        <f t="shared" si="23"/>
        <v>392</v>
      </c>
      <c r="C394">
        <f t="shared" si="20"/>
        <v>2</v>
      </c>
      <c r="D394" s="16">
        <v>1938</v>
      </c>
      <c r="E394" s="116" t="s">
        <v>95</v>
      </c>
      <c r="F394" s="116" t="s">
        <v>16</v>
      </c>
      <c r="G394" s="117">
        <v>4900</v>
      </c>
      <c r="H394" s="172" t="s">
        <v>5836</v>
      </c>
      <c r="I394" s="172"/>
      <c r="J394" s="172" t="s">
        <v>3354</v>
      </c>
      <c r="K394" s="172" t="s">
        <v>3366</v>
      </c>
      <c r="L394" s="172"/>
      <c r="M394" s="172"/>
      <c r="N394" s="172"/>
      <c r="O394" s="172"/>
      <c r="P394" s="172"/>
      <c r="Q394" s="172"/>
      <c r="R394" s="172"/>
      <c r="S394" s="173"/>
      <c r="T394" s="172"/>
      <c r="U394" s="172"/>
      <c r="V394" s="174"/>
      <c r="W394" s="172"/>
      <c r="X394" s="172"/>
      <c r="Y394" s="172"/>
      <c r="Z394" s="172"/>
      <c r="AA394" s="172" t="s">
        <v>5837</v>
      </c>
      <c r="AB394" s="172"/>
      <c r="AC394" s="172"/>
      <c r="AD394" s="172"/>
      <c r="AE394" s="172"/>
      <c r="AF394" t="s">
        <v>3451</v>
      </c>
      <c r="AH394" s="2">
        <v>45966</v>
      </c>
      <c r="AI394" s="36" t="s">
        <v>5838</v>
      </c>
    </row>
    <row r="395" spans="1:35" ht="15" customHeight="1" thickBot="1" x14ac:dyDescent="0.4">
      <c r="B395" s="5">
        <f t="shared" si="23"/>
        <v>393</v>
      </c>
      <c r="C395">
        <f t="shared" si="20"/>
        <v>3</v>
      </c>
      <c r="D395" s="16">
        <v>1938</v>
      </c>
      <c r="E395" s="116" t="s">
        <v>95</v>
      </c>
      <c r="F395" s="116" t="s">
        <v>16</v>
      </c>
      <c r="G395" s="117">
        <v>4902</v>
      </c>
      <c r="H395" s="172"/>
      <c r="I395" s="172"/>
      <c r="J395" s="172" t="s">
        <v>3354</v>
      </c>
      <c r="K395" s="172" t="s">
        <v>3366</v>
      </c>
      <c r="L395" s="172"/>
      <c r="M395" s="172" t="s">
        <v>3459</v>
      </c>
      <c r="N395" s="172" t="s">
        <v>3359</v>
      </c>
      <c r="O395" s="172" t="s">
        <v>3359</v>
      </c>
      <c r="P395" s="172" t="s">
        <v>3359</v>
      </c>
      <c r="Q395" s="172"/>
      <c r="R395" s="172"/>
      <c r="S395" s="173"/>
      <c r="T395" s="172" t="s">
        <v>3424</v>
      </c>
      <c r="U395" s="172" t="s">
        <v>3662</v>
      </c>
      <c r="V395" s="174"/>
      <c r="W395" s="172" t="s">
        <v>3830</v>
      </c>
      <c r="X395" s="172" t="s">
        <v>3508</v>
      </c>
      <c r="Y395" s="172"/>
      <c r="Z395" s="172"/>
      <c r="AA395" s="172" t="s">
        <v>5837</v>
      </c>
      <c r="AB395" s="172"/>
      <c r="AC395" s="172"/>
      <c r="AD395" s="72" t="s">
        <v>6591</v>
      </c>
      <c r="AE395" s="172"/>
      <c r="AF395" t="s">
        <v>3451</v>
      </c>
      <c r="AH395" s="2">
        <v>46129</v>
      </c>
      <c r="AI395" s="36"/>
    </row>
    <row r="396" spans="1:35" ht="15" thickBot="1" x14ac:dyDescent="0.4">
      <c r="A396" s="180"/>
      <c r="B396" s="5">
        <f t="shared" si="23"/>
        <v>394</v>
      </c>
      <c r="C396">
        <f t="shared" si="20"/>
        <v>7</v>
      </c>
      <c r="D396" s="16">
        <v>1938</v>
      </c>
      <c r="E396" s="162" t="s">
        <v>95</v>
      </c>
      <c r="F396" s="162" t="s">
        <v>25</v>
      </c>
      <c r="G396" s="162">
        <v>4905</v>
      </c>
      <c r="H396" s="162"/>
      <c r="I396" s="162" t="s">
        <v>26</v>
      </c>
      <c r="J396" s="162"/>
      <c r="K396" s="162"/>
      <c r="L396" s="162" t="s">
        <v>256</v>
      </c>
      <c r="M396" s="162"/>
      <c r="N396" s="162"/>
      <c r="O396" s="162"/>
      <c r="P396" s="162"/>
      <c r="Q396" s="162"/>
      <c r="R396" s="162"/>
      <c r="S396" s="181"/>
      <c r="T396" s="162"/>
      <c r="U396" s="162"/>
      <c r="V396" s="182"/>
      <c r="W396" s="162"/>
      <c r="X396" s="162"/>
      <c r="Y396" s="162"/>
      <c r="Z396" s="162"/>
      <c r="AA396" s="159" t="s">
        <v>79</v>
      </c>
      <c r="AB396" s="162"/>
      <c r="AC396" s="159"/>
      <c r="AD396" s="159"/>
      <c r="AE396" s="162"/>
      <c r="AF396" t="s">
        <v>3060</v>
      </c>
      <c r="AG396" s="162"/>
      <c r="AH396" s="163"/>
      <c r="AI396" s="162"/>
    </row>
    <row r="397" spans="1:35" ht="15" customHeight="1" x14ac:dyDescent="0.35">
      <c r="B397" s="5">
        <f t="shared" si="23"/>
        <v>395</v>
      </c>
      <c r="C397">
        <f t="shared" si="20"/>
        <v>5</v>
      </c>
      <c r="D397" s="16">
        <v>1938</v>
      </c>
      <c r="E397" t="s">
        <v>59</v>
      </c>
      <c r="F397" t="s">
        <v>16</v>
      </c>
      <c r="G397">
        <v>4912</v>
      </c>
      <c r="H397" t="s">
        <v>17</v>
      </c>
      <c r="J397" t="s">
        <v>3354</v>
      </c>
      <c r="K397" t="s">
        <v>3366</v>
      </c>
      <c r="L397" t="s">
        <v>279</v>
      </c>
      <c r="M397" t="s">
        <v>3359</v>
      </c>
      <c r="Z397" t="s">
        <v>3359</v>
      </c>
      <c r="AF397" t="s">
        <v>3060</v>
      </c>
      <c r="AH397" s="2">
        <v>39666.652962962966</v>
      </c>
    </row>
    <row r="398" spans="1:35" ht="15" customHeight="1" x14ac:dyDescent="0.35">
      <c r="B398" s="5">
        <f t="shared" si="23"/>
        <v>396</v>
      </c>
      <c r="C398">
        <f t="shared" ref="C398:C462" si="24">+G399-G398</f>
        <v>18</v>
      </c>
      <c r="D398" s="16">
        <v>1938</v>
      </c>
      <c r="E398" t="s">
        <v>95</v>
      </c>
      <c r="F398" t="s">
        <v>25</v>
      </c>
      <c r="G398">
        <v>4917</v>
      </c>
      <c r="I398" t="s">
        <v>36</v>
      </c>
      <c r="J398" t="s">
        <v>3354</v>
      </c>
      <c r="K398" t="s">
        <v>3366</v>
      </c>
      <c r="M398" t="s">
        <v>3459</v>
      </c>
      <c r="P398" t="s">
        <v>3359</v>
      </c>
      <c r="AF398" t="s">
        <v>3451</v>
      </c>
      <c r="AH398" s="2">
        <v>45298</v>
      </c>
    </row>
    <row r="399" spans="1:35" ht="15" customHeight="1" x14ac:dyDescent="0.35">
      <c r="B399" s="5">
        <f t="shared" si="23"/>
        <v>397</v>
      </c>
      <c r="C399">
        <f t="shared" si="24"/>
        <v>26</v>
      </c>
      <c r="D399" s="16">
        <v>1938</v>
      </c>
      <c r="E399" t="s">
        <v>59</v>
      </c>
      <c r="F399" t="s">
        <v>16</v>
      </c>
      <c r="G399">
        <v>4935</v>
      </c>
      <c r="H399" t="s">
        <v>17</v>
      </c>
      <c r="I399" t="s">
        <v>36</v>
      </c>
      <c r="J399" t="s">
        <v>3354</v>
      </c>
      <c r="K399" t="s">
        <v>3366</v>
      </c>
      <c r="L399" t="s">
        <v>162</v>
      </c>
      <c r="M399" t="s">
        <v>3359</v>
      </c>
      <c r="U399" t="s">
        <v>380</v>
      </c>
      <c r="AF399" t="s">
        <v>3060</v>
      </c>
      <c r="AH399" s="2">
        <v>39986.465902777774</v>
      </c>
    </row>
    <row r="400" spans="1:35" ht="15" customHeight="1" x14ac:dyDescent="0.35">
      <c r="B400" s="5">
        <f t="shared" si="23"/>
        <v>398</v>
      </c>
      <c r="C400">
        <f t="shared" si="24"/>
        <v>8</v>
      </c>
      <c r="D400" s="16">
        <v>1938</v>
      </c>
      <c r="E400" t="s">
        <v>221</v>
      </c>
      <c r="F400" t="s">
        <v>25</v>
      </c>
      <c r="G400">
        <v>4961</v>
      </c>
      <c r="H400" t="s">
        <v>17</v>
      </c>
      <c r="J400" t="s">
        <v>3354</v>
      </c>
      <c r="K400" t="s">
        <v>3366</v>
      </c>
      <c r="L400" t="s">
        <v>254</v>
      </c>
      <c r="M400" t="s">
        <v>3359</v>
      </c>
      <c r="AA400" s="3" t="s">
        <v>3491</v>
      </c>
      <c r="AE400" t="s">
        <v>380</v>
      </c>
      <c r="AF400" t="s">
        <v>3060</v>
      </c>
      <c r="AH400" s="2">
        <v>40332.536782407406</v>
      </c>
    </row>
    <row r="401" spans="1:35" ht="15" customHeight="1" x14ac:dyDescent="0.35">
      <c r="B401" s="5">
        <f t="shared" si="23"/>
        <v>399</v>
      </c>
      <c r="C401">
        <f t="shared" si="24"/>
        <v>31</v>
      </c>
      <c r="D401" s="16">
        <v>1938</v>
      </c>
      <c r="E401" t="s">
        <v>221</v>
      </c>
      <c r="F401" t="s">
        <v>25</v>
      </c>
      <c r="G401">
        <v>4969</v>
      </c>
      <c r="I401" t="s">
        <v>36</v>
      </c>
      <c r="J401" t="s">
        <v>3354</v>
      </c>
      <c r="K401" t="s">
        <v>3366</v>
      </c>
      <c r="M401" t="s">
        <v>3359</v>
      </c>
      <c r="N401" t="s">
        <v>3359</v>
      </c>
      <c r="O401" t="s">
        <v>3359</v>
      </c>
      <c r="P401" t="s">
        <v>3359</v>
      </c>
      <c r="T401" t="s">
        <v>3424</v>
      </c>
      <c r="U401" t="s">
        <v>380</v>
      </c>
      <c r="V401" s="43" t="s">
        <v>3359</v>
      </c>
      <c r="W401" t="s">
        <v>3572</v>
      </c>
      <c r="X401" t="s">
        <v>3508</v>
      </c>
      <c r="Z401" t="s">
        <v>3359</v>
      </c>
      <c r="AA401" s="3" t="s">
        <v>3485</v>
      </c>
      <c r="AB401" s="164" t="s">
        <v>3600</v>
      </c>
      <c r="AC401" s="41"/>
      <c r="AD401" s="41"/>
      <c r="AE401" s="3" t="s">
        <v>380</v>
      </c>
      <c r="AF401" s="3" t="s">
        <v>3451</v>
      </c>
      <c r="AH401" s="2">
        <v>45129</v>
      </c>
    </row>
    <row r="402" spans="1:35" ht="15" customHeight="1" x14ac:dyDescent="0.35">
      <c r="A402" s="3"/>
      <c r="B402" s="5">
        <f t="shared" si="23"/>
        <v>400</v>
      </c>
      <c r="C402">
        <f t="shared" si="24"/>
        <v>24</v>
      </c>
      <c r="D402" s="16">
        <v>1938</v>
      </c>
      <c r="E402" s="115" t="s">
        <v>4503</v>
      </c>
      <c r="F402" s="115" t="s">
        <v>25</v>
      </c>
      <c r="G402" s="70">
        <v>5000</v>
      </c>
      <c r="J402" t="s">
        <v>3354</v>
      </c>
      <c r="K402" t="s">
        <v>3366</v>
      </c>
      <c r="T402" t="s">
        <v>3424</v>
      </c>
      <c r="U402" t="s">
        <v>3687</v>
      </c>
      <c r="V402" s="43" t="s">
        <v>3359</v>
      </c>
      <c r="W402" t="s">
        <v>4387</v>
      </c>
      <c r="X402" t="s">
        <v>3508</v>
      </c>
      <c r="Y402" t="s">
        <v>3413</v>
      </c>
      <c r="AA402"/>
      <c r="AC402"/>
      <c r="AD402"/>
      <c r="AF402" t="s">
        <v>3451</v>
      </c>
      <c r="AH402" s="2">
        <v>45966</v>
      </c>
      <c r="AI402" s="36" t="s">
        <v>5721</v>
      </c>
    </row>
    <row r="403" spans="1:35" ht="15" customHeight="1" x14ac:dyDescent="0.35">
      <c r="B403" s="5">
        <f t="shared" si="23"/>
        <v>401</v>
      </c>
      <c r="C403">
        <f t="shared" si="24"/>
        <v>7</v>
      </c>
      <c r="D403" s="16">
        <v>1938</v>
      </c>
      <c r="E403" t="s">
        <v>59</v>
      </c>
      <c r="F403" t="s">
        <v>25</v>
      </c>
      <c r="G403">
        <v>5024</v>
      </c>
      <c r="J403" t="s">
        <v>3354</v>
      </c>
      <c r="K403" t="s">
        <v>3366</v>
      </c>
      <c r="M403" t="s">
        <v>3459</v>
      </c>
      <c r="T403" t="s">
        <v>3424</v>
      </c>
      <c r="V403" s="43" t="s">
        <v>3359</v>
      </c>
      <c r="W403" t="s">
        <v>3572</v>
      </c>
      <c r="X403" t="s">
        <v>3508</v>
      </c>
      <c r="Y403" t="s">
        <v>3359</v>
      </c>
      <c r="AB403" s="164"/>
      <c r="AC403" s="41"/>
      <c r="AD403" s="41"/>
      <c r="AE403" s="3"/>
      <c r="AF403" t="s">
        <v>3451</v>
      </c>
      <c r="AH403" s="2">
        <v>45218</v>
      </c>
    </row>
    <row r="404" spans="1:35" ht="15" customHeight="1" x14ac:dyDescent="0.35">
      <c r="B404" s="5">
        <f t="shared" si="23"/>
        <v>402</v>
      </c>
      <c r="C404">
        <f t="shared" si="24"/>
        <v>4</v>
      </c>
      <c r="D404" s="16">
        <v>1938</v>
      </c>
      <c r="E404" s="3" t="s">
        <v>59</v>
      </c>
      <c r="F404" s="3" t="s">
        <v>25</v>
      </c>
      <c r="G404" s="165">
        <v>5031</v>
      </c>
      <c r="H404" s="3"/>
      <c r="I404" s="3"/>
      <c r="J404" s="3" t="s">
        <v>3354</v>
      </c>
      <c r="K404" s="3" t="s">
        <v>3366</v>
      </c>
      <c r="L404" s="3"/>
      <c r="M404" s="3" t="s">
        <v>3459</v>
      </c>
      <c r="N404" s="3" t="s">
        <v>3359</v>
      </c>
      <c r="O404" s="3" t="s">
        <v>3359</v>
      </c>
      <c r="P404" s="3" t="s">
        <v>3359</v>
      </c>
      <c r="Q404" s="3"/>
      <c r="R404" s="3"/>
      <c r="S404" s="152"/>
      <c r="T404" s="3" t="s">
        <v>3424</v>
      </c>
      <c r="U404" s="3"/>
      <c r="V404" s="143" t="s">
        <v>3359</v>
      </c>
      <c r="W404" s="3" t="s">
        <v>3572</v>
      </c>
      <c r="X404" s="3" t="s">
        <v>3508</v>
      </c>
      <c r="Y404" s="3" t="s">
        <v>3359</v>
      </c>
      <c r="Z404" s="3"/>
      <c r="AA404" s="3" t="s">
        <v>167</v>
      </c>
      <c r="AB404" s="3"/>
      <c r="AE404" s="3"/>
      <c r="AF404" t="s">
        <v>3451</v>
      </c>
      <c r="AG404" s="3"/>
      <c r="AH404" s="153">
        <v>45928</v>
      </c>
      <c r="AI404" s="166" t="s">
        <v>5562</v>
      </c>
    </row>
    <row r="405" spans="1:35" ht="15" customHeight="1" x14ac:dyDescent="0.35">
      <c r="B405" s="5">
        <f t="shared" si="23"/>
        <v>403</v>
      </c>
      <c r="C405">
        <f t="shared" si="24"/>
        <v>32</v>
      </c>
      <c r="D405" s="16">
        <v>1938</v>
      </c>
      <c r="E405" t="s">
        <v>59</v>
      </c>
      <c r="F405" t="s">
        <v>25</v>
      </c>
      <c r="G405">
        <v>5035</v>
      </c>
      <c r="H405" t="s">
        <v>17</v>
      </c>
      <c r="J405" t="s">
        <v>3354</v>
      </c>
      <c r="L405" t="s">
        <v>281</v>
      </c>
      <c r="M405" t="s">
        <v>3359</v>
      </c>
      <c r="AB405" s="15" t="s">
        <v>282</v>
      </c>
      <c r="AF405" t="s">
        <v>3060</v>
      </c>
      <c r="AH405" s="2">
        <v>40024.441168981481</v>
      </c>
    </row>
    <row r="406" spans="1:35" ht="15" customHeight="1" x14ac:dyDescent="0.35">
      <c r="B406" s="5">
        <f t="shared" si="23"/>
        <v>404</v>
      </c>
      <c r="C406">
        <f t="shared" si="24"/>
        <v>18</v>
      </c>
      <c r="D406" s="16">
        <v>1938</v>
      </c>
      <c r="E406" t="s">
        <v>146</v>
      </c>
      <c r="F406" t="s">
        <v>25</v>
      </c>
      <c r="G406">
        <v>5067</v>
      </c>
      <c r="H406" t="s">
        <v>17</v>
      </c>
      <c r="J406" t="s">
        <v>3354</v>
      </c>
      <c r="K406" t="s">
        <v>3366</v>
      </c>
      <c r="L406" t="s">
        <v>56</v>
      </c>
      <c r="M406" t="s">
        <v>3359</v>
      </c>
      <c r="N406" t="s">
        <v>3359</v>
      </c>
      <c r="P406" t="s">
        <v>3359</v>
      </c>
      <c r="U406" t="s">
        <v>380</v>
      </c>
      <c r="V406" s="43" t="s">
        <v>3359</v>
      </c>
      <c r="AF406" t="s">
        <v>3060</v>
      </c>
      <c r="AH406" s="2">
        <v>40062.41138888889</v>
      </c>
    </row>
    <row r="407" spans="1:35" ht="15" customHeight="1" x14ac:dyDescent="0.35">
      <c r="B407" s="5">
        <f t="shared" si="23"/>
        <v>405</v>
      </c>
      <c r="C407">
        <f t="shared" si="24"/>
        <v>1</v>
      </c>
      <c r="D407" s="16">
        <v>1938</v>
      </c>
      <c r="E407" t="s">
        <v>221</v>
      </c>
      <c r="F407" t="s">
        <v>16</v>
      </c>
      <c r="G407">
        <v>5085</v>
      </c>
      <c r="H407" t="s">
        <v>17</v>
      </c>
      <c r="J407" t="s">
        <v>3354</v>
      </c>
      <c r="K407" t="s">
        <v>3366</v>
      </c>
      <c r="L407" t="s">
        <v>258</v>
      </c>
      <c r="M407" t="s">
        <v>3359</v>
      </c>
      <c r="U407" t="s">
        <v>380</v>
      </c>
      <c r="Y407" t="s">
        <v>3359</v>
      </c>
      <c r="AA407" s="3" t="s">
        <v>3463</v>
      </c>
      <c r="AE407" t="s">
        <v>380</v>
      </c>
      <c r="AF407" t="s">
        <v>3060</v>
      </c>
      <c r="AH407" s="2">
        <v>40217.360393518517</v>
      </c>
    </row>
    <row r="408" spans="1:35" ht="15" customHeight="1" x14ac:dyDescent="0.35">
      <c r="B408" s="5">
        <f t="shared" si="23"/>
        <v>406</v>
      </c>
      <c r="C408">
        <f t="shared" ref="C408:C412" si="25">+G409-G408</f>
        <v>8</v>
      </c>
      <c r="D408" s="16">
        <v>1938</v>
      </c>
      <c r="E408" t="s">
        <v>221</v>
      </c>
      <c r="F408" t="s">
        <v>16</v>
      </c>
      <c r="G408">
        <v>5086</v>
      </c>
      <c r="H408" t="s">
        <v>17</v>
      </c>
      <c r="J408" t="s">
        <v>3354</v>
      </c>
      <c r="K408" t="s">
        <v>3366</v>
      </c>
      <c r="L408" t="s">
        <v>138</v>
      </c>
      <c r="M408" t="s">
        <v>3359</v>
      </c>
      <c r="P408" t="s">
        <v>3359</v>
      </c>
      <c r="S408" s="148">
        <v>469</v>
      </c>
      <c r="U408" t="s">
        <v>380</v>
      </c>
      <c r="Y408" t="s">
        <v>3359</v>
      </c>
      <c r="AA408" s="3" t="s">
        <v>3492</v>
      </c>
      <c r="AB408" s="43" t="s">
        <v>3493</v>
      </c>
      <c r="AC408" s="143"/>
      <c r="AD408" s="143"/>
      <c r="AE408" t="s">
        <v>380</v>
      </c>
      <c r="AF408" t="s">
        <v>3060</v>
      </c>
      <c r="AH408" s="2">
        <v>40054.737037037034</v>
      </c>
    </row>
    <row r="409" spans="1:35" ht="15" customHeight="1" x14ac:dyDescent="0.35">
      <c r="B409" s="5">
        <f t="shared" si="23"/>
        <v>407</v>
      </c>
      <c r="C409">
        <f t="shared" si="25"/>
        <v>3</v>
      </c>
      <c r="D409" s="16">
        <v>1938</v>
      </c>
      <c r="E409" t="s">
        <v>221</v>
      </c>
      <c r="F409" t="s">
        <v>25</v>
      </c>
      <c r="G409">
        <v>5094</v>
      </c>
      <c r="H409" t="s">
        <v>17</v>
      </c>
      <c r="I409" t="s">
        <v>134</v>
      </c>
      <c r="J409" t="s">
        <v>3354</v>
      </c>
      <c r="K409" t="s">
        <v>3366</v>
      </c>
      <c r="L409" t="s">
        <v>28</v>
      </c>
      <c r="M409" t="s">
        <v>3359</v>
      </c>
      <c r="U409" t="s">
        <v>380</v>
      </c>
      <c r="AA409" s="3" t="s">
        <v>3464</v>
      </c>
      <c r="AD409" s="3" t="s">
        <v>285</v>
      </c>
      <c r="AE409" t="s">
        <v>380</v>
      </c>
      <c r="AF409" t="s">
        <v>3060</v>
      </c>
      <c r="AH409" s="2">
        <v>40151.510324074072</v>
      </c>
    </row>
    <row r="410" spans="1:35" ht="15" customHeight="1" x14ac:dyDescent="0.35">
      <c r="B410" s="5">
        <f t="shared" si="23"/>
        <v>408</v>
      </c>
      <c r="C410">
        <f t="shared" si="25"/>
        <v>43</v>
      </c>
      <c r="D410" s="16">
        <v>1938</v>
      </c>
      <c r="E410" t="s">
        <v>221</v>
      </c>
      <c r="F410" t="s">
        <v>16</v>
      </c>
      <c r="G410">
        <v>5097</v>
      </c>
      <c r="H410" t="s">
        <v>17</v>
      </c>
      <c r="J410" t="s">
        <v>3354</v>
      </c>
      <c r="K410" t="s">
        <v>3366</v>
      </c>
      <c r="L410" t="s">
        <v>286</v>
      </c>
      <c r="M410" t="s">
        <v>3359</v>
      </c>
      <c r="N410" t="s">
        <v>3359</v>
      </c>
      <c r="Y410" t="s">
        <v>3359</v>
      </c>
      <c r="AA410" s="3" t="s">
        <v>3464</v>
      </c>
      <c r="AE410" t="s">
        <v>380</v>
      </c>
      <c r="AF410" t="s">
        <v>3060</v>
      </c>
      <c r="AH410" s="2">
        <v>40565.712013888886</v>
      </c>
    </row>
    <row r="411" spans="1:35" ht="15" customHeight="1" thickBot="1" x14ac:dyDescent="0.4">
      <c r="B411" s="5">
        <f t="shared" si="23"/>
        <v>409</v>
      </c>
      <c r="C411">
        <f t="shared" si="25"/>
        <v>5</v>
      </c>
      <c r="D411" s="16">
        <v>1938</v>
      </c>
      <c r="E411" t="s">
        <v>59</v>
      </c>
      <c r="F411" t="s">
        <v>16</v>
      </c>
      <c r="G411">
        <v>5140</v>
      </c>
      <c r="H411" t="s">
        <v>17</v>
      </c>
      <c r="J411" t="s">
        <v>3354</v>
      </c>
      <c r="K411" t="s">
        <v>3366</v>
      </c>
      <c r="L411" t="s">
        <v>135</v>
      </c>
      <c r="M411" t="s">
        <v>3359</v>
      </c>
      <c r="U411" t="s">
        <v>380</v>
      </c>
      <c r="AF411" t="s">
        <v>3060</v>
      </c>
      <c r="AH411" s="2">
        <v>39850.345868055556</v>
      </c>
    </row>
    <row r="412" spans="1:35" ht="15" customHeight="1" thickBot="1" x14ac:dyDescent="0.4">
      <c r="B412" s="5">
        <f t="shared" si="23"/>
        <v>410</v>
      </c>
      <c r="C412">
        <f t="shared" si="25"/>
        <v>2</v>
      </c>
      <c r="D412" s="16">
        <v>1938</v>
      </c>
      <c r="E412" s="159" t="s">
        <v>59</v>
      </c>
      <c r="F412" s="159" t="s">
        <v>16</v>
      </c>
      <c r="G412" s="160">
        <v>5145</v>
      </c>
      <c r="H412" s="159"/>
      <c r="I412" s="159" t="s">
        <v>36</v>
      </c>
      <c r="J412" s="159" t="s">
        <v>3354</v>
      </c>
      <c r="K412" s="159" t="s">
        <v>3366</v>
      </c>
      <c r="L412" s="159"/>
      <c r="M412" s="159" t="s">
        <v>3459</v>
      </c>
      <c r="N412" s="159"/>
      <c r="O412" s="159"/>
      <c r="P412" s="159"/>
      <c r="Q412" s="159"/>
      <c r="R412" s="159"/>
      <c r="S412" s="159"/>
      <c r="T412" s="159" t="s">
        <v>3424</v>
      </c>
      <c r="U412" s="159" t="s">
        <v>3687</v>
      </c>
      <c r="V412" s="231"/>
      <c r="W412" s="159"/>
      <c r="X412" s="159"/>
      <c r="Y412" s="159"/>
      <c r="Z412" s="159"/>
      <c r="AA412" s="159"/>
      <c r="AB412" s="159"/>
      <c r="AC412" s="159"/>
      <c r="AD412" s="159" t="s">
        <v>6846</v>
      </c>
      <c r="AE412" s="159"/>
      <c r="AF412" t="s">
        <v>3451</v>
      </c>
      <c r="AG412" s="159"/>
      <c r="AH412" s="176">
        <v>46207</v>
      </c>
      <c r="AI412" s="76" t="s">
        <v>6660</v>
      </c>
    </row>
    <row r="413" spans="1:35" ht="15" customHeight="1" thickBot="1" x14ac:dyDescent="0.4">
      <c r="A413" s="180"/>
      <c r="B413" s="5">
        <f t="shared" ref="B413:B417" si="26">+B412+1</f>
        <v>411</v>
      </c>
      <c r="C413">
        <f t="shared" ref="C413:C417" si="27">+G414-G413</f>
        <v>9</v>
      </c>
      <c r="D413" s="16">
        <v>1938</v>
      </c>
      <c r="E413" t="s">
        <v>59</v>
      </c>
      <c r="F413" t="s">
        <v>16</v>
      </c>
      <c r="G413">
        <v>5147</v>
      </c>
      <c r="H413" t="s">
        <v>17</v>
      </c>
      <c r="I413" t="s">
        <v>36</v>
      </c>
      <c r="J413" t="s">
        <v>3354</v>
      </c>
      <c r="K413" t="s">
        <v>3366</v>
      </c>
      <c r="L413" t="s">
        <v>28</v>
      </c>
      <c r="M413" t="s">
        <v>3359</v>
      </c>
      <c r="AF413" t="s">
        <v>3060</v>
      </c>
      <c r="AH413" s="2">
        <v>40573.343368055554</v>
      </c>
    </row>
    <row r="414" spans="1:35" ht="15" customHeight="1" x14ac:dyDescent="0.35">
      <c r="B414" s="5">
        <f t="shared" si="26"/>
        <v>412</v>
      </c>
      <c r="C414">
        <f t="shared" si="27"/>
        <v>1</v>
      </c>
      <c r="D414" s="16">
        <v>1938</v>
      </c>
      <c r="E414" t="s">
        <v>59</v>
      </c>
      <c r="F414" t="s">
        <v>16</v>
      </c>
      <c r="G414">
        <v>5156</v>
      </c>
      <c r="J414" t="s">
        <v>3354</v>
      </c>
      <c r="K414" t="s">
        <v>3366</v>
      </c>
      <c r="M414" t="s">
        <v>3459</v>
      </c>
      <c r="N414" t="s">
        <v>3359</v>
      </c>
      <c r="T414" t="s">
        <v>3424</v>
      </c>
      <c r="U414" t="s">
        <v>3687</v>
      </c>
      <c r="W414" t="s">
        <v>3830</v>
      </c>
      <c r="X414" t="s">
        <v>3508</v>
      </c>
      <c r="AA414" s="3" t="s">
        <v>167</v>
      </c>
      <c r="AF414" t="s">
        <v>3451</v>
      </c>
      <c r="AH414" s="2">
        <v>46257</v>
      </c>
      <c r="AI414" t="s">
        <v>6967</v>
      </c>
    </row>
    <row r="415" spans="1:35" ht="15" customHeight="1" x14ac:dyDescent="0.35">
      <c r="B415" s="5">
        <f t="shared" si="26"/>
        <v>413</v>
      </c>
      <c r="C415">
        <f t="shared" si="27"/>
        <v>8</v>
      </c>
      <c r="D415" s="16">
        <v>1938</v>
      </c>
      <c r="E415" t="s">
        <v>221</v>
      </c>
      <c r="F415" t="s">
        <v>16</v>
      </c>
      <c r="G415">
        <v>5157</v>
      </c>
      <c r="L415" t="s">
        <v>28</v>
      </c>
      <c r="AF415" t="s">
        <v>3060</v>
      </c>
    </row>
    <row r="416" spans="1:35" ht="15" customHeight="1" x14ac:dyDescent="0.35">
      <c r="B416" s="5">
        <f t="shared" si="26"/>
        <v>414</v>
      </c>
      <c r="C416">
        <f t="shared" si="27"/>
        <v>9</v>
      </c>
      <c r="D416" s="16">
        <v>1938</v>
      </c>
      <c r="E416" s="3" t="s">
        <v>221</v>
      </c>
      <c r="F416" s="3" t="s">
        <v>16</v>
      </c>
      <c r="G416" s="146">
        <v>5165</v>
      </c>
      <c r="H416" s="3"/>
      <c r="I416" s="3"/>
      <c r="J416" s="3" t="s">
        <v>3354</v>
      </c>
      <c r="K416" s="3" t="s">
        <v>3366</v>
      </c>
      <c r="L416" s="3"/>
      <c r="M416" s="3" t="s">
        <v>3459</v>
      </c>
      <c r="N416" s="3"/>
      <c r="O416" s="3"/>
      <c r="P416" s="3"/>
      <c r="Q416" s="3"/>
      <c r="R416" s="3"/>
      <c r="S416" s="152"/>
      <c r="T416" s="3" t="s">
        <v>3424</v>
      </c>
      <c r="U416" s="3" t="s">
        <v>4262</v>
      </c>
      <c r="V416" s="143"/>
      <c r="W416" s="3"/>
      <c r="X416" s="3" t="s">
        <v>3508</v>
      </c>
      <c r="Y416" s="3" t="s">
        <v>3359</v>
      </c>
      <c r="Z416" s="3"/>
      <c r="AA416" s="3" t="s">
        <v>4263</v>
      </c>
      <c r="AB416" s="3"/>
      <c r="AD416" s="3" t="s">
        <v>313</v>
      </c>
      <c r="AE416" s="3"/>
      <c r="AF416" s="3" t="s">
        <v>3451</v>
      </c>
      <c r="AG416" s="3"/>
      <c r="AH416" s="153">
        <v>45568</v>
      </c>
      <c r="AI416" s="75" t="s">
        <v>4264</v>
      </c>
    </row>
    <row r="417" spans="1:35" ht="15" customHeight="1" x14ac:dyDescent="0.35">
      <c r="B417" s="5">
        <f t="shared" si="26"/>
        <v>415</v>
      </c>
      <c r="C417">
        <f t="shared" si="27"/>
        <v>11</v>
      </c>
      <c r="D417" s="16">
        <v>1938</v>
      </c>
      <c r="E417" t="s">
        <v>221</v>
      </c>
      <c r="F417" t="s">
        <v>25</v>
      </c>
      <c r="G417">
        <v>5174</v>
      </c>
      <c r="H417" t="s">
        <v>17</v>
      </c>
      <c r="I417" t="s">
        <v>36</v>
      </c>
      <c r="J417" t="s">
        <v>3354</v>
      </c>
      <c r="L417" t="s">
        <v>239</v>
      </c>
      <c r="M417" t="s">
        <v>3359</v>
      </c>
      <c r="N417" t="s">
        <v>3359</v>
      </c>
      <c r="P417" t="s">
        <v>3359</v>
      </c>
      <c r="Q417" t="s">
        <v>3359</v>
      </c>
      <c r="U417" t="s">
        <v>380</v>
      </c>
      <c r="Z417" t="s">
        <v>3359</v>
      </c>
      <c r="AA417" s="3" t="s">
        <v>3464</v>
      </c>
      <c r="AE417" t="s">
        <v>380</v>
      </c>
      <c r="AF417" t="s">
        <v>3060</v>
      </c>
      <c r="AH417" s="2">
        <v>40937.784699074073</v>
      </c>
    </row>
    <row r="418" spans="1:35" ht="15" customHeight="1" x14ac:dyDescent="0.35">
      <c r="B418" s="5">
        <f t="shared" si="23"/>
        <v>416</v>
      </c>
      <c r="C418">
        <f t="shared" si="24"/>
        <v>12</v>
      </c>
      <c r="D418" s="16">
        <v>1938</v>
      </c>
      <c r="E418" t="s">
        <v>221</v>
      </c>
      <c r="F418" t="s">
        <v>25</v>
      </c>
      <c r="G418">
        <v>5185</v>
      </c>
      <c r="H418" t="s">
        <v>17</v>
      </c>
      <c r="J418" t="s">
        <v>3354</v>
      </c>
      <c r="K418" t="s">
        <v>3366</v>
      </c>
      <c r="L418" t="s">
        <v>239</v>
      </c>
      <c r="M418" t="s">
        <v>3359</v>
      </c>
      <c r="U418" t="s">
        <v>380</v>
      </c>
      <c r="AA418" s="3" t="s">
        <v>3464</v>
      </c>
      <c r="AE418" t="s">
        <v>380</v>
      </c>
      <c r="AF418" t="s">
        <v>3060</v>
      </c>
      <c r="AH418" s="2">
        <v>40340.302986111114</v>
      </c>
    </row>
    <row r="419" spans="1:35" ht="15" customHeight="1" x14ac:dyDescent="0.35">
      <c r="B419" s="5">
        <f t="shared" si="23"/>
        <v>417</v>
      </c>
      <c r="C419">
        <f t="shared" si="24"/>
        <v>20</v>
      </c>
      <c r="D419" s="16">
        <v>1938</v>
      </c>
      <c r="E419" t="s">
        <v>221</v>
      </c>
      <c r="F419" t="s">
        <v>16</v>
      </c>
      <c r="G419">
        <v>5197</v>
      </c>
      <c r="J419" t="s">
        <v>3354</v>
      </c>
      <c r="K419" t="s">
        <v>3366</v>
      </c>
      <c r="M419" t="s">
        <v>3459</v>
      </c>
      <c r="T419" t="s">
        <v>3424</v>
      </c>
      <c r="U419" t="s">
        <v>3687</v>
      </c>
      <c r="W419" t="s">
        <v>3830</v>
      </c>
      <c r="X419" t="s">
        <v>3508</v>
      </c>
      <c r="Y419" t="s">
        <v>3359</v>
      </c>
      <c r="AA419" s="3" t="s">
        <v>3464</v>
      </c>
      <c r="AB419" t="s">
        <v>6155</v>
      </c>
      <c r="AD419" s="3" t="s">
        <v>6156</v>
      </c>
      <c r="AF419" s="3" t="s">
        <v>3451</v>
      </c>
      <c r="AH419" s="2">
        <v>46032</v>
      </c>
      <c r="AI419" s="36" t="s">
        <v>6157</v>
      </c>
    </row>
    <row r="420" spans="1:35" ht="15" customHeight="1" x14ac:dyDescent="0.35">
      <c r="B420" s="5">
        <f t="shared" si="23"/>
        <v>418</v>
      </c>
      <c r="C420">
        <f t="shared" si="24"/>
        <v>6</v>
      </c>
      <c r="D420" s="16">
        <v>1938</v>
      </c>
      <c r="E420" t="s">
        <v>146</v>
      </c>
      <c r="F420" t="s">
        <v>25</v>
      </c>
      <c r="G420">
        <v>5217</v>
      </c>
      <c r="H420" t="s">
        <v>17</v>
      </c>
      <c r="J420" t="s">
        <v>3354</v>
      </c>
      <c r="K420" t="s">
        <v>3366</v>
      </c>
      <c r="L420" t="s">
        <v>35</v>
      </c>
      <c r="M420" t="s">
        <v>3359</v>
      </c>
      <c r="AA420" s="3" t="s">
        <v>201</v>
      </c>
      <c r="AF420" t="s">
        <v>3060</v>
      </c>
      <c r="AH420" s="2">
        <v>39722.390115740738</v>
      </c>
    </row>
    <row r="421" spans="1:35" ht="15" customHeight="1" x14ac:dyDescent="0.35">
      <c r="B421" s="5">
        <f t="shared" si="23"/>
        <v>419</v>
      </c>
      <c r="C421">
        <f t="shared" si="24"/>
        <v>67</v>
      </c>
      <c r="D421" s="16">
        <v>1938</v>
      </c>
      <c r="E421" t="s">
        <v>146</v>
      </c>
      <c r="F421" t="s">
        <v>25</v>
      </c>
      <c r="G421">
        <v>5223</v>
      </c>
      <c r="H421" t="s">
        <v>17</v>
      </c>
      <c r="J421" t="s">
        <v>3354</v>
      </c>
      <c r="K421" t="s">
        <v>3366</v>
      </c>
      <c r="L421" t="s">
        <v>28</v>
      </c>
      <c r="M421" t="s">
        <v>3359</v>
      </c>
      <c r="U421" t="s">
        <v>380</v>
      </c>
      <c r="AF421" t="s">
        <v>3060</v>
      </c>
      <c r="AH421" s="2">
        <v>40022.727430555555</v>
      </c>
    </row>
    <row r="422" spans="1:35" ht="15" customHeight="1" x14ac:dyDescent="0.35">
      <c r="A422" s="3"/>
      <c r="B422" s="5">
        <f t="shared" si="23"/>
        <v>420</v>
      </c>
      <c r="C422">
        <f t="shared" si="24"/>
        <v>60</v>
      </c>
      <c r="D422" s="16">
        <v>1938</v>
      </c>
      <c r="E422" t="s">
        <v>59</v>
      </c>
      <c r="F422" t="s">
        <v>16</v>
      </c>
      <c r="G422">
        <v>5290</v>
      </c>
      <c r="H422" t="s">
        <v>17</v>
      </c>
      <c r="I422" t="s">
        <v>36</v>
      </c>
      <c r="J422" t="s">
        <v>3354</v>
      </c>
      <c r="K422" t="s">
        <v>3366</v>
      </c>
      <c r="L422" t="s">
        <v>50</v>
      </c>
      <c r="M422" t="s">
        <v>3359</v>
      </c>
      <c r="N422" t="s">
        <v>3359</v>
      </c>
      <c r="P422" t="s">
        <v>3359</v>
      </c>
      <c r="U422" t="s">
        <v>380</v>
      </c>
      <c r="AD422" s="3" t="s">
        <v>288</v>
      </c>
      <c r="AF422" t="s">
        <v>3060</v>
      </c>
      <c r="AH422" s="2">
        <v>39724.911597222221</v>
      </c>
    </row>
    <row r="423" spans="1:35" ht="15" customHeight="1" x14ac:dyDescent="0.35">
      <c r="B423" s="5">
        <f t="shared" si="23"/>
        <v>421</v>
      </c>
      <c r="C423">
        <f t="shared" si="24"/>
        <v>1</v>
      </c>
      <c r="D423" s="16">
        <v>1938</v>
      </c>
      <c r="E423" t="s">
        <v>221</v>
      </c>
      <c r="F423" t="s">
        <v>16</v>
      </c>
      <c r="G423">
        <v>5350</v>
      </c>
      <c r="J423" t="s">
        <v>3354</v>
      </c>
      <c r="K423" t="s">
        <v>3366</v>
      </c>
      <c r="M423" t="s">
        <v>3459</v>
      </c>
      <c r="N423" t="s">
        <v>3359</v>
      </c>
      <c r="O423" t="s">
        <v>3359</v>
      </c>
      <c r="P423" t="s">
        <v>3359</v>
      </c>
      <c r="S423" s="148">
        <v>0.46</v>
      </c>
      <c r="T423" t="s">
        <v>3424</v>
      </c>
      <c r="U423" t="s">
        <v>3830</v>
      </c>
      <c r="W423" t="s">
        <v>3351</v>
      </c>
      <c r="X423" t="s">
        <v>3449</v>
      </c>
      <c r="Y423" t="s">
        <v>3359</v>
      </c>
      <c r="AA423" s="3" t="s">
        <v>3464</v>
      </c>
      <c r="AB423" t="s">
        <v>3975</v>
      </c>
      <c r="AD423" s="3" t="s">
        <v>3974</v>
      </c>
      <c r="AF423" s="3" t="s">
        <v>3451</v>
      </c>
      <c r="AH423" s="2">
        <v>45370</v>
      </c>
    </row>
    <row r="424" spans="1:35" ht="15" customHeight="1" x14ac:dyDescent="0.35">
      <c r="B424" s="5">
        <f t="shared" si="23"/>
        <v>422</v>
      </c>
      <c r="C424">
        <f t="shared" si="24"/>
        <v>17</v>
      </c>
      <c r="D424" s="16">
        <v>1938</v>
      </c>
      <c r="E424" s="3" t="s">
        <v>221</v>
      </c>
      <c r="F424" s="3" t="s">
        <v>16</v>
      </c>
      <c r="G424" s="165">
        <v>5351</v>
      </c>
      <c r="H424" s="3"/>
      <c r="I424" s="3"/>
      <c r="J424" s="3" t="s">
        <v>3354</v>
      </c>
      <c r="K424" s="3" t="s">
        <v>3366</v>
      </c>
      <c r="L424" s="3"/>
      <c r="M424" s="3" t="s">
        <v>3459</v>
      </c>
      <c r="N424" s="3"/>
      <c r="O424" s="3"/>
      <c r="P424" s="3"/>
      <c r="Q424" s="3"/>
      <c r="R424" s="3"/>
      <c r="S424" s="152"/>
      <c r="T424" s="3" t="s">
        <v>3424</v>
      </c>
      <c r="U424" s="14" t="s">
        <v>4093</v>
      </c>
      <c r="V424" s="143"/>
      <c r="W424" s="3"/>
      <c r="X424" s="3" t="s">
        <v>3449</v>
      </c>
      <c r="Y424" s="3" t="s">
        <v>3359</v>
      </c>
      <c r="Z424" s="3"/>
      <c r="AA424" s="3" t="s">
        <v>3464</v>
      </c>
      <c r="AB424" s="3"/>
      <c r="AE424" s="3" t="s">
        <v>5563</v>
      </c>
      <c r="AF424" t="s">
        <v>3451</v>
      </c>
      <c r="AG424" s="3"/>
      <c r="AH424" s="153">
        <v>45928</v>
      </c>
      <c r="AI424" s="166" t="s">
        <v>5564</v>
      </c>
    </row>
    <row r="425" spans="1:35" ht="15" customHeight="1" x14ac:dyDescent="0.35">
      <c r="B425" s="5">
        <f t="shared" si="23"/>
        <v>423</v>
      </c>
      <c r="C425">
        <f t="shared" si="24"/>
        <v>5</v>
      </c>
      <c r="D425" s="16">
        <v>1938</v>
      </c>
      <c r="E425" t="s">
        <v>146</v>
      </c>
      <c r="F425" t="s">
        <v>25</v>
      </c>
      <c r="G425">
        <v>5368</v>
      </c>
      <c r="J425" t="s">
        <v>3354</v>
      </c>
      <c r="K425" t="s">
        <v>3366</v>
      </c>
      <c r="M425" t="s">
        <v>3459</v>
      </c>
      <c r="N425" t="s">
        <v>3359</v>
      </c>
      <c r="O425" t="s">
        <v>3359</v>
      </c>
      <c r="P425" t="s">
        <v>3359</v>
      </c>
      <c r="T425" t="s">
        <v>3424</v>
      </c>
      <c r="U425" t="s">
        <v>3662</v>
      </c>
      <c r="V425" s="43" t="s">
        <v>3359</v>
      </c>
      <c r="W425" t="s">
        <v>3576</v>
      </c>
      <c r="X425" t="s">
        <v>3449</v>
      </c>
      <c r="AA425" s="3" t="s">
        <v>201</v>
      </c>
      <c r="AD425" s="3" t="s">
        <v>4025</v>
      </c>
      <c r="AF425" s="3" t="s">
        <v>3451</v>
      </c>
      <c r="AH425" s="2">
        <v>45407</v>
      </c>
    </row>
    <row r="426" spans="1:35" ht="15" customHeight="1" x14ac:dyDescent="0.35">
      <c r="B426" s="5">
        <f t="shared" si="23"/>
        <v>424</v>
      </c>
      <c r="C426">
        <f t="shared" si="24"/>
        <v>12</v>
      </c>
      <c r="D426" s="16">
        <v>1938</v>
      </c>
      <c r="E426" t="s">
        <v>59</v>
      </c>
      <c r="F426" t="s">
        <v>25</v>
      </c>
      <c r="G426">
        <v>5373</v>
      </c>
      <c r="H426" t="s">
        <v>17</v>
      </c>
      <c r="I426" t="s">
        <v>36</v>
      </c>
      <c r="J426" t="s">
        <v>3354</v>
      </c>
      <c r="K426" t="s">
        <v>3366</v>
      </c>
      <c r="L426" t="s">
        <v>172</v>
      </c>
      <c r="M426" t="s">
        <v>3359</v>
      </c>
      <c r="N426" t="s">
        <v>3359</v>
      </c>
      <c r="P426" t="s">
        <v>3359</v>
      </c>
      <c r="S426" s="148">
        <v>450</v>
      </c>
      <c r="V426" s="43" t="s">
        <v>3359</v>
      </c>
      <c r="Y426" t="s">
        <v>3359</v>
      </c>
      <c r="AB426" s="43" t="s">
        <v>3460</v>
      </c>
      <c r="AC426" s="143"/>
      <c r="AD426" s="143"/>
      <c r="AF426" t="s">
        <v>3060</v>
      </c>
      <c r="AH426" s="2">
        <v>40883.722233796296</v>
      </c>
    </row>
    <row r="427" spans="1:35" ht="15" customHeight="1" x14ac:dyDescent="0.35">
      <c r="B427" s="5">
        <f t="shared" si="23"/>
        <v>425</v>
      </c>
      <c r="C427">
        <f t="shared" si="24"/>
        <v>5</v>
      </c>
      <c r="D427" s="16">
        <v>1938</v>
      </c>
      <c r="E427" t="s">
        <v>59</v>
      </c>
      <c r="F427" t="s">
        <v>25</v>
      </c>
      <c r="G427">
        <v>5385</v>
      </c>
      <c r="H427" t="s">
        <v>17</v>
      </c>
      <c r="J427" t="s">
        <v>380</v>
      </c>
      <c r="L427" t="s">
        <v>290</v>
      </c>
      <c r="M427" t="s">
        <v>3359</v>
      </c>
      <c r="AF427" t="s">
        <v>3060</v>
      </c>
      <c r="AH427" s="2">
        <v>40398.613483796296</v>
      </c>
    </row>
    <row r="428" spans="1:35" ht="15" customHeight="1" x14ac:dyDescent="0.35">
      <c r="B428" s="5">
        <f t="shared" si="23"/>
        <v>426</v>
      </c>
      <c r="C428">
        <f t="shared" si="24"/>
        <v>4</v>
      </c>
      <c r="D428" s="16">
        <v>1938</v>
      </c>
      <c r="E428" t="s">
        <v>59</v>
      </c>
      <c r="F428" t="s">
        <v>25</v>
      </c>
      <c r="G428">
        <v>5390</v>
      </c>
      <c r="L428" t="s">
        <v>37</v>
      </c>
      <c r="AF428" t="s">
        <v>3060</v>
      </c>
    </row>
    <row r="429" spans="1:35" ht="15" customHeight="1" thickBot="1" x14ac:dyDescent="0.4">
      <c r="B429" s="5">
        <f t="shared" si="23"/>
        <v>427</v>
      </c>
      <c r="C429">
        <f t="shared" si="24"/>
        <v>22</v>
      </c>
      <c r="D429" s="16">
        <v>1938</v>
      </c>
      <c r="E429" t="s">
        <v>5688</v>
      </c>
      <c r="F429" t="s">
        <v>25</v>
      </c>
      <c r="G429">
        <v>5394</v>
      </c>
      <c r="J429" t="s">
        <v>3354</v>
      </c>
      <c r="K429" t="s">
        <v>3366</v>
      </c>
      <c r="M429" t="s">
        <v>3459</v>
      </c>
      <c r="T429" t="s">
        <v>3424</v>
      </c>
      <c r="U429" t="s">
        <v>3662</v>
      </c>
      <c r="V429" s="43" t="s">
        <v>3359</v>
      </c>
      <c r="W429" t="s">
        <v>3572</v>
      </c>
      <c r="X429" t="s">
        <v>3508</v>
      </c>
      <c r="AA429" s="3" t="s">
        <v>365</v>
      </c>
      <c r="AF429" t="s">
        <v>3451</v>
      </c>
      <c r="AH429" s="2">
        <v>45928</v>
      </c>
    </row>
    <row r="430" spans="1:35" ht="15" customHeight="1" thickBot="1" x14ac:dyDescent="0.4">
      <c r="B430" s="5">
        <f t="shared" si="23"/>
        <v>428</v>
      </c>
      <c r="C430">
        <f>+G431-G430</f>
        <v>3</v>
      </c>
      <c r="D430" s="16">
        <v>1938</v>
      </c>
      <c r="E430" t="s">
        <v>221</v>
      </c>
      <c r="F430" t="s">
        <v>25</v>
      </c>
      <c r="G430">
        <v>5416</v>
      </c>
      <c r="H430" t="s">
        <v>17</v>
      </c>
      <c r="J430" t="s">
        <v>3354</v>
      </c>
      <c r="K430" t="s">
        <v>3366</v>
      </c>
      <c r="L430" t="s">
        <v>239</v>
      </c>
      <c r="M430" t="s">
        <v>3459</v>
      </c>
      <c r="N430" t="s">
        <v>3359</v>
      </c>
      <c r="T430" t="s">
        <v>3424</v>
      </c>
      <c r="U430" t="s">
        <v>3662</v>
      </c>
      <c r="W430" t="s">
        <v>3572</v>
      </c>
      <c r="X430" t="s">
        <v>3508</v>
      </c>
      <c r="Y430" t="s">
        <v>3359</v>
      </c>
      <c r="AA430" s="3" t="s">
        <v>3465</v>
      </c>
      <c r="AB430" t="s">
        <v>6155</v>
      </c>
      <c r="AD430" s="3" t="s">
        <v>3461</v>
      </c>
      <c r="AE430" t="s">
        <v>380</v>
      </c>
      <c r="AF430" t="s">
        <v>3060</v>
      </c>
      <c r="AH430" s="2">
        <v>40931.447754629633</v>
      </c>
      <c r="AI430" s="76" t="s">
        <v>6915</v>
      </c>
    </row>
    <row r="431" spans="1:35" ht="15" customHeight="1" x14ac:dyDescent="0.35">
      <c r="B431" s="5">
        <f t="shared" si="23"/>
        <v>429</v>
      </c>
      <c r="C431">
        <f t="shared" si="24"/>
        <v>1</v>
      </c>
      <c r="D431" s="16">
        <v>1938</v>
      </c>
      <c r="E431" s="3" t="s">
        <v>221</v>
      </c>
      <c r="F431" s="3" t="s">
        <v>25</v>
      </c>
      <c r="G431" s="3">
        <v>5419</v>
      </c>
      <c r="H431" s="3"/>
      <c r="I431" s="3"/>
      <c r="J431" s="3"/>
      <c r="K431" s="3" t="s">
        <v>3366</v>
      </c>
      <c r="L431" s="3"/>
      <c r="M431" s="3"/>
      <c r="N431" s="3"/>
      <c r="O431" s="3"/>
      <c r="P431" s="3"/>
      <c r="Q431" s="3"/>
      <c r="R431" s="3"/>
      <c r="S431" s="152"/>
      <c r="T431" s="3" t="s">
        <v>3424</v>
      </c>
      <c r="U431" s="14" t="s">
        <v>3662</v>
      </c>
      <c r="V431" s="143"/>
      <c r="W431" s="3" t="s">
        <v>3576</v>
      </c>
      <c r="X431" s="3" t="s">
        <v>3508</v>
      </c>
      <c r="Y431" s="3"/>
      <c r="Z431" s="3" t="s">
        <v>3359</v>
      </c>
      <c r="AA431" s="3" t="s">
        <v>4390</v>
      </c>
      <c r="AB431" s="14" t="s">
        <v>4391</v>
      </c>
      <c r="AD431" s="14" t="s">
        <v>4393</v>
      </c>
      <c r="AE431" s="3"/>
      <c r="AF431" s="3" t="s">
        <v>3451</v>
      </c>
      <c r="AG431" s="3"/>
      <c r="AH431" s="153">
        <v>45661</v>
      </c>
      <c r="AI431" s="75" t="s">
        <v>4392</v>
      </c>
    </row>
    <row r="432" spans="1:35" ht="15" customHeight="1" x14ac:dyDescent="0.35">
      <c r="B432" s="5">
        <f t="shared" si="23"/>
        <v>430</v>
      </c>
      <c r="C432">
        <f t="shared" si="24"/>
        <v>17</v>
      </c>
      <c r="D432" s="16">
        <v>1938</v>
      </c>
      <c r="E432" t="s">
        <v>221</v>
      </c>
      <c r="F432" t="s">
        <v>25</v>
      </c>
      <c r="G432">
        <v>5420</v>
      </c>
      <c r="L432" t="s">
        <v>37</v>
      </c>
      <c r="AF432" t="s">
        <v>3060</v>
      </c>
    </row>
    <row r="433" spans="2:35" ht="15" customHeight="1" x14ac:dyDescent="0.35">
      <c r="B433" s="5">
        <f t="shared" si="23"/>
        <v>431</v>
      </c>
      <c r="C433">
        <f t="shared" si="24"/>
        <v>1</v>
      </c>
      <c r="D433" s="16">
        <v>1938</v>
      </c>
      <c r="E433" t="s">
        <v>59</v>
      </c>
      <c r="F433" t="s">
        <v>16</v>
      </c>
      <c r="G433">
        <v>5437</v>
      </c>
      <c r="H433" t="s">
        <v>17</v>
      </c>
      <c r="J433" t="s">
        <v>3354</v>
      </c>
      <c r="K433" t="s">
        <v>3366</v>
      </c>
      <c r="L433" t="s">
        <v>292</v>
      </c>
      <c r="M433" t="s">
        <v>3359</v>
      </c>
      <c r="U433" t="s">
        <v>380</v>
      </c>
      <c r="AD433" s="3" t="s">
        <v>293</v>
      </c>
      <c r="AF433" t="s">
        <v>3060</v>
      </c>
      <c r="AH433" s="2">
        <v>39716.666238425925</v>
      </c>
    </row>
    <row r="434" spans="2:35" ht="15" customHeight="1" x14ac:dyDescent="0.35">
      <c r="B434" s="5">
        <f t="shared" si="23"/>
        <v>432</v>
      </c>
      <c r="C434">
        <f t="shared" si="24"/>
        <v>14</v>
      </c>
      <c r="D434" s="16">
        <v>1938</v>
      </c>
      <c r="E434" t="s">
        <v>221</v>
      </c>
      <c r="F434" t="s">
        <v>25</v>
      </c>
      <c r="G434">
        <v>5438</v>
      </c>
      <c r="H434" t="s">
        <v>17</v>
      </c>
      <c r="J434" t="s">
        <v>3354</v>
      </c>
      <c r="K434" t="s">
        <v>3366</v>
      </c>
      <c r="L434" t="s">
        <v>143</v>
      </c>
      <c r="N434" t="s">
        <v>3359</v>
      </c>
      <c r="U434" t="s">
        <v>380</v>
      </c>
      <c r="AA434" s="3" t="s">
        <v>3464</v>
      </c>
      <c r="AC434" s="3">
        <v>1954</v>
      </c>
      <c r="AD434" s="37" t="s">
        <v>3462</v>
      </c>
      <c r="AE434" t="s">
        <v>380</v>
      </c>
      <c r="AF434" t="s">
        <v>3060</v>
      </c>
      <c r="AH434" s="2">
        <v>40312.730671296296</v>
      </c>
    </row>
    <row r="435" spans="2:35" ht="15" customHeight="1" x14ac:dyDescent="0.35">
      <c r="B435" s="5">
        <f t="shared" si="23"/>
        <v>433</v>
      </c>
      <c r="C435">
        <f t="shared" si="24"/>
        <v>16</v>
      </c>
      <c r="D435" s="16">
        <v>1938</v>
      </c>
      <c r="E435" t="s">
        <v>221</v>
      </c>
      <c r="F435" t="s">
        <v>16</v>
      </c>
      <c r="G435">
        <v>5452</v>
      </c>
      <c r="H435" t="s">
        <v>17</v>
      </c>
      <c r="J435" t="s">
        <v>3354</v>
      </c>
      <c r="K435" t="s">
        <v>3366</v>
      </c>
      <c r="L435" t="s">
        <v>37</v>
      </c>
      <c r="M435" t="s">
        <v>3359</v>
      </c>
      <c r="N435" t="s">
        <v>3359</v>
      </c>
      <c r="U435" t="s">
        <v>380</v>
      </c>
      <c r="Y435" t="s">
        <v>3359</v>
      </c>
      <c r="AA435" s="3" t="s">
        <v>3466</v>
      </c>
      <c r="AE435" t="s">
        <v>380</v>
      </c>
      <c r="AF435" t="s">
        <v>3060</v>
      </c>
      <c r="AH435" s="2">
        <v>39657.358680555553</v>
      </c>
    </row>
    <row r="436" spans="2:35" ht="15" customHeight="1" x14ac:dyDescent="0.35">
      <c r="B436" s="5">
        <f t="shared" si="23"/>
        <v>434</v>
      </c>
      <c r="C436">
        <f t="shared" si="24"/>
        <v>22</v>
      </c>
      <c r="D436" s="16">
        <v>1938</v>
      </c>
      <c r="E436" t="s">
        <v>221</v>
      </c>
      <c r="F436" t="s">
        <v>25</v>
      </c>
      <c r="G436">
        <v>5468</v>
      </c>
      <c r="H436" t="s">
        <v>17</v>
      </c>
      <c r="I436" t="s">
        <v>36</v>
      </c>
      <c r="J436" t="s">
        <v>3354</v>
      </c>
      <c r="K436" t="s">
        <v>3366</v>
      </c>
      <c r="M436" t="s">
        <v>3359</v>
      </c>
      <c r="N436" t="s">
        <v>3359</v>
      </c>
      <c r="P436" t="s">
        <v>3359</v>
      </c>
      <c r="S436" s="148">
        <v>0.45300000000000001</v>
      </c>
      <c r="U436" t="s">
        <v>380</v>
      </c>
      <c r="Z436" t="s">
        <v>3359</v>
      </c>
      <c r="AA436" s="3" t="s">
        <v>3464</v>
      </c>
      <c r="AE436" t="s">
        <v>380</v>
      </c>
      <c r="AF436" t="s">
        <v>3133</v>
      </c>
      <c r="AH436" s="2">
        <v>45078</v>
      </c>
    </row>
    <row r="437" spans="2:35" ht="15" customHeight="1" x14ac:dyDescent="0.35">
      <c r="B437" s="5">
        <f t="shared" si="23"/>
        <v>435</v>
      </c>
      <c r="C437">
        <f t="shared" si="24"/>
        <v>9</v>
      </c>
      <c r="D437" s="16">
        <v>1938</v>
      </c>
      <c r="E437" t="s">
        <v>221</v>
      </c>
      <c r="F437" t="s">
        <v>25</v>
      </c>
      <c r="G437">
        <v>5490</v>
      </c>
      <c r="H437" t="s">
        <v>17</v>
      </c>
      <c r="I437" t="s">
        <v>36</v>
      </c>
      <c r="J437" t="s">
        <v>3354</v>
      </c>
      <c r="K437" t="s">
        <v>3366</v>
      </c>
      <c r="L437" t="s">
        <v>295</v>
      </c>
      <c r="M437" t="s">
        <v>3359</v>
      </c>
      <c r="N437" t="s">
        <v>3359</v>
      </c>
      <c r="P437" t="s">
        <v>3359</v>
      </c>
      <c r="U437" t="s">
        <v>380</v>
      </c>
      <c r="Z437" t="s">
        <v>3359</v>
      </c>
      <c r="AA437" s="3" t="s">
        <v>3464</v>
      </c>
      <c r="AD437" s="3" t="s">
        <v>296</v>
      </c>
      <c r="AE437" t="s">
        <v>380</v>
      </c>
      <c r="AF437" t="s">
        <v>3060</v>
      </c>
      <c r="AH437" s="2">
        <v>39908.416689814818</v>
      </c>
    </row>
    <row r="438" spans="2:35" ht="15" customHeight="1" x14ac:dyDescent="0.35">
      <c r="B438" s="5">
        <f t="shared" si="23"/>
        <v>436</v>
      </c>
      <c r="C438">
        <f t="shared" si="24"/>
        <v>8</v>
      </c>
      <c r="D438" s="16">
        <v>1938</v>
      </c>
      <c r="E438" t="s">
        <v>221</v>
      </c>
      <c r="F438" t="s">
        <v>25</v>
      </c>
      <c r="G438">
        <v>5499</v>
      </c>
      <c r="H438" t="s">
        <v>17</v>
      </c>
      <c r="J438" t="s">
        <v>3354</v>
      </c>
      <c r="K438" t="s">
        <v>3366</v>
      </c>
      <c r="L438" t="s">
        <v>224</v>
      </c>
      <c r="M438" t="s">
        <v>3359</v>
      </c>
      <c r="AD438" s="3" t="s">
        <v>297</v>
      </c>
      <c r="AF438" t="s">
        <v>3060</v>
      </c>
      <c r="AH438" s="2">
        <v>41065.806250000001</v>
      </c>
    </row>
    <row r="439" spans="2:35" ht="15" customHeight="1" x14ac:dyDescent="0.35">
      <c r="B439" s="5">
        <f t="shared" si="23"/>
        <v>437</v>
      </c>
      <c r="C439">
        <f t="shared" si="24"/>
        <v>4</v>
      </c>
      <c r="D439" s="16">
        <v>1938</v>
      </c>
      <c r="E439" t="s">
        <v>59</v>
      </c>
      <c r="F439" t="s">
        <v>25</v>
      </c>
      <c r="G439">
        <v>5507</v>
      </c>
      <c r="H439" t="s">
        <v>17</v>
      </c>
      <c r="J439" t="s">
        <v>380</v>
      </c>
      <c r="K439" t="s">
        <v>3366</v>
      </c>
      <c r="M439" t="s">
        <v>3359</v>
      </c>
      <c r="N439" t="s">
        <v>3359</v>
      </c>
      <c r="O439" t="s">
        <v>3359</v>
      </c>
      <c r="P439" t="s">
        <v>3359</v>
      </c>
      <c r="V439" s="43" t="s">
        <v>3359</v>
      </c>
      <c r="X439" t="s">
        <v>3457</v>
      </c>
      <c r="AA439" s="3" t="s">
        <v>3494</v>
      </c>
      <c r="AB439" s="64" t="s">
        <v>3495</v>
      </c>
      <c r="AC439" s="55"/>
      <c r="AD439" s="55"/>
      <c r="AF439" t="s">
        <v>3133</v>
      </c>
      <c r="AH439" s="2">
        <v>45092</v>
      </c>
    </row>
    <row r="440" spans="2:35" ht="15" customHeight="1" x14ac:dyDescent="0.35">
      <c r="B440" s="5">
        <f t="shared" si="23"/>
        <v>438</v>
      </c>
      <c r="C440">
        <f t="shared" si="24"/>
        <v>29</v>
      </c>
      <c r="D440" s="16">
        <v>1938</v>
      </c>
      <c r="E440" t="s">
        <v>186</v>
      </c>
      <c r="F440" t="s">
        <v>25</v>
      </c>
      <c r="G440">
        <v>5511</v>
      </c>
      <c r="H440" t="s">
        <v>17</v>
      </c>
      <c r="I440" t="s">
        <v>36</v>
      </c>
      <c r="K440" t="s">
        <v>3366</v>
      </c>
      <c r="L440" t="s">
        <v>298</v>
      </c>
      <c r="M440" t="s">
        <v>3359</v>
      </c>
      <c r="AF440" t="s">
        <v>3060</v>
      </c>
      <c r="AH440" s="2">
        <v>40801.659733796296</v>
      </c>
    </row>
    <row r="441" spans="2:35" ht="15" customHeight="1" thickBot="1" x14ac:dyDescent="0.4">
      <c r="B441" s="5">
        <f t="shared" si="23"/>
        <v>439</v>
      </c>
      <c r="C441">
        <f t="shared" si="24"/>
        <v>13</v>
      </c>
      <c r="D441" s="16">
        <v>1938</v>
      </c>
      <c r="E441" t="s">
        <v>221</v>
      </c>
      <c r="F441" t="s">
        <v>25</v>
      </c>
      <c r="G441">
        <v>5540</v>
      </c>
      <c r="H441" t="s">
        <v>17</v>
      </c>
      <c r="J441" t="s">
        <v>3354</v>
      </c>
      <c r="K441" t="s">
        <v>3366</v>
      </c>
      <c r="L441" t="s">
        <v>143</v>
      </c>
      <c r="M441" t="s">
        <v>3359</v>
      </c>
      <c r="U441" t="s">
        <v>380</v>
      </c>
      <c r="AF441" t="s">
        <v>3060</v>
      </c>
      <c r="AH441" s="2">
        <v>40956.015729166669</v>
      </c>
    </row>
    <row r="442" spans="2:35" ht="15" customHeight="1" thickBot="1" x14ac:dyDescent="0.4">
      <c r="B442" s="5">
        <f t="shared" si="23"/>
        <v>440</v>
      </c>
      <c r="C442">
        <f t="shared" si="24"/>
        <v>15</v>
      </c>
      <c r="D442" s="16">
        <v>1938</v>
      </c>
      <c r="E442" s="159" t="s">
        <v>221</v>
      </c>
      <c r="F442" s="159" t="s">
        <v>25</v>
      </c>
      <c r="G442" s="160">
        <v>5553</v>
      </c>
      <c r="H442" s="159"/>
      <c r="I442" s="159" t="s">
        <v>134</v>
      </c>
      <c r="J442" s="159" t="s">
        <v>3354</v>
      </c>
      <c r="K442" s="159" t="s">
        <v>3366</v>
      </c>
      <c r="L442" s="159"/>
      <c r="M442" s="159" t="s">
        <v>3359</v>
      </c>
      <c r="N442" s="159" t="s">
        <v>3359</v>
      </c>
      <c r="O442" s="159" t="s">
        <v>3359</v>
      </c>
      <c r="P442" s="159" t="s">
        <v>3359</v>
      </c>
      <c r="Q442" s="159"/>
      <c r="R442" s="159"/>
      <c r="S442" s="159"/>
      <c r="T442" s="159" t="s">
        <v>3424</v>
      </c>
      <c r="U442" s="159" t="s">
        <v>6543</v>
      </c>
      <c r="V442" s="161"/>
      <c r="W442" s="159" t="s">
        <v>3572</v>
      </c>
      <c r="X442" s="159" t="s">
        <v>3508</v>
      </c>
      <c r="Y442" s="159"/>
      <c r="Z442" s="159" t="s">
        <v>3413</v>
      </c>
      <c r="AA442" s="159"/>
      <c r="AB442" s="167" t="s">
        <v>6544</v>
      </c>
      <c r="AC442" s="159"/>
      <c r="AD442" s="159"/>
      <c r="AE442" s="159" t="s">
        <v>5563</v>
      </c>
      <c r="AF442" t="s">
        <v>3451</v>
      </c>
      <c r="AG442" s="162"/>
      <c r="AH442" s="163">
        <v>46130</v>
      </c>
      <c r="AI442" s="76" t="s">
        <v>6545</v>
      </c>
    </row>
    <row r="443" spans="2:35" ht="15" customHeight="1" x14ac:dyDescent="0.35">
      <c r="B443" s="5">
        <f t="shared" si="23"/>
        <v>441</v>
      </c>
      <c r="C443">
        <f t="shared" si="24"/>
        <v>11</v>
      </c>
      <c r="D443" s="16">
        <v>1938</v>
      </c>
      <c r="E443" t="s">
        <v>221</v>
      </c>
      <c r="F443" t="s">
        <v>16</v>
      </c>
      <c r="G443">
        <v>5568</v>
      </c>
      <c r="J443" t="s">
        <v>3354</v>
      </c>
      <c r="K443" t="s">
        <v>3366</v>
      </c>
      <c r="M443" t="s">
        <v>3459</v>
      </c>
      <c r="N443" t="s">
        <v>3359</v>
      </c>
      <c r="O443" t="s">
        <v>3359</v>
      </c>
      <c r="P443" t="s">
        <v>3359</v>
      </c>
      <c r="T443" t="s">
        <v>3424</v>
      </c>
      <c r="U443" t="s">
        <v>3662</v>
      </c>
      <c r="W443" t="s">
        <v>3830</v>
      </c>
      <c r="X443" t="s">
        <v>3508</v>
      </c>
      <c r="Y443" t="s">
        <v>3359</v>
      </c>
      <c r="AA443" s="3" t="s">
        <v>3464</v>
      </c>
      <c r="AD443" s="3" t="s">
        <v>5291</v>
      </c>
      <c r="AF443" t="s">
        <v>3451</v>
      </c>
      <c r="AH443" s="2">
        <v>45851</v>
      </c>
      <c r="AI443" s="36" t="s">
        <v>5292</v>
      </c>
    </row>
    <row r="444" spans="2:35" ht="15" customHeight="1" x14ac:dyDescent="0.35">
      <c r="B444" s="5">
        <f t="shared" si="23"/>
        <v>442</v>
      </c>
      <c r="C444">
        <f t="shared" si="24"/>
        <v>8</v>
      </c>
      <c r="D444" s="16">
        <v>1938</v>
      </c>
      <c r="E444" s="14" t="s">
        <v>221</v>
      </c>
      <c r="F444" t="s">
        <v>25</v>
      </c>
      <c r="G444">
        <v>5579</v>
      </c>
      <c r="I444" s="14"/>
      <c r="J444" t="s">
        <v>380</v>
      </c>
      <c r="K444" t="s">
        <v>3366</v>
      </c>
      <c r="U444" t="s">
        <v>380</v>
      </c>
      <c r="AA444" s="3" t="s">
        <v>3785</v>
      </c>
      <c r="AF444" s="14" t="s">
        <v>3533</v>
      </c>
      <c r="AH444" s="2">
        <v>45209</v>
      </c>
    </row>
    <row r="445" spans="2:35" ht="15" customHeight="1" x14ac:dyDescent="0.35">
      <c r="B445" s="5">
        <f t="shared" si="23"/>
        <v>443</v>
      </c>
      <c r="C445">
        <f t="shared" si="24"/>
        <v>34</v>
      </c>
      <c r="D445" s="16">
        <v>1938</v>
      </c>
      <c r="E445" t="s">
        <v>221</v>
      </c>
      <c r="F445" t="s">
        <v>25</v>
      </c>
      <c r="G445">
        <v>5587</v>
      </c>
      <c r="H445" t="s">
        <v>17</v>
      </c>
      <c r="J445" t="s">
        <v>3354</v>
      </c>
      <c r="K445" t="s">
        <v>3366</v>
      </c>
      <c r="L445" t="s">
        <v>299</v>
      </c>
      <c r="N445" t="s">
        <v>3359</v>
      </c>
      <c r="AB445" s="15" t="s">
        <v>195</v>
      </c>
      <c r="AC445" s="145">
        <v>1943</v>
      </c>
      <c r="AD445" s="145">
        <v>35887</v>
      </c>
      <c r="AE445" s="15" t="s">
        <v>167</v>
      </c>
      <c r="AF445" t="s">
        <v>3060</v>
      </c>
      <c r="AH445" s="2">
        <v>40119.825636574074</v>
      </c>
    </row>
    <row r="446" spans="2:35" ht="15" customHeight="1" x14ac:dyDescent="0.35">
      <c r="B446" s="5">
        <f t="shared" si="23"/>
        <v>444</v>
      </c>
      <c r="C446">
        <f t="shared" si="24"/>
        <v>4</v>
      </c>
      <c r="D446" s="16">
        <v>1938</v>
      </c>
      <c r="E446" t="s">
        <v>59</v>
      </c>
      <c r="F446" t="s">
        <v>16</v>
      </c>
      <c r="G446">
        <v>5621</v>
      </c>
      <c r="J446" t="s">
        <v>3354</v>
      </c>
      <c r="K446" t="s">
        <v>3859</v>
      </c>
      <c r="AB446" s="16"/>
      <c r="AC446" s="146"/>
      <c r="AD446" s="146"/>
      <c r="AE446" s="16"/>
      <c r="AF446" t="s">
        <v>3451</v>
      </c>
      <c r="AH446" s="2">
        <v>45287</v>
      </c>
    </row>
    <row r="447" spans="2:35" ht="15" customHeight="1" x14ac:dyDescent="0.35">
      <c r="B447" s="5">
        <f t="shared" si="23"/>
        <v>445</v>
      </c>
      <c r="C447">
        <f t="shared" si="24"/>
        <v>17</v>
      </c>
      <c r="D447" s="16">
        <v>1938</v>
      </c>
      <c r="E447" t="s">
        <v>300</v>
      </c>
      <c r="F447" t="s">
        <v>16</v>
      </c>
      <c r="G447">
        <v>5625</v>
      </c>
      <c r="H447" t="s">
        <v>17</v>
      </c>
      <c r="J447" t="s">
        <v>3354</v>
      </c>
      <c r="K447" t="s">
        <v>3366</v>
      </c>
      <c r="L447" t="s">
        <v>301</v>
      </c>
      <c r="M447" t="s">
        <v>3359</v>
      </c>
      <c r="V447" s="43" t="s">
        <v>3359</v>
      </c>
      <c r="Y447" t="s">
        <v>3359</v>
      </c>
      <c r="AF447" t="s">
        <v>3060</v>
      </c>
      <c r="AH447" s="2">
        <v>40028.441087962965</v>
      </c>
    </row>
    <row r="448" spans="2:35" ht="15" customHeight="1" x14ac:dyDescent="0.35">
      <c r="B448" s="5">
        <f t="shared" si="23"/>
        <v>446</v>
      </c>
      <c r="C448">
        <f t="shared" si="24"/>
        <v>9</v>
      </c>
      <c r="D448" s="16">
        <v>1938</v>
      </c>
      <c r="E448" t="s">
        <v>59</v>
      </c>
      <c r="F448" t="s">
        <v>16</v>
      </c>
      <c r="G448">
        <v>5642</v>
      </c>
      <c r="I448" t="s">
        <v>36</v>
      </c>
      <c r="J448" t="s">
        <v>3354</v>
      </c>
      <c r="K448" t="s">
        <v>3366</v>
      </c>
      <c r="M448" t="s">
        <v>3359</v>
      </c>
      <c r="T448" t="s">
        <v>3349</v>
      </c>
      <c r="U448" t="s">
        <v>380</v>
      </c>
      <c r="X448" t="s">
        <v>3449</v>
      </c>
      <c r="AA448" s="3" t="s">
        <v>82</v>
      </c>
      <c r="AD448" s="3" t="s">
        <v>3697</v>
      </c>
      <c r="AF448" t="s">
        <v>3451</v>
      </c>
      <c r="AH448" s="2">
        <v>45168</v>
      </c>
    </row>
    <row r="449" spans="2:35" ht="15" customHeight="1" x14ac:dyDescent="0.35">
      <c r="B449" s="5">
        <f t="shared" si="23"/>
        <v>447</v>
      </c>
      <c r="C449">
        <f t="shared" si="24"/>
        <v>6</v>
      </c>
      <c r="D449" s="16">
        <v>1938</v>
      </c>
      <c r="E449" t="s">
        <v>146</v>
      </c>
      <c r="F449" t="s">
        <v>25</v>
      </c>
      <c r="G449">
        <v>5651</v>
      </c>
      <c r="J449" t="s">
        <v>3354</v>
      </c>
      <c r="K449" t="s">
        <v>3366</v>
      </c>
      <c r="M449" t="s">
        <v>3459</v>
      </c>
      <c r="T449" t="s">
        <v>3424</v>
      </c>
      <c r="U449" t="s">
        <v>3662</v>
      </c>
      <c r="V449" s="43" t="s">
        <v>3359</v>
      </c>
      <c r="W449" t="s">
        <v>3572</v>
      </c>
      <c r="X449" t="s">
        <v>3508</v>
      </c>
      <c r="Z449" t="s">
        <v>3359</v>
      </c>
      <c r="AD449" s="3" t="s">
        <v>3825</v>
      </c>
      <c r="AF449" t="s">
        <v>3451</v>
      </c>
      <c r="AH449" s="2">
        <v>45259</v>
      </c>
    </row>
    <row r="450" spans="2:35" ht="15" customHeight="1" x14ac:dyDescent="0.35">
      <c r="B450" s="5">
        <f t="shared" si="23"/>
        <v>448</v>
      </c>
      <c r="C450">
        <f t="shared" si="24"/>
        <v>15</v>
      </c>
      <c r="D450" s="16">
        <v>1938</v>
      </c>
      <c r="E450" t="s">
        <v>95</v>
      </c>
      <c r="F450" t="s">
        <v>16</v>
      </c>
      <c r="G450">
        <v>5657</v>
      </c>
      <c r="L450" t="s">
        <v>37</v>
      </c>
      <c r="AF450" t="s">
        <v>3060</v>
      </c>
    </row>
    <row r="451" spans="2:35" ht="15" customHeight="1" x14ac:dyDescent="0.35">
      <c r="B451" s="5">
        <f t="shared" si="23"/>
        <v>449</v>
      </c>
      <c r="C451">
        <f t="shared" si="24"/>
        <v>73</v>
      </c>
      <c r="D451" s="16">
        <v>1938</v>
      </c>
      <c r="E451" t="s">
        <v>146</v>
      </c>
      <c r="F451" t="s">
        <v>25</v>
      </c>
      <c r="G451">
        <v>5672</v>
      </c>
      <c r="H451" t="s">
        <v>17</v>
      </c>
      <c r="J451" t="s">
        <v>3354</v>
      </c>
      <c r="K451" t="s">
        <v>3366</v>
      </c>
      <c r="L451" t="s">
        <v>302</v>
      </c>
      <c r="M451" t="s">
        <v>3359</v>
      </c>
      <c r="V451" s="43" t="s">
        <v>3359</v>
      </c>
      <c r="AA451" s="143" t="s">
        <v>3496</v>
      </c>
      <c r="AB451" s="43"/>
      <c r="AC451" s="143"/>
      <c r="AD451" s="143"/>
      <c r="AF451" t="s">
        <v>3060</v>
      </c>
      <c r="AH451" s="2">
        <v>40263.679814814815</v>
      </c>
    </row>
    <row r="452" spans="2:35" ht="15" customHeight="1" x14ac:dyDescent="0.35">
      <c r="B452" s="5">
        <f t="shared" si="23"/>
        <v>450</v>
      </c>
      <c r="C452">
        <f t="shared" si="24"/>
        <v>4</v>
      </c>
      <c r="D452" s="16">
        <v>1938</v>
      </c>
      <c r="E452" t="s">
        <v>221</v>
      </c>
      <c r="F452" t="s">
        <v>16</v>
      </c>
      <c r="G452">
        <v>5745</v>
      </c>
      <c r="H452" t="s">
        <v>17</v>
      </c>
      <c r="I452" t="s">
        <v>36</v>
      </c>
      <c r="J452" t="s">
        <v>3354</v>
      </c>
      <c r="L452" t="s">
        <v>50</v>
      </c>
      <c r="M452" t="s">
        <v>3359</v>
      </c>
      <c r="U452" t="s">
        <v>380</v>
      </c>
      <c r="Y452" t="s">
        <v>3359</v>
      </c>
      <c r="AF452" t="s">
        <v>3060</v>
      </c>
    </row>
    <row r="453" spans="2:35" ht="15" customHeight="1" x14ac:dyDescent="0.35">
      <c r="B453" s="5">
        <f t="shared" si="23"/>
        <v>451</v>
      </c>
      <c r="C453">
        <f t="shared" si="24"/>
        <v>15</v>
      </c>
      <c r="D453" s="16">
        <v>1938</v>
      </c>
      <c r="E453" t="s">
        <v>221</v>
      </c>
      <c r="F453" t="s">
        <v>25</v>
      </c>
      <c r="G453">
        <v>5749</v>
      </c>
      <c r="H453" t="s">
        <v>17</v>
      </c>
      <c r="I453" t="s">
        <v>36</v>
      </c>
      <c r="J453" t="s">
        <v>3354</v>
      </c>
      <c r="K453" t="s">
        <v>3366</v>
      </c>
      <c r="M453" t="s">
        <v>3359</v>
      </c>
      <c r="N453" t="s">
        <v>3359</v>
      </c>
      <c r="O453" t="s">
        <v>3359</v>
      </c>
      <c r="P453" t="s">
        <v>3359</v>
      </c>
      <c r="Q453" t="s">
        <v>3359</v>
      </c>
      <c r="R453" t="s">
        <v>3359</v>
      </c>
      <c r="U453" t="s">
        <v>380</v>
      </c>
      <c r="Z453" t="s">
        <v>3359</v>
      </c>
      <c r="AA453" s="3" t="s">
        <v>3465</v>
      </c>
      <c r="AD453" s="3" t="s">
        <v>305</v>
      </c>
      <c r="AE453" t="s">
        <v>380</v>
      </c>
      <c r="AF453" t="s">
        <v>3060</v>
      </c>
      <c r="AH453" s="2">
        <v>40398.389398148145</v>
      </c>
    </row>
    <row r="454" spans="2:35" ht="15" customHeight="1" x14ac:dyDescent="0.35">
      <c r="B454" s="5">
        <f t="shared" ref="B454:B517" si="28">+B453+1</f>
        <v>452</v>
      </c>
      <c r="C454">
        <f t="shared" si="24"/>
        <v>6</v>
      </c>
      <c r="D454" s="16">
        <v>1938</v>
      </c>
      <c r="E454" t="s">
        <v>221</v>
      </c>
      <c r="F454" t="s">
        <v>25</v>
      </c>
      <c r="G454">
        <v>5764</v>
      </c>
      <c r="H454" t="s">
        <v>17</v>
      </c>
      <c r="I454" t="s">
        <v>134</v>
      </c>
      <c r="J454" t="s">
        <v>3354</v>
      </c>
      <c r="K454" t="s">
        <v>3366</v>
      </c>
      <c r="M454" t="s">
        <v>3359</v>
      </c>
      <c r="O454" t="s">
        <v>3359</v>
      </c>
      <c r="P454" t="s">
        <v>3359</v>
      </c>
      <c r="Q454" t="s">
        <v>3359</v>
      </c>
      <c r="U454" t="s">
        <v>380</v>
      </c>
      <c r="Z454" t="s">
        <v>3359</v>
      </c>
      <c r="AA454" s="3" t="s">
        <v>3467</v>
      </c>
      <c r="AC454" s="3" t="s">
        <v>3176</v>
      </c>
      <c r="AD454" s="3" t="s">
        <v>285</v>
      </c>
      <c r="AE454" t="s">
        <v>380</v>
      </c>
      <c r="AF454" t="s">
        <v>3133</v>
      </c>
    </row>
    <row r="455" spans="2:35" ht="15" customHeight="1" x14ac:dyDescent="0.35">
      <c r="B455" s="5">
        <f t="shared" si="28"/>
        <v>453</v>
      </c>
      <c r="C455">
        <f t="shared" si="24"/>
        <v>3</v>
      </c>
      <c r="D455" s="16">
        <v>1938</v>
      </c>
      <c r="E455" t="s">
        <v>221</v>
      </c>
      <c r="F455" t="s">
        <v>25</v>
      </c>
      <c r="G455">
        <v>5770</v>
      </c>
      <c r="J455" t="s">
        <v>3354</v>
      </c>
      <c r="K455" t="s">
        <v>3366</v>
      </c>
      <c r="M455" t="s">
        <v>3359</v>
      </c>
      <c r="T455" t="s">
        <v>3424</v>
      </c>
      <c r="U455" t="s">
        <v>3662</v>
      </c>
      <c r="W455" t="s">
        <v>3572</v>
      </c>
      <c r="X455" t="s">
        <v>3508</v>
      </c>
      <c r="Z455" t="s">
        <v>3359</v>
      </c>
      <c r="AA455" s="3" t="s">
        <v>3464</v>
      </c>
      <c r="AD455" s="3" t="s">
        <v>4052</v>
      </c>
      <c r="AF455" t="s">
        <v>3451</v>
      </c>
      <c r="AH455" s="2">
        <v>45472</v>
      </c>
    </row>
    <row r="456" spans="2:35" ht="15" customHeight="1" x14ac:dyDescent="0.35">
      <c r="B456" s="5">
        <f t="shared" si="28"/>
        <v>454</v>
      </c>
      <c r="C456">
        <f t="shared" si="24"/>
        <v>1</v>
      </c>
      <c r="D456" s="16">
        <v>1938</v>
      </c>
      <c r="E456" t="s">
        <v>221</v>
      </c>
      <c r="F456" t="s">
        <v>25</v>
      </c>
      <c r="G456">
        <v>5773</v>
      </c>
      <c r="H456" t="s">
        <v>17</v>
      </c>
      <c r="J456" t="s">
        <v>3354</v>
      </c>
      <c r="K456" t="s">
        <v>3366</v>
      </c>
      <c r="L456" t="s">
        <v>35</v>
      </c>
      <c r="M456" t="s">
        <v>3359</v>
      </c>
      <c r="S456" s="148">
        <v>460</v>
      </c>
      <c r="U456" t="s">
        <v>380</v>
      </c>
      <c r="AF456" t="s">
        <v>3060</v>
      </c>
      <c r="AH456" s="2">
        <v>40883.23101851852</v>
      </c>
    </row>
    <row r="457" spans="2:35" ht="15" customHeight="1" x14ac:dyDescent="0.35">
      <c r="B457" s="5">
        <f t="shared" si="28"/>
        <v>455</v>
      </c>
      <c r="C457">
        <f t="shared" si="24"/>
        <v>23</v>
      </c>
      <c r="D457" s="16">
        <v>1938</v>
      </c>
      <c r="E457" t="s">
        <v>221</v>
      </c>
      <c r="F457" t="s">
        <v>25</v>
      </c>
      <c r="G457">
        <v>5774</v>
      </c>
      <c r="H457" t="s">
        <v>17</v>
      </c>
      <c r="J457" t="s">
        <v>3354</v>
      </c>
      <c r="K457" t="s">
        <v>3366</v>
      </c>
      <c r="L457" t="s">
        <v>35</v>
      </c>
      <c r="M457" t="s">
        <v>3359</v>
      </c>
      <c r="U457" t="s">
        <v>380</v>
      </c>
      <c r="Z457" t="s">
        <v>3359</v>
      </c>
      <c r="AA457" s="3" t="s">
        <v>3464</v>
      </c>
      <c r="AC457" s="3" t="s">
        <v>3219</v>
      </c>
      <c r="AE457" t="s">
        <v>380</v>
      </c>
      <c r="AF457" t="s">
        <v>3133</v>
      </c>
    </row>
    <row r="458" spans="2:35" ht="15" customHeight="1" x14ac:dyDescent="0.35">
      <c r="B458" s="5">
        <f t="shared" si="28"/>
        <v>456</v>
      </c>
      <c r="C458">
        <f t="shared" si="24"/>
        <v>32</v>
      </c>
      <c r="D458" s="16">
        <v>1938</v>
      </c>
      <c r="E458" t="s">
        <v>221</v>
      </c>
      <c r="F458" t="s">
        <v>25</v>
      </c>
      <c r="G458">
        <v>5797</v>
      </c>
      <c r="I458" t="s">
        <v>134</v>
      </c>
      <c r="L458" t="s">
        <v>50</v>
      </c>
      <c r="AD458" s="3" t="s">
        <v>306</v>
      </c>
      <c r="AF458" t="s">
        <v>3060</v>
      </c>
    </row>
    <row r="459" spans="2:35" ht="15" customHeight="1" x14ac:dyDescent="0.45">
      <c r="B459" s="5">
        <f t="shared" si="28"/>
        <v>457</v>
      </c>
      <c r="C459">
        <f t="shared" si="24"/>
        <v>1</v>
      </c>
      <c r="D459" s="82">
        <v>1939</v>
      </c>
      <c r="E459" t="s">
        <v>221</v>
      </c>
      <c r="F459" t="s">
        <v>25</v>
      </c>
      <c r="G459">
        <v>5829</v>
      </c>
      <c r="I459" t="s">
        <v>134</v>
      </c>
      <c r="J459" t="s">
        <v>3354</v>
      </c>
      <c r="K459" t="s">
        <v>3366</v>
      </c>
      <c r="L459" t="s">
        <v>28</v>
      </c>
      <c r="M459" t="s">
        <v>3359</v>
      </c>
      <c r="AC459" s="3" t="s">
        <v>3176</v>
      </c>
      <c r="AD459" s="3" t="s">
        <v>306</v>
      </c>
      <c r="AF459" t="s">
        <v>3060</v>
      </c>
    </row>
    <row r="460" spans="2:35" ht="15" customHeight="1" x14ac:dyDescent="0.35">
      <c r="B460" s="5">
        <f t="shared" si="28"/>
        <v>458</v>
      </c>
      <c r="C460">
        <f t="shared" si="24"/>
        <v>1</v>
      </c>
      <c r="D460" s="16">
        <v>1939</v>
      </c>
      <c r="E460" t="s">
        <v>221</v>
      </c>
      <c r="F460" t="s">
        <v>25</v>
      </c>
      <c r="G460">
        <v>5830</v>
      </c>
      <c r="H460" t="s">
        <v>17</v>
      </c>
      <c r="J460" t="s">
        <v>3354</v>
      </c>
      <c r="K460" t="s">
        <v>3366</v>
      </c>
      <c r="L460" t="s">
        <v>35</v>
      </c>
      <c r="M460" t="s">
        <v>3359</v>
      </c>
      <c r="U460" t="s">
        <v>3662</v>
      </c>
      <c r="W460" t="s">
        <v>3572</v>
      </c>
      <c r="X460" t="s">
        <v>3508</v>
      </c>
      <c r="Z460" t="s">
        <v>3359</v>
      </c>
      <c r="AA460" s="3" t="s">
        <v>3464</v>
      </c>
      <c r="AF460" t="s">
        <v>3451</v>
      </c>
      <c r="AH460" s="2">
        <v>45848</v>
      </c>
      <c r="AI460" s="36" t="s">
        <v>5289</v>
      </c>
    </row>
    <row r="461" spans="2:35" ht="15" customHeight="1" x14ac:dyDescent="0.35">
      <c r="B461" s="5">
        <f t="shared" si="28"/>
        <v>459</v>
      </c>
      <c r="C461">
        <f t="shared" si="24"/>
        <v>15</v>
      </c>
      <c r="D461" s="16">
        <v>1939</v>
      </c>
      <c r="E461" t="s">
        <v>221</v>
      </c>
      <c r="F461" t="s">
        <v>25</v>
      </c>
      <c r="G461">
        <v>5831</v>
      </c>
      <c r="H461" t="s">
        <v>17</v>
      </c>
      <c r="I461" t="s">
        <v>36</v>
      </c>
      <c r="J461" t="s">
        <v>3354</v>
      </c>
      <c r="K461" t="s">
        <v>3366</v>
      </c>
      <c r="L461" t="s">
        <v>35</v>
      </c>
      <c r="M461" t="s">
        <v>3359</v>
      </c>
      <c r="N461" t="s">
        <v>3359</v>
      </c>
      <c r="P461" t="s">
        <v>3359</v>
      </c>
      <c r="Q461" t="s">
        <v>3359</v>
      </c>
      <c r="U461" t="s">
        <v>380</v>
      </c>
      <c r="Z461" t="s">
        <v>3359</v>
      </c>
      <c r="AD461" s="3" t="s">
        <v>307</v>
      </c>
      <c r="AE461" t="s">
        <v>380</v>
      </c>
      <c r="AF461" t="s">
        <v>3060</v>
      </c>
      <c r="AH461" s="2">
        <v>39756.665729166663</v>
      </c>
    </row>
    <row r="462" spans="2:35" ht="15" customHeight="1" x14ac:dyDescent="0.35">
      <c r="B462" s="5">
        <f t="shared" si="28"/>
        <v>460</v>
      </c>
      <c r="C462">
        <f t="shared" si="24"/>
        <v>17</v>
      </c>
      <c r="D462" s="16">
        <v>1939</v>
      </c>
      <c r="E462" t="s">
        <v>221</v>
      </c>
      <c r="F462" t="s">
        <v>25</v>
      </c>
      <c r="G462">
        <v>5846</v>
      </c>
      <c r="H462" t="s">
        <v>17</v>
      </c>
      <c r="I462" t="s">
        <v>134</v>
      </c>
      <c r="J462" t="s">
        <v>3354</v>
      </c>
      <c r="K462" t="s">
        <v>3366</v>
      </c>
      <c r="M462" t="s">
        <v>3359</v>
      </c>
      <c r="N462" t="s">
        <v>3359</v>
      </c>
      <c r="O462" t="s">
        <v>3359</v>
      </c>
      <c r="P462" t="s">
        <v>3359</v>
      </c>
      <c r="U462" t="s">
        <v>380</v>
      </c>
      <c r="Z462" t="s">
        <v>3359</v>
      </c>
      <c r="AC462" s="3" t="s">
        <v>3176</v>
      </c>
      <c r="AD462" s="3" t="s">
        <v>285</v>
      </c>
      <c r="AE462" t="s">
        <v>380</v>
      </c>
      <c r="AF462" t="s">
        <v>3133</v>
      </c>
    </row>
    <row r="463" spans="2:35" ht="15" customHeight="1" x14ac:dyDescent="0.35">
      <c r="B463" s="5">
        <f t="shared" si="28"/>
        <v>461</v>
      </c>
      <c r="C463">
        <f t="shared" ref="C463:C528" si="29">+G464-G463</f>
        <v>13</v>
      </c>
      <c r="D463" s="16">
        <v>1939</v>
      </c>
      <c r="E463" t="s">
        <v>221</v>
      </c>
      <c r="F463" t="s">
        <v>16</v>
      </c>
      <c r="G463">
        <v>5863</v>
      </c>
      <c r="H463" t="s">
        <v>17</v>
      </c>
      <c r="J463" t="s">
        <v>3354</v>
      </c>
      <c r="K463" t="s">
        <v>3366</v>
      </c>
      <c r="L463" t="s">
        <v>308</v>
      </c>
      <c r="M463" t="s">
        <v>3359</v>
      </c>
      <c r="N463" t="s">
        <v>3359</v>
      </c>
      <c r="P463" t="s">
        <v>3359</v>
      </c>
      <c r="S463" s="148">
        <v>459</v>
      </c>
      <c r="U463" t="s">
        <v>380</v>
      </c>
      <c r="Y463" t="s">
        <v>3359</v>
      </c>
      <c r="AA463" s="3" t="s">
        <v>3464</v>
      </c>
      <c r="AD463" s="3" t="s">
        <v>3468</v>
      </c>
      <c r="AE463" t="s">
        <v>380</v>
      </c>
      <c r="AF463" t="s">
        <v>3060</v>
      </c>
      <c r="AH463" s="2">
        <v>41019.74695601852</v>
      </c>
    </row>
    <row r="464" spans="2:35" ht="15" customHeight="1" x14ac:dyDescent="0.35">
      <c r="B464" s="5">
        <f t="shared" si="28"/>
        <v>462</v>
      </c>
      <c r="C464">
        <f t="shared" si="29"/>
        <v>4</v>
      </c>
      <c r="D464" s="16">
        <v>1939</v>
      </c>
      <c r="E464" t="s">
        <v>221</v>
      </c>
      <c r="F464" t="s">
        <v>25</v>
      </c>
      <c r="G464">
        <v>5876</v>
      </c>
      <c r="I464" t="s">
        <v>36</v>
      </c>
      <c r="J464" t="s">
        <v>3354</v>
      </c>
      <c r="K464" t="s">
        <v>3366</v>
      </c>
      <c r="M464" t="s">
        <v>3459</v>
      </c>
      <c r="P464" t="s">
        <v>3359</v>
      </c>
      <c r="W464" t="s">
        <v>3576</v>
      </c>
      <c r="X464" t="s">
        <v>3508</v>
      </c>
      <c r="AA464" s="3" t="s">
        <v>3464</v>
      </c>
      <c r="AF464" t="s">
        <v>3451</v>
      </c>
      <c r="AH464" s="2">
        <v>46033</v>
      </c>
    </row>
    <row r="465" spans="1:35" ht="15" customHeight="1" x14ac:dyDescent="0.35">
      <c r="B465" s="5">
        <f t="shared" si="28"/>
        <v>463</v>
      </c>
      <c r="C465">
        <f t="shared" si="29"/>
        <v>11</v>
      </c>
      <c r="D465" s="16">
        <v>1939</v>
      </c>
      <c r="E465" t="s">
        <v>221</v>
      </c>
      <c r="F465" s="3" t="s">
        <v>25</v>
      </c>
      <c r="G465" s="3">
        <v>5880</v>
      </c>
      <c r="H465" s="3"/>
      <c r="I465" s="3" t="s">
        <v>36</v>
      </c>
      <c r="J465" s="3" t="s">
        <v>3354</v>
      </c>
      <c r="K465" s="3" t="s">
        <v>3366</v>
      </c>
      <c r="L465" s="3"/>
      <c r="M465" s="3" t="s">
        <v>3459</v>
      </c>
      <c r="N465" s="3" t="s">
        <v>3359</v>
      </c>
      <c r="O465" s="3" t="s">
        <v>3359</v>
      </c>
      <c r="P465" s="3" t="s">
        <v>3359</v>
      </c>
      <c r="Q465" s="3" t="s">
        <v>3579</v>
      </c>
      <c r="R465" s="3" t="s">
        <v>3579</v>
      </c>
      <c r="S465" s="152"/>
      <c r="T465" s="3"/>
      <c r="U465" s="3" t="s">
        <v>3662</v>
      </c>
      <c r="V465" s="143" t="s">
        <v>3359</v>
      </c>
      <c r="W465" s="3" t="s">
        <v>3576</v>
      </c>
      <c r="X465" s="3" t="s">
        <v>3449</v>
      </c>
      <c r="Y465" s="3"/>
      <c r="Z465" s="3" t="s">
        <v>3359</v>
      </c>
      <c r="AA465" s="3" t="s">
        <v>3464</v>
      </c>
      <c r="AB465" s="14" t="s">
        <v>4265</v>
      </c>
      <c r="AE465" s="3"/>
      <c r="AF465" s="3" t="s">
        <v>3451</v>
      </c>
      <c r="AG465" s="3"/>
      <c r="AH465" s="153">
        <v>46032</v>
      </c>
      <c r="AI465" s="14" t="s">
        <v>4266</v>
      </c>
    </row>
    <row r="466" spans="1:35" ht="15" customHeight="1" x14ac:dyDescent="0.35">
      <c r="B466" s="5">
        <f t="shared" si="28"/>
        <v>464</v>
      </c>
      <c r="C466">
        <f t="shared" si="29"/>
        <v>45</v>
      </c>
      <c r="D466" s="16">
        <v>1939</v>
      </c>
      <c r="E466" t="s">
        <v>221</v>
      </c>
      <c r="F466" t="s">
        <v>25</v>
      </c>
      <c r="G466">
        <v>5891</v>
      </c>
      <c r="H466" t="s">
        <v>17</v>
      </c>
      <c r="I466" t="s">
        <v>134</v>
      </c>
      <c r="J466" t="s">
        <v>3354</v>
      </c>
      <c r="K466" t="s">
        <v>3366</v>
      </c>
      <c r="L466" t="s">
        <v>256</v>
      </c>
      <c r="M466" t="s">
        <v>3359</v>
      </c>
      <c r="N466" t="s">
        <v>3359</v>
      </c>
      <c r="P466" t="s">
        <v>3359</v>
      </c>
      <c r="Q466" t="s">
        <v>3359</v>
      </c>
      <c r="U466" t="s">
        <v>380</v>
      </c>
      <c r="Z466" t="s">
        <v>3359</v>
      </c>
      <c r="AA466" s="3" t="s">
        <v>3464</v>
      </c>
      <c r="AD466" s="3" t="s">
        <v>310</v>
      </c>
      <c r="AE466" t="s">
        <v>380</v>
      </c>
      <c r="AF466" t="s">
        <v>3060</v>
      </c>
      <c r="AH466" s="2">
        <v>39809.861712962964</v>
      </c>
    </row>
    <row r="467" spans="1:35" ht="15" customHeight="1" x14ac:dyDescent="0.35">
      <c r="B467" s="5">
        <f t="shared" si="28"/>
        <v>465</v>
      </c>
      <c r="C467">
        <f t="shared" si="29"/>
        <v>7</v>
      </c>
      <c r="D467" s="16">
        <v>1939</v>
      </c>
      <c r="E467" t="s">
        <v>95</v>
      </c>
      <c r="F467" t="s">
        <v>25</v>
      </c>
      <c r="G467">
        <v>5936</v>
      </c>
      <c r="H467" t="s">
        <v>73</v>
      </c>
      <c r="J467" t="s">
        <v>3354</v>
      </c>
      <c r="K467" t="s">
        <v>3366</v>
      </c>
      <c r="L467" t="s">
        <v>35</v>
      </c>
      <c r="M467" t="s">
        <v>3359</v>
      </c>
      <c r="U467" t="s">
        <v>380</v>
      </c>
      <c r="AA467" s="3" t="s">
        <v>79</v>
      </c>
      <c r="AF467" t="s">
        <v>3060</v>
      </c>
      <c r="AH467" s="2">
        <v>40689.780370370368</v>
      </c>
    </row>
    <row r="468" spans="1:35" ht="15" customHeight="1" x14ac:dyDescent="0.35">
      <c r="B468" s="5">
        <f t="shared" si="28"/>
        <v>466</v>
      </c>
      <c r="C468">
        <f t="shared" si="29"/>
        <v>14</v>
      </c>
      <c r="D468" s="16">
        <v>1939</v>
      </c>
      <c r="E468" t="s">
        <v>59</v>
      </c>
      <c r="F468" t="s">
        <v>16</v>
      </c>
      <c r="G468">
        <v>5943</v>
      </c>
      <c r="H468" t="s">
        <v>73</v>
      </c>
      <c r="I468" t="s">
        <v>36</v>
      </c>
      <c r="J468" t="s">
        <v>3354</v>
      </c>
      <c r="L468" t="s">
        <v>138</v>
      </c>
      <c r="M468" t="s">
        <v>3359</v>
      </c>
      <c r="N468" t="s">
        <v>3359</v>
      </c>
      <c r="P468" t="s">
        <v>3359</v>
      </c>
      <c r="U468" t="s">
        <v>380</v>
      </c>
      <c r="AA468" s="3" t="s">
        <v>79</v>
      </c>
      <c r="AF468" t="s">
        <v>3060</v>
      </c>
      <c r="AH468" s="2">
        <v>40009.373171296298</v>
      </c>
    </row>
    <row r="469" spans="1:35" ht="15" customHeight="1" x14ac:dyDescent="0.35">
      <c r="B469" s="5">
        <f t="shared" si="28"/>
        <v>467</v>
      </c>
      <c r="C469">
        <f t="shared" si="29"/>
        <v>6</v>
      </c>
      <c r="D469" s="16">
        <v>1939</v>
      </c>
      <c r="E469" t="s">
        <v>59</v>
      </c>
      <c r="F469" t="s">
        <v>16</v>
      </c>
      <c r="G469">
        <v>5957</v>
      </c>
      <c r="H469" t="s">
        <v>73</v>
      </c>
      <c r="J469" t="s">
        <v>3354</v>
      </c>
      <c r="L469" t="s">
        <v>80</v>
      </c>
      <c r="M469" t="s">
        <v>3359</v>
      </c>
      <c r="N469" t="s">
        <v>3359</v>
      </c>
      <c r="P469" t="s">
        <v>3359</v>
      </c>
      <c r="S469" s="148">
        <v>494</v>
      </c>
      <c r="U469" s="16" t="s">
        <v>380</v>
      </c>
      <c r="AA469" s="3" t="s">
        <v>79</v>
      </c>
      <c r="AD469" s="146"/>
      <c r="AF469" t="s">
        <v>3060</v>
      </c>
      <c r="AH469" s="2">
        <v>39919.444016203706</v>
      </c>
    </row>
    <row r="470" spans="1:35" ht="15" customHeight="1" x14ac:dyDescent="0.35">
      <c r="B470" s="5">
        <f t="shared" si="28"/>
        <v>468</v>
      </c>
      <c r="C470">
        <f t="shared" si="29"/>
        <v>42</v>
      </c>
      <c r="D470" s="16">
        <v>1939</v>
      </c>
      <c r="E470" t="s">
        <v>59</v>
      </c>
      <c r="F470" t="s">
        <v>16</v>
      </c>
      <c r="G470">
        <v>5963</v>
      </c>
      <c r="H470" t="s">
        <v>17</v>
      </c>
      <c r="J470" t="s">
        <v>3354</v>
      </c>
      <c r="K470" t="s">
        <v>3366</v>
      </c>
      <c r="L470" t="s">
        <v>54</v>
      </c>
      <c r="M470" t="s">
        <v>3359</v>
      </c>
      <c r="Z470" t="s">
        <v>3359</v>
      </c>
      <c r="AD470" s="3" t="s">
        <v>312</v>
      </c>
      <c r="AF470" t="s">
        <v>3060</v>
      </c>
      <c r="AH470" s="2">
        <v>41113.703229166669</v>
      </c>
    </row>
    <row r="471" spans="1:35" ht="15" customHeight="1" x14ac:dyDescent="0.35">
      <c r="B471" s="5">
        <f t="shared" si="28"/>
        <v>469</v>
      </c>
      <c r="C471">
        <f t="shared" si="29"/>
        <v>13</v>
      </c>
      <c r="D471" s="16">
        <v>1939</v>
      </c>
      <c r="E471" t="s">
        <v>221</v>
      </c>
      <c r="F471" t="s">
        <v>25</v>
      </c>
      <c r="G471">
        <v>6005</v>
      </c>
      <c r="H471" t="s">
        <v>17</v>
      </c>
      <c r="J471" t="s">
        <v>3354</v>
      </c>
      <c r="K471" t="s">
        <v>3366</v>
      </c>
      <c r="L471" t="s">
        <v>156</v>
      </c>
      <c r="M471" t="s">
        <v>3359</v>
      </c>
      <c r="U471" t="s">
        <v>380</v>
      </c>
      <c r="Z471" t="s">
        <v>3359</v>
      </c>
      <c r="AA471" s="3" t="s">
        <v>3464</v>
      </c>
      <c r="AD471" s="3" t="s">
        <v>313</v>
      </c>
      <c r="AE471" t="s">
        <v>380</v>
      </c>
      <c r="AF471" t="s">
        <v>3060</v>
      </c>
      <c r="AH471" s="2">
        <v>40029.427418981482</v>
      </c>
    </row>
    <row r="472" spans="1:35" ht="15" customHeight="1" x14ac:dyDescent="0.35">
      <c r="A472" s="17">
        <f>SUM(C388:C470)/73</f>
        <v>16.410958904109588</v>
      </c>
      <c r="B472" s="5">
        <f t="shared" si="28"/>
        <v>470</v>
      </c>
      <c r="C472">
        <f t="shared" si="29"/>
        <v>23</v>
      </c>
      <c r="D472" s="16">
        <v>1939</v>
      </c>
      <c r="E472" t="s">
        <v>221</v>
      </c>
      <c r="F472" t="s">
        <v>16</v>
      </c>
      <c r="G472">
        <v>6018</v>
      </c>
      <c r="H472" t="s">
        <v>17</v>
      </c>
      <c r="I472" t="s">
        <v>36</v>
      </c>
      <c r="J472" t="s">
        <v>3354</v>
      </c>
      <c r="K472" t="s">
        <v>3366</v>
      </c>
      <c r="L472" t="s">
        <v>42</v>
      </c>
      <c r="M472" t="s">
        <v>3359</v>
      </c>
      <c r="N472" t="s">
        <v>3359</v>
      </c>
      <c r="P472" t="s">
        <v>3359</v>
      </c>
      <c r="U472" t="s">
        <v>380</v>
      </c>
      <c r="AA472" s="3" t="s">
        <v>3465</v>
      </c>
      <c r="AE472" t="s">
        <v>380</v>
      </c>
      <c r="AF472" t="s">
        <v>3060</v>
      </c>
      <c r="AH472" s="2">
        <v>39659.792500000003</v>
      </c>
    </row>
    <row r="473" spans="1:35" ht="15" customHeight="1" x14ac:dyDescent="0.35">
      <c r="B473" s="5">
        <f t="shared" si="28"/>
        <v>471</v>
      </c>
      <c r="C473">
        <f t="shared" si="29"/>
        <v>17</v>
      </c>
      <c r="D473" s="16">
        <v>1939</v>
      </c>
      <c r="E473" t="s">
        <v>3216</v>
      </c>
      <c r="F473" t="s">
        <v>25</v>
      </c>
      <c r="G473">
        <v>6041</v>
      </c>
      <c r="H473" t="s">
        <v>17</v>
      </c>
      <c r="J473" t="s">
        <v>3354</v>
      </c>
      <c r="K473" t="s">
        <v>3366</v>
      </c>
      <c r="M473" t="s">
        <v>3359</v>
      </c>
      <c r="V473" s="43" t="s">
        <v>3359</v>
      </c>
      <c r="Z473" t="s">
        <v>3359</v>
      </c>
      <c r="AF473" t="s">
        <v>3133</v>
      </c>
    </row>
    <row r="474" spans="1:35" ht="15" customHeight="1" x14ac:dyDescent="0.35">
      <c r="B474" s="5">
        <f t="shared" si="28"/>
        <v>472</v>
      </c>
      <c r="C474">
        <f t="shared" si="29"/>
        <v>1</v>
      </c>
      <c r="D474" s="16">
        <v>1939</v>
      </c>
      <c r="E474" t="s">
        <v>146</v>
      </c>
      <c r="F474" t="s">
        <v>25</v>
      </c>
      <c r="G474">
        <v>6058</v>
      </c>
      <c r="H474" t="s">
        <v>17</v>
      </c>
      <c r="J474" t="s">
        <v>3354</v>
      </c>
      <c r="M474" t="s">
        <v>3359</v>
      </c>
      <c r="AF474" t="s">
        <v>3060</v>
      </c>
      <c r="AH474" s="2">
        <v>40449.572615740741</v>
      </c>
    </row>
    <row r="475" spans="1:35" ht="15" customHeight="1" x14ac:dyDescent="0.35">
      <c r="B475" s="5">
        <f t="shared" si="28"/>
        <v>473</v>
      </c>
      <c r="C475">
        <f t="shared" si="29"/>
        <v>20</v>
      </c>
      <c r="D475" s="16">
        <v>1939</v>
      </c>
      <c r="E475" s="14" t="s">
        <v>146</v>
      </c>
      <c r="F475" t="s">
        <v>25</v>
      </c>
      <c r="G475">
        <v>6059</v>
      </c>
      <c r="AF475" t="s">
        <v>3137</v>
      </c>
    </row>
    <row r="476" spans="1:35" ht="15" customHeight="1" x14ac:dyDescent="0.35">
      <c r="B476" s="5">
        <f t="shared" si="28"/>
        <v>474</v>
      </c>
      <c r="C476">
        <f t="shared" si="29"/>
        <v>3</v>
      </c>
      <c r="D476" s="16">
        <v>1939</v>
      </c>
      <c r="E476" t="s">
        <v>59</v>
      </c>
      <c r="F476" t="s">
        <v>25</v>
      </c>
      <c r="G476">
        <v>6079</v>
      </c>
      <c r="H476" t="s">
        <v>17</v>
      </c>
      <c r="I476" t="s">
        <v>36</v>
      </c>
      <c r="J476" t="s">
        <v>3354</v>
      </c>
      <c r="K476" t="s">
        <v>3366</v>
      </c>
      <c r="M476" t="s">
        <v>3359</v>
      </c>
      <c r="AC476" s="3">
        <v>1939</v>
      </c>
      <c r="AF476" t="s">
        <v>3060</v>
      </c>
      <c r="AH476" s="2">
        <v>41079.765532407408</v>
      </c>
    </row>
    <row r="477" spans="1:35" ht="15" customHeight="1" x14ac:dyDescent="0.35">
      <c r="B477" s="5">
        <f t="shared" si="28"/>
        <v>475</v>
      </c>
      <c r="C477">
        <f t="shared" si="29"/>
        <v>3</v>
      </c>
      <c r="D477" s="16">
        <v>1939</v>
      </c>
      <c r="E477" t="s">
        <v>221</v>
      </c>
      <c r="F477" t="s">
        <v>25</v>
      </c>
      <c r="G477">
        <v>6082</v>
      </c>
      <c r="H477" t="s">
        <v>17</v>
      </c>
      <c r="K477" t="s">
        <v>3366</v>
      </c>
      <c r="L477" t="s">
        <v>88</v>
      </c>
      <c r="M477" t="s">
        <v>3359</v>
      </c>
      <c r="AA477" s="3" t="s">
        <v>3464</v>
      </c>
      <c r="AE477" t="s">
        <v>380</v>
      </c>
      <c r="AF477" t="s">
        <v>3060</v>
      </c>
      <c r="AH477" s="2">
        <v>40271.607152777775</v>
      </c>
    </row>
    <row r="478" spans="1:35" ht="15" customHeight="1" x14ac:dyDescent="0.35">
      <c r="B478" s="5">
        <f t="shared" si="28"/>
        <v>476</v>
      </c>
      <c r="C478">
        <f t="shared" si="29"/>
        <v>1</v>
      </c>
      <c r="D478" s="16">
        <v>1939</v>
      </c>
      <c r="E478" t="s">
        <v>314</v>
      </c>
      <c r="F478" t="s">
        <v>25</v>
      </c>
      <c r="G478">
        <v>6085</v>
      </c>
      <c r="H478" t="s">
        <v>17</v>
      </c>
      <c r="J478" t="s">
        <v>3354</v>
      </c>
      <c r="K478" t="s">
        <v>3366</v>
      </c>
      <c r="L478" t="s">
        <v>37</v>
      </c>
      <c r="M478" t="s">
        <v>3359</v>
      </c>
      <c r="S478" s="148">
        <v>0.46200000000000002</v>
      </c>
      <c r="AA478" s="3" t="s">
        <v>3464</v>
      </c>
      <c r="AB478" s="65" t="s">
        <v>3497</v>
      </c>
      <c r="AC478"/>
      <c r="AD478" s="183" t="s">
        <v>3498</v>
      </c>
      <c r="AE478" t="s">
        <v>380</v>
      </c>
      <c r="AF478" t="s">
        <v>3060</v>
      </c>
      <c r="AH478" s="2">
        <v>39927.382465277777</v>
      </c>
    </row>
    <row r="479" spans="1:35" ht="15" customHeight="1" x14ac:dyDescent="0.35">
      <c r="B479" s="5">
        <f t="shared" si="28"/>
        <v>477</v>
      </c>
      <c r="C479">
        <f t="shared" si="29"/>
        <v>3</v>
      </c>
      <c r="D479" s="16">
        <v>1939</v>
      </c>
      <c r="E479" t="s">
        <v>314</v>
      </c>
      <c r="F479" t="s">
        <v>25</v>
      </c>
      <c r="G479">
        <v>6086</v>
      </c>
      <c r="S479" s="148">
        <v>0.46200000000000002</v>
      </c>
      <c r="AA479" s="3" t="s">
        <v>3464</v>
      </c>
      <c r="AD479" s="31" t="s">
        <v>3103</v>
      </c>
      <c r="AF479" t="s">
        <v>3137</v>
      </c>
    </row>
    <row r="480" spans="1:35" ht="15" customHeight="1" x14ac:dyDescent="0.35">
      <c r="B480" s="5">
        <f t="shared" si="28"/>
        <v>478</v>
      </c>
      <c r="C480">
        <f t="shared" si="29"/>
        <v>7</v>
      </c>
      <c r="D480" s="16">
        <v>1939</v>
      </c>
      <c r="E480" t="s">
        <v>314</v>
      </c>
      <c r="F480" t="s">
        <v>25</v>
      </c>
      <c r="G480">
        <v>6089</v>
      </c>
      <c r="H480" t="s">
        <v>17</v>
      </c>
      <c r="J480" t="s">
        <v>3354</v>
      </c>
      <c r="K480" t="s">
        <v>3366</v>
      </c>
      <c r="L480" t="s">
        <v>28</v>
      </c>
      <c r="M480" t="s">
        <v>3359</v>
      </c>
      <c r="S480" s="148">
        <v>0.46200000000000002</v>
      </c>
      <c r="U480" t="s">
        <v>380</v>
      </c>
      <c r="Z480" t="s">
        <v>3359</v>
      </c>
      <c r="AA480" s="3" t="s">
        <v>3464</v>
      </c>
      <c r="AE480" t="s">
        <v>380</v>
      </c>
      <c r="AF480" t="s">
        <v>3060</v>
      </c>
      <c r="AH480" s="2">
        <v>40021.428356481483</v>
      </c>
    </row>
    <row r="481" spans="2:35" ht="15" customHeight="1" x14ac:dyDescent="0.35">
      <c r="B481" s="5">
        <f t="shared" si="28"/>
        <v>479</v>
      </c>
      <c r="C481">
        <f t="shared" si="29"/>
        <v>17</v>
      </c>
      <c r="D481" s="16">
        <v>1939</v>
      </c>
      <c r="E481" t="s">
        <v>59</v>
      </c>
      <c r="F481" t="s">
        <v>25</v>
      </c>
      <c r="G481">
        <v>6096</v>
      </c>
      <c r="H481" t="s">
        <v>17</v>
      </c>
      <c r="J481" t="s">
        <v>3354</v>
      </c>
      <c r="L481" t="s">
        <v>316</v>
      </c>
      <c r="M481" t="s">
        <v>3359</v>
      </c>
      <c r="AA481" s="66" t="s">
        <v>3469</v>
      </c>
      <c r="AB481" s="66"/>
      <c r="AC481" s="184"/>
      <c r="AD481" s="184"/>
      <c r="AF481" t="s">
        <v>3060</v>
      </c>
      <c r="AH481" s="2">
        <v>40588.74150462963</v>
      </c>
    </row>
    <row r="482" spans="2:35" ht="15" customHeight="1" x14ac:dyDescent="0.35">
      <c r="B482" s="5">
        <f t="shared" si="28"/>
        <v>480</v>
      </c>
      <c r="C482">
        <f t="shared" si="29"/>
        <v>8</v>
      </c>
      <c r="D482" s="16">
        <v>1939</v>
      </c>
      <c r="E482" t="s">
        <v>221</v>
      </c>
      <c r="F482" t="s">
        <v>25</v>
      </c>
      <c r="G482">
        <v>6113</v>
      </c>
      <c r="H482" t="s">
        <v>17</v>
      </c>
      <c r="J482" t="s">
        <v>3354</v>
      </c>
      <c r="K482" t="s">
        <v>3366</v>
      </c>
      <c r="L482" t="s">
        <v>318</v>
      </c>
      <c r="M482" t="s">
        <v>3359</v>
      </c>
      <c r="Y482" t="s">
        <v>3359</v>
      </c>
      <c r="Z482" t="s">
        <v>3359</v>
      </c>
      <c r="AB482" s="73" t="s">
        <v>3470</v>
      </c>
      <c r="AC482" s="74"/>
      <c r="AD482" s="74"/>
      <c r="AF482" t="s">
        <v>3060</v>
      </c>
      <c r="AH482" s="2">
        <v>40142.663055555553</v>
      </c>
    </row>
    <row r="483" spans="2:35" ht="15" customHeight="1" x14ac:dyDescent="0.35">
      <c r="B483" s="5">
        <f t="shared" si="28"/>
        <v>481</v>
      </c>
      <c r="C483">
        <f t="shared" si="29"/>
        <v>4</v>
      </c>
      <c r="D483" s="16">
        <v>1939</v>
      </c>
      <c r="E483" t="s">
        <v>221</v>
      </c>
      <c r="F483" t="s">
        <v>25</v>
      </c>
      <c r="G483">
        <v>6121</v>
      </c>
      <c r="H483" t="s">
        <v>17</v>
      </c>
      <c r="I483" t="s">
        <v>36</v>
      </c>
      <c r="K483" t="s">
        <v>3366</v>
      </c>
      <c r="L483" t="s">
        <v>320</v>
      </c>
      <c r="M483" t="s">
        <v>3359</v>
      </c>
      <c r="N483" t="s">
        <v>3359</v>
      </c>
      <c r="U483" t="s">
        <v>380</v>
      </c>
      <c r="AA483" s="3" t="s">
        <v>3464</v>
      </c>
      <c r="AB483" s="43" t="s">
        <v>3471</v>
      </c>
      <c r="AC483" s="143"/>
      <c r="AD483" s="143"/>
      <c r="AE483" t="s">
        <v>380</v>
      </c>
      <c r="AF483" t="s">
        <v>3060</v>
      </c>
      <c r="AH483" s="2">
        <v>40371.343206018515</v>
      </c>
    </row>
    <row r="484" spans="2:35" ht="15" customHeight="1" x14ac:dyDescent="0.35">
      <c r="B484" s="5">
        <f t="shared" si="28"/>
        <v>482</v>
      </c>
      <c r="C484">
        <f t="shared" si="29"/>
        <v>16</v>
      </c>
      <c r="D484" s="16">
        <v>1939</v>
      </c>
      <c r="E484" t="s">
        <v>221</v>
      </c>
      <c r="F484" t="s">
        <v>25</v>
      </c>
      <c r="G484">
        <v>6125</v>
      </c>
      <c r="H484" t="s">
        <v>17</v>
      </c>
      <c r="J484" t="s">
        <v>3354</v>
      </c>
      <c r="K484" t="s">
        <v>3366</v>
      </c>
      <c r="L484" t="s">
        <v>71</v>
      </c>
      <c r="M484" t="s">
        <v>3359</v>
      </c>
      <c r="S484" s="148">
        <v>460</v>
      </c>
      <c r="U484" t="s">
        <v>380</v>
      </c>
      <c r="AA484" s="3" t="s">
        <v>3464</v>
      </c>
      <c r="AB484" s="43" t="s">
        <v>3499</v>
      </c>
      <c r="AC484" s="143"/>
      <c r="AD484" s="143"/>
      <c r="AE484" t="s">
        <v>380</v>
      </c>
      <c r="AF484" t="s">
        <v>3060</v>
      </c>
      <c r="AH484" s="2">
        <v>40624.965752314813</v>
      </c>
    </row>
    <row r="485" spans="2:35" ht="15" customHeight="1" x14ac:dyDescent="0.35">
      <c r="B485" s="5">
        <f t="shared" si="28"/>
        <v>483</v>
      </c>
      <c r="C485">
        <f t="shared" si="29"/>
        <v>23</v>
      </c>
      <c r="D485" s="16">
        <v>1939</v>
      </c>
      <c r="E485" t="s">
        <v>221</v>
      </c>
      <c r="F485" t="s">
        <v>16</v>
      </c>
      <c r="G485">
        <v>6141</v>
      </c>
      <c r="H485" t="s">
        <v>17</v>
      </c>
      <c r="I485" t="s">
        <v>36</v>
      </c>
      <c r="J485" t="s">
        <v>3354</v>
      </c>
      <c r="K485" t="s">
        <v>3366</v>
      </c>
      <c r="L485" t="s">
        <v>323</v>
      </c>
      <c r="M485" t="s">
        <v>3359</v>
      </c>
      <c r="U485" t="s">
        <v>380</v>
      </c>
      <c r="AA485" s="3" t="s">
        <v>3464</v>
      </c>
      <c r="AD485" s="3" t="s">
        <v>324</v>
      </c>
      <c r="AE485" t="s">
        <v>380</v>
      </c>
      <c r="AF485" t="s">
        <v>3060</v>
      </c>
      <c r="AH485" s="2">
        <v>40016.380474537036</v>
      </c>
    </row>
    <row r="486" spans="2:35" ht="15" customHeight="1" x14ac:dyDescent="0.35">
      <c r="B486" s="5">
        <f t="shared" si="28"/>
        <v>484</v>
      </c>
      <c r="C486">
        <f t="shared" si="29"/>
        <v>3</v>
      </c>
      <c r="D486" s="16">
        <v>1939</v>
      </c>
      <c r="E486" t="s">
        <v>59</v>
      </c>
      <c r="F486" t="s">
        <v>25</v>
      </c>
      <c r="G486">
        <v>6164</v>
      </c>
      <c r="I486" t="s">
        <v>36</v>
      </c>
      <c r="L486" t="s">
        <v>28</v>
      </c>
      <c r="AD486" s="3" t="s">
        <v>325</v>
      </c>
      <c r="AF486" t="s">
        <v>3060</v>
      </c>
    </row>
    <row r="487" spans="2:35" ht="15" customHeight="1" thickBot="1" x14ac:dyDescent="0.4">
      <c r="B487" s="5">
        <f t="shared" si="28"/>
        <v>485</v>
      </c>
      <c r="C487">
        <f t="shared" ref="C487:C491" si="30">+G488-G487</f>
        <v>16</v>
      </c>
      <c r="D487" s="16">
        <v>1939</v>
      </c>
      <c r="E487" t="s">
        <v>221</v>
      </c>
      <c r="F487" t="s">
        <v>25</v>
      </c>
      <c r="G487">
        <v>6167</v>
      </c>
      <c r="I487" t="s">
        <v>125</v>
      </c>
      <c r="J487" t="s">
        <v>3354</v>
      </c>
      <c r="K487" t="s">
        <v>3366</v>
      </c>
      <c r="M487" t="s">
        <v>3459</v>
      </c>
      <c r="N487" t="s">
        <v>3359</v>
      </c>
      <c r="O487" t="s">
        <v>3359</v>
      </c>
      <c r="P487" t="s">
        <v>3359</v>
      </c>
      <c r="Q487" t="s">
        <v>3579</v>
      </c>
      <c r="R487" t="s">
        <v>3579</v>
      </c>
      <c r="U487" t="s">
        <v>380</v>
      </c>
      <c r="W487" t="s">
        <v>3572</v>
      </c>
      <c r="X487" t="s">
        <v>3508</v>
      </c>
      <c r="Z487" t="s">
        <v>3359</v>
      </c>
      <c r="AA487" s="3" t="s">
        <v>3464</v>
      </c>
      <c r="AB487" t="s">
        <v>5347</v>
      </c>
      <c r="AD487" s="3" t="s">
        <v>4492</v>
      </c>
      <c r="AF487" t="s">
        <v>3451</v>
      </c>
      <c r="AH487" s="2">
        <v>45797</v>
      </c>
      <c r="AI487" s="36" t="s">
        <v>5067</v>
      </c>
    </row>
    <row r="488" spans="2:35" ht="15" customHeight="1" thickBot="1" x14ac:dyDescent="0.4">
      <c r="B488" s="5">
        <f t="shared" si="28"/>
        <v>486</v>
      </c>
      <c r="C488">
        <f t="shared" si="30"/>
        <v>28</v>
      </c>
      <c r="D488" s="16">
        <v>1939</v>
      </c>
      <c r="E488" s="159" t="s">
        <v>221</v>
      </c>
      <c r="F488" s="159" t="s">
        <v>25</v>
      </c>
      <c r="G488" s="160">
        <v>6183</v>
      </c>
      <c r="H488" s="159"/>
      <c r="I488" s="159"/>
      <c r="J488" s="159" t="s">
        <v>3354</v>
      </c>
      <c r="K488" s="159" t="s">
        <v>3366</v>
      </c>
      <c r="L488" s="159"/>
      <c r="M488" s="159" t="s">
        <v>3459</v>
      </c>
      <c r="N488" s="159"/>
      <c r="O488" s="159"/>
      <c r="P488" s="159"/>
      <c r="Q488" s="159"/>
      <c r="R488" s="159"/>
      <c r="S488" s="159"/>
      <c r="T488" s="159" t="s">
        <v>3424</v>
      </c>
      <c r="U488" s="159" t="s">
        <v>3662</v>
      </c>
      <c r="V488" s="231"/>
      <c r="W488" s="159" t="s">
        <v>3572</v>
      </c>
      <c r="X488" s="159" t="s">
        <v>3508</v>
      </c>
      <c r="Y488" s="159"/>
      <c r="Z488" s="159" t="s">
        <v>3359</v>
      </c>
      <c r="AA488" s="159" t="s">
        <v>3464</v>
      </c>
      <c r="AB488" s="167" t="s">
        <v>6845</v>
      </c>
      <c r="AC488" s="159"/>
      <c r="AD488" s="159"/>
      <c r="AE488" s="159" t="s">
        <v>5842</v>
      </c>
      <c r="AF488" t="s">
        <v>3451</v>
      </c>
      <c r="AG488" s="159"/>
      <c r="AH488" s="176">
        <v>46207</v>
      </c>
      <c r="AI488" s="76" t="s">
        <v>6739</v>
      </c>
    </row>
    <row r="489" spans="2:35" ht="15" customHeight="1" thickBot="1" x14ac:dyDescent="0.4">
      <c r="B489" s="5">
        <f t="shared" si="28"/>
        <v>487</v>
      </c>
      <c r="C489">
        <f t="shared" si="30"/>
        <v>1</v>
      </c>
      <c r="D489" s="16">
        <v>1939</v>
      </c>
      <c r="E489" s="159" t="s">
        <v>221</v>
      </c>
      <c r="F489" s="159" t="s">
        <v>25</v>
      </c>
      <c r="G489" s="160">
        <v>6211</v>
      </c>
      <c r="H489" s="159"/>
      <c r="I489" s="159"/>
      <c r="J489" s="159" t="s">
        <v>3354</v>
      </c>
      <c r="K489" s="159" t="s">
        <v>3366</v>
      </c>
      <c r="L489" s="159"/>
      <c r="M489" s="159" t="s">
        <v>3359</v>
      </c>
      <c r="N489" s="159"/>
      <c r="O489" s="159"/>
      <c r="P489" s="159"/>
      <c r="Q489" s="159"/>
      <c r="R489" s="159"/>
      <c r="S489" s="159"/>
      <c r="T489" s="159" t="s">
        <v>3424</v>
      </c>
      <c r="U489" s="159"/>
      <c r="V489" s="231"/>
      <c r="W489" s="159" t="s">
        <v>3572</v>
      </c>
      <c r="X489" s="159" t="s">
        <v>3508</v>
      </c>
      <c r="Y489" s="159"/>
      <c r="Z489" s="159" t="s">
        <v>3359</v>
      </c>
      <c r="AA489" s="159"/>
      <c r="AB489" s="167" t="s">
        <v>6695</v>
      </c>
      <c r="AC489" s="159"/>
      <c r="AD489" s="159"/>
      <c r="AE489" s="159" t="s">
        <v>3424</v>
      </c>
      <c r="AF489" t="s">
        <v>3451</v>
      </c>
      <c r="AG489" s="159"/>
      <c r="AH489" s="176">
        <v>46207</v>
      </c>
      <c r="AI489" s="76" t="s">
        <v>6696</v>
      </c>
    </row>
    <row r="490" spans="2:35" ht="15" customHeight="1" x14ac:dyDescent="0.35">
      <c r="B490" s="5">
        <f t="shared" si="28"/>
        <v>488</v>
      </c>
      <c r="C490">
        <f t="shared" si="30"/>
        <v>18</v>
      </c>
      <c r="D490" s="16">
        <v>1939</v>
      </c>
      <c r="E490" t="s">
        <v>221</v>
      </c>
      <c r="F490" t="s">
        <v>25</v>
      </c>
      <c r="G490">
        <v>6212</v>
      </c>
      <c r="I490" t="s">
        <v>36</v>
      </c>
      <c r="J490" t="s">
        <v>3354</v>
      </c>
      <c r="K490" t="s">
        <v>3366</v>
      </c>
      <c r="M490" t="s">
        <v>3359</v>
      </c>
      <c r="U490" t="s">
        <v>3662</v>
      </c>
      <c r="W490" t="s">
        <v>3572</v>
      </c>
      <c r="X490" t="s">
        <v>3508</v>
      </c>
      <c r="Z490" t="s">
        <v>3359</v>
      </c>
      <c r="AA490" s="3" t="s">
        <v>3464</v>
      </c>
      <c r="AB490" s="85" t="s">
        <v>3490</v>
      </c>
      <c r="AD490" t="s">
        <v>5093</v>
      </c>
      <c r="AF490" t="s">
        <v>3451</v>
      </c>
      <c r="AH490" s="2" t="s">
        <v>5099</v>
      </c>
      <c r="AI490" s="36" t="s">
        <v>5100</v>
      </c>
    </row>
    <row r="491" spans="2:35" ht="15" customHeight="1" x14ac:dyDescent="0.35">
      <c r="B491" s="5">
        <f t="shared" si="28"/>
        <v>489</v>
      </c>
      <c r="C491">
        <f t="shared" si="30"/>
        <v>40</v>
      </c>
      <c r="D491" s="16">
        <v>1939</v>
      </c>
      <c r="E491" t="s">
        <v>221</v>
      </c>
      <c r="F491" t="s">
        <v>25</v>
      </c>
      <c r="G491">
        <v>6230</v>
      </c>
      <c r="I491" t="s">
        <v>125</v>
      </c>
      <c r="J491" t="s">
        <v>3354</v>
      </c>
      <c r="K491" t="s">
        <v>3366</v>
      </c>
      <c r="M491" t="s">
        <v>3359</v>
      </c>
      <c r="N491" t="s">
        <v>3359</v>
      </c>
      <c r="O491" t="s">
        <v>3359</v>
      </c>
      <c r="P491" t="s">
        <v>3359</v>
      </c>
      <c r="S491" s="148">
        <v>0.46200000000000002</v>
      </c>
      <c r="U491" t="s">
        <v>380</v>
      </c>
      <c r="W491" t="s">
        <v>3572</v>
      </c>
      <c r="X491" t="s">
        <v>3508</v>
      </c>
      <c r="Z491" t="s">
        <v>3359</v>
      </c>
      <c r="AA491" s="3" t="s">
        <v>3464</v>
      </c>
      <c r="AB491" s="85" t="s">
        <v>3490</v>
      </c>
      <c r="AD491" t="s">
        <v>5093</v>
      </c>
      <c r="AF491" t="s">
        <v>3451</v>
      </c>
      <c r="AH491" s="2">
        <v>45642</v>
      </c>
    </row>
    <row r="492" spans="2:35" ht="15" customHeight="1" x14ac:dyDescent="0.35">
      <c r="B492" s="5">
        <f t="shared" si="28"/>
        <v>490</v>
      </c>
      <c r="C492">
        <f t="shared" ref="C492" si="31">+G493-G492</f>
        <v>5</v>
      </c>
      <c r="D492" s="16">
        <v>1939</v>
      </c>
      <c r="E492" t="s">
        <v>59</v>
      </c>
      <c r="F492" t="s">
        <v>16</v>
      </c>
      <c r="G492">
        <v>6270</v>
      </c>
      <c r="H492" t="s">
        <v>17</v>
      </c>
      <c r="I492" t="s">
        <v>26</v>
      </c>
      <c r="J492" t="s">
        <v>3354</v>
      </c>
      <c r="K492" t="s">
        <v>3366</v>
      </c>
      <c r="L492" t="s">
        <v>35</v>
      </c>
      <c r="M492" t="s">
        <v>3359</v>
      </c>
      <c r="AF492" t="s">
        <v>3060</v>
      </c>
      <c r="AH492" s="2">
        <v>39905.575277777774</v>
      </c>
    </row>
    <row r="493" spans="2:35" ht="15" customHeight="1" x14ac:dyDescent="0.35">
      <c r="B493" s="5">
        <f t="shared" si="28"/>
        <v>491</v>
      </c>
      <c r="C493">
        <f t="shared" si="29"/>
        <v>3</v>
      </c>
      <c r="D493" s="16">
        <v>1939</v>
      </c>
      <c r="E493" t="s">
        <v>59</v>
      </c>
      <c r="F493" t="s">
        <v>16</v>
      </c>
      <c r="G493">
        <v>6275</v>
      </c>
      <c r="H493" t="s">
        <v>17</v>
      </c>
      <c r="I493" t="s">
        <v>26</v>
      </c>
      <c r="J493" t="s">
        <v>3354</v>
      </c>
      <c r="K493" t="s">
        <v>3366</v>
      </c>
      <c r="L493" t="s">
        <v>234</v>
      </c>
      <c r="M493" t="s">
        <v>3359</v>
      </c>
      <c r="N493" t="s">
        <v>3359</v>
      </c>
      <c r="P493" t="s">
        <v>3359</v>
      </c>
      <c r="U493" t="s">
        <v>380</v>
      </c>
      <c r="AD493" s="3" t="s">
        <v>326</v>
      </c>
      <c r="AF493" t="s">
        <v>3060</v>
      </c>
      <c r="AH493" s="2">
        <v>40756.558206018519</v>
      </c>
    </row>
    <row r="494" spans="2:35" ht="15" customHeight="1" x14ac:dyDescent="0.35">
      <c r="B494" s="5">
        <f t="shared" si="28"/>
        <v>492</v>
      </c>
      <c r="C494">
        <f t="shared" si="29"/>
        <v>16</v>
      </c>
      <c r="D494" s="16">
        <v>1939</v>
      </c>
      <c r="E494" t="s">
        <v>59</v>
      </c>
      <c r="F494" t="s">
        <v>16</v>
      </c>
      <c r="G494">
        <v>6278</v>
      </c>
      <c r="H494" t="s">
        <v>17</v>
      </c>
      <c r="I494" t="s">
        <v>26</v>
      </c>
      <c r="J494" t="s">
        <v>3354</v>
      </c>
      <c r="K494" t="s">
        <v>3366</v>
      </c>
      <c r="L494" t="s">
        <v>35</v>
      </c>
      <c r="M494" t="s">
        <v>3359</v>
      </c>
      <c r="U494" t="s">
        <v>380</v>
      </c>
      <c r="AF494" t="s">
        <v>3060</v>
      </c>
      <c r="AH494" s="2">
        <v>40091.634201388886</v>
      </c>
    </row>
    <row r="495" spans="2:35" ht="15" customHeight="1" x14ac:dyDescent="0.35">
      <c r="B495" s="5">
        <f t="shared" si="28"/>
        <v>493</v>
      </c>
      <c r="C495">
        <f t="shared" si="29"/>
        <v>6</v>
      </c>
      <c r="D495" s="16">
        <v>1939</v>
      </c>
      <c r="E495" t="s">
        <v>59</v>
      </c>
      <c r="F495" t="s">
        <v>16</v>
      </c>
      <c r="G495">
        <v>6294</v>
      </c>
      <c r="J495" t="s">
        <v>3354</v>
      </c>
      <c r="K495" t="s">
        <v>3366</v>
      </c>
      <c r="M495" t="s">
        <v>3459</v>
      </c>
      <c r="N495" t="s">
        <v>3359</v>
      </c>
      <c r="O495" t="s">
        <v>3359</v>
      </c>
      <c r="P495" t="s">
        <v>3359</v>
      </c>
      <c r="S495" s="148">
        <v>0.46200000000000002</v>
      </c>
      <c r="T495" t="s">
        <v>3424</v>
      </c>
      <c r="U495" t="s">
        <v>3662</v>
      </c>
      <c r="W495" t="s">
        <v>3830</v>
      </c>
      <c r="X495" t="s">
        <v>3508</v>
      </c>
      <c r="AA495" s="3" t="s">
        <v>3262</v>
      </c>
      <c r="AF495" t="s">
        <v>3451</v>
      </c>
      <c r="AH495" s="2">
        <v>45496</v>
      </c>
    </row>
    <row r="496" spans="2:35" ht="15" customHeight="1" x14ac:dyDescent="0.35">
      <c r="B496" s="5">
        <f t="shared" si="28"/>
        <v>494</v>
      </c>
      <c r="C496">
        <f t="shared" si="29"/>
        <v>18</v>
      </c>
      <c r="D496" s="16">
        <v>1939</v>
      </c>
      <c r="E496" t="s">
        <v>327</v>
      </c>
      <c r="F496" t="s">
        <v>25</v>
      </c>
      <c r="G496">
        <v>6300</v>
      </c>
      <c r="J496" t="s">
        <v>3354</v>
      </c>
      <c r="K496" t="s">
        <v>3366</v>
      </c>
      <c r="L496" t="s">
        <v>28</v>
      </c>
      <c r="M496" t="s">
        <v>3459</v>
      </c>
      <c r="N496" t="s">
        <v>3359</v>
      </c>
      <c r="O496" t="s">
        <v>3359</v>
      </c>
      <c r="P496" t="s">
        <v>3359</v>
      </c>
      <c r="R496" t="s">
        <v>3579</v>
      </c>
      <c r="S496" s="148">
        <v>0.46</v>
      </c>
      <c r="T496" t="s">
        <v>3424</v>
      </c>
      <c r="V496" s="43" t="s">
        <v>3359</v>
      </c>
      <c r="W496" t="s">
        <v>3572</v>
      </c>
      <c r="X496" t="s">
        <v>3508</v>
      </c>
      <c r="Z496" t="s">
        <v>3359</v>
      </c>
      <c r="AA496" s="3" t="s">
        <v>3262</v>
      </c>
      <c r="AD496" s="185" t="s">
        <v>3472</v>
      </c>
      <c r="AF496" t="s">
        <v>3451</v>
      </c>
      <c r="AH496" s="2">
        <v>45877</v>
      </c>
    </row>
    <row r="497" spans="2:34" ht="15" customHeight="1" x14ac:dyDescent="0.35">
      <c r="B497" s="5">
        <f t="shared" si="28"/>
        <v>495</v>
      </c>
      <c r="C497">
        <f t="shared" si="29"/>
        <v>35</v>
      </c>
      <c r="D497" s="16">
        <v>1939</v>
      </c>
      <c r="E497" t="s">
        <v>327</v>
      </c>
      <c r="F497" t="s">
        <v>25</v>
      </c>
      <c r="G497">
        <v>6318</v>
      </c>
      <c r="H497" t="s">
        <v>17</v>
      </c>
      <c r="J497" t="s">
        <v>3354</v>
      </c>
      <c r="K497" t="s">
        <v>3366</v>
      </c>
      <c r="L497" t="s">
        <v>329</v>
      </c>
      <c r="M497" t="s">
        <v>3359</v>
      </c>
      <c r="V497" s="43" t="s">
        <v>3359</v>
      </c>
      <c r="AB497" s="18" t="s">
        <v>3473</v>
      </c>
      <c r="AC497" s="51"/>
      <c r="AD497" s="51"/>
      <c r="AF497" t="s">
        <v>3060</v>
      </c>
      <c r="AH497" s="2">
        <v>40871.214895833335</v>
      </c>
    </row>
    <row r="498" spans="2:34" ht="15" customHeight="1" x14ac:dyDescent="0.35">
      <c r="B498" s="5">
        <f t="shared" si="28"/>
        <v>496</v>
      </c>
      <c r="C498">
        <f t="shared" si="29"/>
        <v>4</v>
      </c>
      <c r="D498" s="16">
        <v>1939</v>
      </c>
      <c r="E498" s="14" t="s">
        <v>146</v>
      </c>
      <c r="F498" t="s">
        <v>25</v>
      </c>
      <c r="G498">
        <v>6353</v>
      </c>
      <c r="H498" t="s">
        <v>17</v>
      </c>
      <c r="I498" s="14"/>
      <c r="J498" s="14" t="s">
        <v>3354</v>
      </c>
      <c r="K498" s="14" t="s">
        <v>3366</v>
      </c>
      <c r="M498" s="14" t="s">
        <v>3359</v>
      </c>
      <c r="N498" s="14"/>
      <c r="O498" s="14"/>
      <c r="P498" s="14"/>
      <c r="Q498" s="14"/>
      <c r="R498" s="14"/>
      <c r="U498" t="s">
        <v>380</v>
      </c>
      <c r="V498" s="43" t="s">
        <v>3359</v>
      </c>
      <c r="AB498" s="14"/>
      <c r="AF498" s="14" t="s">
        <v>3133</v>
      </c>
    </row>
    <row r="499" spans="2:34" ht="15" customHeight="1" x14ac:dyDescent="0.35">
      <c r="B499" s="5">
        <f t="shared" si="28"/>
        <v>497</v>
      </c>
      <c r="C499">
        <f t="shared" si="29"/>
        <v>1</v>
      </c>
      <c r="D499" s="16">
        <v>1939</v>
      </c>
      <c r="E499" t="s">
        <v>59</v>
      </c>
      <c r="F499" t="s">
        <v>25</v>
      </c>
      <c r="G499">
        <v>6357</v>
      </c>
      <c r="H499" t="s">
        <v>17</v>
      </c>
      <c r="I499" t="s">
        <v>134</v>
      </c>
      <c r="J499" t="s">
        <v>3354</v>
      </c>
      <c r="K499" t="s">
        <v>3366</v>
      </c>
      <c r="M499" t="s">
        <v>3359</v>
      </c>
      <c r="N499" t="s">
        <v>3359</v>
      </c>
      <c r="P499" t="s">
        <v>3359</v>
      </c>
      <c r="U499" t="s">
        <v>380</v>
      </c>
      <c r="V499" s="43" t="s">
        <v>3359</v>
      </c>
      <c r="AF499" t="s">
        <v>3060</v>
      </c>
      <c r="AH499" s="2">
        <v>40666.038298611114</v>
      </c>
    </row>
    <row r="500" spans="2:34" ht="15" customHeight="1" x14ac:dyDescent="0.35">
      <c r="B500" s="5">
        <f t="shared" si="28"/>
        <v>498</v>
      </c>
      <c r="C500">
        <f t="shared" si="29"/>
        <v>56</v>
      </c>
      <c r="D500" s="16">
        <v>1939</v>
      </c>
      <c r="E500" s="14" t="s">
        <v>221</v>
      </c>
      <c r="F500" t="s">
        <v>16</v>
      </c>
      <c r="G500">
        <v>6358</v>
      </c>
      <c r="I500" s="14"/>
      <c r="J500" s="14"/>
      <c r="K500" s="14"/>
      <c r="M500" s="14"/>
      <c r="N500" s="14"/>
      <c r="O500" s="14"/>
      <c r="P500" s="14"/>
      <c r="Q500" s="14"/>
      <c r="R500" s="14"/>
      <c r="AF500" s="14" t="s">
        <v>3533</v>
      </c>
    </row>
    <row r="501" spans="2:34" ht="15" customHeight="1" x14ac:dyDescent="0.35">
      <c r="B501" s="5">
        <f t="shared" si="28"/>
        <v>499</v>
      </c>
      <c r="C501">
        <f t="shared" si="29"/>
        <v>4</v>
      </c>
      <c r="D501" s="16">
        <v>1939</v>
      </c>
      <c r="E501" t="s">
        <v>59</v>
      </c>
      <c r="F501" t="s">
        <v>25</v>
      </c>
      <c r="G501">
        <v>6414</v>
      </c>
      <c r="H501" t="s">
        <v>17</v>
      </c>
      <c r="J501" t="s">
        <v>3354</v>
      </c>
      <c r="K501" t="s">
        <v>3366</v>
      </c>
      <c r="L501" t="s">
        <v>331</v>
      </c>
      <c r="M501" t="s">
        <v>3359</v>
      </c>
      <c r="V501" s="43" t="s">
        <v>3359</v>
      </c>
      <c r="Y501" t="s">
        <v>3359</v>
      </c>
      <c r="AD501" s="3" t="s">
        <v>332</v>
      </c>
      <c r="AF501" t="s">
        <v>3060</v>
      </c>
      <c r="AH501" s="2">
        <v>40028.388703703706</v>
      </c>
    </row>
    <row r="502" spans="2:34" ht="15" customHeight="1" x14ac:dyDescent="0.35">
      <c r="B502" s="5">
        <f t="shared" si="28"/>
        <v>500</v>
      </c>
      <c r="C502">
        <f t="shared" si="29"/>
        <v>1</v>
      </c>
      <c r="D502" s="16">
        <v>1939</v>
      </c>
      <c r="E502" t="s">
        <v>59</v>
      </c>
      <c r="F502" t="s">
        <v>25</v>
      </c>
      <c r="G502">
        <v>6418</v>
      </c>
      <c r="I502" t="s">
        <v>36</v>
      </c>
      <c r="L502" t="s">
        <v>28</v>
      </c>
      <c r="AD502" s="3" t="s">
        <v>333</v>
      </c>
      <c r="AF502" t="s">
        <v>3060</v>
      </c>
    </row>
    <row r="503" spans="2:34" ht="15" customHeight="1" x14ac:dyDescent="0.35">
      <c r="B503" s="5">
        <f t="shared" si="28"/>
        <v>501</v>
      </c>
      <c r="C503">
        <f t="shared" si="29"/>
        <v>4</v>
      </c>
      <c r="D503" s="16">
        <v>1939</v>
      </c>
      <c r="E503" t="s">
        <v>59</v>
      </c>
      <c r="F503" t="s">
        <v>25</v>
      </c>
      <c r="G503">
        <v>6419</v>
      </c>
      <c r="I503" t="s">
        <v>36</v>
      </c>
      <c r="J503" t="s">
        <v>3354</v>
      </c>
      <c r="K503" t="s">
        <v>3366</v>
      </c>
      <c r="M503" t="s">
        <v>3459</v>
      </c>
      <c r="P503" t="s">
        <v>3359</v>
      </c>
      <c r="T503" t="s">
        <v>3424</v>
      </c>
      <c r="W503" t="s">
        <v>3576</v>
      </c>
      <c r="X503" t="s">
        <v>3449</v>
      </c>
      <c r="Y503" t="s">
        <v>3359</v>
      </c>
      <c r="AD503" s="3" t="s">
        <v>4054</v>
      </c>
      <c r="AF503" t="s">
        <v>3451</v>
      </c>
      <c r="AH503" s="2">
        <v>46033</v>
      </c>
    </row>
    <row r="504" spans="2:34" ht="15" customHeight="1" x14ac:dyDescent="0.35">
      <c r="B504" s="5">
        <f t="shared" si="28"/>
        <v>502</v>
      </c>
      <c r="C504">
        <f t="shared" si="29"/>
        <v>8</v>
      </c>
      <c r="D504" s="16">
        <v>1939</v>
      </c>
      <c r="E504" t="s">
        <v>59</v>
      </c>
      <c r="F504" t="s">
        <v>25</v>
      </c>
      <c r="G504">
        <v>6423</v>
      </c>
      <c r="H504" t="s">
        <v>17</v>
      </c>
      <c r="J504" t="s">
        <v>3354</v>
      </c>
      <c r="K504" t="s">
        <v>3366</v>
      </c>
      <c r="L504" t="s">
        <v>21</v>
      </c>
      <c r="M504" t="s">
        <v>3359</v>
      </c>
      <c r="T504" t="s">
        <v>3424</v>
      </c>
      <c r="V504" s="43" t="s">
        <v>3359</v>
      </c>
      <c r="Y504" t="s">
        <v>3359</v>
      </c>
      <c r="AC504" s="3" t="s">
        <v>334</v>
      </c>
      <c r="AF504" s="14" t="s">
        <v>3533</v>
      </c>
      <c r="AH504" s="2">
        <v>39915.028182870374</v>
      </c>
    </row>
    <row r="505" spans="2:34" ht="15" customHeight="1" x14ac:dyDescent="0.35">
      <c r="B505" s="5">
        <f t="shared" si="28"/>
        <v>503</v>
      </c>
      <c r="C505">
        <f t="shared" si="29"/>
        <v>6</v>
      </c>
      <c r="D505" s="16">
        <v>1939</v>
      </c>
      <c r="E505" t="s">
        <v>95</v>
      </c>
      <c r="F505" t="s">
        <v>25</v>
      </c>
      <c r="G505">
        <v>6431</v>
      </c>
      <c r="H505" t="s">
        <v>17</v>
      </c>
      <c r="J505" t="s">
        <v>3354</v>
      </c>
      <c r="K505" t="s">
        <v>3366</v>
      </c>
      <c r="L505" t="s">
        <v>42</v>
      </c>
      <c r="M505" t="s">
        <v>3359</v>
      </c>
      <c r="N505" t="s">
        <v>3359</v>
      </c>
      <c r="V505" s="43" t="s">
        <v>3359</v>
      </c>
      <c r="Y505" t="s">
        <v>3359</v>
      </c>
      <c r="AA505" s="3" t="s">
        <v>335</v>
      </c>
      <c r="AF505" t="s">
        <v>3060</v>
      </c>
      <c r="AH505" s="2">
        <v>39664.395405092589</v>
      </c>
    </row>
    <row r="506" spans="2:34" ht="15" customHeight="1" x14ac:dyDescent="0.35">
      <c r="B506" s="5">
        <f t="shared" si="28"/>
        <v>504</v>
      </c>
      <c r="C506">
        <f t="shared" si="29"/>
        <v>3</v>
      </c>
      <c r="D506" s="16">
        <v>1939</v>
      </c>
      <c r="E506" t="s">
        <v>59</v>
      </c>
      <c r="F506" t="s">
        <v>16</v>
      </c>
      <c r="G506">
        <v>6437</v>
      </c>
      <c r="L506" t="s">
        <v>37</v>
      </c>
      <c r="AF506" t="s">
        <v>3060</v>
      </c>
    </row>
    <row r="507" spans="2:34" ht="15" customHeight="1" x14ac:dyDescent="0.35">
      <c r="B507" s="5">
        <f t="shared" si="28"/>
        <v>505</v>
      </c>
      <c r="C507">
        <f t="shared" si="29"/>
        <v>4</v>
      </c>
      <c r="D507" s="16">
        <v>1939</v>
      </c>
      <c r="E507" t="s">
        <v>59</v>
      </c>
      <c r="F507" t="s">
        <v>16</v>
      </c>
      <c r="G507">
        <v>6440</v>
      </c>
      <c r="J507" t="s">
        <v>3354</v>
      </c>
      <c r="K507" t="s">
        <v>3366</v>
      </c>
      <c r="M507" t="s">
        <v>3459</v>
      </c>
      <c r="N507" t="s">
        <v>3359</v>
      </c>
      <c r="O507" t="s">
        <v>3359</v>
      </c>
      <c r="P507" t="s">
        <v>3359</v>
      </c>
      <c r="Q507" t="s">
        <v>3579</v>
      </c>
      <c r="S507" s="148">
        <v>0.44500000000000001</v>
      </c>
      <c r="T507" t="s">
        <v>3424</v>
      </c>
      <c r="U507" t="s">
        <v>3662</v>
      </c>
      <c r="AD507" s="3" t="s">
        <v>3897</v>
      </c>
      <c r="AF507" t="s">
        <v>3451</v>
      </c>
      <c r="AH507" s="2">
        <v>45295</v>
      </c>
    </row>
    <row r="508" spans="2:34" ht="15" customHeight="1" x14ac:dyDescent="0.35">
      <c r="B508" s="5">
        <f t="shared" si="28"/>
        <v>506</v>
      </c>
      <c r="C508">
        <f t="shared" si="29"/>
        <v>30</v>
      </c>
      <c r="D508" s="16">
        <v>1939</v>
      </c>
      <c r="E508" t="s">
        <v>59</v>
      </c>
      <c r="F508" t="s">
        <v>16</v>
      </c>
      <c r="G508">
        <v>6444</v>
      </c>
      <c r="H508" t="s">
        <v>17</v>
      </c>
      <c r="J508" t="s">
        <v>3354</v>
      </c>
      <c r="L508" t="s">
        <v>74</v>
      </c>
      <c r="M508" t="s">
        <v>3359</v>
      </c>
      <c r="U508" t="s">
        <v>380</v>
      </c>
      <c r="AF508" t="s">
        <v>3060</v>
      </c>
      <c r="AH508" s="2">
        <v>39902.576574074075</v>
      </c>
    </row>
    <row r="509" spans="2:34" ht="15" customHeight="1" x14ac:dyDescent="0.35">
      <c r="B509" s="5">
        <f t="shared" si="28"/>
        <v>507</v>
      </c>
      <c r="C509">
        <f t="shared" si="29"/>
        <v>6</v>
      </c>
      <c r="D509" s="16">
        <v>1939</v>
      </c>
      <c r="E509" t="s">
        <v>221</v>
      </c>
      <c r="F509" t="s">
        <v>25</v>
      </c>
      <c r="G509">
        <v>6474</v>
      </c>
      <c r="H509" t="s">
        <v>17</v>
      </c>
      <c r="J509" t="s">
        <v>3354</v>
      </c>
      <c r="K509" t="s">
        <v>3366</v>
      </c>
      <c r="M509" t="s">
        <v>3359</v>
      </c>
      <c r="AE509" s="16"/>
      <c r="AF509" t="s">
        <v>3060</v>
      </c>
      <c r="AH509" s="2">
        <v>40829.696782407409</v>
      </c>
    </row>
    <row r="510" spans="2:34" ht="15" customHeight="1" x14ac:dyDescent="0.35">
      <c r="B510" s="5">
        <f t="shared" si="28"/>
        <v>508</v>
      </c>
      <c r="C510">
        <f t="shared" si="29"/>
        <v>20</v>
      </c>
      <c r="D510" s="16">
        <v>1939</v>
      </c>
      <c r="E510" s="16" t="s">
        <v>221</v>
      </c>
      <c r="F510" t="s">
        <v>16</v>
      </c>
      <c r="G510">
        <v>6480</v>
      </c>
      <c r="H510" t="s">
        <v>17</v>
      </c>
      <c r="I510" t="s">
        <v>36</v>
      </c>
      <c r="J510" t="s">
        <v>3354</v>
      </c>
      <c r="K510" t="s">
        <v>3366</v>
      </c>
      <c r="L510" t="s">
        <v>135</v>
      </c>
      <c r="M510" t="s">
        <v>3359</v>
      </c>
      <c r="AB510" s="16" t="s">
        <v>3474</v>
      </c>
      <c r="AC510" s="38"/>
      <c r="AD510" s="38"/>
      <c r="AE510" s="16"/>
      <c r="AF510" t="s">
        <v>3060</v>
      </c>
      <c r="AH510" s="2">
        <v>40629.844861111109</v>
      </c>
    </row>
    <row r="511" spans="2:34" ht="15" customHeight="1" x14ac:dyDescent="0.35">
      <c r="B511" s="5">
        <f t="shared" si="28"/>
        <v>509</v>
      </c>
      <c r="C511">
        <f t="shared" si="29"/>
        <v>7</v>
      </c>
      <c r="D511" s="16">
        <v>1939</v>
      </c>
      <c r="E511" t="s">
        <v>221</v>
      </c>
      <c r="F511" t="s">
        <v>16</v>
      </c>
      <c r="G511">
        <v>6500</v>
      </c>
      <c r="H511" t="s">
        <v>17</v>
      </c>
      <c r="J511" t="s">
        <v>3354</v>
      </c>
      <c r="L511" t="s">
        <v>35</v>
      </c>
      <c r="M511" t="s">
        <v>3359</v>
      </c>
      <c r="AA511" s="3" t="s">
        <v>3464</v>
      </c>
      <c r="AE511" t="s">
        <v>380</v>
      </c>
      <c r="AF511" t="s">
        <v>3060</v>
      </c>
      <c r="AH511" s="2">
        <v>41047.804756944446</v>
      </c>
    </row>
    <row r="512" spans="2:34" ht="15" customHeight="1" x14ac:dyDescent="0.35">
      <c r="B512" s="5">
        <f t="shared" si="28"/>
        <v>510</v>
      </c>
      <c r="C512">
        <f t="shared" si="29"/>
        <v>22</v>
      </c>
      <c r="D512" s="16">
        <v>1939</v>
      </c>
      <c r="E512" t="s">
        <v>221</v>
      </c>
      <c r="F512" t="s">
        <v>16</v>
      </c>
      <c r="G512">
        <v>6507</v>
      </c>
      <c r="J512" t="s">
        <v>3354</v>
      </c>
      <c r="K512" t="s">
        <v>3366</v>
      </c>
      <c r="M512" t="s">
        <v>3459</v>
      </c>
      <c r="N512" t="s">
        <v>3359</v>
      </c>
      <c r="O512" t="s">
        <v>3359</v>
      </c>
      <c r="P512" t="s">
        <v>3359</v>
      </c>
      <c r="T512" t="s">
        <v>3424</v>
      </c>
      <c r="U512" t="s">
        <v>3830</v>
      </c>
      <c r="W512" t="s">
        <v>3830</v>
      </c>
      <c r="X512" t="s">
        <v>3508</v>
      </c>
      <c r="AA512" s="3" t="s">
        <v>3465</v>
      </c>
      <c r="AD512" s="3" t="s">
        <v>3874</v>
      </c>
      <c r="AF512" t="s">
        <v>3451</v>
      </c>
      <c r="AH512" s="2">
        <v>45293</v>
      </c>
    </row>
    <row r="513" spans="1:34" ht="15" customHeight="1" x14ac:dyDescent="0.35">
      <c r="B513" s="5">
        <f t="shared" si="28"/>
        <v>511</v>
      </c>
      <c r="C513">
        <f t="shared" si="29"/>
        <v>18</v>
      </c>
      <c r="D513" s="16">
        <v>1939</v>
      </c>
      <c r="E513" t="s">
        <v>221</v>
      </c>
      <c r="F513" t="s">
        <v>16</v>
      </c>
      <c r="G513">
        <v>6529</v>
      </c>
      <c r="H513" t="s">
        <v>17</v>
      </c>
      <c r="J513" t="s">
        <v>3354</v>
      </c>
      <c r="K513" t="s">
        <v>3366</v>
      </c>
      <c r="L513" t="s">
        <v>21</v>
      </c>
      <c r="M513" t="s">
        <v>3359</v>
      </c>
      <c r="Y513" t="s">
        <v>3359</v>
      </c>
      <c r="AA513" s="3" t="s">
        <v>3465</v>
      </c>
      <c r="AB513" s="9" t="s">
        <v>3475</v>
      </c>
      <c r="AC513" s="40"/>
      <c r="AD513" s="40"/>
      <c r="AE513" t="s">
        <v>380</v>
      </c>
      <c r="AF513" s="14" t="s">
        <v>3533</v>
      </c>
      <c r="AH513" s="2">
        <v>39915.044594907406</v>
      </c>
    </row>
    <row r="514" spans="1:34" ht="15" customHeight="1" x14ac:dyDescent="0.35">
      <c r="B514" s="5">
        <f t="shared" si="28"/>
        <v>512</v>
      </c>
      <c r="C514">
        <f t="shared" si="29"/>
        <v>19</v>
      </c>
      <c r="D514" s="16">
        <v>1939</v>
      </c>
      <c r="E514" t="s">
        <v>221</v>
      </c>
      <c r="F514" t="s">
        <v>16</v>
      </c>
      <c r="G514">
        <v>6547</v>
      </c>
      <c r="J514" t="s">
        <v>3354</v>
      </c>
      <c r="K514" t="s">
        <v>3366</v>
      </c>
      <c r="M514" t="s">
        <v>3459</v>
      </c>
      <c r="N514" t="s">
        <v>3359</v>
      </c>
      <c r="T514" t="s">
        <v>3424</v>
      </c>
      <c r="U514" t="s">
        <v>3662</v>
      </c>
      <c r="W514" t="s">
        <v>3830</v>
      </c>
      <c r="X514" t="s">
        <v>3508</v>
      </c>
      <c r="AA514" s="3" t="s">
        <v>3464</v>
      </c>
      <c r="AB514" s="9"/>
      <c r="AC514" s="40"/>
      <c r="AD514" s="40" t="s">
        <v>6343</v>
      </c>
      <c r="AF514" s="14" t="s">
        <v>3451</v>
      </c>
      <c r="AH514" s="2">
        <v>46086</v>
      </c>
    </row>
    <row r="515" spans="1:34" ht="15" customHeight="1" x14ac:dyDescent="0.35">
      <c r="B515" s="5">
        <f t="shared" si="28"/>
        <v>513</v>
      </c>
      <c r="C515">
        <f t="shared" si="29"/>
        <v>1</v>
      </c>
      <c r="D515" s="16">
        <v>1939</v>
      </c>
      <c r="E515" t="s">
        <v>300</v>
      </c>
      <c r="F515" t="s">
        <v>16</v>
      </c>
      <c r="G515">
        <v>6566</v>
      </c>
      <c r="L515" t="s">
        <v>50</v>
      </c>
      <c r="AF515" t="s">
        <v>3060</v>
      </c>
    </row>
    <row r="516" spans="1:34" ht="15" customHeight="1" x14ac:dyDescent="0.35">
      <c r="B516" s="5">
        <f t="shared" si="28"/>
        <v>514</v>
      </c>
      <c r="C516">
        <f t="shared" si="29"/>
        <v>3</v>
      </c>
      <c r="D516" s="16">
        <v>1939</v>
      </c>
      <c r="E516" t="s">
        <v>300</v>
      </c>
      <c r="F516" t="s">
        <v>16</v>
      </c>
      <c r="G516">
        <v>6567</v>
      </c>
      <c r="H516" t="s">
        <v>17</v>
      </c>
      <c r="I516" t="s">
        <v>36</v>
      </c>
      <c r="J516" t="s">
        <v>3354</v>
      </c>
      <c r="K516" t="s">
        <v>3366</v>
      </c>
      <c r="L516" t="s">
        <v>80</v>
      </c>
      <c r="M516" t="s">
        <v>3359</v>
      </c>
      <c r="N516" t="s">
        <v>3359</v>
      </c>
      <c r="P516" t="s">
        <v>3359</v>
      </c>
      <c r="S516" s="148">
        <v>463</v>
      </c>
      <c r="AF516" t="s">
        <v>3060</v>
      </c>
      <c r="AH516" s="2">
        <v>39987.704675925925</v>
      </c>
    </row>
    <row r="517" spans="1:34" ht="15" customHeight="1" x14ac:dyDescent="0.35">
      <c r="B517" s="5">
        <f t="shared" si="28"/>
        <v>515</v>
      </c>
      <c r="C517">
        <f t="shared" si="29"/>
        <v>28</v>
      </c>
      <c r="D517" s="16">
        <v>1939</v>
      </c>
      <c r="E517" t="s">
        <v>300</v>
      </c>
      <c r="F517" t="s">
        <v>16</v>
      </c>
      <c r="G517">
        <v>6570</v>
      </c>
      <c r="H517" t="s">
        <v>17</v>
      </c>
      <c r="I517" t="s">
        <v>36</v>
      </c>
      <c r="K517" t="s">
        <v>3366</v>
      </c>
      <c r="L517" t="s">
        <v>71</v>
      </c>
      <c r="M517" t="s">
        <v>3359</v>
      </c>
      <c r="AF517" t="s">
        <v>3060</v>
      </c>
      <c r="AH517" s="2">
        <v>40733.959675925929</v>
      </c>
    </row>
    <row r="518" spans="1:34" ht="15" customHeight="1" x14ac:dyDescent="0.35">
      <c r="B518" s="5">
        <f t="shared" ref="B518:B581" si="32">+B517+1</f>
        <v>516</v>
      </c>
      <c r="C518">
        <f t="shared" si="29"/>
        <v>33</v>
      </c>
      <c r="D518" s="16">
        <v>1939</v>
      </c>
      <c r="E518" t="s">
        <v>327</v>
      </c>
      <c r="F518" t="s">
        <v>16</v>
      </c>
      <c r="G518">
        <v>6598</v>
      </c>
      <c r="H518" t="s">
        <v>17</v>
      </c>
      <c r="J518" t="s">
        <v>3354</v>
      </c>
      <c r="K518" t="s">
        <v>3366</v>
      </c>
      <c r="L518" t="s">
        <v>338</v>
      </c>
      <c r="M518" t="s">
        <v>3359</v>
      </c>
      <c r="N518" t="s">
        <v>3359</v>
      </c>
      <c r="AF518" t="s">
        <v>3060</v>
      </c>
      <c r="AH518" s="2">
        <v>40322.864108796297</v>
      </c>
    </row>
    <row r="519" spans="1:34" ht="15" customHeight="1" x14ac:dyDescent="0.35">
      <c r="B519" s="5">
        <f t="shared" si="32"/>
        <v>517</v>
      </c>
      <c r="C519">
        <f t="shared" si="29"/>
        <v>39</v>
      </c>
      <c r="D519" s="16">
        <v>1939</v>
      </c>
      <c r="E519" t="s">
        <v>59</v>
      </c>
      <c r="F519" t="s">
        <v>16</v>
      </c>
      <c r="G519">
        <v>6631</v>
      </c>
      <c r="J519" t="s">
        <v>3354</v>
      </c>
      <c r="K519" t="s">
        <v>3366</v>
      </c>
      <c r="M519" t="s">
        <v>3459</v>
      </c>
      <c r="N519" t="s">
        <v>3359</v>
      </c>
      <c r="T519" t="s">
        <v>3349</v>
      </c>
      <c r="U519" t="s">
        <v>3662</v>
      </c>
      <c r="W519" t="s">
        <v>3351</v>
      </c>
      <c r="X519" t="s">
        <v>3508</v>
      </c>
      <c r="AA519" s="3" t="s">
        <v>201</v>
      </c>
      <c r="AD519" s="3" t="s">
        <v>3896</v>
      </c>
      <c r="AF519" t="s">
        <v>3451</v>
      </c>
      <c r="AH519" s="2">
        <v>45307</v>
      </c>
    </row>
    <row r="520" spans="1:34" ht="15" customHeight="1" thickBot="1" x14ac:dyDescent="0.4">
      <c r="B520" s="5">
        <f t="shared" si="32"/>
        <v>518</v>
      </c>
      <c r="C520">
        <f t="shared" si="29"/>
        <v>19</v>
      </c>
      <c r="D520" s="16">
        <v>1939</v>
      </c>
      <c r="E520" t="s">
        <v>221</v>
      </c>
      <c r="F520" t="s">
        <v>16</v>
      </c>
      <c r="G520">
        <v>6670</v>
      </c>
      <c r="H520" t="s">
        <v>17</v>
      </c>
      <c r="I520" t="s">
        <v>36</v>
      </c>
      <c r="J520" t="s">
        <v>3354</v>
      </c>
      <c r="K520" t="s">
        <v>3366</v>
      </c>
      <c r="L520" t="s">
        <v>35</v>
      </c>
      <c r="M520" t="s">
        <v>3359</v>
      </c>
      <c r="N520" t="s">
        <v>3359</v>
      </c>
      <c r="P520" t="s">
        <v>3359</v>
      </c>
      <c r="U520" t="s">
        <v>380</v>
      </c>
      <c r="Y520" t="s">
        <v>3359</v>
      </c>
      <c r="AD520" s="3" t="s">
        <v>339</v>
      </c>
      <c r="AE520" t="s">
        <v>380</v>
      </c>
      <c r="AF520" t="s">
        <v>3060</v>
      </c>
      <c r="AH520" s="2">
        <v>39666.400439814817</v>
      </c>
    </row>
    <row r="521" spans="1:34" ht="15.5" customHeight="1" thickBot="1" x14ac:dyDescent="0.4">
      <c r="A521" s="180"/>
      <c r="B521" s="5">
        <f t="shared" si="32"/>
        <v>519</v>
      </c>
      <c r="C521">
        <f t="shared" si="29"/>
        <v>2</v>
      </c>
      <c r="D521" s="16">
        <v>1939</v>
      </c>
      <c r="E521" t="s">
        <v>221</v>
      </c>
      <c r="F521" t="s">
        <v>25</v>
      </c>
      <c r="G521">
        <v>6689</v>
      </c>
      <c r="H521" t="s">
        <v>17</v>
      </c>
      <c r="J521" t="s">
        <v>3354</v>
      </c>
      <c r="K521" t="s">
        <v>3366</v>
      </c>
      <c r="L521" t="s">
        <v>340</v>
      </c>
      <c r="M521" t="s">
        <v>3359</v>
      </c>
      <c r="V521" s="43" t="s">
        <v>3359</v>
      </c>
      <c r="AE521" t="s">
        <v>380</v>
      </c>
      <c r="AF521" t="s">
        <v>3060</v>
      </c>
      <c r="AH521" s="2">
        <v>40477.900625000002</v>
      </c>
    </row>
    <row r="522" spans="1:34" ht="15" customHeight="1" x14ac:dyDescent="0.35">
      <c r="B522" s="5">
        <f t="shared" si="32"/>
        <v>520</v>
      </c>
      <c r="C522">
        <f t="shared" si="29"/>
        <v>3</v>
      </c>
      <c r="D522" s="16">
        <v>1939</v>
      </c>
      <c r="E522" t="s">
        <v>221</v>
      </c>
      <c r="F522" t="s">
        <v>25</v>
      </c>
      <c r="G522">
        <v>6691</v>
      </c>
      <c r="H522" t="s">
        <v>17</v>
      </c>
      <c r="J522" t="s">
        <v>3354</v>
      </c>
      <c r="K522" t="s">
        <v>3366</v>
      </c>
      <c r="L522" t="s">
        <v>254</v>
      </c>
      <c r="M522" t="s">
        <v>3359</v>
      </c>
      <c r="N522" t="s">
        <v>3359</v>
      </c>
      <c r="P522" t="s">
        <v>3359</v>
      </c>
      <c r="U522" t="s">
        <v>380</v>
      </c>
      <c r="V522" s="43" t="s">
        <v>3359</v>
      </c>
      <c r="Y522" t="s">
        <v>3359</v>
      </c>
      <c r="Z522" t="s">
        <v>3359</v>
      </c>
      <c r="AA522" s="3" t="s">
        <v>3491</v>
      </c>
      <c r="AB522" s="64" t="s">
        <v>3500</v>
      </c>
      <c r="AC522" s="55"/>
      <c r="AD522" s="55"/>
      <c r="AE522" t="s">
        <v>380</v>
      </c>
      <c r="AF522" t="s">
        <v>3060</v>
      </c>
      <c r="AH522" s="2">
        <v>40314.432129629633</v>
      </c>
    </row>
    <row r="523" spans="1:34" ht="15" customHeight="1" x14ac:dyDescent="0.35">
      <c r="B523" s="5">
        <f t="shared" si="32"/>
        <v>521</v>
      </c>
      <c r="C523">
        <f t="shared" si="29"/>
        <v>2</v>
      </c>
      <c r="D523" s="16">
        <v>1939</v>
      </c>
      <c r="E523" t="s">
        <v>221</v>
      </c>
      <c r="F523" t="s">
        <v>25</v>
      </c>
      <c r="G523">
        <v>6694</v>
      </c>
      <c r="H523" t="s">
        <v>17</v>
      </c>
      <c r="J523" t="s">
        <v>3354</v>
      </c>
      <c r="K523" t="s">
        <v>3366</v>
      </c>
      <c r="L523" t="s">
        <v>28</v>
      </c>
      <c r="M523" t="s">
        <v>3359</v>
      </c>
      <c r="U523" t="s">
        <v>380</v>
      </c>
      <c r="Z523" t="s">
        <v>3359</v>
      </c>
      <c r="AA523" s="3" t="s">
        <v>3464</v>
      </c>
      <c r="AE523" t="s">
        <v>380</v>
      </c>
      <c r="AF523" t="s">
        <v>3060</v>
      </c>
      <c r="AH523" s="2">
        <v>40273.693344907406</v>
      </c>
    </row>
    <row r="524" spans="1:34" ht="15" customHeight="1" x14ac:dyDescent="0.35">
      <c r="B524" s="5">
        <f t="shared" si="32"/>
        <v>522</v>
      </c>
      <c r="C524">
        <f t="shared" si="29"/>
        <v>1</v>
      </c>
      <c r="D524" s="16">
        <v>1939</v>
      </c>
      <c r="E524" t="s">
        <v>221</v>
      </c>
      <c r="F524" t="s">
        <v>25</v>
      </c>
      <c r="G524">
        <v>6696</v>
      </c>
      <c r="H524" t="s">
        <v>17</v>
      </c>
      <c r="I524" t="s">
        <v>3351</v>
      </c>
      <c r="J524" t="s">
        <v>3354</v>
      </c>
      <c r="K524" t="s">
        <v>3366</v>
      </c>
      <c r="L524" t="s">
        <v>35</v>
      </c>
      <c r="M524" t="s">
        <v>3359</v>
      </c>
      <c r="N524" t="s">
        <v>3359</v>
      </c>
      <c r="P524" t="s">
        <v>3359</v>
      </c>
      <c r="S524" s="148">
        <v>460</v>
      </c>
      <c r="V524" s="43" t="s">
        <v>3359</v>
      </c>
      <c r="AA524" s="3" t="s">
        <v>3464</v>
      </c>
      <c r="AE524" t="s">
        <v>380</v>
      </c>
      <c r="AF524" t="s">
        <v>3060</v>
      </c>
      <c r="AH524" s="2">
        <v>39680.369895833333</v>
      </c>
    </row>
    <row r="525" spans="1:34" ht="15" customHeight="1" x14ac:dyDescent="0.35">
      <c r="B525" s="5">
        <f t="shared" si="32"/>
        <v>523</v>
      </c>
      <c r="C525">
        <f t="shared" si="29"/>
        <v>12</v>
      </c>
      <c r="D525" s="16">
        <v>1939</v>
      </c>
      <c r="E525" t="s">
        <v>221</v>
      </c>
      <c r="F525" t="s">
        <v>25</v>
      </c>
      <c r="G525">
        <v>6697</v>
      </c>
      <c r="H525" t="s">
        <v>17</v>
      </c>
      <c r="I525" t="s">
        <v>3351</v>
      </c>
      <c r="J525" t="s">
        <v>3354</v>
      </c>
      <c r="K525" t="s">
        <v>3366</v>
      </c>
      <c r="L525" t="s">
        <v>254</v>
      </c>
      <c r="M525" t="s">
        <v>3359</v>
      </c>
      <c r="AB525" s="18" t="s">
        <v>3476</v>
      </c>
      <c r="AC525" s="51"/>
      <c r="AD525" s="51"/>
      <c r="AF525" t="s">
        <v>3060</v>
      </c>
      <c r="AH525" s="2">
        <v>40564.614618055559</v>
      </c>
    </row>
    <row r="526" spans="1:34" ht="15" customHeight="1" x14ac:dyDescent="0.35">
      <c r="B526" s="5">
        <f t="shared" si="32"/>
        <v>524</v>
      </c>
      <c r="C526">
        <f t="shared" si="29"/>
        <v>29</v>
      </c>
      <c r="D526" s="16">
        <v>1939</v>
      </c>
      <c r="E526" t="s">
        <v>327</v>
      </c>
      <c r="F526" t="s">
        <v>16</v>
      </c>
      <c r="G526">
        <v>6709</v>
      </c>
      <c r="L526" t="s">
        <v>28</v>
      </c>
      <c r="AF526" t="s">
        <v>3060</v>
      </c>
    </row>
    <row r="527" spans="1:34" ht="15" customHeight="1" x14ac:dyDescent="0.35">
      <c r="A527" s="3"/>
      <c r="B527" s="5">
        <f t="shared" si="32"/>
        <v>525</v>
      </c>
      <c r="C527">
        <f t="shared" si="29"/>
        <v>7</v>
      </c>
      <c r="D527" s="16">
        <v>1939</v>
      </c>
      <c r="E527" t="s">
        <v>327</v>
      </c>
      <c r="F527" t="s">
        <v>25</v>
      </c>
      <c r="G527">
        <v>6738</v>
      </c>
      <c r="H527" t="s">
        <v>17</v>
      </c>
      <c r="J527" t="s">
        <v>3354</v>
      </c>
      <c r="L527" t="s">
        <v>345</v>
      </c>
      <c r="M527" t="s">
        <v>3359</v>
      </c>
      <c r="P527" t="s">
        <v>3359</v>
      </c>
      <c r="AD527" s="3" t="s">
        <v>346</v>
      </c>
      <c r="AF527" t="s">
        <v>3060</v>
      </c>
      <c r="AH527" s="2">
        <v>40152.492986111109</v>
      </c>
    </row>
    <row r="528" spans="1:34" ht="15" customHeight="1" x14ac:dyDescent="0.35">
      <c r="B528" s="5">
        <f t="shared" si="32"/>
        <v>526</v>
      </c>
      <c r="C528">
        <f t="shared" si="29"/>
        <v>15</v>
      </c>
      <c r="D528" s="16">
        <v>1939</v>
      </c>
      <c r="E528" t="s">
        <v>221</v>
      </c>
      <c r="F528" t="s">
        <v>25</v>
      </c>
      <c r="G528">
        <v>6745</v>
      </c>
      <c r="H528" t="s">
        <v>17</v>
      </c>
      <c r="J528" t="s">
        <v>3354</v>
      </c>
      <c r="K528" t="s">
        <v>3366</v>
      </c>
      <c r="L528" t="s">
        <v>347</v>
      </c>
      <c r="M528" t="s">
        <v>3359</v>
      </c>
      <c r="N528" t="s">
        <v>3359</v>
      </c>
      <c r="P528" t="s">
        <v>3359</v>
      </c>
      <c r="Q528" t="s">
        <v>3359</v>
      </c>
      <c r="R528" t="s">
        <v>3359</v>
      </c>
      <c r="U528" t="s">
        <v>380</v>
      </c>
      <c r="V528" s="43" t="s">
        <v>3359</v>
      </c>
      <c r="Y528" t="s">
        <v>3359</v>
      </c>
      <c r="AA528" s="3" t="s">
        <v>3464</v>
      </c>
      <c r="AE528" t="s">
        <v>380</v>
      </c>
      <c r="AF528" t="s">
        <v>3060</v>
      </c>
      <c r="AH528" s="2">
        <v>40224.394155092596</v>
      </c>
    </row>
    <row r="529" spans="2:35" ht="15" customHeight="1" thickBot="1" x14ac:dyDescent="0.4">
      <c r="B529" s="5">
        <f t="shared" si="32"/>
        <v>527</v>
      </c>
      <c r="C529">
        <f t="shared" ref="C529:C592" si="33">+G530-G529</f>
        <v>39</v>
      </c>
      <c r="D529" s="16">
        <v>1939</v>
      </c>
      <c r="E529" t="s">
        <v>327</v>
      </c>
      <c r="F529" t="s">
        <v>25</v>
      </c>
      <c r="G529" s="70">
        <v>6760</v>
      </c>
      <c r="J529" t="s">
        <v>3354</v>
      </c>
      <c r="K529" t="s">
        <v>3366</v>
      </c>
      <c r="M529" t="s">
        <v>3459</v>
      </c>
      <c r="T529" t="s">
        <v>3424</v>
      </c>
      <c r="V529" s="43" t="s">
        <v>3359</v>
      </c>
      <c r="W529" t="s">
        <v>3572</v>
      </c>
      <c r="X529" t="s">
        <v>3508</v>
      </c>
      <c r="Y529" t="s">
        <v>3413</v>
      </c>
      <c r="AA529" t="s">
        <v>167</v>
      </c>
      <c r="AC529"/>
      <c r="AD529"/>
      <c r="AF529" t="s">
        <v>3451</v>
      </c>
      <c r="AH529" s="2">
        <v>45894</v>
      </c>
      <c r="AI529" s="36" t="s">
        <v>5355</v>
      </c>
    </row>
    <row r="530" spans="2:35" ht="15" thickBot="1" x14ac:dyDescent="0.4">
      <c r="B530" s="5">
        <f t="shared" si="32"/>
        <v>528</v>
      </c>
      <c r="C530">
        <f t="shared" si="33"/>
        <v>6</v>
      </c>
      <c r="D530" s="16">
        <v>1939</v>
      </c>
      <c r="E530" s="159" t="s">
        <v>59</v>
      </c>
      <c r="F530" s="159" t="s">
        <v>16</v>
      </c>
      <c r="G530" s="160">
        <v>6799</v>
      </c>
      <c r="H530" s="159"/>
      <c r="I530" s="159"/>
      <c r="J530" s="159" t="s">
        <v>3354</v>
      </c>
      <c r="K530" s="159" t="s">
        <v>3366</v>
      </c>
      <c r="L530" s="159"/>
      <c r="M530" s="159" t="s">
        <v>3459</v>
      </c>
      <c r="N530" s="159"/>
      <c r="O530" s="159"/>
      <c r="P530" s="159"/>
      <c r="Q530" s="159"/>
      <c r="R530" s="159"/>
      <c r="S530" s="159"/>
      <c r="T530" s="159" t="s">
        <v>3424</v>
      </c>
      <c r="U530" s="159" t="s">
        <v>3662</v>
      </c>
      <c r="V530" s="161" t="s">
        <v>3359</v>
      </c>
      <c r="W530" s="159"/>
      <c r="X530" s="159" t="s">
        <v>3508</v>
      </c>
      <c r="Y530" s="159" t="s">
        <v>3359</v>
      </c>
      <c r="Z530" s="159"/>
      <c r="AA530" s="3" t="s">
        <v>167</v>
      </c>
      <c r="AB530" s="159"/>
      <c r="AC530" s="159"/>
      <c r="AD530" s="3" t="s">
        <v>6279</v>
      </c>
      <c r="AE530" s="159"/>
      <c r="AF530" t="s">
        <v>3451</v>
      </c>
      <c r="AG530" s="159"/>
      <c r="AH530" s="176">
        <v>46034</v>
      </c>
      <c r="AI530" s="76" t="s">
        <v>6209</v>
      </c>
    </row>
    <row r="531" spans="2:35" ht="15" customHeight="1" x14ac:dyDescent="0.35">
      <c r="B531" s="5">
        <f t="shared" si="32"/>
        <v>529</v>
      </c>
      <c r="C531">
        <f t="shared" si="33"/>
        <v>7</v>
      </c>
      <c r="D531" s="16">
        <v>1939</v>
      </c>
      <c r="E531" t="s">
        <v>59</v>
      </c>
      <c r="F531" t="s">
        <v>16</v>
      </c>
      <c r="G531">
        <v>6805</v>
      </c>
      <c r="J531" t="s">
        <v>3354</v>
      </c>
      <c r="K531" t="s">
        <v>3366</v>
      </c>
      <c r="M531" t="s">
        <v>3459</v>
      </c>
      <c r="T531" t="s">
        <v>3424</v>
      </c>
      <c r="U531" t="s">
        <v>3662</v>
      </c>
      <c r="W531" t="s">
        <v>3351</v>
      </c>
      <c r="X531" t="s">
        <v>3449</v>
      </c>
      <c r="Y531" t="s">
        <v>3359</v>
      </c>
      <c r="AA531" s="3" t="s">
        <v>167</v>
      </c>
      <c r="AD531" s="3" t="s">
        <v>4036</v>
      </c>
      <c r="AF531" t="s">
        <v>3451</v>
      </c>
      <c r="AH531" s="2">
        <v>45427</v>
      </c>
      <c r="AI531" s="36" t="s">
        <v>5356</v>
      </c>
    </row>
    <row r="532" spans="2:35" ht="15" customHeight="1" x14ac:dyDescent="0.35">
      <c r="B532" s="5">
        <f t="shared" si="32"/>
        <v>530</v>
      </c>
      <c r="C532">
        <f t="shared" si="33"/>
        <v>53</v>
      </c>
      <c r="D532" s="16">
        <v>1939</v>
      </c>
      <c r="E532" t="s">
        <v>327</v>
      </c>
      <c r="F532" t="s">
        <v>25</v>
      </c>
      <c r="G532">
        <v>6812</v>
      </c>
      <c r="AF532" t="s">
        <v>3451</v>
      </c>
      <c r="AH532" s="2">
        <v>45490</v>
      </c>
    </row>
    <row r="533" spans="2:35" ht="15" customHeight="1" x14ac:dyDescent="0.35">
      <c r="B533" s="5">
        <f t="shared" si="32"/>
        <v>531</v>
      </c>
      <c r="C533">
        <f t="shared" si="33"/>
        <v>14</v>
      </c>
      <c r="D533" s="16">
        <v>1939</v>
      </c>
      <c r="E533" t="s">
        <v>221</v>
      </c>
      <c r="F533" t="s">
        <v>25</v>
      </c>
      <c r="G533">
        <v>6865</v>
      </c>
      <c r="H533" t="s">
        <v>17</v>
      </c>
      <c r="J533" t="s">
        <v>3354</v>
      </c>
      <c r="K533" t="s">
        <v>3366</v>
      </c>
      <c r="L533" t="s">
        <v>349</v>
      </c>
      <c r="M533" t="s">
        <v>3359</v>
      </c>
      <c r="V533" s="43" t="s">
        <v>3359</v>
      </c>
      <c r="AA533" s="3" t="s">
        <v>3465</v>
      </c>
      <c r="AD533" s="3" t="s">
        <v>350</v>
      </c>
      <c r="AE533" t="s">
        <v>380</v>
      </c>
      <c r="AF533" t="s">
        <v>3060</v>
      </c>
      <c r="AH533" s="2">
        <v>40646.252025462964</v>
      </c>
    </row>
    <row r="534" spans="2:35" ht="15" customHeight="1" x14ac:dyDescent="0.35">
      <c r="B534" s="5">
        <f t="shared" si="32"/>
        <v>532</v>
      </c>
      <c r="C534">
        <f t="shared" si="33"/>
        <v>1</v>
      </c>
      <c r="D534" s="146">
        <f>+D533</f>
        <v>1939</v>
      </c>
      <c r="E534" s="3" t="s">
        <v>221</v>
      </c>
      <c r="F534" s="3" t="s">
        <v>25</v>
      </c>
      <c r="G534" s="165">
        <v>6879</v>
      </c>
      <c r="H534" s="3"/>
      <c r="I534" s="3"/>
      <c r="J534" s="3"/>
      <c r="K534" s="3" t="s">
        <v>3366</v>
      </c>
      <c r="L534" s="3"/>
      <c r="M534" s="3" t="s">
        <v>3459</v>
      </c>
      <c r="N534" s="3" t="s">
        <v>3359</v>
      </c>
      <c r="O534" s="3" t="s">
        <v>3359</v>
      </c>
      <c r="P534" s="3" t="s">
        <v>3359</v>
      </c>
      <c r="Q534" s="3"/>
      <c r="R534" s="3"/>
      <c r="S534" s="152"/>
      <c r="T534" s="3" t="s">
        <v>3424</v>
      </c>
      <c r="U534" s="3" t="s">
        <v>3662</v>
      </c>
      <c r="V534" s="143" t="s">
        <v>3359</v>
      </c>
      <c r="W534" s="3" t="s">
        <v>3572</v>
      </c>
      <c r="X534" s="3" t="s">
        <v>3508</v>
      </c>
      <c r="Y534" s="3"/>
      <c r="Z534" s="3" t="s">
        <v>3359</v>
      </c>
      <c r="AA534" s="14" t="s">
        <v>4728</v>
      </c>
      <c r="AB534" s="3" t="s">
        <v>4865</v>
      </c>
      <c r="AD534" s="3" t="s">
        <v>4866</v>
      </c>
      <c r="AE534" s="3"/>
      <c r="AF534" s="3" t="s">
        <v>3451</v>
      </c>
      <c r="AG534" s="3"/>
      <c r="AH534" s="153">
        <v>45739</v>
      </c>
      <c r="AI534" s="14" t="s">
        <v>4729</v>
      </c>
    </row>
    <row r="535" spans="2:35" ht="15" customHeight="1" x14ac:dyDescent="0.35">
      <c r="B535" s="5">
        <f t="shared" si="32"/>
        <v>533</v>
      </c>
      <c r="C535">
        <f t="shared" si="33"/>
        <v>31</v>
      </c>
      <c r="D535" s="16">
        <v>1939</v>
      </c>
      <c r="E535" t="s">
        <v>221</v>
      </c>
      <c r="F535" t="s">
        <v>25</v>
      </c>
      <c r="G535">
        <v>6880</v>
      </c>
      <c r="H535" t="s">
        <v>17</v>
      </c>
      <c r="J535" t="s">
        <v>3354</v>
      </c>
      <c r="K535" t="s">
        <v>3366</v>
      </c>
      <c r="L535" t="s">
        <v>28</v>
      </c>
      <c r="M535" t="s">
        <v>3359</v>
      </c>
      <c r="N535" t="s">
        <v>3359</v>
      </c>
      <c r="O535" t="s">
        <v>3359</v>
      </c>
      <c r="P535" t="s">
        <v>3359</v>
      </c>
      <c r="V535" s="43" t="s">
        <v>3359</v>
      </c>
      <c r="AA535" s="3" t="s">
        <v>3465</v>
      </c>
      <c r="AE535" t="s">
        <v>380</v>
      </c>
      <c r="AF535" t="s">
        <v>3133</v>
      </c>
      <c r="AH535" s="2">
        <v>45092</v>
      </c>
    </row>
    <row r="536" spans="2:35" ht="15" customHeight="1" x14ac:dyDescent="0.35">
      <c r="B536" s="5">
        <f t="shared" si="32"/>
        <v>534</v>
      </c>
      <c r="C536">
        <f t="shared" si="33"/>
        <v>1</v>
      </c>
      <c r="D536" s="16">
        <v>1939</v>
      </c>
      <c r="E536" t="s">
        <v>327</v>
      </c>
      <c r="F536" t="s">
        <v>25</v>
      </c>
      <c r="G536">
        <v>6911</v>
      </c>
      <c r="H536" t="s">
        <v>17</v>
      </c>
      <c r="J536" t="s">
        <v>3354</v>
      </c>
      <c r="K536" t="s">
        <v>3366</v>
      </c>
      <c r="M536" t="s">
        <v>3359</v>
      </c>
      <c r="N536" t="s">
        <v>3359</v>
      </c>
      <c r="O536" t="s">
        <v>3359</v>
      </c>
      <c r="P536" t="s">
        <v>3359</v>
      </c>
      <c r="Q536" t="s">
        <v>3579</v>
      </c>
      <c r="R536" t="s">
        <v>3579</v>
      </c>
      <c r="T536" t="s">
        <v>3424</v>
      </c>
      <c r="V536" s="43" t="s">
        <v>3359</v>
      </c>
      <c r="W536" t="s">
        <v>3572</v>
      </c>
      <c r="X536" t="s">
        <v>3508</v>
      </c>
      <c r="Y536" t="s">
        <v>3359</v>
      </c>
      <c r="AF536" t="s">
        <v>3133</v>
      </c>
      <c r="AH536" s="2">
        <v>45092</v>
      </c>
    </row>
    <row r="537" spans="2:35" ht="15" customHeight="1" x14ac:dyDescent="0.35">
      <c r="B537" s="5">
        <f t="shared" si="32"/>
        <v>535</v>
      </c>
      <c r="C537">
        <f t="shared" si="33"/>
        <v>1</v>
      </c>
      <c r="D537" s="16">
        <v>1939</v>
      </c>
      <c r="E537" t="s">
        <v>327</v>
      </c>
      <c r="F537" t="s">
        <v>25</v>
      </c>
      <c r="G537">
        <v>6912</v>
      </c>
      <c r="H537" t="s">
        <v>17</v>
      </c>
      <c r="J537" t="s">
        <v>3354</v>
      </c>
      <c r="K537" t="s">
        <v>3366</v>
      </c>
      <c r="L537" t="s">
        <v>54</v>
      </c>
      <c r="M537" t="s">
        <v>3359</v>
      </c>
      <c r="N537" t="s">
        <v>3359</v>
      </c>
      <c r="AC537" s="3">
        <v>1932</v>
      </c>
      <c r="AF537" t="s">
        <v>3060</v>
      </c>
      <c r="AH537" s="2">
        <v>40560.96371527778</v>
      </c>
    </row>
    <row r="538" spans="2:35" ht="15" customHeight="1" x14ac:dyDescent="0.35">
      <c r="B538" s="5">
        <f t="shared" si="32"/>
        <v>536</v>
      </c>
      <c r="C538">
        <f t="shared" si="33"/>
        <v>6</v>
      </c>
      <c r="D538" s="16">
        <v>1939</v>
      </c>
      <c r="E538" t="s">
        <v>59</v>
      </c>
      <c r="F538" t="s">
        <v>25</v>
      </c>
      <c r="G538">
        <v>6913</v>
      </c>
      <c r="J538" t="s">
        <v>3354</v>
      </c>
      <c r="K538" t="s">
        <v>3366</v>
      </c>
      <c r="AF538" t="s">
        <v>3451</v>
      </c>
      <c r="AH538" s="2">
        <v>45173</v>
      </c>
    </row>
    <row r="539" spans="2:35" ht="15" customHeight="1" x14ac:dyDescent="0.35">
      <c r="B539" s="5">
        <f t="shared" si="32"/>
        <v>537</v>
      </c>
      <c r="C539">
        <f t="shared" si="33"/>
        <v>18</v>
      </c>
      <c r="D539" s="16">
        <v>1939</v>
      </c>
      <c r="E539" t="s">
        <v>327</v>
      </c>
      <c r="F539" t="s">
        <v>25</v>
      </c>
      <c r="G539">
        <v>6919</v>
      </c>
      <c r="H539" t="s">
        <v>17</v>
      </c>
      <c r="J539" t="s">
        <v>3354</v>
      </c>
      <c r="K539" t="s">
        <v>3366</v>
      </c>
      <c r="M539" t="s">
        <v>3359</v>
      </c>
      <c r="AF539" t="s">
        <v>3060</v>
      </c>
      <c r="AH539" s="2">
        <v>39761.459548611114</v>
      </c>
    </row>
    <row r="540" spans="2:35" ht="15" customHeight="1" x14ac:dyDescent="0.35">
      <c r="B540" s="5">
        <f t="shared" si="32"/>
        <v>538</v>
      </c>
      <c r="C540">
        <f t="shared" si="33"/>
        <v>9</v>
      </c>
      <c r="D540" s="16">
        <v>1939</v>
      </c>
      <c r="E540" s="14" t="s">
        <v>221</v>
      </c>
      <c r="F540" t="s">
        <v>16</v>
      </c>
      <c r="G540">
        <v>6937</v>
      </c>
      <c r="AF540" s="14" t="s">
        <v>3534</v>
      </c>
    </row>
    <row r="541" spans="2:35" ht="15" customHeight="1" x14ac:dyDescent="0.35">
      <c r="B541" s="5">
        <f t="shared" si="32"/>
        <v>539</v>
      </c>
      <c r="C541">
        <f t="shared" si="33"/>
        <v>33</v>
      </c>
      <c r="D541" s="16">
        <v>1939</v>
      </c>
      <c r="E541" s="14" t="s">
        <v>221</v>
      </c>
      <c r="F541" t="s">
        <v>16</v>
      </c>
      <c r="G541">
        <v>6946</v>
      </c>
      <c r="AF541" t="s">
        <v>3137</v>
      </c>
    </row>
    <row r="542" spans="2:35" ht="15" customHeight="1" x14ac:dyDescent="0.35">
      <c r="B542" s="5">
        <f t="shared" si="32"/>
        <v>540</v>
      </c>
      <c r="C542">
        <f t="shared" si="33"/>
        <v>11</v>
      </c>
      <c r="D542" s="16">
        <v>1939</v>
      </c>
      <c r="E542" t="s">
        <v>221</v>
      </c>
      <c r="F542" t="s">
        <v>16</v>
      </c>
      <c r="G542">
        <v>6979</v>
      </c>
      <c r="H542" t="s">
        <v>17</v>
      </c>
      <c r="J542" t="s">
        <v>3354</v>
      </c>
      <c r="K542" t="s">
        <v>3366</v>
      </c>
      <c r="L542" t="s">
        <v>351</v>
      </c>
      <c r="M542" t="s">
        <v>3359</v>
      </c>
      <c r="AA542" s="3" t="s">
        <v>3465</v>
      </c>
      <c r="AE542" t="s">
        <v>380</v>
      </c>
      <c r="AF542" t="s">
        <v>3060</v>
      </c>
      <c r="AH542" s="2">
        <v>40589.410115740742</v>
      </c>
    </row>
    <row r="543" spans="2:35" ht="15" customHeight="1" x14ac:dyDescent="0.35">
      <c r="B543" s="5">
        <f t="shared" si="32"/>
        <v>541</v>
      </c>
      <c r="C543">
        <f t="shared" si="33"/>
        <v>35</v>
      </c>
      <c r="D543" s="16">
        <v>1939</v>
      </c>
      <c r="E543" t="s">
        <v>327</v>
      </c>
      <c r="F543" t="s">
        <v>16</v>
      </c>
      <c r="G543">
        <v>6990</v>
      </c>
      <c r="H543" t="s">
        <v>17</v>
      </c>
      <c r="J543" t="s">
        <v>3354</v>
      </c>
      <c r="K543" t="s">
        <v>3366</v>
      </c>
      <c r="L543" t="s">
        <v>352</v>
      </c>
      <c r="M543" t="s">
        <v>3359</v>
      </c>
      <c r="U543" t="s">
        <v>380</v>
      </c>
      <c r="Y543" t="s">
        <v>3359</v>
      </c>
      <c r="AF543" t="s">
        <v>3060</v>
      </c>
      <c r="AH543" s="2">
        <v>40492.953611111108</v>
      </c>
    </row>
    <row r="544" spans="2:35" ht="15" customHeight="1" x14ac:dyDescent="0.45">
      <c r="B544" s="5">
        <f t="shared" si="32"/>
        <v>542</v>
      </c>
      <c r="C544">
        <f t="shared" si="33"/>
        <v>2</v>
      </c>
      <c r="D544" s="82">
        <v>1940</v>
      </c>
      <c r="E544" t="s">
        <v>327</v>
      </c>
      <c r="F544" t="s">
        <v>16</v>
      </c>
      <c r="G544">
        <v>7025</v>
      </c>
      <c r="H544" t="s">
        <v>17</v>
      </c>
      <c r="J544" t="s">
        <v>3354</v>
      </c>
      <c r="K544" t="s">
        <v>3366</v>
      </c>
      <c r="L544" t="s">
        <v>135</v>
      </c>
      <c r="M544" t="s">
        <v>3359</v>
      </c>
      <c r="N544" t="s">
        <v>3359</v>
      </c>
      <c r="P544" t="s">
        <v>3359</v>
      </c>
      <c r="AB544" s="43" t="s">
        <v>3477</v>
      </c>
      <c r="AC544" s="143"/>
      <c r="AD544" s="143"/>
      <c r="AF544" t="s">
        <v>3060</v>
      </c>
      <c r="AH544" s="2">
        <v>40309.846898148149</v>
      </c>
    </row>
    <row r="545" spans="1:35" ht="15" customHeight="1" x14ac:dyDescent="0.35">
      <c r="B545" s="5">
        <f t="shared" si="32"/>
        <v>543</v>
      </c>
      <c r="C545">
        <f t="shared" si="33"/>
        <v>17</v>
      </c>
      <c r="D545" s="16">
        <v>1940</v>
      </c>
      <c r="E545" t="s">
        <v>327</v>
      </c>
      <c r="F545" t="s">
        <v>16</v>
      </c>
      <c r="G545">
        <v>7027</v>
      </c>
      <c r="H545" t="s">
        <v>17</v>
      </c>
      <c r="J545" t="s">
        <v>3354</v>
      </c>
      <c r="K545" t="s">
        <v>3366</v>
      </c>
      <c r="L545" t="s">
        <v>21</v>
      </c>
      <c r="M545" t="s">
        <v>3359</v>
      </c>
      <c r="AF545" s="14" t="s">
        <v>3533</v>
      </c>
      <c r="AH545" s="2">
        <v>39915.045173611114</v>
      </c>
    </row>
    <row r="546" spans="1:35" ht="15" customHeight="1" x14ac:dyDescent="0.35">
      <c r="A546" s="3"/>
      <c r="B546" s="5">
        <f t="shared" si="32"/>
        <v>544</v>
      </c>
      <c r="C546">
        <f t="shared" si="33"/>
        <v>24</v>
      </c>
      <c r="D546" s="16">
        <v>1940</v>
      </c>
      <c r="E546" t="s">
        <v>327</v>
      </c>
      <c r="F546" t="s">
        <v>16</v>
      </c>
      <c r="G546">
        <v>7044</v>
      </c>
      <c r="H546" t="s">
        <v>17</v>
      </c>
      <c r="J546" t="s">
        <v>3354</v>
      </c>
      <c r="L546" t="s">
        <v>354</v>
      </c>
      <c r="M546" t="s">
        <v>3359</v>
      </c>
      <c r="AF546" t="s">
        <v>3060</v>
      </c>
      <c r="AH546" s="2">
        <v>40291.809803240743</v>
      </c>
    </row>
    <row r="547" spans="1:35" ht="15" customHeight="1" x14ac:dyDescent="0.35">
      <c r="B547" s="5">
        <f t="shared" si="32"/>
        <v>545</v>
      </c>
      <c r="C547">
        <f t="shared" si="33"/>
        <v>8</v>
      </c>
      <c r="D547" s="16">
        <v>1940</v>
      </c>
      <c r="E547" t="s">
        <v>327</v>
      </c>
      <c r="F547" t="s">
        <v>16</v>
      </c>
      <c r="G547">
        <v>7068</v>
      </c>
      <c r="H547" t="s">
        <v>17</v>
      </c>
      <c r="J547" t="s">
        <v>3354</v>
      </c>
      <c r="K547" t="s">
        <v>3366</v>
      </c>
      <c r="L547" t="s">
        <v>62</v>
      </c>
      <c r="M547" t="s">
        <v>3359</v>
      </c>
      <c r="N547" t="s">
        <v>3359</v>
      </c>
      <c r="P547" t="s">
        <v>3359</v>
      </c>
      <c r="U547" t="s">
        <v>380</v>
      </c>
      <c r="Y547" t="s">
        <v>3359</v>
      </c>
      <c r="AF547" t="s">
        <v>3060</v>
      </c>
      <c r="AH547" s="2">
        <v>40013.075335648151</v>
      </c>
    </row>
    <row r="548" spans="1:35" ht="15" customHeight="1" x14ac:dyDescent="0.35">
      <c r="B548" s="5">
        <f t="shared" si="32"/>
        <v>546</v>
      </c>
      <c r="C548">
        <f t="shared" si="33"/>
        <v>49</v>
      </c>
      <c r="D548" s="16">
        <v>1940</v>
      </c>
      <c r="E548" t="s">
        <v>327</v>
      </c>
      <c r="F548" t="s">
        <v>16</v>
      </c>
      <c r="G548">
        <v>7076</v>
      </c>
      <c r="J548" t="s">
        <v>3354</v>
      </c>
      <c r="K548" t="s">
        <v>3366</v>
      </c>
      <c r="M548" t="s">
        <v>3459</v>
      </c>
      <c r="N548" t="s">
        <v>3359</v>
      </c>
      <c r="O548" t="s">
        <v>3359</v>
      </c>
      <c r="T548" t="s">
        <v>3424</v>
      </c>
      <c r="U548" t="s">
        <v>3662</v>
      </c>
      <c r="W548" t="s">
        <v>3830</v>
      </c>
      <c r="X548" t="s">
        <v>3508</v>
      </c>
      <c r="Y548" t="s">
        <v>3359</v>
      </c>
      <c r="AA548" s="3" t="s">
        <v>167</v>
      </c>
      <c r="AF548" t="s">
        <v>3451</v>
      </c>
      <c r="AH548" s="2">
        <v>46198</v>
      </c>
    </row>
    <row r="549" spans="1:35" ht="15" customHeight="1" x14ac:dyDescent="0.35">
      <c r="B549" s="5">
        <f t="shared" si="32"/>
        <v>547</v>
      </c>
      <c r="C549">
        <f t="shared" si="33"/>
        <v>10</v>
      </c>
      <c r="D549" s="16">
        <v>1940</v>
      </c>
      <c r="E549" t="s">
        <v>327</v>
      </c>
      <c r="F549" t="s">
        <v>25</v>
      </c>
      <c r="G549">
        <v>7125</v>
      </c>
      <c r="H549" t="s">
        <v>17</v>
      </c>
      <c r="J549" t="s">
        <v>3354</v>
      </c>
      <c r="K549" t="s">
        <v>3366</v>
      </c>
      <c r="L549" t="s">
        <v>355</v>
      </c>
      <c r="M549" t="s">
        <v>3359</v>
      </c>
      <c r="AF549" t="s">
        <v>3060</v>
      </c>
      <c r="AH549" s="2">
        <v>39987.396550925929</v>
      </c>
    </row>
    <row r="550" spans="1:35" ht="15" customHeight="1" x14ac:dyDescent="0.35">
      <c r="B550" s="5">
        <f t="shared" si="32"/>
        <v>548</v>
      </c>
      <c r="C550">
        <f t="shared" si="33"/>
        <v>22</v>
      </c>
      <c r="D550" s="16">
        <v>1940</v>
      </c>
      <c r="E550" t="s">
        <v>327</v>
      </c>
      <c r="F550" t="s">
        <v>25</v>
      </c>
      <c r="G550">
        <v>7135</v>
      </c>
      <c r="H550" t="s">
        <v>17</v>
      </c>
      <c r="J550" t="s">
        <v>3354</v>
      </c>
      <c r="K550" t="s">
        <v>3366</v>
      </c>
      <c r="M550" t="s">
        <v>3459</v>
      </c>
      <c r="N550" t="s">
        <v>3359</v>
      </c>
      <c r="O550" t="s">
        <v>3359</v>
      </c>
      <c r="P550" t="s">
        <v>3359</v>
      </c>
      <c r="T550" t="s">
        <v>3424</v>
      </c>
      <c r="V550" s="43" t="s">
        <v>3359</v>
      </c>
      <c r="W550" t="s">
        <v>3572</v>
      </c>
      <c r="X550" t="s">
        <v>3508</v>
      </c>
      <c r="Y550" t="s">
        <v>3359</v>
      </c>
      <c r="AF550" t="s">
        <v>3133</v>
      </c>
      <c r="AH550" s="2">
        <v>45078</v>
      </c>
      <c r="AI550" t="s">
        <v>6605</v>
      </c>
    </row>
    <row r="551" spans="1:35" ht="15" customHeight="1" x14ac:dyDescent="0.35">
      <c r="B551" s="5">
        <f t="shared" si="32"/>
        <v>549</v>
      </c>
      <c r="C551">
        <f t="shared" si="33"/>
        <v>77</v>
      </c>
      <c r="D551" s="16">
        <v>1940</v>
      </c>
      <c r="E551" t="s">
        <v>186</v>
      </c>
      <c r="F551" t="s">
        <v>25</v>
      </c>
      <c r="G551">
        <v>7157</v>
      </c>
      <c r="H551" t="s">
        <v>17</v>
      </c>
      <c r="J551" t="s">
        <v>3354</v>
      </c>
      <c r="K551" t="s">
        <v>3366</v>
      </c>
      <c r="L551" t="s">
        <v>356</v>
      </c>
      <c r="M551" t="s">
        <v>3359</v>
      </c>
      <c r="U551" t="s">
        <v>380</v>
      </c>
      <c r="V551" s="43" t="s">
        <v>3359</v>
      </c>
      <c r="AF551" t="s">
        <v>3060</v>
      </c>
      <c r="AH551" s="2">
        <v>39781.388969907406</v>
      </c>
    </row>
    <row r="552" spans="1:35" ht="15" customHeight="1" x14ac:dyDescent="0.35">
      <c r="B552" s="5">
        <f t="shared" si="32"/>
        <v>550</v>
      </c>
      <c r="C552">
        <f t="shared" si="33"/>
        <v>8</v>
      </c>
      <c r="D552" s="16">
        <v>1940</v>
      </c>
      <c r="E552" t="s">
        <v>327</v>
      </c>
      <c r="F552" t="s">
        <v>16</v>
      </c>
      <c r="G552">
        <v>7234</v>
      </c>
      <c r="J552" t="s">
        <v>3354</v>
      </c>
      <c r="K552" t="s">
        <v>3366</v>
      </c>
      <c r="M552" t="s">
        <v>3459</v>
      </c>
      <c r="U552" t="s">
        <v>3662</v>
      </c>
      <c r="W552" t="s">
        <v>3830</v>
      </c>
      <c r="AF552" t="s">
        <v>3451</v>
      </c>
      <c r="AH552" s="2">
        <v>45606</v>
      </c>
    </row>
    <row r="553" spans="1:35" ht="15" customHeight="1" x14ac:dyDescent="0.35">
      <c r="B553" s="5">
        <f t="shared" si="32"/>
        <v>551</v>
      </c>
      <c r="C553">
        <f t="shared" si="33"/>
        <v>33</v>
      </c>
      <c r="D553" s="16">
        <v>1940</v>
      </c>
      <c r="E553" s="3" t="s">
        <v>327</v>
      </c>
      <c r="F553" s="3" t="s">
        <v>16</v>
      </c>
      <c r="G553" s="3">
        <v>7242</v>
      </c>
      <c r="H553" s="3"/>
      <c r="I553" s="3"/>
      <c r="J553" s="3"/>
      <c r="K553" s="3" t="s">
        <v>3366</v>
      </c>
      <c r="L553" s="3"/>
      <c r="M553" s="3"/>
      <c r="N553" s="3"/>
      <c r="O553" s="3"/>
      <c r="P553" s="3"/>
      <c r="Q553" s="3"/>
      <c r="R553" s="3"/>
      <c r="S553" s="152"/>
      <c r="T553" s="3"/>
      <c r="U553" s="3" t="s">
        <v>3662</v>
      </c>
      <c r="V553" s="143" t="s">
        <v>3359</v>
      </c>
      <c r="W553" s="3"/>
      <c r="X553" s="3"/>
      <c r="Y553" s="3"/>
      <c r="Z553" s="3"/>
      <c r="AB553" s="3"/>
      <c r="AE553" s="3"/>
      <c r="AF553" s="3" t="s">
        <v>3451</v>
      </c>
      <c r="AG553" s="3"/>
      <c r="AH553" s="153">
        <v>45688</v>
      </c>
      <c r="AI553" s="14" t="s">
        <v>4644</v>
      </c>
    </row>
    <row r="554" spans="1:35" ht="15" customHeight="1" x14ac:dyDescent="0.35">
      <c r="B554" s="5">
        <f t="shared" si="32"/>
        <v>552</v>
      </c>
      <c r="C554">
        <f t="shared" si="33"/>
        <v>13</v>
      </c>
      <c r="D554" s="16">
        <v>1940</v>
      </c>
      <c r="E554" t="s">
        <v>327</v>
      </c>
      <c r="F554" t="s">
        <v>16</v>
      </c>
      <c r="G554">
        <v>7275</v>
      </c>
      <c r="H554" t="s">
        <v>17</v>
      </c>
      <c r="J554" t="s">
        <v>3354</v>
      </c>
      <c r="K554" t="s">
        <v>3366</v>
      </c>
      <c r="L554" t="s">
        <v>65</v>
      </c>
      <c r="M554" t="s">
        <v>3359</v>
      </c>
      <c r="Y554" t="s">
        <v>3359</v>
      </c>
      <c r="AF554" t="s">
        <v>3060</v>
      </c>
      <c r="AH554" s="2">
        <v>40191.635115740741</v>
      </c>
    </row>
    <row r="555" spans="1:35" ht="15" customHeight="1" x14ac:dyDescent="0.35">
      <c r="B555" s="5">
        <f t="shared" si="32"/>
        <v>553</v>
      </c>
      <c r="C555">
        <f t="shared" si="33"/>
        <v>27</v>
      </c>
      <c r="D555" s="16">
        <v>1940</v>
      </c>
      <c r="E555" t="s">
        <v>186</v>
      </c>
      <c r="F555" t="s">
        <v>16</v>
      </c>
      <c r="G555">
        <v>7288</v>
      </c>
      <c r="H555" t="s">
        <v>17</v>
      </c>
      <c r="K555" t="s">
        <v>3366</v>
      </c>
      <c r="L555" t="s">
        <v>138</v>
      </c>
      <c r="M555" t="s">
        <v>3359</v>
      </c>
      <c r="AA555" s="3" t="s">
        <v>357</v>
      </c>
      <c r="AF555" t="s">
        <v>3060</v>
      </c>
      <c r="AH555" s="2">
        <v>40070.681620370371</v>
      </c>
    </row>
    <row r="556" spans="1:35" ht="15" customHeight="1" x14ac:dyDescent="0.35">
      <c r="B556" s="5">
        <f t="shared" si="32"/>
        <v>554</v>
      </c>
      <c r="C556">
        <f t="shared" si="33"/>
        <v>9</v>
      </c>
      <c r="D556" s="16">
        <v>1940</v>
      </c>
      <c r="E556" t="s">
        <v>221</v>
      </c>
      <c r="F556" t="s">
        <v>16</v>
      </c>
      <c r="G556">
        <v>7315</v>
      </c>
      <c r="L556" t="s">
        <v>37</v>
      </c>
      <c r="AF556" t="s">
        <v>3060</v>
      </c>
    </row>
    <row r="557" spans="1:35" ht="15" customHeight="1" x14ac:dyDescent="0.35">
      <c r="B557" s="5">
        <f t="shared" si="32"/>
        <v>555</v>
      </c>
      <c r="C557">
        <f t="shared" si="33"/>
        <v>13</v>
      </c>
      <c r="D557" s="16">
        <v>1940</v>
      </c>
      <c r="E557" t="s">
        <v>221</v>
      </c>
      <c r="F557" t="s">
        <v>16</v>
      </c>
      <c r="G557">
        <v>7324</v>
      </c>
      <c r="J557" t="s">
        <v>3354</v>
      </c>
      <c r="K557" t="s">
        <v>3366</v>
      </c>
      <c r="M557" t="s">
        <v>3459</v>
      </c>
      <c r="N557" t="s">
        <v>3359</v>
      </c>
      <c r="T557" t="s">
        <v>3424</v>
      </c>
      <c r="U557" t="s">
        <v>3662</v>
      </c>
      <c r="W557" t="s">
        <v>3830</v>
      </c>
      <c r="X557" t="s">
        <v>3508</v>
      </c>
      <c r="Y557" t="s">
        <v>3359</v>
      </c>
      <c r="AA557" s="3" t="s">
        <v>3464</v>
      </c>
      <c r="AF557" t="s">
        <v>3451</v>
      </c>
      <c r="AH557" s="2">
        <v>45342</v>
      </c>
    </row>
    <row r="558" spans="1:35" ht="15" customHeight="1" x14ac:dyDescent="0.35">
      <c r="B558" s="5">
        <f t="shared" si="32"/>
        <v>556</v>
      </c>
      <c r="C558">
        <f t="shared" si="33"/>
        <v>18</v>
      </c>
      <c r="D558" s="16">
        <v>1940</v>
      </c>
      <c r="E558" t="s">
        <v>221</v>
      </c>
      <c r="F558" t="s">
        <v>16</v>
      </c>
      <c r="G558">
        <v>7337</v>
      </c>
      <c r="H558" t="s">
        <v>17</v>
      </c>
      <c r="J558" t="s">
        <v>3354</v>
      </c>
      <c r="K558" t="s">
        <v>3366</v>
      </c>
      <c r="L558" t="s">
        <v>56</v>
      </c>
      <c r="M558" t="s">
        <v>3359</v>
      </c>
      <c r="U558" t="s">
        <v>380</v>
      </c>
      <c r="Y558" t="s">
        <v>3359</v>
      </c>
      <c r="AA558" s="3" t="s">
        <v>3464</v>
      </c>
      <c r="AE558" t="s">
        <v>380</v>
      </c>
      <c r="AF558" t="s">
        <v>3060</v>
      </c>
      <c r="AH558" s="2">
        <v>40416.363275462965</v>
      </c>
    </row>
    <row r="559" spans="1:35" ht="15" customHeight="1" x14ac:dyDescent="0.35">
      <c r="B559" s="5">
        <f t="shared" si="32"/>
        <v>557</v>
      </c>
      <c r="C559">
        <f t="shared" si="33"/>
        <v>2</v>
      </c>
      <c r="D559" s="16">
        <v>1940</v>
      </c>
      <c r="E559" t="s">
        <v>221</v>
      </c>
      <c r="F559" t="s">
        <v>16</v>
      </c>
      <c r="G559">
        <v>7355</v>
      </c>
      <c r="H559" t="s">
        <v>17</v>
      </c>
      <c r="J559" t="s">
        <v>3354</v>
      </c>
      <c r="K559" t="s">
        <v>3366</v>
      </c>
      <c r="L559" t="s">
        <v>46</v>
      </c>
      <c r="M559" t="s">
        <v>3359</v>
      </c>
      <c r="AA559" s="3" t="s">
        <v>3464</v>
      </c>
      <c r="AE559" t="s">
        <v>380</v>
      </c>
      <c r="AF559" t="s">
        <v>3060</v>
      </c>
      <c r="AH559" s="2">
        <v>39664.396331018521</v>
      </c>
    </row>
    <row r="560" spans="1:35" ht="15" customHeight="1" x14ac:dyDescent="0.35">
      <c r="B560" s="5">
        <f t="shared" si="32"/>
        <v>558</v>
      </c>
      <c r="C560">
        <f t="shared" si="33"/>
        <v>9</v>
      </c>
      <c r="D560" s="16">
        <v>1940</v>
      </c>
      <c r="E560" t="s">
        <v>327</v>
      </c>
      <c r="F560" t="s">
        <v>16</v>
      </c>
      <c r="G560">
        <v>7357</v>
      </c>
      <c r="J560" t="s">
        <v>3354</v>
      </c>
      <c r="K560" t="s">
        <v>3366</v>
      </c>
      <c r="M560" t="s">
        <v>3459</v>
      </c>
      <c r="N560" t="s">
        <v>3359</v>
      </c>
      <c r="O560" t="s">
        <v>3359</v>
      </c>
      <c r="T560" t="s">
        <v>3424</v>
      </c>
      <c r="U560" t="s">
        <v>380</v>
      </c>
      <c r="W560" t="s">
        <v>3830</v>
      </c>
      <c r="X560" t="s">
        <v>3508</v>
      </c>
      <c r="Y560" t="s">
        <v>3510</v>
      </c>
      <c r="AA560" s="3" t="s">
        <v>3262</v>
      </c>
      <c r="AD560" s="3" t="s">
        <v>4029</v>
      </c>
      <c r="AF560" t="s">
        <v>3451</v>
      </c>
      <c r="AH560" s="2">
        <v>45412</v>
      </c>
    </row>
    <row r="561" spans="1:35" ht="15" customHeight="1" x14ac:dyDescent="0.35">
      <c r="B561" s="5">
        <f t="shared" si="32"/>
        <v>559</v>
      </c>
      <c r="C561">
        <f t="shared" si="33"/>
        <v>11</v>
      </c>
      <c r="D561" s="16">
        <f>+D560</f>
        <v>1940</v>
      </c>
      <c r="E561" s="101" t="s">
        <v>327</v>
      </c>
      <c r="F561" s="101" t="s">
        <v>16</v>
      </c>
      <c r="G561" s="165">
        <v>7366</v>
      </c>
      <c r="H561" s="101"/>
      <c r="I561" s="101"/>
      <c r="J561" s="101" t="s">
        <v>3354</v>
      </c>
      <c r="K561" s="101" t="s">
        <v>3366</v>
      </c>
      <c r="L561" s="101"/>
      <c r="M561" s="101" t="s">
        <v>3459</v>
      </c>
      <c r="N561" s="101"/>
      <c r="O561" s="101"/>
      <c r="P561" s="101"/>
      <c r="Q561" s="101"/>
      <c r="R561" s="101"/>
      <c r="S561" s="128"/>
      <c r="T561" s="101" t="s">
        <v>3424</v>
      </c>
      <c r="U561" s="101" t="s">
        <v>3687</v>
      </c>
      <c r="V561" s="130"/>
      <c r="W561" s="101" t="s">
        <v>3830</v>
      </c>
      <c r="X561" s="101" t="s">
        <v>3508</v>
      </c>
      <c r="Y561" s="101" t="s">
        <v>3359</v>
      </c>
      <c r="Z561" s="101"/>
      <c r="AA561" s="101" t="s">
        <v>3262</v>
      </c>
      <c r="AB561" s="101"/>
      <c r="AC561" s="101"/>
      <c r="AD561" s="101"/>
      <c r="AE561" s="101"/>
      <c r="AF561" t="s">
        <v>3451</v>
      </c>
      <c r="AG561" s="101"/>
      <c r="AH561" s="103">
        <v>45839</v>
      </c>
      <c r="AI561" s="166" t="s">
        <v>5102</v>
      </c>
    </row>
    <row r="562" spans="1:35" ht="15" customHeight="1" x14ac:dyDescent="0.35">
      <c r="B562" s="5">
        <f t="shared" si="32"/>
        <v>560</v>
      </c>
      <c r="C562">
        <f t="shared" si="33"/>
        <v>9</v>
      </c>
      <c r="D562" s="16">
        <v>1940</v>
      </c>
      <c r="E562" t="s">
        <v>327</v>
      </c>
      <c r="F562" t="s">
        <v>16</v>
      </c>
      <c r="G562">
        <v>7377</v>
      </c>
      <c r="H562" t="s">
        <v>17</v>
      </c>
      <c r="J562" t="s">
        <v>3354</v>
      </c>
      <c r="K562" t="s">
        <v>3366</v>
      </c>
      <c r="L562" t="s">
        <v>358</v>
      </c>
      <c r="M562" t="s">
        <v>3359</v>
      </c>
      <c r="U562" t="s">
        <v>380</v>
      </c>
      <c r="AF562" t="s">
        <v>3060</v>
      </c>
      <c r="AH562" s="2">
        <v>40976.945011574076</v>
      </c>
    </row>
    <row r="563" spans="1:35" ht="15" customHeight="1" x14ac:dyDescent="0.35">
      <c r="B563" s="5">
        <f t="shared" si="32"/>
        <v>561</v>
      </c>
      <c r="C563">
        <f t="shared" si="33"/>
        <v>2</v>
      </c>
      <c r="D563" s="16">
        <v>1940</v>
      </c>
      <c r="E563" t="s">
        <v>327</v>
      </c>
      <c r="F563" t="s">
        <v>16</v>
      </c>
      <c r="G563">
        <v>7386</v>
      </c>
      <c r="H563" t="s">
        <v>17</v>
      </c>
      <c r="J563" t="s">
        <v>3354</v>
      </c>
      <c r="K563" t="s">
        <v>3366</v>
      </c>
      <c r="M563" t="s">
        <v>3459</v>
      </c>
      <c r="N563" t="s">
        <v>3359</v>
      </c>
      <c r="O563" t="s">
        <v>3359</v>
      </c>
      <c r="P563" t="s">
        <v>3359</v>
      </c>
      <c r="T563" t="s">
        <v>3424</v>
      </c>
      <c r="U563" t="s">
        <v>380</v>
      </c>
      <c r="W563" t="s">
        <v>3830</v>
      </c>
      <c r="X563" t="s">
        <v>3508</v>
      </c>
      <c r="AA563" s="3" t="s">
        <v>3262</v>
      </c>
      <c r="AD563" s="3" t="s">
        <v>5297</v>
      </c>
      <c r="AF563" t="s">
        <v>3451</v>
      </c>
      <c r="AH563" s="2">
        <v>45860</v>
      </c>
    </row>
    <row r="564" spans="1:35" ht="15" customHeight="1" x14ac:dyDescent="0.35">
      <c r="B564" s="5">
        <f t="shared" si="32"/>
        <v>562</v>
      </c>
      <c r="C564">
        <f t="shared" si="33"/>
        <v>2</v>
      </c>
      <c r="D564" s="16">
        <v>1940</v>
      </c>
      <c r="E564" t="s">
        <v>327</v>
      </c>
      <c r="F564" t="s">
        <v>16</v>
      </c>
      <c r="G564">
        <v>7388</v>
      </c>
      <c r="H564" t="s">
        <v>17</v>
      </c>
      <c r="J564" t="s">
        <v>3354</v>
      </c>
      <c r="K564" t="s">
        <v>3366</v>
      </c>
      <c r="L564" t="s">
        <v>89</v>
      </c>
      <c r="M564" t="s">
        <v>3359</v>
      </c>
      <c r="Y564" t="s">
        <v>3359</v>
      </c>
      <c r="AB564" s="9" t="s">
        <v>3478</v>
      </c>
      <c r="AC564" s="40"/>
      <c r="AD564" s="40"/>
      <c r="AF564" t="s">
        <v>3060</v>
      </c>
      <c r="AH564" s="2">
        <v>40995.956157407411</v>
      </c>
    </row>
    <row r="565" spans="1:35" ht="15" customHeight="1" x14ac:dyDescent="0.35">
      <c r="B565" s="5">
        <f t="shared" si="32"/>
        <v>563</v>
      </c>
      <c r="C565">
        <f t="shared" si="33"/>
        <v>17</v>
      </c>
      <c r="D565" s="16">
        <v>1940</v>
      </c>
      <c r="E565" t="s">
        <v>327</v>
      </c>
      <c r="F565" t="s">
        <v>16</v>
      </c>
      <c r="G565">
        <v>7390</v>
      </c>
      <c r="H565" t="s">
        <v>17</v>
      </c>
      <c r="J565" t="s">
        <v>380</v>
      </c>
      <c r="K565" t="s">
        <v>3366</v>
      </c>
      <c r="M565" t="s">
        <v>3459</v>
      </c>
      <c r="N565" t="s">
        <v>3359</v>
      </c>
      <c r="O565" t="s">
        <v>3359</v>
      </c>
      <c r="P565" t="s">
        <v>3359</v>
      </c>
      <c r="U565" t="s">
        <v>3662</v>
      </c>
      <c r="X565" t="s">
        <v>3508</v>
      </c>
      <c r="Y565" t="s">
        <v>3359</v>
      </c>
      <c r="AD565" s="3" t="s">
        <v>2283</v>
      </c>
      <c r="AE565" t="s">
        <v>24</v>
      </c>
      <c r="AF565" t="s">
        <v>3451</v>
      </c>
      <c r="AH565" s="2">
        <v>46126</v>
      </c>
    </row>
    <row r="566" spans="1:35" ht="15" customHeight="1" x14ac:dyDescent="0.35">
      <c r="B566" s="5">
        <f t="shared" si="32"/>
        <v>564</v>
      </c>
      <c r="C566">
        <f t="shared" si="33"/>
        <v>20</v>
      </c>
      <c r="D566" s="16">
        <v>1940</v>
      </c>
      <c r="E566" t="s">
        <v>327</v>
      </c>
      <c r="F566" t="s">
        <v>16</v>
      </c>
      <c r="G566">
        <v>7407</v>
      </c>
      <c r="H566" t="s">
        <v>17</v>
      </c>
      <c r="J566" t="s">
        <v>3354</v>
      </c>
      <c r="K566" t="s">
        <v>3366</v>
      </c>
      <c r="L566" t="s">
        <v>80</v>
      </c>
      <c r="M566" t="s">
        <v>3359</v>
      </c>
      <c r="N566" t="s">
        <v>3359</v>
      </c>
      <c r="P566" t="s">
        <v>3359</v>
      </c>
      <c r="S566" s="148">
        <v>468</v>
      </c>
      <c r="AE566" t="s">
        <v>24</v>
      </c>
      <c r="AF566" t="s">
        <v>3060</v>
      </c>
      <c r="AH566" s="2">
        <v>39969.630335648151</v>
      </c>
    </row>
    <row r="567" spans="1:35" ht="15" customHeight="1" x14ac:dyDescent="0.35">
      <c r="B567" s="5">
        <f t="shared" si="32"/>
        <v>565</v>
      </c>
      <c r="C567">
        <f t="shared" si="33"/>
        <v>15</v>
      </c>
      <c r="D567" s="16">
        <v>1940</v>
      </c>
      <c r="E567" s="116" t="s">
        <v>327</v>
      </c>
      <c r="F567" s="116" t="s">
        <v>16</v>
      </c>
      <c r="G567" s="117">
        <v>7427</v>
      </c>
      <c r="H567" s="172" t="s">
        <v>5836</v>
      </c>
      <c r="I567" s="172"/>
      <c r="J567" s="172" t="s">
        <v>3354</v>
      </c>
      <c r="K567" s="172" t="s">
        <v>3366</v>
      </c>
      <c r="L567" s="172"/>
      <c r="M567" s="172" t="s">
        <v>3459</v>
      </c>
      <c r="N567" s="172"/>
      <c r="O567" s="172"/>
      <c r="P567" s="172"/>
      <c r="Q567" s="172"/>
      <c r="R567" s="172"/>
      <c r="S567" s="173"/>
      <c r="T567" s="172" t="s">
        <v>3424</v>
      </c>
      <c r="U567" s="172" t="s">
        <v>3687</v>
      </c>
      <c r="V567" s="174" t="s">
        <v>3359</v>
      </c>
      <c r="W567" s="172" t="s">
        <v>3830</v>
      </c>
      <c r="X567" s="172" t="s">
        <v>3508</v>
      </c>
      <c r="Y567" s="172" t="s">
        <v>3359</v>
      </c>
      <c r="Z567" s="172"/>
      <c r="AA567" s="172"/>
      <c r="AB567" s="172"/>
      <c r="AC567" s="172"/>
      <c r="AD567" s="172"/>
      <c r="AE567" s="172"/>
      <c r="AF567" t="s">
        <v>3451</v>
      </c>
      <c r="AH567" s="2">
        <v>45966</v>
      </c>
      <c r="AI567" s="36" t="s">
        <v>5839</v>
      </c>
    </row>
    <row r="568" spans="1:35" ht="15" customHeight="1" x14ac:dyDescent="0.35">
      <c r="A568" s="17">
        <f>SUM(C474:C566)/79</f>
        <v>17.329113924050635</v>
      </c>
      <c r="B568" s="5">
        <f t="shared" si="32"/>
        <v>566</v>
      </c>
      <c r="C568">
        <f t="shared" si="33"/>
        <v>17</v>
      </c>
      <c r="D568" s="16">
        <v>1940</v>
      </c>
      <c r="E568" t="s">
        <v>327</v>
      </c>
      <c r="F568" t="s">
        <v>16</v>
      </c>
      <c r="G568">
        <v>7442</v>
      </c>
      <c r="H568" t="s">
        <v>17</v>
      </c>
      <c r="J568" t="s">
        <v>3354</v>
      </c>
      <c r="K568" t="s">
        <v>3366</v>
      </c>
      <c r="L568" t="s">
        <v>80</v>
      </c>
      <c r="M568" t="s">
        <v>3359</v>
      </c>
      <c r="N568" t="s">
        <v>3359</v>
      </c>
      <c r="P568" t="s">
        <v>3359</v>
      </c>
      <c r="S568" s="186"/>
      <c r="AE568" t="s">
        <v>24</v>
      </c>
      <c r="AF568" t="s">
        <v>3060</v>
      </c>
      <c r="AH568" s="2">
        <v>39919.450416666667</v>
      </c>
    </row>
    <row r="569" spans="1:35" ht="15" customHeight="1" x14ac:dyDescent="0.35">
      <c r="B569" s="5">
        <f t="shared" si="32"/>
        <v>567</v>
      </c>
      <c r="C569">
        <f t="shared" si="33"/>
        <v>4</v>
      </c>
      <c r="D569" s="16">
        <v>1940</v>
      </c>
      <c r="E569" s="116" t="s">
        <v>327</v>
      </c>
      <c r="F569" s="116" t="s">
        <v>16</v>
      </c>
      <c r="G569" s="117">
        <v>7459</v>
      </c>
      <c r="H569" s="172" t="s">
        <v>5836</v>
      </c>
      <c r="I569" s="172"/>
      <c r="J569" s="172" t="s">
        <v>3354</v>
      </c>
      <c r="K569" s="172" t="s">
        <v>3366</v>
      </c>
      <c r="L569" s="172"/>
      <c r="M569" s="172" t="s">
        <v>3459</v>
      </c>
      <c r="N569" s="172"/>
      <c r="O569" s="172"/>
      <c r="P569" s="172"/>
      <c r="Q569" s="172"/>
      <c r="R569" s="172"/>
      <c r="S569" s="173"/>
      <c r="T569" s="172" t="s">
        <v>3424</v>
      </c>
      <c r="U569" s="172" t="s">
        <v>3687</v>
      </c>
      <c r="V569" s="174"/>
      <c r="W569" s="172" t="s">
        <v>3830</v>
      </c>
      <c r="X569" s="172" t="s">
        <v>3508</v>
      </c>
      <c r="Y569" s="172" t="s">
        <v>3359</v>
      </c>
      <c r="Z569" s="172"/>
      <c r="AA569" s="172" t="s">
        <v>5381</v>
      </c>
      <c r="AB569" s="172"/>
      <c r="AC569" s="172"/>
      <c r="AD569" s="172"/>
      <c r="AE569" s="172"/>
      <c r="AF569" t="s">
        <v>3451</v>
      </c>
      <c r="AG569" s="172"/>
      <c r="AH569" s="175">
        <v>45999</v>
      </c>
      <c r="AI569" s="36" t="s">
        <v>6312</v>
      </c>
    </row>
    <row r="570" spans="1:35" ht="15" customHeight="1" x14ac:dyDescent="0.35">
      <c r="B570" s="5">
        <f t="shared" si="32"/>
        <v>568</v>
      </c>
      <c r="C570">
        <f t="shared" si="33"/>
        <v>31</v>
      </c>
      <c r="D570" s="16">
        <v>1940</v>
      </c>
      <c r="E570" t="s">
        <v>221</v>
      </c>
      <c r="F570" t="s">
        <v>25</v>
      </c>
      <c r="G570">
        <v>7463</v>
      </c>
      <c r="H570" t="s">
        <v>17</v>
      </c>
      <c r="J570" t="s">
        <v>3354</v>
      </c>
      <c r="M570" t="s">
        <v>3359</v>
      </c>
      <c r="AE570" t="s">
        <v>380</v>
      </c>
      <c r="AF570" t="s">
        <v>3060</v>
      </c>
      <c r="AH570" s="2">
        <v>41063.779305555552</v>
      </c>
    </row>
    <row r="571" spans="1:35" ht="15" customHeight="1" x14ac:dyDescent="0.35">
      <c r="B571" s="5">
        <f t="shared" si="32"/>
        <v>569</v>
      </c>
      <c r="C571">
        <f t="shared" si="33"/>
        <v>19</v>
      </c>
      <c r="D571" s="16">
        <v>1940</v>
      </c>
      <c r="E571" t="s">
        <v>221</v>
      </c>
      <c r="F571" t="s">
        <v>25</v>
      </c>
      <c r="G571">
        <v>7494</v>
      </c>
      <c r="H571" t="s">
        <v>17</v>
      </c>
      <c r="K571" t="s">
        <v>3366</v>
      </c>
      <c r="L571" t="s">
        <v>28</v>
      </c>
      <c r="M571" t="s">
        <v>3359</v>
      </c>
      <c r="N571" t="s">
        <v>3359</v>
      </c>
      <c r="AE571" t="s">
        <v>380</v>
      </c>
      <c r="AF571" t="s">
        <v>3060</v>
      </c>
      <c r="AH571" s="2">
        <v>40778.031655092593</v>
      </c>
    </row>
    <row r="572" spans="1:35" ht="15" customHeight="1" x14ac:dyDescent="0.35">
      <c r="B572" s="5">
        <f t="shared" si="32"/>
        <v>570</v>
      </c>
      <c r="C572">
        <f t="shared" si="33"/>
        <v>1</v>
      </c>
      <c r="D572" s="16">
        <v>1940</v>
      </c>
      <c r="E572" t="s">
        <v>314</v>
      </c>
      <c r="F572" t="s">
        <v>25</v>
      </c>
      <c r="G572">
        <v>7513</v>
      </c>
      <c r="H572" t="s">
        <v>17</v>
      </c>
      <c r="J572" t="s">
        <v>3354</v>
      </c>
      <c r="K572" t="s">
        <v>3366</v>
      </c>
      <c r="M572" t="s">
        <v>3459</v>
      </c>
      <c r="N572" t="s">
        <v>3359</v>
      </c>
      <c r="O572" t="s">
        <v>3359</v>
      </c>
      <c r="T572" t="s">
        <v>3424</v>
      </c>
      <c r="V572" s="43" t="s">
        <v>3359</v>
      </c>
      <c r="W572" t="s">
        <v>3572</v>
      </c>
      <c r="X572" t="s">
        <v>3508</v>
      </c>
      <c r="AA572" s="3" t="s">
        <v>3464</v>
      </c>
      <c r="AB572" t="s">
        <v>4613</v>
      </c>
      <c r="AC572" s="3" t="s">
        <v>3213</v>
      </c>
      <c r="AD572" s="3" t="s">
        <v>3479</v>
      </c>
      <c r="AE572" t="s">
        <v>380</v>
      </c>
      <c r="AF572" t="s">
        <v>3133</v>
      </c>
      <c r="AH572" s="2">
        <v>45092</v>
      </c>
      <c r="AI572" s="36" t="s">
        <v>4640</v>
      </c>
    </row>
    <row r="573" spans="1:35" ht="15" customHeight="1" x14ac:dyDescent="0.35">
      <c r="B573" s="5">
        <f t="shared" si="32"/>
        <v>571</v>
      </c>
      <c r="C573">
        <f t="shared" si="33"/>
        <v>1</v>
      </c>
      <c r="D573" s="16">
        <v>1940</v>
      </c>
      <c r="E573" t="s">
        <v>314</v>
      </c>
      <c r="F573" t="s">
        <v>25</v>
      </c>
      <c r="G573">
        <v>7514</v>
      </c>
      <c r="L573" t="s">
        <v>37</v>
      </c>
      <c r="AF573" t="s">
        <v>3060</v>
      </c>
    </row>
    <row r="574" spans="1:35" ht="15" customHeight="1" x14ac:dyDescent="0.35">
      <c r="B574" s="5">
        <f t="shared" si="32"/>
        <v>572</v>
      </c>
      <c r="C574">
        <f t="shared" si="33"/>
        <v>10</v>
      </c>
      <c r="D574" s="16">
        <v>1940</v>
      </c>
      <c r="E574" t="s">
        <v>314</v>
      </c>
      <c r="F574" t="s">
        <v>25</v>
      </c>
      <c r="G574">
        <v>7515</v>
      </c>
      <c r="H574" t="s">
        <v>17</v>
      </c>
      <c r="J574" t="s">
        <v>3354</v>
      </c>
      <c r="K574" t="s">
        <v>3366</v>
      </c>
      <c r="M574" t="s">
        <v>3359</v>
      </c>
      <c r="V574" s="43" t="s">
        <v>3359</v>
      </c>
      <c r="AA574" s="3" t="s">
        <v>3464</v>
      </c>
      <c r="AB574" t="s">
        <v>4613</v>
      </c>
      <c r="AC574" s="3" t="s">
        <v>3213</v>
      </c>
      <c r="AD574" s="3" t="s">
        <v>3479</v>
      </c>
      <c r="AE574" t="s">
        <v>380</v>
      </c>
      <c r="AF574" t="s">
        <v>3133</v>
      </c>
      <c r="AH574" s="2">
        <v>45092</v>
      </c>
    </row>
    <row r="575" spans="1:35" ht="15" customHeight="1" x14ac:dyDescent="0.35">
      <c r="B575" s="5">
        <f t="shared" si="32"/>
        <v>573</v>
      </c>
      <c r="C575">
        <f t="shared" si="33"/>
        <v>12</v>
      </c>
      <c r="D575" s="16">
        <v>1940</v>
      </c>
      <c r="E575" t="s">
        <v>314</v>
      </c>
      <c r="F575" t="s">
        <v>25</v>
      </c>
      <c r="G575">
        <v>7525</v>
      </c>
      <c r="H575" t="s">
        <v>17</v>
      </c>
      <c r="J575" t="s">
        <v>3354</v>
      </c>
      <c r="K575" t="s">
        <v>3366</v>
      </c>
      <c r="M575" t="s">
        <v>3359</v>
      </c>
      <c r="V575" s="43" t="s">
        <v>3359</v>
      </c>
      <c r="AA575" s="3" t="s">
        <v>3464</v>
      </c>
      <c r="AB575" t="s">
        <v>4613</v>
      </c>
      <c r="AC575" s="3" t="s">
        <v>3213</v>
      </c>
      <c r="AD575" s="3" t="s">
        <v>3214</v>
      </c>
      <c r="AE575" t="s">
        <v>380</v>
      </c>
      <c r="AF575" t="s">
        <v>3133</v>
      </c>
      <c r="AH575" s="2">
        <v>45092</v>
      </c>
    </row>
    <row r="576" spans="1:35" ht="15" customHeight="1" x14ac:dyDescent="0.35">
      <c r="B576" s="5">
        <f t="shared" si="32"/>
        <v>574</v>
      </c>
      <c r="C576">
        <f t="shared" si="33"/>
        <v>6</v>
      </c>
      <c r="D576" s="16">
        <v>1940</v>
      </c>
      <c r="E576" t="s">
        <v>221</v>
      </c>
      <c r="F576" t="s">
        <v>25</v>
      </c>
      <c r="G576">
        <v>7537</v>
      </c>
      <c r="H576" t="s">
        <v>17</v>
      </c>
      <c r="J576" t="s">
        <v>3354</v>
      </c>
      <c r="K576" t="s">
        <v>3366</v>
      </c>
      <c r="L576" t="s">
        <v>360</v>
      </c>
      <c r="M576" t="s">
        <v>3459</v>
      </c>
      <c r="N576" t="s">
        <v>3359</v>
      </c>
      <c r="P576" t="s">
        <v>3359</v>
      </c>
      <c r="Q576" t="s">
        <v>3359</v>
      </c>
      <c r="S576" s="148">
        <v>0.46200000000000002</v>
      </c>
      <c r="T576" t="s">
        <v>3424</v>
      </c>
      <c r="U576" t="s">
        <v>3662</v>
      </c>
      <c r="V576" s="43" t="s">
        <v>3359</v>
      </c>
      <c r="W576" t="s">
        <v>3572</v>
      </c>
      <c r="X576" t="s">
        <v>3508</v>
      </c>
      <c r="Y576" t="s">
        <v>3359</v>
      </c>
      <c r="Z576" t="s">
        <v>3359</v>
      </c>
      <c r="AA576" s="3" t="s">
        <v>3464</v>
      </c>
      <c r="AF576" t="s">
        <v>3451</v>
      </c>
      <c r="AH576" s="2">
        <v>45422</v>
      </c>
    </row>
    <row r="577" spans="1:35" ht="15" customHeight="1" x14ac:dyDescent="0.35">
      <c r="B577" s="5">
        <f t="shared" si="32"/>
        <v>575</v>
      </c>
      <c r="C577">
        <f t="shared" si="33"/>
        <v>2</v>
      </c>
      <c r="D577" s="16">
        <v>1940</v>
      </c>
      <c r="E577" t="s">
        <v>221</v>
      </c>
      <c r="F577" t="s">
        <v>25</v>
      </c>
      <c r="G577">
        <v>7543</v>
      </c>
      <c r="L577" t="s">
        <v>37</v>
      </c>
      <c r="AF577" t="s">
        <v>3060</v>
      </c>
    </row>
    <row r="578" spans="1:35" ht="15" customHeight="1" x14ac:dyDescent="0.35">
      <c r="A578" s="3"/>
      <c r="B578" s="5">
        <f t="shared" si="32"/>
        <v>576</v>
      </c>
      <c r="C578">
        <f t="shared" si="33"/>
        <v>4</v>
      </c>
      <c r="D578" s="16">
        <v>1940</v>
      </c>
      <c r="E578" t="s">
        <v>221</v>
      </c>
      <c r="F578" t="s">
        <v>25</v>
      </c>
      <c r="G578">
        <v>7545</v>
      </c>
      <c r="H578" t="s">
        <v>17</v>
      </c>
      <c r="J578" t="s">
        <v>3354</v>
      </c>
      <c r="K578" t="s">
        <v>3366</v>
      </c>
      <c r="L578" t="s">
        <v>80</v>
      </c>
      <c r="M578" t="s">
        <v>3359</v>
      </c>
      <c r="N578" t="s">
        <v>3359</v>
      </c>
      <c r="P578" t="s">
        <v>3359</v>
      </c>
      <c r="S578" s="186"/>
      <c r="AF578" t="s">
        <v>3060</v>
      </c>
      <c r="AH578" s="2">
        <v>39918.668738425928</v>
      </c>
    </row>
    <row r="579" spans="1:35" ht="15" customHeight="1" x14ac:dyDescent="0.35">
      <c r="B579" s="5">
        <f t="shared" si="32"/>
        <v>577</v>
      </c>
      <c r="C579">
        <f t="shared" si="33"/>
        <v>20</v>
      </c>
      <c r="D579" s="16">
        <v>1940</v>
      </c>
      <c r="E579" t="s">
        <v>221</v>
      </c>
      <c r="F579" t="s">
        <v>25</v>
      </c>
      <c r="G579">
        <v>7549</v>
      </c>
      <c r="H579" t="s">
        <v>17</v>
      </c>
      <c r="J579" t="s">
        <v>3354</v>
      </c>
      <c r="K579" t="s">
        <v>3366</v>
      </c>
      <c r="M579" t="s">
        <v>3359</v>
      </c>
      <c r="AE579" t="s">
        <v>380</v>
      </c>
      <c r="AF579" t="s">
        <v>3060</v>
      </c>
      <c r="AH579" s="2">
        <v>40568.269618055558</v>
      </c>
    </row>
    <row r="580" spans="1:35" ht="15" customHeight="1" x14ac:dyDescent="0.35">
      <c r="B580" s="5">
        <f t="shared" si="32"/>
        <v>578</v>
      </c>
      <c r="C580">
        <f t="shared" si="33"/>
        <v>6</v>
      </c>
      <c r="D580" s="16">
        <v>1940</v>
      </c>
      <c r="E580" t="s">
        <v>221</v>
      </c>
      <c r="F580" t="s">
        <v>25</v>
      </c>
      <c r="G580">
        <v>7569</v>
      </c>
      <c r="H580" t="s">
        <v>17</v>
      </c>
      <c r="M580" t="s">
        <v>3359</v>
      </c>
      <c r="U580" t="s">
        <v>380</v>
      </c>
      <c r="V580" s="43" t="s">
        <v>3359</v>
      </c>
      <c r="AF580" t="s">
        <v>3060</v>
      </c>
      <c r="AH580" s="2">
        <v>40324.635023148148</v>
      </c>
    </row>
    <row r="581" spans="1:35" ht="15" customHeight="1" x14ac:dyDescent="0.35">
      <c r="B581" s="5">
        <f t="shared" si="32"/>
        <v>579</v>
      </c>
      <c r="C581">
        <f t="shared" si="33"/>
        <v>9</v>
      </c>
      <c r="D581" s="16">
        <v>1940</v>
      </c>
      <c r="E581" t="s">
        <v>186</v>
      </c>
      <c r="F581" t="s">
        <v>25</v>
      </c>
      <c r="G581">
        <v>7575</v>
      </c>
      <c r="H581" t="s">
        <v>17</v>
      </c>
      <c r="J581" t="s">
        <v>3354</v>
      </c>
      <c r="K581" t="s">
        <v>3366</v>
      </c>
      <c r="M581" t="s">
        <v>3359</v>
      </c>
      <c r="N581" t="s">
        <v>3359</v>
      </c>
      <c r="P581" t="s">
        <v>3359</v>
      </c>
      <c r="U581" t="s">
        <v>380</v>
      </c>
      <c r="Y581" t="s">
        <v>3359</v>
      </c>
      <c r="AA581" s="3" t="s">
        <v>201</v>
      </c>
      <c r="AF581" t="s">
        <v>3133</v>
      </c>
      <c r="AH581" s="2">
        <v>45092</v>
      </c>
    </row>
    <row r="582" spans="1:35" ht="15" customHeight="1" x14ac:dyDescent="0.35">
      <c r="B582" s="5">
        <f t="shared" ref="B582:B645" si="34">+B581+1</f>
        <v>580</v>
      </c>
      <c r="C582">
        <f t="shared" si="33"/>
        <v>4</v>
      </c>
      <c r="D582" s="16">
        <v>1940</v>
      </c>
      <c r="E582" t="s">
        <v>59</v>
      </c>
      <c r="F582" t="s">
        <v>25</v>
      </c>
      <c r="G582">
        <v>7584</v>
      </c>
      <c r="H582" t="s">
        <v>17</v>
      </c>
      <c r="J582" t="s">
        <v>3354</v>
      </c>
      <c r="K582" t="s">
        <v>3366</v>
      </c>
      <c r="L582" t="s">
        <v>35</v>
      </c>
      <c r="M582" t="s">
        <v>3359</v>
      </c>
      <c r="AA582" s="3" t="s">
        <v>201</v>
      </c>
      <c r="AF582" t="s">
        <v>3060</v>
      </c>
      <c r="AH582" s="2">
        <v>39905.559027777781</v>
      </c>
    </row>
    <row r="583" spans="1:35" ht="15" customHeight="1" x14ac:dyDescent="0.35">
      <c r="B583" s="5">
        <f t="shared" si="34"/>
        <v>581</v>
      </c>
      <c r="C583">
        <f t="shared" si="33"/>
        <v>18</v>
      </c>
      <c r="D583" s="16">
        <v>1940</v>
      </c>
      <c r="E583" t="s">
        <v>327</v>
      </c>
      <c r="F583" t="s">
        <v>25</v>
      </c>
      <c r="G583">
        <v>7588</v>
      </c>
      <c r="J583" t="s">
        <v>3354</v>
      </c>
      <c r="K583" t="s">
        <v>3366</v>
      </c>
      <c r="M583" t="s">
        <v>3459</v>
      </c>
      <c r="N583" t="s">
        <v>3359</v>
      </c>
      <c r="P583" t="s">
        <v>3359</v>
      </c>
      <c r="T583" t="s">
        <v>3424</v>
      </c>
      <c r="V583" s="43" t="s">
        <v>3359</v>
      </c>
      <c r="W583" t="s">
        <v>3572</v>
      </c>
      <c r="X583" t="s">
        <v>3508</v>
      </c>
      <c r="Y583" t="s">
        <v>3359</v>
      </c>
      <c r="AF583" t="s">
        <v>3451</v>
      </c>
      <c r="AH583" s="2">
        <v>46032</v>
      </c>
    </row>
    <row r="584" spans="1:35" ht="15" customHeight="1" x14ac:dyDescent="0.35">
      <c r="B584" s="5">
        <f t="shared" si="34"/>
        <v>582</v>
      </c>
      <c r="C584">
        <f t="shared" si="33"/>
        <v>34</v>
      </c>
      <c r="D584" s="16">
        <v>1940</v>
      </c>
      <c r="E584" t="s">
        <v>327</v>
      </c>
      <c r="F584" t="s">
        <v>25</v>
      </c>
      <c r="G584">
        <v>7606</v>
      </c>
      <c r="H584" t="s">
        <v>17</v>
      </c>
      <c r="J584" t="s">
        <v>3354</v>
      </c>
      <c r="K584" t="s">
        <v>3366</v>
      </c>
      <c r="L584" t="s">
        <v>65</v>
      </c>
      <c r="M584" t="s">
        <v>3359</v>
      </c>
      <c r="V584" s="43" t="s">
        <v>3359</v>
      </c>
      <c r="Y584" t="s">
        <v>3359</v>
      </c>
      <c r="AF584" t="s">
        <v>3060</v>
      </c>
      <c r="AH584" s="2">
        <v>40198.336111111108</v>
      </c>
    </row>
    <row r="585" spans="1:35" ht="15" customHeight="1" x14ac:dyDescent="0.35">
      <c r="B585" s="5">
        <f t="shared" si="34"/>
        <v>583</v>
      </c>
      <c r="C585">
        <f t="shared" si="33"/>
        <v>10</v>
      </c>
      <c r="D585" s="16">
        <v>1940</v>
      </c>
      <c r="E585" s="3" t="s">
        <v>314</v>
      </c>
      <c r="F585" s="3" t="s">
        <v>25</v>
      </c>
      <c r="G585" s="165">
        <v>7640</v>
      </c>
      <c r="H585" s="3"/>
      <c r="I585" s="3"/>
      <c r="J585" s="3" t="s">
        <v>3354</v>
      </c>
      <c r="K585" s="3" t="s">
        <v>3366</v>
      </c>
      <c r="L585" s="3"/>
      <c r="M585" s="3" t="s">
        <v>3459</v>
      </c>
      <c r="N585" s="3"/>
      <c r="O585" s="3"/>
      <c r="P585" s="3"/>
      <c r="Q585" s="3"/>
      <c r="R585" s="3"/>
      <c r="S585" s="152"/>
      <c r="T585" s="3" t="s">
        <v>3424</v>
      </c>
      <c r="U585" s="3"/>
      <c r="V585" s="143" t="s">
        <v>3359</v>
      </c>
      <c r="W585" s="3" t="s">
        <v>3572</v>
      </c>
      <c r="X585" s="3" t="s">
        <v>3508</v>
      </c>
      <c r="Y585" s="3"/>
      <c r="Z585" s="3" t="s">
        <v>3359</v>
      </c>
      <c r="AA585" s="3" t="s">
        <v>3464</v>
      </c>
      <c r="AB585" s="14" t="s">
        <v>4905</v>
      </c>
      <c r="AF585" t="s">
        <v>3451</v>
      </c>
      <c r="AH585" s="2">
        <v>45783</v>
      </c>
      <c r="AI585" s="166" t="s">
        <v>4906</v>
      </c>
    </row>
    <row r="586" spans="1:35" ht="15" customHeight="1" x14ac:dyDescent="0.35">
      <c r="B586" s="5">
        <f t="shared" si="34"/>
        <v>584</v>
      </c>
      <c r="C586">
        <f t="shared" si="33"/>
        <v>3</v>
      </c>
      <c r="D586" s="16">
        <v>1940</v>
      </c>
      <c r="E586" t="s">
        <v>314</v>
      </c>
      <c r="F586" t="s">
        <v>25</v>
      </c>
      <c r="G586">
        <v>7650</v>
      </c>
      <c r="L586" t="s">
        <v>28</v>
      </c>
      <c r="AD586" s="3" t="s">
        <v>361</v>
      </c>
      <c r="AF586" t="s">
        <v>3060</v>
      </c>
    </row>
    <row r="587" spans="1:35" ht="15" customHeight="1" x14ac:dyDescent="0.35">
      <c r="B587" s="5">
        <f t="shared" si="34"/>
        <v>585</v>
      </c>
      <c r="C587">
        <f t="shared" si="33"/>
        <v>89</v>
      </c>
      <c r="D587" s="16">
        <v>1940</v>
      </c>
      <c r="E587" s="14" t="s">
        <v>314</v>
      </c>
      <c r="F587" s="14" t="s">
        <v>25</v>
      </c>
      <c r="G587">
        <v>7653</v>
      </c>
      <c r="H587" t="s">
        <v>17</v>
      </c>
      <c r="I587" s="14"/>
      <c r="J587" s="14" t="s">
        <v>3354</v>
      </c>
      <c r="K587" s="14" t="s">
        <v>3366</v>
      </c>
      <c r="M587" t="s">
        <v>3459</v>
      </c>
      <c r="N587" s="14" t="s">
        <v>3359</v>
      </c>
      <c r="T587" t="s">
        <v>3424</v>
      </c>
      <c r="V587" s="43" t="s">
        <v>3359</v>
      </c>
      <c r="W587" t="s">
        <v>3572</v>
      </c>
      <c r="X587" t="s">
        <v>3508</v>
      </c>
      <c r="Z587" t="s">
        <v>3359</v>
      </c>
      <c r="AA587" s="3" t="s">
        <v>3464</v>
      </c>
      <c r="AB587" t="s">
        <v>4614</v>
      </c>
      <c r="AC587" s="40"/>
      <c r="AD587" s="43" t="s">
        <v>3480</v>
      </c>
      <c r="AE587" t="s">
        <v>380</v>
      </c>
      <c r="AF587" t="s">
        <v>3451</v>
      </c>
      <c r="AH587" s="2">
        <v>45315</v>
      </c>
    </row>
    <row r="588" spans="1:35" ht="15" customHeight="1" x14ac:dyDescent="0.35">
      <c r="B588" s="5">
        <f t="shared" si="34"/>
        <v>586</v>
      </c>
      <c r="C588">
        <f t="shared" si="33"/>
        <v>4</v>
      </c>
      <c r="D588" s="16">
        <v>1940</v>
      </c>
      <c r="E588" t="s">
        <v>221</v>
      </c>
      <c r="F588" t="s">
        <v>25</v>
      </c>
      <c r="G588">
        <v>7742</v>
      </c>
      <c r="H588" t="s">
        <v>17</v>
      </c>
      <c r="J588" t="s">
        <v>3354</v>
      </c>
      <c r="K588" t="s">
        <v>3366</v>
      </c>
      <c r="M588" t="s">
        <v>3359</v>
      </c>
      <c r="N588" t="s">
        <v>3359</v>
      </c>
      <c r="O588" t="s">
        <v>3359</v>
      </c>
      <c r="P588" t="s">
        <v>3359</v>
      </c>
      <c r="AA588" s="3" t="s">
        <v>3464</v>
      </c>
      <c r="AC588" s="3" t="s">
        <v>3193</v>
      </c>
      <c r="AE588" t="s">
        <v>380</v>
      </c>
      <c r="AF588" t="s">
        <v>3133</v>
      </c>
      <c r="AH588" s="2">
        <v>45092</v>
      </c>
    </row>
    <row r="589" spans="1:35" ht="15" customHeight="1" x14ac:dyDescent="0.35">
      <c r="B589" s="5">
        <f t="shared" si="34"/>
        <v>587</v>
      </c>
      <c r="C589">
        <f t="shared" si="33"/>
        <v>39</v>
      </c>
      <c r="D589" s="16">
        <v>1940</v>
      </c>
      <c r="E589" t="s">
        <v>221</v>
      </c>
      <c r="F589" t="s">
        <v>25</v>
      </c>
      <c r="G589">
        <v>7746</v>
      </c>
      <c r="H589" t="s">
        <v>17</v>
      </c>
      <c r="J589" t="s">
        <v>3354</v>
      </c>
      <c r="K589" t="s">
        <v>3366</v>
      </c>
      <c r="L589" t="s">
        <v>153</v>
      </c>
      <c r="M589" t="s">
        <v>3359</v>
      </c>
      <c r="S589" s="148">
        <v>460</v>
      </c>
      <c r="AB589" s="9" t="s">
        <v>362</v>
      </c>
      <c r="AC589" s="40"/>
      <c r="AD589" s="40"/>
      <c r="AF589" t="s">
        <v>3060</v>
      </c>
      <c r="AH589" s="2">
        <v>40874.667916666665</v>
      </c>
    </row>
    <row r="590" spans="1:35" ht="15" customHeight="1" x14ac:dyDescent="0.35">
      <c r="B590" s="5">
        <f t="shared" si="34"/>
        <v>588</v>
      </c>
      <c r="C590">
        <f t="shared" si="33"/>
        <v>5</v>
      </c>
      <c r="D590" s="16">
        <v>1940</v>
      </c>
      <c r="E590" t="s">
        <v>186</v>
      </c>
      <c r="F590" t="s">
        <v>25</v>
      </c>
      <c r="G590">
        <v>7785</v>
      </c>
      <c r="H590" t="s">
        <v>17</v>
      </c>
      <c r="J590" t="s">
        <v>3354</v>
      </c>
      <c r="L590" t="s">
        <v>363</v>
      </c>
      <c r="M590" t="s">
        <v>3359</v>
      </c>
      <c r="S590" s="148">
        <v>463</v>
      </c>
      <c r="AB590" s="9" t="s">
        <v>3481</v>
      </c>
      <c r="AC590" s="40"/>
      <c r="AD590" s="40"/>
      <c r="AF590" t="s">
        <v>3060</v>
      </c>
      <c r="AH590" s="2">
        <v>40676.536493055559</v>
      </c>
    </row>
    <row r="591" spans="1:35" ht="15" customHeight="1" x14ac:dyDescent="0.35">
      <c r="B591" s="5">
        <f t="shared" si="34"/>
        <v>589</v>
      </c>
      <c r="C591">
        <f t="shared" si="33"/>
        <v>14</v>
      </c>
      <c r="D591" s="16">
        <v>1940</v>
      </c>
      <c r="E591" t="s">
        <v>186</v>
      </c>
      <c r="F591" t="s">
        <v>25</v>
      </c>
      <c r="G591">
        <v>7790</v>
      </c>
      <c r="H591" t="s">
        <v>17</v>
      </c>
      <c r="J591" t="s">
        <v>3354</v>
      </c>
      <c r="K591" t="s">
        <v>3366</v>
      </c>
      <c r="L591" t="s">
        <v>56</v>
      </c>
      <c r="M591" t="s">
        <v>3359</v>
      </c>
      <c r="N591" t="s">
        <v>3359</v>
      </c>
      <c r="U591" t="s">
        <v>380</v>
      </c>
      <c r="AA591" s="3" t="s">
        <v>365</v>
      </c>
      <c r="AF591" t="s">
        <v>3060</v>
      </c>
      <c r="AH591" s="2">
        <v>40858.906828703701</v>
      </c>
    </row>
    <row r="592" spans="1:35" ht="15" customHeight="1" x14ac:dyDescent="0.35">
      <c r="B592" s="5">
        <f t="shared" si="34"/>
        <v>590</v>
      </c>
      <c r="C592">
        <f t="shared" si="33"/>
        <v>72</v>
      </c>
      <c r="D592" s="16">
        <v>1940</v>
      </c>
      <c r="E592" t="s">
        <v>221</v>
      </c>
      <c r="F592" t="s">
        <v>25</v>
      </c>
      <c r="G592">
        <v>7804</v>
      </c>
      <c r="H592" t="s">
        <v>17</v>
      </c>
      <c r="M592" t="s">
        <v>3359</v>
      </c>
      <c r="AF592" t="s">
        <v>3060</v>
      </c>
      <c r="AH592" s="2">
        <v>40669.495069444441</v>
      </c>
    </row>
    <row r="593" spans="2:35" ht="15" customHeight="1" x14ac:dyDescent="0.35">
      <c r="B593" s="5">
        <f t="shared" si="34"/>
        <v>591</v>
      </c>
      <c r="C593">
        <f t="shared" ref="C593:C657" si="35">+G594-G593</f>
        <v>35</v>
      </c>
      <c r="D593" s="16">
        <v>1940</v>
      </c>
      <c r="E593" t="s">
        <v>327</v>
      </c>
      <c r="F593" t="s">
        <v>16</v>
      </c>
      <c r="G593">
        <v>7876</v>
      </c>
      <c r="J593" t="s">
        <v>3354</v>
      </c>
      <c r="K593" t="s">
        <v>3366</v>
      </c>
      <c r="M593" t="s">
        <v>3459</v>
      </c>
      <c r="T593" t="s">
        <v>3424</v>
      </c>
      <c r="U593" t="s">
        <v>3662</v>
      </c>
      <c r="W593" t="s">
        <v>3572</v>
      </c>
      <c r="X593" t="s">
        <v>3508</v>
      </c>
      <c r="AA593" s="3" t="s">
        <v>167</v>
      </c>
      <c r="AF593" t="s">
        <v>3451</v>
      </c>
      <c r="AH593" s="2">
        <v>45498</v>
      </c>
    </row>
    <row r="594" spans="2:35" ht="15" customHeight="1" x14ac:dyDescent="0.35">
      <c r="B594" s="5">
        <f t="shared" si="34"/>
        <v>592</v>
      </c>
      <c r="C594">
        <f t="shared" si="35"/>
        <v>2</v>
      </c>
      <c r="D594" s="16">
        <v>1940</v>
      </c>
      <c r="E594" t="s">
        <v>186</v>
      </c>
      <c r="F594" t="s">
        <v>16</v>
      </c>
      <c r="G594">
        <v>7911</v>
      </c>
      <c r="H594" t="s">
        <v>17</v>
      </c>
      <c r="J594" t="s">
        <v>3354</v>
      </c>
      <c r="K594" t="s">
        <v>3366</v>
      </c>
      <c r="L594" t="s">
        <v>366</v>
      </c>
      <c r="M594" t="s">
        <v>3359</v>
      </c>
      <c r="AA594" s="3" t="s">
        <v>201</v>
      </c>
      <c r="AF594" t="s">
        <v>3060</v>
      </c>
      <c r="AH594" s="2">
        <v>40011.374479166669</v>
      </c>
    </row>
    <row r="595" spans="2:35" ht="15" customHeight="1" x14ac:dyDescent="0.35">
      <c r="B595" s="5">
        <f t="shared" si="34"/>
        <v>593</v>
      </c>
      <c r="C595">
        <f t="shared" si="35"/>
        <v>24</v>
      </c>
      <c r="D595" s="16">
        <f>+D594</f>
        <v>1940</v>
      </c>
      <c r="E595" s="101" t="s">
        <v>59</v>
      </c>
      <c r="F595" s="101" t="s">
        <v>16</v>
      </c>
      <c r="G595" s="165">
        <v>7913</v>
      </c>
      <c r="H595" s="101"/>
      <c r="I595" s="101"/>
      <c r="J595" s="101" t="s">
        <v>3354</v>
      </c>
      <c r="K595" s="101" t="s">
        <v>3366</v>
      </c>
      <c r="L595" s="101"/>
      <c r="M595" s="101" t="s">
        <v>3459</v>
      </c>
      <c r="N595" s="101"/>
      <c r="O595" s="101"/>
      <c r="P595" s="101"/>
      <c r="Q595" s="101"/>
      <c r="R595" s="101"/>
      <c r="S595" s="128"/>
      <c r="T595" s="101" t="s">
        <v>3424</v>
      </c>
      <c r="U595" s="101" t="s">
        <v>3687</v>
      </c>
      <c r="V595" s="130"/>
      <c r="W595" s="101" t="s">
        <v>3830</v>
      </c>
      <c r="X595" s="101" t="s">
        <v>3508</v>
      </c>
      <c r="Y595" s="101"/>
      <c r="Z595" s="101"/>
      <c r="AA595" s="101" t="s">
        <v>5199</v>
      </c>
      <c r="AB595" s="102"/>
      <c r="AC595" s="101"/>
      <c r="AD595" s="101"/>
      <c r="AE595" s="101"/>
      <c r="AF595" t="s">
        <v>3451</v>
      </c>
      <c r="AG595" s="101"/>
      <c r="AH595" s="103">
        <v>45839</v>
      </c>
      <c r="AI595" s="166" t="s">
        <v>5103</v>
      </c>
    </row>
    <row r="596" spans="2:35" ht="15" customHeight="1" x14ac:dyDescent="0.35">
      <c r="B596" s="5">
        <f t="shared" si="34"/>
        <v>594</v>
      </c>
      <c r="C596">
        <f t="shared" si="35"/>
        <v>13</v>
      </c>
      <c r="D596" s="16">
        <v>1940</v>
      </c>
      <c r="E596" s="14" t="s">
        <v>186</v>
      </c>
      <c r="F596" t="s">
        <v>25</v>
      </c>
      <c r="G596">
        <v>7937</v>
      </c>
      <c r="AF596" t="s">
        <v>3137</v>
      </c>
    </row>
    <row r="597" spans="2:35" ht="15" customHeight="1" x14ac:dyDescent="0.35">
      <c r="B597" s="5">
        <f t="shared" si="34"/>
        <v>595</v>
      </c>
      <c r="C597">
        <f t="shared" si="35"/>
        <v>2</v>
      </c>
      <c r="D597" s="16">
        <v>1940</v>
      </c>
      <c r="E597" t="s">
        <v>186</v>
      </c>
      <c r="F597" t="s">
        <v>16</v>
      </c>
      <c r="G597">
        <v>7950</v>
      </c>
      <c r="H597" t="s">
        <v>17</v>
      </c>
      <c r="J597" t="s">
        <v>3354</v>
      </c>
      <c r="K597" t="s">
        <v>3366</v>
      </c>
      <c r="L597" t="s">
        <v>54</v>
      </c>
      <c r="M597" t="s">
        <v>3359</v>
      </c>
      <c r="AA597" s="3" t="s">
        <v>367</v>
      </c>
      <c r="AF597" t="s">
        <v>3060</v>
      </c>
      <c r="AH597" s="2">
        <v>39871.374224537038</v>
      </c>
    </row>
    <row r="598" spans="2:35" ht="15" customHeight="1" x14ac:dyDescent="0.35">
      <c r="B598" s="5">
        <f t="shared" si="34"/>
        <v>596</v>
      </c>
      <c r="C598">
        <f t="shared" si="35"/>
        <v>2</v>
      </c>
      <c r="D598" s="16">
        <v>1940</v>
      </c>
      <c r="E598" t="s">
        <v>186</v>
      </c>
      <c r="F598" t="s">
        <v>25</v>
      </c>
      <c r="G598">
        <v>7952</v>
      </c>
      <c r="H598" t="s">
        <v>17</v>
      </c>
      <c r="J598" t="s">
        <v>3354</v>
      </c>
      <c r="K598" t="s">
        <v>3366</v>
      </c>
      <c r="L598" t="s">
        <v>368</v>
      </c>
      <c r="M598" t="s">
        <v>3359</v>
      </c>
      <c r="U598" t="s">
        <v>380</v>
      </c>
      <c r="V598" s="43" t="s">
        <v>3359</v>
      </c>
      <c r="AA598" s="3" t="s">
        <v>365</v>
      </c>
      <c r="AF598" t="s">
        <v>3060</v>
      </c>
      <c r="AH598" s="2">
        <v>39986.471076388887</v>
      </c>
    </row>
    <row r="599" spans="2:35" ht="15" customHeight="1" x14ac:dyDescent="0.35">
      <c r="B599" s="5">
        <f t="shared" si="34"/>
        <v>597</v>
      </c>
      <c r="C599">
        <f t="shared" si="35"/>
        <v>1</v>
      </c>
      <c r="D599" s="16">
        <v>1940</v>
      </c>
      <c r="E599" t="s">
        <v>314</v>
      </c>
      <c r="F599" t="s">
        <v>16</v>
      </c>
      <c r="G599">
        <v>7954</v>
      </c>
      <c r="H599" t="s">
        <v>17</v>
      </c>
      <c r="K599" t="s">
        <v>3366</v>
      </c>
      <c r="L599" t="s">
        <v>256</v>
      </c>
      <c r="M599" t="s">
        <v>3359</v>
      </c>
      <c r="N599" t="s">
        <v>3359</v>
      </c>
      <c r="P599" t="s">
        <v>3359</v>
      </c>
      <c r="Q599" t="s">
        <v>3359</v>
      </c>
      <c r="U599" t="s">
        <v>380</v>
      </c>
      <c r="V599" s="43" t="s">
        <v>3359</v>
      </c>
      <c r="AA599" s="3" t="s">
        <v>3464</v>
      </c>
      <c r="AE599" t="s">
        <v>380</v>
      </c>
      <c r="AF599" t="s">
        <v>3060</v>
      </c>
      <c r="AH599" s="2">
        <v>39691.403541666667</v>
      </c>
    </row>
    <row r="600" spans="2:35" ht="15" customHeight="1" x14ac:dyDescent="0.35">
      <c r="B600" s="5">
        <f t="shared" si="34"/>
        <v>598</v>
      </c>
      <c r="C600">
        <f t="shared" si="35"/>
        <v>7</v>
      </c>
      <c r="D600" s="16">
        <v>1940</v>
      </c>
      <c r="E600" t="s">
        <v>314</v>
      </c>
      <c r="F600" t="s">
        <v>16</v>
      </c>
      <c r="G600">
        <v>7955</v>
      </c>
      <c r="H600" t="s">
        <v>17</v>
      </c>
      <c r="J600" t="s">
        <v>3354</v>
      </c>
      <c r="K600" t="s">
        <v>3366</v>
      </c>
      <c r="L600" t="s">
        <v>28</v>
      </c>
      <c r="M600" t="s">
        <v>3359</v>
      </c>
      <c r="U600" t="s">
        <v>380</v>
      </c>
      <c r="Y600" t="s">
        <v>3359</v>
      </c>
      <c r="AA600" s="3" t="s">
        <v>3464</v>
      </c>
      <c r="AE600" t="s">
        <v>380</v>
      </c>
      <c r="AF600" t="s">
        <v>3060</v>
      </c>
      <c r="AH600" s="2">
        <v>40128.621319444443</v>
      </c>
    </row>
    <row r="601" spans="2:35" ht="15" customHeight="1" x14ac:dyDescent="0.35">
      <c r="B601" s="5">
        <f t="shared" si="34"/>
        <v>599</v>
      </c>
      <c r="C601">
        <f t="shared" si="35"/>
        <v>2</v>
      </c>
      <c r="D601" s="16">
        <v>1940</v>
      </c>
      <c r="E601" t="s">
        <v>186</v>
      </c>
      <c r="F601" t="s">
        <v>25</v>
      </c>
      <c r="G601">
        <v>7962</v>
      </c>
      <c r="H601" t="s">
        <v>17</v>
      </c>
      <c r="J601" t="s">
        <v>3354</v>
      </c>
      <c r="L601" t="s">
        <v>369</v>
      </c>
      <c r="M601" t="s">
        <v>3359</v>
      </c>
      <c r="N601" t="s">
        <v>3359</v>
      </c>
      <c r="Q601" t="s">
        <v>3359</v>
      </c>
      <c r="R601" t="s">
        <v>3359</v>
      </c>
      <c r="U601" t="s">
        <v>380</v>
      </c>
      <c r="V601" s="43" t="s">
        <v>3359</v>
      </c>
      <c r="Y601" t="s">
        <v>3359</v>
      </c>
      <c r="AA601" s="3" t="s">
        <v>201</v>
      </c>
      <c r="AF601" t="s">
        <v>3060</v>
      </c>
      <c r="AH601" s="2">
        <v>39994.518113425926</v>
      </c>
    </row>
    <row r="602" spans="2:35" ht="15" customHeight="1" x14ac:dyDescent="0.35">
      <c r="B602" s="5">
        <f t="shared" si="34"/>
        <v>600</v>
      </c>
      <c r="C602">
        <f t="shared" si="35"/>
        <v>4</v>
      </c>
      <c r="D602" s="16">
        <v>1940</v>
      </c>
      <c r="E602" t="s">
        <v>186</v>
      </c>
      <c r="F602" t="s">
        <v>25</v>
      </c>
      <c r="G602">
        <v>7964</v>
      </c>
      <c r="J602" t="s">
        <v>3354</v>
      </c>
      <c r="K602" t="s">
        <v>3366</v>
      </c>
      <c r="M602" t="s">
        <v>3459</v>
      </c>
      <c r="N602" t="s">
        <v>3359</v>
      </c>
      <c r="P602" t="s">
        <v>3359</v>
      </c>
      <c r="T602" t="s">
        <v>3424</v>
      </c>
      <c r="U602" t="s">
        <v>3662</v>
      </c>
      <c r="V602" s="43" t="s">
        <v>3359</v>
      </c>
      <c r="W602" t="s">
        <v>3572</v>
      </c>
      <c r="X602" t="s">
        <v>3508</v>
      </c>
      <c r="Y602" t="s">
        <v>3359</v>
      </c>
      <c r="AA602" s="3" t="s">
        <v>201</v>
      </c>
      <c r="AB602" t="s">
        <v>3916</v>
      </c>
      <c r="AF602" t="s">
        <v>3451</v>
      </c>
      <c r="AH602" s="2">
        <v>45327</v>
      </c>
    </row>
    <row r="603" spans="2:35" ht="15" customHeight="1" x14ac:dyDescent="0.35">
      <c r="B603" s="5">
        <f t="shared" si="34"/>
        <v>601</v>
      </c>
      <c r="C603">
        <f t="shared" si="35"/>
        <v>46</v>
      </c>
      <c r="D603" s="16">
        <v>1940</v>
      </c>
      <c r="E603" t="s">
        <v>186</v>
      </c>
      <c r="F603" t="s">
        <v>25</v>
      </c>
      <c r="G603">
        <v>7968</v>
      </c>
      <c r="H603" t="s">
        <v>17</v>
      </c>
      <c r="J603" t="s">
        <v>3354</v>
      </c>
      <c r="K603" t="s">
        <v>3366</v>
      </c>
      <c r="L603" t="s">
        <v>373</v>
      </c>
      <c r="M603" t="s">
        <v>3359</v>
      </c>
      <c r="U603" t="s">
        <v>380</v>
      </c>
      <c r="V603" s="43" t="s">
        <v>3359</v>
      </c>
      <c r="Y603" t="s">
        <v>3359</v>
      </c>
      <c r="Z603" t="s">
        <v>3359</v>
      </c>
      <c r="AF603" t="s">
        <v>3060</v>
      </c>
      <c r="AH603" s="2">
        <v>39756.566134259258</v>
      </c>
    </row>
    <row r="604" spans="2:35" ht="15" customHeight="1" x14ac:dyDescent="0.35">
      <c r="B604" s="5">
        <f t="shared" si="34"/>
        <v>602</v>
      </c>
      <c r="C604">
        <f t="shared" si="35"/>
        <v>9</v>
      </c>
      <c r="D604" s="16">
        <v>1940</v>
      </c>
      <c r="E604" t="s">
        <v>221</v>
      </c>
      <c r="F604" t="s">
        <v>16</v>
      </c>
      <c r="G604">
        <v>8014</v>
      </c>
      <c r="H604" t="s">
        <v>17</v>
      </c>
      <c r="J604" t="s">
        <v>380</v>
      </c>
      <c r="K604" t="s">
        <v>3366</v>
      </c>
      <c r="L604" t="s">
        <v>224</v>
      </c>
      <c r="M604" t="s">
        <v>3359</v>
      </c>
      <c r="U604" t="s">
        <v>380</v>
      </c>
      <c r="Y604" t="s">
        <v>3359</v>
      </c>
      <c r="AA604" s="3" t="s">
        <v>3464</v>
      </c>
      <c r="AE604" t="s">
        <v>380</v>
      </c>
      <c r="AF604" t="s">
        <v>3060</v>
      </c>
      <c r="AH604" s="2">
        <v>40906.918541666666</v>
      </c>
    </row>
    <row r="605" spans="2:35" ht="15" customHeight="1" x14ac:dyDescent="0.35">
      <c r="B605" s="5">
        <f t="shared" si="34"/>
        <v>603</v>
      </c>
      <c r="C605">
        <f t="shared" si="35"/>
        <v>6</v>
      </c>
      <c r="D605" s="16">
        <f>+D604</f>
        <v>1940</v>
      </c>
      <c r="E605" s="101" t="s">
        <v>221</v>
      </c>
      <c r="F605" s="101" t="s">
        <v>16</v>
      </c>
      <c r="G605" s="165">
        <v>8023</v>
      </c>
      <c r="H605" s="101"/>
      <c r="I605" s="101"/>
      <c r="J605" s="101" t="s">
        <v>3354</v>
      </c>
      <c r="K605" s="101" t="s">
        <v>3366</v>
      </c>
      <c r="L605" s="101"/>
      <c r="M605" s="101" t="s">
        <v>3459</v>
      </c>
      <c r="N605" s="101"/>
      <c r="O605" s="101"/>
      <c r="P605" s="101"/>
      <c r="Q605" s="101"/>
      <c r="R605" s="101"/>
      <c r="S605" s="128"/>
      <c r="T605" s="101" t="s">
        <v>3424</v>
      </c>
      <c r="U605" s="101" t="s">
        <v>3662</v>
      </c>
      <c r="V605" s="130"/>
      <c r="W605" s="101" t="s">
        <v>3830</v>
      </c>
      <c r="X605" s="101" t="s">
        <v>3508</v>
      </c>
      <c r="Y605" s="101" t="s">
        <v>3359</v>
      </c>
      <c r="Z605" s="101"/>
      <c r="AA605" s="101" t="s">
        <v>5200</v>
      </c>
      <c r="AB605" s="101" t="s">
        <v>5105</v>
      </c>
      <c r="AC605" s="101"/>
      <c r="AD605" s="101"/>
      <c r="AE605" s="101"/>
      <c r="AF605" t="s">
        <v>3451</v>
      </c>
      <c r="AG605" s="101"/>
      <c r="AH605" s="103">
        <v>45839</v>
      </c>
      <c r="AI605" s="166" t="s">
        <v>5104</v>
      </c>
    </row>
    <row r="606" spans="2:35" ht="15" customHeight="1" x14ac:dyDescent="0.35">
      <c r="B606" s="5">
        <f t="shared" si="34"/>
        <v>604</v>
      </c>
      <c r="C606">
        <f t="shared" si="35"/>
        <v>3</v>
      </c>
      <c r="D606" s="16">
        <v>1940</v>
      </c>
      <c r="E606" t="s">
        <v>221</v>
      </c>
      <c r="F606" t="s">
        <v>16</v>
      </c>
      <c r="G606">
        <v>8029</v>
      </c>
      <c r="J606" t="s">
        <v>3354</v>
      </c>
      <c r="K606" t="s">
        <v>3366</v>
      </c>
      <c r="M606" t="s">
        <v>3459</v>
      </c>
      <c r="P606" t="s">
        <v>3359</v>
      </c>
      <c r="T606" t="s">
        <v>167</v>
      </c>
      <c r="U606" t="s">
        <v>3662</v>
      </c>
      <c r="W606" t="s">
        <v>3572</v>
      </c>
      <c r="X606" t="s">
        <v>3508</v>
      </c>
      <c r="Y606" t="s">
        <v>3359</v>
      </c>
      <c r="AA606" s="3" t="s">
        <v>3464</v>
      </c>
      <c r="AB606" t="s">
        <v>3922</v>
      </c>
      <c r="AF606" t="s">
        <v>3451</v>
      </c>
      <c r="AH606" s="2">
        <v>45335</v>
      </c>
    </row>
    <row r="607" spans="2:35" ht="15" customHeight="1" x14ac:dyDescent="0.35">
      <c r="B607" s="5">
        <f t="shared" si="34"/>
        <v>605</v>
      </c>
      <c r="C607">
        <f t="shared" si="35"/>
        <v>15</v>
      </c>
      <c r="D607" s="16">
        <v>1940</v>
      </c>
      <c r="E607" t="s">
        <v>221</v>
      </c>
      <c r="F607" t="s">
        <v>16</v>
      </c>
      <c r="G607">
        <v>8032</v>
      </c>
      <c r="H607" t="s">
        <v>17</v>
      </c>
      <c r="J607" t="s">
        <v>3354</v>
      </c>
      <c r="K607" t="s">
        <v>3366</v>
      </c>
      <c r="L607" t="s">
        <v>28</v>
      </c>
      <c r="M607" t="s">
        <v>3359</v>
      </c>
      <c r="Y607" t="s">
        <v>3359</v>
      </c>
      <c r="AA607" s="3" t="s">
        <v>3464</v>
      </c>
      <c r="AE607" t="s">
        <v>380</v>
      </c>
      <c r="AF607" t="s">
        <v>3060</v>
      </c>
      <c r="AH607" s="2">
        <v>40435.332071759258</v>
      </c>
    </row>
    <row r="608" spans="2:35" ht="15" customHeight="1" thickBot="1" x14ac:dyDescent="0.4">
      <c r="B608" s="5">
        <f t="shared" si="34"/>
        <v>606</v>
      </c>
      <c r="C608">
        <f t="shared" ref="C608:C611" si="36">+G609-G608</f>
        <v>13</v>
      </c>
      <c r="D608" s="16">
        <v>1940</v>
      </c>
      <c r="E608" t="s">
        <v>221</v>
      </c>
      <c r="F608" t="s">
        <v>16</v>
      </c>
      <c r="G608">
        <v>8047</v>
      </c>
      <c r="H608" t="s">
        <v>17</v>
      </c>
      <c r="J608" t="s">
        <v>3354</v>
      </c>
      <c r="L608" t="s">
        <v>375</v>
      </c>
      <c r="M608" t="s">
        <v>3359</v>
      </c>
      <c r="U608" t="s">
        <v>380</v>
      </c>
      <c r="Y608" t="s">
        <v>3359</v>
      </c>
      <c r="AA608" s="3" t="s">
        <v>3464</v>
      </c>
      <c r="AE608" t="s">
        <v>380</v>
      </c>
      <c r="AF608" t="s">
        <v>3060</v>
      </c>
      <c r="AH608" s="2">
        <v>39838.359467592592</v>
      </c>
    </row>
    <row r="609" spans="2:35" ht="15" thickBot="1" x14ac:dyDescent="0.4">
      <c r="B609" s="5">
        <f t="shared" si="34"/>
        <v>607</v>
      </c>
      <c r="C609">
        <f t="shared" si="36"/>
        <v>39</v>
      </c>
      <c r="D609" s="16">
        <v>1940</v>
      </c>
      <c r="E609" s="159" t="s">
        <v>186</v>
      </c>
      <c r="F609" s="159" t="s">
        <v>16</v>
      </c>
      <c r="G609" s="160">
        <v>8060</v>
      </c>
      <c r="H609" s="159"/>
      <c r="I609" s="159"/>
      <c r="J609" s="159" t="s">
        <v>3354</v>
      </c>
      <c r="K609" s="159" t="s">
        <v>3366</v>
      </c>
      <c r="L609" s="159"/>
      <c r="M609" s="159" t="s">
        <v>3459</v>
      </c>
      <c r="N609" s="159"/>
      <c r="O609" s="159"/>
      <c r="P609" s="159"/>
      <c r="Q609" s="159"/>
      <c r="R609" s="159"/>
      <c r="S609" s="159"/>
      <c r="T609" s="159" t="s">
        <v>3424</v>
      </c>
      <c r="U609" s="159" t="s">
        <v>3687</v>
      </c>
      <c r="V609" s="161"/>
      <c r="W609" s="159" t="s">
        <v>3830</v>
      </c>
      <c r="X609" s="159" t="s">
        <v>3508</v>
      </c>
      <c r="Y609" s="159"/>
      <c r="Z609" s="159"/>
      <c r="AA609" s="167" t="s">
        <v>365</v>
      </c>
      <c r="AB609" s="159"/>
      <c r="AC609" s="159"/>
      <c r="AD609" s="159" t="s">
        <v>6963</v>
      </c>
      <c r="AE609" s="159"/>
      <c r="AF609" t="s">
        <v>3451</v>
      </c>
      <c r="AG609" s="159"/>
      <c r="AH609" s="176">
        <v>46256</v>
      </c>
      <c r="AI609" s="76" t="s">
        <v>6885</v>
      </c>
    </row>
    <row r="610" spans="2:35" ht="15" customHeight="1" x14ac:dyDescent="0.35">
      <c r="B610" s="5">
        <f t="shared" si="34"/>
        <v>608</v>
      </c>
      <c r="C610">
        <f t="shared" si="36"/>
        <v>16</v>
      </c>
      <c r="D610" s="16">
        <v>1940</v>
      </c>
      <c r="E610" t="s">
        <v>186</v>
      </c>
      <c r="F610" t="s">
        <v>16</v>
      </c>
      <c r="G610">
        <v>8099</v>
      </c>
      <c r="J610" t="s">
        <v>3354</v>
      </c>
      <c r="K610" t="s">
        <v>3366</v>
      </c>
      <c r="M610" t="s">
        <v>3459</v>
      </c>
      <c r="T610" t="s">
        <v>3424</v>
      </c>
      <c r="U610" t="s">
        <v>3662</v>
      </c>
      <c r="W610" t="s">
        <v>3830</v>
      </c>
      <c r="X610" t="s">
        <v>3508</v>
      </c>
      <c r="AA610" s="3" t="s">
        <v>365</v>
      </c>
      <c r="AF610" t="s">
        <v>3451</v>
      </c>
      <c r="AH610" s="2">
        <v>45961</v>
      </c>
    </row>
    <row r="611" spans="2:35" ht="15" customHeight="1" x14ac:dyDescent="0.35">
      <c r="B611" s="5">
        <f t="shared" si="34"/>
        <v>609</v>
      </c>
      <c r="C611">
        <f t="shared" si="36"/>
        <v>1</v>
      </c>
      <c r="D611" s="16">
        <v>1940</v>
      </c>
      <c r="E611" t="s">
        <v>221</v>
      </c>
      <c r="F611" t="s">
        <v>25</v>
      </c>
      <c r="G611">
        <v>8115</v>
      </c>
      <c r="H611" t="s">
        <v>17</v>
      </c>
      <c r="J611" t="s">
        <v>380</v>
      </c>
      <c r="K611" t="s">
        <v>3366</v>
      </c>
      <c r="L611" t="s">
        <v>153</v>
      </c>
      <c r="M611" t="s">
        <v>3359</v>
      </c>
      <c r="AF611" t="s">
        <v>3060</v>
      </c>
      <c r="AH611" s="2">
        <v>40273.856030092589</v>
      </c>
    </row>
    <row r="612" spans="2:35" ht="15" customHeight="1" x14ac:dyDescent="0.35">
      <c r="B612" s="5">
        <f t="shared" si="34"/>
        <v>610</v>
      </c>
      <c r="C612">
        <f t="shared" si="35"/>
        <v>15</v>
      </c>
      <c r="D612" s="16">
        <v>1940</v>
      </c>
      <c r="E612" t="s">
        <v>221</v>
      </c>
      <c r="F612" t="s">
        <v>25</v>
      </c>
      <c r="G612">
        <v>8116</v>
      </c>
      <c r="J612" t="s">
        <v>3354</v>
      </c>
      <c r="K612" t="s">
        <v>3366</v>
      </c>
      <c r="M612" t="s">
        <v>3359</v>
      </c>
      <c r="AA612" s="3" t="s">
        <v>3464</v>
      </c>
      <c r="AE612" t="s">
        <v>380</v>
      </c>
      <c r="AF612" t="s">
        <v>3060</v>
      </c>
    </row>
    <row r="613" spans="2:35" ht="15" customHeight="1" x14ac:dyDescent="0.35">
      <c r="B613" s="5">
        <f t="shared" si="34"/>
        <v>611</v>
      </c>
      <c r="C613">
        <f t="shared" si="35"/>
        <v>38</v>
      </c>
      <c r="D613" s="16">
        <v>1940</v>
      </c>
      <c r="E613" t="s">
        <v>221</v>
      </c>
      <c r="F613" t="s">
        <v>25</v>
      </c>
      <c r="G613">
        <v>8131</v>
      </c>
      <c r="H613" t="s">
        <v>17</v>
      </c>
      <c r="J613" t="s">
        <v>3354</v>
      </c>
      <c r="K613" t="s">
        <v>3366</v>
      </c>
      <c r="L613" t="s">
        <v>349</v>
      </c>
      <c r="M613" t="s">
        <v>3359</v>
      </c>
      <c r="U613" t="s">
        <v>380</v>
      </c>
      <c r="V613" s="43" t="s">
        <v>3359</v>
      </c>
      <c r="AF613" t="s">
        <v>3060</v>
      </c>
      <c r="AH613" s="2">
        <v>39994.4221412037</v>
      </c>
    </row>
    <row r="614" spans="2:35" ht="15" customHeight="1" x14ac:dyDescent="0.35">
      <c r="B614" s="5">
        <f t="shared" si="34"/>
        <v>612</v>
      </c>
      <c r="C614">
        <f t="shared" si="35"/>
        <v>38</v>
      </c>
      <c r="D614" s="16">
        <v>1940</v>
      </c>
      <c r="E614" s="101" t="s">
        <v>221</v>
      </c>
      <c r="F614" s="101" t="s">
        <v>16</v>
      </c>
      <c r="G614" s="165">
        <v>8169</v>
      </c>
      <c r="H614" s="101"/>
      <c r="I614" s="101"/>
      <c r="J614" s="101" t="s">
        <v>3354</v>
      </c>
      <c r="K614" s="101" t="s">
        <v>3366</v>
      </c>
      <c r="L614" s="101"/>
      <c r="M614" s="101" t="s">
        <v>3459</v>
      </c>
      <c r="N614" s="101"/>
      <c r="O614" s="101"/>
      <c r="P614" s="101"/>
      <c r="Q614" s="101"/>
      <c r="R614" s="101"/>
      <c r="S614" s="128"/>
      <c r="T614" s="101" t="s">
        <v>3424</v>
      </c>
      <c r="U614" s="101" t="s">
        <v>3662</v>
      </c>
      <c r="V614" s="130"/>
      <c r="W614" s="101" t="s">
        <v>3830</v>
      </c>
      <c r="X614" s="101" t="s">
        <v>3508</v>
      </c>
      <c r="Y614" s="101" t="s">
        <v>3359</v>
      </c>
      <c r="Z614" s="101"/>
      <c r="AA614" s="101" t="s">
        <v>5200</v>
      </c>
      <c r="AB614" s="101" t="s">
        <v>5105</v>
      </c>
      <c r="AC614" s="101"/>
      <c r="AD614" s="101"/>
      <c r="AE614" s="101"/>
      <c r="AF614" t="s">
        <v>3451</v>
      </c>
      <c r="AG614" s="101"/>
      <c r="AH614" s="103">
        <v>45839</v>
      </c>
      <c r="AI614" s="166" t="s">
        <v>5106</v>
      </c>
    </row>
    <row r="615" spans="2:35" ht="15" customHeight="1" x14ac:dyDescent="0.45">
      <c r="B615" s="5">
        <f t="shared" si="34"/>
        <v>613</v>
      </c>
      <c r="C615">
        <f t="shared" si="35"/>
        <v>7</v>
      </c>
      <c r="D615" s="82">
        <v>1941</v>
      </c>
      <c r="E615" t="s">
        <v>3141</v>
      </c>
      <c r="F615" t="s">
        <v>25</v>
      </c>
      <c r="G615">
        <v>8207</v>
      </c>
      <c r="J615" t="s">
        <v>3354</v>
      </c>
      <c r="K615" t="s">
        <v>3366</v>
      </c>
      <c r="M615" t="s">
        <v>3359</v>
      </c>
      <c r="V615" s="43" t="s">
        <v>3359</v>
      </c>
      <c r="AA615" s="3" t="s">
        <v>3464</v>
      </c>
      <c r="AE615" t="s">
        <v>380</v>
      </c>
      <c r="AF615" t="s">
        <v>3133</v>
      </c>
      <c r="AH615" s="2">
        <v>45092</v>
      </c>
    </row>
    <row r="616" spans="2:35" ht="15" customHeight="1" x14ac:dyDescent="0.35">
      <c r="B616" s="5">
        <f t="shared" si="34"/>
        <v>614</v>
      </c>
      <c r="C616">
        <f t="shared" si="35"/>
        <v>10</v>
      </c>
      <c r="D616" s="16">
        <v>1941</v>
      </c>
      <c r="E616" t="s">
        <v>314</v>
      </c>
      <c r="F616" t="s">
        <v>25</v>
      </c>
      <c r="G616">
        <v>8214</v>
      </c>
      <c r="J616" t="s">
        <v>3354</v>
      </c>
      <c r="K616" t="s">
        <v>3366</v>
      </c>
      <c r="M616" t="s">
        <v>3459</v>
      </c>
      <c r="N616" t="s">
        <v>3359</v>
      </c>
      <c r="O616" t="s">
        <v>3359</v>
      </c>
      <c r="P616" t="s">
        <v>3359</v>
      </c>
      <c r="T616" t="s">
        <v>3424</v>
      </c>
      <c r="V616" s="43" t="s">
        <v>3359</v>
      </c>
      <c r="X616" t="s">
        <v>3508</v>
      </c>
      <c r="Z616" t="s">
        <v>3359</v>
      </c>
      <c r="AA616" s="3" t="s">
        <v>3464</v>
      </c>
      <c r="AE616" t="s">
        <v>380</v>
      </c>
      <c r="AF616" t="s">
        <v>3451</v>
      </c>
      <c r="AH616" s="2">
        <v>45144</v>
      </c>
    </row>
    <row r="617" spans="2:35" ht="15" customHeight="1" x14ac:dyDescent="0.35">
      <c r="B617" s="5">
        <f t="shared" si="34"/>
        <v>615</v>
      </c>
      <c r="C617">
        <f t="shared" si="35"/>
        <v>4</v>
      </c>
      <c r="D617" s="16">
        <v>1941</v>
      </c>
      <c r="E617" t="s">
        <v>314</v>
      </c>
      <c r="F617" t="s">
        <v>25</v>
      </c>
      <c r="G617">
        <v>8224</v>
      </c>
      <c r="J617" t="s">
        <v>3354</v>
      </c>
      <c r="K617" t="s">
        <v>3366</v>
      </c>
      <c r="M617" t="s">
        <v>3359</v>
      </c>
      <c r="V617" s="43" t="s">
        <v>3359</v>
      </c>
      <c r="AA617" s="3" t="s">
        <v>3464</v>
      </c>
      <c r="AE617" t="s">
        <v>380</v>
      </c>
      <c r="AF617" t="s">
        <v>3133</v>
      </c>
      <c r="AH617" s="2">
        <v>45092</v>
      </c>
    </row>
    <row r="618" spans="2:35" ht="15" customHeight="1" x14ac:dyDescent="0.35">
      <c r="B618" s="5">
        <f t="shared" si="34"/>
        <v>616</v>
      </c>
      <c r="C618">
        <f t="shared" si="35"/>
        <v>17</v>
      </c>
      <c r="D618" s="16">
        <v>1941</v>
      </c>
      <c r="E618" t="s">
        <v>314</v>
      </c>
      <c r="F618" t="s">
        <v>16</v>
      </c>
      <c r="G618">
        <v>8228</v>
      </c>
      <c r="J618" t="s">
        <v>3354</v>
      </c>
      <c r="K618" t="s">
        <v>3366</v>
      </c>
      <c r="M618" t="s">
        <v>3459</v>
      </c>
      <c r="T618" t="s">
        <v>3424</v>
      </c>
      <c r="U618" t="s">
        <v>3662</v>
      </c>
      <c r="W618" t="s">
        <v>3351</v>
      </c>
      <c r="X618" t="s">
        <v>3508</v>
      </c>
      <c r="Y618" t="s">
        <v>3510</v>
      </c>
      <c r="AA618" s="3" t="s">
        <v>3464</v>
      </c>
      <c r="AD618" s="3" t="s">
        <v>4053</v>
      </c>
      <c r="AF618" t="s">
        <v>3451</v>
      </c>
      <c r="AH618" s="2">
        <v>45472</v>
      </c>
      <c r="AI618" s="14" t="s">
        <v>4730</v>
      </c>
    </row>
    <row r="619" spans="2:35" ht="15" customHeight="1" x14ac:dyDescent="0.35">
      <c r="B619" s="5">
        <f t="shared" si="34"/>
        <v>617</v>
      </c>
      <c r="C619">
        <f t="shared" si="35"/>
        <v>11</v>
      </c>
      <c r="D619" s="16">
        <v>1941</v>
      </c>
      <c r="E619" t="s">
        <v>221</v>
      </c>
      <c r="F619" t="s">
        <v>25</v>
      </c>
      <c r="G619">
        <v>8245</v>
      </c>
      <c r="H619" t="s">
        <v>17</v>
      </c>
      <c r="J619" t="s">
        <v>3354</v>
      </c>
      <c r="K619" t="s">
        <v>3366</v>
      </c>
      <c r="L619" t="s">
        <v>62</v>
      </c>
      <c r="M619" t="s">
        <v>3359</v>
      </c>
      <c r="U619" t="s">
        <v>380</v>
      </c>
      <c r="Z619" t="s">
        <v>3359</v>
      </c>
      <c r="AF619" t="s">
        <v>3060</v>
      </c>
      <c r="AH619" s="2">
        <v>39959.398634259262</v>
      </c>
    </row>
    <row r="620" spans="2:35" ht="15" customHeight="1" x14ac:dyDescent="0.35">
      <c r="B620" s="5">
        <f t="shared" si="34"/>
        <v>618</v>
      </c>
      <c r="C620">
        <f t="shared" si="35"/>
        <v>19</v>
      </c>
      <c r="D620" s="16">
        <v>1941</v>
      </c>
      <c r="E620" t="s">
        <v>221</v>
      </c>
      <c r="F620" t="s">
        <v>25</v>
      </c>
      <c r="G620">
        <v>8256</v>
      </c>
      <c r="H620" t="s">
        <v>17</v>
      </c>
      <c r="J620" t="s">
        <v>3354</v>
      </c>
      <c r="K620" t="s">
        <v>3366</v>
      </c>
      <c r="M620" t="s">
        <v>3459</v>
      </c>
      <c r="N620" t="s">
        <v>3359</v>
      </c>
      <c r="O620" t="s">
        <v>3359</v>
      </c>
      <c r="R620" t="s">
        <v>3359</v>
      </c>
      <c r="S620" s="148">
        <v>0.46400000000000002</v>
      </c>
      <c r="T620" t="s">
        <v>3424</v>
      </c>
      <c r="U620" t="s">
        <v>380</v>
      </c>
      <c r="V620" s="43" t="s">
        <v>3359</v>
      </c>
      <c r="X620" t="s">
        <v>3449</v>
      </c>
      <c r="Z620" t="s">
        <v>3359</v>
      </c>
      <c r="AA620" s="3" t="s">
        <v>3464</v>
      </c>
      <c r="AB620" s="164" t="s">
        <v>3554</v>
      </c>
      <c r="AC620" s="41"/>
      <c r="AD620" s="41"/>
      <c r="AE620" t="s">
        <v>380</v>
      </c>
      <c r="AF620" t="s">
        <v>3451</v>
      </c>
      <c r="AH620" s="2">
        <v>45122</v>
      </c>
    </row>
    <row r="621" spans="2:35" ht="15" customHeight="1" x14ac:dyDescent="0.35">
      <c r="B621" s="5">
        <f t="shared" si="34"/>
        <v>619</v>
      </c>
      <c r="C621">
        <f t="shared" si="35"/>
        <v>2</v>
      </c>
      <c r="D621" s="16">
        <v>1941</v>
      </c>
      <c r="E621" t="s">
        <v>221</v>
      </c>
      <c r="F621" t="s">
        <v>25</v>
      </c>
      <c r="G621">
        <v>8275</v>
      </c>
      <c r="H621" t="s">
        <v>17</v>
      </c>
      <c r="J621" t="s">
        <v>380</v>
      </c>
      <c r="K621" t="s">
        <v>3366</v>
      </c>
      <c r="L621" t="s">
        <v>46</v>
      </c>
      <c r="M621" t="s">
        <v>3359</v>
      </c>
      <c r="N621" t="s">
        <v>3359</v>
      </c>
      <c r="P621" t="s">
        <v>3359</v>
      </c>
      <c r="Q621" t="s">
        <v>3359</v>
      </c>
      <c r="R621" t="s">
        <v>3359</v>
      </c>
      <c r="U621" t="s">
        <v>380</v>
      </c>
      <c r="V621" s="43" t="s">
        <v>3359</v>
      </c>
      <c r="Y621" t="s">
        <v>3359</v>
      </c>
      <c r="Z621" t="s">
        <v>3359</v>
      </c>
      <c r="AA621" s="3" t="s">
        <v>3464</v>
      </c>
      <c r="AE621" t="s">
        <v>380</v>
      </c>
      <c r="AF621" t="s">
        <v>3060</v>
      </c>
      <c r="AH621" s="2">
        <v>39664.396944444445</v>
      </c>
    </row>
    <row r="622" spans="2:35" ht="15" customHeight="1" x14ac:dyDescent="0.35">
      <c r="B622" s="5">
        <f t="shared" si="34"/>
        <v>620</v>
      </c>
      <c r="C622">
        <f t="shared" si="35"/>
        <v>2</v>
      </c>
      <c r="D622" s="16">
        <v>1941</v>
      </c>
      <c r="E622" t="s">
        <v>221</v>
      </c>
      <c r="F622" t="s">
        <v>25</v>
      </c>
      <c r="G622">
        <v>8277</v>
      </c>
      <c r="H622" t="s">
        <v>17</v>
      </c>
      <c r="J622" t="s">
        <v>380</v>
      </c>
      <c r="M622" t="s">
        <v>3359</v>
      </c>
      <c r="V622" s="43" t="s">
        <v>3359</v>
      </c>
      <c r="AF622" t="s">
        <v>3060</v>
      </c>
      <c r="AH622" s="2">
        <v>39899.439756944441</v>
      </c>
    </row>
    <row r="623" spans="2:35" ht="15" customHeight="1" x14ac:dyDescent="0.35">
      <c r="B623" s="5">
        <f t="shared" si="34"/>
        <v>621</v>
      </c>
      <c r="C623">
        <f t="shared" si="35"/>
        <v>14</v>
      </c>
      <c r="D623" s="16">
        <v>1941</v>
      </c>
      <c r="E623" t="s">
        <v>221</v>
      </c>
      <c r="F623" t="s">
        <v>25</v>
      </c>
      <c r="G623">
        <v>8279</v>
      </c>
      <c r="H623" t="s">
        <v>17</v>
      </c>
      <c r="J623" t="s">
        <v>3354</v>
      </c>
      <c r="K623" t="s">
        <v>3366</v>
      </c>
      <c r="L623" t="s">
        <v>37</v>
      </c>
      <c r="M623" t="s">
        <v>3359</v>
      </c>
      <c r="V623" s="43" t="s">
        <v>3359</v>
      </c>
      <c r="AA623" s="3" t="s">
        <v>3464</v>
      </c>
      <c r="AE623" t="s">
        <v>380</v>
      </c>
      <c r="AF623" t="s">
        <v>3060</v>
      </c>
    </row>
    <row r="624" spans="2:35" ht="15" customHeight="1" x14ac:dyDescent="0.35">
      <c r="B624" s="5">
        <f t="shared" si="34"/>
        <v>622</v>
      </c>
      <c r="C624">
        <f t="shared" si="35"/>
        <v>5</v>
      </c>
      <c r="D624" s="16">
        <v>1941</v>
      </c>
      <c r="E624" t="s">
        <v>314</v>
      </c>
      <c r="F624" t="s">
        <v>16</v>
      </c>
      <c r="G624">
        <v>8293</v>
      </c>
      <c r="H624" t="s">
        <v>17</v>
      </c>
      <c r="J624" t="s">
        <v>3354</v>
      </c>
      <c r="K624" t="s">
        <v>3366</v>
      </c>
      <c r="L624" t="s">
        <v>377</v>
      </c>
      <c r="M624" t="s">
        <v>3359</v>
      </c>
      <c r="U624" t="s">
        <v>380</v>
      </c>
      <c r="Y624" t="s">
        <v>3359</v>
      </c>
      <c r="AA624" s="3" t="s">
        <v>3464</v>
      </c>
      <c r="AE624" t="s">
        <v>380</v>
      </c>
      <c r="AF624" t="s">
        <v>3060</v>
      </c>
      <c r="AH624" s="2">
        <v>40101.011284722219</v>
      </c>
    </row>
    <row r="625" spans="2:35" ht="15" customHeight="1" x14ac:dyDescent="0.35">
      <c r="B625" s="5">
        <f t="shared" si="34"/>
        <v>623</v>
      </c>
      <c r="C625">
        <f t="shared" si="35"/>
        <v>12</v>
      </c>
      <c r="D625" s="16">
        <v>1941</v>
      </c>
      <c r="E625" t="s">
        <v>314</v>
      </c>
      <c r="F625" t="s">
        <v>16</v>
      </c>
      <c r="G625">
        <v>8298</v>
      </c>
      <c r="H625" t="s">
        <v>17</v>
      </c>
      <c r="J625" t="s">
        <v>3354</v>
      </c>
      <c r="K625" t="s">
        <v>3366</v>
      </c>
      <c r="L625" t="s">
        <v>138</v>
      </c>
      <c r="M625" t="s">
        <v>3359</v>
      </c>
      <c r="N625" t="s">
        <v>3359</v>
      </c>
      <c r="P625" t="s">
        <v>3359</v>
      </c>
      <c r="R625" t="s">
        <v>3359</v>
      </c>
      <c r="S625" s="148">
        <v>468</v>
      </c>
      <c r="U625" t="s">
        <v>380</v>
      </c>
      <c r="Y625" t="s">
        <v>3359</v>
      </c>
      <c r="AA625" s="3" t="s">
        <v>3464</v>
      </c>
      <c r="AD625" s="3" t="s">
        <v>378</v>
      </c>
      <c r="AE625" t="s">
        <v>380</v>
      </c>
      <c r="AF625" t="s">
        <v>3060</v>
      </c>
      <c r="AH625" s="2">
        <v>39722.82104166667</v>
      </c>
    </row>
    <row r="626" spans="2:35" ht="15" customHeight="1" x14ac:dyDescent="0.35">
      <c r="B626" s="5">
        <f t="shared" si="34"/>
        <v>624</v>
      </c>
      <c r="C626">
        <f t="shared" si="35"/>
        <v>7</v>
      </c>
      <c r="D626" s="16">
        <v>1941</v>
      </c>
      <c r="E626" t="s">
        <v>221</v>
      </c>
      <c r="F626" t="s">
        <v>16</v>
      </c>
      <c r="G626">
        <v>8310</v>
      </c>
      <c r="J626" t="s">
        <v>3354</v>
      </c>
      <c r="K626" t="s">
        <v>3366</v>
      </c>
      <c r="M626" t="s">
        <v>3459</v>
      </c>
      <c r="T626" t="s">
        <v>3424</v>
      </c>
      <c r="U626" t="s">
        <v>3662</v>
      </c>
      <c r="W626" t="s">
        <v>3830</v>
      </c>
      <c r="X626" t="s">
        <v>3508</v>
      </c>
      <c r="Y626" t="s">
        <v>3359</v>
      </c>
      <c r="AA626" s="3" t="s">
        <v>3464</v>
      </c>
      <c r="AF626" t="s">
        <v>3451</v>
      </c>
      <c r="AH626" s="2">
        <v>46069</v>
      </c>
      <c r="AI626" t="s">
        <v>6334</v>
      </c>
    </row>
    <row r="627" spans="2:35" ht="15" customHeight="1" x14ac:dyDescent="0.35">
      <c r="B627" s="5">
        <f t="shared" si="34"/>
        <v>625</v>
      </c>
      <c r="C627">
        <f t="shared" si="35"/>
        <v>2</v>
      </c>
      <c r="D627" s="16">
        <v>1941</v>
      </c>
      <c r="E627" t="s">
        <v>221</v>
      </c>
      <c r="F627" t="s">
        <v>16</v>
      </c>
      <c r="G627">
        <v>8317</v>
      </c>
      <c r="H627" t="s">
        <v>17</v>
      </c>
      <c r="L627" t="s">
        <v>135</v>
      </c>
      <c r="M627" t="s">
        <v>3359</v>
      </c>
      <c r="AF627" t="s">
        <v>3060</v>
      </c>
      <c r="AH627" s="2">
        <v>40513.358912037038</v>
      </c>
    </row>
    <row r="628" spans="2:35" ht="15" customHeight="1" x14ac:dyDescent="0.35">
      <c r="B628" s="5">
        <f t="shared" si="34"/>
        <v>626</v>
      </c>
      <c r="C628">
        <f t="shared" si="35"/>
        <v>4</v>
      </c>
      <c r="D628" s="16">
        <v>1941</v>
      </c>
      <c r="E628" t="s">
        <v>221</v>
      </c>
      <c r="F628" t="s">
        <v>16</v>
      </c>
      <c r="G628">
        <v>8319</v>
      </c>
      <c r="H628" t="s">
        <v>17</v>
      </c>
      <c r="J628" t="s">
        <v>3354</v>
      </c>
      <c r="L628" t="s">
        <v>98</v>
      </c>
      <c r="M628" t="s">
        <v>3359</v>
      </c>
      <c r="U628" t="s">
        <v>380</v>
      </c>
      <c r="AA628" s="3" t="s">
        <v>3464</v>
      </c>
      <c r="AE628" t="s">
        <v>380</v>
      </c>
      <c r="AF628" t="s">
        <v>3060</v>
      </c>
      <c r="AH628" s="2">
        <v>40817.644907407404</v>
      </c>
    </row>
    <row r="629" spans="2:35" ht="15" customHeight="1" x14ac:dyDescent="0.35">
      <c r="B629" s="5">
        <f t="shared" si="34"/>
        <v>627</v>
      </c>
      <c r="C629">
        <f t="shared" si="35"/>
        <v>2</v>
      </c>
      <c r="D629" s="16">
        <v>1941</v>
      </c>
      <c r="E629" t="s">
        <v>221</v>
      </c>
      <c r="F629" t="s">
        <v>16</v>
      </c>
      <c r="G629">
        <v>8323</v>
      </c>
      <c r="H629" t="s">
        <v>17</v>
      </c>
      <c r="J629" t="s">
        <v>3354</v>
      </c>
      <c r="K629" t="s">
        <v>3366</v>
      </c>
      <c r="L629" t="s">
        <v>379</v>
      </c>
      <c r="M629" t="s">
        <v>3359</v>
      </c>
      <c r="U629" t="s">
        <v>380</v>
      </c>
      <c r="AA629" s="3" t="s">
        <v>3464</v>
      </c>
      <c r="AE629" t="s">
        <v>380</v>
      </c>
      <c r="AF629" t="s">
        <v>3060</v>
      </c>
      <c r="AH629" s="2">
        <v>40554.511157407411</v>
      </c>
    </row>
    <row r="630" spans="2:35" ht="15" customHeight="1" x14ac:dyDescent="0.35">
      <c r="B630" s="5">
        <f t="shared" si="34"/>
        <v>628</v>
      </c>
      <c r="C630">
        <f t="shared" si="35"/>
        <v>60</v>
      </c>
      <c r="D630" s="16">
        <v>1941</v>
      </c>
      <c r="E630" t="s">
        <v>221</v>
      </c>
      <c r="F630" t="s">
        <v>16</v>
      </c>
      <c r="G630">
        <v>8325</v>
      </c>
      <c r="J630" t="s">
        <v>3354</v>
      </c>
      <c r="K630" t="s">
        <v>3366</v>
      </c>
      <c r="M630" t="s">
        <v>3459</v>
      </c>
      <c r="N630" t="s">
        <v>3359</v>
      </c>
      <c r="O630" t="s">
        <v>3359</v>
      </c>
      <c r="P630" t="s">
        <v>3359</v>
      </c>
      <c r="Q630" t="s">
        <v>3579</v>
      </c>
      <c r="S630" s="148">
        <v>0.46200000000000002</v>
      </c>
      <c r="T630" t="s">
        <v>3424</v>
      </c>
      <c r="U630" t="s">
        <v>380</v>
      </c>
      <c r="W630" t="s">
        <v>3830</v>
      </c>
      <c r="X630" t="s">
        <v>3508</v>
      </c>
      <c r="AA630" s="3" t="s">
        <v>3464</v>
      </c>
      <c r="AF630" t="s">
        <v>3451</v>
      </c>
      <c r="AH630" s="2">
        <v>46025</v>
      </c>
    </row>
    <row r="631" spans="2:35" ht="15" customHeight="1" x14ac:dyDescent="0.35">
      <c r="B631" s="5">
        <f t="shared" si="34"/>
        <v>629</v>
      </c>
      <c r="C631">
        <f t="shared" si="35"/>
        <v>1</v>
      </c>
      <c r="D631" s="16">
        <v>1941</v>
      </c>
      <c r="E631" t="s">
        <v>314</v>
      </c>
      <c r="F631" t="s">
        <v>25</v>
      </c>
      <c r="G631">
        <v>8385</v>
      </c>
      <c r="H631" t="s">
        <v>17</v>
      </c>
      <c r="J631" t="s">
        <v>3354</v>
      </c>
      <c r="K631" t="s">
        <v>3366</v>
      </c>
      <c r="L631" t="s">
        <v>35</v>
      </c>
      <c r="M631" t="s">
        <v>3359</v>
      </c>
      <c r="V631" s="43" t="s">
        <v>3359</v>
      </c>
      <c r="AA631" s="3" t="s">
        <v>3464</v>
      </c>
      <c r="AE631" t="s">
        <v>380</v>
      </c>
      <c r="AF631" t="s">
        <v>3060</v>
      </c>
      <c r="AH631" s="2">
        <v>39722.390439814815</v>
      </c>
    </row>
    <row r="632" spans="2:35" ht="15" customHeight="1" x14ac:dyDescent="0.35">
      <c r="B632" s="5">
        <f t="shared" si="34"/>
        <v>630</v>
      </c>
      <c r="C632">
        <f t="shared" si="35"/>
        <v>45</v>
      </c>
      <c r="D632" s="16">
        <v>1941</v>
      </c>
      <c r="E632" t="s">
        <v>327</v>
      </c>
      <c r="F632" t="s">
        <v>16</v>
      </c>
      <c r="G632">
        <v>8386</v>
      </c>
      <c r="H632" t="s">
        <v>17</v>
      </c>
      <c r="I632" t="s">
        <v>380</v>
      </c>
      <c r="J632" t="s">
        <v>3354</v>
      </c>
      <c r="M632" t="s">
        <v>3359</v>
      </c>
      <c r="Y632" t="s">
        <v>3359</v>
      </c>
      <c r="AF632" t="s">
        <v>3060</v>
      </c>
      <c r="AH632" s="2">
        <v>39984.689733796295</v>
      </c>
    </row>
    <row r="633" spans="2:35" ht="15" customHeight="1" x14ac:dyDescent="0.35">
      <c r="B633" s="5">
        <f t="shared" si="34"/>
        <v>631</v>
      </c>
      <c r="C633">
        <f t="shared" si="35"/>
        <v>25</v>
      </c>
      <c r="D633" s="16">
        <v>1941</v>
      </c>
      <c r="E633" t="s">
        <v>327</v>
      </c>
      <c r="F633" t="s">
        <v>25</v>
      </c>
      <c r="G633">
        <v>8431</v>
      </c>
      <c r="J633" t="s">
        <v>3354</v>
      </c>
      <c r="M633" t="s">
        <v>3359</v>
      </c>
      <c r="V633" s="43" t="s">
        <v>3359</v>
      </c>
      <c r="Y633" t="s">
        <v>3359</v>
      </c>
      <c r="AF633" t="s">
        <v>3133</v>
      </c>
      <c r="AH633" s="2">
        <v>45092</v>
      </c>
    </row>
    <row r="634" spans="2:35" ht="15" customHeight="1" x14ac:dyDescent="0.35">
      <c r="B634" s="5">
        <f t="shared" si="34"/>
        <v>632</v>
      </c>
      <c r="C634">
        <f t="shared" si="35"/>
        <v>7</v>
      </c>
      <c r="D634" s="16">
        <v>1941</v>
      </c>
      <c r="E634" t="s">
        <v>221</v>
      </c>
      <c r="F634" t="s">
        <v>16</v>
      </c>
      <c r="G634">
        <v>8456</v>
      </c>
      <c r="H634" t="s">
        <v>17</v>
      </c>
      <c r="J634" t="s">
        <v>3354</v>
      </c>
      <c r="K634" t="s">
        <v>3366</v>
      </c>
      <c r="L634" t="s">
        <v>256</v>
      </c>
      <c r="M634" t="s">
        <v>3359</v>
      </c>
      <c r="U634" t="s">
        <v>380</v>
      </c>
      <c r="AA634" s="3" t="s">
        <v>3464</v>
      </c>
      <c r="AD634" s="3" t="s">
        <v>381</v>
      </c>
      <c r="AE634" t="s">
        <v>380</v>
      </c>
      <c r="AF634" t="s">
        <v>3060</v>
      </c>
      <c r="AH634" s="2">
        <v>40569.569282407407</v>
      </c>
    </row>
    <row r="635" spans="2:35" ht="15" customHeight="1" x14ac:dyDescent="0.35">
      <c r="B635" s="5">
        <f t="shared" si="34"/>
        <v>633</v>
      </c>
      <c r="C635">
        <f t="shared" si="35"/>
        <v>31</v>
      </c>
      <c r="D635" s="16">
        <v>1941</v>
      </c>
      <c r="E635" t="s">
        <v>186</v>
      </c>
      <c r="F635" t="s">
        <v>25</v>
      </c>
      <c r="G635">
        <v>8463</v>
      </c>
      <c r="H635" t="s">
        <v>17</v>
      </c>
      <c r="J635" t="s">
        <v>3354</v>
      </c>
      <c r="L635" t="s">
        <v>382</v>
      </c>
      <c r="M635" t="s">
        <v>3359</v>
      </c>
      <c r="AF635" t="s">
        <v>3060</v>
      </c>
      <c r="AH635" s="2">
        <v>39803.557673611111</v>
      </c>
    </row>
    <row r="636" spans="2:35" ht="15" customHeight="1" x14ac:dyDescent="0.35">
      <c r="B636" s="5">
        <f t="shared" si="34"/>
        <v>634</v>
      </c>
      <c r="C636">
        <f t="shared" si="35"/>
        <v>2</v>
      </c>
      <c r="D636" s="16">
        <v>1941</v>
      </c>
      <c r="E636" t="s">
        <v>221</v>
      </c>
      <c r="F636" t="s">
        <v>25</v>
      </c>
      <c r="G636">
        <v>8494</v>
      </c>
      <c r="H636" t="s">
        <v>17</v>
      </c>
      <c r="J636" t="s">
        <v>3354</v>
      </c>
      <c r="K636" t="s">
        <v>3366</v>
      </c>
      <c r="L636" t="s">
        <v>265</v>
      </c>
      <c r="M636" t="s">
        <v>3359</v>
      </c>
      <c r="N636" t="s">
        <v>3359</v>
      </c>
      <c r="P636" t="s">
        <v>3359</v>
      </c>
      <c r="Q636" t="s">
        <v>3359</v>
      </c>
      <c r="V636" s="43" t="s">
        <v>3359</v>
      </c>
      <c r="Z636" t="s">
        <v>3359</v>
      </c>
      <c r="AA636" s="3" t="s">
        <v>3464</v>
      </c>
      <c r="AE636" t="s">
        <v>380</v>
      </c>
      <c r="AF636" t="s">
        <v>3060</v>
      </c>
      <c r="AH636" s="2">
        <v>39915.119768518518</v>
      </c>
    </row>
    <row r="637" spans="2:35" ht="15" customHeight="1" x14ac:dyDescent="0.35">
      <c r="B637" s="5">
        <f t="shared" si="34"/>
        <v>635</v>
      </c>
      <c r="C637">
        <f t="shared" si="35"/>
        <v>11</v>
      </c>
      <c r="D637" s="16">
        <v>1941</v>
      </c>
      <c r="E637" t="s">
        <v>221</v>
      </c>
      <c r="F637" t="s">
        <v>25</v>
      </c>
      <c r="G637">
        <v>8496</v>
      </c>
      <c r="H637" t="s">
        <v>17</v>
      </c>
      <c r="J637" t="s">
        <v>3354</v>
      </c>
      <c r="K637" t="s">
        <v>3366</v>
      </c>
      <c r="M637" t="s">
        <v>3359</v>
      </c>
      <c r="N637" t="s">
        <v>3359</v>
      </c>
      <c r="O637" t="s">
        <v>3359</v>
      </c>
      <c r="P637" t="s">
        <v>3359</v>
      </c>
      <c r="U637" t="s">
        <v>380</v>
      </c>
      <c r="V637" s="43" t="s">
        <v>3359</v>
      </c>
      <c r="AA637" s="3" t="s">
        <v>3464</v>
      </c>
      <c r="AE637" t="s">
        <v>380</v>
      </c>
      <c r="AF637" t="s">
        <v>3133</v>
      </c>
      <c r="AH637" s="2">
        <v>45092</v>
      </c>
    </row>
    <row r="638" spans="2:35" ht="15" customHeight="1" x14ac:dyDescent="0.35">
      <c r="B638" s="5">
        <f t="shared" si="34"/>
        <v>636</v>
      </c>
      <c r="C638">
        <f t="shared" si="35"/>
        <v>9</v>
      </c>
      <c r="D638" s="16">
        <v>1941</v>
      </c>
      <c r="E638" t="s">
        <v>3244</v>
      </c>
      <c r="F638" t="s">
        <v>25</v>
      </c>
      <c r="G638">
        <v>8507</v>
      </c>
      <c r="H638" t="s">
        <v>17</v>
      </c>
      <c r="J638" t="s">
        <v>3354</v>
      </c>
      <c r="K638" t="s">
        <v>3366</v>
      </c>
      <c r="M638" t="s">
        <v>3359</v>
      </c>
      <c r="V638" s="43" t="s">
        <v>3359</v>
      </c>
      <c r="Z638" t="s">
        <v>3359</v>
      </c>
      <c r="AA638" s="3" t="s">
        <v>3464</v>
      </c>
      <c r="AE638" t="s">
        <v>380</v>
      </c>
      <c r="AF638" t="s">
        <v>3133</v>
      </c>
      <c r="AH638" s="2">
        <v>45092</v>
      </c>
    </row>
    <row r="639" spans="2:35" ht="15" customHeight="1" x14ac:dyDescent="0.35">
      <c r="B639" s="5">
        <f t="shared" si="34"/>
        <v>637</v>
      </c>
      <c r="C639">
        <f t="shared" si="35"/>
        <v>22</v>
      </c>
      <c r="D639" s="16">
        <v>1941</v>
      </c>
      <c r="E639" t="s">
        <v>221</v>
      </c>
      <c r="F639" t="s">
        <v>25</v>
      </c>
      <c r="G639">
        <v>8516</v>
      </c>
      <c r="H639" t="s">
        <v>17</v>
      </c>
      <c r="J639" t="s">
        <v>3354</v>
      </c>
      <c r="K639" t="s">
        <v>3366</v>
      </c>
      <c r="L639" t="s">
        <v>383</v>
      </c>
      <c r="M639" t="s">
        <v>3359</v>
      </c>
      <c r="Z639" t="s">
        <v>3359</v>
      </c>
      <c r="AA639" s="3" t="s">
        <v>3464</v>
      </c>
      <c r="AE639" t="s">
        <v>380</v>
      </c>
      <c r="AF639" t="s">
        <v>3060</v>
      </c>
      <c r="AH639" s="2">
        <v>40170.641203703701</v>
      </c>
    </row>
    <row r="640" spans="2:35" ht="15" customHeight="1" x14ac:dyDescent="0.35">
      <c r="B640" s="5">
        <f t="shared" si="34"/>
        <v>638</v>
      </c>
      <c r="C640">
        <f t="shared" si="35"/>
        <v>24</v>
      </c>
      <c r="D640" s="16">
        <v>1941</v>
      </c>
      <c r="E640" t="s">
        <v>186</v>
      </c>
      <c r="F640" t="s">
        <v>25</v>
      </c>
      <c r="G640">
        <v>8538</v>
      </c>
      <c r="L640" t="s">
        <v>28</v>
      </c>
      <c r="AA640" s="3" t="s">
        <v>384</v>
      </c>
      <c r="AF640" t="s">
        <v>3060</v>
      </c>
    </row>
    <row r="641" spans="2:35" ht="15" customHeight="1" x14ac:dyDescent="0.35">
      <c r="B641" s="5">
        <f t="shared" si="34"/>
        <v>639</v>
      </c>
      <c r="C641">
        <f t="shared" si="35"/>
        <v>33</v>
      </c>
      <c r="D641" s="16">
        <v>1941</v>
      </c>
      <c r="E641" t="s">
        <v>327</v>
      </c>
      <c r="F641" t="s">
        <v>25</v>
      </c>
      <c r="G641">
        <v>8562</v>
      </c>
      <c r="H641" t="s">
        <v>17</v>
      </c>
      <c r="J641" t="s">
        <v>3354</v>
      </c>
      <c r="K641" t="s">
        <v>3366</v>
      </c>
      <c r="L641" t="s">
        <v>385</v>
      </c>
      <c r="M641" t="s">
        <v>3359</v>
      </c>
      <c r="Y641" t="s">
        <v>3359</v>
      </c>
      <c r="AF641" t="s">
        <v>3060</v>
      </c>
      <c r="AH641" s="2">
        <v>40092.39329861111</v>
      </c>
    </row>
    <row r="642" spans="2:35" ht="15" customHeight="1" x14ac:dyDescent="0.35">
      <c r="B642" s="5">
        <f t="shared" si="34"/>
        <v>640</v>
      </c>
      <c r="C642">
        <f t="shared" si="35"/>
        <v>5</v>
      </c>
      <c r="D642" s="16">
        <v>1941</v>
      </c>
      <c r="E642" t="s">
        <v>186</v>
      </c>
      <c r="F642" t="s">
        <v>16</v>
      </c>
      <c r="G642">
        <v>8595</v>
      </c>
      <c r="H642" t="s">
        <v>17</v>
      </c>
      <c r="J642" t="s">
        <v>3354</v>
      </c>
      <c r="K642" t="s">
        <v>3366</v>
      </c>
      <c r="M642" t="s">
        <v>3359</v>
      </c>
      <c r="N642" t="s">
        <v>3359</v>
      </c>
      <c r="O642" t="s">
        <v>3359</v>
      </c>
      <c r="P642" t="s">
        <v>3359</v>
      </c>
      <c r="U642" t="s">
        <v>380</v>
      </c>
      <c r="AF642" t="s">
        <v>3133</v>
      </c>
      <c r="AH642" s="2">
        <v>45092</v>
      </c>
    </row>
    <row r="643" spans="2:35" ht="15" customHeight="1" x14ac:dyDescent="0.35">
      <c r="B643" s="5">
        <f t="shared" si="34"/>
        <v>641</v>
      </c>
      <c r="C643">
        <f t="shared" si="35"/>
        <v>11</v>
      </c>
      <c r="D643" s="16">
        <v>1941</v>
      </c>
      <c r="E643" t="s">
        <v>327</v>
      </c>
      <c r="F643" t="s">
        <v>25</v>
      </c>
      <c r="G643">
        <v>8600</v>
      </c>
      <c r="L643" t="s">
        <v>28</v>
      </c>
      <c r="U643" t="s">
        <v>380</v>
      </c>
      <c r="AD643" s="3" t="s">
        <v>328</v>
      </c>
      <c r="AF643" t="s">
        <v>3060</v>
      </c>
    </row>
    <row r="644" spans="2:35" ht="15" customHeight="1" x14ac:dyDescent="0.35">
      <c r="B644" s="5">
        <f t="shared" si="34"/>
        <v>642</v>
      </c>
      <c r="C644">
        <f t="shared" si="35"/>
        <v>5</v>
      </c>
      <c r="D644" s="16">
        <v>1941</v>
      </c>
      <c r="E644" t="s">
        <v>186</v>
      </c>
      <c r="F644" t="s">
        <v>25</v>
      </c>
      <c r="G644">
        <v>8611</v>
      </c>
      <c r="H644" t="s">
        <v>17</v>
      </c>
      <c r="J644" t="s">
        <v>3354</v>
      </c>
      <c r="K644" t="s">
        <v>3366</v>
      </c>
      <c r="L644" t="s">
        <v>65</v>
      </c>
      <c r="M644" t="s">
        <v>3359</v>
      </c>
      <c r="AF644" t="s">
        <v>3060</v>
      </c>
      <c r="AH644" s="2">
        <v>40198.579918981479</v>
      </c>
    </row>
    <row r="645" spans="2:35" ht="15" customHeight="1" x14ac:dyDescent="0.35">
      <c r="B645" s="5">
        <f t="shared" si="34"/>
        <v>643</v>
      </c>
      <c r="C645">
        <f t="shared" si="35"/>
        <v>6</v>
      </c>
      <c r="D645" s="16">
        <v>1941</v>
      </c>
      <c r="E645" t="s">
        <v>314</v>
      </c>
      <c r="F645" t="s">
        <v>16</v>
      </c>
      <c r="G645">
        <v>8616</v>
      </c>
      <c r="H645" t="s">
        <v>17</v>
      </c>
      <c r="J645" t="s">
        <v>3354</v>
      </c>
      <c r="K645" t="s">
        <v>3366</v>
      </c>
      <c r="L645" t="s">
        <v>21</v>
      </c>
      <c r="M645" t="s">
        <v>3359</v>
      </c>
      <c r="T645" t="s">
        <v>3424</v>
      </c>
      <c r="U645" t="s">
        <v>380</v>
      </c>
      <c r="AA645" s="3" t="s">
        <v>3464</v>
      </c>
      <c r="AB645" s="9" t="s">
        <v>3501</v>
      </c>
      <c r="AC645" s="40"/>
      <c r="AD645" s="40"/>
      <c r="AE645" t="s">
        <v>380</v>
      </c>
      <c r="AF645" s="14" t="s">
        <v>3533</v>
      </c>
      <c r="AH645" s="2">
        <v>40201.058356481481</v>
      </c>
    </row>
    <row r="646" spans="2:35" ht="15" customHeight="1" x14ac:dyDescent="0.35">
      <c r="B646" s="5">
        <f t="shared" ref="B646:B709" si="37">+B645+1</f>
        <v>644</v>
      </c>
      <c r="C646">
        <f t="shared" si="35"/>
        <v>5</v>
      </c>
      <c r="D646" s="16">
        <v>1941</v>
      </c>
      <c r="E646" t="s">
        <v>314</v>
      </c>
      <c r="F646" t="s">
        <v>16</v>
      </c>
      <c r="G646">
        <v>8622</v>
      </c>
      <c r="H646" t="s">
        <v>17</v>
      </c>
      <c r="J646" t="s">
        <v>380</v>
      </c>
      <c r="K646" t="s">
        <v>3366</v>
      </c>
      <c r="M646" t="s">
        <v>3359</v>
      </c>
      <c r="N646" t="s">
        <v>3359</v>
      </c>
      <c r="O646" t="s">
        <v>3359</v>
      </c>
      <c r="P646" t="s">
        <v>3359</v>
      </c>
      <c r="U646" t="s">
        <v>3662</v>
      </c>
      <c r="X646" t="s">
        <v>3508</v>
      </c>
      <c r="Y646" t="s">
        <v>3359</v>
      </c>
      <c r="AA646" s="3" t="s">
        <v>3464</v>
      </c>
      <c r="AB646" s="142" t="s">
        <v>6606</v>
      </c>
      <c r="AC646" s="40"/>
      <c r="AD646" s="40"/>
      <c r="AE646" t="s">
        <v>380</v>
      </c>
      <c r="AF646" s="14" t="s">
        <v>3133</v>
      </c>
      <c r="AH646" s="2">
        <v>45092</v>
      </c>
      <c r="AI646" t="s">
        <v>6130</v>
      </c>
    </row>
    <row r="647" spans="2:35" ht="15" customHeight="1" x14ac:dyDescent="0.35">
      <c r="B647" s="5">
        <f t="shared" si="37"/>
        <v>645</v>
      </c>
      <c r="C647">
        <f t="shared" si="35"/>
        <v>7</v>
      </c>
      <c r="D647" s="16">
        <v>1941</v>
      </c>
      <c r="E647" s="14" t="s">
        <v>314</v>
      </c>
      <c r="F647" t="s">
        <v>16</v>
      </c>
      <c r="G647">
        <v>8627</v>
      </c>
      <c r="I647" s="14"/>
      <c r="J647" s="14"/>
      <c r="K647" s="14"/>
      <c r="AF647" t="s">
        <v>3137</v>
      </c>
    </row>
    <row r="648" spans="2:35" ht="15" customHeight="1" x14ac:dyDescent="0.35">
      <c r="B648" s="5">
        <f t="shared" si="37"/>
        <v>646</v>
      </c>
      <c r="C648">
        <f t="shared" si="35"/>
        <v>2</v>
      </c>
      <c r="D648" s="16">
        <v>1941</v>
      </c>
      <c r="E648" t="s">
        <v>314</v>
      </c>
      <c r="F648" t="s">
        <v>25</v>
      </c>
      <c r="G648">
        <v>8634</v>
      </c>
      <c r="H648" t="s">
        <v>17</v>
      </c>
      <c r="J648" t="s">
        <v>3354</v>
      </c>
      <c r="K648" t="s">
        <v>3366</v>
      </c>
      <c r="L648" t="s">
        <v>71</v>
      </c>
      <c r="M648" t="s">
        <v>3359</v>
      </c>
      <c r="Z648" t="s">
        <v>3359</v>
      </c>
      <c r="AA648" s="3" t="s">
        <v>3464</v>
      </c>
      <c r="AD648" s="3" t="s">
        <v>387</v>
      </c>
      <c r="AE648" t="s">
        <v>380</v>
      </c>
      <c r="AF648" t="s">
        <v>3060</v>
      </c>
      <c r="AH648" s="2">
        <v>40273.694386574076</v>
      </c>
    </row>
    <row r="649" spans="2:35" ht="15" customHeight="1" x14ac:dyDescent="0.35">
      <c r="B649" s="5">
        <f t="shared" si="37"/>
        <v>647</v>
      </c>
      <c r="C649">
        <f t="shared" si="35"/>
        <v>1</v>
      </c>
      <c r="D649" s="16">
        <v>1941</v>
      </c>
      <c r="E649" t="s">
        <v>314</v>
      </c>
      <c r="F649" t="s">
        <v>25</v>
      </c>
      <c r="G649">
        <v>8636</v>
      </c>
      <c r="H649" t="s">
        <v>17</v>
      </c>
      <c r="J649" t="s">
        <v>3354</v>
      </c>
      <c r="K649" t="s">
        <v>3366</v>
      </c>
      <c r="L649" t="s">
        <v>80</v>
      </c>
      <c r="M649" t="s">
        <v>3359</v>
      </c>
      <c r="N649" t="s">
        <v>3359</v>
      </c>
      <c r="P649" t="s">
        <v>3359</v>
      </c>
      <c r="R649" t="s">
        <v>3359</v>
      </c>
      <c r="S649" s="148">
        <v>464</v>
      </c>
      <c r="AA649" s="3" t="s">
        <v>3464</v>
      </c>
      <c r="AE649" t="s">
        <v>380</v>
      </c>
      <c r="AF649" t="s">
        <v>3060</v>
      </c>
      <c r="AH649" s="2">
        <v>39944.601122685184</v>
      </c>
    </row>
    <row r="650" spans="2:35" ht="15" customHeight="1" x14ac:dyDescent="0.35">
      <c r="B650" s="5">
        <f t="shared" si="37"/>
        <v>648</v>
      </c>
      <c r="C650">
        <f t="shared" si="35"/>
        <v>1</v>
      </c>
      <c r="D650" s="16">
        <v>1941</v>
      </c>
      <c r="E650" s="15" t="s">
        <v>59</v>
      </c>
      <c r="F650" t="s">
        <v>25</v>
      </c>
      <c r="G650">
        <v>8637</v>
      </c>
      <c r="H650" t="s">
        <v>17</v>
      </c>
      <c r="L650" t="s">
        <v>37</v>
      </c>
      <c r="M650" t="s">
        <v>3359</v>
      </c>
      <c r="AF650" t="s">
        <v>3060</v>
      </c>
      <c r="AH650" s="2">
        <v>39889.966087962966</v>
      </c>
    </row>
    <row r="651" spans="2:35" ht="15" customHeight="1" x14ac:dyDescent="0.35">
      <c r="B651" s="5">
        <f t="shared" si="37"/>
        <v>649</v>
      </c>
      <c r="C651">
        <f t="shared" si="35"/>
        <v>8</v>
      </c>
      <c r="D651" s="16">
        <v>1941</v>
      </c>
      <c r="E651" t="s">
        <v>314</v>
      </c>
      <c r="F651" t="s">
        <v>25</v>
      </c>
      <c r="G651">
        <v>8638</v>
      </c>
      <c r="H651" t="s">
        <v>17</v>
      </c>
      <c r="M651" t="s">
        <v>3359</v>
      </c>
      <c r="AF651" t="s">
        <v>3060</v>
      </c>
      <c r="AH651" s="2">
        <v>40638.931608796294</v>
      </c>
    </row>
    <row r="652" spans="2:35" ht="15" customHeight="1" x14ac:dyDescent="0.35">
      <c r="B652" s="5">
        <f t="shared" si="37"/>
        <v>650</v>
      </c>
      <c r="C652">
        <f t="shared" si="35"/>
        <v>19</v>
      </c>
      <c r="D652" s="16">
        <v>1941</v>
      </c>
      <c r="E652" s="14" t="s">
        <v>314</v>
      </c>
      <c r="F652" t="s">
        <v>25</v>
      </c>
      <c r="G652">
        <v>8646</v>
      </c>
      <c r="H652" t="s">
        <v>17</v>
      </c>
      <c r="I652" s="14"/>
      <c r="J652" s="14" t="s">
        <v>3354</v>
      </c>
      <c r="K652" s="14" t="s">
        <v>3366</v>
      </c>
      <c r="M652" t="s">
        <v>3359</v>
      </c>
      <c r="N652" s="14" t="s">
        <v>3309</v>
      </c>
      <c r="T652" t="s">
        <v>3424</v>
      </c>
      <c r="V652" s="43" t="s">
        <v>3359</v>
      </c>
      <c r="W652" t="s">
        <v>3572</v>
      </c>
      <c r="X652" t="s">
        <v>3508</v>
      </c>
      <c r="Z652" t="s">
        <v>3359</v>
      </c>
      <c r="AA652" s="3" t="s">
        <v>3464</v>
      </c>
      <c r="AB652" s="43" t="s">
        <v>3502</v>
      </c>
      <c r="AC652" s="143"/>
      <c r="AD652" s="143"/>
      <c r="AE652" t="s">
        <v>380</v>
      </c>
      <c r="AF652" t="s">
        <v>3133</v>
      </c>
      <c r="AH652" s="2">
        <v>45092</v>
      </c>
      <c r="AI652" t="s">
        <v>4627</v>
      </c>
    </row>
    <row r="653" spans="2:35" ht="15" customHeight="1" x14ac:dyDescent="0.35">
      <c r="B653" s="5">
        <f t="shared" si="37"/>
        <v>651</v>
      </c>
      <c r="C653">
        <f t="shared" si="35"/>
        <v>4</v>
      </c>
      <c r="D653" s="16">
        <v>1941</v>
      </c>
      <c r="E653" s="14" t="s">
        <v>327</v>
      </c>
      <c r="F653" t="s">
        <v>25</v>
      </c>
      <c r="G653">
        <v>8665</v>
      </c>
      <c r="I653" s="14"/>
      <c r="J653" s="14" t="s">
        <v>3354</v>
      </c>
      <c r="K653" s="14" t="s">
        <v>3366</v>
      </c>
      <c r="M653" s="14" t="s">
        <v>3459</v>
      </c>
      <c r="N653" s="14" t="s">
        <v>3359</v>
      </c>
      <c r="O653" s="14" t="s">
        <v>3359</v>
      </c>
      <c r="P653" s="14" t="s">
        <v>3359</v>
      </c>
      <c r="T653" t="s">
        <v>3424</v>
      </c>
      <c r="V653" s="43" t="s">
        <v>3359</v>
      </c>
      <c r="W653" t="s">
        <v>3572</v>
      </c>
      <c r="X653" t="s">
        <v>3508</v>
      </c>
      <c r="Y653" t="s">
        <v>3359</v>
      </c>
      <c r="AA653" s="3" t="s">
        <v>3262</v>
      </c>
      <c r="AB653" s="43"/>
      <c r="AC653" s="143"/>
      <c r="AD653" s="143"/>
      <c r="AF653" t="s">
        <v>3451</v>
      </c>
      <c r="AH653" s="2">
        <v>46030</v>
      </c>
    </row>
    <row r="654" spans="2:35" ht="15" customHeight="1" x14ac:dyDescent="0.35">
      <c r="B654" s="5">
        <f t="shared" si="37"/>
        <v>652</v>
      </c>
      <c r="C654">
        <f t="shared" si="35"/>
        <v>9</v>
      </c>
      <c r="D654" s="16">
        <v>1941</v>
      </c>
      <c r="E654" s="14" t="s">
        <v>327</v>
      </c>
      <c r="F654" t="s">
        <v>25</v>
      </c>
      <c r="G654">
        <v>8669</v>
      </c>
      <c r="H654" t="s">
        <v>17</v>
      </c>
      <c r="I654" s="14"/>
      <c r="J654" s="14" t="s">
        <v>3354</v>
      </c>
      <c r="K654" s="14" t="s">
        <v>3366</v>
      </c>
      <c r="M654" s="14" t="s">
        <v>3359</v>
      </c>
      <c r="N654" s="14"/>
      <c r="O654" s="14"/>
      <c r="P654" s="14"/>
      <c r="Q654" s="14"/>
      <c r="R654" s="14"/>
      <c r="V654" s="43" t="s">
        <v>3359</v>
      </c>
      <c r="Y654" t="s">
        <v>3359</v>
      </c>
      <c r="AF654" t="s">
        <v>3133</v>
      </c>
      <c r="AH654" s="2">
        <v>45092</v>
      </c>
    </row>
    <row r="655" spans="2:35" ht="15" customHeight="1" x14ac:dyDescent="0.35">
      <c r="B655" s="5">
        <f t="shared" si="37"/>
        <v>653</v>
      </c>
      <c r="C655">
        <f t="shared" si="35"/>
        <v>11</v>
      </c>
      <c r="D655" s="16">
        <v>1941</v>
      </c>
      <c r="E655" t="s">
        <v>327</v>
      </c>
      <c r="F655" t="s">
        <v>25</v>
      </c>
      <c r="G655">
        <v>8678</v>
      </c>
      <c r="H655" t="s">
        <v>17</v>
      </c>
      <c r="J655" t="s">
        <v>3354</v>
      </c>
      <c r="K655" t="s">
        <v>3366</v>
      </c>
      <c r="L655" t="s">
        <v>388</v>
      </c>
      <c r="M655" t="s">
        <v>3359</v>
      </c>
      <c r="Y655" t="s">
        <v>3359</v>
      </c>
      <c r="AF655" t="s">
        <v>3060</v>
      </c>
      <c r="AH655" s="2">
        <v>39791.626342592594</v>
      </c>
    </row>
    <row r="656" spans="2:35" ht="15" customHeight="1" x14ac:dyDescent="0.35">
      <c r="B656" s="5">
        <f t="shared" si="37"/>
        <v>654</v>
      </c>
      <c r="C656">
        <f t="shared" si="35"/>
        <v>20</v>
      </c>
      <c r="D656" s="16">
        <v>1941</v>
      </c>
      <c r="E656" t="s">
        <v>327</v>
      </c>
      <c r="F656" t="s">
        <v>16</v>
      </c>
      <c r="G656">
        <v>8689</v>
      </c>
      <c r="J656" t="s">
        <v>3354</v>
      </c>
      <c r="K656" t="s">
        <v>3366</v>
      </c>
      <c r="M656" t="s">
        <v>3459</v>
      </c>
      <c r="N656" t="s">
        <v>3359</v>
      </c>
      <c r="P656" t="s">
        <v>3359</v>
      </c>
      <c r="T656" t="s">
        <v>3424</v>
      </c>
      <c r="W656" t="s">
        <v>3351</v>
      </c>
      <c r="X656" t="s">
        <v>3508</v>
      </c>
      <c r="Y656" t="s">
        <v>3359</v>
      </c>
      <c r="AA656" s="3" t="s">
        <v>167</v>
      </c>
      <c r="AB656" s="47" t="s">
        <v>3841</v>
      </c>
      <c r="AF656" t="s">
        <v>3451</v>
      </c>
      <c r="AH656" s="2">
        <v>45273</v>
      </c>
    </row>
    <row r="657" spans="1:35" ht="15" customHeight="1" x14ac:dyDescent="0.35">
      <c r="B657" s="5">
        <f t="shared" si="37"/>
        <v>655</v>
      </c>
      <c r="C657">
        <f t="shared" si="35"/>
        <v>54</v>
      </c>
      <c r="D657" s="16">
        <v>1941</v>
      </c>
      <c r="E657" t="s">
        <v>327</v>
      </c>
      <c r="F657" t="s">
        <v>16</v>
      </c>
      <c r="G657">
        <v>8709</v>
      </c>
      <c r="H657" t="s">
        <v>17</v>
      </c>
      <c r="J657" t="s">
        <v>3354</v>
      </c>
      <c r="K657" t="s">
        <v>3366</v>
      </c>
      <c r="L657" t="s">
        <v>35</v>
      </c>
      <c r="M657" t="s">
        <v>3359</v>
      </c>
      <c r="AF657" t="s">
        <v>3060</v>
      </c>
      <c r="AH657" s="2">
        <v>39905.564421296294</v>
      </c>
    </row>
    <row r="658" spans="1:35" ht="15" customHeight="1" x14ac:dyDescent="0.35">
      <c r="B658" s="5">
        <f t="shared" si="37"/>
        <v>656</v>
      </c>
      <c r="C658">
        <f t="shared" ref="C658:C721" si="38">+G659-G658</f>
        <v>29</v>
      </c>
      <c r="D658" s="16">
        <v>1941</v>
      </c>
      <c r="E658" t="s">
        <v>221</v>
      </c>
      <c r="F658" t="s">
        <v>25</v>
      </c>
      <c r="G658">
        <v>8763</v>
      </c>
      <c r="AF658" t="s">
        <v>3451</v>
      </c>
      <c r="AH658" s="2">
        <v>45490</v>
      </c>
    </row>
    <row r="659" spans="1:35" ht="15" customHeight="1" x14ac:dyDescent="0.35">
      <c r="B659" s="5">
        <f t="shared" si="37"/>
        <v>657</v>
      </c>
      <c r="C659">
        <f t="shared" si="38"/>
        <v>16</v>
      </c>
      <c r="D659" s="16">
        <v>1941</v>
      </c>
      <c r="E659" t="s">
        <v>327</v>
      </c>
      <c r="F659" t="s">
        <v>25</v>
      </c>
      <c r="G659">
        <v>8792</v>
      </c>
      <c r="H659" t="s">
        <v>17</v>
      </c>
      <c r="J659" t="s">
        <v>3354</v>
      </c>
      <c r="L659" t="s">
        <v>389</v>
      </c>
      <c r="M659" t="s">
        <v>3359</v>
      </c>
      <c r="AB659" s="43" t="s">
        <v>3503</v>
      </c>
      <c r="AC659" s="143"/>
      <c r="AD659" s="143"/>
      <c r="AF659" t="s">
        <v>3060</v>
      </c>
      <c r="AH659" s="2">
        <v>40816.868437500001</v>
      </c>
    </row>
    <row r="660" spans="1:35" ht="15" customHeight="1" x14ac:dyDescent="0.35">
      <c r="B660" s="5">
        <f t="shared" si="37"/>
        <v>658</v>
      </c>
      <c r="C660">
        <f t="shared" si="38"/>
        <v>48</v>
      </c>
      <c r="D660" s="16">
        <v>1941</v>
      </c>
      <c r="E660" t="s">
        <v>327</v>
      </c>
      <c r="F660" t="s">
        <v>25</v>
      </c>
      <c r="G660">
        <v>8808</v>
      </c>
      <c r="H660" t="s">
        <v>17</v>
      </c>
      <c r="J660" t="s">
        <v>3354</v>
      </c>
      <c r="K660" t="s">
        <v>3366</v>
      </c>
      <c r="L660" t="s">
        <v>224</v>
      </c>
      <c r="M660" t="s">
        <v>3359</v>
      </c>
      <c r="AB660" s="67" t="s">
        <v>391</v>
      </c>
      <c r="AC660" s="187"/>
      <c r="AD660" s="187"/>
      <c r="AF660" t="s">
        <v>3060</v>
      </c>
      <c r="AH660" s="2">
        <v>41100.745162037034</v>
      </c>
    </row>
    <row r="661" spans="1:35" ht="15" customHeight="1" x14ac:dyDescent="0.35">
      <c r="B661" s="5">
        <f t="shared" si="37"/>
        <v>659</v>
      </c>
      <c r="C661">
        <f t="shared" si="38"/>
        <v>15</v>
      </c>
      <c r="D661" s="16">
        <v>1941</v>
      </c>
      <c r="E661" t="s">
        <v>186</v>
      </c>
      <c r="F661" t="s">
        <v>25</v>
      </c>
      <c r="G661">
        <v>8856</v>
      </c>
      <c r="H661" t="s">
        <v>17</v>
      </c>
      <c r="J661" t="s">
        <v>3354</v>
      </c>
      <c r="K661" t="s">
        <v>3366</v>
      </c>
      <c r="L661" t="s">
        <v>392</v>
      </c>
      <c r="M661" t="s">
        <v>3359</v>
      </c>
      <c r="U661" t="s">
        <v>380</v>
      </c>
      <c r="V661" s="43" t="s">
        <v>3359</v>
      </c>
      <c r="AA661" s="3" t="s">
        <v>393</v>
      </c>
      <c r="AF661" t="s">
        <v>3060</v>
      </c>
      <c r="AH661" s="2">
        <v>40259.622476851851</v>
      </c>
    </row>
    <row r="662" spans="1:35" ht="15" customHeight="1" x14ac:dyDescent="0.35">
      <c r="B662" s="5">
        <f t="shared" si="37"/>
        <v>660</v>
      </c>
      <c r="C662">
        <f t="shared" si="38"/>
        <v>3</v>
      </c>
      <c r="D662" s="16">
        <v>1941</v>
      </c>
      <c r="E662" t="s">
        <v>221</v>
      </c>
      <c r="F662" t="s">
        <v>16</v>
      </c>
      <c r="G662">
        <v>8871</v>
      </c>
      <c r="H662" t="s">
        <v>17</v>
      </c>
      <c r="J662" t="s">
        <v>3354</v>
      </c>
      <c r="K662" t="s">
        <v>3366</v>
      </c>
      <c r="L662" t="s">
        <v>28</v>
      </c>
      <c r="M662" t="s">
        <v>3359</v>
      </c>
      <c r="O662" t="s">
        <v>3359</v>
      </c>
      <c r="Y662" t="s">
        <v>3359</v>
      </c>
      <c r="AA662" s="3" t="s">
        <v>3464</v>
      </c>
      <c r="AE662" t="s">
        <v>380</v>
      </c>
      <c r="AF662" t="s">
        <v>3060</v>
      </c>
      <c r="AH662" s="2">
        <v>41074.781238425923</v>
      </c>
    </row>
    <row r="663" spans="1:35" ht="15" customHeight="1" x14ac:dyDescent="0.35">
      <c r="B663" s="5">
        <f t="shared" si="37"/>
        <v>661</v>
      </c>
      <c r="C663">
        <f t="shared" si="38"/>
        <v>6</v>
      </c>
      <c r="D663" s="16">
        <v>1941</v>
      </c>
      <c r="E663" t="s">
        <v>221</v>
      </c>
      <c r="F663" t="s">
        <v>16</v>
      </c>
      <c r="G663">
        <v>8874</v>
      </c>
      <c r="H663" t="s">
        <v>17</v>
      </c>
      <c r="J663" t="s">
        <v>3354</v>
      </c>
      <c r="L663" t="s">
        <v>143</v>
      </c>
      <c r="M663" t="s">
        <v>3359</v>
      </c>
      <c r="AF663" t="s">
        <v>3060</v>
      </c>
      <c r="AH663" s="2">
        <v>40186.734502314815</v>
      </c>
    </row>
    <row r="664" spans="1:35" ht="15" customHeight="1" x14ac:dyDescent="0.35">
      <c r="B664" s="5">
        <f t="shared" si="37"/>
        <v>662</v>
      </c>
      <c r="C664">
        <f t="shared" si="38"/>
        <v>11</v>
      </c>
      <c r="D664" s="16">
        <v>1941</v>
      </c>
      <c r="E664" t="s">
        <v>221</v>
      </c>
      <c r="F664" t="s">
        <v>16</v>
      </c>
      <c r="G664">
        <v>8880</v>
      </c>
      <c r="L664" t="s">
        <v>28</v>
      </c>
      <c r="AF664" t="s">
        <v>3060</v>
      </c>
    </row>
    <row r="665" spans="1:35" ht="15" customHeight="1" x14ac:dyDescent="0.35">
      <c r="B665" s="5">
        <f t="shared" si="37"/>
        <v>663</v>
      </c>
      <c r="C665">
        <f t="shared" si="38"/>
        <v>14</v>
      </c>
      <c r="D665" s="16">
        <v>1941</v>
      </c>
      <c r="E665" t="s">
        <v>221</v>
      </c>
      <c r="F665" t="s">
        <v>16</v>
      </c>
      <c r="G665">
        <v>8891</v>
      </c>
      <c r="H665" t="s">
        <v>17</v>
      </c>
      <c r="J665" t="s">
        <v>3354</v>
      </c>
      <c r="K665" t="s">
        <v>3366</v>
      </c>
      <c r="L665" t="s">
        <v>394</v>
      </c>
      <c r="M665" t="s">
        <v>3359</v>
      </c>
      <c r="U665" t="s">
        <v>380</v>
      </c>
      <c r="AA665" s="3" t="s">
        <v>3464</v>
      </c>
      <c r="AE665" t="s">
        <v>380</v>
      </c>
      <c r="AF665" t="s">
        <v>3060</v>
      </c>
      <c r="AH665" s="2">
        <v>40509.219444444447</v>
      </c>
    </row>
    <row r="666" spans="1:35" ht="15" customHeight="1" x14ac:dyDescent="0.35">
      <c r="B666" s="5">
        <f t="shared" si="37"/>
        <v>664</v>
      </c>
      <c r="C666">
        <f t="shared" si="38"/>
        <v>11</v>
      </c>
      <c r="D666" s="16">
        <v>1941</v>
      </c>
      <c r="E666" t="s">
        <v>221</v>
      </c>
      <c r="F666" t="s">
        <v>16</v>
      </c>
      <c r="G666">
        <v>8905</v>
      </c>
      <c r="J666" t="s">
        <v>3354</v>
      </c>
      <c r="K666" t="s">
        <v>3366</v>
      </c>
      <c r="M666" t="s">
        <v>3459</v>
      </c>
      <c r="N666" t="s">
        <v>3359</v>
      </c>
      <c r="P666" t="s">
        <v>3359</v>
      </c>
      <c r="T666" t="s">
        <v>3424</v>
      </c>
      <c r="U666" t="s">
        <v>3662</v>
      </c>
      <c r="W666" t="s">
        <v>3830</v>
      </c>
      <c r="X666" t="s">
        <v>3508</v>
      </c>
      <c r="Y666" t="s">
        <v>3359</v>
      </c>
      <c r="AA666" s="3" t="s">
        <v>3464</v>
      </c>
      <c r="AF666" t="s">
        <v>3451</v>
      </c>
      <c r="AH666" s="2">
        <v>46197</v>
      </c>
    </row>
    <row r="667" spans="1:35" ht="15" customHeight="1" x14ac:dyDescent="0.35">
      <c r="B667" s="5">
        <f t="shared" si="37"/>
        <v>665</v>
      </c>
      <c r="C667">
        <f t="shared" si="38"/>
        <v>12</v>
      </c>
      <c r="D667" s="16">
        <v>1941</v>
      </c>
      <c r="E667" t="s">
        <v>327</v>
      </c>
      <c r="F667" t="s">
        <v>16</v>
      </c>
      <c r="G667">
        <v>8916</v>
      </c>
      <c r="H667" t="s">
        <v>17</v>
      </c>
      <c r="J667" t="s">
        <v>3354</v>
      </c>
      <c r="K667" t="s">
        <v>3366</v>
      </c>
      <c r="L667" t="s">
        <v>316</v>
      </c>
      <c r="M667" t="s">
        <v>3359</v>
      </c>
      <c r="U667" t="s">
        <v>380</v>
      </c>
      <c r="AF667" t="s">
        <v>3060</v>
      </c>
      <c r="AH667" s="2">
        <v>39685.61891203704</v>
      </c>
    </row>
    <row r="668" spans="1:35" ht="15" customHeight="1" x14ac:dyDescent="0.35">
      <c r="B668" s="5">
        <f t="shared" si="37"/>
        <v>666</v>
      </c>
      <c r="C668">
        <f t="shared" si="38"/>
        <v>46</v>
      </c>
      <c r="D668" s="16">
        <v>1941</v>
      </c>
      <c r="E668" s="3" t="s">
        <v>327</v>
      </c>
      <c r="F668" s="3" t="s">
        <v>16</v>
      </c>
      <c r="G668" s="3">
        <v>8928</v>
      </c>
      <c r="H668" s="3"/>
      <c r="I668" s="3"/>
      <c r="J668" s="3"/>
      <c r="K668" s="3"/>
      <c r="L668" s="3"/>
      <c r="M668" s="3"/>
      <c r="N668" s="3"/>
      <c r="O668" s="3"/>
      <c r="P668" s="3"/>
      <c r="Q668" s="3"/>
      <c r="R668" s="3"/>
      <c r="S668" s="152"/>
      <c r="T668" s="3"/>
      <c r="U668" s="3"/>
      <c r="V668" s="143"/>
      <c r="W668" s="3"/>
      <c r="X668" s="3"/>
      <c r="Y668" s="3"/>
      <c r="Z668" s="3"/>
      <c r="AB668" s="3"/>
      <c r="AE668" s="3"/>
      <c r="AF668" s="3" t="s">
        <v>3451</v>
      </c>
      <c r="AG668" s="3"/>
      <c r="AH668" s="153">
        <v>45561</v>
      </c>
      <c r="AI668" s="14" t="s">
        <v>4096</v>
      </c>
    </row>
    <row r="669" spans="1:35" ht="15" customHeight="1" x14ac:dyDescent="0.35">
      <c r="B669" s="5">
        <f t="shared" si="37"/>
        <v>667</v>
      </c>
      <c r="C669">
        <f t="shared" si="38"/>
        <v>20</v>
      </c>
      <c r="D669" s="16">
        <v>1941</v>
      </c>
      <c r="E669" s="3" t="s">
        <v>186</v>
      </c>
      <c r="F669" s="3" t="s">
        <v>16</v>
      </c>
      <c r="G669" s="3">
        <v>8974</v>
      </c>
      <c r="H669" s="3"/>
      <c r="I669" s="3"/>
      <c r="J669" s="3" t="s">
        <v>3354</v>
      </c>
      <c r="K669" s="3" t="s">
        <v>3366</v>
      </c>
      <c r="L669" s="3"/>
      <c r="M669" s="3" t="s">
        <v>3459</v>
      </c>
      <c r="N669" s="3" t="s">
        <v>3359</v>
      </c>
      <c r="O669" s="3" t="s">
        <v>3359</v>
      </c>
      <c r="P669" s="3" t="s">
        <v>3359</v>
      </c>
      <c r="Q669" s="3"/>
      <c r="R669" s="3"/>
      <c r="S669" s="152"/>
      <c r="T669" s="3" t="s">
        <v>3424</v>
      </c>
      <c r="U669" s="3" t="s">
        <v>3662</v>
      </c>
      <c r="V669" s="143"/>
      <c r="W669" s="3" t="s">
        <v>3830</v>
      </c>
      <c r="X669" s="3" t="s">
        <v>3508</v>
      </c>
      <c r="Y669" s="3"/>
      <c r="Z669" s="3"/>
      <c r="AA669" s="3" t="s">
        <v>3262</v>
      </c>
      <c r="AB669" t="s">
        <v>5722</v>
      </c>
      <c r="AE669" s="3"/>
      <c r="AF669" s="3" t="s">
        <v>3451</v>
      </c>
      <c r="AG669" s="3"/>
      <c r="AH669" s="153">
        <v>45961</v>
      </c>
      <c r="AI669" s="36" t="s">
        <v>5723</v>
      </c>
    </row>
    <row r="670" spans="1:35" ht="15" customHeight="1" x14ac:dyDescent="0.35">
      <c r="A670" s="3"/>
      <c r="B670" s="5">
        <f t="shared" si="37"/>
        <v>668</v>
      </c>
      <c r="C670">
        <f t="shared" si="38"/>
        <v>15</v>
      </c>
      <c r="D670" s="16">
        <v>1941</v>
      </c>
      <c r="E670" t="s">
        <v>186</v>
      </c>
      <c r="F670" t="s">
        <v>16</v>
      </c>
      <c r="G670">
        <v>8994</v>
      </c>
      <c r="H670" t="s">
        <v>17</v>
      </c>
      <c r="J670" t="s">
        <v>3354</v>
      </c>
      <c r="K670" t="s">
        <v>3366</v>
      </c>
      <c r="L670" t="s">
        <v>35</v>
      </c>
      <c r="M670" t="s">
        <v>3359</v>
      </c>
      <c r="N670" t="s">
        <v>3359</v>
      </c>
      <c r="P670" t="s">
        <v>3359</v>
      </c>
      <c r="U670" t="s">
        <v>380</v>
      </c>
      <c r="AB670" s="43" t="s">
        <v>3504</v>
      </c>
      <c r="AC670" s="143"/>
      <c r="AD670" s="143"/>
      <c r="AF670" t="s">
        <v>3060</v>
      </c>
      <c r="AH670" s="2">
        <v>41100.717395833337</v>
      </c>
    </row>
    <row r="671" spans="1:35" ht="15" customHeight="1" x14ac:dyDescent="0.35">
      <c r="B671" s="5">
        <f t="shared" si="37"/>
        <v>669</v>
      </c>
      <c r="C671">
        <f t="shared" si="38"/>
        <v>10</v>
      </c>
      <c r="D671" s="16">
        <v>1941</v>
      </c>
      <c r="E671" t="s">
        <v>314</v>
      </c>
      <c r="F671" t="s">
        <v>25</v>
      </c>
      <c r="G671">
        <v>9009</v>
      </c>
      <c r="H671" t="s">
        <v>17</v>
      </c>
      <c r="J671" t="s">
        <v>3354</v>
      </c>
      <c r="K671" t="s">
        <v>3366</v>
      </c>
      <c r="L671" t="s">
        <v>35</v>
      </c>
      <c r="M671" t="s">
        <v>3359</v>
      </c>
      <c r="N671" t="s">
        <v>3359</v>
      </c>
      <c r="P671" t="s">
        <v>3359</v>
      </c>
      <c r="R671" t="s">
        <v>3359</v>
      </c>
      <c r="S671" s="148">
        <v>461</v>
      </c>
      <c r="V671" s="43" t="s">
        <v>3359</v>
      </c>
      <c r="Z671" t="s">
        <v>3359</v>
      </c>
      <c r="AA671" s="3" t="s">
        <v>3464</v>
      </c>
      <c r="AE671" t="s">
        <v>380</v>
      </c>
      <c r="AF671" t="s">
        <v>3060</v>
      </c>
      <c r="AH671" s="2">
        <v>41062.891724537039</v>
      </c>
    </row>
    <row r="672" spans="1:35" ht="15" customHeight="1" x14ac:dyDescent="0.35">
      <c r="B672" s="5">
        <f t="shared" si="37"/>
        <v>670</v>
      </c>
      <c r="C672">
        <f t="shared" si="38"/>
        <v>1</v>
      </c>
      <c r="D672" s="16">
        <v>1941</v>
      </c>
      <c r="E672" t="s">
        <v>314</v>
      </c>
      <c r="F672" t="s">
        <v>25</v>
      </c>
      <c r="G672">
        <v>9019</v>
      </c>
      <c r="H672" t="s">
        <v>17</v>
      </c>
      <c r="J672" t="s">
        <v>3354</v>
      </c>
      <c r="K672" t="s">
        <v>3366</v>
      </c>
      <c r="L672" t="s">
        <v>369</v>
      </c>
      <c r="M672" t="s">
        <v>3359</v>
      </c>
      <c r="AA672" s="3" t="s">
        <v>3464</v>
      </c>
      <c r="AE672" t="s">
        <v>380</v>
      </c>
      <c r="AF672" t="s">
        <v>3060</v>
      </c>
      <c r="AH672" s="2">
        <v>39784.336608796293</v>
      </c>
    </row>
    <row r="673" spans="2:35" ht="15" customHeight="1" x14ac:dyDescent="0.35">
      <c r="B673" s="5">
        <f t="shared" si="37"/>
        <v>671</v>
      </c>
      <c r="C673">
        <f t="shared" si="38"/>
        <v>7</v>
      </c>
      <c r="D673" s="16">
        <v>1941</v>
      </c>
      <c r="E673" t="s">
        <v>314</v>
      </c>
      <c r="F673" t="s">
        <v>25</v>
      </c>
      <c r="G673">
        <v>9020</v>
      </c>
      <c r="H673" t="s">
        <v>17</v>
      </c>
      <c r="J673" t="s">
        <v>3354</v>
      </c>
      <c r="K673" t="s">
        <v>3366</v>
      </c>
      <c r="L673" t="s">
        <v>45</v>
      </c>
      <c r="M673" t="s">
        <v>3359</v>
      </c>
      <c r="V673" s="43" t="s">
        <v>3359</v>
      </c>
      <c r="AA673" s="3" t="s">
        <v>3464</v>
      </c>
      <c r="AC673" s="3">
        <v>1935</v>
      </c>
      <c r="AE673" t="s">
        <v>380</v>
      </c>
      <c r="AF673" t="s">
        <v>3060</v>
      </c>
      <c r="AH673" s="2">
        <v>40301.881284722222</v>
      </c>
    </row>
    <row r="674" spans="2:35" ht="15" customHeight="1" x14ac:dyDescent="0.35">
      <c r="B674" s="5">
        <f t="shared" si="37"/>
        <v>672</v>
      </c>
      <c r="C674">
        <f t="shared" si="38"/>
        <v>10</v>
      </c>
      <c r="D674" s="16">
        <v>1941</v>
      </c>
      <c r="E674" t="s">
        <v>314</v>
      </c>
      <c r="F674" t="s">
        <v>25</v>
      </c>
      <c r="G674">
        <v>9027</v>
      </c>
      <c r="H674" t="s">
        <v>17</v>
      </c>
      <c r="J674" t="s">
        <v>3354</v>
      </c>
      <c r="K674" t="s">
        <v>3366</v>
      </c>
      <c r="L674" t="s">
        <v>28</v>
      </c>
      <c r="M674" t="s">
        <v>3359</v>
      </c>
      <c r="V674" s="43" t="s">
        <v>3359</v>
      </c>
      <c r="AF674" t="s">
        <v>3060</v>
      </c>
      <c r="AH674" s="2">
        <v>39801.993900462963</v>
      </c>
    </row>
    <row r="675" spans="2:35" ht="15" customHeight="1" x14ac:dyDescent="0.35">
      <c r="B675" s="5">
        <f t="shared" si="37"/>
        <v>673</v>
      </c>
      <c r="C675">
        <f t="shared" si="38"/>
        <v>2</v>
      </c>
      <c r="D675" s="16">
        <v>1941</v>
      </c>
      <c r="E675" t="s">
        <v>314</v>
      </c>
      <c r="F675" t="s">
        <v>25</v>
      </c>
      <c r="G675">
        <v>9037</v>
      </c>
      <c r="H675" t="s">
        <v>17</v>
      </c>
      <c r="J675" t="s">
        <v>3354</v>
      </c>
      <c r="K675" t="s">
        <v>3366</v>
      </c>
      <c r="L675" t="s">
        <v>65</v>
      </c>
      <c r="M675" t="s">
        <v>3359</v>
      </c>
      <c r="AA675" s="3" t="s">
        <v>3464</v>
      </c>
      <c r="AE675" t="s">
        <v>380</v>
      </c>
      <c r="AF675" t="s">
        <v>3060</v>
      </c>
      <c r="AH675" s="2">
        <v>40198.581701388888</v>
      </c>
    </row>
    <row r="676" spans="2:35" ht="15" customHeight="1" x14ac:dyDescent="0.35">
      <c r="B676" s="5">
        <f t="shared" si="37"/>
        <v>674</v>
      </c>
      <c r="C676">
        <f t="shared" si="38"/>
        <v>8</v>
      </c>
      <c r="D676" s="16">
        <v>1941</v>
      </c>
      <c r="E676" t="s">
        <v>314</v>
      </c>
      <c r="F676" t="s">
        <v>16</v>
      </c>
      <c r="G676">
        <v>9039</v>
      </c>
      <c r="H676" t="s">
        <v>17</v>
      </c>
      <c r="J676" t="s">
        <v>3354</v>
      </c>
      <c r="K676" t="s">
        <v>3366</v>
      </c>
      <c r="M676" t="s">
        <v>3459</v>
      </c>
      <c r="N676" t="s">
        <v>3359</v>
      </c>
      <c r="O676" t="s">
        <v>3359</v>
      </c>
      <c r="P676" t="s">
        <v>3359</v>
      </c>
      <c r="T676" t="s">
        <v>3424</v>
      </c>
      <c r="U676" t="s">
        <v>3662</v>
      </c>
      <c r="W676" t="s">
        <v>3830</v>
      </c>
      <c r="X676" t="s">
        <v>3508</v>
      </c>
      <c r="Y676" t="s">
        <v>3359</v>
      </c>
      <c r="AA676" s="3" t="s">
        <v>3464</v>
      </c>
      <c r="AF676" t="s">
        <v>3451</v>
      </c>
      <c r="AH676" s="2">
        <v>45894</v>
      </c>
      <c r="AI676" s="36" t="s">
        <v>5357</v>
      </c>
    </row>
    <row r="677" spans="2:35" ht="15" customHeight="1" x14ac:dyDescent="0.35">
      <c r="B677" s="5">
        <f t="shared" si="37"/>
        <v>675</v>
      </c>
      <c r="C677">
        <f t="shared" si="38"/>
        <v>6</v>
      </c>
      <c r="D677" s="16">
        <v>1941</v>
      </c>
      <c r="E677" t="s">
        <v>314</v>
      </c>
      <c r="F677" t="s">
        <v>16</v>
      </c>
      <c r="G677">
        <v>9047</v>
      </c>
      <c r="H677" t="s">
        <v>17</v>
      </c>
      <c r="J677" t="s">
        <v>3354</v>
      </c>
      <c r="K677" t="s">
        <v>3366</v>
      </c>
      <c r="L677" t="s">
        <v>396</v>
      </c>
      <c r="M677" t="s">
        <v>3359</v>
      </c>
      <c r="U677" t="s">
        <v>380</v>
      </c>
      <c r="Y677" t="s">
        <v>3359</v>
      </c>
      <c r="Z677" t="s">
        <v>3359</v>
      </c>
      <c r="AA677" s="3" t="s">
        <v>3464</v>
      </c>
      <c r="AE677" t="s">
        <v>380</v>
      </c>
      <c r="AF677" t="s">
        <v>3060</v>
      </c>
      <c r="AH677" s="2">
        <v>40281.391134259262</v>
      </c>
    </row>
    <row r="678" spans="2:35" ht="15" customHeight="1" x14ac:dyDescent="0.35">
      <c r="B678" s="5">
        <f t="shared" si="37"/>
        <v>676</v>
      </c>
      <c r="C678">
        <f t="shared" si="38"/>
        <v>5</v>
      </c>
      <c r="D678" s="16">
        <v>1941</v>
      </c>
      <c r="E678" t="s">
        <v>221</v>
      </c>
      <c r="F678" t="s">
        <v>25</v>
      </c>
      <c r="G678">
        <v>9053</v>
      </c>
      <c r="H678" t="s">
        <v>17</v>
      </c>
      <c r="J678" t="s">
        <v>3354</v>
      </c>
      <c r="K678" t="s">
        <v>3366</v>
      </c>
      <c r="L678" t="s">
        <v>35</v>
      </c>
      <c r="M678" t="s">
        <v>3359</v>
      </c>
      <c r="U678" t="s">
        <v>380</v>
      </c>
      <c r="V678" s="43" t="s">
        <v>3359</v>
      </c>
      <c r="Y678" t="s">
        <v>3359</v>
      </c>
      <c r="AF678" t="s">
        <v>3060</v>
      </c>
      <c r="AH678" s="2">
        <v>40091.634606481479</v>
      </c>
    </row>
    <row r="679" spans="2:35" ht="15" customHeight="1" x14ac:dyDescent="0.35">
      <c r="B679" s="5">
        <f t="shared" si="37"/>
        <v>677</v>
      </c>
      <c r="C679">
        <f t="shared" si="38"/>
        <v>5</v>
      </c>
      <c r="D679" s="16">
        <v>1941</v>
      </c>
      <c r="E679" t="s">
        <v>221</v>
      </c>
      <c r="F679" t="s">
        <v>25</v>
      </c>
      <c r="G679">
        <v>9058</v>
      </c>
      <c r="H679" t="s">
        <v>17</v>
      </c>
      <c r="J679" t="s">
        <v>3354</v>
      </c>
      <c r="K679" t="s">
        <v>3366</v>
      </c>
      <c r="M679" t="s">
        <v>3359</v>
      </c>
      <c r="N679" t="s">
        <v>3359</v>
      </c>
      <c r="O679" t="s">
        <v>3359</v>
      </c>
      <c r="P679" t="s">
        <v>3359</v>
      </c>
      <c r="U679" t="s">
        <v>380</v>
      </c>
      <c r="V679" s="43" t="s">
        <v>3359</v>
      </c>
      <c r="Y679" t="s">
        <v>3359</v>
      </c>
      <c r="AA679" s="3" t="s">
        <v>3464</v>
      </c>
      <c r="AE679" t="s">
        <v>380</v>
      </c>
      <c r="AF679" t="s">
        <v>3133</v>
      </c>
      <c r="AH679" s="2">
        <v>45092</v>
      </c>
    </row>
    <row r="680" spans="2:35" ht="15" customHeight="1" thickBot="1" x14ac:dyDescent="0.4">
      <c r="B680" s="5">
        <f t="shared" si="37"/>
        <v>678</v>
      </c>
      <c r="C680">
        <f t="shared" si="38"/>
        <v>6</v>
      </c>
      <c r="D680" s="16">
        <v>1941</v>
      </c>
      <c r="E680" s="3" t="s">
        <v>221</v>
      </c>
      <c r="F680" s="3" t="s">
        <v>25</v>
      </c>
      <c r="G680" s="165">
        <v>9063</v>
      </c>
      <c r="H680" s="3"/>
      <c r="I680" s="3"/>
      <c r="J680" s="3" t="s">
        <v>3354</v>
      </c>
      <c r="K680" s="3" t="s">
        <v>3366</v>
      </c>
      <c r="L680" s="3"/>
      <c r="M680" s="3" t="s">
        <v>3459</v>
      </c>
      <c r="N680" s="3"/>
      <c r="O680" s="3"/>
      <c r="P680" s="3"/>
      <c r="Q680" s="3"/>
      <c r="R680" s="3"/>
      <c r="S680" s="152"/>
      <c r="T680" s="3" t="s">
        <v>3424</v>
      </c>
      <c r="U680" s="3" t="s">
        <v>3662</v>
      </c>
      <c r="V680" s="143" t="s">
        <v>3413</v>
      </c>
      <c r="W680" s="3" t="s">
        <v>3572</v>
      </c>
      <c r="X680" s="3" t="s">
        <v>3508</v>
      </c>
      <c r="Y680" s="3"/>
      <c r="Z680" s="3" t="s">
        <v>3359</v>
      </c>
      <c r="AA680" s="3" t="s">
        <v>3464</v>
      </c>
      <c r="AB680" s="3"/>
      <c r="AF680" t="s">
        <v>3451</v>
      </c>
      <c r="AH680" s="2">
        <v>45783</v>
      </c>
      <c r="AI680" s="166" t="s">
        <v>4907</v>
      </c>
    </row>
    <row r="681" spans="2:35" ht="15" thickBot="1" x14ac:dyDescent="0.4">
      <c r="B681" s="5">
        <f t="shared" si="37"/>
        <v>679</v>
      </c>
      <c r="C681">
        <f t="shared" si="38"/>
        <v>17</v>
      </c>
      <c r="D681" s="16">
        <v>1941</v>
      </c>
      <c r="E681" s="159" t="s">
        <v>221</v>
      </c>
      <c r="F681" s="159" t="s">
        <v>25</v>
      </c>
      <c r="G681" s="160">
        <v>9069</v>
      </c>
      <c r="H681" s="159"/>
      <c r="I681" s="159"/>
      <c r="J681" s="159" t="s">
        <v>3354</v>
      </c>
      <c r="K681" s="159" t="s">
        <v>3366</v>
      </c>
      <c r="L681" s="159"/>
      <c r="M681" s="159" t="s">
        <v>3459</v>
      </c>
      <c r="N681" s="159"/>
      <c r="O681" s="159"/>
      <c r="P681" s="159"/>
      <c r="Q681" s="159"/>
      <c r="R681" s="159"/>
      <c r="S681" s="159"/>
      <c r="T681" s="159" t="s">
        <v>3424</v>
      </c>
      <c r="U681" s="159" t="s">
        <v>3662</v>
      </c>
      <c r="V681" s="161" t="s">
        <v>3359</v>
      </c>
      <c r="W681" s="159" t="s">
        <v>3572</v>
      </c>
      <c r="X681" s="159" t="s">
        <v>3508</v>
      </c>
      <c r="Y681" s="159"/>
      <c r="Z681" s="159" t="s">
        <v>3359</v>
      </c>
      <c r="AA681" s="159" t="s">
        <v>3464</v>
      </c>
      <c r="AB681" s="159"/>
      <c r="AC681" s="159"/>
      <c r="AD681" s="159" t="s">
        <v>6278</v>
      </c>
      <c r="AE681" s="159" t="s">
        <v>3424</v>
      </c>
      <c r="AF681" t="s">
        <v>3451</v>
      </c>
      <c r="AG681" s="159"/>
      <c r="AH681" s="176">
        <v>46034</v>
      </c>
      <c r="AI681" s="76" t="s">
        <v>6176</v>
      </c>
    </row>
    <row r="682" spans="2:35" ht="15" customHeight="1" x14ac:dyDescent="0.35">
      <c r="B682" s="5">
        <f t="shared" si="37"/>
        <v>680</v>
      </c>
      <c r="C682">
        <f t="shared" si="38"/>
        <v>16</v>
      </c>
      <c r="D682" s="16">
        <v>1941</v>
      </c>
      <c r="E682" t="s">
        <v>221</v>
      </c>
      <c r="F682" t="s">
        <v>25</v>
      </c>
      <c r="G682">
        <v>9086</v>
      </c>
      <c r="H682" t="s">
        <v>17</v>
      </c>
      <c r="J682" t="s">
        <v>3354</v>
      </c>
      <c r="K682" t="s">
        <v>3366</v>
      </c>
      <c r="L682" t="s">
        <v>398</v>
      </c>
      <c r="M682" t="s">
        <v>3359</v>
      </c>
      <c r="S682" s="148">
        <v>460</v>
      </c>
      <c r="Z682" t="s">
        <v>3359</v>
      </c>
      <c r="AA682" s="3" t="s">
        <v>3464</v>
      </c>
      <c r="AE682" t="s">
        <v>380</v>
      </c>
      <c r="AF682" t="s">
        <v>3060</v>
      </c>
      <c r="AH682" s="2">
        <v>40160.263356481482</v>
      </c>
    </row>
    <row r="683" spans="2:35" ht="15" customHeight="1" x14ac:dyDescent="0.35">
      <c r="B683" s="5">
        <f t="shared" si="37"/>
        <v>681</v>
      </c>
      <c r="C683">
        <f t="shared" si="38"/>
        <v>19</v>
      </c>
      <c r="D683" s="16">
        <v>1941</v>
      </c>
      <c r="E683" s="3" t="s">
        <v>327</v>
      </c>
      <c r="F683" s="3" t="s">
        <v>16</v>
      </c>
      <c r="G683" s="3">
        <v>9102</v>
      </c>
      <c r="H683" s="3"/>
      <c r="I683" s="3"/>
      <c r="J683" s="3"/>
      <c r="K683" s="3"/>
      <c r="L683" s="3"/>
      <c r="M683" s="3"/>
      <c r="N683" s="3"/>
      <c r="O683" s="3"/>
      <c r="P683" s="3"/>
      <c r="Q683" s="3"/>
      <c r="R683" s="3"/>
      <c r="S683" s="152"/>
      <c r="T683" s="3"/>
      <c r="U683" s="3"/>
      <c r="V683" s="143"/>
      <c r="W683" s="3"/>
      <c r="X683" s="3"/>
      <c r="Y683" s="3"/>
      <c r="Z683" s="3"/>
      <c r="AB683" s="3"/>
      <c r="AE683" s="3"/>
      <c r="AF683" s="3" t="s">
        <v>3451</v>
      </c>
      <c r="AG683" s="3"/>
      <c r="AH683" s="153">
        <v>45561</v>
      </c>
      <c r="AI683" s="14" t="s">
        <v>4097</v>
      </c>
    </row>
    <row r="684" spans="2:35" ht="15" customHeight="1" thickBot="1" x14ac:dyDescent="0.4">
      <c r="B684" s="5">
        <f t="shared" si="37"/>
        <v>682</v>
      </c>
      <c r="C684">
        <f t="shared" si="38"/>
        <v>2</v>
      </c>
      <c r="D684" s="16">
        <v>1941</v>
      </c>
      <c r="E684" t="s">
        <v>327</v>
      </c>
      <c r="F684" t="s">
        <v>16</v>
      </c>
      <c r="G684">
        <v>9121</v>
      </c>
      <c r="H684" t="s">
        <v>17</v>
      </c>
      <c r="J684" t="s">
        <v>3354</v>
      </c>
      <c r="K684" t="s">
        <v>3366</v>
      </c>
      <c r="L684" t="s">
        <v>80</v>
      </c>
      <c r="M684" t="s">
        <v>3359</v>
      </c>
      <c r="N684" t="s">
        <v>3359</v>
      </c>
      <c r="P684" t="s">
        <v>3359</v>
      </c>
      <c r="R684" t="s">
        <v>3359</v>
      </c>
      <c r="S684" s="148">
        <v>516</v>
      </c>
      <c r="AF684" t="s">
        <v>3060</v>
      </c>
      <c r="AH684" s="2">
        <v>39919.451319444444</v>
      </c>
    </row>
    <row r="685" spans="2:35" ht="15" thickBot="1" x14ac:dyDescent="0.4">
      <c r="B685" s="5">
        <f t="shared" si="37"/>
        <v>683</v>
      </c>
      <c r="C685">
        <f t="shared" si="38"/>
        <v>16</v>
      </c>
      <c r="D685" s="16">
        <v>1941</v>
      </c>
      <c r="E685" s="159" t="s">
        <v>327</v>
      </c>
      <c r="F685" s="159" t="s">
        <v>16</v>
      </c>
      <c r="G685" s="160">
        <v>9123</v>
      </c>
      <c r="H685" s="159"/>
      <c r="I685" s="159"/>
      <c r="J685" s="159" t="s">
        <v>3354</v>
      </c>
      <c r="K685" s="159" t="s">
        <v>3366</v>
      </c>
      <c r="L685" s="159"/>
      <c r="M685" s="159" t="s">
        <v>3459</v>
      </c>
      <c r="N685" s="159"/>
      <c r="O685" s="159"/>
      <c r="P685" s="159"/>
      <c r="Q685" s="159"/>
      <c r="R685" s="159"/>
      <c r="S685" s="159"/>
      <c r="T685" s="159" t="s">
        <v>3424</v>
      </c>
      <c r="U685" s="159" t="s">
        <v>3687</v>
      </c>
      <c r="V685" s="161"/>
      <c r="W685" s="159"/>
      <c r="X685" s="159" t="s">
        <v>3508</v>
      </c>
      <c r="Y685" s="159" t="s">
        <v>3359</v>
      </c>
      <c r="Z685" s="159"/>
      <c r="AA685" s="159"/>
      <c r="AB685" s="159"/>
      <c r="AC685" s="159"/>
      <c r="AD685" s="159"/>
      <c r="AE685" s="159"/>
      <c r="AF685" t="s">
        <v>3451</v>
      </c>
      <c r="AG685" s="159"/>
      <c r="AH685" s="176">
        <v>46091</v>
      </c>
      <c r="AI685" s="76" t="s">
        <v>6470</v>
      </c>
    </row>
    <row r="686" spans="2:35" ht="15" customHeight="1" x14ac:dyDescent="0.35">
      <c r="B686" s="5">
        <f t="shared" si="37"/>
        <v>684</v>
      </c>
      <c r="C686">
        <f t="shared" si="38"/>
        <v>20</v>
      </c>
      <c r="D686" s="16">
        <v>1941</v>
      </c>
      <c r="E686" t="s">
        <v>327</v>
      </c>
      <c r="F686" t="s">
        <v>16</v>
      </c>
      <c r="G686">
        <v>9139</v>
      </c>
      <c r="J686" t="s">
        <v>3354</v>
      </c>
      <c r="K686" t="s">
        <v>3366</v>
      </c>
      <c r="M686" t="s">
        <v>3459</v>
      </c>
      <c r="T686" t="s">
        <v>3424</v>
      </c>
      <c r="U686" t="s">
        <v>3662</v>
      </c>
      <c r="V686" s="43" t="s">
        <v>3359</v>
      </c>
      <c r="W686" t="s">
        <v>3576</v>
      </c>
      <c r="X686" t="s">
        <v>3508</v>
      </c>
      <c r="Y686" t="s">
        <v>3359</v>
      </c>
      <c r="AA686" s="3" t="s">
        <v>3892</v>
      </c>
      <c r="AD686" s="3" t="s">
        <v>3893</v>
      </c>
      <c r="AF686" t="s">
        <v>3451</v>
      </c>
      <c r="AH686" s="2">
        <v>45306</v>
      </c>
    </row>
    <row r="687" spans="2:35" ht="15" customHeight="1" x14ac:dyDescent="0.35">
      <c r="B687" s="5">
        <f t="shared" si="37"/>
        <v>685</v>
      </c>
      <c r="C687">
        <f t="shared" si="38"/>
        <v>4</v>
      </c>
      <c r="D687" s="16">
        <v>1941</v>
      </c>
      <c r="E687" s="14" t="s">
        <v>221</v>
      </c>
      <c r="F687" t="s">
        <v>16</v>
      </c>
      <c r="G687">
        <v>9159</v>
      </c>
      <c r="J687" t="s">
        <v>3354</v>
      </c>
      <c r="K687" t="s">
        <v>3366</v>
      </c>
      <c r="M687" t="s">
        <v>3459</v>
      </c>
      <c r="T687" t="s">
        <v>3424</v>
      </c>
      <c r="U687" t="s">
        <v>3662</v>
      </c>
      <c r="V687" s="43" t="s">
        <v>3359</v>
      </c>
      <c r="W687" t="s">
        <v>3830</v>
      </c>
      <c r="X687" t="s">
        <v>3508</v>
      </c>
      <c r="AA687" s="3" t="s">
        <v>3464</v>
      </c>
      <c r="AF687" t="s">
        <v>3451</v>
      </c>
      <c r="AH687" s="2">
        <v>45288</v>
      </c>
    </row>
    <row r="688" spans="2:35" ht="15" customHeight="1" x14ac:dyDescent="0.35">
      <c r="B688" s="5">
        <f t="shared" si="37"/>
        <v>686</v>
      </c>
      <c r="C688">
        <f t="shared" si="38"/>
        <v>5</v>
      </c>
      <c r="D688" s="16">
        <v>1941</v>
      </c>
      <c r="E688" t="s">
        <v>221</v>
      </c>
      <c r="F688" t="s">
        <v>16</v>
      </c>
      <c r="G688">
        <v>9163</v>
      </c>
      <c r="H688" t="s">
        <v>17</v>
      </c>
      <c r="J688" t="s">
        <v>3354</v>
      </c>
      <c r="K688" t="s">
        <v>3366</v>
      </c>
      <c r="L688" t="s">
        <v>399</v>
      </c>
      <c r="M688" t="s">
        <v>3359</v>
      </c>
      <c r="U688" t="s">
        <v>380</v>
      </c>
      <c r="AA688" s="3" t="s">
        <v>3464</v>
      </c>
      <c r="AE688" t="s">
        <v>380</v>
      </c>
      <c r="AF688" t="s">
        <v>3060</v>
      </c>
      <c r="AH688" s="2">
        <v>40343.850405092591</v>
      </c>
    </row>
    <row r="689" spans="1:35" ht="15" customHeight="1" x14ac:dyDescent="0.35">
      <c r="B689" s="5">
        <f t="shared" si="37"/>
        <v>687</v>
      </c>
      <c r="C689">
        <f t="shared" si="38"/>
        <v>27</v>
      </c>
      <c r="D689" s="16">
        <v>1941</v>
      </c>
      <c r="E689" t="s">
        <v>221</v>
      </c>
      <c r="F689" t="s">
        <v>16</v>
      </c>
      <c r="G689">
        <v>9168</v>
      </c>
      <c r="H689" t="s">
        <v>17</v>
      </c>
      <c r="J689" t="s">
        <v>3354</v>
      </c>
      <c r="K689" t="s">
        <v>3366</v>
      </c>
      <c r="L689" t="s">
        <v>28</v>
      </c>
      <c r="M689" t="s">
        <v>3359</v>
      </c>
      <c r="N689" t="s">
        <v>3359</v>
      </c>
      <c r="P689" t="s">
        <v>3359</v>
      </c>
      <c r="Q689" t="s">
        <v>3359</v>
      </c>
      <c r="R689" t="s">
        <v>3359</v>
      </c>
      <c r="U689" t="s">
        <v>380</v>
      </c>
      <c r="AA689" s="3" t="s">
        <v>3464</v>
      </c>
      <c r="AE689" t="s">
        <v>380</v>
      </c>
      <c r="AF689" t="s">
        <v>3060</v>
      </c>
      <c r="AH689" s="2">
        <v>39989.385034722225</v>
      </c>
    </row>
    <row r="690" spans="1:35" ht="15" customHeight="1" x14ac:dyDescent="0.35">
      <c r="A690" s="17">
        <f>SUM(C571:C689)/109</f>
        <v>15.605504587155963</v>
      </c>
      <c r="B690" s="5">
        <f t="shared" si="37"/>
        <v>688</v>
      </c>
      <c r="C690">
        <f t="shared" si="38"/>
        <v>11</v>
      </c>
      <c r="D690" s="16">
        <v>1941</v>
      </c>
      <c r="E690" t="s">
        <v>221</v>
      </c>
      <c r="F690" t="s">
        <v>16</v>
      </c>
      <c r="G690">
        <v>9195</v>
      </c>
      <c r="H690" t="s">
        <v>17</v>
      </c>
      <c r="J690" t="s">
        <v>3354</v>
      </c>
      <c r="K690" t="s">
        <v>3366</v>
      </c>
      <c r="L690" t="s">
        <v>400</v>
      </c>
      <c r="M690" t="s">
        <v>3359</v>
      </c>
      <c r="U690" t="s">
        <v>380</v>
      </c>
      <c r="AA690" s="3" t="s">
        <v>3464</v>
      </c>
      <c r="AE690" t="s">
        <v>380</v>
      </c>
      <c r="AF690" t="s">
        <v>3060</v>
      </c>
      <c r="AH690" s="2">
        <v>40830.342083333337</v>
      </c>
    </row>
    <row r="691" spans="1:35" ht="15" customHeight="1" x14ac:dyDescent="0.35">
      <c r="B691" s="5">
        <f t="shared" si="37"/>
        <v>689</v>
      </c>
      <c r="C691">
        <f t="shared" si="38"/>
        <v>1</v>
      </c>
      <c r="D691" s="16">
        <v>1941</v>
      </c>
      <c r="E691" s="14" t="s">
        <v>327</v>
      </c>
      <c r="F691" t="s">
        <v>25</v>
      </c>
      <c r="G691">
        <v>9206</v>
      </c>
      <c r="J691" t="s">
        <v>3354</v>
      </c>
      <c r="K691" t="s">
        <v>3366</v>
      </c>
      <c r="M691" t="s">
        <v>3459</v>
      </c>
      <c r="N691" t="s">
        <v>3359</v>
      </c>
      <c r="O691" t="s">
        <v>3359</v>
      </c>
      <c r="T691" t="s">
        <v>3424</v>
      </c>
      <c r="W691" t="s">
        <v>3572</v>
      </c>
      <c r="X691" t="s">
        <v>3508</v>
      </c>
      <c r="Y691" t="s">
        <v>3359</v>
      </c>
      <c r="AA691" s="3" t="s">
        <v>167</v>
      </c>
      <c r="AF691" t="s">
        <v>3451</v>
      </c>
      <c r="AH691" s="2">
        <v>45690</v>
      </c>
    </row>
    <row r="692" spans="1:35" ht="15" customHeight="1" x14ac:dyDescent="0.35">
      <c r="B692" s="5">
        <f t="shared" si="37"/>
        <v>690</v>
      </c>
      <c r="C692">
        <f t="shared" si="38"/>
        <v>10</v>
      </c>
      <c r="D692" s="16">
        <v>1941</v>
      </c>
      <c r="E692" t="s">
        <v>327</v>
      </c>
      <c r="F692" t="s">
        <v>25</v>
      </c>
      <c r="G692">
        <v>9207</v>
      </c>
      <c r="H692" t="s">
        <v>17</v>
      </c>
      <c r="J692" t="s">
        <v>3354</v>
      </c>
      <c r="K692" t="s">
        <v>3366</v>
      </c>
      <c r="L692" t="s">
        <v>98</v>
      </c>
      <c r="M692" t="s">
        <v>3359</v>
      </c>
      <c r="V692" s="43" t="s">
        <v>3359</v>
      </c>
      <c r="Y692" t="s">
        <v>3359</v>
      </c>
      <c r="AD692" s="3" t="s">
        <v>401</v>
      </c>
      <c r="AF692" t="s">
        <v>3060</v>
      </c>
      <c r="AH692" s="2">
        <v>39674.358518518522</v>
      </c>
    </row>
    <row r="693" spans="1:35" ht="15" customHeight="1" x14ac:dyDescent="0.35">
      <c r="B693" s="5">
        <f t="shared" si="37"/>
        <v>691</v>
      </c>
      <c r="C693">
        <f t="shared" si="38"/>
        <v>8</v>
      </c>
      <c r="D693" s="16">
        <v>1941</v>
      </c>
      <c r="E693" t="s">
        <v>327</v>
      </c>
      <c r="F693" t="s">
        <v>25</v>
      </c>
      <c r="G693">
        <v>9217</v>
      </c>
      <c r="H693" t="s">
        <v>17</v>
      </c>
      <c r="J693" t="s">
        <v>3354</v>
      </c>
      <c r="K693" t="s">
        <v>3366</v>
      </c>
      <c r="L693" t="s">
        <v>402</v>
      </c>
      <c r="M693" t="s">
        <v>3359</v>
      </c>
      <c r="AF693" t="s">
        <v>3060</v>
      </c>
      <c r="AH693" s="2">
        <v>39708.356365740743</v>
      </c>
    </row>
    <row r="694" spans="1:35" ht="15" customHeight="1" x14ac:dyDescent="0.35">
      <c r="B694" s="5">
        <f t="shared" si="37"/>
        <v>692</v>
      </c>
      <c r="C694">
        <f t="shared" si="38"/>
        <v>6</v>
      </c>
      <c r="D694" s="146">
        <f>+D693</f>
        <v>1941</v>
      </c>
      <c r="E694" s="3" t="s">
        <v>327</v>
      </c>
      <c r="F694" s="3" t="s">
        <v>25</v>
      </c>
      <c r="G694" s="165">
        <v>9225</v>
      </c>
      <c r="H694" s="3"/>
      <c r="I694" s="3"/>
      <c r="J694" s="3"/>
      <c r="K694" s="3" t="s">
        <v>3366</v>
      </c>
      <c r="L694" s="3"/>
      <c r="M694" s="3"/>
      <c r="N694" s="3"/>
      <c r="O694" s="3"/>
      <c r="P694" s="3"/>
      <c r="Q694" s="3"/>
      <c r="R694" s="3"/>
      <c r="S694" s="152"/>
      <c r="T694" s="3"/>
      <c r="U694" s="3"/>
      <c r="V694" s="143"/>
      <c r="W694" s="3"/>
      <c r="X694" s="3"/>
      <c r="Y694" s="3"/>
      <c r="Z694" s="3"/>
      <c r="AB694" s="3"/>
      <c r="AE694" s="3"/>
      <c r="AF694" s="3" t="s">
        <v>3451</v>
      </c>
      <c r="AG694" s="3"/>
      <c r="AH694" s="153">
        <v>45739</v>
      </c>
      <c r="AI694" s="14" t="s">
        <v>4731</v>
      </c>
    </row>
    <row r="695" spans="1:35" ht="15" customHeight="1" x14ac:dyDescent="0.35">
      <c r="B695" s="5">
        <f t="shared" si="37"/>
        <v>693</v>
      </c>
      <c r="C695">
        <f t="shared" si="38"/>
        <v>45</v>
      </c>
      <c r="D695" s="16">
        <v>1941</v>
      </c>
      <c r="E695" t="s">
        <v>327</v>
      </c>
      <c r="F695" t="s">
        <v>25</v>
      </c>
      <c r="G695">
        <v>9231</v>
      </c>
      <c r="H695" t="s">
        <v>17</v>
      </c>
      <c r="J695" t="s">
        <v>3354</v>
      </c>
      <c r="K695" t="s">
        <v>3366</v>
      </c>
      <c r="L695" t="s">
        <v>28</v>
      </c>
      <c r="M695" t="s">
        <v>3359</v>
      </c>
      <c r="AC695" s="153">
        <v>22256</v>
      </c>
      <c r="AF695" t="s">
        <v>3060</v>
      </c>
      <c r="AH695" s="2">
        <v>39831.902870370373</v>
      </c>
    </row>
    <row r="696" spans="1:35" ht="15" customHeight="1" x14ac:dyDescent="0.35">
      <c r="B696" s="5">
        <f t="shared" si="37"/>
        <v>694</v>
      </c>
      <c r="C696">
        <f t="shared" si="38"/>
        <v>8</v>
      </c>
      <c r="D696" s="16">
        <v>1941</v>
      </c>
      <c r="E696" s="14" t="s">
        <v>314</v>
      </c>
      <c r="F696" t="s">
        <v>25</v>
      </c>
      <c r="G696">
        <v>9276</v>
      </c>
      <c r="I696" s="14"/>
      <c r="J696" s="14"/>
      <c r="K696" s="14"/>
      <c r="AF696" t="s">
        <v>3137</v>
      </c>
    </row>
    <row r="697" spans="1:35" ht="15" customHeight="1" x14ac:dyDescent="0.35">
      <c r="B697" s="5">
        <f t="shared" si="37"/>
        <v>695</v>
      </c>
      <c r="C697">
        <f t="shared" si="38"/>
        <v>19</v>
      </c>
      <c r="D697" s="16">
        <v>1941</v>
      </c>
      <c r="E697" t="s">
        <v>221</v>
      </c>
      <c r="F697" t="s">
        <v>25</v>
      </c>
      <c r="G697">
        <v>9284</v>
      </c>
      <c r="H697" t="s">
        <v>17</v>
      </c>
      <c r="J697" t="s">
        <v>3356</v>
      </c>
      <c r="K697" t="s">
        <v>3366</v>
      </c>
      <c r="L697" t="s">
        <v>404</v>
      </c>
      <c r="M697" t="s">
        <v>3359</v>
      </c>
      <c r="Y697" t="s">
        <v>3359</v>
      </c>
      <c r="AA697" s="3" t="s">
        <v>3464</v>
      </c>
      <c r="AB697" s="43" t="s">
        <v>3505</v>
      </c>
      <c r="AC697" s="143"/>
      <c r="AD697" s="143"/>
      <c r="AE697" t="s">
        <v>380</v>
      </c>
      <c r="AF697" t="s">
        <v>3060</v>
      </c>
      <c r="AH697" s="2">
        <v>40830.766886574071</v>
      </c>
    </row>
    <row r="698" spans="1:35" ht="15" customHeight="1" x14ac:dyDescent="0.35">
      <c r="B698" s="5">
        <f t="shared" si="37"/>
        <v>696</v>
      </c>
      <c r="C698">
        <f t="shared" si="38"/>
        <v>17</v>
      </c>
      <c r="D698" s="16">
        <v>1941</v>
      </c>
      <c r="E698" t="s">
        <v>221</v>
      </c>
      <c r="F698" t="s">
        <v>25</v>
      </c>
      <c r="G698">
        <v>9303</v>
      </c>
      <c r="L698" t="s">
        <v>50</v>
      </c>
      <c r="AF698" t="s">
        <v>3060</v>
      </c>
    </row>
    <row r="699" spans="1:35" ht="15" customHeight="1" x14ac:dyDescent="0.35">
      <c r="B699" s="5">
        <f t="shared" si="37"/>
        <v>697</v>
      </c>
      <c r="C699">
        <f t="shared" si="38"/>
        <v>7</v>
      </c>
      <c r="D699" s="16">
        <v>1941</v>
      </c>
      <c r="E699" t="s">
        <v>221</v>
      </c>
      <c r="F699" t="s">
        <v>25</v>
      </c>
      <c r="G699">
        <v>9320</v>
      </c>
      <c r="H699" t="s">
        <v>17</v>
      </c>
      <c r="J699" t="s">
        <v>3354</v>
      </c>
      <c r="K699" t="s">
        <v>3366</v>
      </c>
      <c r="M699" t="s">
        <v>3359</v>
      </c>
      <c r="Y699" t="s">
        <v>3359</v>
      </c>
      <c r="AA699" s="3" t="s">
        <v>3464</v>
      </c>
      <c r="AE699" t="s">
        <v>380</v>
      </c>
      <c r="AF699" t="s">
        <v>3060</v>
      </c>
      <c r="AH699" s="2">
        <v>40452.98541666667</v>
      </c>
    </row>
    <row r="700" spans="1:35" ht="15" customHeight="1" x14ac:dyDescent="0.35">
      <c r="B700" s="5">
        <f t="shared" si="37"/>
        <v>698</v>
      </c>
      <c r="C700">
        <f t="shared" si="38"/>
        <v>14</v>
      </c>
      <c r="D700" s="16">
        <v>1941</v>
      </c>
      <c r="E700" t="s">
        <v>221</v>
      </c>
      <c r="F700" t="s">
        <v>16</v>
      </c>
      <c r="G700">
        <v>9327</v>
      </c>
      <c r="H700" t="s">
        <v>17</v>
      </c>
      <c r="J700" t="s">
        <v>3354</v>
      </c>
      <c r="K700" t="s">
        <v>3366</v>
      </c>
      <c r="L700" t="s">
        <v>37</v>
      </c>
      <c r="M700" t="s">
        <v>3359</v>
      </c>
      <c r="AA700" s="3" t="s">
        <v>3464</v>
      </c>
      <c r="AE700" t="s">
        <v>380</v>
      </c>
      <c r="AF700" t="s">
        <v>3060</v>
      </c>
      <c r="AH700" s="2">
        <v>40052.545972222222</v>
      </c>
    </row>
    <row r="701" spans="1:35" ht="15" customHeight="1" x14ac:dyDescent="0.35">
      <c r="B701" s="5">
        <f t="shared" si="37"/>
        <v>699</v>
      </c>
      <c r="C701">
        <f t="shared" si="38"/>
        <v>60</v>
      </c>
      <c r="D701" s="16">
        <v>1941</v>
      </c>
      <c r="E701" t="s">
        <v>221</v>
      </c>
      <c r="F701" t="s">
        <v>16</v>
      </c>
      <c r="G701">
        <v>9341</v>
      </c>
      <c r="H701" t="s">
        <v>17</v>
      </c>
      <c r="J701" t="s">
        <v>3354</v>
      </c>
      <c r="K701" t="s">
        <v>3366</v>
      </c>
      <c r="L701" t="s">
        <v>112</v>
      </c>
      <c r="M701" t="s">
        <v>3359</v>
      </c>
      <c r="N701" t="s">
        <v>3359</v>
      </c>
      <c r="P701" t="s">
        <v>3359</v>
      </c>
      <c r="AF701" t="s">
        <v>3060</v>
      </c>
      <c r="AH701" s="2">
        <v>39776.589143518519</v>
      </c>
    </row>
    <row r="702" spans="1:35" ht="15" customHeight="1" x14ac:dyDescent="0.35">
      <c r="B702" s="5">
        <f t="shared" si="37"/>
        <v>700</v>
      </c>
      <c r="C702">
        <f t="shared" si="38"/>
        <v>101</v>
      </c>
      <c r="D702" s="16">
        <v>1941</v>
      </c>
      <c r="E702" t="s">
        <v>221</v>
      </c>
      <c r="F702" t="s">
        <v>25</v>
      </c>
      <c r="G702">
        <v>9401</v>
      </c>
      <c r="J702" t="s">
        <v>3354</v>
      </c>
      <c r="K702" t="s">
        <v>3366</v>
      </c>
      <c r="M702" t="s">
        <v>3459</v>
      </c>
      <c r="N702" t="s">
        <v>3359</v>
      </c>
      <c r="O702" t="s">
        <v>3359</v>
      </c>
      <c r="P702" t="s">
        <v>3359</v>
      </c>
      <c r="R702" t="s">
        <v>3579</v>
      </c>
      <c r="S702" s="148">
        <v>0.46200000000000002</v>
      </c>
      <c r="T702" t="s">
        <v>3424</v>
      </c>
      <c r="U702" t="s">
        <v>380</v>
      </c>
      <c r="V702" s="43" t="s">
        <v>3359</v>
      </c>
      <c r="W702" t="s">
        <v>3576</v>
      </c>
      <c r="X702" t="s">
        <v>3449</v>
      </c>
      <c r="Z702" t="s">
        <v>3359</v>
      </c>
      <c r="AA702" s="3" t="s">
        <v>3464</v>
      </c>
      <c r="AE702" t="s">
        <v>380</v>
      </c>
      <c r="AF702" t="s">
        <v>3451</v>
      </c>
      <c r="AH702" s="2">
        <v>45177</v>
      </c>
    </row>
    <row r="703" spans="1:35" ht="15" customHeight="1" x14ac:dyDescent="0.35">
      <c r="B703" s="5">
        <f t="shared" si="37"/>
        <v>701</v>
      </c>
      <c r="C703">
        <f t="shared" si="38"/>
        <v>16</v>
      </c>
      <c r="D703" s="16">
        <v>1941</v>
      </c>
      <c r="E703" t="s">
        <v>186</v>
      </c>
      <c r="F703" t="s">
        <v>25</v>
      </c>
      <c r="G703">
        <v>9502</v>
      </c>
      <c r="J703" t="s">
        <v>3354</v>
      </c>
      <c r="K703" t="s">
        <v>3366</v>
      </c>
      <c r="M703" t="s">
        <v>3459</v>
      </c>
      <c r="T703" t="s">
        <v>3424</v>
      </c>
      <c r="U703" t="s">
        <v>380</v>
      </c>
      <c r="V703" s="43" t="s">
        <v>3359</v>
      </c>
      <c r="W703" t="s">
        <v>3576</v>
      </c>
      <c r="X703" t="s">
        <v>3508</v>
      </c>
      <c r="AA703" s="3" t="s">
        <v>365</v>
      </c>
      <c r="AF703" t="s">
        <v>3451</v>
      </c>
      <c r="AH703" s="2">
        <v>45307</v>
      </c>
    </row>
    <row r="704" spans="1:35" ht="15" customHeight="1" x14ac:dyDescent="0.35">
      <c r="A704" s="188"/>
      <c r="B704" s="5">
        <f t="shared" si="37"/>
        <v>702</v>
      </c>
      <c r="C704">
        <f t="shared" si="38"/>
        <v>33</v>
      </c>
      <c r="D704" s="16">
        <v>1941</v>
      </c>
      <c r="E704" t="s">
        <v>59</v>
      </c>
      <c r="F704" t="s">
        <v>25</v>
      </c>
      <c r="G704">
        <v>9518</v>
      </c>
      <c r="H704" t="s">
        <v>17</v>
      </c>
      <c r="J704" t="s">
        <v>3356</v>
      </c>
      <c r="K704" t="s">
        <v>3366</v>
      </c>
      <c r="L704" t="s">
        <v>407</v>
      </c>
      <c r="M704" t="s">
        <v>3359</v>
      </c>
      <c r="U704" t="s">
        <v>380</v>
      </c>
      <c r="V704" s="43" t="s">
        <v>3359</v>
      </c>
      <c r="AA704" s="3" t="s">
        <v>365</v>
      </c>
      <c r="AF704" t="s">
        <v>3060</v>
      </c>
      <c r="AH704" s="2">
        <v>40883.724814814814</v>
      </c>
    </row>
    <row r="705" spans="2:35" ht="15" customHeight="1" x14ac:dyDescent="0.35">
      <c r="B705" s="5">
        <f t="shared" si="37"/>
        <v>703</v>
      </c>
      <c r="C705">
        <f t="shared" si="38"/>
        <v>17</v>
      </c>
      <c r="D705" s="16">
        <v>1941</v>
      </c>
      <c r="E705" s="3" t="s">
        <v>186</v>
      </c>
      <c r="F705" s="3" t="s">
        <v>16</v>
      </c>
      <c r="G705" s="3">
        <v>9551</v>
      </c>
      <c r="H705" s="3"/>
      <c r="I705" s="3"/>
      <c r="J705" s="3"/>
      <c r="K705" s="3" t="s">
        <v>3366</v>
      </c>
      <c r="L705" s="3"/>
      <c r="M705" s="3" t="s">
        <v>3459</v>
      </c>
      <c r="N705" s="3"/>
      <c r="O705" s="3"/>
      <c r="P705" s="3"/>
      <c r="Q705" s="3"/>
      <c r="R705" s="3"/>
      <c r="S705" s="152"/>
      <c r="T705" s="3"/>
      <c r="U705" s="3" t="s">
        <v>3687</v>
      </c>
      <c r="V705" s="143"/>
      <c r="W705" s="3" t="s">
        <v>3830</v>
      </c>
      <c r="X705" s="3" t="s">
        <v>3508</v>
      </c>
      <c r="Y705" s="3"/>
      <c r="Z705" s="3"/>
      <c r="AA705" s="3" t="s">
        <v>365</v>
      </c>
      <c r="AB705" s="3"/>
      <c r="AE705" s="3"/>
      <c r="AF705" s="3" t="s">
        <v>3451</v>
      </c>
      <c r="AG705" s="3"/>
      <c r="AH705" s="153">
        <v>45661</v>
      </c>
      <c r="AI705" s="166" t="s">
        <v>4505</v>
      </c>
    </row>
    <row r="706" spans="2:35" ht="15" customHeight="1" x14ac:dyDescent="0.35">
      <c r="B706" s="5">
        <f t="shared" si="37"/>
        <v>704</v>
      </c>
      <c r="C706">
        <f t="shared" si="38"/>
        <v>14</v>
      </c>
      <c r="D706" s="16">
        <v>1941</v>
      </c>
      <c r="E706" s="3" t="s">
        <v>327</v>
      </c>
      <c r="F706" s="3" t="s">
        <v>25</v>
      </c>
      <c r="G706" s="3">
        <v>9568</v>
      </c>
      <c r="H706" s="3"/>
      <c r="I706" s="3"/>
      <c r="J706" s="3" t="s">
        <v>3354</v>
      </c>
      <c r="K706" s="3" t="s">
        <v>3366</v>
      </c>
      <c r="L706" s="3"/>
      <c r="M706" s="3" t="s">
        <v>3459</v>
      </c>
      <c r="N706" s="3" t="s">
        <v>3359</v>
      </c>
      <c r="O706" s="3"/>
      <c r="P706" s="3"/>
      <c r="Q706" s="3"/>
      <c r="R706" s="3"/>
      <c r="S706" s="152"/>
      <c r="T706" s="3" t="s">
        <v>3424</v>
      </c>
      <c r="U706" s="3"/>
      <c r="V706" s="143"/>
      <c r="W706" s="3" t="s">
        <v>3572</v>
      </c>
      <c r="X706" s="3" t="s">
        <v>3508</v>
      </c>
      <c r="Y706" s="3"/>
      <c r="Z706" s="3"/>
      <c r="AA706" s="3" t="s">
        <v>3262</v>
      </c>
      <c r="AB706" s="3"/>
      <c r="AE706" s="3"/>
      <c r="AF706" s="3" t="s">
        <v>3451</v>
      </c>
      <c r="AG706" s="3"/>
      <c r="AH706" s="153">
        <v>45926</v>
      </c>
      <c r="AI706" s="166"/>
    </row>
    <row r="707" spans="2:35" ht="15" customHeight="1" x14ac:dyDescent="0.35">
      <c r="B707" s="5">
        <f t="shared" si="37"/>
        <v>705</v>
      </c>
      <c r="C707">
        <f t="shared" si="38"/>
        <v>3</v>
      </c>
      <c r="D707" s="16">
        <v>1941</v>
      </c>
      <c r="E707" t="s">
        <v>186</v>
      </c>
      <c r="F707" t="s">
        <v>16</v>
      </c>
      <c r="G707">
        <v>9582</v>
      </c>
      <c r="H707" t="s">
        <v>17</v>
      </c>
      <c r="K707" t="s">
        <v>3366</v>
      </c>
      <c r="L707" t="s">
        <v>408</v>
      </c>
      <c r="M707" t="s">
        <v>3359</v>
      </c>
      <c r="P707" t="s">
        <v>3359</v>
      </c>
      <c r="AC707" s="3">
        <v>1941</v>
      </c>
      <c r="AD707" s="3" t="s">
        <v>409</v>
      </c>
      <c r="AF707" t="s">
        <v>3060</v>
      </c>
      <c r="AH707" s="2">
        <v>40692.887013888889</v>
      </c>
    </row>
    <row r="708" spans="2:35" ht="15" customHeight="1" x14ac:dyDescent="0.35">
      <c r="B708" s="5">
        <f t="shared" si="37"/>
        <v>706</v>
      </c>
      <c r="C708">
        <f t="shared" si="38"/>
        <v>6</v>
      </c>
      <c r="D708" s="16">
        <v>1941</v>
      </c>
      <c r="E708" t="s">
        <v>186</v>
      </c>
      <c r="F708" t="s">
        <v>16</v>
      </c>
      <c r="G708">
        <v>9585</v>
      </c>
      <c r="L708" t="s">
        <v>37</v>
      </c>
      <c r="AF708" t="s">
        <v>3060</v>
      </c>
    </row>
    <row r="709" spans="2:35" ht="15" customHeight="1" x14ac:dyDescent="0.35">
      <c r="B709" s="5">
        <f t="shared" si="37"/>
        <v>707</v>
      </c>
      <c r="C709">
        <f t="shared" si="38"/>
        <v>2</v>
      </c>
      <c r="D709" s="16">
        <v>1941</v>
      </c>
      <c r="E709" t="s">
        <v>186</v>
      </c>
      <c r="F709" t="s">
        <v>16</v>
      </c>
      <c r="G709">
        <v>9591</v>
      </c>
      <c r="J709" t="s">
        <v>3354</v>
      </c>
      <c r="K709" t="s">
        <v>3366</v>
      </c>
      <c r="M709" t="s">
        <v>3459</v>
      </c>
      <c r="N709" t="s">
        <v>3359</v>
      </c>
      <c r="O709" t="s">
        <v>3359</v>
      </c>
      <c r="P709" t="s">
        <v>3359</v>
      </c>
      <c r="Q709" t="s">
        <v>3579</v>
      </c>
      <c r="R709" t="s">
        <v>3579</v>
      </c>
      <c r="T709" t="s">
        <v>3424</v>
      </c>
      <c r="U709" t="s">
        <v>3662</v>
      </c>
      <c r="W709" t="s">
        <v>3830</v>
      </c>
      <c r="X709" t="s">
        <v>3508</v>
      </c>
      <c r="AA709" s="3" t="s">
        <v>4612</v>
      </c>
      <c r="AF709" t="s">
        <v>3451</v>
      </c>
      <c r="AH709" s="2">
        <v>45664</v>
      </c>
    </row>
    <row r="710" spans="2:35" ht="15" customHeight="1" x14ac:dyDescent="0.35">
      <c r="B710" s="5">
        <f t="shared" ref="B710:B773" si="39">+B709+1</f>
        <v>708</v>
      </c>
      <c r="C710">
        <f t="shared" si="38"/>
        <v>6</v>
      </c>
      <c r="D710" s="16">
        <v>1941</v>
      </c>
      <c r="E710" t="s">
        <v>186</v>
      </c>
      <c r="F710" t="s">
        <v>16</v>
      </c>
      <c r="G710">
        <v>9593</v>
      </c>
      <c r="J710" t="s">
        <v>3354</v>
      </c>
      <c r="K710" t="s">
        <v>3366</v>
      </c>
      <c r="M710" t="s">
        <v>3459</v>
      </c>
      <c r="N710" t="s">
        <v>3359</v>
      </c>
      <c r="O710" t="s">
        <v>3359</v>
      </c>
      <c r="P710" t="s">
        <v>3359</v>
      </c>
      <c r="Q710" t="s">
        <v>3579</v>
      </c>
      <c r="R710" t="s">
        <v>3579</v>
      </c>
      <c r="T710" t="s">
        <v>3424</v>
      </c>
      <c r="U710" t="s">
        <v>3662</v>
      </c>
      <c r="W710" t="s">
        <v>3830</v>
      </c>
      <c r="X710" t="s">
        <v>3508</v>
      </c>
      <c r="AA710" s="3" t="s">
        <v>4055</v>
      </c>
      <c r="AF710" t="s">
        <v>3451</v>
      </c>
      <c r="AH710" s="2">
        <v>45483</v>
      </c>
    </row>
    <row r="711" spans="2:35" ht="15" customHeight="1" x14ac:dyDescent="0.35">
      <c r="B711" s="5">
        <f t="shared" si="39"/>
        <v>709</v>
      </c>
      <c r="C711">
        <f t="shared" si="38"/>
        <v>4</v>
      </c>
      <c r="D711" s="16">
        <v>1941</v>
      </c>
      <c r="E711" t="s">
        <v>186</v>
      </c>
      <c r="F711" t="s">
        <v>16</v>
      </c>
      <c r="G711">
        <v>9599</v>
      </c>
      <c r="J711" t="s">
        <v>3354</v>
      </c>
      <c r="K711" t="s">
        <v>3366</v>
      </c>
      <c r="M711" t="s">
        <v>3459</v>
      </c>
      <c r="T711" t="s">
        <v>3424</v>
      </c>
      <c r="U711" t="s">
        <v>3687</v>
      </c>
      <c r="W711" t="s">
        <v>3830</v>
      </c>
      <c r="X711" t="s">
        <v>3508</v>
      </c>
      <c r="AA711" s="3" t="s">
        <v>4055</v>
      </c>
      <c r="AF711" t="s">
        <v>3451</v>
      </c>
      <c r="AH711" s="2">
        <v>45705</v>
      </c>
      <c r="AI711" s="166" t="s">
        <v>4732</v>
      </c>
    </row>
    <row r="712" spans="2:35" ht="15" customHeight="1" x14ac:dyDescent="0.35">
      <c r="B712" s="5">
        <f t="shared" si="39"/>
        <v>710</v>
      </c>
      <c r="C712">
        <f t="shared" si="38"/>
        <v>13</v>
      </c>
      <c r="D712" s="16">
        <v>1941</v>
      </c>
      <c r="E712" t="s">
        <v>314</v>
      </c>
      <c r="F712" t="s">
        <v>16</v>
      </c>
      <c r="G712">
        <v>9603</v>
      </c>
      <c r="L712" t="s">
        <v>37</v>
      </c>
      <c r="AD712" s="3" t="s">
        <v>410</v>
      </c>
      <c r="AF712" t="s">
        <v>3060</v>
      </c>
    </row>
    <row r="713" spans="2:35" ht="15" customHeight="1" x14ac:dyDescent="0.35">
      <c r="B713" s="5">
        <f t="shared" si="39"/>
        <v>711</v>
      </c>
      <c r="C713">
        <f t="shared" si="38"/>
        <v>10</v>
      </c>
      <c r="D713" s="16">
        <v>1941</v>
      </c>
      <c r="E713" t="s">
        <v>314</v>
      </c>
      <c r="F713" t="s">
        <v>16</v>
      </c>
      <c r="G713">
        <v>9616</v>
      </c>
      <c r="H713" t="s">
        <v>17</v>
      </c>
      <c r="J713" t="s">
        <v>3354</v>
      </c>
      <c r="K713" t="s">
        <v>3366</v>
      </c>
      <c r="L713" t="s">
        <v>35</v>
      </c>
      <c r="M713" t="s">
        <v>3359</v>
      </c>
      <c r="N713" t="s">
        <v>3359</v>
      </c>
      <c r="P713" t="s">
        <v>3359</v>
      </c>
      <c r="R713" t="s">
        <v>3359</v>
      </c>
      <c r="U713" t="s">
        <v>380</v>
      </c>
      <c r="AA713" s="3" t="s">
        <v>3464</v>
      </c>
      <c r="AE713" t="s">
        <v>380</v>
      </c>
      <c r="AF713" t="s">
        <v>3060</v>
      </c>
      <c r="AH713" s="2">
        <v>39678.492442129631</v>
      </c>
    </row>
    <row r="714" spans="2:35" ht="15" customHeight="1" x14ac:dyDescent="0.35">
      <c r="B714" s="5">
        <f t="shared" si="39"/>
        <v>712</v>
      </c>
      <c r="C714">
        <f t="shared" si="38"/>
        <v>13</v>
      </c>
      <c r="D714" s="16">
        <v>1941</v>
      </c>
      <c r="E714" t="s">
        <v>186</v>
      </c>
      <c r="F714" t="s">
        <v>25</v>
      </c>
      <c r="G714">
        <v>9626</v>
      </c>
      <c r="L714" t="s">
        <v>37</v>
      </c>
      <c r="AF714" t="s">
        <v>3060</v>
      </c>
    </row>
    <row r="715" spans="2:35" ht="15" customHeight="1" x14ac:dyDescent="0.35">
      <c r="B715" s="5">
        <f t="shared" si="39"/>
        <v>713</v>
      </c>
      <c r="C715">
        <f t="shared" si="38"/>
        <v>10</v>
      </c>
      <c r="D715" s="16">
        <v>1941</v>
      </c>
      <c r="E715" t="s">
        <v>186</v>
      </c>
      <c r="F715" t="s">
        <v>25</v>
      </c>
      <c r="G715">
        <v>9639</v>
      </c>
      <c r="H715" t="s">
        <v>17</v>
      </c>
      <c r="J715" t="s">
        <v>3354</v>
      </c>
      <c r="K715" t="s">
        <v>3366</v>
      </c>
      <c r="L715" t="s">
        <v>175</v>
      </c>
      <c r="M715" t="s">
        <v>3359</v>
      </c>
      <c r="N715" t="s">
        <v>3359</v>
      </c>
      <c r="AF715" t="s">
        <v>3060</v>
      </c>
      <c r="AH715" s="2">
        <v>40133.625300925924</v>
      </c>
    </row>
    <row r="716" spans="2:35" ht="15" customHeight="1" x14ac:dyDescent="0.35">
      <c r="B716" s="5">
        <f t="shared" si="39"/>
        <v>714</v>
      </c>
      <c r="C716">
        <f t="shared" si="38"/>
        <v>6</v>
      </c>
      <c r="D716" s="16">
        <v>1941</v>
      </c>
      <c r="E716" t="s">
        <v>186</v>
      </c>
      <c r="F716" t="s">
        <v>25</v>
      </c>
      <c r="G716">
        <v>9649</v>
      </c>
      <c r="H716" t="s">
        <v>17</v>
      </c>
      <c r="J716" t="s">
        <v>3354</v>
      </c>
      <c r="K716" t="s">
        <v>3366</v>
      </c>
      <c r="L716" t="s">
        <v>411</v>
      </c>
      <c r="M716" t="s">
        <v>3359</v>
      </c>
      <c r="U716" t="s">
        <v>380</v>
      </c>
      <c r="V716" s="43" t="s">
        <v>3359</v>
      </c>
      <c r="AA716" s="3" t="s">
        <v>365</v>
      </c>
      <c r="AF716" t="s">
        <v>3060</v>
      </c>
      <c r="AH716" s="2">
        <v>40955.912314814814</v>
      </c>
    </row>
    <row r="717" spans="2:35" ht="15" customHeight="1" x14ac:dyDescent="0.45">
      <c r="B717" s="5">
        <f t="shared" si="39"/>
        <v>715</v>
      </c>
      <c r="C717">
        <f t="shared" si="38"/>
        <v>28</v>
      </c>
      <c r="D717" s="82">
        <v>1942</v>
      </c>
      <c r="E717" t="s">
        <v>221</v>
      </c>
      <c r="F717" t="s">
        <v>25</v>
      </c>
      <c r="G717">
        <v>9655</v>
      </c>
      <c r="H717" t="s">
        <v>17</v>
      </c>
      <c r="J717" t="s">
        <v>380</v>
      </c>
      <c r="L717" t="s">
        <v>412</v>
      </c>
      <c r="M717" t="s">
        <v>3359</v>
      </c>
      <c r="N717" t="s">
        <v>3359</v>
      </c>
      <c r="P717" t="s">
        <v>3359</v>
      </c>
      <c r="Z717" t="s">
        <v>3359</v>
      </c>
      <c r="AB717" s="43" t="s">
        <v>3384</v>
      </c>
      <c r="AC717" s="143"/>
      <c r="AD717" s="143"/>
      <c r="AF717" t="s">
        <v>3060</v>
      </c>
      <c r="AH717" s="2">
        <v>40959.142905092594</v>
      </c>
    </row>
    <row r="718" spans="2:35" ht="15" customHeight="1" x14ac:dyDescent="0.35">
      <c r="B718" s="5">
        <f t="shared" si="39"/>
        <v>716</v>
      </c>
      <c r="C718">
        <f t="shared" si="38"/>
        <v>9</v>
      </c>
      <c r="D718" s="16">
        <v>1942</v>
      </c>
      <c r="E718" t="s">
        <v>3216</v>
      </c>
      <c r="F718" t="s">
        <v>25</v>
      </c>
      <c r="G718">
        <v>9683</v>
      </c>
      <c r="J718" t="s">
        <v>3354</v>
      </c>
      <c r="K718" t="s">
        <v>3366</v>
      </c>
      <c r="M718" t="s">
        <v>3459</v>
      </c>
      <c r="N718" t="s">
        <v>3359</v>
      </c>
      <c r="O718" t="s">
        <v>3359</v>
      </c>
      <c r="P718" t="s">
        <v>3359</v>
      </c>
      <c r="T718" t="s">
        <v>3424</v>
      </c>
      <c r="X718" t="s">
        <v>3508</v>
      </c>
      <c r="AA718" t="s">
        <v>3775</v>
      </c>
      <c r="AB718" s="43"/>
      <c r="AC718" s="143"/>
      <c r="AD718" s="143"/>
      <c r="AF718" t="s">
        <v>3451</v>
      </c>
      <c r="AH718" s="2">
        <v>45209</v>
      </c>
    </row>
    <row r="719" spans="2:35" ht="15" customHeight="1" x14ac:dyDescent="0.35">
      <c r="B719" s="5">
        <f t="shared" si="39"/>
        <v>717</v>
      </c>
      <c r="C719">
        <f t="shared" si="38"/>
        <v>10</v>
      </c>
      <c r="D719" s="16">
        <v>1942</v>
      </c>
      <c r="E719" t="s">
        <v>3216</v>
      </c>
      <c r="F719" t="s">
        <v>25</v>
      </c>
      <c r="G719">
        <v>9692</v>
      </c>
      <c r="H719" t="s">
        <v>17</v>
      </c>
      <c r="J719" t="s">
        <v>3354</v>
      </c>
      <c r="K719" t="s">
        <v>3366</v>
      </c>
      <c r="L719" t="s">
        <v>35</v>
      </c>
      <c r="M719" t="s">
        <v>3359</v>
      </c>
      <c r="N719" t="s">
        <v>3359</v>
      </c>
      <c r="P719" t="s">
        <v>3359</v>
      </c>
      <c r="S719" s="148">
        <v>460</v>
      </c>
      <c r="AD719" s="146" t="s">
        <v>414</v>
      </c>
      <c r="AF719" t="s">
        <v>3060</v>
      </c>
      <c r="AH719" s="2">
        <v>39679.358842592592</v>
      </c>
    </row>
    <row r="720" spans="2:35" ht="15" customHeight="1" x14ac:dyDescent="0.35">
      <c r="B720" s="5">
        <f t="shared" si="39"/>
        <v>718</v>
      </c>
      <c r="C720">
        <f t="shared" si="38"/>
        <v>1</v>
      </c>
      <c r="D720" s="16">
        <v>1942</v>
      </c>
      <c r="E720" t="s">
        <v>221</v>
      </c>
      <c r="F720" t="s">
        <v>25</v>
      </c>
      <c r="G720">
        <v>9702</v>
      </c>
      <c r="J720" t="s">
        <v>3354</v>
      </c>
      <c r="K720" t="s">
        <v>3366</v>
      </c>
      <c r="M720" t="s">
        <v>3459</v>
      </c>
      <c r="S720" s="148">
        <v>0.46200000000000002</v>
      </c>
      <c r="T720" t="s">
        <v>3424</v>
      </c>
      <c r="W720" t="s">
        <v>3572</v>
      </c>
      <c r="X720" t="s">
        <v>3508</v>
      </c>
      <c r="Z720" t="s">
        <v>3359</v>
      </c>
      <c r="AA720" s="3" t="s">
        <v>3464</v>
      </c>
      <c r="AD720" s="146"/>
      <c r="AF720" t="s">
        <v>3451</v>
      </c>
      <c r="AH720" s="2">
        <v>45588</v>
      </c>
      <c r="AI720" s="36" t="s">
        <v>4373</v>
      </c>
    </row>
    <row r="721" spans="2:35" ht="15" customHeight="1" x14ac:dyDescent="0.35">
      <c r="B721" s="5">
        <f t="shared" si="39"/>
        <v>719</v>
      </c>
      <c r="C721">
        <f t="shared" si="38"/>
        <v>4</v>
      </c>
      <c r="D721" s="16">
        <v>1942</v>
      </c>
      <c r="E721" t="s">
        <v>221</v>
      </c>
      <c r="F721" t="s">
        <v>25</v>
      </c>
      <c r="G721">
        <v>9703</v>
      </c>
      <c r="J721" t="s">
        <v>3354</v>
      </c>
      <c r="K721" t="s">
        <v>3366</v>
      </c>
      <c r="M721" t="s">
        <v>3459</v>
      </c>
      <c r="T721" t="s">
        <v>3424</v>
      </c>
      <c r="U721" t="s">
        <v>3687</v>
      </c>
      <c r="V721" s="43" t="s">
        <v>3359</v>
      </c>
      <c r="W721" t="s">
        <v>3572</v>
      </c>
      <c r="X721" t="s">
        <v>3508</v>
      </c>
      <c r="Z721" t="s">
        <v>3359</v>
      </c>
      <c r="AA721" s="3" t="s">
        <v>3464</v>
      </c>
      <c r="AD721" s="146" t="s">
        <v>3956</v>
      </c>
      <c r="AF721" t="s">
        <v>3451</v>
      </c>
      <c r="AH721" s="2">
        <v>45350</v>
      </c>
      <c r="AI721" s="75" t="s">
        <v>4371</v>
      </c>
    </row>
    <row r="722" spans="2:35" ht="15" customHeight="1" x14ac:dyDescent="0.35">
      <c r="B722" s="5">
        <f t="shared" si="39"/>
        <v>720</v>
      </c>
      <c r="C722">
        <f t="shared" ref="C722:C786" si="40">+G723-G722</f>
        <v>13</v>
      </c>
      <c r="D722" s="16">
        <v>1942</v>
      </c>
      <c r="E722" t="s">
        <v>221</v>
      </c>
      <c r="F722" t="s">
        <v>25</v>
      </c>
      <c r="G722">
        <v>9707</v>
      </c>
      <c r="H722" t="s">
        <v>17</v>
      </c>
      <c r="J722" t="s">
        <v>3354</v>
      </c>
      <c r="K722" t="s">
        <v>3366</v>
      </c>
      <c r="L722" t="s">
        <v>415</v>
      </c>
      <c r="M722" t="s">
        <v>3359</v>
      </c>
      <c r="Y722" t="s">
        <v>3359</v>
      </c>
      <c r="AA722" s="3" t="s">
        <v>3464</v>
      </c>
      <c r="AC722" s="3">
        <v>1960</v>
      </c>
      <c r="AD722" s="3" t="s">
        <v>416</v>
      </c>
      <c r="AE722" t="s">
        <v>380</v>
      </c>
      <c r="AF722" t="s">
        <v>3060</v>
      </c>
      <c r="AH722" s="2">
        <v>40858.692037037035</v>
      </c>
    </row>
    <row r="723" spans="2:35" ht="15" customHeight="1" x14ac:dyDescent="0.35">
      <c r="B723" s="5">
        <f t="shared" si="39"/>
        <v>721</v>
      </c>
      <c r="C723">
        <f t="shared" si="40"/>
        <v>15</v>
      </c>
      <c r="D723" s="16">
        <v>1942</v>
      </c>
      <c r="E723" s="116" t="s">
        <v>221</v>
      </c>
      <c r="F723" s="116" t="s">
        <v>25</v>
      </c>
      <c r="G723" s="117">
        <v>9720</v>
      </c>
      <c r="H723" s="172" t="s">
        <v>5836</v>
      </c>
      <c r="I723" s="172"/>
      <c r="J723" s="172" t="s">
        <v>3354</v>
      </c>
      <c r="K723" s="172" t="s">
        <v>3366</v>
      </c>
      <c r="L723" s="172"/>
      <c r="M723" s="172" t="s">
        <v>3459</v>
      </c>
      <c r="N723" s="172"/>
      <c r="O723" s="172"/>
      <c r="P723" s="172"/>
      <c r="Q723" s="172"/>
      <c r="R723" s="172"/>
      <c r="S723" s="173"/>
      <c r="T723" s="172" t="s">
        <v>3424</v>
      </c>
      <c r="U723" s="172" t="s">
        <v>3662</v>
      </c>
      <c r="V723" s="174" t="s">
        <v>3413</v>
      </c>
      <c r="W723" s="172" t="s">
        <v>3572</v>
      </c>
      <c r="X723" s="172" t="s">
        <v>3452</v>
      </c>
      <c r="Y723" s="172"/>
      <c r="Z723" s="172" t="s">
        <v>3413</v>
      </c>
      <c r="AA723" s="172"/>
      <c r="AB723" s="172" t="s">
        <v>5105</v>
      </c>
      <c r="AC723" s="172"/>
      <c r="AD723" s="172" t="s">
        <v>5964</v>
      </c>
      <c r="AE723" s="172" t="s">
        <v>3424</v>
      </c>
      <c r="AF723" t="s">
        <v>3451</v>
      </c>
      <c r="AH723" s="2">
        <v>45966</v>
      </c>
      <c r="AI723" s="36" t="s">
        <v>5840</v>
      </c>
    </row>
    <row r="724" spans="2:35" ht="15" customHeight="1" x14ac:dyDescent="0.35">
      <c r="B724" s="5">
        <f t="shared" si="39"/>
        <v>722</v>
      </c>
      <c r="C724">
        <f t="shared" si="40"/>
        <v>5</v>
      </c>
      <c r="D724" s="16">
        <v>1942</v>
      </c>
      <c r="E724" t="s">
        <v>221</v>
      </c>
      <c r="F724" t="s">
        <v>25</v>
      </c>
      <c r="G724">
        <v>9735</v>
      </c>
      <c r="H724" t="s">
        <v>17</v>
      </c>
      <c r="J724" t="s">
        <v>3354</v>
      </c>
      <c r="K724" t="s">
        <v>3366</v>
      </c>
      <c r="V724" s="43" t="s">
        <v>3359</v>
      </c>
      <c r="AA724" s="3" t="s">
        <v>3464</v>
      </c>
      <c r="AE724" t="s">
        <v>380</v>
      </c>
      <c r="AF724" s="3" t="s">
        <v>3451</v>
      </c>
      <c r="AG724" s="3"/>
      <c r="AH724" s="153">
        <v>45561</v>
      </c>
    </row>
    <row r="725" spans="2:35" ht="15" customHeight="1" x14ac:dyDescent="0.35">
      <c r="B725" s="5">
        <f t="shared" si="39"/>
        <v>723</v>
      </c>
      <c r="C725">
        <f t="shared" si="40"/>
        <v>15</v>
      </c>
      <c r="D725" s="16">
        <v>1942</v>
      </c>
      <c r="E725" t="s">
        <v>221</v>
      </c>
      <c r="F725" t="s">
        <v>25</v>
      </c>
      <c r="G725">
        <v>9740</v>
      </c>
      <c r="H725" t="s">
        <v>17</v>
      </c>
      <c r="J725" t="s">
        <v>3354</v>
      </c>
      <c r="K725" t="s">
        <v>3366</v>
      </c>
      <c r="L725" t="s">
        <v>254</v>
      </c>
      <c r="M725" t="s">
        <v>3359</v>
      </c>
      <c r="U725" t="s">
        <v>3368</v>
      </c>
      <c r="AA725" s="3" t="s">
        <v>3464</v>
      </c>
      <c r="AB725" t="s">
        <v>197</v>
      </c>
      <c r="AC725" s="3" t="s">
        <v>417</v>
      </c>
      <c r="AD725" s="3" t="s">
        <v>3506</v>
      </c>
      <c r="AE725" t="s">
        <v>380</v>
      </c>
      <c r="AF725" t="s">
        <v>3060</v>
      </c>
      <c r="AH725" s="2">
        <v>41106.581041666665</v>
      </c>
    </row>
    <row r="726" spans="2:35" ht="15" customHeight="1" x14ac:dyDescent="0.35">
      <c r="B726" s="5">
        <f t="shared" si="39"/>
        <v>724</v>
      </c>
      <c r="C726">
        <f t="shared" si="40"/>
        <v>13</v>
      </c>
      <c r="D726" s="16">
        <v>1942</v>
      </c>
      <c r="E726" t="s">
        <v>221</v>
      </c>
      <c r="F726" t="s">
        <v>25</v>
      </c>
      <c r="G726">
        <v>9755</v>
      </c>
      <c r="H726" t="s">
        <v>17</v>
      </c>
      <c r="J726" t="s">
        <v>3354</v>
      </c>
      <c r="K726" t="s">
        <v>3366</v>
      </c>
      <c r="L726" t="s">
        <v>254</v>
      </c>
      <c r="M726" t="s">
        <v>3459</v>
      </c>
      <c r="T726" t="s">
        <v>3424</v>
      </c>
      <c r="X726" t="s">
        <v>3508</v>
      </c>
      <c r="AD726" s="77" t="s">
        <v>5337</v>
      </c>
      <c r="AF726" t="s">
        <v>3451</v>
      </c>
      <c r="AH726" s="2">
        <v>45892</v>
      </c>
    </row>
    <row r="727" spans="2:35" ht="15" customHeight="1" x14ac:dyDescent="0.35">
      <c r="B727" s="5">
        <f t="shared" si="39"/>
        <v>725</v>
      </c>
      <c r="C727">
        <f t="shared" si="40"/>
        <v>23</v>
      </c>
      <c r="D727" s="16">
        <v>1942</v>
      </c>
      <c r="E727" t="s">
        <v>221</v>
      </c>
      <c r="F727" t="s">
        <v>25</v>
      </c>
      <c r="G727">
        <v>9768</v>
      </c>
      <c r="H727" t="s">
        <v>17</v>
      </c>
      <c r="J727" t="s">
        <v>3354</v>
      </c>
      <c r="K727" t="s">
        <v>3366</v>
      </c>
      <c r="L727" t="s">
        <v>135</v>
      </c>
      <c r="M727" t="s">
        <v>3359</v>
      </c>
      <c r="AA727" s="3" t="s">
        <v>3464</v>
      </c>
      <c r="AB727" s="43" t="s">
        <v>3507</v>
      </c>
      <c r="AC727" s="143"/>
      <c r="AD727" s="143"/>
      <c r="AE727" t="s">
        <v>380</v>
      </c>
      <c r="AF727" t="s">
        <v>3060</v>
      </c>
      <c r="AH727" s="2">
        <v>40784.396041666667</v>
      </c>
    </row>
    <row r="728" spans="2:35" ht="15" customHeight="1" x14ac:dyDescent="0.35">
      <c r="B728" s="5">
        <f t="shared" si="39"/>
        <v>726</v>
      </c>
      <c r="C728">
        <f t="shared" si="40"/>
        <v>1</v>
      </c>
      <c r="D728" s="16">
        <v>1942</v>
      </c>
      <c r="E728" s="116" t="s">
        <v>327</v>
      </c>
      <c r="F728" s="116" t="s">
        <v>16</v>
      </c>
      <c r="G728" s="117">
        <v>9791</v>
      </c>
      <c r="H728" s="172" t="s">
        <v>5836</v>
      </c>
      <c r="I728" s="172"/>
      <c r="J728" s="172" t="s">
        <v>3354</v>
      </c>
      <c r="K728" s="172" t="s">
        <v>3366</v>
      </c>
      <c r="L728" s="172"/>
      <c r="M728" s="172" t="s">
        <v>3459</v>
      </c>
      <c r="N728" s="172"/>
      <c r="O728" s="172"/>
      <c r="P728" s="172"/>
      <c r="Q728" s="172"/>
      <c r="R728" s="172"/>
      <c r="S728" s="173"/>
      <c r="T728" s="172" t="s">
        <v>3424</v>
      </c>
      <c r="U728" s="172" t="s">
        <v>3662</v>
      </c>
      <c r="V728" s="174"/>
      <c r="W728" s="172" t="s">
        <v>3830</v>
      </c>
      <c r="X728" s="172" t="s">
        <v>3508</v>
      </c>
      <c r="Y728" s="172" t="s">
        <v>3413</v>
      </c>
      <c r="Z728" s="172"/>
      <c r="AA728" s="172"/>
      <c r="AB728" s="172"/>
      <c r="AC728" s="172"/>
      <c r="AD728" s="172"/>
      <c r="AE728" s="172"/>
      <c r="AF728" t="s">
        <v>3451</v>
      </c>
      <c r="AH728" s="2">
        <v>45966</v>
      </c>
      <c r="AI728" s="36" t="s">
        <v>5841</v>
      </c>
    </row>
    <row r="729" spans="2:35" ht="15" customHeight="1" x14ac:dyDescent="0.35">
      <c r="B729" s="5">
        <f t="shared" si="39"/>
        <v>727</v>
      </c>
      <c r="C729">
        <f t="shared" si="40"/>
        <v>15</v>
      </c>
      <c r="D729" s="16">
        <v>1942</v>
      </c>
      <c r="E729" t="s">
        <v>327</v>
      </c>
      <c r="F729" t="s">
        <v>16</v>
      </c>
      <c r="G729">
        <v>9792</v>
      </c>
      <c r="H729" t="s">
        <v>17</v>
      </c>
      <c r="J729" t="s">
        <v>3354</v>
      </c>
      <c r="K729" t="s">
        <v>3366</v>
      </c>
      <c r="L729" t="s">
        <v>80</v>
      </c>
      <c r="M729" t="s">
        <v>3359</v>
      </c>
      <c r="N729" t="s">
        <v>3359</v>
      </c>
      <c r="R729" t="s">
        <v>3359</v>
      </c>
      <c r="S729" s="148">
        <v>507</v>
      </c>
      <c r="U729" t="s">
        <v>3368</v>
      </c>
      <c r="AD729" s="3" t="s">
        <v>250</v>
      </c>
      <c r="AF729" t="s">
        <v>3060</v>
      </c>
      <c r="AH729" s="2">
        <v>39919.452175925922</v>
      </c>
    </row>
    <row r="730" spans="2:35" ht="15" customHeight="1" x14ac:dyDescent="0.35">
      <c r="B730" s="5">
        <f t="shared" si="39"/>
        <v>728</v>
      </c>
      <c r="C730">
        <f t="shared" si="40"/>
        <v>13</v>
      </c>
      <c r="D730" s="16">
        <v>1942</v>
      </c>
      <c r="E730" t="s">
        <v>327</v>
      </c>
      <c r="F730" t="s">
        <v>16</v>
      </c>
      <c r="G730">
        <v>9807</v>
      </c>
      <c r="H730" t="s">
        <v>17</v>
      </c>
      <c r="J730" t="s">
        <v>3356</v>
      </c>
      <c r="K730" t="s">
        <v>3366</v>
      </c>
      <c r="M730" t="s">
        <v>3359</v>
      </c>
      <c r="U730" t="s">
        <v>3368</v>
      </c>
      <c r="V730" s="43" t="s">
        <v>3359</v>
      </c>
      <c r="Z730" t="s">
        <v>3359</v>
      </c>
      <c r="AB730" s="64" t="s">
        <v>422</v>
      </c>
      <c r="AC730" s="55"/>
      <c r="AD730" s="55"/>
      <c r="AF730" t="s">
        <v>3060</v>
      </c>
      <c r="AH730" s="2">
        <v>40936.019594907404</v>
      </c>
    </row>
    <row r="731" spans="2:35" ht="15" customHeight="1" x14ac:dyDescent="0.35">
      <c r="B731" s="5">
        <f t="shared" si="39"/>
        <v>729</v>
      </c>
      <c r="C731">
        <f t="shared" si="40"/>
        <v>14</v>
      </c>
      <c r="D731" s="16">
        <v>1942</v>
      </c>
      <c r="E731" t="s">
        <v>327</v>
      </c>
      <c r="F731" t="s">
        <v>16</v>
      </c>
      <c r="G731">
        <v>9820</v>
      </c>
      <c r="L731" t="s">
        <v>50</v>
      </c>
      <c r="AF731" t="s">
        <v>3060</v>
      </c>
    </row>
    <row r="732" spans="2:35" ht="15" customHeight="1" x14ac:dyDescent="0.35">
      <c r="B732" s="5">
        <f t="shared" si="39"/>
        <v>730</v>
      </c>
      <c r="C732">
        <f t="shared" si="40"/>
        <v>5</v>
      </c>
      <c r="D732" s="16">
        <v>1942</v>
      </c>
      <c r="E732" t="s">
        <v>314</v>
      </c>
      <c r="F732" t="s">
        <v>25</v>
      </c>
      <c r="G732">
        <v>9834</v>
      </c>
      <c r="H732" t="s">
        <v>17</v>
      </c>
      <c r="J732" t="s">
        <v>3354</v>
      </c>
      <c r="K732" t="s">
        <v>3366</v>
      </c>
      <c r="L732" t="s">
        <v>37</v>
      </c>
      <c r="M732" t="s">
        <v>3359</v>
      </c>
      <c r="AA732" s="3" t="s">
        <v>3464</v>
      </c>
      <c r="AE732" t="s">
        <v>380</v>
      </c>
      <c r="AF732" t="s">
        <v>3060</v>
      </c>
      <c r="AH732" s="2">
        <v>40052.549270833333</v>
      </c>
    </row>
    <row r="733" spans="2:35" ht="15" customHeight="1" x14ac:dyDescent="0.35">
      <c r="B733" s="5">
        <f t="shared" si="39"/>
        <v>731</v>
      </c>
      <c r="C733">
        <f t="shared" si="40"/>
        <v>7</v>
      </c>
      <c r="D733" s="16">
        <v>1942</v>
      </c>
      <c r="E733" t="s">
        <v>314</v>
      </c>
      <c r="F733" t="s">
        <v>25</v>
      </c>
      <c r="G733">
        <v>9839</v>
      </c>
      <c r="H733" t="s">
        <v>17</v>
      </c>
      <c r="J733" t="s">
        <v>3354</v>
      </c>
      <c r="K733" t="s">
        <v>3366</v>
      </c>
      <c r="L733" t="s">
        <v>37</v>
      </c>
      <c r="M733" t="s">
        <v>3359</v>
      </c>
      <c r="V733" s="43" t="s">
        <v>3359</v>
      </c>
      <c r="AA733" s="3" t="s">
        <v>3464</v>
      </c>
      <c r="AE733" t="s">
        <v>380</v>
      </c>
      <c r="AF733" t="s">
        <v>3060</v>
      </c>
      <c r="AH733" s="2">
        <v>40052.549976851849</v>
      </c>
    </row>
    <row r="734" spans="2:35" ht="15" customHeight="1" x14ac:dyDescent="0.35">
      <c r="B734" s="5">
        <f t="shared" si="39"/>
        <v>732</v>
      </c>
      <c r="C734">
        <f t="shared" si="40"/>
        <v>2</v>
      </c>
      <c r="D734" s="16">
        <v>1942</v>
      </c>
      <c r="E734" t="s">
        <v>314</v>
      </c>
      <c r="F734" t="s">
        <v>25</v>
      </c>
      <c r="G734">
        <v>9846</v>
      </c>
      <c r="J734" t="s">
        <v>3354</v>
      </c>
      <c r="K734" t="s">
        <v>3366</v>
      </c>
      <c r="M734" t="s">
        <v>3459</v>
      </c>
      <c r="T734" t="s">
        <v>3424</v>
      </c>
      <c r="V734" s="43" t="s">
        <v>3359</v>
      </c>
      <c r="W734" t="s">
        <v>3702</v>
      </c>
      <c r="X734" t="s">
        <v>3508</v>
      </c>
      <c r="Z734" t="s">
        <v>3359</v>
      </c>
      <c r="AA734" s="3" t="s">
        <v>3464</v>
      </c>
      <c r="AE734" t="s">
        <v>380</v>
      </c>
      <c r="AF734" t="s">
        <v>3451</v>
      </c>
      <c r="AH734" s="2">
        <v>45177</v>
      </c>
    </row>
    <row r="735" spans="2:35" ht="15" customHeight="1" x14ac:dyDescent="0.35">
      <c r="B735" s="5">
        <f t="shared" si="39"/>
        <v>733</v>
      </c>
      <c r="C735">
        <f t="shared" si="40"/>
        <v>122</v>
      </c>
      <c r="D735" s="16">
        <v>1942</v>
      </c>
      <c r="E735" t="s">
        <v>314</v>
      </c>
      <c r="F735" t="s">
        <v>25</v>
      </c>
      <c r="G735">
        <v>9848</v>
      </c>
      <c r="H735" t="s">
        <v>17</v>
      </c>
      <c r="J735" t="s">
        <v>3354</v>
      </c>
      <c r="K735" t="s">
        <v>3366</v>
      </c>
      <c r="L735" t="s">
        <v>423</v>
      </c>
      <c r="M735" t="s">
        <v>3359</v>
      </c>
      <c r="T735" t="s">
        <v>3424</v>
      </c>
      <c r="V735" s="43" t="s">
        <v>3359</v>
      </c>
      <c r="X735" t="s">
        <v>3508</v>
      </c>
      <c r="Z735" t="s">
        <v>3359</v>
      </c>
      <c r="AA735" s="3" t="s">
        <v>3464</v>
      </c>
      <c r="AB735" t="s">
        <v>3575</v>
      </c>
      <c r="AE735" t="s">
        <v>380</v>
      </c>
      <c r="AF735" t="s">
        <v>3060</v>
      </c>
      <c r="AH735" s="2">
        <v>40816.397175925929</v>
      </c>
    </row>
    <row r="736" spans="2:35" ht="15" customHeight="1" x14ac:dyDescent="0.35">
      <c r="B736" s="5">
        <f t="shared" si="39"/>
        <v>734</v>
      </c>
      <c r="C736">
        <f t="shared" si="40"/>
        <v>20</v>
      </c>
      <c r="D736" s="16">
        <v>1942</v>
      </c>
      <c r="E736" t="s">
        <v>314</v>
      </c>
      <c r="F736" t="s">
        <v>25</v>
      </c>
      <c r="G736">
        <v>9970</v>
      </c>
      <c r="J736" t="s">
        <v>3354</v>
      </c>
      <c r="K736" t="s">
        <v>3366</v>
      </c>
      <c r="M736" t="s">
        <v>3459</v>
      </c>
      <c r="T736" t="s">
        <v>3424</v>
      </c>
      <c r="V736" s="43" t="s">
        <v>3359</v>
      </c>
      <c r="W736" t="s">
        <v>3702</v>
      </c>
      <c r="X736" t="s">
        <v>3508</v>
      </c>
      <c r="Z736" t="s">
        <v>3359</v>
      </c>
      <c r="AA736" s="3" t="s">
        <v>3464</v>
      </c>
      <c r="AB736" t="s">
        <v>3575</v>
      </c>
      <c r="AD736" s="3" t="s">
        <v>6977</v>
      </c>
      <c r="AE736" s="3" t="s">
        <v>380</v>
      </c>
      <c r="AF736" s="3" t="s">
        <v>3451</v>
      </c>
      <c r="AH736" s="2">
        <v>45293</v>
      </c>
    </row>
    <row r="737" spans="2:34" ht="15" customHeight="1" x14ac:dyDescent="0.35">
      <c r="B737" s="5">
        <f t="shared" si="39"/>
        <v>735</v>
      </c>
      <c r="C737">
        <f t="shared" si="40"/>
        <v>3</v>
      </c>
      <c r="D737" s="16">
        <v>1942</v>
      </c>
      <c r="E737" t="s">
        <v>327</v>
      </c>
      <c r="F737" t="s">
        <v>25</v>
      </c>
      <c r="G737">
        <v>9990</v>
      </c>
      <c r="H737" t="s">
        <v>17</v>
      </c>
      <c r="J737" t="s">
        <v>3354</v>
      </c>
      <c r="K737" t="s">
        <v>3366</v>
      </c>
      <c r="L737" t="s">
        <v>254</v>
      </c>
      <c r="M737" t="s">
        <v>3359</v>
      </c>
      <c r="N737" t="s">
        <v>3359</v>
      </c>
      <c r="O737" t="s">
        <v>3359</v>
      </c>
      <c r="P737" t="s">
        <v>3359</v>
      </c>
      <c r="T737" t="s">
        <v>3424</v>
      </c>
      <c r="V737" s="43" t="s">
        <v>3359</v>
      </c>
      <c r="W737" t="s">
        <v>3702</v>
      </c>
      <c r="X737" t="s">
        <v>3508</v>
      </c>
      <c r="Y737" t="s">
        <v>3359</v>
      </c>
      <c r="AF737" t="s">
        <v>3060</v>
      </c>
      <c r="AH737" s="2">
        <v>40159.755891203706</v>
      </c>
    </row>
    <row r="738" spans="2:34" ht="15" customHeight="1" x14ac:dyDescent="0.35">
      <c r="B738" s="5">
        <f t="shared" si="39"/>
        <v>736</v>
      </c>
      <c r="C738">
        <f t="shared" si="40"/>
        <v>6</v>
      </c>
      <c r="D738" s="16">
        <v>1942</v>
      </c>
      <c r="E738" t="s">
        <v>327</v>
      </c>
      <c r="F738" t="s">
        <v>25</v>
      </c>
      <c r="G738">
        <v>9993</v>
      </c>
      <c r="H738" t="s">
        <v>17</v>
      </c>
      <c r="J738" t="s">
        <v>3354</v>
      </c>
      <c r="K738" t="s">
        <v>3366</v>
      </c>
      <c r="L738" t="s">
        <v>224</v>
      </c>
      <c r="M738" t="s">
        <v>3359</v>
      </c>
      <c r="P738" t="s">
        <v>3359</v>
      </c>
      <c r="Y738" t="s">
        <v>3359</v>
      </c>
      <c r="AD738" s="3" t="s">
        <v>424</v>
      </c>
      <c r="AF738" t="s">
        <v>3060</v>
      </c>
      <c r="AH738" s="2">
        <v>40914.866678240738</v>
      </c>
    </row>
    <row r="739" spans="2:34" ht="15" customHeight="1" x14ac:dyDescent="0.35">
      <c r="B739" s="5">
        <f t="shared" si="39"/>
        <v>737</v>
      </c>
      <c r="C739">
        <f t="shared" si="40"/>
        <v>2</v>
      </c>
      <c r="D739" s="16">
        <v>1942</v>
      </c>
      <c r="E739" s="14" t="s">
        <v>327</v>
      </c>
      <c r="F739" t="s">
        <v>25</v>
      </c>
      <c r="G739">
        <v>9999</v>
      </c>
      <c r="AF739" t="s">
        <v>3137</v>
      </c>
    </row>
    <row r="740" spans="2:34" ht="15" customHeight="1" x14ac:dyDescent="0.35">
      <c r="B740" s="5">
        <f t="shared" si="39"/>
        <v>738</v>
      </c>
      <c r="C740">
        <f t="shared" si="40"/>
        <v>10</v>
      </c>
      <c r="D740" s="16">
        <v>1942</v>
      </c>
      <c r="E740" s="14" t="s">
        <v>327</v>
      </c>
      <c r="F740" t="s">
        <v>16</v>
      </c>
      <c r="G740">
        <v>10001</v>
      </c>
      <c r="I740" s="14"/>
      <c r="J740" s="14"/>
      <c r="K740" s="14"/>
      <c r="AF740" t="s">
        <v>3137</v>
      </c>
    </row>
    <row r="741" spans="2:34" ht="15" customHeight="1" x14ac:dyDescent="0.35">
      <c r="B741" s="5">
        <f t="shared" si="39"/>
        <v>739</v>
      </c>
      <c r="C741">
        <f t="shared" si="40"/>
        <v>31</v>
      </c>
      <c r="D741" s="16">
        <v>1942</v>
      </c>
      <c r="E741" t="s">
        <v>327</v>
      </c>
      <c r="F741" t="s">
        <v>25</v>
      </c>
      <c r="G741">
        <v>10011</v>
      </c>
      <c r="L741" t="s">
        <v>28</v>
      </c>
      <c r="U741" t="s">
        <v>380</v>
      </c>
      <c r="AD741" s="3" t="s">
        <v>328</v>
      </c>
      <c r="AF741" t="s">
        <v>3060</v>
      </c>
    </row>
    <row r="742" spans="2:34" ht="15" customHeight="1" x14ac:dyDescent="0.35">
      <c r="B742" s="5">
        <f t="shared" si="39"/>
        <v>740</v>
      </c>
      <c r="C742">
        <f t="shared" si="40"/>
        <v>16</v>
      </c>
      <c r="D742" s="16">
        <v>1942</v>
      </c>
      <c r="E742" t="s">
        <v>186</v>
      </c>
      <c r="F742" t="s">
        <v>25</v>
      </c>
      <c r="G742">
        <v>10042</v>
      </c>
      <c r="H742" t="s">
        <v>17</v>
      </c>
      <c r="J742" t="s">
        <v>3354</v>
      </c>
      <c r="K742" t="s">
        <v>3366</v>
      </c>
      <c r="L742" t="s">
        <v>224</v>
      </c>
      <c r="M742" t="s">
        <v>3359</v>
      </c>
      <c r="O742" t="s">
        <v>3359</v>
      </c>
      <c r="P742" t="s">
        <v>3359</v>
      </c>
      <c r="R742" t="s">
        <v>3359</v>
      </c>
      <c r="U742" t="s">
        <v>380</v>
      </c>
      <c r="AF742" t="s">
        <v>3060</v>
      </c>
      <c r="AH742" s="2">
        <v>40921.654803240737</v>
      </c>
    </row>
    <row r="743" spans="2:34" ht="15" customHeight="1" x14ac:dyDescent="0.35">
      <c r="B743" s="5">
        <f t="shared" si="39"/>
        <v>741</v>
      </c>
      <c r="C743">
        <f t="shared" si="40"/>
        <v>30</v>
      </c>
      <c r="D743" s="16">
        <v>1942</v>
      </c>
      <c r="E743" t="s">
        <v>186</v>
      </c>
      <c r="F743" t="s">
        <v>25</v>
      </c>
      <c r="G743">
        <v>10058</v>
      </c>
      <c r="H743" t="s">
        <v>17</v>
      </c>
      <c r="J743" t="s">
        <v>3356</v>
      </c>
      <c r="K743" t="s">
        <v>3366</v>
      </c>
      <c r="M743" t="s">
        <v>3359</v>
      </c>
      <c r="R743" t="s">
        <v>3359</v>
      </c>
      <c r="Z743" t="s">
        <v>3359</v>
      </c>
      <c r="AF743" t="s">
        <v>3060</v>
      </c>
      <c r="AH743" s="2">
        <v>40798.676921296297</v>
      </c>
    </row>
    <row r="744" spans="2:34" ht="15" customHeight="1" x14ac:dyDescent="0.35">
      <c r="B744" s="5">
        <f t="shared" si="39"/>
        <v>742</v>
      </c>
      <c r="C744">
        <f t="shared" si="40"/>
        <v>24</v>
      </c>
      <c r="D744" s="16">
        <v>1942</v>
      </c>
      <c r="E744" t="s">
        <v>186</v>
      </c>
      <c r="F744" t="s">
        <v>25</v>
      </c>
      <c r="G744">
        <v>10088</v>
      </c>
      <c r="H744" t="s">
        <v>17</v>
      </c>
      <c r="J744" t="s">
        <v>3354</v>
      </c>
      <c r="K744" t="s">
        <v>3366</v>
      </c>
      <c r="L744" t="s">
        <v>80</v>
      </c>
      <c r="M744" t="s">
        <v>3359</v>
      </c>
      <c r="AF744" t="s">
        <v>3060</v>
      </c>
      <c r="AH744" s="2">
        <v>39947.36346064815</v>
      </c>
    </row>
    <row r="745" spans="2:34" ht="15" customHeight="1" x14ac:dyDescent="0.35">
      <c r="B745" s="5">
        <f t="shared" si="39"/>
        <v>743</v>
      </c>
      <c r="C745">
        <f t="shared" si="40"/>
        <v>16</v>
      </c>
      <c r="D745" s="16">
        <v>1942</v>
      </c>
      <c r="E745" s="14" t="s">
        <v>221</v>
      </c>
      <c r="F745" t="s">
        <v>25</v>
      </c>
      <c r="G745">
        <v>10112</v>
      </c>
      <c r="J745" s="14" t="s">
        <v>3354</v>
      </c>
      <c r="K745" s="14" t="s">
        <v>3366</v>
      </c>
      <c r="M745" t="s">
        <v>3459</v>
      </c>
      <c r="N745" t="s">
        <v>3359</v>
      </c>
      <c r="R745" t="s">
        <v>3579</v>
      </c>
      <c r="T745" t="s">
        <v>3424</v>
      </c>
      <c r="U745" t="s">
        <v>380</v>
      </c>
      <c r="V745" s="43" t="s">
        <v>3359</v>
      </c>
      <c r="X745" t="s">
        <v>3508</v>
      </c>
      <c r="Z745" t="s">
        <v>3359</v>
      </c>
      <c r="AA745" s="3" t="s">
        <v>3464</v>
      </c>
      <c r="AE745" t="s">
        <v>380</v>
      </c>
      <c r="AF745" t="s">
        <v>3451</v>
      </c>
      <c r="AH745" s="2">
        <v>45126</v>
      </c>
    </row>
    <row r="746" spans="2:34" ht="15" customHeight="1" x14ac:dyDescent="0.35">
      <c r="B746" s="5">
        <f t="shared" si="39"/>
        <v>744</v>
      </c>
      <c r="C746">
        <f t="shared" si="40"/>
        <v>12</v>
      </c>
      <c r="D746" s="16">
        <v>1942</v>
      </c>
      <c r="E746" t="s">
        <v>221</v>
      </c>
      <c r="F746" t="s">
        <v>25</v>
      </c>
      <c r="G746">
        <v>10128</v>
      </c>
      <c r="H746" t="s">
        <v>17</v>
      </c>
      <c r="J746" t="s">
        <v>3354</v>
      </c>
      <c r="K746" t="s">
        <v>3366</v>
      </c>
      <c r="L746" t="s">
        <v>254</v>
      </c>
      <c r="M746" t="s">
        <v>3359</v>
      </c>
      <c r="N746" t="s">
        <v>3359</v>
      </c>
      <c r="P746" t="s">
        <v>3359</v>
      </c>
      <c r="U746" t="s">
        <v>380</v>
      </c>
      <c r="V746" s="43" t="s">
        <v>3359</v>
      </c>
      <c r="Y746" t="s">
        <v>3359</v>
      </c>
      <c r="Z746" t="s">
        <v>3359</v>
      </c>
      <c r="AA746" s="3" t="s">
        <v>3511</v>
      </c>
      <c r="AD746" s="3" t="s">
        <v>3512</v>
      </c>
      <c r="AE746" t="s">
        <v>380</v>
      </c>
      <c r="AF746" t="s">
        <v>3060</v>
      </c>
      <c r="AH746" s="2">
        <v>40314.442013888889</v>
      </c>
    </row>
    <row r="747" spans="2:34" ht="15" customHeight="1" x14ac:dyDescent="0.35">
      <c r="B747" s="5">
        <f t="shared" si="39"/>
        <v>745</v>
      </c>
      <c r="C747">
        <f t="shared" si="40"/>
        <v>35</v>
      </c>
      <c r="D747" s="16">
        <v>1942</v>
      </c>
      <c r="E747" t="s">
        <v>221</v>
      </c>
      <c r="F747" t="s">
        <v>25</v>
      </c>
      <c r="G747">
        <v>10140</v>
      </c>
      <c r="H747" t="s">
        <v>17</v>
      </c>
      <c r="K747" t="s">
        <v>3366</v>
      </c>
      <c r="L747" t="s">
        <v>74</v>
      </c>
      <c r="M747" t="s">
        <v>3359</v>
      </c>
      <c r="V747" s="43" t="s">
        <v>3359</v>
      </c>
      <c r="AF747" t="s">
        <v>3060</v>
      </c>
      <c r="AH747" s="2">
        <v>40064.594363425924</v>
      </c>
    </row>
    <row r="748" spans="2:34" ht="15" customHeight="1" x14ac:dyDescent="0.35">
      <c r="B748" s="5">
        <f t="shared" si="39"/>
        <v>746</v>
      </c>
      <c r="C748">
        <f t="shared" si="40"/>
        <v>26</v>
      </c>
      <c r="D748" s="16">
        <v>1942</v>
      </c>
      <c r="E748" t="s">
        <v>221</v>
      </c>
      <c r="F748" t="s">
        <v>25</v>
      </c>
      <c r="G748">
        <v>10175</v>
      </c>
      <c r="H748" t="s">
        <v>17</v>
      </c>
      <c r="J748" t="s">
        <v>3354</v>
      </c>
      <c r="K748" t="s">
        <v>3366</v>
      </c>
      <c r="M748" t="s">
        <v>3359</v>
      </c>
      <c r="N748" t="s">
        <v>3359</v>
      </c>
      <c r="O748" t="s">
        <v>3359</v>
      </c>
      <c r="V748" s="43" t="s">
        <v>3359</v>
      </c>
      <c r="Z748" t="s">
        <v>3359</v>
      </c>
      <c r="AA748" s="3" t="s">
        <v>3464</v>
      </c>
      <c r="AE748" t="s">
        <v>380</v>
      </c>
      <c r="AF748" t="s">
        <v>3133</v>
      </c>
      <c r="AH748" s="2">
        <v>45092</v>
      </c>
    </row>
    <row r="749" spans="2:34" ht="15" customHeight="1" x14ac:dyDescent="0.35">
      <c r="B749" s="5">
        <f t="shared" si="39"/>
        <v>747</v>
      </c>
      <c r="C749">
        <f t="shared" si="40"/>
        <v>8</v>
      </c>
      <c r="D749" s="16">
        <v>1942</v>
      </c>
      <c r="E749" t="s">
        <v>314</v>
      </c>
      <c r="F749" t="s">
        <v>16</v>
      </c>
      <c r="G749">
        <v>10201</v>
      </c>
      <c r="H749" t="s">
        <v>17</v>
      </c>
      <c r="M749" t="s">
        <v>3359</v>
      </c>
      <c r="AA749" s="3" t="s">
        <v>3464</v>
      </c>
      <c r="AF749" t="s">
        <v>3060</v>
      </c>
      <c r="AH749" s="2">
        <v>40198.262916666667</v>
      </c>
    </row>
    <row r="750" spans="2:34" ht="15" customHeight="1" x14ac:dyDescent="0.35">
      <c r="B750" s="5">
        <f t="shared" si="39"/>
        <v>748</v>
      </c>
      <c r="C750">
        <f t="shared" si="40"/>
        <v>5</v>
      </c>
      <c r="D750" s="16">
        <v>1942</v>
      </c>
      <c r="E750" t="s">
        <v>327</v>
      </c>
      <c r="F750" t="s">
        <v>25</v>
      </c>
      <c r="G750">
        <v>10209</v>
      </c>
      <c r="H750" t="s">
        <v>17</v>
      </c>
      <c r="J750" t="s">
        <v>380</v>
      </c>
      <c r="K750" t="s">
        <v>3366</v>
      </c>
      <c r="L750" t="s">
        <v>429</v>
      </c>
      <c r="M750" t="s">
        <v>3359</v>
      </c>
      <c r="N750" t="s">
        <v>3359</v>
      </c>
      <c r="P750" t="s">
        <v>3359</v>
      </c>
      <c r="U750" t="s">
        <v>380</v>
      </c>
      <c r="V750" s="43" t="s">
        <v>3359</v>
      </c>
      <c r="Y750" t="s">
        <v>3359</v>
      </c>
      <c r="Z750" t="s">
        <v>3359</v>
      </c>
      <c r="AA750" s="3" t="s">
        <v>3467</v>
      </c>
      <c r="AE750" t="s">
        <v>380</v>
      </c>
      <c r="AF750" t="s">
        <v>3060</v>
      </c>
      <c r="AH750" s="2">
        <v>39796.380648148152</v>
      </c>
    </row>
    <row r="751" spans="2:34" ht="15" customHeight="1" x14ac:dyDescent="0.35">
      <c r="B751" s="5">
        <f t="shared" si="39"/>
        <v>749</v>
      </c>
      <c r="C751">
        <f t="shared" si="40"/>
        <v>10</v>
      </c>
      <c r="D751" s="16">
        <v>1942</v>
      </c>
      <c r="E751" t="s">
        <v>327</v>
      </c>
      <c r="F751" t="s">
        <v>25</v>
      </c>
      <c r="G751">
        <v>10214</v>
      </c>
      <c r="H751" t="s">
        <v>17</v>
      </c>
      <c r="J751" t="s">
        <v>3354</v>
      </c>
      <c r="K751" t="s">
        <v>3366</v>
      </c>
      <c r="L751" t="s">
        <v>174</v>
      </c>
      <c r="M751" t="s">
        <v>3359</v>
      </c>
      <c r="P751" t="s">
        <v>3359</v>
      </c>
      <c r="U751" t="s">
        <v>380</v>
      </c>
      <c r="V751" s="43" t="s">
        <v>3359</v>
      </c>
      <c r="AD751" s="3" t="s">
        <v>430</v>
      </c>
      <c r="AF751" t="s">
        <v>3060</v>
      </c>
      <c r="AH751" s="2">
        <v>41034.339004629626</v>
      </c>
    </row>
    <row r="752" spans="2:34" ht="15" customHeight="1" x14ac:dyDescent="0.35">
      <c r="B752" s="5">
        <f t="shared" si="39"/>
        <v>750</v>
      </c>
      <c r="C752">
        <f t="shared" si="40"/>
        <v>7</v>
      </c>
      <c r="D752" s="16">
        <v>1942</v>
      </c>
      <c r="E752" t="s">
        <v>327</v>
      </c>
      <c r="F752" t="s">
        <v>25</v>
      </c>
      <c r="G752">
        <v>10224</v>
      </c>
      <c r="H752" t="s">
        <v>17</v>
      </c>
      <c r="J752" t="s">
        <v>3354</v>
      </c>
      <c r="K752" t="s">
        <v>3366</v>
      </c>
      <c r="M752" t="s">
        <v>3459</v>
      </c>
      <c r="T752" t="s">
        <v>3424</v>
      </c>
      <c r="V752" s="43" t="s">
        <v>3359</v>
      </c>
      <c r="W752" t="s">
        <v>3572</v>
      </c>
      <c r="X752" t="s">
        <v>3508</v>
      </c>
      <c r="Y752" t="s">
        <v>3359</v>
      </c>
      <c r="AF752" t="s">
        <v>3060</v>
      </c>
      <c r="AH752" s="2">
        <v>40521.518807870372</v>
      </c>
    </row>
    <row r="753" spans="2:35" ht="15" customHeight="1" x14ac:dyDescent="0.35">
      <c r="B753" s="5">
        <f t="shared" si="39"/>
        <v>751</v>
      </c>
      <c r="C753">
        <f t="shared" si="40"/>
        <v>8</v>
      </c>
      <c r="D753" s="16">
        <v>1942</v>
      </c>
      <c r="E753" t="s">
        <v>327</v>
      </c>
      <c r="F753" t="s">
        <v>25</v>
      </c>
      <c r="G753">
        <v>10231</v>
      </c>
      <c r="H753" t="s">
        <v>17</v>
      </c>
      <c r="J753" t="s">
        <v>3354</v>
      </c>
      <c r="K753" t="s">
        <v>3366</v>
      </c>
      <c r="L753" t="s">
        <v>28</v>
      </c>
      <c r="M753" t="s">
        <v>3359</v>
      </c>
      <c r="P753" t="s">
        <v>3359</v>
      </c>
      <c r="R753" t="s">
        <v>3359</v>
      </c>
      <c r="S753" s="148">
        <v>0.46</v>
      </c>
      <c r="V753" s="43" t="s">
        <v>3359</v>
      </c>
      <c r="Z753" t="s">
        <v>3359</v>
      </c>
      <c r="AF753" t="s">
        <v>3060</v>
      </c>
      <c r="AH753" s="2">
        <v>40107.868379629632</v>
      </c>
    </row>
    <row r="754" spans="2:35" ht="15" customHeight="1" x14ac:dyDescent="0.35">
      <c r="B754" s="5">
        <f t="shared" si="39"/>
        <v>752</v>
      </c>
      <c r="C754">
        <f t="shared" si="40"/>
        <v>27</v>
      </c>
      <c r="D754" s="16">
        <v>1942</v>
      </c>
      <c r="E754" t="s">
        <v>327</v>
      </c>
      <c r="F754" t="s">
        <v>25</v>
      </c>
      <c r="G754">
        <v>10239</v>
      </c>
      <c r="H754" t="s">
        <v>17</v>
      </c>
      <c r="J754" t="s">
        <v>3354</v>
      </c>
      <c r="M754" t="s">
        <v>3359</v>
      </c>
      <c r="AF754" t="s">
        <v>3060</v>
      </c>
      <c r="AH754" s="2">
        <v>40323.814016203702</v>
      </c>
    </row>
    <row r="755" spans="2:35" ht="15" customHeight="1" x14ac:dyDescent="0.35">
      <c r="B755" s="5">
        <f t="shared" si="39"/>
        <v>753</v>
      </c>
      <c r="C755">
        <f t="shared" si="40"/>
        <v>6</v>
      </c>
      <c r="D755" s="16">
        <v>1942</v>
      </c>
      <c r="E755" t="s">
        <v>314</v>
      </c>
      <c r="F755" t="s">
        <v>16</v>
      </c>
      <c r="G755">
        <v>10266</v>
      </c>
      <c r="H755" t="s">
        <v>17</v>
      </c>
      <c r="J755" t="s">
        <v>3354</v>
      </c>
      <c r="K755" t="s">
        <v>3366</v>
      </c>
      <c r="L755" t="s">
        <v>135</v>
      </c>
      <c r="M755" t="s">
        <v>3359</v>
      </c>
      <c r="AA755" s="3" t="s">
        <v>3464</v>
      </c>
      <c r="AD755" s="146"/>
      <c r="AE755" t="s">
        <v>380</v>
      </c>
      <c r="AF755" t="s">
        <v>3060</v>
      </c>
      <c r="AH755" s="2">
        <v>40755.81763888889</v>
      </c>
    </row>
    <row r="756" spans="2:35" ht="15" customHeight="1" x14ac:dyDescent="0.35">
      <c r="B756" s="5">
        <f t="shared" si="39"/>
        <v>754</v>
      </c>
      <c r="C756">
        <f t="shared" ref="C756:C760" si="41">+G757-G756</f>
        <v>15</v>
      </c>
      <c r="D756" s="16">
        <v>1942</v>
      </c>
      <c r="E756" t="s">
        <v>314</v>
      </c>
      <c r="F756" t="s">
        <v>16</v>
      </c>
      <c r="G756">
        <v>10272</v>
      </c>
      <c r="H756" t="s">
        <v>17</v>
      </c>
      <c r="J756" t="s">
        <v>3354</v>
      </c>
      <c r="K756" t="s">
        <v>3366</v>
      </c>
      <c r="M756" t="s">
        <v>3359</v>
      </c>
      <c r="N756" t="s">
        <v>3359</v>
      </c>
      <c r="O756" t="s">
        <v>3359</v>
      </c>
      <c r="P756" t="s">
        <v>3359</v>
      </c>
      <c r="R756" t="s">
        <v>3579</v>
      </c>
      <c r="U756" t="s">
        <v>380</v>
      </c>
      <c r="W756" t="s">
        <v>3830</v>
      </c>
      <c r="X756" t="s">
        <v>3508</v>
      </c>
      <c r="Y756" t="s">
        <v>3359</v>
      </c>
      <c r="AA756" s="3" t="s">
        <v>3464</v>
      </c>
      <c r="AB756" s="178" t="s">
        <v>3208</v>
      </c>
      <c r="AC756" s="189"/>
      <c r="AD756" s="189"/>
      <c r="AE756" t="s">
        <v>380</v>
      </c>
      <c r="AF756" t="s">
        <v>3133</v>
      </c>
      <c r="AH756" s="2">
        <v>45107</v>
      </c>
    </row>
    <row r="757" spans="2:35" ht="15" customHeight="1" x14ac:dyDescent="0.35">
      <c r="B757" s="5">
        <f t="shared" si="39"/>
        <v>755</v>
      </c>
      <c r="C757">
        <f t="shared" si="41"/>
        <v>15</v>
      </c>
      <c r="D757" s="16">
        <v>1942</v>
      </c>
      <c r="E757" t="s">
        <v>314</v>
      </c>
      <c r="F757" t="s">
        <v>16</v>
      </c>
      <c r="G757">
        <v>10287</v>
      </c>
      <c r="J757" t="s">
        <v>3354</v>
      </c>
      <c r="K757" t="s">
        <v>3366</v>
      </c>
      <c r="M757" t="s">
        <v>3459</v>
      </c>
      <c r="N757" t="s">
        <v>3359</v>
      </c>
      <c r="O757" t="s">
        <v>3359</v>
      </c>
      <c r="P757" t="s">
        <v>3359</v>
      </c>
      <c r="R757" t="s">
        <v>3579</v>
      </c>
      <c r="U757" t="s">
        <v>3662</v>
      </c>
      <c r="W757" t="s">
        <v>3830</v>
      </c>
      <c r="X757" t="s">
        <v>3508</v>
      </c>
      <c r="Y757" t="s">
        <v>3359</v>
      </c>
      <c r="AA757" s="3" t="s">
        <v>3464</v>
      </c>
      <c r="AB757" s="178" t="s">
        <v>985</v>
      </c>
      <c r="AC757" s="189"/>
      <c r="AD757" s="189"/>
      <c r="AF757" t="s">
        <v>3451</v>
      </c>
      <c r="AH757" s="2">
        <v>45370</v>
      </c>
    </row>
    <row r="758" spans="2:35" ht="15" customHeight="1" x14ac:dyDescent="0.35">
      <c r="B758" s="5">
        <f t="shared" si="39"/>
        <v>756</v>
      </c>
      <c r="C758">
        <f t="shared" si="41"/>
        <v>4</v>
      </c>
      <c r="D758" s="16">
        <v>1942</v>
      </c>
      <c r="E758" t="s">
        <v>314</v>
      </c>
      <c r="F758" t="s">
        <v>16</v>
      </c>
      <c r="G758">
        <v>10302</v>
      </c>
      <c r="H758" t="s">
        <v>17</v>
      </c>
      <c r="J758" t="s">
        <v>3354</v>
      </c>
      <c r="K758" t="s">
        <v>3366</v>
      </c>
      <c r="L758" t="s">
        <v>432</v>
      </c>
      <c r="M758" t="s">
        <v>3359</v>
      </c>
      <c r="AA758" s="3" t="s">
        <v>3464</v>
      </c>
      <c r="AD758" s="146"/>
      <c r="AE758" t="s">
        <v>380</v>
      </c>
      <c r="AF758" t="s">
        <v>3060</v>
      </c>
      <c r="AH758" s="2">
        <v>40396.057187500002</v>
      </c>
    </row>
    <row r="759" spans="2:35" ht="15" customHeight="1" x14ac:dyDescent="0.35">
      <c r="B759" s="5">
        <f t="shared" si="39"/>
        <v>757</v>
      </c>
      <c r="C759">
        <f t="shared" si="41"/>
        <v>15</v>
      </c>
      <c r="D759" s="16">
        <v>1942</v>
      </c>
      <c r="E759" t="s">
        <v>314</v>
      </c>
      <c r="F759" t="s">
        <v>16</v>
      </c>
      <c r="G759">
        <v>10306</v>
      </c>
      <c r="J759" t="s">
        <v>3354</v>
      </c>
      <c r="K759" t="s">
        <v>3366</v>
      </c>
      <c r="M759" t="s">
        <v>3459</v>
      </c>
      <c r="N759" t="s">
        <v>3359</v>
      </c>
      <c r="O759" t="s">
        <v>3359</v>
      </c>
      <c r="U759" t="s">
        <v>3662</v>
      </c>
      <c r="W759" t="s">
        <v>3830</v>
      </c>
      <c r="X759" t="s">
        <v>3508</v>
      </c>
      <c r="Y759" t="s">
        <v>3359</v>
      </c>
      <c r="AA759" s="3" t="s">
        <v>3464</v>
      </c>
      <c r="AD759" s="146"/>
      <c r="AF759" t="s">
        <v>3451</v>
      </c>
      <c r="AH759" s="2">
        <v>46246</v>
      </c>
    </row>
    <row r="760" spans="2:35" ht="15" customHeight="1" x14ac:dyDescent="0.35">
      <c r="B760" s="5">
        <f t="shared" si="39"/>
        <v>758</v>
      </c>
      <c r="C760">
        <f t="shared" si="41"/>
        <v>34</v>
      </c>
      <c r="D760" s="16">
        <v>1942</v>
      </c>
      <c r="E760" t="s">
        <v>221</v>
      </c>
      <c r="F760" t="s">
        <v>16</v>
      </c>
      <c r="G760">
        <v>10321</v>
      </c>
      <c r="J760" t="s">
        <v>3354</v>
      </c>
      <c r="K760" t="s">
        <v>3366</v>
      </c>
      <c r="M760" t="s">
        <v>3459</v>
      </c>
      <c r="N760" t="s">
        <v>3359</v>
      </c>
      <c r="O760" t="s">
        <v>3359</v>
      </c>
      <c r="P760" t="s">
        <v>3359</v>
      </c>
      <c r="R760" t="s">
        <v>3579</v>
      </c>
      <c r="U760" t="s">
        <v>3687</v>
      </c>
      <c r="W760" t="s">
        <v>3830</v>
      </c>
      <c r="X760" t="s">
        <v>3508</v>
      </c>
      <c r="AA760" s="3" t="s">
        <v>3464</v>
      </c>
      <c r="AD760" s="146"/>
      <c r="AF760" t="s">
        <v>3451</v>
      </c>
      <c r="AH760" s="2">
        <v>45661</v>
      </c>
    </row>
    <row r="761" spans="2:35" ht="15" customHeight="1" x14ac:dyDescent="0.35">
      <c r="B761" s="5">
        <f t="shared" si="39"/>
        <v>759</v>
      </c>
      <c r="C761">
        <f t="shared" si="40"/>
        <v>15</v>
      </c>
      <c r="D761" s="16">
        <v>1942</v>
      </c>
      <c r="E761" t="s">
        <v>221</v>
      </c>
      <c r="F761" t="s">
        <v>16</v>
      </c>
      <c r="G761">
        <v>10355</v>
      </c>
      <c r="H761" t="s">
        <v>17</v>
      </c>
      <c r="J761" t="s">
        <v>3354</v>
      </c>
      <c r="L761" t="s">
        <v>433</v>
      </c>
      <c r="M761" t="s">
        <v>3359</v>
      </c>
      <c r="N761" t="s">
        <v>3359</v>
      </c>
      <c r="P761" t="s">
        <v>3359</v>
      </c>
      <c r="R761" t="s">
        <v>3359</v>
      </c>
      <c r="U761" t="s">
        <v>380</v>
      </c>
      <c r="Y761" t="s">
        <v>3359</v>
      </c>
      <c r="Z761" t="s">
        <v>3359</v>
      </c>
      <c r="AD761" s="146"/>
      <c r="AE761" t="s">
        <v>380</v>
      </c>
      <c r="AF761" t="s">
        <v>3060</v>
      </c>
      <c r="AH761" s="2">
        <v>40227.333715277775</v>
      </c>
    </row>
    <row r="762" spans="2:35" ht="15" customHeight="1" x14ac:dyDescent="0.35">
      <c r="B762" s="5">
        <f t="shared" si="39"/>
        <v>760</v>
      </c>
      <c r="C762">
        <f t="shared" si="40"/>
        <v>22</v>
      </c>
      <c r="D762" s="16">
        <v>1942</v>
      </c>
      <c r="E762" t="s">
        <v>221</v>
      </c>
      <c r="F762" t="s">
        <v>16</v>
      </c>
      <c r="G762">
        <v>10370</v>
      </c>
      <c r="L762" t="s">
        <v>37</v>
      </c>
      <c r="AD762" s="146"/>
      <c r="AF762" t="s">
        <v>3060</v>
      </c>
    </row>
    <row r="763" spans="2:35" ht="15" customHeight="1" x14ac:dyDescent="0.35">
      <c r="B763" s="5">
        <f t="shared" si="39"/>
        <v>761</v>
      </c>
      <c r="C763">
        <f t="shared" si="40"/>
        <v>25</v>
      </c>
      <c r="D763" s="16">
        <v>1942</v>
      </c>
      <c r="E763" t="s">
        <v>221</v>
      </c>
      <c r="F763" t="s">
        <v>16</v>
      </c>
      <c r="G763">
        <v>10392</v>
      </c>
      <c r="J763" t="s">
        <v>3354</v>
      </c>
      <c r="K763" t="s">
        <v>3366</v>
      </c>
      <c r="M763" t="s">
        <v>3459</v>
      </c>
      <c r="T763" t="s">
        <v>3424</v>
      </c>
      <c r="U763" t="s">
        <v>3687</v>
      </c>
      <c r="W763" t="s">
        <v>3830</v>
      </c>
      <c r="X763" t="s">
        <v>3508</v>
      </c>
      <c r="Y763" t="s">
        <v>3359</v>
      </c>
      <c r="AA763" s="3" t="s">
        <v>3464</v>
      </c>
      <c r="AD763" s="146"/>
      <c r="AF763" t="s">
        <v>3451</v>
      </c>
      <c r="AH763" s="2">
        <v>46037</v>
      </c>
      <c r="AI763" s="36" t="s">
        <v>6288</v>
      </c>
    </row>
    <row r="764" spans="2:35" ht="15" customHeight="1" x14ac:dyDescent="0.35">
      <c r="B764" s="5">
        <f t="shared" si="39"/>
        <v>762</v>
      </c>
      <c r="C764">
        <f t="shared" si="40"/>
        <v>2</v>
      </c>
      <c r="D764" s="16">
        <v>1942</v>
      </c>
      <c r="E764" t="s">
        <v>221</v>
      </c>
      <c r="F764" t="s">
        <v>16</v>
      </c>
      <c r="G764">
        <v>10417</v>
      </c>
      <c r="H764" t="s">
        <v>17</v>
      </c>
      <c r="J764" t="s">
        <v>3354</v>
      </c>
      <c r="K764" t="s">
        <v>3366</v>
      </c>
      <c r="L764" t="s">
        <v>88</v>
      </c>
      <c r="M764" t="s">
        <v>3359</v>
      </c>
      <c r="N764" t="s">
        <v>3359</v>
      </c>
      <c r="P764" t="s">
        <v>3359</v>
      </c>
      <c r="R764" t="s">
        <v>3359</v>
      </c>
      <c r="U764" t="s">
        <v>380</v>
      </c>
      <c r="Y764" t="s">
        <v>3359</v>
      </c>
      <c r="AA764" s="3" t="s">
        <v>3464</v>
      </c>
      <c r="AD764" s="146"/>
      <c r="AE764" t="s">
        <v>380</v>
      </c>
      <c r="AF764" t="s">
        <v>3060</v>
      </c>
      <c r="AH764" s="2">
        <v>39710.840104166666</v>
      </c>
    </row>
    <row r="765" spans="2:35" ht="15" customHeight="1" x14ac:dyDescent="0.35">
      <c r="B765" s="5">
        <f t="shared" si="39"/>
        <v>763</v>
      </c>
      <c r="C765">
        <f t="shared" si="40"/>
        <v>18</v>
      </c>
      <c r="D765" s="16">
        <v>1942</v>
      </c>
      <c r="E765" t="s">
        <v>221</v>
      </c>
      <c r="F765" t="s">
        <v>16</v>
      </c>
      <c r="G765">
        <v>10419</v>
      </c>
      <c r="J765" t="s">
        <v>3354</v>
      </c>
      <c r="K765" t="s">
        <v>3366</v>
      </c>
      <c r="M765" t="s">
        <v>3459</v>
      </c>
      <c r="T765" t="s">
        <v>3424</v>
      </c>
      <c r="U765" t="s">
        <v>3662</v>
      </c>
      <c r="X765" t="s">
        <v>3508</v>
      </c>
      <c r="AA765" s="3" t="s">
        <v>3464</v>
      </c>
      <c r="AB765" s="77" t="s">
        <v>4048</v>
      </c>
      <c r="AF765" t="s">
        <v>3451</v>
      </c>
      <c r="AH765" s="2">
        <v>45458</v>
      </c>
    </row>
    <row r="766" spans="2:35" ht="15" customHeight="1" x14ac:dyDescent="0.35">
      <c r="B766" s="5">
        <f t="shared" si="39"/>
        <v>764</v>
      </c>
      <c r="C766">
        <f t="shared" si="40"/>
        <v>6</v>
      </c>
      <c r="D766" s="16">
        <v>1942</v>
      </c>
      <c r="E766" s="14" t="s">
        <v>186</v>
      </c>
      <c r="F766" t="s">
        <v>16</v>
      </c>
      <c r="G766">
        <v>10437</v>
      </c>
      <c r="AD766" s="146"/>
      <c r="AF766" t="s">
        <v>3137</v>
      </c>
    </row>
    <row r="767" spans="2:35" ht="15" customHeight="1" x14ac:dyDescent="0.35">
      <c r="B767" s="5">
        <f t="shared" si="39"/>
        <v>765</v>
      </c>
      <c r="C767">
        <f t="shared" si="40"/>
        <v>12</v>
      </c>
      <c r="D767" s="16">
        <v>1942</v>
      </c>
      <c r="E767" t="s">
        <v>221</v>
      </c>
      <c r="F767" t="s">
        <v>16</v>
      </c>
      <c r="G767">
        <v>10443</v>
      </c>
      <c r="H767" t="s">
        <v>17</v>
      </c>
      <c r="J767" t="s">
        <v>3354</v>
      </c>
      <c r="K767" t="s">
        <v>3366</v>
      </c>
      <c r="M767" t="s">
        <v>3359</v>
      </c>
      <c r="N767" t="s">
        <v>3359</v>
      </c>
      <c r="O767" t="s">
        <v>3359</v>
      </c>
      <c r="U767" t="s">
        <v>380</v>
      </c>
      <c r="Y767" t="s">
        <v>3359</v>
      </c>
      <c r="AA767" s="3" t="s">
        <v>3464</v>
      </c>
      <c r="AD767" s="146"/>
      <c r="AE767" t="s">
        <v>380</v>
      </c>
      <c r="AF767" t="s">
        <v>3133</v>
      </c>
      <c r="AH767" s="2">
        <v>45092</v>
      </c>
    </row>
    <row r="768" spans="2:35" ht="15" customHeight="1" x14ac:dyDescent="0.35">
      <c r="B768" s="5">
        <f t="shared" si="39"/>
        <v>766</v>
      </c>
      <c r="C768">
        <f t="shared" si="40"/>
        <v>67</v>
      </c>
      <c r="D768" s="16">
        <v>1942</v>
      </c>
      <c r="E768" t="s">
        <v>221</v>
      </c>
      <c r="F768" t="s">
        <v>16</v>
      </c>
      <c r="G768">
        <v>10455</v>
      </c>
      <c r="L768" t="s">
        <v>37</v>
      </c>
      <c r="AD768" s="146"/>
      <c r="AF768" t="s">
        <v>3060</v>
      </c>
    </row>
    <row r="769" spans="2:35" ht="15" customHeight="1" x14ac:dyDescent="0.35">
      <c r="B769" s="5">
        <f t="shared" si="39"/>
        <v>767</v>
      </c>
      <c r="C769">
        <f t="shared" si="40"/>
        <v>19</v>
      </c>
      <c r="D769" s="16">
        <v>1942</v>
      </c>
      <c r="E769" t="s">
        <v>327</v>
      </c>
      <c r="F769" t="s">
        <v>16</v>
      </c>
      <c r="G769">
        <v>10522</v>
      </c>
      <c r="H769" t="s">
        <v>17</v>
      </c>
      <c r="J769" t="s">
        <v>3354</v>
      </c>
      <c r="K769" t="s">
        <v>3366</v>
      </c>
      <c r="L769" t="s">
        <v>258</v>
      </c>
      <c r="M769" t="s">
        <v>3359</v>
      </c>
      <c r="N769" t="s">
        <v>3359</v>
      </c>
      <c r="U769" t="s">
        <v>380</v>
      </c>
      <c r="Z769" t="s">
        <v>858</v>
      </c>
      <c r="AD769" s="146"/>
      <c r="AF769" t="s">
        <v>3060</v>
      </c>
      <c r="AH769" s="2">
        <v>40621.276226851849</v>
      </c>
    </row>
    <row r="770" spans="2:35" ht="15" customHeight="1" x14ac:dyDescent="0.35">
      <c r="B770" s="5">
        <f t="shared" si="39"/>
        <v>768</v>
      </c>
      <c r="C770">
        <f t="shared" si="40"/>
        <v>22</v>
      </c>
      <c r="D770" s="16">
        <v>1942</v>
      </c>
      <c r="E770" s="14" t="s">
        <v>327</v>
      </c>
      <c r="F770" t="s">
        <v>16</v>
      </c>
      <c r="G770">
        <v>10541</v>
      </c>
      <c r="AD770" s="146"/>
      <c r="AF770" s="14" t="s">
        <v>3060</v>
      </c>
    </row>
    <row r="771" spans="2:35" ht="15" customHeight="1" x14ac:dyDescent="0.35">
      <c r="B771" s="5">
        <f t="shared" si="39"/>
        <v>769</v>
      </c>
      <c r="C771">
        <f t="shared" si="40"/>
        <v>2</v>
      </c>
      <c r="D771" s="16">
        <v>1942</v>
      </c>
      <c r="E771" s="14" t="s">
        <v>327</v>
      </c>
      <c r="F771" t="s">
        <v>16</v>
      </c>
      <c r="G771">
        <v>10563</v>
      </c>
      <c r="H771" t="s">
        <v>17</v>
      </c>
      <c r="I771" s="14"/>
      <c r="J771" s="14" t="s">
        <v>3354</v>
      </c>
      <c r="K771" s="14" t="s">
        <v>3366</v>
      </c>
      <c r="M771" s="14" t="s">
        <v>3359</v>
      </c>
      <c r="N771" s="14" t="s">
        <v>3359</v>
      </c>
      <c r="O771" s="14" t="s">
        <v>3359</v>
      </c>
      <c r="P771" s="14"/>
      <c r="Q771" s="14"/>
      <c r="R771" s="14"/>
      <c r="U771" t="s">
        <v>380</v>
      </c>
      <c r="Y771" t="s">
        <v>3359</v>
      </c>
      <c r="AD771" s="146"/>
      <c r="AF771" s="14" t="s">
        <v>3133</v>
      </c>
      <c r="AH771" s="2">
        <v>45092</v>
      </c>
    </row>
    <row r="772" spans="2:35" ht="15" customHeight="1" x14ac:dyDescent="0.35">
      <c r="B772" s="5">
        <f t="shared" si="39"/>
        <v>770</v>
      </c>
      <c r="C772">
        <f t="shared" si="40"/>
        <v>12</v>
      </c>
      <c r="D772" s="16">
        <v>1942</v>
      </c>
      <c r="E772" s="14" t="s">
        <v>314</v>
      </c>
      <c r="F772" t="s">
        <v>25</v>
      </c>
      <c r="G772">
        <v>10565</v>
      </c>
      <c r="H772" t="s">
        <v>17</v>
      </c>
      <c r="I772" s="14"/>
      <c r="J772" s="14" t="s">
        <v>3354</v>
      </c>
      <c r="K772" s="14" t="s">
        <v>3366</v>
      </c>
      <c r="M772" s="14" t="s">
        <v>3359</v>
      </c>
      <c r="N772" s="14" t="s">
        <v>3359</v>
      </c>
      <c r="O772" s="14" t="s">
        <v>3359</v>
      </c>
      <c r="P772" s="14"/>
      <c r="Q772" s="14"/>
      <c r="R772" s="14"/>
      <c r="Z772" t="s">
        <v>3359</v>
      </c>
      <c r="AA772" s="3" t="s">
        <v>3464</v>
      </c>
      <c r="AB772" s="14" t="s">
        <v>3232</v>
      </c>
      <c r="AD772" s="146" t="s">
        <v>3233</v>
      </c>
      <c r="AE772" t="s">
        <v>380</v>
      </c>
      <c r="AF772" s="14" t="s">
        <v>3133</v>
      </c>
      <c r="AH772" s="2">
        <v>45092</v>
      </c>
    </row>
    <row r="773" spans="2:35" ht="15" customHeight="1" x14ac:dyDescent="0.35">
      <c r="B773" s="5">
        <f t="shared" si="39"/>
        <v>771</v>
      </c>
      <c r="C773">
        <f t="shared" si="40"/>
        <v>3</v>
      </c>
      <c r="D773" s="16">
        <v>1942</v>
      </c>
      <c r="E773" t="s">
        <v>314</v>
      </c>
      <c r="F773" t="s">
        <v>25</v>
      </c>
      <c r="G773">
        <v>10577</v>
      </c>
      <c r="H773" t="s">
        <v>17</v>
      </c>
      <c r="J773" t="s">
        <v>3354</v>
      </c>
      <c r="K773" t="s">
        <v>3366</v>
      </c>
      <c r="L773" t="s">
        <v>65</v>
      </c>
      <c r="M773" t="s">
        <v>3359</v>
      </c>
      <c r="Z773" t="s">
        <v>3359</v>
      </c>
      <c r="AA773" s="3" t="s">
        <v>3464</v>
      </c>
      <c r="AD773" s="146"/>
      <c r="AE773" t="s">
        <v>380</v>
      </c>
      <c r="AF773" t="s">
        <v>3060</v>
      </c>
      <c r="AH773" s="2">
        <v>40955.841666666667</v>
      </c>
    </row>
    <row r="774" spans="2:35" ht="15" customHeight="1" x14ac:dyDescent="0.35">
      <c r="B774" s="5">
        <f t="shared" ref="B774:B837" si="42">+B773+1</f>
        <v>772</v>
      </c>
      <c r="C774">
        <f t="shared" si="40"/>
        <v>2</v>
      </c>
      <c r="D774" s="16">
        <v>1942</v>
      </c>
      <c r="E774" t="s">
        <v>314</v>
      </c>
      <c r="F774" t="s">
        <v>25</v>
      </c>
      <c r="G774">
        <v>10580</v>
      </c>
      <c r="H774" t="s">
        <v>17</v>
      </c>
      <c r="J774" t="s">
        <v>3354</v>
      </c>
      <c r="K774" t="s">
        <v>3366</v>
      </c>
      <c r="M774" t="s">
        <v>3359</v>
      </c>
      <c r="N774" t="s">
        <v>3359</v>
      </c>
      <c r="O774" t="s">
        <v>3359</v>
      </c>
      <c r="T774" t="s">
        <v>3424</v>
      </c>
      <c r="V774" s="43" t="s">
        <v>3359</v>
      </c>
      <c r="W774" t="s">
        <v>3572</v>
      </c>
      <c r="X774" t="s">
        <v>3508</v>
      </c>
      <c r="Z774" t="s">
        <v>3359</v>
      </c>
      <c r="AA774" s="3" t="s">
        <v>3464</v>
      </c>
      <c r="AD774" s="146" t="s">
        <v>3233</v>
      </c>
      <c r="AE774" t="s">
        <v>380</v>
      </c>
      <c r="AF774" t="s">
        <v>3133</v>
      </c>
      <c r="AH774" s="2">
        <v>45092</v>
      </c>
      <c r="AI774" t="s">
        <v>3722</v>
      </c>
    </row>
    <row r="775" spans="2:35" ht="15" customHeight="1" x14ac:dyDescent="0.35">
      <c r="B775" s="5">
        <f t="shared" si="42"/>
        <v>773</v>
      </c>
      <c r="C775">
        <f t="shared" si="40"/>
        <v>9</v>
      </c>
      <c r="D775" s="16">
        <v>1942</v>
      </c>
      <c r="E775" t="s">
        <v>314</v>
      </c>
      <c r="F775" t="s">
        <v>25</v>
      </c>
      <c r="G775">
        <v>10582</v>
      </c>
      <c r="H775" t="s">
        <v>17</v>
      </c>
      <c r="K775" t="s">
        <v>3366</v>
      </c>
      <c r="M775" t="s">
        <v>3359</v>
      </c>
      <c r="N775" t="s">
        <v>3359</v>
      </c>
      <c r="O775" t="s">
        <v>3359</v>
      </c>
      <c r="V775" s="43" t="s">
        <v>3359</v>
      </c>
      <c r="Z775" t="s">
        <v>3359</v>
      </c>
      <c r="AA775" s="3" t="s">
        <v>3464</v>
      </c>
      <c r="AD775" s="146" t="s">
        <v>3233</v>
      </c>
      <c r="AF775" t="s">
        <v>3133</v>
      </c>
      <c r="AH775" s="2">
        <v>45092</v>
      </c>
    </row>
    <row r="776" spans="2:35" ht="15" customHeight="1" x14ac:dyDescent="0.35">
      <c r="B776" s="5">
        <f t="shared" si="42"/>
        <v>774</v>
      </c>
      <c r="C776">
        <f t="shared" si="40"/>
        <v>9</v>
      </c>
      <c r="D776" s="16">
        <v>1942</v>
      </c>
      <c r="E776" t="s">
        <v>314</v>
      </c>
      <c r="F776" t="s">
        <v>25</v>
      </c>
      <c r="G776">
        <v>10591</v>
      </c>
      <c r="L776" t="s">
        <v>37</v>
      </c>
      <c r="AD776" s="146"/>
      <c r="AF776" t="s">
        <v>3060</v>
      </c>
    </row>
    <row r="777" spans="2:35" ht="15" customHeight="1" x14ac:dyDescent="0.35">
      <c r="B777" s="5">
        <f t="shared" si="42"/>
        <v>775</v>
      </c>
      <c r="C777">
        <f t="shared" si="40"/>
        <v>5</v>
      </c>
      <c r="D777" s="16">
        <v>1942</v>
      </c>
      <c r="E777" t="s">
        <v>314</v>
      </c>
      <c r="F777" t="s">
        <v>25</v>
      </c>
      <c r="G777">
        <v>10600</v>
      </c>
      <c r="H777" t="s">
        <v>17</v>
      </c>
      <c r="J777" t="s">
        <v>3354</v>
      </c>
      <c r="K777" t="s">
        <v>3366</v>
      </c>
      <c r="L777" t="s">
        <v>62</v>
      </c>
      <c r="M777" t="s">
        <v>3359</v>
      </c>
      <c r="N777" t="s">
        <v>3359</v>
      </c>
      <c r="V777" s="43" t="s">
        <v>3359</v>
      </c>
      <c r="Z777" t="s">
        <v>3359</v>
      </c>
      <c r="AA777" s="3" t="s">
        <v>3464</v>
      </c>
      <c r="AD777" s="146" t="s">
        <v>435</v>
      </c>
      <c r="AE777" t="s">
        <v>380</v>
      </c>
      <c r="AF777" t="s">
        <v>3060</v>
      </c>
      <c r="AH777" s="2">
        <v>40153.60533564815</v>
      </c>
    </row>
    <row r="778" spans="2:35" ht="15" customHeight="1" x14ac:dyDescent="0.35">
      <c r="B778" s="5">
        <f t="shared" si="42"/>
        <v>776</v>
      </c>
      <c r="C778">
        <f t="shared" si="40"/>
        <v>2</v>
      </c>
      <c r="D778" s="16">
        <v>1942</v>
      </c>
      <c r="E778" t="s">
        <v>314</v>
      </c>
      <c r="F778" t="s">
        <v>25</v>
      </c>
      <c r="G778">
        <v>10605</v>
      </c>
      <c r="H778" t="s">
        <v>17</v>
      </c>
      <c r="J778" t="s">
        <v>3354</v>
      </c>
      <c r="K778" t="s">
        <v>3366</v>
      </c>
      <c r="L778" t="s">
        <v>71</v>
      </c>
      <c r="M778" t="s">
        <v>3359</v>
      </c>
      <c r="AA778" s="3" t="s">
        <v>3464</v>
      </c>
      <c r="AD778" s="146" t="s">
        <v>436</v>
      </c>
      <c r="AE778" t="s">
        <v>380</v>
      </c>
      <c r="AF778" t="s">
        <v>3060</v>
      </c>
      <c r="AH778" s="2">
        <v>40519.348506944443</v>
      </c>
    </row>
    <row r="779" spans="2:35" ht="15" customHeight="1" x14ac:dyDescent="0.35">
      <c r="B779" s="5">
        <f t="shared" si="42"/>
        <v>777</v>
      </c>
      <c r="C779">
        <f t="shared" si="40"/>
        <v>9</v>
      </c>
      <c r="D779" s="16">
        <v>1942</v>
      </c>
      <c r="E779" t="s">
        <v>186</v>
      </c>
      <c r="F779" t="s">
        <v>25</v>
      </c>
      <c r="G779">
        <v>10607</v>
      </c>
      <c r="H779" t="s">
        <v>17</v>
      </c>
      <c r="J779" t="s">
        <v>3354</v>
      </c>
      <c r="K779" t="s">
        <v>3366</v>
      </c>
      <c r="L779" t="s">
        <v>437</v>
      </c>
      <c r="M779" t="s">
        <v>3359</v>
      </c>
      <c r="U779" t="s">
        <v>380</v>
      </c>
      <c r="V779" s="43" t="s">
        <v>3359</v>
      </c>
      <c r="Z779" t="s">
        <v>3359</v>
      </c>
      <c r="AD779" s="146"/>
      <c r="AF779" t="s">
        <v>3060</v>
      </c>
      <c r="AH779" s="2">
        <v>39944.365069444444</v>
      </c>
    </row>
    <row r="780" spans="2:35" ht="15" customHeight="1" x14ac:dyDescent="0.35">
      <c r="B780" s="5">
        <f t="shared" si="42"/>
        <v>778</v>
      </c>
      <c r="C780">
        <f t="shared" si="40"/>
        <v>13</v>
      </c>
      <c r="D780" s="16">
        <v>1942</v>
      </c>
      <c r="E780" t="s">
        <v>327</v>
      </c>
      <c r="F780" t="s">
        <v>25</v>
      </c>
      <c r="G780">
        <v>10616</v>
      </c>
      <c r="H780" t="s">
        <v>17</v>
      </c>
      <c r="J780" s="15" t="s">
        <v>3356</v>
      </c>
      <c r="M780" t="s">
        <v>3359</v>
      </c>
      <c r="AD780" s="146"/>
      <c r="AF780" t="s">
        <v>3060</v>
      </c>
      <c r="AH780" s="2">
        <v>40337.633240740739</v>
      </c>
    </row>
    <row r="781" spans="2:35" ht="15" customHeight="1" x14ac:dyDescent="0.35">
      <c r="B781" s="5">
        <f t="shared" si="42"/>
        <v>779</v>
      </c>
      <c r="C781">
        <f t="shared" si="40"/>
        <v>34</v>
      </c>
      <c r="D781" s="16">
        <v>1942</v>
      </c>
      <c r="E781" t="s">
        <v>327</v>
      </c>
      <c r="F781" t="s">
        <v>25</v>
      </c>
      <c r="G781">
        <v>10629</v>
      </c>
      <c r="H781" t="s">
        <v>17</v>
      </c>
      <c r="J781" t="s">
        <v>380</v>
      </c>
      <c r="K781" t="s">
        <v>3366</v>
      </c>
      <c r="L781" t="s">
        <v>37</v>
      </c>
      <c r="M781" t="s">
        <v>3359</v>
      </c>
      <c r="V781" s="43" t="s">
        <v>3359</v>
      </c>
      <c r="AD781" s="146"/>
      <c r="AF781" t="s">
        <v>3060</v>
      </c>
      <c r="AH781" s="2">
        <v>39724.906550925924</v>
      </c>
    </row>
    <row r="782" spans="2:35" ht="15" customHeight="1" x14ac:dyDescent="0.35">
      <c r="B782" s="5">
        <f t="shared" si="42"/>
        <v>780</v>
      </c>
      <c r="C782">
        <f t="shared" si="40"/>
        <v>9</v>
      </c>
      <c r="D782" s="16">
        <v>1942</v>
      </c>
      <c r="E782" t="s">
        <v>327</v>
      </c>
      <c r="F782" t="s">
        <v>16</v>
      </c>
      <c r="G782">
        <v>10663</v>
      </c>
      <c r="H782" t="s">
        <v>17</v>
      </c>
      <c r="J782" t="s">
        <v>3354</v>
      </c>
      <c r="K782" t="s">
        <v>3366</v>
      </c>
      <c r="L782" t="s">
        <v>329</v>
      </c>
      <c r="M782" t="s">
        <v>3359</v>
      </c>
      <c r="N782" t="s">
        <v>3359</v>
      </c>
      <c r="U782" t="s">
        <v>380</v>
      </c>
      <c r="Y782" t="s">
        <v>3359</v>
      </c>
      <c r="AD782" s="146"/>
      <c r="AF782" t="s">
        <v>3060</v>
      </c>
      <c r="AH782" s="2">
        <v>39685.620023148149</v>
      </c>
    </row>
    <row r="783" spans="2:35" ht="15" customHeight="1" x14ac:dyDescent="0.35">
      <c r="B783" s="5">
        <f t="shared" si="42"/>
        <v>781</v>
      </c>
      <c r="C783">
        <f t="shared" si="40"/>
        <v>14</v>
      </c>
      <c r="D783" s="16">
        <v>1942</v>
      </c>
      <c r="E783" s="14" t="s">
        <v>327</v>
      </c>
      <c r="F783" t="s">
        <v>25</v>
      </c>
      <c r="G783">
        <v>10672</v>
      </c>
      <c r="J783" t="s">
        <v>3354</v>
      </c>
      <c r="K783" t="s">
        <v>3366</v>
      </c>
      <c r="T783" t="s">
        <v>3424</v>
      </c>
      <c r="V783" s="43" t="s">
        <v>3359</v>
      </c>
      <c r="AD783" s="146"/>
      <c r="AF783" s="14" t="s">
        <v>3533</v>
      </c>
      <c r="AH783" s="2">
        <v>45092</v>
      </c>
    </row>
    <row r="784" spans="2:35" ht="15" customHeight="1" x14ac:dyDescent="0.35">
      <c r="B784" s="5">
        <f t="shared" si="42"/>
        <v>782</v>
      </c>
      <c r="C784">
        <f t="shared" si="40"/>
        <v>38</v>
      </c>
      <c r="D784" s="16">
        <v>1942</v>
      </c>
      <c r="E784" t="s">
        <v>221</v>
      </c>
      <c r="F784" t="s">
        <v>25</v>
      </c>
      <c r="G784">
        <v>10686</v>
      </c>
      <c r="L784" t="s">
        <v>37</v>
      </c>
      <c r="AD784" s="146"/>
      <c r="AF784" t="s">
        <v>3060</v>
      </c>
    </row>
    <row r="785" spans="2:35" ht="15" customHeight="1" x14ac:dyDescent="0.35">
      <c r="B785" s="5">
        <f t="shared" si="42"/>
        <v>783</v>
      </c>
      <c r="C785">
        <f t="shared" si="40"/>
        <v>2</v>
      </c>
      <c r="D785" s="16">
        <v>1942</v>
      </c>
      <c r="E785" t="s">
        <v>221</v>
      </c>
      <c r="F785" t="s">
        <v>25</v>
      </c>
      <c r="G785">
        <v>10724</v>
      </c>
      <c r="J785" t="s">
        <v>3354</v>
      </c>
      <c r="K785" t="s">
        <v>3366</v>
      </c>
      <c r="M785" t="s">
        <v>3459</v>
      </c>
      <c r="N785" t="s">
        <v>3359</v>
      </c>
      <c r="O785" t="s">
        <v>3359</v>
      </c>
      <c r="T785" t="s">
        <v>3424</v>
      </c>
      <c r="U785" t="s">
        <v>3662</v>
      </c>
      <c r="V785" s="43" t="s">
        <v>3359</v>
      </c>
      <c r="W785" t="s">
        <v>3572</v>
      </c>
      <c r="X785" t="s">
        <v>3508</v>
      </c>
      <c r="Z785" t="s">
        <v>3359</v>
      </c>
      <c r="AA785" s="3" t="s">
        <v>3464</v>
      </c>
      <c r="AD785" s="146"/>
      <c r="AF785" t="s">
        <v>3451</v>
      </c>
      <c r="AH785" s="2">
        <v>46004</v>
      </c>
    </row>
    <row r="786" spans="2:35" ht="15" customHeight="1" x14ac:dyDescent="0.35">
      <c r="B786" s="5">
        <f t="shared" si="42"/>
        <v>784</v>
      </c>
      <c r="C786">
        <f t="shared" si="40"/>
        <v>4</v>
      </c>
      <c r="D786" s="16">
        <v>1942</v>
      </c>
      <c r="E786" t="s">
        <v>221</v>
      </c>
      <c r="F786" t="s">
        <v>25</v>
      </c>
      <c r="G786">
        <v>10726</v>
      </c>
      <c r="H786" t="s">
        <v>17</v>
      </c>
      <c r="J786" t="s">
        <v>3354</v>
      </c>
      <c r="K786" t="s">
        <v>3366</v>
      </c>
      <c r="L786" t="s">
        <v>162</v>
      </c>
      <c r="M786" t="s">
        <v>3359</v>
      </c>
      <c r="N786" t="s">
        <v>3359</v>
      </c>
      <c r="R786" t="s">
        <v>3359</v>
      </c>
      <c r="U786" t="s">
        <v>380</v>
      </c>
      <c r="V786" s="43" t="s">
        <v>3359</v>
      </c>
      <c r="Z786" t="s">
        <v>3359</v>
      </c>
      <c r="AA786" s="3" t="s">
        <v>3464</v>
      </c>
      <c r="AD786" s="146"/>
      <c r="AE786" t="s">
        <v>380</v>
      </c>
      <c r="AF786" t="s">
        <v>3060</v>
      </c>
      <c r="AH786" s="2">
        <v>40541.456354166665</v>
      </c>
    </row>
    <row r="787" spans="2:35" ht="15" customHeight="1" x14ac:dyDescent="0.35">
      <c r="B787" s="5">
        <f t="shared" si="42"/>
        <v>785</v>
      </c>
      <c r="C787">
        <f t="shared" ref="C787:C790" si="43">+G788-G787</f>
        <v>22</v>
      </c>
      <c r="D787" s="16">
        <v>1942</v>
      </c>
      <c r="E787" t="s">
        <v>221</v>
      </c>
      <c r="F787" t="s">
        <v>25</v>
      </c>
      <c r="G787">
        <v>10730</v>
      </c>
      <c r="H787" t="s">
        <v>17</v>
      </c>
      <c r="J787" t="s">
        <v>3354</v>
      </c>
      <c r="M787" t="s">
        <v>3359</v>
      </c>
      <c r="AA787" s="3" t="s">
        <v>3464</v>
      </c>
      <c r="AD787" s="146"/>
      <c r="AE787" t="s">
        <v>380</v>
      </c>
      <c r="AF787" t="s">
        <v>3060</v>
      </c>
      <c r="AH787" s="2">
        <v>40745.45380787037</v>
      </c>
    </row>
    <row r="788" spans="2:35" ht="15" customHeight="1" x14ac:dyDescent="0.35">
      <c r="B788" s="5">
        <f t="shared" si="42"/>
        <v>786</v>
      </c>
      <c r="C788">
        <f t="shared" si="43"/>
        <v>86</v>
      </c>
      <c r="D788" s="16">
        <v>1942</v>
      </c>
      <c r="E788" t="s">
        <v>221</v>
      </c>
      <c r="F788" t="s">
        <v>25</v>
      </c>
      <c r="G788">
        <v>10752</v>
      </c>
      <c r="J788" t="s">
        <v>3354</v>
      </c>
      <c r="K788" t="s">
        <v>3366</v>
      </c>
      <c r="M788" t="s">
        <v>3459</v>
      </c>
      <c r="N788" t="s">
        <v>3359</v>
      </c>
      <c r="T788" t="s">
        <v>3424</v>
      </c>
      <c r="U788" t="s">
        <v>3662</v>
      </c>
      <c r="V788" s="43" t="s">
        <v>3359</v>
      </c>
      <c r="W788" t="s">
        <v>3572</v>
      </c>
      <c r="X788" t="s">
        <v>3508</v>
      </c>
      <c r="Z788" t="s">
        <v>3359</v>
      </c>
      <c r="AA788" s="3" t="s">
        <v>3464</v>
      </c>
      <c r="AD788" s="146"/>
      <c r="AF788" t="s">
        <v>3451</v>
      </c>
      <c r="AH788" s="2">
        <v>46231</v>
      </c>
      <c r="AI788" t="s">
        <v>6843</v>
      </c>
    </row>
    <row r="789" spans="2:35" ht="15" customHeight="1" x14ac:dyDescent="0.35">
      <c r="B789" s="5">
        <f t="shared" si="42"/>
        <v>787</v>
      </c>
      <c r="C789">
        <f t="shared" si="43"/>
        <v>19</v>
      </c>
      <c r="D789" s="16">
        <v>1942</v>
      </c>
      <c r="E789" t="s">
        <v>327</v>
      </c>
      <c r="F789" t="s">
        <v>16</v>
      </c>
      <c r="G789">
        <v>10838</v>
      </c>
      <c r="J789" t="s">
        <v>3354</v>
      </c>
      <c r="K789" t="s">
        <v>3366</v>
      </c>
      <c r="M789" t="s">
        <v>3459</v>
      </c>
      <c r="N789" t="s">
        <v>3359</v>
      </c>
      <c r="O789" t="s">
        <v>3359</v>
      </c>
      <c r="P789" t="s">
        <v>3359</v>
      </c>
      <c r="R789" t="s">
        <v>3579</v>
      </c>
      <c r="T789" t="s">
        <v>3424</v>
      </c>
      <c r="U789" t="s">
        <v>3662</v>
      </c>
      <c r="W789" t="s">
        <v>3830</v>
      </c>
      <c r="X789" t="s">
        <v>3508</v>
      </c>
      <c r="Y789" t="s">
        <v>3359</v>
      </c>
      <c r="AA789" s="3" t="s">
        <v>3262</v>
      </c>
      <c r="AD789" s="146"/>
      <c r="AF789" t="s">
        <v>3451</v>
      </c>
      <c r="AH789" s="2">
        <v>46120</v>
      </c>
    </row>
    <row r="790" spans="2:35" ht="15" customHeight="1" x14ac:dyDescent="0.35">
      <c r="B790" s="5">
        <f t="shared" si="42"/>
        <v>788</v>
      </c>
      <c r="C790">
        <f t="shared" si="43"/>
        <v>15</v>
      </c>
      <c r="D790" s="16">
        <v>1942</v>
      </c>
      <c r="E790" t="s">
        <v>327</v>
      </c>
      <c r="F790" t="s">
        <v>25</v>
      </c>
      <c r="G790">
        <v>10857</v>
      </c>
      <c r="H790" t="s">
        <v>17</v>
      </c>
      <c r="J790" t="s">
        <v>3354</v>
      </c>
      <c r="K790" t="s">
        <v>3366</v>
      </c>
      <c r="L790" t="s">
        <v>438</v>
      </c>
      <c r="M790" t="s">
        <v>3359</v>
      </c>
      <c r="Y790" t="s">
        <v>3359</v>
      </c>
      <c r="AD790" s="146"/>
      <c r="AF790" t="s">
        <v>3060</v>
      </c>
      <c r="AH790" s="2">
        <v>39817.612997685188</v>
      </c>
    </row>
    <row r="791" spans="2:35" ht="15" customHeight="1" x14ac:dyDescent="0.35">
      <c r="B791" s="5">
        <f t="shared" si="42"/>
        <v>789</v>
      </c>
      <c r="C791">
        <f t="shared" ref="C791:C852" si="44">+G792-G791</f>
        <v>51</v>
      </c>
      <c r="D791" s="16">
        <v>1942</v>
      </c>
      <c r="E791" t="s">
        <v>327</v>
      </c>
      <c r="F791" t="s">
        <v>25</v>
      </c>
      <c r="G791">
        <v>10872</v>
      </c>
      <c r="H791" t="s">
        <v>17</v>
      </c>
      <c r="J791" t="s">
        <v>3354</v>
      </c>
      <c r="K791" t="s">
        <v>3366</v>
      </c>
      <c r="M791" t="s">
        <v>3359</v>
      </c>
      <c r="T791" t="s">
        <v>3424</v>
      </c>
      <c r="AC791" s="3" t="s">
        <v>439</v>
      </c>
      <c r="AD791" s="146"/>
      <c r="AF791" t="s">
        <v>3060</v>
      </c>
      <c r="AH791" s="2">
        <v>39915.029108796298</v>
      </c>
    </row>
    <row r="792" spans="2:35" ht="15" customHeight="1" x14ac:dyDescent="0.35">
      <c r="B792" s="5">
        <f t="shared" si="42"/>
        <v>790</v>
      </c>
      <c r="C792">
        <f t="shared" si="44"/>
        <v>42</v>
      </c>
      <c r="D792" s="16">
        <v>1942</v>
      </c>
      <c r="E792" t="s">
        <v>327</v>
      </c>
      <c r="F792" t="s">
        <v>25</v>
      </c>
      <c r="G792">
        <v>10923</v>
      </c>
      <c r="J792" t="s">
        <v>3354</v>
      </c>
      <c r="K792" t="s">
        <v>3354</v>
      </c>
      <c r="M792" t="s">
        <v>3459</v>
      </c>
      <c r="N792" t="s">
        <v>3359</v>
      </c>
      <c r="T792" t="s">
        <v>3424</v>
      </c>
      <c r="V792" s="43" t="s">
        <v>3359</v>
      </c>
      <c r="W792" t="s">
        <v>3572</v>
      </c>
      <c r="X792" t="s">
        <v>3508</v>
      </c>
      <c r="Y792" t="s">
        <v>3359</v>
      </c>
      <c r="AA792" s="3" t="s">
        <v>3262</v>
      </c>
      <c r="AD792" s="146"/>
      <c r="AF792" t="s">
        <v>3451</v>
      </c>
      <c r="AH792" s="2">
        <v>46195</v>
      </c>
    </row>
    <row r="793" spans="2:35" ht="15" customHeight="1" x14ac:dyDescent="0.35">
      <c r="B793" s="5">
        <f t="shared" si="42"/>
        <v>791</v>
      </c>
      <c r="C793">
        <f t="shared" si="44"/>
        <v>21</v>
      </c>
      <c r="D793" s="16">
        <v>1942</v>
      </c>
      <c r="E793" t="s">
        <v>221</v>
      </c>
      <c r="F793" t="s">
        <v>25</v>
      </c>
      <c r="G793">
        <v>10965</v>
      </c>
      <c r="H793" t="s">
        <v>17</v>
      </c>
      <c r="J793" t="s">
        <v>3354</v>
      </c>
      <c r="K793" t="s">
        <v>3366</v>
      </c>
      <c r="L793" t="s">
        <v>35</v>
      </c>
      <c r="M793" t="s">
        <v>3359</v>
      </c>
      <c r="U793" t="s">
        <v>380</v>
      </c>
      <c r="V793" s="43" t="s">
        <v>3359</v>
      </c>
      <c r="Z793" t="s">
        <v>3359</v>
      </c>
      <c r="AA793" s="3" t="s">
        <v>3464</v>
      </c>
      <c r="AD793" s="146"/>
      <c r="AE793" t="s">
        <v>380</v>
      </c>
      <c r="AF793" t="s">
        <v>3060</v>
      </c>
      <c r="AH793" s="2">
        <v>40091.639421296299</v>
      </c>
    </row>
    <row r="794" spans="2:35" ht="15" customHeight="1" x14ac:dyDescent="0.35">
      <c r="B794" s="5">
        <f t="shared" si="42"/>
        <v>792</v>
      </c>
      <c r="C794">
        <f t="shared" si="44"/>
        <v>4</v>
      </c>
      <c r="D794" s="16">
        <v>1942</v>
      </c>
      <c r="E794" t="s">
        <v>221</v>
      </c>
      <c r="F794" t="s">
        <v>25</v>
      </c>
      <c r="G794">
        <v>10986</v>
      </c>
      <c r="H794" t="s">
        <v>17</v>
      </c>
      <c r="J794" t="s">
        <v>3354</v>
      </c>
      <c r="K794" t="s">
        <v>3366</v>
      </c>
      <c r="M794" t="s">
        <v>3359</v>
      </c>
      <c r="U794" t="s">
        <v>380</v>
      </c>
      <c r="V794" s="43" t="s">
        <v>3359</v>
      </c>
      <c r="Z794" t="s">
        <v>3359</v>
      </c>
      <c r="AA794" s="3" t="s">
        <v>3464</v>
      </c>
      <c r="AD794" s="146"/>
      <c r="AE794" t="s">
        <v>380</v>
      </c>
      <c r="AF794" t="s">
        <v>3060</v>
      </c>
      <c r="AH794" s="2">
        <v>40672.76189814815</v>
      </c>
    </row>
    <row r="795" spans="2:35" ht="15" customHeight="1" x14ac:dyDescent="0.35">
      <c r="B795" s="5">
        <f t="shared" si="42"/>
        <v>793</v>
      </c>
      <c r="C795">
        <f t="shared" si="44"/>
        <v>36</v>
      </c>
      <c r="D795" s="16">
        <v>1942</v>
      </c>
      <c r="E795" t="s">
        <v>221</v>
      </c>
      <c r="F795" t="s">
        <v>25</v>
      </c>
      <c r="G795">
        <v>10990</v>
      </c>
      <c r="J795" t="s">
        <v>3354</v>
      </c>
      <c r="K795" t="s">
        <v>3366</v>
      </c>
      <c r="M795" t="s">
        <v>3459</v>
      </c>
      <c r="N795" t="s">
        <v>3359</v>
      </c>
      <c r="O795" t="s">
        <v>3359</v>
      </c>
      <c r="P795" t="s">
        <v>3359</v>
      </c>
      <c r="T795" t="s">
        <v>3424</v>
      </c>
      <c r="U795" t="s">
        <v>380</v>
      </c>
      <c r="V795" s="43" t="s">
        <v>3359</v>
      </c>
      <c r="W795" t="s">
        <v>3572</v>
      </c>
      <c r="X795" t="s">
        <v>3508</v>
      </c>
      <c r="Z795" t="s">
        <v>3359</v>
      </c>
      <c r="AA795" s="3" t="s">
        <v>3464</v>
      </c>
      <c r="AB795" t="s">
        <v>3516</v>
      </c>
      <c r="AD795" s="146"/>
      <c r="AE795" t="s">
        <v>380</v>
      </c>
      <c r="AF795" t="s">
        <v>3451</v>
      </c>
      <c r="AH795" s="2">
        <v>45256</v>
      </c>
    </row>
    <row r="796" spans="2:35" ht="15" customHeight="1" x14ac:dyDescent="0.45">
      <c r="B796" s="5">
        <f t="shared" si="42"/>
        <v>794</v>
      </c>
      <c r="C796">
        <f t="shared" si="44"/>
        <v>4</v>
      </c>
      <c r="D796" s="82">
        <v>1943</v>
      </c>
      <c r="E796" t="s">
        <v>221</v>
      </c>
      <c r="F796" t="s">
        <v>25</v>
      </c>
      <c r="G796">
        <v>11026</v>
      </c>
      <c r="H796" t="s">
        <v>17</v>
      </c>
      <c r="J796" t="s">
        <v>3354</v>
      </c>
      <c r="K796" t="s">
        <v>3366</v>
      </c>
      <c r="M796" t="s">
        <v>3359</v>
      </c>
      <c r="U796" t="s">
        <v>380</v>
      </c>
      <c r="V796" s="43" t="s">
        <v>3359</v>
      </c>
      <c r="Z796" t="s">
        <v>3359</v>
      </c>
      <c r="AA796" s="3" t="s">
        <v>3464</v>
      </c>
      <c r="AC796" s="3" t="s">
        <v>3178</v>
      </c>
      <c r="AD796" s="146"/>
      <c r="AE796" t="s">
        <v>380</v>
      </c>
      <c r="AF796" t="s">
        <v>3133</v>
      </c>
      <c r="AH796" s="2">
        <v>45092</v>
      </c>
    </row>
    <row r="797" spans="2:35" ht="15" customHeight="1" x14ac:dyDescent="0.35">
      <c r="B797" s="5">
        <f t="shared" si="42"/>
        <v>795</v>
      </c>
      <c r="C797">
        <f t="shared" si="44"/>
        <v>29</v>
      </c>
      <c r="D797" s="16">
        <v>1943</v>
      </c>
      <c r="E797" t="s">
        <v>221</v>
      </c>
      <c r="F797" t="s">
        <v>25</v>
      </c>
      <c r="G797">
        <v>11030</v>
      </c>
      <c r="H797" t="s">
        <v>17</v>
      </c>
      <c r="J797" t="s">
        <v>3354</v>
      </c>
      <c r="K797" t="s">
        <v>3366</v>
      </c>
      <c r="M797" t="s">
        <v>3359</v>
      </c>
      <c r="U797" t="s">
        <v>380</v>
      </c>
      <c r="V797" s="43" t="s">
        <v>3359</v>
      </c>
      <c r="Z797" t="s">
        <v>3359</v>
      </c>
      <c r="AA797" s="3" t="s">
        <v>3464</v>
      </c>
      <c r="AC797" s="3" t="s">
        <v>3178</v>
      </c>
      <c r="AD797" s="190" t="s">
        <v>3342</v>
      </c>
      <c r="AE797" t="s">
        <v>380</v>
      </c>
      <c r="AF797" t="s">
        <v>3133</v>
      </c>
      <c r="AH797" s="2">
        <v>45092</v>
      </c>
    </row>
    <row r="798" spans="2:35" ht="15" customHeight="1" x14ac:dyDescent="0.35">
      <c r="B798" s="5">
        <f t="shared" si="42"/>
        <v>796</v>
      </c>
      <c r="C798">
        <f t="shared" si="44"/>
        <v>2</v>
      </c>
      <c r="D798" s="16">
        <v>1943</v>
      </c>
      <c r="E798" t="s">
        <v>221</v>
      </c>
      <c r="F798" t="s">
        <v>25</v>
      </c>
      <c r="G798">
        <v>11059</v>
      </c>
      <c r="H798" t="s">
        <v>17</v>
      </c>
      <c r="J798" t="s">
        <v>3354</v>
      </c>
      <c r="K798" t="s">
        <v>3366</v>
      </c>
      <c r="L798" t="s">
        <v>74</v>
      </c>
      <c r="M798" t="s">
        <v>3359</v>
      </c>
      <c r="N798" t="s">
        <v>3359</v>
      </c>
      <c r="P798" t="s">
        <v>3359</v>
      </c>
      <c r="Q798" t="s">
        <v>3359</v>
      </c>
      <c r="U798" t="s">
        <v>380</v>
      </c>
      <c r="V798" s="43" t="s">
        <v>3359</v>
      </c>
      <c r="Z798" t="s">
        <v>3359</v>
      </c>
      <c r="AA798" s="3" t="s">
        <v>3464</v>
      </c>
      <c r="AD798" s="191"/>
      <c r="AE798" t="s">
        <v>380</v>
      </c>
      <c r="AF798" t="s">
        <v>3060</v>
      </c>
      <c r="AH798" s="2">
        <v>39777.401967592596</v>
      </c>
    </row>
    <row r="799" spans="2:35" ht="15" customHeight="1" x14ac:dyDescent="0.35">
      <c r="B799" s="5">
        <f t="shared" si="42"/>
        <v>797</v>
      </c>
      <c r="C799">
        <f t="shared" si="44"/>
        <v>2</v>
      </c>
      <c r="D799" s="16">
        <v>1943</v>
      </c>
      <c r="E799" t="s">
        <v>221</v>
      </c>
      <c r="F799" t="s">
        <v>25</v>
      </c>
      <c r="G799">
        <v>11061</v>
      </c>
      <c r="L799" t="s">
        <v>28</v>
      </c>
      <c r="AD799" s="146"/>
      <c r="AF799" t="s">
        <v>3060</v>
      </c>
    </row>
    <row r="800" spans="2:35" ht="15" customHeight="1" x14ac:dyDescent="0.35">
      <c r="B800" s="5">
        <f t="shared" si="42"/>
        <v>798</v>
      </c>
      <c r="C800">
        <f t="shared" si="44"/>
        <v>17</v>
      </c>
      <c r="D800" s="16">
        <v>1943</v>
      </c>
      <c r="E800" t="s">
        <v>221</v>
      </c>
      <c r="F800" t="s">
        <v>25</v>
      </c>
      <c r="G800">
        <v>11063</v>
      </c>
      <c r="H800" t="s">
        <v>17</v>
      </c>
      <c r="J800" t="s">
        <v>3354</v>
      </c>
      <c r="K800" t="s">
        <v>3366</v>
      </c>
      <c r="M800" t="s">
        <v>3359</v>
      </c>
      <c r="N800" t="s">
        <v>3359</v>
      </c>
      <c r="P800" t="s">
        <v>3359</v>
      </c>
      <c r="R800" t="s">
        <v>3359</v>
      </c>
      <c r="U800" t="s">
        <v>380</v>
      </c>
      <c r="V800" s="43" t="s">
        <v>3359</v>
      </c>
      <c r="Z800" t="s">
        <v>3359</v>
      </c>
      <c r="AA800" s="3" t="s">
        <v>3464</v>
      </c>
      <c r="AD800" s="146"/>
      <c r="AE800" t="s">
        <v>380</v>
      </c>
      <c r="AF800" t="s">
        <v>3133</v>
      </c>
    </row>
    <row r="801" spans="1:35" ht="15" customHeight="1" x14ac:dyDescent="0.35">
      <c r="B801" s="5">
        <f t="shared" si="42"/>
        <v>799</v>
      </c>
      <c r="C801">
        <f t="shared" si="44"/>
        <v>46</v>
      </c>
      <c r="D801" s="16">
        <v>1943</v>
      </c>
      <c r="E801" t="s">
        <v>221</v>
      </c>
      <c r="F801" t="s">
        <v>25</v>
      </c>
      <c r="G801">
        <v>11080</v>
      </c>
      <c r="H801" t="s">
        <v>17</v>
      </c>
      <c r="J801" t="s">
        <v>3354</v>
      </c>
      <c r="K801" t="s">
        <v>3366</v>
      </c>
      <c r="L801" t="s">
        <v>88</v>
      </c>
      <c r="M801" t="s">
        <v>3359</v>
      </c>
      <c r="N801" t="s">
        <v>3359</v>
      </c>
      <c r="P801" t="s">
        <v>3359</v>
      </c>
      <c r="R801" t="s">
        <v>3359</v>
      </c>
      <c r="U801" t="s">
        <v>380</v>
      </c>
      <c r="V801" s="43" t="s">
        <v>3359</v>
      </c>
      <c r="Z801" t="s">
        <v>3359</v>
      </c>
      <c r="AA801" s="3" t="s">
        <v>3464</v>
      </c>
      <c r="AD801" s="146"/>
      <c r="AE801" t="s">
        <v>380</v>
      </c>
      <c r="AF801" t="s">
        <v>3060</v>
      </c>
      <c r="AH801" s="2">
        <v>39710.842731481483</v>
      </c>
    </row>
    <row r="802" spans="1:35" ht="15" customHeight="1" x14ac:dyDescent="0.35">
      <c r="A802" s="17">
        <f>SUM(C693:C801)/96</f>
        <v>19.885416666666668</v>
      </c>
      <c r="B802" s="5">
        <f t="shared" si="42"/>
        <v>800</v>
      </c>
      <c r="C802">
        <f t="shared" si="44"/>
        <v>9</v>
      </c>
      <c r="D802" s="16">
        <v>1943</v>
      </c>
      <c r="E802" t="s">
        <v>3244</v>
      </c>
      <c r="F802" t="s">
        <v>25</v>
      </c>
      <c r="G802">
        <v>11126</v>
      </c>
      <c r="H802" t="s">
        <v>17</v>
      </c>
      <c r="J802" t="s">
        <v>3354</v>
      </c>
      <c r="K802" t="s">
        <v>3366</v>
      </c>
      <c r="M802" t="s">
        <v>3359</v>
      </c>
      <c r="N802" t="s">
        <v>3359</v>
      </c>
      <c r="P802" t="s">
        <v>3359</v>
      </c>
      <c r="R802" t="s">
        <v>3359</v>
      </c>
      <c r="AA802" s="3" t="s">
        <v>3464</v>
      </c>
      <c r="AD802" s="146" t="s">
        <v>3259</v>
      </c>
      <c r="AE802" t="s">
        <v>380</v>
      </c>
      <c r="AF802" t="s">
        <v>3133</v>
      </c>
    </row>
    <row r="803" spans="1:35" ht="15" customHeight="1" thickBot="1" x14ac:dyDescent="0.4">
      <c r="B803" s="5">
        <f t="shared" si="42"/>
        <v>801</v>
      </c>
      <c r="C803">
        <f t="shared" si="44"/>
        <v>6</v>
      </c>
      <c r="D803" s="16">
        <v>1943</v>
      </c>
      <c r="E803" t="s">
        <v>221</v>
      </c>
      <c r="F803" t="s">
        <v>25</v>
      </c>
      <c r="G803">
        <v>11135</v>
      </c>
      <c r="H803" t="s">
        <v>17</v>
      </c>
      <c r="J803" t="s">
        <v>3354</v>
      </c>
      <c r="K803" t="s">
        <v>3366</v>
      </c>
      <c r="L803" t="s">
        <v>28</v>
      </c>
      <c r="M803" t="s">
        <v>3359</v>
      </c>
      <c r="N803" t="s">
        <v>3359</v>
      </c>
      <c r="P803" t="s">
        <v>3359</v>
      </c>
      <c r="U803" t="s">
        <v>380</v>
      </c>
      <c r="V803" s="43" t="s">
        <v>3359</v>
      </c>
      <c r="W803" t="s">
        <v>3572</v>
      </c>
      <c r="X803" t="s">
        <v>3508</v>
      </c>
      <c r="Z803" t="s">
        <v>3359</v>
      </c>
      <c r="AA803" s="3" t="s">
        <v>3464</v>
      </c>
      <c r="AB803" s="43" t="s">
        <v>3797</v>
      </c>
      <c r="AC803" s="143"/>
      <c r="AD803" s="143"/>
      <c r="AE803" t="s">
        <v>380</v>
      </c>
      <c r="AF803" t="s">
        <v>3060</v>
      </c>
      <c r="AH803" s="2">
        <v>40219.666666666664</v>
      </c>
    </row>
    <row r="804" spans="1:35" ht="15" thickBot="1" x14ac:dyDescent="0.4">
      <c r="A804" s="180"/>
      <c r="B804" s="5">
        <f t="shared" si="42"/>
        <v>802</v>
      </c>
      <c r="C804">
        <f t="shared" si="44"/>
        <v>12</v>
      </c>
      <c r="D804" s="16">
        <v>1943</v>
      </c>
      <c r="E804" s="14" t="s">
        <v>221</v>
      </c>
      <c r="F804" t="s">
        <v>25</v>
      </c>
      <c r="G804">
        <v>11141</v>
      </c>
      <c r="AD804" s="146"/>
      <c r="AF804" t="s">
        <v>3137</v>
      </c>
    </row>
    <row r="805" spans="1:35" ht="15" customHeight="1" x14ac:dyDescent="0.35">
      <c r="B805" s="5">
        <f t="shared" si="42"/>
        <v>803</v>
      </c>
      <c r="C805">
        <f t="shared" si="44"/>
        <v>17</v>
      </c>
      <c r="D805" s="16">
        <v>1943</v>
      </c>
      <c r="E805" s="116" t="s">
        <v>221</v>
      </c>
      <c r="F805" s="116" t="s">
        <v>25</v>
      </c>
      <c r="G805" s="117">
        <v>11153</v>
      </c>
      <c r="H805" s="172" t="s">
        <v>5836</v>
      </c>
      <c r="I805" s="172"/>
      <c r="J805" s="172" t="s">
        <v>3354</v>
      </c>
      <c r="K805" s="172" t="s">
        <v>3366</v>
      </c>
      <c r="L805" s="172"/>
      <c r="M805" s="172" t="s">
        <v>3459</v>
      </c>
      <c r="N805" s="172"/>
      <c r="O805" s="172"/>
      <c r="P805" s="172" t="s">
        <v>3359</v>
      </c>
      <c r="Q805" s="172"/>
      <c r="R805" s="172"/>
      <c r="S805" s="173"/>
      <c r="T805" s="172" t="s">
        <v>3424</v>
      </c>
      <c r="U805" s="172" t="s">
        <v>3662</v>
      </c>
      <c r="V805" s="174" t="s">
        <v>3359</v>
      </c>
      <c r="W805" s="172" t="s">
        <v>3572</v>
      </c>
      <c r="X805" s="172" t="s">
        <v>3508</v>
      </c>
      <c r="Y805" s="172"/>
      <c r="Z805" s="172" t="s">
        <v>3413</v>
      </c>
      <c r="AA805" s="172"/>
      <c r="AB805" s="172"/>
      <c r="AC805" s="172"/>
      <c r="AD805" s="172" t="s">
        <v>5965</v>
      </c>
      <c r="AE805" s="172" t="s">
        <v>5842</v>
      </c>
      <c r="AF805" t="s">
        <v>3451</v>
      </c>
      <c r="AH805" s="2">
        <v>45966</v>
      </c>
      <c r="AI805" s="36" t="s">
        <v>5843</v>
      </c>
    </row>
    <row r="806" spans="1:35" ht="15" customHeight="1" x14ac:dyDescent="0.35">
      <c r="B806" s="5">
        <f t="shared" si="42"/>
        <v>804</v>
      </c>
      <c r="C806">
        <f t="shared" si="44"/>
        <v>11</v>
      </c>
      <c r="D806" s="16">
        <v>1943</v>
      </c>
      <c r="E806" t="s">
        <v>221</v>
      </c>
      <c r="F806" t="s">
        <v>16</v>
      </c>
      <c r="G806">
        <v>11170</v>
      </c>
      <c r="H806" t="s">
        <v>17</v>
      </c>
      <c r="J806" t="s">
        <v>3354</v>
      </c>
      <c r="K806" t="s">
        <v>3366</v>
      </c>
      <c r="M806" t="s">
        <v>3359</v>
      </c>
      <c r="N806" t="s">
        <v>3359</v>
      </c>
      <c r="P806" t="s">
        <v>3359</v>
      </c>
      <c r="R806" t="s">
        <v>3359</v>
      </c>
      <c r="S806" s="148">
        <v>468</v>
      </c>
      <c r="U806" t="s">
        <v>380</v>
      </c>
      <c r="V806" s="43" t="s">
        <v>3359</v>
      </c>
      <c r="AA806" s="3" t="s">
        <v>3464</v>
      </c>
      <c r="AD806" s="146"/>
      <c r="AE806" t="s">
        <v>380</v>
      </c>
      <c r="AF806" t="s">
        <v>3133</v>
      </c>
      <c r="AH806" s="2">
        <v>45092</v>
      </c>
    </row>
    <row r="807" spans="1:35" ht="15" customHeight="1" x14ac:dyDescent="0.35">
      <c r="B807" s="5">
        <f t="shared" si="42"/>
        <v>805</v>
      </c>
      <c r="C807">
        <f t="shared" si="44"/>
        <v>28</v>
      </c>
      <c r="D807" s="16">
        <v>1943</v>
      </c>
      <c r="E807" t="s">
        <v>221</v>
      </c>
      <c r="F807" t="s">
        <v>16</v>
      </c>
      <c r="G807">
        <v>11181</v>
      </c>
      <c r="H807" t="s">
        <v>17</v>
      </c>
      <c r="J807" t="s">
        <v>3354</v>
      </c>
      <c r="K807" t="s">
        <v>3366</v>
      </c>
      <c r="L807" t="s">
        <v>35</v>
      </c>
      <c r="M807" t="s">
        <v>3459</v>
      </c>
      <c r="N807" t="s">
        <v>3359</v>
      </c>
      <c r="P807" t="s">
        <v>3359</v>
      </c>
      <c r="R807" t="s">
        <v>3579</v>
      </c>
      <c r="S807" s="148">
        <v>468</v>
      </c>
      <c r="T807" t="s">
        <v>3424</v>
      </c>
      <c r="U807" t="s">
        <v>3662</v>
      </c>
      <c r="W807" t="s">
        <v>3572</v>
      </c>
      <c r="X807" t="s">
        <v>3508</v>
      </c>
      <c r="Y807" t="s">
        <v>3359</v>
      </c>
      <c r="AA807" s="3" t="s">
        <v>3464</v>
      </c>
      <c r="AD807" s="146"/>
      <c r="AE807" t="s">
        <v>380</v>
      </c>
      <c r="AF807" t="s">
        <v>3451</v>
      </c>
      <c r="AH807" s="2">
        <v>45496</v>
      </c>
    </row>
    <row r="808" spans="1:35" ht="15" customHeight="1" x14ac:dyDescent="0.35">
      <c r="B808" s="5">
        <f t="shared" si="42"/>
        <v>806</v>
      </c>
      <c r="C808">
        <f t="shared" si="44"/>
        <v>10</v>
      </c>
      <c r="D808" s="16">
        <v>1943</v>
      </c>
      <c r="E808" t="s">
        <v>221</v>
      </c>
      <c r="F808" t="s">
        <v>25</v>
      </c>
      <c r="G808">
        <v>11209</v>
      </c>
      <c r="J808" t="s">
        <v>3354</v>
      </c>
      <c r="K808" t="s">
        <v>3366</v>
      </c>
      <c r="M808" t="s">
        <v>3459</v>
      </c>
      <c r="N808" t="s">
        <v>3359</v>
      </c>
      <c r="O808" t="s">
        <v>3359</v>
      </c>
      <c r="P808" t="s">
        <v>3359</v>
      </c>
      <c r="T808" t="s">
        <v>3424</v>
      </c>
      <c r="U808" t="s">
        <v>3662</v>
      </c>
      <c r="V808" s="43" t="s">
        <v>3359</v>
      </c>
      <c r="W808" t="s">
        <v>3572</v>
      </c>
      <c r="X808" t="s">
        <v>3508</v>
      </c>
      <c r="Z808" t="s">
        <v>3359</v>
      </c>
      <c r="AA808" s="3" t="s">
        <v>3464</v>
      </c>
      <c r="AD808" s="146"/>
      <c r="AF808" t="s">
        <v>3451</v>
      </c>
      <c r="AH808" s="2">
        <v>45691</v>
      </c>
    </row>
    <row r="809" spans="1:35" ht="15" customHeight="1" thickBot="1" x14ac:dyDescent="0.4">
      <c r="B809" s="5">
        <f t="shared" si="42"/>
        <v>807</v>
      </c>
      <c r="C809">
        <f t="shared" ref="C809:C812" si="45">+G810-G809</f>
        <v>13</v>
      </c>
      <c r="D809" s="16">
        <v>1943</v>
      </c>
      <c r="E809" t="s">
        <v>221</v>
      </c>
      <c r="F809" t="s">
        <v>25</v>
      </c>
      <c r="G809">
        <v>11219</v>
      </c>
      <c r="H809" t="s">
        <v>17</v>
      </c>
      <c r="J809" t="s">
        <v>3354</v>
      </c>
      <c r="K809" t="s">
        <v>3366</v>
      </c>
      <c r="L809" t="s">
        <v>143</v>
      </c>
      <c r="M809" t="s">
        <v>3359</v>
      </c>
      <c r="N809" t="s">
        <v>3359</v>
      </c>
      <c r="P809" t="s">
        <v>3359</v>
      </c>
      <c r="U809" t="s">
        <v>380</v>
      </c>
      <c r="V809" s="43" t="s">
        <v>3359</v>
      </c>
      <c r="Z809" t="s">
        <v>3359</v>
      </c>
      <c r="AA809" s="3" t="s">
        <v>3464</v>
      </c>
      <c r="AD809" s="146" t="s">
        <v>3513</v>
      </c>
      <c r="AE809" t="s">
        <v>380</v>
      </c>
      <c r="AF809" t="s">
        <v>3060</v>
      </c>
      <c r="AH809" s="2">
        <v>40859.964479166665</v>
      </c>
    </row>
    <row r="810" spans="1:35" ht="15" customHeight="1" thickBot="1" x14ac:dyDescent="0.4">
      <c r="B810" s="5">
        <f t="shared" si="42"/>
        <v>808</v>
      </c>
      <c r="C810">
        <f t="shared" si="45"/>
        <v>6</v>
      </c>
      <c r="D810" s="16">
        <v>1943</v>
      </c>
      <c r="E810" s="159" t="s">
        <v>221</v>
      </c>
      <c r="F810" s="159" t="s">
        <v>25</v>
      </c>
      <c r="G810" s="160">
        <v>11232</v>
      </c>
      <c r="H810" s="159"/>
      <c r="I810" s="159"/>
      <c r="J810" s="159" t="s">
        <v>3354</v>
      </c>
      <c r="K810" s="159" t="s">
        <v>3366</v>
      </c>
      <c r="L810" s="159"/>
      <c r="M810" s="159" t="s">
        <v>3459</v>
      </c>
      <c r="N810" s="159"/>
      <c r="O810" s="159"/>
      <c r="P810" s="159"/>
      <c r="Q810" s="159"/>
      <c r="R810" s="159"/>
      <c r="S810" s="159"/>
      <c r="T810" s="159" t="s">
        <v>3424</v>
      </c>
      <c r="U810" s="159" t="s">
        <v>3687</v>
      </c>
      <c r="V810" s="161" t="s">
        <v>3413</v>
      </c>
      <c r="W810" s="159" t="s">
        <v>3572</v>
      </c>
      <c r="X810" s="159" t="s">
        <v>3508</v>
      </c>
      <c r="Y810" s="159"/>
      <c r="Z810" s="159" t="s">
        <v>3359</v>
      </c>
      <c r="AA810" s="159" t="s">
        <v>3464</v>
      </c>
      <c r="AB810" s="159"/>
      <c r="AC810" s="159"/>
      <c r="AD810" s="159"/>
      <c r="AE810" s="159" t="s">
        <v>5842</v>
      </c>
      <c r="AF810" t="s">
        <v>3451</v>
      </c>
      <c r="AG810" s="159"/>
      <c r="AH810" s="176">
        <v>46207</v>
      </c>
      <c r="AI810" s="76" t="s">
        <v>6716</v>
      </c>
    </row>
    <row r="811" spans="1:35" ht="15" customHeight="1" x14ac:dyDescent="0.35">
      <c r="B811" s="5">
        <f t="shared" si="42"/>
        <v>809</v>
      </c>
      <c r="C811">
        <f t="shared" si="45"/>
        <v>2</v>
      </c>
      <c r="D811" s="16">
        <v>1943</v>
      </c>
      <c r="E811" t="s">
        <v>3216</v>
      </c>
      <c r="F811" t="s">
        <v>25</v>
      </c>
      <c r="G811">
        <v>11238</v>
      </c>
      <c r="J811" t="s">
        <v>3354</v>
      </c>
      <c r="K811" t="s">
        <v>3366</v>
      </c>
      <c r="M811" t="s">
        <v>3459</v>
      </c>
      <c r="T811" t="s">
        <v>3424</v>
      </c>
      <c r="W811" t="s">
        <v>3830</v>
      </c>
      <c r="X811" t="s">
        <v>3508</v>
      </c>
      <c r="AA811" s="3" t="s">
        <v>4018</v>
      </c>
      <c r="AB811" t="s">
        <v>4021</v>
      </c>
      <c r="AD811" s="16" t="s">
        <v>4022</v>
      </c>
      <c r="AF811" t="s">
        <v>3451</v>
      </c>
      <c r="AH811" s="2">
        <v>45390</v>
      </c>
    </row>
    <row r="812" spans="1:35" ht="15" customHeight="1" x14ac:dyDescent="0.35">
      <c r="B812" s="5">
        <f t="shared" si="42"/>
        <v>810</v>
      </c>
      <c r="C812">
        <f t="shared" si="45"/>
        <v>66</v>
      </c>
      <c r="D812" s="16">
        <v>1943</v>
      </c>
      <c r="E812" s="3" t="s">
        <v>4733</v>
      </c>
      <c r="F812" t="s">
        <v>25</v>
      </c>
      <c r="G812">
        <v>11240</v>
      </c>
      <c r="J812" t="s">
        <v>3354</v>
      </c>
      <c r="K812" t="s">
        <v>3366</v>
      </c>
      <c r="M812" t="s">
        <v>3459</v>
      </c>
      <c r="N812" t="s">
        <v>3359</v>
      </c>
      <c r="P812" t="s">
        <v>3359</v>
      </c>
      <c r="T812" t="s">
        <v>3424</v>
      </c>
      <c r="W812" t="s">
        <v>3830</v>
      </c>
      <c r="X812" t="s">
        <v>3508</v>
      </c>
      <c r="AA812" s="3" t="s">
        <v>4018</v>
      </c>
      <c r="AB812" t="s">
        <v>4021</v>
      </c>
      <c r="AD812" s="16" t="s">
        <v>4022</v>
      </c>
      <c r="AF812" s="3" t="s">
        <v>3451</v>
      </c>
      <c r="AG812" s="3"/>
      <c r="AH812" s="153">
        <v>45739</v>
      </c>
      <c r="AI812" s="75" t="s">
        <v>4734</v>
      </c>
    </row>
    <row r="813" spans="1:35" ht="15" customHeight="1" x14ac:dyDescent="0.35">
      <c r="B813" s="5">
        <f t="shared" si="42"/>
        <v>811</v>
      </c>
      <c r="C813">
        <f t="shared" si="44"/>
        <v>1</v>
      </c>
      <c r="D813" s="16">
        <v>1943</v>
      </c>
      <c r="E813" t="s">
        <v>221</v>
      </c>
      <c r="F813" t="s">
        <v>25</v>
      </c>
      <c r="G813">
        <v>11306</v>
      </c>
      <c r="H813" t="s">
        <v>17</v>
      </c>
      <c r="J813" t="s">
        <v>3354</v>
      </c>
      <c r="U813" t="s">
        <v>380</v>
      </c>
      <c r="V813" s="43" t="s">
        <v>3359</v>
      </c>
      <c r="Z813" t="s">
        <v>3359</v>
      </c>
      <c r="AA813" s="3" t="s">
        <v>3464</v>
      </c>
      <c r="AD813" s="146"/>
      <c r="AE813" t="s">
        <v>380</v>
      </c>
      <c r="AF813" t="s">
        <v>3133</v>
      </c>
      <c r="AH813" s="2">
        <v>45092</v>
      </c>
    </row>
    <row r="814" spans="1:35" ht="15" customHeight="1" x14ac:dyDescent="0.35">
      <c r="B814" s="5">
        <f t="shared" si="42"/>
        <v>812</v>
      </c>
      <c r="C814">
        <f t="shared" si="44"/>
        <v>42</v>
      </c>
      <c r="D814" s="16">
        <v>1943</v>
      </c>
      <c r="E814" t="s">
        <v>221</v>
      </c>
      <c r="F814" t="s">
        <v>25</v>
      </c>
      <c r="G814">
        <v>11307</v>
      </c>
      <c r="J814" t="s">
        <v>3354</v>
      </c>
      <c r="K814" t="s">
        <v>3366</v>
      </c>
      <c r="M814" t="s">
        <v>3459</v>
      </c>
      <c r="T814" t="s">
        <v>3424</v>
      </c>
      <c r="U814" t="s">
        <v>3662</v>
      </c>
      <c r="V814" s="43" t="s">
        <v>3359</v>
      </c>
      <c r="W814" t="s">
        <v>3572</v>
      </c>
      <c r="X814" t="s">
        <v>3508</v>
      </c>
      <c r="Z814" t="s">
        <v>3359</v>
      </c>
      <c r="AA814" s="3" t="s">
        <v>3464</v>
      </c>
      <c r="AB814" t="s">
        <v>3516</v>
      </c>
      <c r="AD814" s="146"/>
      <c r="AF814" t="s">
        <v>3451</v>
      </c>
      <c r="AH814" s="2">
        <v>45350</v>
      </c>
    </row>
    <row r="815" spans="1:35" ht="15" customHeight="1" x14ac:dyDescent="0.35">
      <c r="B815" s="5">
        <f t="shared" si="42"/>
        <v>813</v>
      </c>
      <c r="C815">
        <f t="shared" si="44"/>
        <v>7</v>
      </c>
      <c r="D815" s="16">
        <v>1943</v>
      </c>
      <c r="E815" t="s">
        <v>221</v>
      </c>
      <c r="F815" t="s">
        <v>25</v>
      </c>
      <c r="G815">
        <v>11349</v>
      </c>
      <c r="H815" t="s">
        <v>17</v>
      </c>
      <c r="J815" t="s">
        <v>3354</v>
      </c>
      <c r="K815" t="s">
        <v>3366</v>
      </c>
      <c r="M815" t="s">
        <v>3359</v>
      </c>
      <c r="U815" t="s">
        <v>380</v>
      </c>
      <c r="V815" s="43" t="s">
        <v>3359</v>
      </c>
      <c r="Z815" t="s">
        <v>3359</v>
      </c>
      <c r="AA815" s="3" t="s">
        <v>3464</v>
      </c>
      <c r="AD815" s="146"/>
      <c r="AE815" t="s">
        <v>380</v>
      </c>
      <c r="AF815" t="s">
        <v>3133</v>
      </c>
      <c r="AH815" s="2">
        <v>45092</v>
      </c>
    </row>
    <row r="816" spans="1:35" ht="15" customHeight="1" x14ac:dyDescent="0.35">
      <c r="A816" s="3"/>
      <c r="B816" s="5">
        <f t="shared" si="42"/>
        <v>814</v>
      </c>
      <c r="C816">
        <f t="shared" si="44"/>
        <v>3</v>
      </c>
      <c r="D816" s="16">
        <v>1943</v>
      </c>
      <c r="E816" t="s">
        <v>221</v>
      </c>
      <c r="F816" t="s">
        <v>25</v>
      </c>
      <c r="G816">
        <v>11356</v>
      </c>
      <c r="J816" t="s">
        <v>3354</v>
      </c>
      <c r="K816" t="s">
        <v>3366</v>
      </c>
      <c r="L816" t="s">
        <v>37</v>
      </c>
      <c r="M816" t="s">
        <v>3359</v>
      </c>
      <c r="U816" t="s">
        <v>380</v>
      </c>
      <c r="V816" s="43" t="s">
        <v>3359</v>
      </c>
      <c r="Z816" t="s">
        <v>3359</v>
      </c>
      <c r="AA816" s="3" t="s">
        <v>3464</v>
      </c>
      <c r="AD816" s="146"/>
      <c r="AE816" t="s">
        <v>380</v>
      </c>
      <c r="AF816" t="s">
        <v>3060</v>
      </c>
    </row>
    <row r="817" spans="1:35" ht="15" customHeight="1" x14ac:dyDescent="0.35">
      <c r="B817" s="5">
        <f t="shared" si="42"/>
        <v>815</v>
      </c>
      <c r="C817">
        <f t="shared" si="44"/>
        <v>62</v>
      </c>
      <c r="D817" s="16">
        <v>1943</v>
      </c>
      <c r="E817" t="s">
        <v>186</v>
      </c>
      <c r="F817" t="s">
        <v>25</v>
      </c>
      <c r="G817">
        <v>11359</v>
      </c>
      <c r="H817" t="s">
        <v>17</v>
      </c>
      <c r="J817" t="s">
        <v>3354</v>
      </c>
      <c r="K817" t="s">
        <v>3366</v>
      </c>
      <c r="L817" t="s">
        <v>65</v>
      </c>
      <c r="M817" t="s">
        <v>3359</v>
      </c>
      <c r="AD817" s="146"/>
      <c r="AF817" t="s">
        <v>3060</v>
      </c>
      <c r="AH817" s="2">
        <v>40198.579745370371</v>
      </c>
    </row>
    <row r="818" spans="1:35" ht="15" customHeight="1" x14ac:dyDescent="0.35">
      <c r="B818" s="5">
        <f t="shared" si="42"/>
        <v>816</v>
      </c>
      <c r="C818">
        <f t="shared" si="44"/>
        <v>9</v>
      </c>
      <c r="D818" s="16">
        <v>1943</v>
      </c>
      <c r="E818" t="s">
        <v>221</v>
      </c>
      <c r="F818" t="s">
        <v>25</v>
      </c>
      <c r="G818">
        <v>11421</v>
      </c>
      <c r="H818" t="s">
        <v>17</v>
      </c>
      <c r="J818" t="s">
        <v>3354</v>
      </c>
      <c r="K818" t="s">
        <v>3366</v>
      </c>
      <c r="U818" t="s">
        <v>380</v>
      </c>
      <c r="V818" s="43" t="s">
        <v>3359</v>
      </c>
      <c r="Z818" t="s">
        <v>3359</v>
      </c>
      <c r="AA818" s="3" t="s">
        <v>3464</v>
      </c>
      <c r="AD818" s="146"/>
      <c r="AE818" t="s">
        <v>380</v>
      </c>
      <c r="AF818" t="s">
        <v>3133</v>
      </c>
      <c r="AH818" s="2">
        <v>45092</v>
      </c>
    </row>
    <row r="819" spans="1:35" ht="15" customHeight="1" x14ac:dyDescent="0.35">
      <c r="B819" s="5">
        <f t="shared" si="42"/>
        <v>817</v>
      </c>
      <c r="C819">
        <f t="shared" si="44"/>
        <v>63</v>
      </c>
      <c r="D819" s="16">
        <v>1943</v>
      </c>
      <c r="E819" t="s">
        <v>221</v>
      </c>
      <c r="F819" t="s">
        <v>25</v>
      </c>
      <c r="G819">
        <v>11430</v>
      </c>
      <c r="H819" t="s">
        <v>17</v>
      </c>
      <c r="J819" t="s">
        <v>3354</v>
      </c>
      <c r="K819" t="s">
        <v>3366</v>
      </c>
      <c r="M819" t="s">
        <v>3459</v>
      </c>
      <c r="N819" t="s">
        <v>3359</v>
      </c>
      <c r="O819" t="s">
        <v>3359</v>
      </c>
      <c r="T819" t="s">
        <v>3349</v>
      </c>
      <c r="U819" t="s">
        <v>380</v>
      </c>
      <c r="V819" s="43" t="s">
        <v>3359</v>
      </c>
      <c r="X819" t="s">
        <v>3508</v>
      </c>
      <c r="Z819" t="s">
        <v>3359</v>
      </c>
      <c r="AA819" s="3" t="s">
        <v>3464</v>
      </c>
      <c r="AD819" s="146"/>
      <c r="AE819" t="s">
        <v>380</v>
      </c>
      <c r="AF819" t="s">
        <v>3133</v>
      </c>
      <c r="AH819" s="2">
        <v>45092</v>
      </c>
    </row>
    <row r="820" spans="1:35" ht="15" customHeight="1" thickBot="1" x14ac:dyDescent="0.4">
      <c r="B820" s="5">
        <f t="shared" si="42"/>
        <v>818</v>
      </c>
      <c r="C820">
        <f t="shared" si="44"/>
        <v>5</v>
      </c>
      <c r="D820" s="16">
        <v>1943</v>
      </c>
      <c r="E820" t="s">
        <v>314</v>
      </c>
      <c r="F820" t="s">
        <v>25</v>
      </c>
      <c r="G820" s="70">
        <v>11493</v>
      </c>
      <c r="J820" t="s">
        <v>3354</v>
      </c>
      <c r="K820" t="s">
        <v>3366</v>
      </c>
      <c r="M820" t="s">
        <v>3459</v>
      </c>
      <c r="T820" t="s">
        <v>3424</v>
      </c>
      <c r="V820" s="43" t="s">
        <v>3359</v>
      </c>
      <c r="W820" t="s">
        <v>3572</v>
      </c>
      <c r="X820" t="s">
        <v>3508</v>
      </c>
      <c r="Z820" t="s">
        <v>3359</v>
      </c>
      <c r="AA820" t="s">
        <v>5358</v>
      </c>
      <c r="AB820" t="s">
        <v>5359</v>
      </c>
      <c r="AC820"/>
      <c r="AD820" t="s">
        <v>5519</v>
      </c>
      <c r="AF820" t="s">
        <v>3451</v>
      </c>
      <c r="AH820" s="2">
        <v>45894</v>
      </c>
      <c r="AI820" s="36" t="s">
        <v>5360</v>
      </c>
    </row>
    <row r="821" spans="1:35" ht="15" customHeight="1" thickBot="1" x14ac:dyDescent="0.4">
      <c r="B821" s="5">
        <f t="shared" si="42"/>
        <v>819</v>
      </c>
      <c r="C821">
        <f t="shared" si="44"/>
        <v>14</v>
      </c>
      <c r="D821" s="16">
        <v>1943</v>
      </c>
      <c r="E821" t="s">
        <v>314</v>
      </c>
      <c r="F821" t="s">
        <v>25</v>
      </c>
      <c r="G821">
        <v>11498</v>
      </c>
      <c r="H821" t="s">
        <v>17</v>
      </c>
      <c r="K821" t="s">
        <v>3366</v>
      </c>
      <c r="L821" t="s">
        <v>442</v>
      </c>
      <c r="M821" t="s">
        <v>3359</v>
      </c>
      <c r="AA821" s="3" t="s">
        <v>3464</v>
      </c>
      <c r="AD821" s="146"/>
      <c r="AE821" t="s">
        <v>380</v>
      </c>
      <c r="AF821" t="s">
        <v>3060</v>
      </c>
      <c r="AH821" s="2">
        <v>40311.69872685185</v>
      </c>
      <c r="AI821" s="162"/>
    </row>
    <row r="822" spans="1:35" ht="15" customHeight="1" x14ac:dyDescent="0.35">
      <c r="B822" s="5">
        <f t="shared" si="42"/>
        <v>820</v>
      </c>
      <c r="C822">
        <f t="shared" si="44"/>
        <v>13</v>
      </c>
      <c r="D822" s="16">
        <v>1943</v>
      </c>
      <c r="E822" t="s">
        <v>314</v>
      </c>
      <c r="F822" t="s">
        <v>25</v>
      </c>
      <c r="G822">
        <v>11512</v>
      </c>
      <c r="J822" t="s">
        <v>3354</v>
      </c>
      <c r="K822" t="s">
        <v>3366</v>
      </c>
      <c r="M822" t="s">
        <v>3459</v>
      </c>
      <c r="T822" t="s">
        <v>3424</v>
      </c>
      <c r="V822" s="43" t="s">
        <v>3359</v>
      </c>
      <c r="W822" t="s">
        <v>3572</v>
      </c>
      <c r="X822" t="s">
        <v>3508</v>
      </c>
      <c r="Z822" t="s">
        <v>3359</v>
      </c>
      <c r="AA822" s="3" t="s">
        <v>3464</v>
      </c>
      <c r="AB822" t="s">
        <v>5359</v>
      </c>
      <c r="AD822" s="146" t="s">
        <v>3233</v>
      </c>
      <c r="AF822" t="s">
        <v>3451</v>
      </c>
      <c r="AH822" s="2">
        <v>45928</v>
      </c>
    </row>
    <row r="823" spans="1:35" ht="15" customHeight="1" x14ac:dyDescent="0.35">
      <c r="B823" s="5">
        <f t="shared" si="42"/>
        <v>821</v>
      </c>
      <c r="C823">
        <f t="shared" si="44"/>
        <v>14</v>
      </c>
      <c r="D823" s="16">
        <v>1943</v>
      </c>
      <c r="E823" t="s">
        <v>3141</v>
      </c>
      <c r="F823" t="s">
        <v>25</v>
      </c>
      <c r="G823">
        <v>11525</v>
      </c>
      <c r="H823" t="s">
        <v>17</v>
      </c>
      <c r="J823" t="s">
        <v>3354</v>
      </c>
      <c r="K823" t="s">
        <v>3366</v>
      </c>
      <c r="M823" t="s">
        <v>3359</v>
      </c>
      <c r="N823" t="s">
        <v>3359</v>
      </c>
      <c r="O823" t="s">
        <v>3359</v>
      </c>
      <c r="V823" s="43" t="s">
        <v>3359</v>
      </c>
      <c r="Z823" t="s">
        <v>3359</v>
      </c>
      <c r="AA823" s="3" t="s">
        <v>3464</v>
      </c>
      <c r="AD823" s="146" t="s">
        <v>3233</v>
      </c>
      <c r="AE823" t="s">
        <v>380</v>
      </c>
      <c r="AF823" t="s">
        <v>3133</v>
      </c>
      <c r="AH823" s="2">
        <v>45092</v>
      </c>
    </row>
    <row r="824" spans="1:35" ht="15" customHeight="1" x14ac:dyDescent="0.35">
      <c r="B824" s="5">
        <f t="shared" si="42"/>
        <v>822</v>
      </c>
      <c r="C824">
        <f t="shared" si="44"/>
        <v>5</v>
      </c>
      <c r="D824" s="16">
        <v>1943</v>
      </c>
      <c r="E824" t="s">
        <v>314</v>
      </c>
      <c r="F824" t="s">
        <v>25</v>
      </c>
      <c r="G824">
        <v>11539</v>
      </c>
      <c r="H824" t="s">
        <v>17</v>
      </c>
      <c r="J824" t="s">
        <v>3354</v>
      </c>
      <c r="K824" t="s">
        <v>3366</v>
      </c>
      <c r="L824" t="s">
        <v>35</v>
      </c>
      <c r="M824" t="s">
        <v>3359</v>
      </c>
      <c r="T824" t="s">
        <v>3424</v>
      </c>
      <c r="V824" s="43" t="s">
        <v>3359</v>
      </c>
      <c r="W824" t="s">
        <v>3572</v>
      </c>
      <c r="X824" t="s">
        <v>3508</v>
      </c>
      <c r="AA824" s="3" t="s">
        <v>3464</v>
      </c>
      <c r="AB824" t="s">
        <v>5359</v>
      </c>
      <c r="AD824" s="146" t="s">
        <v>3233</v>
      </c>
      <c r="AF824" t="s">
        <v>3060</v>
      </c>
      <c r="AH824" s="2">
        <v>39984.731793981482</v>
      </c>
    </row>
    <row r="825" spans="1:35" ht="15" customHeight="1" x14ac:dyDescent="0.35">
      <c r="B825" s="5">
        <f t="shared" si="42"/>
        <v>823</v>
      </c>
      <c r="C825">
        <f t="shared" si="44"/>
        <v>10</v>
      </c>
      <c r="D825" s="16">
        <v>1943</v>
      </c>
      <c r="E825" t="s">
        <v>221</v>
      </c>
      <c r="F825" t="s">
        <v>25</v>
      </c>
      <c r="G825">
        <v>11544</v>
      </c>
      <c r="H825" t="s">
        <v>17</v>
      </c>
      <c r="J825" t="s">
        <v>3354</v>
      </c>
      <c r="K825" t="s">
        <v>3366</v>
      </c>
      <c r="M825" t="s">
        <v>3359</v>
      </c>
      <c r="U825" t="s">
        <v>380</v>
      </c>
      <c r="V825" s="43" t="s">
        <v>3359</v>
      </c>
      <c r="Z825" t="s">
        <v>3359</v>
      </c>
      <c r="AA825" s="3" t="s">
        <v>3464</v>
      </c>
      <c r="AD825" s="146"/>
      <c r="AE825" t="s">
        <v>380</v>
      </c>
      <c r="AF825" t="s">
        <v>3133</v>
      </c>
      <c r="AH825" s="2">
        <v>45092</v>
      </c>
    </row>
    <row r="826" spans="1:35" ht="15" customHeight="1" x14ac:dyDescent="0.35">
      <c r="B826" s="5">
        <f t="shared" si="42"/>
        <v>824</v>
      </c>
      <c r="C826">
        <f t="shared" si="44"/>
        <v>1</v>
      </c>
      <c r="D826" s="16">
        <v>1943</v>
      </c>
      <c r="E826" t="s">
        <v>327</v>
      </c>
      <c r="F826" t="s">
        <v>25</v>
      </c>
      <c r="G826">
        <v>11554</v>
      </c>
      <c r="H826" t="s">
        <v>17</v>
      </c>
      <c r="J826" t="s">
        <v>3354</v>
      </c>
      <c r="K826" t="s">
        <v>3366</v>
      </c>
      <c r="L826" t="s">
        <v>443</v>
      </c>
      <c r="M826" t="s">
        <v>3359</v>
      </c>
      <c r="AC826" s="3" t="s">
        <v>444</v>
      </c>
      <c r="AD826" s="146" t="s">
        <v>3514</v>
      </c>
      <c r="AF826" t="s">
        <v>3060</v>
      </c>
      <c r="AH826" s="2">
        <v>40299.992858796293</v>
      </c>
    </row>
    <row r="827" spans="1:35" ht="15" customHeight="1" x14ac:dyDescent="0.35">
      <c r="A827" s="17">
        <f>SUM(C802:C826)/21</f>
        <v>20.428571428571427</v>
      </c>
      <c r="B827" s="5">
        <f t="shared" si="42"/>
        <v>825</v>
      </c>
      <c r="C827">
        <f t="shared" si="44"/>
        <v>37</v>
      </c>
      <c r="D827" s="16">
        <v>1943</v>
      </c>
      <c r="E827" t="s">
        <v>221</v>
      </c>
      <c r="F827" t="s">
        <v>25</v>
      </c>
      <c r="G827">
        <v>11555</v>
      </c>
      <c r="H827" t="s">
        <v>17</v>
      </c>
      <c r="J827" t="s">
        <v>3354</v>
      </c>
      <c r="K827" t="s">
        <v>3366</v>
      </c>
      <c r="L827" t="s">
        <v>65</v>
      </c>
      <c r="M827" t="s">
        <v>3359</v>
      </c>
      <c r="P827" t="s">
        <v>3359</v>
      </c>
      <c r="AA827" s="3" t="s">
        <v>3464</v>
      </c>
      <c r="AD827" s="146"/>
      <c r="AE827" t="s">
        <v>380</v>
      </c>
      <c r="AF827" t="s">
        <v>3060</v>
      </c>
      <c r="AH827" s="2">
        <v>40662.933055555557</v>
      </c>
    </row>
    <row r="828" spans="1:35" ht="15" customHeight="1" x14ac:dyDescent="0.35">
      <c r="B828" s="5">
        <f t="shared" si="42"/>
        <v>826</v>
      </c>
      <c r="C828">
        <f t="shared" si="44"/>
        <v>64</v>
      </c>
      <c r="D828" s="16">
        <v>1943</v>
      </c>
      <c r="E828" s="3" t="s">
        <v>327</v>
      </c>
      <c r="F828" s="3" t="s">
        <v>25</v>
      </c>
      <c r="G828" s="3">
        <v>11592</v>
      </c>
      <c r="H828" s="3"/>
      <c r="I828" s="3"/>
      <c r="J828" s="3" t="s">
        <v>3354</v>
      </c>
      <c r="K828" s="3" t="s">
        <v>3366</v>
      </c>
      <c r="L828" s="3"/>
      <c r="M828" s="3" t="s">
        <v>3459</v>
      </c>
      <c r="N828" s="3" t="s">
        <v>3359</v>
      </c>
      <c r="O828" s="3" t="s">
        <v>3359</v>
      </c>
      <c r="P828" s="3" t="s">
        <v>3359</v>
      </c>
      <c r="Q828" s="3" t="s">
        <v>3579</v>
      </c>
      <c r="R828" s="3" t="s">
        <v>3579</v>
      </c>
      <c r="S828" s="152"/>
      <c r="T828" s="3" t="s">
        <v>3424</v>
      </c>
      <c r="U828" s="3"/>
      <c r="V828" s="143" t="s">
        <v>3413</v>
      </c>
      <c r="W828" s="3" t="s">
        <v>3572</v>
      </c>
      <c r="X828" s="3" t="s">
        <v>3508</v>
      </c>
      <c r="Y828" s="3" t="s">
        <v>3413</v>
      </c>
      <c r="Z828" s="3"/>
      <c r="AA828" s="3" t="s">
        <v>3262</v>
      </c>
      <c r="AB828" s="3"/>
      <c r="AE828" s="3"/>
      <c r="AF828" s="3" t="s">
        <v>3451</v>
      </c>
      <c r="AG828" s="3"/>
      <c r="AH828" s="153">
        <v>45661</v>
      </c>
      <c r="AI828" s="75" t="s">
        <v>4506</v>
      </c>
    </row>
    <row r="829" spans="1:35" ht="15" customHeight="1" x14ac:dyDescent="0.35">
      <c r="B829" s="5">
        <f t="shared" si="42"/>
        <v>827</v>
      </c>
      <c r="C829">
        <f t="shared" si="44"/>
        <v>39</v>
      </c>
      <c r="D829" s="16">
        <v>1943</v>
      </c>
      <c r="E829" t="s">
        <v>327</v>
      </c>
      <c r="F829" t="s">
        <v>25</v>
      </c>
      <c r="G829">
        <v>11656</v>
      </c>
      <c r="H829" t="s">
        <v>17</v>
      </c>
      <c r="J829" t="s">
        <v>3354</v>
      </c>
      <c r="L829" t="s">
        <v>446</v>
      </c>
      <c r="M829" t="s">
        <v>3359</v>
      </c>
      <c r="AD829" s="146"/>
      <c r="AF829" t="s">
        <v>3060</v>
      </c>
      <c r="AH829" s="2">
        <v>40009.783125000002</v>
      </c>
    </row>
    <row r="830" spans="1:35" ht="15" customHeight="1" x14ac:dyDescent="0.35">
      <c r="B830" s="5">
        <f t="shared" si="42"/>
        <v>828</v>
      </c>
      <c r="C830">
        <f t="shared" si="44"/>
        <v>23</v>
      </c>
      <c r="D830" s="16">
        <v>1943</v>
      </c>
      <c r="E830" t="s">
        <v>186</v>
      </c>
      <c r="F830" t="s">
        <v>16</v>
      </c>
      <c r="G830">
        <v>11695</v>
      </c>
      <c r="J830" t="s">
        <v>3354</v>
      </c>
      <c r="K830" t="s">
        <v>3366</v>
      </c>
      <c r="M830" t="s">
        <v>3459</v>
      </c>
      <c r="N830" t="s">
        <v>3359</v>
      </c>
      <c r="O830" t="s">
        <v>3359</v>
      </c>
      <c r="P830" t="s">
        <v>3359</v>
      </c>
      <c r="T830" t="s">
        <v>3424</v>
      </c>
      <c r="U830" t="s">
        <v>3662</v>
      </c>
      <c r="W830" t="s">
        <v>3830</v>
      </c>
      <c r="X830" t="s">
        <v>3508</v>
      </c>
      <c r="AA830" s="3" t="s">
        <v>4722</v>
      </c>
      <c r="AD830" s="146"/>
      <c r="AF830" t="s">
        <v>3451</v>
      </c>
      <c r="AH830" s="2">
        <v>45722</v>
      </c>
    </row>
    <row r="831" spans="1:35" ht="15" customHeight="1" x14ac:dyDescent="0.35">
      <c r="B831" s="5">
        <f t="shared" si="42"/>
        <v>829</v>
      </c>
      <c r="C831">
        <f t="shared" si="44"/>
        <v>1</v>
      </c>
      <c r="D831" s="16">
        <v>1943</v>
      </c>
      <c r="E831" t="s">
        <v>186</v>
      </c>
      <c r="F831" t="s">
        <v>25</v>
      </c>
      <c r="G831">
        <v>11718</v>
      </c>
      <c r="H831" t="s">
        <v>17</v>
      </c>
      <c r="J831" t="s">
        <v>3354</v>
      </c>
      <c r="K831" t="s">
        <v>3366</v>
      </c>
      <c r="L831" t="s">
        <v>254</v>
      </c>
      <c r="M831" t="s">
        <v>3359</v>
      </c>
      <c r="U831" t="s">
        <v>380</v>
      </c>
      <c r="AD831" s="146"/>
      <c r="AF831" t="s">
        <v>3060</v>
      </c>
      <c r="AH831" s="2">
        <v>40159.866840277777</v>
      </c>
    </row>
    <row r="832" spans="1:35" ht="15" customHeight="1" x14ac:dyDescent="0.35">
      <c r="B832" s="5">
        <f t="shared" si="42"/>
        <v>830</v>
      </c>
      <c r="C832">
        <f t="shared" si="44"/>
        <v>3</v>
      </c>
      <c r="D832" s="16">
        <v>1943</v>
      </c>
      <c r="E832" t="s">
        <v>327</v>
      </c>
      <c r="F832" t="s">
        <v>25</v>
      </c>
      <c r="G832">
        <v>11719</v>
      </c>
      <c r="H832" t="s">
        <v>17</v>
      </c>
      <c r="K832" t="s">
        <v>3366</v>
      </c>
      <c r="L832" t="s">
        <v>447</v>
      </c>
      <c r="M832" t="s">
        <v>3359</v>
      </c>
      <c r="AD832" s="146" t="s">
        <v>448</v>
      </c>
      <c r="AF832" t="s">
        <v>3060</v>
      </c>
      <c r="AH832" s="2">
        <v>40910.481180555558</v>
      </c>
    </row>
    <row r="833" spans="2:35" ht="15" customHeight="1" x14ac:dyDescent="0.35">
      <c r="B833" s="5">
        <f t="shared" si="42"/>
        <v>831</v>
      </c>
      <c r="C833">
        <f t="shared" si="44"/>
        <v>7</v>
      </c>
      <c r="D833" s="16">
        <v>1943</v>
      </c>
      <c r="E833" t="s">
        <v>186</v>
      </c>
      <c r="F833" t="s">
        <v>25</v>
      </c>
      <c r="G833">
        <v>11722</v>
      </c>
      <c r="H833" t="s">
        <v>17</v>
      </c>
      <c r="J833" t="s">
        <v>3354</v>
      </c>
      <c r="K833" t="s">
        <v>3366</v>
      </c>
      <c r="L833" t="s">
        <v>35</v>
      </c>
      <c r="M833" t="s">
        <v>3359</v>
      </c>
      <c r="AA833" s="3" t="s">
        <v>201</v>
      </c>
      <c r="AD833" s="146"/>
      <c r="AF833" t="s">
        <v>3060</v>
      </c>
      <c r="AH833" s="2">
        <v>39905.55704861111</v>
      </c>
    </row>
    <row r="834" spans="2:35" ht="15" customHeight="1" x14ac:dyDescent="0.35">
      <c r="B834" s="5">
        <f t="shared" si="42"/>
        <v>832</v>
      </c>
      <c r="C834">
        <f t="shared" si="44"/>
        <v>79</v>
      </c>
      <c r="D834" s="16">
        <v>1943</v>
      </c>
      <c r="E834" t="s">
        <v>186</v>
      </c>
      <c r="F834" t="s">
        <v>16</v>
      </c>
      <c r="G834">
        <v>11729</v>
      </c>
      <c r="J834" t="s">
        <v>3354</v>
      </c>
      <c r="K834" t="s">
        <v>3366</v>
      </c>
      <c r="M834" t="s">
        <v>3459</v>
      </c>
      <c r="U834" t="s">
        <v>3662</v>
      </c>
      <c r="X834" t="s">
        <v>3508</v>
      </c>
      <c r="AD834" s="146" t="s">
        <v>3891</v>
      </c>
      <c r="AF834" t="s">
        <v>3451</v>
      </c>
      <c r="AH834" s="2">
        <v>45305</v>
      </c>
    </row>
    <row r="835" spans="2:35" ht="15" customHeight="1" x14ac:dyDescent="0.35">
      <c r="B835" s="5">
        <f t="shared" si="42"/>
        <v>833</v>
      </c>
      <c r="C835">
        <f t="shared" si="44"/>
        <v>17</v>
      </c>
      <c r="D835" s="16">
        <v>1943</v>
      </c>
      <c r="E835" t="s">
        <v>327</v>
      </c>
      <c r="F835" t="s">
        <v>25</v>
      </c>
      <c r="G835">
        <v>11808</v>
      </c>
      <c r="H835" t="s">
        <v>17</v>
      </c>
      <c r="J835" t="s">
        <v>3354</v>
      </c>
      <c r="K835" t="s">
        <v>3366</v>
      </c>
      <c r="L835" t="s">
        <v>232</v>
      </c>
      <c r="M835" t="s">
        <v>3359</v>
      </c>
      <c r="R835" t="s">
        <v>3359</v>
      </c>
      <c r="V835" s="43" t="s">
        <v>3359</v>
      </c>
      <c r="AB835" s="178" t="s">
        <v>3515</v>
      </c>
      <c r="AC835" s="189"/>
      <c r="AD835" s="189"/>
      <c r="AF835" t="s">
        <v>3060</v>
      </c>
      <c r="AH835" s="2">
        <v>40894.778333333335</v>
      </c>
    </row>
    <row r="836" spans="2:35" ht="15" customHeight="1" x14ac:dyDescent="0.35">
      <c r="B836" s="5">
        <f t="shared" si="42"/>
        <v>834</v>
      </c>
      <c r="C836">
        <f t="shared" si="44"/>
        <v>49</v>
      </c>
      <c r="D836" s="16">
        <v>1943</v>
      </c>
      <c r="E836" t="s">
        <v>327</v>
      </c>
      <c r="F836" t="s">
        <v>25</v>
      </c>
      <c r="G836">
        <v>11825</v>
      </c>
      <c r="J836" t="s">
        <v>3354</v>
      </c>
      <c r="K836" t="s">
        <v>3366</v>
      </c>
      <c r="M836" t="s">
        <v>3459</v>
      </c>
      <c r="N836" t="s">
        <v>3359</v>
      </c>
      <c r="W836" t="s">
        <v>3572</v>
      </c>
      <c r="X836" t="s">
        <v>3508</v>
      </c>
      <c r="Y836" t="s">
        <v>3359</v>
      </c>
      <c r="AA836" s="3" t="s">
        <v>167</v>
      </c>
      <c r="AB836" s="178"/>
      <c r="AC836" s="189"/>
      <c r="AD836" s="189"/>
      <c r="AF836" t="s">
        <v>3451</v>
      </c>
      <c r="AH836" s="2">
        <v>45661</v>
      </c>
      <c r="AI836" s="166" t="s">
        <v>5561</v>
      </c>
    </row>
    <row r="837" spans="2:35" ht="15" customHeight="1" x14ac:dyDescent="0.35">
      <c r="B837" s="5">
        <f t="shared" si="42"/>
        <v>835</v>
      </c>
      <c r="C837">
        <f t="shared" si="44"/>
        <v>3</v>
      </c>
      <c r="D837" s="16">
        <v>1943</v>
      </c>
      <c r="E837" t="s">
        <v>221</v>
      </c>
      <c r="F837" t="s">
        <v>25</v>
      </c>
      <c r="G837">
        <v>11874</v>
      </c>
      <c r="H837" t="s">
        <v>17</v>
      </c>
      <c r="J837" t="s">
        <v>3354</v>
      </c>
      <c r="K837" t="s">
        <v>3366</v>
      </c>
      <c r="L837" t="s">
        <v>451</v>
      </c>
      <c r="M837" t="s">
        <v>3359</v>
      </c>
      <c r="N837" t="s">
        <v>3359</v>
      </c>
      <c r="R837" t="s">
        <v>3359</v>
      </c>
      <c r="S837" s="148">
        <v>0.46</v>
      </c>
      <c r="U837" t="s">
        <v>380</v>
      </c>
      <c r="Z837" t="s">
        <v>3359</v>
      </c>
      <c r="AA837" s="3" t="s">
        <v>3464</v>
      </c>
      <c r="AB837" s="43" t="s">
        <v>3516</v>
      </c>
      <c r="AC837" s="143"/>
      <c r="AD837" s="143"/>
      <c r="AE837" t="s">
        <v>380</v>
      </c>
      <c r="AF837" t="s">
        <v>3060</v>
      </c>
      <c r="AH837" s="2">
        <v>40888.149814814817</v>
      </c>
    </row>
    <row r="838" spans="2:35" ht="15" customHeight="1" x14ac:dyDescent="0.35">
      <c r="B838" s="5">
        <f t="shared" ref="B838:B902" si="46">+B837+1</f>
        <v>836</v>
      </c>
      <c r="C838">
        <f t="shared" si="44"/>
        <v>15</v>
      </c>
      <c r="D838" s="16">
        <v>1943</v>
      </c>
      <c r="E838" t="s">
        <v>221</v>
      </c>
      <c r="F838" t="s">
        <v>25</v>
      </c>
      <c r="G838">
        <v>11877</v>
      </c>
      <c r="H838" t="s">
        <v>17</v>
      </c>
      <c r="J838" t="s">
        <v>3354</v>
      </c>
      <c r="K838" t="s">
        <v>3366</v>
      </c>
      <c r="L838" t="s">
        <v>62</v>
      </c>
      <c r="M838" t="s">
        <v>3359</v>
      </c>
      <c r="N838" t="s">
        <v>3359</v>
      </c>
      <c r="U838" t="s">
        <v>380</v>
      </c>
      <c r="Z838" t="s">
        <v>3359</v>
      </c>
      <c r="AA838" s="3" t="s">
        <v>3464</v>
      </c>
      <c r="AD838" s="146"/>
      <c r="AE838" t="s">
        <v>380</v>
      </c>
      <c r="AF838" t="s">
        <v>3060</v>
      </c>
      <c r="AH838" s="2">
        <v>40409.279814814814</v>
      </c>
    </row>
    <row r="839" spans="2:35" ht="15" customHeight="1" x14ac:dyDescent="0.35">
      <c r="B839" s="5">
        <f t="shared" si="46"/>
        <v>837</v>
      </c>
      <c r="C839">
        <f t="shared" si="44"/>
        <v>8</v>
      </c>
      <c r="D839" s="16">
        <v>1943</v>
      </c>
      <c r="E839" t="s">
        <v>221</v>
      </c>
      <c r="F839" t="s">
        <v>25</v>
      </c>
      <c r="G839">
        <v>11892</v>
      </c>
      <c r="H839" t="s">
        <v>17</v>
      </c>
      <c r="J839" t="s">
        <v>3354</v>
      </c>
      <c r="K839" t="s">
        <v>3366</v>
      </c>
      <c r="M839" t="s">
        <v>3359</v>
      </c>
      <c r="N839" t="s">
        <v>3359</v>
      </c>
      <c r="P839" t="s">
        <v>3359</v>
      </c>
      <c r="Q839" t="s">
        <v>3359</v>
      </c>
      <c r="V839" s="43" t="s">
        <v>3359</v>
      </c>
      <c r="Z839" t="s">
        <v>3359</v>
      </c>
      <c r="AA839" s="3" t="s">
        <v>3464</v>
      </c>
      <c r="AB839" s="43" t="s">
        <v>3516</v>
      </c>
      <c r="AC839" s="143"/>
      <c r="AD839" s="143"/>
      <c r="AE839" t="s">
        <v>380</v>
      </c>
      <c r="AF839" t="s">
        <v>3133</v>
      </c>
      <c r="AH839" s="2">
        <v>45122</v>
      </c>
    </row>
    <row r="840" spans="2:35" ht="15" customHeight="1" x14ac:dyDescent="0.35">
      <c r="B840" s="5">
        <f t="shared" si="46"/>
        <v>838</v>
      </c>
      <c r="C840">
        <f t="shared" si="44"/>
        <v>7</v>
      </c>
      <c r="D840" s="16">
        <v>1943</v>
      </c>
      <c r="E840" t="s">
        <v>221</v>
      </c>
      <c r="F840" t="s">
        <v>25</v>
      </c>
      <c r="G840">
        <v>11900</v>
      </c>
      <c r="H840" t="s">
        <v>17</v>
      </c>
      <c r="J840" t="s">
        <v>3354</v>
      </c>
      <c r="K840" t="s">
        <v>3366</v>
      </c>
      <c r="L840" t="s">
        <v>88</v>
      </c>
      <c r="M840" t="s">
        <v>3359</v>
      </c>
      <c r="AD840" s="146" t="s">
        <v>453</v>
      </c>
      <c r="AF840" t="s">
        <v>3060</v>
      </c>
      <c r="AH840" s="2">
        <v>39662.759826388887</v>
      </c>
    </row>
    <row r="841" spans="2:35" ht="15" customHeight="1" thickBot="1" x14ac:dyDescent="0.4">
      <c r="B841" s="5">
        <f t="shared" si="46"/>
        <v>839</v>
      </c>
      <c r="C841">
        <f t="shared" si="44"/>
        <v>6</v>
      </c>
      <c r="D841" s="16">
        <v>1943</v>
      </c>
      <c r="E841" t="s">
        <v>221</v>
      </c>
      <c r="F841" t="s">
        <v>25</v>
      </c>
      <c r="G841">
        <v>11907</v>
      </c>
      <c r="H841" t="s">
        <v>17</v>
      </c>
      <c r="J841" t="s">
        <v>3354</v>
      </c>
      <c r="K841" t="s">
        <v>3366</v>
      </c>
      <c r="M841" t="s">
        <v>3359</v>
      </c>
      <c r="N841" t="s">
        <v>3359</v>
      </c>
      <c r="P841" t="s">
        <v>3359</v>
      </c>
      <c r="Q841" t="s">
        <v>3359</v>
      </c>
      <c r="V841" s="43" t="s">
        <v>3359</v>
      </c>
      <c r="Z841" t="s">
        <v>3359</v>
      </c>
      <c r="AA841" s="3" t="s">
        <v>3464</v>
      </c>
      <c r="AB841" s="43" t="s">
        <v>3516</v>
      </c>
      <c r="AC841" s="143"/>
      <c r="AD841" s="143"/>
      <c r="AE841" t="s">
        <v>380</v>
      </c>
      <c r="AF841" t="s">
        <v>3133</v>
      </c>
      <c r="AH841" s="2">
        <v>45122</v>
      </c>
    </row>
    <row r="842" spans="2:35" ht="15" customHeight="1" thickBot="1" x14ac:dyDescent="0.4">
      <c r="B842" s="5">
        <f t="shared" si="46"/>
        <v>840</v>
      </c>
      <c r="C842">
        <f>+G843-G842</f>
        <v>44</v>
      </c>
      <c r="D842" s="16">
        <v>1943</v>
      </c>
      <c r="E842" t="s">
        <v>221</v>
      </c>
      <c r="F842" t="s">
        <v>25</v>
      </c>
      <c r="G842">
        <v>11913</v>
      </c>
      <c r="H842" t="s">
        <v>17</v>
      </c>
      <c r="J842" t="s">
        <v>3354</v>
      </c>
      <c r="K842" t="s">
        <v>3366</v>
      </c>
      <c r="L842" t="s">
        <v>261</v>
      </c>
      <c r="M842" t="s">
        <v>3459</v>
      </c>
      <c r="T842" t="s">
        <v>3424</v>
      </c>
      <c r="U842" t="s">
        <v>3662</v>
      </c>
      <c r="V842" s="43" t="s">
        <v>3359</v>
      </c>
      <c r="W842" t="s">
        <v>3572</v>
      </c>
      <c r="X842" t="s">
        <v>3508</v>
      </c>
      <c r="Z842" t="s">
        <v>3359</v>
      </c>
      <c r="AA842" s="3" t="s">
        <v>3464</v>
      </c>
      <c r="AB842" s="167" t="s">
        <v>3516</v>
      </c>
      <c r="AD842" s="146"/>
      <c r="AE842" t="s">
        <v>380</v>
      </c>
      <c r="AF842" t="s">
        <v>3451</v>
      </c>
      <c r="AG842" s="159"/>
      <c r="AH842" s="176">
        <v>46207</v>
      </c>
      <c r="AI842" s="76" t="s">
        <v>6709</v>
      </c>
    </row>
    <row r="843" spans="2:35" ht="15" customHeight="1" x14ac:dyDescent="0.35">
      <c r="B843" s="5">
        <f t="shared" si="46"/>
        <v>841</v>
      </c>
      <c r="C843">
        <f t="shared" si="44"/>
        <v>142</v>
      </c>
      <c r="D843" s="16">
        <v>1943</v>
      </c>
      <c r="E843" t="s">
        <v>221</v>
      </c>
      <c r="F843" t="s">
        <v>25</v>
      </c>
      <c r="G843">
        <v>11957</v>
      </c>
      <c r="H843" t="s">
        <v>17</v>
      </c>
      <c r="J843" t="s">
        <v>3354</v>
      </c>
      <c r="K843" t="s">
        <v>3366</v>
      </c>
      <c r="M843" t="s">
        <v>3359</v>
      </c>
      <c r="U843" t="s">
        <v>380</v>
      </c>
      <c r="V843" s="43" t="s">
        <v>3359</v>
      </c>
      <c r="Z843" t="s">
        <v>3359</v>
      </c>
      <c r="AA843" s="3" t="s">
        <v>3464</v>
      </c>
      <c r="AB843" s="43" t="s">
        <v>3516</v>
      </c>
      <c r="AC843" s="143"/>
      <c r="AD843" s="143"/>
      <c r="AE843" t="s">
        <v>380</v>
      </c>
      <c r="AF843" t="s">
        <v>3451</v>
      </c>
      <c r="AH843" s="2">
        <v>45335</v>
      </c>
    </row>
    <row r="844" spans="2:35" ht="15" customHeight="1" x14ac:dyDescent="0.35">
      <c r="B844" s="5">
        <f t="shared" si="46"/>
        <v>842</v>
      </c>
      <c r="C844">
        <f t="shared" si="44"/>
        <v>70</v>
      </c>
      <c r="D844" s="16">
        <v>1943</v>
      </c>
      <c r="E844" t="s">
        <v>186</v>
      </c>
      <c r="F844" t="s">
        <v>25</v>
      </c>
      <c r="G844">
        <v>12099</v>
      </c>
      <c r="H844" t="s">
        <v>17</v>
      </c>
      <c r="J844" t="s">
        <v>380</v>
      </c>
      <c r="K844" t="s">
        <v>3366</v>
      </c>
      <c r="L844" t="s">
        <v>98</v>
      </c>
      <c r="M844" t="s">
        <v>3359</v>
      </c>
      <c r="Y844" t="s">
        <v>3359</v>
      </c>
      <c r="AD844" s="146" t="s">
        <v>455</v>
      </c>
      <c r="AF844" t="s">
        <v>3060</v>
      </c>
      <c r="AH844" s="2">
        <v>40070.448796296296</v>
      </c>
    </row>
    <row r="845" spans="2:35" ht="15" customHeight="1" x14ac:dyDescent="0.35">
      <c r="B845" s="5">
        <f t="shared" si="46"/>
        <v>843</v>
      </c>
      <c r="C845">
        <f t="shared" si="44"/>
        <v>28</v>
      </c>
      <c r="D845" s="16">
        <v>1943</v>
      </c>
      <c r="E845" t="s">
        <v>186</v>
      </c>
      <c r="F845" t="s">
        <v>25</v>
      </c>
      <c r="G845">
        <v>12169</v>
      </c>
      <c r="H845" t="s">
        <v>17</v>
      </c>
      <c r="J845" t="s">
        <v>380</v>
      </c>
      <c r="K845" t="s">
        <v>3366</v>
      </c>
      <c r="M845" t="s">
        <v>3359</v>
      </c>
      <c r="AD845" s="146"/>
      <c r="AF845" t="s">
        <v>3060</v>
      </c>
      <c r="AH845" s="2">
        <v>40890.369872685187</v>
      </c>
    </row>
    <row r="846" spans="2:35" ht="15" customHeight="1" x14ac:dyDescent="0.35">
      <c r="B846" s="5">
        <f t="shared" si="46"/>
        <v>844</v>
      </c>
      <c r="C846">
        <f t="shared" si="44"/>
        <v>16</v>
      </c>
      <c r="D846" s="16">
        <v>1943</v>
      </c>
      <c r="E846" t="s">
        <v>186</v>
      </c>
      <c r="F846" t="s">
        <v>25</v>
      </c>
      <c r="G846">
        <v>12197</v>
      </c>
      <c r="H846" t="s">
        <v>17</v>
      </c>
      <c r="J846" t="s">
        <v>3354</v>
      </c>
      <c r="K846" t="s">
        <v>3366</v>
      </c>
      <c r="L846" t="s">
        <v>162</v>
      </c>
      <c r="M846" t="s">
        <v>3359</v>
      </c>
      <c r="N846" t="s">
        <v>3359</v>
      </c>
      <c r="AD846" s="146" t="s">
        <v>3517</v>
      </c>
      <c r="AF846" t="s">
        <v>3060</v>
      </c>
      <c r="AH846" s="2">
        <v>40159.270532407405</v>
      </c>
    </row>
    <row r="847" spans="2:35" ht="15" customHeight="1" x14ac:dyDescent="0.35">
      <c r="B847" s="5">
        <f t="shared" si="46"/>
        <v>845</v>
      </c>
      <c r="C847">
        <f t="shared" si="44"/>
        <v>3</v>
      </c>
      <c r="D847" s="16">
        <v>1943</v>
      </c>
      <c r="E847" t="s">
        <v>186</v>
      </c>
      <c r="F847" t="s">
        <v>25</v>
      </c>
      <c r="G847">
        <v>12213</v>
      </c>
      <c r="H847" t="s">
        <v>17</v>
      </c>
      <c r="K847" t="s">
        <v>3366</v>
      </c>
      <c r="L847" t="s">
        <v>80</v>
      </c>
      <c r="M847" t="s">
        <v>3359</v>
      </c>
      <c r="N847" t="s">
        <v>3359</v>
      </c>
      <c r="P847" t="s">
        <v>3359</v>
      </c>
      <c r="R847" t="s">
        <v>3359</v>
      </c>
      <c r="S847" s="148">
        <v>466</v>
      </c>
      <c r="AD847" s="146"/>
      <c r="AF847" t="s">
        <v>3060</v>
      </c>
      <c r="AH847" s="2">
        <v>39993.468460648146</v>
      </c>
    </row>
    <row r="848" spans="2:35" ht="15" customHeight="1" x14ac:dyDescent="0.35">
      <c r="B848" s="5">
        <f t="shared" si="46"/>
        <v>846</v>
      </c>
      <c r="C848">
        <f t="shared" si="44"/>
        <v>18</v>
      </c>
      <c r="D848" s="16">
        <v>1943</v>
      </c>
      <c r="E848" t="s">
        <v>186</v>
      </c>
      <c r="F848" t="s">
        <v>25</v>
      </c>
      <c r="G848">
        <v>12216</v>
      </c>
      <c r="H848" t="s">
        <v>17</v>
      </c>
      <c r="J848" t="s">
        <v>3354</v>
      </c>
      <c r="K848" t="s">
        <v>3366</v>
      </c>
      <c r="L848" t="s">
        <v>45</v>
      </c>
      <c r="M848" t="s">
        <v>3359</v>
      </c>
      <c r="AC848" s="3">
        <v>1939</v>
      </c>
      <c r="AD848" s="146"/>
      <c r="AF848" t="s">
        <v>3060</v>
      </c>
      <c r="AH848" s="2">
        <v>40301.878750000003</v>
      </c>
    </row>
    <row r="849" spans="1:35" ht="15" customHeight="1" x14ac:dyDescent="0.35">
      <c r="B849" s="5">
        <f t="shared" si="46"/>
        <v>847</v>
      </c>
      <c r="C849">
        <f t="shared" si="44"/>
        <v>51</v>
      </c>
      <c r="D849" s="16">
        <v>1943</v>
      </c>
      <c r="E849" t="s">
        <v>186</v>
      </c>
      <c r="F849" t="s">
        <v>25</v>
      </c>
      <c r="G849">
        <v>12234</v>
      </c>
      <c r="I849" t="s">
        <v>36</v>
      </c>
      <c r="L849" t="s">
        <v>50</v>
      </c>
      <c r="AD849" s="146"/>
      <c r="AF849" t="s">
        <v>3060</v>
      </c>
    </row>
    <row r="850" spans="1:35" ht="15" customHeight="1" x14ac:dyDescent="0.35">
      <c r="B850" s="5">
        <f t="shared" si="46"/>
        <v>848</v>
      </c>
      <c r="C850">
        <f t="shared" si="44"/>
        <v>10</v>
      </c>
      <c r="D850" s="16">
        <v>1943</v>
      </c>
      <c r="E850" t="s">
        <v>327</v>
      </c>
      <c r="F850" t="s">
        <v>25</v>
      </c>
      <c r="G850">
        <v>12285</v>
      </c>
      <c r="H850" t="s">
        <v>17</v>
      </c>
      <c r="J850" t="s">
        <v>3354</v>
      </c>
      <c r="K850" t="s">
        <v>3366</v>
      </c>
      <c r="L850" t="s">
        <v>457</v>
      </c>
      <c r="M850" t="s">
        <v>3359</v>
      </c>
      <c r="N850" t="s">
        <v>3359</v>
      </c>
      <c r="U850" t="s">
        <v>380</v>
      </c>
      <c r="V850" s="43" t="s">
        <v>3359</v>
      </c>
      <c r="AA850" s="3" t="s">
        <v>3464</v>
      </c>
      <c r="AD850" s="146"/>
      <c r="AE850" t="s">
        <v>380</v>
      </c>
      <c r="AF850" t="s">
        <v>3060</v>
      </c>
      <c r="AH850" s="2">
        <v>40368.997928240744</v>
      </c>
    </row>
    <row r="851" spans="1:35" ht="15" customHeight="1" x14ac:dyDescent="0.35">
      <c r="B851" s="5">
        <f t="shared" si="46"/>
        <v>849</v>
      </c>
      <c r="C851">
        <f t="shared" si="44"/>
        <v>28</v>
      </c>
      <c r="D851" s="16">
        <v>1943</v>
      </c>
      <c r="E851" t="s">
        <v>186</v>
      </c>
      <c r="F851" t="s">
        <v>25</v>
      </c>
      <c r="G851">
        <v>12295</v>
      </c>
      <c r="L851" t="s">
        <v>28</v>
      </c>
      <c r="AD851" s="146" t="s">
        <v>460</v>
      </c>
      <c r="AF851" t="s">
        <v>3060</v>
      </c>
    </row>
    <row r="852" spans="1:35" ht="15" customHeight="1" x14ac:dyDescent="0.35">
      <c r="B852" s="5">
        <f t="shared" si="46"/>
        <v>850</v>
      </c>
      <c r="C852">
        <f t="shared" si="44"/>
        <v>55</v>
      </c>
      <c r="D852" s="16">
        <v>1943</v>
      </c>
      <c r="E852" t="s">
        <v>186</v>
      </c>
      <c r="F852" t="s">
        <v>25</v>
      </c>
      <c r="G852">
        <v>12323</v>
      </c>
      <c r="H852" t="s">
        <v>17</v>
      </c>
      <c r="J852" t="s">
        <v>380</v>
      </c>
      <c r="K852" t="s">
        <v>3366</v>
      </c>
      <c r="L852" t="s">
        <v>461</v>
      </c>
      <c r="M852" t="s">
        <v>3359</v>
      </c>
      <c r="N852" t="s">
        <v>3359</v>
      </c>
      <c r="U852" t="s">
        <v>380</v>
      </c>
      <c r="V852" s="43" t="s">
        <v>3359</v>
      </c>
      <c r="AB852" s="16"/>
      <c r="AD852" s="191" t="s">
        <v>463</v>
      </c>
      <c r="AF852" t="s">
        <v>3060</v>
      </c>
      <c r="AH852" s="2">
        <v>40331.882337962961</v>
      </c>
    </row>
    <row r="853" spans="1:35" ht="15" customHeight="1" x14ac:dyDescent="0.35">
      <c r="A853" s="17">
        <f>SUM(C827:C852)/25</f>
        <v>32.92</v>
      </c>
      <c r="B853" s="5">
        <f t="shared" si="46"/>
        <v>851</v>
      </c>
      <c r="C853">
        <f t="shared" ref="C853:C919" si="47">+G854-G853</f>
        <v>30</v>
      </c>
      <c r="D853" s="16">
        <v>1943</v>
      </c>
      <c r="E853" t="s">
        <v>327</v>
      </c>
      <c r="F853" t="s">
        <v>16</v>
      </c>
      <c r="G853">
        <v>12378</v>
      </c>
      <c r="H853" t="s">
        <v>17</v>
      </c>
      <c r="J853" t="s">
        <v>380</v>
      </c>
      <c r="K853" t="s">
        <v>3366</v>
      </c>
      <c r="L853" t="s">
        <v>464</v>
      </c>
      <c r="M853" t="s">
        <v>3359</v>
      </c>
      <c r="N853" t="s">
        <v>3359</v>
      </c>
      <c r="P853" t="s">
        <v>3359</v>
      </c>
      <c r="S853" s="148">
        <v>464</v>
      </c>
      <c r="Y853" t="s">
        <v>3359</v>
      </c>
      <c r="AD853" s="146" t="s">
        <v>465</v>
      </c>
      <c r="AF853" t="s">
        <v>3060</v>
      </c>
      <c r="AH853" s="2">
        <v>40539.54855324074</v>
      </c>
    </row>
    <row r="854" spans="1:35" ht="15" customHeight="1" x14ac:dyDescent="0.45">
      <c r="B854" s="5">
        <f t="shared" si="46"/>
        <v>852</v>
      </c>
      <c r="C854">
        <f t="shared" si="47"/>
        <v>17</v>
      </c>
      <c r="D854" s="82">
        <v>1944</v>
      </c>
      <c r="E854" t="s">
        <v>186</v>
      </c>
      <c r="F854" t="s">
        <v>16</v>
      </c>
      <c r="G854">
        <v>12408</v>
      </c>
      <c r="H854" t="s">
        <v>17</v>
      </c>
      <c r="J854" t="s">
        <v>380</v>
      </c>
      <c r="K854" t="s">
        <v>3366</v>
      </c>
      <c r="L854" t="s">
        <v>35</v>
      </c>
      <c r="M854" t="s">
        <v>3359</v>
      </c>
      <c r="AD854" s="146" t="s">
        <v>466</v>
      </c>
      <c r="AF854" t="s">
        <v>3060</v>
      </c>
      <c r="AH854" s="2">
        <v>39905.567685185182</v>
      </c>
    </row>
    <row r="855" spans="1:35" ht="15" customHeight="1" x14ac:dyDescent="0.35">
      <c r="B855" s="5">
        <f t="shared" si="46"/>
        <v>853</v>
      </c>
      <c r="C855">
        <f t="shared" si="47"/>
        <v>4</v>
      </c>
      <c r="D855" s="16">
        <v>1944</v>
      </c>
      <c r="E855" t="s">
        <v>327</v>
      </c>
      <c r="F855" t="s">
        <v>16</v>
      </c>
      <c r="G855">
        <v>12425</v>
      </c>
      <c r="H855" t="s">
        <v>17</v>
      </c>
      <c r="J855" t="s">
        <v>380</v>
      </c>
      <c r="K855" t="s">
        <v>3366</v>
      </c>
      <c r="M855" t="s">
        <v>3359</v>
      </c>
      <c r="N855" t="s">
        <v>3359</v>
      </c>
      <c r="P855" t="s">
        <v>3413</v>
      </c>
      <c r="S855" s="148">
        <v>468</v>
      </c>
      <c r="Y855" t="s">
        <v>3359</v>
      </c>
      <c r="Z855" t="s">
        <v>3359</v>
      </c>
      <c r="AB855" s="178" t="s">
        <v>3518</v>
      </c>
      <c r="AC855" s="189"/>
      <c r="AD855" s="189"/>
      <c r="AF855" t="s">
        <v>3060</v>
      </c>
      <c r="AH855" s="2">
        <v>40747.48636574074</v>
      </c>
    </row>
    <row r="856" spans="1:35" ht="15" customHeight="1" x14ac:dyDescent="0.35">
      <c r="B856" s="5">
        <f t="shared" si="46"/>
        <v>854</v>
      </c>
      <c r="C856">
        <f t="shared" si="47"/>
        <v>32</v>
      </c>
      <c r="D856" s="16">
        <v>1944</v>
      </c>
      <c r="E856" t="s">
        <v>327</v>
      </c>
      <c r="F856" t="s">
        <v>16</v>
      </c>
      <c r="G856">
        <v>12429</v>
      </c>
      <c r="H856" t="s">
        <v>17</v>
      </c>
      <c r="J856" t="s">
        <v>380</v>
      </c>
      <c r="K856" t="s">
        <v>3366</v>
      </c>
      <c r="M856" t="s">
        <v>3359</v>
      </c>
      <c r="Y856" t="s">
        <v>3359</v>
      </c>
      <c r="Z856" t="s">
        <v>3359</v>
      </c>
      <c r="AB856" s="193" t="s">
        <v>3519</v>
      </c>
      <c r="AC856" s="190"/>
      <c r="AD856" s="190"/>
      <c r="AF856" t="s">
        <v>3133</v>
      </c>
      <c r="AH856" s="2">
        <v>45092</v>
      </c>
    </row>
    <row r="857" spans="1:35" ht="15" customHeight="1" x14ac:dyDescent="0.35">
      <c r="B857" s="5">
        <f t="shared" si="46"/>
        <v>855</v>
      </c>
      <c r="C857">
        <f t="shared" si="47"/>
        <v>100</v>
      </c>
      <c r="D857" s="16">
        <v>1944</v>
      </c>
      <c r="E857" t="s">
        <v>221</v>
      </c>
      <c r="F857" t="s">
        <v>25</v>
      </c>
      <c r="G857">
        <v>12461</v>
      </c>
      <c r="J857" t="s">
        <v>3354</v>
      </c>
      <c r="K857" t="s">
        <v>3366</v>
      </c>
      <c r="M857" t="s">
        <v>3459</v>
      </c>
      <c r="N857" t="s">
        <v>3359</v>
      </c>
      <c r="O857" t="s">
        <v>3359</v>
      </c>
      <c r="T857" t="s">
        <v>3424</v>
      </c>
      <c r="U857" t="s">
        <v>3662</v>
      </c>
      <c r="V857" s="43" t="s">
        <v>3359</v>
      </c>
      <c r="W857" t="s">
        <v>3572</v>
      </c>
      <c r="X857" t="s">
        <v>3508</v>
      </c>
      <c r="AB857" s="193"/>
      <c r="AC857" s="190"/>
      <c r="AD857" s="190"/>
      <c r="AF857" t="s">
        <v>3451</v>
      </c>
      <c r="AH857" s="2">
        <v>45861</v>
      </c>
    </row>
    <row r="858" spans="1:35" ht="15" customHeight="1" x14ac:dyDescent="0.35">
      <c r="B858" s="5">
        <f t="shared" si="46"/>
        <v>856</v>
      </c>
      <c r="C858">
        <f t="shared" si="47"/>
        <v>4</v>
      </c>
      <c r="D858" s="16">
        <v>1944</v>
      </c>
      <c r="E858" t="s">
        <v>186</v>
      </c>
      <c r="F858" t="s">
        <v>25</v>
      </c>
      <c r="G858">
        <v>12561</v>
      </c>
      <c r="H858" t="s">
        <v>17</v>
      </c>
      <c r="J858" t="s">
        <v>3354</v>
      </c>
      <c r="K858" t="s">
        <v>3366</v>
      </c>
      <c r="L858" t="s">
        <v>37</v>
      </c>
      <c r="M858" t="s">
        <v>3359</v>
      </c>
      <c r="V858" s="43" t="s">
        <v>3359</v>
      </c>
      <c r="AB858" t="s">
        <v>81</v>
      </c>
      <c r="AD858" s="146"/>
      <c r="AF858" t="s">
        <v>3060</v>
      </c>
      <c r="AH858" s="2">
        <v>39769.345034722224</v>
      </c>
    </row>
    <row r="859" spans="1:35" ht="15" customHeight="1" x14ac:dyDescent="0.35">
      <c r="B859" s="5">
        <f t="shared" si="46"/>
        <v>857</v>
      </c>
      <c r="C859">
        <f t="shared" si="47"/>
        <v>16</v>
      </c>
      <c r="D859" s="16">
        <v>1944</v>
      </c>
      <c r="E859" t="s">
        <v>186</v>
      </c>
      <c r="F859" t="s">
        <v>25</v>
      </c>
      <c r="G859">
        <v>12565</v>
      </c>
      <c r="J859" t="s">
        <v>380</v>
      </c>
      <c r="L859" t="s">
        <v>28</v>
      </c>
      <c r="AD859" s="146"/>
      <c r="AF859" t="s">
        <v>3060</v>
      </c>
    </row>
    <row r="860" spans="1:35" ht="15" customHeight="1" x14ac:dyDescent="0.35">
      <c r="B860" s="5">
        <f t="shared" si="46"/>
        <v>858</v>
      </c>
      <c r="C860">
        <f t="shared" si="47"/>
        <v>8</v>
      </c>
      <c r="D860" s="16">
        <v>1944</v>
      </c>
      <c r="E860" t="s">
        <v>186</v>
      </c>
      <c r="F860" t="s">
        <v>25</v>
      </c>
      <c r="G860">
        <v>12581</v>
      </c>
      <c r="H860" t="s">
        <v>17</v>
      </c>
      <c r="J860" t="s">
        <v>3354</v>
      </c>
      <c r="K860" t="s">
        <v>3366</v>
      </c>
      <c r="L860" t="s">
        <v>469</v>
      </c>
      <c r="M860" t="s">
        <v>3359</v>
      </c>
      <c r="AD860" s="146"/>
      <c r="AF860" t="s">
        <v>3060</v>
      </c>
      <c r="AH860" s="2">
        <v>40767.550150462965</v>
      </c>
    </row>
    <row r="861" spans="1:35" ht="15" customHeight="1" x14ac:dyDescent="0.35">
      <c r="B861" s="5">
        <f t="shared" si="46"/>
        <v>859</v>
      </c>
      <c r="C861">
        <f t="shared" si="47"/>
        <v>62</v>
      </c>
      <c r="D861" s="16">
        <v>1944</v>
      </c>
      <c r="E861" t="s">
        <v>186</v>
      </c>
      <c r="F861" t="s">
        <v>25</v>
      </c>
      <c r="G861">
        <v>12589</v>
      </c>
      <c r="J861" t="s">
        <v>3354</v>
      </c>
      <c r="K861" t="s">
        <v>3366</v>
      </c>
      <c r="M861" t="s">
        <v>3459</v>
      </c>
      <c r="T861" t="s">
        <v>3424</v>
      </c>
      <c r="U861" t="s">
        <v>3662</v>
      </c>
      <c r="V861" s="43" t="s">
        <v>3359</v>
      </c>
      <c r="W861" t="s">
        <v>3572</v>
      </c>
      <c r="X861" t="s">
        <v>3508</v>
      </c>
      <c r="AA861" s="3" t="s">
        <v>3262</v>
      </c>
      <c r="AD861" s="146"/>
      <c r="AF861" t="s">
        <v>3451</v>
      </c>
      <c r="AH861" s="2">
        <v>46025</v>
      </c>
      <c r="AI861" t="s">
        <v>6138</v>
      </c>
    </row>
    <row r="862" spans="1:35" ht="15" customHeight="1" x14ac:dyDescent="0.35">
      <c r="B862" s="5">
        <f t="shared" si="46"/>
        <v>860</v>
      </c>
      <c r="C862">
        <f t="shared" si="47"/>
        <v>5</v>
      </c>
      <c r="D862" s="16">
        <v>1944</v>
      </c>
      <c r="E862" t="s">
        <v>186</v>
      </c>
      <c r="F862" t="s">
        <v>25</v>
      </c>
      <c r="G862">
        <v>12651</v>
      </c>
      <c r="J862" t="s">
        <v>3354</v>
      </c>
      <c r="K862" t="s">
        <v>3366</v>
      </c>
      <c r="M862" t="s">
        <v>3459</v>
      </c>
      <c r="T862" t="s">
        <v>3424</v>
      </c>
      <c r="U862" t="s">
        <v>3662</v>
      </c>
      <c r="V862" s="43" t="s">
        <v>3359</v>
      </c>
      <c r="W862" t="s">
        <v>3572</v>
      </c>
      <c r="X862" t="s">
        <v>3508</v>
      </c>
      <c r="AD862" s="146"/>
      <c r="AF862" t="s">
        <v>3451</v>
      </c>
      <c r="AH862" s="2">
        <v>45377</v>
      </c>
    </row>
    <row r="863" spans="1:35" ht="15" customHeight="1" x14ac:dyDescent="0.35">
      <c r="B863" s="5">
        <f t="shared" si="46"/>
        <v>861</v>
      </c>
      <c r="C863">
        <f t="shared" si="47"/>
        <v>9</v>
      </c>
      <c r="D863" s="16">
        <v>1944</v>
      </c>
      <c r="E863" t="s">
        <v>186</v>
      </c>
      <c r="F863" t="s">
        <v>25</v>
      </c>
      <c r="G863">
        <v>12656</v>
      </c>
      <c r="H863" t="s">
        <v>17</v>
      </c>
      <c r="J863" t="s">
        <v>3354</v>
      </c>
      <c r="K863" t="s">
        <v>3366</v>
      </c>
      <c r="L863" t="s">
        <v>187</v>
      </c>
      <c r="M863" t="s">
        <v>3359</v>
      </c>
      <c r="N863" t="s">
        <v>3359</v>
      </c>
      <c r="P863" t="s">
        <v>3359</v>
      </c>
      <c r="R863" t="s">
        <v>3359</v>
      </c>
      <c r="U863" t="s">
        <v>380</v>
      </c>
      <c r="Y863" t="s">
        <v>3359</v>
      </c>
      <c r="Z863" t="s">
        <v>3359</v>
      </c>
      <c r="AD863" s="146"/>
      <c r="AF863" t="s">
        <v>3060</v>
      </c>
      <c r="AH863" s="2">
        <v>39700.784780092596</v>
      </c>
    </row>
    <row r="864" spans="1:35" ht="15" customHeight="1" x14ac:dyDescent="0.35">
      <c r="B864" s="5">
        <f t="shared" si="46"/>
        <v>862</v>
      </c>
      <c r="C864">
        <f t="shared" si="47"/>
        <v>20</v>
      </c>
      <c r="D864" s="16">
        <v>1944</v>
      </c>
      <c r="E864" t="s">
        <v>186</v>
      </c>
      <c r="F864" t="s">
        <v>25</v>
      </c>
      <c r="G864">
        <v>12665</v>
      </c>
      <c r="H864" t="s">
        <v>17</v>
      </c>
      <c r="J864" t="s">
        <v>3354</v>
      </c>
      <c r="K864" t="s">
        <v>3366</v>
      </c>
      <c r="L864" t="s">
        <v>102</v>
      </c>
      <c r="M864" t="s">
        <v>3359</v>
      </c>
      <c r="R864" t="s">
        <v>3359</v>
      </c>
      <c r="Y864" t="s">
        <v>3359</v>
      </c>
      <c r="AD864" s="146"/>
      <c r="AF864" t="s">
        <v>3060</v>
      </c>
      <c r="AH864" s="2">
        <v>40225.37164351852</v>
      </c>
    </row>
    <row r="865" spans="1:35" ht="15" customHeight="1" x14ac:dyDescent="0.35">
      <c r="B865" s="5">
        <f t="shared" si="46"/>
        <v>863</v>
      </c>
      <c r="C865">
        <f t="shared" si="47"/>
        <v>2</v>
      </c>
      <c r="D865" s="16">
        <v>1944</v>
      </c>
      <c r="E865" t="s">
        <v>186</v>
      </c>
      <c r="F865" t="s">
        <v>25</v>
      </c>
      <c r="G865">
        <v>12685</v>
      </c>
      <c r="H865" t="s">
        <v>17</v>
      </c>
      <c r="J865" t="s">
        <v>3354</v>
      </c>
      <c r="K865" t="s">
        <v>3366</v>
      </c>
      <c r="L865" t="s">
        <v>56</v>
      </c>
      <c r="M865" t="s">
        <v>3359</v>
      </c>
      <c r="U865" t="s">
        <v>380</v>
      </c>
      <c r="V865" s="43" t="s">
        <v>3359</v>
      </c>
      <c r="AD865" s="146"/>
      <c r="AF865" t="s">
        <v>3060</v>
      </c>
      <c r="AH865" s="2">
        <v>40015.370254629626</v>
      </c>
    </row>
    <row r="866" spans="1:35" ht="15" customHeight="1" x14ac:dyDescent="0.35">
      <c r="B866" s="5">
        <f t="shared" si="46"/>
        <v>864</v>
      </c>
      <c r="C866">
        <f t="shared" si="47"/>
        <v>47</v>
      </c>
      <c r="D866" s="16">
        <v>1944</v>
      </c>
      <c r="E866" t="s">
        <v>186</v>
      </c>
      <c r="F866" t="s">
        <v>25</v>
      </c>
      <c r="G866">
        <v>12687</v>
      </c>
      <c r="J866" t="s">
        <v>3354</v>
      </c>
      <c r="K866" t="s">
        <v>3366</v>
      </c>
      <c r="M866" t="s">
        <v>3579</v>
      </c>
      <c r="T866" t="s">
        <v>3424</v>
      </c>
      <c r="U866" t="s">
        <v>3662</v>
      </c>
      <c r="V866" s="43" t="s">
        <v>3359</v>
      </c>
      <c r="W866" t="s">
        <v>3572</v>
      </c>
      <c r="X866" t="s">
        <v>3508</v>
      </c>
      <c r="AA866" t="s">
        <v>3898</v>
      </c>
      <c r="AD866" s="146" t="s">
        <v>3894</v>
      </c>
      <c r="AF866" t="s">
        <v>3451</v>
      </c>
      <c r="AH866" s="2">
        <v>45307</v>
      </c>
    </row>
    <row r="867" spans="1:35" ht="15" customHeight="1" x14ac:dyDescent="0.35">
      <c r="B867" s="5">
        <f t="shared" si="46"/>
        <v>865</v>
      </c>
      <c r="C867">
        <f t="shared" si="47"/>
        <v>2</v>
      </c>
      <c r="D867" s="16">
        <f>+D866</f>
        <v>1944</v>
      </c>
      <c r="E867" s="101" t="s">
        <v>186</v>
      </c>
      <c r="F867" s="101" t="s">
        <v>25</v>
      </c>
      <c r="G867" s="165">
        <v>12734</v>
      </c>
      <c r="H867" s="101"/>
      <c r="I867" s="101"/>
      <c r="J867" s="101"/>
      <c r="K867" s="101" t="s">
        <v>3366</v>
      </c>
      <c r="L867" s="101"/>
      <c r="M867" s="101" t="s">
        <v>3459</v>
      </c>
      <c r="N867" s="101" t="s">
        <v>3359</v>
      </c>
      <c r="O867" s="101" t="s">
        <v>3359</v>
      </c>
      <c r="P867" s="101"/>
      <c r="Q867" s="101"/>
      <c r="R867" s="101"/>
      <c r="S867" s="128"/>
      <c r="T867" s="101" t="s">
        <v>3424</v>
      </c>
      <c r="U867" s="101" t="s">
        <v>3687</v>
      </c>
      <c r="V867" s="130" t="s">
        <v>3413</v>
      </c>
      <c r="W867" s="101" t="s">
        <v>3572</v>
      </c>
      <c r="X867" s="101" t="s">
        <v>3508</v>
      </c>
      <c r="Y867" s="101"/>
      <c r="Z867" s="101" t="s">
        <v>3359</v>
      </c>
      <c r="AA867" s="101"/>
      <c r="AB867" s="101"/>
      <c r="AC867" s="101"/>
      <c r="AD867" s="101"/>
      <c r="AE867" s="101"/>
      <c r="AF867" t="s">
        <v>3451</v>
      </c>
      <c r="AG867" s="101"/>
      <c r="AH867" s="103">
        <v>45839</v>
      </c>
      <c r="AI867" s="101" t="s">
        <v>3553</v>
      </c>
    </row>
    <row r="868" spans="1:35" ht="15" customHeight="1" x14ac:dyDescent="0.35">
      <c r="B868" s="5">
        <f t="shared" si="46"/>
        <v>866</v>
      </c>
      <c r="C868">
        <f t="shared" si="47"/>
        <v>4</v>
      </c>
      <c r="D868" s="16">
        <v>1944</v>
      </c>
      <c r="E868" t="s">
        <v>186</v>
      </c>
      <c r="F868" t="s">
        <v>25</v>
      </c>
      <c r="G868">
        <v>12736</v>
      </c>
      <c r="L868" t="s">
        <v>37</v>
      </c>
      <c r="AD868" s="146"/>
      <c r="AF868" t="s">
        <v>3060</v>
      </c>
    </row>
    <row r="869" spans="1:35" ht="15" customHeight="1" x14ac:dyDescent="0.35">
      <c r="B869" s="5">
        <f t="shared" si="46"/>
        <v>867</v>
      </c>
      <c r="C869">
        <f t="shared" si="47"/>
        <v>108</v>
      </c>
      <c r="D869" s="16">
        <v>1944</v>
      </c>
      <c r="E869" s="14" t="s">
        <v>186</v>
      </c>
      <c r="F869" t="s">
        <v>25</v>
      </c>
      <c r="G869">
        <v>12740</v>
      </c>
      <c r="I869" s="14"/>
      <c r="J869" s="14" t="s">
        <v>3354</v>
      </c>
      <c r="K869" s="14" t="s">
        <v>3366</v>
      </c>
      <c r="T869" t="s">
        <v>3424</v>
      </c>
      <c r="U869" t="s">
        <v>3662</v>
      </c>
      <c r="Y869" t="s">
        <v>3359</v>
      </c>
      <c r="AD869" s="146"/>
      <c r="AF869" s="14" t="s">
        <v>3533</v>
      </c>
      <c r="AH869" s="2">
        <v>45092</v>
      </c>
    </row>
    <row r="870" spans="1:35" ht="15" customHeight="1" x14ac:dyDescent="0.35">
      <c r="B870" s="5">
        <f t="shared" si="46"/>
        <v>868</v>
      </c>
      <c r="C870">
        <f t="shared" si="47"/>
        <v>30</v>
      </c>
      <c r="D870" s="16">
        <v>1944</v>
      </c>
      <c r="E870" t="s">
        <v>186</v>
      </c>
      <c r="F870" t="s">
        <v>25</v>
      </c>
      <c r="G870">
        <v>12848</v>
      </c>
      <c r="H870" t="s">
        <v>17</v>
      </c>
      <c r="J870" t="s">
        <v>3354</v>
      </c>
      <c r="K870" t="s">
        <v>3366</v>
      </c>
      <c r="L870" t="s">
        <v>37</v>
      </c>
      <c r="M870" t="s">
        <v>3359</v>
      </c>
      <c r="U870" t="s">
        <v>380</v>
      </c>
      <c r="V870" s="43" t="s">
        <v>3359</v>
      </c>
      <c r="AA870" s="3" t="s">
        <v>3211</v>
      </c>
      <c r="AD870" s="146"/>
      <c r="AF870" t="s">
        <v>3060</v>
      </c>
    </row>
    <row r="871" spans="1:35" ht="15" customHeight="1" x14ac:dyDescent="0.35">
      <c r="B871" s="5">
        <f t="shared" si="46"/>
        <v>869</v>
      </c>
      <c r="C871">
        <f t="shared" si="47"/>
        <v>9</v>
      </c>
      <c r="D871" s="16">
        <v>1944</v>
      </c>
      <c r="E871" s="116" t="s">
        <v>186</v>
      </c>
      <c r="F871" s="116" t="s">
        <v>25</v>
      </c>
      <c r="G871" s="117">
        <v>12878</v>
      </c>
      <c r="H871" s="172" t="s">
        <v>5836</v>
      </c>
      <c r="I871" s="172"/>
      <c r="J871" s="172" t="s">
        <v>3354</v>
      </c>
      <c r="K871" s="172" t="s">
        <v>3366</v>
      </c>
      <c r="L871" s="172"/>
      <c r="M871" s="172" t="s">
        <v>3459</v>
      </c>
      <c r="N871" s="172"/>
      <c r="O871" s="172"/>
      <c r="P871" s="172"/>
      <c r="Q871" s="172"/>
      <c r="R871" s="172"/>
      <c r="S871" s="173"/>
      <c r="T871" s="172" t="s">
        <v>3424</v>
      </c>
      <c r="U871" s="172" t="s">
        <v>3662</v>
      </c>
      <c r="V871" s="174" t="s">
        <v>3359</v>
      </c>
      <c r="W871" s="172" t="s">
        <v>3572</v>
      </c>
      <c r="X871" s="172" t="s">
        <v>3508</v>
      </c>
      <c r="Y871" s="172"/>
      <c r="Z871" s="172"/>
      <c r="AA871" s="172"/>
      <c r="AB871" s="172"/>
      <c r="AC871" s="172"/>
      <c r="AD871" s="172" t="s">
        <v>5966</v>
      </c>
      <c r="AE871" s="172"/>
      <c r="AF871" t="s">
        <v>3451</v>
      </c>
      <c r="AH871" s="2">
        <v>45966</v>
      </c>
      <c r="AI871" s="36" t="s">
        <v>5844</v>
      </c>
    </row>
    <row r="872" spans="1:35" ht="15" customHeight="1" x14ac:dyDescent="0.35">
      <c r="B872" s="5">
        <f t="shared" si="46"/>
        <v>870</v>
      </c>
      <c r="C872">
        <f t="shared" si="47"/>
        <v>55</v>
      </c>
      <c r="D872" s="16">
        <v>1944</v>
      </c>
      <c r="E872" t="s">
        <v>221</v>
      </c>
      <c r="F872" t="s">
        <v>25</v>
      </c>
      <c r="G872">
        <v>12887</v>
      </c>
      <c r="H872" t="s">
        <v>17</v>
      </c>
      <c r="J872" t="s">
        <v>380</v>
      </c>
      <c r="K872" t="s">
        <v>3366</v>
      </c>
      <c r="M872" t="s">
        <v>3359</v>
      </c>
      <c r="N872" t="s">
        <v>3359</v>
      </c>
      <c r="P872" t="s">
        <v>3359</v>
      </c>
      <c r="U872" t="s">
        <v>380</v>
      </c>
      <c r="V872" s="43" t="s">
        <v>3359</v>
      </c>
      <c r="Z872" t="s">
        <v>3359</v>
      </c>
      <c r="AA872" s="3" t="s">
        <v>3464</v>
      </c>
      <c r="AD872" s="146"/>
      <c r="AE872" t="s">
        <v>380</v>
      </c>
      <c r="AF872" t="s">
        <v>3060</v>
      </c>
      <c r="AH872" s="2">
        <v>40958.836562500001</v>
      </c>
    </row>
    <row r="873" spans="1:35" ht="15" customHeight="1" x14ac:dyDescent="0.35">
      <c r="B873" s="5">
        <f t="shared" ref="B873:B876" si="48">+B872+1</f>
        <v>871</v>
      </c>
      <c r="C873">
        <f t="shared" ref="C873:C876" si="49">+G874-G873</f>
        <v>11</v>
      </c>
      <c r="D873" s="16">
        <v>1944</v>
      </c>
      <c r="E873" t="s">
        <v>221</v>
      </c>
      <c r="F873" t="s">
        <v>25</v>
      </c>
      <c r="G873">
        <v>12942</v>
      </c>
      <c r="H873" t="s">
        <v>17</v>
      </c>
      <c r="J873" t="s">
        <v>380</v>
      </c>
      <c r="K873" t="s">
        <v>3366</v>
      </c>
      <c r="M873" t="s">
        <v>3359</v>
      </c>
      <c r="N873" t="s">
        <v>3359</v>
      </c>
      <c r="P873" t="s">
        <v>3359</v>
      </c>
      <c r="U873" t="s">
        <v>380</v>
      </c>
      <c r="V873" s="43" t="s">
        <v>3359</v>
      </c>
      <c r="Z873" t="s">
        <v>3359</v>
      </c>
      <c r="AA873" s="3" t="s">
        <v>3464</v>
      </c>
      <c r="AB873" t="s">
        <v>3520</v>
      </c>
      <c r="AD873" s="146" t="s">
        <v>3243</v>
      </c>
      <c r="AE873" t="s">
        <v>380</v>
      </c>
      <c r="AF873" t="s">
        <v>3133</v>
      </c>
      <c r="AH873" s="2">
        <v>45092</v>
      </c>
    </row>
    <row r="874" spans="1:35" ht="15" customHeight="1" x14ac:dyDescent="0.35">
      <c r="B874" s="5">
        <f t="shared" si="48"/>
        <v>872</v>
      </c>
      <c r="C874">
        <f t="shared" si="49"/>
        <v>30</v>
      </c>
      <c r="D874" s="16">
        <v>1944</v>
      </c>
      <c r="E874" t="s">
        <v>221</v>
      </c>
      <c r="F874" t="s">
        <v>25</v>
      </c>
      <c r="G874">
        <v>12953</v>
      </c>
      <c r="J874" t="s">
        <v>380</v>
      </c>
      <c r="K874" t="s">
        <v>3366</v>
      </c>
      <c r="M874" t="s">
        <v>3459</v>
      </c>
      <c r="U874" t="s">
        <v>3662</v>
      </c>
      <c r="V874" s="43" t="s">
        <v>3359</v>
      </c>
      <c r="W874" t="s">
        <v>3572</v>
      </c>
      <c r="X874" t="s">
        <v>3508</v>
      </c>
      <c r="Z874" t="s">
        <v>3359</v>
      </c>
      <c r="AB874" t="s">
        <v>6971</v>
      </c>
      <c r="AD874" s="146" t="s">
        <v>6972</v>
      </c>
      <c r="AF874" t="s">
        <v>3451</v>
      </c>
      <c r="AH874" s="2">
        <v>46258</v>
      </c>
    </row>
    <row r="875" spans="1:35" ht="15" customHeight="1" x14ac:dyDescent="0.35">
      <c r="B875" s="5">
        <f t="shared" si="48"/>
        <v>873</v>
      </c>
      <c r="C875">
        <f t="shared" si="49"/>
        <v>10</v>
      </c>
      <c r="D875" s="16">
        <v>1944</v>
      </c>
      <c r="E875" t="s">
        <v>221</v>
      </c>
      <c r="F875" t="s">
        <v>25</v>
      </c>
      <c r="G875">
        <v>12983</v>
      </c>
      <c r="H875" t="s">
        <v>17</v>
      </c>
      <c r="J875" t="s">
        <v>380</v>
      </c>
      <c r="K875" t="s">
        <v>3366</v>
      </c>
      <c r="L875" t="s">
        <v>471</v>
      </c>
      <c r="M875" t="s">
        <v>3359</v>
      </c>
      <c r="AA875" s="3" t="s">
        <v>3464</v>
      </c>
      <c r="AD875" s="146"/>
      <c r="AE875" t="s">
        <v>380</v>
      </c>
      <c r="AF875" t="s">
        <v>3060</v>
      </c>
      <c r="AH875" s="2">
        <v>40381.999513888892</v>
      </c>
    </row>
    <row r="876" spans="1:35" ht="15" customHeight="1" x14ac:dyDescent="0.35">
      <c r="B876" s="5">
        <f t="shared" si="48"/>
        <v>874</v>
      </c>
      <c r="C876">
        <f t="shared" si="49"/>
        <v>31</v>
      </c>
      <c r="D876" s="16">
        <v>1944</v>
      </c>
      <c r="E876" t="s">
        <v>221</v>
      </c>
      <c r="F876" t="s">
        <v>25</v>
      </c>
      <c r="G876">
        <v>12993</v>
      </c>
      <c r="H876" t="s">
        <v>17</v>
      </c>
      <c r="M876" t="s">
        <v>3359</v>
      </c>
      <c r="AD876" s="146"/>
      <c r="AF876" t="s">
        <v>3060</v>
      </c>
      <c r="AH876" s="2">
        <v>40449.45521990741</v>
      </c>
    </row>
    <row r="877" spans="1:35" ht="15" customHeight="1" x14ac:dyDescent="0.35">
      <c r="A877" s="17">
        <f>SUM(C854:C875)/19</f>
        <v>30.789473684210527</v>
      </c>
      <c r="B877" s="5">
        <f t="shared" si="46"/>
        <v>875</v>
      </c>
      <c r="C877">
        <f t="shared" si="47"/>
        <v>4</v>
      </c>
      <c r="D877" s="16">
        <v>1944</v>
      </c>
      <c r="E877" t="s">
        <v>221</v>
      </c>
      <c r="F877" t="s">
        <v>25</v>
      </c>
      <c r="G877">
        <v>13024</v>
      </c>
      <c r="H877" t="s">
        <v>17</v>
      </c>
      <c r="J877" t="s">
        <v>380</v>
      </c>
      <c r="K877" t="s">
        <v>3366</v>
      </c>
      <c r="L877" t="s">
        <v>77</v>
      </c>
      <c r="M877" t="s">
        <v>3359</v>
      </c>
      <c r="R877" t="s">
        <v>3359</v>
      </c>
      <c r="U877" t="s">
        <v>380</v>
      </c>
      <c r="V877" s="43" t="s">
        <v>3359</v>
      </c>
      <c r="AA877" s="3" t="s">
        <v>3464</v>
      </c>
      <c r="AD877" s="146" t="s">
        <v>473</v>
      </c>
      <c r="AE877" t="s">
        <v>380</v>
      </c>
      <c r="AF877" t="s">
        <v>3060</v>
      </c>
      <c r="AH877" s="2">
        <v>40690.877939814818</v>
      </c>
    </row>
    <row r="878" spans="1:35" ht="15" customHeight="1" x14ac:dyDescent="0.35">
      <c r="B878" s="5">
        <f t="shared" si="46"/>
        <v>876</v>
      </c>
      <c r="C878">
        <f t="shared" si="47"/>
        <v>3</v>
      </c>
      <c r="D878" s="16">
        <v>1944</v>
      </c>
      <c r="E878" t="s">
        <v>221</v>
      </c>
      <c r="F878" t="s">
        <v>25</v>
      </c>
      <c r="G878">
        <v>13028</v>
      </c>
      <c r="J878" t="s">
        <v>380</v>
      </c>
      <c r="L878" t="s">
        <v>28</v>
      </c>
      <c r="AD878" s="146" t="s">
        <v>474</v>
      </c>
      <c r="AE878" s="16"/>
      <c r="AF878" t="s">
        <v>3060</v>
      </c>
    </row>
    <row r="879" spans="1:35" ht="15" customHeight="1" x14ac:dyDescent="0.35">
      <c r="B879" s="5">
        <f t="shared" si="46"/>
        <v>877</v>
      </c>
      <c r="C879">
        <f t="shared" si="47"/>
        <v>10</v>
      </c>
      <c r="D879" s="16">
        <v>1944</v>
      </c>
      <c r="E879" t="s">
        <v>221</v>
      </c>
      <c r="F879" t="s">
        <v>25</v>
      </c>
      <c r="G879">
        <v>13031</v>
      </c>
      <c r="J879" t="s">
        <v>380</v>
      </c>
      <c r="K879" t="s">
        <v>3366</v>
      </c>
      <c r="L879" t="s">
        <v>37</v>
      </c>
      <c r="M879" t="s">
        <v>3359</v>
      </c>
      <c r="U879" t="s">
        <v>380</v>
      </c>
      <c r="V879" s="43" t="s">
        <v>3359</v>
      </c>
      <c r="Z879" t="s">
        <v>3359</v>
      </c>
      <c r="AC879" s="3" t="s">
        <v>3195</v>
      </c>
      <c r="AD879" s="3" t="s">
        <v>40</v>
      </c>
      <c r="AE879" t="s">
        <v>380</v>
      </c>
      <c r="AF879" t="s">
        <v>3060</v>
      </c>
    </row>
    <row r="880" spans="1:35" ht="15" customHeight="1" x14ac:dyDescent="0.35">
      <c r="B880" s="5">
        <f t="shared" si="46"/>
        <v>878</v>
      </c>
      <c r="C880">
        <f t="shared" si="47"/>
        <v>2</v>
      </c>
      <c r="D880" s="16">
        <v>1944</v>
      </c>
      <c r="E880" t="s">
        <v>221</v>
      </c>
      <c r="F880" t="s">
        <v>25</v>
      </c>
      <c r="G880">
        <v>13041</v>
      </c>
      <c r="H880" t="s">
        <v>17</v>
      </c>
      <c r="J880" t="s">
        <v>380</v>
      </c>
      <c r="L880" t="s">
        <v>475</v>
      </c>
      <c r="M880" t="s">
        <v>3359</v>
      </c>
      <c r="V880" s="43" t="s">
        <v>3359</v>
      </c>
      <c r="AA880" s="3" t="s">
        <v>3464</v>
      </c>
      <c r="AB880" s="164" t="s">
        <v>3521</v>
      </c>
      <c r="AC880" s="41"/>
      <c r="AD880" s="41"/>
      <c r="AE880" t="s">
        <v>380</v>
      </c>
      <c r="AF880" t="s">
        <v>3060</v>
      </c>
      <c r="AH880" s="2">
        <v>40867.621712962966</v>
      </c>
    </row>
    <row r="881" spans="2:35" ht="15" customHeight="1" x14ac:dyDescent="0.35">
      <c r="B881" s="5">
        <f t="shared" si="46"/>
        <v>879</v>
      </c>
      <c r="C881">
        <f t="shared" si="47"/>
        <v>30</v>
      </c>
      <c r="D881" s="16">
        <v>1944</v>
      </c>
      <c r="E881" t="s">
        <v>221</v>
      </c>
      <c r="F881" t="s">
        <v>25</v>
      </c>
      <c r="G881">
        <v>13043</v>
      </c>
      <c r="H881" t="s">
        <v>17</v>
      </c>
      <c r="J881" t="s">
        <v>380</v>
      </c>
      <c r="K881" t="s">
        <v>3366</v>
      </c>
      <c r="M881" t="s">
        <v>3359</v>
      </c>
      <c r="V881" s="43" t="s">
        <v>3359</v>
      </c>
      <c r="AA881" s="3" t="s">
        <v>3464</v>
      </c>
      <c r="AD881" s="3" t="s">
        <v>3187</v>
      </c>
      <c r="AE881" t="s">
        <v>380</v>
      </c>
      <c r="AF881" t="s">
        <v>3133</v>
      </c>
      <c r="AH881" s="2">
        <v>45092</v>
      </c>
    </row>
    <row r="882" spans="2:35" ht="15" customHeight="1" x14ac:dyDescent="0.35">
      <c r="B882" s="5">
        <f t="shared" si="46"/>
        <v>880</v>
      </c>
      <c r="C882">
        <f t="shared" si="47"/>
        <v>38</v>
      </c>
      <c r="D882" s="16">
        <v>1944</v>
      </c>
      <c r="E882" t="s">
        <v>221</v>
      </c>
      <c r="F882" t="s">
        <v>25</v>
      </c>
      <c r="G882">
        <v>13073</v>
      </c>
      <c r="J882" t="s">
        <v>380</v>
      </c>
      <c r="K882" t="s">
        <v>3366</v>
      </c>
      <c r="M882" t="s">
        <v>3359</v>
      </c>
      <c r="V882" s="43" t="s">
        <v>3359</v>
      </c>
      <c r="AA882" s="3" t="s">
        <v>3464</v>
      </c>
      <c r="AD882" s="3" t="s">
        <v>3260</v>
      </c>
      <c r="AE882" t="s">
        <v>380</v>
      </c>
      <c r="AF882" t="s">
        <v>3133</v>
      </c>
      <c r="AH882" s="2">
        <v>45092</v>
      </c>
    </row>
    <row r="883" spans="2:35" ht="15" customHeight="1" x14ac:dyDescent="0.35">
      <c r="B883" s="5">
        <f t="shared" si="46"/>
        <v>881</v>
      </c>
      <c r="C883">
        <f t="shared" si="47"/>
        <v>9</v>
      </c>
      <c r="D883" s="16">
        <v>1944</v>
      </c>
      <c r="E883" t="s">
        <v>221</v>
      </c>
      <c r="F883" t="s">
        <v>25</v>
      </c>
      <c r="G883">
        <v>13111</v>
      </c>
      <c r="H883" t="s">
        <v>17</v>
      </c>
      <c r="J883" t="s">
        <v>380</v>
      </c>
      <c r="K883" t="s">
        <v>3366</v>
      </c>
      <c r="L883" t="s">
        <v>88</v>
      </c>
      <c r="M883" t="s">
        <v>3359</v>
      </c>
      <c r="U883" t="s">
        <v>380</v>
      </c>
      <c r="V883" s="43" t="s">
        <v>3359</v>
      </c>
      <c r="Z883" t="s">
        <v>3359</v>
      </c>
      <c r="AF883" t="s">
        <v>3060</v>
      </c>
      <c r="AH883" s="2">
        <v>40066.975185185183</v>
      </c>
    </row>
    <row r="884" spans="2:35" ht="15" customHeight="1" x14ac:dyDescent="0.35">
      <c r="B884" s="5">
        <f t="shared" si="46"/>
        <v>882</v>
      </c>
      <c r="C884">
        <f t="shared" si="47"/>
        <v>12</v>
      </c>
      <c r="D884" s="16">
        <v>1944</v>
      </c>
      <c r="E884" t="s">
        <v>221</v>
      </c>
      <c r="F884" t="s">
        <v>25</v>
      </c>
      <c r="G884">
        <v>13120</v>
      </c>
      <c r="H884" t="s">
        <v>17</v>
      </c>
      <c r="J884" t="s">
        <v>3354</v>
      </c>
      <c r="K884" t="s">
        <v>3366</v>
      </c>
      <c r="M884" t="s">
        <v>3359</v>
      </c>
      <c r="U884" t="s">
        <v>380</v>
      </c>
      <c r="V884" s="43" t="s">
        <v>3359</v>
      </c>
      <c r="Z884" t="s">
        <v>3359</v>
      </c>
      <c r="AA884" s="3" t="s">
        <v>3464</v>
      </c>
      <c r="AC884" s="3" t="s">
        <v>3189</v>
      </c>
      <c r="AD884" s="3" t="s">
        <v>3187</v>
      </c>
      <c r="AE884" t="s">
        <v>380</v>
      </c>
      <c r="AF884" t="s">
        <v>3133</v>
      </c>
      <c r="AH884" s="2">
        <v>45092</v>
      </c>
    </row>
    <row r="885" spans="2:35" ht="15" customHeight="1" x14ac:dyDescent="0.35">
      <c r="B885" s="5">
        <f t="shared" si="46"/>
        <v>883</v>
      </c>
      <c r="C885">
        <f t="shared" si="47"/>
        <v>13</v>
      </c>
      <c r="D885" s="16">
        <v>1944</v>
      </c>
      <c r="E885" t="s">
        <v>221</v>
      </c>
      <c r="F885" t="s">
        <v>25</v>
      </c>
      <c r="G885">
        <v>13132</v>
      </c>
      <c r="J885" t="s">
        <v>380</v>
      </c>
      <c r="K885" t="s">
        <v>3366</v>
      </c>
      <c r="M885" t="s">
        <v>3459</v>
      </c>
      <c r="N885" t="s">
        <v>3359</v>
      </c>
      <c r="O885" t="s">
        <v>3359</v>
      </c>
      <c r="P885" t="s">
        <v>3359</v>
      </c>
      <c r="Q885" t="s">
        <v>3579</v>
      </c>
      <c r="U885" t="s">
        <v>3662</v>
      </c>
      <c r="V885" s="43" t="s">
        <v>3359</v>
      </c>
      <c r="W885" t="s">
        <v>3572</v>
      </c>
      <c r="X885" t="s">
        <v>3508</v>
      </c>
      <c r="Z885" t="s">
        <v>3359</v>
      </c>
      <c r="AB885" s="41" t="s">
        <v>3187</v>
      </c>
      <c r="AD885" s="3" t="s">
        <v>6593</v>
      </c>
      <c r="AF885" t="s">
        <v>3451</v>
      </c>
      <c r="AH885" s="2">
        <v>46071</v>
      </c>
    </row>
    <row r="886" spans="2:35" ht="15" customHeight="1" x14ac:dyDescent="0.35">
      <c r="B886" s="5">
        <f t="shared" si="46"/>
        <v>884</v>
      </c>
      <c r="C886">
        <f t="shared" si="47"/>
        <v>1</v>
      </c>
      <c r="D886" s="16">
        <v>1944</v>
      </c>
      <c r="E886" t="s">
        <v>221</v>
      </c>
      <c r="F886" t="s">
        <v>25</v>
      </c>
      <c r="G886">
        <v>13145</v>
      </c>
      <c r="AF886" s="14" t="s">
        <v>3533</v>
      </c>
    </row>
    <row r="887" spans="2:35" ht="15" customHeight="1" x14ac:dyDescent="0.35">
      <c r="B887" s="5">
        <f t="shared" si="46"/>
        <v>885</v>
      </c>
      <c r="C887">
        <f t="shared" si="47"/>
        <v>14</v>
      </c>
      <c r="D887" s="16">
        <v>1944</v>
      </c>
      <c r="E887" t="s">
        <v>221</v>
      </c>
      <c r="F887" t="s">
        <v>25</v>
      </c>
      <c r="G887">
        <v>13146</v>
      </c>
      <c r="H887" t="s">
        <v>17</v>
      </c>
      <c r="J887" t="s">
        <v>3354</v>
      </c>
      <c r="K887" t="s">
        <v>3366</v>
      </c>
      <c r="L887" t="s">
        <v>162</v>
      </c>
      <c r="M887" t="s">
        <v>3359</v>
      </c>
      <c r="U887" t="s">
        <v>380</v>
      </c>
      <c r="V887" s="43" t="s">
        <v>3359</v>
      </c>
      <c r="Z887" t="s">
        <v>3359</v>
      </c>
      <c r="AA887" s="3" t="s">
        <v>3464</v>
      </c>
      <c r="AB887" s="193"/>
      <c r="AC887" s="190"/>
      <c r="AD887" s="190"/>
      <c r="AE887" t="s">
        <v>380</v>
      </c>
      <c r="AF887" t="s">
        <v>3060</v>
      </c>
      <c r="AH887" s="2">
        <v>40717.323645833334</v>
      </c>
    </row>
    <row r="888" spans="2:35" ht="15" customHeight="1" x14ac:dyDescent="0.35">
      <c r="B888" s="5">
        <f t="shared" si="46"/>
        <v>886</v>
      </c>
      <c r="C888">
        <f t="shared" si="47"/>
        <v>15</v>
      </c>
      <c r="D888" s="16">
        <v>1944</v>
      </c>
      <c r="E888" t="s">
        <v>221</v>
      </c>
      <c r="F888" t="s">
        <v>25</v>
      </c>
      <c r="G888">
        <v>13160</v>
      </c>
      <c r="AB888" s="193"/>
      <c r="AC888" s="190"/>
      <c r="AD888" s="190"/>
      <c r="AF888" t="s">
        <v>3451</v>
      </c>
      <c r="AH888" s="2">
        <v>45741</v>
      </c>
    </row>
    <row r="889" spans="2:35" ht="15" customHeight="1" x14ac:dyDescent="0.35">
      <c r="B889" s="5">
        <f t="shared" si="46"/>
        <v>887</v>
      </c>
      <c r="C889">
        <f t="shared" si="47"/>
        <v>13</v>
      </c>
      <c r="D889" s="16">
        <v>1944</v>
      </c>
      <c r="E889" t="s">
        <v>221</v>
      </c>
      <c r="F889" t="s">
        <v>25</v>
      </c>
      <c r="G889">
        <v>13175</v>
      </c>
      <c r="H889" t="s">
        <v>17</v>
      </c>
      <c r="J889" t="s">
        <v>3354</v>
      </c>
      <c r="K889" t="s">
        <v>3366</v>
      </c>
      <c r="L889" t="s">
        <v>224</v>
      </c>
      <c r="M889" t="s">
        <v>3359</v>
      </c>
      <c r="N889" t="s">
        <v>3359</v>
      </c>
      <c r="P889" t="s">
        <v>3359</v>
      </c>
      <c r="U889" t="s">
        <v>380</v>
      </c>
      <c r="V889" s="43" t="s">
        <v>3359</v>
      </c>
      <c r="Z889" t="s">
        <v>3359</v>
      </c>
      <c r="AA889" s="3" t="s">
        <v>3464</v>
      </c>
      <c r="AB889" s="16"/>
      <c r="AE889" t="s">
        <v>380</v>
      </c>
      <c r="AF889" t="s">
        <v>3060</v>
      </c>
      <c r="AH889" s="2">
        <v>40047.28733796296</v>
      </c>
    </row>
    <row r="890" spans="2:35" ht="15" customHeight="1" x14ac:dyDescent="0.35">
      <c r="B890" s="5">
        <f t="shared" si="46"/>
        <v>888</v>
      </c>
      <c r="C890">
        <f t="shared" si="47"/>
        <v>27</v>
      </c>
      <c r="D890" s="16">
        <v>1944</v>
      </c>
      <c r="E890" t="s">
        <v>221</v>
      </c>
      <c r="F890" t="s">
        <v>25</v>
      </c>
      <c r="G890">
        <v>13188</v>
      </c>
      <c r="H890" t="s">
        <v>17</v>
      </c>
      <c r="J890" t="s">
        <v>380</v>
      </c>
      <c r="K890" t="s">
        <v>3366</v>
      </c>
      <c r="L890" t="s">
        <v>224</v>
      </c>
      <c r="M890" t="s">
        <v>3459</v>
      </c>
      <c r="N890" t="s">
        <v>3359</v>
      </c>
      <c r="O890" t="s">
        <v>3359</v>
      </c>
      <c r="P890" t="s">
        <v>3359</v>
      </c>
      <c r="R890" t="s">
        <v>3579</v>
      </c>
      <c r="U890" t="s">
        <v>3662</v>
      </c>
      <c r="V890" s="43" t="s">
        <v>3359</v>
      </c>
      <c r="W890" t="s">
        <v>3572</v>
      </c>
      <c r="X890" t="s">
        <v>3508</v>
      </c>
      <c r="Z890" t="s">
        <v>3359</v>
      </c>
      <c r="AA890" s="101" t="s">
        <v>5200</v>
      </c>
      <c r="AB890" s="16" t="s">
        <v>4710</v>
      </c>
      <c r="AD890" s="3" t="s">
        <v>4888</v>
      </c>
      <c r="AF890" t="s">
        <v>3451</v>
      </c>
      <c r="AH890" s="2">
        <v>45753</v>
      </c>
      <c r="AI890" s="166" t="s">
        <v>5107</v>
      </c>
    </row>
    <row r="891" spans="2:35" ht="15" customHeight="1" x14ac:dyDescent="0.35">
      <c r="B891" s="5">
        <f t="shared" si="46"/>
        <v>889</v>
      </c>
      <c r="C891">
        <f t="shared" si="47"/>
        <v>5</v>
      </c>
      <c r="D891" s="16">
        <v>1944</v>
      </c>
      <c r="E891" t="s">
        <v>327</v>
      </c>
      <c r="F891" t="s">
        <v>25</v>
      </c>
      <c r="G891">
        <v>13215</v>
      </c>
      <c r="H891" t="s">
        <v>17</v>
      </c>
      <c r="J891" t="s">
        <v>3354</v>
      </c>
      <c r="K891" t="s">
        <v>3366</v>
      </c>
      <c r="L891" t="s">
        <v>475</v>
      </c>
      <c r="M891" t="s">
        <v>3359</v>
      </c>
      <c r="U891" t="s">
        <v>380</v>
      </c>
      <c r="AF891" t="s">
        <v>3060</v>
      </c>
      <c r="AH891" s="2">
        <v>39850.557268518518</v>
      </c>
    </row>
    <row r="892" spans="2:35" ht="15" customHeight="1" x14ac:dyDescent="0.35">
      <c r="B892" s="5">
        <f t="shared" si="46"/>
        <v>890</v>
      </c>
      <c r="C892">
        <f t="shared" si="47"/>
        <v>19</v>
      </c>
      <c r="D892" s="16">
        <v>1944</v>
      </c>
      <c r="E892" t="s">
        <v>221</v>
      </c>
      <c r="F892" t="s">
        <v>25</v>
      </c>
      <c r="G892">
        <v>13220</v>
      </c>
      <c r="J892" t="s">
        <v>380</v>
      </c>
      <c r="K892" t="s">
        <v>3366</v>
      </c>
      <c r="M892" t="s">
        <v>3359</v>
      </c>
      <c r="N892" t="s">
        <v>3359</v>
      </c>
      <c r="P892" t="s">
        <v>3359</v>
      </c>
      <c r="U892" t="s">
        <v>380</v>
      </c>
      <c r="V892" s="43" t="s">
        <v>3359</v>
      </c>
      <c r="W892" t="s">
        <v>3576</v>
      </c>
      <c r="X892" t="s">
        <v>3508</v>
      </c>
      <c r="Z892" t="s">
        <v>3359</v>
      </c>
      <c r="AA892" s="3" t="s">
        <v>3529</v>
      </c>
      <c r="AB892" s="43" t="s">
        <v>3658</v>
      </c>
      <c r="AC892" s="143"/>
      <c r="AD892" s="143"/>
      <c r="AF892" t="s">
        <v>3451</v>
      </c>
      <c r="AH892" s="2">
        <v>45140</v>
      </c>
    </row>
    <row r="893" spans="2:35" ht="15" customHeight="1" x14ac:dyDescent="0.35">
      <c r="B893" s="5">
        <f t="shared" si="46"/>
        <v>891</v>
      </c>
      <c r="C893">
        <f t="shared" si="47"/>
        <v>38</v>
      </c>
      <c r="D893" s="16">
        <v>1944</v>
      </c>
      <c r="E893" t="s">
        <v>221</v>
      </c>
      <c r="F893" t="s">
        <v>25</v>
      </c>
      <c r="G893">
        <v>13239</v>
      </c>
      <c r="H893" t="s">
        <v>17</v>
      </c>
      <c r="J893" t="s">
        <v>380</v>
      </c>
      <c r="K893" t="s">
        <v>3366</v>
      </c>
      <c r="L893" t="s">
        <v>21</v>
      </c>
      <c r="M893" t="s">
        <v>3359</v>
      </c>
      <c r="AB893" s="164" t="s">
        <v>3522</v>
      </c>
      <c r="AC893" s="41"/>
      <c r="AD893" s="41"/>
      <c r="AE893" t="s">
        <v>380</v>
      </c>
      <c r="AF893" t="s">
        <v>3060</v>
      </c>
      <c r="AH893" s="2">
        <v>39915.031944444447</v>
      </c>
    </row>
    <row r="894" spans="2:35" ht="15" customHeight="1" thickBot="1" x14ac:dyDescent="0.4">
      <c r="B894" s="5">
        <f t="shared" si="46"/>
        <v>892</v>
      </c>
      <c r="C894">
        <f t="shared" ref="C894:C897" si="50">+G895-G894</f>
        <v>32</v>
      </c>
      <c r="D894" s="16">
        <v>1944</v>
      </c>
      <c r="E894" t="s">
        <v>221</v>
      </c>
      <c r="F894" t="s">
        <v>25</v>
      </c>
      <c r="G894">
        <v>13277</v>
      </c>
      <c r="H894" t="s">
        <v>17</v>
      </c>
      <c r="J894" t="s">
        <v>3354</v>
      </c>
      <c r="M894" t="s">
        <v>3359</v>
      </c>
      <c r="AA894" s="3" t="s">
        <v>3523</v>
      </c>
      <c r="AE894" t="s">
        <v>167</v>
      </c>
      <c r="AF894" t="s">
        <v>3060</v>
      </c>
      <c r="AH894" s="2">
        <v>40803.540034722224</v>
      </c>
    </row>
    <row r="895" spans="2:35" ht="14.5" customHeight="1" thickBot="1" x14ac:dyDescent="0.4">
      <c r="B895" s="5">
        <f t="shared" si="46"/>
        <v>893</v>
      </c>
      <c r="C895">
        <f t="shared" si="50"/>
        <v>33</v>
      </c>
      <c r="D895" s="16">
        <v>1944</v>
      </c>
      <c r="E895" s="159" t="s">
        <v>221</v>
      </c>
      <c r="F895" s="159" t="s">
        <v>25</v>
      </c>
      <c r="G895" s="160">
        <v>13309</v>
      </c>
      <c r="H895" s="159"/>
      <c r="I895" s="159"/>
      <c r="J895" s="159" t="s">
        <v>380</v>
      </c>
      <c r="K895" s="159" t="s">
        <v>3366</v>
      </c>
      <c r="L895" s="159"/>
      <c r="M895" s="159" t="s">
        <v>3459</v>
      </c>
      <c r="N895" s="159"/>
      <c r="O895" s="159"/>
      <c r="P895" s="159"/>
      <c r="Q895" s="159"/>
      <c r="R895" s="159"/>
      <c r="S895" s="159"/>
      <c r="T895" s="159"/>
      <c r="U895" s="159" t="s">
        <v>3687</v>
      </c>
      <c r="V895" s="161" t="s">
        <v>3359</v>
      </c>
      <c r="W895" s="159" t="s">
        <v>3576</v>
      </c>
      <c r="X895" s="159" t="s">
        <v>3508</v>
      </c>
      <c r="Y895" s="159"/>
      <c r="Z895" s="159" t="s">
        <v>3359</v>
      </c>
      <c r="AA895" s="159"/>
      <c r="AB895" s="159" t="s">
        <v>3658</v>
      </c>
      <c r="AC895" s="159"/>
      <c r="AD895" s="159" t="s">
        <v>4709</v>
      </c>
      <c r="AE895" s="159" t="s">
        <v>6921</v>
      </c>
      <c r="AF895" t="s">
        <v>3451</v>
      </c>
      <c r="AG895" s="159"/>
      <c r="AH895" s="176">
        <v>46256</v>
      </c>
      <c r="AI895" s="76" t="s">
        <v>6922</v>
      </c>
    </row>
    <row r="896" spans="2:35" ht="15" customHeight="1" x14ac:dyDescent="0.35">
      <c r="B896" s="5">
        <f t="shared" si="46"/>
        <v>894</v>
      </c>
      <c r="C896">
        <f t="shared" si="50"/>
        <v>14</v>
      </c>
      <c r="D896" s="16">
        <v>1944</v>
      </c>
      <c r="E896" t="s">
        <v>221</v>
      </c>
      <c r="F896" t="s">
        <v>25</v>
      </c>
      <c r="G896">
        <v>13342</v>
      </c>
      <c r="J896" t="s">
        <v>3354</v>
      </c>
      <c r="K896" t="s">
        <v>3366</v>
      </c>
      <c r="M896" t="s">
        <v>3459</v>
      </c>
      <c r="T896" t="s">
        <v>3424</v>
      </c>
      <c r="U896" t="s">
        <v>3662</v>
      </c>
      <c r="V896" s="43" t="s">
        <v>3359</v>
      </c>
      <c r="W896" t="s">
        <v>3572</v>
      </c>
      <c r="X896" t="s">
        <v>3508</v>
      </c>
      <c r="Z896" t="s">
        <v>3359</v>
      </c>
      <c r="AA896" s="3" t="s">
        <v>3464</v>
      </c>
      <c r="AB896" t="s">
        <v>4710</v>
      </c>
      <c r="AD896" s="3" t="s">
        <v>4709</v>
      </c>
      <c r="AF896" t="s">
        <v>3451</v>
      </c>
      <c r="AH896" s="2">
        <v>45699</v>
      </c>
      <c r="AI896" s="36" t="s">
        <v>5565</v>
      </c>
    </row>
    <row r="897" spans="1:34" ht="15" customHeight="1" x14ac:dyDescent="0.35">
      <c r="B897" s="5">
        <f t="shared" si="46"/>
        <v>895</v>
      </c>
      <c r="C897">
        <f t="shared" si="50"/>
        <v>17</v>
      </c>
      <c r="D897" s="16">
        <v>1944</v>
      </c>
      <c r="E897" t="s">
        <v>221</v>
      </c>
      <c r="F897" t="s">
        <v>25</v>
      </c>
      <c r="G897">
        <v>13356</v>
      </c>
      <c r="H897" t="s">
        <v>17</v>
      </c>
      <c r="J897" t="s">
        <v>3354</v>
      </c>
      <c r="K897" t="s">
        <v>3366</v>
      </c>
      <c r="L897" t="s">
        <v>481</v>
      </c>
      <c r="M897" t="s">
        <v>3359</v>
      </c>
      <c r="V897" s="43" t="s">
        <v>3359</v>
      </c>
      <c r="Y897" t="s">
        <v>3359</v>
      </c>
      <c r="Z897" t="s">
        <v>3359</v>
      </c>
      <c r="AA897" s="3" t="s">
        <v>3523</v>
      </c>
      <c r="AB897" s="43" t="s">
        <v>3659</v>
      </c>
      <c r="AC897" s="143"/>
      <c r="AD897" s="143"/>
      <c r="AE897" t="s">
        <v>167</v>
      </c>
      <c r="AF897" t="s">
        <v>3060</v>
      </c>
      <c r="AH897" s="2">
        <v>41055.507523148146</v>
      </c>
    </row>
    <row r="898" spans="1:34" ht="15" customHeight="1" x14ac:dyDescent="0.35">
      <c r="A898" s="17">
        <f>SUM(C877:C897)/19</f>
        <v>18.368421052631579</v>
      </c>
      <c r="B898" s="5">
        <f t="shared" si="46"/>
        <v>896</v>
      </c>
      <c r="C898">
        <f t="shared" si="47"/>
        <v>52</v>
      </c>
      <c r="D898" s="16">
        <v>1944</v>
      </c>
      <c r="E898" t="s">
        <v>221</v>
      </c>
      <c r="F898" t="s">
        <v>25</v>
      </c>
      <c r="G898">
        <v>13373</v>
      </c>
      <c r="H898" t="s">
        <v>17</v>
      </c>
      <c r="J898" t="s">
        <v>380</v>
      </c>
      <c r="K898" t="s">
        <v>3366</v>
      </c>
      <c r="L898" t="s">
        <v>475</v>
      </c>
      <c r="M898" t="s">
        <v>3359</v>
      </c>
      <c r="AA898" s="3" t="s">
        <v>3529</v>
      </c>
      <c r="AD898" s="3" t="s">
        <v>3526</v>
      </c>
      <c r="AE898" t="s">
        <v>380</v>
      </c>
      <c r="AF898" t="s">
        <v>3060</v>
      </c>
      <c r="AH898" s="2">
        <v>40867.624016203707</v>
      </c>
    </row>
    <row r="899" spans="1:34" ht="15" customHeight="1" x14ac:dyDescent="0.35">
      <c r="B899" s="5">
        <f t="shared" si="46"/>
        <v>897</v>
      </c>
      <c r="C899">
        <f t="shared" si="47"/>
        <v>64</v>
      </c>
      <c r="D899" s="16">
        <v>1944</v>
      </c>
      <c r="E899" t="s">
        <v>59</v>
      </c>
      <c r="F899" t="s">
        <v>25</v>
      </c>
      <c r="G899">
        <v>13425</v>
      </c>
      <c r="H899" t="s">
        <v>17</v>
      </c>
      <c r="J899" t="s">
        <v>380</v>
      </c>
      <c r="K899" t="s">
        <v>3366</v>
      </c>
      <c r="L899" t="s">
        <v>28</v>
      </c>
      <c r="M899" t="s">
        <v>3359</v>
      </c>
      <c r="AA899" s="3" t="s">
        <v>3529</v>
      </c>
      <c r="AB899" s="68" t="s">
        <v>3527</v>
      </c>
      <c r="AC899" s="164"/>
      <c r="AD899" s="164"/>
      <c r="AF899" t="s">
        <v>3060</v>
      </c>
      <c r="AH899" s="2">
        <v>40699.79928240741</v>
      </c>
    </row>
    <row r="900" spans="1:34" ht="15" customHeight="1" x14ac:dyDescent="0.35">
      <c r="B900" s="5">
        <f t="shared" si="46"/>
        <v>898</v>
      </c>
      <c r="C900">
        <f t="shared" si="47"/>
        <v>71</v>
      </c>
      <c r="D900" s="16">
        <v>1944</v>
      </c>
      <c r="E900" t="s">
        <v>221</v>
      </c>
      <c r="F900" t="s">
        <v>25</v>
      </c>
      <c r="G900">
        <v>13489</v>
      </c>
      <c r="H900" t="s">
        <v>17</v>
      </c>
      <c r="J900" t="s">
        <v>3354</v>
      </c>
      <c r="K900" t="s">
        <v>3366</v>
      </c>
      <c r="L900" t="s">
        <v>402</v>
      </c>
      <c r="M900" t="s">
        <v>3359</v>
      </c>
      <c r="AF900" t="s">
        <v>3060</v>
      </c>
      <c r="AH900" s="2">
        <v>40996.768229166664</v>
      </c>
    </row>
    <row r="901" spans="1:34" ht="15" customHeight="1" x14ac:dyDescent="0.35">
      <c r="B901" s="5">
        <f t="shared" si="46"/>
        <v>899</v>
      </c>
      <c r="C901">
        <f t="shared" si="47"/>
        <v>3</v>
      </c>
      <c r="D901" s="16">
        <v>1944</v>
      </c>
      <c r="E901" s="14" t="s">
        <v>221</v>
      </c>
      <c r="F901" t="s">
        <v>25</v>
      </c>
      <c r="G901">
        <v>13560</v>
      </c>
      <c r="H901" t="s">
        <v>17</v>
      </c>
      <c r="I901" s="14"/>
      <c r="J901" s="14" t="s">
        <v>380</v>
      </c>
      <c r="K901" s="14" t="s">
        <v>3366</v>
      </c>
      <c r="M901" s="14" t="s">
        <v>3359</v>
      </c>
      <c r="N901" s="14"/>
      <c r="O901" s="14"/>
      <c r="P901" s="14"/>
      <c r="Q901" s="14"/>
      <c r="R901" s="14"/>
      <c r="U901" t="s">
        <v>380</v>
      </c>
      <c r="AA901" s="3" t="s">
        <v>3529</v>
      </c>
      <c r="AB901" s="14"/>
      <c r="AD901" s="3" t="s">
        <v>3528</v>
      </c>
      <c r="AF901" t="s">
        <v>3133</v>
      </c>
      <c r="AH901" s="2">
        <v>45092</v>
      </c>
    </row>
    <row r="902" spans="1:34" ht="15" customHeight="1" x14ac:dyDescent="0.35">
      <c r="B902" s="5">
        <f t="shared" si="46"/>
        <v>900</v>
      </c>
      <c r="C902">
        <f t="shared" si="47"/>
        <v>16</v>
      </c>
      <c r="D902" s="16">
        <v>1944</v>
      </c>
      <c r="E902" s="14" t="s">
        <v>221</v>
      </c>
      <c r="F902" t="s">
        <v>25</v>
      </c>
      <c r="G902">
        <v>13563</v>
      </c>
      <c r="H902" t="s">
        <v>17</v>
      </c>
      <c r="I902" s="14"/>
      <c r="J902" s="14" t="s">
        <v>380</v>
      </c>
      <c r="K902" s="14" t="s">
        <v>3366</v>
      </c>
      <c r="M902" s="14" t="s">
        <v>3359</v>
      </c>
      <c r="N902" s="14"/>
      <c r="O902" s="14"/>
      <c r="P902" s="14"/>
      <c r="Q902" s="14"/>
      <c r="R902" s="14"/>
      <c r="AA902" s="3" t="s">
        <v>3529</v>
      </c>
      <c r="AC902" s="3" t="s">
        <v>3197</v>
      </c>
      <c r="AD902" s="3" t="s">
        <v>3530</v>
      </c>
      <c r="AF902" t="s">
        <v>3133</v>
      </c>
      <c r="AH902" s="2">
        <v>45092</v>
      </c>
    </row>
    <row r="903" spans="1:34" ht="15" customHeight="1" x14ac:dyDescent="0.35">
      <c r="B903" s="5">
        <f t="shared" ref="B903:B967" si="51">+B902+1</f>
        <v>901</v>
      </c>
      <c r="C903">
        <f>+G905-G903</f>
        <v>18</v>
      </c>
      <c r="D903" s="16">
        <v>1944</v>
      </c>
      <c r="E903" t="s">
        <v>221</v>
      </c>
      <c r="F903" t="s">
        <v>25</v>
      </c>
      <c r="G903">
        <v>13579</v>
      </c>
      <c r="H903" t="s">
        <v>17</v>
      </c>
      <c r="J903" t="s">
        <v>3354</v>
      </c>
      <c r="K903" t="s">
        <v>3366</v>
      </c>
      <c r="L903" t="s">
        <v>485</v>
      </c>
      <c r="M903" t="s">
        <v>3359</v>
      </c>
      <c r="U903" t="s">
        <v>380</v>
      </c>
      <c r="V903" s="43" t="s">
        <v>3359</v>
      </c>
      <c r="Y903" t="s">
        <v>3359</v>
      </c>
      <c r="AA903" s="3" t="s">
        <v>3464</v>
      </c>
      <c r="AE903" t="s">
        <v>380</v>
      </c>
      <c r="AF903" t="s">
        <v>3060</v>
      </c>
      <c r="AH903" s="2">
        <v>40565.44021990741</v>
      </c>
    </row>
    <row r="904" spans="1:34" ht="15" customHeight="1" x14ac:dyDescent="0.35">
      <c r="B904" s="5">
        <f t="shared" si="51"/>
        <v>902</v>
      </c>
      <c r="C904">
        <f t="shared" ref="C904:C906" si="52">+G906-G904</f>
        <v>14</v>
      </c>
      <c r="D904" s="16">
        <v>1944</v>
      </c>
      <c r="E904" t="s">
        <v>221</v>
      </c>
      <c r="F904" t="s">
        <v>25</v>
      </c>
      <c r="G904">
        <v>13586</v>
      </c>
      <c r="J904" t="s">
        <v>380</v>
      </c>
      <c r="K904" t="s">
        <v>3366</v>
      </c>
      <c r="M904" t="s">
        <v>3459</v>
      </c>
      <c r="U904" t="s">
        <v>3662</v>
      </c>
      <c r="V904" s="43" t="s">
        <v>3359</v>
      </c>
      <c r="W904" t="s">
        <v>3572</v>
      </c>
      <c r="X904" t="s">
        <v>3508</v>
      </c>
      <c r="Z904" t="s">
        <v>3359</v>
      </c>
      <c r="AD904" s="3" t="s">
        <v>3530</v>
      </c>
      <c r="AF904" t="s">
        <v>3451</v>
      </c>
      <c r="AH904" s="2">
        <v>46266</v>
      </c>
    </row>
    <row r="905" spans="1:34" ht="15" customHeight="1" x14ac:dyDescent="0.35">
      <c r="B905" s="5">
        <f t="shared" si="51"/>
        <v>903</v>
      </c>
      <c r="C905">
        <f t="shared" si="52"/>
        <v>18</v>
      </c>
      <c r="D905" s="16">
        <v>1944</v>
      </c>
      <c r="E905" t="s">
        <v>221</v>
      </c>
      <c r="F905" t="s">
        <v>25</v>
      </c>
      <c r="G905">
        <v>13597</v>
      </c>
      <c r="H905" t="s">
        <v>17</v>
      </c>
      <c r="J905" t="s">
        <v>3179</v>
      </c>
      <c r="K905" t="s">
        <v>3366</v>
      </c>
      <c r="M905" t="s">
        <v>3359</v>
      </c>
      <c r="N905" t="s">
        <v>3359</v>
      </c>
      <c r="P905" t="s">
        <v>3359</v>
      </c>
      <c r="U905" t="s">
        <v>380</v>
      </c>
      <c r="V905" s="43" t="s">
        <v>3359</v>
      </c>
      <c r="Y905" t="s">
        <v>3359</v>
      </c>
      <c r="Z905" t="s">
        <v>3359</v>
      </c>
      <c r="AA905" s="3" t="s">
        <v>3540</v>
      </c>
      <c r="AE905" t="s">
        <v>380</v>
      </c>
      <c r="AF905" t="s">
        <v>3133</v>
      </c>
      <c r="AH905" s="2">
        <v>45092</v>
      </c>
    </row>
    <row r="906" spans="1:34" ht="15" customHeight="1" x14ac:dyDescent="0.35">
      <c r="B906" s="5">
        <f t="shared" si="51"/>
        <v>904</v>
      </c>
      <c r="C906">
        <f t="shared" si="52"/>
        <v>48</v>
      </c>
      <c r="D906" s="16">
        <v>1944</v>
      </c>
      <c r="E906" t="s">
        <v>221</v>
      </c>
      <c r="F906" t="s">
        <v>25</v>
      </c>
      <c r="G906">
        <v>13600</v>
      </c>
      <c r="H906" t="s">
        <v>17</v>
      </c>
      <c r="J906" t="s">
        <v>380</v>
      </c>
      <c r="K906" t="s">
        <v>3366</v>
      </c>
      <c r="M906" t="s">
        <v>3359</v>
      </c>
      <c r="N906" t="s">
        <v>3359</v>
      </c>
      <c r="O906" t="s">
        <v>3359</v>
      </c>
      <c r="P906" t="s">
        <v>3359</v>
      </c>
      <c r="Q906" t="s">
        <v>3359</v>
      </c>
      <c r="AA906" s="3" t="s">
        <v>3541</v>
      </c>
      <c r="AD906" s="39" t="s">
        <v>3542</v>
      </c>
      <c r="AF906" t="s">
        <v>3133</v>
      </c>
      <c r="AH906" s="2">
        <v>45092</v>
      </c>
    </row>
    <row r="907" spans="1:34" ht="15" customHeight="1" x14ac:dyDescent="0.35">
      <c r="B907" s="5">
        <f t="shared" si="51"/>
        <v>905</v>
      </c>
      <c r="C907">
        <f t="shared" si="47"/>
        <v>33</v>
      </c>
      <c r="D907" s="16">
        <v>1944</v>
      </c>
      <c r="E907" s="15" t="s">
        <v>59</v>
      </c>
      <c r="F907" t="s">
        <v>25</v>
      </c>
      <c r="G907">
        <v>13615</v>
      </c>
      <c r="H907" t="s">
        <v>17</v>
      </c>
      <c r="J907" t="s">
        <v>380</v>
      </c>
      <c r="K907" t="s">
        <v>3366</v>
      </c>
      <c r="M907" t="s">
        <v>3359</v>
      </c>
      <c r="AF907" t="s">
        <v>3060</v>
      </c>
      <c r="AH907" s="2">
        <v>39869.793842592589</v>
      </c>
    </row>
    <row r="908" spans="1:34" ht="15" customHeight="1" x14ac:dyDescent="0.35">
      <c r="B908" s="5">
        <f t="shared" si="51"/>
        <v>906</v>
      </c>
      <c r="C908">
        <f t="shared" si="47"/>
        <v>63</v>
      </c>
      <c r="D908" s="16">
        <v>1944</v>
      </c>
      <c r="E908" t="s">
        <v>221</v>
      </c>
      <c r="F908" t="s">
        <v>25</v>
      </c>
      <c r="G908">
        <v>13648</v>
      </c>
      <c r="J908" t="s">
        <v>380</v>
      </c>
      <c r="K908" t="s">
        <v>3366</v>
      </c>
      <c r="M908" t="s">
        <v>3459</v>
      </c>
      <c r="P908" t="s">
        <v>3359</v>
      </c>
      <c r="U908" t="s">
        <v>3662</v>
      </c>
      <c r="V908" s="43" t="s">
        <v>3359</v>
      </c>
      <c r="X908" t="s">
        <v>3508</v>
      </c>
      <c r="AF908" t="s">
        <v>3451</v>
      </c>
      <c r="AH908" s="2">
        <v>46004</v>
      </c>
    </row>
    <row r="909" spans="1:34" ht="15" customHeight="1" x14ac:dyDescent="0.35">
      <c r="B909" s="5">
        <f t="shared" si="51"/>
        <v>907</v>
      </c>
      <c r="C909">
        <f t="shared" si="47"/>
        <v>114</v>
      </c>
      <c r="D909" s="16">
        <v>1944</v>
      </c>
      <c r="E909" t="s">
        <v>221</v>
      </c>
      <c r="F909" t="s">
        <v>25</v>
      </c>
      <c r="G909">
        <v>13711</v>
      </c>
      <c r="H909" t="s">
        <v>17</v>
      </c>
      <c r="J909" t="s">
        <v>380</v>
      </c>
      <c r="K909" t="s">
        <v>3366</v>
      </c>
      <c r="L909" t="s">
        <v>28</v>
      </c>
      <c r="M909" t="s">
        <v>3352</v>
      </c>
      <c r="N909" t="s">
        <v>3352</v>
      </c>
      <c r="P909" t="s">
        <v>3352</v>
      </c>
      <c r="Q909" t="s">
        <v>3352</v>
      </c>
      <c r="R909" t="s">
        <v>3352</v>
      </c>
      <c r="U909" t="s">
        <v>380</v>
      </c>
      <c r="V909" s="43" t="s">
        <v>3359</v>
      </c>
      <c r="Z909" t="s">
        <v>3359</v>
      </c>
      <c r="AA909" s="3" t="s">
        <v>3523</v>
      </c>
      <c r="AD909" s="3" t="s">
        <v>487</v>
      </c>
      <c r="AE909" t="s">
        <v>167</v>
      </c>
      <c r="AF909" t="s">
        <v>3060</v>
      </c>
      <c r="AH909" s="2">
        <v>39991.773078703707</v>
      </c>
    </row>
    <row r="910" spans="1:34" ht="15" customHeight="1" x14ac:dyDescent="0.45">
      <c r="B910" s="5">
        <f t="shared" si="51"/>
        <v>908</v>
      </c>
      <c r="C910">
        <f t="shared" si="47"/>
        <v>21</v>
      </c>
      <c r="D910" s="82">
        <v>1945</v>
      </c>
      <c r="E910" t="s">
        <v>221</v>
      </c>
      <c r="F910" t="s">
        <v>25</v>
      </c>
      <c r="G910">
        <v>13825</v>
      </c>
      <c r="H910" t="s">
        <v>17</v>
      </c>
      <c r="J910" t="s">
        <v>3354</v>
      </c>
      <c r="K910" t="s">
        <v>3366</v>
      </c>
      <c r="L910" t="s">
        <v>349</v>
      </c>
      <c r="M910" t="s">
        <v>3359</v>
      </c>
      <c r="U910" t="s">
        <v>380</v>
      </c>
      <c r="V910" s="43" t="s">
        <v>3359</v>
      </c>
      <c r="Z910" t="s">
        <v>3359</v>
      </c>
      <c r="AA910" s="3" t="s">
        <v>3523</v>
      </c>
      <c r="AE910" t="s">
        <v>167</v>
      </c>
      <c r="AF910" t="s">
        <v>3060</v>
      </c>
      <c r="AH910" s="2">
        <v>39767.662048611113</v>
      </c>
    </row>
    <row r="911" spans="1:34" ht="15" customHeight="1" x14ac:dyDescent="0.35">
      <c r="B911" s="5">
        <f t="shared" si="51"/>
        <v>909</v>
      </c>
      <c r="C911">
        <f t="shared" si="47"/>
        <v>29</v>
      </c>
      <c r="D911" s="16">
        <v>1945</v>
      </c>
      <c r="E911" t="s">
        <v>221</v>
      </c>
      <c r="F911" t="s">
        <v>25</v>
      </c>
      <c r="G911">
        <v>13846</v>
      </c>
      <c r="H911" t="s">
        <v>17</v>
      </c>
      <c r="J911" t="s">
        <v>380</v>
      </c>
      <c r="K911" t="s">
        <v>3366</v>
      </c>
      <c r="M911" t="s">
        <v>3359</v>
      </c>
      <c r="U911" t="s">
        <v>380</v>
      </c>
      <c r="V911" s="43" t="s">
        <v>3359</v>
      </c>
      <c r="X911" t="s">
        <v>3449</v>
      </c>
      <c r="AA911" s="3" t="s">
        <v>55</v>
      </c>
      <c r="AF911" t="s">
        <v>3060</v>
      </c>
      <c r="AH911" s="2">
        <v>40676.478148148148</v>
      </c>
    </row>
    <row r="912" spans="1:34" ht="15" customHeight="1" x14ac:dyDescent="0.35">
      <c r="B912" s="5">
        <f t="shared" si="51"/>
        <v>910</v>
      </c>
      <c r="C912">
        <f t="shared" si="47"/>
        <v>66</v>
      </c>
      <c r="D912" s="16">
        <v>1945</v>
      </c>
      <c r="E912" t="s">
        <v>221</v>
      </c>
      <c r="F912" t="s">
        <v>25</v>
      </c>
      <c r="G912">
        <v>13875</v>
      </c>
      <c r="H912" t="s">
        <v>17</v>
      </c>
      <c r="J912" t="s">
        <v>380</v>
      </c>
      <c r="K912" t="s">
        <v>3366</v>
      </c>
      <c r="M912" t="s">
        <v>3359</v>
      </c>
      <c r="U912" t="s">
        <v>380</v>
      </c>
      <c r="V912" s="43" t="s">
        <v>3359</v>
      </c>
      <c r="X912" t="s">
        <v>3508</v>
      </c>
      <c r="AA912" s="3" t="s">
        <v>55</v>
      </c>
      <c r="AE912" t="s">
        <v>380</v>
      </c>
      <c r="AF912" t="s">
        <v>3133</v>
      </c>
    </row>
    <row r="913" spans="1:35" ht="15" customHeight="1" x14ac:dyDescent="0.35">
      <c r="B913" s="5">
        <f t="shared" si="51"/>
        <v>911</v>
      </c>
      <c r="C913">
        <f t="shared" si="47"/>
        <v>49</v>
      </c>
      <c r="D913" s="16">
        <v>1945</v>
      </c>
      <c r="E913" t="s">
        <v>314</v>
      </c>
      <c r="F913" t="s">
        <v>16</v>
      </c>
      <c r="G913">
        <v>13941</v>
      </c>
      <c r="H913" t="s">
        <v>17</v>
      </c>
      <c r="J913" t="s">
        <v>380</v>
      </c>
      <c r="K913" t="s">
        <v>3366</v>
      </c>
      <c r="L913" t="s">
        <v>21</v>
      </c>
      <c r="M913" t="s">
        <v>3359</v>
      </c>
      <c r="U913" t="s">
        <v>380</v>
      </c>
      <c r="AA913" s="3" t="s">
        <v>55</v>
      </c>
      <c r="AB913" t="s">
        <v>3543</v>
      </c>
      <c r="AD913" s="3" t="s">
        <v>3544</v>
      </c>
      <c r="AE913" t="s">
        <v>380</v>
      </c>
      <c r="AF913" t="s">
        <v>3060</v>
      </c>
      <c r="AH913" s="2">
        <v>39915.046631944446</v>
      </c>
    </row>
    <row r="914" spans="1:35" ht="15" customHeight="1" x14ac:dyDescent="0.35">
      <c r="B914" s="5">
        <f t="shared" si="51"/>
        <v>912</v>
      </c>
      <c r="C914">
        <f t="shared" si="47"/>
        <v>17</v>
      </c>
      <c r="D914" s="16">
        <v>1945</v>
      </c>
      <c r="E914" t="s">
        <v>314</v>
      </c>
      <c r="F914" t="s">
        <v>16</v>
      </c>
      <c r="G914">
        <v>13990</v>
      </c>
      <c r="H914" t="s">
        <v>17</v>
      </c>
      <c r="J914" t="s">
        <v>3354</v>
      </c>
      <c r="K914" t="s">
        <v>3366</v>
      </c>
      <c r="M914" t="s">
        <v>3359</v>
      </c>
      <c r="Q914" t="s">
        <v>3359</v>
      </c>
      <c r="U914" t="s">
        <v>380</v>
      </c>
      <c r="AA914" s="3" t="s">
        <v>3464</v>
      </c>
      <c r="AE914" t="s">
        <v>380</v>
      </c>
      <c r="AF914" t="s">
        <v>3060</v>
      </c>
      <c r="AH914" s="2">
        <v>40564.436365740738</v>
      </c>
    </row>
    <row r="915" spans="1:35" ht="15" customHeight="1" x14ac:dyDescent="0.35">
      <c r="B915" s="5">
        <f t="shared" si="51"/>
        <v>913</v>
      </c>
      <c r="C915">
        <f t="shared" si="47"/>
        <v>8</v>
      </c>
      <c r="D915" s="16">
        <v>1945</v>
      </c>
      <c r="E915" t="s">
        <v>314</v>
      </c>
      <c r="F915" t="s">
        <v>16</v>
      </c>
      <c r="G915">
        <v>14007</v>
      </c>
      <c r="H915" t="s">
        <v>17</v>
      </c>
      <c r="J915" t="s">
        <v>380</v>
      </c>
      <c r="K915" t="s">
        <v>3366</v>
      </c>
      <c r="M915" t="s">
        <v>3359</v>
      </c>
      <c r="AA915" s="3" t="s">
        <v>3464</v>
      </c>
      <c r="AD915" s="3" t="s">
        <v>490</v>
      </c>
      <c r="AE915" t="s">
        <v>380</v>
      </c>
      <c r="AF915" t="s">
        <v>3060</v>
      </c>
      <c r="AH915" s="2">
        <v>39686.435277777775</v>
      </c>
    </row>
    <row r="916" spans="1:35" ht="15" customHeight="1" x14ac:dyDescent="0.35">
      <c r="B916" s="5">
        <f t="shared" si="51"/>
        <v>914</v>
      </c>
      <c r="C916">
        <f t="shared" si="47"/>
        <v>9</v>
      </c>
      <c r="D916" s="16">
        <v>1945</v>
      </c>
      <c r="E916" t="s">
        <v>314</v>
      </c>
      <c r="F916" t="s">
        <v>16</v>
      </c>
      <c r="G916">
        <v>14015</v>
      </c>
      <c r="H916" t="s">
        <v>17</v>
      </c>
      <c r="K916" t="s">
        <v>3366</v>
      </c>
      <c r="L916" t="s">
        <v>491</v>
      </c>
      <c r="M916" t="s">
        <v>3359</v>
      </c>
      <c r="U916" t="s">
        <v>380</v>
      </c>
      <c r="AD916" s="3" t="s">
        <v>492</v>
      </c>
      <c r="AF916" t="s">
        <v>3060</v>
      </c>
      <c r="AH916" s="2">
        <v>40199.480462962965</v>
      </c>
    </row>
    <row r="917" spans="1:35" ht="15" customHeight="1" x14ac:dyDescent="0.35">
      <c r="B917" s="5">
        <f t="shared" si="51"/>
        <v>915</v>
      </c>
      <c r="C917">
        <f t="shared" si="47"/>
        <v>17</v>
      </c>
      <c r="D917" s="16">
        <v>1945</v>
      </c>
      <c r="E917" t="s">
        <v>314</v>
      </c>
      <c r="F917" t="s">
        <v>16</v>
      </c>
      <c r="G917">
        <v>14024</v>
      </c>
      <c r="H917" t="s">
        <v>17</v>
      </c>
      <c r="J917" t="s">
        <v>380</v>
      </c>
      <c r="K917" t="s">
        <v>3366</v>
      </c>
      <c r="L917" t="s">
        <v>392</v>
      </c>
      <c r="M917" t="s">
        <v>3359</v>
      </c>
      <c r="U917" t="s">
        <v>380</v>
      </c>
      <c r="W917" t="s">
        <v>3368</v>
      </c>
      <c r="AB917" t="s">
        <v>195</v>
      </c>
      <c r="AE917" t="s">
        <v>380</v>
      </c>
      <c r="AF917" t="s">
        <v>3060</v>
      </c>
      <c r="AH917" s="2">
        <v>41024.819212962961</v>
      </c>
    </row>
    <row r="918" spans="1:35" ht="15" customHeight="1" x14ac:dyDescent="0.35">
      <c r="B918" s="5">
        <f t="shared" si="51"/>
        <v>916</v>
      </c>
      <c r="C918">
        <f t="shared" si="47"/>
        <v>56</v>
      </c>
      <c r="D918" s="16">
        <v>1945</v>
      </c>
      <c r="E918" t="s">
        <v>314</v>
      </c>
      <c r="F918" t="s">
        <v>16</v>
      </c>
      <c r="G918">
        <v>14041</v>
      </c>
      <c r="L918" t="s">
        <v>37</v>
      </c>
      <c r="AF918" t="s">
        <v>3060</v>
      </c>
    </row>
    <row r="919" spans="1:35" ht="15" customHeight="1" x14ac:dyDescent="0.35">
      <c r="B919" s="5">
        <f t="shared" si="51"/>
        <v>917</v>
      </c>
      <c r="C919">
        <f t="shared" si="47"/>
        <v>1</v>
      </c>
      <c r="D919" s="16">
        <v>1945</v>
      </c>
      <c r="E919" t="s">
        <v>314</v>
      </c>
      <c r="F919" t="s">
        <v>16</v>
      </c>
      <c r="G919">
        <v>14097</v>
      </c>
      <c r="H919" t="s">
        <v>17</v>
      </c>
      <c r="J919" t="s">
        <v>380</v>
      </c>
      <c r="K919" t="s">
        <v>3366</v>
      </c>
      <c r="L919" t="s">
        <v>35</v>
      </c>
      <c r="M919" t="s">
        <v>3459</v>
      </c>
      <c r="N919" t="s">
        <v>3359</v>
      </c>
      <c r="O919" t="s">
        <v>3352</v>
      </c>
      <c r="P919" t="s">
        <v>3359</v>
      </c>
      <c r="S919" s="148">
        <v>468</v>
      </c>
      <c r="T919" t="s">
        <v>3424</v>
      </c>
      <c r="U919" t="s">
        <v>3687</v>
      </c>
      <c r="W919" t="s">
        <v>3830</v>
      </c>
      <c r="X919" t="s">
        <v>3508</v>
      </c>
      <c r="AA919" s="3" t="s">
        <v>511</v>
      </c>
      <c r="AD919" s="3" t="s">
        <v>494</v>
      </c>
      <c r="AE919" t="s">
        <v>167</v>
      </c>
      <c r="AF919" t="s">
        <v>3451</v>
      </c>
      <c r="AH919" s="2">
        <v>45498</v>
      </c>
    </row>
    <row r="920" spans="1:35" ht="15" customHeight="1" x14ac:dyDescent="0.35">
      <c r="B920" s="5">
        <f t="shared" si="51"/>
        <v>918</v>
      </c>
      <c r="C920">
        <f t="shared" ref="C920:C984" si="53">+G921-G920</f>
        <v>2</v>
      </c>
      <c r="D920" s="16">
        <v>1945</v>
      </c>
      <c r="E920" t="s">
        <v>314</v>
      </c>
      <c r="F920" t="s">
        <v>16</v>
      </c>
      <c r="G920">
        <v>14098</v>
      </c>
      <c r="H920" t="s">
        <v>17</v>
      </c>
      <c r="J920" t="s">
        <v>380</v>
      </c>
      <c r="K920" t="s">
        <v>3366</v>
      </c>
      <c r="L920" t="s">
        <v>28</v>
      </c>
      <c r="M920" t="s">
        <v>3359</v>
      </c>
      <c r="Y920" t="s">
        <v>3359</v>
      </c>
      <c r="AD920" s="3" t="s">
        <v>495</v>
      </c>
      <c r="AF920" t="s">
        <v>3060</v>
      </c>
      <c r="AH920" s="2">
        <v>40280.50990740741</v>
      </c>
    </row>
    <row r="921" spans="1:35" ht="15" customHeight="1" x14ac:dyDescent="0.35">
      <c r="A921" s="3"/>
      <c r="B921" s="5">
        <f t="shared" si="51"/>
        <v>919</v>
      </c>
      <c r="C921">
        <f t="shared" si="53"/>
        <v>105</v>
      </c>
      <c r="D921" s="16">
        <f>+D920</f>
        <v>1945</v>
      </c>
      <c r="E921" s="101" t="s">
        <v>314</v>
      </c>
      <c r="F921" s="101" t="s">
        <v>16</v>
      </c>
      <c r="G921" s="165">
        <v>14100</v>
      </c>
      <c r="H921" s="101"/>
      <c r="I921" s="101"/>
      <c r="J921" s="101" t="s">
        <v>3354</v>
      </c>
      <c r="K921" s="101" t="s">
        <v>3366</v>
      </c>
      <c r="L921" s="101"/>
      <c r="M921" s="101" t="s">
        <v>3459</v>
      </c>
      <c r="N921" s="101"/>
      <c r="O921" s="101"/>
      <c r="P921" s="101"/>
      <c r="Q921" s="101"/>
      <c r="R921" s="101"/>
      <c r="S921" s="128"/>
      <c r="T921" s="101" t="s">
        <v>3424</v>
      </c>
      <c r="U921" s="101" t="s">
        <v>3687</v>
      </c>
      <c r="V921" s="130"/>
      <c r="W921" s="101" t="s">
        <v>3351</v>
      </c>
      <c r="X921" s="101" t="s">
        <v>3508</v>
      </c>
      <c r="Y921" s="101"/>
      <c r="Z921" s="101"/>
      <c r="AA921" s="101" t="s">
        <v>512</v>
      </c>
      <c r="AB921" s="101"/>
      <c r="AC921" s="101"/>
      <c r="AD921" s="101" t="s">
        <v>5290</v>
      </c>
      <c r="AE921" s="101"/>
      <c r="AF921" t="s">
        <v>3451</v>
      </c>
      <c r="AG921" s="101"/>
      <c r="AH921" s="103">
        <v>45839</v>
      </c>
      <c r="AI921" s="166" t="s">
        <v>5108</v>
      </c>
    </row>
    <row r="922" spans="1:35" ht="15" customHeight="1" x14ac:dyDescent="0.35">
      <c r="B922" s="5">
        <f t="shared" si="51"/>
        <v>920</v>
      </c>
      <c r="C922">
        <f t="shared" si="53"/>
        <v>30</v>
      </c>
      <c r="D922" s="16">
        <v>1945</v>
      </c>
      <c r="E922" t="s">
        <v>221</v>
      </c>
      <c r="F922" t="s">
        <v>25</v>
      </c>
      <c r="G922">
        <v>14205</v>
      </c>
      <c r="H922" t="s">
        <v>17</v>
      </c>
      <c r="J922" t="s">
        <v>380</v>
      </c>
      <c r="K922" t="s">
        <v>3366</v>
      </c>
      <c r="M922" t="s">
        <v>3359</v>
      </c>
      <c r="AE922" t="s">
        <v>380</v>
      </c>
      <c r="AF922" t="s">
        <v>3060</v>
      </c>
      <c r="AH922" s="2">
        <v>40573.758055555554</v>
      </c>
    </row>
    <row r="923" spans="1:35" ht="15" customHeight="1" x14ac:dyDescent="0.35">
      <c r="B923" s="5">
        <f t="shared" si="51"/>
        <v>921</v>
      </c>
      <c r="C923">
        <f t="shared" si="53"/>
        <v>9</v>
      </c>
      <c r="D923" s="146">
        <v>1945</v>
      </c>
      <c r="E923" s="3" t="s">
        <v>221</v>
      </c>
      <c r="F923" s="3" t="s">
        <v>25</v>
      </c>
      <c r="G923" s="3">
        <v>14235</v>
      </c>
      <c r="H923" s="3"/>
      <c r="I923" s="3"/>
      <c r="J923" s="3" t="s">
        <v>3354</v>
      </c>
      <c r="K923" s="3" t="s">
        <v>3366</v>
      </c>
      <c r="L923" s="3"/>
      <c r="M923" s="3" t="s">
        <v>3459</v>
      </c>
      <c r="N923" s="3"/>
      <c r="O923" s="3"/>
      <c r="P923" s="3"/>
      <c r="Q923" s="3"/>
      <c r="R923" s="3"/>
      <c r="S923" s="152"/>
      <c r="T923" s="3" t="s">
        <v>3424</v>
      </c>
      <c r="U923" s="3" t="s">
        <v>4267</v>
      </c>
      <c r="V923" s="143" t="s">
        <v>3510</v>
      </c>
      <c r="W923" s="3" t="s">
        <v>3572</v>
      </c>
      <c r="X923" s="3" t="s">
        <v>3449</v>
      </c>
      <c r="Y923" s="3"/>
      <c r="Z923" s="3" t="s">
        <v>3510</v>
      </c>
      <c r="AA923" s="3" t="s">
        <v>4098</v>
      </c>
      <c r="AB923" s="3"/>
      <c r="AE923" s="3"/>
      <c r="AF923" s="3" t="s">
        <v>3451</v>
      </c>
      <c r="AG923" s="3"/>
      <c r="AH923" s="153">
        <v>45568</v>
      </c>
      <c r="AI923" s="166" t="s">
        <v>4268</v>
      </c>
    </row>
    <row r="924" spans="1:35" ht="15" customHeight="1" x14ac:dyDescent="0.35">
      <c r="B924" s="5">
        <f t="shared" si="51"/>
        <v>922</v>
      </c>
      <c r="C924">
        <f t="shared" si="53"/>
        <v>140</v>
      </c>
      <c r="D924" s="16">
        <v>1945</v>
      </c>
      <c r="E924" t="s">
        <v>221</v>
      </c>
      <c r="F924" t="s">
        <v>25</v>
      </c>
      <c r="G924">
        <v>14244</v>
      </c>
      <c r="H924" t="s">
        <v>17</v>
      </c>
      <c r="J924" t="s">
        <v>3354</v>
      </c>
      <c r="K924" t="s">
        <v>3366</v>
      </c>
      <c r="L924" t="s">
        <v>28</v>
      </c>
      <c r="M924" t="s">
        <v>3359</v>
      </c>
      <c r="N924" t="s">
        <v>3359</v>
      </c>
      <c r="AA924" s="3" t="s">
        <v>3523</v>
      </c>
      <c r="AB924" s="164" t="s">
        <v>3550</v>
      </c>
      <c r="AC924" s="41"/>
      <c r="AD924" s="41"/>
      <c r="AE924" t="s">
        <v>167</v>
      </c>
      <c r="AF924" t="s">
        <v>3060</v>
      </c>
      <c r="AH924" s="2">
        <v>41034.595532407409</v>
      </c>
    </row>
    <row r="925" spans="1:35" ht="15" customHeight="1" x14ac:dyDescent="0.35">
      <c r="B925" s="5">
        <f t="shared" si="51"/>
        <v>923</v>
      </c>
      <c r="C925">
        <f t="shared" si="53"/>
        <v>5</v>
      </c>
      <c r="D925" s="16">
        <v>1945</v>
      </c>
      <c r="E925" t="s">
        <v>221</v>
      </c>
      <c r="F925" t="s">
        <v>25</v>
      </c>
      <c r="G925">
        <v>14384</v>
      </c>
      <c r="H925" t="s">
        <v>17</v>
      </c>
      <c r="J925" t="s">
        <v>380</v>
      </c>
      <c r="K925" t="s">
        <v>3366</v>
      </c>
      <c r="L925" t="s">
        <v>28</v>
      </c>
      <c r="M925" t="s">
        <v>3359</v>
      </c>
      <c r="R925" t="s">
        <v>3359</v>
      </c>
      <c r="U925" t="s">
        <v>380</v>
      </c>
      <c r="V925" s="43" t="s">
        <v>3359</v>
      </c>
      <c r="AB925" s="164" t="s">
        <v>3545</v>
      </c>
      <c r="AC925" s="41"/>
      <c r="AD925" s="41"/>
      <c r="AE925" t="s">
        <v>380</v>
      </c>
      <c r="AF925" t="s">
        <v>3060</v>
      </c>
      <c r="AH925" s="2">
        <v>41049.755196759259</v>
      </c>
    </row>
    <row r="926" spans="1:35" ht="15" customHeight="1" x14ac:dyDescent="0.35">
      <c r="B926" s="5">
        <f t="shared" si="51"/>
        <v>924</v>
      </c>
      <c r="C926">
        <f t="shared" si="53"/>
        <v>24</v>
      </c>
      <c r="D926" s="16">
        <v>1945</v>
      </c>
      <c r="E926" t="s">
        <v>221</v>
      </c>
      <c r="F926" t="s">
        <v>25</v>
      </c>
      <c r="G926">
        <v>14389</v>
      </c>
      <c r="H926" t="s">
        <v>17</v>
      </c>
      <c r="J926" t="s">
        <v>380</v>
      </c>
      <c r="K926" t="s">
        <v>3366</v>
      </c>
      <c r="L926" t="s">
        <v>254</v>
      </c>
      <c r="M926" t="s">
        <v>3359</v>
      </c>
      <c r="U926" t="s">
        <v>380</v>
      </c>
      <c r="Z926" t="s">
        <v>3359</v>
      </c>
      <c r="AD926" s="3" t="s">
        <v>3263</v>
      </c>
      <c r="AE926" t="s">
        <v>380</v>
      </c>
      <c r="AF926" t="s">
        <v>3060</v>
      </c>
      <c r="AH926" s="2">
        <v>39785.327928240738</v>
      </c>
    </row>
    <row r="927" spans="1:35" ht="15" customHeight="1" x14ac:dyDescent="0.35">
      <c r="B927" s="5">
        <f t="shared" si="51"/>
        <v>925</v>
      </c>
      <c r="C927">
        <f t="shared" si="53"/>
        <v>69</v>
      </c>
      <c r="D927" s="16">
        <v>1945</v>
      </c>
      <c r="E927" t="s">
        <v>221</v>
      </c>
      <c r="F927" t="s">
        <v>25</v>
      </c>
      <c r="G927">
        <v>14413</v>
      </c>
      <c r="J927" t="s">
        <v>3354</v>
      </c>
      <c r="K927" t="s">
        <v>3366</v>
      </c>
      <c r="M927" t="s">
        <v>3359</v>
      </c>
      <c r="U927" t="s">
        <v>380</v>
      </c>
      <c r="Z927" t="s">
        <v>3359</v>
      </c>
      <c r="AA927" s="3" t="s">
        <v>511</v>
      </c>
      <c r="AE927" t="s">
        <v>3262</v>
      </c>
      <c r="AF927" t="s">
        <v>3133</v>
      </c>
      <c r="AH927" s="2">
        <v>45092</v>
      </c>
    </row>
    <row r="928" spans="1:35" ht="15" customHeight="1" x14ac:dyDescent="0.35">
      <c r="B928" s="5">
        <f t="shared" si="51"/>
        <v>926</v>
      </c>
      <c r="C928">
        <f t="shared" si="53"/>
        <v>21</v>
      </c>
      <c r="D928" s="16">
        <v>1945</v>
      </c>
      <c r="E928" t="s">
        <v>221</v>
      </c>
      <c r="F928" t="s">
        <v>25</v>
      </c>
      <c r="G928">
        <v>14482</v>
      </c>
      <c r="J928" t="s">
        <v>380</v>
      </c>
      <c r="K928" t="s">
        <v>3366</v>
      </c>
      <c r="M928" t="s">
        <v>3459</v>
      </c>
      <c r="N928" t="s">
        <v>3359</v>
      </c>
      <c r="O928" t="s">
        <v>3359</v>
      </c>
      <c r="P928" t="s">
        <v>3359</v>
      </c>
      <c r="U928" t="s">
        <v>3662</v>
      </c>
      <c r="V928" s="43" t="s">
        <v>3359</v>
      </c>
      <c r="W928" t="s">
        <v>3572</v>
      </c>
      <c r="X928" t="s">
        <v>3508</v>
      </c>
      <c r="AA928" s="3" t="s">
        <v>3870</v>
      </c>
      <c r="AF928" t="s">
        <v>3451</v>
      </c>
      <c r="AH928" s="2">
        <v>45288</v>
      </c>
    </row>
    <row r="929" spans="2:35" ht="15" customHeight="1" x14ac:dyDescent="0.35">
      <c r="B929" s="5">
        <f t="shared" si="51"/>
        <v>927</v>
      </c>
      <c r="C929">
        <f t="shared" si="53"/>
        <v>19</v>
      </c>
      <c r="D929" s="16">
        <v>1945</v>
      </c>
      <c r="E929" t="s">
        <v>221</v>
      </c>
      <c r="F929" t="s">
        <v>25</v>
      </c>
      <c r="G929">
        <v>14503</v>
      </c>
      <c r="J929" t="s">
        <v>3354</v>
      </c>
      <c r="K929" t="s">
        <v>3366</v>
      </c>
      <c r="M929" t="s">
        <v>3459</v>
      </c>
      <c r="N929" t="s">
        <v>3359</v>
      </c>
      <c r="O929" t="s">
        <v>3359</v>
      </c>
      <c r="P929" t="s">
        <v>3359</v>
      </c>
      <c r="Q929" t="s">
        <v>3579</v>
      </c>
      <c r="T929" t="s">
        <v>3424</v>
      </c>
      <c r="U929" t="s">
        <v>3662</v>
      </c>
      <c r="V929" s="43" t="s">
        <v>3359</v>
      </c>
      <c r="W929" t="s">
        <v>3572</v>
      </c>
      <c r="X929" t="s">
        <v>3508</v>
      </c>
      <c r="Z929" t="s">
        <v>3359</v>
      </c>
      <c r="AA929" s="3" t="s">
        <v>3523</v>
      </c>
      <c r="AF929" t="s">
        <v>3451</v>
      </c>
      <c r="AH929" s="2">
        <v>45294</v>
      </c>
    </row>
    <row r="930" spans="2:35" ht="15" customHeight="1" x14ac:dyDescent="0.35">
      <c r="B930" s="5">
        <f t="shared" si="51"/>
        <v>928</v>
      </c>
      <c r="C930">
        <f t="shared" si="53"/>
        <v>15</v>
      </c>
      <c r="D930" s="16">
        <v>1945</v>
      </c>
      <c r="E930" t="s">
        <v>221</v>
      </c>
      <c r="F930" t="s">
        <v>25</v>
      </c>
      <c r="G930">
        <v>14522</v>
      </c>
      <c r="H930" t="s">
        <v>17</v>
      </c>
      <c r="J930" t="s">
        <v>380</v>
      </c>
      <c r="K930" t="s">
        <v>3366</v>
      </c>
      <c r="M930" t="s">
        <v>3359</v>
      </c>
      <c r="AE930" t="s">
        <v>380</v>
      </c>
      <c r="AF930" t="s">
        <v>3060</v>
      </c>
      <c r="AH930" s="2">
        <v>39911.897476851853</v>
      </c>
    </row>
    <row r="931" spans="2:35" ht="15" customHeight="1" x14ac:dyDescent="0.35">
      <c r="B931" s="5">
        <f t="shared" si="51"/>
        <v>929</v>
      </c>
      <c r="C931">
        <f t="shared" si="53"/>
        <v>11</v>
      </c>
      <c r="D931" s="16">
        <v>1945</v>
      </c>
      <c r="E931" t="s">
        <v>221</v>
      </c>
      <c r="F931" t="s">
        <v>25</v>
      </c>
      <c r="G931">
        <v>14537</v>
      </c>
      <c r="J931" t="s">
        <v>3354</v>
      </c>
      <c r="K931" t="s">
        <v>3366</v>
      </c>
      <c r="U931" t="s">
        <v>380</v>
      </c>
      <c r="V931" s="43" t="s">
        <v>3359</v>
      </c>
      <c r="Z931" t="s">
        <v>3359</v>
      </c>
      <c r="AA931" s="3" t="s">
        <v>511</v>
      </c>
      <c r="AE931" t="s">
        <v>3262</v>
      </c>
      <c r="AF931" t="s">
        <v>3133</v>
      </c>
      <c r="AH931" s="2">
        <v>45092</v>
      </c>
    </row>
    <row r="932" spans="2:35" ht="15" customHeight="1" x14ac:dyDescent="0.35">
      <c r="B932" s="5">
        <f t="shared" si="51"/>
        <v>930</v>
      </c>
      <c r="C932">
        <f t="shared" si="53"/>
        <v>1</v>
      </c>
      <c r="D932" s="16">
        <v>1945</v>
      </c>
      <c r="E932" t="s">
        <v>314</v>
      </c>
      <c r="F932" t="s">
        <v>16</v>
      </c>
      <c r="G932">
        <v>14548</v>
      </c>
      <c r="H932" t="s">
        <v>17</v>
      </c>
      <c r="K932" t="s">
        <v>3366</v>
      </c>
      <c r="L932" t="s">
        <v>28</v>
      </c>
      <c r="M932" t="s">
        <v>3359</v>
      </c>
      <c r="AA932" s="3" t="s">
        <v>511</v>
      </c>
      <c r="AE932" t="s">
        <v>167</v>
      </c>
      <c r="AF932" t="s">
        <v>3060</v>
      </c>
      <c r="AH932" s="2">
        <v>40152.79519675926</v>
      </c>
    </row>
    <row r="933" spans="2:35" ht="15" customHeight="1" x14ac:dyDescent="0.35">
      <c r="B933" s="5">
        <f t="shared" si="51"/>
        <v>931</v>
      </c>
      <c r="C933">
        <f t="shared" si="53"/>
        <v>5</v>
      </c>
      <c r="D933" s="16">
        <v>1945</v>
      </c>
      <c r="E933" t="s">
        <v>314</v>
      </c>
      <c r="F933" t="s">
        <v>16</v>
      </c>
      <c r="G933">
        <v>14549</v>
      </c>
      <c r="J933" t="s">
        <v>3354</v>
      </c>
      <c r="K933" t="s">
        <v>3366</v>
      </c>
      <c r="M933" t="s">
        <v>3459</v>
      </c>
      <c r="N933" t="s">
        <v>3359</v>
      </c>
      <c r="O933" t="s">
        <v>3359</v>
      </c>
      <c r="P933" t="s">
        <v>3359</v>
      </c>
      <c r="R933" t="s">
        <v>3579</v>
      </c>
      <c r="T933" t="s">
        <v>3424</v>
      </c>
      <c r="U933" t="s">
        <v>3687</v>
      </c>
      <c r="W933" t="s">
        <v>3830</v>
      </c>
      <c r="X933" t="s">
        <v>3508</v>
      </c>
      <c r="Y933" t="s">
        <v>3359</v>
      </c>
      <c r="AA933" s="3" t="s">
        <v>511</v>
      </c>
      <c r="AD933" s="3" t="s">
        <v>5055</v>
      </c>
      <c r="AF933" t="s">
        <v>3451</v>
      </c>
      <c r="AH933" s="2">
        <v>45606</v>
      </c>
    </row>
    <row r="934" spans="2:35" ht="15" customHeight="1" x14ac:dyDescent="0.35">
      <c r="B934" s="5">
        <f t="shared" si="51"/>
        <v>932</v>
      </c>
      <c r="C934">
        <f t="shared" si="53"/>
        <v>1</v>
      </c>
      <c r="D934" s="16">
        <v>1945</v>
      </c>
      <c r="E934" s="3" t="s">
        <v>314</v>
      </c>
      <c r="F934" s="3" t="s">
        <v>16</v>
      </c>
      <c r="G934" s="165">
        <v>14554</v>
      </c>
      <c r="H934" s="3"/>
      <c r="I934" s="3"/>
      <c r="J934" s="3" t="s">
        <v>3354</v>
      </c>
      <c r="K934" s="3" t="s">
        <v>3366</v>
      </c>
      <c r="L934" s="3"/>
      <c r="M934" s="3" t="s">
        <v>3459</v>
      </c>
      <c r="N934" s="3"/>
      <c r="O934" s="3"/>
      <c r="P934" s="3"/>
      <c r="Q934" s="3"/>
      <c r="R934" s="3"/>
      <c r="S934" s="152"/>
      <c r="T934" s="3" t="s">
        <v>3424</v>
      </c>
      <c r="U934" s="3"/>
      <c r="V934" s="143"/>
      <c r="W934" s="3" t="s">
        <v>3830</v>
      </c>
      <c r="X934" s="3" t="s">
        <v>3508</v>
      </c>
      <c r="Y934" s="3" t="s">
        <v>3359</v>
      </c>
      <c r="Z934" s="3"/>
      <c r="AA934" s="3" t="s">
        <v>511</v>
      </c>
      <c r="AB934" s="3"/>
      <c r="AD934" s="3" t="s">
        <v>5055</v>
      </c>
      <c r="AF934" t="s">
        <v>3451</v>
      </c>
      <c r="AH934" s="2">
        <v>45783</v>
      </c>
      <c r="AI934" s="166" t="s">
        <v>4908</v>
      </c>
    </row>
    <row r="935" spans="2:35" ht="15" customHeight="1" x14ac:dyDescent="0.35">
      <c r="B935" s="5">
        <f t="shared" si="51"/>
        <v>933</v>
      </c>
      <c r="C935">
        <f t="shared" si="53"/>
        <v>46</v>
      </c>
      <c r="D935" s="16">
        <v>1945</v>
      </c>
      <c r="E935" t="s">
        <v>314</v>
      </c>
      <c r="F935" t="s">
        <v>16</v>
      </c>
      <c r="G935">
        <v>14555</v>
      </c>
      <c r="J935" t="s">
        <v>3354</v>
      </c>
      <c r="K935" t="s">
        <v>3366</v>
      </c>
      <c r="M935" t="s">
        <v>3459</v>
      </c>
      <c r="T935" t="s">
        <v>3424</v>
      </c>
      <c r="U935" t="s">
        <v>380</v>
      </c>
      <c r="V935" s="43" t="s">
        <v>3359</v>
      </c>
      <c r="X935" t="s">
        <v>3508</v>
      </c>
      <c r="AA935" s="3" t="s">
        <v>511</v>
      </c>
      <c r="AD935" s="3" t="s">
        <v>3509</v>
      </c>
      <c r="AE935" t="s">
        <v>3262</v>
      </c>
      <c r="AF935" s="3" t="s">
        <v>3451</v>
      </c>
      <c r="AH935" s="2">
        <v>45122</v>
      </c>
    </row>
    <row r="936" spans="2:35" ht="15" customHeight="1" x14ac:dyDescent="0.35">
      <c r="B936" s="5">
        <f t="shared" si="51"/>
        <v>934</v>
      </c>
      <c r="C936">
        <f t="shared" si="53"/>
        <v>4</v>
      </c>
      <c r="D936" s="16">
        <v>1945</v>
      </c>
      <c r="E936" t="s">
        <v>221</v>
      </c>
      <c r="F936" t="s">
        <v>25</v>
      </c>
      <c r="G936">
        <v>14601</v>
      </c>
      <c r="J936" t="s">
        <v>3354</v>
      </c>
      <c r="M936" t="s">
        <v>3459</v>
      </c>
      <c r="T936" t="s">
        <v>3424</v>
      </c>
      <c r="U936" t="s">
        <v>3662</v>
      </c>
      <c r="V936" s="43" t="s">
        <v>3359</v>
      </c>
      <c r="W936" t="s">
        <v>3572</v>
      </c>
      <c r="AA936" s="3" t="s">
        <v>6595</v>
      </c>
      <c r="AD936" s="3" t="s">
        <v>4716</v>
      </c>
      <c r="AF936" s="3" t="s">
        <v>3451</v>
      </c>
      <c r="AH936" s="2">
        <v>45708</v>
      </c>
      <c r="AI936" s="36" t="s">
        <v>4717</v>
      </c>
    </row>
    <row r="937" spans="2:35" ht="15" customHeight="1" x14ac:dyDescent="0.35">
      <c r="B937" s="5">
        <f t="shared" si="51"/>
        <v>935</v>
      </c>
      <c r="C937">
        <f t="shared" si="53"/>
        <v>61</v>
      </c>
      <c r="D937" s="16">
        <v>1945</v>
      </c>
      <c r="E937" t="s">
        <v>221</v>
      </c>
      <c r="F937" t="s">
        <v>25</v>
      </c>
      <c r="G937">
        <v>14605</v>
      </c>
      <c r="H937" t="s">
        <v>17</v>
      </c>
      <c r="J937" t="s">
        <v>380</v>
      </c>
      <c r="K937" t="s">
        <v>3366</v>
      </c>
      <c r="M937" t="s">
        <v>3459</v>
      </c>
      <c r="N937" t="s">
        <v>3359</v>
      </c>
      <c r="O937" t="s">
        <v>3359</v>
      </c>
      <c r="P937" t="s">
        <v>3359</v>
      </c>
      <c r="Q937" t="s">
        <v>3579</v>
      </c>
      <c r="U937" t="s">
        <v>3662</v>
      </c>
      <c r="V937" s="43" t="s">
        <v>3359</v>
      </c>
      <c r="W937" t="s">
        <v>3572</v>
      </c>
      <c r="X937" t="s">
        <v>3508</v>
      </c>
      <c r="Y937" t="s">
        <v>3359</v>
      </c>
      <c r="AD937" s="3" t="s">
        <v>3547</v>
      </c>
      <c r="AF937" t="s">
        <v>3133</v>
      </c>
      <c r="AH937" s="2">
        <v>45092</v>
      </c>
    </row>
    <row r="938" spans="2:35" ht="15" customHeight="1" x14ac:dyDescent="0.35">
      <c r="B938" s="5">
        <f t="shared" si="51"/>
        <v>936</v>
      </c>
      <c r="C938">
        <f t="shared" si="53"/>
        <v>49</v>
      </c>
      <c r="D938" s="16">
        <v>1945</v>
      </c>
      <c r="E938" t="s">
        <v>221</v>
      </c>
      <c r="F938" t="s">
        <v>25</v>
      </c>
      <c r="G938">
        <v>14666</v>
      </c>
      <c r="H938" t="s">
        <v>17</v>
      </c>
      <c r="J938" t="s">
        <v>3354</v>
      </c>
      <c r="L938" t="s">
        <v>130</v>
      </c>
      <c r="M938" t="s">
        <v>3359</v>
      </c>
      <c r="AF938" t="s">
        <v>3060</v>
      </c>
      <c r="AH938" s="2">
        <v>40530.250925925924</v>
      </c>
    </row>
    <row r="939" spans="2:35" ht="15" customHeight="1" x14ac:dyDescent="0.35">
      <c r="B939" s="5">
        <f t="shared" si="51"/>
        <v>937</v>
      </c>
      <c r="C939">
        <f t="shared" si="53"/>
        <v>4</v>
      </c>
      <c r="D939" s="16">
        <v>1945</v>
      </c>
      <c r="E939" t="s">
        <v>221</v>
      </c>
      <c r="F939" t="s">
        <v>25</v>
      </c>
      <c r="G939">
        <v>14715</v>
      </c>
      <c r="H939" t="s">
        <v>17</v>
      </c>
      <c r="J939" t="s">
        <v>380</v>
      </c>
      <c r="K939" t="s">
        <v>3366</v>
      </c>
      <c r="M939" t="s">
        <v>3359</v>
      </c>
      <c r="V939" s="43" t="s">
        <v>3359</v>
      </c>
      <c r="AD939" s="3" t="s">
        <v>498</v>
      </c>
      <c r="AF939" t="s">
        <v>3060</v>
      </c>
      <c r="AH939" s="2">
        <v>39889.365752314814</v>
      </c>
    </row>
    <row r="940" spans="2:35" ht="15" customHeight="1" x14ac:dyDescent="0.35">
      <c r="B940" s="5">
        <f t="shared" si="51"/>
        <v>938</v>
      </c>
      <c r="C940">
        <f t="shared" si="53"/>
        <v>241</v>
      </c>
      <c r="D940" s="16">
        <v>1945</v>
      </c>
      <c r="E940" t="s">
        <v>221</v>
      </c>
      <c r="F940" t="s">
        <v>25</v>
      </c>
      <c r="G940">
        <v>14719</v>
      </c>
      <c r="H940" t="s">
        <v>17</v>
      </c>
      <c r="J940" t="s">
        <v>380</v>
      </c>
      <c r="K940" t="s">
        <v>3366</v>
      </c>
      <c r="L940" t="s">
        <v>37</v>
      </c>
      <c r="M940" t="s">
        <v>3359</v>
      </c>
      <c r="AD940" s="3" t="s">
        <v>3546</v>
      </c>
      <c r="AE940" t="s">
        <v>24</v>
      </c>
      <c r="AF940" t="s">
        <v>3060</v>
      </c>
    </row>
    <row r="941" spans="2:35" ht="15" customHeight="1" x14ac:dyDescent="0.35">
      <c r="B941" s="5">
        <f t="shared" si="51"/>
        <v>939</v>
      </c>
      <c r="C941">
        <f t="shared" si="53"/>
        <v>13</v>
      </c>
      <c r="D941" s="16">
        <v>1945</v>
      </c>
      <c r="E941" t="s">
        <v>314</v>
      </c>
      <c r="F941" t="s">
        <v>16</v>
      </c>
      <c r="G941">
        <v>14960</v>
      </c>
      <c r="K941" t="s">
        <v>3366</v>
      </c>
      <c r="M941" t="s">
        <v>3459</v>
      </c>
      <c r="N941" t="s">
        <v>3359</v>
      </c>
      <c r="P941" t="s">
        <v>3359</v>
      </c>
      <c r="Q941" t="s">
        <v>3579</v>
      </c>
      <c r="W941" t="s">
        <v>3572</v>
      </c>
      <c r="AF941" t="s">
        <v>3451</v>
      </c>
      <c r="AH941" s="2">
        <v>45661</v>
      </c>
    </row>
    <row r="942" spans="2:35" ht="15" customHeight="1" x14ac:dyDescent="0.35">
      <c r="B942" s="5">
        <f t="shared" si="51"/>
        <v>940</v>
      </c>
      <c r="C942">
        <f t="shared" si="53"/>
        <v>6</v>
      </c>
      <c r="D942" s="16">
        <v>1945</v>
      </c>
      <c r="E942" t="s">
        <v>314</v>
      </c>
      <c r="F942" t="s">
        <v>16</v>
      </c>
      <c r="G942">
        <v>14973</v>
      </c>
      <c r="H942" t="s">
        <v>17</v>
      </c>
      <c r="J942" t="s">
        <v>3354</v>
      </c>
      <c r="M942" t="s">
        <v>3359</v>
      </c>
      <c r="U942" t="s">
        <v>380</v>
      </c>
      <c r="AA942" s="3" t="s">
        <v>511</v>
      </c>
      <c r="AE942" t="s">
        <v>167</v>
      </c>
      <c r="AF942" t="s">
        <v>3060</v>
      </c>
      <c r="AH942" s="2">
        <v>40830.956111111111</v>
      </c>
    </row>
    <row r="943" spans="2:35" ht="15" customHeight="1" x14ac:dyDescent="0.35">
      <c r="B943" s="5">
        <f t="shared" si="51"/>
        <v>941</v>
      </c>
      <c r="C943">
        <f t="shared" si="53"/>
        <v>4</v>
      </c>
      <c r="D943" s="16">
        <v>1945</v>
      </c>
      <c r="E943" t="s">
        <v>314</v>
      </c>
      <c r="F943" t="s">
        <v>16</v>
      </c>
      <c r="G943">
        <v>14979</v>
      </c>
      <c r="H943" t="s">
        <v>17</v>
      </c>
      <c r="J943" t="s">
        <v>3354</v>
      </c>
      <c r="K943" t="s">
        <v>3366</v>
      </c>
      <c r="L943" t="s">
        <v>21</v>
      </c>
      <c r="M943" t="s">
        <v>3359</v>
      </c>
      <c r="AA943" s="3" t="s">
        <v>511</v>
      </c>
      <c r="AD943" s="3" t="s">
        <v>499</v>
      </c>
      <c r="AE943" t="s">
        <v>167</v>
      </c>
      <c r="AF943" t="s">
        <v>3060</v>
      </c>
      <c r="AH943" s="2">
        <v>39915.048587962963</v>
      </c>
    </row>
    <row r="944" spans="2:35" ht="15" customHeight="1" x14ac:dyDescent="0.35">
      <c r="B944" s="5">
        <f t="shared" si="51"/>
        <v>942</v>
      </c>
      <c r="C944">
        <f t="shared" si="53"/>
        <v>11</v>
      </c>
      <c r="D944" s="16">
        <v>1945</v>
      </c>
      <c r="E944" t="s">
        <v>314</v>
      </c>
      <c r="F944" t="s">
        <v>16</v>
      </c>
      <c r="G944">
        <v>14983</v>
      </c>
      <c r="H944" t="s">
        <v>17</v>
      </c>
      <c r="J944" t="s">
        <v>3354</v>
      </c>
      <c r="K944" t="s">
        <v>3366</v>
      </c>
      <c r="M944" t="s">
        <v>3359</v>
      </c>
      <c r="N944" t="s">
        <v>3359</v>
      </c>
      <c r="O944" t="s">
        <v>3359</v>
      </c>
      <c r="P944" t="s">
        <v>3359</v>
      </c>
      <c r="U944" t="s">
        <v>380</v>
      </c>
      <c r="Y944" t="s">
        <v>3359</v>
      </c>
      <c r="AA944" s="3" t="s">
        <v>511</v>
      </c>
      <c r="AC944" s="3" t="s">
        <v>3210</v>
      </c>
      <c r="AE944" t="s">
        <v>167</v>
      </c>
      <c r="AF944" t="s">
        <v>3133</v>
      </c>
      <c r="AH944" s="2">
        <v>45092</v>
      </c>
    </row>
    <row r="945" spans="1:35" ht="15" customHeight="1" x14ac:dyDescent="0.35">
      <c r="B945" s="5">
        <f t="shared" si="51"/>
        <v>943</v>
      </c>
      <c r="C945">
        <f t="shared" si="53"/>
        <v>5</v>
      </c>
      <c r="D945" s="16">
        <v>1945</v>
      </c>
      <c r="E945" t="s">
        <v>59</v>
      </c>
      <c r="F945" t="s">
        <v>25</v>
      </c>
      <c r="G945">
        <v>14994</v>
      </c>
      <c r="H945" t="s">
        <v>17</v>
      </c>
      <c r="J945" t="s">
        <v>3354</v>
      </c>
      <c r="K945" t="s">
        <v>3366</v>
      </c>
      <c r="L945" t="s">
        <v>128</v>
      </c>
      <c r="M945" t="s">
        <v>3359</v>
      </c>
      <c r="U945" t="s">
        <v>380</v>
      </c>
      <c r="AA945" s="3" t="s">
        <v>511</v>
      </c>
      <c r="AC945" s="3">
        <v>1940</v>
      </c>
      <c r="AE945" t="s">
        <v>167</v>
      </c>
      <c r="AF945" t="s">
        <v>3060</v>
      </c>
      <c r="AH945" s="2">
        <v>40754.048171296294</v>
      </c>
    </row>
    <row r="946" spans="1:35" ht="15" customHeight="1" x14ac:dyDescent="0.35">
      <c r="B946" s="5">
        <f t="shared" si="51"/>
        <v>944</v>
      </c>
      <c r="C946">
        <f t="shared" si="53"/>
        <v>23</v>
      </c>
      <c r="D946" s="16">
        <v>1945</v>
      </c>
      <c r="E946" t="s">
        <v>221</v>
      </c>
      <c r="F946" t="s">
        <v>25</v>
      </c>
      <c r="G946">
        <v>14999</v>
      </c>
      <c r="H946" t="s">
        <v>17</v>
      </c>
      <c r="J946" t="s">
        <v>3354</v>
      </c>
      <c r="K946" t="s">
        <v>3366</v>
      </c>
      <c r="L946" t="s">
        <v>323</v>
      </c>
      <c r="M946" t="s">
        <v>3359</v>
      </c>
      <c r="R946" t="s">
        <v>3359</v>
      </c>
      <c r="U946" t="s">
        <v>380</v>
      </c>
      <c r="V946" s="43" t="s">
        <v>3359</v>
      </c>
      <c r="Z946" t="s">
        <v>3359</v>
      </c>
      <c r="AC946" s="3">
        <v>1946</v>
      </c>
      <c r="AF946" t="s">
        <v>3060</v>
      </c>
      <c r="AH946" s="2">
        <v>41064.478020833332</v>
      </c>
    </row>
    <row r="947" spans="1:35" ht="15" customHeight="1" x14ac:dyDescent="0.45">
      <c r="B947" s="5">
        <f t="shared" si="51"/>
        <v>945</v>
      </c>
      <c r="C947">
        <f t="shared" si="53"/>
        <v>1</v>
      </c>
      <c r="D947" s="82">
        <v>1946</v>
      </c>
      <c r="E947" s="15" t="s">
        <v>500</v>
      </c>
      <c r="F947" t="s">
        <v>16</v>
      </c>
      <c r="G947" s="15">
        <v>15022</v>
      </c>
      <c r="H947" t="s">
        <v>17</v>
      </c>
      <c r="J947" t="s">
        <v>3354</v>
      </c>
      <c r="K947" t="s">
        <v>3366</v>
      </c>
      <c r="L947" t="s">
        <v>56</v>
      </c>
      <c r="M947" t="s">
        <v>3359</v>
      </c>
      <c r="AA947" s="69" t="s">
        <v>4084</v>
      </c>
      <c r="AB947" s="15"/>
      <c r="AC947" s="57"/>
      <c r="AD947" s="57"/>
      <c r="AF947" t="s">
        <v>3060</v>
      </c>
      <c r="AH947" s="2">
        <v>40263.327453703707</v>
      </c>
    </row>
    <row r="948" spans="1:35" ht="15" customHeight="1" x14ac:dyDescent="0.35">
      <c r="B948" s="5">
        <f t="shared" si="51"/>
        <v>946</v>
      </c>
      <c r="C948">
        <f t="shared" si="53"/>
        <v>26</v>
      </c>
      <c r="D948" s="146">
        <f>+D947</f>
        <v>1946</v>
      </c>
      <c r="E948" s="3" t="s">
        <v>221</v>
      </c>
      <c r="F948" s="3" t="s">
        <v>25</v>
      </c>
      <c r="G948" s="165">
        <v>15023</v>
      </c>
      <c r="H948" s="3"/>
      <c r="I948" s="3"/>
      <c r="J948" s="3" t="s">
        <v>3356</v>
      </c>
      <c r="K948" s="3" t="s">
        <v>3366</v>
      </c>
      <c r="L948" s="3"/>
      <c r="M948" s="3" t="s">
        <v>3459</v>
      </c>
      <c r="N948" s="3"/>
      <c r="O948" s="3"/>
      <c r="P948" s="3"/>
      <c r="Q948" s="3"/>
      <c r="R948" s="3"/>
      <c r="S948" s="152"/>
      <c r="T948" s="3"/>
      <c r="U948" s="3" t="s">
        <v>3662</v>
      </c>
      <c r="V948" s="143" t="s">
        <v>3413</v>
      </c>
      <c r="W948" s="3" t="s">
        <v>3572</v>
      </c>
      <c r="X948" s="3" t="s">
        <v>3508</v>
      </c>
      <c r="Y948" s="3"/>
      <c r="Z948" s="3" t="s">
        <v>3359</v>
      </c>
      <c r="AB948" s="3"/>
      <c r="AD948" s="3" t="s">
        <v>4868</v>
      </c>
      <c r="AE948" s="3"/>
      <c r="AF948" s="3" t="s">
        <v>3451</v>
      </c>
      <c r="AG948" s="3"/>
      <c r="AH948" s="153">
        <v>45739</v>
      </c>
      <c r="AI948" s="166" t="s">
        <v>4735</v>
      </c>
    </row>
    <row r="949" spans="1:35" ht="15" customHeight="1" x14ac:dyDescent="0.35">
      <c r="B949" s="5">
        <f t="shared" si="51"/>
        <v>947</v>
      </c>
      <c r="C949">
        <f t="shared" si="53"/>
        <v>2</v>
      </c>
      <c r="D949" s="16">
        <v>1946</v>
      </c>
      <c r="E949" t="s">
        <v>186</v>
      </c>
      <c r="F949" t="s">
        <v>25</v>
      </c>
      <c r="G949">
        <v>15049</v>
      </c>
      <c r="L949" t="s">
        <v>37</v>
      </c>
      <c r="AF949" t="s">
        <v>3060</v>
      </c>
    </row>
    <row r="950" spans="1:35" ht="15" customHeight="1" x14ac:dyDescent="0.35">
      <c r="B950" s="5">
        <f t="shared" si="51"/>
        <v>948</v>
      </c>
      <c r="C950">
        <f t="shared" si="53"/>
        <v>6</v>
      </c>
      <c r="D950" s="16">
        <v>1946</v>
      </c>
      <c r="E950" t="s">
        <v>221</v>
      </c>
      <c r="F950" t="s">
        <v>25</v>
      </c>
      <c r="G950">
        <v>15051</v>
      </c>
      <c r="J950" t="s">
        <v>3354</v>
      </c>
      <c r="K950" t="s">
        <v>3366</v>
      </c>
      <c r="M950" t="s">
        <v>3459</v>
      </c>
      <c r="N950" t="s">
        <v>3359</v>
      </c>
      <c r="O950" t="s">
        <v>3359</v>
      </c>
      <c r="P950" t="s">
        <v>3359</v>
      </c>
      <c r="Q950" t="s">
        <v>3579</v>
      </c>
      <c r="T950" t="s">
        <v>3424</v>
      </c>
      <c r="U950" t="s">
        <v>380</v>
      </c>
      <c r="V950" s="43" t="s">
        <v>3359</v>
      </c>
      <c r="W950" t="s">
        <v>3576</v>
      </c>
      <c r="X950" t="s">
        <v>3449</v>
      </c>
      <c r="Z950" t="s">
        <v>3359</v>
      </c>
      <c r="AA950" s="3" t="s">
        <v>3523</v>
      </c>
      <c r="AF950" t="s">
        <v>3451</v>
      </c>
      <c r="AH950" s="2">
        <v>45181</v>
      </c>
    </row>
    <row r="951" spans="1:35" ht="15" customHeight="1" x14ac:dyDescent="0.35">
      <c r="B951" s="5">
        <f t="shared" si="51"/>
        <v>949</v>
      </c>
      <c r="C951">
        <f t="shared" si="53"/>
        <v>19</v>
      </c>
      <c r="D951" s="16">
        <v>1946</v>
      </c>
      <c r="E951" t="s">
        <v>221</v>
      </c>
      <c r="F951" t="s">
        <v>25</v>
      </c>
      <c r="G951">
        <v>15057</v>
      </c>
      <c r="H951" t="s">
        <v>17</v>
      </c>
      <c r="J951" t="s">
        <v>3354</v>
      </c>
      <c r="K951" t="s">
        <v>3366</v>
      </c>
      <c r="L951" t="s">
        <v>35</v>
      </c>
      <c r="M951" t="s">
        <v>3359</v>
      </c>
      <c r="N951" t="s">
        <v>3359</v>
      </c>
      <c r="P951" t="s">
        <v>3359</v>
      </c>
      <c r="R951" t="s">
        <v>3359</v>
      </c>
      <c r="S951" s="148">
        <v>460</v>
      </c>
      <c r="U951" t="s">
        <v>380</v>
      </c>
      <c r="V951" s="43" t="s">
        <v>3359</v>
      </c>
      <c r="Z951" t="s">
        <v>3359</v>
      </c>
      <c r="AA951" s="3" t="s">
        <v>3523</v>
      </c>
      <c r="AE951" t="s">
        <v>167</v>
      </c>
      <c r="AF951" t="s">
        <v>3060</v>
      </c>
      <c r="AH951" s="2">
        <v>40591.576539351852</v>
      </c>
    </row>
    <row r="952" spans="1:35" ht="15" customHeight="1" x14ac:dyDescent="0.35">
      <c r="B952" s="5">
        <f t="shared" si="51"/>
        <v>950</v>
      </c>
      <c r="C952">
        <f t="shared" si="53"/>
        <v>99</v>
      </c>
      <c r="D952" s="16">
        <v>1946</v>
      </c>
      <c r="E952" t="s">
        <v>221</v>
      </c>
      <c r="F952" t="s">
        <v>25</v>
      </c>
      <c r="G952">
        <v>15076</v>
      </c>
      <c r="H952" t="s">
        <v>17</v>
      </c>
      <c r="J952" t="s">
        <v>3354</v>
      </c>
      <c r="K952" t="s">
        <v>3366</v>
      </c>
      <c r="M952" t="s">
        <v>3359</v>
      </c>
      <c r="U952" t="s">
        <v>380</v>
      </c>
      <c r="V952" s="43" t="s">
        <v>3359</v>
      </c>
      <c r="Z952" t="s">
        <v>3359</v>
      </c>
      <c r="AA952" s="3" t="s">
        <v>3523</v>
      </c>
      <c r="AE952" t="s">
        <v>167</v>
      </c>
      <c r="AF952" t="s">
        <v>3133</v>
      </c>
      <c r="AH952" s="2">
        <v>45092</v>
      </c>
    </row>
    <row r="953" spans="1:35" ht="15" customHeight="1" x14ac:dyDescent="0.35">
      <c r="B953" s="5">
        <f t="shared" si="51"/>
        <v>951</v>
      </c>
      <c r="C953">
        <f t="shared" si="53"/>
        <v>118</v>
      </c>
      <c r="D953" s="16">
        <v>1946</v>
      </c>
      <c r="E953" t="s">
        <v>221</v>
      </c>
      <c r="F953" t="s">
        <v>25</v>
      </c>
      <c r="G953">
        <v>15175</v>
      </c>
      <c r="J953" t="s">
        <v>3354</v>
      </c>
      <c r="K953" t="s">
        <v>3366</v>
      </c>
      <c r="M953" t="s">
        <v>3459</v>
      </c>
      <c r="N953" t="s">
        <v>3359</v>
      </c>
      <c r="O953" t="s">
        <v>3359</v>
      </c>
      <c r="P953" t="s">
        <v>3359</v>
      </c>
      <c r="Q953" t="s">
        <v>6625</v>
      </c>
      <c r="R953" t="s">
        <v>3579</v>
      </c>
      <c r="T953" t="s">
        <v>3424</v>
      </c>
      <c r="U953" t="s">
        <v>3662</v>
      </c>
      <c r="V953" s="43" t="s">
        <v>3359</v>
      </c>
      <c r="W953" t="s">
        <v>3572</v>
      </c>
      <c r="X953" t="s">
        <v>3508</v>
      </c>
      <c r="Z953" t="s">
        <v>3359</v>
      </c>
      <c r="AA953" s="3" t="s">
        <v>3523</v>
      </c>
      <c r="AF953" t="s">
        <v>3451</v>
      </c>
      <c r="AH953" s="2">
        <v>46198</v>
      </c>
    </row>
    <row r="954" spans="1:35" ht="15" customHeight="1" x14ac:dyDescent="0.35">
      <c r="B954" s="5">
        <f t="shared" si="51"/>
        <v>952</v>
      </c>
      <c r="C954">
        <f t="shared" si="53"/>
        <v>34</v>
      </c>
      <c r="D954" s="16">
        <v>1946</v>
      </c>
      <c r="E954" t="s">
        <v>221</v>
      </c>
      <c r="F954" t="s">
        <v>25</v>
      </c>
      <c r="G954">
        <v>15293</v>
      </c>
      <c r="H954" t="s">
        <v>17</v>
      </c>
      <c r="J954" t="s">
        <v>3356</v>
      </c>
      <c r="L954" t="s">
        <v>469</v>
      </c>
      <c r="M954" t="s">
        <v>3359</v>
      </c>
      <c r="N954" t="s">
        <v>3359</v>
      </c>
      <c r="AF954" t="s">
        <v>3060</v>
      </c>
      <c r="AH954" s="2">
        <v>40401.809432870374</v>
      </c>
    </row>
    <row r="955" spans="1:35" ht="15" customHeight="1" x14ac:dyDescent="0.35">
      <c r="B955" s="5">
        <f t="shared" si="51"/>
        <v>953</v>
      </c>
      <c r="C955">
        <f t="shared" si="53"/>
        <v>20</v>
      </c>
      <c r="D955" s="16">
        <v>1946</v>
      </c>
      <c r="E955" t="s">
        <v>3244</v>
      </c>
      <c r="F955" t="s">
        <v>25</v>
      </c>
      <c r="G955">
        <v>15327</v>
      </c>
      <c r="H955" t="s">
        <v>17</v>
      </c>
      <c r="J955" t="s">
        <v>3354</v>
      </c>
      <c r="K955" t="s">
        <v>3366</v>
      </c>
      <c r="M955" t="s">
        <v>3359</v>
      </c>
      <c r="N955" t="s">
        <v>3359</v>
      </c>
      <c r="O955" t="s">
        <v>3359</v>
      </c>
      <c r="P955" t="s">
        <v>3359</v>
      </c>
      <c r="U955" t="s">
        <v>380</v>
      </c>
      <c r="V955" s="43" t="s">
        <v>3359</v>
      </c>
      <c r="Z955" t="s">
        <v>3359</v>
      </c>
      <c r="AA955" s="3" t="s">
        <v>511</v>
      </c>
      <c r="AE955" t="s">
        <v>167</v>
      </c>
      <c r="AF955" t="s">
        <v>3133</v>
      </c>
      <c r="AH955" s="2">
        <v>45092</v>
      </c>
    </row>
    <row r="956" spans="1:35" ht="15" customHeight="1" x14ac:dyDescent="0.35">
      <c r="B956" s="5">
        <f t="shared" si="51"/>
        <v>954</v>
      </c>
      <c r="C956">
        <f t="shared" si="53"/>
        <v>28</v>
      </c>
      <c r="D956" s="16">
        <v>1946</v>
      </c>
      <c r="E956" t="s">
        <v>221</v>
      </c>
      <c r="F956" t="s">
        <v>25</v>
      </c>
      <c r="G956">
        <v>15347</v>
      </c>
      <c r="H956" t="s">
        <v>17</v>
      </c>
      <c r="J956" t="s">
        <v>3354</v>
      </c>
      <c r="K956" t="s">
        <v>3366</v>
      </c>
      <c r="L956" t="s">
        <v>35</v>
      </c>
      <c r="M956" t="s">
        <v>3359</v>
      </c>
      <c r="N956" t="s">
        <v>3359</v>
      </c>
      <c r="Q956" t="s">
        <v>3359</v>
      </c>
      <c r="R956" t="s">
        <v>3413</v>
      </c>
      <c r="U956" t="s">
        <v>380</v>
      </c>
      <c r="Z956" t="s">
        <v>3359</v>
      </c>
      <c r="AA956" s="3" t="s">
        <v>3464</v>
      </c>
      <c r="AE956" t="s">
        <v>380</v>
      </c>
      <c r="AF956" t="s">
        <v>3060</v>
      </c>
      <c r="AH956" s="2">
        <v>40218.482187499998</v>
      </c>
    </row>
    <row r="957" spans="1:35" ht="15" customHeight="1" x14ac:dyDescent="0.35">
      <c r="B957" s="5">
        <f t="shared" si="51"/>
        <v>955</v>
      </c>
      <c r="C957">
        <f t="shared" si="53"/>
        <v>36</v>
      </c>
      <c r="D957" s="16">
        <v>1946</v>
      </c>
      <c r="E957" t="s">
        <v>314</v>
      </c>
      <c r="F957" t="s">
        <v>25</v>
      </c>
      <c r="G957">
        <v>15375</v>
      </c>
      <c r="H957" t="s">
        <v>17</v>
      </c>
      <c r="J957" t="s">
        <v>3354</v>
      </c>
      <c r="K957" t="s">
        <v>3366</v>
      </c>
      <c r="L957" t="s">
        <v>501</v>
      </c>
      <c r="M957" t="s">
        <v>3359</v>
      </c>
      <c r="AF957" t="s">
        <v>3060</v>
      </c>
      <c r="AH957" s="2">
        <v>40940.62127314815</v>
      </c>
    </row>
    <row r="958" spans="1:35" ht="15" customHeight="1" x14ac:dyDescent="0.35">
      <c r="A958" s="3"/>
      <c r="B958" s="5">
        <f t="shared" si="51"/>
        <v>956</v>
      </c>
      <c r="C958">
        <f t="shared" si="53"/>
        <v>3</v>
      </c>
      <c r="D958" s="16">
        <v>1946</v>
      </c>
      <c r="E958" t="s">
        <v>221</v>
      </c>
      <c r="F958" t="s">
        <v>25</v>
      </c>
      <c r="G958">
        <v>15411</v>
      </c>
      <c r="H958" t="s">
        <v>17</v>
      </c>
      <c r="J958" t="s">
        <v>3354</v>
      </c>
      <c r="K958" t="s">
        <v>3366</v>
      </c>
      <c r="L958" t="s">
        <v>88</v>
      </c>
      <c r="M958" t="s">
        <v>3359</v>
      </c>
      <c r="N958" t="s">
        <v>3359</v>
      </c>
      <c r="U958" t="s">
        <v>380</v>
      </c>
      <c r="V958" s="43" t="s">
        <v>3359</v>
      </c>
      <c r="Z958" t="s">
        <v>3359</v>
      </c>
      <c r="AA958" s="3" t="s">
        <v>3523</v>
      </c>
      <c r="AB958" s="164" t="s">
        <v>3548</v>
      </c>
      <c r="AC958" s="41"/>
      <c r="AD958" s="41"/>
      <c r="AE958" t="s">
        <v>167</v>
      </c>
      <c r="AF958" t="s">
        <v>3060</v>
      </c>
      <c r="AH958" s="2">
        <v>39987.946712962963</v>
      </c>
    </row>
    <row r="959" spans="1:35" ht="15" customHeight="1" x14ac:dyDescent="0.35">
      <c r="B959" s="5">
        <f t="shared" si="51"/>
        <v>957</v>
      </c>
      <c r="C959">
        <f t="shared" ref="C959:C962" si="54">+G960-G959</f>
        <v>1</v>
      </c>
      <c r="D959" s="16">
        <v>1946</v>
      </c>
      <c r="E959" t="s">
        <v>221</v>
      </c>
      <c r="F959" t="s">
        <v>25</v>
      </c>
      <c r="G959">
        <v>15414</v>
      </c>
      <c r="H959" t="s">
        <v>17</v>
      </c>
      <c r="J959" t="s">
        <v>3354</v>
      </c>
      <c r="K959" t="s">
        <v>3366</v>
      </c>
      <c r="L959" t="s">
        <v>503</v>
      </c>
      <c r="M959" t="s">
        <v>3359</v>
      </c>
      <c r="U959" t="s">
        <v>380</v>
      </c>
      <c r="Z959" t="s">
        <v>3359</v>
      </c>
      <c r="AA959" s="3" t="s">
        <v>3523</v>
      </c>
      <c r="AE959" t="s">
        <v>167</v>
      </c>
      <c r="AF959" t="s">
        <v>3060</v>
      </c>
      <c r="AH959" s="2">
        <v>40361.407766203702</v>
      </c>
    </row>
    <row r="960" spans="1:35" ht="15" customHeight="1" x14ac:dyDescent="0.35">
      <c r="B960" s="5">
        <f t="shared" si="51"/>
        <v>958</v>
      </c>
      <c r="C960">
        <f t="shared" si="54"/>
        <v>3</v>
      </c>
      <c r="D960" s="16">
        <v>1946</v>
      </c>
      <c r="E960" t="s">
        <v>221</v>
      </c>
      <c r="F960" t="s">
        <v>25</v>
      </c>
      <c r="G960">
        <v>15415</v>
      </c>
      <c r="J960" t="s">
        <v>3354</v>
      </c>
      <c r="K960" t="s">
        <v>3366</v>
      </c>
      <c r="M960" t="s">
        <v>3459</v>
      </c>
      <c r="N960" t="s">
        <v>3359</v>
      </c>
      <c r="O960" t="s">
        <v>3359</v>
      </c>
      <c r="P960" t="s">
        <v>3359</v>
      </c>
      <c r="Q960" t="s">
        <v>3579</v>
      </c>
      <c r="R960" t="s">
        <v>3579</v>
      </c>
      <c r="T960" t="s">
        <v>3424</v>
      </c>
      <c r="U960" t="s">
        <v>3662</v>
      </c>
      <c r="V960" s="43" t="s">
        <v>3359</v>
      </c>
      <c r="W960" t="s">
        <v>3576</v>
      </c>
      <c r="X960" t="s">
        <v>3508</v>
      </c>
      <c r="Z960" t="s">
        <v>3359</v>
      </c>
      <c r="AA960" s="3" t="s">
        <v>3523</v>
      </c>
      <c r="AF960" t="s">
        <v>3451</v>
      </c>
      <c r="AH960" s="2">
        <v>46256</v>
      </c>
    </row>
    <row r="961" spans="2:35" ht="15" customHeight="1" x14ac:dyDescent="0.35">
      <c r="B961" s="5">
        <f t="shared" si="51"/>
        <v>959</v>
      </c>
      <c r="C961">
        <f t="shared" si="54"/>
        <v>9</v>
      </c>
      <c r="D961" s="16">
        <v>1946</v>
      </c>
      <c r="E961" t="s">
        <v>221</v>
      </c>
      <c r="F961" t="s">
        <v>25</v>
      </c>
      <c r="G961">
        <v>15418</v>
      </c>
      <c r="H961" t="s">
        <v>17</v>
      </c>
      <c r="J961" t="s">
        <v>3354</v>
      </c>
      <c r="K961" t="s">
        <v>3366</v>
      </c>
      <c r="L961" t="s">
        <v>46</v>
      </c>
      <c r="M961" t="s">
        <v>3359</v>
      </c>
      <c r="N961" t="s">
        <v>3359</v>
      </c>
      <c r="P961" t="s">
        <v>3359</v>
      </c>
      <c r="Q961" t="s">
        <v>3359</v>
      </c>
      <c r="R961" t="s">
        <v>3359</v>
      </c>
      <c r="U961" t="s">
        <v>380</v>
      </c>
      <c r="V961" s="43" t="s">
        <v>3359</v>
      </c>
      <c r="Z961" t="s">
        <v>3359</v>
      </c>
      <c r="AA961" s="3" t="s">
        <v>3523</v>
      </c>
      <c r="AD961" s="3" t="s">
        <v>504</v>
      </c>
      <c r="AE961" t="s">
        <v>167</v>
      </c>
      <c r="AF961" t="s">
        <v>3060</v>
      </c>
      <c r="AH961" s="2">
        <v>39662.75037037037</v>
      </c>
    </row>
    <row r="962" spans="2:35" ht="15" customHeight="1" x14ac:dyDescent="0.35">
      <c r="B962" s="5">
        <f t="shared" si="51"/>
        <v>960</v>
      </c>
      <c r="C962">
        <f t="shared" si="54"/>
        <v>2</v>
      </c>
      <c r="D962" s="16">
        <v>1946</v>
      </c>
      <c r="E962" t="s">
        <v>221</v>
      </c>
      <c r="F962" t="s">
        <v>25</v>
      </c>
      <c r="G962">
        <v>15427</v>
      </c>
      <c r="L962" t="s">
        <v>37</v>
      </c>
      <c r="AF962" t="s">
        <v>3060</v>
      </c>
    </row>
    <row r="963" spans="2:35" ht="15" customHeight="1" x14ac:dyDescent="0.35">
      <c r="B963" s="5">
        <f t="shared" si="51"/>
        <v>961</v>
      </c>
      <c r="C963">
        <f t="shared" si="53"/>
        <v>31</v>
      </c>
      <c r="D963" s="16">
        <v>1946</v>
      </c>
      <c r="E963" t="s">
        <v>221</v>
      </c>
      <c r="F963" t="s">
        <v>25</v>
      </c>
      <c r="G963">
        <v>15429</v>
      </c>
      <c r="H963" t="s">
        <v>17</v>
      </c>
      <c r="J963" t="s">
        <v>3354</v>
      </c>
      <c r="K963" t="s">
        <v>3366</v>
      </c>
      <c r="L963" t="s">
        <v>80</v>
      </c>
      <c r="M963" t="s">
        <v>3359</v>
      </c>
      <c r="N963" t="s">
        <v>3359</v>
      </c>
      <c r="P963" t="s">
        <v>3359</v>
      </c>
      <c r="R963" t="s">
        <v>3359</v>
      </c>
      <c r="S963" s="148">
        <v>494</v>
      </c>
      <c r="AF963" t="s">
        <v>3060</v>
      </c>
      <c r="AH963" s="2">
        <v>39918.670381944445</v>
      </c>
    </row>
    <row r="964" spans="2:35" ht="15" customHeight="1" x14ac:dyDescent="0.35">
      <c r="B964" s="5">
        <f t="shared" si="51"/>
        <v>962</v>
      </c>
      <c r="C964">
        <f t="shared" si="53"/>
        <v>16</v>
      </c>
      <c r="D964" s="16">
        <v>1946</v>
      </c>
      <c r="E964" t="s">
        <v>221</v>
      </c>
      <c r="F964" t="s">
        <v>25</v>
      </c>
      <c r="G964">
        <v>15460</v>
      </c>
      <c r="H964" t="s">
        <v>17</v>
      </c>
      <c r="J964" t="s">
        <v>3354</v>
      </c>
      <c r="K964" t="s">
        <v>3366</v>
      </c>
      <c r="L964" t="s">
        <v>47</v>
      </c>
      <c r="M964" t="s">
        <v>3359</v>
      </c>
      <c r="N964" t="s">
        <v>3359</v>
      </c>
      <c r="P964" t="s">
        <v>3359</v>
      </c>
      <c r="R964" t="s">
        <v>3359</v>
      </c>
      <c r="U964" t="s">
        <v>380</v>
      </c>
      <c r="V964" s="43" t="s">
        <v>3359</v>
      </c>
      <c r="Z964" t="s">
        <v>3359</v>
      </c>
      <c r="AA964" s="3" t="s">
        <v>3523</v>
      </c>
      <c r="AE964" t="s">
        <v>167</v>
      </c>
      <c r="AF964" t="s">
        <v>3060</v>
      </c>
      <c r="AH964" s="2">
        <v>39922.004884259259</v>
      </c>
    </row>
    <row r="965" spans="2:35" ht="15" customHeight="1" x14ac:dyDescent="0.35">
      <c r="B965" s="5">
        <f t="shared" si="51"/>
        <v>963</v>
      </c>
      <c r="C965">
        <f t="shared" si="53"/>
        <v>1</v>
      </c>
      <c r="D965" s="16">
        <v>1946</v>
      </c>
      <c r="E965" t="s">
        <v>221</v>
      </c>
      <c r="F965" t="s">
        <v>25</v>
      </c>
      <c r="G965">
        <v>15476</v>
      </c>
      <c r="AF965" t="s">
        <v>3451</v>
      </c>
      <c r="AH965" s="2">
        <v>45371</v>
      </c>
    </row>
    <row r="966" spans="2:35" ht="15" customHeight="1" x14ac:dyDescent="0.35">
      <c r="B966" s="5">
        <f t="shared" si="51"/>
        <v>964</v>
      </c>
      <c r="C966">
        <f t="shared" si="53"/>
        <v>79</v>
      </c>
      <c r="D966" s="16">
        <v>1946</v>
      </c>
      <c r="E966" t="s">
        <v>221</v>
      </c>
      <c r="F966" t="s">
        <v>25</v>
      </c>
      <c r="G966">
        <v>15477</v>
      </c>
      <c r="H966" t="s">
        <v>17</v>
      </c>
      <c r="J966" t="s">
        <v>3354</v>
      </c>
      <c r="M966" t="s">
        <v>3359</v>
      </c>
      <c r="AF966" t="s">
        <v>3060</v>
      </c>
      <c r="AH966" s="2">
        <v>40518.011122685188</v>
      </c>
    </row>
    <row r="967" spans="2:35" ht="15" customHeight="1" x14ac:dyDescent="0.35">
      <c r="B967" s="5">
        <f t="shared" si="51"/>
        <v>965</v>
      </c>
      <c r="C967">
        <f t="shared" si="53"/>
        <v>4</v>
      </c>
      <c r="D967" s="16">
        <v>1946</v>
      </c>
      <c r="E967" t="s">
        <v>221</v>
      </c>
      <c r="F967" t="s">
        <v>25</v>
      </c>
      <c r="G967">
        <v>15556</v>
      </c>
      <c r="H967" t="s">
        <v>17</v>
      </c>
      <c r="J967" t="s">
        <v>3354</v>
      </c>
      <c r="K967" t="s">
        <v>3366</v>
      </c>
      <c r="M967" t="s">
        <v>3359</v>
      </c>
      <c r="N967" t="s">
        <v>3359</v>
      </c>
      <c r="U967" t="s">
        <v>380</v>
      </c>
      <c r="Z967" t="s">
        <v>3359</v>
      </c>
      <c r="AA967" s="3" t="s">
        <v>3523</v>
      </c>
      <c r="AE967" t="s">
        <v>167</v>
      </c>
      <c r="AF967" t="s">
        <v>3133</v>
      </c>
      <c r="AH967" s="2">
        <v>45092</v>
      </c>
    </row>
    <row r="968" spans="2:35" ht="15" customHeight="1" x14ac:dyDescent="0.35">
      <c r="B968" s="5">
        <f t="shared" ref="B968:B1031" si="55">+B967+1</f>
        <v>966</v>
      </c>
      <c r="C968">
        <f t="shared" si="53"/>
        <v>80</v>
      </c>
      <c r="D968" s="16">
        <v>1946</v>
      </c>
      <c r="E968" t="s">
        <v>221</v>
      </c>
      <c r="F968" t="s">
        <v>25</v>
      </c>
      <c r="G968">
        <v>15560</v>
      </c>
      <c r="H968" t="s">
        <v>17</v>
      </c>
      <c r="J968" t="s">
        <v>3354</v>
      </c>
      <c r="U968" t="s">
        <v>380</v>
      </c>
      <c r="Z968" t="s">
        <v>3359</v>
      </c>
      <c r="AE968" t="s">
        <v>167</v>
      </c>
      <c r="AF968" t="s">
        <v>3133</v>
      </c>
      <c r="AH968" s="2">
        <v>45092</v>
      </c>
    </row>
    <row r="969" spans="2:35" ht="15" customHeight="1" x14ac:dyDescent="0.35">
      <c r="B969" s="5">
        <f t="shared" si="55"/>
        <v>967</v>
      </c>
      <c r="C969">
        <f t="shared" si="53"/>
        <v>22</v>
      </c>
      <c r="D969" s="16">
        <v>1946</v>
      </c>
      <c r="E969" t="s">
        <v>221</v>
      </c>
      <c r="F969" t="s">
        <v>25</v>
      </c>
      <c r="G969">
        <v>15640</v>
      </c>
      <c r="H969" t="s">
        <v>17</v>
      </c>
      <c r="J969" t="s">
        <v>3354</v>
      </c>
      <c r="K969" t="s">
        <v>3366</v>
      </c>
      <c r="L969" t="s">
        <v>88</v>
      </c>
      <c r="M969" t="s">
        <v>3359</v>
      </c>
      <c r="N969" t="s">
        <v>3359</v>
      </c>
      <c r="O969" t="s">
        <v>3359</v>
      </c>
      <c r="P969" t="s">
        <v>3359</v>
      </c>
      <c r="Q969" t="s">
        <v>3359</v>
      </c>
      <c r="R969" t="s">
        <v>3359</v>
      </c>
      <c r="U969" t="s">
        <v>380</v>
      </c>
      <c r="V969" s="43" t="s">
        <v>3359</v>
      </c>
      <c r="Z969" t="s">
        <v>3359</v>
      </c>
      <c r="AA969" s="3" t="s">
        <v>3523</v>
      </c>
      <c r="AE969" t="s">
        <v>167</v>
      </c>
      <c r="AF969" t="s">
        <v>3060</v>
      </c>
      <c r="AH969" s="2">
        <v>39739.738125000003</v>
      </c>
    </row>
    <row r="970" spans="2:35" ht="15" customHeight="1" x14ac:dyDescent="0.35">
      <c r="B970" s="5">
        <f t="shared" si="55"/>
        <v>968</v>
      </c>
      <c r="C970">
        <f t="shared" si="53"/>
        <v>46</v>
      </c>
      <c r="D970" s="16">
        <v>1946</v>
      </c>
      <c r="E970" t="s">
        <v>3141</v>
      </c>
      <c r="F970" t="s">
        <v>16</v>
      </c>
      <c r="G970">
        <v>15662</v>
      </c>
      <c r="J970" t="s">
        <v>3354</v>
      </c>
      <c r="K970" t="s">
        <v>3366</v>
      </c>
      <c r="M970" t="s">
        <v>3359</v>
      </c>
      <c r="N970" t="s">
        <v>3359</v>
      </c>
      <c r="O970" t="s">
        <v>3359</v>
      </c>
      <c r="P970" t="s">
        <v>3359</v>
      </c>
      <c r="R970" t="s">
        <v>3359</v>
      </c>
      <c r="U970" t="s">
        <v>380</v>
      </c>
      <c r="AA970" s="3" t="s">
        <v>511</v>
      </c>
      <c r="AB970" s="194" t="s">
        <v>3549</v>
      </c>
      <c r="AC970" s="195"/>
      <c r="AD970" s="195"/>
      <c r="AE970" t="s">
        <v>167</v>
      </c>
      <c r="AF970" t="s">
        <v>3133</v>
      </c>
      <c r="AH970" s="2">
        <v>45092</v>
      </c>
    </row>
    <row r="971" spans="2:35" ht="15" customHeight="1" x14ac:dyDescent="0.35">
      <c r="B971" s="5">
        <f t="shared" si="55"/>
        <v>969</v>
      </c>
      <c r="C971">
        <f t="shared" si="53"/>
        <v>5</v>
      </c>
      <c r="D971" s="16">
        <v>1946</v>
      </c>
      <c r="E971" t="s">
        <v>221</v>
      </c>
      <c r="F971" t="s">
        <v>25</v>
      </c>
      <c r="G971">
        <v>15708</v>
      </c>
      <c r="H971" t="s">
        <v>17</v>
      </c>
      <c r="J971" t="s">
        <v>3354</v>
      </c>
      <c r="K971" t="s">
        <v>3366</v>
      </c>
      <c r="L971" t="s">
        <v>254</v>
      </c>
      <c r="M971" t="s">
        <v>3359</v>
      </c>
      <c r="N971" t="s">
        <v>3359</v>
      </c>
      <c r="P971" t="s">
        <v>3359</v>
      </c>
      <c r="R971" t="s">
        <v>3359</v>
      </c>
      <c r="U971" t="s">
        <v>380</v>
      </c>
      <c r="V971" s="43" t="s">
        <v>3359</v>
      </c>
      <c r="Z971" t="s">
        <v>3359</v>
      </c>
      <c r="AA971" s="3" t="s">
        <v>3523</v>
      </c>
      <c r="AE971" t="s">
        <v>167</v>
      </c>
      <c r="AF971" t="s">
        <v>3060</v>
      </c>
      <c r="AH971" s="2">
        <v>40314.445451388892</v>
      </c>
    </row>
    <row r="972" spans="2:35" ht="15" customHeight="1" x14ac:dyDescent="0.35">
      <c r="B972" s="5">
        <f t="shared" si="55"/>
        <v>970</v>
      </c>
      <c r="C972">
        <f t="shared" si="53"/>
        <v>7</v>
      </c>
      <c r="D972" s="16">
        <v>1946</v>
      </c>
      <c r="E972" s="101" t="s">
        <v>221</v>
      </c>
      <c r="F972" s="101" t="s">
        <v>25</v>
      </c>
      <c r="G972" s="165">
        <v>15713</v>
      </c>
      <c r="H972" s="101"/>
      <c r="I972" s="101"/>
      <c r="J972" s="101" t="s">
        <v>3354</v>
      </c>
      <c r="K972" s="101" t="s">
        <v>3366</v>
      </c>
      <c r="L972" s="101"/>
      <c r="M972" s="101" t="s">
        <v>3459</v>
      </c>
      <c r="N972" s="101"/>
      <c r="O972" s="101"/>
      <c r="P972" s="101"/>
      <c r="Q972" s="101"/>
      <c r="R972" s="101"/>
      <c r="S972" s="128"/>
      <c r="T972" s="101" t="s">
        <v>3424</v>
      </c>
      <c r="U972" s="101" t="s">
        <v>3687</v>
      </c>
      <c r="V972" s="130" t="s">
        <v>3359</v>
      </c>
      <c r="W972" s="101" t="s">
        <v>3572</v>
      </c>
      <c r="X972" s="101" t="s">
        <v>3508</v>
      </c>
      <c r="Y972" s="101"/>
      <c r="Z972" s="101" t="s">
        <v>3359</v>
      </c>
      <c r="AA972" s="101" t="s">
        <v>512</v>
      </c>
      <c r="AB972" s="101"/>
      <c r="AC972" s="101"/>
      <c r="AD972" s="101"/>
      <c r="AE972" s="101" t="s">
        <v>511</v>
      </c>
      <c r="AF972" t="s">
        <v>3451</v>
      </c>
      <c r="AG972" s="101"/>
      <c r="AH972" s="103">
        <v>45839</v>
      </c>
      <c r="AI972" s="166" t="s">
        <v>4909</v>
      </c>
    </row>
    <row r="973" spans="2:35" ht="15" customHeight="1" x14ac:dyDescent="0.35">
      <c r="B973" s="5">
        <f t="shared" si="55"/>
        <v>971</v>
      </c>
      <c r="C973">
        <f t="shared" si="53"/>
        <v>79</v>
      </c>
      <c r="D973" s="16">
        <v>1946</v>
      </c>
      <c r="E973" t="s">
        <v>221</v>
      </c>
      <c r="F973" t="s">
        <v>25</v>
      </c>
      <c r="G973">
        <v>15720</v>
      </c>
      <c r="L973" t="s">
        <v>28</v>
      </c>
      <c r="U973" t="s">
        <v>380</v>
      </c>
      <c r="AF973" t="s">
        <v>3060</v>
      </c>
    </row>
    <row r="974" spans="2:35" ht="15" customHeight="1" x14ac:dyDescent="0.35">
      <c r="B974" s="5">
        <f t="shared" si="55"/>
        <v>972</v>
      </c>
      <c r="C974">
        <f t="shared" si="53"/>
        <v>79</v>
      </c>
      <c r="D974" s="16">
        <v>1946</v>
      </c>
      <c r="E974" t="s">
        <v>221</v>
      </c>
      <c r="F974" t="s">
        <v>25</v>
      </c>
      <c r="G974">
        <v>15799</v>
      </c>
      <c r="H974" t="s">
        <v>17</v>
      </c>
      <c r="K974" t="s">
        <v>3366</v>
      </c>
      <c r="L974" t="s">
        <v>113</v>
      </c>
      <c r="M974" t="s">
        <v>3359</v>
      </c>
      <c r="N974" t="s">
        <v>3359</v>
      </c>
      <c r="Q974" t="s">
        <v>3359</v>
      </c>
      <c r="S974" s="148">
        <v>49</v>
      </c>
      <c r="U974" t="s">
        <v>380</v>
      </c>
      <c r="V974" s="43" t="s">
        <v>3359</v>
      </c>
      <c r="Z974" t="s">
        <v>3359</v>
      </c>
      <c r="AA974" s="3" t="s">
        <v>3523</v>
      </c>
      <c r="AD974" s="3" t="s">
        <v>508</v>
      </c>
      <c r="AE974" t="s">
        <v>167</v>
      </c>
      <c r="AF974" t="s">
        <v>3060</v>
      </c>
      <c r="AH974" s="2">
        <v>40867.765173611115</v>
      </c>
    </row>
    <row r="975" spans="2:35" ht="15" customHeight="1" x14ac:dyDescent="0.35">
      <c r="B975" s="5">
        <f t="shared" si="55"/>
        <v>973</v>
      </c>
      <c r="C975">
        <f t="shared" si="53"/>
        <v>26</v>
      </c>
      <c r="D975" s="16">
        <v>1946</v>
      </c>
      <c r="E975" t="s">
        <v>221</v>
      </c>
      <c r="F975" t="s">
        <v>25</v>
      </c>
      <c r="G975">
        <v>15878</v>
      </c>
      <c r="H975" t="s">
        <v>17</v>
      </c>
      <c r="J975" t="s">
        <v>3354</v>
      </c>
      <c r="K975" t="s">
        <v>3366</v>
      </c>
      <c r="M975" t="s">
        <v>3201</v>
      </c>
      <c r="U975" t="s">
        <v>380</v>
      </c>
      <c r="V975" s="43" t="s">
        <v>3359</v>
      </c>
      <c r="Z975" t="s">
        <v>3359</v>
      </c>
      <c r="AA975" s="3" t="s">
        <v>511</v>
      </c>
      <c r="AE975" t="s">
        <v>167</v>
      </c>
      <c r="AF975" t="s">
        <v>3133</v>
      </c>
      <c r="AH975" s="2">
        <v>45092</v>
      </c>
    </row>
    <row r="976" spans="2:35" ht="15" customHeight="1" x14ac:dyDescent="0.35">
      <c r="B976" s="5">
        <f t="shared" si="55"/>
        <v>974</v>
      </c>
      <c r="C976">
        <f t="shared" si="53"/>
        <v>4</v>
      </c>
      <c r="D976" s="16">
        <v>1946</v>
      </c>
      <c r="E976" t="s">
        <v>221</v>
      </c>
      <c r="F976" t="s">
        <v>25</v>
      </c>
      <c r="G976">
        <v>15904</v>
      </c>
      <c r="H976" t="s">
        <v>17</v>
      </c>
      <c r="J976" t="s">
        <v>3354</v>
      </c>
      <c r="K976" t="s">
        <v>3366</v>
      </c>
      <c r="M976" t="s">
        <v>3359</v>
      </c>
      <c r="AA976" s="3" t="s">
        <v>3523</v>
      </c>
      <c r="AE976" t="s">
        <v>167</v>
      </c>
      <c r="AF976" t="s">
        <v>3060</v>
      </c>
      <c r="AH976" s="2">
        <v>39705.029340277775</v>
      </c>
    </row>
    <row r="977" spans="1:35" ht="15" customHeight="1" x14ac:dyDescent="0.35">
      <c r="B977" s="5">
        <f t="shared" si="55"/>
        <v>975</v>
      </c>
      <c r="C977">
        <f t="shared" si="53"/>
        <v>8</v>
      </c>
      <c r="D977" s="16">
        <v>1946</v>
      </c>
      <c r="E977" t="s">
        <v>221</v>
      </c>
      <c r="F977" t="s">
        <v>25</v>
      </c>
      <c r="G977">
        <v>15908</v>
      </c>
      <c r="J977" t="s">
        <v>3354</v>
      </c>
      <c r="K977" t="s">
        <v>3366</v>
      </c>
      <c r="M977" t="s">
        <v>3459</v>
      </c>
      <c r="T977" t="s">
        <v>3424</v>
      </c>
      <c r="U977" t="s">
        <v>380</v>
      </c>
      <c r="V977" s="43" t="s">
        <v>3359</v>
      </c>
      <c r="W977" t="s">
        <v>3576</v>
      </c>
      <c r="X977" t="s">
        <v>3449</v>
      </c>
      <c r="Z977" t="s">
        <v>3359</v>
      </c>
      <c r="AA977" s="3" t="s">
        <v>3523</v>
      </c>
      <c r="AF977" t="s">
        <v>3451</v>
      </c>
      <c r="AH977" s="2">
        <v>45771</v>
      </c>
      <c r="AI977" s="166" t="s">
        <v>4910</v>
      </c>
    </row>
    <row r="978" spans="1:35" ht="15" customHeight="1" x14ac:dyDescent="0.35">
      <c r="B978" s="5">
        <f t="shared" si="55"/>
        <v>976</v>
      </c>
      <c r="C978">
        <f t="shared" si="53"/>
        <v>13</v>
      </c>
      <c r="D978" s="16">
        <v>1946</v>
      </c>
      <c r="E978" t="s">
        <v>221</v>
      </c>
      <c r="F978" t="s">
        <v>25</v>
      </c>
      <c r="G978">
        <v>15916</v>
      </c>
      <c r="H978" t="s">
        <v>17</v>
      </c>
      <c r="J978" t="s">
        <v>3354</v>
      </c>
      <c r="K978" t="s">
        <v>3366</v>
      </c>
      <c r="M978" t="s">
        <v>3359</v>
      </c>
      <c r="N978" t="s">
        <v>3359</v>
      </c>
      <c r="O978" t="s">
        <v>3359</v>
      </c>
      <c r="P978" t="s">
        <v>3359</v>
      </c>
      <c r="AA978" s="3" t="s">
        <v>3523</v>
      </c>
      <c r="AB978" t="s">
        <v>3246</v>
      </c>
      <c r="AD978" s="3" t="s">
        <v>509</v>
      </c>
      <c r="AE978" t="s">
        <v>167</v>
      </c>
      <c r="AF978" t="s">
        <v>3133</v>
      </c>
      <c r="AH978" s="2">
        <v>45092</v>
      </c>
    </row>
    <row r="979" spans="1:35" ht="15" customHeight="1" x14ac:dyDescent="0.35">
      <c r="B979" s="5">
        <f t="shared" si="55"/>
        <v>977</v>
      </c>
      <c r="C979">
        <f t="shared" si="53"/>
        <v>16</v>
      </c>
      <c r="D979" s="16">
        <v>1946</v>
      </c>
      <c r="E979" t="s">
        <v>221</v>
      </c>
      <c r="F979" t="s">
        <v>25</v>
      </c>
      <c r="G979">
        <v>15929</v>
      </c>
      <c r="H979" t="s">
        <v>17</v>
      </c>
      <c r="J979" t="s">
        <v>3354</v>
      </c>
      <c r="K979" t="s">
        <v>3366</v>
      </c>
      <c r="L979" t="s">
        <v>510</v>
      </c>
      <c r="M979" t="s">
        <v>3359</v>
      </c>
      <c r="U979" t="s">
        <v>380</v>
      </c>
      <c r="V979" s="43" t="s">
        <v>3359</v>
      </c>
      <c r="Z979" t="s">
        <v>3359</v>
      </c>
      <c r="AA979" s="3" t="s">
        <v>3523</v>
      </c>
      <c r="AE979" t="s">
        <v>167</v>
      </c>
      <c r="AF979" t="s">
        <v>3060</v>
      </c>
      <c r="AH979" s="2">
        <v>39987.399641203701</v>
      </c>
    </row>
    <row r="980" spans="1:35" ht="15" customHeight="1" x14ac:dyDescent="0.35">
      <c r="B980" s="5">
        <f t="shared" si="55"/>
        <v>978</v>
      </c>
      <c r="C980">
        <f t="shared" si="53"/>
        <v>1</v>
      </c>
      <c r="D980" s="16">
        <v>1946</v>
      </c>
      <c r="E980" t="s">
        <v>221</v>
      </c>
      <c r="F980" t="s">
        <v>25</v>
      </c>
      <c r="G980">
        <v>15945</v>
      </c>
      <c r="J980" t="s">
        <v>3354</v>
      </c>
      <c r="K980" t="s">
        <v>3366</v>
      </c>
      <c r="M980" t="s">
        <v>3459</v>
      </c>
      <c r="N980" t="s">
        <v>3359</v>
      </c>
      <c r="O980" t="s">
        <v>3359</v>
      </c>
      <c r="P980" t="s">
        <v>3359</v>
      </c>
      <c r="T980" t="s">
        <v>3424</v>
      </c>
      <c r="U980" t="s">
        <v>3662</v>
      </c>
      <c r="V980" s="43" t="s">
        <v>3359</v>
      </c>
      <c r="W980" t="s">
        <v>3576</v>
      </c>
      <c r="X980" t="s">
        <v>3508</v>
      </c>
      <c r="Z980" t="s">
        <v>3359</v>
      </c>
      <c r="AA980" s="3" t="s">
        <v>3523</v>
      </c>
      <c r="AB980" t="s">
        <v>3799</v>
      </c>
      <c r="AE980" t="s">
        <v>167</v>
      </c>
      <c r="AF980" s="3" t="s">
        <v>3451</v>
      </c>
      <c r="AH980" s="2">
        <v>45221</v>
      </c>
    </row>
    <row r="981" spans="1:35" ht="15" customHeight="1" x14ac:dyDescent="0.35">
      <c r="B981" s="5">
        <f t="shared" si="55"/>
        <v>979</v>
      </c>
      <c r="C981">
        <f t="shared" si="53"/>
        <v>6</v>
      </c>
      <c r="D981" s="16">
        <v>1946</v>
      </c>
      <c r="E981" t="s">
        <v>221</v>
      </c>
      <c r="F981" t="s">
        <v>25</v>
      </c>
      <c r="G981">
        <v>15946</v>
      </c>
      <c r="H981" t="s">
        <v>17</v>
      </c>
      <c r="J981" t="s">
        <v>3354</v>
      </c>
      <c r="K981" t="s">
        <v>3366</v>
      </c>
      <c r="L981" t="s">
        <v>74</v>
      </c>
      <c r="M981" t="s">
        <v>3359</v>
      </c>
      <c r="R981" t="s">
        <v>3359</v>
      </c>
      <c r="V981" s="43" t="s">
        <v>3359</v>
      </c>
      <c r="AA981" s="3" t="s">
        <v>3523</v>
      </c>
      <c r="AE981" t="s">
        <v>167</v>
      </c>
      <c r="AF981" t="s">
        <v>3060</v>
      </c>
      <c r="AH981" s="2">
        <v>40144.590821759259</v>
      </c>
    </row>
    <row r="982" spans="1:35" ht="15" customHeight="1" x14ac:dyDescent="0.35">
      <c r="B982" s="5">
        <f t="shared" si="55"/>
        <v>980</v>
      </c>
      <c r="C982">
        <f t="shared" si="53"/>
        <v>8</v>
      </c>
      <c r="D982" s="16">
        <v>1946</v>
      </c>
      <c r="E982" t="s">
        <v>221</v>
      </c>
      <c r="F982" t="s">
        <v>25</v>
      </c>
      <c r="G982">
        <v>15952</v>
      </c>
      <c r="L982" t="s">
        <v>37</v>
      </c>
      <c r="AA982" s="3" t="s">
        <v>511</v>
      </c>
      <c r="AF982" t="s">
        <v>3060</v>
      </c>
    </row>
    <row r="983" spans="1:35" ht="15" customHeight="1" x14ac:dyDescent="0.35">
      <c r="B983" s="5">
        <f t="shared" si="55"/>
        <v>981</v>
      </c>
      <c r="C983">
        <f t="shared" si="53"/>
        <v>9</v>
      </c>
      <c r="D983" s="16">
        <v>1946</v>
      </c>
      <c r="E983" t="s">
        <v>221</v>
      </c>
      <c r="F983" t="s">
        <v>25</v>
      </c>
      <c r="G983">
        <v>15960</v>
      </c>
      <c r="H983" t="s">
        <v>17</v>
      </c>
      <c r="J983" t="s">
        <v>3354</v>
      </c>
      <c r="K983" t="s">
        <v>3366</v>
      </c>
      <c r="L983" t="s">
        <v>56</v>
      </c>
      <c r="M983" t="s">
        <v>3359</v>
      </c>
      <c r="U983" t="s">
        <v>380</v>
      </c>
      <c r="Z983" t="s">
        <v>3359</v>
      </c>
      <c r="AA983" s="3" t="s">
        <v>3523</v>
      </c>
      <c r="AE983" t="s">
        <v>167</v>
      </c>
      <c r="AF983" t="s">
        <v>3060</v>
      </c>
      <c r="AH983" s="2">
        <v>39792.322662037041</v>
      </c>
    </row>
    <row r="984" spans="1:35" ht="15" customHeight="1" x14ac:dyDescent="0.35">
      <c r="B984" s="5">
        <f t="shared" si="55"/>
        <v>982</v>
      </c>
      <c r="C984">
        <f t="shared" si="53"/>
        <v>8</v>
      </c>
      <c r="D984" s="16">
        <v>1946</v>
      </c>
      <c r="E984" t="s">
        <v>221</v>
      </c>
      <c r="F984" t="s">
        <v>25</v>
      </c>
      <c r="G984">
        <v>15969</v>
      </c>
      <c r="H984" t="s">
        <v>17</v>
      </c>
      <c r="J984" t="s">
        <v>3354</v>
      </c>
      <c r="K984" t="s">
        <v>3366</v>
      </c>
      <c r="M984" t="s">
        <v>3359</v>
      </c>
      <c r="N984" t="s">
        <v>3359</v>
      </c>
      <c r="O984" t="s">
        <v>3359</v>
      </c>
      <c r="P984" t="s">
        <v>3359</v>
      </c>
      <c r="U984" t="s">
        <v>380</v>
      </c>
      <c r="Z984" t="s">
        <v>3359</v>
      </c>
      <c r="AA984" s="3" t="s">
        <v>3523</v>
      </c>
      <c r="AE984" t="s">
        <v>167</v>
      </c>
      <c r="AF984" t="s">
        <v>3133</v>
      </c>
      <c r="AH984" s="2">
        <v>45092</v>
      </c>
    </row>
    <row r="985" spans="1:35" ht="15" customHeight="1" x14ac:dyDescent="0.35">
      <c r="B985" s="5">
        <f t="shared" si="55"/>
        <v>983</v>
      </c>
      <c r="C985">
        <f t="shared" ref="C985:C1050" si="56">+G986-G985</f>
        <v>1</v>
      </c>
      <c r="D985" s="16">
        <v>1946</v>
      </c>
      <c r="E985" s="14" t="s">
        <v>221</v>
      </c>
      <c r="F985" t="s">
        <v>25</v>
      </c>
      <c r="G985">
        <v>15977</v>
      </c>
      <c r="I985" s="14"/>
      <c r="J985" s="14"/>
      <c r="K985" s="14"/>
      <c r="W985" t="s">
        <v>858</v>
      </c>
      <c r="AF985" t="s">
        <v>3137</v>
      </c>
    </row>
    <row r="986" spans="1:35" ht="15" customHeight="1" x14ac:dyDescent="0.35">
      <c r="B986" s="5">
        <f t="shared" si="55"/>
        <v>984</v>
      </c>
      <c r="C986">
        <f t="shared" si="56"/>
        <v>6</v>
      </c>
      <c r="D986" s="16">
        <v>1946</v>
      </c>
      <c r="E986" s="14" t="s">
        <v>221</v>
      </c>
      <c r="F986" t="s">
        <v>25</v>
      </c>
      <c r="G986">
        <v>15978</v>
      </c>
      <c r="H986" t="s">
        <v>17</v>
      </c>
      <c r="I986" s="14"/>
      <c r="J986" s="14" t="s">
        <v>3354</v>
      </c>
      <c r="K986" s="14" t="s">
        <v>3366</v>
      </c>
      <c r="M986" s="14" t="s">
        <v>3459</v>
      </c>
      <c r="N986" s="14" t="s">
        <v>3359</v>
      </c>
      <c r="O986" s="14" t="s">
        <v>3359</v>
      </c>
      <c r="P986" s="14"/>
      <c r="Q986" s="14"/>
      <c r="R986" s="14"/>
      <c r="S986" s="148">
        <v>0.46300000000000002</v>
      </c>
      <c r="T986" t="s">
        <v>3424</v>
      </c>
      <c r="U986" t="s">
        <v>380</v>
      </c>
      <c r="V986" s="43" t="s">
        <v>3359</v>
      </c>
      <c r="X986" t="s">
        <v>3449</v>
      </c>
      <c r="Z986" t="s">
        <v>3359</v>
      </c>
      <c r="AA986" s="3" t="s">
        <v>511</v>
      </c>
      <c r="AB986" s="14"/>
      <c r="AE986" t="s">
        <v>167</v>
      </c>
      <c r="AF986" t="s">
        <v>3451</v>
      </c>
      <c r="AH986" s="2">
        <v>45125</v>
      </c>
    </row>
    <row r="987" spans="1:35" ht="15" customHeight="1" x14ac:dyDescent="0.35">
      <c r="B987" s="5">
        <f t="shared" si="55"/>
        <v>985</v>
      </c>
      <c r="C987">
        <f t="shared" si="56"/>
        <v>2</v>
      </c>
      <c r="D987" s="146">
        <v>1946</v>
      </c>
      <c r="E987" s="3" t="s">
        <v>221</v>
      </c>
      <c r="F987" s="3" t="s">
        <v>25</v>
      </c>
      <c r="G987" s="3">
        <v>15984</v>
      </c>
      <c r="H987" s="3"/>
      <c r="I987" s="3"/>
      <c r="J987" s="3" t="s">
        <v>3354</v>
      </c>
      <c r="K987" s="3" t="s">
        <v>3366</v>
      </c>
      <c r="L987" s="3"/>
      <c r="M987" s="3" t="s">
        <v>3459</v>
      </c>
      <c r="N987" s="3"/>
      <c r="O987" s="3"/>
      <c r="P987" s="3"/>
      <c r="Q987" s="3"/>
      <c r="R987" s="3"/>
      <c r="S987" s="152"/>
      <c r="T987" s="3"/>
      <c r="U987" s="3" t="s">
        <v>3687</v>
      </c>
      <c r="V987" s="143" t="s">
        <v>3413</v>
      </c>
      <c r="W987" s="3" t="s">
        <v>3572</v>
      </c>
      <c r="X987" s="3" t="s">
        <v>3508</v>
      </c>
      <c r="Y987" s="3"/>
      <c r="Z987" s="3" t="s">
        <v>3359</v>
      </c>
      <c r="AA987" s="3" t="s">
        <v>4098</v>
      </c>
      <c r="AB987" s="14" t="s">
        <v>4269</v>
      </c>
      <c r="AE987" s="3"/>
      <c r="AF987" s="3" t="s">
        <v>3451</v>
      </c>
      <c r="AG987" s="3"/>
      <c r="AH987" s="153">
        <v>45568</v>
      </c>
      <c r="AI987" s="14" t="s">
        <v>4361</v>
      </c>
    </row>
    <row r="988" spans="1:35" ht="15" customHeight="1" x14ac:dyDescent="0.35">
      <c r="B988" s="5">
        <f t="shared" si="55"/>
        <v>986</v>
      </c>
      <c r="C988">
        <f t="shared" si="56"/>
        <v>10</v>
      </c>
      <c r="D988" s="16">
        <v>1946</v>
      </c>
      <c r="E988" t="s">
        <v>221</v>
      </c>
      <c r="F988" t="s">
        <v>25</v>
      </c>
      <c r="G988">
        <v>15986</v>
      </c>
      <c r="H988" t="s">
        <v>17</v>
      </c>
      <c r="J988" t="s">
        <v>3354</v>
      </c>
      <c r="K988" s="15" t="s">
        <v>3383</v>
      </c>
      <c r="L988" t="s">
        <v>433</v>
      </c>
      <c r="M988" t="s">
        <v>3359</v>
      </c>
      <c r="N988" t="s">
        <v>3359</v>
      </c>
      <c r="U988" t="s">
        <v>380</v>
      </c>
      <c r="AA988" s="3" t="s">
        <v>3523</v>
      </c>
      <c r="AC988" s="3">
        <v>1946</v>
      </c>
      <c r="AD988" s="3" t="s">
        <v>513</v>
      </c>
      <c r="AE988" t="s">
        <v>167</v>
      </c>
      <c r="AF988" t="s">
        <v>3060</v>
      </c>
      <c r="AH988" s="2">
        <v>40624.244270833333</v>
      </c>
    </row>
    <row r="989" spans="1:35" ht="15" customHeight="1" x14ac:dyDescent="0.35">
      <c r="B989" s="5">
        <f t="shared" si="55"/>
        <v>987</v>
      </c>
      <c r="C989">
        <f t="shared" si="56"/>
        <v>5</v>
      </c>
      <c r="D989" s="16">
        <v>1946</v>
      </c>
      <c r="E989" t="s">
        <v>221</v>
      </c>
      <c r="F989" t="s">
        <v>25</v>
      </c>
      <c r="G989">
        <v>15996</v>
      </c>
      <c r="H989" t="s">
        <v>17</v>
      </c>
      <c r="J989" t="s">
        <v>3354</v>
      </c>
      <c r="K989" t="s">
        <v>3366</v>
      </c>
      <c r="L989" t="s">
        <v>203</v>
      </c>
      <c r="M989" t="s">
        <v>3359</v>
      </c>
      <c r="AA989" s="3" t="s">
        <v>3523</v>
      </c>
      <c r="AB989" s="43" t="s">
        <v>3552</v>
      </c>
      <c r="AC989" s="143"/>
      <c r="AD989" s="143"/>
      <c r="AE989" t="s">
        <v>167</v>
      </c>
      <c r="AF989" t="s">
        <v>3060</v>
      </c>
      <c r="AH989" s="2">
        <v>40005.311736111114</v>
      </c>
    </row>
    <row r="990" spans="1:35" ht="15" customHeight="1" thickBot="1" x14ac:dyDescent="0.4">
      <c r="B990" s="5">
        <f t="shared" si="55"/>
        <v>988</v>
      </c>
      <c r="C990">
        <f t="shared" si="56"/>
        <v>4</v>
      </c>
      <c r="D990" s="16">
        <v>1946</v>
      </c>
      <c r="E990" t="s">
        <v>221</v>
      </c>
      <c r="F990" t="s">
        <v>25</v>
      </c>
      <c r="G990">
        <v>16001</v>
      </c>
      <c r="H990" t="s">
        <v>17</v>
      </c>
      <c r="J990" t="s">
        <v>3354</v>
      </c>
      <c r="K990" t="s">
        <v>3366</v>
      </c>
      <c r="L990" t="s">
        <v>254</v>
      </c>
      <c r="M990" t="s">
        <v>3359</v>
      </c>
      <c r="N990" t="s">
        <v>3359</v>
      </c>
      <c r="P990" t="s">
        <v>3359</v>
      </c>
      <c r="R990" t="s">
        <v>3359</v>
      </c>
      <c r="U990" t="s">
        <v>380</v>
      </c>
      <c r="V990" s="43" t="s">
        <v>3359</v>
      </c>
      <c r="Y990" t="s">
        <v>3359</v>
      </c>
      <c r="Z990" t="s">
        <v>3359</v>
      </c>
      <c r="AA990" s="3" t="s">
        <v>3523</v>
      </c>
      <c r="AE990" t="s">
        <v>167</v>
      </c>
      <c r="AF990" t="s">
        <v>3060</v>
      </c>
      <c r="AH990" s="2">
        <v>40314.452060185184</v>
      </c>
    </row>
    <row r="991" spans="1:35" ht="16" thickBot="1" x14ac:dyDescent="0.4">
      <c r="A991" s="180"/>
      <c r="B991" s="5">
        <f t="shared" si="55"/>
        <v>989</v>
      </c>
      <c r="C991">
        <f t="shared" si="56"/>
        <v>67</v>
      </c>
      <c r="D991" s="16">
        <v>1946</v>
      </c>
      <c r="E991" s="116" t="s">
        <v>221</v>
      </c>
      <c r="F991" s="116" t="s">
        <v>25</v>
      </c>
      <c r="G991" s="117">
        <v>16005</v>
      </c>
      <c r="H991" s="172" t="s">
        <v>5836</v>
      </c>
      <c r="I991" s="172"/>
      <c r="J991" s="172" t="s">
        <v>3354</v>
      </c>
      <c r="K991" s="172" t="s">
        <v>3366</v>
      </c>
      <c r="L991" s="172"/>
      <c r="M991" s="172" t="s">
        <v>3459</v>
      </c>
      <c r="N991" s="172"/>
      <c r="O991" s="172"/>
      <c r="P991" s="172"/>
      <c r="Q991" s="172"/>
      <c r="R991" s="172"/>
      <c r="S991" s="173"/>
      <c r="T991" s="172" t="s">
        <v>3424</v>
      </c>
      <c r="U991" s="172" t="s">
        <v>3662</v>
      </c>
      <c r="V991" s="174" t="s">
        <v>3413</v>
      </c>
      <c r="W991" s="172" t="s">
        <v>3572</v>
      </c>
      <c r="X991" s="172" t="s">
        <v>3508</v>
      </c>
      <c r="Y991" s="172"/>
      <c r="Z991" s="172" t="s">
        <v>3413</v>
      </c>
      <c r="AA991" s="172" t="s">
        <v>512</v>
      </c>
      <c r="AB991" s="172"/>
      <c r="AC991" s="172"/>
      <c r="AD991" s="172"/>
      <c r="AE991" s="172" t="s">
        <v>167</v>
      </c>
      <c r="AF991" t="s">
        <v>3451</v>
      </c>
      <c r="AH991" s="2">
        <v>45966</v>
      </c>
      <c r="AI991" s="36" t="s">
        <v>5845</v>
      </c>
    </row>
    <row r="992" spans="1:35" ht="15" customHeight="1" x14ac:dyDescent="0.35">
      <c r="B992" s="5">
        <f t="shared" si="55"/>
        <v>990</v>
      </c>
      <c r="C992">
        <f t="shared" si="56"/>
        <v>39</v>
      </c>
      <c r="D992" s="16">
        <v>1946</v>
      </c>
      <c r="E992" t="s">
        <v>221</v>
      </c>
      <c r="F992" t="s">
        <v>25</v>
      </c>
      <c r="G992">
        <v>16072</v>
      </c>
      <c r="H992" t="s">
        <v>17</v>
      </c>
      <c r="J992" t="s">
        <v>3354</v>
      </c>
      <c r="K992" t="s">
        <v>3366</v>
      </c>
      <c r="L992" t="s">
        <v>516</v>
      </c>
      <c r="M992" t="s">
        <v>3359</v>
      </c>
      <c r="AA992" s="3" t="s">
        <v>3464</v>
      </c>
      <c r="AD992" s="3" t="s">
        <v>517</v>
      </c>
      <c r="AE992" t="s">
        <v>380</v>
      </c>
      <c r="AF992" t="s">
        <v>3060</v>
      </c>
      <c r="AH992" s="2">
        <v>39796.381608796299</v>
      </c>
    </row>
    <row r="993" spans="1:35" ht="15" customHeight="1" x14ac:dyDescent="0.35">
      <c r="B993" s="5">
        <f t="shared" si="55"/>
        <v>991</v>
      </c>
      <c r="C993">
        <f t="shared" si="56"/>
        <v>9</v>
      </c>
      <c r="D993" s="16">
        <v>1946</v>
      </c>
      <c r="E993" t="s">
        <v>221</v>
      </c>
      <c r="F993" t="s">
        <v>25</v>
      </c>
      <c r="G993">
        <v>16111</v>
      </c>
      <c r="H993" t="s">
        <v>17</v>
      </c>
      <c r="J993" t="s">
        <v>3354</v>
      </c>
      <c r="K993" t="s">
        <v>3366</v>
      </c>
      <c r="M993" t="s">
        <v>3359</v>
      </c>
      <c r="U993" t="s">
        <v>380</v>
      </c>
      <c r="V993" s="43" t="s">
        <v>3359</v>
      </c>
      <c r="Z993" t="s">
        <v>3359</v>
      </c>
      <c r="AA993" s="3" t="s">
        <v>511</v>
      </c>
      <c r="AE993" t="s">
        <v>167</v>
      </c>
      <c r="AF993" t="s">
        <v>3133</v>
      </c>
      <c r="AH993" s="2">
        <v>45092</v>
      </c>
    </row>
    <row r="994" spans="1:35" ht="15" customHeight="1" x14ac:dyDescent="0.35">
      <c r="B994" s="5">
        <f t="shared" si="55"/>
        <v>992</v>
      </c>
      <c r="C994">
        <f t="shared" si="56"/>
        <v>14</v>
      </c>
      <c r="D994" s="16">
        <v>1946</v>
      </c>
      <c r="E994" t="s">
        <v>221</v>
      </c>
      <c r="F994" t="s">
        <v>25</v>
      </c>
      <c r="G994">
        <v>16120</v>
      </c>
      <c r="H994" t="s">
        <v>17</v>
      </c>
      <c r="J994" t="s">
        <v>3356</v>
      </c>
      <c r="L994" t="s">
        <v>518</v>
      </c>
      <c r="M994" t="s">
        <v>3359</v>
      </c>
      <c r="V994" s="43" t="s">
        <v>3359</v>
      </c>
      <c r="AA994" s="3" t="s">
        <v>511</v>
      </c>
      <c r="AE994" t="s">
        <v>167</v>
      </c>
      <c r="AF994" t="s">
        <v>3060</v>
      </c>
      <c r="AH994" s="2">
        <v>40339.882557870369</v>
      </c>
    </row>
    <row r="995" spans="1:35" ht="15" customHeight="1" x14ac:dyDescent="0.35">
      <c r="B995" s="5">
        <f t="shared" si="55"/>
        <v>993</v>
      </c>
      <c r="C995">
        <f t="shared" si="56"/>
        <v>1</v>
      </c>
      <c r="D995" s="16">
        <v>1946</v>
      </c>
      <c r="E995" t="s">
        <v>221</v>
      </c>
      <c r="F995" t="s">
        <v>25</v>
      </c>
      <c r="G995">
        <v>16134</v>
      </c>
      <c r="H995" t="s">
        <v>17</v>
      </c>
      <c r="J995" t="s">
        <v>3354</v>
      </c>
      <c r="K995" t="s">
        <v>3366</v>
      </c>
      <c r="L995" t="s">
        <v>37</v>
      </c>
      <c r="M995" t="s">
        <v>3359</v>
      </c>
      <c r="U995" t="s">
        <v>380</v>
      </c>
      <c r="V995" s="43" t="s">
        <v>3359</v>
      </c>
      <c r="Z995" t="s">
        <v>3359</v>
      </c>
      <c r="AA995" s="3" t="s">
        <v>511</v>
      </c>
      <c r="AD995" s="3" t="s">
        <v>3266</v>
      </c>
      <c r="AE995" t="s">
        <v>3262</v>
      </c>
      <c r="AF995" t="s">
        <v>3060</v>
      </c>
    </row>
    <row r="996" spans="1:35" ht="15" customHeight="1" thickBot="1" x14ac:dyDescent="0.4">
      <c r="B996" s="5">
        <f t="shared" si="55"/>
        <v>994</v>
      </c>
      <c r="C996">
        <f t="shared" ref="C996:C999" si="57">+G997-G996</f>
        <v>8</v>
      </c>
      <c r="D996" s="16">
        <v>1946</v>
      </c>
      <c r="E996" s="15" t="s">
        <v>59</v>
      </c>
      <c r="F996" t="s">
        <v>25</v>
      </c>
      <c r="G996">
        <v>16135</v>
      </c>
      <c r="H996" t="s">
        <v>17</v>
      </c>
      <c r="J996" t="s">
        <v>3354</v>
      </c>
      <c r="M996" t="s">
        <v>3359</v>
      </c>
      <c r="AE996" t="s">
        <v>24</v>
      </c>
      <c r="AF996" t="s">
        <v>3060</v>
      </c>
      <c r="AH996" s="2">
        <v>40747.721562500003</v>
      </c>
    </row>
    <row r="997" spans="1:35" ht="15" thickBot="1" x14ac:dyDescent="0.4">
      <c r="B997" s="5">
        <f t="shared" si="55"/>
        <v>995</v>
      </c>
      <c r="C997">
        <f t="shared" si="57"/>
        <v>18</v>
      </c>
      <c r="D997" s="16">
        <v>1946</v>
      </c>
      <c r="E997" s="159" t="s">
        <v>221</v>
      </c>
      <c r="F997" s="159" t="s">
        <v>25</v>
      </c>
      <c r="G997" s="160">
        <v>16143</v>
      </c>
      <c r="H997" s="159"/>
      <c r="I997" s="159"/>
      <c r="J997" s="159" t="s">
        <v>380</v>
      </c>
      <c r="K997" s="159" t="s">
        <v>3366</v>
      </c>
      <c r="L997" s="159"/>
      <c r="M997" s="159" t="s">
        <v>3459</v>
      </c>
      <c r="N997" s="159"/>
      <c r="O997" s="159"/>
      <c r="P997" s="159"/>
      <c r="Q997" s="159"/>
      <c r="R997" s="159"/>
      <c r="S997" s="159"/>
      <c r="T997" s="159"/>
      <c r="U997" s="159" t="s">
        <v>3687</v>
      </c>
      <c r="V997" s="161" t="s">
        <v>3359</v>
      </c>
      <c r="W997" s="159" t="s">
        <v>3576</v>
      </c>
      <c r="X997" s="159" t="s">
        <v>3508</v>
      </c>
      <c r="Y997" s="159"/>
      <c r="Z997" s="159" t="s">
        <v>3359</v>
      </c>
      <c r="AA997" s="159"/>
      <c r="AB997" s="167" t="s">
        <v>6902</v>
      </c>
      <c r="AC997" s="159"/>
      <c r="AD997" s="159"/>
      <c r="AE997" s="159"/>
      <c r="AF997" t="s">
        <v>3451</v>
      </c>
      <c r="AG997" s="159"/>
      <c r="AH997" s="176">
        <v>46256</v>
      </c>
      <c r="AI997" s="76" t="s">
        <v>6903</v>
      </c>
    </row>
    <row r="998" spans="1:35" ht="15" customHeight="1" x14ac:dyDescent="0.35">
      <c r="B998" s="5">
        <f t="shared" si="55"/>
        <v>996</v>
      </c>
      <c r="C998">
        <f t="shared" si="57"/>
        <v>10</v>
      </c>
      <c r="D998" s="16">
        <v>1946</v>
      </c>
      <c r="E998" t="s">
        <v>221</v>
      </c>
      <c r="F998" t="s">
        <v>25</v>
      </c>
      <c r="G998">
        <v>16161</v>
      </c>
      <c r="AF998" t="s">
        <v>3451</v>
      </c>
      <c r="AH998" s="2">
        <v>45710</v>
      </c>
    </row>
    <row r="999" spans="1:35" ht="15" customHeight="1" x14ac:dyDescent="0.35">
      <c r="B999" s="5">
        <f t="shared" si="55"/>
        <v>997</v>
      </c>
      <c r="C999">
        <f t="shared" si="57"/>
        <v>1</v>
      </c>
      <c r="D999" s="16">
        <v>1946</v>
      </c>
      <c r="E999" t="s">
        <v>221</v>
      </c>
      <c r="F999" t="s">
        <v>25</v>
      </c>
      <c r="G999">
        <v>16171</v>
      </c>
      <c r="L999" t="s">
        <v>28</v>
      </c>
      <c r="AA999" s="3" t="s">
        <v>511</v>
      </c>
      <c r="AD999" s="3" t="s">
        <v>519</v>
      </c>
      <c r="AF999" t="s">
        <v>3060</v>
      </c>
    </row>
    <row r="1000" spans="1:35" ht="15" customHeight="1" x14ac:dyDescent="0.35">
      <c r="B1000" s="5">
        <f t="shared" si="55"/>
        <v>998</v>
      </c>
      <c r="C1000">
        <f t="shared" si="56"/>
        <v>1</v>
      </c>
      <c r="D1000" s="16">
        <v>1946</v>
      </c>
      <c r="E1000" t="s">
        <v>221</v>
      </c>
      <c r="F1000" t="s">
        <v>25</v>
      </c>
      <c r="G1000">
        <v>16172</v>
      </c>
      <c r="L1000" t="s">
        <v>37</v>
      </c>
      <c r="AF1000" t="s">
        <v>3060</v>
      </c>
    </row>
    <row r="1001" spans="1:35" ht="15" customHeight="1" x14ac:dyDescent="0.35">
      <c r="B1001" s="5">
        <f t="shared" si="55"/>
        <v>999</v>
      </c>
      <c r="C1001">
        <f t="shared" si="56"/>
        <v>70</v>
      </c>
      <c r="D1001" s="16">
        <v>1946</v>
      </c>
      <c r="E1001" t="s">
        <v>221</v>
      </c>
      <c r="F1001" t="s">
        <v>25</v>
      </c>
      <c r="G1001">
        <v>16173</v>
      </c>
      <c r="H1001" t="s">
        <v>17</v>
      </c>
      <c r="J1001" t="s">
        <v>3355</v>
      </c>
      <c r="K1001" t="s">
        <v>3366</v>
      </c>
      <c r="L1001" t="s">
        <v>491</v>
      </c>
      <c r="M1001" t="s">
        <v>3359</v>
      </c>
      <c r="N1001" t="s">
        <v>3359</v>
      </c>
      <c r="P1001" t="s">
        <v>3359</v>
      </c>
      <c r="U1001" t="s">
        <v>380</v>
      </c>
      <c r="Z1001" t="s">
        <v>3359</v>
      </c>
      <c r="AD1001" s="3" t="s">
        <v>520</v>
      </c>
      <c r="AF1001" t="s">
        <v>3060</v>
      </c>
      <c r="AH1001" s="2">
        <v>39790.33971064815</v>
      </c>
    </row>
    <row r="1002" spans="1:35" ht="15" customHeight="1" x14ac:dyDescent="0.35">
      <c r="B1002" s="5">
        <f t="shared" si="55"/>
        <v>1000</v>
      </c>
      <c r="C1002">
        <f t="shared" ref="C1002:C1009" si="58">+G1003-G1002</f>
        <v>1</v>
      </c>
      <c r="D1002" s="16">
        <v>1946</v>
      </c>
      <c r="E1002" s="116" t="s">
        <v>221</v>
      </c>
      <c r="F1002" s="116" t="s">
        <v>25</v>
      </c>
      <c r="G1002" s="117">
        <v>16243</v>
      </c>
      <c r="H1002" s="172" t="s">
        <v>5836</v>
      </c>
      <c r="I1002" s="172"/>
      <c r="J1002" s="172" t="s">
        <v>3354</v>
      </c>
      <c r="K1002" s="172" t="s">
        <v>3366</v>
      </c>
      <c r="L1002" s="172"/>
      <c r="M1002" s="172" t="s">
        <v>3459</v>
      </c>
      <c r="N1002" s="172"/>
      <c r="O1002" s="172"/>
      <c r="P1002" s="172"/>
      <c r="Q1002" s="172"/>
      <c r="R1002" s="172"/>
      <c r="S1002" s="173"/>
      <c r="T1002" s="172" t="s">
        <v>3424</v>
      </c>
      <c r="U1002" s="172" t="s">
        <v>3687</v>
      </c>
      <c r="V1002" s="174" t="s">
        <v>3359</v>
      </c>
      <c r="W1002" s="172" t="s">
        <v>3572</v>
      </c>
      <c r="X1002" s="172" t="s">
        <v>3508</v>
      </c>
      <c r="Y1002" s="172"/>
      <c r="Z1002" s="172" t="s">
        <v>3359</v>
      </c>
      <c r="AA1002" s="172" t="s">
        <v>511</v>
      </c>
      <c r="AB1002" s="172"/>
      <c r="AC1002" s="172"/>
      <c r="AD1002" s="172"/>
      <c r="AE1002" s="172" t="s">
        <v>167</v>
      </c>
      <c r="AF1002" t="s">
        <v>3451</v>
      </c>
      <c r="AG1002" s="172"/>
      <c r="AH1002" s="175">
        <v>45999</v>
      </c>
      <c r="AI1002" s="36" t="s">
        <v>5998</v>
      </c>
    </row>
    <row r="1003" spans="1:35" ht="15" customHeight="1" x14ac:dyDescent="0.35">
      <c r="B1003" s="5">
        <f t="shared" si="55"/>
        <v>1001</v>
      </c>
      <c r="C1003">
        <f t="shared" si="58"/>
        <v>25</v>
      </c>
      <c r="D1003" s="16">
        <v>1946</v>
      </c>
      <c r="E1003" t="s">
        <v>221</v>
      </c>
      <c r="F1003" t="s">
        <v>25</v>
      </c>
      <c r="G1003">
        <v>16244</v>
      </c>
      <c r="H1003" t="s">
        <v>17</v>
      </c>
      <c r="J1003" t="s">
        <v>3354</v>
      </c>
      <c r="K1003" t="s">
        <v>3366</v>
      </c>
      <c r="L1003" t="s">
        <v>224</v>
      </c>
      <c r="M1003" t="s">
        <v>3359</v>
      </c>
      <c r="U1003" t="s">
        <v>380</v>
      </c>
      <c r="Z1003" t="s">
        <v>3359</v>
      </c>
      <c r="AA1003" s="3" t="s">
        <v>3523</v>
      </c>
      <c r="AE1003" t="s">
        <v>167</v>
      </c>
      <c r="AF1003" t="s">
        <v>3060</v>
      </c>
      <c r="AH1003" s="2">
        <v>39979.39271990741</v>
      </c>
    </row>
    <row r="1004" spans="1:35" ht="15" customHeight="1" thickBot="1" x14ac:dyDescent="0.4">
      <c r="B1004" s="5">
        <f t="shared" si="55"/>
        <v>1002</v>
      </c>
      <c r="C1004">
        <f t="shared" si="58"/>
        <v>26</v>
      </c>
      <c r="D1004" s="16">
        <v>1946</v>
      </c>
      <c r="E1004" t="s">
        <v>221</v>
      </c>
      <c r="F1004" t="s">
        <v>25</v>
      </c>
      <c r="G1004">
        <v>16269</v>
      </c>
      <c r="H1004" t="s">
        <v>17</v>
      </c>
      <c r="M1004" t="s">
        <v>3359</v>
      </c>
      <c r="AF1004" t="s">
        <v>3060</v>
      </c>
      <c r="AH1004" s="2">
        <v>40749.622476851851</v>
      </c>
    </row>
    <row r="1005" spans="1:35" ht="15" customHeight="1" thickBot="1" x14ac:dyDescent="0.4">
      <c r="B1005" s="5">
        <f t="shared" si="55"/>
        <v>1003</v>
      </c>
      <c r="C1005">
        <f t="shared" si="58"/>
        <v>3</v>
      </c>
      <c r="D1005" s="16">
        <v>1946</v>
      </c>
      <c r="E1005" s="159" t="s">
        <v>221</v>
      </c>
      <c r="F1005" s="159" t="s">
        <v>25</v>
      </c>
      <c r="G1005" s="160">
        <v>16295</v>
      </c>
      <c r="H1005" s="159"/>
      <c r="I1005" s="159"/>
      <c r="J1005" s="159" t="s">
        <v>3354</v>
      </c>
      <c r="K1005" s="159" t="s">
        <v>3366</v>
      </c>
      <c r="L1005" s="159"/>
      <c r="M1005" s="159" t="s">
        <v>3459</v>
      </c>
      <c r="N1005" s="159"/>
      <c r="O1005" s="159"/>
      <c r="P1005" s="159"/>
      <c r="Q1005" s="159"/>
      <c r="R1005" s="159"/>
      <c r="S1005" s="159"/>
      <c r="T1005" s="159" t="s">
        <v>3424</v>
      </c>
      <c r="U1005" s="159" t="s">
        <v>3687</v>
      </c>
      <c r="V1005" s="161" t="s">
        <v>3413</v>
      </c>
      <c r="W1005" s="159" t="s">
        <v>3572</v>
      </c>
      <c r="X1005" s="159" t="s">
        <v>3508</v>
      </c>
      <c r="Y1005" s="159"/>
      <c r="Z1005" s="159" t="s">
        <v>3359</v>
      </c>
      <c r="AA1005" s="159"/>
      <c r="AB1005" s="159"/>
      <c r="AC1005" s="159"/>
      <c r="AD1005" s="159"/>
      <c r="AE1005" s="159" t="s">
        <v>3424</v>
      </c>
      <c r="AF1005" t="s">
        <v>3451</v>
      </c>
      <c r="AG1005" s="159"/>
      <c r="AH1005" s="176">
        <v>46207</v>
      </c>
      <c r="AI1005" s="76" t="s">
        <v>6651</v>
      </c>
    </row>
    <row r="1006" spans="1:35" ht="15" customHeight="1" x14ac:dyDescent="0.35">
      <c r="A1006" s="3"/>
      <c r="B1006" s="5">
        <f t="shared" si="55"/>
        <v>1004</v>
      </c>
      <c r="C1006">
        <f t="shared" si="58"/>
        <v>19</v>
      </c>
      <c r="D1006" s="16">
        <v>1946</v>
      </c>
      <c r="E1006" t="s">
        <v>221</v>
      </c>
      <c r="F1006" t="s">
        <v>25</v>
      </c>
      <c r="G1006">
        <v>16298</v>
      </c>
      <c r="H1006" t="s">
        <v>17</v>
      </c>
      <c r="J1006" t="s">
        <v>3354</v>
      </c>
      <c r="K1006" t="s">
        <v>3366</v>
      </c>
      <c r="M1006" t="s">
        <v>3459</v>
      </c>
      <c r="N1006" t="s">
        <v>3359</v>
      </c>
      <c r="P1006" t="s">
        <v>3359</v>
      </c>
      <c r="T1006" t="s">
        <v>3424</v>
      </c>
      <c r="U1006" t="s">
        <v>3662</v>
      </c>
      <c r="V1006" s="43" t="s">
        <v>3359</v>
      </c>
      <c r="W1006" t="s">
        <v>3572</v>
      </c>
      <c r="X1006" t="s">
        <v>3508</v>
      </c>
      <c r="Z1006" t="s">
        <v>3359</v>
      </c>
      <c r="AA1006" s="3" t="s">
        <v>511</v>
      </c>
      <c r="AF1006" t="s">
        <v>3451</v>
      </c>
      <c r="AH1006" s="2">
        <v>45804</v>
      </c>
      <c r="AI1006" s="36" t="s">
        <v>5348</v>
      </c>
    </row>
    <row r="1007" spans="1:35" ht="15" customHeight="1" x14ac:dyDescent="0.35">
      <c r="B1007" s="5">
        <f t="shared" si="55"/>
        <v>1005</v>
      </c>
      <c r="C1007">
        <f t="shared" si="58"/>
        <v>2</v>
      </c>
      <c r="D1007" s="16">
        <v>1946</v>
      </c>
      <c r="E1007" t="s">
        <v>221</v>
      </c>
      <c r="F1007" t="s">
        <v>25</v>
      </c>
      <c r="G1007">
        <v>16317</v>
      </c>
      <c r="J1007" t="s">
        <v>3354</v>
      </c>
      <c r="K1007" t="s">
        <v>3366</v>
      </c>
      <c r="M1007" t="s">
        <v>3459</v>
      </c>
      <c r="T1007" t="s">
        <v>3424</v>
      </c>
      <c r="U1007" t="s">
        <v>3687</v>
      </c>
      <c r="V1007" s="43" t="s">
        <v>3359</v>
      </c>
      <c r="W1007" t="s">
        <v>3572</v>
      </c>
      <c r="X1007" t="s">
        <v>3508</v>
      </c>
      <c r="Z1007" t="s">
        <v>3359</v>
      </c>
      <c r="AA1007" s="3" t="s">
        <v>511</v>
      </c>
      <c r="AF1007" t="s">
        <v>3451</v>
      </c>
      <c r="AH1007" s="2">
        <v>45705</v>
      </c>
      <c r="AI1007" t="s">
        <v>4712</v>
      </c>
    </row>
    <row r="1008" spans="1:35" ht="15" customHeight="1" x14ac:dyDescent="0.35">
      <c r="B1008" s="5">
        <f t="shared" si="55"/>
        <v>1006</v>
      </c>
      <c r="C1008">
        <f t="shared" si="58"/>
        <v>49</v>
      </c>
      <c r="D1008" s="16">
        <v>1946</v>
      </c>
      <c r="E1008" t="s">
        <v>221</v>
      </c>
      <c r="F1008" t="s">
        <v>25</v>
      </c>
      <c r="G1008">
        <v>16319</v>
      </c>
      <c r="H1008" t="s">
        <v>17</v>
      </c>
      <c r="J1008" t="s">
        <v>3354</v>
      </c>
      <c r="K1008" t="s">
        <v>3366</v>
      </c>
      <c r="L1008" t="s">
        <v>37</v>
      </c>
      <c r="M1008" t="s">
        <v>3359</v>
      </c>
      <c r="U1008" t="s">
        <v>380</v>
      </c>
      <c r="V1008" s="43" t="s">
        <v>3359</v>
      </c>
      <c r="Z1008" t="s">
        <v>3359</v>
      </c>
      <c r="AA1008" s="3" t="s">
        <v>3523</v>
      </c>
      <c r="AD1008" s="3" t="s">
        <v>512</v>
      </c>
      <c r="AE1008" t="s">
        <v>167</v>
      </c>
      <c r="AF1008" t="s">
        <v>3060</v>
      </c>
    </row>
    <row r="1009" spans="2:35" ht="15" customHeight="1" x14ac:dyDescent="0.35">
      <c r="B1009" s="5">
        <f t="shared" si="55"/>
        <v>1007</v>
      </c>
      <c r="C1009">
        <f t="shared" si="58"/>
        <v>9</v>
      </c>
      <c r="D1009" s="16">
        <v>1946</v>
      </c>
      <c r="E1009" t="s">
        <v>221</v>
      </c>
      <c r="F1009" t="s">
        <v>25</v>
      </c>
      <c r="G1009">
        <v>16368</v>
      </c>
      <c r="H1009" t="s">
        <v>17</v>
      </c>
      <c r="J1009" t="s">
        <v>3354</v>
      </c>
      <c r="K1009" t="s">
        <v>3366</v>
      </c>
      <c r="L1009" t="s">
        <v>21</v>
      </c>
      <c r="M1009" t="s">
        <v>3359</v>
      </c>
      <c r="AA1009" s="3" t="s">
        <v>3523</v>
      </c>
      <c r="AC1009" s="3" t="s">
        <v>521</v>
      </c>
      <c r="AD1009" s="3" t="s">
        <v>522</v>
      </c>
      <c r="AE1009" t="s">
        <v>167</v>
      </c>
      <c r="AF1009" t="s">
        <v>3060</v>
      </c>
      <c r="AH1009" s="2">
        <v>39915.033043981479</v>
      </c>
    </row>
    <row r="1010" spans="2:35" ht="15" customHeight="1" x14ac:dyDescent="0.35">
      <c r="B1010" s="5">
        <f t="shared" si="55"/>
        <v>1008</v>
      </c>
      <c r="C1010">
        <f t="shared" si="56"/>
        <v>26</v>
      </c>
      <c r="D1010" s="16">
        <v>1946</v>
      </c>
      <c r="E1010" t="s">
        <v>221</v>
      </c>
      <c r="F1010" t="s">
        <v>25</v>
      </c>
      <c r="G1010">
        <v>16377</v>
      </c>
      <c r="H1010" t="s">
        <v>17</v>
      </c>
      <c r="J1010" t="s">
        <v>3354</v>
      </c>
      <c r="K1010" s="15" t="s">
        <v>3383</v>
      </c>
      <c r="L1010" t="s">
        <v>523</v>
      </c>
      <c r="M1010" t="s">
        <v>3359</v>
      </c>
      <c r="V1010" s="43" t="s">
        <v>3359</v>
      </c>
      <c r="AA1010" s="3" t="s">
        <v>3523</v>
      </c>
      <c r="AE1010" t="s">
        <v>167</v>
      </c>
      <c r="AF1010" t="s">
        <v>3060</v>
      </c>
      <c r="AH1010" s="2">
        <v>39916.53297453704</v>
      </c>
    </row>
    <row r="1011" spans="2:35" ht="15" customHeight="1" x14ac:dyDescent="0.35">
      <c r="B1011" s="5">
        <f t="shared" si="55"/>
        <v>1009</v>
      </c>
      <c r="C1011">
        <f t="shared" si="56"/>
        <v>1</v>
      </c>
      <c r="D1011" s="16">
        <v>1946</v>
      </c>
      <c r="E1011" t="s">
        <v>221</v>
      </c>
      <c r="F1011" t="s">
        <v>25</v>
      </c>
      <c r="G1011" s="70">
        <v>16403</v>
      </c>
      <c r="J1011" t="s">
        <v>380</v>
      </c>
      <c r="K1011" t="s">
        <v>3366</v>
      </c>
      <c r="M1011" t="s">
        <v>3459</v>
      </c>
      <c r="U1011" t="s">
        <v>3687</v>
      </c>
      <c r="V1011" s="43" t="s">
        <v>3413</v>
      </c>
      <c r="W1011" t="s">
        <v>3572</v>
      </c>
      <c r="X1011" t="s">
        <v>3508</v>
      </c>
      <c r="Z1011" s="164" t="s">
        <v>3413</v>
      </c>
      <c r="AA1011"/>
      <c r="AC1011"/>
      <c r="AD1011" t="s">
        <v>5520</v>
      </c>
      <c r="AE1011" t="s">
        <v>3262</v>
      </c>
      <c r="AF1011" t="s">
        <v>3451</v>
      </c>
      <c r="AH1011" s="2">
        <v>45894</v>
      </c>
      <c r="AI1011" s="36" t="s">
        <v>5361</v>
      </c>
    </row>
    <row r="1012" spans="2:35" ht="15" customHeight="1" x14ac:dyDescent="0.35">
      <c r="B1012" s="5">
        <f t="shared" si="55"/>
        <v>1010</v>
      </c>
      <c r="C1012">
        <f t="shared" si="56"/>
        <v>4</v>
      </c>
      <c r="D1012" s="16">
        <v>1946</v>
      </c>
      <c r="E1012" s="3" t="s">
        <v>221</v>
      </c>
      <c r="F1012" s="3" t="s">
        <v>25</v>
      </c>
      <c r="G1012" s="3">
        <v>16404</v>
      </c>
      <c r="H1012" s="3"/>
      <c r="I1012" s="3"/>
      <c r="J1012" s="3" t="s">
        <v>3354</v>
      </c>
      <c r="K1012" s="3" t="s">
        <v>3366</v>
      </c>
      <c r="L1012" s="3"/>
      <c r="M1012" s="3" t="s">
        <v>3459</v>
      </c>
      <c r="N1012" s="3"/>
      <c r="O1012" s="3"/>
      <c r="P1012" s="3"/>
      <c r="Q1012" s="3"/>
      <c r="R1012" s="3"/>
      <c r="S1012" s="152"/>
      <c r="T1012" s="3" t="s">
        <v>3424</v>
      </c>
      <c r="U1012" s="3" t="s">
        <v>3687</v>
      </c>
      <c r="V1012" s="143" t="s">
        <v>3413</v>
      </c>
      <c r="W1012" s="3"/>
      <c r="X1012" s="3" t="s">
        <v>3508</v>
      </c>
      <c r="Y1012" s="3"/>
      <c r="Z1012" s="41" t="s">
        <v>3359</v>
      </c>
      <c r="AA1012" s="3" t="s">
        <v>4098</v>
      </c>
      <c r="AB1012" s="3"/>
      <c r="AE1012" s="3"/>
      <c r="AF1012" s="3" t="s">
        <v>3451</v>
      </c>
      <c r="AG1012" s="3"/>
      <c r="AH1012" s="153">
        <v>45661</v>
      </c>
      <c r="AI1012" s="75" t="s">
        <v>4507</v>
      </c>
    </row>
    <row r="1013" spans="2:35" ht="15" customHeight="1" x14ac:dyDescent="0.35">
      <c r="B1013" s="5">
        <f t="shared" si="55"/>
        <v>1011</v>
      </c>
      <c r="C1013">
        <f t="shared" si="56"/>
        <v>1</v>
      </c>
      <c r="D1013" s="16">
        <f>+D1012</f>
        <v>1946</v>
      </c>
      <c r="E1013" s="101" t="s">
        <v>221</v>
      </c>
      <c r="F1013" s="101" t="s">
        <v>25</v>
      </c>
      <c r="G1013" s="165">
        <v>16408</v>
      </c>
      <c r="H1013" s="101"/>
      <c r="I1013" s="101"/>
      <c r="J1013" s="101"/>
      <c r="K1013" s="101" t="s">
        <v>3366</v>
      </c>
      <c r="L1013" s="101"/>
      <c r="M1013" s="101"/>
      <c r="N1013" s="101"/>
      <c r="O1013" s="101"/>
      <c r="P1013" s="101"/>
      <c r="Q1013" s="101"/>
      <c r="R1013" s="101"/>
      <c r="S1013" s="128"/>
      <c r="T1013" s="101"/>
      <c r="U1013" s="101" t="s">
        <v>3687</v>
      </c>
      <c r="V1013" s="130"/>
      <c r="W1013" s="101"/>
      <c r="X1013" s="101" t="s">
        <v>3508</v>
      </c>
      <c r="Y1013" s="101"/>
      <c r="Z1013" s="101"/>
      <c r="AA1013" s="101"/>
      <c r="AB1013" s="101"/>
      <c r="AC1013" s="101"/>
      <c r="AD1013" s="101"/>
      <c r="AE1013" s="101"/>
      <c r="AF1013" t="s">
        <v>3451</v>
      </c>
      <c r="AG1013" s="101"/>
      <c r="AH1013" s="103">
        <v>45839</v>
      </c>
      <c r="AI1013" s="166" t="s">
        <v>4911</v>
      </c>
    </row>
    <row r="1014" spans="2:35" ht="15" customHeight="1" x14ac:dyDescent="0.35">
      <c r="B1014" s="5">
        <f t="shared" si="55"/>
        <v>1012</v>
      </c>
      <c r="C1014">
        <f t="shared" si="56"/>
        <v>6</v>
      </c>
      <c r="D1014" s="16">
        <v>1946</v>
      </c>
      <c r="E1014" t="s">
        <v>221</v>
      </c>
      <c r="F1014" t="s">
        <v>25</v>
      </c>
      <c r="G1014">
        <v>16409</v>
      </c>
      <c r="H1014" t="s">
        <v>17</v>
      </c>
      <c r="J1014" s="3" t="s">
        <v>380</v>
      </c>
      <c r="K1014" t="s">
        <v>3366</v>
      </c>
      <c r="L1014" t="s">
        <v>254</v>
      </c>
      <c r="M1014" t="s">
        <v>3459</v>
      </c>
      <c r="N1014" t="s">
        <v>3359</v>
      </c>
      <c r="Q1014" t="s">
        <v>3359</v>
      </c>
      <c r="R1014" t="s">
        <v>3359</v>
      </c>
      <c r="U1014" t="s">
        <v>3662</v>
      </c>
      <c r="V1014" s="43" t="s">
        <v>3359</v>
      </c>
      <c r="X1014" t="s">
        <v>3508</v>
      </c>
      <c r="Z1014" t="s">
        <v>3359</v>
      </c>
      <c r="AA1014" s="3" t="s">
        <v>3523</v>
      </c>
      <c r="AD1014" t="s">
        <v>5056</v>
      </c>
      <c r="AE1014" t="s">
        <v>167</v>
      </c>
      <c r="AF1014" t="s">
        <v>3451</v>
      </c>
      <c r="AH1014" s="2">
        <v>45783</v>
      </c>
      <c r="AI1014" s="166" t="s">
        <v>4911</v>
      </c>
    </row>
    <row r="1015" spans="2:35" ht="15" customHeight="1" x14ac:dyDescent="0.35">
      <c r="B1015" s="5">
        <f t="shared" si="55"/>
        <v>1013</v>
      </c>
      <c r="C1015">
        <f t="shared" si="56"/>
        <v>8</v>
      </c>
      <c r="D1015" s="16">
        <v>1946</v>
      </c>
      <c r="E1015" t="s">
        <v>221</v>
      </c>
      <c r="F1015" t="s">
        <v>25</v>
      </c>
      <c r="G1015">
        <v>16415</v>
      </c>
      <c r="H1015" t="s">
        <v>17</v>
      </c>
      <c r="J1015" t="s">
        <v>3354</v>
      </c>
      <c r="K1015" t="s">
        <v>3366</v>
      </c>
      <c r="L1015" t="s">
        <v>37</v>
      </c>
      <c r="M1015" t="s">
        <v>3359</v>
      </c>
      <c r="U1015" t="s">
        <v>380</v>
      </c>
      <c r="V1015" s="43" t="s">
        <v>3359</v>
      </c>
      <c r="Z1015" t="s">
        <v>3359</v>
      </c>
      <c r="AA1015" s="3" t="s">
        <v>3523</v>
      </c>
      <c r="AE1015" t="s">
        <v>167</v>
      </c>
      <c r="AF1015" t="s">
        <v>3060</v>
      </c>
    </row>
    <row r="1016" spans="2:35" ht="15" customHeight="1" x14ac:dyDescent="0.35">
      <c r="B1016" s="5">
        <f t="shared" si="55"/>
        <v>1014</v>
      </c>
      <c r="C1016">
        <f t="shared" si="56"/>
        <v>17</v>
      </c>
      <c r="D1016" s="16">
        <v>1946</v>
      </c>
      <c r="E1016" t="s">
        <v>221</v>
      </c>
      <c r="F1016" t="s">
        <v>25</v>
      </c>
      <c r="G1016">
        <v>16423</v>
      </c>
      <c r="L1016" t="s">
        <v>37</v>
      </c>
      <c r="AA1016" s="3" t="s">
        <v>3523</v>
      </c>
      <c r="AD1016" s="3" t="s">
        <v>512</v>
      </c>
      <c r="AF1016" t="s">
        <v>3060</v>
      </c>
    </row>
    <row r="1017" spans="2:35" ht="15" customHeight="1" x14ac:dyDescent="0.35">
      <c r="B1017" s="5">
        <f t="shared" si="55"/>
        <v>1015</v>
      </c>
      <c r="C1017">
        <f t="shared" si="56"/>
        <v>35</v>
      </c>
      <c r="D1017" s="16">
        <v>1946</v>
      </c>
      <c r="E1017" t="s">
        <v>221</v>
      </c>
      <c r="F1017" t="s">
        <v>25</v>
      </c>
      <c r="G1017">
        <v>16440</v>
      </c>
      <c r="H1017" t="s">
        <v>17</v>
      </c>
      <c r="J1017" t="s">
        <v>3354</v>
      </c>
      <c r="K1017" t="s">
        <v>3366</v>
      </c>
      <c r="L1017" t="s">
        <v>329</v>
      </c>
      <c r="M1017" t="s">
        <v>3359</v>
      </c>
      <c r="S1017" s="148">
        <v>460</v>
      </c>
      <c r="U1017" t="s">
        <v>380</v>
      </c>
      <c r="V1017" s="43" t="s">
        <v>3359</v>
      </c>
      <c r="Z1017" t="s">
        <v>3359</v>
      </c>
      <c r="AA1017" s="3" t="s">
        <v>3523</v>
      </c>
      <c r="AB1017" s="164" t="s">
        <v>525</v>
      </c>
      <c r="AC1017" s="41"/>
      <c r="AD1017" s="41"/>
      <c r="AE1017" t="s">
        <v>167</v>
      </c>
      <c r="AF1017" t="s">
        <v>3060</v>
      </c>
      <c r="AH1017" s="2">
        <v>40916.643912037034</v>
      </c>
    </row>
    <row r="1018" spans="2:35" ht="15" customHeight="1" x14ac:dyDescent="0.35">
      <c r="B1018" s="5">
        <f t="shared" si="55"/>
        <v>1016</v>
      </c>
      <c r="C1018">
        <f t="shared" si="56"/>
        <v>18</v>
      </c>
      <c r="D1018" s="16">
        <v>1946</v>
      </c>
      <c r="E1018" t="s">
        <v>221</v>
      </c>
      <c r="F1018" t="s">
        <v>25</v>
      </c>
      <c r="G1018">
        <v>16475</v>
      </c>
      <c r="L1018" t="s">
        <v>28</v>
      </c>
      <c r="AF1018" t="s">
        <v>3060</v>
      </c>
    </row>
    <row r="1019" spans="2:35" ht="15" customHeight="1" thickBot="1" x14ac:dyDescent="0.4">
      <c r="B1019" s="5">
        <f t="shared" si="55"/>
        <v>1017</v>
      </c>
      <c r="C1019">
        <f t="shared" si="56"/>
        <v>28</v>
      </c>
      <c r="D1019" s="16">
        <v>1946</v>
      </c>
      <c r="E1019" t="s">
        <v>221</v>
      </c>
      <c r="F1019" t="s">
        <v>25</v>
      </c>
      <c r="G1019">
        <v>16493</v>
      </c>
      <c r="H1019" t="s">
        <v>17</v>
      </c>
      <c r="J1019" t="s">
        <v>3354</v>
      </c>
      <c r="K1019" t="s">
        <v>3366</v>
      </c>
      <c r="M1019" t="s">
        <v>3359</v>
      </c>
      <c r="N1019" t="s">
        <v>3359</v>
      </c>
      <c r="O1019" t="s">
        <v>3359</v>
      </c>
      <c r="P1019" t="s">
        <v>3359</v>
      </c>
      <c r="U1019" t="s">
        <v>380</v>
      </c>
      <c r="V1019" s="43" t="s">
        <v>3359</v>
      </c>
      <c r="W1019" t="s">
        <v>3572</v>
      </c>
      <c r="X1019" t="s">
        <v>3508</v>
      </c>
      <c r="Z1019" t="s">
        <v>3359</v>
      </c>
      <c r="AA1019" s="3" t="s">
        <v>3523</v>
      </c>
      <c r="AE1019" t="s">
        <v>167</v>
      </c>
      <c r="AF1019" t="s">
        <v>3133</v>
      </c>
      <c r="AH1019" s="2">
        <v>45078</v>
      </c>
    </row>
    <row r="1020" spans="2:35" ht="15" thickBot="1" x14ac:dyDescent="0.4">
      <c r="B1020" s="5">
        <f t="shared" si="55"/>
        <v>1018</v>
      </c>
      <c r="C1020">
        <f t="shared" si="56"/>
        <v>6</v>
      </c>
      <c r="D1020" s="16">
        <v>1946</v>
      </c>
      <c r="E1020" s="159" t="s">
        <v>314</v>
      </c>
      <c r="F1020" s="159" t="s">
        <v>16</v>
      </c>
      <c r="G1020" s="160">
        <v>16521</v>
      </c>
      <c r="H1020" s="159"/>
      <c r="I1020" s="159"/>
      <c r="J1020" s="159" t="s">
        <v>3354</v>
      </c>
      <c r="K1020" s="159" t="s">
        <v>3366</v>
      </c>
      <c r="L1020" s="159"/>
      <c r="M1020" s="159" t="s">
        <v>3459</v>
      </c>
      <c r="N1020" s="159"/>
      <c r="O1020" s="159"/>
      <c r="P1020" s="159"/>
      <c r="Q1020" s="159"/>
      <c r="R1020" s="159"/>
      <c r="S1020" s="159"/>
      <c r="T1020" s="159" t="s">
        <v>3424</v>
      </c>
      <c r="U1020" s="159" t="s">
        <v>3662</v>
      </c>
      <c r="V1020" s="161"/>
      <c r="W1020" s="159" t="s">
        <v>3830</v>
      </c>
      <c r="X1020" s="159" t="s">
        <v>3449</v>
      </c>
      <c r="Y1020" s="159" t="s">
        <v>3359</v>
      </c>
      <c r="Z1020" s="159"/>
      <c r="AA1020" s="159" t="s">
        <v>512</v>
      </c>
      <c r="AC1020" s="159"/>
      <c r="AD1020" s="159" t="s">
        <v>6281</v>
      </c>
      <c r="AE1020" s="159" t="s">
        <v>167</v>
      </c>
      <c r="AF1020" t="s">
        <v>3451</v>
      </c>
      <c r="AG1020" s="159"/>
      <c r="AH1020" s="176">
        <v>46034</v>
      </c>
      <c r="AI1020" s="76" t="s">
        <v>6263</v>
      </c>
    </row>
    <row r="1021" spans="2:35" ht="15" customHeight="1" x14ac:dyDescent="0.35">
      <c r="B1021" s="5">
        <f t="shared" si="55"/>
        <v>1019</v>
      </c>
      <c r="C1021">
        <f t="shared" si="56"/>
        <v>36</v>
      </c>
      <c r="D1021" s="16">
        <v>1946</v>
      </c>
      <c r="E1021" t="s">
        <v>314</v>
      </c>
      <c r="F1021" t="s">
        <v>16</v>
      </c>
      <c r="G1021">
        <v>16527</v>
      </c>
      <c r="H1021" t="s">
        <v>17</v>
      </c>
      <c r="J1021" t="s">
        <v>3354</v>
      </c>
      <c r="K1021" t="s">
        <v>3366</v>
      </c>
      <c r="L1021" t="s">
        <v>138</v>
      </c>
      <c r="M1021" t="s">
        <v>3359</v>
      </c>
      <c r="AA1021" s="3" t="s">
        <v>3465</v>
      </c>
      <c r="AB1021" t="s">
        <v>81</v>
      </c>
      <c r="AD1021" s="3" t="s">
        <v>526</v>
      </c>
      <c r="AE1021" t="s">
        <v>380</v>
      </c>
      <c r="AF1021" t="s">
        <v>3060</v>
      </c>
      <c r="AH1021" s="2">
        <v>40171.450833333336</v>
      </c>
    </row>
    <row r="1022" spans="2:35" ht="15" customHeight="1" x14ac:dyDescent="0.35">
      <c r="B1022" s="5">
        <f t="shared" si="55"/>
        <v>1020</v>
      </c>
      <c r="C1022">
        <f t="shared" si="56"/>
        <v>25</v>
      </c>
      <c r="D1022" s="16">
        <v>1946</v>
      </c>
      <c r="E1022" t="s">
        <v>221</v>
      </c>
      <c r="F1022" t="s">
        <v>25</v>
      </c>
      <c r="G1022">
        <v>16563</v>
      </c>
      <c r="H1022" t="s">
        <v>17</v>
      </c>
      <c r="K1022" t="s">
        <v>3366</v>
      </c>
      <c r="L1022" t="s">
        <v>258</v>
      </c>
      <c r="M1022" t="s">
        <v>3359</v>
      </c>
      <c r="U1022" t="s">
        <v>380</v>
      </c>
      <c r="V1022" s="43" t="s">
        <v>3359</v>
      </c>
      <c r="Z1022" t="s">
        <v>3359</v>
      </c>
      <c r="AA1022" s="3" t="s">
        <v>3523</v>
      </c>
      <c r="AC1022" s="153"/>
      <c r="AD1022" s="185" t="s">
        <v>527</v>
      </c>
      <c r="AE1022" t="s">
        <v>167</v>
      </c>
      <c r="AF1022" t="s">
        <v>3060</v>
      </c>
      <c r="AH1022" s="2">
        <v>40134.353379629632</v>
      </c>
    </row>
    <row r="1023" spans="2:35" ht="15" customHeight="1" x14ac:dyDescent="0.35">
      <c r="B1023" s="5">
        <f t="shared" si="55"/>
        <v>1021</v>
      </c>
      <c r="C1023">
        <f t="shared" si="56"/>
        <v>34</v>
      </c>
      <c r="D1023" s="16">
        <v>1946</v>
      </c>
      <c r="E1023" t="s">
        <v>3244</v>
      </c>
      <c r="F1023" t="s">
        <v>25</v>
      </c>
      <c r="G1023">
        <v>16588</v>
      </c>
      <c r="H1023" t="s">
        <v>17</v>
      </c>
      <c r="J1023" t="s">
        <v>3354</v>
      </c>
      <c r="K1023" t="s">
        <v>3366</v>
      </c>
      <c r="M1023" t="s">
        <v>3359</v>
      </c>
      <c r="T1023" t="s">
        <v>3424</v>
      </c>
      <c r="U1023" t="s">
        <v>380</v>
      </c>
      <c r="V1023" s="43" t="s">
        <v>3359</v>
      </c>
      <c r="Z1023" t="s">
        <v>3359</v>
      </c>
      <c r="AD1023" s="3" t="s">
        <v>3563</v>
      </c>
      <c r="AF1023" t="s">
        <v>3133</v>
      </c>
      <c r="AH1023" s="2">
        <v>45078</v>
      </c>
    </row>
    <row r="1024" spans="2:35" ht="15" customHeight="1" x14ac:dyDescent="0.35">
      <c r="B1024" s="5">
        <f t="shared" si="55"/>
        <v>1022</v>
      </c>
      <c r="C1024">
        <f t="shared" si="56"/>
        <v>8</v>
      </c>
      <c r="D1024" s="16">
        <v>1946</v>
      </c>
      <c r="E1024" t="s">
        <v>221</v>
      </c>
      <c r="F1024" t="s">
        <v>25</v>
      </c>
      <c r="G1024">
        <v>16622</v>
      </c>
      <c r="H1024" t="s">
        <v>17</v>
      </c>
      <c r="J1024" t="s">
        <v>3354</v>
      </c>
      <c r="K1024" t="s">
        <v>3366</v>
      </c>
      <c r="M1024" t="s">
        <v>3459</v>
      </c>
      <c r="T1024" t="s">
        <v>3424</v>
      </c>
      <c r="U1024" t="s">
        <v>380</v>
      </c>
      <c r="V1024" s="43" t="s">
        <v>3359</v>
      </c>
      <c r="Z1024" t="s">
        <v>3359</v>
      </c>
      <c r="AA1024" s="3" t="s">
        <v>511</v>
      </c>
      <c r="AC1024" s="153"/>
      <c r="AF1024" t="s">
        <v>3133</v>
      </c>
      <c r="AH1024" s="2">
        <v>45078</v>
      </c>
    </row>
    <row r="1025" spans="2:35" ht="15" customHeight="1" x14ac:dyDescent="0.35">
      <c r="B1025" s="5">
        <f t="shared" si="55"/>
        <v>1023</v>
      </c>
      <c r="C1025">
        <f t="shared" si="56"/>
        <v>9</v>
      </c>
      <c r="D1025" s="16">
        <v>1946</v>
      </c>
      <c r="E1025" t="s">
        <v>221</v>
      </c>
      <c r="F1025" t="s">
        <v>25</v>
      </c>
      <c r="G1025">
        <v>16630</v>
      </c>
      <c r="J1025" t="s">
        <v>3354</v>
      </c>
      <c r="K1025" t="s">
        <v>3366</v>
      </c>
      <c r="M1025" t="s">
        <v>3459</v>
      </c>
      <c r="N1025" t="s">
        <v>3359</v>
      </c>
      <c r="T1025" t="s">
        <v>3424</v>
      </c>
      <c r="U1025" t="s">
        <v>3662</v>
      </c>
      <c r="V1025" s="43" t="s">
        <v>3359</v>
      </c>
      <c r="W1025" t="s">
        <v>3572</v>
      </c>
      <c r="X1025" t="s">
        <v>3508</v>
      </c>
      <c r="Z1025" t="s">
        <v>3359</v>
      </c>
      <c r="AA1025" s="3" t="s">
        <v>3464</v>
      </c>
      <c r="AC1025" s="153"/>
      <c r="AF1025" t="s">
        <v>3451</v>
      </c>
      <c r="AH1025" s="2">
        <v>45661</v>
      </c>
    </row>
    <row r="1026" spans="2:35" ht="15" customHeight="1" x14ac:dyDescent="0.35">
      <c r="B1026" s="5">
        <f t="shared" si="55"/>
        <v>1024</v>
      </c>
      <c r="C1026">
        <f t="shared" si="56"/>
        <v>28</v>
      </c>
      <c r="D1026" s="16">
        <v>1946</v>
      </c>
      <c r="E1026" t="s">
        <v>221</v>
      </c>
      <c r="F1026" t="s">
        <v>25</v>
      </c>
      <c r="G1026">
        <v>16639</v>
      </c>
      <c r="H1026" t="s">
        <v>17</v>
      </c>
      <c r="J1026" t="s">
        <v>3354</v>
      </c>
      <c r="K1026" t="s">
        <v>3366</v>
      </c>
      <c r="L1026" t="s">
        <v>65</v>
      </c>
      <c r="M1026" t="s">
        <v>3359</v>
      </c>
      <c r="N1026" t="s">
        <v>3359</v>
      </c>
      <c r="Y1026" t="s">
        <v>3359</v>
      </c>
      <c r="Z1026" t="s">
        <v>3359</v>
      </c>
      <c r="AA1026" s="3" t="s">
        <v>3465</v>
      </c>
      <c r="AE1026" t="s">
        <v>380</v>
      </c>
      <c r="AF1026" t="s">
        <v>3060</v>
      </c>
      <c r="AH1026" s="2">
        <v>40757.714456018519</v>
      </c>
    </row>
    <row r="1027" spans="2:35" ht="15" customHeight="1" x14ac:dyDescent="0.35">
      <c r="B1027" s="5">
        <f t="shared" si="55"/>
        <v>1025</v>
      </c>
      <c r="C1027">
        <f t="shared" si="56"/>
        <v>5</v>
      </c>
      <c r="D1027" s="16">
        <v>1946</v>
      </c>
      <c r="E1027" t="s">
        <v>221</v>
      </c>
      <c r="F1027" t="s">
        <v>25</v>
      </c>
      <c r="G1027">
        <v>16667</v>
      </c>
      <c r="H1027" t="s">
        <v>17</v>
      </c>
      <c r="J1027" t="s">
        <v>3354</v>
      </c>
      <c r="K1027" t="s">
        <v>3366</v>
      </c>
      <c r="M1027" t="s">
        <v>3359</v>
      </c>
      <c r="N1027" t="s">
        <v>3359</v>
      </c>
      <c r="O1027" t="s">
        <v>3359</v>
      </c>
      <c r="P1027" t="s">
        <v>3359</v>
      </c>
      <c r="Q1027" t="s">
        <v>3579</v>
      </c>
      <c r="R1027" t="s">
        <v>3579</v>
      </c>
      <c r="T1027" t="s">
        <v>3424</v>
      </c>
      <c r="U1027" t="s">
        <v>380</v>
      </c>
      <c r="V1027" s="43" t="s">
        <v>3359</v>
      </c>
      <c r="W1027" t="s">
        <v>3572</v>
      </c>
      <c r="X1027" t="s">
        <v>3508</v>
      </c>
      <c r="Z1027" t="s">
        <v>3359</v>
      </c>
      <c r="AA1027" s="3" t="s">
        <v>511</v>
      </c>
      <c r="AE1027" t="s">
        <v>167</v>
      </c>
      <c r="AF1027" t="s">
        <v>3451</v>
      </c>
      <c r="AH1027" s="2">
        <v>45078</v>
      </c>
    </row>
    <row r="1028" spans="2:35" ht="15" customHeight="1" x14ac:dyDescent="0.35">
      <c r="B1028" s="5">
        <f t="shared" si="55"/>
        <v>1026</v>
      </c>
      <c r="C1028">
        <f t="shared" si="56"/>
        <v>41</v>
      </c>
      <c r="D1028" s="16">
        <v>1946</v>
      </c>
      <c r="E1028" t="s">
        <v>221</v>
      </c>
      <c r="F1028" t="s">
        <v>25</v>
      </c>
      <c r="G1028">
        <v>16672</v>
      </c>
      <c r="H1028" t="s">
        <v>17</v>
      </c>
      <c r="J1028" t="s">
        <v>3354</v>
      </c>
      <c r="K1028" t="s">
        <v>3366</v>
      </c>
      <c r="L1028" t="s">
        <v>28</v>
      </c>
      <c r="M1028" t="s">
        <v>3359</v>
      </c>
      <c r="S1028" s="148">
        <v>459</v>
      </c>
      <c r="V1028" s="43" t="s">
        <v>3359</v>
      </c>
      <c r="AA1028" s="3" t="s">
        <v>3523</v>
      </c>
      <c r="AB1028" s="164" t="s">
        <v>3564</v>
      </c>
      <c r="AC1028" s="41"/>
      <c r="AD1028" s="41"/>
      <c r="AE1028" t="s">
        <v>167</v>
      </c>
      <c r="AF1028" t="s">
        <v>3060</v>
      </c>
      <c r="AH1028" s="2">
        <v>41078.807650462964</v>
      </c>
    </row>
    <row r="1029" spans="2:35" ht="15" customHeight="1" x14ac:dyDescent="0.35">
      <c r="B1029" s="5">
        <f t="shared" si="55"/>
        <v>1027</v>
      </c>
      <c r="C1029">
        <f t="shared" si="56"/>
        <v>2</v>
      </c>
      <c r="D1029" s="16">
        <v>1946</v>
      </c>
      <c r="E1029" t="s">
        <v>221</v>
      </c>
      <c r="F1029" t="s">
        <v>25</v>
      </c>
      <c r="G1029">
        <v>16713</v>
      </c>
      <c r="H1029" t="s">
        <v>17</v>
      </c>
      <c r="J1029" t="s">
        <v>3354</v>
      </c>
      <c r="K1029" t="s">
        <v>3366</v>
      </c>
      <c r="L1029" t="s">
        <v>256</v>
      </c>
      <c r="M1029" t="s">
        <v>3459</v>
      </c>
      <c r="N1029" t="s">
        <v>3359</v>
      </c>
      <c r="P1029" t="s">
        <v>3359</v>
      </c>
      <c r="Q1029" t="s">
        <v>3359</v>
      </c>
      <c r="V1029" s="43" t="s">
        <v>3359</v>
      </c>
      <c r="Z1029" t="s">
        <v>3359</v>
      </c>
      <c r="AA1029" s="3" t="s">
        <v>3523</v>
      </c>
      <c r="AD1029" s="3" t="s">
        <v>529</v>
      </c>
      <c r="AE1029" t="s">
        <v>167</v>
      </c>
      <c r="AF1029" t="s">
        <v>3060</v>
      </c>
      <c r="AH1029" s="2">
        <v>39809.574745370373</v>
      </c>
    </row>
    <row r="1030" spans="2:35" ht="15" customHeight="1" x14ac:dyDescent="0.35">
      <c r="B1030" s="5">
        <f t="shared" si="55"/>
        <v>1028</v>
      </c>
      <c r="C1030">
        <f t="shared" si="56"/>
        <v>18</v>
      </c>
      <c r="D1030" s="16">
        <v>1946</v>
      </c>
      <c r="E1030" t="s">
        <v>221</v>
      </c>
      <c r="F1030" t="s">
        <v>25</v>
      </c>
      <c r="G1030">
        <v>16715</v>
      </c>
      <c r="J1030" t="s">
        <v>3354</v>
      </c>
      <c r="K1030" t="s">
        <v>3366</v>
      </c>
      <c r="M1030" t="s">
        <v>3459</v>
      </c>
      <c r="N1030" t="s">
        <v>3359</v>
      </c>
      <c r="T1030" t="s">
        <v>3424</v>
      </c>
      <c r="U1030" t="s">
        <v>3662</v>
      </c>
      <c r="V1030" s="43" t="s">
        <v>3359</v>
      </c>
      <c r="W1030" t="s">
        <v>3576</v>
      </c>
      <c r="X1030" t="s">
        <v>3508</v>
      </c>
      <c r="Z1030" t="s">
        <v>3359</v>
      </c>
      <c r="AA1030" s="3" t="s">
        <v>511</v>
      </c>
      <c r="AF1030" t="s">
        <v>3451</v>
      </c>
      <c r="AH1030" s="2">
        <v>46092</v>
      </c>
      <c r="AI1030" s="36" t="s">
        <v>6596</v>
      </c>
    </row>
    <row r="1031" spans="2:35" ht="15" customHeight="1" x14ac:dyDescent="0.35">
      <c r="B1031" s="5">
        <f t="shared" si="55"/>
        <v>1029</v>
      </c>
      <c r="C1031">
        <f t="shared" si="56"/>
        <v>1</v>
      </c>
      <c r="D1031" s="16">
        <v>1946</v>
      </c>
      <c r="E1031" t="s">
        <v>221</v>
      </c>
      <c r="F1031" t="s">
        <v>25</v>
      </c>
      <c r="G1031">
        <v>16733</v>
      </c>
      <c r="H1031" t="s">
        <v>17</v>
      </c>
      <c r="J1031" t="s">
        <v>3354</v>
      </c>
      <c r="K1031" t="s">
        <v>3366</v>
      </c>
      <c r="M1031" t="s">
        <v>3359</v>
      </c>
      <c r="U1031" t="s">
        <v>380</v>
      </c>
      <c r="V1031" s="43" t="s">
        <v>3359</v>
      </c>
      <c r="Z1031" t="s">
        <v>3359</v>
      </c>
      <c r="AA1031" s="3" t="s">
        <v>3523</v>
      </c>
      <c r="AD1031" s="3" t="s">
        <v>511</v>
      </c>
      <c r="AE1031" t="s">
        <v>167</v>
      </c>
      <c r="AF1031" t="s">
        <v>3060</v>
      </c>
      <c r="AH1031" s="2">
        <v>40035.380312499998</v>
      </c>
    </row>
    <row r="1032" spans="2:35" ht="15" customHeight="1" x14ac:dyDescent="0.35">
      <c r="B1032" s="5">
        <f t="shared" ref="B1032:B1095" si="59">+B1031+1</f>
        <v>1030</v>
      </c>
      <c r="C1032">
        <f t="shared" si="56"/>
        <v>25</v>
      </c>
      <c r="D1032" s="16">
        <v>1946</v>
      </c>
      <c r="E1032" t="s">
        <v>221</v>
      </c>
      <c r="F1032" t="s">
        <v>25</v>
      </c>
      <c r="G1032">
        <v>16734</v>
      </c>
      <c r="H1032" t="s">
        <v>17</v>
      </c>
      <c r="J1032" t="s">
        <v>3354</v>
      </c>
      <c r="K1032" t="s">
        <v>3366</v>
      </c>
      <c r="L1032" t="s">
        <v>156</v>
      </c>
      <c r="M1032" t="s">
        <v>3359</v>
      </c>
      <c r="AA1032" s="3" t="s">
        <v>3523</v>
      </c>
      <c r="AB1032" t="s">
        <v>81</v>
      </c>
      <c r="AE1032" t="s">
        <v>167</v>
      </c>
      <c r="AF1032" t="s">
        <v>3060</v>
      </c>
      <c r="AH1032" s="2">
        <v>41052.830520833333</v>
      </c>
    </row>
    <row r="1033" spans="2:35" ht="15" customHeight="1" x14ac:dyDescent="0.35">
      <c r="B1033" s="5">
        <f t="shared" si="59"/>
        <v>1031</v>
      </c>
      <c r="C1033">
        <f t="shared" si="56"/>
        <v>4</v>
      </c>
      <c r="D1033" s="16">
        <v>1946</v>
      </c>
      <c r="E1033" t="s">
        <v>221</v>
      </c>
      <c r="F1033" t="s">
        <v>25</v>
      </c>
      <c r="G1033">
        <v>16759</v>
      </c>
      <c r="H1033" t="s">
        <v>17</v>
      </c>
      <c r="J1033" t="s">
        <v>3354</v>
      </c>
      <c r="K1033" t="s">
        <v>3366</v>
      </c>
      <c r="M1033" t="s">
        <v>3359</v>
      </c>
      <c r="N1033" t="s">
        <v>3359</v>
      </c>
      <c r="O1033" t="s">
        <v>3359</v>
      </c>
      <c r="P1033" t="s">
        <v>3359</v>
      </c>
      <c r="U1033" t="s">
        <v>380</v>
      </c>
      <c r="V1033" s="43" t="s">
        <v>3359</v>
      </c>
      <c r="Z1033" t="s">
        <v>3359</v>
      </c>
      <c r="AA1033" s="3" t="s">
        <v>511</v>
      </c>
      <c r="AE1033" t="s">
        <v>167</v>
      </c>
      <c r="AF1033" t="s">
        <v>3133</v>
      </c>
      <c r="AH1033" s="2">
        <v>45078</v>
      </c>
    </row>
    <row r="1034" spans="2:35" ht="15" customHeight="1" x14ac:dyDescent="0.35">
      <c r="B1034" s="5">
        <f t="shared" si="59"/>
        <v>1032</v>
      </c>
      <c r="C1034">
        <f t="shared" si="56"/>
        <v>1</v>
      </c>
      <c r="D1034" s="16">
        <v>1946</v>
      </c>
      <c r="E1034" t="s">
        <v>221</v>
      </c>
      <c r="F1034" t="s">
        <v>25</v>
      </c>
      <c r="G1034">
        <v>16763</v>
      </c>
      <c r="H1034" t="s">
        <v>17</v>
      </c>
      <c r="J1034" t="s">
        <v>3354</v>
      </c>
      <c r="K1034" t="s">
        <v>3366</v>
      </c>
      <c r="M1034" t="s">
        <v>3359</v>
      </c>
      <c r="U1034" t="s">
        <v>380</v>
      </c>
      <c r="V1034" s="43" t="s">
        <v>3359</v>
      </c>
      <c r="Z1034" t="s">
        <v>3359</v>
      </c>
      <c r="AA1034" s="3" t="s">
        <v>511</v>
      </c>
      <c r="AE1034" t="s">
        <v>167</v>
      </c>
      <c r="AF1034" t="s">
        <v>3133</v>
      </c>
      <c r="AH1034" s="2">
        <v>45078</v>
      </c>
    </row>
    <row r="1035" spans="2:35" ht="15" customHeight="1" x14ac:dyDescent="0.35">
      <c r="B1035" s="5">
        <f t="shared" si="59"/>
        <v>1033</v>
      </c>
      <c r="C1035">
        <f t="shared" si="56"/>
        <v>34</v>
      </c>
      <c r="D1035" s="16">
        <v>1946</v>
      </c>
      <c r="E1035" t="s">
        <v>221</v>
      </c>
      <c r="F1035" t="s">
        <v>25</v>
      </c>
      <c r="G1035">
        <v>16764</v>
      </c>
      <c r="H1035" t="s">
        <v>17</v>
      </c>
      <c r="J1035" t="s">
        <v>3354</v>
      </c>
      <c r="M1035" t="s">
        <v>3359</v>
      </c>
      <c r="AA1035" s="3" t="s">
        <v>3523</v>
      </c>
      <c r="AB1035" t="s">
        <v>195</v>
      </c>
      <c r="AE1035" t="s">
        <v>167</v>
      </c>
      <c r="AF1035" t="s">
        <v>3060</v>
      </c>
      <c r="AH1035" s="2">
        <v>40644.37667824074</v>
      </c>
    </row>
    <row r="1036" spans="2:35" ht="15" customHeight="1" x14ac:dyDescent="0.35">
      <c r="B1036" s="5">
        <f t="shared" si="59"/>
        <v>1034</v>
      </c>
      <c r="C1036">
        <f t="shared" si="56"/>
        <v>8</v>
      </c>
      <c r="D1036" s="16">
        <v>1946</v>
      </c>
      <c r="E1036" t="s">
        <v>221</v>
      </c>
      <c r="F1036" t="s">
        <v>25</v>
      </c>
      <c r="G1036">
        <v>16798</v>
      </c>
      <c r="H1036" t="s">
        <v>17</v>
      </c>
      <c r="J1036" t="s">
        <v>3354</v>
      </c>
      <c r="K1036" t="s">
        <v>3366</v>
      </c>
      <c r="M1036" t="s">
        <v>3359</v>
      </c>
      <c r="U1036" t="s">
        <v>380</v>
      </c>
      <c r="V1036" s="43" t="s">
        <v>3359</v>
      </c>
      <c r="Z1036" t="s">
        <v>3359</v>
      </c>
      <c r="AA1036" s="3" t="s">
        <v>511</v>
      </c>
      <c r="AE1036" t="s">
        <v>167</v>
      </c>
      <c r="AF1036" t="s">
        <v>3133</v>
      </c>
      <c r="AH1036" s="2">
        <v>45078</v>
      </c>
    </row>
    <row r="1037" spans="2:35" ht="15" customHeight="1" x14ac:dyDescent="0.35">
      <c r="B1037" s="5">
        <f t="shared" si="59"/>
        <v>1035</v>
      </c>
      <c r="C1037">
        <f t="shared" si="56"/>
        <v>20</v>
      </c>
      <c r="D1037" s="146">
        <v>1946</v>
      </c>
      <c r="E1037" s="3" t="s">
        <v>221</v>
      </c>
      <c r="F1037" s="3" t="s">
        <v>25</v>
      </c>
      <c r="G1037" s="3">
        <v>16806</v>
      </c>
      <c r="H1037" s="3"/>
      <c r="I1037" s="3"/>
      <c r="J1037" s="3" t="s">
        <v>3354</v>
      </c>
      <c r="K1037" s="3" t="s">
        <v>3366</v>
      </c>
      <c r="L1037" s="3"/>
      <c r="M1037" s="3" t="s">
        <v>3459</v>
      </c>
      <c r="N1037" s="3"/>
      <c r="O1037" s="3"/>
      <c r="P1037" s="3"/>
      <c r="Q1037" s="3"/>
      <c r="R1037" s="3"/>
      <c r="S1037" s="152"/>
      <c r="T1037" s="3" t="s">
        <v>3424</v>
      </c>
      <c r="U1037" s="3" t="s">
        <v>3662</v>
      </c>
      <c r="V1037" s="143" t="s">
        <v>3359</v>
      </c>
      <c r="W1037" s="3" t="s">
        <v>3572</v>
      </c>
      <c r="X1037" s="3" t="s">
        <v>3508</v>
      </c>
      <c r="Y1037" s="3"/>
      <c r="Z1037" s="3" t="s">
        <v>3359</v>
      </c>
      <c r="AA1037" s="3" t="s">
        <v>4098</v>
      </c>
      <c r="AB1037" s="3"/>
      <c r="AE1037" s="3"/>
      <c r="AF1037" s="3" t="s">
        <v>3451</v>
      </c>
      <c r="AG1037" s="3"/>
      <c r="AH1037" s="153">
        <v>45561</v>
      </c>
      <c r="AI1037" s="75" t="s">
        <v>4099</v>
      </c>
    </row>
    <row r="1038" spans="2:35" ht="15" customHeight="1" x14ac:dyDescent="0.35">
      <c r="B1038" s="5">
        <f t="shared" si="59"/>
        <v>1036</v>
      </c>
      <c r="C1038">
        <f t="shared" si="56"/>
        <v>24</v>
      </c>
      <c r="D1038" s="16">
        <v>1946</v>
      </c>
      <c r="E1038" t="s">
        <v>221</v>
      </c>
      <c r="F1038" t="s">
        <v>25</v>
      </c>
      <c r="G1038">
        <v>16826</v>
      </c>
      <c r="H1038" t="s">
        <v>17</v>
      </c>
      <c r="J1038" t="s">
        <v>3354</v>
      </c>
      <c r="K1038" t="s">
        <v>3366</v>
      </c>
      <c r="L1038" t="s">
        <v>35</v>
      </c>
      <c r="M1038" t="s">
        <v>3359</v>
      </c>
      <c r="U1038" t="s">
        <v>380</v>
      </c>
      <c r="Y1038" t="s">
        <v>3359</v>
      </c>
      <c r="Z1038" t="s">
        <v>3359</v>
      </c>
      <c r="AA1038" s="3" t="s">
        <v>3523</v>
      </c>
      <c r="AE1038" t="s">
        <v>167</v>
      </c>
      <c r="AF1038" t="s">
        <v>3060</v>
      </c>
      <c r="AH1038" s="2">
        <v>40091.635000000002</v>
      </c>
    </row>
    <row r="1039" spans="2:35" ht="15" customHeight="1" x14ac:dyDescent="0.35">
      <c r="B1039" s="5">
        <f t="shared" si="59"/>
        <v>1037</v>
      </c>
      <c r="C1039">
        <f t="shared" si="56"/>
        <v>3</v>
      </c>
      <c r="D1039" s="16">
        <v>1946</v>
      </c>
      <c r="E1039" t="s">
        <v>221</v>
      </c>
      <c r="F1039" t="s">
        <v>25</v>
      </c>
      <c r="G1039">
        <v>16850</v>
      </c>
      <c r="L1039" t="s">
        <v>37</v>
      </c>
      <c r="AA1039" s="3" t="s">
        <v>3523</v>
      </c>
      <c r="AF1039" t="s">
        <v>3060</v>
      </c>
    </row>
    <row r="1040" spans="2:35" ht="15" customHeight="1" x14ac:dyDescent="0.35">
      <c r="B1040" s="5">
        <f t="shared" si="59"/>
        <v>1038</v>
      </c>
      <c r="C1040">
        <f t="shared" si="56"/>
        <v>74</v>
      </c>
      <c r="D1040" s="16">
        <v>1946</v>
      </c>
      <c r="E1040" t="s">
        <v>221</v>
      </c>
      <c r="F1040" t="s">
        <v>25</v>
      </c>
      <c r="G1040">
        <v>16853</v>
      </c>
      <c r="H1040" t="s">
        <v>17</v>
      </c>
      <c r="J1040" t="s">
        <v>3354</v>
      </c>
      <c r="L1040" t="s">
        <v>258</v>
      </c>
      <c r="M1040" t="s">
        <v>3359</v>
      </c>
      <c r="U1040" t="s">
        <v>380</v>
      </c>
      <c r="V1040" s="43" t="s">
        <v>3359</v>
      </c>
      <c r="AA1040" s="3" t="s">
        <v>3523</v>
      </c>
      <c r="AE1040" t="s">
        <v>167</v>
      </c>
      <c r="AF1040" t="s">
        <v>3060</v>
      </c>
      <c r="AH1040" s="2">
        <v>40112.441701388889</v>
      </c>
    </row>
    <row r="1041" spans="1:35" ht="15" customHeight="1" x14ac:dyDescent="0.35">
      <c r="B1041" s="5">
        <f t="shared" si="59"/>
        <v>1039</v>
      </c>
      <c r="C1041">
        <f t="shared" si="56"/>
        <v>10</v>
      </c>
      <c r="D1041" s="16">
        <v>1946</v>
      </c>
      <c r="E1041" t="s">
        <v>221</v>
      </c>
      <c r="F1041" t="s">
        <v>16</v>
      </c>
      <c r="G1041">
        <v>16927</v>
      </c>
      <c r="H1041" t="s">
        <v>17</v>
      </c>
      <c r="K1041" t="s">
        <v>3366</v>
      </c>
      <c r="L1041" t="s">
        <v>258</v>
      </c>
      <c r="M1041" t="s">
        <v>3359</v>
      </c>
      <c r="U1041" t="s">
        <v>380</v>
      </c>
      <c r="Z1041" t="s">
        <v>3359</v>
      </c>
      <c r="AA1041" s="3" t="s">
        <v>3465</v>
      </c>
      <c r="AD1041" s="3" t="s">
        <v>3565</v>
      </c>
      <c r="AE1041" t="s">
        <v>380</v>
      </c>
      <c r="AF1041" t="s">
        <v>3060</v>
      </c>
      <c r="AH1041" s="2">
        <v>40851.787511574075</v>
      </c>
    </row>
    <row r="1042" spans="1:35" ht="15" customHeight="1" x14ac:dyDescent="0.35">
      <c r="B1042" s="5">
        <f t="shared" si="59"/>
        <v>1040</v>
      </c>
      <c r="C1042">
        <f t="shared" si="56"/>
        <v>9</v>
      </c>
      <c r="D1042" s="16">
        <v>1946</v>
      </c>
      <c r="E1042" t="s">
        <v>221</v>
      </c>
      <c r="F1042" t="s">
        <v>16</v>
      </c>
      <c r="G1042">
        <v>16937</v>
      </c>
      <c r="H1042" t="s">
        <v>17</v>
      </c>
      <c r="J1042" t="s">
        <v>380</v>
      </c>
      <c r="L1042" t="s">
        <v>234</v>
      </c>
      <c r="M1042" t="s">
        <v>3359</v>
      </c>
      <c r="R1042" t="s">
        <v>3359</v>
      </c>
      <c r="U1042" t="s">
        <v>380</v>
      </c>
      <c r="Y1042" t="s">
        <v>3359</v>
      </c>
      <c r="Z1042" t="s">
        <v>3359</v>
      </c>
      <c r="AA1042" s="3" t="s">
        <v>3465</v>
      </c>
      <c r="AE1042" t="s">
        <v>380</v>
      </c>
      <c r="AF1042" t="s">
        <v>3060</v>
      </c>
      <c r="AH1042" s="2">
        <v>40111.60633101852</v>
      </c>
    </row>
    <row r="1043" spans="1:35" ht="15" customHeight="1" x14ac:dyDescent="0.35">
      <c r="B1043" s="5">
        <f t="shared" si="59"/>
        <v>1041</v>
      </c>
      <c r="C1043">
        <f t="shared" si="56"/>
        <v>9</v>
      </c>
      <c r="D1043" s="16">
        <v>1946</v>
      </c>
      <c r="E1043" t="s">
        <v>221</v>
      </c>
      <c r="F1043" t="s">
        <v>16</v>
      </c>
      <c r="G1043">
        <v>16946</v>
      </c>
      <c r="H1043" t="s">
        <v>17</v>
      </c>
      <c r="J1043" t="s">
        <v>3354</v>
      </c>
      <c r="K1043" t="s">
        <v>3366</v>
      </c>
      <c r="L1043" t="s">
        <v>531</v>
      </c>
      <c r="M1043" t="s">
        <v>3359</v>
      </c>
      <c r="Y1043" t="s">
        <v>3359</v>
      </c>
      <c r="AA1043" s="3" t="s">
        <v>3465</v>
      </c>
      <c r="AE1043" t="s">
        <v>380</v>
      </c>
      <c r="AF1043" t="s">
        <v>3060</v>
      </c>
      <c r="AH1043" s="2">
        <v>40657.958923611113</v>
      </c>
    </row>
    <row r="1044" spans="1:35" ht="15" customHeight="1" x14ac:dyDescent="0.35">
      <c r="B1044" s="5">
        <f t="shared" si="59"/>
        <v>1042</v>
      </c>
      <c r="C1044">
        <f t="shared" si="56"/>
        <v>11</v>
      </c>
      <c r="D1044" s="16">
        <v>1946</v>
      </c>
      <c r="E1044" t="s">
        <v>186</v>
      </c>
      <c r="F1044" t="s">
        <v>25</v>
      </c>
      <c r="G1044">
        <v>16955</v>
      </c>
      <c r="L1044" t="s">
        <v>532</v>
      </c>
      <c r="AD1044" s="3" t="s">
        <v>533</v>
      </c>
      <c r="AF1044" t="s">
        <v>3060</v>
      </c>
    </row>
    <row r="1045" spans="1:35" ht="15" customHeight="1" x14ac:dyDescent="0.35">
      <c r="B1045" s="5">
        <f t="shared" si="59"/>
        <v>1043</v>
      </c>
      <c r="C1045">
        <f t="shared" si="56"/>
        <v>5</v>
      </c>
      <c r="D1045" s="16">
        <v>1946</v>
      </c>
      <c r="E1045" t="s">
        <v>314</v>
      </c>
      <c r="F1045" t="s">
        <v>16</v>
      </c>
      <c r="G1045">
        <v>16966</v>
      </c>
      <c r="J1045" t="s">
        <v>3354</v>
      </c>
      <c r="K1045" t="s">
        <v>3366</v>
      </c>
      <c r="M1045" t="s">
        <v>3359</v>
      </c>
      <c r="N1045" t="s">
        <v>3359</v>
      </c>
      <c r="O1045" t="s">
        <v>3359</v>
      </c>
      <c r="P1045" t="s">
        <v>3359</v>
      </c>
      <c r="V1045" s="43" t="s">
        <v>3359</v>
      </c>
      <c r="AA1045" s="3" t="s">
        <v>3465</v>
      </c>
      <c r="AB1045" s="164" t="s">
        <v>3169</v>
      </c>
      <c r="AC1045" s="41"/>
      <c r="AD1045" s="41"/>
      <c r="AE1045" t="s">
        <v>380</v>
      </c>
      <c r="AF1045" t="s">
        <v>3133</v>
      </c>
      <c r="AH1045" s="2">
        <v>45078</v>
      </c>
    </row>
    <row r="1046" spans="1:35" ht="15" customHeight="1" x14ac:dyDescent="0.35">
      <c r="B1046" s="5">
        <f t="shared" si="59"/>
        <v>1044</v>
      </c>
      <c r="C1046">
        <f t="shared" si="56"/>
        <v>45</v>
      </c>
      <c r="D1046" s="16">
        <v>1946</v>
      </c>
      <c r="E1046" s="3" t="s">
        <v>314</v>
      </c>
      <c r="F1046" s="3" t="s">
        <v>16</v>
      </c>
      <c r="G1046" s="3">
        <v>16971</v>
      </c>
      <c r="H1046" s="3"/>
      <c r="I1046" s="3"/>
      <c r="J1046" s="3"/>
      <c r="K1046" s="3"/>
      <c r="L1046" s="3"/>
      <c r="M1046" s="3"/>
      <c r="N1046" s="3"/>
      <c r="O1046" s="3"/>
      <c r="P1046" s="3"/>
      <c r="Q1046" s="3"/>
      <c r="R1046" s="3"/>
      <c r="S1046" s="152"/>
      <c r="T1046" s="3"/>
      <c r="U1046" s="3"/>
      <c r="V1046" s="143"/>
      <c r="W1046" s="3"/>
      <c r="X1046" s="3"/>
      <c r="Y1046" s="3"/>
      <c r="Z1046" s="3"/>
      <c r="AB1046" s="3"/>
      <c r="AE1046" s="3"/>
      <c r="AF1046" s="3" t="s">
        <v>3451</v>
      </c>
      <c r="AG1046" s="3"/>
      <c r="AH1046" s="153">
        <v>45661</v>
      </c>
      <c r="AI1046" s="14" t="s">
        <v>4508</v>
      </c>
    </row>
    <row r="1047" spans="1:35" ht="15" customHeight="1" x14ac:dyDescent="0.45">
      <c r="B1047" s="5">
        <f t="shared" si="59"/>
        <v>1045</v>
      </c>
      <c r="C1047">
        <f t="shared" si="56"/>
        <v>4</v>
      </c>
      <c r="D1047" s="82">
        <v>1947</v>
      </c>
      <c r="E1047" t="s">
        <v>221</v>
      </c>
      <c r="F1047" t="s">
        <v>25</v>
      </c>
      <c r="G1047">
        <v>17016</v>
      </c>
      <c r="H1047" t="s">
        <v>17</v>
      </c>
      <c r="J1047" t="s">
        <v>3354</v>
      </c>
      <c r="K1047" t="s">
        <v>3366</v>
      </c>
      <c r="L1047" t="s">
        <v>358</v>
      </c>
      <c r="M1047" t="s">
        <v>3359</v>
      </c>
      <c r="U1047" t="s">
        <v>380</v>
      </c>
      <c r="V1047" s="43" t="s">
        <v>3359</v>
      </c>
      <c r="AA1047" s="3" t="s">
        <v>3523</v>
      </c>
      <c r="AE1047" t="s">
        <v>167</v>
      </c>
      <c r="AF1047" t="s">
        <v>3060</v>
      </c>
      <c r="AH1047" s="2">
        <v>40846.400625000002</v>
      </c>
    </row>
    <row r="1048" spans="1:35" ht="15" customHeight="1" x14ac:dyDescent="0.35">
      <c r="B1048" s="5">
        <f t="shared" si="59"/>
        <v>1046</v>
      </c>
      <c r="C1048">
        <f t="shared" si="56"/>
        <v>16</v>
      </c>
      <c r="D1048" s="16">
        <v>1947</v>
      </c>
      <c r="E1048" t="s">
        <v>221</v>
      </c>
      <c r="F1048" t="s">
        <v>25</v>
      </c>
      <c r="G1048">
        <v>17020</v>
      </c>
      <c r="H1048" t="s">
        <v>17</v>
      </c>
      <c r="J1048" t="s">
        <v>3354</v>
      </c>
      <c r="K1048" t="s">
        <v>3366</v>
      </c>
      <c r="L1048" t="s">
        <v>437</v>
      </c>
      <c r="M1048" t="s">
        <v>3359</v>
      </c>
      <c r="N1048" t="s">
        <v>3359</v>
      </c>
      <c r="P1048" t="s">
        <v>3359</v>
      </c>
      <c r="Q1048" t="s">
        <v>3359</v>
      </c>
      <c r="R1048" t="s">
        <v>3359</v>
      </c>
      <c r="AA1048" s="3" t="s">
        <v>3523</v>
      </c>
      <c r="AE1048" t="s">
        <v>167</v>
      </c>
      <c r="AF1048" t="s">
        <v>3060</v>
      </c>
      <c r="AH1048" s="2">
        <v>39946.365300925929</v>
      </c>
    </row>
    <row r="1049" spans="1:35" ht="15" customHeight="1" x14ac:dyDescent="0.35">
      <c r="B1049" s="5">
        <f t="shared" si="59"/>
        <v>1047</v>
      </c>
      <c r="C1049">
        <f t="shared" si="56"/>
        <v>2</v>
      </c>
      <c r="D1049" s="16">
        <v>1947</v>
      </c>
      <c r="E1049" t="s">
        <v>221</v>
      </c>
      <c r="F1049" t="s">
        <v>25</v>
      </c>
      <c r="G1049">
        <v>17036</v>
      </c>
      <c r="H1049" t="s">
        <v>17</v>
      </c>
      <c r="M1049" t="s">
        <v>3359</v>
      </c>
      <c r="AF1049" t="s">
        <v>3060</v>
      </c>
      <c r="AH1049" s="2">
        <v>40439.834247685183</v>
      </c>
    </row>
    <row r="1050" spans="1:35" ht="15" customHeight="1" x14ac:dyDescent="0.35">
      <c r="B1050" s="5">
        <f t="shared" si="59"/>
        <v>1048</v>
      </c>
      <c r="C1050">
        <f t="shared" si="56"/>
        <v>29</v>
      </c>
      <c r="D1050" s="16">
        <v>1947</v>
      </c>
      <c r="E1050" t="s">
        <v>221</v>
      </c>
      <c r="F1050" t="s">
        <v>25</v>
      </c>
      <c r="G1050">
        <v>17038</v>
      </c>
      <c r="H1050" t="s">
        <v>17</v>
      </c>
      <c r="J1050" t="s">
        <v>3354</v>
      </c>
      <c r="K1050" t="s">
        <v>3366</v>
      </c>
      <c r="L1050" t="s">
        <v>37</v>
      </c>
      <c r="M1050" t="s">
        <v>3359</v>
      </c>
      <c r="U1050" t="s">
        <v>380</v>
      </c>
      <c r="V1050" s="43" t="s">
        <v>3359</v>
      </c>
      <c r="Z1050" t="s">
        <v>3359</v>
      </c>
      <c r="AA1050" s="3" t="s">
        <v>3523</v>
      </c>
      <c r="AE1050" t="s">
        <v>167</v>
      </c>
      <c r="AF1050" t="s">
        <v>3060</v>
      </c>
      <c r="AH1050" s="2">
        <v>39678.367199074077</v>
      </c>
    </row>
    <row r="1051" spans="1:35" ht="15" customHeight="1" x14ac:dyDescent="0.35">
      <c r="B1051" s="5">
        <f t="shared" si="59"/>
        <v>1049</v>
      </c>
      <c r="C1051">
        <f t="shared" ref="C1051:C1115" si="60">+G1052-G1051</f>
        <v>21</v>
      </c>
      <c r="D1051" s="16">
        <v>1947</v>
      </c>
      <c r="E1051" s="14" t="s">
        <v>221</v>
      </c>
      <c r="F1051" t="s">
        <v>25</v>
      </c>
      <c r="G1051">
        <v>17067</v>
      </c>
      <c r="J1051" t="s">
        <v>3354</v>
      </c>
      <c r="K1051" t="s">
        <v>3366</v>
      </c>
      <c r="M1051" t="s">
        <v>3359</v>
      </c>
      <c r="T1051" t="s">
        <v>3424</v>
      </c>
      <c r="U1051" t="s">
        <v>380</v>
      </c>
      <c r="V1051" s="43" t="s">
        <v>3359</v>
      </c>
      <c r="W1051" t="s">
        <v>3572</v>
      </c>
      <c r="X1051" t="s">
        <v>3508</v>
      </c>
      <c r="Z1051" t="s">
        <v>3359</v>
      </c>
      <c r="AA1051" s="3" t="s">
        <v>3523</v>
      </c>
      <c r="AD1051" s="3" t="s">
        <v>3348</v>
      </c>
      <c r="AE1051" t="s">
        <v>167</v>
      </c>
      <c r="AF1051" t="s">
        <v>3133</v>
      </c>
      <c r="AH1051" s="2">
        <v>45117</v>
      </c>
    </row>
    <row r="1052" spans="1:35" ht="15" customHeight="1" x14ac:dyDescent="0.35">
      <c r="B1052" s="5">
        <f t="shared" si="59"/>
        <v>1050</v>
      </c>
      <c r="C1052">
        <f t="shared" si="60"/>
        <v>7</v>
      </c>
      <c r="D1052" s="16">
        <v>1947</v>
      </c>
      <c r="E1052" t="s">
        <v>221</v>
      </c>
      <c r="F1052" t="s">
        <v>25</v>
      </c>
      <c r="G1052">
        <v>17088</v>
      </c>
      <c r="H1052" t="s">
        <v>17</v>
      </c>
      <c r="J1052" t="s">
        <v>3354</v>
      </c>
      <c r="K1052" t="s">
        <v>3366</v>
      </c>
      <c r="M1052" t="s">
        <v>3359</v>
      </c>
      <c r="U1052" t="s">
        <v>380</v>
      </c>
      <c r="V1052" s="43" t="s">
        <v>3359</v>
      </c>
      <c r="Z1052" t="s">
        <v>3359</v>
      </c>
      <c r="AA1052" s="3" t="s">
        <v>3523</v>
      </c>
      <c r="AE1052" t="s">
        <v>167</v>
      </c>
      <c r="AF1052" t="s">
        <v>3060</v>
      </c>
      <c r="AH1052" s="2">
        <v>39678.367199074077</v>
      </c>
    </row>
    <row r="1053" spans="1:35" ht="15" customHeight="1" x14ac:dyDescent="0.35">
      <c r="B1053" s="5">
        <f t="shared" si="59"/>
        <v>1051</v>
      </c>
      <c r="C1053">
        <f t="shared" si="60"/>
        <v>38</v>
      </c>
      <c r="D1053" s="16">
        <v>1947</v>
      </c>
      <c r="E1053" t="s">
        <v>186</v>
      </c>
      <c r="F1053" t="s">
        <v>25</v>
      </c>
      <c r="G1053">
        <v>17095</v>
      </c>
      <c r="H1053" t="s">
        <v>17</v>
      </c>
      <c r="J1053" t="s">
        <v>3354</v>
      </c>
      <c r="K1053" t="s">
        <v>3366</v>
      </c>
      <c r="M1053" t="s">
        <v>3359</v>
      </c>
      <c r="U1053" t="s">
        <v>380</v>
      </c>
      <c r="AF1053" t="s">
        <v>3060</v>
      </c>
      <c r="AH1053" s="2">
        <v>40107.483587962961</v>
      </c>
    </row>
    <row r="1054" spans="1:35" ht="15" customHeight="1" x14ac:dyDescent="0.35">
      <c r="B1054" s="5">
        <f t="shared" si="59"/>
        <v>1052</v>
      </c>
      <c r="C1054">
        <f t="shared" si="60"/>
        <v>7</v>
      </c>
      <c r="D1054" s="16">
        <v>1947</v>
      </c>
      <c r="E1054" t="s">
        <v>186</v>
      </c>
      <c r="F1054" t="s">
        <v>25</v>
      </c>
      <c r="G1054">
        <v>17133</v>
      </c>
      <c r="H1054" t="s">
        <v>17</v>
      </c>
      <c r="J1054" t="s">
        <v>3354</v>
      </c>
      <c r="L1054" t="s">
        <v>254</v>
      </c>
      <c r="M1054" t="s">
        <v>3359</v>
      </c>
      <c r="V1054" s="43" t="s">
        <v>3359</v>
      </c>
      <c r="AF1054" t="s">
        <v>3060</v>
      </c>
      <c r="AH1054" s="2">
        <v>40315.36146990741</v>
      </c>
    </row>
    <row r="1055" spans="1:35" ht="15" customHeight="1" thickBot="1" x14ac:dyDescent="0.4">
      <c r="B1055" s="5">
        <f t="shared" si="59"/>
        <v>1053</v>
      </c>
      <c r="C1055">
        <f t="shared" si="60"/>
        <v>27</v>
      </c>
      <c r="D1055" s="16">
        <v>1947</v>
      </c>
      <c r="E1055" t="s">
        <v>186</v>
      </c>
      <c r="F1055" t="s">
        <v>25</v>
      </c>
      <c r="G1055">
        <v>17140</v>
      </c>
      <c r="H1055" t="s">
        <v>17</v>
      </c>
      <c r="J1055" t="s">
        <v>3354</v>
      </c>
      <c r="K1055" t="s">
        <v>3366</v>
      </c>
      <c r="L1055" t="s">
        <v>536</v>
      </c>
      <c r="M1055" t="s">
        <v>3359</v>
      </c>
      <c r="AC1055" s="3">
        <v>1946</v>
      </c>
      <c r="AF1055" t="s">
        <v>3060</v>
      </c>
      <c r="AH1055" s="2">
        <v>40280.636122685188</v>
      </c>
    </row>
    <row r="1056" spans="1:35" ht="15" thickBot="1" x14ac:dyDescent="0.4">
      <c r="A1056" s="180"/>
      <c r="B1056" s="5">
        <f t="shared" si="59"/>
        <v>1054</v>
      </c>
      <c r="C1056">
        <f t="shared" si="60"/>
        <v>27</v>
      </c>
      <c r="D1056" s="16">
        <v>1947</v>
      </c>
      <c r="E1056" s="162" t="s">
        <v>186</v>
      </c>
      <c r="F1056" s="162" t="s">
        <v>25</v>
      </c>
      <c r="G1056" s="162">
        <v>17167</v>
      </c>
      <c r="H1056" s="162"/>
      <c r="I1056" s="162"/>
      <c r="J1056" s="162" t="s">
        <v>3354</v>
      </c>
      <c r="K1056" s="162" t="s">
        <v>3366</v>
      </c>
      <c r="L1056" s="162"/>
      <c r="M1056" s="162" t="s">
        <v>3459</v>
      </c>
      <c r="N1056" s="162" t="s">
        <v>3359</v>
      </c>
      <c r="O1056" s="162" t="s">
        <v>3359</v>
      </c>
      <c r="P1056" s="162" t="s">
        <v>3359</v>
      </c>
      <c r="Q1056" s="162" t="s">
        <v>3579</v>
      </c>
      <c r="R1056" s="162"/>
      <c r="S1056" s="181"/>
      <c r="T1056" s="162" t="s">
        <v>3424</v>
      </c>
      <c r="U1056" s="162" t="s">
        <v>3662</v>
      </c>
      <c r="V1056" s="182"/>
      <c r="W1056" s="162" t="s">
        <v>3572</v>
      </c>
      <c r="X1056" s="162" t="s">
        <v>3508</v>
      </c>
      <c r="Y1056" s="162"/>
      <c r="Z1056" s="162"/>
      <c r="AA1056" s="159"/>
      <c r="AB1056" s="162"/>
      <c r="AC1056" s="159"/>
      <c r="AE1056" s="162"/>
      <c r="AF1056" s="162" t="s">
        <v>3451</v>
      </c>
      <c r="AG1056" s="162"/>
      <c r="AH1056" s="163">
        <v>45487</v>
      </c>
      <c r="AI1056" s="162"/>
    </row>
    <row r="1057" spans="1:34" ht="15" customHeight="1" x14ac:dyDescent="0.35">
      <c r="A1057" s="3"/>
      <c r="B1057" s="5">
        <f t="shared" si="59"/>
        <v>1055</v>
      </c>
      <c r="C1057">
        <f t="shared" si="60"/>
        <v>3</v>
      </c>
      <c r="D1057" s="16">
        <v>1947</v>
      </c>
      <c r="E1057" t="s">
        <v>59</v>
      </c>
      <c r="F1057" t="s">
        <v>25</v>
      </c>
      <c r="G1057">
        <v>17194</v>
      </c>
      <c r="H1057" t="s">
        <v>17</v>
      </c>
      <c r="J1057" t="s">
        <v>380</v>
      </c>
      <c r="K1057" t="s">
        <v>3366</v>
      </c>
      <c r="L1057" t="s">
        <v>74</v>
      </c>
      <c r="M1057" t="s">
        <v>3359</v>
      </c>
      <c r="AF1057" t="s">
        <v>3060</v>
      </c>
      <c r="AH1057" s="2">
        <v>41073.359861111108</v>
      </c>
    </row>
    <row r="1058" spans="1:34" ht="15" customHeight="1" x14ac:dyDescent="0.35">
      <c r="B1058" s="5">
        <f t="shared" si="59"/>
        <v>1056</v>
      </c>
      <c r="C1058">
        <f t="shared" si="60"/>
        <v>50</v>
      </c>
      <c r="D1058" s="16">
        <v>1947</v>
      </c>
      <c r="E1058" t="s">
        <v>186</v>
      </c>
      <c r="F1058" t="s">
        <v>25</v>
      </c>
      <c r="G1058">
        <v>17197</v>
      </c>
      <c r="H1058" t="s">
        <v>17</v>
      </c>
      <c r="J1058" t="s">
        <v>3354</v>
      </c>
      <c r="K1058" t="s">
        <v>3366</v>
      </c>
      <c r="L1058" t="s">
        <v>244</v>
      </c>
      <c r="M1058" t="s">
        <v>3359</v>
      </c>
      <c r="AF1058" t="s">
        <v>3060</v>
      </c>
      <c r="AH1058" s="2">
        <v>40208.245462962965</v>
      </c>
    </row>
    <row r="1059" spans="1:34" ht="15" customHeight="1" x14ac:dyDescent="0.35">
      <c r="B1059" s="5">
        <f t="shared" si="59"/>
        <v>1057</v>
      </c>
      <c r="C1059">
        <f t="shared" si="60"/>
        <v>20</v>
      </c>
      <c r="D1059" s="16">
        <v>1947</v>
      </c>
      <c r="E1059" t="s">
        <v>186</v>
      </c>
      <c r="F1059" t="s">
        <v>25</v>
      </c>
      <c r="G1059">
        <v>17247</v>
      </c>
      <c r="H1059" t="s">
        <v>17</v>
      </c>
      <c r="J1059" t="s">
        <v>3354</v>
      </c>
      <c r="K1059" t="s">
        <v>3366</v>
      </c>
      <c r="L1059" t="s">
        <v>537</v>
      </c>
      <c r="M1059" t="s">
        <v>3359</v>
      </c>
      <c r="V1059" s="43" t="s">
        <v>3359</v>
      </c>
      <c r="AF1059" t="s">
        <v>3060</v>
      </c>
      <c r="AH1059" s="2">
        <v>40430.912534722222</v>
      </c>
    </row>
    <row r="1060" spans="1:34" ht="15" customHeight="1" x14ac:dyDescent="0.35">
      <c r="B1060" s="5">
        <f t="shared" si="59"/>
        <v>1058</v>
      </c>
      <c r="C1060">
        <f t="shared" si="60"/>
        <v>2</v>
      </c>
      <c r="D1060" s="16">
        <v>1947</v>
      </c>
      <c r="E1060" t="s">
        <v>186</v>
      </c>
      <c r="F1060" t="s">
        <v>25</v>
      </c>
      <c r="G1060">
        <v>17267</v>
      </c>
      <c r="H1060" t="s">
        <v>17</v>
      </c>
      <c r="J1060" t="s">
        <v>3354</v>
      </c>
      <c r="K1060" t="s">
        <v>3366</v>
      </c>
      <c r="L1060" t="s">
        <v>538</v>
      </c>
      <c r="M1060" t="s">
        <v>3359</v>
      </c>
      <c r="AF1060" t="s">
        <v>3060</v>
      </c>
      <c r="AH1060" s="2">
        <v>40877.20008101852</v>
      </c>
    </row>
    <row r="1061" spans="1:34" ht="15" customHeight="1" x14ac:dyDescent="0.35">
      <c r="B1061" s="5">
        <f t="shared" si="59"/>
        <v>1059</v>
      </c>
      <c r="C1061">
        <f t="shared" si="60"/>
        <v>25</v>
      </c>
      <c r="D1061" s="16">
        <v>1947</v>
      </c>
      <c r="E1061" t="s">
        <v>186</v>
      </c>
      <c r="F1061" t="s">
        <v>25</v>
      </c>
      <c r="G1061">
        <v>17269</v>
      </c>
      <c r="L1061" t="s">
        <v>37</v>
      </c>
      <c r="AF1061" t="s">
        <v>3060</v>
      </c>
    </row>
    <row r="1062" spans="1:34" ht="15" customHeight="1" x14ac:dyDescent="0.35">
      <c r="B1062" s="5">
        <f t="shared" si="59"/>
        <v>1060</v>
      </c>
      <c r="C1062">
        <f t="shared" si="60"/>
        <v>9</v>
      </c>
      <c r="D1062" s="16">
        <v>1947</v>
      </c>
      <c r="E1062" t="s">
        <v>186</v>
      </c>
      <c r="F1062" t="s">
        <v>25</v>
      </c>
      <c r="G1062">
        <v>17294</v>
      </c>
      <c r="H1062" t="s">
        <v>17</v>
      </c>
      <c r="J1062" t="s">
        <v>3354</v>
      </c>
      <c r="K1062" t="s">
        <v>3366</v>
      </c>
      <c r="L1062" t="s">
        <v>377</v>
      </c>
      <c r="M1062" t="s">
        <v>3359</v>
      </c>
      <c r="Q1062" t="s">
        <v>3359</v>
      </c>
      <c r="V1062" s="43" t="s">
        <v>3359</v>
      </c>
      <c r="AB1062" s="193" t="s">
        <v>3566</v>
      </c>
      <c r="AC1062" s="190"/>
      <c r="AD1062" s="190"/>
      <c r="AF1062" t="s">
        <v>3060</v>
      </c>
      <c r="AH1062" s="2">
        <v>41013.868680555555</v>
      </c>
    </row>
    <row r="1063" spans="1:34" ht="15" customHeight="1" x14ac:dyDescent="0.35">
      <c r="B1063" s="5">
        <f t="shared" si="59"/>
        <v>1061</v>
      </c>
      <c r="C1063">
        <f t="shared" si="60"/>
        <v>15</v>
      </c>
      <c r="D1063" s="16">
        <v>1947</v>
      </c>
      <c r="E1063" t="s">
        <v>186</v>
      </c>
      <c r="F1063" t="s">
        <v>25</v>
      </c>
      <c r="G1063">
        <v>17303</v>
      </c>
      <c r="H1063" t="s">
        <v>17</v>
      </c>
      <c r="J1063" t="s">
        <v>3354</v>
      </c>
      <c r="K1063" t="s">
        <v>3366</v>
      </c>
      <c r="L1063" t="s">
        <v>28</v>
      </c>
      <c r="M1063" t="s">
        <v>3359</v>
      </c>
      <c r="AF1063" t="s">
        <v>3060</v>
      </c>
      <c r="AH1063" s="2">
        <v>39872.835231481484</v>
      </c>
    </row>
    <row r="1064" spans="1:34" ht="15" customHeight="1" x14ac:dyDescent="0.35">
      <c r="B1064" s="5">
        <f t="shared" si="59"/>
        <v>1062</v>
      </c>
      <c r="C1064">
        <f t="shared" si="60"/>
        <v>12</v>
      </c>
      <c r="D1064" s="16">
        <v>1947</v>
      </c>
      <c r="E1064" t="s">
        <v>186</v>
      </c>
      <c r="F1064" t="s">
        <v>25</v>
      </c>
      <c r="G1064">
        <v>17318</v>
      </c>
      <c r="L1064" t="s">
        <v>37</v>
      </c>
      <c r="AF1064" t="s">
        <v>3060</v>
      </c>
    </row>
    <row r="1065" spans="1:34" ht="15" customHeight="1" x14ac:dyDescent="0.35">
      <c r="B1065" s="5">
        <f t="shared" si="59"/>
        <v>1063</v>
      </c>
      <c r="C1065">
        <f t="shared" si="60"/>
        <v>14</v>
      </c>
      <c r="D1065" s="16">
        <v>1947</v>
      </c>
      <c r="E1065" t="s">
        <v>186</v>
      </c>
      <c r="F1065" t="s">
        <v>25</v>
      </c>
      <c r="G1065">
        <v>17330</v>
      </c>
      <c r="L1065" t="s">
        <v>256</v>
      </c>
      <c r="AF1065" t="s">
        <v>3060</v>
      </c>
    </row>
    <row r="1066" spans="1:34" ht="15" customHeight="1" x14ac:dyDescent="0.35">
      <c r="B1066" s="5">
        <f t="shared" si="59"/>
        <v>1064</v>
      </c>
      <c r="C1066">
        <f t="shared" si="60"/>
        <v>7</v>
      </c>
      <c r="D1066" s="16">
        <v>1947</v>
      </c>
      <c r="E1066" t="s">
        <v>221</v>
      </c>
      <c r="F1066" t="s">
        <v>25</v>
      </c>
      <c r="G1066">
        <v>17344</v>
      </c>
      <c r="H1066" t="s">
        <v>17</v>
      </c>
      <c r="J1066" t="s">
        <v>3354</v>
      </c>
      <c r="L1066" t="s">
        <v>3366</v>
      </c>
      <c r="M1066" t="s">
        <v>3359</v>
      </c>
      <c r="AA1066" s="3" t="s">
        <v>3523</v>
      </c>
      <c r="AE1066" t="s">
        <v>167</v>
      </c>
      <c r="AF1066" t="s">
        <v>3060</v>
      </c>
      <c r="AH1066" s="2">
        <v>39644.518587962964</v>
      </c>
    </row>
    <row r="1067" spans="1:34" ht="15" customHeight="1" x14ac:dyDescent="0.35">
      <c r="B1067" s="5">
        <f t="shared" si="59"/>
        <v>1065</v>
      </c>
      <c r="C1067">
        <f t="shared" si="60"/>
        <v>2</v>
      </c>
      <c r="D1067" s="16">
        <v>1947</v>
      </c>
      <c r="E1067" t="s">
        <v>221</v>
      </c>
      <c r="F1067" t="s">
        <v>25</v>
      </c>
      <c r="G1067">
        <v>17351</v>
      </c>
      <c r="H1067" t="s">
        <v>17</v>
      </c>
      <c r="J1067" t="s">
        <v>3354</v>
      </c>
      <c r="L1067" t="s">
        <v>3366</v>
      </c>
      <c r="M1067" t="s">
        <v>3359</v>
      </c>
      <c r="U1067" t="s">
        <v>380</v>
      </c>
      <c r="V1067" s="43" t="s">
        <v>3359</v>
      </c>
      <c r="Z1067" t="s">
        <v>3359</v>
      </c>
      <c r="AA1067" s="3" t="s">
        <v>511</v>
      </c>
      <c r="AE1067" t="s">
        <v>167</v>
      </c>
      <c r="AF1067" t="s">
        <v>3133</v>
      </c>
      <c r="AH1067" s="2">
        <v>45092</v>
      </c>
    </row>
    <row r="1068" spans="1:34" ht="15" customHeight="1" x14ac:dyDescent="0.35">
      <c r="B1068" s="5">
        <f t="shared" si="59"/>
        <v>1066</v>
      </c>
      <c r="C1068">
        <f t="shared" si="60"/>
        <v>13</v>
      </c>
      <c r="D1068" s="16">
        <v>1947</v>
      </c>
      <c r="E1068" t="s">
        <v>221</v>
      </c>
      <c r="F1068" t="s">
        <v>25</v>
      </c>
      <c r="G1068">
        <v>17353</v>
      </c>
      <c r="H1068" t="s">
        <v>17</v>
      </c>
      <c r="J1068" t="s">
        <v>3354</v>
      </c>
      <c r="K1068" t="s">
        <v>3366</v>
      </c>
      <c r="L1068" t="s">
        <v>224</v>
      </c>
      <c r="M1068" t="s">
        <v>3359</v>
      </c>
      <c r="Q1068" t="s">
        <v>3359</v>
      </c>
      <c r="V1068" s="43" t="s">
        <v>3359</v>
      </c>
      <c r="AA1068" s="3" t="s">
        <v>3523</v>
      </c>
      <c r="AE1068" t="s">
        <v>167</v>
      </c>
      <c r="AF1068" t="s">
        <v>3060</v>
      </c>
      <c r="AH1068" s="2">
        <v>40564.813831018517</v>
      </c>
    </row>
    <row r="1069" spans="1:34" ht="15" customHeight="1" x14ac:dyDescent="0.35">
      <c r="A1069" s="3"/>
      <c r="B1069" s="5">
        <f t="shared" si="59"/>
        <v>1067</v>
      </c>
      <c r="C1069">
        <f t="shared" si="60"/>
        <v>22</v>
      </c>
      <c r="D1069" s="16">
        <v>1947</v>
      </c>
      <c r="E1069" t="s">
        <v>221</v>
      </c>
      <c r="F1069" t="s">
        <v>16</v>
      </c>
      <c r="G1069">
        <v>17366</v>
      </c>
      <c r="H1069" t="s">
        <v>17</v>
      </c>
      <c r="J1069" t="s">
        <v>3354</v>
      </c>
      <c r="K1069" t="s">
        <v>3366</v>
      </c>
      <c r="L1069" t="s">
        <v>143</v>
      </c>
      <c r="M1069" t="s">
        <v>3359</v>
      </c>
      <c r="AD1069" s="3" t="s">
        <v>541</v>
      </c>
      <c r="AF1069" t="s">
        <v>3060</v>
      </c>
      <c r="AH1069" s="2">
        <v>40589.421215277776</v>
      </c>
    </row>
    <row r="1070" spans="1:34" ht="15" customHeight="1" x14ac:dyDescent="0.35">
      <c r="B1070" s="5">
        <f t="shared" si="59"/>
        <v>1068</v>
      </c>
      <c r="C1070">
        <f t="shared" si="60"/>
        <v>7</v>
      </c>
      <c r="D1070" s="16">
        <v>1947</v>
      </c>
      <c r="E1070" t="s">
        <v>221</v>
      </c>
      <c r="F1070" t="s">
        <v>16</v>
      </c>
      <c r="G1070">
        <v>17388</v>
      </c>
      <c r="H1070" t="s">
        <v>17</v>
      </c>
      <c r="J1070" t="s">
        <v>3356</v>
      </c>
      <c r="K1070" t="s">
        <v>3366</v>
      </c>
      <c r="M1070" t="s">
        <v>3359</v>
      </c>
      <c r="AF1070" t="s">
        <v>3060</v>
      </c>
      <c r="AH1070" s="2">
        <v>40697.084780092591</v>
      </c>
    </row>
    <row r="1071" spans="1:34" ht="15" customHeight="1" x14ac:dyDescent="0.35">
      <c r="B1071" s="5">
        <f t="shared" si="59"/>
        <v>1069</v>
      </c>
      <c r="C1071">
        <f t="shared" si="60"/>
        <v>2</v>
      </c>
      <c r="D1071" s="16">
        <v>1947</v>
      </c>
      <c r="E1071" t="s">
        <v>221</v>
      </c>
      <c r="F1071" t="s">
        <v>16</v>
      </c>
      <c r="G1071">
        <v>17395</v>
      </c>
      <c r="H1071" t="s">
        <v>17</v>
      </c>
      <c r="J1071" t="s">
        <v>3354</v>
      </c>
      <c r="L1071" t="s">
        <v>212</v>
      </c>
      <c r="M1071" t="s">
        <v>3359</v>
      </c>
      <c r="N1071" t="s">
        <v>3359</v>
      </c>
      <c r="P1071" t="s">
        <v>3359</v>
      </c>
      <c r="Q1071" t="s">
        <v>3359</v>
      </c>
      <c r="R1071" t="s">
        <v>3359</v>
      </c>
      <c r="U1071" t="s">
        <v>380</v>
      </c>
      <c r="V1071" s="43" t="s">
        <v>3359</v>
      </c>
      <c r="Y1071" t="s">
        <v>3359</v>
      </c>
      <c r="AF1071" t="s">
        <v>3060</v>
      </c>
      <c r="AH1071" s="2">
        <v>40235.46875</v>
      </c>
    </row>
    <row r="1072" spans="1:34" ht="15" customHeight="1" x14ac:dyDescent="0.35">
      <c r="B1072" s="5">
        <f t="shared" si="59"/>
        <v>1070</v>
      </c>
      <c r="C1072">
        <f t="shared" si="60"/>
        <v>2</v>
      </c>
      <c r="D1072" s="16">
        <v>1947</v>
      </c>
      <c r="E1072" t="s">
        <v>221</v>
      </c>
      <c r="F1072" t="s">
        <v>16</v>
      </c>
      <c r="G1072">
        <v>17397</v>
      </c>
      <c r="H1072" t="s">
        <v>17</v>
      </c>
      <c r="J1072" t="s">
        <v>3354</v>
      </c>
      <c r="K1072" t="s">
        <v>3366</v>
      </c>
      <c r="L1072" t="s">
        <v>153</v>
      </c>
      <c r="M1072" t="s">
        <v>3359</v>
      </c>
      <c r="Y1072" t="s">
        <v>3359</v>
      </c>
      <c r="AC1072" s="3">
        <v>1956</v>
      </c>
      <c r="AF1072" t="s">
        <v>3060</v>
      </c>
    </row>
    <row r="1073" spans="1:35" ht="15" customHeight="1" x14ac:dyDescent="0.35">
      <c r="B1073" s="5">
        <f t="shared" si="59"/>
        <v>1071</v>
      </c>
      <c r="C1073">
        <f t="shared" si="60"/>
        <v>43</v>
      </c>
      <c r="D1073" s="16">
        <v>1947</v>
      </c>
      <c r="E1073" s="101" t="s">
        <v>221</v>
      </c>
      <c r="F1073" s="101" t="s">
        <v>16</v>
      </c>
      <c r="G1073" s="165">
        <v>17399</v>
      </c>
      <c r="H1073" s="101"/>
      <c r="I1073" s="101"/>
      <c r="J1073" s="101" t="s">
        <v>3354</v>
      </c>
      <c r="K1073" s="101" t="s">
        <v>3366</v>
      </c>
      <c r="L1073" s="101"/>
      <c r="M1073" s="101" t="s">
        <v>3459</v>
      </c>
      <c r="N1073" s="101"/>
      <c r="O1073" s="101"/>
      <c r="P1073" s="101"/>
      <c r="Q1073" s="101"/>
      <c r="R1073" s="101"/>
      <c r="S1073" s="128"/>
      <c r="T1073" s="101" t="s">
        <v>3424</v>
      </c>
      <c r="U1073" s="101" t="s">
        <v>3662</v>
      </c>
      <c r="V1073" s="130"/>
      <c r="W1073" s="101" t="s">
        <v>3830</v>
      </c>
      <c r="X1073" s="101" t="s">
        <v>3508</v>
      </c>
      <c r="Y1073" s="101" t="s">
        <v>3359</v>
      </c>
      <c r="Z1073" s="101"/>
      <c r="AA1073" s="101" t="s">
        <v>3464</v>
      </c>
      <c r="AB1073" s="101"/>
      <c r="AC1073" s="101"/>
      <c r="AD1073" s="101"/>
      <c r="AE1073" s="101" t="s">
        <v>4098</v>
      </c>
      <c r="AF1073" t="s">
        <v>3451</v>
      </c>
      <c r="AG1073" s="101"/>
      <c r="AH1073" s="103">
        <v>45839</v>
      </c>
      <c r="AI1073" s="166" t="s">
        <v>4912</v>
      </c>
    </row>
    <row r="1074" spans="1:35" ht="15" customHeight="1" x14ac:dyDescent="0.35">
      <c r="B1074" s="5">
        <f t="shared" si="59"/>
        <v>1072</v>
      </c>
      <c r="C1074">
        <f t="shared" si="60"/>
        <v>90</v>
      </c>
      <c r="D1074" s="16">
        <v>1947</v>
      </c>
      <c r="E1074" s="3" t="s">
        <v>221</v>
      </c>
      <c r="F1074" s="3" t="s">
        <v>16</v>
      </c>
      <c r="G1074" s="3">
        <v>17442</v>
      </c>
      <c r="H1074" s="3"/>
      <c r="I1074" s="3"/>
      <c r="J1074" s="3" t="s">
        <v>3354</v>
      </c>
      <c r="K1074" s="3" t="s">
        <v>3366</v>
      </c>
      <c r="L1074" s="3"/>
      <c r="M1074" s="3" t="s">
        <v>3459</v>
      </c>
      <c r="N1074" s="3" t="s">
        <v>3359</v>
      </c>
      <c r="O1074" s="3"/>
      <c r="P1074" s="3"/>
      <c r="Q1074" s="3"/>
      <c r="R1074" s="3"/>
      <c r="S1074" s="152"/>
      <c r="T1074" s="3" t="s">
        <v>3424</v>
      </c>
      <c r="U1074" s="3" t="s">
        <v>3687</v>
      </c>
      <c r="V1074" s="143"/>
      <c r="W1074" s="3" t="s">
        <v>3830</v>
      </c>
      <c r="X1074" s="3" t="s">
        <v>3508</v>
      </c>
      <c r="Y1074" s="3"/>
      <c r="Z1074" s="3"/>
      <c r="AA1074" s="3" t="s">
        <v>3464</v>
      </c>
      <c r="AB1074" s="3"/>
      <c r="AE1074" s="3"/>
      <c r="AF1074" s="3" t="s">
        <v>3451</v>
      </c>
      <c r="AG1074" s="3"/>
      <c r="AH1074" s="153">
        <v>45928</v>
      </c>
      <c r="AI1074" s="166" t="s">
        <v>4234</v>
      </c>
    </row>
    <row r="1075" spans="1:35" ht="15" customHeight="1" x14ac:dyDescent="0.35">
      <c r="B1075" s="5">
        <f t="shared" si="59"/>
        <v>1073</v>
      </c>
      <c r="C1075">
        <f t="shared" si="60"/>
        <v>23</v>
      </c>
      <c r="D1075" s="16">
        <v>1947</v>
      </c>
      <c r="E1075" t="s">
        <v>186</v>
      </c>
      <c r="F1075" t="s">
        <v>25</v>
      </c>
      <c r="G1075">
        <v>17532</v>
      </c>
      <c r="H1075" t="s">
        <v>17</v>
      </c>
      <c r="J1075" t="s">
        <v>3354</v>
      </c>
      <c r="M1075" t="s">
        <v>3359</v>
      </c>
      <c r="AF1075" t="s">
        <v>3060</v>
      </c>
      <c r="AH1075" s="2">
        <v>41001.835150462961</v>
      </c>
    </row>
    <row r="1076" spans="1:35" ht="15" customHeight="1" x14ac:dyDescent="0.35">
      <c r="B1076" s="5">
        <f t="shared" si="59"/>
        <v>1074</v>
      </c>
      <c r="C1076">
        <f t="shared" si="60"/>
        <v>3</v>
      </c>
      <c r="D1076" s="16">
        <v>1947</v>
      </c>
      <c r="E1076" t="s">
        <v>186</v>
      </c>
      <c r="F1076" t="s">
        <v>25</v>
      </c>
      <c r="G1076">
        <v>17555</v>
      </c>
      <c r="H1076" t="s">
        <v>17</v>
      </c>
      <c r="J1076" t="s">
        <v>3354</v>
      </c>
      <c r="K1076" t="s">
        <v>3366</v>
      </c>
      <c r="L1076" t="s">
        <v>46</v>
      </c>
      <c r="M1076" t="s">
        <v>3359</v>
      </c>
      <c r="N1076" t="s">
        <v>3359</v>
      </c>
      <c r="U1076" t="s">
        <v>380</v>
      </c>
      <c r="AF1076" t="s">
        <v>3060</v>
      </c>
      <c r="AH1076" s="2">
        <v>39777.476284722223</v>
      </c>
    </row>
    <row r="1077" spans="1:35" ht="15" customHeight="1" x14ac:dyDescent="0.35">
      <c r="B1077" s="5">
        <f t="shared" si="59"/>
        <v>1075</v>
      </c>
      <c r="C1077">
        <f t="shared" si="60"/>
        <v>10</v>
      </c>
      <c r="D1077" s="16">
        <v>1947</v>
      </c>
      <c r="E1077" s="14" t="s">
        <v>186</v>
      </c>
      <c r="F1077" t="s">
        <v>25</v>
      </c>
      <c r="G1077">
        <v>17558</v>
      </c>
      <c r="H1077" s="14"/>
      <c r="I1077" s="14"/>
      <c r="J1077" s="14"/>
      <c r="AF1077" s="14" t="s">
        <v>3534</v>
      </c>
    </row>
    <row r="1078" spans="1:35" ht="15" customHeight="1" x14ac:dyDescent="0.35">
      <c r="B1078" s="5">
        <f t="shared" si="59"/>
        <v>1076</v>
      </c>
      <c r="C1078">
        <f t="shared" si="60"/>
        <v>40</v>
      </c>
      <c r="D1078" s="16">
        <v>1947</v>
      </c>
      <c r="E1078" t="s">
        <v>186</v>
      </c>
      <c r="F1078" t="s">
        <v>25</v>
      </c>
      <c r="G1078">
        <v>17568</v>
      </c>
      <c r="H1078" t="s">
        <v>17</v>
      </c>
      <c r="J1078" t="s">
        <v>3354</v>
      </c>
      <c r="K1078" t="s">
        <v>3366</v>
      </c>
      <c r="M1078" t="s">
        <v>3359</v>
      </c>
      <c r="AF1078" t="s">
        <v>3060</v>
      </c>
      <c r="AH1078" s="2">
        <v>39683.689525462964</v>
      </c>
    </row>
    <row r="1079" spans="1:35" ht="13.5" customHeight="1" x14ac:dyDescent="0.35">
      <c r="B1079" s="5">
        <f t="shared" si="59"/>
        <v>1077</v>
      </c>
      <c r="C1079">
        <f t="shared" si="60"/>
        <v>9</v>
      </c>
      <c r="D1079" s="16">
        <v>1947</v>
      </c>
      <c r="E1079" t="s">
        <v>186</v>
      </c>
      <c r="F1079" t="s">
        <v>25</v>
      </c>
      <c r="G1079">
        <v>17608</v>
      </c>
      <c r="H1079" t="s">
        <v>17</v>
      </c>
      <c r="J1079" t="s">
        <v>3354</v>
      </c>
      <c r="K1079" t="s">
        <v>3366</v>
      </c>
      <c r="L1079" t="s">
        <v>56</v>
      </c>
      <c r="M1079" t="s">
        <v>3359</v>
      </c>
      <c r="U1079" t="s">
        <v>380</v>
      </c>
      <c r="V1079" s="43" t="s">
        <v>3359</v>
      </c>
      <c r="AF1079" t="s">
        <v>3060</v>
      </c>
      <c r="AH1079" s="2">
        <v>41040.690115740741</v>
      </c>
    </row>
    <row r="1080" spans="1:35" ht="15" customHeight="1" x14ac:dyDescent="0.35">
      <c r="B1080" s="5">
        <f t="shared" si="59"/>
        <v>1078</v>
      </c>
      <c r="C1080">
        <f t="shared" si="60"/>
        <v>26</v>
      </c>
      <c r="D1080" s="16">
        <v>1947</v>
      </c>
      <c r="E1080" t="s">
        <v>186</v>
      </c>
      <c r="F1080" t="s">
        <v>25</v>
      </c>
      <c r="G1080">
        <v>17617</v>
      </c>
      <c r="L1080" t="s">
        <v>37</v>
      </c>
      <c r="AF1080" t="s">
        <v>3060</v>
      </c>
    </row>
    <row r="1081" spans="1:35" ht="15" customHeight="1" x14ac:dyDescent="0.35">
      <c r="B1081" s="5">
        <f t="shared" si="59"/>
        <v>1079</v>
      </c>
      <c r="C1081">
        <f t="shared" si="60"/>
        <v>130</v>
      </c>
      <c r="D1081" s="16">
        <v>1947</v>
      </c>
      <c r="E1081" t="s">
        <v>186</v>
      </c>
      <c r="F1081" t="s">
        <v>25</v>
      </c>
      <c r="G1081">
        <v>17643</v>
      </c>
      <c r="H1081" t="s">
        <v>17</v>
      </c>
      <c r="J1081" t="s">
        <v>3354</v>
      </c>
      <c r="K1081" t="s">
        <v>3366</v>
      </c>
      <c r="L1081" t="s">
        <v>35</v>
      </c>
      <c r="M1081" t="s">
        <v>3359</v>
      </c>
      <c r="U1081" t="s">
        <v>380</v>
      </c>
      <c r="V1081" s="43" t="s">
        <v>3359</v>
      </c>
      <c r="AF1081" t="s">
        <v>3060</v>
      </c>
      <c r="AH1081" s="2">
        <v>39929.876111111109</v>
      </c>
    </row>
    <row r="1082" spans="1:35" ht="15" customHeight="1" x14ac:dyDescent="0.35">
      <c r="A1082" s="3"/>
      <c r="B1082" s="5">
        <f t="shared" si="59"/>
        <v>1080</v>
      </c>
      <c r="C1082">
        <f t="shared" si="60"/>
        <v>8</v>
      </c>
      <c r="D1082" s="16">
        <v>1947</v>
      </c>
      <c r="E1082" t="s">
        <v>186</v>
      </c>
      <c r="F1082" t="s">
        <v>25</v>
      </c>
      <c r="G1082">
        <v>17773</v>
      </c>
      <c r="H1082" t="s">
        <v>17</v>
      </c>
      <c r="J1082" t="s">
        <v>3354</v>
      </c>
      <c r="K1082" t="s">
        <v>3366</v>
      </c>
      <c r="L1082" t="s">
        <v>369</v>
      </c>
      <c r="M1082" t="s">
        <v>3359</v>
      </c>
      <c r="N1082" t="s">
        <v>3359</v>
      </c>
      <c r="P1082" t="s">
        <v>3359</v>
      </c>
      <c r="Q1082" t="s">
        <v>3359</v>
      </c>
      <c r="R1082" t="s">
        <v>3413</v>
      </c>
      <c r="U1082" t="s">
        <v>380</v>
      </c>
      <c r="AC1082" s="3">
        <v>1946</v>
      </c>
      <c r="AF1082" t="s">
        <v>3060</v>
      </c>
      <c r="AH1082" s="2">
        <v>39829.444467592592</v>
      </c>
    </row>
    <row r="1083" spans="1:35" ht="15" customHeight="1" x14ac:dyDescent="0.35">
      <c r="B1083" s="5">
        <f t="shared" si="59"/>
        <v>1081</v>
      </c>
      <c r="C1083">
        <f t="shared" si="60"/>
        <v>5</v>
      </c>
      <c r="D1083" s="16">
        <v>1947</v>
      </c>
      <c r="E1083" t="s">
        <v>186</v>
      </c>
      <c r="F1083" t="s">
        <v>25</v>
      </c>
      <c r="G1083">
        <v>17781</v>
      </c>
      <c r="H1083" t="s">
        <v>17</v>
      </c>
      <c r="J1083" t="s">
        <v>3354</v>
      </c>
      <c r="K1083" t="s">
        <v>3366</v>
      </c>
      <c r="M1083" t="s">
        <v>3359</v>
      </c>
      <c r="AF1083" t="s">
        <v>3060</v>
      </c>
      <c r="AH1083" s="2">
        <v>39876.868634259263</v>
      </c>
    </row>
    <row r="1084" spans="1:35" ht="15" customHeight="1" x14ac:dyDescent="0.35">
      <c r="B1084" s="5">
        <f t="shared" si="59"/>
        <v>1082</v>
      </c>
      <c r="C1084">
        <f t="shared" si="60"/>
        <v>6</v>
      </c>
      <c r="D1084" s="16">
        <v>1947</v>
      </c>
      <c r="E1084" s="14" t="s">
        <v>221</v>
      </c>
      <c r="F1084" t="s">
        <v>16</v>
      </c>
      <c r="G1084">
        <v>17786</v>
      </c>
      <c r="AF1084" t="s">
        <v>3137</v>
      </c>
    </row>
    <row r="1085" spans="1:35" ht="15" customHeight="1" x14ac:dyDescent="0.35">
      <c r="B1085" s="5">
        <f t="shared" si="59"/>
        <v>1083</v>
      </c>
      <c r="C1085">
        <f t="shared" si="60"/>
        <v>7</v>
      </c>
      <c r="D1085" s="16">
        <v>1947</v>
      </c>
      <c r="E1085" s="14" t="s">
        <v>221</v>
      </c>
      <c r="F1085" t="s">
        <v>25</v>
      </c>
      <c r="G1085">
        <v>17792</v>
      </c>
      <c r="J1085" t="s">
        <v>3354</v>
      </c>
      <c r="K1085" t="s">
        <v>3366</v>
      </c>
      <c r="M1085" t="s">
        <v>3459</v>
      </c>
      <c r="U1085" t="s">
        <v>3662</v>
      </c>
      <c r="V1085" s="43" t="s">
        <v>3359</v>
      </c>
      <c r="W1085" t="s">
        <v>3572</v>
      </c>
      <c r="X1085" t="s">
        <v>3508</v>
      </c>
      <c r="AD1085" s="77" t="s">
        <v>5305</v>
      </c>
      <c r="AF1085" t="s">
        <v>3451</v>
      </c>
      <c r="AH1085" s="2">
        <v>45861</v>
      </c>
    </row>
    <row r="1086" spans="1:35" ht="15" customHeight="1" x14ac:dyDescent="0.35">
      <c r="B1086" s="5">
        <f t="shared" si="59"/>
        <v>1084</v>
      </c>
      <c r="C1086">
        <f t="shared" si="60"/>
        <v>5</v>
      </c>
      <c r="D1086" s="16">
        <v>1947</v>
      </c>
      <c r="E1086" s="14" t="s">
        <v>221</v>
      </c>
      <c r="F1086" t="s">
        <v>25</v>
      </c>
      <c r="G1086">
        <v>17799</v>
      </c>
      <c r="J1086" t="s">
        <v>3354</v>
      </c>
      <c r="K1086" t="s">
        <v>3366</v>
      </c>
      <c r="M1086" t="s">
        <v>3459</v>
      </c>
      <c r="T1086" t="s">
        <v>3424</v>
      </c>
      <c r="U1086" t="s">
        <v>3662</v>
      </c>
      <c r="V1086" s="43" t="s">
        <v>3359</v>
      </c>
      <c r="W1086" t="s">
        <v>3572</v>
      </c>
      <c r="X1086" t="s">
        <v>3508</v>
      </c>
      <c r="AA1086" s="3" t="s">
        <v>512</v>
      </c>
      <c r="AB1086" t="s">
        <v>4259</v>
      </c>
      <c r="AD1086" s="3" t="s">
        <v>3833</v>
      </c>
      <c r="AF1086" t="s">
        <v>3451</v>
      </c>
      <c r="AH1086" s="2">
        <v>45260</v>
      </c>
    </row>
    <row r="1087" spans="1:35" ht="15" customHeight="1" x14ac:dyDescent="0.35">
      <c r="B1087" s="5">
        <f t="shared" si="59"/>
        <v>1085</v>
      </c>
      <c r="C1087">
        <f t="shared" si="60"/>
        <v>33</v>
      </c>
      <c r="D1087" s="16">
        <v>1947</v>
      </c>
      <c r="E1087" t="s">
        <v>221</v>
      </c>
      <c r="F1087" t="s">
        <v>25</v>
      </c>
      <c r="G1087">
        <v>17804</v>
      </c>
      <c r="H1087" t="s">
        <v>17</v>
      </c>
      <c r="K1087" t="s">
        <v>3366</v>
      </c>
      <c r="L1087" t="s">
        <v>156</v>
      </c>
      <c r="M1087" t="s">
        <v>3359</v>
      </c>
      <c r="U1087" t="s">
        <v>380</v>
      </c>
      <c r="V1087" s="43" t="s">
        <v>3359</v>
      </c>
      <c r="AF1087" t="s">
        <v>3060</v>
      </c>
      <c r="AH1087" s="2">
        <v>40224.399328703701</v>
      </c>
    </row>
    <row r="1088" spans="1:35" ht="15" customHeight="1" x14ac:dyDescent="0.35">
      <c r="A1088" s="3"/>
      <c r="B1088" s="5">
        <f t="shared" si="59"/>
        <v>1086</v>
      </c>
      <c r="C1088">
        <f t="shared" si="60"/>
        <v>15</v>
      </c>
      <c r="D1088" s="16">
        <v>1947</v>
      </c>
      <c r="E1088" t="s">
        <v>221</v>
      </c>
      <c r="F1088" t="s">
        <v>25</v>
      </c>
      <c r="G1088">
        <v>17837</v>
      </c>
      <c r="H1088" t="s">
        <v>17</v>
      </c>
      <c r="J1088" t="s">
        <v>380</v>
      </c>
      <c r="K1088" t="s">
        <v>3366</v>
      </c>
      <c r="M1088" t="s">
        <v>3359</v>
      </c>
      <c r="N1088" t="s">
        <v>3359</v>
      </c>
      <c r="O1088" t="s">
        <v>3359</v>
      </c>
      <c r="P1088" t="s">
        <v>3359</v>
      </c>
      <c r="U1088" t="s">
        <v>380</v>
      </c>
      <c r="V1088" s="43" t="s">
        <v>3359</v>
      </c>
      <c r="AA1088" s="3" t="s">
        <v>3567</v>
      </c>
      <c r="AB1088" s="164" t="s">
        <v>3568</v>
      </c>
      <c r="AC1088" s="41"/>
      <c r="AD1088" s="41"/>
      <c r="AF1088" t="s">
        <v>3133</v>
      </c>
      <c r="AH1088" s="2">
        <v>45092</v>
      </c>
    </row>
    <row r="1089" spans="1:35" ht="15" customHeight="1" x14ac:dyDescent="0.35">
      <c r="B1089" s="5">
        <f t="shared" si="59"/>
        <v>1087</v>
      </c>
      <c r="C1089">
        <f t="shared" si="60"/>
        <v>12</v>
      </c>
      <c r="D1089" s="16">
        <v>1947</v>
      </c>
      <c r="E1089" t="s">
        <v>221</v>
      </c>
      <c r="F1089" t="s">
        <v>25</v>
      </c>
      <c r="G1089">
        <v>17852</v>
      </c>
      <c r="H1089" t="s">
        <v>17</v>
      </c>
      <c r="J1089" t="s">
        <v>380</v>
      </c>
      <c r="K1089" t="s">
        <v>3366</v>
      </c>
      <c r="L1089" t="s">
        <v>37</v>
      </c>
      <c r="M1089" t="s">
        <v>3359</v>
      </c>
      <c r="AA1089" s="3" t="s">
        <v>3567</v>
      </c>
      <c r="AB1089" s="68" t="s">
        <v>3569</v>
      </c>
      <c r="AC1089" s="52"/>
      <c r="AD1089" s="52"/>
      <c r="AF1089" t="s">
        <v>3060</v>
      </c>
      <c r="AH1089" s="2">
        <v>40037.387164351851</v>
      </c>
    </row>
    <row r="1090" spans="1:35" ht="15" customHeight="1" x14ac:dyDescent="0.35">
      <c r="B1090" s="5">
        <f t="shared" si="59"/>
        <v>1088</v>
      </c>
      <c r="C1090">
        <f t="shared" si="60"/>
        <v>20</v>
      </c>
      <c r="D1090" s="16">
        <v>1947</v>
      </c>
      <c r="E1090" s="14" t="s">
        <v>221</v>
      </c>
      <c r="F1090" t="s">
        <v>25</v>
      </c>
      <c r="G1090">
        <v>17864</v>
      </c>
      <c r="AF1090" t="s">
        <v>3137</v>
      </c>
    </row>
    <row r="1091" spans="1:35" ht="15" customHeight="1" x14ac:dyDescent="0.35">
      <c r="B1091" s="5">
        <f t="shared" si="59"/>
        <v>1089</v>
      </c>
      <c r="C1091">
        <f t="shared" ref="C1091:C1096" si="61">+G1092-G1091</f>
        <v>20</v>
      </c>
      <c r="D1091" s="16">
        <v>1947</v>
      </c>
      <c r="E1091" s="14" t="s">
        <v>221</v>
      </c>
      <c r="F1091" t="s">
        <v>25</v>
      </c>
      <c r="G1091">
        <v>17884</v>
      </c>
      <c r="J1091" t="s">
        <v>3354</v>
      </c>
      <c r="K1091" t="s">
        <v>3366</v>
      </c>
      <c r="T1091" t="s">
        <v>3424</v>
      </c>
      <c r="U1091" t="s">
        <v>3662</v>
      </c>
      <c r="V1091" s="43" t="s">
        <v>3359</v>
      </c>
      <c r="W1091" t="s">
        <v>3572</v>
      </c>
      <c r="X1091" t="s">
        <v>3508</v>
      </c>
      <c r="AA1091" s="3" t="s">
        <v>512</v>
      </c>
      <c r="AD1091" s="3" t="s">
        <v>3951</v>
      </c>
      <c r="AF1091" t="s">
        <v>3451</v>
      </c>
      <c r="AH1091" s="2">
        <v>45339</v>
      </c>
    </row>
    <row r="1092" spans="1:35" ht="15" customHeight="1" thickBot="1" x14ac:dyDescent="0.4">
      <c r="B1092" s="5">
        <f t="shared" si="59"/>
        <v>1090</v>
      </c>
      <c r="C1092">
        <f t="shared" si="61"/>
        <v>14</v>
      </c>
      <c r="D1092" s="16">
        <v>1947</v>
      </c>
      <c r="E1092" s="14" t="s">
        <v>221</v>
      </c>
      <c r="F1092" t="s">
        <v>16</v>
      </c>
      <c r="G1092">
        <v>17904</v>
      </c>
      <c r="AF1092" t="s">
        <v>3137</v>
      </c>
    </row>
    <row r="1093" spans="1:35" ht="15" customHeight="1" thickBot="1" x14ac:dyDescent="0.4">
      <c r="B1093" s="5">
        <f t="shared" si="59"/>
        <v>1091</v>
      </c>
      <c r="C1093">
        <f t="shared" si="61"/>
        <v>26</v>
      </c>
      <c r="D1093" s="16">
        <v>1947</v>
      </c>
      <c r="E1093" s="159" t="s">
        <v>221</v>
      </c>
      <c r="F1093" s="159" t="s">
        <v>16</v>
      </c>
      <c r="G1093" s="160">
        <v>17918</v>
      </c>
      <c r="H1093" s="159"/>
      <c r="I1093" s="159"/>
      <c r="J1093" s="159" t="s">
        <v>3354</v>
      </c>
      <c r="K1093" s="159" t="s">
        <v>3366</v>
      </c>
      <c r="L1093" s="159"/>
      <c r="M1093" s="159" t="s">
        <v>3459</v>
      </c>
      <c r="N1093" s="159" t="s">
        <v>3359</v>
      </c>
      <c r="O1093" s="159"/>
      <c r="P1093" s="159"/>
      <c r="Q1093" s="159" t="s">
        <v>3579</v>
      </c>
      <c r="R1093" s="159"/>
      <c r="S1093" s="159"/>
      <c r="T1093" s="159" t="s">
        <v>3424</v>
      </c>
      <c r="U1093" s="159" t="s">
        <v>3662</v>
      </c>
      <c r="V1093" s="159"/>
      <c r="W1093" s="159" t="s">
        <v>3830</v>
      </c>
      <c r="X1093" s="159" t="s">
        <v>3449</v>
      </c>
      <c r="Y1093" s="159" t="s">
        <v>3359</v>
      </c>
      <c r="Z1093" s="159"/>
      <c r="AA1093" s="159"/>
      <c r="AB1093" s="159"/>
      <c r="AC1093" s="159"/>
      <c r="AD1093" s="167" t="s">
        <v>6727</v>
      </c>
      <c r="AE1093" s="159"/>
      <c r="AF1093" t="s">
        <v>3451</v>
      </c>
      <c r="AG1093" s="159"/>
      <c r="AH1093" s="176">
        <v>46207</v>
      </c>
      <c r="AI1093" s="76" t="s">
        <v>6728</v>
      </c>
    </row>
    <row r="1094" spans="1:35" ht="15" customHeight="1" x14ac:dyDescent="0.35">
      <c r="B1094" s="5">
        <f t="shared" si="59"/>
        <v>1092</v>
      </c>
      <c r="C1094">
        <f t="shared" si="61"/>
        <v>21</v>
      </c>
      <c r="D1094" s="16">
        <v>1947</v>
      </c>
      <c r="E1094" s="14" t="s">
        <v>221</v>
      </c>
      <c r="F1094" t="s">
        <v>16</v>
      </c>
      <c r="G1094">
        <v>17944</v>
      </c>
      <c r="H1094" t="s">
        <v>17</v>
      </c>
      <c r="I1094" s="14"/>
      <c r="J1094" s="14" t="s">
        <v>3354</v>
      </c>
      <c r="K1094" s="14" t="s">
        <v>3366</v>
      </c>
      <c r="M1094" s="14" t="s">
        <v>3359</v>
      </c>
      <c r="N1094" s="14"/>
      <c r="O1094" s="14"/>
      <c r="P1094" s="14"/>
      <c r="Q1094" s="14"/>
      <c r="R1094" s="14"/>
      <c r="U1094" t="s">
        <v>380</v>
      </c>
      <c r="Y1094" t="s">
        <v>3359</v>
      </c>
      <c r="AA1094" s="3" t="s">
        <v>511</v>
      </c>
      <c r="AB1094" s="14"/>
      <c r="AE1094" t="s">
        <v>167</v>
      </c>
      <c r="AF1094" t="s">
        <v>3133</v>
      </c>
    </row>
    <row r="1095" spans="1:35" ht="15" customHeight="1" x14ac:dyDescent="0.35">
      <c r="B1095" s="5">
        <f t="shared" si="59"/>
        <v>1093</v>
      </c>
      <c r="C1095">
        <f t="shared" si="61"/>
        <v>10</v>
      </c>
      <c r="D1095" s="16">
        <v>1947</v>
      </c>
      <c r="E1095" t="s">
        <v>221</v>
      </c>
      <c r="F1095" t="s">
        <v>16</v>
      </c>
      <c r="G1095">
        <v>17965</v>
      </c>
      <c r="H1095" t="s">
        <v>17</v>
      </c>
      <c r="J1095" t="s">
        <v>3354</v>
      </c>
      <c r="M1095" t="s">
        <v>3359</v>
      </c>
      <c r="AA1095" s="3" t="s">
        <v>511</v>
      </c>
      <c r="AE1095" t="s">
        <v>167</v>
      </c>
      <c r="AF1095" t="s">
        <v>3060</v>
      </c>
      <c r="AH1095" s="2">
        <v>40347.706053240741</v>
      </c>
    </row>
    <row r="1096" spans="1:35" ht="15" customHeight="1" x14ac:dyDescent="0.35">
      <c r="B1096" s="5">
        <f t="shared" ref="B1096:B1159" si="62">+B1095+1</f>
        <v>1094</v>
      </c>
      <c r="C1096">
        <f t="shared" si="61"/>
        <v>1</v>
      </c>
      <c r="D1096" s="16">
        <v>1947</v>
      </c>
      <c r="E1096" s="116" t="s">
        <v>314</v>
      </c>
      <c r="F1096" s="116" t="s">
        <v>25</v>
      </c>
      <c r="G1096" s="117">
        <v>17975</v>
      </c>
      <c r="H1096" s="172" t="s">
        <v>5836</v>
      </c>
      <c r="I1096" s="172"/>
      <c r="J1096" s="172" t="s">
        <v>3354</v>
      </c>
      <c r="K1096" s="172" t="s">
        <v>3366</v>
      </c>
      <c r="L1096" s="172"/>
      <c r="M1096" s="172" t="s">
        <v>3459</v>
      </c>
      <c r="N1096" s="172"/>
      <c r="O1096" s="172"/>
      <c r="P1096" s="172"/>
      <c r="Q1096" s="172"/>
      <c r="R1096" s="172"/>
      <c r="S1096" s="173"/>
      <c r="T1096" s="172" t="s">
        <v>3424</v>
      </c>
      <c r="U1096" s="172"/>
      <c r="V1096" s="174" t="s">
        <v>3359</v>
      </c>
      <c r="W1096" s="172" t="s">
        <v>3572</v>
      </c>
      <c r="X1096" s="172" t="s">
        <v>3508</v>
      </c>
      <c r="Y1096" s="172"/>
      <c r="Z1096" s="172" t="s">
        <v>3359</v>
      </c>
      <c r="AA1096" s="172" t="s">
        <v>5846</v>
      </c>
      <c r="AB1096" s="172" t="s">
        <v>5847</v>
      </c>
      <c r="AC1096" s="172"/>
      <c r="AD1096" s="172" t="s">
        <v>512</v>
      </c>
      <c r="AE1096" s="172" t="s">
        <v>167</v>
      </c>
      <c r="AF1096" t="s">
        <v>3451</v>
      </c>
      <c r="AH1096" s="2">
        <v>45966</v>
      </c>
      <c r="AI1096" s="36" t="s">
        <v>5848</v>
      </c>
    </row>
    <row r="1097" spans="1:35" ht="15" customHeight="1" thickBot="1" x14ac:dyDescent="0.4">
      <c r="B1097" s="5">
        <f t="shared" si="62"/>
        <v>1095</v>
      </c>
      <c r="C1097">
        <f t="shared" si="60"/>
        <v>5</v>
      </c>
      <c r="D1097" s="16">
        <v>1947</v>
      </c>
      <c r="E1097" t="s">
        <v>314</v>
      </c>
      <c r="F1097" t="s">
        <v>25</v>
      </c>
      <c r="G1097">
        <v>17976</v>
      </c>
      <c r="H1097" t="s">
        <v>17</v>
      </c>
      <c r="J1097" t="s">
        <v>3354</v>
      </c>
      <c r="K1097" t="s">
        <v>3366</v>
      </c>
      <c r="L1097" t="s">
        <v>254</v>
      </c>
      <c r="M1097" t="s">
        <v>3359</v>
      </c>
      <c r="N1097" t="s">
        <v>3359</v>
      </c>
      <c r="O1097" t="s">
        <v>3359</v>
      </c>
      <c r="V1097" s="43" t="s">
        <v>3359</v>
      </c>
      <c r="Z1097" t="s">
        <v>3359</v>
      </c>
      <c r="AA1097" s="3" t="s">
        <v>511</v>
      </c>
      <c r="AD1097" s="3" t="s">
        <v>545</v>
      </c>
      <c r="AE1097" t="s">
        <v>167</v>
      </c>
      <c r="AF1097" t="s">
        <v>3060</v>
      </c>
      <c r="AH1097" s="2">
        <v>40314.462546296294</v>
      </c>
    </row>
    <row r="1098" spans="1:35" ht="15" customHeight="1" thickBot="1" x14ac:dyDescent="0.4">
      <c r="B1098" s="5">
        <f t="shared" si="62"/>
        <v>1096</v>
      </c>
      <c r="C1098">
        <f t="shared" si="60"/>
        <v>47</v>
      </c>
      <c r="D1098" s="16">
        <v>1947</v>
      </c>
      <c r="E1098" s="14" t="s">
        <v>314</v>
      </c>
      <c r="F1098" t="s">
        <v>25</v>
      </c>
      <c r="G1098">
        <v>17981</v>
      </c>
      <c r="J1098" t="s">
        <v>3354</v>
      </c>
      <c r="K1098" t="s">
        <v>3366</v>
      </c>
      <c r="M1098" t="s">
        <v>3459</v>
      </c>
      <c r="N1098" t="s">
        <v>3359</v>
      </c>
      <c r="O1098" t="s">
        <v>3359</v>
      </c>
      <c r="P1098" t="s">
        <v>3359</v>
      </c>
      <c r="Q1098" t="s">
        <v>3579</v>
      </c>
      <c r="R1098" t="s">
        <v>3579</v>
      </c>
      <c r="T1098" t="s">
        <v>3424</v>
      </c>
      <c r="V1098" s="43" t="s">
        <v>3359</v>
      </c>
      <c r="W1098" t="s">
        <v>3572</v>
      </c>
      <c r="X1098" t="s">
        <v>3508</v>
      </c>
      <c r="Z1098" t="s">
        <v>3359</v>
      </c>
      <c r="AA1098" s="3" t="s">
        <v>511</v>
      </c>
      <c r="AB1098" s="164" t="s">
        <v>3570</v>
      </c>
      <c r="AF1098" t="s">
        <v>3451</v>
      </c>
      <c r="AH1098" s="163">
        <v>46130</v>
      </c>
    </row>
    <row r="1099" spans="1:35" ht="15" customHeight="1" x14ac:dyDescent="0.35">
      <c r="B1099" s="5">
        <f t="shared" si="62"/>
        <v>1097</v>
      </c>
      <c r="C1099">
        <f t="shared" si="60"/>
        <v>15</v>
      </c>
      <c r="D1099" s="16">
        <v>1947</v>
      </c>
      <c r="E1099" s="14" t="s">
        <v>314</v>
      </c>
      <c r="F1099" t="s">
        <v>25</v>
      </c>
      <c r="G1099">
        <v>18028</v>
      </c>
      <c r="J1099" t="s">
        <v>3354</v>
      </c>
      <c r="K1099" t="s">
        <v>3366</v>
      </c>
      <c r="M1099" t="s">
        <v>3459</v>
      </c>
      <c r="T1099" t="s">
        <v>3424</v>
      </c>
      <c r="V1099" s="43" t="s">
        <v>3359</v>
      </c>
      <c r="W1099" t="s">
        <v>3572</v>
      </c>
      <c r="X1099" t="s">
        <v>3508</v>
      </c>
      <c r="Z1099" t="s">
        <v>3359</v>
      </c>
      <c r="AA1099" s="3" t="s">
        <v>511</v>
      </c>
      <c r="AB1099" s="164" t="s">
        <v>3570</v>
      </c>
      <c r="AF1099" t="s">
        <v>3451</v>
      </c>
      <c r="AH1099" s="2">
        <v>45377</v>
      </c>
      <c r="AI1099" t="s">
        <v>6840</v>
      </c>
    </row>
    <row r="1100" spans="1:35" ht="15" customHeight="1" x14ac:dyDescent="0.35">
      <c r="B1100" s="5">
        <f t="shared" si="62"/>
        <v>1098</v>
      </c>
      <c r="C1100">
        <f t="shared" si="60"/>
        <v>7</v>
      </c>
      <c r="D1100" s="16">
        <v>1947</v>
      </c>
      <c r="E1100" t="s">
        <v>314</v>
      </c>
      <c r="F1100" t="s">
        <v>25</v>
      </c>
      <c r="G1100">
        <v>18043</v>
      </c>
      <c r="H1100" t="s">
        <v>17</v>
      </c>
      <c r="J1100" t="s">
        <v>3354</v>
      </c>
      <c r="K1100" t="s">
        <v>3366</v>
      </c>
      <c r="L1100" t="s">
        <v>546</v>
      </c>
      <c r="M1100" t="s">
        <v>3459</v>
      </c>
      <c r="N1100" t="s">
        <v>3359</v>
      </c>
      <c r="O1100" t="s">
        <v>3359</v>
      </c>
      <c r="P1100" t="s">
        <v>3359</v>
      </c>
      <c r="T1100" t="s">
        <v>3424</v>
      </c>
      <c r="V1100" s="43" t="s">
        <v>3359</v>
      </c>
      <c r="W1100" t="s">
        <v>3572</v>
      </c>
      <c r="X1100" t="s">
        <v>3508</v>
      </c>
      <c r="Z1100" t="s">
        <v>3359</v>
      </c>
      <c r="AA1100" s="3" t="s">
        <v>511</v>
      </c>
      <c r="AB1100" s="164" t="s">
        <v>3570</v>
      </c>
      <c r="AC1100" s="41"/>
      <c r="AD1100" s="41"/>
      <c r="AE1100" t="s">
        <v>167</v>
      </c>
      <c r="AF1100" t="s">
        <v>3060</v>
      </c>
      <c r="AH1100" s="2">
        <v>40796.945891203701</v>
      </c>
    </row>
    <row r="1101" spans="1:35" ht="15" customHeight="1" x14ac:dyDescent="0.35">
      <c r="B1101" s="5">
        <f t="shared" si="62"/>
        <v>1099</v>
      </c>
      <c r="C1101">
        <f t="shared" si="60"/>
        <v>16</v>
      </c>
      <c r="D1101" s="16">
        <v>1947</v>
      </c>
      <c r="E1101" t="s">
        <v>314</v>
      </c>
      <c r="F1101" t="s">
        <v>25</v>
      </c>
      <c r="G1101">
        <v>18050</v>
      </c>
      <c r="H1101" t="s">
        <v>17</v>
      </c>
      <c r="J1101" t="s">
        <v>3354</v>
      </c>
      <c r="K1101" t="s">
        <v>3366</v>
      </c>
      <c r="L1101" t="s">
        <v>254</v>
      </c>
      <c r="M1101" t="s">
        <v>3359</v>
      </c>
      <c r="N1101" t="s">
        <v>3359</v>
      </c>
      <c r="P1101" t="s">
        <v>3359</v>
      </c>
      <c r="Q1101" t="s">
        <v>3359</v>
      </c>
      <c r="R1101" t="s">
        <v>3359</v>
      </c>
      <c r="V1101" s="43" t="s">
        <v>3359</v>
      </c>
      <c r="Z1101" t="s">
        <v>3359</v>
      </c>
      <c r="AA1101" s="3" t="s">
        <v>511</v>
      </c>
      <c r="AB1101" s="164" t="s">
        <v>3570</v>
      </c>
      <c r="AC1101" s="41"/>
      <c r="AD1101" s="41"/>
      <c r="AE1101" t="s">
        <v>167</v>
      </c>
      <c r="AF1101" t="s">
        <v>3060</v>
      </c>
      <c r="AH1101" s="2">
        <v>40934.857361111113</v>
      </c>
    </row>
    <row r="1102" spans="1:35" ht="15" customHeight="1" x14ac:dyDescent="0.35">
      <c r="B1102" s="5">
        <f t="shared" si="62"/>
        <v>1100</v>
      </c>
      <c r="C1102">
        <f t="shared" si="60"/>
        <v>15</v>
      </c>
      <c r="D1102" s="16">
        <v>1947</v>
      </c>
      <c r="E1102" t="s">
        <v>221</v>
      </c>
      <c r="F1102" t="s">
        <v>25</v>
      </c>
      <c r="G1102">
        <v>18066</v>
      </c>
      <c r="H1102" t="s">
        <v>17</v>
      </c>
      <c r="I1102" s="16"/>
      <c r="J1102" t="s">
        <v>3354</v>
      </c>
      <c r="M1102" t="s">
        <v>3359</v>
      </c>
      <c r="AE1102" t="s">
        <v>24</v>
      </c>
      <c r="AF1102" t="s">
        <v>3060</v>
      </c>
      <c r="AH1102" s="2">
        <v>40817.830312500002</v>
      </c>
    </row>
    <row r="1103" spans="1:35" ht="15" customHeight="1" x14ac:dyDescent="0.35">
      <c r="B1103" s="5">
        <f t="shared" si="62"/>
        <v>1101</v>
      </c>
      <c r="C1103">
        <f t="shared" si="60"/>
        <v>11</v>
      </c>
      <c r="D1103" s="16">
        <v>1947</v>
      </c>
      <c r="E1103" t="s">
        <v>221</v>
      </c>
      <c r="F1103" t="s">
        <v>25</v>
      </c>
      <c r="G1103">
        <v>18081</v>
      </c>
      <c r="H1103" t="s">
        <v>17</v>
      </c>
      <c r="J1103" t="s">
        <v>3354</v>
      </c>
      <c r="K1103" t="s">
        <v>3366</v>
      </c>
      <c r="L1103" t="s">
        <v>254</v>
      </c>
      <c r="M1103" t="s">
        <v>3359</v>
      </c>
      <c r="N1103" t="s">
        <v>3359</v>
      </c>
      <c r="O1103" t="s">
        <v>3359</v>
      </c>
      <c r="P1103" t="s">
        <v>3359</v>
      </c>
      <c r="Q1103" t="s">
        <v>3359</v>
      </c>
      <c r="R1103" t="s">
        <v>3359</v>
      </c>
      <c r="T1103" t="s">
        <v>3424</v>
      </c>
      <c r="U1103" t="s">
        <v>3687</v>
      </c>
      <c r="V1103" s="43" t="s">
        <v>3359</v>
      </c>
      <c r="W1103" t="s">
        <v>3572</v>
      </c>
      <c r="X1103" t="s">
        <v>3508</v>
      </c>
      <c r="AA1103" s="3" t="s">
        <v>3523</v>
      </c>
      <c r="AB1103" s="164" t="s">
        <v>4636</v>
      </c>
      <c r="AC1103" s="41"/>
      <c r="AD1103" s="41"/>
      <c r="AF1103" t="s">
        <v>3451</v>
      </c>
      <c r="AH1103" s="2">
        <v>45690</v>
      </c>
      <c r="AI1103" s="166" t="s">
        <v>5109</v>
      </c>
    </row>
    <row r="1104" spans="1:35" ht="15" customHeight="1" x14ac:dyDescent="0.35">
      <c r="A1104" s="17">
        <f>SUM(C909:C1103)/180</f>
        <v>24.338888888888889</v>
      </c>
      <c r="B1104" s="5">
        <f t="shared" si="62"/>
        <v>1102</v>
      </c>
      <c r="C1104">
        <f t="shared" si="60"/>
        <v>32</v>
      </c>
      <c r="D1104" s="16">
        <v>1947</v>
      </c>
      <c r="E1104" t="s">
        <v>221</v>
      </c>
      <c r="F1104" t="s">
        <v>25</v>
      </c>
      <c r="G1104">
        <v>18092</v>
      </c>
      <c r="H1104" t="s">
        <v>17</v>
      </c>
      <c r="J1104" t="s">
        <v>3354</v>
      </c>
      <c r="M1104" t="s">
        <v>3359</v>
      </c>
      <c r="AA1104" s="3" t="s">
        <v>511</v>
      </c>
      <c r="AE1104" t="s">
        <v>24</v>
      </c>
      <c r="AF1104" t="s">
        <v>3060</v>
      </c>
      <c r="AH1104" s="2">
        <v>40554.734143518515</v>
      </c>
    </row>
    <row r="1105" spans="2:35" ht="15" customHeight="1" x14ac:dyDescent="0.35">
      <c r="B1105" s="5">
        <f t="shared" si="62"/>
        <v>1103</v>
      </c>
      <c r="C1105">
        <f t="shared" si="60"/>
        <v>3</v>
      </c>
      <c r="D1105" s="16">
        <v>1947</v>
      </c>
      <c r="E1105" t="s">
        <v>221</v>
      </c>
      <c r="F1105" t="s">
        <v>25</v>
      </c>
      <c r="G1105">
        <v>18124</v>
      </c>
      <c r="H1105" t="s">
        <v>17</v>
      </c>
      <c r="J1105" t="s">
        <v>3354</v>
      </c>
      <c r="M1105" t="s">
        <v>3359</v>
      </c>
      <c r="U1105" t="s">
        <v>380</v>
      </c>
      <c r="V1105" s="43" t="s">
        <v>3359</v>
      </c>
      <c r="AA1105" s="3" t="s">
        <v>511</v>
      </c>
      <c r="AB1105" t="s">
        <v>3571</v>
      </c>
      <c r="AE1105" t="s">
        <v>167</v>
      </c>
      <c r="AF1105" t="s">
        <v>3133</v>
      </c>
    </row>
    <row r="1106" spans="2:35" ht="15" customHeight="1" x14ac:dyDescent="0.35">
      <c r="B1106" s="5">
        <f t="shared" si="62"/>
        <v>1104</v>
      </c>
      <c r="C1106">
        <f t="shared" si="60"/>
        <v>41</v>
      </c>
      <c r="D1106" s="16">
        <v>1947</v>
      </c>
      <c r="E1106" t="s">
        <v>221</v>
      </c>
      <c r="F1106" t="s">
        <v>25</v>
      </c>
      <c r="G1106">
        <v>18127</v>
      </c>
      <c r="H1106" t="s">
        <v>17</v>
      </c>
      <c r="J1106" t="s">
        <v>3354</v>
      </c>
      <c r="K1106" t="s">
        <v>3366</v>
      </c>
      <c r="L1106" t="s">
        <v>35</v>
      </c>
      <c r="M1106" t="s">
        <v>3359</v>
      </c>
      <c r="U1106" t="s">
        <v>380</v>
      </c>
      <c r="V1106" s="43" t="s">
        <v>3359</v>
      </c>
      <c r="AA1106" s="3" t="s">
        <v>3523</v>
      </c>
      <c r="AD1106" s="3" t="s">
        <v>511</v>
      </c>
      <c r="AE1106" t="s">
        <v>167</v>
      </c>
      <c r="AF1106" t="s">
        <v>3060</v>
      </c>
      <c r="AH1106" s="2">
        <v>40064.681817129633</v>
      </c>
    </row>
    <row r="1107" spans="2:35" ht="15" customHeight="1" x14ac:dyDescent="0.35">
      <c r="B1107" s="5">
        <f t="shared" si="62"/>
        <v>1105</v>
      </c>
      <c r="C1107">
        <f t="shared" si="60"/>
        <v>23</v>
      </c>
      <c r="D1107" s="16">
        <v>1947</v>
      </c>
      <c r="E1107" t="s">
        <v>221</v>
      </c>
      <c r="F1107" t="s">
        <v>25</v>
      </c>
      <c r="G1107">
        <v>18168</v>
      </c>
      <c r="H1107" t="s">
        <v>17</v>
      </c>
      <c r="J1107" t="s">
        <v>3354</v>
      </c>
      <c r="K1107" t="s">
        <v>3366</v>
      </c>
      <c r="L1107" t="s">
        <v>254</v>
      </c>
      <c r="M1107" t="s">
        <v>3359</v>
      </c>
      <c r="N1107" t="s">
        <v>3359</v>
      </c>
      <c r="P1107" t="s">
        <v>3359</v>
      </c>
      <c r="Q1107" t="s">
        <v>3579</v>
      </c>
      <c r="R1107" t="s">
        <v>3579</v>
      </c>
      <c r="T1107" t="s">
        <v>3424</v>
      </c>
      <c r="U1107" t="s">
        <v>380</v>
      </c>
      <c r="V1107" s="43" t="s">
        <v>3359</v>
      </c>
      <c r="W1107" t="s">
        <v>3572</v>
      </c>
      <c r="X1107" t="s">
        <v>3508</v>
      </c>
      <c r="AA1107" s="3" t="s">
        <v>3523</v>
      </c>
      <c r="AB1107" s="164" t="s">
        <v>548</v>
      </c>
      <c r="AC1107" s="41"/>
      <c r="AD1107" s="41"/>
      <c r="AE1107" t="s">
        <v>167</v>
      </c>
      <c r="AF1107" t="s">
        <v>3060</v>
      </c>
      <c r="AH1107" s="2">
        <v>40294.440833333334</v>
      </c>
    </row>
    <row r="1108" spans="2:35" ht="15" customHeight="1" x14ac:dyDescent="0.35">
      <c r="B1108" s="5">
        <f t="shared" si="62"/>
        <v>1106</v>
      </c>
      <c r="C1108">
        <f t="shared" si="60"/>
        <v>5</v>
      </c>
      <c r="D1108" s="16">
        <v>1947</v>
      </c>
      <c r="E1108" s="14" t="s">
        <v>221</v>
      </c>
      <c r="F1108" t="s">
        <v>16</v>
      </c>
      <c r="G1108">
        <v>18191</v>
      </c>
      <c r="H1108" s="14"/>
      <c r="J1108" s="14" t="s">
        <v>3354</v>
      </c>
      <c r="K1108" s="14" t="s">
        <v>3366</v>
      </c>
      <c r="M1108" s="14" t="s">
        <v>3459</v>
      </c>
      <c r="N1108" s="14" t="s">
        <v>3359</v>
      </c>
      <c r="O1108" s="14" t="s">
        <v>3359</v>
      </c>
      <c r="P1108" s="14" t="s">
        <v>3359</v>
      </c>
      <c r="Q1108" s="14" t="s">
        <v>3579</v>
      </c>
      <c r="R1108" s="14" t="s">
        <v>3579</v>
      </c>
      <c r="T1108" s="14" t="s">
        <v>3424</v>
      </c>
      <c r="U1108" s="14" t="s">
        <v>380</v>
      </c>
      <c r="W1108" s="14" t="s">
        <v>3572</v>
      </c>
      <c r="X1108" s="14" t="s">
        <v>3508</v>
      </c>
      <c r="AA1108" s="3" t="s">
        <v>3523</v>
      </c>
      <c r="AD1108" s="3" t="s">
        <v>3739</v>
      </c>
      <c r="AE1108" t="s">
        <v>167</v>
      </c>
      <c r="AF1108" s="14" t="s">
        <v>3451</v>
      </c>
      <c r="AH1108" s="2">
        <v>45180</v>
      </c>
    </row>
    <row r="1109" spans="2:35" ht="15" customHeight="1" x14ac:dyDescent="0.35">
      <c r="B1109" s="5">
        <f t="shared" si="62"/>
        <v>1107</v>
      </c>
      <c r="C1109">
        <f t="shared" si="60"/>
        <v>5</v>
      </c>
      <c r="D1109" s="16">
        <v>1947</v>
      </c>
      <c r="E1109" s="3" t="s">
        <v>221</v>
      </c>
      <c r="F1109" s="3" t="s">
        <v>16</v>
      </c>
      <c r="G1109" s="3">
        <v>18196</v>
      </c>
      <c r="H1109" s="3"/>
      <c r="I1109" s="3"/>
      <c r="J1109" s="3" t="s">
        <v>3354</v>
      </c>
      <c r="K1109" s="3" t="s">
        <v>3366</v>
      </c>
      <c r="L1109" s="3"/>
      <c r="M1109" s="3" t="s">
        <v>3459</v>
      </c>
      <c r="N1109" s="3"/>
      <c r="O1109" s="3"/>
      <c r="P1109" s="3"/>
      <c r="Q1109" s="3"/>
      <c r="R1109" s="3"/>
      <c r="S1109" s="152"/>
      <c r="T1109" s="3" t="s">
        <v>3424</v>
      </c>
      <c r="U1109" s="3" t="s">
        <v>3687</v>
      </c>
      <c r="V1109" s="143"/>
      <c r="W1109" s="3" t="s">
        <v>3830</v>
      </c>
      <c r="X1109" s="14" t="s">
        <v>3508</v>
      </c>
      <c r="Y1109" s="3"/>
      <c r="Z1109" s="3"/>
      <c r="AA1109" s="14" t="s">
        <v>511</v>
      </c>
      <c r="AB1109" s="3"/>
      <c r="AE1109" s="3"/>
      <c r="AF1109" s="3" t="s">
        <v>3451</v>
      </c>
      <c r="AG1109" s="3"/>
      <c r="AH1109" s="153">
        <v>45688</v>
      </c>
      <c r="AI1109" s="75" t="s">
        <v>4645</v>
      </c>
    </row>
    <row r="1110" spans="2:35" ht="15" customHeight="1" x14ac:dyDescent="0.35">
      <c r="B1110" s="5">
        <f t="shared" si="62"/>
        <v>1108</v>
      </c>
      <c r="C1110">
        <f t="shared" si="60"/>
        <v>2</v>
      </c>
      <c r="D1110" s="16">
        <v>1947</v>
      </c>
      <c r="E1110" t="s">
        <v>221</v>
      </c>
      <c r="F1110" t="s">
        <v>16</v>
      </c>
      <c r="G1110">
        <v>18201</v>
      </c>
      <c r="H1110" t="s">
        <v>17</v>
      </c>
      <c r="J1110" t="s">
        <v>3354</v>
      </c>
      <c r="K1110" t="s">
        <v>3366</v>
      </c>
      <c r="M1110" t="s">
        <v>3359</v>
      </c>
      <c r="U1110" t="s">
        <v>380</v>
      </c>
      <c r="AA1110" s="3" t="s">
        <v>511</v>
      </c>
      <c r="AE1110" t="s">
        <v>167</v>
      </c>
      <c r="AF1110" t="s">
        <v>3060</v>
      </c>
      <c r="AH1110" s="2">
        <v>40210.879050925927</v>
      </c>
    </row>
    <row r="1111" spans="2:35" ht="15" customHeight="1" x14ac:dyDescent="0.35">
      <c r="B1111" s="5">
        <f t="shared" si="62"/>
        <v>1109</v>
      </c>
      <c r="C1111">
        <f t="shared" si="60"/>
        <v>45</v>
      </c>
      <c r="D1111" s="16">
        <v>1947</v>
      </c>
      <c r="E1111" s="116" t="s">
        <v>221</v>
      </c>
      <c r="F1111" s="116" t="s">
        <v>16</v>
      </c>
      <c r="G1111" s="117">
        <v>18203</v>
      </c>
      <c r="H1111" s="172" t="s">
        <v>5836</v>
      </c>
      <c r="I1111" s="172"/>
      <c r="J1111" s="172" t="s">
        <v>3354</v>
      </c>
      <c r="K1111" s="172" t="s">
        <v>3366</v>
      </c>
      <c r="L1111" s="172"/>
      <c r="M1111" s="172" t="s">
        <v>3459</v>
      </c>
      <c r="N1111" s="172"/>
      <c r="O1111" s="172"/>
      <c r="P1111" s="172"/>
      <c r="Q1111" s="172"/>
      <c r="R1111" s="172"/>
      <c r="S1111" s="173"/>
      <c r="T1111" s="172" t="s">
        <v>3424</v>
      </c>
      <c r="U1111" s="172" t="s">
        <v>3662</v>
      </c>
      <c r="V1111" s="174"/>
      <c r="W1111" s="172" t="s">
        <v>3830</v>
      </c>
      <c r="X1111" s="172" t="s">
        <v>3508</v>
      </c>
      <c r="Y1111" s="172"/>
      <c r="Z1111" s="172"/>
      <c r="AA1111" s="172" t="s">
        <v>512</v>
      </c>
      <c r="AB1111" s="172"/>
      <c r="AC1111" s="172"/>
      <c r="AD1111" s="172"/>
      <c r="AE1111" s="172" t="s">
        <v>167</v>
      </c>
      <c r="AF1111" t="s">
        <v>3451</v>
      </c>
      <c r="AH1111" s="2">
        <v>45966</v>
      </c>
      <c r="AI1111" s="36" t="s">
        <v>5849</v>
      </c>
    </row>
    <row r="1112" spans="2:35" ht="15" customHeight="1" x14ac:dyDescent="0.35">
      <c r="B1112" s="5">
        <f t="shared" si="62"/>
        <v>1110</v>
      </c>
      <c r="C1112">
        <f t="shared" si="60"/>
        <v>10</v>
      </c>
      <c r="D1112" s="16">
        <v>1947</v>
      </c>
      <c r="E1112" s="3" t="s">
        <v>221</v>
      </c>
      <c r="F1112" s="3" t="s">
        <v>16</v>
      </c>
      <c r="G1112" s="3">
        <v>18248</v>
      </c>
      <c r="H1112" s="3"/>
      <c r="I1112" s="3"/>
      <c r="J1112" s="3"/>
      <c r="K1112" s="3"/>
      <c r="L1112" s="3"/>
      <c r="M1112" s="3"/>
      <c r="N1112" s="3"/>
      <c r="O1112" s="3"/>
      <c r="P1112" s="3"/>
      <c r="Q1112" s="3"/>
      <c r="R1112" s="3"/>
      <c r="S1112" s="152"/>
      <c r="T1112" s="3"/>
      <c r="U1112" s="3" t="s">
        <v>3687</v>
      </c>
      <c r="V1112" s="143"/>
      <c r="W1112" s="3"/>
      <c r="X1112" s="3" t="s">
        <v>3508</v>
      </c>
      <c r="Y1112" s="3"/>
      <c r="Z1112" s="3"/>
      <c r="AA1112" s="3" t="s">
        <v>4098</v>
      </c>
      <c r="AB1112" s="3"/>
      <c r="AE1112" s="3"/>
      <c r="AF1112" s="3" t="s">
        <v>3451</v>
      </c>
      <c r="AG1112" s="3"/>
      <c r="AH1112" s="153">
        <v>45661</v>
      </c>
      <c r="AI1112" s="14" t="s">
        <v>4509</v>
      </c>
    </row>
    <row r="1113" spans="2:35" ht="15" customHeight="1" x14ac:dyDescent="0.35">
      <c r="B1113" s="5">
        <f t="shared" si="62"/>
        <v>1111</v>
      </c>
      <c r="C1113">
        <f t="shared" si="60"/>
        <v>10</v>
      </c>
      <c r="D1113" s="16">
        <v>1947</v>
      </c>
      <c r="E1113" t="s">
        <v>221</v>
      </c>
      <c r="F1113" t="s">
        <v>16</v>
      </c>
      <c r="G1113">
        <v>18258</v>
      </c>
      <c r="L1113" t="s">
        <v>28</v>
      </c>
      <c r="AD1113" s="3" t="s">
        <v>549</v>
      </c>
      <c r="AF1113" t="s">
        <v>3060</v>
      </c>
    </row>
    <row r="1114" spans="2:35" ht="15" customHeight="1" x14ac:dyDescent="0.35">
      <c r="B1114" s="5">
        <f t="shared" si="62"/>
        <v>1112</v>
      </c>
      <c r="C1114">
        <f t="shared" si="60"/>
        <v>29</v>
      </c>
      <c r="D1114" s="16">
        <v>1947</v>
      </c>
      <c r="E1114" t="s">
        <v>314</v>
      </c>
      <c r="F1114" t="s">
        <v>25</v>
      </c>
      <c r="G1114">
        <v>18268</v>
      </c>
      <c r="H1114" t="s">
        <v>17</v>
      </c>
      <c r="J1114" t="s">
        <v>3354</v>
      </c>
      <c r="K1114" t="s">
        <v>3366</v>
      </c>
      <c r="L1114" t="s">
        <v>37</v>
      </c>
      <c r="M1114" t="s">
        <v>3359</v>
      </c>
      <c r="V1114" s="43" t="s">
        <v>3359</v>
      </c>
      <c r="AA1114" s="3" t="s">
        <v>511</v>
      </c>
      <c r="AB1114" s="164" t="s">
        <v>3574</v>
      </c>
      <c r="AC1114" s="41"/>
      <c r="AD1114" s="41"/>
      <c r="AE1114" t="s">
        <v>167</v>
      </c>
      <c r="AF1114" t="s">
        <v>3060</v>
      </c>
    </row>
    <row r="1115" spans="2:35" ht="15" customHeight="1" x14ac:dyDescent="0.35">
      <c r="B1115" s="5">
        <f t="shared" si="62"/>
        <v>1113</v>
      </c>
      <c r="C1115">
        <f t="shared" si="60"/>
        <v>5</v>
      </c>
      <c r="D1115" s="16">
        <v>1947</v>
      </c>
      <c r="E1115" s="3" t="s">
        <v>314</v>
      </c>
      <c r="F1115" s="3" t="s">
        <v>25</v>
      </c>
      <c r="G1115" s="3">
        <v>18297</v>
      </c>
      <c r="H1115" s="3"/>
      <c r="I1115" s="3"/>
      <c r="J1115" s="3" t="s">
        <v>3354</v>
      </c>
      <c r="K1115" s="3" t="s">
        <v>3366</v>
      </c>
      <c r="L1115" s="3"/>
      <c r="M1115" s="3" t="s">
        <v>3459</v>
      </c>
      <c r="N1115" s="3"/>
      <c r="O1115" s="3"/>
      <c r="P1115" s="3"/>
      <c r="Q1115" s="3"/>
      <c r="R1115" s="3"/>
      <c r="S1115" s="152"/>
      <c r="T1115" s="3" t="s">
        <v>3424</v>
      </c>
      <c r="U1115" s="3"/>
      <c r="V1115" s="143"/>
      <c r="W1115" s="3"/>
      <c r="X1115" s="3"/>
      <c r="Y1115" s="3"/>
      <c r="Z1115" s="3"/>
      <c r="AB1115" s="3"/>
      <c r="AE1115" s="3"/>
      <c r="AF1115" s="3" t="s">
        <v>3451</v>
      </c>
      <c r="AG1115" s="3"/>
      <c r="AH1115" s="153">
        <v>45688</v>
      </c>
      <c r="AI1115" s="75" t="s">
        <v>4646</v>
      </c>
    </row>
    <row r="1116" spans="2:35" ht="15" customHeight="1" x14ac:dyDescent="0.35">
      <c r="B1116" s="5">
        <f t="shared" si="62"/>
        <v>1114</v>
      </c>
      <c r="C1116">
        <f t="shared" ref="C1116:C1180" si="63">+G1117-G1116</f>
        <v>4</v>
      </c>
      <c r="D1116" s="16">
        <v>1947</v>
      </c>
      <c r="E1116" t="s">
        <v>314</v>
      </c>
      <c r="F1116" t="s">
        <v>25</v>
      </c>
      <c r="G1116">
        <v>18302</v>
      </c>
      <c r="J1116" t="s">
        <v>3354</v>
      </c>
      <c r="K1116" t="s">
        <v>3366</v>
      </c>
      <c r="M1116" t="s">
        <v>3459</v>
      </c>
      <c r="N1116" t="s">
        <v>3359</v>
      </c>
      <c r="O1116" t="s">
        <v>3359</v>
      </c>
      <c r="P1116" t="s">
        <v>3359</v>
      </c>
      <c r="Q1116" t="s">
        <v>3579</v>
      </c>
      <c r="R1116" t="s">
        <v>3579</v>
      </c>
      <c r="T1116" t="s">
        <v>3424</v>
      </c>
      <c r="V1116" s="43" t="s">
        <v>3359</v>
      </c>
      <c r="W1116" t="s">
        <v>3572</v>
      </c>
      <c r="X1116" t="s">
        <v>3508</v>
      </c>
      <c r="Z1116" t="s">
        <v>3359</v>
      </c>
      <c r="AA1116" s="3" t="s">
        <v>511</v>
      </c>
      <c r="AB1116" t="s">
        <v>3981</v>
      </c>
      <c r="AC1116" s="41"/>
      <c r="AD1116" s="164" t="s">
        <v>3257</v>
      </c>
      <c r="AF1116" t="s">
        <v>3451</v>
      </c>
      <c r="AH1116" s="2">
        <v>45357</v>
      </c>
    </row>
    <row r="1117" spans="2:35" ht="15" customHeight="1" x14ac:dyDescent="0.35">
      <c r="B1117" s="5">
        <f t="shared" si="62"/>
        <v>1115</v>
      </c>
      <c r="C1117">
        <f t="shared" si="63"/>
        <v>20</v>
      </c>
      <c r="D1117" s="16">
        <v>1947</v>
      </c>
      <c r="E1117" s="16" t="s">
        <v>314</v>
      </c>
      <c r="F1117" s="16" t="s">
        <v>25</v>
      </c>
      <c r="G1117" s="16">
        <v>18306</v>
      </c>
      <c r="H1117" t="s">
        <v>17</v>
      </c>
      <c r="J1117" t="s">
        <v>3354</v>
      </c>
      <c r="K1117" t="s">
        <v>3366</v>
      </c>
      <c r="L1117" t="s">
        <v>292</v>
      </c>
      <c r="M1117" t="s">
        <v>3359</v>
      </c>
      <c r="V1117" s="43" t="s">
        <v>3359</v>
      </c>
      <c r="AA1117" s="3" t="s">
        <v>511</v>
      </c>
      <c r="AE1117" t="s">
        <v>167</v>
      </c>
      <c r="AF1117" t="s">
        <v>3060</v>
      </c>
      <c r="AH1117" s="2">
        <v>40414.979004629633</v>
      </c>
    </row>
    <row r="1118" spans="2:35" ht="15" customHeight="1" x14ac:dyDescent="0.35">
      <c r="B1118" s="5">
        <f t="shared" si="62"/>
        <v>1116</v>
      </c>
      <c r="C1118">
        <f t="shared" si="63"/>
        <v>15</v>
      </c>
      <c r="D1118" s="16">
        <v>1947</v>
      </c>
      <c r="E1118" s="16" t="s">
        <v>221</v>
      </c>
      <c r="F1118" s="16" t="s">
        <v>25</v>
      </c>
      <c r="G1118" s="16">
        <v>18326</v>
      </c>
      <c r="L1118" t="s">
        <v>37</v>
      </c>
      <c r="AD1118" s="3" t="s">
        <v>512</v>
      </c>
      <c r="AF1118" t="s">
        <v>3060</v>
      </c>
    </row>
    <row r="1119" spans="2:35" ht="15" customHeight="1" x14ac:dyDescent="0.35">
      <c r="B1119" s="5">
        <f t="shared" si="62"/>
        <v>1117</v>
      </c>
      <c r="C1119">
        <f t="shared" si="63"/>
        <v>10</v>
      </c>
      <c r="D1119" s="16">
        <v>1947</v>
      </c>
      <c r="E1119" t="s">
        <v>314</v>
      </c>
      <c r="F1119" t="s">
        <v>25</v>
      </c>
      <c r="G1119">
        <v>18341</v>
      </c>
      <c r="H1119" t="s">
        <v>17</v>
      </c>
      <c r="J1119" t="s">
        <v>3354</v>
      </c>
      <c r="K1119" t="s">
        <v>3366</v>
      </c>
      <c r="L1119" t="s">
        <v>375</v>
      </c>
      <c r="M1119" t="s">
        <v>3359</v>
      </c>
      <c r="N1119" t="s">
        <v>3359</v>
      </c>
      <c r="P1119" t="s">
        <v>3359</v>
      </c>
      <c r="Q1119" t="s">
        <v>3579</v>
      </c>
      <c r="R1119" t="s">
        <v>3579</v>
      </c>
      <c r="T1119" t="s">
        <v>3424</v>
      </c>
      <c r="V1119" s="43" t="s">
        <v>3359</v>
      </c>
      <c r="Z1119" t="s">
        <v>3359</v>
      </c>
      <c r="AA1119" s="3" t="s">
        <v>511</v>
      </c>
      <c r="AB1119" s="164" t="s">
        <v>547</v>
      </c>
      <c r="AC1119" s="41"/>
      <c r="AD1119" s="41"/>
      <c r="AE1119" t="s">
        <v>167</v>
      </c>
      <c r="AF1119" t="s">
        <v>3060</v>
      </c>
      <c r="AH1119" s="2">
        <v>40229.421956018516</v>
      </c>
    </row>
    <row r="1120" spans="2:35" ht="15" customHeight="1" x14ac:dyDescent="0.35">
      <c r="B1120" s="5">
        <f t="shared" si="62"/>
        <v>1118</v>
      </c>
      <c r="C1120">
        <f t="shared" si="63"/>
        <v>22</v>
      </c>
      <c r="D1120" s="16">
        <v>1947</v>
      </c>
      <c r="E1120" t="s">
        <v>221</v>
      </c>
      <c r="F1120" t="s">
        <v>25</v>
      </c>
      <c r="G1120">
        <v>18351</v>
      </c>
      <c r="H1120" t="s">
        <v>17</v>
      </c>
      <c r="J1120" t="s">
        <v>3354</v>
      </c>
      <c r="K1120" t="s">
        <v>3366</v>
      </c>
      <c r="L1120" t="s">
        <v>37</v>
      </c>
      <c r="M1120" t="s">
        <v>3359</v>
      </c>
      <c r="U1120" t="s">
        <v>380</v>
      </c>
      <c r="Z1120" t="s">
        <v>3359</v>
      </c>
      <c r="AA1120" s="3" t="s">
        <v>511</v>
      </c>
      <c r="AD1120" s="3" t="s">
        <v>551</v>
      </c>
      <c r="AE1120" t="s">
        <v>167</v>
      </c>
      <c r="AF1120" t="s">
        <v>3060</v>
      </c>
      <c r="AH1120" s="2">
        <v>39793.565462962964</v>
      </c>
    </row>
    <row r="1121" spans="2:34" ht="15" customHeight="1" x14ac:dyDescent="0.35">
      <c r="B1121" s="5">
        <f t="shared" si="62"/>
        <v>1119</v>
      </c>
      <c r="C1121">
        <f t="shared" si="63"/>
        <v>9</v>
      </c>
      <c r="D1121" s="16">
        <v>1947</v>
      </c>
      <c r="E1121" t="s">
        <v>221</v>
      </c>
      <c r="F1121" t="s">
        <v>25</v>
      </c>
      <c r="G1121">
        <v>18373</v>
      </c>
      <c r="H1121" t="s">
        <v>17</v>
      </c>
      <c r="J1121" t="s">
        <v>3354</v>
      </c>
      <c r="K1121" t="s">
        <v>3366</v>
      </c>
      <c r="L1121" t="s">
        <v>37</v>
      </c>
      <c r="M1121" t="s">
        <v>3359</v>
      </c>
      <c r="N1121" t="s">
        <v>3359</v>
      </c>
      <c r="O1121" t="s">
        <v>3359</v>
      </c>
      <c r="P1121" t="s">
        <v>3359</v>
      </c>
      <c r="U1121" t="s">
        <v>380</v>
      </c>
      <c r="V1121" s="43" t="s">
        <v>3359</v>
      </c>
      <c r="AA1121" s="3" t="s">
        <v>511</v>
      </c>
      <c r="AE1121" t="s">
        <v>167</v>
      </c>
      <c r="AF1121" t="s">
        <v>3133</v>
      </c>
      <c r="AH1121" s="2">
        <v>45092</v>
      </c>
    </row>
    <row r="1122" spans="2:34" ht="15" customHeight="1" x14ac:dyDescent="0.35">
      <c r="B1122" s="5">
        <f t="shared" si="62"/>
        <v>1120</v>
      </c>
      <c r="C1122">
        <f t="shared" si="63"/>
        <v>3</v>
      </c>
      <c r="D1122" s="16">
        <v>1947</v>
      </c>
      <c r="E1122" s="14" t="s">
        <v>221</v>
      </c>
      <c r="F1122" t="s">
        <v>25</v>
      </c>
      <c r="G1122">
        <v>18382</v>
      </c>
      <c r="H1122" s="14" t="s">
        <v>17</v>
      </c>
      <c r="I1122" s="14"/>
      <c r="J1122" s="14" t="s">
        <v>3354</v>
      </c>
      <c r="K1122" s="14" t="s">
        <v>3366</v>
      </c>
      <c r="M1122" s="14" t="s">
        <v>3359</v>
      </c>
      <c r="N1122" s="14"/>
      <c r="O1122" s="14"/>
      <c r="P1122" s="14"/>
      <c r="Q1122" s="14"/>
      <c r="R1122" s="14"/>
      <c r="U1122" t="s">
        <v>380</v>
      </c>
      <c r="V1122" s="43" t="s">
        <v>3359</v>
      </c>
      <c r="AA1122" s="3" t="s">
        <v>511</v>
      </c>
      <c r="AB1122" s="14"/>
      <c r="AD1122" s="3" t="s">
        <v>3199</v>
      </c>
      <c r="AE1122" t="s">
        <v>167</v>
      </c>
      <c r="AF1122" t="s">
        <v>3133</v>
      </c>
      <c r="AH1122" s="2">
        <v>45092</v>
      </c>
    </row>
    <row r="1123" spans="2:34" ht="15" customHeight="1" x14ac:dyDescent="0.35">
      <c r="B1123" s="5">
        <f t="shared" si="62"/>
        <v>1121</v>
      </c>
      <c r="C1123">
        <f t="shared" si="63"/>
        <v>9</v>
      </c>
      <c r="D1123" s="16">
        <v>1947</v>
      </c>
      <c r="E1123" s="14" t="s">
        <v>221</v>
      </c>
      <c r="F1123" t="s">
        <v>25</v>
      </c>
      <c r="G1123">
        <v>18385</v>
      </c>
      <c r="H1123" s="14"/>
      <c r="I1123" s="14"/>
      <c r="J1123" s="14" t="s">
        <v>3354</v>
      </c>
      <c r="K1123" s="14" t="s">
        <v>3366</v>
      </c>
      <c r="M1123" s="14" t="s">
        <v>3459</v>
      </c>
      <c r="N1123" s="14" t="s">
        <v>3359</v>
      </c>
      <c r="O1123" s="14" t="s">
        <v>3359</v>
      </c>
      <c r="P1123" s="14" t="s">
        <v>3359</v>
      </c>
      <c r="Q1123" s="14" t="s">
        <v>3579</v>
      </c>
      <c r="R1123" s="14" t="s">
        <v>3579</v>
      </c>
      <c r="T1123" s="14" t="s">
        <v>3424</v>
      </c>
      <c r="U1123" s="14" t="s">
        <v>3662</v>
      </c>
      <c r="V1123" s="62" t="s">
        <v>3359</v>
      </c>
      <c r="W1123" s="14" t="s">
        <v>3572</v>
      </c>
      <c r="X1123" s="14" t="s">
        <v>3508</v>
      </c>
      <c r="AA1123" s="31" t="s">
        <v>511</v>
      </c>
      <c r="AB1123" s="47" t="s">
        <v>3805</v>
      </c>
      <c r="AF1123" t="s">
        <v>3451</v>
      </c>
      <c r="AH1123" s="2">
        <v>45240</v>
      </c>
    </row>
    <row r="1124" spans="2:34" ht="15" customHeight="1" x14ac:dyDescent="0.35">
      <c r="B1124" s="5">
        <f t="shared" si="62"/>
        <v>1122</v>
      </c>
      <c r="C1124">
        <f t="shared" si="63"/>
        <v>28</v>
      </c>
      <c r="D1124" s="16">
        <v>1947</v>
      </c>
      <c r="E1124" s="14" t="s">
        <v>221</v>
      </c>
      <c r="F1124" t="s">
        <v>25</v>
      </c>
      <c r="G1124">
        <v>18394</v>
      </c>
      <c r="H1124" s="14" t="s">
        <v>17</v>
      </c>
      <c r="I1124" s="14"/>
      <c r="J1124" s="14" t="s">
        <v>3354</v>
      </c>
      <c r="K1124" s="14" t="s">
        <v>3366</v>
      </c>
      <c r="M1124" s="14" t="s">
        <v>3359</v>
      </c>
      <c r="N1124" s="14"/>
      <c r="O1124" s="14"/>
      <c r="P1124" s="14"/>
      <c r="Q1124" s="14"/>
      <c r="R1124" s="14"/>
      <c r="U1124" t="s">
        <v>380</v>
      </c>
      <c r="V1124" s="43" t="s">
        <v>3359</v>
      </c>
      <c r="AA1124" s="3" t="s">
        <v>511</v>
      </c>
      <c r="AB1124" s="14"/>
      <c r="AE1124" t="s">
        <v>167</v>
      </c>
      <c r="AF1124" t="s">
        <v>3133</v>
      </c>
      <c r="AH1124" s="2">
        <v>45092</v>
      </c>
    </row>
    <row r="1125" spans="2:34" ht="15" customHeight="1" x14ac:dyDescent="0.35">
      <c r="B1125" s="5">
        <f t="shared" si="62"/>
        <v>1123</v>
      </c>
      <c r="C1125">
        <f t="shared" si="63"/>
        <v>9</v>
      </c>
      <c r="D1125" s="16">
        <v>1947</v>
      </c>
      <c r="E1125" s="14" t="s">
        <v>221</v>
      </c>
      <c r="F1125" t="s">
        <v>25</v>
      </c>
      <c r="G1125">
        <v>18422</v>
      </c>
      <c r="H1125" s="14"/>
      <c r="I1125" s="16"/>
      <c r="J1125" s="16" t="s">
        <v>3354</v>
      </c>
      <c r="K1125" s="14" t="s">
        <v>3366</v>
      </c>
      <c r="M1125" s="14" t="s">
        <v>3459</v>
      </c>
      <c r="N1125" t="s">
        <v>3359</v>
      </c>
      <c r="O1125" t="s">
        <v>3359</v>
      </c>
      <c r="P1125" t="s">
        <v>3359</v>
      </c>
      <c r="Q1125" t="s">
        <v>3579</v>
      </c>
      <c r="R1125" t="s">
        <v>3579</v>
      </c>
      <c r="T1125" t="s">
        <v>3424</v>
      </c>
      <c r="U1125" t="s">
        <v>3662</v>
      </c>
      <c r="V1125" s="43" t="s">
        <v>3359</v>
      </c>
      <c r="W1125" t="s">
        <v>3572</v>
      </c>
      <c r="X1125" t="s">
        <v>3508</v>
      </c>
      <c r="AA1125" s="3" t="s">
        <v>511</v>
      </c>
      <c r="AD1125" s="3" t="s">
        <v>4635</v>
      </c>
      <c r="AF1125" t="s">
        <v>3451</v>
      </c>
      <c r="AH1125" s="2">
        <v>45690</v>
      </c>
    </row>
    <row r="1126" spans="2:34" ht="15" customHeight="1" x14ac:dyDescent="0.35">
      <c r="B1126" s="5">
        <f t="shared" si="62"/>
        <v>1124</v>
      </c>
      <c r="C1126">
        <f t="shared" si="63"/>
        <v>20</v>
      </c>
      <c r="D1126" s="16">
        <v>1947</v>
      </c>
      <c r="E1126" s="15" t="s">
        <v>59</v>
      </c>
      <c r="F1126" t="s">
        <v>25</v>
      </c>
      <c r="G1126">
        <v>18431</v>
      </c>
      <c r="H1126" t="s">
        <v>17</v>
      </c>
      <c r="J1126" s="15" t="s">
        <v>3356</v>
      </c>
      <c r="K1126" t="s">
        <v>3366</v>
      </c>
      <c r="M1126" t="s">
        <v>3359</v>
      </c>
      <c r="AF1126" t="s">
        <v>3060</v>
      </c>
      <c r="AH1126" s="2">
        <v>41011.011574074073</v>
      </c>
    </row>
    <row r="1127" spans="2:34" ht="15" customHeight="1" x14ac:dyDescent="0.35">
      <c r="B1127" s="5">
        <f t="shared" si="62"/>
        <v>1125</v>
      </c>
      <c r="C1127">
        <f t="shared" si="63"/>
        <v>6</v>
      </c>
      <c r="D1127" s="16">
        <v>1947</v>
      </c>
      <c r="E1127" t="s">
        <v>221</v>
      </c>
      <c r="F1127" t="s">
        <v>25</v>
      </c>
      <c r="G1127">
        <v>18451</v>
      </c>
      <c r="H1127" s="16" t="s">
        <v>73</v>
      </c>
      <c r="J1127" t="s">
        <v>3354</v>
      </c>
      <c r="K1127" t="s">
        <v>3366</v>
      </c>
      <c r="L1127" t="s">
        <v>224</v>
      </c>
      <c r="M1127" t="s">
        <v>3359</v>
      </c>
      <c r="N1127" t="s">
        <v>3359</v>
      </c>
      <c r="U1127" t="s">
        <v>380</v>
      </c>
      <c r="AA1127" s="3" t="s">
        <v>3464</v>
      </c>
      <c r="AC1127" s="3">
        <v>1943</v>
      </c>
      <c r="AD1127" s="3" t="s">
        <v>3580</v>
      </c>
      <c r="AE1127" t="s">
        <v>380</v>
      </c>
      <c r="AF1127" t="s">
        <v>3060</v>
      </c>
      <c r="AH1127" s="2">
        <v>40835.601805555554</v>
      </c>
    </row>
    <row r="1128" spans="2:34" ht="15" customHeight="1" x14ac:dyDescent="0.35">
      <c r="B1128" s="5">
        <f t="shared" si="62"/>
        <v>1126</v>
      </c>
      <c r="C1128">
        <f t="shared" si="63"/>
        <v>13</v>
      </c>
      <c r="D1128" s="16">
        <v>1947</v>
      </c>
      <c r="E1128" t="s">
        <v>221</v>
      </c>
      <c r="F1128" t="s">
        <v>25</v>
      </c>
      <c r="G1128">
        <v>18457</v>
      </c>
      <c r="H1128" t="s">
        <v>17</v>
      </c>
      <c r="J1128" t="s">
        <v>3354</v>
      </c>
      <c r="K1128" t="s">
        <v>3366</v>
      </c>
      <c r="L1128" t="s">
        <v>554</v>
      </c>
      <c r="M1128" t="s">
        <v>3359</v>
      </c>
      <c r="AC1128" s="3">
        <v>1947</v>
      </c>
      <c r="AF1128" t="s">
        <v>3060</v>
      </c>
      <c r="AH1128" s="2">
        <v>40412.685300925928</v>
      </c>
    </row>
    <row r="1129" spans="2:34" ht="15" customHeight="1" x14ac:dyDescent="0.35">
      <c r="B1129" s="5">
        <f t="shared" si="62"/>
        <v>1127</v>
      </c>
      <c r="C1129">
        <f t="shared" si="63"/>
        <v>16</v>
      </c>
      <c r="D1129" s="16">
        <v>1947</v>
      </c>
      <c r="E1129" t="s">
        <v>221</v>
      </c>
      <c r="F1129" t="s">
        <v>25</v>
      </c>
      <c r="G1129">
        <v>18470</v>
      </c>
      <c r="L1129" t="s">
        <v>28</v>
      </c>
      <c r="AF1129" t="s">
        <v>3060</v>
      </c>
    </row>
    <row r="1130" spans="2:34" ht="15" customHeight="1" x14ac:dyDescent="0.35">
      <c r="B1130" s="5">
        <f t="shared" si="62"/>
        <v>1128</v>
      </c>
      <c r="C1130">
        <f t="shared" si="63"/>
        <v>15</v>
      </c>
      <c r="D1130" s="16">
        <v>1947</v>
      </c>
      <c r="E1130" s="14" t="s">
        <v>221</v>
      </c>
      <c r="F1130" t="s">
        <v>25</v>
      </c>
      <c r="G1130">
        <v>18486</v>
      </c>
      <c r="I1130" s="14"/>
      <c r="J1130" s="14"/>
      <c r="K1130" s="14"/>
      <c r="S1130" s="148" t="s">
        <v>3738</v>
      </c>
      <c r="AF1130" t="s">
        <v>3137</v>
      </c>
    </row>
    <row r="1131" spans="2:34" ht="15" customHeight="1" x14ac:dyDescent="0.35">
      <c r="B1131" s="5">
        <f t="shared" si="62"/>
        <v>1129</v>
      </c>
      <c r="C1131">
        <f t="shared" si="63"/>
        <v>10</v>
      </c>
      <c r="D1131" s="16">
        <v>1947</v>
      </c>
      <c r="E1131" t="s">
        <v>221</v>
      </c>
      <c r="F1131" t="s">
        <v>16</v>
      </c>
      <c r="G1131">
        <v>18501</v>
      </c>
      <c r="H1131" t="s">
        <v>17</v>
      </c>
      <c r="J1131" t="s">
        <v>3356</v>
      </c>
      <c r="K1131" t="s">
        <v>3366</v>
      </c>
      <c r="L1131" t="s">
        <v>555</v>
      </c>
      <c r="M1131" t="s">
        <v>3359</v>
      </c>
      <c r="U1131" t="s">
        <v>380</v>
      </c>
      <c r="AD1131" s="3" t="s">
        <v>556</v>
      </c>
      <c r="AF1131" t="s">
        <v>3060</v>
      </c>
      <c r="AH1131" s="2">
        <v>40914.984456018516</v>
      </c>
    </row>
    <row r="1132" spans="2:34" ht="15" customHeight="1" x14ac:dyDescent="0.35">
      <c r="B1132" s="5">
        <f t="shared" si="62"/>
        <v>1130</v>
      </c>
      <c r="C1132">
        <f t="shared" si="63"/>
        <v>2</v>
      </c>
      <c r="D1132" s="16">
        <v>1947</v>
      </c>
      <c r="E1132" t="s">
        <v>221</v>
      </c>
      <c r="F1132" t="s">
        <v>25</v>
      </c>
      <c r="G1132">
        <v>18511</v>
      </c>
      <c r="H1132" t="s">
        <v>17</v>
      </c>
      <c r="J1132" t="s">
        <v>3354</v>
      </c>
      <c r="L1132" t="s">
        <v>292</v>
      </c>
      <c r="M1132" t="s">
        <v>3359</v>
      </c>
      <c r="AA1132" s="3" t="s">
        <v>3464</v>
      </c>
      <c r="AE1132" t="s">
        <v>380</v>
      </c>
      <c r="AF1132" t="s">
        <v>3060</v>
      </c>
      <c r="AH1132" s="2">
        <v>40426.33797453704</v>
      </c>
    </row>
    <row r="1133" spans="2:34" ht="15" customHeight="1" x14ac:dyDescent="0.35">
      <c r="B1133" s="5">
        <f t="shared" si="62"/>
        <v>1131</v>
      </c>
      <c r="C1133">
        <f t="shared" si="63"/>
        <v>11</v>
      </c>
      <c r="D1133" s="16">
        <v>1947</v>
      </c>
      <c r="E1133" t="s">
        <v>221</v>
      </c>
      <c r="F1133" t="s">
        <v>25</v>
      </c>
      <c r="G1133">
        <v>18513</v>
      </c>
      <c r="H1133" t="s">
        <v>17</v>
      </c>
      <c r="J1133" t="s">
        <v>3354</v>
      </c>
      <c r="K1133" t="s">
        <v>3366</v>
      </c>
      <c r="L1133" t="s">
        <v>46</v>
      </c>
      <c r="M1133" t="s">
        <v>3359</v>
      </c>
      <c r="N1133" t="s">
        <v>3359</v>
      </c>
      <c r="P1133" t="s">
        <v>3359</v>
      </c>
      <c r="Q1133" t="s">
        <v>3359</v>
      </c>
      <c r="R1133" t="s">
        <v>3579</v>
      </c>
      <c r="U1133" t="s">
        <v>380</v>
      </c>
      <c r="V1133" s="43" t="s">
        <v>3359</v>
      </c>
      <c r="Y1133" t="s">
        <v>3359</v>
      </c>
      <c r="AA1133" s="3" t="s">
        <v>3464</v>
      </c>
      <c r="AE1133" t="s">
        <v>380</v>
      </c>
      <c r="AF1133" t="s">
        <v>3060</v>
      </c>
      <c r="AH1133" s="2">
        <v>39664.397453703707</v>
      </c>
    </row>
    <row r="1134" spans="2:34" ht="15" customHeight="1" x14ac:dyDescent="0.35">
      <c r="B1134" s="5">
        <f t="shared" si="62"/>
        <v>1132</v>
      </c>
      <c r="C1134">
        <f t="shared" si="63"/>
        <v>16</v>
      </c>
      <c r="D1134" s="16">
        <v>1947</v>
      </c>
      <c r="E1134" t="s">
        <v>221</v>
      </c>
      <c r="F1134" t="s">
        <v>16</v>
      </c>
      <c r="G1134">
        <v>18524</v>
      </c>
      <c r="L1134" t="s">
        <v>37</v>
      </c>
      <c r="AA1134" s="3" t="s">
        <v>3464</v>
      </c>
      <c r="AF1134" t="s">
        <v>3060</v>
      </c>
    </row>
    <row r="1135" spans="2:34" ht="15" customHeight="1" x14ac:dyDescent="0.35">
      <c r="B1135" s="5">
        <f t="shared" si="62"/>
        <v>1133</v>
      </c>
      <c r="C1135">
        <f t="shared" si="63"/>
        <v>47</v>
      </c>
      <c r="D1135" s="16">
        <v>1947</v>
      </c>
      <c r="E1135" t="s">
        <v>221</v>
      </c>
      <c r="F1135" t="s">
        <v>16</v>
      </c>
      <c r="G1135">
        <v>18540</v>
      </c>
      <c r="J1135" t="s">
        <v>3354</v>
      </c>
      <c r="K1135" t="s">
        <v>3366</v>
      </c>
      <c r="L1135" t="s">
        <v>37</v>
      </c>
      <c r="M1135" t="s">
        <v>3459</v>
      </c>
      <c r="N1135" t="s">
        <v>3359</v>
      </c>
      <c r="O1135" t="s">
        <v>3359</v>
      </c>
      <c r="P1135" t="s">
        <v>3359</v>
      </c>
      <c r="Q1135" t="s">
        <v>3579</v>
      </c>
      <c r="R1135" t="s">
        <v>3579</v>
      </c>
      <c r="T1135" t="s">
        <v>3424</v>
      </c>
      <c r="U1135" t="s">
        <v>3662</v>
      </c>
      <c r="W1135" t="s">
        <v>3830</v>
      </c>
      <c r="X1135" t="s">
        <v>3508</v>
      </c>
      <c r="AA1135" s="3" t="s">
        <v>511</v>
      </c>
      <c r="AF1135" t="s">
        <v>3451</v>
      </c>
      <c r="AH1135" s="2">
        <v>46129</v>
      </c>
    </row>
    <row r="1136" spans="2:34" ht="15" customHeight="1" x14ac:dyDescent="0.35">
      <c r="B1136" s="5">
        <f t="shared" si="62"/>
        <v>1134</v>
      </c>
      <c r="C1136">
        <f t="shared" si="63"/>
        <v>9</v>
      </c>
      <c r="D1136" s="16">
        <v>1947</v>
      </c>
      <c r="E1136" t="s">
        <v>186</v>
      </c>
      <c r="F1136" t="s">
        <v>25</v>
      </c>
      <c r="G1136">
        <v>18587</v>
      </c>
      <c r="J1136" t="s">
        <v>3354</v>
      </c>
      <c r="K1136" t="s">
        <v>3366</v>
      </c>
      <c r="M1136" t="s">
        <v>3459</v>
      </c>
      <c r="N1136" t="s">
        <v>3359</v>
      </c>
      <c r="O1136" t="s">
        <v>3359</v>
      </c>
      <c r="P1136" t="s">
        <v>3359</v>
      </c>
      <c r="Q1136" t="s">
        <v>3579</v>
      </c>
      <c r="R1136" t="s">
        <v>3579</v>
      </c>
      <c r="T1136" t="s">
        <v>3424</v>
      </c>
      <c r="U1136" t="s">
        <v>3662</v>
      </c>
      <c r="X1136" t="s">
        <v>3508</v>
      </c>
      <c r="AA1136" s="3" t="s">
        <v>511</v>
      </c>
      <c r="AD1136" s="3" t="s">
        <v>3693</v>
      </c>
      <c r="AF1136" t="s">
        <v>3451</v>
      </c>
      <c r="AH1136" s="2">
        <v>45168</v>
      </c>
    </row>
    <row r="1137" spans="2:35" ht="15" customHeight="1" x14ac:dyDescent="0.35">
      <c r="B1137" s="5">
        <f t="shared" si="62"/>
        <v>1135</v>
      </c>
      <c r="C1137">
        <f t="shared" si="63"/>
        <v>19</v>
      </c>
      <c r="D1137" s="16">
        <v>1947</v>
      </c>
      <c r="E1137" t="s">
        <v>314</v>
      </c>
      <c r="F1137" t="s">
        <v>25</v>
      </c>
      <c r="G1137">
        <v>18596</v>
      </c>
      <c r="H1137" t="s">
        <v>17</v>
      </c>
      <c r="J1137" t="s">
        <v>3354</v>
      </c>
      <c r="K1137" t="s">
        <v>3366</v>
      </c>
      <c r="M1137" t="s">
        <v>3359</v>
      </c>
      <c r="X1137" t="s">
        <v>3508</v>
      </c>
      <c r="AA1137" s="3" t="s">
        <v>3464</v>
      </c>
      <c r="AD1137" s="3" t="s">
        <v>3162</v>
      </c>
      <c r="AE1137" t="s">
        <v>380</v>
      </c>
      <c r="AF1137" t="s">
        <v>3133</v>
      </c>
      <c r="AH1137" s="2">
        <v>45092</v>
      </c>
    </row>
    <row r="1138" spans="2:35" ht="15" customHeight="1" x14ac:dyDescent="0.35">
      <c r="B1138" s="5">
        <f t="shared" si="62"/>
        <v>1136</v>
      </c>
      <c r="C1138">
        <f t="shared" si="63"/>
        <v>32</v>
      </c>
      <c r="D1138" s="16">
        <v>1947</v>
      </c>
      <c r="E1138" t="s">
        <v>314</v>
      </c>
      <c r="F1138" t="s">
        <v>25</v>
      </c>
      <c r="G1138">
        <v>18615</v>
      </c>
      <c r="H1138" t="s">
        <v>17</v>
      </c>
      <c r="I1138" s="15" t="s">
        <v>134</v>
      </c>
      <c r="M1138" t="s">
        <v>3359</v>
      </c>
      <c r="AF1138" t="s">
        <v>3060</v>
      </c>
      <c r="AH1138" s="2">
        <v>40825.019062500003</v>
      </c>
    </row>
    <row r="1139" spans="2:35" ht="15" customHeight="1" x14ac:dyDescent="0.35">
      <c r="B1139" s="5">
        <f t="shared" si="62"/>
        <v>1137</v>
      </c>
      <c r="C1139">
        <f t="shared" si="63"/>
        <v>13</v>
      </c>
      <c r="D1139" s="16">
        <v>1947</v>
      </c>
      <c r="E1139" t="s">
        <v>314</v>
      </c>
      <c r="F1139" t="s">
        <v>25</v>
      </c>
      <c r="G1139">
        <v>18647</v>
      </c>
      <c r="H1139" t="s">
        <v>17</v>
      </c>
      <c r="J1139" t="s">
        <v>3354</v>
      </c>
      <c r="M1139" t="s">
        <v>3359</v>
      </c>
      <c r="N1139" t="s">
        <v>3359</v>
      </c>
      <c r="P1139" t="s">
        <v>3359</v>
      </c>
      <c r="Q1139" t="s">
        <v>3359</v>
      </c>
      <c r="R1139" t="s">
        <v>3359</v>
      </c>
      <c r="V1139" s="43" t="s">
        <v>3359</v>
      </c>
      <c r="AA1139" s="3" t="s">
        <v>511</v>
      </c>
      <c r="AC1139" s="3" t="s">
        <v>3162</v>
      </c>
      <c r="AE1139" t="s">
        <v>167</v>
      </c>
      <c r="AF1139" t="s">
        <v>3133</v>
      </c>
      <c r="AH1139" s="2">
        <v>45092</v>
      </c>
    </row>
    <row r="1140" spans="2:35" ht="15" customHeight="1" x14ac:dyDescent="0.35">
      <c r="B1140" s="5">
        <f t="shared" si="62"/>
        <v>1138</v>
      </c>
      <c r="C1140">
        <f t="shared" si="63"/>
        <v>4</v>
      </c>
      <c r="D1140" s="16">
        <v>1947</v>
      </c>
      <c r="E1140" t="s">
        <v>314</v>
      </c>
      <c r="F1140" t="s">
        <v>25</v>
      </c>
      <c r="G1140">
        <v>18660</v>
      </c>
      <c r="H1140" t="s">
        <v>17</v>
      </c>
      <c r="J1140" t="s">
        <v>3354</v>
      </c>
      <c r="L1140" t="s">
        <v>558</v>
      </c>
      <c r="M1140" t="s">
        <v>3359</v>
      </c>
      <c r="R1140" t="s">
        <v>3573</v>
      </c>
      <c r="V1140" s="43" t="s">
        <v>3359</v>
      </c>
      <c r="AA1140" s="3" t="s">
        <v>511</v>
      </c>
      <c r="AE1140" t="s">
        <v>167</v>
      </c>
      <c r="AF1140" t="s">
        <v>3060</v>
      </c>
      <c r="AH1140" s="2">
        <v>40741.376261574071</v>
      </c>
    </row>
    <row r="1141" spans="2:35" ht="15" customHeight="1" x14ac:dyDescent="0.35">
      <c r="B1141" s="5">
        <f t="shared" si="62"/>
        <v>1139</v>
      </c>
      <c r="C1141">
        <f t="shared" si="63"/>
        <v>1</v>
      </c>
      <c r="D1141" s="16">
        <v>1947</v>
      </c>
      <c r="E1141" t="s">
        <v>314</v>
      </c>
      <c r="F1141" t="s">
        <v>25</v>
      </c>
      <c r="G1141">
        <v>18664</v>
      </c>
      <c r="H1141" t="s">
        <v>17</v>
      </c>
      <c r="J1141" t="s">
        <v>3354</v>
      </c>
      <c r="K1141" t="s">
        <v>3366</v>
      </c>
      <c r="L1141" t="s">
        <v>329</v>
      </c>
      <c r="M1141" t="s">
        <v>3359</v>
      </c>
      <c r="N1141" t="s">
        <v>3359</v>
      </c>
      <c r="O1141" t="s">
        <v>3359</v>
      </c>
      <c r="P1141" t="s">
        <v>3359</v>
      </c>
      <c r="Q1141" t="s">
        <v>3579</v>
      </c>
      <c r="R1141" t="s">
        <v>3579</v>
      </c>
      <c r="S1141" s="148">
        <v>0.46</v>
      </c>
      <c r="T1141" t="s">
        <v>3424</v>
      </c>
      <c r="W1141" t="s">
        <v>3572</v>
      </c>
      <c r="X1141" t="s">
        <v>3508</v>
      </c>
      <c r="Z1141" t="s">
        <v>3359</v>
      </c>
      <c r="AA1141" s="3" t="s">
        <v>511</v>
      </c>
      <c r="AB1141" t="s">
        <v>3232</v>
      </c>
      <c r="AD1141" s="3" t="s">
        <v>4711</v>
      </c>
      <c r="AE1141" t="s">
        <v>167</v>
      </c>
      <c r="AF1141" t="s">
        <v>3060</v>
      </c>
      <c r="AH1141" s="2">
        <v>40376.862291666665</v>
      </c>
    </row>
    <row r="1142" spans="2:35" ht="15" customHeight="1" x14ac:dyDescent="0.35">
      <c r="B1142" s="5">
        <f t="shared" si="62"/>
        <v>1140</v>
      </c>
      <c r="C1142">
        <f t="shared" si="63"/>
        <v>14</v>
      </c>
      <c r="D1142" s="16">
        <v>1947</v>
      </c>
      <c r="E1142" t="s">
        <v>314</v>
      </c>
      <c r="F1142" t="s">
        <v>25</v>
      </c>
      <c r="G1142">
        <v>18665</v>
      </c>
      <c r="H1142" t="s">
        <v>17</v>
      </c>
      <c r="J1142" t="s">
        <v>3354</v>
      </c>
      <c r="L1142" t="s">
        <v>277</v>
      </c>
      <c r="M1142" t="s">
        <v>3359</v>
      </c>
      <c r="R1142" t="s">
        <v>3359</v>
      </c>
      <c r="AB1142" s="42" t="s">
        <v>3581</v>
      </c>
      <c r="AC1142" s="53"/>
      <c r="AD1142" s="53"/>
      <c r="AF1142" t="s">
        <v>3060</v>
      </c>
      <c r="AH1142" s="2">
        <v>40995.487650462965</v>
      </c>
    </row>
    <row r="1143" spans="2:35" ht="15" customHeight="1" x14ac:dyDescent="0.35">
      <c r="B1143" s="5">
        <f t="shared" si="62"/>
        <v>1141</v>
      </c>
      <c r="C1143">
        <f t="shared" si="63"/>
        <v>2</v>
      </c>
      <c r="D1143" s="16">
        <v>1947</v>
      </c>
      <c r="E1143" t="s">
        <v>186</v>
      </c>
      <c r="F1143" t="s">
        <v>25</v>
      </c>
      <c r="G1143">
        <v>18679</v>
      </c>
      <c r="H1143" t="s">
        <v>17</v>
      </c>
      <c r="J1143" t="s">
        <v>3354</v>
      </c>
      <c r="K1143" t="s">
        <v>3366</v>
      </c>
      <c r="L1143" t="s">
        <v>35</v>
      </c>
      <c r="M1143" t="s">
        <v>3359</v>
      </c>
      <c r="U1143" t="s">
        <v>380</v>
      </c>
      <c r="AF1143" t="s">
        <v>3060</v>
      </c>
      <c r="AH1143" s="2">
        <v>39987.400740740741</v>
      </c>
    </row>
    <row r="1144" spans="2:35" ht="15" customHeight="1" x14ac:dyDescent="0.35">
      <c r="B1144" s="5">
        <f t="shared" si="62"/>
        <v>1142</v>
      </c>
      <c r="C1144">
        <f t="shared" si="63"/>
        <v>6</v>
      </c>
      <c r="D1144" s="16">
        <v>1947</v>
      </c>
      <c r="E1144" t="s">
        <v>186</v>
      </c>
      <c r="F1144" t="s">
        <v>25</v>
      </c>
      <c r="G1144">
        <v>18681</v>
      </c>
      <c r="J1144" t="s">
        <v>3354</v>
      </c>
      <c r="K1144" t="s">
        <v>3366</v>
      </c>
      <c r="M1144" t="s">
        <v>3459</v>
      </c>
      <c r="N1144" t="s">
        <v>3359</v>
      </c>
      <c r="O1144" t="s">
        <v>3359</v>
      </c>
      <c r="P1144" t="s">
        <v>3359</v>
      </c>
      <c r="T1144" t="s">
        <v>3424</v>
      </c>
      <c r="U1144" t="s">
        <v>3662</v>
      </c>
      <c r="W1144" t="s">
        <v>3572</v>
      </c>
      <c r="X1144" t="s">
        <v>3508</v>
      </c>
      <c r="AF1144" t="s">
        <v>3451</v>
      </c>
      <c r="AH1144" s="2">
        <v>45412</v>
      </c>
    </row>
    <row r="1145" spans="2:35" ht="15" customHeight="1" x14ac:dyDescent="0.35">
      <c r="B1145" s="5">
        <f t="shared" si="62"/>
        <v>1143</v>
      </c>
      <c r="C1145">
        <f t="shared" si="63"/>
        <v>21</v>
      </c>
      <c r="D1145" s="16">
        <v>1947</v>
      </c>
      <c r="E1145" t="s">
        <v>186</v>
      </c>
      <c r="F1145" t="s">
        <v>25</v>
      </c>
      <c r="G1145">
        <v>18687</v>
      </c>
      <c r="J1145" t="s">
        <v>3354</v>
      </c>
      <c r="K1145" t="s">
        <v>3366</v>
      </c>
      <c r="M1145" t="s">
        <v>3459</v>
      </c>
      <c r="N1145" t="s">
        <v>3359</v>
      </c>
      <c r="O1145" t="s">
        <v>3359</v>
      </c>
      <c r="P1145" t="s">
        <v>3359</v>
      </c>
      <c r="Q1145" t="s">
        <v>3579</v>
      </c>
      <c r="R1145" t="s">
        <v>3579</v>
      </c>
      <c r="T1145" t="s">
        <v>3424</v>
      </c>
      <c r="U1145" t="s">
        <v>3687</v>
      </c>
      <c r="W1145" t="s">
        <v>3572</v>
      </c>
      <c r="X1145" t="s">
        <v>3508</v>
      </c>
      <c r="AF1145" t="s">
        <v>3451</v>
      </c>
      <c r="AH1145" s="2">
        <v>45294</v>
      </c>
    </row>
    <row r="1146" spans="2:35" ht="15" customHeight="1" x14ac:dyDescent="0.35">
      <c r="B1146" s="5">
        <f t="shared" si="62"/>
        <v>1144</v>
      </c>
      <c r="C1146">
        <f t="shared" si="63"/>
        <v>11</v>
      </c>
      <c r="D1146" s="16">
        <v>1947</v>
      </c>
      <c r="E1146" t="s">
        <v>186</v>
      </c>
      <c r="F1146" t="s">
        <v>25</v>
      </c>
      <c r="G1146">
        <v>18708</v>
      </c>
      <c r="J1146" t="s">
        <v>380</v>
      </c>
      <c r="K1146" t="s">
        <v>3366</v>
      </c>
      <c r="M1146" t="s">
        <v>3459</v>
      </c>
      <c r="N1146" t="s">
        <v>3359</v>
      </c>
      <c r="O1146" t="s">
        <v>3359</v>
      </c>
      <c r="P1146" t="s">
        <v>3359</v>
      </c>
      <c r="U1146" t="s">
        <v>3662</v>
      </c>
      <c r="W1146" t="s">
        <v>3572</v>
      </c>
      <c r="X1146" t="s">
        <v>3508</v>
      </c>
      <c r="AA1146" s="3" t="s">
        <v>3867</v>
      </c>
      <c r="AF1146" t="s">
        <v>3451</v>
      </c>
      <c r="AH1146" s="2">
        <v>45288</v>
      </c>
    </row>
    <row r="1147" spans="2:35" ht="15" customHeight="1" x14ac:dyDescent="0.35">
      <c r="B1147" s="5">
        <f t="shared" si="62"/>
        <v>1145</v>
      </c>
      <c r="C1147">
        <f t="shared" si="63"/>
        <v>33</v>
      </c>
      <c r="D1147" s="16">
        <v>1947</v>
      </c>
      <c r="E1147" t="s">
        <v>221</v>
      </c>
      <c r="F1147" t="s">
        <v>25</v>
      </c>
      <c r="G1147">
        <v>18719</v>
      </c>
      <c r="H1147" t="s">
        <v>17</v>
      </c>
      <c r="J1147" t="s">
        <v>3354</v>
      </c>
      <c r="K1147" t="s">
        <v>3366</v>
      </c>
      <c r="M1147" t="s">
        <v>3359</v>
      </c>
      <c r="N1147" t="s">
        <v>3359</v>
      </c>
      <c r="O1147" t="s">
        <v>3359</v>
      </c>
      <c r="U1147" t="s">
        <v>380</v>
      </c>
      <c r="AA1147" s="3" t="s">
        <v>511</v>
      </c>
      <c r="AE1147" t="s">
        <v>167</v>
      </c>
      <c r="AF1147" t="s">
        <v>3133</v>
      </c>
      <c r="AH1147" s="2">
        <v>45092</v>
      </c>
    </row>
    <row r="1148" spans="2:35" ht="15" customHeight="1" x14ac:dyDescent="0.35">
      <c r="B1148" s="5">
        <f t="shared" si="62"/>
        <v>1146</v>
      </c>
      <c r="C1148">
        <f t="shared" si="63"/>
        <v>2</v>
      </c>
      <c r="D1148" s="16">
        <v>1947</v>
      </c>
      <c r="E1148" t="s">
        <v>221</v>
      </c>
      <c r="F1148" t="s">
        <v>25</v>
      </c>
      <c r="G1148">
        <v>18752</v>
      </c>
      <c r="H1148" t="s">
        <v>17</v>
      </c>
      <c r="J1148" t="s">
        <v>3354</v>
      </c>
      <c r="K1148" t="s">
        <v>3366</v>
      </c>
      <c r="L1148" t="s">
        <v>562</v>
      </c>
      <c r="M1148" t="s">
        <v>3359</v>
      </c>
      <c r="R1148" t="s">
        <v>3359</v>
      </c>
      <c r="S1148" s="148">
        <v>0.46200000000000002</v>
      </c>
      <c r="U1148" t="s">
        <v>3662</v>
      </c>
      <c r="W1148" t="s">
        <v>3572</v>
      </c>
      <c r="X1148" t="s">
        <v>3508</v>
      </c>
      <c r="AA1148" s="3" t="s">
        <v>511</v>
      </c>
      <c r="AD1148" s="197" t="s">
        <v>4876</v>
      </c>
      <c r="AF1148" t="s">
        <v>3451</v>
      </c>
      <c r="AH1148" s="2">
        <v>45742</v>
      </c>
    </row>
    <row r="1149" spans="2:35" ht="15" customHeight="1" x14ac:dyDescent="0.35">
      <c r="B1149" s="5">
        <f t="shared" si="62"/>
        <v>1147</v>
      </c>
      <c r="C1149">
        <f t="shared" si="63"/>
        <v>15</v>
      </c>
      <c r="D1149" s="16">
        <v>1947</v>
      </c>
      <c r="E1149" t="s">
        <v>221</v>
      </c>
      <c r="F1149" t="s">
        <v>25</v>
      </c>
      <c r="G1149">
        <v>18754</v>
      </c>
      <c r="H1149" t="s">
        <v>17</v>
      </c>
      <c r="J1149" t="s">
        <v>3354</v>
      </c>
      <c r="K1149" t="s">
        <v>3366</v>
      </c>
      <c r="L1149" t="s">
        <v>562</v>
      </c>
      <c r="M1149" t="s">
        <v>3359</v>
      </c>
      <c r="N1149" t="s">
        <v>3359</v>
      </c>
      <c r="Q1149" t="s">
        <v>3359</v>
      </c>
      <c r="R1149" t="s">
        <v>3359</v>
      </c>
      <c r="U1149" t="s">
        <v>380</v>
      </c>
      <c r="AA1149" s="3" t="s">
        <v>511</v>
      </c>
      <c r="AE1149" t="s">
        <v>167</v>
      </c>
      <c r="AF1149" t="s">
        <v>3060</v>
      </c>
      <c r="AH1149" s="2">
        <v>40247.553680555553</v>
      </c>
    </row>
    <row r="1150" spans="2:35" ht="15" customHeight="1" x14ac:dyDescent="0.35">
      <c r="B1150" s="5">
        <f t="shared" si="62"/>
        <v>1148</v>
      </c>
      <c r="C1150">
        <f t="shared" si="63"/>
        <v>23</v>
      </c>
      <c r="D1150" s="16">
        <v>1947</v>
      </c>
      <c r="E1150" t="s">
        <v>221</v>
      </c>
      <c r="F1150" t="s">
        <v>25</v>
      </c>
      <c r="G1150">
        <v>18769</v>
      </c>
      <c r="J1150" t="s">
        <v>3354</v>
      </c>
      <c r="K1150" t="s">
        <v>3366</v>
      </c>
      <c r="M1150" t="s">
        <v>3459</v>
      </c>
      <c r="T1150" t="s">
        <v>3424</v>
      </c>
      <c r="U1150" t="s">
        <v>3662</v>
      </c>
      <c r="W1150" t="s">
        <v>3572</v>
      </c>
      <c r="X1150" t="s">
        <v>3508</v>
      </c>
      <c r="AA1150" s="3" t="s">
        <v>511</v>
      </c>
      <c r="AF1150" t="s">
        <v>3451</v>
      </c>
      <c r="AH1150" s="2">
        <v>45856</v>
      </c>
    </row>
    <row r="1151" spans="2:35" ht="15" customHeight="1" x14ac:dyDescent="0.35">
      <c r="B1151" s="5">
        <f t="shared" si="62"/>
        <v>1149</v>
      </c>
      <c r="C1151">
        <f t="shared" si="63"/>
        <v>4</v>
      </c>
      <c r="D1151" s="16">
        <v>1947</v>
      </c>
      <c r="E1151" t="s">
        <v>221</v>
      </c>
      <c r="F1151" t="s">
        <v>25</v>
      </c>
      <c r="G1151">
        <v>18792</v>
      </c>
      <c r="H1151" t="s">
        <v>17</v>
      </c>
      <c r="J1151" t="s">
        <v>3354</v>
      </c>
      <c r="K1151" t="s">
        <v>3366</v>
      </c>
      <c r="L1151" t="s">
        <v>369</v>
      </c>
      <c r="M1151" t="s">
        <v>3359</v>
      </c>
      <c r="N1151" t="s">
        <v>3359</v>
      </c>
      <c r="O1151" t="s">
        <v>3359</v>
      </c>
      <c r="P1151" t="s">
        <v>3359</v>
      </c>
      <c r="R1151" t="s">
        <v>3359</v>
      </c>
      <c r="U1151" t="s">
        <v>380</v>
      </c>
      <c r="AC1151" s="3">
        <v>1946</v>
      </c>
      <c r="AF1151" t="s">
        <v>3060</v>
      </c>
      <c r="AH1151" s="2">
        <v>39829.442835648151</v>
      </c>
    </row>
    <row r="1152" spans="2:35" ht="15" customHeight="1" x14ac:dyDescent="0.35">
      <c r="B1152" s="5">
        <f t="shared" si="62"/>
        <v>1150</v>
      </c>
      <c r="C1152">
        <f t="shared" si="63"/>
        <v>1</v>
      </c>
      <c r="D1152" s="146">
        <v>1947</v>
      </c>
      <c r="E1152" s="3" t="s">
        <v>221</v>
      </c>
      <c r="F1152" s="3" t="s">
        <v>25</v>
      </c>
      <c r="G1152" s="3">
        <v>18796</v>
      </c>
      <c r="H1152" s="3"/>
      <c r="I1152" s="3"/>
      <c r="J1152" s="3" t="s">
        <v>3354</v>
      </c>
      <c r="K1152" s="3" t="s">
        <v>3366</v>
      </c>
      <c r="L1152" s="3"/>
      <c r="M1152" s="3" t="s">
        <v>3459</v>
      </c>
      <c r="N1152" s="3"/>
      <c r="O1152" s="3"/>
      <c r="P1152" s="3"/>
      <c r="Q1152" s="3"/>
      <c r="R1152" s="3"/>
      <c r="S1152" s="152"/>
      <c r="T1152" s="3" t="s">
        <v>3424</v>
      </c>
      <c r="U1152" s="3" t="s">
        <v>3662</v>
      </c>
      <c r="V1152" s="143"/>
      <c r="W1152" s="3" t="s">
        <v>3572</v>
      </c>
      <c r="X1152" s="3" t="s">
        <v>3508</v>
      </c>
      <c r="Y1152" s="3"/>
      <c r="Z1152" s="3"/>
      <c r="AA1152" s="14" t="s">
        <v>511</v>
      </c>
      <c r="AB1152" s="3"/>
      <c r="AD1152" s="3" t="s">
        <v>5293</v>
      </c>
      <c r="AE1152" s="3"/>
      <c r="AF1152" s="3" t="s">
        <v>3451</v>
      </c>
      <c r="AG1152" s="3"/>
      <c r="AH1152" s="153">
        <v>45561</v>
      </c>
      <c r="AI1152" s="14" t="s">
        <v>4101</v>
      </c>
    </row>
    <row r="1153" spans="2:35" ht="15" customHeight="1" x14ac:dyDescent="0.35">
      <c r="B1153" s="5">
        <f t="shared" si="62"/>
        <v>1151</v>
      </c>
      <c r="C1153">
        <f t="shared" si="63"/>
        <v>9</v>
      </c>
      <c r="D1153" s="16">
        <v>1947</v>
      </c>
      <c r="E1153" t="s">
        <v>221</v>
      </c>
      <c r="F1153" t="s">
        <v>25</v>
      </c>
      <c r="G1153">
        <v>18797</v>
      </c>
      <c r="H1153" t="s">
        <v>17</v>
      </c>
      <c r="J1153" t="s">
        <v>3354</v>
      </c>
      <c r="K1153" t="s">
        <v>3366</v>
      </c>
      <c r="M1153" t="s">
        <v>3359</v>
      </c>
      <c r="U1153" t="s">
        <v>380</v>
      </c>
      <c r="AE1153" t="s">
        <v>167</v>
      </c>
      <c r="AF1153" t="s">
        <v>3133</v>
      </c>
      <c r="AH1153" s="2">
        <v>45092</v>
      </c>
    </row>
    <row r="1154" spans="2:35" ht="15" customHeight="1" x14ac:dyDescent="0.35">
      <c r="B1154" s="5">
        <f t="shared" si="62"/>
        <v>1152</v>
      </c>
      <c r="C1154">
        <f t="shared" si="63"/>
        <v>8</v>
      </c>
      <c r="D1154" s="16">
        <v>1947</v>
      </c>
      <c r="E1154" t="s">
        <v>221</v>
      </c>
      <c r="F1154" t="s">
        <v>25</v>
      </c>
      <c r="G1154">
        <v>18806</v>
      </c>
      <c r="L1154" t="s">
        <v>37</v>
      </c>
      <c r="AF1154" t="s">
        <v>3060</v>
      </c>
    </row>
    <row r="1155" spans="2:35" ht="15" customHeight="1" x14ac:dyDescent="0.35">
      <c r="B1155" s="5">
        <f t="shared" si="62"/>
        <v>1153</v>
      </c>
      <c r="C1155">
        <f t="shared" si="63"/>
        <v>22</v>
      </c>
      <c r="D1155" s="16">
        <v>1947</v>
      </c>
      <c r="E1155" t="s">
        <v>221</v>
      </c>
      <c r="F1155" t="s">
        <v>25</v>
      </c>
      <c r="G1155">
        <v>18814</v>
      </c>
      <c r="H1155" t="s">
        <v>17</v>
      </c>
      <c r="K1155" t="s">
        <v>3366</v>
      </c>
      <c r="L1155" t="s">
        <v>74</v>
      </c>
      <c r="M1155" t="s">
        <v>3359</v>
      </c>
      <c r="U1155" t="s">
        <v>380</v>
      </c>
      <c r="AA1155" s="3" t="s">
        <v>3523</v>
      </c>
      <c r="AD1155" s="3" t="s">
        <v>563</v>
      </c>
      <c r="AE1155" t="s">
        <v>167</v>
      </c>
      <c r="AF1155" t="s">
        <v>3060</v>
      </c>
      <c r="AH1155" s="2">
        <v>40985.433611111112</v>
      </c>
    </row>
    <row r="1156" spans="2:35" ht="15" customHeight="1" x14ac:dyDescent="0.35">
      <c r="B1156" s="5">
        <f t="shared" si="62"/>
        <v>1154</v>
      </c>
      <c r="C1156">
        <f t="shared" si="63"/>
        <v>1</v>
      </c>
      <c r="D1156" s="16">
        <v>1947</v>
      </c>
      <c r="E1156" t="s">
        <v>221</v>
      </c>
      <c r="F1156" t="s">
        <v>25</v>
      </c>
      <c r="G1156">
        <v>18836</v>
      </c>
      <c r="H1156" t="s">
        <v>17</v>
      </c>
      <c r="J1156" t="s">
        <v>3354</v>
      </c>
      <c r="K1156" t="s">
        <v>3366</v>
      </c>
      <c r="L1156" t="s">
        <v>564</v>
      </c>
      <c r="M1156" t="s">
        <v>3359</v>
      </c>
      <c r="AF1156" t="s">
        <v>3060</v>
      </c>
      <c r="AH1156" s="2">
        <v>40159.867268518516</v>
      </c>
    </row>
    <row r="1157" spans="2:35" ht="15" customHeight="1" x14ac:dyDescent="0.35">
      <c r="B1157" s="5">
        <f t="shared" si="62"/>
        <v>1155</v>
      </c>
      <c r="C1157">
        <f t="shared" si="63"/>
        <v>8</v>
      </c>
      <c r="D1157" s="16">
        <v>1947</v>
      </c>
      <c r="E1157" t="s">
        <v>221</v>
      </c>
      <c r="F1157" t="s">
        <v>25</v>
      </c>
      <c r="G1157">
        <v>18837</v>
      </c>
      <c r="H1157" t="s">
        <v>17</v>
      </c>
      <c r="J1157" t="s">
        <v>3354</v>
      </c>
      <c r="K1157" t="s">
        <v>3366</v>
      </c>
      <c r="M1157" t="s">
        <v>3359</v>
      </c>
      <c r="S1157" s="148">
        <v>459</v>
      </c>
      <c r="AA1157" s="3" t="s">
        <v>3523</v>
      </c>
      <c r="AE1157" t="s">
        <v>167</v>
      </c>
      <c r="AF1157" t="s">
        <v>3060</v>
      </c>
      <c r="AH1157" s="2">
        <v>39699.613437499997</v>
      </c>
    </row>
    <row r="1158" spans="2:35" ht="15" customHeight="1" x14ac:dyDescent="0.35">
      <c r="B1158" s="5">
        <f t="shared" si="62"/>
        <v>1156</v>
      </c>
      <c r="C1158">
        <f t="shared" si="63"/>
        <v>6</v>
      </c>
      <c r="D1158" s="16">
        <v>1947</v>
      </c>
      <c r="E1158" t="s">
        <v>221</v>
      </c>
      <c r="F1158" t="s">
        <v>25</v>
      </c>
      <c r="G1158">
        <v>18845</v>
      </c>
      <c r="H1158" t="s">
        <v>17</v>
      </c>
      <c r="L1158" t="s">
        <v>565</v>
      </c>
      <c r="M1158" t="s">
        <v>3359</v>
      </c>
      <c r="AF1158" t="s">
        <v>3060</v>
      </c>
      <c r="AH1158" s="2">
        <v>41101.440960648149</v>
      </c>
    </row>
    <row r="1159" spans="2:35" ht="15" customHeight="1" x14ac:dyDescent="0.35">
      <c r="B1159" s="5">
        <f t="shared" si="62"/>
        <v>1157</v>
      </c>
      <c r="C1159">
        <f t="shared" si="63"/>
        <v>73</v>
      </c>
      <c r="D1159" s="16">
        <v>1947</v>
      </c>
      <c r="E1159" t="s">
        <v>221</v>
      </c>
      <c r="F1159" t="s">
        <v>25</v>
      </c>
      <c r="G1159">
        <v>18851</v>
      </c>
      <c r="H1159" t="s">
        <v>17</v>
      </c>
      <c r="M1159" t="s">
        <v>3359</v>
      </c>
      <c r="AF1159" t="s">
        <v>3060</v>
      </c>
      <c r="AH1159" s="2">
        <v>39868.628831018519</v>
      </c>
    </row>
    <row r="1160" spans="2:35" ht="15" customHeight="1" x14ac:dyDescent="0.35">
      <c r="B1160" s="5">
        <f t="shared" ref="B1160:B1223" si="64">+B1159+1</f>
        <v>1158</v>
      </c>
      <c r="C1160">
        <f t="shared" si="63"/>
        <v>31</v>
      </c>
      <c r="D1160" s="16">
        <v>1947</v>
      </c>
      <c r="E1160" t="s">
        <v>221</v>
      </c>
      <c r="F1160" t="s">
        <v>25</v>
      </c>
      <c r="G1160">
        <v>18924</v>
      </c>
      <c r="J1160" t="s">
        <v>3354</v>
      </c>
      <c r="K1160" t="s">
        <v>3366</v>
      </c>
      <c r="M1160" t="s">
        <v>3459</v>
      </c>
      <c r="N1160" t="s">
        <v>3359</v>
      </c>
      <c r="P1160" t="s">
        <v>3359</v>
      </c>
      <c r="Q1160" t="s">
        <v>3579</v>
      </c>
      <c r="R1160" t="s">
        <v>3579</v>
      </c>
      <c r="T1160" t="s">
        <v>3424</v>
      </c>
      <c r="U1160" t="s">
        <v>3662</v>
      </c>
      <c r="W1160" t="s">
        <v>3572</v>
      </c>
      <c r="X1160" t="s">
        <v>3508</v>
      </c>
      <c r="AA1160" s="3" t="s">
        <v>3523</v>
      </c>
      <c r="AB1160" t="s">
        <v>4260</v>
      </c>
      <c r="AD1160" s="3" t="s">
        <v>4261</v>
      </c>
      <c r="AF1160" t="s">
        <v>3451</v>
      </c>
      <c r="AH1160" s="2">
        <v>45564</v>
      </c>
    </row>
    <row r="1161" spans="2:35" ht="15" customHeight="1" x14ac:dyDescent="0.35">
      <c r="B1161" s="5">
        <f t="shared" si="64"/>
        <v>1159</v>
      </c>
      <c r="C1161">
        <f t="shared" si="63"/>
        <v>22</v>
      </c>
      <c r="D1161" s="16">
        <v>1947</v>
      </c>
      <c r="E1161" t="s">
        <v>221</v>
      </c>
      <c r="F1161" t="s">
        <v>16</v>
      </c>
      <c r="G1161">
        <v>18955</v>
      </c>
      <c r="H1161" t="s">
        <v>17</v>
      </c>
      <c r="J1161" t="s">
        <v>3354</v>
      </c>
      <c r="K1161" t="s">
        <v>3366</v>
      </c>
      <c r="L1161" t="s">
        <v>566</v>
      </c>
      <c r="M1161" t="s">
        <v>3359</v>
      </c>
      <c r="U1161" t="s">
        <v>380</v>
      </c>
      <c r="AB1161" s="164" t="s">
        <v>3551</v>
      </c>
      <c r="AC1161" s="41"/>
      <c r="AD1161" s="41"/>
      <c r="AF1161" t="s">
        <v>3060</v>
      </c>
      <c r="AH1161" s="2">
        <v>40936.502650462964</v>
      </c>
    </row>
    <row r="1162" spans="2:35" ht="15" customHeight="1" x14ac:dyDescent="0.35">
      <c r="B1162" s="5">
        <f t="shared" si="64"/>
        <v>1160</v>
      </c>
      <c r="C1162">
        <f t="shared" ref="C1162:C1166" si="65">+G1163-G1162</f>
        <v>16</v>
      </c>
      <c r="D1162" s="16">
        <v>1947</v>
      </c>
      <c r="E1162" t="s">
        <v>221</v>
      </c>
      <c r="F1162" t="s">
        <v>25</v>
      </c>
      <c r="G1162">
        <v>18977</v>
      </c>
      <c r="H1162" t="s">
        <v>17</v>
      </c>
      <c r="J1162" t="s">
        <v>3354</v>
      </c>
      <c r="K1162" t="s">
        <v>3366</v>
      </c>
      <c r="M1162" t="s">
        <v>3359</v>
      </c>
      <c r="N1162" t="s">
        <v>3359</v>
      </c>
      <c r="AA1162" s="3" t="s">
        <v>3523</v>
      </c>
      <c r="AE1162" t="s">
        <v>167</v>
      </c>
      <c r="AF1162" t="s">
        <v>3060</v>
      </c>
      <c r="AH1162" s="2">
        <v>40286.56144675926</v>
      </c>
    </row>
    <row r="1163" spans="2:35" ht="15" customHeight="1" thickBot="1" x14ac:dyDescent="0.4">
      <c r="B1163" s="5">
        <f t="shared" si="64"/>
        <v>1161</v>
      </c>
      <c r="C1163">
        <f t="shared" si="65"/>
        <v>13</v>
      </c>
      <c r="D1163" s="16">
        <v>1947</v>
      </c>
      <c r="E1163" t="s">
        <v>221</v>
      </c>
      <c r="F1163" t="s">
        <v>16</v>
      </c>
      <c r="G1163">
        <v>18993</v>
      </c>
      <c r="H1163" t="s">
        <v>17</v>
      </c>
      <c r="J1163" t="s">
        <v>3354</v>
      </c>
      <c r="K1163" t="s">
        <v>3366</v>
      </c>
      <c r="L1163" t="s">
        <v>568</v>
      </c>
      <c r="M1163" t="s">
        <v>3359</v>
      </c>
      <c r="U1163" t="s">
        <v>380</v>
      </c>
      <c r="AA1163" s="3" t="s">
        <v>511</v>
      </c>
      <c r="AD1163" s="3" t="s">
        <v>511</v>
      </c>
      <c r="AE1163" t="s">
        <v>167</v>
      </c>
      <c r="AF1163" t="s">
        <v>3060</v>
      </c>
      <c r="AH1163" s="2">
        <v>40159.332430555558</v>
      </c>
    </row>
    <row r="1164" spans="2:35" ht="15" customHeight="1" thickBot="1" x14ac:dyDescent="0.4">
      <c r="B1164" s="5">
        <f t="shared" si="64"/>
        <v>1162</v>
      </c>
      <c r="C1164">
        <f t="shared" si="65"/>
        <v>15</v>
      </c>
      <c r="D1164" s="16">
        <v>1947</v>
      </c>
      <c r="E1164" s="159" t="s">
        <v>221</v>
      </c>
      <c r="F1164" s="159" t="s">
        <v>16</v>
      </c>
      <c r="G1164" s="160">
        <v>19006</v>
      </c>
      <c r="H1164" s="159"/>
      <c r="I1164" s="159"/>
      <c r="J1164" s="159" t="s">
        <v>3354</v>
      </c>
      <c r="K1164" s="159" t="s">
        <v>3366</v>
      </c>
      <c r="L1164" s="159"/>
      <c r="M1164" s="159" t="s">
        <v>3459</v>
      </c>
      <c r="N1164" s="159"/>
      <c r="O1164" s="159"/>
      <c r="P1164" s="159"/>
      <c r="Q1164" s="159"/>
      <c r="R1164" s="159"/>
      <c r="S1164" s="159"/>
      <c r="T1164" s="159"/>
      <c r="U1164" s="159" t="s">
        <v>3662</v>
      </c>
      <c r="V1164" s="159"/>
      <c r="W1164" s="159" t="s">
        <v>3572</v>
      </c>
      <c r="X1164" s="159" t="s">
        <v>3508</v>
      </c>
      <c r="Y1164" s="159"/>
      <c r="Z1164" s="159"/>
      <c r="AA1164" s="159" t="s">
        <v>3523</v>
      </c>
      <c r="AB1164" s="159"/>
      <c r="AC1164" s="159"/>
      <c r="AD1164" s="159"/>
      <c r="AE1164" s="159" t="s">
        <v>167</v>
      </c>
      <c r="AF1164" t="s">
        <v>3451</v>
      </c>
      <c r="AG1164" s="159"/>
      <c r="AH1164" s="176">
        <v>46207</v>
      </c>
      <c r="AI1164" s="76" t="s">
        <v>6768</v>
      </c>
    </row>
    <row r="1165" spans="2:35" ht="15" customHeight="1" x14ac:dyDescent="0.35">
      <c r="B1165" s="5">
        <f t="shared" si="64"/>
        <v>1163</v>
      </c>
      <c r="C1165">
        <f t="shared" si="65"/>
        <v>3</v>
      </c>
      <c r="D1165" s="16">
        <v>1947</v>
      </c>
      <c r="E1165" t="s">
        <v>314</v>
      </c>
      <c r="F1165" t="s">
        <v>25</v>
      </c>
      <c r="G1165">
        <v>19021</v>
      </c>
      <c r="H1165" t="s">
        <v>17</v>
      </c>
      <c r="J1165" t="s">
        <v>3354</v>
      </c>
      <c r="K1165" t="s">
        <v>3366</v>
      </c>
      <c r="M1165" t="s">
        <v>3359</v>
      </c>
      <c r="T1165" t="s">
        <v>3424</v>
      </c>
      <c r="W1165" t="s">
        <v>3572</v>
      </c>
      <c r="X1165" t="s">
        <v>3508</v>
      </c>
      <c r="Z1165" t="s">
        <v>3359</v>
      </c>
      <c r="AA1165" s="3" t="s">
        <v>511</v>
      </c>
      <c r="AB1165" s="43" t="s">
        <v>569</v>
      </c>
      <c r="AC1165" s="143"/>
      <c r="AD1165" s="143"/>
      <c r="AE1165" t="s">
        <v>167</v>
      </c>
      <c r="AF1165" t="s">
        <v>3451</v>
      </c>
      <c r="AH1165" s="2">
        <v>45215</v>
      </c>
    </row>
    <row r="1166" spans="2:35" ht="15" customHeight="1" x14ac:dyDescent="0.35">
      <c r="B1166" s="5">
        <f t="shared" si="64"/>
        <v>1164</v>
      </c>
      <c r="C1166">
        <f t="shared" si="65"/>
        <v>11</v>
      </c>
      <c r="D1166" s="16">
        <v>1947</v>
      </c>
      <c r="E1166" t="s">
        <v>314</v>
      </c>
      <c r="F1166" t="s">
        <v>25</v>
      </c>
      <c r="G1166">
        <v>19024</v>
      </c>
      <c r="H1166" t="s">
        <v>17</v>
      </c>
      <c r="J1166" t="s">
        <v>3354</v>
      </c>
      <c r="K1166" t="s">
        <v>3366</v>
      </c>
      <c r="M1166" t="s">
        <v>3359</v>
      </c>
      <c r="N1166" t="s">
        <v>3359</v>
      </c>
      <c r="O1166" t="s">
        <v>3359</v>
      </c>
      <c r="P1166" t="s">
        <v>3359</v>
      </c>
      <c r="Q1166" t="s">
        <v>3359</v>
      </c>
      <c r="R1166" t="s">
        <v>3359</v>
      </c>
      <c r="T1166" t="s">
        <v>3424</v>
      </c>
      <c r="W1166" t="s">
        <v>3572</v>
      </c>
      <c r="X1166" t="s">
        <v>3508</v>
      </c>
      <c r="Z1166" t="s">
        <v>3359</v>
      </c>
      <c r="AA1166" s="3" t="s">
        <v>511</v>
      </c>
      <c r="AB1166" s="43" t="s">
        <v>569</v>
      </c>
      <c r="AC1166" s="143"/>
      <c r="AD1166" s="143"/>
      <c r="AE1166" t="s">
        <v>167</v>
      </c>
      <c r="AF1166" t="s">
        <v>3451</v>
      </c>
      <c r="AH1166" s="2">
        <v>45288</v>
      </c>
    </row>
    <row r="1167" spans="2:35" ht="15" customHeight="1" x14ac:dyDescent="0.35">
      <c r="B1167" s="5">
        <f t="shared" si="64"/>
        <v>1165</v>
      </c>
      <c r="C1167">
        <f t="shared" si="63"/>
        <v>27</v>
      </c>
      <c r="D1167" s="16">
        <v>1947</v>
      </c>
      <c r="E1167" t="s">
        <v>314</v>
      </c>
      <c r="F1167" t="s">
        <v>25</v>
      </c>
      <c r="G1167">
        <v>19035</v>
      </c>
      <c r="H1167" t="s">
        <v>17</v>
      </c>
      <c r="J1167" t="s">
        <v>3354</v>
      </c>
      <c r="K1167" t="s">
        <v>3366</v>
      </c>
      <c r="L1167" t="s">
        <v>254</v>
      </c>
      <c r="M1167" t="s">
        <v>3359</v>
      </c>
      <c r="N1167" t="s">
        <v>3359</v>
      </c>
      <c r="P1167" t="s">
        <v>3359</v>
      </c>
      <c r="Q1167" t="s">
        <v>3359</v>
      </c>
      <c r="R1167" t="s">
        <v>3579</v>
      </c>
      <c r="T1167" t="s">
        <v>3424</v>
      </c>
      <c r="X1167" t="s">
        <v>3508</v>
      </c>
      <c r="Z1167" t="s">
        <v>3359</v>
      </c>
      <c r="AA1167" s="3" t="s">
        <v>3523</v>
      </c>
      <c r="AB1167" s="164" t="s">
        <v>569</v>
      </c>
      <c r="AC1167" s="41"/>
      <c r="AD1167" s="41"/>
      <c r="AE1167" t="s">
        <v>167</v>
      </c>
      <c r="AF1167" t="s">
        <v>3133</v>
      </c>
      <c r="AH1167" s="2">
        <v>45092</v>
      </c>
    </row>
    <row r="1168" spans="2:35" ht="15" customHeight="1" x14ac:dyDescent="0.35">
      <c r="B1168" s="5">
        <f t="shared" si="64"/>
        <v>1166</v>
      </c>
      <c r="C1168">
        <f t="shared" si="63"/>
        <v>4</v>
      </c>
      <c r="D1168" s="16">
        <v>1947</v>
      </c>
      <c r="E1168" t="s">
        <v>314</v>
      </c>
      <c r="F1168" t="s">
        <v>25</v>
      </c>
      <c r="G1168">
        <v>19062</v>
      </c>
      <c r="H1168" t="s">
        <v>17</v>
      </c>
      <c r="J1168" t="s">
        <v>3354</v>
      </c>
      <c r="K1168" t="s">
        <v>3366</v>
      </c>
      <c r="L1168" t="s">
        <v>37</v>
      </c>
      <c r="M1168" t="s">
        <v>3359</v>
      </c>
      <c r="N1168" t="s">
        <v>3359</v>
      </c>
      <c r="O1168" t="s">
        <v>3359</v>
      </c>
      <c r="Z1168" t="s">
        <v>3359</v>
      </c>
      <c r="AA1168" s="3" t="s">
        <v>511</v>
      </c>
      <c r="AB1168" t="s">
        <v>3583</v>
      </c>
      <c r="AD1168" s="3" t="s">
        <v>3582</v>
      </c>
      <c r="AE1168" t="s">
        <v>167</v>
      </c>
      <c r="AF1168" t="s">
        <v>3060</v>
      </c>
    </row>
    <row r="1169" spans="2:35" ht="15" customHeight="1" x14ac:dyDescent="0.35">
      <c r="B1169" s="5">
        <f t="shared" si="64"/>
        <v>1167</v>
      </c>
      <c r="C1169">
        <f t="shared" si="63"/>
        <v>24</v>
      </c>
      <c r="D1169" s="16">
        <v>1947</v>
      </c>
      <c r="E1169" t="s">
        <v>314</v>
      </c>
      <c r="F1169" t="s">
        <v>25</v>
      </c>
      <c r="G1169">
        <v>19066</v>
      </c>
      <c r="H1169" t="s">
        <v>17</v>
      </c>
      <c r="J1169" t="s">
        <v>3354</v>
      </c>
      <c r="K1169" t="s">
        <v>3366</v>
      </c>
      <c r="M1169" t="s">
        <v>3359</v>
      </c>
      <c r="N1169" t="s">
        <v>3359</v>
      </c>
      <c r="P1169" t="s">
        <v>3359</v>
      </c>
      <c r="R1169" t="s">
        <v>3579</v>
      </c>
      <c r="T1169" t="s">
        <v>3424</v>
      </c>
      <c r="X1169" t="s">
        <v>3508</v>
      </c>
      <c r="Z1169" t="s">
        <v>3359</v>
      </c>
      <c r="AA1169" s="3" t="s">
        <v>511</v>
      </c>
      <c r="AB1169" s="164" t="s">
        <v>3256</v>
      </c>
      <c r="AC1169" s="41"/>
      <c r="AD1169" s="41"/>
      <c r="AE1169" t="s">
        <v>167</v>
      </c>
      <c r="AF1169" t="s">
        <v>3133</v>
      </c>
      <c r="AH1169" s="2">
        <v>45092</v>
      </c>
    </row>
    <row r="1170" spans="2:35" ht="15" customHeight="1" x14ac:dyDescent="0.35">
      <c r="B1170" s="5">
        <f t="shared" si="64"/>
        <v>1168</v>
      </c>
      <c r="C1170">
        <f t="shared" si="63"/>
        <v>18</v>
      </c>
      <c r="D1170" s="16">
        <v>1947</v>
      </c>
      <c r="E1170" t="s">
        <v>314</v>
      </c>
      <c r="F1170" t="s">
        <v>25</v>
      </c>
      <c r="G1170">
        <v>19090</v>
      </c>
      <c r="H1170" t="s">
        <v>17</v>
      </c>
      <c r="J1170" t="s">
        <v>3354</v>
      </c>
      <c r="K1170" t="s">
        <v>3366</v>
      </c>
      <c r="M1170" t="s">
        <v>3359</v>
      </c>
      <c r="T1170" t="s">
        <v>3424</v>
      </c>
      <c r="X1170" t="s">
        <v>3508</v>
      </c>
      <c r="Z1170" t="s">
        <v>3359</v>
      </c>
      <c r="AA1170" s="3" t="s">
        <v>511</v>
      </c>
      <c r="AB1170" s="164" t="s">
        <v>3256</v>
      </c>
      <c r="AC1170" s="41"/>
      <c r="AD1170" s="41"/>
      <c r="AE1170" t="s">
        <v>167</v>
      </c>
      <c r="AF1170" t="s">
        <v>3133</v>
      </c>
      <c r="AH1170" s="2">
        <v>45092</v>
      </c>
    </row>
    <row r="1171" spans="2:35" ht="15" customHeight="1" x14ac:dyDescent="0.35">
      <c r="B1171" s="5">
        <f t="shared" si="64"/>
        <v>1169</v>
      </c>
      <c r="C1171">
        <f t="shared" si="63"/>
        <v>8</v>
      </c>
      <c r="D1171" s="16">
        <v>1947</v>
      </c>
      <c r="E1171" t="s">
        <v>314</v>
      </c>
      <c r="F1171" t="s">
        <v>25</v>
      </c>
      <c r="G1171">
        <v>19108</v>
      </c>
      <c r="L1171" t="s">
        <v>37</v>
      </c>
      <c r="AF1171" t="s">
        <v>3060</v>
      </c>
    </row>
    <row r="1172" spans="2:35" ht="15" customHeight="1" x14ac:dyDescent="0.35">
      <c r="B1172" s="5">
        <f t="shared" si="64"/>
        <v>1170</v>
      </c>
      <c r="C1172">
        <f t="shared" si="63"/>
        <v>20</v>
      </c>
      <c r="D1172" s="16">
        <v>1947</v>
      </c>
      <c r="E1172" t="s">
        <v>221</v>
      </c>
      <c r="F1172" t="s">
        <v>25</v>
      </c>
      <c r="G1172">
        <v>19116</v>
      </c>
      <c r="H1172" t="s">
        <v>17</v>
      </c>
      <c r="J1172" t="s">
        <v>3354</v>
      </c>
      <c r="K1172" t="s">
        <v>3366</v>
      </c>
      <c r="M1172" t="s">
        <v>3359</v>
      </c>
      <c r="U1172" t="s">
        <v>380</v>
      </c>
      <c r="AA1172" s="3" t="s">
        <v>511</v>
      </c>
      <c r="AB1172" t="s">
        <v>3585</v>
      </c>
      <c r="AE1172" t="s">
        <v>167</v>
      </c>
      <c r="AF1172" t="s">
        <v>3133</v>
      </c>
      <c r="AH1172" s="2">
        <v>45092</v>
      </c>
    </row>
    <row r="1173" spans="2:35" ht="15" customHeight="1" x14ac:dyDescent="0.35">
      <c r="B1173" s="5">
        <f t="shared" si="64"/>
        <v>1171</v>
      </c>
      <c r="C1173">
        <f t="shared" si="63"/>
        <v>44</v>
      </c>
      <c r="D1173" s="16">
        <v>1947</v>
      </c>
      <c r="E1173" t="s">
        <v>221</v>
      </c>
      <c r="F1173" t="s">
        <v>25</v>
      </c>
      <c r="G1173">
        <v>19136</v>
      </c>
      <c r="H1173" t="s">
        <v>17</v>
      </c>
      <c r="J1173" t="s">
        <v>3354</v>
      </c>
      <c r="K1173" t="s">
        <v>3366</v>
      </c>
      <c r="L1173" t="s">
        <v>570</v>
      </c>
      <c r="M1173" t="s">
        <v>3359</v>
      </c>
      <c r="N1173" t="s">
        <v>3359</v>
      </c>
      <c r="U1173" t="s">
        <v>380</v>
      </c>
      <c r="AA1173" s="3" t="s">
        <v>3465</v>
      </c>
      <c r="AD1173" s="3" t="s">
        <v>3586</v>
      </c>
      <c r="AF1173" t="s">
        <v>3060</v>
      </c>
      <c r="AH1173" s="2">
        <v>40452.944108796299</v>
      </c>
    </row>
    <row r="1174" spans="2:35" ht="15" customHeight="1" x14ac:dyDescent="0.35">
      <c r="B1174" s="5">
        <f t="shared" si="64"/>
        <v>1172</v>
      </c>
      <c r="C1174">
        <f t="shared" si="63"/>
        <v>18</v>
      </c>
      <c r="D1174" s="16">
        <v>1947</v>
      </c>
      <c r="E1174" t="s">
        <v>221</v>
      </c>
      <c r="F1174" t="s">
        <v>25</v>
      </c>
      <c r="G1174">
        <v>19180</v>
      </c>
      <c r="H1174" t="s">
        <v>17</v>
      </c>
      <c r="J1174" t="s">
        <v>3354</v>
      </c>
      <c r="K1174" t="s">
        <v>3366</v>
      </c>
      <c r="L1174" t="s">
        <v>572</v>
      </c>
      <c r="M1174" t="s">
        <v>3359</v>
      </c>
      <c r="R1174" t="s">
        <v>3359</v>
      </c>
      <c r="AF1174" t="s">
        <v>3060</v>
      </c>
      <c r="AH1174" s="2">
        <v>40629.665543981479</v>
      </c>
    </row>
    <row r="1175" spans="2:35" ht="15" customHeight="1" x14ac:dyDescent="0.35">
      <c r="B1175" s="5">
        <f t="shared" si="64"/>
        <v>1173</v>
      </c>
      <c r="C1175">
        <f t="shared" si="63"/>
        <v>8</v>
      </c>
      <c r="D1175" s="16">
        <v>1947</v>
      </c>
      <c r="E1175" t="s">
        <v>221</v>
      </c>
      <c r="F1175" t="s">
        <v>25</v>
      </c>
      <c r="G1175">
        <v>19198</v>
      </c>
      <c r="H1175" t="s">
        <v>17</v>
      </c>
      <c r="J1175" t="s">
        <v>3354</v>
      </c>
      <c r="K1175" t="s">
        <v>3366</v>
      </c>
      <c r="L1175" t="s">
        <v>128</v>
      </c>
      <c r="M1175" t="s">
        <v>3359</v>
      </c>
      <c r="U1175" t="s">
        <v>380</v>
      </c>
      <c r="Y1175" t="s">
        <v>3359</v>
      </c>
      <c r="AA1175" s="3" t="s">
        <v>3464</v>
      </c>
      <c r="AE1175" t="s">
        <v>380</v>
      </c>
      <c r="AF1175" t="s">
        <v>3060</v>
      </c>
      <c r="AH1175" s="2">
        <v>39822.458472222221</v>
      </c>
    </row>
    <row r="1176" spans="2:35" ht="15" customHeight="1" x14ac:dyDescent="0.35">
      <c r="B1176" s="5">
        <f t="shared" si="64"/>
        <v>1174</v>
      </c>
      <c r="C1176">
        <f t="shared" si="63"/>
        <v>4</v>
      </c>
      <c r="D1176" s="16">
        <v>1947</v>
      </c>
      <c r="E1176" t="s">
        <v>221</v>
      </c>
      <c r="F1176" t="s">
        <v>25</v>
      </c>
      <c r="G1176">
        <v>19206</v>
      </c>
      <c r="H1176" t="s">
        <v>17</v>
      </c>
      <c r="J1176" t="s">
        <v>3354</v>
      </c>
      <c r="K1176" t="s">
        <v>3366</v>
      </c>
      <c r="L1176" t="s">
        <v>239</v>
      </c>
      <c r="M1176" t="s">
        <v>3359</v>
      </c>
      <c r="U1176" t="s">
        <v>380</v>
      </c>
      <c r="AA1176" s="3" t="s">
        <v>3464</v>
      </c>
      <c r="AD1176" s="3" t="s">
        <v>573</v>
      </c>
      <c r="AE1176" t="s">
        <v>380</v>
      </c>
      <c r="AF1176" t="s">
        <v>3060</v>
      </c>
      <c r="AH1176" s="2">
        <v>39906.447662037041</v>
      </c>
    </row>
    <row r="1177" spans="2:35" ht="15" customHeight="1" x14ac:dyDescent="0.35">
      <c r="B1177" s="5">
        <f t="shared" si="64"/>
        <v>1175</v>
      </c>
      <c r="C1177">
        <f t="shared" si="63"/>
        <v>3</v>
      </c>
      <c r="D1177" s="16">
        <v>1947</v>
      </c>
      <c r="E1177" t="s">
        <v>221</v>
      </c>
      <c r="F1177" t="s">
        <v>25</v>
      </c>
      <c r="G1177">
        <v>19210</v>
      </c>
      <c r="J1177" t="s">
        <v>3354</v>
      </c>
      <c r="K1177" t="s">
        <v>3366</v>
      </c>
      <c r="M1177" t="s">
        <v>3459</v>
      </c>
      <c r="T1177" t="s">
        <v>3424</v>
      </c>
      <c r="U1177" t="s">
        <v>3662</v>
      </c>
      <c r="AA1177" s="3" t="s">
        <v>3464</v>
      </c>
      <c r="AF1177" t="s">
        <v>3451</v>
      </c>
      <c r="AH1177" s="2">
        <v>45409</v>
      </c>
    </row>
    <row r="1178" spans="2:35" ht="15" customHeight="1" x14ac:dyDescent="0.35">
      <c r="B1178" s="5">
        <f t="shared" si="64"/>
        <v>1176</v>
      </c>
      <c r="C1178">
        <f t="shared" si="63"/>
        <v>13</v>
      </c>
      <c r="D1178" s="16">
        <v>1947</v>
      </c>
      <c r="E1178" t="s">
        <v>221</v>
      </c>
      <c r="F1178" t="s">
        <v>25</v>
      </c>
      <c r="G1178">
        <v>19213</v>
      </c>
      <c r="H1178" t="s">
        <v>17</v>
      </c>
      <c r="J1178" t="s">
        <v>3354</v>
      </c>
      <c r="K1178" t="s">
        <v>3366</v>
      </c>
      <c r="M1178" t="s">
        <v>3359</v>
      </c>
      <c r="U1178" t="s">
        <v>380</v>
      </c>
      <c r="AA1178" s="3" t="s">
        <v>3464</v>
      </c>
      <c r="AE1178" t="s">
        <v>380</v>
      </c>
      <c r="AF1178" t="s">
        <v>3133</v>
      </c>
      <c r="AH1178" s="2">
        <v>45092</v>
      </c>
    </row>
    <row r="1179" spans="2:35" ht="15" customHeight="1" x14ac:dyDescent="0.35">
      <c r="B1179" s="5">
        <f t="shared" si="64"/>
        <v>1177</v>
      </c>
      <c r="C1179">
        <f t="shared" si="63"/>
        <v>1</v>
      </c>
      <c r="D1179" s="16">
        <v>1947</v>
      </c>
      <c r="E1179" t="s">
        <v>221</v>
      </c>
      <c r="F1179" t="s">
        <v>25</v>
      </c>
      <c r="G1179">
        <v>19226</v>
      </c>
      <c r="L1179" t="s">
        <v>256</v>
      </c>
      <c r="U1179" t="s">
        <v>380</v>
      </c>
      <c r="AD1179" s="3" t="s">
        <v>506</v>
      </c>
      <c r="AF1179" t="s">
        <v>3060</v>
      </c>
    </row>
    <row r="1180" spans="2:35" ht="15" customHeight="1" x14ac:dyDescent="0.35">
      <c r="B1180" s="5">
        <f t="shared" si="64"/>
        <v>1178</v>
      </c>
      <c r="C1180">
        <f t="shared" si="63"/>
        <v>62</v>
      </c>
      <c r="D1180" s="16">
        <v>1947</v>
      </c>
      <c r="E1180" t="s">
        <v>221</v>
      </c>
      <c r="F1180" t="s">
        <v>25</v>
      </c>
      <c r="G1180">
        <v>19227</v>
      </c>
      <c r="H1180" t="s">
        <v>17</v>
      </c>
      <c r="J1180" t="s">
        <v>3354</v>
      </c>
      <c r="K1180" t="s">
        <v>3366</v>
      </c>
      <c r="L1180" t="s">
        <v>37</v>
      </c>
      <c r="M1180" t="s">
        <v>3359</v>
      </c>
      <c r="AA1180" s="3" t="s">
        <v>3523</v>
      </c>
      <c r="AE1180" t="s">
        <v>167</v>
      </c>
      <c r="AF1180" t="s">
        <v>3060</v>
      </c>
      <c r="AH1180" s="2">
        <v>39874.30945601852</v>
      </c>
    </row>
    <row r="1181" spans="2:35" ht="15" customHeight="1" x14ac:dyDescent="0.35">
      <c r="B1181" s="5">
        <f t="shared" si="64"/>
        <v>1179</v>
      </c>
      <c r="C1181">
        <f t="shared" ref="C1181:C1245" si="66">+G1182-G1181</f>
        <v>22</v>
      </c>
      <c r="D1181" s="16">
        <v>1947</v>
      </c>
      <c r="E1181" t="s">
        <v>186</v>
      </c>
      <c r="F1181" t="s">
        <v>25</v>
      </c>
      <c r="G1181">
        <v>19289</v>
      </c>
      <c r="H1181" t="s">
        <v>17</v>
      </c>
      <c r="K1181" t="s">
        <v>3366</v>
      </c>
      <c r="L1181" t="s">
        <v>47</v>
      </c>
      <c r="M1181" t="s">
        <v>3359</v>
      </c>
      <c r="AB1181" t="s">
        <v>282</v>
      </c>
      <c r="AD1181" s="3" t="s">
        <v>574</v>
      </c>
      <c r="AF1181" t="s">
        <v>3060</v>
      </c>
      <c r="AH1181" s="2">
        <v>40422.564722222225</v>
      </c>
    </row>
    <row r="1182" spans="2:35" ht="15" customHeight="1" x14ac:dyDescent="0.35">
      <c r="B1182" s="5">
        <f t="shared" si="64"/>
        <v>1180</v>
      </c>
      <c r="C1182">
        <f t="shared" si="66"/>
        <v>40</v>
      </c>
      <c r="D1182" s="16">
        <v>1947</v>
      </c>
      <c r="E1182" t="s">
        <v>186</v>
      </c>
      <c r="F1182" t="s">
        <v>25</v>
      </c>
      <c r="G1182">
        <v>19311</v>
      </c>
      <c r="H1182" t="s">
        <v>17</v>
      </c>
      <c r="J1182" t="s">
        <v>3354</v>
      </c>
      <c r="K1182" t="s">
        <v>3366</v>
      </c>
      <c r="L1182" t="s">
        <v>47</v>
      </c>
      <c r="M1182" t="s">
        <v>3459</v>
      </c>
      <c r="T1182" t="s">
        <v>3424</v>
      </c>
      <c r="W1182" t="s">
        <v>3572</v>
      </c>
      <c r="X1182" t="s">
        <v>3508</v>
      </c>
      <c r="AA1182" s="3" t="s">
        <v>5075</v>
      </c>
      <c r="AF1182" t="s">
        <v>3451</v>
      </c>
      <c r="AH1182" s="2">
        <v>45804</v>
      </c>
      <c r="AI1182" t="s">
        <v>5076</v>
      </c>
    </row>
    <row r="1183" spans="2:35" ht="15" customHeight="1" x14ac:dyDescent="0.35">
      <c r="B1183" s="5">
        <f t="shared" si="64"/>
        <v>1181</v>
      </c>
      <c r="C1183">
        <f t="shared" si="66"/>
        <v>16</v>
      </c>
      <c r="D1183" s="16">
        <v>1947</v>
      </c>
      <c r="E1183" t="s">
        <v>314</v>
      </c>
      <c r="F1183" t="s">
        <v>25</v>
      </c>
      <c r="G1183">
        <v>19351</v>
      </c>
      <c r="H1183" t="s">
        <v>17</v>
      </c>
      <c r="J1183" t="s">
        <v>3354</v>
      </c>
      <c r="K1183" t="s">
        <v>3366</v>
      </c>
      <c r="L1183" t="s">
        <v>37</v>
      </c>
      <c r="M1183" t="s">
        <v>3359</v>
      </c>
      <c r="N1183" t="s">
        <v>3359</v>
      </c>
      <c r="O1183" t="s">
        <v>3359</v>
      </c>
      <c r="P1183" t="s">
        <v>3359</v>
      </c>
      <c r="AA1183" s="3" t="s">
        <v>3464</v>
      </c>
      <c r="AD1183" s="3" t="s">
        <v>3163</v>
      </c>
      <c r="AE1183" t="s">
        <v>380</v>
      </c>
      <c r="AF1183" t="s">
        <v>3133</v>
      </c>
      <c r="AH1183" s="2">
        <v>45092</v>
      </c>
    </row>
    <row r="1184" spans="2:35" ht="15" customHeight="1" x14ac:dyDescent="0.35">
      <c r="B1184" s="5">
        <f t="shared" si="64"/>
        <v>1182</v>
      </c>
      <c r="C1184">
        <f t="shared" si="66"/>
        <v>19</v>
      </c>
      <c r="D1184" s="16">
        <v>1947</v>
      </c>
      <c r="E1184" t="s">
        <v>314</v>
      </c>
      <c r="F1184" t="s">
        <v>25</v>
      </c>
      <c r="G1184">
        <v>19367</v>
      </c>
      <c r="J1184" t="s">
        <v>3354</v>
      </c>
      <c r="K1184" t="s">
        <v>3366</v>
      </c>
      <c r="M1184" t="s">
        <v>3459</v>
      </c>
      <c r="T1184" t="s">
        <v>3424</v>
      </c>
      <c r="W1184" t="s">
        <v>3572</v>
      </c>
      <c r="X1184" t="s">
        <v>3508</v>
      </c>
      <c r="Z1184" t="s">
        <v>3359</v>
      </c>
      <c r="AA1184" s="3" t="s">
        <v>3464</v>
      </c>
      <c r="AD1184" s="3" t="s">
        <v>3162</v>
      </c>
      <c r="AF1184" t="s">
        <v>3451</v>
      </c>
      <c r="AH1184" s="2">
        <v>45604</v>
      </c>
      <c r="AI1184" s="36"/>
    </row>
    <row r="1185" spans="2:35" ht="15" customHeight="1" x14ac:dyDescent="0.35">
      <c r="B1185" s="5">
        <f t="shared" si="64"/>
        <v>1183</v>
      </c>
      <c r="C1185">
        <f t="shared" si="66"/>
        <v>7</v>
      </c>
      <c r="D1185" s="16">
        <v>1947</v>
      </c>
      <c r="E1185" t="s">
        <v>314</v>
      </c>
      <c r="F1185" t="s">
        <v>25</v>
      </c>
      <c r="G1185">
        <v>19386</v>
      </c>
      <c r="H1185" t="s">
        <v>17</v>
      </c>
      <c r="J1185" t="s">
        <v>3354</v>
      </c>
      <c r="K1185" t="s">
        <v>3366</v>
      </c>
      <c r="L1185" t="s">
        <v>37</v>
      </c>
      <c r="M1185" t="s">
        <v>3359</v>
      </c>
      <c r="AA1185" s="3" t="s">
        <v>3464</v>
      </c>
      <c r="AD1185" s="3" t="s">
        <v>3163</v>
      </c>
      <c r="AE1185" t="s">
        <v>380</v>
      </c>
      <c r="AF1185" t="s">
        <v>3060</v>
      </c>
      <c r="AH1185" s="2">
        <v>40052.549872685187</v>
      </c>
    </row>
    <row r="1186" spans="2:35" ht="15" customHeight="1" x14ac:dyDescent="0.35">
      <c r="B1186" s="5">
        <f t="shared" si="64"/>
        <v>1184</v>
      </c>
      <c r="C1186">
        <f t="shared" si="66"/>
        <v>13</v>
      </c>
      <c r="D1186" s="16">
        <v>1947</v>
      </c>
      <c r="E1186" t="s">
        <v>314</v>
      </c>
      <c r="F1186" t="s">
        <v>25</v>
      </c>
      <c r="G1186">
        <v>19393</v>
      </c>
      <c r="H1186" t="s">
        <v>17</v>
      </c>
      <c r="J1186" t="s">
        <v>3354</v>
      </c>
      <c r="L1186" t="s">
        <v>88</v>
      </c>
      <c r="M1186" t="s">
        <v>3359</v>
      </c>
      <c r="AA1186" s="3" t="s">
        <v>3464</v>
      </c>
      <c r="AE1186" t="s">
        <v>380</v>
      </c>
      <c r="AF1186" t="s">
        <v>3060</v>
      </c>
      <c r="AH1186" s="2">
        <v>39710.378958333335</v>
      </c>
    </row>
    <row r="1187" spans="2:35" ht="15" customHeight="1" x14ac:dyDescent="0.35">
      <c r="B1187" s="5">
        <f t="shared" si="64"/>
        <v>1185</v>
      </c>
      <c r="C1187">
        <f t="shared" si="66"/>
        <v>1</v>
      </c>
      <c r="D1187" s="16">
        <v>1947</v>
      </c>
      <c r="E1187" t="s">
        <v>314</v>
      </c>
      <c r="F1187" t="s">
        <v>25</v>
      </c>
      <c r="G1187">
        <v>19406</v>
      </c>
      <c r="H1187" t="s">
        <v>17</v>
      </c>
      <c r="J1187" t="s">
        <v>3354</v>
      </c>
      <c r="K1187" t="s">
        <v>3366</v>
      </c>
      <c r="L1187" t="s">
        <v>35</v>
      </c>
      <c r="M1187" t="s">
        <v>3359</v>
      </c>
      <c r="N1187" t="s">
        <v>3359</v>
      </c>
      <c r="P1187" t="s">
        <v>3359</v>
      </c>
      <c r="Q1187" t="s">
        <v>3359</v>
      </c>
      <c r="R1187" t="s">
        <v>3579</v>
      </c>
      <c r="Z1187" t="s">
        <v>3359</v>
      </c>
      <c r="AA1187" s="3" t="s">
        <v>3464</v>
      </c>
      <c r="AE1187" t="s">
        <v>380</v>
      </c>
      <c r="AF1187" t="s">
        <v>3060</v>
      </c>
      <c r="AH1187" s="2">
        <v>39678.491076388891</v>
      </c>
    </row>
    <row r="1188" spans="2:35" ht="15" customHeight="1" x14ac:dyDescent="0.35">
      <c r="B1188" s="5">
        <f t="shared" si="64"/>
        <v>1186</v>
      </c>
      <c r="C1188">
        <f t="shared" si="66"/>
        <v>10</v>
      </c>
      <c r="D1188" s="16">
        <v>1947</v>
      </c>
      <c r="E1188" t="s">
        <v>314</v>
      </c>
      <c r="F1188" t="s">
        <v>25</v>
      </c>
      <c r="G1188">
        <v>19407</v>
      </c>
      <c r="H1188" t="s">
        <v>17</v>
      </c>
      <c r="J1188" t="s">
        <v>3354</v>
      </c>
      <c r="L1188" t="s">
        <v>156</v>
      </c>
      <c r="M1188" t="s">
        <v>3359</v>
      </c>
      <c r="N1188" t="s">
        <v>3359</v>
      </c>
      <c r="P1188" t="s">
        <v>3359</v>
      </c>
      <c r="Q1188" t="s">
        <v>3359</v>
      </c>
      <c r="R1188" t="s">
        <v>3579</v>
      </c>
      <c r="AA1188" s="3" t="s">
        <v>3464</v>
      </c>
      <c r="AB1188" t="s">
        <v>195</v>
      </c>
      <c r="AE1188" t="s">
        <v>380</v>
      </c>
      <c r="AF1188" t="s">
        <v>3060</v>
      </c>
      <c r="AH1188" s="2">
        <v>40646.677025462966</v>
      </c>
    </row>
    <row r="1189" spans="2:35" ht="15" customHeight="1" x14ac:dyDescent="0.35">
      <c r="B1189" s="5">
        <f t="shared" si="64"/>
        <v>1187</v>
      </c>
      <c r="C1189">
        <f t="shared" si="66"/>
        <v>10</v>
      </c>
      <c r="D1189" s="16">
        <v>1947</v>
      </c>
      <c r="E1189" t="s">
        <v>314</v>
      </c>
      <c r="F1189" t="s">
        <v>25</v>
      </c>
      <c r="G1189">
        <v>19417</v>
      </c>
      <c r="H1189" t="s">
        <v>17</v>
      </c>
      <c r="J1189" t="s">
        <v>3354</v>
      </c>
      <c r="K1189" t="s">
        <v>3366</v>
      </c>
      <c r="M1189" t="s">
        <v>3359</v>
      </c>
      <c r="N1189" t="s">
        <v>3359</v>
      </c>
      <c r="O1189" t="s">
        <v>3359</v>
      </c>
      <c r="AA1189" s="3" t="s">
        <v>3464</v>
      </c>
      <c r="AD1189" s="3" t="s">
        <v>3252</v>
      </c>
      <c r="AE1189" t="s">
        <v>380</v>
      </c>
      <c r="AF1189" t="s">
        <v>3133</v>
      </c>
      <c r="AH1189" s="2">
        <v>45092</v>
      </c>
    </row>
    <row r="1190" spans="2:35" ht="15" customHeight="1" x14ac:dyDescent="0.35">
      <c r="B1190" s="5">
        <f t="shared" si="64"/>
        <v>1188</v>
      </c>
      <c r="C1190">
        <f>+G1191-G1190</f>
        <v>4</v>
      </c>
      <c r="D1190" s="16">
        <v>1947</v>
      </c>
      <c r="E1190" t="s">
        <v>314</v>
      </c>
      <c r="F1190" t="s">
        <v>25</v>
      </c>
      <c r="G1190">
        <v>19427</v>
      </c>
      <c r="J1190" t="s">
        <v>3354</v>
      </c>
      <c r="K1190" t="s">
        <v>3366</v>
      </c>
      <c r="M1190" t="s">
        <v>3359</v>
      </c>
      <c r="N1190" t="s">
        <v>3359</v>
      </c>
      <c r="T1190" t="s">
        <v>3424</v>
      </c>
      <c r="W1190" t="s">
        <v>3572</v>
      </c>
      <c r="X1190" t="s">
        <v>3508</v>
      </c>
      <c r="Z1190" t="s">
        <v>3359</v>
      </c>
      <c r="AA1190" s="3" t="s">
        <v>512</v>
      </c>
      <c r="AB1190" t="s">
        <v>3587</v>
      </c>
      <c r="AD1190" s="3" t="s">
        <v>3162</v>
      </c>
      <c r="AF1190" t="s">
        <v>3451</v>
      </c>
      <c r="AH1190" s="2">
        <v>46134</v>
      </c>
      <c r="AI1190" t="s">
        <v>6599</v>
      </c>
    </row>
    <row r="1191" spans="2:35" ht="15" customHeight="1" x14ac:dyDescent="0.35">
      <c r="B1191" s="5">
        <f t="shared" si="64"/>
        <v>1189</v>
      </c>
      <c r="C1191">
        <f t="shared" si="66"/>
        <v>12</v>
      </c>
      <c r="D1191" s="16">
        <v>1947</v>
      </c>
      <c r="E1191" t="s">
        <v>314</v>
      </c>
      <c r="F1191" t="s">
        <v>25</v>
      </c>
      <c r="G1191">
        <v>19431</v>
      </c>
      <c r="H1191" t="s">
        <v>17</v>
      </c>
      <c r="J1191" t="s">
        <v>3354</v>
      </c>
      <c r="K1191" t="s">
        <v>3366</v>
      </c>
      <c r="M1191" t="s">
        <v>3359</v>
      </c>
      <c r="O1191" t="s">
        <v>3359</v>
      </c>
      <c r="P1191" t="s">
        <v>3359</v>
      </c>
      <c r="Q1191" t="s">
        <v>3359</v>
      </c>
      <c r="R1191" t="s">
        <v>3579</v>
      </c>
      <c r="Z1191" t="s">
        <v>3359</v>
      </c>
      <c r="AA1191" s="3" t="s">
        <v>3464</v>
      </c>
      <c r="AB1191" t="s">
        <v>3587</v>
      </c>
      <c r="AD1191" s="3" t="s">
        <v>3162</v>
      </c>
      <c r="AE1191" t="s">
        <v>380</v>
      </c>
      <c r="AF1191" t="s">
        <v>3133</v>
      </c>
      <c r="AH1191" s="2">
        <v>45092</v>
      </c>
    </row>
    <row r="1192" spans="2:35" ht="15" customHeight="1" x14ac:dyDescent="0.35">
      <c r="B1192" s="5">
        <f t="shared" si="64"/>
        <v>1190</v>
      </c>
      <c r="C1192">
        <f t="shared" si="66"/>
        <v>17</v>
      </c>
      <c r="D1192" s="16">
        <v>1947</v>
      </c>
      <c r="E1192" s="14" t="s">
        <v>186</v>
      </c>
      <c r="F1192" t="s">
        <v>25</v>
      </c>
      <c r="G1192">
        <v>19443</v>
      </c>
      <c r="AF1192" t="s">
        <v>3137</v>
      </c>
    </row>
    <row r="1193" spans="2:35" ht="15" customHeight="1" x14ac:dyDescent="0.35">
      <c r="B1193" s="5">
        <f t="shared" si="64"/>
        <v>1191</v>
      </c>
      <c r="C1193">
        <f t="shared" si="66"/>
        <v>43</v>
      </c>
      <c r="D1193" s="16">
        <v>1947</v>
      </c>
      <c r="E1193" t="s">
        <v>221</v>
      </c>
      <c r="F1193" t="s">
        <v>16</v>
      </c>
      <c r="G1193">
        <v>19460</v>
      </c>
      <c r="H1193" t="s">
        <v>17</v>
      </c>
      <c r="J1193" t="s">
        <v>3354</v>
      </c>
      <c r="M1193" t="s">
        <v>3359</v>
      </c>
      <c r="AC1193" s="3">
        <v>1947</v>
      </c>
      <c r="AF1193" t="s">
        <v>3060</v>
      </c>
      <c r="AH1193" s="2">
        <v>40480.635185185187</v>
      </c>
    </row>
    <row r="1194" spans="2:35" ht="15" customHeight="1" x14ac:dyDescent="0.35">
      <c r="B1194" s="5">
        <f t="shared" si="64"/>
        <v>1192</v>
      </c>
      <c r="C1194">
        <f t="shared" si="66"/>
        <v>39</v>
      </c>
      <c r="D1194" s="16">
        <v>1947</v>
      </c>
      <c r="E1194" t="s">
        <v>221</v>
      </c>
      <c r="F1194" t="s">
        <v>16</v>
      </c>
      <c r="G1194">
        <v>19503</v>
      </c>
      <c r="AF1194" t="s">
        <v>3451</v>
      </c>
      <c r="AH1194" s="2">
        <v>45961</v>
      </c>
    </row>
    <row r="1195" spans="2:35" ht="15" customHeight="1" x14ac:dyDescent="0.35">
      <c r="B1195" s="5">
        <f t="shared" si="64"/>
        <v>1193</v>
      </c>
      <c r="C1195">
        <f t="shared" si="66"/>
        <v>9</v>
      </c>
      <c r="D1195" s="16">
        <v>1947</v>
      </c>
      <c r="E1195" t="s">
        <v>221</v>
      </c>
      <c r="F1195" t="s">
        <v>25</v>
      </c>
      <c r="G1195">
        <v>19542</v>
      </c>
      <c r="H1195" t="s">
        <v>17</v>
      </c>
      <c r="J1195" t="s">
        <v>3354</v>
      </c>
      <c r="K1195" t="s">
        <v>3366</v>
      </c>
      <c r="L1195" t="s">
        <v>258</v>
      </c>
      <c r="M1195" t="s">
        <v>3359</v>
      </c>
      <c r="V1195" s="43" t="s">
        <v>3359</v>
      </c>
      <c r="AB1195" t="s">
        <v>81</v>
      </c>
      <c r="AF1195" t="s">
        <v>3060</v>
      </c>
      <c r="AH1195" s="2">
        <v>40595.526875000003</v>
      </c>
    </row>
    <row r="1196" spans="2:35" ht="15" customHeight="1" x14ac:dyDescent="0.35">
      <c r="B1196" s="5">
        <f t="shared" si="64"/>
        <v>1194</v>
      </c>
      <c r="C1196">
        <f t="shared" si="66"/>
        <v>39</v>
      </c>
      <c r="D1196" s="16">
        <v>1947</v>
      </c>
      <c r="E1196" s="116" t="s">
        <v>221</v>
      </c>
      <c r="F1196" s="116" t="s">
        <v>25</v>
      </c>
      <c r="G1196" s="117">
        <v>19551</v>
      </c>
      <c r="H1196" s="172" t="s">
        <v>5836</v>
      </c>
      <c r="I1196" s="172"/>
      <c r="J1196" s="172" t="s">
        <v>3354</v>
      </c>
      <c r="K1196" s="172" t="s">
        <v>3366</v>
      </c>
      <c r="L1196" s="172"/>
      <c r="M1196" s="172" t="s">
        <v>3459</v>
      </c>
      <c r="N1196" s="172"/>
      <c r="O1196" s="172"/>
      <c r="P1196" s="172"/>
      <c r="Q1196" s="172"/>
      <c r="R1196" s="172"/>
      <c r="S1196" s="173"/>
      <c r="T1196" s="172" t="s">
        <v>3424</v>
      </c>
      <c r="U1196" s="172"/>
      <c r="V1196" s="174"/>
      <c r="W1196" s="172" t="s">
        <v>3572</v>
      </c>
      <c r="X1196" s="172" t="s">
        <v>3508</v>
      </c>
      <c r="Y1196" s="172"/>
      <c r="Z1196" s="172"/>
      <c r="AA1196" s="172" t="s">
        <v>3464</v>
      </c>
      <c r="AB1196" s="172"/>
      <c r="AC1196" s="172"/>
      <c r="AD1196" s="172"/>
      <c r="AE1196" s="172"/>
      <c r="AF1196" t="s">
        <v>3451</v>
      </c>
      <c r="AG1196" s="172"/>
      <c r="AH1196" s="175">
        <v>45999</v>
      </c>
      <c r="AI1196" s="36" t="s">
        <v>5999</v>
      </c>
    </row>
    <row r="1197" spans="2:35" ht="15" customHeight="1" x14ac:dyDescent="0.35">
      <c r="B1197" s="5">
        <f t="shared" si="64"/>
        <v>1195</v>
      </c>
      <c r="C1197">
        <f t="shared" si="66"/>
        <v>14</v>
      </c>
      <c r="D1197" s="16">
        <v>1947</v>
      </c>
      <c r="E1197" t="s">
        <v>221</v>
      </c>
      <c r="F1197" t="s">
        <v>25</v>
      </c>
      <c r="G1197">
        <v>19590</v>
      </c>
      <c r="H1197" t="s">
        <v>17</v>
      </c>
      <c r="J1197" t="s">
        <v>3354</v>
      </c>
      <c r="K1197" t="s">
        <v>3366</v>
      </c>
      <c r="M1197" t="s">
        <v>3359</v>
      </c>
      <c r="N1197" t="s">
        <v>3359</v>
      </c>
      <c r="AA1197" s="3" t="s">
        <v>3464</v>
      </c>
      <c r="AD1197" s="3" t="s">
        <v>3202</v>
      </c>
      <c r="AE1197" t="s">
        <v>380</v>
      </c>
      <c r="AF1197" t="s">
        <v>3133</v>
      </c>
      <c r="AH1197" s="2">
        <v>45092</v>
      </c>
    </row>
    <row r="1198" spans="2:35" ht="15" customHeight="1" thickBot="1" x14ac:dyDescent="0.4">
      <c r="B1198" s="5">
        <f t="shared" si="64"/>
        <v>1196</v>
      </c>
      <c r="C1198">
        <f t="shared" si="66"/>
        <v>24</v>
      </c>
      <c r="D1198" s="16">
        <v>1947</v>
      </c>
      <c r="E1198" t="s">
        <v>221</v>
      </c>
      <c r="F1198" t="s">
        <v>25</v>
      </c>
      <c r="G1198">
        <v>19604</v>
      </c>
      <c r="H1198" t="s">
        <v>17</v>
      </c>
      <c r="J1198" t="s">
        <v>3354</v>
      </c>
      <c r="M1198" t="s">
        <v>3359</v>
      </c>
      <c r="AA1198" s="3" t="s">
        <v>3465</v>
      </c>
      <c r="AE1198" t="s">
        <v>380</v>
      </c>
      <c r="AF1198" t="s">
        <v>3060</v>
      </c>
      <c r="AH1198" s="2">
        <v>40183.66302083333</v>
      </c>
    </row>
    <row r="1199" spans="2:35" ht="15" customHeight="1" thickBot="1" x14ac:dyDescent="0.4">
      <c r="B1199" s="5">
        <f t="shared" si="64"/>
        <v>1197</v>
      </c>
      <c r="C1199">
        <f t="shared" si="66"/>
        <v>16</v>
      </c>
      <c r="D1199" s="16">
        <v>1947</v>
      </c>
      <c r="E1199" s="159" t="s">
        <v>221</v>
      </c>
      <c r="F1199" s="159" t="s">
        <v>25</v>
      </c>
      <c r="G1199" s="160">
        <v>19628</v>
      </c>
      <c r="H1199" s="159"/>
      <c r="I1199" s="159"/>
      <c r="J1199" s="159" t="s">
        <v>3354</v>
      </c>
      <c r="K1199" s="159" t="s">
        <v>3366</v>
      </c>
      <c r="L1199" s="159"/>
      <c r="M1199" s="159" t="s">
        <v>3359</v>
      </c>
      <c r="N1199" s="159"/>
      <c r="O1199" s="159"/>
      <c r="P1199" s="159"/>
      <c r="Q1199" s="159"/>
      <c r="R1199" s="159"/>
      <c r="S1199" s="159"/>
      <c r="T1199" s="159" t="s">
        <v>3424</v>
      </c>
      <c r="U1199" s="159"/>
      <c r="V1199" s="161"/>
      <c r="W1199" s="159" t="s">
        <v>3572</v>
      </c>
      <c r="X1199" s="159" t="s">
        <v>3508</v>
      </c>
      <c r="Y1199" s="159"/>
      <c r="Z1199" s="159"/>
      <c r="AA1199" s="159" t="s">
        <v>3464</v>
      </c>
      <c r="AB1199" s="159"/>
      <c r="AC1199" s="159"/>
      <c r="AD1199" s="159"/>
      <c r="AE1199" s="159" t="s">
        <v>3424</v>
      </c>
      <c r="AF1199" t="s">
        <v>3451</v>
      </c>
      <c r="AG1199" s="159"/>
      <c r="AH1199" s="176">
        <v>46091</v>
      </c>
      <c r="AI1199" s="76" t="s">
        <v>6364</v>
      </c>
    </row>
    <row r="1200" spans="2:35" ht="15" customHeight="1" x14ac:dyDescent="0.35">
      <c r="B1200" s="5">
        <f t="shared" si="64"/>
        <v>1198</v>
      </c>
      <c r="C1200">
        <f t="shared" si="66"/>
        <v>4</v>
      </c>
      <c r="D1200" s="16">
        <v>1947</v>
      </c>
      <c r="E1200" t="s">
        <v>314</v>
      </c>
      <c r="F1200" t="s">
        <v>25</v>
      </c>
      <c r="G1200">
        <v>19644</v>
      </c>
      <c r="H1200" t="s">
        <v>17</v>
      </c>
      <c r="J1200" t="s">
        <v>3354</v>
      </c>
      <c r="K1200" t="s">
        <v>3366</v>
      </c>
      <c r="M1200" t="s">
        <v>3359</v>
      </c>
      <c r="N1200" t="s">
        <v>3359</v>
      </c>
      <c r="O1200" t="s">
        <v>3359</v>
      </c>
      <c r="P1200" t="s">
        <v>3359</v>
      </c>
      <c r="AA1200" s="3" t="s">
        <v>3465</v>
      </c>
      <c r="AD1200" s="3" t="s">
        <v>3162</v>
      </c>
      <c r="AE1200" t="s">
        <v>380</v>
      </c>
      <c r="AF1200" t="s">
        <v>3133</v>
      </c>
      <c r="AH1200" s="2">
        <v>45092</v>
      </c>
    </row>
    <row r="1201" spans="2:35" ht="15" customHeight="1" x14ac:dyDescent="0.35">
      <c r="B1201" s="5">
        <f t="shared" si="64"/>
        <v>1199</v>
      </c>
      <c r="C1201">
        <f t="shared" si="66"/>
        <v>4</v>
      </c>
      <c r="D1201" s="16">
        <v>1947</v>
      </c>
      <c r="E1201" s="14" t="s">
        <v>186</v>
      </c>
      <c r="F1201" t="s">
        <v>25</v>
      </c>
      <c r="G1201">
        <v>19648</v>
      </c>
      <c r="AF1201" t="s">
        <v>3137</v>
      </c>
    </row>
    <row r="1202" spans="2:35" ht="15" customHeight="1" x14ac:dyDescent="0.35">
      <c r="B1202" s="5">
        <f t="shared" si="64"/>
        <v>1200</v>
      </c>
      <c r="C1202">
        <f t="shared" si="66"/>
        <v>10</v>
      </c>
      <c r="D1202" s="16">
        <v>1947</v>
      </c>
      <c r="E1202" t="s">
        <v>314</v>
      </c>
      <c r="F1202" t="s">
        <v>25</v>
      </c>
      <c r="G1202">
        <v>19652</v>
      </c>
      <c r="H1202" t="s">
        <v>17</v>
      </c>
      <c r="J1202" t="s">
        <v>3354</v>
      </c>
      <c r="L1202" t="s">
        <v>37</v>
      </c>
      <c r="M1202" t="s">
        <v>3359</v>
      </c>
      <c r="AA1202" s="3" t="s">
        <v>3465</v>
      </c>
      <c r="AB1202" s="164" t="s">
        <v>3588</v>
      </c>
      <c r="AC1202" s="41"/>
      <c r="AD1202" s="41"/>
      <c r="AE1202" t="s">
        <v>380</v>
      </c>
      <c r="AF1202" t="s">
        <v>3060</v>
      </c>
    </row>
    <row r="1203" spans="2:35" ht="15" customHeight="1" x14ac:dyDescent="0.35">
      <c r="B1203" s="5">
        <f t="shared" si="64"/>
        <v>1201</v>
      </c>
      <c r="C1203">
        <f t="shared" si="66"/>
        <v>12</v>
      </c>
      <c r="D1203" s="16">
        <v>1947</v>
      </c>
      <c r="E1203" t="s">
        <v>3141</v>
      </c>
      <c r="F1203" t="s">
        <v>25</v>
      </c>
      <c r="G1203">
        <v>19662</v>
      </c>
      <c r="J1203" t="s">
        <v>3354</v>
      </c>
      <c r="K1203" t="s">
        <v>3366</v>
      </c>
      <c r="M1203" t="s">
        <v>3579</v>
      </c>
      <c r="N1203" t="s">
        <v>3359</v>
      </c>
      <c r="O1203" t="s">
        <v>3359</v>
      </c>
      <c r="P1203" t="s">
        <v>3359</v>
      </c>
      <c r="Q1203" t="s">
        <v>3579</v>
      </c>
      <c r="R1203" t="s">
        <v>3579</v>
      </c>
      <c r="T1203" t="s">
        <v>3424</v>
      </c>
      <c r="W1203" t="s">
        <v>3572</v>
      </c>
      <c r="X1203" t="s">
        <v>3508</v>
      </c>
      <c r="Z1203" t="s">
        <v>3359</v>
      </c>
      <c r="AA1203" s="3" t="s">
        <v>3465</v>
      </c>
      <c r="AB1203" s="164"/>
      <c r="AC1203" s="41"/>
      <c r="AD1203" s="3" t="s">
        <v>3162</v>
      </c>
      <c r="AF1203" t="s">
        <v>3133</v>
      </c>
      <c r="AH1203" s="2">
        <v>45092</v>
      </c>
    </row>
    <row r="1204" spans="2:35" ht="15" customHeight="1" x14ac:dyDescent="0.35">
      <c r="B1204" s="5">
        <f t="shared" si="64"/>
        <v>1202</v>
      </c>
      <c r="C1204">
        <f t="shared" si="66"/>
        <v>7</v>
      </c>
      <c r="D1204" s="16">
        <v>1947</v>
      </c>
      <c r="E1204" t="s">
        <v>314</v>
      </c>
      <c r="F1204" t="s">
        <v>25</v>
      </c>
      <c r="G1204">
        <v>19674</v>
      </c>
      <c r="H1204" t="s">
        <v>17</v>
      </c>
      <c r="J1204" t="s">
        <v>3354</v>
      </c>
      <c r="K1204" t="s">
        <v>3366</v>
      </c>
      <c r="L1204" t="s">
        <v>37</v>
      </c>
      <c r="M1204" t="s">
        <v>3359</v>
      </c>
      <c r="N1204" t="s">
        <v>3359</v>
      </c>
      <c r="O1204" t="s">
        <v>3359</v>
      </c>
      <c r="AA1204" s="3" t="s">
        <v>3465</v>
      </c>
      <c r="AD1204" s="3" t="s">
        <v>3162</v>
      </c>
      <c r="AE1204" t="s">
        <v>380</v>
      </c>
      <c r="AF1204" t="s">
        <v>3133</v>
      </c>
      <c r="AH1204" s="2">
        <v>45092</v>
      </c>
    </row>
    <row r="1205" spans="2:35" ht="15" customHeight="1" x14ac:dyDescent="0.35">
      <c r="B1205" s="5">
        <f t="shared" si="64"/>
        <v>1203</v>
      </c>
      <c r="C1205">
        <f t="shared" si="66"/>
        <v>1</v>
      </c>
      <c r="D1205" s="146">
        <v>1947</v>
      </c>
      <c r="E1205" s="3" t="s">
        <v>314</v>
      </c>
      <c r="F1205" s="3" t="s">
        <v>25</v>
      </c>
      <c r="G1205" s="3">
        <v>19681</v>
      </c>
      <c r="H1205" s="3"/>
      <c r="I1205" s="3"/>
      <c r="J1205" s="3" t="s">
        <v>3354</v>
      </c>
      <c r="K1205" s="3" t="s">
        <v>3366</v>
      </c>
      <c r="L1205" s="3"/>
      <c r="M1205" s="3" t="s">
        <v>3459</v>
      </c>
      <c r="N1205" s="3" t="s">
        <v>3359</v>
      </c>
      <c r="O1205" s="3" t="s">
        <v>3359</v>
      </c>
      <c r="P1205" s="3" t="s">
        <v>3359</v>
      </c>
      <c r="Q1205" s="3" t="s">
        <v>3579</v>
      </c>
      <c r="R1205" s="3"/>
      <c r="S1205" s="152"/>
      <c r="T1205" s="3" t="s">
        <v>3424</v>
      </c>
      <c r="U1205" s="3"/>
      <c r="V1205" s="143"/>
      <c r="W1205" s="3" t="s">
        <v>3572</v>
      </c>
      <c r="X1205" s="3" t="s">
        <v>3508</v>
      </c>
      <c r="Y1205" s="3"/>
      <c r="Z1205" s="3" t="s">
        <v>3359</v>
      </c>
      <c r="AA1205" s="3" t="s">
        <v>3465</v>
      </c>
      <c r="AB1205" s="70" t="s">
        <v>4498</v>
      </c>
      <c r="AE1205" s="3"/>
      <c r="AF1205" s="3" t="s">
        <v>3451</v>
      </c>
      <c r="AG1205" s="3"/>
      <c r="AH1205" s="153">
        <v>45561</v>
      </c>
      <c r="AI1205" s="3"/>
    </row>
    <row r="1206" spans="2:35" ht="15" customHeight="1" x14ac:dyDescent="0.35">
      <c r="B1206" s="5">
        <f t="shared" si="64"/>
        <v>1204</v>
      </c>
      <c r="C1206">
        <f t="shared" si="66"/>
        <v>7</v>
      </c>
      <c r="D1206" s="16">
        <v>1947</v>
      </c>
      <c r="E1206" t="s">
        <v>314</v>
      </c>
      <c r="F1206" t="s">
        <v>25</v>
      </c>
      <c r="G1206">
        <v>19682</v>
      </c>
      <c r="H1206" t="s">
        <v>17</v>
      </c>
      <c r="J1206" t="s">
        <v>3354</v>
      </c>
      <c r="K1206" t="s">
        <v>3366</v>
      </c>
      <c r="L1206" t="s">
        <v>576</v>
      </c>
      <c r="M1206" t="s">
        <v>3359</v>
      </c>
      <c r="V1206" s="43" t="s">
        <v>3359</v>
      </c>
      <c r="W1206" s="15" t="s">
        <v>3368</v>
      </c>
      <c r="AA1206" s="3" t="s">
        <v>3465</v>
      </c>
      <c r="AB1206" s="15" t="s">
        <v>195</v>
      </c>
      <c r="AE1206" t="s">
        <v>380</v>
      </c>
      <c r="AF1206" t="s">
        <v>3060</v>
      </c>
      <c r="AH1206" s="2">
        <v>40961.792430555557</v>
      </c>
    </row>
    <row r="1207" spans="2:35" ht="15" customHeight="1" x14ac:dyDescent="0.35">
      <c r="B1207" s="5">
        <f t="shared" si="64"/>
        <v>1205</v>
      </c>
      <c r="C1207">
        <f t="shared" si="66"/>
        <v>7</v>
      </c>
      <c r="D1207" s="16">
        <v>1947</v>
      </c>
      <c r="E1207" t="s">
        <v>314</v>
      </c>
      <c r="F1207" t="s">
        <v>25</v>
      </c>
      <c r="G1207">
        <v>19689</v>
      </c>
      <c r="H1207" t="s">
        <v>17</v>
      </c>
      <c r="J1207" t="s">
        <v>3354</v>
      </c>
      <c r="K1207" t="s">
        <v>3366</v>
      </c>
      <c r="L1207" t="s">
        <v>37</v>
      </c>
      <c r="M1207" t="s">
        <v>3359</v>
      </c>
      <c r="N1207" t="s">
        <v>3359</v>
      </c>
      <c r="O1207" t="s">
        <v>3359</v>
      </c>
      <c r="P1207" t="s">
        <v>3359</v>
      </c>
      <c r="AA1207" s="3" t="s">
        <v>3465</v>
      </c>
      <c r="AE1207" t="s">
        <v>380</v>
      </c>
      <c r="AF1207" t="s">
        <v>3133</v>
      </c>
      <c r="AH1207" s="2">
        <v>45092</v>
      </c>
    </row>
    <row r="1208" spans="2:35" ht="15" customHeight="1" x14ac:dyDescent="0.35">
      <c r="B1208" s="5">
        <f t="shared" si="64"/>
        <v>1206</v>
      </c>
      <c r="C1208">
        <f t="shared" si="66"/>
        <v>11</v>
      </c>
      <c r="D1208" s="16">
        <v>1947</v>
      </c>
      <c r="E1208" t="s">
        <v>221</v>
      </c>
      <c r="F1208" t="s">
        <v>25</v>
      </c>
      <c r="G1208">
        <v>19696</v>
      </c>
      <c r="H1208" t="s">
        <v>17</v>
      </c>
      <c r="J1208" t="s">
        <v>3354</v>
      </c>
      <c r="K1208" t="s">
        <v>3366</v>
      </c>
      <c r="L1208" t="s">
        <v>156</v>
      </c>
      <c r="M1208" t="s">
        <v>3359</v>
      </c>
      <c r="AA1208" s="3" t="s">
        <v>3465</v>
      </c>
      <c r="AE1208" t="s">
        <v>380</v>
      </c>
      <c r="AF1208" t="s">
        <v>3060</v>
      </c>
      <c r="AH1208" s="2">
        <v>39720.386018518519</v>
      </c>
    </row>
    <row r="1209" spans="2:35" ht="15" customHeight="1" x14ac:dyDescent="0.35">
      <c r="B1209" s="5">
        <f t="shared" si="64"/>
        <v>1207</v>
      </c>
      <c r="C1209">
        <f t="shared" si="66"/>
        <v>7</v>
      </c>
      <c r="D1209" s="16">
        <v>1947</v>
      </c>
      <c r="E1209" t="s">
        <v>314</v>
      </c>
      <c r="F1209" t="s">
        <v>25</v>
      </c>
      <c r="G1209">
        <v>19707</v>
      </c>
      <c r="H1209" t="s">
        <v>17</v>
      </c>
      <c r="J1209" t="s">
        <v>3354</v>
      </c>
      <c r="K1209" t="s">
        <v>3366</v>
      </c>
      <c r="L1209" t="s">
        <v>28</v>
      </c>
      <c r="M1209" t="s">
        <v>3359</v>
      </c>
      <c r="AA1209" s="3" t="s">
        <v>3465</v>
      </c>
      <c r="AB1209" s="164" t="s">
        <v>3589</v>
      </c>
      <c r="AC1209" s="41"/>
      <c r="AD1209" s="41"/>
      <c r="AE1209" t="s">
        <v>380</v>
      </c>
      <c r="AF1209" t="s">
        <v>3060</v>
      </c>
      <c r="AH1209" s="2">
        <v>39673.545555555553</v>
      </c>
    </row>
    <row r="1210" spans="2:35" ht="15" customHeight="1" x14ac:dyDescent="0.35">
      <c r="B1210" s="5">
        <f t="shared" si="64"/>
        <v>1208</v>
      </c>
      <c r="C1210">
        <f t="shared" si="66"/>
        <v>3</v>
      </c>
      <c r="D1210" s="16">
        <v>1947</v>
      </c>
      <c r="E1210" t="s">
        <v>314</v>
      </c>
      <c r="F1210" t="s">
        <v>25</v>
      </c>
      <c r="G1210">
        <v>19714</v>
      </c>
      <c r="L1210" t="s">
        <v>28</v>
      </c>
      <c r="AD1210" s="3" t="s">
        <v>579</v>
      </c>
      <c r="AF1210" t="s">
        <v>3060</v>
      </c>
    </row>
    <row r="1211" spans="2:35" ht="15" customHeight="1" x14ac:dyDescent="0.35">
      <c r="B1211" s="5">
        <f t="shared" si="64"/>
        <v>1209</v>
      </c>
      <c r="C1211">
        <f t="shared" si="66"/>
        <v>1</v>
      </c>
      <c r="D1211" s="16">
        <v>1947</v>
      </c>
      <c r="E1211" t="s">
        <v>314</v>
      </c>
      <c r="F1211" t="s">
        <v>25</v>
      </c>
      <c r="G1211">
        <v>19717</v>
      </c>
      <c r="J1211" t="s">
        <v>3354</v>
      </c>
      <c r="K1211" t="s">
        <v>3366</v>
      </c>
      <c r="M1211" t="s">
        <v>3459</v>
      </c>
      <c r="T1211" t="s">
        <v>3424</v>
      </c>
      <c r="V1211" s="43" t="s">
        <v>3957</v>
      </c>
      <c r="W1211" t="s">
        <v>3572</v>
      </c>
      <c r="X1211" t="s">
        <v>3508</v>
      </c>
      <c r="Z1211" t="s">
        <v>3359</v>
      </c>
      <c r="AA1211" s="3" t="s">
        <v>3465</v>
      </c>
      <c r="AB1211" t="s">
        <v>3162</v>
      </c>
      <c r="AF1211" t="s">
        <v>3451</v>
      </c>
      <c r="AH1211" s="2">
        <v>45354</v>
      </c>
    </row>
    <row r="1212" spans="2:35" ht="15" customHeight="1" x14ac:dyDescent="0.35">
      <c r="B1212" s="5">
        <f t="shared" si="64"/>
        <v>1210</v>
      </c>
      <c r="C1212">
        <f t="shared" si="66"/>
        <v>130</v>
      </c>
      <c r="D1212" s="16">
        <v>1947</v>
      </c>
      <c r="E1212" t="s">
        <v>314</v>
      </c>
      <c r="F1212" t="s">
        <v>25</v>
      </c>
      <c r="G1212">
        <v>19718</v>
      </c>
      <c r="H1212" t="s">
        <v>17</v>
      </c>
      <c r="J1212" t="s">
        <v>3354</v>
      </c>
      <c r="K1212" t="s">
        <v>3366</v>
      </c>
      <c r="L1212" t="s">
        <v>28</v>
      </c>
      <c r="M1212" t="s">
        <v>3359</v>
      </c>
      <c r="S1212" s="148" t="s">
        <v>580</v>
      </c>
      <c r="AA1212" s="3" t="s">
        <v>3465</v>
      </c>
      <c r="AB1212" s="59" t="s">
        <v>3694</v>
      </c>
      <c r="AC1212" s="54"/>
      <c r="AD1212" s="54"/>
      <c r="AE1212" t="s">
        <v>380</v>
      </c>
      <c r="AF1212" t="s">
        <v>3060</v>
      </c>
      <c r="AH1212" s="2">
        <v>40278.28328703704</v>
      </c>
    </row>
    <row r="1213" spans="2:35" ht="15" customHeight="1" x14ac:dyDescent="0.35">
      <c r="B1213" s="5">
        <f t="shared" si="64"/>
        <v>1211</v>
      </c>
      <c r="C1213">
        <f t="shared" si="66"/>
        <v>15</v>
      </c>
      <c r="D1213" s="16">
        <v>1947</v>
      </c>
      <c r="E1213" t="s">
        <v>186</v>
      </c>
      <c r="F1213" t="s">
        <v>25</v>
      </c>
      <c r="G1213">
        <v>19848</v>
      </c>
      <c r="H1213" t="s">
        <v>17</v>
      </c>
      <c r="J1213" t="s">
        <v>3354</v>
      </c>
      <c r="K1213" t="s">
        <v>3366</v>
      </c>
      <c r="L1213" t="s">
        <v>56</v>
      </c>
      <c r="M1213" t="s">
        <v>3359</v>
      </c>
      <c r="AF1213" t="s">
        <v>3060</v>
      </c>
      <c r="AH1213" s="2">
        <v>39775.874849537038</v>
      </c>
    </row>
    <row r="1214" spans="2:35" ht="15" customHeight="1" x14ac:dyDescent="0.35">
      <c r="B1214" s="5">
        <f t="shared" si="64"/>
        <v>1212</v>
      </c>
      <c r="C1214">
        <f t="shared" si="66"/>
        <v>12</v>
      </c>
      <c r="D1214" s="16">
        <v>1947</v>
      </c>
      <c r="E1214" s="116" t="s">
        <v>221</v>
      </c>
      <c r="F1214" s="116" t="s">
        <v>16</v>
      </c>
      <c r="G1214" s="117">
        <v>19863</v>
      </c>
      <c r="H1214" s="172" t="s">
        <v>5836</v>
      </c>
      <c r="I1214" s="172"/>
      <c r="J1214" s="172" t="s">
        <v>3354</v>
      </c>
      <c r="K1214" s="172" t="s">
        <v>3366</v>
      </c>
      <c r="L1214" s="172"/>
      <c r="M1214" s="172" t="s">
        <v>3459</v>
      </c>
      <c r="N1214" s="172"/>
      <c r="O1214" s="172"/>
      <c r="P1214" s="172"/>
      <c r="Q1214" s="172"/>
      <c r="R1214" s="172"/>
      <c r="S1214" s="173"/>
      <c r="T1214" s="172" t="s">
        <v>3424</v>
      </c>
      <c r="U1214" s="172" t="s">
        <v>3687</v>
      </c>
      <c r="V1214" s="174"/>
      <c r="W1214" s="172" t="s">
        <v>3830</v>
      </c>
      <c r="X1214" s="172" t="s">
        <v>3508</v>
      </c>
      <c r="Y1214" s="172"/>
      <c r="Z1214" s="172"/>
      <c r="AA1214" s="172" t="s">
        <v>3464</v>
      </c>
      <c r="AB1214" s="172"/>
      <c r="AC1214" s="172"/>
      <c r="AD1214" s="172"/>
      <c r="AE1214" s="172" t="s">
        <v>3424</v>
      </c>
      <c r="AF1214" t="s">
        <v>3451</v>
      </c>
      <c r="AH1214" s="2">
        <v>45966</v>
      </c>
      <c r="AI1214" s="36" t="s">
        <v>5850</v>
      </c>
    </row>
    <row r="1215" spans="2:35" ht="15" customHeight="1" x14ac:dyDescent="0.35">
      <c r="B1215" s="5">
        <f t="shared" si="64"/>
        <v>1213</v>
      </c>
      <c r="C1215">
        <f t="shared" si="66"/>
        <v>29</v>
      </c>
      <c r="D1215" s="16">
        <v>1947</v>
      </c>
      <c r="E1215" t="s">
        <v>221</v>
      </c>
      <c r="F1215" t="s">
        <v>16</v>
      </c>
      <c r="G1215">
        <v>19875</v>
      </c>
      <c r="J1215" t="s">
        <v>3354</v>
      </c>
      <c r="K1215" t="s">
        <v>3366</v>
      </c>
      <c r="M1215" t="s">
        <v>3459</v>
      </c>
      <c r="N1215" t="s">
        <v>3359</v>
      </c>
      <c r="O1215" t="s">
        <v>3359</v>
      </c>
      <c r="P1215" t="s">
        <v>3359</v>
      </c>
      <c r="Q1215" t="s">
        <v>3579</v>
      </c>
      <c r="T1215" t="s">
        <v>3424</v>
      </c>
      <c r="U1215" t="s">
        <v>3662</v>
      </c>
      <c r="X1215" t="s">
        <v>3508</v>
      </c>
      <c r="AA1215" s="3" t="s">
        <v>511</v>
      </c>
      <c r="AB1215" t="s">
        <v>3664</v>
      </c>
      <c r="AE1215" t="s">
        <v>3663</v>
      </c>
      <c r="AF1215" t="s">
        <v>3451</v>
      </c>
      <c r="AH1215" s="2">
        <v>45167</v>
      </c>
    </row>
    <row r="1216" spans="2:35" ht="15" customHeight="1" x14ac:dyDescent="0.35">
      <c r="B1216" s="5">
        <f t="shared" si="64"/>
        <v>1214</v>
      </c>
      <c r="C1216">
        <f t="shared" si="66"/>
        <v>17</v>
      </c>
      <c r="D1216" s="16">
        <v>1947</v>
      </c>
      <c r="E1216" t="s">
        <v>221</v>
      </c>
      <c r="F1216" t="s">
        <v>16</v>
      </c>
      <c r="G1216">
        <v>19904</v>
      </c>
      <c r="L1216" t="s">
        <v>37</v>
      </c>
      <c r="AD1216" s="3" t="s">
        <v>582</v>
      </c>
      <c r="AF1216" t="s">
        <v>3060</v>
      </c>
    </row>
    <row r="1217" spans="2:35" ht="15" customHeight="1" x14ac:dyDescent="0.35">
      <c r="B1217" s="5">
        <f t="shared" si="64"/>
        <v>1215</v>
      </c>
      <c r="C1217">
        <f t="shared" si="66"/>
        <v>55</v>
      </c>
      <c r="D1217" s="16">
        <v>1947</v>
      </c>
      <c r="E1217" t="s">
        <v>221</v>
      </c>
      <c r="F1217" t="s">
        <v>25</v>
      </c>
      <c r="G1217">
        <v>19921</v>
      </c>
      <c r="H1217" t="s">
        <v>17</v>
      </c>
      <c r="J1217" t="s">
        <v>3354</v>
      </c>
      <c r="K1217" t="s">
        <v>3366</v>
      </c>
      <c r="L1217" t="s">
        <v>135</v>
      </c>
      <c r="M1217" t="s">
        <v>3359</v>
      </c>
      <c r="N1217" t="s">
        <v>3359</v>
      </c>
      <c r="S1217" s="148">
        <v>460</v>
      </c>
      <c r="AA1217" s="3" t="s">
        <v>3464</v>
      </c>
      <c r="AC1217" s="3">
        <v>1956</v>
      </c>
      <c r="AD1217" s="3" t="s">
        <v>583</v>
      </c>
      <c r="AE1217" t="s">
        <v>380</v>
      </c>
      <c r="AF1217" t="s">
        <v>3060</v>
      </c>
      <c r="AH1217" s="2">
        <v>39793.503391203703</v>
      </c>
    </row>
    <row r="1218" spans="2:35" ht="15" customHeight="1" x14ac:dyDescent="0.35">
      <c r="B1218" s="5">
        <f t="shared" si="64"/>
        <v>1216</v>
      </c>
      <c r="C1218">
        <f t="shared" si="66"/>
        <v>130</v>
      </c>
      <c r="D1218" s="16">
        <v>1947</v>
      </c>
      <c r="E1218" t="s">
        <v>221</v>
      </c>
      <c r="F1218" t="s">
        <v>25</v>
      </c>
      <c r="G1218">
        <v>19976</v>
      </c>
      <c r="L1218" t="s">
        <v>37</v>
      </c>
      <c r="AA1218" s="3" t="s">
        <v>511</v>
      </c>
      <c r="AD1218" s="3" t="s">
        <v>512</v>
      </c>
      <c r="AF1218" t="s">
        <v>3060</v>
      </c>
    </row>
    <row r="1219" spans="2:35" ht="15" customHeight="1" x14ac:dyDescent="0.35">
      <c r="B1219" s="5">
        <f t="shared" si="64"/>
        <v>1217</v>
      </c>
      <c r="C1219">
        <f t="shared" si="66"/>
        <v>34</v>
      </c>
      <c r="D1219" s="16">
        <v>1947</v>
      </c>
      <c r="E1219" t="s">
        <v>221</v>
      </c>
      <c r="F1219" t="s">
        <v>25</v>
      </c>
      <c r="G1219">
        <v>20106</v>
      </c>
      <c r="L1219" t="s">
        <v>37</v>
      </c>
      <c r="AA1219" s="3" t="s">
        <v>511</v>
      </c>
      <c r="AD1219" s="3" t="s">
        <v>512</v>
      </c>
      <c r="AF1219" t="s">
        <v>3060</v>
      </c>
    </row>
    <row r="1220" spans="2:35" ht="15" customHeight="1" x14ac:dyDescent="0.35">
      <c r="B1220" s="5">
        <f t="shared" si="64"/>
        <v>1218</v>
      </c>
      <c r="C1220">
        <f t="shared" si="66"/>
        <v>7</v>
      </c>
      <c r="D1220" s="16">
        <v>1947</v>
      </c>
      <c r="E1220" t="s">
        <v>221</v>
      </c>
      <c r="F1220" t="s">
        <v>25</v>
      </c>
      <c r="G1220">
        <v>20140</v>
      </c>
      <c r="J1220" t="s">
        <v>3354</v>
      </c>
      <c r="K1220" t="s">
        <v>3366</v>
      </c>
      <c r="M1220" t="s">
        <v>3459</v>
      </c>
      <c r="N1220" t="s">
        <v>3359</v>
      </c>
      <c r="Q1220" t="s">
        <v>3579</v>
      </c>
      <c r="T1220" t="s">
        <v>3424</v>
      </c>
      <c r="W1220" t="s">
        <v>3572</v>
      </c>
      <c r="X1220" t="s">
        <v>3508</v>
      </c>
      <c r="AA1220" s="3" t="s">
        <v>511</v>
      </c>
      <c r="AB1220" s="47" t="s">
        <v>3827</v>
      </c>
      <c r="AF1220" t="s">
        <v>3451</v>
      </c>
      <c r="AH1220" s="2">
        <v>45260</v>
      </c>
    </row>
    <row r="1221" spans="2:35" ht="15" customHeight="1" x14ac:dyDescent="0.35">
      <c r="B1221" s="5">
        <f t="shared" si="64"/>
        <v>1219</v>
      </c>
      <c r="C1221">
        <f t="shared" si="66"/>
        <v>4</v>
      </c>
      <c r="D1221" s="16">
        <v>1947</v>
      </c>
      <c r="E1221" t="s">
        <v>221</v>
      </c>
      <c r="F1221" t="s">
        <v>25</v>
      </c>
      <c r="G1221">
        <v>20147</v>
      </c>
      <c r="J1221" t="s">
        <v>3354</v>
      </c>
      <c r="K1221" t="s">
        <v>3366</v>
      </c>
      <c r="M1221" t="s">
        <v>3459</v>
      </c>
      <c r="N1221" t="s">
        <v>3359</v>
      </c>
      <c r="T1221" t="s">
        <v>3424</v>
      </c>
      <c r="W1221" t="s">
        <v>3572</v>
      </c>
      <c r="X1221" t="s">
        <v>3508</v>
      </c>
      <c r="AA1221" s="3" t="s">
        <v>511</v>
      </c>
      <c r="AE1221" t="s">
        <v>3454</v>
      </c>
      <c r="AF1221" t="s">
        <v>3451</v>
      </c>
      <c r="AH1221" s="2">
        <v>45221</v>
      </c>
    </row>
    <row r="1222" spans="2:35" ht="15" customHeight="1" x14ac:dyDescent="0.35">
      <c r="B1222" s="5">
        <f t="shared" si="64"/>
        <v>1220</v>
      </c>
      <c r="C1222">
        <f t="shared" si="66"/>
        <v>14</v>
      </c>
      <c r="D1222" s="16">
        <v>1947</v>
      </c>
      <c r="E1222" t="s">
        <v>221</v>
      </c>
      <c r="F1222" t="s">
        <v>25</v>
      </c>
      <c r="G1222">
        <v>20151</v>
      </c>
      <c r="L1222" t="s">
        <v>37</v>
      </c>
      <c r="AA1222" s="3" t="s">
        <v>511</v>
      </c>
      <c r="AD1222" s="3" t="s">
        <v>512</v>
      </c>
      <c r="AF1222" t="s">
        <v>3060</v>
      </c>
    </row>
    <row r="1223" spans="2:35" ht="15" customHeight="1" x14ac:dyDescent="0.35">
      <c r="B1223" s="5">
        <f t="shared" si="64"/>
        <v>1221</v>
      </c>
      <c r="C1223">
        <f t="shared" si="66"/>
        <v>11</v>
      </c>
      <c r="D1223" s="16">
        <v>1947</v>
      </c>
      <c r="E1223" t="s">
        <v>186</v>
      </c>
      <c r="F1223" t="s">
        <v>25</v>
      </c>
      <c r="G1223">
        <v>20165</v>
      </c>
      <c r="H1223" t="s">
        <v>17</v>
      </c>
      <c r="J1223" t="s">
        <v>3354</v>
      </c>
      <c r="K1223" t="s">
        <v>3366</v>
      </c>
      <c r="L1223" t="s">
        <v>437</v>
      </c>
      <c r="M1223" t="s">
        <v>3359</v>
      </c>
      <c r="AD1223" s="3" t="s">
        <v>584</v>
      </c>
      <c r="AF1223" t="s">
        <v>3060</v>
      </c>
      <c r="AH1223" s="2">
        <v>40901.523923611108</v>
      </c>
    </row>
    <row r="1224" spans="2:35" ht="15" customHeight="1" x14ac:dyDescent="0.35">
      <c r="B1224" s="5">
        <f t="shared" ref="B1224:B1287" si="67">+B1223+1</f>
        <v>1222</v>
      </c>
      <c r="C1224">
        <f t="shared" si="66"/>
        <v>57</v>
      </c>
      <c r="D1224" s="16">
        <v>1947</v>
      </c>
      <c r="E1224" t="s">
        <v>186</v>
      </c>
      <c r="F1224" t="s">
        <v>25</v>
      </c>
      <c r="G1224">
        <v>20176</v>
      </c>
      <c r="H1224" t="s">
        <v>17</v>
      </c>
      <c r="J1224" t="s">
        <v>3354</v>
      </c>
      <c r="M1224" t="s">
        <v>3359</v>
      </c>
      <c r="AF1224" t="s">
        <v>3060</v>
      </c>
      <c r="AH1224" s="2">
        <v>40547.390081018515</v>
      </c>
    </row>
    <row r="1225" spans="2:35" ht="15" customHeight="1" x14ac:dyDescent="0.35">
      <c r="B1225" s="5">
        <f t="shared" si="67"/>
        <v>1223</v>
      </c>
      <c r="C1225">
        <f t="shared" si="66"/>
        <v>4</v>
      </c>
      <c r="D1225" s="16">
        <v>1947</v>
      </c>
      <c r="E1225" s="14" t="s">
        <v>186</v>
      </c>
      <c r="F1225" t="s">
        <v>25</v>
      </c>
      <c r="G1225">
        <v>20233</v>
      </c>
      <c r="I1225" s="14"/>
      <c r="J1225" s="14"/>
      <c r="K1225" s="14"/>
      <c r="AF1225" t="s">
        <v>3137</v>
      </c>
    </row>
    <row r="1226" spans="2:35" ht="15" customHeight="1" x14ac:dyDescent="0.35">
      <c r="B1226" s="5">
        <f t="shared" si="67"/>
        <v>1224</v>
      </c>
      <c r="C1226">
        <f t="shared" si="66"/>
        <v>12</v>
      </c>
      <c r="D1226" s="16">
        <v>1947</v>
      </c>
      <c r="E1226" t="s">
        <v>59</v>
      </c>
      <c r="F1226" t="s">
        <v>25</v>
      </c>
      <c r="G1226">
        <v>20237</v>
      </c>
      <c r="H1226" t="s">
        <v>17</v>
      </c>
      <c r="J1226" t="s">
        <v>3354</v>
      </c>
      <c r="K1226" t="s">
        <v>3366</v>
      </c>
      <c r="L1226" t="s">
        <v>80</v>
      </c>
      <c r="M1226" t="s">
        <v>3359</v>
      </c>
      <c r="N1226" t="s">
        <v>3359</v>
      </c>
      <c r="P1226" t="s">
        <v>3359</v>
      </c>
      <c r="Q1226" t="s">
        <v>3359</v>
      </c>
      <c r="R1226" t="s">
        <v>3579</v>
      </c>
      <c r="S1226" s="148">
        <v>474</v>
      </c>
      <c r="AD1226" s="3" t="s">
        <v>585</v>
      </c>
      <c r="AF1226" t="s">
        <v>3060</v>
      </c>
      <c r="AH1226" s="2">
        <v>39948.697800925926</v>
      </c>
    </row>
    <row r="1227" spans="2:35" ht="15" customHeight="1" x14ac:dyDescent="0.35">
      <c r="B1227" s="5">
        <f t="shared" si="67"/>
        <v>1225</v>
      </c>
      <c r="C1227">
        <f t="shared" si="66"/>
        <v>49</v>
      </c>
      <c r="D1227" s="16">
        <v>1947</v>
      </c>
      <c r="E1227" t="s">
        <v>186</v>
      </c>
      <c r="F1227" t="s">
        <v>25</v>
      </c>
      <c r="G1227">
        <v>20249</v>
      </c>
      <c r="H1227" t="s">
        <v>17</v>
      </c>
      <c r="J1227" t="s">
        <v>3354</v>
      </c>
      <c r="K1227" t="s">
        <v>3366</v>
      </c>
      <c r="L1227" t="s">
        <v>135</v>
      </c>
      <c r="M1227" t="s">
        <v>3359</v>
      </c>
      <c r="AF1227" t="s">
        <v>3060</v>
      </c>
      <c r="AH1227" s="2">
        <v>40030.408761574072</v>
      </c>
    </row>
    <row r="1228" spans="2:35" ht="15" customHeight="1" x14ac:dyDescent="0.35">
      <c r="B1228" s="5">
        <f t="shared" si="67"/>
        <v>1226</v>
      </c>
      <c r="C1228">
        <f t="shared" si="66"/>
        <v>22</v>
      </c>
      <c r="D1228" s="16">
        <v>1947</v>
      </c>
      <c r="E1228" t="s">
        <v>186</v>
      </c>
      <c r="F1228" t="s">
        <v>25</v>
      </c>
      <c r="G1228">
        <v>20298</v>
      </c>
      <c r="H1228" t="s">
        <v>17</v>
      </c>
      <c r="J1228" t="s">
        <v>3354</v>
      </c>
      <c r="K1228" t="s">
        <v>3366</v>
      </c>
      <c r="L1228" t="s">
        <v>576</v>
      </c>
      <c r="M1228" t="s">
        <v>3359</v>
      </c>
      <c r="N1228" t="s">
        <v>3359</v>
      </c>
      <c r="W1228" s="16"/>
      <c r="AB1228" t="s">
        <v>195</v>
      </c>
      <c r="AF1228" t="s">
        <v>3060</v>
      </c>
      <c r="AH1228" s="2">
        <v>40960.784826388888</v>
      </c>
    </row>
    <row r="1229" spans="2:35" ht="15" customHeight="1" x14ac:dyDescent="0.35">
      <c r="B1229" s="5">
        <f t="shared" si="67"/>
        <v>1227</v>
      </c>
      <c r="C1229">
        <f t="shared" si="66"/>
        <v>15</v>
      </c>
      <c r="D1229" s="16">
        <v>1947</v>
      </c>
      <c r="E1229" t="s">
        <v>186</v>
      </c>
      <c r="F1229" t="s">
        <v>25</v>
      </c>
      <c r="G1229">
        <v>20320</v>
      </c>
      <c r="H1229" t="s">
        <v>17</v>
      </c>
      <c r="J1229" t="s">
        <v>3354</v>
      </c>
      <c r="K1229" t="s">
        <v>3366</v>
      </c>
      <c r="L1229" t="s">
        <v>88</v>
      </c>
      <c r="M1229" t="s">
        <v>3359</v>
      </c>
      <c r="N1229" t="s">
        <v>3359</v>
      </c>
      <c r="R1229" t="s">
        <v>3579</v>
      </c>
      <c r="AD1229" s="3" t="s">
        <v>586</v>
      </c>
      <c r="AF1229" t="s">
        <v>3060</v>
      </c>
      <c r="AH1229" s="2">
        <v>39681.380833333336</v>
      </c>
    </row>
    <row r="1230" spans="2:35" ht="15" customHeight="1" thickBot="1" x14ac:dyDescent="0.4">
      <c r="B1230" s="5">
        <f t="shared" si="67"/>
        <v>1228</v>
      </c>
      <c r="C1230">
        <f t="shared" ref="C1230:C1235" si="68">+G1231-G1230</f>
        <v>8</v>
      </c>
      <c r="D1230" s="16">
        <v>1947</v>
      </c>
      <c r="E1230" t="s">
        <v>186</v>
      </c>
      <c r="F1230" t="s">
        <v>25</v>
      </c>
      <c r="G1230">
        <v>20335</v>
      </c>
      <c r="H1230" t="s">
        <v>17</v>
      </c>
      <c r="J1230" t="s">
        <v>3354</v>
      </c>
      <c r="K1230" t="s">
        <v>3366</v>
      </c>
      <c r="L1230" t="s">
        <v>587</v>
      </c>
      <c r="M1230" t="s">
        <v>3459</v>
      </c>
      <c r="T1230" t="s">
        <v>3424</v>
      </c>
      <c r="W1230" t="s">
        <v>3830</v>
      </c>
      <c r="X1230" t="s">
        <v>3508</v>
      </c>
      <c r="AA1230" s="3" t="s">
        <v>3935</v>
      </c>
      <c r="AD1230" s="3" t="s">
        <v>3936</v>
      </c>
      <c r="AF1230" t="s">
        <v>3451</v>
      </c>
      <c r="AH1230" s="2">
        <v>45335</v>
      </c>
    </row>
    <row r="1231" spans="2:35" ht="15" customHeight="1" thickBot="1" x14ac:dyDescent="0.4">
      <c r="B1231" s="5">
        <f t="shared" si="67"/>
        <v>1229</v>
      </c>
      <c r="C1231">
        <f t="shared" si="68"/>
        <v>45</v>
      </c>
      <c r="D1231" s="16">
        <v>1947</v>
      </c>
      <c r="E1231" s="159" t="s">
        <v>186</v>
      </c>
      <c r="F1231" s="159" t="s">
        <v>25</v>
      </c>
      <c r="G1231" s="160">
        <v>20343</v>
      </c>
      <c r="H1231" s="159"/>
      <c r="I1231" s="159"/>
      <c r="J1231" s="159" t="s">
        <v>3354</v>
      </c>
      <c r="K1231" s="159" t="s">
        <v>3366</v>
      </c>
      <c r="L1231" s="159"/>
      <c r="M1231" s="159" t="s">
        <v>3459</v>
      </c>
      <c r="N1231" s="159"/>
      <c r="O1231" s="159"/>
      <c r="P1231" s="159"/>
      <c r="Q1231" s="159"/>
      <c r="R1231" s="159"/>
      <c r="S1231" s="159"/>
      <c r="T1231" s="159" t="s">
        <v>3424</v>
      </c>
      <c r="U1231" s="159"/>
      <c r="V1231" s="159"/>
      <c r="W1231" s="159" t="s">
        <v>3572</v>
      </c>
      <c r="X1231" s="159" t="s">
        <v>3508</v>
      </c>
      <c r="Y1231" s="159"/>
      <c r="Z1231" s="159"/>
      <c r="AA1231" s="159" t="s">
        <v>3779</v>
      </c>
      <c r="AB1231" s="159"/>
      <c r="AC1231" s="159"/>
      <c r="AD1231" s="159"/>
      <c r="AE1231" s="159"/>
      <c r="AF1231" t="s">
        <v>3451</v>
      </c>
      <c r="AG1231" s="159"/>
      <c r="AH1231" s="176">
        <v>46207</v>
      </c>
      <c r="AI1231" s="76" t="s">
        <v>6673</v>
      </c>
    </row>
    <row r="1232" spans="2:35" ht="15" customHeight="1" x14ac:dyDescent="0.35">
      <c r="B1232" s="5">
        <f t="shared" si="67"/>
        <v>1230</v>
      </c>
      <c r="C1232">
        <f t="shared" si="68"/>
        <v>47</v>
      </c>
      <c r="D1232" s="16">
        <v>1947</v>
      </c>
      <c r="E1232" t="s">
        <v>221</v>
      </c>
      <c r="F1232" t="s">
        <v>16</v>
      </c>
      <c r="G1232">
        <v>20388</v>
      </c>
      <c r="L1232" t="s">
        <v>37</v>
      </c>
      <c r="AA1232" s="3" t="s">
        <v>511</v>
      </c>
      <c r="AD1232" s="3" t="s">
        <v>512</v>
      </c>
      <c r="AF1232" t="s">
        <v>3060</v>
      </c>
    </row>
    <row r="1233" spans="2:35" ht="15" customHeight="1" x14ac:dyDescent="0.35">
      <c r="B1233" s="5">
        <f t="shared" si="67"/>
        <v>1231</v>
      </c>
      <c r="C1233">
        <f t="shared" si="68"/>
        <v>7</v>
      </c>
      <c r="D1233" s="16">
        <v>1947</v>
      </c>
      <c r="E1233" s="14" t="s">
        <v>221</v>
      </c>
      <c r="F1233" t="s">
        <v>25</v>
      </c>
      <c r="G1233">
        <v>20435</v>
      </c>
      <c r="H1233" t="s">
        <v>17</v>
      </c>
      <c r="I1233" s="14"/>
      <c r="J1233" s="14" t="s">
        <v>3354</v>
      </c>
      <c r="K1233" s="14" t="s">
        <v>3366</v>
      </c>
      <c r="M1233" s="14" t="s">
        <v>3359</v>
      </c>
      <c r="N1233" s="14"/>
      <c r="O1233" s="14"/>
      <c r="P1233" s="14"/>
      <c r="Q1233" s="14"/>
      <c r="R1233" s="14"/>
      <c r="AA1233" s="3" t="s">
        <v>511</v>
      </c>
      <c r="AD1233" s="3" t="s">
        <v>512</v>
      </c>
      <c r="AF1233" t="s">
        <v>3133</v>
      </c>
      <c r="AH1233" s="2">
        <v>45092</v>
      </c>
    </row>
    <row r="1234" spans="2:35" ht="15" customHeight="1" x14ac:dyDescent="0.35">
      <c r="B1234" s="5">
        <f t="shared" si="67"/>
        <v>1232</v>
      </c>
      <c r="C1234">
        <f t="shared" si="68"/>
        <v>16</v>
      </c>
      <c r="D1234" s="16">
        <v>1947</v>
      </c>
      <c r="E1234" t="s">
        <v>221</v>
      </c>
      <c r="F1234" t="s">
        <v>25</v>
      </c>
      <c r="G1234">
        <v>20442</v>
      </c>
      <c r="L1234" t="s">
        <v>37</v>
      </c>
      <c r="AA1234" s="3" t="s">
        <v>511</v>
      </c>
      <c r="AD1234" s="3" t="s">
        <v>512</v>
      </c>
      <c r="AF1234" t="s">
        <v>3060</v>
      </c>
    </row>
    <row r="1235" spans="2:35" ht="15" customHeight="1" x14ac:dyDescent="0.35">
      <c r="B1235" s="5">
        <f t="shared" si="67"/>
        <v>1233</v>
      </c>
      <c r="C1235">
        <f t="shared" si="68"/>
        <v>26</v>
      </c>
      <c r="D1235" s="16">
        <v>1947</v>
      </c>
      <c r="E1235" s="3" t="s">
        <v>221</v>
      </c>
      <c r="F1235" s="3" t="s">
        <v>25</v>
      </c>
      <c r="G1235" s="3">
        <v>20458</v>
      </c>
      <c r="H1235" s="3"/>
      <c r="I1235" s="3"/>
      <c r="J1235" s="3" t="s">
        <v>3354</v>
      </c>
      <c r="K1235" s="3" t="s">
        <v>3366</v>
      </c>
      <c r="L1235" s="3"/>
      <c r="M1235" s="3" t="s">
        <v>3459</v>
      </c>
      <c r="N1235" s="3"/>
      <c r="O1235" s="3"/>
      <c r="P1235" s="3"/>
      <c r="Q1235" s="3"/>
      <c r="R1235" s="3"/>
      <c r="S1235" s="152"/>
      <c r="T1235" s="3" t="s">
        <v>3424</v>
      </c>
      <c r="U1235" s="3"/>
      <c r="V1235" s="143"/>
      <c r="W1235" s="3" t="s">
        <v>3572</v>
      </c>
      <c r="X1235" s="3" t="s">
        <v>3508</v>
      </c>
      <c r="Y1235" s="3"/>
      <c r="Z1235" s="3"/>
      <c r="AA1235" s="3" t="s">
        <v>511</v>
      </c>
      <c r="AB1235" s="3"/>
      <c r="AE1235" s="3"/>
      <c r="AF1235" s="3" t="s">
        <v>3451</v>
      </c>
      <c r="AG1235" s="3"/>
      <c r="AH1235" s="153">
        <v>45568</v>
      </c>
      <c r="AI1235" s="14" t="s">
        <v>4270</v>
      </c>
    </row>
    <row r="1236" spans="2:35" ht="15" customHeight="1" x14ac:dyDescent="0.35">
      <c r="B1236" s="5">
        <f t="shared" si="67"/>
        <v>1234</v>
      </c>
      <c r="C1236">
        <f t="shared" si="66"/>
        <v>94</v>
      </c>
      <c r="D1236" s="16">
        <v>1947</v>
      </c>
      <c r="E1236" t="s">
        <v>221</v>
      </c>
      <c r="F1236" t="s">
        <v>25</v>
      </c>
      <c r="G1236">
        <v>20484</v>
      </c>
      <c r="J1236" t="s">
        <v>3354</v>
      </c>
      <c r="K1236" t="s">
        <v>3366</v>
      </c>
      <c r="M1236" t="s">
        <v>3359</v>
      </c>
      <c r="T1236" t="s">
        <v>3424</v>
      </c>
      <c r="W1236" t="s">
        <v>3572</v>
      </c>
      <c r="X1236" t="s">
        <v>3508</v>
      </c>
      <c r="AA1236" s="3" t="s">
        <v>511</v>
      </c>
      <c r="AD1236" s="3" t="s">
        <v>3800</v>
      </c>
      <c r="AF1236" t="s">
        <v>3451</v>
      </c>
      <c r="AH1236" s="2">
        <v>45237</v>
      </c>
    </row>
    <row r="1237" spans="2:35" ht="15" customHeight="1" x14ac:dyDescent="0.35">
      <c r="B1237" s="5">
        <f t="shared" si="67"/>
        <v>1235</v>
      </c>
      <c r="C1237">
        <f t="shared" si="66"/>
        <v>10</v>
      </c>
      <c r="D1237" s="16">
        <v>1947</v>
      </c>
      <c r="E1237" t="s">
        <v>186</v>
      </c>
      <c r="F1237" t="s">
        <v>25</v>
      </c>
      <c r="G1237">
        <v>20578</v>
      </c>
      <c r="H1237" t="s">
        <v>17</v>
      </c>
      <c r="J1237" t="s">
        <v>3354</v>
      </c>
      <c r="K1237" t="s">
        <v>3366</v>
      </c>
      <c r="L1237" t="s">
        <v>588</v>
      </c>
      <c r="M1237" t="s">
        <v>3359</v>
      </c>
      <c r="T1237" t="s">
        <v>3424</v>
      </c>
      <c r="W1237" t="s">
        <v>3572</v>
      </c>
      <c r="X1237" t="s">
        <v>3508</v>
      </c>
      <c r="AF1237" t="s">
        <v>3451</v>
      </c>
      <c r="AH1237" s="2">
        <v>46033</v>
      </c>
    </row>
    <row r="1238" spans="2:35" ht="15" customHeight="1" x14ac:dyDescent="0.35">
      <c r="B1238" s="5">
        <f t="shared" si="67"/>
        <v>1236</v>
      </c>
      <c r="C1238">
        <f t="shared" si="66"/>
        <v>18</v>
      </c>
      <c r="D1238" s="16">
        <v>1947</v>
      </c>
      <c r="E1238" t="s">
        <v>221</v>
      </c>
      <c r="F1238" t="s">
        <v>16</v>
      </c>
      <c r="G1238">
        <v>20588</v>
      </c>
      <c r="L1238" t="s">
        <v>37</v>
      </c>
      <c r="AF1238" t="s">
        <v>3060</v>
      </c>
    </row>
    <row r="1239" spans="2:35" ht="15" customHeight="1" x14ac:dyDescent="0.35">
      <c r="B1239" s="5">
        <f t="shared" si="67"/>
        <v>1237</v>
      </c>
      <c r="C1239">
        <f t="shared" si="66"/>
        <v>57</v>
      </c>
      <c r="D1239" s="16">
        <v>1947</v>
      </c>
      <c r="E1239" t="s">
        <v>186</v>
      </c>
      <c r="F1239" t="s">
        <v>25</v>
      </c>
      <c r="G1239">
        <v>20606</v>
      </c>
      <c r="L1239" t="s">
        <v>113</v>
      </c>
      <c r="AF1239" t="s">
        <v>3060</v>
      </c>
    </row>
    <row r="1240" spans="2:35" ht="15" customHeight="1" x14ac:dyDescent="0.35">
      <c r="B1240" s="5">
        <f t="shared" si="67"/>
        <v>1238</v>
      </c>
      <c r="C1240">
        <f t="shared" si="66"/>
        <v>3</v>
      </c>
      <c r="D1240" s="16">
        <v>1947</v>
      </c>
      <c r="E1240" t="s">
        <v>221</v>
      </c>
      <c r="F1240" t="s">
        <v>25</v>
      </c>
      <c r="G1240">
        <v>20663</v>
      </c>
      <c r="H1240" t="s">
        <v>17</v>
      </c>
      <c r="J1240" t="s">
        <v>3354</v>
      </c>
      <c r="K1240" t="s">
        <v>3366</v>
      </c>
      <c r="L1240" t="s">
        <v>538</v>
      </c>
      <c r="M1240" t="s">
        <v>3359</v>
      </c>
      <c r="AA1240" s="3" t="s">
        <v>3523</v>
      </c>
      <c r="AE1240" t="s">
        <v>167</v>
      </c>
      <c r="AF1240" t="s">
        <v>3060</v>
      </c>
      <c r="AH1240" s="2">
        <v>40922.553449074076</v>
      </c>
    </row>
    <row r="1241" spans="2:35" ht="15" customHeight="1" x14ac:dyDescent="0.35">
      <c r="B1241" s="5">
        <f t="shared" si="67"/>
        <v>1239</v>
      </c>
      <c r="C1241">
        <f t="shared" si="66"/>
        <v>3</v>
      </c>
      <c r="D1241" s="16">
        <v>1947</v>
      </c>
      <c r="E1241" t="s">
        <v>221</v>
      </c>
      <c r="F1241" t="s">
        <v>25</v>
      </c>
      <c r="G1241">
        <v>20666</v>
      </c>
      <c r="H1241" t="s">
        <v>17</v>
      </c>
      <c r="J1241" t="s">
        <v>3354</v>
      </c>
      <c r="K1241" t="s">
        <v>3366</v>
      </c>
      <c r="L1241" t="s">
        <v>589</v>
      </c>
      <c r="M1241" t="s">
        <v>3359</v>
      </c>
      <c r="AC1241" s="3">
        <v>1947</v>
      </c>
      <c r="AD1241" s="3" t="s">
        <v>590</v>
      </c>
      <c r="AF1241" t="s">
        <v>3060</v>
      </c>
      <c r="AH1241" s="2">
        <v>41031.537048611113</v>
      </c>
    </row>
    <row r="1242" spans="2:35" ht="15" customHeight="1" x14ac:dyDescent="0.35">
      <c r="B1242" s="5">
        <f t="shared" si="67"/>
        <v>1240</v>
      </c>
      <c r="C1242">
        <f t="shared" si="66"/>
        <v>46</v>
      </c>
      <c r="D1242" s="16">
        <v>1947</v>
      </c>
      <c r="E1242" s="14" t="s">
        <v>221</v>
      </c>
      <c r="F1242" t="s">
        <v>25</v>
      </c>
      <c r="G1242">
        <v>20669</v>
      </c>
      <c r="H1242" t="s">
        <v>17</v>
      </c>
      <c r="I1242" s="14"/>
      <c r="J1242" s="14" t="s">
        <v>3354</v>
      </c>
      <c r="K1242" s="14" t="s">
        <v>3366</v>
      </c>
      <c r="M1242" s="14" t="s">
        <v>3359</v>
      </c>
      <c r="N1242" s="14"/>
      <c r="O1242" s="14"/>
      <c r="P1242" s="14"/>
      <c r="Q1242" s="14"/>
      <c r="R1242" s="14"/>
      <c r="AA1242" s="3" t="s">
        <v>3524</v>
      </c>
      <c r="AE1242" t="s">
        <v>167</v>
      </c>
      <c r="AF1242" t="s">
        <v>3133</v>
      </c>
    </row>
    <row r="1243" spans="2:35" ht="15" customHeight="1" x14ac:dyDescent="0.35">
      <c r="B1243" s="5">
        <f t="shared" si="67"/>
        <v>1241</v>
      </c>
      <c r="C1243">
        <f t="shared" si="66"/>
        <v>22</v>
      </c>
      <c r="D1243" s="16">
        <v>1947</v>
      </c>
      <c r="E1243" t="s">
        <v>221</v>
      </c>
      <c r="F1243" t="s">
        <v>25</v>
      </c>
      <c r="G1243">
        <v>20715</v>
      </c>
      <c r="H1243" t="s">
        <v>17</v>
      </c>
      <c r="J1243" t="s">
        <v>3354</v>
      </c>
      <c r="K1243" t="s">
        <v>3366</v>
      </c>
      <c r="L1243" t="s">
        <v>28</v>
      </c>
      <c r="M1243" t="s">
        <v>3359</v>
      </c>
      <c r="AA1243" s="3" t="s">
        <v>3523</v>
      </c>
      <c r="AD1243" s="3" t="s">
        <v>511</v>
      </c>
      <c r="AE1243" t="s">
        <v>167</v>
      </c>
      <c r="AF1243" t="s">
        <v>3060</v>
      </c>
      <c r="AH1243" s="2">
        <v>40021.427708333336</v>
      </c>
    </row>
    <row r="1244" spans="2:35" ht="15" customHeight="1" x14ac:dyDescent="0.35">
      <c r="B1244" s="5">
        <f t="shared" si="67"/>
        <v>1242</v>
      </c>
      <c r="C1244">
        <f t="shared" si="66"/>
        <v>4</v>
      </c>
      <c r="D1244" s="16">
        <v>1947</v>
      </c>
      <c r="E1244" t="s">
        <v>221</v>
      </c>
      <c r="F1244" t="s">
        <v>25</v>
      </c>
      <c r="G1244">
        <v>20737</v>
      </c>
      <c r="H1244" t="s">
        <v>17</v>
      </c>
      <c r="J1244" t="s">
        <v>3354</v>
      </c>
      <c r="K1244" t="s">
        <v>3366</v>
      </c>
      <c r="L1244" t="s">
        <v>130</v>
      </c>
      <c r="M1244" t="s">
        <v>3359</v>
      </c>
      <c r="AA1244" s="3" t="s">
        <v>3523</v>
      </c>
      <c r="AE1244" t="s">
        <v>167</v>
      </c>
      <c r="AF1244" t="s">
        <v>3060</v>
      </c>
      <c r="AH1244" s="2">
        <v>39886.36923611111</v>
      </c>
    </row>
    <row r="1245" spans="2:35" ht="15" customHeight="1" x14ac:dyDescent="0.35">
      <c r="B1245" s="5">
        <f t="shared" si="67"/>
        <v>1243</v>
      </c>
      <c r="C1245">
        <f t="shared" si="66"/>
        <v>17</v>
      </c>
      <c r="D1245" s="16">
        <v>1947</v>
      </c>
      <c r="E1245" t="s">
        <v>221</v>
      </c>
      <c r="F1245" t="s">
        <v>25</v>
      </c>
      <c r="G1245">
        <v>20741</v>
      </c>
      <c r="H1245" t="s">
        <v>17</v>
      </c>
      <c r="J1245" t="s">
        <v>3354</v>
      </c>
      <c r="K1245" t="s">
        <v>3366</v>
      </c>
      <c r="L1245" t="s">
        <v>130</v>
      </c>
      <c r="M1245" t="s">
        <v>3459</v>
      </c>
      <c r="N1245" t="s">
        <v>3359</v>
      </c>
      <c r="T1245" t="s">
        <v>3424</v>
      </c>
      <c r="W1245" t="s">
        <v>3572</v>
      </c>
      <c r="X1245" t="s">
        <v>3508</v>
      </c>
      <c r="AA1245" s="3" t="s">
        <v>3523</v>
      </c>
      <c r="AE1245" t="s">
        <v>167</v>
      </c>
      <c r="AF1245" t="s">
        <v>3451</v>
      </c>
      <c r="AH1245" s="2">
        <v>45178</v>
      </c>
    </row>
    <row r="1246" spans="2:35" ht="15" customHeight="1" x14ac:dyDescent="0.35">
      <c r="B1246" s="5">
        <f t="shared" si="67"/>
        <v>1244</v>
      </c>
      <c r="C1246">
        <f t="shared" ref="C1246:C1311" si="69">+G1247-G1246</f>
        <v>1</v>
      </c>
      <c r="D1246" s="16">
        <v>1947</v>
      </c>
      <c r="E1246" s="15" t="s">
        <v>15</v>
      </c>
      <c r="F1246" t="s">
        <v>16</v>
      </c>
      <c r="G1246" s="15">
        <v>20758</v>
      </c>
      <c r="H1246" t="s">
        <v>17</v>
      </c>
      <c r="J1246" t="s">
        <v>3354</v>
      </c>
      <c r="L1246" t="s">
        <v>591</v>
      </c>
      <c r="M1246" t="s">
        <v>3359</v>
      </c>
      <c r="R1246" t="s">
        <v>3359</v>
      </c>
      <c r="AF1246" t="s">
        <v>3060</v>
      </c>
      <c r="AH1246" s="2">
        <v>40863.377175925925</v>
      </c>
    </row>
    <row r="1247" spans="2:35" ht="15" customHeight="1" x14ac:dyDescent="0.35">
      <c r="B1247" s="5">
        <f t="shared" si="67"/>
        <v>1245</v>
      </c>
      <c r="C1247">
        <f t="shared" si="69"/>
        <v>5</v>
      </c>
      <c r="D1247" s="16">
        <v>1947</v>
      </c>
      <c r="E1247" s="3" t="s">
        <v>221</v>
      </c>
      <c r="F1247" s="3" t="s">
        <v>25</v>
      </c>
      <c r="G1247" s="3">
        <v>20759</v>
      </c>
      <c r="H1247" s="3"/>
      <c r="I1247" s="3"/>
      <c r="J1247" s="3"/>
      <c r="K1247" s="3"/>
      <c r="L1247" s="3"/>
      <c r="M1247" s="3"/>
      <c r="N1247" s="3"/>
      <c r="O1247" s="3"/>
      <c r="P1247" s="3"/>
      <c r="Q1247" s="3"/>
      <c r="R1247" s="3"/>
      <c r="S1247" s="152"/>
      <c r="T1247" s="3"/>
      <c r="U1247" s="3"/>
      <c r="V1247" s="143"/>
      <c r="W1247" s="3"/>
      <c r="X1247" s="3" t="s">
        <v>3508</v>
      </c>
      <c r="Y1247" s="3"/>
      <c r="Z1247" s="3"/>
      <c r="AB1247" s="3"/>
      <c r="AE1247" s="3"/>
      <c r="AF1247" s="3" t="s">
        <v>3451</v>
      </c>
      <c r="AG1247" s="3"/>
      <c r="AH1247" s="153">
        <v>45661</v>
      </c>
      <c r="AI1247" s="14" t="s">
        <v>4394</v>
      </c>
    </row>
    <row r="1248" spans="2:35" ht="15" customHeight="1" x14ac:dyDescent="0.35">
      <c r="B1248" s="5">
        <f t="shared" si="67"/>
        <v>1246</v>
      </c>
      <c r="C1248">
        <f t="shared" si="69"/>
        <v>27</v>
      </c>
      <c r="D1248" s="16">
        <v>1947</v>
      </c>
      <c r="E1248" s="3" t="s">
        <v>221</v>
      </c>
      <c r="F1248" s="3" t="s">
        <v>25</v>
      </c>
      <c r="G1248" s="3">
        <v>20764</v>
      </c>
      <c r="H1248" s="3"/>
      <c r="J1248" t="s">
        <v>3354</v>
      </c>
      <c r="K1248" t="s">
        <v>3366</v>
      </c>
      <c r="L1248" t="s">
        <v>28</v>
      </c>
      <c r="M1248" t="s">
        <v>3459</v>
      </c>
      <c r="T1248" t="s">
        <v>3424</v>
      </c>
      <c r="W1248" t="s">
        <v>3572</v>
      </c>
      <c r="X1248" t="s">
        <v>3508</v>
      </c>
      <c r="AA1248" s="3" t="s">
        <v>511</v>
      </c>
      <c r="AB1248" s="3"/>
      <c r="AE1248" s="3"/>
      <c r="AF1248" s="3" t="s">
        <v>3451</v>
      </c>
      <c r="AG1248" s="3"/>
      <c r="AH1248" s="153">
        <v>45561</v>
      </c>
      <c r="AI1248" s="75" t="s">
        <v>4102</v>
      </c>
    </row>
    <row r="1249" spans="2:35" ht="15" customHeight="1" x14ac:dyDescent="0.35">
      <c r="B1249" s="5">
        <f t="shared" si="67"/>
        <v>1247</v>
      </c>
      <c r="C1249">
        <f t="shared" si="69"/>
        <v>33</v>
      </c>
      <c r="D1249" s="16">
        <v>1947</v>
      </c>
      <c r="E1249" t="s">
        <v>186</v>
      </c>
      <c r="F1249" t="s">
        <v>25</v>
      </c>
      <c r="G1249">
        <v>20791</v>
      </c>
      <c r="AF1249" t="s">
        <v>3060</v>
      </c>
    </row>
    <row r="1250" spans="2:35" ht="15" customHeight="1" x14ac:dyDescent="0.35">
      <c r="B1250" s="5">
        <f t="shared" si="67"/>
        <v>1248</v>
      </c>
      <c r="C1250">
        <f t="shared" si="69"/>
        <v>13</v>
      </c>
      <c r="D1250" s="16">
        <v>1947</v>
      </c>
      <c r="E1250" s="3" t="s">
        <v>500</v>
      </c>
      <c r="F1250" s="3" t="s">
        <v>16</v>
      </c>
      <c r="G1250" s="3">
        <v>20824</v>
      </c>
      <c r="H1250" s="3"/>
      <c r="I1250" s="3"/>
      <c r="J1250" s="3"/>
      <c r="K1250" s="3" t="s">
        <v>3366</v>
      </c>
      <c r="L1250" s="3"/>
      <c r="M1250" s="3"/>
      <c r="N1250" s="3"/>
      <c r="O1250" s="3"/>
      <c r="P1250" s="3"/>
      <c r="Q1250" s="3"/>
      <c r="R1250" s="3"/>
      <c r="S1250" s="152"/>
      <c r="T1250" s="3"/>
      <c r="U1250" s="3"/>
      <c r="V1250" s="143"/>
      <c r="W1250" s="3"/>
      <c r="X1250" s="14" t="s">
        <v>3508</v>
      </c>
      <c r="Y1250" s="3"/>
      <c r="Z1250" s="3"/>
      <c r="AA1250" s="3" t="s">
        <v>4510</v>
      </c>
      <c r="AB1250" s="3"/>
      <c r="AE1250" s="3"/>
      <c r="AF1250" s="3" t="s">
        <v>3451</v>
      </c>
      <c r="AG1250" s="3"/>
      <c r="AH1250" s="153">
        <v>45661</v>
      </c>
      <c r="AI1250" s="14" t="s">
        <v>4511</v>
      </c>
    </row>
    <row r="1251" spans="2:35" ht="15" customHeight="1" x14ac:dyDescent="0.35">
      <c r="B1251" s="5">
        <f t="shared" si="67"/>
        <v>1249</v>
      </c>
      <c r="C1251">
        <f t="shared" si="69"/>
        <v>26</v>
      </c>
      <c r="D1251" s="16">
        <v>1947</v>
      </c>
      <c r="E1251" t="s">
        <v>221</v>
      </c>
      <c r="F1251" t="s">
        <v>16</v>
      </c>
      <c r="G1251">
        <v>20837</v>
      </c>
      <c r="L1251" t="s">
        <v>50</v>
      </c>
      <c r="AA1251" s="3" t="s">
        <v>511</v>
      </c>
      <c r="AD1251" s="3" t="s">
        <v>512</v>
      </c>
      <c r="AF1251" t="s">
        <v>3060</v>
      </c>
    </row>
    <row r="1252" spans="2:35" ht="15" customHeight="1" x14ac:dyDescent="0.35">
      <c r="B1252" s="5">
        <f t="shared" si="67"/>
        <v>1250</v>
      </c>
      <c r="C1252">
        <f t="shared" si="69"/>
        <v>12</v>
      </c>
      <c r="D1252" s="16">
        <v>1947</v>
      </c>
      <c r="E1252" t="s">
        <v>221</v>
      </c>
      <c r="F1252" t="s">
        <v>16</v>
      </c>
      <c r="G1252">
        <v>20863</v>
      </c>
      <c r="H1252" t="s">
        <v>17</v>
      </c>
      <c r="J1252" t="s">
        <v>3354</v>
      </c>
      <c r="K1252" t="s">
        <v>3366</v>
      </c>
      <c r="L1252" t="s">
        <v>113</v>
      </c>
      <c r="M1252" t="s">
        <v>3359</v>
      </c>
      <c r="N1252" t="s">
        <v>3359</v>
      </c>
      <c r="R1252" t="s">
        <v>3579</v>
      </c>
      <c r="S1252" s="148">
        <v>40</v>
      </c>
      <c r="U1252" t="s">
        <v>380</v>
      </c>
      <c r="AA1252" s="3" t="s">
        <v>511</v>
      </c>
      <c r="AC1252" s="3">
        <v>1947</v>
      </c>
      <c r="AE1252" t="s">
        <v>167</v>
      </c>
      <c r="AF1252" t="s">
        <v>3060</v>
      </c>
      <c r="AH1252" s="2">
        <v>40214.182986111111</v>
      </c>
    </row>
    <row r="1253" spans="2:35" ht="15" customHeight="1" x14ac:dyDescent="0.35">
      <c r="B1253" s="5">
        <f t="shared" si="67"/>
        <v>1251</v>
      </c>
      <c r="C1253">
        <f t="shared" si="69"/>
        <v>19</v>
      </c>
      <c r="D1253" s="16">
        <v>1947</v>
      </c>
      <c r="E1253" t="s">
        <v>186</v>
      </c>
      <c r="F1253" t="s">
        <v>25</v>
      </c>
      <c r="G1253">
        <v>20875</v>
      </c>
      <c r="H1253" t="s">
        <v>17</v>
      </c>
      <c r="J1253" t="s">
        <v>3354</v>
      </c>
      <c r="K1253" t="s">
        <v>3366</v>
      </c>
      <c r="L1253" t="s">
        <v>592</v>
      </c>
      <c r="M1253" t="s">
        <v>3359</v>
      </c>
      <c r="N1253" t="s">
        <v>3359</v>
      </c>
      <c r="R1253" t="s">
        <v>3579</v>
      </c>
      <c r="S1253" s="148">
        <v>460</v>
      </c>
      <c r="AF1253" t="s">
        <v>3060</v>
      </c>
      <c r="AH1253" s="2">
        <v>39773.611666666664</v>
      </c>
    </row>
    <row r="1254" spans="2:35" ht="15" customHeight="1" thickBot="1" x14ac:dyDescent="0.4">
      <c r="B1254" s="5">
        <f t="shared" si="67"/>
        <v>1252</v>
      </c>
      <c r="C1254">
        <f t="shared" ref="C1254:C1257" si="70">+G1255-G1254</f>
        <v>38</v>
      </c>
      <c r="D1254" s="16">
        <v>1947</v>
      </c>
      <c r="E1254" t="s">
        <v>186</v>
      </c>
      <c r="F1254" t="s">
        <v>25</v>
      </c>
      <c r="G1254">
        <v>20894</v>
      </c>
      <c r="H1254" t="s">
        <v>17</v>
      </c>
      <c r="J1254" t="s">
        <v>3354</v>
      </c>
      <c r="K1254" t="s">
        <v>3366</v>
      </c>
      <c r="L1254" t="s">
        <v>593</v>
      </c>
      <c r="M1254" t="s">
        <v>3459</v>
      </c>
      <c r="N1254" t="s">
        <v>3359</v>
      </c>
      <c r="T1254" t="s">
        <v>3424</v>
      </c>
      <c r="W1254" t="s">
        <v>3572</v>
      </c>
      <c r="X1254" t="s">
        <v>3508</v>
      </c>
      <c r="AA1254" s="3" t="s">
        <v>3704</v>
      </c>
      <c r="AD1254" s="3" t="s">
        <v>594</v>
      </c>
      <c r="AF1254" t="s">
        <v>3451</v>
      </c>
      <c r="AH1254" s="2">
        <v>45891</v>
      </c>
    </row>
    <row r="1255" spans="2:35" ht="15" customHeight="1" thickBot="1" x14ac:dyDescent="0.4">
      <c r="B1255" s="5">
        <f t="shared" si="67"/>
        <v>1253</v>
      </c>
      <c r="C1255">
        <f t="shared" si="70"/>
        <v>2</v>
      </c>
      <c r="D1255" s="16">
        <v>1947</v>
      </c>
      <c r="E1255" s="159" t="s">
        <v>221</v>
      </c>
      <c r="F1255" s="159" t="s">
        <v>25</v>
      </c>
      <c r="G1255" s="160">
        <v>20932</v>
      </c>
      <c r="H1255" s="159"/>
      <c r="I1255" s="159"/>
      <c r="J1255" s="159" t="s">
        <v>3354</v>
      </c>
      <c r="K1255" s="159" t="s">
        <v>3366</v>
      </c>
      <c r="L1255" s="159"/>
      <c r="M1255" s="159" t="s">
        <v>3459</v>
      </c>
      <c r="N1255" s="159" t="s">
        <v>3413</v>
      </c>
      <c r="O1255" s="159"/>
      <c r="P1255" s="159"/>
      <c r="Q1255" s="159"/>
      <c r="R1255" s="159"/>
      <c r="S1255" s="159"/>
      <c r="T1255" s="159" t="s">
        <v>3424</v>
      </c>
      <c r="U1255" s="159"/>
      <c r="V1255" s="231"/>
      <c r="W1255" s="159" t="s">
        <v>3572</v>
      </c>
      <c r="X1255" s="159" t="s">
        <v>3508</v>
      </c>
      <c r="Y1255" s="159"/>
      <c r="Z1255" s="159"/>
      <c r="AA1255" s="159"/>
      <c r="AB1255" s="159"/>
      <c r="AC1255" s="159"/>
      <c r="AD1255" s="159"/>
      <c r="AE1255" s="159" t="s">
        <v>167</v>
      </c>
      <c r="AF1255" t="s">
        <v>3451</v>
      </c>
      <c r="AG1255" s="159"/>
      <c r="AH1255" s="176">
        <v>46207</v>
      </c>
      <c r="AI1255" s="76" t="s">
        <v>6693</v>
      </c>
    </row>
    <row r="1256" spans="2:35" ht="15" customHeight="1" x14ac:dyDescent="0.35">
      <c r="B1256" s="5">
        <f t="shared" si="67"/>
        <v>1254</v>
      </c>
      <c r="C1256">
        <f t="shared" si="70"/>
        <v>47</v>
      </c>
      <c r="D1256" s="16">
        <v>1947</v>
      </c>
      <c r="E1256" t="s">
        <v>221</v>
      </c>
      <c r="F1256" t="s">
        <v>25</v>
      </c>
      <c r="G1256">
        <v>20934</v>
      </c>
      <c r="H1256" t="s">
        <v>17</v>
      </c>
      <c r="J1256" t="s">
        <v>3354</v>
      </c>
      <c r="K1256" t="s">
        <v>3366</v>
      </c>
      <c r="M1256" t="s">
        <v>3359</v>
      </c>
      <c r="AA1256" s="3" t="s">
        <v>511</v>
      </c>
      <c r="AE1256" t="s">
        <v>167</v>
      </c>
      <c r="AF1256" t="s">
        <v>3133</v>
      </c>
      <c r="AH1256" s="2">
        <v>45092</v>
      </c>
    </row>
    <row r="1257" spans="2:35" ht="15" customHeight="1" x14ac:dyDescent="0.35">
      <c r="B1257" s="5">
        <f t="shared" si="67"/>
        <v>1255</v>
      </c>
      <c r="C1257">
        <f t="shared" si="70"/>
        <v>36</v>
      </c>
      <c r="D1257" s="16">
        <v>1947</v>
      </c>
      <c r="E1257" s="14" t="s">
        <v>221</v>
      </c>
      <c r="F1257" t="s">
        <v>25</v>
      </c>
      <c r="G1257">
        <v>20981</v>
      </c>
      <c r="H1257" t="s">
        <v>17</v>
      </c>
      <c r="I1257" s="14"/>
      <c r="J1257" s="14" t="s">
        <v>3354</v>
      </c>
      <c r="K1257" s="14" t="s">
        <v>3366</v>
      </c>
      <c r="M1257" s="14" t="s">
        <v>3359</v>
      </c>
      <c r="N1257" s="14"/>
      <c r="O1257" s="14"/>
      <c r="P1257" s="14"/>
      <c r="Q1257" s="14"/>
      <c r="R1257" s="14"/>
      <c r="AA1257" s="3" t="s">
        <v>511</v>
      </c>
      <c r="AD1257" s="31" t="s">
        <v>3230</v>
      </c>
      <c r="AE1257" t="s">
        <v>167</v>
      </c>
      <c r="AF1257" t="s">
        <v>3133</v>
      </c>
      <c r="AH1257" s="2">
        <v>45092</v>
      </c>
    </row>
    <row r="1258" spans="2:35" ht="15" customHeight="1" x14ac:dyDescent="0.45">
      <c r="B1258" s="5">
        <f t="shared" si="67"/>
        <v>1256</v>
      </c>
      <c r="C1258">
        <f t="shared" si="69"/>
        <v>5</v>
      </c>
      <c r="D1258" s="82">
        <v>1948</v>
      </c>
      <c r="E1258" t="s">
        <v>221</v>
      </c>
      <c r="F1258" t="s">
        <v>25</v>
      </c>
      <c r="G1258">
        <v>21017</v>
      </c>
      <c r="H1258" t="s">
        <v>17</v>
      </c>
      <c r="J1258" t="s">
        <v>3354</v>
      </c>
      <c r="K1258" t="s">
        <v>3366</v>
      </c>
      <c r="L1258" t="s">
        <v>377</v>
      </c>
      <c r="M1258" t="s">
        <v>3359</v>
      </c>
      <c r="AF1258" t="s">
        <v>3060</v>
      </c>
      <c r="AH1258" s="2">
        <v>40641.756226851852</v>
      </c>
    </row>
    <row r="1259" spans="2:35" ht="15" customHeight="1" x14ac:dyDescent="0.35">
      <c r="B1259" s="5">
        <f t="shared" si="67"/>
        <v>1257</v>
      </c>
      <c r="C1259">
        <f t="shared" si="69"/>
        <v>2</v>
      </c>
      <c r="D1259" s="16">
        <v>1948</v>
      </c>
      <c r="E1259" s="3" t="s">
        <v>221</v>
      </c>
      <c r="F1259" s="3" t="s">
        <v>25</v>
      </c>
      <c r="G1259" s="165">
        <v>21022</v>
      </c>
      <c r="H1259" s="3"/>
      <c r="I1259" s="3"/>
      <c r="J1259" s="3" t="s">
        <v>3354</v>
      </c>
      <c r="K1259" s="3" t="s">
        <v>3366</v>
      </c>
      <c r="L1259" s="3"/>
      <c r="M1259" s="3" t="s">
        <v>3459</v>
      </c>
      <c r="N1259" s="3"/>
      <c r="O1259" s="3"/>
      <c r="P1259" s="3"/>
      <c r="Q1259" s="3"/>
      <c r="R1259" s="3"/>
      <c r="S1259" s="152"/>
      <c r="T1259" s="3" t="s">
        <v>3424</v>
      </c>
      <c r="U1259" s="3"/>
      <c r="V1259" s="143"/>
      <c r="W1259" s="3" t="s">
        <v>3572</v>
      </c>
      <c r="X1259" s="3" t="s">
        <v>3508</v>
      </c>
      <c r="Y1259" s="3"/>
      <c r="Z1259" s="3"/>
      <c r="AA1259" s="3" t="s">
        <v>4098</v>
      </c>
      <c r="AB1259" s="3"/>
      <c r="AE1259" s="3"/>
      <c r="AF1259" s="3" t="s">
        <v>3451</v>
      </c>
      <c r="AG1259" s="3"/>
      <c r="AH1259" s="153">
        <v>45739</v>
      </c>
      <c r="AI1259" s="14" t="s">
        <v>4736</v>
      </c>
    </row>
    <row r="1260" spans="2:35" ht="15" customHeight="1" x14ac:dyDescent="0.35">
      <c r="B1260" s="5">
        <f t="shared" si="67"/>
        <v>1258</v>
      </c>
      <c r="C1260">
        <f t="shared" si="69"/>
        <v>39</v>
      </c>
      <c r="D1260" s="16">
        <v>1948</v>
      </c>
      <c r="E1260" t="s">
        <v>221</v>
      </c>
      <c r="F1260" t="s">
        <v>25</v>
      </c>
      <c r="G1260">
        <v>21024</v>
      </c>
      <c r="L1260" t="s">
        <v>28</v>
      </c>
      <c r="AA1260" s="3" t="s">
        <v>511</v>
      </c>
      <c r="AD1260" s="3" t="s">
        <v>595</v>
      </c>
      <c r="AF1260" t="s">
        <v>3060</v>
      </c>
    </row>
    <row r="1261" spans="2:35" ht="15" customHeight="1" x14ac:dyDescent="0.35">
      <c r="B1261" s="5">
        <f t="shared" si="67"/>
        <v>1259</v>
      </c>
      <c r="C1261">
        <f t="shared" si="69"/>
        <v>1</v>
      </c>
      <c r="D1261" s="16">
        <v>1948</v>
      </c>
      <c r="E1261" t="s">
        <v>221</v>
      </c>
      <c r="F1261" t="s">
        <v>25</v>
      </c>
      <c r="G1261">
        <v>21063</v>
      </c>
      <c r="H1261" t="s">
        <v>17</v>
      </c>
      <c r="J1261" t="s">
        <v>3356</v>
      </c>
      <c r="L1261" t="s">
        <v>596</v>
      </c>
      <c r="M1261" t="s">
        <v>3359</v>
      </c>
      <c r="AF1261" t="s">
        <v>3060</v>
      </c>
      <c r="AH1261" s="2">
        <v>39988.58394675926</v>
      </c>
    </row>
    <row r="1262" spans="2:35" ht="15" customHeight="1" x14ac:dyDescent="0.35">
      <c r="B1262" s="5">
        <f t="shared" si="67"/>
        <v>1260</v>
      </c>
      <c r="C1262">
        <f t="shared" si="69"/>
        <v>10</v>
      </c>
      <c r="D1262" s="16">
        <v>1948</v>
      </c>
      <c r="E1262" t="s">
        <v>221</v>
      </c>
      <c r="F1262" t="s">
        <v>25</v>
      </c>
      <c r="G1262">
        <v>21064</v>
      </c>
      <c r="H1262" t="s">
        <v>17</v>
      </c>
      <c r="J1262" t="s">
        <v>3354</v>
      </c>
      <c r="K1262" t="s">
        <v>3366</v>
      </c>
      <c r="L1262" t="s">
        <v>597</v>
      </c>
      <c r="M1262" t="s">
        <v>3359</v>
      </c>
      <c r="R1262" t="s">
        <v>3579</v>
      </c>
      <c r="AA1262" s="3" t="s">
        <v>3523</v>
      </c>
      <c r="AE1262" t="s">
        <v>167</v>
      </c>
      <c r="AF1262" t="s">
        <v>3060</v>
      </c>
      <c r="AH1262" s="2">
        <v>40501.93954861111</v>
      </c>
    </row>
    <row r="1263" spans="2:35" ht="15" customHeight="1" x14ac:dyDescent="0.35">
      <c r="B1263" s="5">
        <f t="shared" si="67"/>
        <v>1261</v>
      </c>
      <c r="C1263">
        <f t="shared" si="69"/>
        <v>10</v>
      </c>
      <c r="D1263" s="16">
        <v>1948</v>
      </c>
      <c r="E1263" t="s">
        <v>221</v>
      </c>
      <c r="F1263" t="s">
        <v>25</v>
      </c>
      <c r="G1263">
        <v>21074</v>
      </c>
      <c r="H1263" t="s">
        <v>17</v>
      </c>
      <c r="J1263" t="s">
        <v>3354</v>
      </c>
      <c r="K1263" t="s">
        <v>3366</v>
      </c>
      <c r="L1263" t="s">
        <v>35</v>
      </c>
      <c r="M1263" t="s">
        <v>3359</v>
      </c>
      <c r="AF1263" t="s">
        <v>3060</v>
      </c>
      <c r="AH1263" s="2">
        <v>39929.867696759262</v>
      </c>
    </row>
    <row r="1264" spans="2:35" ht="15" customHeight="1" x14ac:dyDescent="0.35">
      <c r="B1264" s="5">
        <f t="shared" si="67"/>
        <v>1262</v>
      </c>
      <c r="C1264">
        <f t="shared" si="69"/>
        <v>25</v>
      </c>
      <c r="D1264" s="16">
        <v>1948</v>
      </c>
      <c r="E1264" t="s">
        <v>221</v>
      </c>
      <c r="F1264" t="s">
        <v>25</v>
      </c>
      <c r="G1264">
        <v>21084</v>
      </c>
      <c r="H1264" t="s">
        <v>17</v>
      </c>
      <c r="J1264" t="s">
        <v>3354</v>
      </c>
      <c r="K1264" t="s">
        <v>3366</v>
      </c>
      <c r="L1264" t="s">
        <v>598</v>
      </c>
      <c r="M1264" t="s">
        <v>3359</v>
      </c>
      <c r="AA1264" s="3" t="s">
        <v>3523</v>
      </c>
      <c r="AD1264" s="3" t="s">
        <v>512</v>
      </c>
      <c r="AE1264" t="s">
        <v>167</v>
      </c>
      <c r="AF1264" t="s">
        <v>3060</v>
      </c>
      <c r="AH1264" s="2">
        <v>39817.611504629633</v>
      </c>
    </row>
    <row r="1265" spans="1:35" ht="15" customHeight="1" x14ac:dyDescent="0.35">
      <c r="B1265" s="5">
        <f t="shared" si="67"/>
        <v>1263</v>
      </c>
      <c r="C1265">
        <f t="shared" si="69"/>
        <v>36</v>
      </c>
      <c r="D1265" s="16">
        <v>1948</v>
      </c>
      <c r="E1265" t="s">
        <v>221</v>
      </c>
      <c r="F1265" t="s">
        <v>25</v>
      </c>
      <c r="G1265">
        <v>21109</v>
      </c>
      <c r="H1265" t="s">
        <v>17</v>
      </c>
      <c r="J1265" t="s">
        <v>3354</v>
      </c>
      <c r="M1265" t="s">
        <v>3359</v>
      </c>
      <c r="N1265" t="s">
        <v>3359</v>
      </c>
      <c r="AF1265" t="s">
        <v>3060</v>
      </c>
      <c r="AH1265" s="2">
        <v>40481.389930555553</v>
      </c>
    </row>
    <row r="1266" spans="1:35" ht="15" customHeight="1" x14ac:dyDescent="0.35">
      <c r="B1266" s="5">
        <f t="shared" si="67"/>
        <v>1264</v>
      </c>
      <c r="C1266">
        <f t="shared" si="69"/>
        <v>6</v>
      </c>
      <c r="D1266" s="16">
        <v>1948</v>
      </c>
      <c r="E1266" t="s">
        <v>221</v>
      </c>
      <c r="F1266" t="s">
        <v>16</v>
      </c>
      <c r="G1266">
        <v>21145</v>
      </c>
      <c r="H1266" t="s">
        <v>17</v>
      </c>
      <c r="J1266" t="s">
        <v>3354</v>
      </c>
      <c r="K1266" t="s">
        <v>3366</v>
      </c>
      <c r="L1266" t="s">
        <v>592</v>
      </c>
      <c r="M1266" t="s">
        <v>3359</v>
      </c>
      <c r="U1266" t="s">
        <v>380</v>
      </c>
      <c r="AA1266" s="3" t="s">
        <v>3525</v>
      </c>
      <c r="AD1266" s="3" t="s">
        <v>599</v>
      </c>
      <c r="AE1266" t="s">
        <v>167</v>
      </c>
      <c r="AF1266" t="s">
        <v>3060</v>
      </c>
      <c r="AH1266" s="2">
        <v>41034.619398148148</v>
      </c>
    </row>
    <row r="1267" spans="1:35" ht="15" customHeight="1" x14ac:dyDescent="0.35">
      <c r="B1267" s="5">
        <f t="shared" si="67"/>
        <v>1265</v>
      </c>
      <c r="C1267">
        <f t="shared" si="69"/>
        <v>11</v>
      </c>
      <c r="D1267" s="16">
        <v>1948</v>
      </c>
      <c r="E1267" t="s">
        <v>221</v>
      </c>
      <c r="F1267" t="s">
        <v>16</v>
      </c>
      <c r="G1267">
        <v>21151</v>
      </c>
      <c r="H1267" t="s">
        <v>17</v>
      </c>
      <c r="J1267" t="s">
        <v>3354</v>
      </c>
      <c r="K1267" t="s">
        <v>3366</v>
      </c>
      <c r="L1267" t="s">
        <v>211</v>
      </c>
      <c r="M1267" t="s">
        <v>3359</v>
      </c>
      <c r="Z1267" t="s">
        <v>3359</v>
      </c>
      <c r="AA1267" s="3" t="s">
        <v>3523</v>
      </c>
      <c r="AE1267" t="s">
        <v>167</v>
      </c>
      <c r="AF1267" t="s">
        <v>3060</v>
      </c>
      <c r="AH1267" s="2">
        <v>39891.701018518521</v>
      </c>
    </row>
    <row r="1268" spans="1:35" ht="15" customHeight="1" x14ac:dyDescent="0.35">
      <c r="B1268" s="5">
        <f t="shared" si="67"/>
        <v>1266</v>
      </c>
      <c r="C1268">
        <f t="shared" si="69"/>
        <v>2</v>
      </c>
      <c r="D1268" s="146">
        <v>1948</v>
      </c>
      <c r="E1268" s="3" t="s">
        <v>221</v>
      </c>
      <c r="F1268" s="3" t="s">
        <v>16</v>
      </c>
      <c r="G1268" s="3">
        <v>21162</v>
      </c>
      <c r="H1268" s="3"/>
      <c r="I1268" s="3"/>
      <c r="J1268" s="3" t="s">
        <v>3354</v>
      </c>
      <c r="K1268" s="3" t="s">
        <v>3366</v>
      </c>
      <c r="L1268" s="3"/>
      <c r="M1268" s="3" t="s">
        <v>3459</v>
      </c>
      <c r="N1268" s="3"/>
      <c r="O1268" s="3"/>
      <c r="P1268" s="3"/>
      <c r="Q1268" s="3"/>
      <c r="R1268" s="3"/>
      <c r="S1268" s="152"/>
      <c r="T1268" s="3" t="s">
        <v>3424</v>
      </c>
      <c r="U1268" s="3" t="s">
        <v>3662</v>
      </c>
      <c r="V1268" s="143"/>
      <c r="W1268" s="3"/>
      <c r="X1268" s="3" t="s">
        <v>3508</v>
      </c>
      <c r="Y1268" s="3"/>
      <c r="Z1268" s="3"/>
      <c r="AA1268" s="14" t="s">
        <v>511</v>
      </c>
      <c r="AB1268" s="3"/>
      <c r="AE1268" s="3"/>
      <c r="AF1268" s="3" t="s">
        <v>3451</v>
      </c>
      <c r="AG1268" s="3"/>
      <c r="AH1268" s="153">
        <v>45561</v>
      </c>
      <c r="AI1268" s="14" t="s">
        <v>4103</v>
      </c>
    </row>
    <row r="1269" spans="1:35" ht="15" customHeight="1" x14ac:dyDescent="0.35">
      <c r="B1269" s="5">
        <f t="shared" si="67"/>
        <v>1267</v>
      </c>
      <c r="C1269">
        <f t="shared" si="69"/>
        <v>16</v>
      </c>
      <c r="D1269" s="16">
        <v>1948</v>
      </c>
      <c r="E1269" t="s">
        <v>221</v>
      </c>
      <c r="F1269" t="s">
        <v>16</v>
      </c>
      <c r="G1269">
        <v>21164</v>
      </c>
      <c r="H1269" t="s">
        <v>17</v>
      </c>
      <c r="K1269" t="s">
        <v>3366</v>
      </c>
      <c r="L1269" t="s">
        <v>600</v>
      </c>
      <c r="M1269" t="s">
        <v>3359</v>
      </c>
      <c r="N1269" t="s">
        <v>3359</v>
      </c>
      <c r="R1269" t="s">
        <v>3579</v>
      </c>
      <c r="U1269" t="s">
        <v>380</v>
      </c>
      <c r="AA1269" s="3" t="s">
        <v>3523</v>
      </c>
      <c r="AE1269" t="s">
        <v>167</v>
      </c>
      <c r="AF1269" t="s">
        <v>3060</v>
      </c>
      <c r="AH1269" s="2">
        <v>40715.786956018521</v>
      </c>
    </row>
    <row r="1270" spans="1:35" ht="15" customHeight="1" x14ac:dyDescent="0.35">
      <c r="B1270" s="5">
        <f t="shared" si="67"/>
        <v>1268</v>
      </c>
      <c r="C1270">
        <f t="shared" si="69"/>
        <v>21</v>
      </c>
      <c r="D1270" s="16">
        <v>1948</v>
      </c>
      <c r="E1270" t="s">
        <v>327</v>
      </c>
      <c r="F1270" t="s">
        <v>25</v>
      </c>
      <c r="G1270">
        <v>21180</v>
      </c>
      <c r="H1270" t="s">
        <v>17</v>
      </c>
      <c r="J1270" t="s">
        <v>3356</v>
      </c>
      <c r="M1270" t="s">
        <v>3359</v>
      </c>
      <c r="AF1270" t="s">
        <v>3060</v>
      </c>
      <c r="AH1270" s="2">
        <v>41059.012442129628</v>
      </c>
    </row>
    <row r="1271" spans="1:35" ht="15" customHeight="1" x14ac:dyDescent="0.35">
      <c r="B1271" s="5">
        <f t="shared" si="67"/>
        <v>1269</v>
      </c>
      <c r="C1271">
        <f t="shared" si="69"/>
        <v>27</v>
      </c>
      <c r="D1271" s="16">
        <v>1948</v>
      </c>
      <c r="E1271" t="s">
        <v>186</v>
      </c>
      <c r="F1271" t="s">
        <v>2064</v>
      </c>
      <c r="G1271">
        <v>21201</v>
      </c>
      <c r="J1271" t="s">
        <v>3354</v>
      </c>
      <c r="K1271" t="s">
        <v>3366</v>
      </c>
      <c r="AB1271" t="s">
        <v>3908</v>
      </c>
      <c r="AD1271" s="3" t="s">
        <v>3907</v>
      </c>
      <c r="AF1271" t="s">
        <v>3451</v>
      </c>
      <c r="AH1271" s="2">
        <v>45315</v>
      </c>
    </row>
    <row r="1272" spans="1:35" ht="15" customHeight="1" x14ac:dyDescent="0.35">
      <c r="B1272" s="5">
        <f t="shared" si="67"/>
        <v>1270</v>
      </c>
      <c r="C1272">
        <f t="shared" si="69"/>
        <v>49</v>
      </c>
      <c r="D1272" s="16">
        <v>1948</v>
      </c>
      <c r="E1272" t="s">
        <v>327</v>
      </c>
      <c r="F1272" t="s">
        <v>25</v>
      </c>
      <c r="G1272">
        <v>21228</v>
      </c>
      <c r="L1272" t="s">
        <v>37</v>
      </c>
      <c r="AF1272" t="s">
        <v>3060</v>
      </c>
    </row>
    <row r="1273" spans="1:35" ht="15" customHeight="1" x14ac:dyDescent="0.35">
      <c r="B1273" s="5">
        <f t="shared" si="67"/>
        <v>1271</v>
      </c>
      <c r="C1273">
        <f t="shared" si="69"/>
        <v>29</v>
      </c>
      <c r="D1273" s="16">
        <v>1948</v>
      </c>
      <c r="E1273" t="s">
        <v>327</v>
      </c>
      <c r="F1273" t="s">
        <v>25</v>
      </c>
      <c r="G1273">
        <v>21277</v>
      </c>
      <c r="H1273" t="s">
        <v>17</v>
      </c>
      <c r="J1273" t="s">
        <v>3354</v>
      </c>
      <c r="K1273" t="s">
        <v>3366</v>
      </c>
      <c r="L1273" t="s">
        <v>128</v>
      </c>
      <c r="M1273" t="s">
        <v>3359</v>
      </c>
      <c r="AC1273" s="3">
        <v>1947</v>
      </c>
      <c r="AF1273" t="s">
        <v>3060</v>
      </c>
      <c r="AH1273" s="2">
        <v>39935.769930555558</v>
      </c>
    </row>
    <row r="1274" spans="1:35" ht="15" customHeight="1" x14ac:dyDescent="0.35">
      <c r="B1274" s="5">
        <f t="shared" si="67"/>
        <v>1272</v>
      </c>
      <c r="C1274">
        <f t="shared" si="69"/>
        <v>38</v>
      </c>
      <c r="D1274" s="16">
        <v>1948</v>
      </c>
      <c r="E1274" s="14" t="s">
        <v>327</v>
      </c>
      <c r="F1274" t="s">
        <v>25</v>
      </c>
      <c r="G1274">
        <v>21306</v>
      </c>
      <c r="I1274" s="14"/>
      <c r="AF1274" t="s">
        <v>3137</v>
      </c>
    </row>
    <row r="1275" spans="1:35" ht="15" customHeight="1" x14ac:dyDescent="0.35">
      <c r="B1275" s="5">
        <f t="shared" si="67"/>
        <v>1273</v>
      </c>
      <c r="C1275">
        <f t="shared" si="69"/>
        <v>9</v>
      </c>
      <c r="D1275" s="16">
        <v>1948</v>
      </c>
      <c r="E1275" t="s">
        <v>327</v>
      </c>
      <c r="F1275" t="s">
        <v>25</v>
      </c>
      <c r="G1275">
        <v>21344</v>
      </c>
      <c r="H1275" t="s">
        <v>17</v>
      </c>
      <c r="J1275" t="s">
        <v>3354</v>
      </c>
      <c r="K1275" t="s">
        <v>3366</v>
      </c>
      <c r="L1275" t="s">
        <v>277</v>
      </c>
      <c r="M1275" t="s">
        <v>3359</v>
      </c>
      <c r="W1275" t="s">
        <v>3359</v>
      </c>
      <c r="AB1275" t="s">
        <v>81</v>
      </c>
      <c r="AF1275" t="s">
        <v>3060</v>
      </c>
      <c r="AH1275" s="2">
        <v>40057.870972222219</v>
      </c>
    </row>
    <row r="1276" spans="1:35" ht="15" customHeight="1" x14ac:dyDescent="0.35">
      <c r="B1276" s="5">
        <f t="shared" si="67"/>
        <v>1274</v>
      </c>
      <c r="C1276">
        <f t="shared" si="69"/>
        <v>24</v>
      </c>
      <c r="D1276" s="16">
        <v>1948</v>
      </c>
      <c r="E1276" t="s">
        <v>327</v>
      </c>
      <c r="F1276" t="s">
        <v>25</v>
      </c>
      <c r="G1276">
        <v>21353</v>
      </c>
      <c r="H1276" t="s">
        <v>17</v>
      </c>
      <c r="M1276" t="s">
        <v>3359</v>
      </c>
      <c r="AF1276" t="s">
        <v>3060</v>
      </c>
      <c r="AH1276" s="2">
        <v>40104.680127314816</v>
      </c>
    </row>
    <row r="1277" spans="1:35" ht="15" customHeight="1" thickBot="1" x14ac:dyDescent="0.4">
      <c r="B1277" s="5">
        <f t="shared" si="67"/>
        <v>1275</v>
      </c>
      <c r="C1277">
        <f t="shared" si="69"/>
        <v>29</v>
      </c>
      <c r="D1277" s="16">
        <v>1948</v>
      </c>
      <c r="E1277" t="s">
        <v>327</v>
      </c>
      <c r="F1277" t="s">
        <v>16</v>
      </c>
      <c r="G1277">
        <v>21377</v>
      </c>
      <c r="H1277" t="s">
        <v>17</v>
      </c>
      <c r="J1277" t="s">
        <v>3354</v>
      </c>
      <c r="K1277" t="s">
        <v>3366</v>
      </c>
      <c r="L1277" t="s">
        <v>135</v>
      </c>
      <c r="M1277" t="s">
        <v>3359</v>
      </c>
      <c r="AF1277" t="s">
        <v>3060</v>
      </c>
      <c r="AH1277" s="2">
        <v>40129.336608796293</v>
      </c>
    </row>
    <row r="1278" spans="1:35" ht="15" thickBot="1" x14ac:dyDescent="0.4">
      <c r="A1278" s="180"/>
      <c r="B1278" s="5">
        <f t="shared" si="67"/>
        <v>1276</v>
      </c>
      <c r="C1278">
        <f t="shared" si="69"/>
        <v>17</v>
      </c>
      <c r="D1278" s="16">
        <v>1948</v>
      </c>
      <c r="E1278" t="s">
        <v>327</v>
      </c>
      <c r="F1278" t="s">
        <v>16</v>
      </c>
      <c r="G1278">
        <v>21406</v>
      </c>
      <c r="J1278" t="s">
        <v>3354</v>
      </c>
      <c r="K1278" t="s">
        <v>3366</v>
      </c>
      <c r="M1278" t="s">
        <v>3459</v>
      </c>
      <c r="T1278" t="s">
        <v>3424</v>
      </c>
      <c r="W1278" t="s">
        <v>3830</v>
      </c>
      <c r="X1278" t="s">
        <v>3508</v>
      </c>
      <c r="AA1278" s="3" t="s">
        <v>3262</v>
      </c>
      <c r="AD1278" s="3" t="s">
        <v>5686</v>
      </c>
      <c r="AF1278" t="s">
        <v>3451</v>
      </c>
      <c r="AH1278" s="2">
        <v>45928</v>
      </c>
    </row>
    <row r="1279" spans="1:35" ht="15" customHeight="1" x14ac:dyDescent="0.35">
      <c r="B1279" s="5">
        <f t="shared" si="67"/>
        <v>1277</v>
      </c>
      <c r="C1279">
        <f t="shared" si="69"/>
        <v>43</v>
      </c>
      <c r="D1279" s="16">
        <v>1948</v>
      </c>
      <c r="E1279" t="s">
        <v>327</v>
      </c>
      <c r="F1279" t="s">
        <v>25</v>
      </c>
      <c r="G1279">
        <v>21423</v>
      </c>
      <c r="L1279" t="s">
        <v>37</v>
      </c>
      <c r="AF1279" t="s">
        <v>3060</v>
      </c>
    </row>
    <row r="1280" spans="1:35" ht="15" customHeight="1" x14ac:dyDescent="0.35">
      <c r="B1280" s="5">
        <f t="shared" si="67"/>
        <v>1278</v>
      </c>
      <c r="C1280">
        <f t="shared" si="69"/>
        <v>126</v>
      </c>
      <c r="D1280" s="16">
        <v>1948</v>
      </c>
      <c r="E1280" t="s">
        <v>327</v>
      </c>
      <c r="F1280" t="s">
        <v>16</v>
      </c>
      <c r="G1280">
        <v>21466</v>
      </c>
      <c r="H1280" t="s">
        <v>17</v>
      </c>
      <c r="J1280" t="s">
        <v>3354</v>
      </c>
      <c r="K1280" t="s">
        <v>3366</v>
      </c>
      <c r="L1280" t="s">
        <v>254</v>
      </c>
      <c r="M1280" t="s">
        <v>3359</v>
      </c>
      <c r="AD1280" s="146" t="s">
        <v>601</v>
      </c>
      <c r="AF1280" t="s">
        <v>3060</v>
      </c>
      <c r="AH1280" s="2">
        <v>39868.354409722226</v>
      </c>
    </row>
    <row r="1281" spans="1:35" ht="15" customHeight="1" x14ac:dyDescent="0.35">
      <c r="B1281" s="5">
        <f t="shared" si="67"/>
        <v>1279</v>
      </c>
      <c r="C1281">
        <f t="shared" si="69"/>
        <v>55</v>
      </c>
      <c r="D1281" s="16">
        <v>1948</v>
      </c>
      <c r="E1281" t="s">
        <v>327</v>
      </c>
      <c r="F1281" t="s">
        <v>25</v>
      </c>
      <c r="G1281">
        <v>21592</v>
      </c>
      <c r="L1281" t="s">
        <v>50</v>
      </c>
      <c r="AF1281" t="s">
        <v>3060</v>
      </c>
    </row>
    <row r="1282" spans="1:35" ht="15" customHeight="1" x14ac:dyDescent="0.35">
      <c r="B1282" s="5">
        <f t="shared" si="67"/>
        <v>1280</v>
      </c>
      <c r="C1282">
        <f t="shared" si="69"/>
        <v>28</v>
      </c>
      <c r="D1282" s="16">
        <v>1948</v>
      </c>
      <c r="E1282" t="s">
        <v>221</v>
      </c>
      <c r="F1282" t="s">
        <v>25</v>
      </c>
      <c r="G1282">
        <v>21647</v>
      </c>
      <c r="J1282" t="s">
        <v>3354</v>
      </c>
      <c r="K1282" t="s">
        <v>3366</v>
      </c>
      <c r="M1282" t="s">
        <v>3459</v>
      </c>
      <c r="N1282" t="s">
        <v>3359</v>
      </c>
      <c r="T1282" t="s">
        <v>3424</v>
      </c>
      <c r="U1282" t="s">
        <v>3662</v>
      </c>
      <c r="W1282" t="s">
        <v>3572</v>
      </c>
      <c r="X1282" t="s">
        <v>3508</v>
      </c>
      <c r="AA1282" s="3" t="s">
        <v>511</v>
      </c>
      <c r="AF1282" t="s">
        <v>3451</v>
      </c>
      <c r="AH1282" s="2">
        <v>45988</v>
      </c>
    </row>
    <row r="1283" spans="1:35" ht="15" customHeight="1" x14ac:dyDescent="0.35">
      <c r="B1283" s="5">
        <f t="shared" si="67"/>
        <v>1281</v>
      </c>
      <c r="C1283">
        <f t="shared" ref="C1283:C1289" si="71">+G1284-G1283</f>
        <v>29</v>
      </c>
      <c r="D1283" s="16">
        <v>1948</v>
      </c>
      <c r="E1283" s="3" t="s">
        <v>221</v>
      </c>
      <c r="F1283" s="3" t="s">
        <v>25</v>
      </c>
      <c r="G1283" s="3">
        <v>21675</v>
      </c>
      <c r="H1283" s="3"/>
      <c r="I1283" s="3"/>
      <c r="J1283" s="3" t="s">
        <v>3354</v>
      </c>
      <c r="K1283" s="3" t="s">
        <v>3366</v>
      </c>
      <c r="L1283" s="3"/>
      <c r="M1283" s="3" t="s">
        <v>3459</v>
      </c>
      <c r="N1283" s="3"/>
      <c r="O1283" s="3"/>
      <c r="P1283" s="3"/>
      <c r="Q1283" s="3"/>
      <c r="R1283" s="3"/>
      <c r="S1283" s="152"/>
      <c r="T1283" s="3" t="s">
        <v>3424</v>
      </c>
      <c r="U1283" s="3"/>
      <c r="V1283" s="143"/>
      <c r="W1283" s="3" t="s">
        <v>3572</v>
      </c>
      <c r="X1283" s="14" t="s">
        <v>3508</v>
      </c>
      <c r="Y1283" s="3"/>
      <c r="Z1283" s="3"/>
      <c r="AA1283" s="3" t="s">
        <v>511</v>
      </c>
      <c r="AB1283" s="3"/>
      <c r="AE1283" s="3"/>
      <c r="AF1283" s="3" t="s">
        <v>3451</v>
      </c>
      <c r="AG1283" s="3"/>
      <c r="AH1283" s="153">
        <v>45661</v>
      </c>
      <c r="AI1283" s="14" t="s">
        <v>4628</v>
      </c>
    </row>
    <row r="1284" spans="1:35" ht="15" customHeight="1" thickBot="1" x14ac:dyDescent="0.4">
      <c r="B1284" s="5">
        <f t="shared" si="67"/>
        <v>1282</v>
      </c>
      <c r="C1284">
        <f t="shared" si="71"/>
        <v>31</v>
      </c>
      <c r="D1284" s="16">
        <v>1948</v>
      </c>
      <c r="E1284" t="s">
        <v>221</v>
      </c>
      <c r="F1284" t="s">
        <v>25</v>
      </c>
      <c r="G1284">
        <v>21704</v>
      </c>
      <c r="J1284" t="s">
        <v>3354</v>
      </c>
      <c r="K1284" t="s">
        <v>3366</v>
      </c>
      <c r="M1284" t="s">
        <v>3459</v>
      </c>
      <c r="T1284" t="s">
        <v>3424</v>
      </c>
      <c r="W1284" t="s">
        <v>3572</v>
      </c>
      <c r="X1284" t="s">
        <v>3508</v>
      </c>
      <c r="AA1284" s="3" t="s">
        <v>511</v>
      </c>
      <c r="AD1284" s="3" t="s">
        <v>3634</v>
      </c>
      <c r="AF1284" t="s">
        <v>3451</v>
      </c>
      <c r="AH1284" s="2">
        <v>45129</v>
      </c>
    </row>
    <row r="1285" spans="1:35" ht="15" customHeight="1" thickBot="1" x14ac:dyDescent="0.4">
      <c r="B1285" s="5">
        <f t="shared" si="67"/>
        <v>1283</v>
      </c>
      <c r="C1285">
        <f t="shared" si="71"/>
        <v>15</v>
      </c>
      <c r="D1285" s="16">
        <v>1948</v>
      </c>
      <c r="E1285" s="159" t="s">
        <v>221</v>
      </c>
      <c r="F1285" s="159" t="s">
        <v>25</v>
      </c>
      <c r="G1285" s="160">
        <v>21735</v>
      </c>
      <c r="H1285" s="159"/>
      <c r="I1285" s="159"/>
      <c r="J1285" s="159" t="s">
        <v>3354</v>
      </c>
      <c r="K1285" s="159" t="s">
        <v>3366</v>
      </c>
      <c r="L1285" s="159"/>
      <c r="M1285" s="159" t="s">
        <v>3459</v>
      </c>
      <c r="N1285" s="159"/>
      <c r="O1285" s="159"/>
      <c r="P1285" s="159"/>
      <c r="Q1285" s="159"/>
      <c r="R1285" s="159"/>
      <c r="S1285" s="159"/>
      <c r="T1285" s="159" t="s">
        <v>3424</v>
      </c>
      <c r="U1285" s="159"/>
      <c r="V1285" s="231"/>
      <c r="W1285" s="159" t="s">
        <v>3572</v>
      </c>
      <c r="X1285" s="159" t="s">
        <v>3508</v>
      </c>
      <c r="Y1285" s="159"/>
      <c r="Z1285" s="159"/>
      <c r="AA1285" s="159" t="s">
        <v>511</v>
      </c>
      <c r="AB1285" s="159"/>
      <c r="AC1285" s="159"/>
      <c r="AD1285" s="159"/>
      <c r="AE1285" s="159" t="s">
        <v>167</v>
      </c>
      <c r="AF1285" t="s">
        <v>3451</v>
      </c>
      <c r="AG1285" s="159"/>
      <c r="AH1285" s="176">
        <v>46207</v>
      </c>
      <c r="AI1285" s="76" t="s">
        <v>6813</v>
      </c>
    </row>
    <row r="1286" spans="1:35" ht="15" customHeight="1" x14ac:dyDescent="0.35">
      <c r="B1286" s="5">
        <f t="shared" si="67"/>
        <v>1284</v>
      </c>
      <c r="C1286">
        <f t="shared" si="71"/>
        <v>34</v>
      </c>
      <c r="D1286" s="16">
        <v>1948</v>
      </c>
      <c r="E1286" t="s">
        <v>221</v>
      </c>
      <c r="F1286" t="s">
        <v>25</v>
      </c>
      <c r="G1286">
        <v>21750</v>
      </c>
      <c r="H1286" t="s">
        <v>17</v>
      </c>
      <c r="J1286" t="s">
        <v>3354</v>
      </c>
      <c r="K1286" t="s">
        <v>3366</v>
      </c>
      <c r="L1286" t="s">
        <v>65</v>
      </c>
      <c r="M1286" t="s">
        <v>3359</v>
      </c>
      <c r="Y1286" t="s">
        <v>3359</v>
      </c>
      <c r="AF1286" t="s">
        <v>3060</v>
      </c>
      <c r="AH1286" s="2">
        <v>40198.582303240742</v>
      </c>
    </row>
    <row r="1287" spans="1:35" ht="15" customHeight="1" x14ac:dyDescent="0.35">
      <c r="B1287" s="5">
        <f t="shared" si="67"/>
        <v>1285</v>
      </c>
      <c r="C1287">
        <f t="shared" si="71"/>
        <v>22</v>
      </c>
      <c r="D1287" s="16">
        <v>1948</v>
      </c>
      <c r="E1287" s="116" t="s">
        <v>221</v>
      </c>
      <c r="F1287" s="116" t="s">
        <v>25</v>
      </c>
      <c r="G1287" s="117">
        <v>21784</v>
      </c>
      <c r="H1287" s="172" t="s">
        <v>5836</v>
      </c>
      <c r="I1287" s="172"/>
      <c r="J1287" s="172" t="s">
        <v>3354</v>
      </c>
      <c r="K1287" s="172" t="s">
        <v>3366</v>
      </c>
      <c r="L1287" s="172"/>
      <c r="M1287" s="172" t="s">
        <v>3459</v>
      </c>
      <c r="N1287" s="172"/>
      <c r="O1287" s="172"/>
      <c r="P1287" s="172"/>
      <c r="Q1287" s="172"/>
      <c r="R1287" s="172"/>
      <c r="S1287" s="173"/>
      <c r="T1287" s="172" t="s">
        <v>3424</v>
      </c>
      <c r="U1287" s="172"/>
      <c r="V1287" s="174"/>
      <c r="W1287" s="172" t="s">
        <v>3572</v>
      </c>
      <c r="X1287" s="172" t="s">
        <v>3508</v>
      </c>
      <c r="Y1287" s="172"/>
      <c r="Z1287" s="172"/>
      <c r="AA1287" s="172" t="s">
        <v>511</v>
      </c>
      <c r="AB1287" s="172"/>
      <c r="AC1287" s="172"/>
      <c r="AD1287" s="172"/>
      <c r="AE1287" s="172" t="s">
        <v>167</v>
      </c>
      <c r="AF1287" t="s">
        <v>3451</v>
      </c>
      <c r="AG1287" s="172"/>
      <c r="AH1287" s="175">
        <v>45999</v>
      </c>
      <c r="AI1287" s="36" t="s">
        <v>6000</v>
      </c>
    </row>
    <row r="1288" spans="1:35" ht="15" customHeight="1" x14ac:dyDescent="0.35">
      <c r="B1288" s="5">
        <f t="shared" ref="B1288:B1351" si="72">+B1287+1</f>
        <v>1286</v>
      </c>
      <c r="C1288">
        <f t="shared" si="71"/>
        <v>51</v>
      </c>
      <c r="D1288" s="16">
        <v>1948</v>
      </c>
      <c r="E1288" t="s">
        <v>221</v>
      </c>
      <c r="F1288" t="s">
        <v>25</v>
      </c>
      <c r="G1288">
        <v>21806</v>
      </c>
      <c r="J1288" t="s">
        <v>3354</v>
      </c>
      <c r="K1288" t="s">
        <v>3366</v>
      </c>
      <c r="M1288" t="s">
        <v>3459</v>
      </c>
      <c r="T1288" t="s">
        <v>3424</v>
      </c>
      <c r="W1288" t="s">
        <v>3572</v>
      </c>
      <c r="X1288" t="s">
        <v>3508</v>
      </c>
      <c r="AA1288" s="3" t="s">
        <v>511</v>
      </c>
      <c r="AF1288" t="s">
        <v>3451</v>
      </c>
      <c r="AH1288" s="2">
        <v>45287</v>
      </c>
    </row>
    <row r="1289" spans="1:35" ht="15" customHeight="1" x14ac:dyDescent="0.35">
      <c r="B1289" s="5">
        <f t="shared" si="72"/>
        <v>1287</v>
      </c>
      <c r="C1289">
        <f t="shared" si="71"/>
        <v>24</v>
      </c>
      <c r="D1289" s="16">
        <v>1948</v>
      </c>
      <c r="E1289" s="115" t="s">
        <v>327</v>
      </c>
      <c r="F1289" s="115" t="s">
        <v>16</v>
      </c>
      <c r="G1289" s="70">
        <v>21857</v>
      </c>
      <c r="I1289" s="172"/>
      <c r="J1289" t="s">
        <v>3354</v>
      </c>
      <c r="K1289" t="s">
        <v>3366</v>
      </c>
      <c r="M1289" s="172" t="s">
        <v>3459</v>
      </c>
      <c r="T1289" t="s">
        <v>3262</v>
      </c>
      <c r="W1289" s="172" t="s">
        <v>3830</v>
      </c>
      <c r="X1289" t="s">
        <v>3508</v>
      </c>
      <c r="AA1289"/>
      <c r="AB1289" t="s">
        <v>4396</v>
      </c>
      <c r="AC1289"/>
      <c r="AD1289" t="s">
        <v>5967</v>
      </c>
      <c r="AF1289" t="s">
        <v>3451</v>
      </c>
      <c r="AH1289" s="2">
        <v>45966</v>
      </c>
      <c r="AI1289" s="36" t="s">
        <v>5724</v>
      </c>
    </row>
    <row r="1290" spans="1:35" ht="15" customHeight="1" x14ac:dyDescent="0.35">
      <c r="B1290" s="5">
        <f t="shared" si="72"/>
        <v>1288</v>
      </c>
      <c r="C1290">
        <f t="shared" si="69"/>
        <v>40</v>
      </c>
      <c r="D1290" s="16">
        <v>1948</v>
      </c>
      <c r="E1290" t="s">
        <v>327</v>
      </c>
      <c r="F1290" t="s">
        <v>16</v>
      </c>
      <c r="G1290">
        <v>21881</v>
      </c>
      <c r="H1290" t="s">
        <v>17</v>
      </c>
      <c r="J1290" t="s">
        <v>3354</v>
      </c>
      <c r="K1290" t="s">
        <v>3366</v>
      </c>
      <c r="L1290" t="s">
        <v>442</v>
      </c>
      <c r="M1290" t="s">
        <v>3359</v>
      </c>
      <c r="S1290" s="148">
        <v>460</v>
      </c>
      <c r="AF1290" t="s">
        <v>3060</v>
      </c>
      <c r="AH1290" s="2">
        <v>40962.249837962961</v>
      </c>
    </row>
    <row r="1291" spans="1:35" ht="15" customHeight="1" thickBot="1" x14ac:dyDescent="0.4">
      <c r="B1291" s="5">
        <f t="shared" si="72"/>
        <v>1289</v>
      </c>
      <c r="C1291">
        <f t="shared" si="69"/>
        <v>31</v>
      </c>
      <c r="D1291" s="16">
        <v>1948</v>
      </c>
      <c r="E1291" t="s">
        <v>221</v>
      </c>
      <c r="F1291" t="s">
        <v>16</v>
      </c>
      <c r="G1291">
        <v>21921</v>
      </c>
      <c r="J1291" t="s">
        <v>3354</v>
      </c>
      <c r="K1291" t="s">
        <v>3366</v>
      </c>
      <c r="M1291" t="s">
        <v>3459</v>
      </c>
      <c r="N1291" t="s">
        <v>3359</v>
      </c>
      <c r="T1291" t="s">
        <v>3424</v>
      </c>
      <c r="U1291" t="s">
        <v>3662</v>
      </c>
      <c r="W1291" t="s">
        <v>3830</v>
      </c>
      <c r="X1291" t="s">
        <v>3508</v>
      </c>
      <c r="AA1291" s="3" t="s">
        <v>511</v>
      </c>
      <c r="AF1291" t="s">
        <v>3451</v>
      </c>
      <c r="AH1291" s="2">
        <v>45783</v>
      </c>
    </row>
    <row r="1292" spans="1:35" ht="15" customHeight="1" thickBot="1" x14ac:dyDescent="0.4">
      <c r="B1292" s="5">
        <f t="shared" si="72"/>
        <v>1290</v>
      </c>
      <c r="C1292">
        <f t="shared" si="69"/>
        <v>63</v>
      </c>
      <c r="D1292" s="16">
        <v>1948</v>
      </c>
      <c r="E1292" s="159" t="s">
        <v>327</v>
      </c>
      <c r="F1292" s="159" t="s">
        <v>25</v>
      </c>
      <c r="G1292" s="160">
        <v>21952</v>
      </c>
      <c r="H1292" s="159"/>
      <c r="I1292" s="159"/>
      <c r="J1292" s="159" t="s">
        <v>3354</v>
      </c>
      <c r="K1292" s="159" t="s">
        <v>3366</v>
      </c>
      <c r="L1292" s="159"/>
      <c r="M1292" s="159" t="s">
        <v>3459</v>
      </c>
      <c r="N1292" s="159"/>
      <c r="O1292" s="159"/>
      <c r="P1292" s="159"/>
      <c r="Q1292" s="159"/>
      <c r="R1292" s="159"/>
      <c r="S1292" s="159"/>
      <c r="T1292" s="159" t="s">
        <v>167</v>
      </c>
      <c r="U1292" s="159"/>
      <c r="V1292" s="161"/>
      <c r="W1292" s="159" t="s">
        <v>3572</v>
      </c>
      <c r="X1292" s="159" t="s">
        <v>3508</v>
      </c>
      <c r="Y1292" s="159"/>
      <c r="Z1292" s="159"/>
      <c r="AA1292" s="159" t="s">
        <v>3704</v>
      </c>
      <c r="AB1292" s="159" t="s">
        <v>4739</v>
      </c>
      <c r="AC1292" s="159"/>
      <c r="AD1292" s="159"/>
      <c r="AE1292" s="159"/>
      <c r="AF1292" t="s">
        <v>3451</v>
      </c>
      <c r="AG1292" s="159"/>
      <c r="AH1292" s="176">
        <v>46091</v>
      </c>
      <c r="AI1292" s="76" t="s">
        <v>6415</v>
      </c>
    </row>
    <row r="1293" spans="1:35" ht="15" customHeight="1" x14ac:dyDescent="0.35">
      <c r="B1293" s="5">
        <f t="shared" si="72"/>
        <v>1291</v>
      </c>
      <c r="C1293">
        <f t="shared" si="69"/>
        <v>19</v>
      </c>
      <c r="D1293" s="16">
        <v>1948</v>
      </c>
      <c r="E1293" t="s">
        <v>327</v>
      </c>
      <c r="F1293" t="s">
        <v>25</v>
      </c>
      <c r="G1293">
        <v>22015</v>
      </c>
      <c r="H1293" t="s">
        <v>17</v>
      </c>
      <c r="J1293" t="s">
        <v>3354</v>
      </c>
      <c r="K1293" t="s">
        <v>3366</v>
      </c>
      <c r="L1293" t="s">
        <v>56</v>
      </c>
      <c r="M1293" t="s">
        <v>3359</v>
      </c>
      <c r="AC1293" s="3">
        <v>1947</v>
      </c>
      <c r="AF1293" t="s">
        <v>3060</v>
      </c>
      <c r="AH1293" s="2">
        <v>40035.427129629628</v>
      </c>
    </row>
    <row r="1294" spans="1:35" ht="15" customHeight="1" x14ac:dyDescent="0.35">
      <c r="B1294" s="5">
        <f t="shared" si="72"/>
        <v>1292</v>
      </c>
      <c r="C1294">
        <f t="shared" si="69"/>
        <v>36</v>
      </c>
      <c r="D1294" s="16">
        <v>1948</v>
      </c>
      <c r="E1294" t="s">
        <v>327</v>
      </c>
      <c r="F1294" t="s">
        <v>25</v>
      </c>
      <c r="G1294">
        <v>22034</v>
      </c>
      <c r="H1294" t="s">
        <v>17</v>
      </c>
      <c r="J1294" t="s">
        <v>3354</v>
      </c>
      <c r="L1294" t="s">
        <v>128</v>
      </c>
      <c r="M1294" t="s">
        <v>3359</v>
      </c>
      <c r="AF1294" t="s">
        <v>3060</v>
      </c>
      <c r="AH1294" s="2">
        <v>40052.63082175926</v>
      </c>
    </row>
    <row r="1295" spans="1:35" ht="15" customHeight="1" x14ac:dyDescent="0.35">
      <c r="B1295" s="5">
        <f t="shared" si="72"/>
        <v>1293</v>
      </c>
      <c r="C1295">
        <f t="shared" si="69"/>
        <v>4</v>
      </c>
      <c r="D1295" s="16">
        <v>1948</v>
      </c>
      <c r="E1295" t="s">
        <v>327</v>
      </c>
      <c r="F1295" t="s">
        <v>25</v>
      </c>
      <c r="G1295">
        <v>22070</v>
      </c>
      <c r="H1295" t="s">
        <v>17</v>
      </c>
      <c r="J1295" t="s">
        <v>3354</v>
      </c>
      <c r="K1295" t="s">
        <v>3366</v>
      </c>
      <c r="L1295" t="s">
        <v>37</v>
      </c>
      <c r="M1295" t="s">
        <v>3359</v>
      </c>
      <c r="AF1295" t="s">
        <v>3060</v>
      </c>
      <c r="AH1295" s="2">
        <v>39777.323530092595</v>
      </c>
    </row>
    <row r="1296" spans="1:35" ht="15" customHeight="1" x14ac:dyDescent="0.35">
      <c r="A1296" s="3"/>
      <c r="B1296" s="5">
        <f t="shared" si="72"/>
        <v>1294</v>
      </c>
      <c r="C1296">
        <f t="shared" si="69"/>
        <v>22</v>
      </c>
      <c r="D1296" s="16">
        <v>1948</v>
      </c>
      <c r="E1296" t="s">
        <v>327</v>
      </c>
      <c r="F1296" t="s">
        <v>25</v>
      </c>
      <c r="G1296">
        <v>22074</v>
      </c>
      <c r="H1296" t="s">
        <v>17</v>
      </c>
      <c r="J1296" t="s">
        <v>3354</v>
      </c>
      <c r="K1296" t="s">
        <v>3366</v>
      </c>
      <c r="L1296" t="s">
        <v>602</v>
      </c>
      <c r="M1296" t="s">
        <v>3359</v>
      </c>
      <c r="N1296" t="s">
        <v>3359</v>
      </c>
      <c r="R1296" t="s">
        <v>3579</v>
      </c>
      <c r="AF1296" t="s">
        <v>3060</v>
      </c>
      <c r="AH1296" s="2">
        <v>40662.79383101852</v>
      </c>
    </row>
    <row r="1297" spans="2:35" ht="15" customHeight="1" x14ac:dyDescent="0.35">
      <c r="B1297" s="5">
        <f t="shared" si="72"/>
        <v>1295</v>
      </c>
      <c r="C1297">
        <f t="shared" si="69"/>
        <v>6</v>
      </c>
      <c r="D1297" s="16">
        <v>1948</v>
      </c>
      <c r="E1297" t="s">
        <v>327</v>
      </c>
      <c r="F1297" t="s">
        <v>25</v>
      </c>
      <c r="G1297">
        <v>22096</v>
      </c>
      <c r="H1297" t="s">
        <v>17</v>
      </c>
      <c r="J1297" t="s">
        <v>3354</v>
      </c>
      <c r="K1297" t="s">
        <v>3366</v>
      </c>
      <c r="L1297" t="s">
        <v>603</v>
      </c>
      <c r="M1297" t="s">
        <v>3359</v>
      </c>
      <c r="S1297" s="148">
        <v>460</v>
      </c>
      <c r="AD1297" s="3" t="s">
        <v>604</v>
      </c>
      <c r="AF1297" t="s">
        <v>3060</v>
      </c>
      <c r="AH1297" s="2">
        <v>40633.400694444441</v>
      </c>
    </row>
    <row r="1298" spans="2:35" ht="15" customHeight="1" x14ac:dyDescent="0.35">
      <c r="B1298" s="5">
        <f t="shared" si="72"/>
        <v>1296</v>
      </c>
      <c r="C1298">
        <f t="shared" si="69"/>
        <v>17</v>
      </c>
      <c r="D1298" s="16">
        <v>1948</v>
      </c>
      <c r="E1298" t="s">
        <v>221</v>
      </c>
      <c r="F1298" t="s">
        <v>25</v>
      </c>
      <c r="G1298">
        <v>22102</v>
      </c>
      <c r="J1298" t="s">
        <v>3354</v>
      </c>
      <c r="K1298" t="s">
        <v>3366</v>
      </c>
      <c r="M1298" t="s">
        <v>3459</v>
      </c>
      <c r="N1298" t="s">
        <v>3359</v>
      </c>
      <c r="R1298" t="s">
        <v>3579</v>
      </c>
      <c r="T1298" t="s">
        <v>3424</v>
      </c>
      <c r="W1298" t="s">
        <v>3572</v>
      </c>
      <c r="X1298" t="s">
        <v>3508</v>
      </c>
      <c r="AA1298" s="3" t="s">
        <v>511</v>
      </c>
      <c r="AF1298" t="s">
        <v>3451</v>
      </c>
      <c r="AH1298" s="2">
        <v>45339</v>
      </c>
      <c r="AI1298" t="s">
        <v>5050</v>
      </c>
    </row>
    <row r="1299" spans="2:35" ht="15" customHeight="1" thickBot="1" x14ac:dyDescent="0.4">
      <c r="B1299" s="5">
        <f t="shared" si="72"/>
        <v>1297</v>
      </c>
      <c r="C1299">
        <f t="shared" si="69"/>
        <v>19</v>
      </c>
      <c r="D1299" s="16">
        <v>1948</v>
      </c>
      <c r="E1299" t="s">
        <v>221</v>
      </c>
      <c r="F1299" t="s">
        <v>25</v>
      </c>
      <c r="G1299">
        <v>22119</v>
      </c>
      <c r="H1299" t="s">
        <v>17</v>
      </c>
      <c r="K1299" t="s">
        <v>3366</v>
      </c>
      <c r="M1299" t="s">
        <v>3359</v>
      </c>
      <c r="AA1299" s="3" t="s">
        <v>511</v>
      </c>
      <c r="AE1299" t="s">
        <v>167</v>
      </c>
      <c r="AF1299" t="s">
        <v>3133</v>
      </c>
      <c r="AH1299" s="2">
        <v>44986</v>
      </c>
    </row>
    <row r="1300" spans="2:35" ht="15" customHeight="1" thickBot="1" x14ac:dyDescent="0.4">
      <c r="B1300" s="5">
        <f t="shared" si="72"/>
        <v>1298</v>
      </c>
      <c r="C1300">
        <f t="shared" si="69"/>
        <v>28</v>
      </c>
      <c r="D1300" s="16">
        <v>1948</v>
      </c>
      <c r="E1300" s="159" t="s">
        <v>221</v>
      </c>
      <c r="F1300" s="159" t="s">
        <v>25</v>
      </c>
      <c r="G1300" s="160">
        <v>22138</v>
      </c>
      <c r="H1300" s="159"/>
      <c r="I1300" s="159"/>
      <c r="J1300" s="159" t="s">
        <v>3354</v>
      </c>
      <c r="K1300" s="159" t="s">
        <v>3366</v>
      </c>
      <c r="L1300" s="159"/>
      <c r="M1300" s="159" t="s">
        <v>3359</v>
      </c>
      <c r="N1300" s="159"/>
      <c r="O1300" s="159"/>
      <c r="P1300" s="159"/>
      <c r="Q1300" s="159"/>
      <c r="R1300" s="159"/>
      <c r="S1300" s="159"/>
      <c r="T1300" s="159" t="s">
        <v>3424</v>
      </c>
      <c r="U1300" s="159"/>
      <c r="V1300" s="161"/>
      <c r="W1300" s="159" t="s">
        <v>3572</v>
      </c>
      <c r="X1300" s="159" t="s">
        <v>3508</v>
      </c>
      <c r="Y1300" s="159"/>
      <c r="Z1300" s="159"/>
      <c r="AA1300" s="159" t="s">
        <v>512</v>
      </c>
      <c r="AB1300" s="159"/>
      <c r="AC1300" s="159"/>
      <c r="AD1300" s="159"/>
      <c r="AE1300" s="159" t="s">
        <v>3262</v>
      </c>
      <c r="AF1300" t="s">
        <v>3451</v>
      </c>
      <c r="AG1300" s="159"/>
      <c r="AH1300" s="176">
        <v>46091</v>
      </c>
      <c r="AI1300" s="76" t="s">
        <v>6394</v>
      </c>
    </row>
    <row r="1301" spans="2:35" ht="15" customHeight="1" x14ac:dyDescent="0.35">
      <c r="B1301" s="5">
        <f t="shared" si="72"/>
        <v>1299</v>
      </c>
      <c r="C1301">
        <f t="shared" si="69"/>
        <v>31</v>
      </c>
      <c r="D1301" s="16">
        <v>1948</v>
      </c>
      <c r="E1301" t="s">
        <v>221</v>
      </c>
      <c r="F1301" t="s">
        <v>25</v>
      </c>
      <c r="G1301">
        <v>22166</v>
      </c>
      <c r="H1301" t="s">
        <v>17</v>
      </c>
      <c r="J1301" t="s">
        <v>3354</v>
      </c>
      <c r="K1301" t="s">
        <v>3366</v>
      </c>
      <c r="M1301" t="s">
        <v>3359</v>
      </c>
      <c r="AA1301" s="3" t="s">
        <v>511</v>
      </c>
      <c r="AD1301" s="3" t="s">
        <v>3267</v>
      </c>
      <c r="AE1301" t="s">
        <v>167</v>
      </c>
      <c r="AF1301" t="s">
        <v>3133</v>
      </c>
      <c r="AH1301" s="2">
        <v>44986</v>
      </c>
    </row>
    <row r="1302" spans="2:35" ht="15" customHeight="1" x14ac:dyDescent="0.35">
      <c r="B1302" s="5">
        <f t="shared" si="72"/>
        <v>1300</v>
      </c>
      <c r="C1302">
        <f t="shared" si="69"/>
        <v>60</v>
      </c>
      <c r="D1302" s="16">
        <v>1948</v>
      </c>
      <c r="E1302" t="s">
        <v>221</v>
      </c>
      <c r="F1302" t="s">
        <v>25</v>
      </c>
      <c r="G1302">
        <v>22197</v>
      </c>
      <c r="H1302" t="s">
        <v>17</v>
      </c>
      <c r="K1302" t="s">
        <v>3366</v>
      </c>
      <c r="L1302" t="s">
        <v>605</v>
      </c>
      <c r="M1302" t="s">
        <v>3359</v>
      </c>
      <c r="AA1302" s="3" t="s">
        <v>511</v>
      </c>
      <c r="AE1302" t="s">
        <v>167</v>
      </c>
      <c r="AF1302" t="s">
        <v>3060</v>
      </c>
      <c r="AH1302" s="2">
        <v>41107.715069444443</v>
      </c>
    </row>
    <row r="1303" spans="2:35" ht="15" customHeight="1" x14ac:dyDescent="0.35">
      <c r="B1303" s="5">
        <f t="shared" si="72"/>
        <v>1301</v>
      </c>
      <c r="C1303">
        <f t="shared" si="69"/>
        <v>33</v>
      </c>
      <c r="D1303" s="16">
        <v>1948</v>
      </c>
      <c r="E1303" t="s">
        <v>221</v>
      </c>
      <c r="F1303" t="s">
        <v>25</v>
      </c>
      <c r="G1303">
        <v>22257</v>
      </c>
      <c r="H1303" t="s">
        <v>17</v>
      </c>
      <c r="J1303" t="s">
        <v>3354</v>
      </c>
      <c r="L1303" t="s">
        <v>74</v>
      </c>
      <c r="M1303" t="s">
        <v>3359</v>
      </c>
      <c r="U1303" t="s">
        <v>380</v>
      </c>
      <c r="AA1303" s="3" t="s">
        <v>3523</v>
      </c>
      <c r="AD1303" s="3" t="s">
        <v>606</v>
      </c>
      <c r="AE1303" t="s">
        <v>167</v>
      </c>
      <c r="AF1303" t="s">
        <v>3060</v>
      </c>
      <c r="AH1303" s="2">
        <v>41105.94872685185</v>
      </c>
    </row>
    <row r="1304" spans="2:35" ht="15" customHeight="1" thickBot="1" x14ac:dyDescent="0.4">
      <c r="B1304" s="5">
        <f t="shared" si="72"/>
        <v>1302</v>
      </c>
      <c r="C1304">
        <f t="shared" si="69"/>
        <v>28</v>
      </c>
      <c r="D1304" s="16">
        <v>1948</v>
      </c>
      <c r="E1304" t="s">
        <v>221</v>
      </c>
      <c r="F1304" t="s">
        <v>25</v>
      </c>
      <c r="G1304" s="70">
        <v>22290</v>
      </c>
      <c r="J1304" t="s">
        <v>3354</v>
      </c>
      <c r="K1304" t="s">
        <v>3366</v>
      </c>
      <c r="M1304" t="s">
        <v>3459</v>
      </c>
      <c r="T1304" t="s">
        <v>3424</v>
      </c>
      <c r="W1304" t="s">
        <v>3572</v>
      </c>
      <c r="X1304" t="s">
        <v>3508</v>
      </c>
      <c r="AA1304" s="3" t="s">
        <v>511</v>
      </c>
      <c r="AC1304"/>
      <c r="AD1304" t="s">
        <v>5521</v>
      </c>
      <c r="AE1304" t="s">
        <v>167</v>
      </c>
      <c r="AF1304" t="s">
        <v>3451</v>
      </c>
      <c r="AH1304" s="2">
        <v>45894</v>
      </c>
      <c r="AI1304" s="36" t="s">
        <v>5362</v>
      </c>
    </row>
    <row r="1305" spans="2:35" ht="15" customHeight="1" thickBot="1" x14ac:dyDescent="0.4">
      <c r="B1305" s="5">
        <f t="shared" si="72"/>
        <v>1303</v>
      </c>
      <c r="C1305">
        <f t="shared" si="69"/>
        <v>87</v>
      </c>
      <c r="D1305" s="16">
        <v>1948</v>
      </c>
      <c r="E1305" t="s">
        <v>221</v>
      </c>
      <c r="F1305" t="s">
        <v>25</v>
      </c>
      <c r="G1305" s="70">
        <v>22318</v>
      </c>
      <c r="J1305" t="s">
        <v>3354</v>
      </c>
      <c r="K1305" t="s">
        <v>3366</v>
      </c>
      <c r="M1305" t="s">
        <v>3459</v>
      </c>
      <c r="T1305" t="s">
        <v>3424</v>
      </c>
      <c r="W1305" t="s">
        <v>3572</v>
      </c>
      <c r="X1305" t="s">
        <v>3508</v>
      </c>
      <c r="AA1305" s="3" t="s">
        <v>511</v>
      </c>
      <c r="AC1305"/>
      <c r="AD1305"/>
      <c r="AF1305" t="s">
        <v>3451</v>
      </c>
      <c r="AH1305" s="2">
        <v>46065</v>
      </c>
      <c r="AI1305" s="76" t="s">
        <v>6363</v>
      </c>
    </row>
    <row r="1306" spans="2:35" ht="15" customHeight="1" x14ac:dyDescent="0.35">
      <c r="B1306" s="5">
        <f t="shared" si="72"/>
        <v>1304</v>
      </c>
      <c r="C1306">
        <f t="shared" si="69"/>
        <v>9</v>
      </c>
      <c r="D1306" s="16">
        <v>1948</v>
      </c>
      <c r="E1306" t="s">
        <v>221</v>
      </c>
      <c r="F1306" t="s">
        <v>25</v>
      </c>
      <c r="G1306">
        <v>22405</v>
      </c>
      <c r="H1306" t="s">
        <v>17</v>
      </c>
      <c r="J1306" t="s">
        <v>3354</v>
      </c>
      <c r="L1306" t="s">
        <v>37</v>
      </c>
      <c r="M1306" t="s">
        <v>3359</v>
      </c>
      <c r="AA1306" s="3" t="s">
        <v>3523</v>
      </c>
      <c r="AE1306" t="s">
        <v>167</v>
      </c>
      <c r="AF1306" t="s">
        <v>3060</v>
      </c>
      <c r="AH1306" s="2">
        <v>40495.680034722223</v>
      </c>
    </row>
    <row r="1307" spans="2:35" ht="15" customHeight="1" x14ac:dyDescent="0.35">
      <c r="B1307" s="5">
        <f t="shared" si="72"/>
        <v>1305</v>
      </c>
      <c r="C1307">
        <f t="shared" si="69"/>
        <v>13</v>
      </c>
      <c r="D1307" s="16">
        <v>1948</v>
      </c>
      <c r="E1307" t="s">
        <v>221</v>
      </c>
      <c r="F1307" t="s">
        <v>16</v>
      </c>
      <c r="G1307">
        <v>22414</v>
      </c>
      <c r="H1307" t="s">
        <v>17</v>
      </c>
      <c r="J1307" t="s">
        <v>3354</v>
      </c>
      <c r="K1307" t="s">
        <v>3366</v>
      </c>
      <c r="L1307" t="s">
        <v>35</v>
      </c>
      <c r="M1307" t="s">
        <v>3359</v>
      </c>
      <c r="N1307" t="s">
        <v>3359</v>
      </c>
      <c r="U1307" t="s">
        <v>380</v>
      </c>
      <c r="AA1307" s="3" t="s">
        <v>3464</v>
      </c>
      <c r="AD1307" s="3" t="s">
        <v>607</v>
      </c>
      <c r="AE1307" t="s">
        <v>380</v>
      </c>
      <c r="AF1307" t="s">
        <v>3060</v>
      </c>
      <c r="AH1307" s="2">
        <v>40823.63753472222</v>
      </c>
    </row>
    <row r="1308" spans="2:35" ht="15" customHeight="1" x14ac:dyDescent="0.35">
      <c r="B1308" s="5">
        <f t="shared" si="72"/>
        <v>1306</v>
      </c>
      <c r="C1308">
        <f t="shared" si="69"/>
        <v>1</v>
      </c>
      <c r="D1308" s="16">
        <v>1948</v>
      </c>
      <c r="E1308" t="s">
        <v>314</v>
      </c>
      <c r="F1308" t="s">
        <v>25</v>
      </c>
      <c r="G1308">
        <v>22427</v>
      </c>
      <c r="H1308" t="s">
        <v>17</v>
      </c>
      <c r="J1308" t="s">
        <v>3354</v>
      </c>
      <c r="K1308" t="s">
        <v>3366</v>
      </c>
      <c r="L1308" t="s">
        <v>516</v>
      </c>
      <c r="M1308" t="s">
        <v>3359</v>
      </c>
      <c r="R1308" t="s">
        <v>3579</v>
      </c>
      <c r="AA1308" s="3" t="s">
        <v>3464</v>
      </c>
      <c r="AB1308" s="164" t="s">
        <v>3590</v>
      </c>
      <c r="AC1308" s="41"/>
      <c r="AD1308" s="41"/>
      <c r="AE1308" t="s">
        <v>380</v>
      </c>
      <c r="AF1308" t="s">
        <v>3060</v>
      </c>
      <c r="AH1308" s="2">
        <v>40220.815567129626</v>
      </c>
    </row>
    <row r="1309" spans="2:35" ht="15" customHeight="1" x14ac:dyDescent="0.35">
      <c r="B1309" s="5">
        <f t="shared" si="72"/>
        <v>1307</v>
      </c>
      <c r="C1309">
        <f t="shared" si="69"/>
        <v>5</v>
      </c>
      <c r="D1309" s="16">
        <v>1948</v>
      </c>
      <c r="E1309" t="s">
        <v>314</v>
      </c>
      <c r="F1309" t="s">
        <v>25</v>
      </c>
      <c r="G1309">
        <v>22428</v>
      </c>
      <c r="H1309" t="s">
        <v>17</v>
      </c>
      <c r="J1309" t="s">
        <v>3354</v>
      </c>
      <c r="K1309" t="s">
        <v>3366</v>
      </c>
      <c r="L1309" t="s">
        <v>130</v>
      </c>
      <c r="M1309" t="s">
        <v>3359</v>
      </c>
      <c r="AA1309" s="3" t="s">
        <v>3464</v>
      </c>
      <c r="AE1309" t="s">
        <v>380</v>
      </c>
      <c r="AF1309" t="s">
        <v>3060</v>
      </c>
      <c r="AH1309" s="2">
        <v>39886.371967592589</v>
      </c>
    </row>
    <row r="1310" spans="2:35" ht="15" customHeight="1" x14ac:dyDescent="0.35">
      <c r="B1310" s="5">
        <f t="shared" si="72"/>
        <v>1308</v>
      </c>
      <c r="C1310">
        <f t="shared" si="69"/>
        <v>14</v>
      </c>
      <c r="D1310" s="16">
        <v>1948</v>
      </c>
      <c r="E1310" t="s">
        <v>314</v>
      </c>
      <c r="F1310" t="s">
        <v>25</v>
      </c>
      <c r="G1310">
        <v>22433</v>
      </c>
      <c r="H1310" t="s">
        <v>17</v>
      </c>
      <c r="J1310" t="s">
        <v>3354</v>
      </c>
      <c r="K1310" t="s">
        <v>3366</v>
      </c>
      <c r="L1310" t="s">
        <v>609</v>
      </c>
      <c r="M1310" t="s">
        <v>3359</v>
      </c>
      <c r="AA1310" s="3" t="s">
        <v>511</v>
      </c>
      <c r="AD1310" s="3" t="s">
        <v>610</v>
      </c>
      <c r="AE1310" t="s">
        <v>167</v>
      </c>
      <c r="AF1310" t="s">
        <v>3060</v>
      </c>
      <c r="AH1310" s="2">
        <v>41006.466400462959</v>
      </c>
    </row>
    <row r="1311" spans="2:35" ht="15" customHeight="1" x14ac:dyDescent="0.35">
      <c r="B1311" s="5">
        <f t="shared" si="72"/>
        <v>1309</v>
      </c>
      <c r="C1311">
        <f t="shared" si="69"/>
        <v>14</v>
      </c>
      <c r="D1311" s="16">
        <v>1948</v>
      </c>
      <c r="E1311" t="s">
        <v>314</v>
      </c>
      <c r="F1311" t="s">
        <v>25</v>
      </c>
      <c r="G1311">
        <v>22447</v>
      </c>
      <c r="J1311" t="s">
        <v>3354</v>
      </c>
      <c r="K1311" t="s">
        <v>3366</v>
      </c>
      <c r="M1311" t="s">
        <v>3459</v>
      </c>
      <c r="N1311" t="s">
        <v>3359</v>
      </c>
      <c r="T1311" t="s">
        <v>3424</v>
      </c>
      <c r="W1311" t="s">
        <v>3572</v>
      </c>
      <c r="X1311" t="s">
        <v>3508</v>
      </c>
      <c r="Z1311" t="s">
        <v>3359</v>
      </c>
      <c r="AA1311" s="3" t="s">
        <v>3464</v>
      </c>
      <c r="AB1311" t="s">
        <v>3964</v>
      </c>
      <c r="AF1311" t="s">
        <v>3451</v>
      </c>
      <c r="AH1311" s="2">
        <v>45356</v>
      </c>
    </row>
    <row r="1312" spans="2:35" ht="15" customHeight="1" x14ac:dyDescent="0.35">
      <c r="B1312" s="5">
        <f t="shared" si="72"/>
        <v>1310</v>
      </c>
      <c r="C1312">
        <f t="shared" ref="C1312:C1377" si="73">+G1313-G1312</f>
        <v>5</v>
      </c>
      <c r="D1312" s="16">
        <v>1948</v>
      </c>
      <c r="E1312" t="s">
        <v>314</v>
      </c>
      <c r="F1312" t="s">
        <v>25</v>
      </c>
      <c r="G1312">
        <v>22461</v>
      </c>
      <c r="H1312" t="s">
        <v>17</v>
      </c>
      <c r="J1312" t="s">
        <v>3354</v>
      </c>
      <c r="K1312" t="s">
        <v>3366</v>
      </c>
      <c r="L1312" t="s">
        <v>37</v>
      </c>
      <c r="M1312" t="s">
        <v>3359</v>
      </c>
      <c r="AA1312" s="3" t="s">
        <v>3464</v>
      </c>
      <c r="AE1312" t="s">
        <v>380</v>
      </c>
      <c r="AF1312" t="s">
        <v>3060</v>
      </c>
      <c r="AH1312" s="2">
        <v>40052.549756944441</v>
      </c>
    </row>
    <row r="1313" spans="1:35" ht="15" customHeight="1" x14ac:dyDescent="0.35">
      <c r="B1313" s="5">
        <f t="shared" si="72"/>
        <v>1311</v>
      </c>
      <c r="C1313">
        <f t="shared" si="73"/>
        <v>9</v>
      </c>
      <c r="D1313" s="16">
        <f>+D1312</f>
        <v>1948</v>
      </c>
      <c r="E1313" s="101" t="s">
        <v>314</v>
      </c>
      <c r="F1313" s="101" t="s">
        <v>25</v>
      </c>
      <c r="G1313" s="165">
        <v>22466</v>
      </c>
      <c r="H1313" s="101"/>
      <c r="I1313" s="101"/>
      <c r="J1313" s="101" t="s">
        <v>3354</v>
      </c>
      <c r="K1313" s="101" t="s">
        <v>3366</v>
      </c>
      <c r="L1313" s="101"/>
      <c r="M1313" s="101" t="s">
        <v>3459</v>
      </c>
      <c r="N1313" s="101"/>
      <c r="O1313" s="101"/>
      <c r="P1313" s="101"/>
      <c r="Q1313" s="101"/>
      <c r="R1313" s="101"/>
      <c r="S1313" s="128"/>
      <c r="T1313" s="101" t="s">
        <v>3424</v>
      </c>
      <c r="U1313" s="101"/>
      <c r="V1313" s="130"/>
      <c r="W1313" s="101" t="s">
        <v>3572</v>
      </c>
      <c r="X1313" s="101" t="s">
        <v>3508</v>
      </c>
      <c r="Y1313" s="101"/>
      <c r="Z1313" s="101" t="s">
        <v>3359</v>
      </c>
      <c r="AA1313" s="101" t="s">
        <v>512</v>
      </c>
      <c r="AB1313" s="102" t="s">
        <v>5307</v>
      </c>
      <c r="AC1313" s="101"/>
      <c r="AD1313" s="101" t="s">
        <v>5306</v>
      </c>
      <c r="AE1313" s="101"/>
      <c r="AF1313" t="s">
        <v>3451</v>
      </c>
      <c r="AG1313" s="101"/>
      <c r="AH1313" s="103">
        <v>45839</v>
      </c>
      <c r="AI1313" s="166" t="s">
        <v>5110</v>
      </c>
    </row>
    <row r="1314" spans="1:35" ht="15" customHeight="1" x14ac:dyDescent="0.35">
      <c r="B1314" s="5">
        <f t="shared" si="72"/>
        <v>1312</v>
      </c>
      <c r="C1314">
        <f t="shared" si="73"/>
        <v>11</v>
      </c>
      <c r="D1314" s="16">
        <v>1948</v>
      </c>
      <c r="E1314" s="116" t="s">
        <v>314</v>
      </c>
      <c r="F1314" s="116" t="s">
        <v>25</v>
      </c>
      <c r="G1314" s="117">
        <v>22475</v>
      </c>
      <c r="H1314" s="172" t="s">
        <v>5836</v>
      </c>
      <c r="I1314" s="172"/>
      <c r="J1314" s="172" t="s">
        <v>3354</v>
      </c>
      <c r="K1314" s="172" t="s">
        <v>3366</v>
      </c>
      <c r="L1314" s="172"/>
      <c r="M1314" s="172" t="s">
        <v>3459</v>
      </c>
      <c r="N1314" s="172"/>
      <c r="O1314" s="172"/>
      <c r="P1314" s="172"/>
      <c r="Q1314" s="172"/>
      <c r="R1314" s="172"/>
      <c r="S1314" s="173"/>
      <c r="T1314" s="172" t="s">
        <v>3424</v>
      </c>
      <c r="U1314" s="172"/>
      <c r="V1314" s="174"/>
      <c r="W1314" s="172" t="s">
        <v>3572</v>
      </c>
      <c r="X1314" s="172" t="s">
        <v>3508</v>
      </c>
      <c r="Y1314" s="172"/>
      <c r="Z1314" s="172" t="s">
        <v>3359</v>
      </c>
      <c r="AA1314" s="172" t="s">
        <v>6095</v>
      </c>
      <c r="AB1314" s="172" t="s">
        <v>6094</v>
      </c>
      <c r="AC1314" s="172"/>
      <c r="AD1314" s="172" t="s">
        <v>6096</v>
      </c>
      <c r="AE1314" s="172" t="s">
        <v>3424</v>
      </c>
      <c r="AF1314" t="s">
        <v>3451</v>
      </c>
      <c r="AG1314" s="172"/>
      <c r="AH1314" s="175">
        <v>45999</v>
      </c>
      <c r="AI1314" s="36" t="s">
        <v>6001</v>
      </c>
    </row>
    <row r="1315" spans="1:35" ht="15" customHeight="1" x14ac:dyDescent="0.35">
      <c r="B1315" s="5">
        <f t="shared" si="72"/>
        <v>1313</v>
      </c>
      <c r="C1315">
        <f t="shared" si="73"/>
        <v>10</v>
      </c>
      <c r="D1315" s="16">
        <v>1948</v>
      </c>
      <c r="E1315" t="s">
        <v>314</v>
      </c>
      <c r="F1315" t="s">
        <v>25</v>
      </c>
      <c r="G1315">
        <v>22486</v>
      </c>
      <c r="H1315" t="s">
        <v>17</v>
      </c>
      <c r="K1315" t="s">
        <v>3366</v>
      </c>
      <c r="L1315" t="s">
        <v>611</v>
      </c>
      <c r="M1315" t="s">
        <v>3459</v>
      </c>
      <c r="Z1315" t="s">
        <v>3359</v>
      </c>
      <c r="AA1315" s="3" t="s">
        <v>3464</v>
      </c>
      <c r="AE1315" t="s">
        <v>380</v>
      </c>
      <c r="AF1315" t="s">
        <v>3060</v>
      </c>
      <c r="AH1315" s="2">
        <v>40215.194837962961</v>
      </c>
    </row>
    <row r="1316" spans="1:35" ht="15" customHeight="1" x14ac:dyDescent="0.35">
      <c r="B1316" s="5">
        <f t="shared" si="72"/>
        <v>1314</v>
      </c>
      <c r="C1316">
        <f t="shared" si="73"/>
        <v>13</v>
      </c>
      <c r="D1316" s="16">
        <v>1948</v>
      </c>
      <c r="E1316" t="s">
        <v>314</v>
      </c>
      <c r="F1316" t="s">
        <v>25</v>
      </c>
      <c r="G1316">
        <v>22496</v>
      </c>
      <c r="H1316" t="s">
        <v>17</v>
      </c>
      <c r="J1316" t="s">
        <v>3354</v>
      </c>
      <c r="K1316" t="s">
        <v>3366</v>
      </c>
      <c r="L1316" t="s">
        <v>611</v>
      </c>
      <c r="M1316" t="s">
        <v>3459</v>
      </c>
      <c r="N1316" t="s">
        <v>3359</v>
      </c>
      <c r="R1316" t="s">
        <v>3579</v>
      </c>
      <c r="T1316" t="s">
        <v>3424</v>
      </c>
      <c r="W1316" t="s">
        <v>3572</v>
      </c>
      <c r="X1316" t="s">
        <v>3508</v>
      </c>
      <c r="Z1316" t="s">
        <v>3359</v>
      </c>
      <c r="AA1316" s="3" t="s">
        <v>3464</v>
      </c>
      <c r="AB1316" t="s">
        <v>3964</v>
      </c>
      <c r="AF1316" t="s">
        <v>3451</v>
      </c>
      <c r="AH1316" s="2">
        <v>45490</v>
      </c>
    </row>
    <row r="1317" spans="1:35" ht="15" customHeight="1" x14ac:dyDescent="0.35">
      <c r="B1317" s="5">
        <f t="shared" si="72"/>
        <v>1315</v>
      </c>
      <c r="C1317">
        <f t="shared" si="73"/>
        <v>3</v>
      </c>
      <c r="D1317" s="16">
        <v>1948</v>
      </c>
      <c r="E1317" t="s">
        <v>314</v>
      </c>
      <c r="F1317" t="s">
        <v>25</v>
      </c>
      <c r="G1317">
        <v>22509</v>
      </c>
      <c r="H1317" t="s">
        <v>17</v>
      </c>
      <c r="J1317" t="s">
        <v>3354</v>
      </c>
      <c r="K1317" t="s">
        <v>3366</v>
      </c>
      <c r="L1317" t="s">
        <v>388</v>
      </c>
      <c r="M1317" t="s">
        <v>3359</v>
      </c>
      <c r="AA1317" s="3" t="s">
        <v>3464</v>
      </c>
      <c r="AE1317" t="s">
        <v>380</v>
      </c>
      <c r="AF1317" t="s">
        <v>3060</v>
      </c>
      <c r="AH1317" s="2">
        <v>40182.519641203704</v>
      </c>
    </row>
    <row r="1318" spans="1:35" ht="15" customHeight="1" thickBot="1" x14ac:dyDescent="0.4">
      <c r="B1318" s="5">
        <f t="shared" si="72"/>
        <v>1316</v>
      </c>
      <c r="C1318">
        <f t="shared" si="73"/>
        <v>14</v>
      </c>
      <c r="D1318" s="16">
        <v>1948</v>
      </c>
      <c r="E1318" t="s">
        <v>314</v>
      </c>
      <c r="F1318" t="s">
        <v>25</v>
      </c>
      <c r="G1318">
        <v>22512</v>
      </c>
      <c r="H1318" t="s">
        <v>17</v>
      </c>
      <c r="J1318" t="s">
        <v>3354</v>
      </c>
      <c r="K1318" t="s">
        <v>3366</v>
      </c>
      <c r="L1318" t="s">
        <v>65</v>
      </c>
      <c r="M1318" t="s">
        <v>3359</v>
      </c>
      <c r="AA1318" s="3" t="s">
        <v>3464</v>
      </c>
      <c r="AE1318" t="s">
        <v>380</v>
      </c>
      <c r="AF1318" t="s">
        <v>3060</v>
      </c>
      <c r="AH1318" s="2">
        <v>39927.442511574074</v>
      </c>
    </row>
    <row r="1319" spans="1:35" ht="15" thickBot="1" x14ac:dyDescent="0.4">
      <c r="A1319" s="180"/>
      <c r="B1319" s="5">
        <f t="shared" si="72"/>
        <v>1317</v>
      </c>
      <c r="C1319">
        <f t="shared" si="73"/>
        <v>18</v>
      </c>
      <c r="D1319" s="16">
        <v>1948</v>
      </c>
      <c r="E1319" t="s">
        <v>221</v>
      </c>
      <c r="F1319" s="162" t="s">
        <v>25</v>
      </c>
      <c r="G1319" s="162">
        <v>22526</v>
      </c>
      <c r="H1319" s="162" t="s">
        <v>17</v>
      </c>
      <c r="I1319" s="162"/>
      <c r="J1319" s="162" t="s">
        <v>3355</v>
      </c>
      <c r="K1319" s="162" t="s">
        <v>3366</v>
      </c>
      <c r="L1319" s="162" t="s">
        <v>234</v>
      </c>
      <c r="M1319" s="162" t="s">
        <v>3359</v>
      </c>
      <c r="N1319" s="162"/>
      <c r="O1319" s="162"/>
      <c r="P1319" s="162"/>
      <c r="Q1319" s="162"/>
      <c r="R1319" s="162"/>
      <c r="S1319" s="181"/>
      <c r="T1319" s="162"/>
      <c r="U1319" s="162"/>
      <c r="V1319" s="182"/>
      <c r="W1319" s="162"/>
      <c r="X1319" s="162"/>
      <c r="Y1319" s="162"/>
      <c r="Z1319" s="162"/>
      <c r="AA1319" s="159"/>
      <c r="AB1319" s="162"/>
      <c r="AC1319" s="159"/>
      <c r="AD1319" s="159"/>
      <c r="AE1319" s="162"/>
      <c r="AF1319" t="s">
        <v>3060</v>
      </c>
      <c r="AG1319" s="162"/>
      <c r="AH1319" s="163">
        <v>39798.004976851851</v>
      </c>
      <c r="AI1319" s="162"/>
    </row>
    <row r="1320" spans="1:35" ht="17.5" customHeight="1" thickBot="1" x14ac:dyDescent="0.4">
      <c r="A1320" s="180"/>
      <c r="B1320" s="5">
        <f t="shared" si="72"/>
        <v>1318</v>
      </c>
      <c r="C1320">
        <f t="shared" si="73"/>
        <v>2</v>
      </c>
      <c r="D1320" s="16">
        <v>1948</v>
      </c>
      <c r="E1320" t="s">
        <v>221</v>
      </c>
      <c r="F1320" t="s">
        <v>25</v>
      </c>
      <c r="G1320">
        <v>22544</v>
      </c>
      <c r="H1320" t="s">
        <v>17</v>
      </c>
      <c r="J1320" t="s">
        <v>3354</v>
      </c>
      <c r="K1320" t="s">
        <v>3366</v>
      </c>
      <c r="L1320" t="s">
        <v>3366</v>
      </c>
      <c r="M1320" t="s">
        <v>3359</v>
      </c>
      <c r="N1320" t="s">
        <v>3359</v>
      </c>
      <c r="AA1320" s="3" t="s">
        <v>3464</v>
      </c>
      <c r="AD1320" s="3" t="s">
        <v>612</v>
      </c>
      <c r="AE1320" t="s">
        <v>380</v>
      </c>
      <c r="AF1320" t="s">
        <v>3060</v>
      </c>
      <c r="AH1320" s="2">
        <v>39727.603020833332</v>
      </c>
    </row>
    <row r="1321" spans="1:35" ht="15" customHeight="1" x14ac:dyDescent="0.35">
      <c r="B1321" s="5">
        <f t="shared" si="72"/>
        <v>1319</v>
      </c>
      <c r="C1321">
        <f t="shared" si="73"/>
        <v>23</v>
      </c>
      <c r="D1321" s="16">
        <v>1948</v>
      </c>
      <c r="E1321" t="s">
        <v>221</v>
      </c>
      <c r="F1321" t="s">
        <v>25</v>
      </c>
      <c r="G1321">
        <v>22546</v>
      </c>
      <c r="H1321" t="s">
        <v>17</v>
      </c>
      <c r="J1321" t="s">
        <v>3354</v>
      </c>
      <c r="K1321" t="s">
        <v>3366</v>
      </c>
      <c r="L1321" t="s">
        <v>254</v>
      </c>
      <c r="M1321" t="s">
        <v>3359</v>
      </c>
      <c r="AA1321" s="3" t="s">
        <v>3464</v>
      </c>
      <c r="AE1321" t="s">
        <v>380</v>
      </c>
      <c r="AF1321" t="s">
        <v>3060</v>
      </c>
      <c r="AH1321" s="2">
        <v>40207.678749999999</v>
      </c>
    </row>
    <row r="1322" spans="1:35" ht="15" customHeight="1" x14ac:dyDescent="0.35">
      <c r="B1322" s="5">
        <f t="shared" si="72"/>
        <v>1320</v>
      </c>
      <c r="C1322">
        <f t="shared" si="73"/>
        <v>14</v>
      </c>
      <c r="D1322" s="16">
        <v>1948</v>
      </c>
      <c r="E1322" t="s">
        <v>221</v>
      </c>
      <c r="F1322" t="s">
        <v>25</v>
      </c>
      <c r="G1322">
        <v>22569</v>
      </c>
      <c r="J1322" t="s">
        <v>3354</v>
      </c>
      <c r="K1322" t="s">
        <v>3366</v>
      </c>
      <c r="M1322" t="s">
        <v>3459</v>
      </c>
      <c r="T1322" t="s">
        <v>3424</v>
      </c>
      <c r="W1322" t="s">
        <v>3572</v>
      </c>
      <c r="X1322" t="s">
        <v>3508</v>
      </c>
      <c r="AA1322" s="3" t="s">
        <v>3464</v>
      </c>
      <c r="AF1322" t="s">
        <v>3451</v>
      </c>
      <c r="AH1322" s="2">
        <v>45315</v>
      </c>
    </row>
    <row r="1323" spans="1:35" ht="15" customHeight="1" x14ac:dyDescent="0.35">
      <c r="B1323" s="5">
        <f t="shared" si="72"/>
        <v>1321</v>
      </c>
      <c r="C1323">
        <f t="shared" si="73"/>
        <v>16</v>
      </c>
      <c r="D1323" s="16">
        <v>1948</v>
      </c>
      <c r="E1323" t="s">
        <v>221</v>
      </c>
      <c r="F1323" t="s">
        <v>25</v>
      </c>
      <c r="G1323">
        <v>22583</v>
      </c>
      <c r="H1323" t="s">
        <v>17</v>
      </c>
      <c r="J1323" t="s">
        <v>3354</v>
      </c>
      <c r="K1323" t="s">
        <v>3366</v>
      </c>
      <c r="L1323" t="s">
        <v>613</v>
      </c>
      <c r="M1323" s="172" t="s">
        <v>3459</v>
      </c>
      <c r="T1323" t="s">
        <v>3424</v>
      </c>
      <c r="W1323" s="172" t="s">
        <v>3572</v>
      </c>
      <c r="X1323" t="s">
        <v>3508</v>
      </c>
      <c r="AA1323" s="3" t="s">
        <v>3464</v>
      </c>
      <c r="AB1323" s="164" t="s">
        <v>614</v>
      </c>
      <c r="AC1323" s="41"/>
      <c r="AD1323" s="41"/>
      <c r="AE1323" t="s">
        <v>380</v>
      </c>
      <c r="AF1323" t="s">
        <v>3451</v>
      </c>
      <c r="AH1323" s="2">
        <v>45966</v>
      </c>
      <c r="AI1323" s="36" t="s">
        <v>5725</v>
      </c>
    </row>
    <row r="1324" spans="1:35" ht="15" customHeight="1" x14ac:dyDescent="0.35">
      <c r="B1324" s="5">
        <f t="shared" si="72"/>
        <v>1322</v>
      </c>
      <c r="C1324">
        <f t="shared" si="73"/>
        <v>34</v>
      </c>
      <c r="D1324" s="16">
        <v>1948</v>
      </c>
      <c r="E1324" t="s">
        <v>221</v>
      </c>
      <c r="F1324" t="s">
        <v>25</v>
      </c>
      <c r="G1324">
        <v>22599</v>
      </c>
      <c r="H1324" t="s">
        <v>17</v>
      </c>
      <c r="J1324" t="s">
        <v>3354</v>
      </c>
      <c r="K1324" t="s">
        <v>3366</v>
      </c>
      <c r="L1324" t="s">
        <v>613</v>
      </c>
      <c r="M1324" t="s">
        <v>3459</v>
      </c>
      <c r="T1324" t="s">
        <v>3424</v>
      </c>
      <c r="W1324" t="s">
        <v>3572</v>
      </c>
      <c r="X1324" t="s">
        <v>3508</v>
      </c>
      <c r="AA1324" s="3" t="s">
        <v>3464</v>
      </c>
      <c r="AB1324" s="164"/>
      <c r="AC1324" s="41"/>
      <c r="AD1324" s="41"/>
      <c r="AF1324" t="s">
        <v>3451</v>
      </c>
      <c r="AH1324" s="2">
        <v>45804</v>
      </c>
      <c r="AI1324" s="36" t="s">
        <v>5077</v>
      </c>
    </row>
    <row r="1325" spans="1:35" ht="15" customHeight="1" x14ac:dyDescent="0.35">
      <c r="B1325" s="5">
        <f t="shared" si="72"/>
        <v>1323</v>
      </c>
      <c r="C1325">
        <f t="shared" si="73"/>
        <v>23</v>
      </c>
      <c r="D1325" s="16">
        <v>1948</v>
      </c>
      <c r="E1325" t="s">
        <v>221</v>
      </c>
      <c r="F1325" t="s">
        <v>25</v>
      </c>
      <c r="G1325">
        <v>22633</v>
      </c>
      <c r="H1325" t="s">
        <v>17</v>
      </c>
      <c r="J1325" t="s">
        <v>3354</v>
      </c>
      <c r="K1325" t="s">
        <v>3366</v>
      </c>
      <c r="L1325" t="s">
        <v>615</v>
      </c>
      <c r="M1325" t="s">
        <v>3359</v>
      </c>
      <c r="N1325" t="s">
        <v>3359</v>
      </c>
      <c r="AA1325" s="3" t="s">
        <v>3464</v>
      </c>
      <c r="AE1325" t="s">
        <v>380</v>
      </c>
      <c r="AF1325" t="s">
        <v>3060</v>
      </c>
      <c r="AH1325" s="2">
        <v>40304.459409722222</v>
      </c>
    </row>
    <row r="1326" spans="1:35" ht="15" customHeight="1" x14ac:dyDescent="0.35">
      <c r="B1326" s="5">
        <f t="shared" si="72"/>
        <v>1324</v>
      </c>
      <c r="C1326">
        <f t="shared" si="73"/>
        <v>32</v>
      </c>
      <c r="D1326" s="16">
        <v>1948</v>
      </c>
      <c r="E1326" t="s">
        <v>327</v>
      </c>
      <c r="F1326" t="s">
        <v>25</v>
      </c>
      <c r="G1326">
        <v>22656</v>
      </c>
      <c r="H1326" t="s">
        <v>17</v>
      </c>
      <c r="J1326" t="s">
        <v>3354</v>
      </c>
      <c r="L1326" t="s">
        <v>616</v>
      </c>
      <c r="M1326" t="s">
        <v>3359</v>
      </c>
      <c r="AF1326" t="s">
        <v>3060</v>
      </c>
      <c r="AH1326" s="2">
        <v>40189.92695601852</v>
      </c>
    </row>
    <row r="1327" spans="1:35" ht="15" customHeight="1" thickBot="1" x14ac:dyDescent="0.4">
      <c r="B1327" s="5">
        <f t="shared" si="72"/>
        <v>1325</v>
      </c>
      <c r="C1327">
        <f t="shared" ref="C1327:C1331" si="74">+G1328-G1327</f>
        <v>20</v>
      </c>
      <c r="D1327" s="16">
        <v>1948</v>
      </c>
      <c r="E1327" t="s">
        <v>327</v>
      </c>
      <c r="F1327" t="s">
        <v>25</v>
      </c>
      <c r="G1327">
        <v>22688</v>
      </c>
      <c r="H1327" t="s">
        <v>17</v>
      </c>
      <c r="J1327" t="s">
        <v>3354</v>
      </c>
      <c r="K1327" t="s">
        <v>3366</v>
      </c>
      <c r="L1327" t="s">
        <v>516</v>
      </c>
      <c r="M1327" t="s">
        <v>3359</v>
      </c>
      <c r="P1327" t="s">
        <v>3359</v>
      </c>
      <c r="S1327" s="148">
        <v>459</v>
      </c>
      <c r="AB1327" s="68" t="s">
        <v>3591</v>
      </c>
      <c r="AC1327" s="52"/>
      <c r="AD1327" s="52"/>
      <c r="AF1327" t="s">
        <v>3060</v>
      </c>
      <c r="AH1327" s="2">
        <v>40220.819374999999</v>
      </c>
    </row>
    <row r="1328" spans="1:35" ht="15" thickBot="1" x14ac:dyDescent="0.4">
      <c r="B1328" s="5">
        <f t="shared" si="72"/>
        <v>1326</v>
      </c>
      <c r="C1328">
        <f t="shared" si="74"/>
        <v>19</v>
      </c>
      <c r="D1328" s="16">
        <v>1948</v>
      </c>
      <c r="E1328" s="159" t="s">
        <v>327</v>
      </c>
      <c r="F1328" s="159" t="s">
        <v>25</v>
      </c>
      <c r="G1328" s="160">
        <v>22708</v>
      </c>
      <c r="H1328" s="159"/>
      <c r="I1328" s="159"/>
      <c r="J1328" s="159" t="s">
        <v>3354</v>
      </c>
      <c r="K1328" s="159" t="s">
        <v>3366</v>
      </c>
      <c r="L1328" s="159"/>
      <c r="M1328" s="159" t="s">
        <v>3459</v>
      </c>
      <c r="N1328" s="159" t="s">
        <v>3359</v>
      </c>
      <c r="O1328" s="159"/>
      <c r="P1328" s="159"/>
      <c r="Q1328" s="159"/>
      <c r="R1328" s="159"/>
      <c r="S1328" s="159"/>
      <c r="T1328" s="159" t="s">
        <v>167</v>
      </c>
      <c r="U1328" s="159"/>
      <c r="V1328" s="161"/>
      <c r="W1328" s="159" t="s">
        <v>3576</v>
      </c>
      <c r="X1328" s="159" t="s">
        <v>3508</v>
      </c>
      <c r="Y1328" s="159"/>
      <c r="Z1328" s="159"/>
      <c r="AA1328" s="159"/>
      <c r="AB1328" s="167" t="s">
        <v>6955</v>
      </c>
      <c r="AC1328" s="159"/>
      <c r="AD1328" s="159"/>
      <c r="AE1328" s="159"/>
      <c r="AF1328" t="s">
        <v>3451</v>
      </c>
      <c r="AG1328" s="159"/>
      <c r="AH1328" s="176">
        <v>46256</v>
      </c>
      <c r="AI1328" s="76" t="s">
        <v>6956</v>
      </c>
    </row>
    <row r="1329" spans="1:35" ht="15" customHeight="1" x14ac:dyDescent="0.35">
      <c r="B1329" s="5">
        <f t="shared" si="72"/>
        <v>1327</v>
      </c>
      <c r="C1329">
        <f t="shared" si="74"/>
        <v>20</v>
      </c>
      <c r="D1329" s="16">
        <v>1948</v>
      </c>
      <c r="E1329" t="s">
        <v>327</v>
      </c>
      <c r="F1329" t="s">
        <v>25</v>
      </c>
      <c r="G1329">
        <v>22727</v>
      </c>
      <c r="H1329" t="s">
        <v>17</v>
      </c>
      <c r="J1329" t="s">
        <v>3354</v>
      </c>
      <c r="K1329" t="s">
        <v>3366</v>
      </c>
      <c r="M1329" t="s">
        <v>3359</v>
      </c>
      <c r="AC1329" s="3" t="s">
        <v>3184</v>
      </c>
      <c r="AF1329" t="s">
        <v>3133</v>
      </c>
      <c r="AH1329" s="2">
        <v>44986</v>
      </c>
    </row>
    <row r="1330" spans="1:35" ht="15" customHeight="1" x14ac:dyDescent="0.35">
      <c r="B1330" s="5">
        <f t="shared" si="72"/>
        <v>1328</v>
      </c>
      <c r="C1330">
        <f t="shared" si="74"/>
        <v>30</v>
      </c>
      <c r="D1330" s="16">
        <v>1948</v>
      </c>
      <c r="E1330" t="s">
        <v>327</v>
      </c>
      <c r="F1330" t="s">
        <v>25</v>
      </c>
      <c r="G1330">
        <v>22747</v>
      </c>
      <c r="J1330" t="s">
        <v>3354</v>
      </c>
      <c r="K1330" t="s">
        <v>3366</v>
      </c>
      <c r="M1330" t="s">
        <v>3459</v>
      </c>
      <c r="N1330" t="s">
        <v>3359</v>
      </c>
      <c r="T1330" t="s">
        <v>167</v>
      </c>
      <c r="W1330" t="s">
        <v>3572</v>
      </c>
      <c r="X1330" t="s">
        <v>3508</v>
      </c>
      <c r="AA1330" s="3" t="s">
        <v>167</v>
      </c>
      <c r="AB1330" t="s">
        <v>3865</v>
      </c>
      <c r="AF1330" t="s">
        <v>3451</v>
      </c>
      <c r="AH1330" s="2">
        <v>45335</v>
      </c>
    </row>
    <row r="1331" spans="1:35" ht="15" customHeight="1" x14ac:dyDescent="0.35">
      <c r="B1331" s="5">
        <f t="shared" si="72"/>
        <v>1329</v>
      </c>
      <c r="C1331">
        <f t="shared" si="74"/>
        <v>15</v>
      </c>
      <c r="D1331" s="16">
        <v>1948</v>
      </c>
      <c r="E1331" t="s">
        <v>221</v>
      </c>
      <c r="F1331" t="s">
        <v>25</v>
      </c>
      <c r="G1331">
        <v>22777</v>
      </c>
      <c r="H1331" t="s">
        <v>17</v>
      </c>
      <c r="J1331" t="s">
        <v>3356</v>
      </c>
      <c r="K1331" t="s">
        <v>3366</v>
      </c>
      <c r="M1331" t="s">
        <v>3359</v>
      </c>
      <c r="AA1331" s="3" t="s">
        <v>3465</v>
      </c>
      <c r="AE1331" t="s">
        <v>380</v>
      </c>
      <c r="AF1331" t="s">
        <v>3060</v>
      </c>
      <c r="AH1331" s="2">
        <v>40492.795335648145</v>
      </c>
    </row>
    <row r="1332" spans="1:35" ht="15" customHeight="1" x14ac:dyDescent="0.35">
      <c r="B1332" s="5">
        <f t="shared" si="72"/>
        <v>1330</v>
      </c>
      <c r="C1332">
        <f t="shared" si="73"/>
        <v>42</v>
      </c>
      <c r="D1332" s="16">
        <v>1948</v>
      </c>
      <c r="E1332" t="s">
        <v>221</v>
      </c>
      <c r="F1332" t="s">
        <v>16</v>
      </c>
      <c r="G1332">
        <v>22792</v>
      </c>
      <c r="H1332" t="s">
        <v>17</v>
      </c>
      <c r="J1332" t="s">
        <v>3354</v>
      </c>
      <c r="K1332" t="s">
        <v>3366</v>
      </c>
      <c r="M1332" t="s">
        <v>3359</v>
      </c>
      <c r="AF1332" t="s">
        <v>3060</v>
      </c>
      <c r="AH1332" s="2">
        <v>40628.612256944441</v>
      </c>
    </row>
    <row r="1333" spans="1:35" ht="15" customHeight="1" x14ac:dyDescent="0.35">
      <c r="B1333" s="5">
        <f t="shared" si="72"/>
        <v>1331</v>
      </c>
      <c r="C1333">
        <f t="shared" si="73"/>
        <v>79</v>
      </c>
      <c r="D1333" s="16">
        <v>1948</v>
      </c>
      <c r="E1333" s="116" t="s">
        <v>327</v>
      </c>
      <c r="F1333" s="116" t="s">
        <v>3824</v>
      </c>
      <c r="G1333" s="117">
        <v>22834</v>
      </c>
      <c r="H1333" s="172" t="s">
        <v>5836</v>
      </c>
      <c r="I1333" s="172"/>
      <c r="J1333" s="172" t="s">
        <v>3354</v>
      </c>
      <c r="K1333" s="172" t="s">
        <v>3366</v>
      </c>
      <c r="L1333" s="172"/>
      <c r="M1333" s="172" t="s">
        <v>3459</v>
      </c>
      <c r="N1333" s="172"/>
      <c r="O1333" s="172"/>
      <c r="P1333" s="172"/>
      <c r="Q1333" s="172"/>
      <c r="R1333" s="172"/>
      <c r="S1333" s="173"/>
      <c r="T1333" s="172" t="s">
        <v>3262</v>
      </c>
      <c r="U1333" s="172"/>
      <c r="V1333" s="174"/>
      <c r="W1333" s="172" t="s">
        <v>3830</v>
      </c>
      <c r="X1333" s="172" t="s">
        <v>3508</v>
      </c>
      <c r="Y1333" s="172"/>
      <c r="Z1333" s="172"/>
      <c r="AA1333" s="172" t="s">
        <v>4244</v>
      </c>
      <c r="AB1333" s="172" t="s">
        <v>5851</v>
      </c>
      <c r="AC1333" s="172"/>
      <c r="AD1333" s="172"/>
      <c r="AE1333" s="172"/>
      <c r="AF1333" t="s">
        <v>3451</v>
      </c>
      <c r="AH1333" s="2">
        <v>45966</v>
      </c>
      <c r="AI1333" s="36" t="s">
        <v>5852</v>
      </c>
    </row>
    <row r="1334" spans="1:35" ht="15" customHeight="1" x14ac:dyDescent="0.35">
      <c r="B1334" s="5">
        <f t="shared" si="72"/>
        <v>1332</v>
      </c>
      <c r="C1334">
        <f t="shared" si="73"/>
        <v>58</v>
      </c>
      <c r="D1334" s="16">
        <v>1948</v>
      </c>
      <c r="E1334" t="s">
        <v>327</v>
      </c>
      <c r="F1334" t="s">
        <v>2064</v>
      </c>
      <c r="G1334">
        <v>22913</v>
      </c>
      <c r="J1334" t="s">
        <v>3354</v>
      </c>
      <c r="K1334" t="s">
        <v>3366</v>
      </c>
      <c r="AF1334" t="s">
        <v>3451</v>
      </c>
      <c r="AH1334" s="2">
        <v>45391</v>
      </c>
    </row>
    <row r="1335" spans="1:35" ht="15" customHeight="1" x14ac:dyDescent="0.35">
      <c r="B1335" s="5">
        <f t="shared" si="72"/>
        <v>1333</v>
      </c>
      <c r="C1335">
        <f t="shared" si="73"/>
        <v>24</v>
      </c>
      <c r="D1335" s="16">
        <v>1948</v>
      </c>
      <c r="E1335" t="s">
        <v>327</v>
      </c>
      <c r="F1335" t="s">
        <v>25</v>
      </c>
      <c r="G1335">
        <v>22971</v>
      </c>
      <c r="H1335" t="s">
        <v>17</v>
      </c>
      <c r="J1335" t="s">
        <v>3354</v>
      </c>
      <c r="M1335" t="s">
        <v>3359</v>
      </c>
      <c r="AF1335" t="s">
        <v>3060</v>
      </c>
      <c r="AH1335" s="2">
        <v>40900.677546296298</v>
      </c>
    </row>
    <row r="1336" spans="1:35" ht="15" customHeight="1" x14ac:dyDescent="0.35">
      <c r="B1336" s="5">
        <f t="shared" si="72"/>
        <v>1334</v>
      </c>
      <c r="C1336">
        <f t="shared" si="73"/>
        <v>13</v>
      </c>
      <c r="D1336" s="15">
        <v>1948</v>
      </c>
      <c r="E1336" s="97" t="s">
        <v>15</v>
      </c>
      <c r="F1336" s="15" t="s">
        <v>16</v>
      </c>
      <c r="G1336" s="15">
        <v>22995</v>
      </c>
      <c r="AD1336" s="31" t="s">
        <v>3116</v>
      </c>
      <c r="AF1336" t="s">
        <v>3137</v>
      </c>
    </row>
    <row r="1337" spans="1:35" ht="15" customHeight="1" x14ac:dyDescent="0.35">
      <c r="B1337" s="5">
        <f t="shared" si="72"/>
        <v>1335</v>
      </c>
      <c r="C1337">
        <f t="shared" si="73"/>
        <v>31</v>
      </c>
      <c r="D1337" s="16">
        <v>1948</v>
      </c>
      <c r="E1337" s="14" t="s">
        <v>327</v>
      </c>
      <c r="F1337" t="s">
        <v>25</v>
      </c>
      <c r="G1337">
        <v>23008</v>
      </c>
      <c r="H1337" t="s">
        <v>17</v>
      </c>
      <c r="I1337" s="14"/>
      <c r="J1337" s="14" t="s">
        <v>3354</v>
      </c>
      <c r="K1337" s="14" t="s">
        <v>3366</v>
      </c>
      <c r="M1337" s="14" t="s">
        <v>3459</v>
      </c>
      <c r="N1337" s="14" t="s">
        <v>3359</v>
      </c>
      <c r="O1337" s="14"/>
      <c r="P1337" s="14"/>
      <c r="Q1337" s="14"/>
      <c r="R1337" s="14" t="s">
        <v>3579</v>
      </c>
      <c r="T1337" t="s">
        <v>167</v>
      </c>
      <c r="X1337" t="s">
        <v>3508</v>
      </c>
      <c r="AA1337" s="3" t="s">
        <v>3779</v>
      </c>
      <c r="AB1337" s="164" t="s">
        <v>3561</v>
      </c>
      <c r="AC1337" s="41"/>
      <c r="AD1337" s="41"/>
      <c r="AF1337" t="s">
        <v>3451</v>
      </c>
      <c r="AH1337" s="2">
        <v>45125</v>
      </c>
    </row>
    <row r="1338" spans="1:35" ht="15" customHeight="1" x14ac:dyDescent="0.35">
      <c r="A1338" s="3"/>
      <c r="B1338" s="5">
        <f t="shared" si="72"/>
        <v>1336</v>
      </c>
      <c r="C1338">
        <f t="shared" si="73"/>
        <v>13</v>
      </c>
      <c r="D1338" s="16">
        <v>1948</v>
      </c>
      <c r="E1338" s="3" t="s">
        <v>327</v>
      </c>
      <c r="F1338" s="3" t="s">
        <v>25</v>
      </c>
      <c r="G1338" s="3">
        <v>23039</v>
      </c>
      <c r="H1338" s="3"/>
      <c r="I1338" s="3"/>
      <c r="J1338" s="3"/>
      <c r="K1338" s="3"/>
      <c r="L1338" s="3"/>
      <c r="M1338" s="3"/>
      <c r="N1338" s="3"/>
      <c r="O1338" s="3"/>
      <c r="P1338" s="3"/>
      <c r="Q1338" s="3"/>
      <c r="R1338" s="3"/>
      <c r="S1338" s="152"/>
      <c r="T1338" s="3"/>
      <c r="U1338" s="3"/>
      <c r="V1338" s="143"/>
      <c r="W1338" s="3"/>
      <c r="X1338" s="14" t="s">
        <v>3508</v>
      </c>
      <c r="Y1338" s="3"/>
      <c r="Z1338" s="3"/>
      <c r="AB1338" s="3" t="s">
        <v>4396</v>
      </c>
      <c r="AE1338" s="3"/>
      <c r="AF1338" s="3" t="s">
        <v>3451</v>
      </c>
      <c r="AG1338" s="3"/>
      <c r="AH1338" s="153">
        <v>45661</v>
      </c>
      <c r="AI1338" s="14" t="s">
        <v>4395</v>
      </c>
    </row>
    <row r="1339" spans="1:35" ht="15" customHeight="1" x14ac:dyDescent="0.35">
      <c r="A1339" s="3"/>
      <c r="B1339" s="5">
        <f t="shared" si="72"/>
        <v>1337</v>
      </c>
      <c r="C1339">
        <f t="shared" si="73"/>
        <v>55</v>
      </c>
      <c r="D1339" s="16">
        <v>1948</v>
      </c>
      <c r="E1339" t="s">
        <v>327</v>
      </c>
      <c r="F1339" t="s">
        <v>25</v>
      </c>
      <c r="G1339">
        <v>23052</v>
      </c>
      <c r="L1339" t="s">
        <v>28</v>
      </c>
      <c r="U1339" t="s">
        <v>380</v>
      </c>
      <c r="AF1339" t="s">
        <v>3060</v>
      </c>
    </row>
    <row r="1340" spans="1:35" ht="15" customHeight="1" x14ac:dyDescent="0.35">
      <c r="B1340" s="5">
        <f t="shared" si="72"/>
        <v>1338</v>
      </c>
      <c r="C1340">
        <f t="shared" si="73"/>
        <v>2</v>
      </c>
      <c r="D1340" s="16">
        <v>1948</v>
      </c>
      <c r="E1340" t="s">
        <v>221</v>
      </c>
      <c r="F1340" t="s">
        <v>25</v>
      </c>
      <c r="G1340">
        <v>23107</v>
      </c>
      <c r="J1340" t="s">
        <v>3354</v>
      </c>
      <c r="K1340" t="s">
        <v>3366</v>
      </c>
      <c r="M1340" t="s">
        <v>3459</v>
      </c>
      <c r="N1340" t="s">
        <v>3359</v>
      </c>
      <c r="T1340" t="s">
        <v>3424</v>
      </c>
      <c r="W1340" t="s">
        <v>3572</v>
      </c>
      <c r="X1340" t="s">
        <v>3508</v>
      </c>
      <c r="AA1340" s="3" t="s">
        <v>3464</v>
      </c>
      <c r="AF1340" t="s">
        <v>3451</v>
      </c>
      <c r="AH1340" s="2">
        <v>45327</v>
      </c>
    </row>
    <row r="1341" spans="1:35" ht="15" customHeight="1" thickBot="1" x14ac:dyDescent="0.4">
      <c r="B1341" s="5">
        <f t="shared" si="72"/>
        <v>1339</v>
      </c>
      <c r="C1341">
        <f t="shared" ref="C1341:C1344" si="75">+G1342-G1341</f>
        <v>24</v>
      </c>
      <c r="D1341" s="16">
        <v>1948</v>
      </c>
      <c r="E1341" t="s">
        <v>221</v>
      </c>
      <c r="F1341" t="s">
        <v>25</v>
      </c>
      <c r="G1341">
        <v>23109</v>
      </c>
      <c r="L1341" t="s">
        <v>37</v>
      </c>
      <c r="AA1341" s="3" t="s">
        <v>3464</v>
      </c>
      <c r="AD1341" s="3" t="s">
        <v>557</v>
      </c>
      <c r="AF1341" t="s">
        <v>3060</v>
      </c>
    </row>
    <row r="1342" spans="1:35" ht="15" customHeight="1" thickBot="1" x14ac:dyDescent="0.4">
      <c r="B1342" s="5">
        <f t="shared" si="72"/>
        <v>1340</v>
      </c>
      <c r="C1342">
        <f t="shared" si="75"/>
        <v>19</v>
      </c>
      <c r="D1342" s="16">
        <v>1948</v>
      </c>
      <c r="E1342" s="159" t="s">
        <v>221</v>
      </c>
      <c r="F1342" s="159" t="s">
        <v>25</v>
      </c>
      <c r="G1342" s="160">
        <v>23133</v>
      </c>
      <c r="H1342" s="159"/>
      <c r="I1342" s="159"/>
      <c r="J1342" s="159" t="s">
        <v>3354</v>
      </c>
      <c r="K1342" s="159" t="s">
        <v>3366</v>
      </c>
      <c r="L1342" s="159"/>
      <c r="M1342" s="159" t="s">
        <v>3459</v>
      </c>
      <c r="N1342" s="159"/>
      <c r="O1342" s="159"/>
      <c r="P1342" s="159"/>
      <c r="Q1342" s="159"/>
      <c r="R1342" s="159"/>
      <c r="S1342" s="159"/>
      <c r="T1342" s="159" t="s">
        <v>3424</v>
      </c>
      <c r="U1342" s="159"/>
      <c r="V1342" s="159"/>
      <c r="W1342" s="159"/>
      <c r="X1342" s="159" t="s">
        <v>3508</v>
      </c>
      <c r="Y1342" s="159"/>
      <c r="Z1342" s="159"/>
      <c r="AA1342" s="159"/>
      <c r="AB1342" s="167" t="s">
        <v>6645</v>
      </c>
      <c r="AC1342" s="159"/>
      <c r="AD1342" s="159"/>
      <c r="AE1342" s="159"/>
      <c r="AF1342" t="s">
        <v>3451</v>
      </c>
      <c r="AG1342" s="3"/>
      <c r="AH1342" s="153">
        <v>46207</v>
      </c>
      <c r="AI1342" s="76" t="s">
        <v>6646</v>
      </c>
    </row>
    <row r="1343" spans="1:35" ht="15" customHeight="1" thickBot="1" x14ac:dyDescent="0.4">
      <c r="B1343" s="5">
        <f t="shared" si="72"/>
        <v>1341</v>
      </c>
      <c r="C1343">
        <f t="shared" si="75"/>
        <v>40</v>
      </c>
      <c r="D1343" s="16">
        <v>1948</v>
      </c>
      <c r="E1343" t="s">
        <v>221</v>
      </c>
      <c r="F1343" t="s">
        <v>25</v>
      </c>
      <c r="G1343">
        <v>23152</v>
      </c>
      <c r="J1343" t="s">
        <v>3354</v>
      </c>
      <c r="K1343" t="s">
        <v>3366</v>
      </c>
      <c r="M1343" t="s">
        <v>3459</v>
      </c>
      <c r="N1343" t="s">
        <v>3359</v>
      </c>
      <c r="R1343" t="s">
        <v>3359</v>
      </c>
      <c r="T1343" t="s">
        <v>3424</v>
      </c>
      <c r="X1343" t="s">
        <v>3449</v>
      </c>
      <c r="AA1343" s="3" t="s">
        <v>3464</v>
      </c>
      <c r="AB1343" s="43" t="s">
        <v>3592</v>
      </c>
      <c r="AC1343" s="40"/>
      <c r="AD1343" s="40"/>
      <c r="AF1343" t="s">
        <v>3451</v>
      </c>
      <c r="AH1343" s="2">
        <v>45121</v>
      </c>
    </row>
    <row r="1344" spans="1:35" ht="15" customHeight="1" thickBot="1" x14ac:dyDescent="0.4">
      <c r="B1344" s="5">
        <f t="shared" si="72"/>
        <v>1342</v>
      </c>
      <c r="C1344">
        <f t="shared" si="75"/>
        <v>1</v>
      </c>
      <c r="D1344" s="16">
        <v>1948</v>
      </c>
      <c r="E1344" s="159" t="s">
        <v>221</v>
      </c>
      <c r="F1344" s="159" t="s">
        <v>25</v>
      </c>
      <c r="G1344" s="160">
        <v>23192</v>
      </c>
      <c r="H1344" s="159"/>
      <c r="I1344" s="159"/>
      <c r="J1344" s="159" t="s">
        <v>3354</v>
      </c>
      <c r="K1344" s="159" t="s">
        <v>3366</v>
      </c>
      <c r="L1344" s="159"/>
      <c r="M1344" s="159" t="s">
        <v>3459</v>
      </c>
      <c r="N1344" s="159" t="s">
        <v>3359</v>
      </c>
      <c r="O1344" s="159"/>
      <c r="P1344" s="159"/>
      <c r="Q1344" s="159"/>
      <c r="R1344" s="159" t="s">
        <v>3359</v>
      </c>
      <c r="S1344" s="159"/>
      <c r="T1344" s="159"/>
      <c r="U1344" s="159"/>
      <c r="V1344" s="161"/>
      <c r="W1344" s="159" t="s">
        <v>3572</v>
      </c>
      <c r="X1344" s="159" t="s">
        <v>3508</v>
      </c>
      <c r="Y1344" s="159"/>
      <c r="Z1344" s="159"/>
      <c r="AA1344" s="159" t="s">
        <v>6472</v>
      </c>
      <c r="AB1344" s="159"/>
      <c r="AC1344" s="159"/>
      <c r="AD1344" s="159"/>
      <c r="AE1344" s="162"/>
      <c r="AF1344" t="s">
        <v>3451</v>
      </c>
      <c r="AG1344" s="162"/>
      <c r="AH1344" s="163">
        <v>46130</v>
      </c>
      <c r="AI1344" s="162"/>
    </row>
    <row r="1345" spans="1:35" ht="15" customHeight="1" x14ac:dyDescent="0.35">
      <c r="B1345" s="5">
        <f t="shared" si="72"/>
        <v>1343</v>
      </c>
      <c r="C1345">
        <f t="shared" si="73"/>
        <v>7</v>
      </c>
      <c r="D1345" s="16">
        <v>1948</v>
      </c>
      <c r="E1345" t="s">
        <v>221</v>
      </c>
      <c r="F1345" t="s">
        <v>25</v>
      </c>
      <c r="G1345">
        <v>23193</v>
      </c>
      <c r="H1345" t="s">
        <v>17</v>
      </c>
      <c r="J1345" t="s">
        <v>3354</v>
      </c>
      <c r="K1345" t="s">
        <v>3366</v>
      </c>
      <c r="L1345" t="s">
        <v>618</v>
      </c>
      <c r="M1345" t="s">
        <v>3359</v>
      </c>
      <c r="P1345" t="s">
        <v>3359</v>
      </c>
      <c r="AA1345" s="3" t="s">
        <v>3464</v>
      </c>
      <c r="AE1345" t="s">
        <v>380</v>
      </c>
      <c r="AF1345" t="s">
        <v>3060</v>
      </c>
      <c r="AH1345" s="2">
        <v>40175.131423611114</v>
      </c>
    </row>
    <row r="1346" spans="1:35" ht="15" customHeight="1" x14ac:dyDescent="0.35">
      <c r="B1346" s="5">
        <f t="shared" si="72"/>
        <v>1344</v>
      </c>
      <c r="C1346">
        <f t="shared" si="73"/>
        <v>10</v>
      </c>
      <c r="D1346" s="16">
        <v>1948</v>
      </c>
      <c r="E1346" t="s">
        <v>221</v>
      </c>
      <c r="F1346" t="s">
        <v>25</v>
      </c>
      <c r="G1346">
        <v>23200</v>
      </c>
      <c r="H1346" t="s">
        <v>17</v>
      </c>
      <c r="J1346" t="s">
        <v>3354</v>
      </c>
      <c r="K1346" t="s">
        <v>3366</v>
      </c>
      <c r="L1346" t="s">
        <v>80</v>
      </c>
      <c r="M1346" t="s">
        <v>3359</v>
      </c>
      <c r="N1346" t="s">
        <v>3359</v>
      </c>
      <c r="R1346" t="s">
        <v>3579</v>
      </c>
      <c r="AF1346" t="s">
        <v>3060</v>
      </c>
      <c r="AH1346" s="2">
        <v>39918.683738425927</v>
      </c>
    </row>
    <row r="1347" spans="1:35" ht="15" customHeight="1" thickBot="1" x14ac:dyDescent="0.4">
      <c r="B1347" s="5">
        <f t="shared" si="72"/>
        <v>1345</v>
      </c>
      <c r="C1347">
        <f t="shared" si="73"/>
        <v>8</v>
      </c>
      <c r="D1347" s="16">
        <v>1948</v>
      </c>
      <c r="E1347" t="s">
        <v>221</v>
      </c>
      <c r="F1347" t="s">
        <v>25</v>
      </c>
      <c r="G1347">
        <v>23210</v>
      </c>
      <c r="H1347" t="s">
        <v>17</v>
      </c>
      <c r="J1347" t="s">
        <v>3354</v>
      </c>
      <c r="K1347" t="s">
        <v>3366</v>
      </c>
      <c r="L1347" t="s">
        <v>619</v>
      </c>
      <c r="M1347" t="s">
        <v>3359</v>
      </c>
      <c r="AA1347" s="3" t="s">
        <v>3464</v>
      </c>
      <c r="AD1347" s="3" t="s">
        <v>620</v>
      </c>
      <c r="AE1347" t="s">
        <v>380</v>
      </c>
      <c r="AF1347" t="s">
        <v>3060</v>
      </c>
      <c r="AH1347" s="2">
        <v>41061.67765046296</v>
      </c>
    </row>
    <row r="1348" spans="1:35" ht="15" customHeight="1" thickBot="1" x14ac:dyDescent="0.4">
      <c r="B1348" s="5">
        <f t="shared" si="72"/>
        <v>1346</v>
      </c>
      <c r="C1348">
        <f t="shared" si="73"/>
        <v>7</v>
      </c>
      <c r="D1348" s="16">
        <v>1948</v>
      </c>
      <c r="E1348" s="159" t="s">
        <v>221</v>
      </c>
      <c r="F1348" s="159" t="s">
        <v>25</v>
      </c>
      <c r="G1348" s="160">
        <v>23218</v>
      </c>
      <c r="H1348" s="159"/>
      <c r="I1348" s="159"/>
      <c r="J1348" s="159" t="s">
        <v>3354</v>
      </c>
      <c r="K1348" s="159" t="s">
        <v>3366</v>
      </c>
      <c r="L1348" s="159"/>
      <c r="M1348" s="159" t="s">
        <v>3359</v>
      </c>
      <c r="N1348" s="159"/>
      <c r="O1348" s="159"/>
      <c r="P1348" s="159"/>
      <c r="Q1348" s="159"/>
      <c r="R1348" s="159"/>
      <c r="S1348" s="159"/>
      <c r="T1348" s="159" t="s">
        <v>3424</v>
      </c>
      <c r="U1348" s="159"/>
      <c r="V1348" s="161"/>
      <c r="W1348" s="159" t="s">
        <v>3572</v>
      </c>
      <c r="X1348" s="159" t="s">
        <v>3508</v>
      </c>
      <c r="Y1348" s="159"/>
      <c r="Z1348" s="159"/>
      <c r="AA1348" s="159" t="s">
        <v>3464</v>
      </c>
      <c r="AB1348" s="159"/>
      <c r="AC1348" s="159"/>
      <c r="AD1348" s="159"/>
      <c r="AE1348" s="159" t="s">
        <v>3424</v>
      </c>
      <c r="AF1348" t="s">
        <v>3451</v>
      </c>
      <c r="AG1348" s="162"/>
      <c r="AH1348" s="163">
        <v>46130</v>
      </c>
      <c r="AI1348" s="76" t="s">
        <v>6490</v>
      </c>
    </row>
    <row r="1349" spans="1:35" ht="15" customHeight="1" x14ac:dyDescent="0.35">
      <c r="A1349" s="3"/>
      <c r="B1349" s="5">
        <f t="shared" si="72"/>
        <v>1347</v>
      </c>
      <c r="C1349">
        <f t="shared" si="73"/>
        <v>4</v>
      </c>
      <c r="D1349" s="16">
        <v>1948</v>
      </c>
      <c r="E1349" t="s">
        <v>221</v>
      </c>
      <c r="F1349" s="3" t="s">
        <v>25</v>
      </c>
      <c r="G1349" s="165">
        <v>23225</v>
      </c>
      <c r="H1349" s="3"/>
      <c r="I1349" s="3"/>
      <c r="J1349" s="3" t="s">
        <v>3354</v>
      </c>
      <c r="K1349" s="3" t="s">
        <v>3366</v>
      </c>
      <c r="L1349" s="3"/>
      <c r="M1349" s="3" t="s">
        <v>3459</v>
      </c>
      <c r="N1349" s="3"/>
      <c r="O1349" s="3"/>
      <c r="P1349" s="3"/>
      <c r="Q1349" s="3"/>
      <c r="R1349" s="3"/>
      <c r="S1349" s="152"/>
      <c r="T1349" s="3" t="s">
        <v>3424</v>
      </c>
      <c r="U1349" s="3"/>
      <c r="V1349" s="143"/>
      <c r="W1349" s="3" t="s">
        <v>3572</v>
      </c>
      <c r="X1349" s="3" t="s">
        <v>3508</v>
      </c>
      <c r="Y1349" s="3"/>
      <c r="Z1349" s="3"/>
      <c r="AA1349" s="3" t="s">
        <v>3464</v>
      </c>
      <c r="AB1349" s="3"/>
      <c r="AE1349" s="3"/>
      <c r="AF1349" t="s">
        <v>3451</v>
      </c>
      <c r="AG1349" s="3"/>
      <c r="AH1349" s="153">
        <v>45928</v>
      </c>
      <c r="AI1349" s="166" t="s">
        <v>5566</v>
      </c>
    </row>
    <row r="1350" spans="1:35" ht="15" customHeight="1" x14ac:dyDescent="0.35">
      <c r="B1350" s="5">
        <f t="shared" si="72"/>
        <v>1348</v>
      </c>
      <c r="C1350">
        <f t="shared" si="73"/>
        <v>27</v>
      </c>
      <c r="D1350" s="16">
        <v>1948</v>
      </c>
      <c r="E1350" t="s">
        <v>221</v>
      </c>
      <c r="F1350" t="s">
        <v>25</v>
      </c>
      <c r="G1350" s="70">
        <v>23229</v>
      </c>
      <c r="J1350" t="s">
        <v>3354</v>
      </c>
      <c r="K1350" t="s">
        <v>3366</v>
      </c>
      <c r="M1350" t="s">
        <v>3459</v>
      </c>
      <c r="T1350" t="s">
        <v>3424</v>
      </c>
      <c r="W1350" t="s">
        <v>3572</v>
      </c>
      <c r="X1350" t="s">
        <v>3508</v>
      </c>
      <c r="AA1350" s="3" t="s">
        <v>3464</v>
      </c>
      <c r="AC1350"/>
      <c r="AD1350"/>
      <c r="AE1350" t="s">
        <v>3424</v>
      </c>
      <c r="AF1350" t="s">
        <v>3451</v>
      </c>
      <c r="AH1350" s="2">
        <v>45894</v>
      </c>
      <c r="AI1350" s="36" t="s">
        <v>5363</v>
      </c>
    </row>
    <row r="1351" spans="1:35" ht="15" customHeight="1" x14ac:dyDescent="0.35">
      <c r="B1351" s="5">
        <f t="shared" si="72"/>
        <v>1349</v>
      </c>
      <c r="C1351">
        <f t="shared" si="73"/>
        <v>32</v>
      </c>
      <c r="D1351" s="16">
        <v>1948</v>
      </c>
      <c r="E1351" t="s">
        <v>327</v>
      </c>
      <c r="F1351" t="s">
        <v>16</v>
      </c>
      <c r="G1351">
        <v>23256</v>
      </c>
      <c r="L1351" t="s">
        <v>37</v>
      </c>
      <c r="AF1351" t="s">
        <v>3060</v>
      </c>
    </row>
    <row r="1352" spans="1:35" ht="15" customHeight="1" x14ac:dyDescent="0.35">
      <c r="B1352" s="5">
        <f t="shared" ref="B1352:B1415" si="76">+B1351+1</f>
        <v>1350</v>
      </c>
      <c r="C1352">
        <f t="shared" si="73"/>
        <v>10</v>
      </c>
      <c r="D1352" s="16">
        <v>1948</v>
      </c>
      <c r="E1352" t="s">
        <v>327</v>
      </c>
      <c r="F1352" t="s">
        <v>16</v>
      </c>
      <c r="G1352">
        <v>23288</v>
      </c>
      <c r="H1352" t="s">
        <v>17</v>
      </c>
      <c r="J1352" t="s">
        <v>3354</v>
      </c>
      <c r="L1352" t="s">
        <v>621</v>
      </c>
      <c r="M1352" t="s">
        <v>3359</v>
      </c>
      <c r="AF1352" t="s">
        <v>3060</v>
      </c>
      <c r="AH1352" s="2">
        <v>40537.73940972222</v>
      </c>
    </row>
    <row r="1353" spans="1:35" ht="15" customHeight="1" x14ac:dyDescent="0.35">
      <c r="B1353" s="5">
        <f t="shared" si="76"/>
        <v>1351</v>
      </c>
      <c r="C1353">
        <f t="shared" si="73"/>
        <v>7</v>
      </c>
      <c r="D1353" s="16">
        <v>1948</v>
      </c>
      <c r="E1353" t="s">
        <v>327</v>
      </c>
      <c r="F1353" t="s">
        <v>16</v>
      </c>
      <c r="G1353">
        <v>23298</v>
      </c>
      <c r="AF1353" t="s">
        <v>3451</v>
      </c>
      <c r="AH1353" s="2">
        <v>45978</v>
      </c>
    </row>
    <row r="1354" spans="1:35" ht="15" customHeight="1" x14ac:dyDescent="0.35">
      <c r="B1354" s="5">
        <f t="shared" si="76"/>
        <v>1352</v>
      </c>
      <c r="C1354">
        <f t="shared" si="73"/>
        <v>52</v>
      </c>
      <c r="D1354" s="16">
        <v>1948</v>
      </c>
      <c r="E1354" t="s">
        <v>327</v>
      </c>
      <c r="F1354" t="s">
        <v>16</v>
      </c>
      <c r="G1354">
        <v>23305</v>
      </c>
      <c r="H1354" t="s">
        <v>17</v>
      </c>
      <c r="J1354" t="s">
        <v>3354</v>
      </c>
      <c r="K1354" t="s">
        <v>3366</v>
      </c>
      <c r="L1354" t="s">
        <v>65</v>
      </c>
      <c r="M1354" t="s">
        <v>3359</v>
      </c>
      <c r="AD1354" s="3" t="s">
        <v>622</v>
      </c>
      <c r="AF1354" t="s">
        <v>3060</v>
      </c>
      <c r="AH1354" s="2">
        <v>40794.810937499999</v>
      </c>
    </row>
    <row r="1355" spans="1:35" ht="15" customHeight="1" x14ac:dyDescent="0.35">
      <c r="B1355" s="5">
        <f t="shared" si="76"/>
        <v>1353</v>
      </c>
      <c r="C1355">
        <f t="shared" si="73"/>
        <v>12</v>
      </c>
      <c r="D1355" s="16">
        <v>1948</v>
      </c>
      <c r="E1355" t="s">
        <v>314</v>
      </c>
      <c r="F1355" t="s">
        <v>16</v>
      </c>
      <c r="G1355">
        <v>23357</v>
      </c>
      <c r="H1355" t="s">
        <v>17</v>
      </c>
      <c r="J1355" t="s">
        <v>3354</v>
      </c>
      <c r="K1355" t="s">
        <v>3366</v>
      </c>
      <c r="L1355" t="s">
        <v>88</v>
      </c>
      <c r="M1355" t="s">
        <v>3359</v>
      </c>
      <c r="AA1355" s="3" t="s">
        <v>3464</v>
      </c>
      <c r="AE1355" t="s">
        <v>380</v>
      </c>
      <c r="AF1355" t="s">
        <v>3060</v>
      </c>
      <c r="AH1355" s="2">
        <v>39844.717511574076</v>
      </c>
    </row>
    <row r="1356" spans="1:35" ht="15" customHeight="1" x14ac:dyDescent="0.35">
      <c r="B1356" s="5">
        <f t="shared" si="76"/>
        <v>1354</v>
      </c>
      <c r="C1356">
        <f t="shared" si="73"/>
        <v>13</v>
      </c>
      <c r="D1356" s="16">
        <v>1948</v>
      </c>
      <c r="E1356" t="s">
        <v>314</v>
      </c>
      <c r="F1356" t="s">
        <v>16</v>
      </c>
      <c r="G1356">
        <v>23369</v>
      </c>
      <c r="H1356" t="s">
        <v>17</v>
      </c>
      <c r="J1356" t="s">
        <v>3354</v>
      </c>
      <c r="K1356" t="s">
        <v>3366</v>
      </c>
      <c r="L1356" t="s">
        <v>471</v>
      </c>
      <c r="M1356" t="s">
        <v>3359</v>
      </c>
      <c r="U1356" t="s">
        <v>380</v>
      </c>
      <c r="AA1356" s="3" t="s">
        <v>3464</v>
      </c>
      <c r="AB1356" s="164" t="s">
        <v>623</v>
      </c>
      <c r="AC1356" s="41"/>
      <c r="AD1356" s="41"/>
      <c r="AF1356" t="s">
        <v>3060</v>
      </c>
      <c r="AH1356" s="2">
        <v>40978.341585648152</v>
      </c>
    </row>
    <row r="1357" spans="1:35" ht="15" customHeight="1" x14ac:dyDescent="0.35">
      <c r="B1357" s="5">
        <f t="shared" si="76"/>
        <v>1355</v>
      </c>
      <c r="C1357">
        <f t="shared" si="73"/>
        <v>16</v>
      </c>
      <c r="D1357" s="16">
        <v>1948</v>
      </c>
      <c r="E1357" t="s">
        <v>314</v>
      </c>
      <c r="F1357" t="s">
        <v>16</v>
      </c>
      <c r="G1357">
        <v>23382</v>
      </c>
      <c r="H1357" t="s">
        <v>17</v>
      </c>
      <c r="J1357" t="s">
        <v>3354</v>
      </c>
      <c r="K1357" t="s">
        <v>3366</v>
      </c>
      <c r="L1357" t="s">
        <v>624</v>
      </c>
      <c r="M1357" t="s">
        <v>3359</v>
      </c>
      <c r="N1357" t="s">
        <v>3359</v>
      </c>
      <c r="T1357" t="s">
        <v>3424</v>
      </c>
      <c r="U1357" t="s">
        <v>3662</v>
      </c>
      <c r="W1357" t="s">
        <v>3830</v>
      </c>
      <c r="X1357" t="s">
        <v>3449</v>
      </c>
      <c r="AA1357" s="3" t="s">
        <v>3464</v>
      </c>
      <c r="AD1357" s="3" t="s">
        <v>625</v>
      </c>
      <c r="AE1357" t="s">
        <v>380</v>
      </c>
      <c r="AF1357" t="s">
        <v>3060</v>
      </c>
      <c r="AH1357" s="2">
        <v>46033</v>
      </c>
    </row>
    <row r="1358" spans="1:35" ht="15" customHeight="1" x14ac:dyDescent="0.35">
      <c r="B1358" s="5">
        <f t="shared" si="76"/>
        <v>1356</v>
      </c>
      <c r="C1358">
        <f t="shared" si="73"/>
        <v>10</v>
      </c>
      <c r="D1358" s="16">
        <v>1948</v>
      </c>
      <c r="E1358" t="s">
        <v>314</v>
      </c>
      <c r="F1358" t="s">
        <v>16</v>
      </c>
      <c r="G1358">
        <v>23398</v>
      </c>
      <c r="J1358" t="s">
        <v>3354</v>
      </c>
      <c r="K1358" t="s">
        <v>3366</v>
      </c>
      <c r="M1358" t="s">
        <v>3459</v>
      </c>
      <c r="N1358" t="s">
        <v>3359</v>
      </c>
      <c r="R1358" t="s">
        <v>3579</v>
      </c>
      <c r="T1358" t="s">
        <v>3424</v>
      </c>
      <c r="U1358" t="s">
        <v>380</v>
      </c>
      <c r="X1358" t="s">
        <v>3508</v>
      </c>
      <c r="AA1358" s="3" t="s">
        <v>3464</v>
      </c>
      <c r="AF1358" t="s">
        <v>3451</v>
      </c>
      <c r="AH1358" s="2">
        <v>45703</v>
      </c>
    </row>
    <row r="1359" spans="1:35" ht="15" customHeight="1" x14ac:dyDescent="0.35">
      <c r="B1359" s="5">
        <f t="shared" si="76"/>
        <v>1357</v>
      </c>
      <c r="C1359">
        <f t="shared" si="73"/>
        <v>16</v>
      </c>
      <c r="D1359" s="16">
        <v>1948</v>
      </c>
      <c r="E1359" t="s">
        <v>314</v>
      </c>
      <c r="F1359" t="s">
        <v>16</v>
      </c>
      <c r="G1359">
        <v>23408</v>
      </c>
      <c r="H1359" t="s">
        <v>17</v>
      </c>
      <c r="J1359" t="s">
        <v>3354</v>
      </c>
      <c r="K1359" t="s">
        <v>3366</v>
      </c>
      <c r="L1359" t="s">
        <v>37</v>
      </c>
      <c r="M1359" t="s">
        <v>3359</v>
      </c>
      <c r="AA1359" s="3" t="s">
        <v>3464</v>
      </c>
      <c r="AE1359" t="s">
        <v>380</v>
      </c>
      <c r="AF1359" t="s">
        <v>3060</v>
      </c>
      <c r="AH1359" s="2">
        <v>40052.550057870372</v>
      </c>
    </row>
    <row r="1360" spans="1:35" ht="15" customHeight="1" x14ac:dyDescent="0.35">
      <c r="B1360" s="5">
        <f t="shared" si="76"/>
        <v>1358</v>
      </c>
      <c r="C1360">
        <f t="shared" si="73"/>
        <v>12</v>
      </c>
      <c r="D1360" s="16">
        <v>1948</v>
      </c>
      <c r="E1360" t="s">
        <v>314</v>
      </c>
      <c r="F1360" t="s">
        <v>16</v>
      </c>
      <c r="G1360">
        <v>23424</v>
      </c>
      <c r="L1360" t="s">
        <v>28</v>
      </c>
      <c r="AF1360" t="s">
        <v>3060</v>
      </c>
    </row>
    <row r="1361" spans="2:35" ht="15" customHeight="1" x14ac:dyDescent="0.35">
      <c r="B1361" s="5">
        <f t="shared" si="76"/>
        <v>1359</v>
      </c>
      <c r="C1361">
        <f t="shared" si="73"/>
        <v>28</v>
      </c>
      <c r="D1361" s="16">
        <v>1948</v>
      </c>
      <c r="E1361" t="s">
        <v>314</v>
      </c>
      <c r="F1361" t="s">
        <v>16</v>
      </c>
      <c r="G1361">
        <v>23436</v>
      </c>
      <c r="H1361" t="s">
        <v>17</v>
      </c>
      <c r="J1361" t="s">
        <v>3354</v>
      </c>
      <c r="K1361" t="s">
        <v>3366</v>
      </c>
      <c r="L1361" t="s">
        <v>153</v>
      </c>
      <c r="M1361" t="s">
        <v>3359</v>
      </c>
      <c r="R1361" t="s">
        <v>3593</v>
      </c>
      <c r="AA1361" s="3" t="s">
        <v>3464</v>
      </c>
      <c r="AE1361" t="s">
        <v>380</v>
      </c>
      <c r="AF1361" t="s">
        <v>3060</v>
      </c>
      <c r="AH1361" s="2">
        <v>40948.029016203705</v>
      </c>
    </row>
    <row r="1362" spans="2:35" ht="15" customHeight="1" x14ac:dyDescent="0.35">
      <c r="B1362" s="5">
        <f t="shared" si="76"/>
        <v>1360</v>
      </c>
      <c r="C1362">
        <f t="shared" si="73"/>
        <v>16</v>
      </c>
      <c r="D1362" s="16">
        <v>1948</v>
      </c>
      <c r="E1362" t="s">
        <v>221</v>
      </c>
      <c r="F1362" t="s">
        <v>16</v>
      </c>
      <c r="G1362">
        <v>23464</v>
      </c>
      <c r="H1362" t="s">
        <v>17</v>
      </c>
      <c r="K1362" t="s">
        <v>3366</v>
      </c>
      <c r="L1362" t="s">
        <v>592</v>
      </c>
      <c r="M1362" t="s">
        <v>3359</v>
      </c>
      <c r="U1362" t="s">
        <v>380</v>
      </c>
      <c r="AA1362" s="3" t="s">
        <v>3464</v>
      </c>
      <c r="AE1362" t="s">
        <v>380</v>
      </c>
      <c r="AF1362" t="s">
        <v>3060</v>
      </c>
      <c r="AH1362" s="2">
        <v>40052.571701388886</v>
      </c>
    </row>
    <row r="1363" spans="2:35" ht="15" customHeight="1" x14ac:dyDescent="0.35">
      <c r="B1363" s="5">
        <f t="shared" si="76"/>
        <v>1361</v>
      </c>
      <c r="C1363">
        <f t="shared" si="73"/>
        <v>16</v>
      </c>
      <c r="D1363" s="16">
        <v>1948</v>
      </c>
      <c r="E1363" t="s">
        <v>221</v>
      </c>
      <c r="F1363" t="s">
        <v>25</v>
      </c>
      <c r="G1363">
        <v>23480</v>
      </c>
      <c r="H1363" t="s">
        <v>17</v>
      </c>
      <c r="J1363" t="s">
        <v>3354</v>
      </c>
      <c r="K1363" t="s">
        <v>3366</v>
      </c>
      <c r="L1363" t="s">
        <v>56</v>
      </c>
      <c r="M1363" t="s">
        <v>3359</v>
      </c>
      <c r="AF1363" t="s">
        <v>3060</v>
      </c>
      <c r="AH1363" s="2">
        <v>40790.500798611109</v>
      </c>
    </row>
    <row r="1364" spans="2:35" ht="15" customHeight="1" x14ac:dyDescent="0.35">
      <c r="B1364" s="5">
        <f t="shared" si="76"/>
        <v>1362</v>
      </c>
      <c r="C1364">
        <f t="shared" si="73"/>
        <v>5</v>
      </c>
      <c r="D1364" s="16">
        <v>1948</v>
      </c>
      <c r="E1364" t="s">
        <v>221</v>
      </c>
      <c r="F1364" t="s">
        <v>16</v>
      </c>
      <c r="G1364">
        <v>23496</v>
      </c>
      <c r="H1364" t="s">
        <v>17</v>
      </c>
      <c r="J1364" t="s">
        <v>3354</v>
      </c>
      <c r="K1364" t="s">
        <v>3366</v>
      </c>
      <c r="L1364" t="s">
        <v>71</v>
      </c>
      <c r="M1364" t="s">
        <v>3359</v>
      </c>
      <c r="U1364" t="s">
        <v>380</v>
      </c>
      <c r="AA1364" s="3" t="s">
        <v>3464</v>
      </c>
      <c r="AD1364" s="3" t="s">
        <v>517</v>
      </c>
      <c r="AE1364" t="s">
        <v>380</v>
      </c>
      <c r="AF1364" t="s">
        <v>3060</v>
      </c>
      <c r="AH1364" s="2">
        <v>39875.316412037035</v>
      </c>
    </row>
    <row r="1365" spans="2:35" ht="15" customHeight="1" x14ac:dyDescent="0.35">
      <c r="B1365" s="5">
        <f t="shared" si="76"/>
        <v>1363</v>
      </c>
      <c r="C1365">
        <f t="shared" si="73"/>
        <v>29</v>
      </c>
      <c r="D1365" s="16">
        <v>1948</v>
      </c>
      <c r="E1365" t="s">
        <v>221</v>
      </c>
      <c r="F1365" t="s">
        <v>16</v>
      </c>
      <c r="G1365">
        <v>23501</v>
      </c>
      <c r="H1365" t="s">
        <v>17</v>
      </c>
      <c r="J1365" t="s">
        <v>3354</v>
      </c>
      <c r="K1365" t="s">
        <v>3366</v>
      </c>
      <c r="L1365" t="s">
        <v>143</v>
      </c>
      <c r="M1365" t="s">
        <v>3359</v>
      </c>
      <c r="N1365" t="s">
        <v>3359</v>
      </c>
      <c r="U1365" t="s">
        <v>380</v>
      </c>
      <c r="X1365" t="s">
        <v>3449</v>
      </c>
      <c r="AD1365" s="3" t="s">
        <v>626</v>
      </c>
      <c r="AE1365" t="s">
        <v>380</v>
      </c>
      <c r="AF1365" t="s">
        <v>3060</v>
      </c>
      <c r="AH1365" s="2">
        <v>39725.83084490741</v>
      </c>
    </row>
    <row r="1366" spans="2:35" ht="15" customHeight="1" x14ac:dyDescent="0.35">
      <c r="B1366" s="5">
        <f t="shared" si="76"/>
        <v>1364</v>
      </c>
      <c r="C1366">
        <f t="shared" si="73"/>
        <v>15</v>
      </c>
      <c r="D1366" s="16">
        <v>1948</v>
      </c>
      <c r="E1366" t="s">
        <v>221</v>
      </c>
      <c r="F1366" t="s">
        <v>16</v>
      </c>
      <c r="G1366">
        <v>23530</v>
      </c>
      <c r="L1366" t="s">
        <v>37</v>
      </c>
      <c r="AF1366" t="s">
        <v>3060</v>
      </c>
    </row>
    <row r="1367" spans="2:35" ht="15" customHeight="1" x14ac:dyDescent="0.35">
      <c r="B1367" s="5">
        <f t="shared" si="76"/>
        <v>1365</v>
      </c>
      <c r="C1367">
        <f t="shared" si="73"/>
        <v>26</v>
      </c>
      <c r="D1367" s="16">
        <v>1948</v>
      </c>
      <c r="E1367" t="s">
        <v>221</v>
      </c>
      <c r="F1367" t="s">
        <v>25</v>
      </c>
      <c r="G1367">
        <v>23545</v>
      </c>
      <c r="H1367" t="s">
        <v>17</v>
      </c>
      <c r="J1367" t="s">
        <v>3354</v>
      </c>
      <c r="K1367" t="s">
        <v>3366</v>
      </c>
      <c r="M1367" t="s">
        <v>3359</v>
      </c>
      <c r="N1367" t="s">
        <v>3359</v>
      </c>
      <c r="AA1367" s="3" t="s">
        <v>3464</v>
      </c>
      <c r="AD1367" s="3" t="s">
        <v>612</v>
      </c>
      <c r="AE1367" t="s">
        <v>380</v>
      </c>
      <c r="AF1367" t="s">
        <v>3060</v>
      </c>
      <c r="AH1367" s="2">
        <v>39727.603020833332</v>
      </c>
    </row>
    <row r="1368" spans="2:35" ht="15" customHeight="1" x14ac:dyDescent="0.35">
      <c r="B1368" s="5">
        <f t="shared" si="76"/>
        <v>1366</v>
      </c>
      <c r="C1368">
        <f t="shared" si="73"/>
        <v>29</v>
      </c>
      <c r="D1368" s="16">
        <v>1948</v>
      </c>
      <c r="E1368" t="s">
        <v>327</v>
      </c>
      <c r="F1368" t="s">
        <v>25</v>
      </c>
      <c r="G1368">
        <v>23571</v>
      </c>
      <c r="H1368" t="s">
        <v>17</v>
      </c>
      <c r="J1368" t="s">
        <v>3354</v>
      </c>
      <c r="K1368" t="s">
        <v>3366</v>
      </c>
      <c r="L1368" t="s">
        <v>277</v>
      </c>
      <c r="M1368" t="s">
        <v>3359</v>
      </c>
      <c r="AD1368" s="3" t="s">
        <v>627</v>
      </c>
      <c r="AF1368" t="s">
        <v>3060</v>
      </c>
      <c r="AH1368" s="2">
        <v>40418.569189814814</v>
      </c>
    </row>
    <row r="1369" spans="2:35" ht="15" customHeight="1" x14ac:dyDescent="0.35">
      <c r="B1369" s="5">
        <f t="shared" si="76"/>
        <v>1367</v>
      </c>
      <c r="C1369">
        <f t="shared" si="73"/>
        <v>15</v>
      </c>
      <c r="D1369" s="16">
        <v>1948</v>
      </c>
      <c r="E1369" t="s">
        <v>327</v>
      </c>
      <c r="F1369" t="s">
        <v>25</v>
      </c>
      <c r="G1369">
        <v>23600</v>
      </c>
      <c r="J1369" t="s">
        <v>3354</v>
      </c>
      <c r="K1369" t="s">
        <v>3366</v>
      </c>
      <c r="M1369" t="s">
        <v>3459</v>
      </c>
      <c r="T1369" t="s">
        <v>3262</v>
      </c>
      <c r="W1369" t="s">
        <v>3572</v>
      </c>
      <c r="AA1369" s="3" t="s">
        <v>3262</v>
      </c>
      <c r="AD1369" s="155" t="s">
        <v>6348</v>
      </c>
      <c r="AF1369" t="s">
        <v>3451</v>
      </c>
      <c r="AH1369" s="2">
        <v>46089</v>
      </c>
    </row>
    <row r="1370" spans="2:35" ht="15" customHeight="1" x14ac:dyDescent="0.35">
      <c r="B1370" s="5">
        <f t="shared" si="76"/>
        <v>1368</v>
      </c>
      <c r="C1370">
        <f t="shared" si="73"/>
        <v>1</v>
      </c>
      <c r="D1370" s="16">
        <v>1948</v>
      </c>
      <c r="E1370" t="s">
        <v>327</v>
      </c>
      <c r="F1370" t="s">
        <v>25</v>
      </c>
      <c r="G1370">
        <v>23615</v>
      </c>
      <c r="H1370" t="s">
        <v>17</v>
      </c>
      <c r="J1370" t="s">
        <v>3354</v>
      </c>
      <c r="K1370" t="s">
        <v>3366</v>
      </c>
      <c r="L1370" t="s">
        <v>28</v>
      </c>
      <c r="AF1370" t="s">
        <v>3060</v>
      </c>
      <c r="AH1370" s="2">
        <v>41050.728356481479</v>
      </c>
    </row>
    <row r="1371" spans="2:35" ht="15" customHeight="1" x14ac:dyDescent="0.35">
      <c r="B1371" s="5">
        <f t="shared" si="76"/>
        <v>1369</v>
      </c>
      <c r="C1371">
        <f t="shared" si="73"/>
        <v>7</v>
      </c>
      <c r="D1371" s="16">
        <v>1948</v>
      </c>
      <c r="E1371" t="s">
        <v>327</v>
      </c>
      <c r="F1371" t="s">
        <v>25</v>
      </c>
      <c r="G1371">
        <v>23616</v>
      </c>
      <c r="H1371" t="s">
        <v>17</v>
      </c>
      <c r="J1371" t="s">
        <v>3354</v>
      </c>
      <c r="M1371" t="s">
        <v>3359</v>
      </c>
      <c r="AF1371" t="s">
        <v>3060</v>
      </c>
      <c r="AH1371" s="2">
        <v>40831.98982638889</v>
      </c>
    </row>
    <row r="1372" spans="2:35" ht="15" customHeight="1" x14ac:dyDescent="0.35">
      <c r="B1372" s="5">
        <f t="shared" si="76"/>
        <v>1370</v>
      </c>
      <c r="C1372">
        <f t="shared" si="73"/>
        <v>20</v>
      </c>
      <c r="D1372" s="16">
        <v>1948</v>
      </c>
      <c r="E1372" t="s">
        <v>327</v>
      </c>
      <c r="F1372" t="s">
        <v>25</v>
      </c>
      <c r="G1372">
        <v>23623</v>
      </c>
      <c r="H1372" t="s">
        <v>17</v>
      </c>
      <c r="J1372" t="s">
        <v>3354</v>
      </c>
      <c r="K1372" t="s">
        <v>3366</v>
      </c>
      <c r="L1372" t="s">
        <v>47</v>
      </c>
      <c r="M1372" t="s">
        <v>3359</v>
      </c>
      <c r="N1372" t="s">
        <v>3359</v>
      </c>
      <c r="R1372" t="s">
        <v>3579</v>
      </c>
      <c r="Y1372" t="s">
        <v>3359</v>
      </c>
      <c r="AB1372" s="59" t="s">
        <v>3594</v>
      </c>
      <c r="AC1372" s="54"/>
      <c r="AD1372" s="54"/>
      <c r="AF1372" t="s">
        <v>3060</v>
      </c>
      <c r="AH1372" s="2">
        <v>39922.011284722219</v>
      </c>
    </row>
    <row r="1373" spans="2:35" ht="15" customHeight="1" x14ac:dyDescent="0.35">
      <c r="B1373" s="5">
        <f t="shared" si="76"/>
        <v>1371</v>
      </c>
      <c r="C1373">
        <f t="shared" si="73"/>
        <v>7</v>
      </c>
      <c r="D1373" s="16">
        <v>1948</v>
      </c>
      <c r="E1373" s="3" t="s">
        <v>327</v>
      </c>
      <c r="F1373" s="3" t="s">
        <v>25</v>
      </c>
      <c r="G1373" s="165">
        <v>23643</v>
      </c>
      <c r="H1373" s="3"/>
      <c r="I1373" s="3"/>
      <c r="J1373" s="3" t="s">
        <v>3354</v>
      </c>
      <c r="K1373" s="3" t="s">
        <v>3366</v>
      </c>
      <c r="L1373" s="3"/>
      <c r="M1373" s="3" t="s">
        <v>3459</v>
      </c>
      <c r="N1373" s="3"/>
      <c r="O1373" s="3"/>
      <c r="P1373" s="3"/>
      <c r="Q1373" s="3"/>
      <c r="R1373" s="3"/>
      <c r="S1373" s="152"/>
      <c r="T1373" s="3" t="s">
        <v>167</v>
      </c>
      <c r="U1373" s="3"/>
      <c r="V1373" s="143"/>
      <c r="W1373" s="3" t="s">
        <v>3572</v>
      </c>
      <c r="X1373" s="14" t="s">
        <v>3508</v>
      </c>
      <c r="Y1373" s="3"/>
      <c r="Z1373" s="3"/>
      <c r="AA1373" s="3" t="s">
        <v>3704</v>
      </c>
      <c r="AB1373" s="3" t="s">
        <v>4741</v>
      </c>
      <c r="AF1373" t="s">
        <v>3451</v>
      </c>
      <c r="AH1373" s="2">
        <v>45783</v>
      </c>
      <c r="AI1373" s="166" t="s">
        <v>4913</v>
      </c>
    </row>
    <row r="1374" spans="2:35" ht="15" customHeight="1" x14ac:dyDescent="0.35">
      <c r="B1374" s="5">
        <f t="shared" si="76"/>
        <v>1372</v>
      </c>
      <c r="C1374">
        <f t="shared" si="73"/>
        <v>10</v>
      </c>
      <c r="D1374" s="16">
        <v>1948</v>
      </c>
      <c r="E1374" t="s">
        <v>327</v>
      </c>
      <c r="F1374" t="s">
        <v>25</v>
      </c>
      <c r="G1374">
        <v>23650</v>
      </c>
      <c r="J1374" t="s">
        <v>3354</v>
      </c>
      <c r="K1374" t="s">
        <v>3366</v>
      </c>
      <c r="M1374" t="s">
        <v>3459</v>
      </c>
      <c r="T1374" t="s">
        <v>3262</v>
      </c>
      <c r="X1374" t="s">
        <v>3508</v>
      </c>
      <c r="AA1374" s="3" t="s">
        <v>3704</v>
      </c>
      <c r="AB1374" s="70" t="s">
        <v>3776</v>
      </c>
      <c r="AF1374" t="s">
        <v>3451</v>
      </c>
      <c r="AH1374" s="2">
        <v>45209</v>
      </c>
    </row>
    <row r="1375" spans="2:35" ht="15" customHeight="1" x14ac:dyDescent="0.35">
      <c r="B1375" s="5">
        <f t="shared" si="76"/>
        <v>1373</v>
      </c>
      <c r="C1375">
        <f t="shared" si="73"/>
        <v>14</v>
      </c>
      <c r="D1375" s="16">
        <v>1948</v>
      </c>
      <c r="E1375" t="s">
        <v>59</v>
      </c>
      <c r="F1375" t="s">
        <v>25</v>
      </c>
      <c r="G1375">
        <v>23660</v>
      </c>
      <c r="H1375" t="s">
        <v>17</v>
      </c>
      <c r="K1375" t="s">
        <v>3366</v>
      </c>
      <c r="L1375" t="s">
        <v>349</v>
      </c>
      <c r="M1375" t="s">
        <v>3359</v>
      </c>
      <c r="AF1375" t="s">
        <v>3060</v>
      </c>
      <c r="AH1375" s="2">
        <v>41009.329733796294</v>
      </c>
    </row>
    <row r="1376" spans="2:35" ht="15" customHeight="1" x14ac:dyDescent="0.35">
      <c r="B1376" s="5">
        <f t="shared" si="76"/>
        <v>1374</v>
      </c>
      <c r="C1376">
        <f t="shared" si="73"/>
        <v>2</v>
      </c>
      <c r="D1376" s="16">
        <v>1948</v>
      </c>
      <c r="E1376" t="s">
        <v>327</v>
      </c>
      <c r="F1376" t="s">
        <v>25</v>
      </c>
      <c r="G1376">
        <v>23674</v>
      </c>
      <c r="H1376" t="s">
        <v>17</v>
      </c>
      <c r="J1376" t="s">
        <v>3354</v>
      </c>
      <c r="K1376" t="s">
        <v>3366</v>
      </c>
      <c r="L1376" t="s">
        <v>174</v>
      </c>
      <c r="M1376" t="s">
        <v>3359</v>
      </c>
      <c r="AF1376" t="s">
        <v>3060</v>
      </c>
      <c r="AH1376" s="2">
        <v>39701.375243055554</v>
      </c>
    </row>
    <row r="1377" spans="1:35" ht="15" customHeight="1" thickBot="1" x14ac:dyDescent="0.4">
      <c r="B1377" s="5">
        <f t="shared" si="76"/>
        <v>1375</v>
      </c>
      <c r="C1377">
        <f t="shared" si="73"/>
        <v>29</v>
      </c>
      <c r="D1377" s="16">
        <v>1948</v>
      </c>
      <c r="E1377" t="s">
        <v>327</v>
      </c>
      <c r="F1377" t="s">
        <v>25</v>
      </c>
      <c r="G1377">
        <v>23676</v>
      </c>
      <c r="H1377" t="s">
        <v>17</v>
      </c>
      <c r="J1377" t="s">
        <v>3354</v>
      </c>
      <c r="K1377" t="s">
        <v>3366</v>
      </c>
      <c r="L1377" t="s">
        <v>629</v>
      </c>
      <c r="M1377" t="s">
        <v>3359</v>
      </c>
      <c r="Y1377" t="s">
        <v>3359</v>
      </c>
      <c r="AC1377" s="3">
        <v>1950</v>
      </c>
      <c r="AF1377" t="s">
        <v>3060</v>
      </c>
      <c r="AH1377" s="2">
        <v>40532.008321759262</v>
      </c>
    </row>
    <row r="1378" spans="1:35" ht="15" customHeight="1" thickBot="1" x14ac:dyDescent="0.4">
      <c r="B1378" s="5">
        <f t="shared" si="76"/>
        <v>1376</v>
      </c>
      <c r="C1378">
        <f t="shared" ref="C1378:C1441" si="77">+G1379-G1378</f>
        <v>0</v>
      </c>
      <c r="D1378" s="16">
        <v>1948</v>
      </c>
      <c r="E1378" t="s">
        <v>327</v>
      </c>
      <c r="F1378" t="s">
        <v>25</v>
      </c>
      <c r="G1378">
        <v>23705</v>
      </c>
      <c r="H1378" t="s">
        <v>17</v>
      </c>
      <c r="J1378" t="s">
        <v>3354</v>
      </c>
      <c r="K1378" t="s">
        <v>3366</v>
      </c>
      <c r="L1378" t="s">
        <v>630</v>
      </c>
      <c r="M1378" t="s">
        <v>3359</v>
      </c>
      <c r="T1378" t="s">
        <v>167</v>
      </c>
      <c r="W1378" t="s">
        <v>3572</v>
      </c>
      <c r="X1378" t="s">
        <v>3508</v>
      </c>
      <c r="AB1378" s="159" t="s">
        <v>4396</v>
      </c>
      <c r="AD1378" s="3" t="s">
        <v>3928</v>
      </c>
      <c r="AF1378" t="s">
        <v>3451</v>
      </c>
      <c r="AG1378" s="159"/>
      <c r="AH1378" s="176">
        <v>46091</v>
      </c>
      <c r="AI1378" s="76" t="s">
        <v>6407</v>
      </c>
    </row>
    <row r="1379" spans="1:35" ht="15" customHeight="1" thickBot="1" x14ac:dyDescent="0.4">
      <c r="B1379" s="5">
        <f t="shared" si="76"/>
        <v>1377</v>
      </c>
      <c r="C1379">
        <f t="shared" si="77"/>
        <v>30</v>
      </c>
      <c r="D1379" s="16">
        <v>1948</v>
      </c>
      <c r="E1379" s="159" t="s">
        <v>327</v>
      </c>
      <c r="F1379" s="159" t="s">
        <v>25</v>
      </c>
      <c r="G1379" s="160">
        <v>23705</v>
      </c>
      <c r="H1379" s="159"/>
      <c r="I1379" s="159"/>
      <c r="J1379" s="159" t="s">
        <v>3354</v>
      </c>
      <c r="K1379" s="159" t="s">
        <v>3366</v>
      </c>
      <c r="L1379" s="159"/>
      <c r="M1379" s="159" t="s">
        <v>3359</v>
      </c>
      <c r="N1379" s="159"/>
      <c r="O1379" s="159"/>
      <c r="P1379" s="159"/>
      <c r="Q1379" s="159"/>
      <c r="R1379" s="159"/>
      <c r="S1379" s="159"/>
      <c r="T1379" s="159" t="s">
        <v>167</v>
      </c>
      <c r="U1379" s="159"/>
      <c r="V1379" s="161"/>
      <c r="W1379" s="159" t="s">
        <v>3572</v>
      </c>
      <c r="X1379" s="159" t="s">
        <v>3508</v>
      </c>
      <c r="Y1379" s="159"/>
      <c r="Z1379" s="159"/>
      <c r="AA1379" s="159"/>
      <c r="AC1379" s="159"/>
      <c r="AD1379" s="159"/>
      <c r="AE1379" s="159"/>
      <c r="AH1379"/>
    </row>
    <row r="1380" spans="1:35" ht="15" customHeight="1" x14ac:dyDescent="0.35">
      <c r="B1380" s="5">
        <f t="shared" si="76"/>
        <v>1378</v>
      </c>
      <c r="C1380">
        <f t="shared" si="77"/>
        <v>35</v>
      </c>
      <c r="D1380" s="16">
        <v>1948</v>
      </c>
      <c r="E1380" t="s">
        <v>327</v>
      </c>
      <c r="F1380" t="s">
        <v>25</v>
      </c>
      <c r="G1380">
        <v>23735</v>
      </c>
      <c r="H1380" t="s">
        <v>17</v>
      </c>
      <c r="J1380" t="s">
        <v>3354</v>
      </c>
      <c r="L1380" t="s">
        <v>631</v>
      </c>
      <c r="M1380" t="s">
        <v>3359</v>
      </c>
      <c r="AD1380" s="3" t="s">
        <v>3595</v>
      </c>
      <c r="AF1380" t="s">
        <v>3060</v>
      </c>
      <c r="AH1380" s="2">
        <v>40502.79892361111</v>
      </c>
    </row>
    <row r="1381" spans="1:35" ht="15" customHeight="1" x14ac:dyDescent="0.35">
      <c r="B1381" s="5">
        <f t="shared" si="76"/>
        <v>1379</v>
      </c>
      <c r="C1381">
        <f t="shared" si="77"/>
        <v>13</v>
      </c>
      <c r="D1381" s="16">
        <v>1948</v>
      </c>
      <c r="E1381" t="s">
        <v>327</v>
      </c>
      <c r="F1381" t="s">
        <v>25</v>
      </c>
      <c r="G1381">
        <v>23770</v>
      </c>
      <c r="H1381" t="s">
        <v>17</v>
      </c>
      <c r="J1381" t="s">
        <v>3354</v>
      </c>
      <c r="L1381" t="s">
        <v>3370</v>
      </c>
      <c r="M1381" t="s">
        <v>3359</v>
      </c>
      <c r="AF1381" t="s">
        <v>3060</v>
      </c>
      <c r="AH1381" s="2">
        <v>40478.519293981481</v>
      </c>
    </row>
    <row r="1382" spans="1:35" ht="15" customHeight="1" x14ac:dyDescent="0.35">
      <c r="B1382" s="5">
        <f t="shared" si="76"/>
        <v>1380</v>
      </c>
      <c r="C1382">
        <f t="shared" si="77"/>
        <v>12</v>
      </c>
      <c r="D1382" s="16">
        <v>1948</v>
      </c>
      <c r="E1382" t="s">
        <v>327</v>
      </c>
      <c r="F1382" t="s">
        <v>25</v>
      </c>
      <c r="G1382">
        <v>23783</v>
      </c>
      <c r="L1382" t="s">
        <v>28</v>
      </c>
      <c r="U1382" t="s">
        <v>380</v>
      </c>
      <c r="AD1382" s="3" t="s">
        <v>328</v>
      </c>
      <c r="AF1382" t="s">
        <v>3060</v>
      </c>
    </row>
    <row r="1383" spans="1:35" ht="15" customHeight="1" x14ac:dyDescent="0.35">
      <c r="B1383" s="5">
        <f t="shared" si="76"/>
        <v>1381</v>
      </c>
      <c r="C1383">
        <f t="shared" si="77"/>
        <v>4</v>
      </c>
      <c r="D1383" s="16">
        <v>1948</v>
      </c>
      <c r="E1383" t="s">
        <v>327</v>
      </c>
      <c r="F1383" t="s">
        <v>25</v>
      </c>
      <c r="G1383">
        <v>23795</v>
      </c>
      <c r="J1383" t="s">
        <v>3354</v>
      </c>
      <c r="K1383" t="s">
        <v>3366</v>
      </c>
      <c r="M1383" t="s">
        <v>3459</v>
      </c>
      <c r="N1383" t="s">
        <v>3359</v>
      </c>
      <c r="O1383" t="s">
        <v>3359</v>
      </c>
      <c r="P1383" t="s">
        <v>3359</v>
      </c>
      <c r="R1383" t="s">
        <v>3579</v>
      </c>
      <c r="T1383" t="s">
        <v>167</v>
      </c>
      <c r="W1383" t="s">
        <v>3572</v>
      </c>
      <c r="X1383" t="s">
        <v>3508</v>
      </c>
      <c r="AA1383" s="3" t="s">
        <v>3262</v>
      </c>
      <c r="AB1383" t="s">
        <v>6144</v>
      </c>
      <c r="AD1383" s="3" t="s">
        <v>6143</v>
      </c>
      <c r="AF1383" s="3" t="s">
        <v>3451</v>
      </c>
      <c r="AH1383" s="2">
        <v>46031</v>
      </c>
    </row>
    <row r="1384" spans="1:35" ht="15" customHeight="1" x14ac:dyDescent="0.35">
      <c r="B1384" s="5">
        <f t="shared" si="76"/>
        <v>1382</v>
      </c>
      <c r="C1384">
        <f t="shared" si="77"/>
        <v>30</v>
      </c>
      <c r="D1384" s="16">
        <v>1948</v>
      </c>
      <c r="E1384" t="s">
        <v>327</v>
      </c>
      <c r="F1384" t="s">
        <v>25</v>
      </c>
      <c r="G1384">
        <v>23799</v>
      </c>
      <c r="J1384" t="s">
        <v>3354</v>
      </c>
      <c r="K1384" t="s">
        <v>3366</v>
      </c>
      <c r="M1384" t="s">
        <v>3459</v>
      </c>
      <c r="T1384" t="s">
        <v>167</v>
      </c>
      <c r="W1384" t="s">
        <v>3572</v>
      </c>
      <c r="X1384" t="s">
        <v>3508</v>
      </c>
      <c r="AA1384" s="3" t="s">
        <v>167</v>
      </c>
      <c r="AB1384" t="s">
        <v>3927</v>
      </c>
      <c r="AD1384" s="3" t="s">
        <v>3928</v>
      </c>
      <c r="AF1384" t="s">
        <v>3451</v>
      </c>
      <c r="AH1384" s="2">
        <v>45326</v>
      </c>
    </row>
    <row r="1385" spans="1:35" ht="15" customHeight="1" x14ac:dyDescent="0.35">
      <c r="B1385" s="5">
        <f t="shared" si="76"/>
        <v>1383</v>
      </c>
      <c r="C1385">
        <f t="shared" si="77"/>
        <v>18</v>
      </c>
      <c r="D1385" s="16">
        <v>1948</v>
      </c>
      <c r="E1385" t="s">
        <v>327</v>
      </c>
      <c r="F1385" t="s">
        <v>25</v>
      </c>
      <c r="G1385">
        <v>23829</v>
      </c>
      <c r="AF1385" t="s">
        <v>3137</v>
      </c>
      <c r="AH1385" s="2">
        <v>45092</v>
      </c>
    </row>
    <row r="1386" spans="1:35" ht="15" customHeight="1" x14ac:dyDescent="0.35">
      <c r="B1386" s="5">
        <f t="shared" si="76"/>
        <v>1384</v>
      </c>
      <c r="C1386">
        <f t="shared" si="77"/>
        <v>1</v>
      </c>
      <c r="D1386" s="16">
        <v>1948</v>
      </c>
      <c r="E1386" t="s">
        <v>314</v>
      </c>
      <c r="F1386" t="s">
        <v>25</v>
      </c>
      <c r="G1386">
        <v>23847</v>
      </c>
      <c r="J1386" t="s">
        <v>3354</v>
      </c>
      <c r="K1386" t="s">
        <v>3366</v>
      </c>
      <c r="M1386" t="s">
        <v>3459</v>
      </c>
      <c r="T1386" t="s">
        <v>3424</v>
      </c>
      <c r="W1386" t="s">
        <v>3572</v>
      </c>
      <c r="X1386" t="s">
        <v>3508</v>
      </c>
      <c r="Z1386" t="s">
        <v>3359</v>
      </c>
      <c r="AA1386" s="3" t="s">
        <v>3464</v>
      </c>
      <c r="AD1386" t="s">
        <v>3964</v>
      </c>
      <c r="AF1386" t="s">
        <v>3451</v>
      </c>
      <c r="AH1386" s="2">
        <v>46142</v>
      </c>
    </row>
    <row r="1387" spans="1:35" ht="15" customHeight="1" x14ac:dyDescent="0.35">
      <c r="A1387" s="17">
        <f>SUM(C1109:C1385)/243</f>
        <v>23.255144032921812</v>
      </c>
      <c r="B1387" s="5">
        <f t="shared" si="76"/>
        <v>1385</v>
      </c>
      <c r="C1387">
        <f t="shared" si="77"/>
        <v>34</v>
      </c>
      <c r="D1387" s="16">
        <v>1948</v>
      </c>
      <c r="E1387" t="s">
        <v>314</v>
      </c>
      <c r="F1387" t="s">
        <v>25</v>
      </c>
      <c r="G1387">
        <v>23848</v>
      </c>
      <c r="H1387" t="s">
        <v>17</v>
      </c>
      <c r="K1387" t="s">
        <v>3366</v>
      </c>
      <c r="L1387" t="s">
        <v>554</v>
      </c>
      <c r="M1387" t="s">
        <v>3359</v>
      </c>
      <c r="Z1387" t="s">
        <v>3359</v>
      </c>
      <c r="AA1387" s="3" t="s">
        <v>3464</v>
      </c>
      <c r="AE1387" t="s">
        <v>380</v>
      </c>
      <c r="AF1387" t="s">
        <v>3060</v>
      </c>
      <c r="AH1387" s="2">
        <v>40266.384131944447</v>
      </c>
    </row>
    <row r="1388" spans="1:35" ht="15" customHeight="1" x14ac:dyDescent="0.35">
      <c r="B1388" s="5">
        <f t="shared" si="76"/>
        <v>1386</v>
      </c>
      <c r="C1388">
        <f t="shared" si="77"/>
        <v>5</v>
      </c>
      <c r="D1388" s="16">
        <v>1948</v>
      </c>
      <c r="E1388" t="s">
        <v>314</v>
      </c>
      <c r="F1388" t="s">
        <v>25</v>
      </c>
      <c r="G1388">
        <v>23882</v>
      </c>
      <c r="L1388" t="s">
        <v>50</v>
      </c>
      <c r="AF1388" t="s">
        <v>3060</v>
      </c>
    </row>
    <row r="1389" spans="1:35" ht="15" customHeight="1" x14ac:dyDescent="0.35">
      <c r="B1389" s="5">
        <f t="shared" si="76"/>
        <v>1387</v>
      </c>
      <c r="C1389">
        <f t="shared" si="77"/>
        <v>98</v>
      </c>
      <c r="D1389" s="16">
        <v>1948</v>
      </c>
      <c r="E1389" t="s">
        <v>314</v>
      </c>
      <c r="F1389" t="s">
        <v>25</v>
      </c>
      <c r="G1389">
        <v>23887</v>
      </c>
      <c r="H1389" t="s">
        <v>17</v>
      </c>
      <c r="K1389" t="s">
        <v>3366</v>
      </c>
      <c r="M1389" t="s">
        <v>3359</v>
      </c>
      <c r="AA1389" s="3" t="s">
        <v>3464</v>
      </c>
      <c r="AE1389" t="s">
        <v>380</v>
      </c>
      <c r="AF1389" s="3" t="s">
        <v>3451</v>
      </c>
      <c r="AG1389" s="3"/>
      <c r="AH1389" s="153">
        <v>45561</v>
      </c>
    </row>
    <row r="1390" spans="1:35" ht="15" customHeight="1" x14ac:dyDescent="0.35">
      <c r="B1390" s="5">
        <f t="shared" si="76"/>
        <v>1388</v>
      </c>
      <c r="C1390">
        <f t="shared" si="77"/>
        <v>9</v>
      </c>
      <c r="D1390" s="16">
        <v>1948</v>
      </c>
      <c r="E1390" t="s">
        <v>327</v>
      </c>
      <c r="F1390" t="s">
        <v>16</v>
      </c>
      <c r="G1390">
        <v>23985</v>
      </c>
      <c r="H1390" t="s">
        <v>17</v>
      </c>
      <c r="J1390" t="s">
        <v>3354</v>
      </c>
      <c r="L1390" t="s">
        <v>156</v>
      </c>
      <c r="M1390" t="s">
        <v>3359</v>
      </c>
      <c r="W1390" s="16"/>
      <c r="AB1390" s="15" t="s">
        <v>195</v>
      </c>
      <c r="AF1390" t="s">
        <v>3060</v>
      </c>
      <c r="AH1390" s="2">
        <v>40439.489548611113</v>
      </c>
    </row>
    <row r="1391" spans="1:35" ht="15" customHeight="1" x14ac:dyDescent="0.35">
      <c r="B1391" s="5">
        <f t="shared" si="76"/>
        <v>1389</v>
      </c>
      <c r="C1391">
        <f t="shared" si="77"/>
        <v>30</v>
      </c>
      <c r="D1391" s="16">
        <v>1948</v>
      </c>
      <c r="E1391" s="14" t="s">
        <v>327</v>
      </c>
      <c r="F1391" t="s">
        <v>16</v>
      </c>
      <c r="G1391">
        <v>23994</v>
      </c>
      <c r="J1391" t="s">
        <v>3354</v>
      </c>
      <c r="K1391" t="s">
        <v>3366</v>
      </c>
      <c r="AF1391" s="14" t="s">
        <v>3451</v>
      </c>
      <c r="AH1391" s="2">
        <v>45214</v>
      </c>
    </row>
    <row r="1392" spans="1:35" ht="15" customHeight="1" x14ac:dyDescent="0.35">
      <c r="B1392" s="5">
        <f t="shared" si="76"/>
        <v>1390</v>
      </c>
      <c r="C1392">
        <f t="shared" si="77"/>
        <v>14</v>
      </c>
      <c r="D1392" s="16">
        <v>1948</v>
      </c>
      <c r="E1392" t="s">
        <v>327</v>
      </c>
      <c r="F1392" t="s">
        <v>16</v>
      </c>
      <c r="G1392">
        <v>24024</v>
      </c>
      <c r="H1392" t="s">
        <v>17</v>
      </c>
      <c r="J1392" t="s">
        <v>3354</v>
      </c>
      <c r="M1392" t="s">
        <v>3359</v>
      </c>
      <c r="N1392" t="s">
        <v>3359</v>
      </c>
      <c r="AF1392" t="s">
        <v>3060</v>
      </c>
      <c r="AH1392" s="2">
        <v>40028.727523148147</v>
      </c>
    </row>
    <row r="1393" spans="2:35" ht="15" customHeight="1" thickBot="1" x14ac:dyDescent="0.4">
      <c r="B1393" s="5">
        <f t="shared" si="76"/>
        <v>1391</v>
      </c>
      <c r="C1393">
        <f t="shared" si="77"/>
        <v>97</v>
      </c>
      <c r="D1393" s="16">
        <v>1948</v>
      </c>
      <c r="E1393" t="s">
        <v>186</v>
      </c>
      <c r="F1393" t="s">
        <v>25</v>
      </c>
      <c r="G1393">
        <v>24038</v>
      </c>
      <c r="H1393" t="s">
        <v>17</v>
      </c>
      <c r="J1393" t="s">
        <v>3354</v>
      </c>
      <c r="K1393" t="s">
        <v>3366</v>
      </c>
      <c r="L1393" t="s">
        <v>227</v>
      </c>
      <c r="M1393" t="s">
        <v>3359</v>
      </c>
      <c r="S1393" s="148">
        <v>0.48799999999999999</v>
      </c>
      <c r="AF1393" t="s">
        <v>3060</v>
      </c>
      <c r="AH1393" s="2">
        <v>41022.932662037034</v>
      </c>
    </row>
    <row r="1394" spans="2:35" ht="15" customHeight="1" thickBot="1" x14ac:dyDescent="0.4">
      <c r="B1394" s="5">
        <f t="shared" si="76"/>
        <v>1392</v>
      </c>
      <c r="C1394">
        <f t="shared" si="77"/>
        <v>3</v>
      </c>
      <c r="D1394" s="16">
        <v>1948</v>
      </c>
      <c r="E1394" s="159" t="s">
        <v>221</v>
      </c>
      <c r="F1394" s="159" t="s">
        <v>16</v>
      </c>
      <c r="G1394" s="160">
        <v>24135</v>
      </c>
      <c r="H1394" s="159"/>
      <c r="I1394" s="159"/>
      <c r="J1394" s="159" t="s">
        <v>3354</v>
      </c>
      <c r="K1394" s="159" t="s">
        <v>3366</v>
      </c>
      <c r="L1394" s="159"/>
      <c r="M1394" s="159" t="s">
        <v>3359</v>
      </c>
      <c r="N1394" s="159" t="s">
        <v>3359</v>
      </c>
      <c r="O1394" s="159"/>
      <c r="P1394" s="159"/>
      <c r="Q1394" s="159"/>
      <c r="R1394" s="159"/>
      <c r="S1394" s="159"/>
      <c r="T1394" s="159" t="s">
        <v>3424</v>
      </c>
      <c r="U1394" s="159" t="s">
        <v>3687</v>
      </c>
      <c r="V1394" s="161"/>
      <c r="W1394" s="159"/>
      <c r="X1394" s="159" t="s">
        <v>3508</v>
      </c>
      <c r="Y1394" s="159"/>
      <c r="Z1394" s="159"/>
      <c r="AA1394" s="159" t="s">
        <v>3464</v>
      </c>
      <c r="AB1394" s="159"/>
      <c r="AC1394" s="159"/>
      <c r="AD1394" s="159"/>
      <c r="AE1394" s="159" t="s">
        <v>3424</v>
      </c>
      <c r="AF1394" t="s">
        <v>3451</v>
      </c>
      <c r="AG1394" s="159"/>
      <c r="AH1394" s="176">
        <v>46091</v>
      </c>
      <c r="AI1394" s="76" t="s">
        <v>6467</v>
      </c>
    </row>
    <row r="1395" spans="2:35" ht="15" customHeight="1" x14ac:dyDescent="0.35">
      <c r="B1395" s="5">
        <f t="shared" si="76"/>
        <v>1393</v>
      </c>
      <c r="C1395">
        <f t="shared" si="77"/>
        <v>57</v>
      </c>
      <c r="D1395" s="16">
        <v>1948</v>
      </c>
      <c r="E1395" t="s">
        <v>221</v>
      </c>
      <c r="F1395" t="s">
        <v>16</v>
      </c>
      <c r="G1395">
        <v>24138</v>
      </c>
      <c r="H1395" t="s">
        <v>17</v>
      </c>
      <c r="J1395" t="s">
        <v>3354</v>
      </c>
      <c r="K1395" t="s">
        <v>3366</v>
      </c>
      <c r="L1395" t="s">
        <v>21</v>
      </c>
      <c r="M1395" t="s">
        <v>3359</v>
      </c>
      <c r="U1395" t="s">
        <v>3687</v>
      </c>
      <c r="AA1395" s="3" t="s">
        <v>3464</v>
      </c>
      <c r="AD1395" s="3" t="s">
        <v>634</v>
      </c>
      <c r="AE1395" t="s">
        <v>380</v>
      </c>
      <c r="AF1395" t="s">
        <v>3060</v>
      </c>
      <c r="AH1395" s="2">
        <v>39915.04996527778</v>
      </c>
    </row>
    <row r="1396" spans="2:35" ht="15" customHeight="1" x14ac:dyDescent="0.35">
      <c r="B1396" s="5">
        <f t="shared" si="76"/>
        <v>1394</v>
      </c>
      <c r="C1396">
        <f t="shared" si="77"/>
        <v>24</v>
      </c>
      <c r="D1396" s="16">
        <v>1948</v>
      </c>
      <c r="E1396" t="s">
        <v>221</v>
      </c>
      <c r="F1396" t="s">
        <v>25</v>
      </c>
      <c r="G1396">
        <v>24195</v>
      </c>
      <c r="H1396" t="s">
        <v>17</v>
      </c>
      <c r="J1396" t="s">
        <v>3354</v>
      </c>
      <c r="K1396" t="s">
        <v>3366</v>
      </c>
      <c r="L1396" t="s">
        <v>46</v>
      </c>
      <c r="M1396" t="s">
        <v>3359</v>
      </c>
      <c r="N1396" t="s">
        <v>3359</v>
      </c>
      <c r="R1396" t="s">
        <v>3579</v>
      </c>
      <c r="S1396" s="148">
        <v>0.45900000000000002</v>
      </c>
      <c r="AA1396" s="3" t="s">
        <v>3464</v>
      </c>
      <c r="AE1396" t="s">
        <v>380</v>
      </c>
      <c r="AF1396" t="s">
        <v>3060</v>
      </c>
      <c r="AH1396" s="2">
        <v>40374.467905092592</v>
      </c>
    </row>
    <row r="1397" spans="2:35" ht="15" customHeight="1" x14ac:dyDescent="0.35">
      <c r="B1397" s="5">
        <f t="shared" si="76"/>
        <v>1395</v>
      </c>
      <c r="C1397">
        <f t="shared" si="77"/>
        <v>6</v>
      </c>
      <c r="D1397" s="16">
        <v>1948</v>
      </c>
      <c r="E1397" t="s">
        <v>314</v>
      </c>
      <c r="F1397" t="s">
        <v>16</v>
      </c>
      <c r="G1397">
        <v>24219</v>
      </c>
      <c r="J1397" t="s">
        <v>3354</v>
      </c>
      <c r="K1397" t="s">
        <v>3366</v>
      </c>
      <c r="M1397" t="s">
        <v>3459</v>
      </c>
      <c r="N1397" t="s">
        <v>3359</v>
      </c>
      <c r="U1397" t="s">
        <v>3687</v>
      </c>
      <c r="AA1397" s="3" t="s">
        <v>3464</v>
      </c>
      <c r="AD1397" s="3" t="s">
        <v>4606</v>
      </c>
      <c r="AF1397" t="s">
        <v>3451</v>
      </c>
      <c r="AH1397" s="2">
        <v>45661</v>
      </c>
    </row>
    <row r="1398" spans="2:35" ht="15" customHeight="1" x14ac:dyDescent="0.35">
      <c r="B1398" s="5">
        <f t="shared" si="76"/>
        <v>1396</v>
      </c>
      <c r="C1398">
        <f t="shared" si="77"/>
        <v>28</v>
      </c>
      <c r="D1398" s="16">
        <v>1948</v>
      </c>
      <c r="E1398" t="s">
        <v>15</v>
      </c>
      <c r="F1398" t="s">
        <v>25</v>
      </c>
      <c r="G1398">
        <v>24225</v>
      </c>
      <c r="H1398" t="s">
        <v>17</v>
      </c>
      <c r="M1398" t="s">
        <v>3359</v>
      </c>
      <c r="AF1398" t="s">
        <v>3060</v>
      </c>
      <c r="AH1398" s="2">
        <v>40825.349907407406</v>
      </c>
    </row>
    <row r="1399" spans="2:35" ht="15" customHeight="1" x14ac:dyDescent="0.35">
      <c r="B1399" s="5">
        <f t="shared" si="76"/>
        <v>1397</v>
      </c>
      <c r="C1399">
        <f t="shared" si="77"/>
        <v>49</v>
      </c>
      <c r="D1399" s="16">
        <v>1948</v>
      </c>
      <c r="E1399" s="3" t="s">
        <v>327</v>
      </c>
      <c r="F1399" s="3" t="s">
        <v>25</v>
      </c>
      <c r="G1399" s="3">
        <v>24253</v>
      </c>
      <c r="H1399" s="3"/>
      <c r="I1399" s="3"/>
      <c r="J1399" s="3"/>
      <c r="K1399" s="3"/>
      <c r="L1399" s="3"/>
      <c r="M1399" s="3"/>
      <c r="N1399" s="3"/>
      <c r="O1399" s="3"/>
      <c r="P1399" s="3"/>
      <c r="Q1399" s="3"/>
      <c r="R1399" s="3"/>
      <c r="S1399" s="152"/>
      <c r="T1399" s="3"/>
      <c r="U1399" s="3"/>
      <c r="V1399" s="143"/>
      <c r="W1399" s="3"/>
      <c r="X1399" s="3"/>
      <c r="Y1399" s="3"/>
      <c r="Z1399" s="3"/>
      <c r="AB1399" s="3" t="s">
        <v>4396</v>
      </c>
      <c r="AE1399" s="3"/>
      <c r="AF1399" s="3" t="s">
        <v>3451</v>
      </c>
      <c r="AG1399" s="3"/>
      <c r="AH1399" s="153">
        <v>45661</v>
      </c>
      <c r="AI1399" s="14" t="s">
        <v>4397</v>
      </c>
    </row>
    <row r="1400" spans="2:35" ht="15" customHeight="1" x14ac:dyDescent="0.35">
      <c r="B1400" s="5">
        <f t="shared" si="76"/>
        <v>1398</v>
      </c>
      <c r="C1400">
        <f t="shared" si="77"/>
        <v>5</v>
      </c>
      <c r="D1400" s="16">
        <v>1948</v>
      </c>
      <c r="E1400" t="s">
        <v>327</v>
      </c>
      <c r="F1400" t="s">
        <v>25</v>
      </c>
      <c r="G1400">
        <v>24302</v>
      </c>
      <c r="H1400" t="s">
        <v>17</v>
      </c>
      <c r="J1400" t="s">
        <v>3354</v>
      </c>
      <c r="K1400" t="s">
        <v>3366</v>
      </c>
      <c r="L1400" t="s">
        <v>74</v>
      </c>
      <c r="M1400" t="s">
        <v>3359</v>
      </c>
      <c r="AF1400" t="s">
        <v>3060</v>
      </c>
      <c r="AH1400" s="2">
        <v>40985.431377314817</v>
      </c>
    </row>
    <row r="1401" spans="2:35" ht="15" customHeight="1" x14ac:dyDescent="0.35">
      <c r="B1401" s="5">
        <f t="shared" si="76"/>
        <v>1399</v>
      </c>
      <c r="C1401">
        <f t="shared" si="77"/>
        <v>53</v>
      </c>
      <c r="D1401" s="16">
        <v>1948</v>
      </c>
      <c r="E1401" t="s">
        <v>327</v>
      </c>
      <c r="F1401" t="s">
        <v>25</v>
      </c>
      <c r="G1401">
        <v>24307</v>
      </c>
      <c r="J1401" t="s">
        <v>3354</v>
      </c>
      <c r="K1401" t="s">
        <v>3366</v>
      </c>
      <c r="M1401" t="s">
        <v>3459</v>
      </c>
      <c r="N1401" t="s">
        <v>3359</v>
      </c>
      <c r="R1401" t="s">
        <v>3579</v>
      </c>
      <c r="T1401" t="s">
        <v>167</v>
      </c>
      <c r="W1401" t="s">
        <v>3572</v>
      </c>
      <c r="X1401" t="s">
        <v>3508</v>
      </c>
      <c r="AB1401" t="s">
        <v>3865</v>
      </c>
      <c r="AF1401" t="s">
        <v>3451</v>
      </c>
      <c r="AH1401" s="2">
        <v>45288</v>
      </c>
    </row>
    <row r="1402" spans="2:35" ht="15" customHeight="1" thickBot="1" x14ac:dyDescent="0.4">
      <c r="B1402" s="5">
        <f t="shared" si="76"/>
        <v>1400</v>
      </c>
      <c r="C1402">
        <f t="shared" si="77"/>
        <v>22</v>
      </c>
      <c r="D1402" s="16">
        <v>1948</v>
      </c>
      <c r="E1402" t="s">
        <v>327</v>
      </c>
      <c r="F1402" t="s">
        <v>25</v>
      </c>
      <c r="G1402">
        <v>24360</v>
      </c>
      <c r="L1402" t="s">
        <v>37</v>
      </c>
      <c r="AF1402" t="s">
        <v>3060</v>
      </c>
    </row>
    <row r="1403" spans="2:35" ht="15" customHeight="1" thickBot="1" x14ac:dyDescent="0.4">
      <c r="B1403" s="5">
        <f t="shared" si="76"/>
        <v>1401</v>
      </c>
      <c r="C1403">
        <f t="shared" si="77"/>
        <v>27</v>
      </c>
      <c r="D1403" s="16">
        <v>1948</v>
      </c>
      <c r="E1403" s="159" t="s">
        <v>327</v>
      </c>
      <c r="F1403" s="159" t="s">
        <v>25</v>
      </c>
      <c r="G1403" s="160">
        <v>24382</v>
      </c>
      <c r="H1403" s="159"/>
      <c r="I1403" s="159"/>
      <c r="J1403" s="159" t="s">
        <v>3354</v>
      </c>
      <c r="K1403" s="159" t="s">
        <v>3366</v>
      </c>
      <c r="L1403" s="159"/>
      <c r="M1403" s="159" t="s">
        <v>3359</v>
      </c>
      <c r="N1403" s="159"/>
      <c r="O1403" s="159"/>
      <c r="P1403" s="159"/>
      <c r="Q1403" s="159"/>
      <c r="R1403" s="159"/>
      <c r="S1403" s="159"/>
      <c r="T1403" s="159" t="s">
        <v>167</v>
      </c>
      <c r="U1403" s="159"/>
      <c r="V1403" s="161"/>
      <c r="W1403" s="159" t="s">
        <v>3572</v>
      </c>
      <c r="X1403" s="159" t="s">
        <v>3508</v>
      </c>
      <c r="Y1403" s="159"/>
      <c r="Z1403" s="159"/>
      <c r="AA1403" s="159"/>
      <c r="AB1403" s="159" t="s">
        <v>4396</v>
      </c>
      <c r="AC1403" s="159"/>
      <c r="AD1403" s="159" t="s">
        <v>6597</v>
      </c>
      <c r="AE1403" s="159"/>
      <c r="AF1403" t="s">
        <v>3451</v>
      </c>
      <c r="AG1403" s="159"/>
      <c r="AH1403" s="176">
        <v>46091</v>
      </c>
      <c r="AI1403" s="76" t="s">
        <v>6434</v>
      </c>
    </row>
    <row r="1404" spans="2:35" ht="15" customHeight="1" x14ac:dyDescent="0.35">
      <c r="B1404" s="5">
        <f t="shared" si="76"/>
        <v>1402</v>
      </c>
      <c r="C1404">
        <f t="shared" si="77"/>
        <v>30</v>
      </c>
      <c r="D1404" s="16">
        <v>1948</v>
      </c>
      <c r="E1404" t="s">
        <v>327</v>
      </c>
      <c r="F1404" t="s">
        <v>25</v>
      </c>
      <c r="G1404">
        <v>24409</v>
      </c>
      <c r="H1404" t="s">
        <v>17</v>
      </c>
      <c r="J1404" t="s">
        <v>3354</v>
      </c>
      <c r="K1404" t="s">
        <v>3366</v>
      </c>
      <c r="M1404" t="s">
        <v>3359</v>
      </c>
      <c r="AF1404" t="s">
        <v>3060</v>
      </c>
      <c r="AH1404" s="2">
        <v>39946.596307870372</v>
      </c>
    </row>
    <row r="1405" spans="2:35" ht="15" customHeight="1" x14ac:dyDescent="0.35">
      <c r="B1405" s="5">
        <f t="shared" si="76"/>
        <v>1403</v>
      </c>
      <c r="C1405">
        <f t="shared" si="77"/>
        <v>68</v>
      </c>
      <c r="D1405" s="16">
        <v>1948</v>
      </c>
      <c r="E1405" t="s">
        <v>327</v>
      </c>
      <c r="F1405" t="s">
        <v>25</v>
      </c>
      <c r="G1405">
        <v>24439</v>
      </c>
      <c r="H1405" t="s">
        <v>17</v>
      </c>
      <c r="J1405" t="s">
        <v>3354</v>
      </c>
      <c r="K1405" t="s">
        <v>3366</v>
      </c>
      <c r="L1405" t="s">
        <v>635</v>
      </c>
      <c r="M1405" t="s">
        <v>3359</v>
      </c>
      <c r="T1405" t="s">
        <v>167</v>
      </c>
      <c r="X1405" t="s">
        <v>380</v>
      </c>
      <c r="AB1405" s="164" t="s">
        <v>3584</v>
      </c>
      <c r="AC1405" s="41"/>
      <c r="AD1405" s="41"/>
      <c r="AF1405" t="s">
        <v>3060</v>
      </c>
      <c r="AH1405" s="2">
        <v>40523.510231481479</v>
      </c>
    </row>
    <row r="1406" spans="2:35" ht="15" customHeight="1" x14ac:dyDescent="0.35">
      <c r="B1406" s="5">
        <f t="shared" si="76"/>
        <v>1404</v>
      </c>
      <c r="C1406">
        <f t="shared" si="77"/>
        <v>11</v>
      </c>
      <c r="D1406" s="16">
        <v>1948</v>
      </c>
      <c r="E1406" t="s">
        <v>327</v>
      </c>
      <c r="F1406" t="s">
        <v>16</v>
      </c>
      <c r="G1406">
        <v>24507</v>
      </c>
      <c r="H1406" t="s">
        <v>17</v>
      </c>
      <c r="J1406" t="s">
        <v>3354</v>
      </c>
      <c r="K1406" t="s">
        <v>3366</v>
      </c>
      <c r="L1406" t="s">
        <v>638</v>
      </c>
      <c r="M1406" t="s">
        <v>3359</v>
      </c>
      <c r="X1406" t="s">
        <v>380</v>
      </c>
      <c r="AC1406" s="3">
        <v>1947</v>
      </c>
      <c r="AD1406" s="3" t="s">
        <v>3596</v>
      </c>
      <c r="AF1406" t="s">
        <v>3060</v>
      </c>
      <c r="AH1406" s="2">
        <v>40923.476527777777</v>
      </c>
    </row>
    <row r="1407" spans="2:35" ht="15" customHeight="1" x14ac:dyDescent="0.35">
      <c r="B1407" s="5">
        <f t="shared" si="76"/>
        <v>1405</v>
      </c>
      <c r="C1407">
        <f t="shared" si="77"/>
        <v>113</v>
      </c>
      <c r="D1407" s="16">
        <v>1948</v>
      </c>
      <c r="E1407" t="s">
        <v>327</v>
      </c>
      <c r="F1407" t="s">
        <v>16</v>
      </c>
      <c r="G1407">
        <v>24518</v>
      </c>
      <c r="H1407" t="s">
        <v>17</v>
      </c>
      <c r="J1407" t="s">
        <v>3354</v>
      </c>
      <c r="K1407" t="s">
        <v>3366</v>
      </c>
      <c r="L1407" t="s">
        <v>224</v>
      </c>
      <c r="M1407" t="s">
        <v>3359</v>
      </c>
      <c r="AF1407" t="s">
        <v>3060</v>
      </c>
      <c r="AH1407" s="2">
        <v>40041.966944444444</v>
      </c>
    </row>
    <row r="1408" spans="2:35" ht="15" customHeight="1" x14ac:dyDescent="0.35">
      <c r="B1408" s="5">
        <f t="shared" si="76"/>
        <v>1406</v>
      </c>
      <c r="C1408">
        <f t="shared" si="77"/>
        <v>19</v>
      </c>
      <c r="D1408" s="16">
        <v>1948</v>
      </c>
      <c r="E1408" t="s">
        <v>221</v>
      </c>
      <c r="F1408" t="s">
        <v>16</v>
      </c>
      <c r="G1408">
        <v>24631</v>
      </c>
      <c r="H1408" t="s">
        <v>17</v>
      </c>
      <c r="J1408" t="s">
        <v>3354</v>
      </c>
      <c r="K1408" t="s">
        <v>3366</v>
      </c>
      <c r="L1408" t="s">
        <v>602</v>
      </c>
      <c r="M1408" t="s">
        <v>3359</v>
      </c>
      <c r="R1408" t="s">
        <v>3579</v>
      </c>
      <c r="U1408" t="s">
        <v>380</v>
      </c>
      <c r="AA1408" s="3" t="s">
        <v>3464</v>
      </c>
      <c r="AE1408" t="s">
        <v>380</v>
      </c>
      <c r="AF1408" t="s">
        <v>3060</v>
      </c>
      <c r="AH1408" s="2">
        <v>39666.618032407408</v>
      </c>
    </row>
    <row r="1409" spans="1:35" ht="15" customHeight="1" x14ac:dyDescent="0.35">
      <c r="B1409" s="5">
        <f t="shared" si="76"/>
        <v>1407</v>
      </c>
      <c r="C1409">
        <f t="shared" si="77"/>
        <v>14</v>
      </c>
      <c r="D1409" s="16">
        <v>1948</v>
      </c>
      <c r="E1409" t="s">
        <v>221</v>
      </c>
      <c r="F1409" t="s">
        <v>25</v>
      </c>
      <c r="G1409">
        <v>24650</v>
      </c>
      <c r="H1409" t="s">
        <v>17</v>
      </c>
      <c r="J1409" t="s">
        <v>3354</v>
      </c>
      <c r="K1409" t="s">
        <v>3366</v>
      </c>
      <c r="L1409" t="s">
        <v>28</v>
      </c>
      <c r="M1409" t="s">
        <v>3359</v>
      </c>
      <c r="AA1409" s="3" t="s">
        <v>3464</v>
      </c>
      <c r="AE1409" t="s">
        <v>380</v>
      </c>
      <c r="AF1409" t="s">
        <v>3060</v>
      </c>
      <c r="AH1409" s="2">
        <v>40134.348449074074</v>
      </c>
    </row>
    <row r="1410" spans="1:35" ht="15" customHeight="1" x14ac:dyDescent="0.35">
      <c r="B1410" s="5">
        <f t="shared" si="76"/>
        <v>1408</v>
      </c>
      <c r="C1410">
        <f t="shared" si="77"/>
        <v>25</v>
      </c>
      <c r="D1410" s="16">
        <v>1948</v>
      </c>
      <c r="E1410" t="s">
        <v>221</v>
      </c>
      <c r="F1410" t="s">
        <v>25</v>
      </c>
      <c r="G1410">
        <v>24664</v>
      </c>
      <c r="L1410" t="s">
        <v>37</v>
      </c>
      <c r="AA1410" s="3" t="s">
        <v>3464</v>
      </c>
      <c r="AD1410" s="3" t="s">
        <v>557</v>
      </c>
      <c r="AF1410" t="s">
        <v>3060</v>
      </c>
    </row>
    <row r="1411" spans="1:35" ht="15" customHeight="1" thickBot="1" x14ac:dyDescent="0.4">
      <c r="B1411" s="5">
        <f t="shared" si="76"/>
        <v>1409</v>
      </c>
      <c r="C1411">
        <f t="shared" si="77"/>
        <v>28</v>
      </c>
      <c r="D1411" s="16">
        <v>1948</v>
      </c>
      <c r="E1411" t="s">
        <v>221</v>
      </c>
      <c r="F1411" t="s">
        <v>25</v>
      </c>
      <c r="G1411">
        <v>24689</v>
      </c>
      <c r="H1411" t="s">
        <v>17</v>
      </c>
      <c r="J1411" t="s">
        <v>3354</v>
      </c>
      <c r="K1411" t="s">
        <v>3366</v>
      </c>
      <c r="L1411" t="s">
        <v>35</v>
      </c>
      <c r="M1411" t="s">
        <v>3359</v>
      </c>
      <c r="R1411" t="s">
        <v>3579</v>
      </c>
      <c r="S1411" s="148">
        <v>462</v>
      </c>
      <c r="AA1411" s="3" t="s">
        <v>3464</v>
      </c>
      <c r="AE1411" t="s">
        <v>380</v>
      </c>
      <c r="AF1411" t="s">
        <v>3060</v>
      </c>
      <c r="AH1411" s="2">
        <v>40388.446736111109</v>
      </c>
    </row>
    <row r="1412" spans="1:35" ht="15" thickBot="1" x14ac:dyDescent="0.4">
      <c r="A1412" s="180"/>
      <c r="B1412" s="5">
        <f t="shared" si="76"/>
        <v>1410</v>
      </c>
      <c r="C1412">
        <f t="shared" si="77"/>
        <v>12</v>
      </c>
      <c r="D1412" s="199">
        <v>1948</v>
      </c>
      <c r="E1412" t="s">
        <v>221</v>
      </c>
      <c r="F1412" t="s">
        <v>25</v>
      </c>
      <c r="G1412">
        <v>24717</v>
      </c>
      <c r="H1412" t="s">
        <v>17</v>
      </c>
      <c r="J1412" t="s">
        <v>3354</v>
      </c>
      <c r="K1412" t="s">
        <v>3366</v>
      </c>
      <c r="M1412" t="s">
        <v>3359</v>
      </c>
      <c r="AA1412" s="3" t="s">
        <v>511</v>
      </c>
      <c r="AE1412" t="s">
        <v>3265</v>
      </c>
      <c r="AF1412" t="s">
        <v>3133</v>
      </c>
    </row>
    <row r="1413" spans="1:35" ht="15" customHeight="1" x14ac:dyDescent="0.35">
      <c r="B1413" s="5">
        <f t="shared" si="76"/>
        <v>1411</v>
      </c>
      <c r="C1413">
        <f t="shared" si="77"/>
        <v>5</v>
      </c>
      <c r="D1413" s="16">
        <v>1948</v>
      </c>
      <c r="E1413" t="s">
        <v>221</v>
      </c>
      <c r="F1413" t="s">
        <v>25</v>
      </c>
      <c r="G1413">
        <v>24729</v>
      </c>
      <c r="H1413" t="s">
        <v>17</v>
      </c>
      <c r="J1413" t="s">
        <v>3354</v>
      </c>
      <c r="K1413" t="s">
        <v>3366</v>
      </c>
      <c r="L1413" t="s">
        <v>576</v>
      </c>
      <c r="M1413" t="s">
        <v>3359</v>
      </c>
      <c r="AA1413" s="3" t="s">
        <v>3464</v>
      </c>
      <c r="AD1413" s="3" t="s">
        <v>517</v>
      </c>
      <c r="AE1413" t="s">
        <v>380</v>
      </c>
      <c r="AF1413" t="s">
        <v>3060</v>
      </c>
      <c r="AH1413" s="2">
        <v>39827.857222222221</v>
      </c>
    </row>
    <row r="1414" spans="1:35" ht="15" customHeight="1" x14ac:dyDescent="0.35">
      <c r="B1414" s="5">
        <f t="shared" si="76"/>
        <v>1412</v>
      </c>
      <c r="C1414">
        <f t="shared" si="77"/>
        <v>68</v>
      </c>
      <c r="D1414" s="16">
        <v>1948</v>
      </c>
      <c r="E1414" t="s">
        <v>186</v>
      </c>
      <c r="F1414" t="s">
        <v>25</v>
      </c>
      <c r="G1414">
        <v>24734</v>
      </c>
      <c r="H1414" t="s">
        <v>17</v>
      </c>
      <c r="J1414" t="s">
        <v>3354</v>
      </c>
      <c r="K1414" t="s">
        <v>3366</v>
      </c>
      <c r="L1414" t="s">
        <v>88</v>
      </c>
      <c r="M1414" t="s">
        <v>3359</v>
      </c>
      <c r="R1414" t="s">
        <v>3579</v>
      </c>
      <c r="AF1414" t="s">
        <v>3060</v>
      </c>
      <c r="AH1414" s="2">
        <v>39738.95003472222</v>
      </c>
    </row>
    <row r="1415" spans="1:35" ht="15" customHeight="1" x14ac:dyDescent="0.35">
      <c r="B1415" s="5">
        <f t="shared" si="76"/>
        <v>1413</v>
      </c>
      <c r="C1415">
        <f t="shared" si="77"/>
        <v>2</v>
      </c>
      <c r="D1415" s="16">
        <v>1948</v>
      </c>
      <c r="E1415" t="s">
        <v>314</v>
      </c>
      <c r="F1415" t="s">
        <v>25</v>
      </c>
      <c r="G1415">
        <v>24802</v>
      </c>
      <c r="H1415" t="s">
        <v>17</v>
      </c>
      <c r="J1415" t="s">
        <v>3354</v>
      </c>
      <c r="K1415" t="s">
        <v>3366</v>
      </c>
      <c r="L1415" t="s">
        <v>88</v>
      </c>
      <c r="M1415" t="s">
        <v>3359</v>
      </c>
      <c r="R1415" t="s">
        <v>3579</v>
      </c>
      <c r="W1415" t="s">
        <v>3352</v>
      </c>
      <c r="Y1415" t="s">
        <v>3359</v>
      </c>
      <c r="AA1415" s="3" t="s">
        <v>3464</v>
      </c>
      <c r="AD1415" s="3" t="s">
        <v>640</v>
      </c>
      <c r="AE1415" t="s">
        <v>380</v>
      </c>
      <c r="AF1415" t="s">
        <v>3060</v>
      </c>
      <c r="AH1415" s="2">
        <v>39714.422777777778</v>
      </c>
    </row>
    <row r="1416" spans="1:35" ht="15" customHeight="1" x14ac:dyDescent="0.35">
      <c r="B1416" s="5">
        <f t="shared" ref="B1416:B1479" si="78">+B1415+1</f>
        <v>1414</v>
      </c>
      <c r="C1416">
        <f t="shared" si="77"/>
        <v>20</v>
      </c>
      <c r="D1416" s="16">
        <v>1948</v>
      </c>
      <c r="E1416" t="s">
        <v>314</v>
      </c>
      <c r="F1416" t="s">
        <v>25</v>
      </c>
      <c r="G1416">
        <v>24804</v>
      </c>
      <c r="H1416" t="s">
        <v>17</v>
      </c>
      <c r="J1416" t="s">
        <v>3354</v>
      </c>
      <c r="K1416" t="s">
        <v>3366</v>
      </c>
      <c r="L1416" t="s">
        <v>37</v>
      </c>
      <c r="M1416" t="s">
        <v>3359</v>
      </c>
      <c r="W1416" t="s">
        <v>3352</v>
      </c>
      <c r="AD1416" s="3" t="s">
        <v>641</v>
      </c>
      <c r="AF1416" t="s">
        <v>3060</v>
      </c>
    </row>
    <row r="1417" spans="1:35" ht="15" customHeight="1" x14ac:dyDescent="0.35">
      <c r="B1417" s="5">
        <f t="shared" si="78"/>
        <v>1415</v>
      </c>
      <c r="C1417">
        <f t="shared" si="77"/>
        <v>7</v>
      </c>
      <c r="D1417" s="16">
        <v>1948</v>
      </c>
      <c r="E1417" t="s">
        <v>314</v>
      </c>
      <c r="F1417" t="s">
        <v>25</v>
      </c>
      <c r="G1417">
        <v>24824</v>
      </c>
      <c r="H1417" t="s">
        <v>17</v>
      </c>
      <c r="J1417" t="s">
        <v>3354</v>
      </c>
      <c r="K1417" t="s">
        <v>3366</v>
      </c>
      <c r="L1417" t="s">
        <v>37</v>
      </c>
      <c r="M1417" t="s">
        <v>3359</v>
      </c>
      <c r="AA1417" s="3" t="s">
        <v>3464</v>
      </c>
      <c r="AE1417" t="s">
        <v>380</v>
      </c>
      <c r="AF1417" t="s">
        <v>3060</v>
      </c>
      <c r="AH1417" s="2">
        <v>39686.558796296296</v>
      </c>
    </row>
    <row r="1418" spans="1:35" ht="15" customHeight="1" x14ac:dyDescent="0.35">
      <c r="B1418" s="5">
        <f t="shared" si="78"/>
        <v>1416</v>
      </c>
      <c r="C1418">
        <f t="shared" si="77"/>
        <v>19</v>
      </c>
      <c r="D1418" s="16">
        <v>1948</v>
      </c>
      <c r="E1418" t="s">
        <v>314</v>
      </c>
      <c r="F1418" t="s">
        <v>25</v>
      </c>
      <c r="G1418">
        <v>24831</v>
      </c>
      <c r="H1418" t="s">
        <v>17</v>
      </c>
      <c r="J1418" t="s">
        <v>3354</v>
      </c>
      <c r="K1418" t="s">
        <v>3366</v>
      </c>
      <c r="L1418" t="s">
        <v>642</v>
      </c>
      <c r="M1418" t="s">
        <v>3359</v>
      </c>
      <c r="AA1418" s="3" t="s">
        <v>3464</v>
      </c>
      <c r="AE1418" t="s">
        <v>380</v>
      </c>
      <c r="AF1418" t="s">
        <v>3060</v>
      </c>
      <c r="AH1418" s="2">
        <v>40192.09542824074</v>
      </c>
    </row>
    <row r="1419" spans="1:35" ht="15" customHeight="1" x14ac:dyDescent="0.35">
      <c r="B1419" s="5">
        <f t="shared" si="78"/>
        <v>1417</v>
      </c>
      <c r="C1419">
        <f t="shared" si="77"/>
        <v>6</v>
      </c>
      <c r="D1419" s="16">
        <v>1948</v>
      </c>
      <c r="E1419" t="s">
        <v>314</v>
      </c>
      <c r="F1419" t="s">
        <v>25</v>
      </c>
      <c r="G1419">
        <v>24850</v>
      </c>
      <c r="J1419" t="s">
        <v>3354</v>
      </c>
      <c r="K1419" t="s">
        <v>3366</v>
      </c>
      <c r="M1419" t="s">
        <v>3459</v>
      </c>
      <c r="T1419" t="s">
        <v>3424</v>
      </c>
      <c r="W1419" t="s">
        <v>3576</v>
      </c>
      <c r="X1419" t="s">
        <v>3508</v>
      </c>
      <c r="Z1419" t="s">
        <v>3359</v>
      </c>
      <c r="AA1419" s="3" t="s">
        <v>3464</v>
      </c>
      <c r="AD1419" s="3" t="s">
        <v>3657</v>
      </c>
      <c r="AE1419" s="3" t="s">
        <v>380</v>
      </c>
      <c r="AF1419" s="3" t="s">
        <v>3451</v>
      </c>
      <c r="AH1419" s="2">
        <v>45131</v>
      </c>
    </row>
    <row r="1420" spans="1:35" ht="15" customHeight="1" x14ac:dyDescent="0.35">
      <c r="B1420" s="5">
        <f t="shared" si="78"/>
        <v>1418</v>
      </c>
      <c r="C1420">
        <f t="shared" si="77"/>
        <v>15</v>
      </c>
      <c r="D1420" s="16">
        <v>1948</v>
      </c>
      <c r="E1420" s="16" t="s">
        <v>15</v>
      </c>
      <c r="F1420" t="s">
        <v>16</v>
      </c>
      <c r="G1420">
        <v>24856</v>
      </c>
      <c r="H1420" t="s">
        <v>17</v>
      </c>
      <c r="J1420" t="s">
        <v>3354</v>
      </c>
      <c r="M1420" t="s">
        <v>3359</v>
      </c>
      <c r="AF1420" t="s">
        <v>3060</v>
      </c>
      <c r="AH1420" s="2">
        <v>40687.562696759262</v>
      </c>
    </row>
    <row r="1421" spans="1:35" ht="15" customHeight="1" x14ac:dyDescent="0.35">
      <c r="B1421" s="5">
        <f t="shared" si="78"/>
        <v>1419</v>
      </c>
      <c r="C1421">
        <f t="shared" si="77"/>
        <v>7</v>
      </c>
      <c r="D1421" s="16">
        <v>1948</v>
      </c>
      <c r="E1421" s="115" t="s">
        <v>314</v>
      </c>
      <c r="F1421" s="115" t="s">
        <v>16</v>
      </c>
      <c r="G1421" s="70">
        <v>24871</v>
      </c>
      <c r="I1421" s="172"/>
      <c r="J1421" t="s">
        <v>3354</v>
      </c>
      <c r="K1421" t="s">
        <v>3366</v>
      </c>
      <c r="M1421" s="172" t="s">
        <v>3459</v>
      </c>
      <c r="T1421" t="s">
        <v>3424</v>
      </c>
      <c r="U1421" t="s">
        <v>3687</v>
      </c>
      <c r="W1421" s="172" t="s">
        <v>3830</v>
      </c>
      <c r="X1421" s="172" t="s">
        <v>3508</v>
      </c>
      <c r="AA1421" t="s">
        <v>5726</v>
      </c>
      <c r="AC1421"/>
      <c r="AD1421" t="s">
        <v>3464</v>
      </c>
      <c r="AF1421" t="s">
        <v>3451</v>
      </c>
      <c r="AH1421" s="2">
        <v>45966</v>
      </c>
      <c r="AI1421" s="36" t="s">
        <v>5727</v>
      </c>
    </row>
    <row r="1422" spans="1:35" ht="15" customHeight="1" x14ac:dyDescent="0.35">
      <c r="B1422" s="5">
        <f t="shared" si="78"/>
        <v>1420</v>
      </c>
      <c r="C1422">
        <f t="shared" si="77"/>
        <v>7</v>
      </c>
      <c r="D1422" s="146">
        <v>1948</v>
      </c>
      <c r="E1422" s="3" t="s">
        <v>314</v>
      </c>
      <c r="F1422" s="3" t="s">
        <v>16</v>
      </c>
      <c r="G1422" s="3">
        <v>24878</v>
      </c>
      <c r="H1422" s="3"/>
      <c r="I1422" s="3"/>
      <c r="J1422" s="3"/>
      <c r="K1422" s="3"/>
      <c r="L1422" s="3"/>
      <c r="M1422" s="3"/>
      <c r="N1422" s="3"/>
      <c r="O1422" s="3"/>
      <c r="P1422" s="3"/>
      <c r="Q1422" s="3"/>
      <c r="R1422" s="3"/>
      <c r="S1422" s="152"/>
      <c r="T1422" s="3"/>
      <c r="U1422" s="3"/>
      <c r="V1422" s="143"/>
      <c r="W1422" s="3"/>
      <c r="X1422" s="3"/>
      <c r="Y1422" s="3"/>
      <c r="Z1422" s="3"/>
      <c r="AB1422" s="3"/>
      <c r="AE1422" s="3"/>
      <c r="AF1422" s="3" t="s">
        <v>3451</v>
      </c>
      <c r="AG1422" s="3"/>
      <c r="AH1422" s="153">
        <v>45568</v>
      </c>
      <c r="AI1422" s="14" t="s">
        <v>4271</v>
      </c>
    </row>
    <row r="1423" spans="1:35" ht="15" customHeight="1" x14ac:dyDescent="0.35">
      <c r="B1423" s="5">
        <f t="shared" si="78"/>
        <v>1421</v>
      </c>
      <c r="C1423">
        <f t="shared" si="77"/>
        <v>1</v>
      </c>
      <c r="D1423" s="16">
        <v>1948</v>
      </c>
      <c r="E1423" t="s">
        <v>314</v>
      </c>
      <c r="F1423" t="s">
        <v>16</v>
      </c>
      <c r="G1423">
        <v>24885</v>
      </c>
      <c r="H1423" t="s">
        <v>17</v>
      </c>
      <c r="J1423" t="s">
        <v>3354</v>
      </c>
      <c r="K1423" t="s">
        <v>3366</v>
      </c>
      <c r="L1423" t="s">
        <v>89</v>
      </c>
      <c r="M1423" t="s">
        <v>3359</v>
      </c>
      <c r="U1423" t="s">
        <v>380</v>
      </c>
      <c r="AA1423" s="3" t="s">
        <v>3464</v>
      </c>
      <c r="AD1423" s="3" t="s">
        <v>643</v>
      </c>
      <c r="AE1423" t="s">
        <v>380</v>
      </c>
      <c r="AF1423" t="s">
        <v>3060</v>
      </c>
      <c r="AH1423" s="2">
        <v>40937.612129629626</v>
      </c>
    </row>
    <row r="1424" spans="1:35" ht="15" customHeight="1" x14ac:dyDescent="0.35">
      <c r="B1424" s="5">
        <f t="shared" si="78"/>
        <v>1422</v>
      </c>
      <c r="C1424">
        <f t="shared" si="77"/>
        <v>10</v>
      </c>
      <c r="D1424" s="16">
        <v>1948</v>
      </c>
      <c r="E1424" t="s">
        <v>314</v>
      </c>
      <c r="F1424" t="s">
        <v>16</v>
      </c>
      <c r="G1424">
        <v>24886</v>
      </c>
      <c r="J1424" t="s">
        <v>3354</v>
      </c>
      <c r="K1424" t="s">
        <v>3366</v>
      </c>
      <c r="M1424" t="s">
        <v>3459</v>
      </c>
      <c r="X1424" t="s">
        <v>3508</v>
      </c>
      <c r="AF1424" t="s">
        <v>3451</v>
      </c>
      <c r="AH1424" s="2">
        <v>45456</v>
      </c>
    </row>
    <row r="1425" spans="1:35" ht="15" customHeight="1" x14ac:dyDescent="0.35">
      <c r="B1425" s="5">
        <f t="shared" si="78"/>
        <v>1423</v>
      </c>
      <c r="C1425">
        <f t="shared" si="77"/>
        <v>48</v>
      </c>
      <c r="D1425" s="16">
        <v>1948</v>
      </c>
      <c r="E1425" t="s">
        <v>221</v>
      </c>
      <c r="F1425" t="s">
        <v>25</v>
      </c>
      <c r="G1425">
        <v>24896</v>
      </c>
      <c r="H1425" t="s">
        <v>17</v>
      </c>
      <c r="J1425" t="s">
        <v>3354</v>
      </c>
      <c r="L1425" t="s">
        <v>88</v>
      </c>
      <c r="M1425" t="s">
        <v>3359</v>
      </c>
      <c r="R1425" t="s">
        <v>3579</v>
      </c>
      <c r="AA1425" s="3" t="s">
        <v>3464</v>
      </c>
      <c r="AE1425" t="s">
        <v>380</v>
      </c>
      <c r="AF1425" t="s">
        <v>3060</v>
      </c>
      <c r="AH1425" s="2">
        <v>40019.647627314815</v>
      </c>
    </row>
    <row r="1426" spans="1:35" ht="15" customHeight="1" x14ac:dyDescent="0.35">
      <c r="B1426" s="5">
        <f t="shared" si="78"/>
        <v>1424</v>
      </c>
      <c r="C1426">
        <f t="shared" si="77"/>
        <v>8</v>
      </c>
      <c r="D1426" s="16">
        <v>1948</v>
      </c>
      <c r="E1426" t="s">
        <v>314</v>
      </c>
      <c r="F1426" t="s">
        <v>25</v>
      </c>
      <c r="G1426">
        <v>24944</v>
      </c>
      <c r="H1426" t="s">
        <v>17</v>
      </c>
      <c r="J1426" t="s">
        <v>3354</v>
      </c>
      <c r="L1426" t="s">
        <v>37</v>
      </c>
      <c r="M1426" t="s">
        <v>3359</v>
      </c>
      <c r="R1426" t="s">
        <v>3579</v>
      </c>
      <c r="AA1426" s="3" t="s">
        <v>3464</v>
      </c>
      <c r="AE1426" t="s">
        <v>380</v>
      </c>
      <c r="AF1426" t="s">
        <v>3060</v>
      </c>
    </row>
    <row r="1427" spans="1:35" ht="15" customHeight="1" x14ac:dyDescent="0.35">
      <c r="B1427" s="5">
        <f t="shared" si="78"/>
        <v>1425</v>
      </c>
      <c r="C1427">
        <f t="shared" si="77"/>
        <v>1</v>
      </c>
      <c r="D1427" s="16">
        <v>1948</v>
      </c>
      <c r="E1427" t="s">
        <v>314</v>
      </c>
      <c r="F1427" t="s">
        <v>25</v>
      </c>
      <c r="G1427">
        <v>24952</v>
      </c>
      <c r="H1427" t="s">
        <v>17</v>
      </c>
      <c r="J1427" t="s">
        <v>3354</v>
      </c>
      <c r="L1427" t="s">
        <v>37</v>
      </c>
      <c r="M1427" t="s">
        <v>3359</v>
      </c>
      <c r="R1427" t="s">
        <v>3579</v>
      </c>
      <c r="AA1427" s="3" t="s">
        <v>3464</v>
      </c>
      <c r="AE1427" t="s">
        <v>380</v>
      </c>
      <c r="AF1427" t="s">
        <v>3133</v>
      </c>
    </row>
    <row r="1428" spans="1:35" ht="15" customHeight="1" x14ac:dyDescent="0.35">
      <c r="B1428" s="5">
        <f t="shared" si="78"/>
        <v>1426</v>
      </c>
      <c r="C1428">
        <f t="shared" si="77"/>
        <v>4</v>
      </c>
      <c r="D1428" s="16">
        <v>1948</v>
      </c>
      <c r="E1428" s="14" t="s">
        <v>314</v>
      </c>
      <c r="F1428" t="s">
        <v>25</v>
      </c>
      <c r="G1428">
        <v>24953</v>
      </c>
      <c r="J1428" s="14" t="s">
        <v>3354</v>
      </c>
      <c r="K1428" s="14" t="s">
        <v>3366</v>
      </c>
      <c r="M1428" t="s">
        <v>3359</v>
      </c>
      <c r="T1428" t="s">
        <v>3349</v>
      </c>
      <c r="X1428" t="s">
        <v>3449</v>
      </c>
      <c r="Z1428" t="s">
        <v>3359</v>
      </c>
      <c r="AA1428" s="3" t="s">
        <v>3464</v>
      </c>
      <c r="AE1428" t="s">
        <v>380</v>
      </c>
      <c r="AF1428" t="s">
        <v>3451</v>
      </c>
      <c r="AH1428" s="2">
        <v>45117</v>
      </c>
    </row>
    <row r="1429" spans="1:35" ht="15" customHeight="1" x14ac:dyDescent="0.35">
      <c r="B1429" s="5">
        <f t="shared" si="78"/>
        <v>1427</v>
      </c>
      <c r="C1429">
        <f t="shared" si="77"/>
        <v>4</v>
      </c>
      <c r="D1429" s="16">
        <v>1948</v>
      </c>
      <c r="E1429" t="s">
        <v>314</v>
      </c>
      <c r="F1429" t="s">
        <v>25</v>
      </c>
      <c r="G1429">
        <v>24957</v>
      </c>
      <c r="H1429" t="s">
        <v>17</v>
      </c>
      <c r="J1429" t="s">
        <v>3354</v>
      </c>
      <c r="L1429" t="s">
        <v>37</v>
      </c>
      <c r="M1429" t="s">
        <v>3359</v>
      </c>
      <c r="Z1429" t="s">
        <v>3359</v>
      </c>
      <c r="AA1429" s="3" t="s">
        <v>3464</v>
      </c>
      <c r="AE1429" t="s">
        <v>380</v>
      </c>
      <c r="AF1429" t="s">
        <v>3060</v>
      </c>
      <c r="AH1429" s="2">
        <v>39713.380486111113</v>
      </c>
    </row>
    <row r="1430" spans="1:35" ht="15" customHeight="1" x14ac:dyDescent="0.35">
      <c r="B1430" s="5">
        <f t="shared" si="78"/>
        <v>1428</v>
      </c>
      <c r="C1430">
        <f t="shared" si="77"/>
        <v>1</v>
      </c>
      <c r="D1430" s="16">
        <v>1948</v>
      </c>
      <c r="E1430" t="s">
        <v>314</v>
      </c>
      <c r="F1430" t="s">
        <v>25</v>
      </c>
      <c r="G1430">
        <v>24961</v>
      </c>
      <c r="H1430" t="s">
        <v>17</v>
      </c>
      <c r="J1430" t="s">
        <v>3354</v>
      </c>
      <c r="K1430" t="s">
        <v>3366</v>
      </c>
      <c r="L1430" t="s">
        <v>644</v>
      </c>
      <c r="M1430" t="s">
        <v>3359</v>
      </c>
      <c r="S1430" s="148">
        <v>459</v>
      </c>
      <c r="AA1430" s="3" t="s">
        <v>3464</v>
      </c>
      <c r="AC1430" s="3">
        <v>1948</v>
      </c>
      <c r="AD1430" s="3" t="s">
        <v>645</v>
      </c>
      <c r="AE1430" t="s">
        <v>380</v>
      </c>
      <c r="AF1430" t="s">
        <v>3060</v>
      </c>
      <c r="AH1430" s="2">
        <v>40823.776134259257</v>
      </c>
    </row>
    <row r="1431" spans="1:35" ht="15" customHeight="1" x14ac:dyDescent="0.35">
      <c r="B1431" s="5">
        <f t="shared" si="78"/>
        <v>1429</v>
      </c>
      <c r="C1431">
        <f t="shared" si="77"/>
        <v>15</v>
      </c>
      <c r="D1431" s="16">
        <v>1948</v>
      </c>
      <c r="E1431" t="s">
        <v>314</v>
      </c>
      <c r="F1431" t="s">
        <v>25</v>
      </c>
      <c r="G1431">
        <v>24962</v>
      </c>
      <c r="H1431" t="s">
        <v>17</v>
      </c>
      <c r="J1431" t="s">
        <v>3354</v>
      </c>
      <c r="K1431" t="s">
        <v>3366</v>
      </c>
      <c r="L1431" t="s">
        <v>112</v>
      </c>
      <c r="M1431" t="s">
        <v>3359</v>
      </c>
      <c r="Z1431" t="s">
        <v>3359</v>
      </c>
      <c r="AA1431" s="3" t="s">
        <v>3464</v>
      </c>
      <c r="AE1431" t="s">
        <v>380</v>
      </c>
      <c r="AF1431" t="s">
        <v>3060</v>
      </c>
      <c r="AH1431" s="2">
        <v>40370.417071759257</v>
      </c>
    </row>
    <row r="1432" spans="1:35" ht="15" customHeight="1" x14ac:dyDescent="0.35">
      <c r="A1432" s="3"/>
      <c r="B1432" s="5">
        <f t="shared" si="78"/>
        <v>1430</v>
      </c>
      <c r="C1432">
        <f t="shared" si="77"/>
        <v>5</v>
      </c>
      <c r="D1432" s="16">
        <v>1948</v>
      </c>
      <c r="E1432" t="s">
        <v>314</v>
      </c>
      <c r="F1432" t="s">
        <v>25</v>
      </c>
      <c r="G1432">
        <v>24977</v>
      </c>
      <c r="H1432" t="s">
        <v>17</v>
      </c>
      <c r="J1432" t="s">
        <v>3354</v>
      </c>
      <c r="K1432" t="s">
        <v>3366</v>
      </c>
      <c r="M1432" t="s">
        <v>3359</v>
      </c>
      <c r="AA1432" s="3" t="s">
        <v>3464</v>
      </c>
      <c r="AE1432" t="s">
        <v>380</v>
      </c>
      <c r="AF1432" t="s">
        <v>3133</v>
      </c>
    </row>
    <row r="1433" spans="1:35" ht="15" customHeight="1" x14ac:dyDescent="0.35">
      <c r="B1433" s="5">
        <f t="shared" si="78"/>
        <v>1431</v>
      </c>
      <c r="C1433">
        <f t="shared" si="77"/>
        <v>53</v>
      </c>
      <c r="D1433" s="16">
        <v>1948</v>
      </c>
      <c r="E1433" s="14" t="s">
        <v>314</v>
      </c>
      <c r="F1433" t="s">
        <v>25</v>
      </c>
      <c r="G1433">
        <v>24982</v>
      </c>
      <c r="AF1433" t="s">
        <v>3137</v>
      </c>
    </row>
    <row r="1434" spans="1:35" ht="15" customHeight="1" x14ac:dyDescent="0.35">
      <c r="B1434" s="5">
        <f t="shared" si="78"/>
        <v>1432</v>
      </c>
      <c r="C1434">
        <f t="shared" si="77"/>
        <v>11</v>
      </c>
      <c r="D1434" s="16">
        <v>1948</v>
      </c>
      <c r="E1434" t="s">
        <v>186</v>
      </c>
      <c r="F1434" t="s">
        <v>25</v>
      </c>
      <c r="G1434">
        <v>25035</v>
      </c>
      <c r="H1434" t="s">
        <v>17</v>
      </c>
      <c r="J1434" t="s">
        <v>3354</v>
      </c>
      <c r="K1434" t="s">
        <v>3366</v>
      </c>
      <c r="L1434" t="s">
        <v>112</v>
      </c>
      <c r="M1434" t="s">
        <v>3359</v>
      </c>
      <c r="AF1434" t="s">
        <v>3060</v>
      </c>
      <c r="AH1434" s="2">
        <v>39804.710069444445</v>
      </c>
    </row>
    <row r="1435" spans="1:35" ht="15" customHeight="1" x14ac:dyDescent="0.35">
      <c r="B1435" s="5">
        <f t="shared" si="78"/>
        <v>1433</v>
      </c>
      <c r="C1435">
        <f t="shared" si="77"/>
        <v>62</v>
      </c>
      <c r="D1435" s="16">
        <v>1948</v>
      </c>
      <c r="E1435" t="s">
        <v>186</v>
      </c>
      <c r="F1435" t="s">
        <v>25</v>
      </c>
      <c r="G1435">
        <v>25046</v>
      </c>
      <c r="H1435" t="s">
        <v>17</v>
      </c>
      <c r="J1435" t="s">
        <v>3354</v>
      </c>
      <c r="K1435" t="s">
        <v>3383</v>
      </c>
      <c r="L1435" t="s">
        <v>646</v>
      </c>
      <c r="M1435" t="s">
        <v>3359</v>
      </c>
      <c r="AC1435" s="3">
        <v>1966</v>
      </c>
      <c r="AF1435" t="s">
        <v>3060</v>
      </c>
      <c r="AH1435" s="2">
        <v>40037.451296296298</v>
      </c>
    </row>
    <row r="1436" spans="1:35" ht="15" customHeight="1" x14ac:dyDescent="0.35">
      <c r="B1436" s="5">
        <f t="shared" si="78"/>
        <v>1434</v>
      </c>
      <c r="C1436">
        <f t="shared" si="77"/>
        <v>8</v>
      </c>
      <c r="D1436" s="16">
        <v>1948</v>
      </c>
      <c r="E1436" t="s">
        <v>221</v>
      </c>
      <c r="F1436" t="s">
        <v>16</v>
      </c>
      <c r="G1436">
        <v>25108</v>
      </c>
      <c r="H1436" t="s">
        <v>17</v>
      </c>
      <c r="J1436" t="s">
        <v>3354</v>
      </c>
      <c r="K1436" t="s">
        <v>3366</v>
      </c>
      <c r="L1436" t="s">
        <v>35</v>
      </c>
      <c r="M1436" t="s">
        <v>3359</v>
      </c>
      <c r="U1436" t="s">
        <v>380</v>
      </c>
      <c r="AA1436" s="3" t="s">
        <v>3464</v>
      </c>
      <c r="AE1436" t="s">
        <v>380</v>
      </c>
      <c r="AF1436" t="s">
        <v>3060</v>
      </c>
      <c r="AH1436" s="2">
        <v>39905.551678240743</v>
      </c>
    </row>
    <row r="1437" spans="1:35" ht="15" customHeight="1" x14ac:dyDescent="0.35">
      <c r="B1437" s="5">
        <f t="shared" si="78"/>
        <v>1435</v>
      </c>
      <c r="C1437">
        <f t="shared" si="77"/>
        <v>40</v>
      </c>
      <c r="D1437" s="16">
        <v>1948</v>
      </c>
      <c r="E1437" t="s">
        <v>221</v>
      </c>
      <c r="F1437" t="s">
        <v>16</v>
      </c>
      <c r="G1437">
        <v>25116</v>
      </c>
      <c r="H1437" t="s">
        <v>17</v>
      </c>
      <c r="J1437" t="s">
        <v>3354</v>
      </c>
      <c r="K1437" t="s">
        <v>3366</v>
      </c>
      <c r="L1437" t="s">
        <v>647</v>
      </c>
      <c r="M1437" t="s">
        <v>3359</v>
      </c>
      <c r="AA1437" s="3" t="s">
        <v>3464</v>
      </c>
      <c r="AD1437" s="3" t="s">
        <v>648</v>
      </c>
      <c r="AE1437" t="s">
        <v>380</v>
      </c>
      <c r="AF1437" t="s">
        <v>3060</v>
      </c>
      <c r="AH1437" s="2">
        <v>41031.852430555555</v>
      </c>
    </row>
    <row r="1438" spans="1:35" ht="15" customHeight="1" x14ac:dyDescent="0.35">
      <c r="B1438" s="5">
        <f t="shared" si="78"/>
        <v>1436</v>
      </c>
      <c r="C1438">
        <f t="shared" si="77"/>
        <v>29</v>
      </c>
      <c r="D1438" s="16">
        <v>1948</v>
      </c>
      <c r="E1438" t="s">
        <v>327</v>
      </c>
      <c r="F1438" t="s">
        <v>25</v>
      </c>
      <c r="G1438">
        <v>25156</v>
      </c>
      <c r="H1438" t="s">
        <v>17</v>
      </c>
      <c r="J1438" t="s">
        <v>3354</v>
      </c>
      <c r="K1438" t="s">
        <v>3366</v>
      </c>
      <c r="L1438" t="s">
        <v>649</v>
      </c>
      <c r="M1438" t="s">
        <v>3359</v>
      </c>
      <c r="AF1438" t="s">
        <v>3060</v>
      </c>
      <c r="AH1438" s="2">
        <v>39688.583437499998</v>
      </c>
    </row>
    <row r="1439" spans="1:35" ht="15" customHeight="1" x14ac:dyDescent="0.35">
      <c r="B1439" s="5">
        <f t="shared" si="78"/>
        <v>1437</v>
      </c>
      <c r="C1439">
        <f t="shared" si="77"/>
        <v>16</v>
      </c>
      <c r="D1439" s="16">
        <v>1948</v>
      </c>
      <c r="E1439" t="s">
        <v>327</v>
      </c>
      <c r="F1439" t="s">
        <v>25</v>
      </c>
      <c r="G1439">
        <v>25185</v>
      </c>
      <c r="H1439" t="s">
        <v>17</v>
      </c>
      <c r="J1439" t="s">
        <v>3354</v>
      </c>
      <c r="K1439" t="s">
        <v>3366</v>
      </c>
      <c r="L1439" t="s">
        <v>649</v>
      </c>
      <c r="M1439" t="s">
        <v>3359</v>
      </c>
      <c r="N1439" t="s">
        <v>3359</v>
      </c>
      <c r="T1439" t="s">
        <v>3262</v>
      </c>
      <c r="X1439" t="s">
        <v>3508</v>
      </c>
      <c r="AA1439" s="3" t="s">
        <v>3262</v>
      </c>
      <c r="AB1439" t="s">
        <v>3706</v>
      </c>
      <c r="AD1439" s="3" t="s">
        <v>3705</v>
      </c>
      <c r="AF1439" s="3" t="s">
        <v>3133</v>
      </c>
      <c r="AH1439" s="2">
        <v>45078</v>
      </c>
    </row>
    <row r="1440" spans="1:35" ht="15" customHeight="1" thickBot="1" x14ac:dyDescent="0.4">
      <c r="B1440" s="5">
        <f t="shared" si="78"/>
        <v>1438</v>
      </c>
      <c r="C1440">
        <f t="shared" si="77"/>
        <v>1</v>
      </c>
      <c r="D1440" s="16">
        <v>1948</v>
      </c>
      <c r="E1440" t="s">
        <v>327</v>
      </c>
      <c r="F1440" t="s">
        <v>25</v>
      </c>
      <c r="G1440" s="70">
        <v>25201</v>
      </c>
      <c r="J1440" t="s">
        <v>3354</v>
      </c>
      <c r="K1440" t="s">
        <v>3366</v>
      </c>
      <c r="M1440" t="s">
        <v>3459</v>
      </c>
      <c r="T1440" t="s">
        <v>3262</v>
      </c>
      <c r="X1440" t="s">
        <v>3508</v>
      </c>
      <c r="AA1440" s="3" t="s">
        <v>3262</v>
      </c>
      <c r="AC1440"/>
      <c r="AD1440" t="s">
        <v>5525</v>
      </c>
      <c r="AF1440" t="s">
        <v>3451</v>
      </c>
      <c r="AH1440" s="2">
        <v>45894</v>
      </c>
      <c r="AI1440" s="36" t="s">
        <v>5364</v>
      </c>
    </row>
    <row r="1441" spans="1:35" ht="15" thickBot="1" x14ac:dyDescent="0.4">
      <c r="B1441" s="5">
        <f t="shared" si="78"/>
        <v>1439</v>
      </c>
      <c r="C1441">
        <f t="shared" si="77"/>
        <v>27</v>
      </c>
      <c r="D1441" s="16">
        <v>1948</v>
      </c>
      <c r="E1441" s="159" t="s">
        <v>327</v>
      </c>
      <c r="F1441" s="159" t="s">
        <v>25</v>
      </c>
      <c r="G1441" s="160">
        <v>25202</v>
      </c>
      <c r="H1441" s="159"/>
      <c r="I1441" s="159"/>
      <c r="J1441" s="159" t="s">
        <v>3354</v>
      </c>
      <c r="K1441" s="159" t="s">
        <v>3366</v>
      </c>
      <c r="L1441" s="159"/>
      <c r="M1441" s="159" t="s">
        <v>3459</v>
      </c>
      <c r="N1441" s="159"/>
      <c r="O1441" s="159"/>
      <c r="P1441" s="159"/>
      <c r="Q1441" s="159"/>
      <c r="R1441" s="159"/>
      <c r="S1441" s="159"/>
      <c r="T1441" s="159" t="s">
        <v>167</v>
      </c>
      <c r="U1441" s="159"/>
      <c r="V1441" s="161"/>
      <c r="W1441" s="159" t="s">
        <v>3572</v>
      </c>
      <c r="X1441" s="159" t="s">
        <v>3508</v>
      </c>
      <c r="Y1441" s="159"/>
      <c r="Z1441" s="159"/>
      <c r="AA1441" s="159" t="s">
        <v>3262</v>
      </c>
      <c r="AB1441" s="167" t="s">
        <v>4396</v>
      </c>
      <c r="AC1441" s="159"/>
      <c r="AD1441" s="159" t="s">
        <v>6282</v>
      </c>
      <c r="AE1441" s="159"/>
      <c r="AF1441" t="s">
        <v>3451</v>
      </c>
      <c r="AG1441" s="159"/>
      <c r="AH1441" s="176">
        <v>46034</v>
      </c>
      <c r="AI1441" s="76" t="s">
        <v>6220</v>
      </c>
    </row>
    <row r="1442" spans="1:35" ht="15" customHeight="1" x14ac:dyDescent="0.35">
      <c r="B1442" s="5">
        <f t="shared" si="78"/>
        <v>1440</v>
      </c>
      <c r="C1442">
        <f t="shared" ref="C1442:C1510" si="79">+G1443-G1442</f>
        <v>102</v>
      </c>
      <c r="D1442" s="16">
        <v>1948</v>
      </c>
      <c r="E1442" t="s">
        <v>327</v>
      </c>
      <c r="F1442" t="s">
        <v>25</v>
      </c>
      <c r="G1442">
        <v>25229</v>
      </c>
      <c r="H1442" t="s">
        <v>17</v>
      </c>
      <c r="J1442" t="s">
        <v>3354</v>
      </c>
      <c r="K1442" t="s">
        <v>3366</v>
      </c>
      <c r="L1442" t="s">
        <v>576</v>
      </c>
      <c r="M1442" t="s">
        <v>3359</v>
      </c>
      <c r="AB1442" t="s">
        <v>858</v>
      </c>
      <c r="AF1442" t="s">
        <v>3060</v>
      </c>
      <c r="AH1442" s="2">
        <v>40122.865243055552</v>
      </c>
    </row>
    <row r="1443" spans="1:35" ht="15" customHeight="1" x14ac:dyDescent="0.35">
      <c r="B1443" s="5">
        <f t="shared" si="78"/>
        <v>1441</v>
      </c>
      <c r="C1443">
        <f t="shared" si="79"/>
        <v>20</v>
      </c>
      <c r="D1443" s="16">
        <v>1948</v>
      </c>
      <c r="E1443" t="s">
        <v>221</v>
      </c>
      <c r="F1443" t="s">
        <v>25</v>
      </c>
      <c r="G1443">
        <v>25331</v>
      </c>
      <c r="L1443" t="s">
        <v>37</v>
      </c>
      <c r="AF1443" t="s">
        <v>3060</v>
      </c>
    </row>
    <row r="1444" spans="1:35" ht="15" customHeight="1" x14ac:dyDescent="0.35">
      <c r="B1444" s="5">
        <f t="shared" si="78"/>
        <v>1442</v>
      </c>
      <c r="C1444">
        <f t="shared" si="79"/>
        <v>81</v>
      </c>
      <c r="D1444" s="16">
        <v>1948</v>
      </c>
      <c r="E1444" t="s">
        <v>327</v>
      </c>
      <c r="F1444" t="s">
        <v>16</v>
      </c>
      <c r="G1444">
        <v>25351</v>
      </c>
      <c r="H1444" t="s">
        <v>17</v>
      </c>
      <c r="J1444" t="s">
        <v>3354</v>
      </c>
      <c r="M1444" t="s">
        <v>3359</v>
      </c>
      <c r="AF1444" t="s">
        <v>3060</v>
      </c>
      <c r="AH1444" s="2">
        <v>40560.570787037039</v>
      </c>
    </row>
    <row r="1445" spans="1:35" ht="15" customHeight="1" x14ac:dyDescent="0.35">
      <c r="B1445" s="5">
        <f t="shared" si="78"/>
        <v>1443</v>
      </c>
      <c r="C1445">
        <f t="shared" si="79"/>
        <v>5</v>
      </c>
      <c r="D1445" s="16">
        <v>1948</v>
      </c>
      <c r="E1445" t="s">
        <v>314</v>
      </c>
      <c r="F1445" t="s">
        <v>16</v>
      </c>
      <c r="G1445">
        <v>25432</v>
      </c>
      <c r="H1445" t="s">
        <v>17</v>
      </c>
      <c r="J1445" t="s">
        <v>3354</v>
      </c>
      <c r="L1445" t="s">
        <v>3366</v>
      </c>
      <c r="M1445" t="s">
        <v>3359</v>
      </c>
      <c r="N1445" t="s">
        <v>3359</v>
      </c>
      <c r="P1445" t="s">
        <v>3359</v>
      </c>
      <c r="AA1445" s="3" t="s">
        <v>3464</v>
      </c>
      <c r="AE1445" t="s">
        <v>380</v>
      </c>
      <c r="AF1445" t="s">
        <v>3060</v>
      </c>
      <c r="AH1445" s="2">
        <v>39644.519074074073</v>
      </c>
    </row>
    <row r="1446" spans="1:35" ht="15" customHeight="1" x14ac:dyDescent="0.35">
      <c r="B1446" s="5">
        <f t="shared" si="78"/>
        <v>1444</v>
      </c>
      <c r="C1446">
        <f t="shared" si="79"/>
        <v>21</v>
      </c>
      <c r="D1446" s="16">
        <v>1948</v>
      </c>
      <c r="E1446" s="115" t="s">
        <v>314</v>
      </c>
      <c r="F1446" s="115" t="s">
        <v>16</v>
      </c>
      <c r="G1446" s="70">
        <v>25437</v>
      </c>
      <c r="I1446" s="172"/>
      <c r="J1446" t="s">
        <v>3354</v>
      </c>
      <c r="K1446" t="s">
        <v>3366</v>
      </c>
      <c r="M1446" t="s">
        <v>3459</v>
      </c>
      <c r="N1446" t="s">
        <v>3359</v>
      </c>
      <c r="R1446" t="s">
        <v>3579</v>
      </c>
      <c r="T1446" t="s">
        <v>3424</v>
      </c>
      <c r="U1446" t="s">
        <v>3687</v>
      </c>
      <c r="W1446" s="172" t="s">
        <v>3830</v>
      </c>
      <c r="X1446" t="s">
        <v>3508</v>
      </c>
      <c r="AA1446" t="s">
        <v>5726</v>
      </c>
      <c r="AC1446"/>
      <c r="AD1446" t="s">
        <v>3464</v>
      </c>
      <c r="AE1446" t="s">
        <v>3424</v>
      </c>
      <c r="AF1446" t="s">
        <v>3451</v>
      </c>
      <c r="AH1446" s="2">
        <v>45966</v>
      </c>
      <c r="AI1446" s="36" t="s">
        <v>5728</v>
      </c>
    </row>
    <row r="1447" spans="1:35" ht="15" customHeight="1" x14ac:dyDescent="0.35">
      <c r="B1447" s="5">
        <f t="shared" si="78"/>
        <v>1445</v>
      </c>
      <c r="C1447">
        <f t="shared" si="79"/>
        <v>8</v>
      </c>
      <c r="D1447" s="16">
        <v>1948</v>
      </c>
      <c r="E1447" t="s">
        <v>221</v>
      </c>
      <c r="F1447" t="s">
        <v>25</v>
      </c>
      <c r="G1447">
        <v>25458</v>
      </c>
      <c r="H1447" t="s">
        <v>17</v>
      </c>
      <c r="J1447" t="s">
        <v>3354</v>
      </c>
      <c r="K1447" t="s">
        <v>3366</v>
      </c>
      <c r="L1447" t="s">
        <v>650</v>
      </c>
      <c r="M1447" t="s">
        <v>3359</v>
      </c>
      <c r="N1447" t="s">
        <v>3359</v>
      </c>
      <c r="AA1447" s="3" t="s">
        <v>3464</v>
      </c>
      <c r="AB1447" s="164" t="s">
        <v>3601</v>
      </c>
      <c r="AC1447" s="41"/>
      <c r="AD1447" s="41"/>
      <c r="AE1447" t="s">
        <v>380</v>
      </c>
      <c r="AF1447" t="s">
        <v>3060</v>
      </c>
      <c r="AH1447" s="2">
        <v>41021.587442129632</v>
      </c>
    </row>
    <row r="1448" spans="1:35" ht="15" customHeight="1" x14ac:dyDescent="0.35">
      <c r="B1448" s="5">
        <f t="shared" si="78"/>
        <v>1446</v>
      </c>
      <c r="C1448">
        <f t="shared" si="79"/>
        <v>51</v>
      </c>
      <c r="D1448" s="16">
        <v>1948</v>
      </c>
      <c r="E1448" s="115" t="s">
        <v>221</v>
      </c>
      <c r="F1448" s="115" t="s">
        <v>25</v>
      </c>
      <c r="G1448" s="70">
        <v>25466</v>
      </c>
      <c r="I1448" s="172"/>
      <c r="J1448" t="s">
        <v>3354</v>
      </c>
      <c r="K1448" t="s">
        <v>3366</v>
      </c>
      <c r="M1448" s="172" t="s">
        <v>3459</v>
      </c>
      <c r="T1448" t="s">
        <v>3424</v>
      </c>
      <c r="W1448" s="172" t="s">
        <v>3572</v>
      </c>
      <c r="X1448" t="s">
        <v>3508</v>
      </c>
      <c r="AA1448" t="s">
        <v>3464</v>
      </c>
      <c r="AC1448"/>
      <c r="AD1448"/>
      <c r="AE1448" t="s">
        <v>3424</v>
      </c>
      <c r="AF1448" t="s">
        <v>3451</v>
      </c>
      <c r="AH1448" s="2">
        <v>45966</v>
      </c>
      <c r="AI1448" s="36" t="s">
        <v>5729</v>
      </c>
    </row>
    <row r="1449" spans="1:35" ht="15" customHeight="1" x14ac:dyDescent="0.35">
      <c r="B1449" s="5">
        <f t="shared" si="78"/>
        <v>1447</v>
      </c>
      <c r="C1449">
        <f t="shared" si="79"/>
        <v>40</v>
      </c>
      <c r="D1449" s="16">
        <v>1948</v>
      </c>
      <c r="E1449" t="s">
        <v>327</v>
      </c>
      <c r="F1449" t="s">
        <v>25</v>
      </c>
      <c r="G1449">
        <v>25517</v>
      </c>
      <c r="H1449" t="s">
        <v>17</v>
      </c>
      <c r="J1449" t="s">
        <v>3354</v>
      </c>
      <c r="K1449" t="s">
        <v>3366</v>
      </c>
      <c r="L1449" t="s">
        <v>35</v>
      </c>
      <c r="M1449" t="s">
        <v>3359</v>
      </c>
      <c r="AB1449" t="s">
        <v>195</v>
      </c>
      <c r="AC1449" s="3">
        <v>1946</v>
      </c>
      <c r="AF1449" t="s">
        <v>3060</v>
      </c>
      <c r="AH1449" s="2">
        <v>39950.796157407407</v>
      </c>
    </row>
    <row r="1450" spans="1:35" ht="15" customHeight="1" x14ac:dyDescent="0.35">
      <c r="B1450" s="5">
        <f t="shared" si="78"/>
        <v>1448</v>
      </c>
      <c r="C1450">
        <f t="shared" si="79"/>
        <v>59</v>
      </c>
      <c r="D1450" s="16">
        <v>1948</v>
      </c>
      <c r="E1450" t="s">
        <v>327</v>
      </c>
      <c r="F1450" t="s">
        <v>25</v>
      </c>
      <c r="G1450">
        <v>25557</v>
      </c>
      <c r="H1450" t="s">
        <v>17</v>
      </c>
      <c r="J1450" t="s">
        <v>3354</v>
      </c>
      <c r="K1450" t="s">
        <v>3366</v>
      </c>
      <c r="M1450" t="s">
        <v>3459</v>
      </c>
      <c r="N1450" t="s">
        <v>3359</v>
      </c>
      <c r="T1450" t="s">
        <v>3262</v>
      </c>
      <c r="W1450" t="s">
        <v>3572</v>
      </c>
      <c r="X1450" t="s">
        <v>3508</v>
      </c>
      <c r="AA1450" s="3" t="s">
        <v>3262</v>
      </c>
      <c r="AB1450" t="s">
        <v>5091</v>
      </c>
      <c r="AD1450" s="3" t="s">
        <v>5092</v>
      </c>
      <c r="AF1450" s="3" t="s">
        <v>3451</v>
      </c>
      <c r="AH1450" s="2">
        <v>45817</v>
      </c>
    </row>
    <row r="1451" spans="1:35" ht="15" customHeight="1" x14ac:dyDescent="0.35">
      <c r="B1451" s="5">
        <f t="shared" si="78"/>
        <v>1449</v>
      </c>
      <c r="C1451">
        <f t="shared" si="79"/>
        <v>17</v>
      </c>
      <c r="D1451" s="16">
        <v>1948</v>
      </c>
      <c r="E1451" t="s">
        <v>327</v>
      </c>
      <c r="F1451" t="s">
        <v>16</v>
      </c>
      <c r="G1451">
        <v>25616</v>
      </c>
      <c r="H1451" t="s">
        <v>17</v>
      </c>
      <c r="J1451" t="s">
        <v>3354</v>
      </c>
      <c r="K1451" t="s">
        <v>3366</v>
      </c>
      <c r="L1451" t="s">
        <v>375</v>
      </c>
      <c r="M1451" t="s">
        <v>3359</v>
      </c>
      <c r="N1451" t="s">
        <v>3359</v>
      </c>
      <c r="R1451" t="s">
        <v>3579</v>
      </c>
      <c r="AF1451" t="s">
        <v>3060</v>
      </c>
      <c r="AH1451" s="2">
        <v>40819.69902777778</v>
      </c>
    </row>
    <row r="1452" spans="1:35" ht="15" customHeight="1" x14ac:dyDescent="0.35">
      <c r="B1452" s="5">
        <f t="shared" si="78"/>
        <v>1450</v>
      </c>
      <c r="C1452">
        <f t="shared" si="79"/>
        <v>11</v>
      </c>
      <c r="D1452" s="16">
        <v>1948</v>
      </c>
      <c r="E1452" t="s">
        <v>314</v>
      </c>
      <c r="F1452" t="s">
        <v>25</v>
      </c>
      <c r="G1452">
        <v>25633</v>
      </c>
      <c r="H1452" t="s">
        <v>17</v>
      </c>
      <c r="J1452" t="s">
        <v>3354</v>
      </c>
      <c r="K1452" t="s">
        <v>3366</v>
      </c>
      <c r="L1452" t="s">
        <v>71</v>
      </c>
      <c r="M1452" t="s">
        <v>3359</v>
      </c>
      <c r="AA1452" s="3" t="s">
        <v>3464</v>
      </c>
      <c r="AE1452" t="s">
        <v>380</v>
      </c>
      <c r="AF1452" t="s">
        <v>3060</v>
      </c>
      <c r="AH1452" s="2">
        <v>39678.363344907404</v>
      </c>
    </row>
    <row r="1453" spans="1:35" ht="15" customHeight="1" x14ac:dyDescent="0.35">
      <c r="A1453" s="3"/>
      <c r="B1453" s="5">
        <f t="shared" si="78"/>
        <v>1451</v>
      </c>
      <c r="C1453">
        <f t="shared" si="79"/>
        <v>2</v>
      </c>
      <c r="D1453" s="16">
        <v>1948</v>
      </c>
      <c r="E1453" t="s">
        <v>314</v>
      </c>
      <c r="F1453" t="s">
        <v>25</v>
      </c>
      <c r="G1453">
        <v>25644</v>
      </c>
      <c r="H1453" t="s">
        <v>17</v>
      </c>
      <c r="J1453" t="s">
        <v>3354</v>
      </c>
      <c r="K1453" t="s">
        <v>3366</v>
      </c>
      <c r="L1453" t="s">
        <v>74</v>
      </c>
      <c r="M1453" t="s">
        <v>3359</v>
      </c>
      <c r="AA1453" s="3" t="s">
        <v>3464</v>
      </c>
      <c r="AE1453" t="s">
        <v>380</v>
      </c>
      <c r="AF1453" t="s">
        <v>3060</v>
      </c>
      <c r="AH1453" s="2">
        <v>41092.509386574071</v>
      </c>
    </row>
    <row r="1454" spans="1:35" ht="15" customHeight="1" x14ac:dyDescent="0.35">
      <c r="B1454" s="5">
        <f t="shared" si="78"/>
        <v>1452</v>
      </c>
      <c r="C1454">
        <f t="shared" si="79"/>
        <v>5</v>
      </c>
      <c r="D1454" s="16">
        <v>1948</v>
      </c>
      <c r="E1454" t="s">
        <v>314</v>
      </c>
      <c r="F1454" t="s">
        <v>25</v>
      </c>
      <c r="G1454">
        <v>25646</v>
      </c>
      <c r="H1454" t="s">
        <v>17</v>
      </c>
      <c r="J1454" t="s">
        <v>3354</v>
      </c>
      <c r="K1454" t="s">
        <v>3366</v>
      </c>
      <c r="L1454" t="s">
        <v>652</v>
      </c>
      <c r="M1454" t="s">
        <v>3359</v>
      </c>
      <c r="AA1454" s="3" t="s">
        <v>3464</v>
      </c>
      <c r="AE1454" t="s">
        <v>380</v>
      </c>
      <c r="AF1454" t="s">
        <v>3060</v>
      </c>
      <c r="AH1454" s="2">
        <v>40151.341435185182</v>
      </c>
    </row>
    <row r="1455" spans="1:35" ht="15" customHeight="1" x14ac:dyDescent="0.35">
      <c r="B1455" s="5">
        <f t="shared" si="78"/>
        <v>1453</v>
      </c>
      <c r="C1455">
        <f t="shared" si="79"/>
        <v>16</v>
      </c>
      <c r="D1455" s="16">
        <v>1948</v>
      </c>
      <c r="E1455" t="s">
        <v>314</v>
      </c>
      <c r="F1455" t="s">
        <v>25</v>
      </c>
      <c r="G1455">
        <v>25651</v>
      </c>
      <c r="L1455" t="s">
        <v>28</v>
      </c>
      <c r="AF1455" t="s">
        <v>3060</v>
      </c>
    </row>
    <row r="1456" spans="1:35" ht="15" customHeight="1" x14ac:dyDescent="0.35">
      <c r="B1456" s="5">
        <f t="shared" si="78"/>
        <v>1454</v>
      </c>
      <c r="C1456">
        <f t="shared" si="79"/>
        <v>45</v>
      </c>
      <c r="D1456" s="16">
        <v>1948</v>
      </c>
      <c r="E1456" t="s">
        <v>314</v>
      </c>
      <c r="F1456" t="s">
        <v>25</v>
      </c>
      <c r="G1456">
        <v>25667</v>
      </c>
      <c r="H1456" t="s">
        <v>17</v>
      </c>
      <c r="J1456" t="s">
        <v>3354</v>
      </c>
      <c r="K1456" t="s">
        <v>3366</v>
      </c>
      <c r="L1456" t="s">
        <v>21</v>
      </c>
      <c r="M1456" t="s">
        <v>3359</v>
      </c>
      <c r="AA1456" s="3" t="s">
        <v>3464</v>
      </c>
      <c r="AC1456" s="3" t="s">
        <v>653</v>
      </c>
      <c r="AE1456" t="s">
        <v>380</v>
      </c>
      <c r="AF1456" t="s">
        <v>3060</v>
      </c>
      <c r="AH1456" s="2">
        <v>39915.034282407411</v>
      </c>
    </row>
    <row r="1457" spans="1:35" ht="15" customHeight="1" x14ac:dyDescent="0.35">
      <c r="B1457" s="5">
        <f t="shared" si="78"/>
        <v>1455</v>
      </c>
      <c r="C1457">
        <f t="shared" si="79"/>
        <v>4</v>
      </c>
      <c r="D1457" s="16">
        <v>1948</v>
      </c>
      <c r="E1457" t="s">
        <v>314</v>
      </c>
      <c r="F1457" t="s">
        <v>25</v>
      </c>
      <c r="G1457">
        <v>25712</v>
      </c>
      <c r="J1457" t="s">
        <v>3354</v>
      </c>
      <c r="K1457" t="s">
        <v>3366</v>
      </c>
      <c r="M1457" t="s">
        <v>3459</v>
      </c>
      <c r="N1457" t="s">
        <v>3359</v>
      </c>
      <c r="P1457" t="s">
        <v>3359</v>
      </c>
      <c r="R1457" t="s">
        <v>3579</v>
      </c>
      <c r="T1457" t="s">
        <v>3424</v>
      </c>
      <c r="W1457" t="s">
        <v>3572</v>
      </c>
      <c r="X1457" t="s">
        <v>3508</v>
      </c>
      <c r="Z1457" t="s">
        <v>3359</v>
      </c>
      <c r="AA1457" s="3" t="s">
        <v>3464</v>
      </c>
      <c r="AD1457" s="72" t="s">
        <v>5048</v>
      </c>
      <c r="AF1457" t="s">
        <v>3451</v>
      </c>
      <c r="AH1457" s="2">
        <v>45784</v>
      </c>
    </row>
    <row r="1458" spans="1:35" ht="15" customHeight="1" x14ac:dyDescent="0.35">
      <c r="B1458" s="5">
        <f t="shared" si="78"/>
        <v>1456</v>
      </c>
      <c r="C1458">
        <f t="shared" si="79"/>
        <v>6</v>
      </c>
      <c r="D1458" s="16">
        <v>1948</v>
      </c>
      <c r="E1458" t="s">
        <v>314</v>
      </c>
      <c r="F1458" t="s">
        <v>25</v>
      </c>
      <c r="G1458">
        <v>25716</v>
      </c>
      <c r="H1458" t="s">
        <v>17</v>
      </c>
      <c r="J1458" t="s">
        <v>3354</v>
      </c>
      <c r="K1458" t="s">
        <v>3366</v>
      </c>
      <c r="L1458" t="s">
        <v>80</v>
      </c>
      <c r="M1458" t="s">
        <v>3359</v>
      </c>
      <c r="N1458" t="s">
        <v>3359</v>
      </c>
      <c r="S1458" s="148">
        <v>478</v>
      </c>
      <c r="AA1458" s="3" t="s">
        <v>3464</v>
      </c>
      <c r="AE1458" t="s">
        <v>380</v>
      </c>
      <c r="AF1458" t="s">
        <v>3060</v>
      </c>
      <c r="AH1458" s="2">
        <v>39944.602743055555</v>
      </c>
    </row>
    <row r="1459" spans="1:35" ht="15" customHeight="1" x14ac:dyDescent="0.35">
      <c r="B1459" s="5">
        <f t="shared" si="78"/>
        <v>1457</v>
      </c>
      <c r="C1459">
        <f t="shared" si="79"/>
        <v>42</v>
      </c>
      <c r="D1459" s="16">
        <v>1948</v>
      </c>
      <c r="E1459" t="s">
        <v>221</v>
      </c>
      <c r="F1459" t="s">
        <v>16</v>
      </c>
      <c r="G1459">
        <v>25722</v>
      </c>
      <c r="H1459" t="s">
        <v>73</v>
      </c>
      <c r="J1459" t="s">
        <v>3354</v>
      </c>
      <c r="K1459" t="s">
        <v>3366</v>
      </c>
      <c r="M1459" t="s">
        <v>3359</v>
      </c>
      <c r="U1459" t="s">
        <v>380</v>
      </c>
      <c r="AF1459" t="s">
        <v>3060</v>
      </c>
      <c r="AH1459" s="2">
        <v>40868.776238425926</v>
      </c>
    </row>
    <row r="1460" spans="1:35" ht="15" customHeight="1" x14ac:dyDescent="0.35">
      <c r="B1460" s="5">
        <f t="shared" si="78"/>
        <v>1458</v>
      </c>
      <c r="C1460">
        <f t="shared" si="79"/>
        <v>1</v>
      </c>
      <c r="D1460" s="16">
        <v>1948</v>
      </c>
      <c r="E1460" t="s">
        <v>221</v>
      </c>
      <c r="F1460" t="s">
        <v>16</v>
      </c>
      <c r="G1460">
        <v>25764</v>
      </c>
      <c r="J1460" t="s">
        <v>3354</v>
      </c>
      <c r="K1460" t="s">
        <v>3366</v>
      </c>
      <c r="M1460" t="s">
        <v>3459</v>
      </c>
      <c r="T1460" t="s">
        <v>3424</v>
      </c>
      <c r="U1460" t="s">
        <v>3662</v>
      </c>
      <c r="W1460" t="s">
        <v>3830</v>
      </c>
      <c r="X1460" t="s">
        <v>3508</v>
      </c>
      <c r="AA1460" s="3" t="s">
        <v>3464</v>
      </c>
      <c r="AF1460" t="s">
        <v>3451</v>
      </c>
      <c r="AH1460" s="2">
        <v>45378</v>
      </c>
    </row>
    <row r="1461" spans="1:35" ht="15" customHeight="1" x14ac:dyDescent="0.35">
      <c r="B1461" s="5">
        <f t="shared" si="78"/>
        <v>1459</v>
      </c>
      <c r="C1461">
        <f t="shared" si="79"/>
        <v>38</v>
      </c>
      <c r="D1461" s="16">
        <v>1948</v>
      </c>
      <c r="E1461" t="s">
        <v>221</v>
      </c>
      <c r="F1461" t="s">
        <v>16</v>
      </c>
      <c r="G1461">
        <v>25765</v>
      </c>
      <c r="L1461" t="s">
        <v>37</v>
      </c>
      <c r="AF1461" t="s">
        <v>3060</v>
      </c>
    </row>
    <row r="1462" spans="1:35" ht="15" customHeight="1" x14ac:dyDescent="0.35">
      <c r="B1462" s="5">
        <f t="shared" si="78"/>
        <v>1460</v>
      </c>
      <c r="C1462">
        <f t="shared" si="79"/>
        <v>67</v>
      </c>
      <c r="D1462" s="16">
        <v>1948</v>
      </c>
      <c r="E1462" t="s">
        <v>327</v>
      </c>
      <c r="F1462" t="s">
        <v>16</v>
      </c>
      <c r="G1462">
        <v>25803</v>
      </c>
      <c r="J1462" t="s">
        <v>34</v>
      </c>
      <c r="K1462" t="s">
        <v>3366</v>
      </c>
      <c r="M1462" t="s">
        <v>3459</v>
      </c>
      <c r="N1462" t="s">
        <v>3359</v>
      </c>
      <c r="W1462" t="s">
        <v>3830</v>
      </c>
      <c r="X1462" t="s">
        <v>3508</v>
      </c>
      <c r="AA1462" s="3" t="s">
        <v>55</v>
      </c>
      <c r="AB1462" t="s">
        <v>3933</v>
      </c>
      <c r="AD1462" s="3" t="s">
        <v>3931</v>
      </c>
      <c r="AF1462" t="s">
        <v>3451</v>
      </c>
      <c r="AH1462" s="2">
        <v>45335</v>
      </c>
    </row>
    <row r="1463" spans="1:35" ht="15" customHeight="1" x14ac:dyDescent="0.35">
      <c r="B1463" s="5">
        <f t="shared" si="78"/>
        <v>1461</v>
      </c>
      <c r="C1463">
        <f t="shared" si="79"/>
        <v>45</v>
      </c>
      <c r="D1463" s="16">
        <v>1948</v>
      </c>
      <c r="E1463" t="s">
        <v>221</v>
      </c>
      <c r="F1463" t="s">
        <v>25</v>
      </c>
      <c r="G1463">
        <v>25870</v>
      </c>
      <c r="H1463" t="s">
        <v>17</v>
      </c>
      <c r="J1463" t="s">
        <v>3354</v>
      </c>
      <c r="M1463" t="s">
        <v>3359</v>
      </c>
      <c r="AF1463" t="s">
        <v>3060</v>
      </c>
      <c r="AH1463" s="2">
        <v>39927.080636574072</v>
      </c>
    </row>
    <row r="1464" spans="1:35" ht="15" customHeight="1" x14ac:dyDescent="0.35">
      <c r="B1464" s="5">
        <f t="shared" si="78"/>
        <v>1462</v>
      </c>
      <c r="C1464">
        <f t="shared" si="79"/>
        <v>19</v>
      </c>
      <c r="D1464" s="16">
        <v>1948</v>
      </c>
      <c r="E1464" t="s">
        <v>327</v>
      </c>
      <c r="F1464" t="s">
        <v>25</v>
      </c>
      <c r="G1464">
        <v>25915</v>
      </c>
      <c r="H1464" t="s">
        <v>17</v>
      </c>
      <c r="J1464" t="s">
        <v>3354</v>
      </c>
      <c r="L1464" t="s">
        <v>3366</v>
      </c>
      <c r="M1464" t="s">
        <v>3359</v>
      </c>
      <c r="AF1464" t="s">
        <v>3060</v>
      </c>
      <c r="AH1464" s="2">
        <v>39644.52076388889</v>
      </c>
    </row>
    <row r="1465" spans="1:35" ht="15" customHeight="1" x14ac:dyDescent="0.35">
      <c r="B1465" s="5">
        <f t="shared" si="78"/>
        <v>1463</v>
      </c>
      <c r="C1465">
        <f t="shared" si="79"/>
        <v>4</v>
      </c>
      <c r="D1465" s="16">
        <v>1948</v>
      </c>
      <c r="E1465" t="s">
        <v>186</v>
      </c>
      <c r="F1465" t="s">
        <v>25</v>
      </c>
      <c r="G1465">
        <v>25934</v>
      </c>
      <c r="J1465" t="s">
        <v>3354</v>
      </c>
      <c r="K1465" t="s">
        <v>3366</v>
      </c>
      <c r="M1465" t="s">
        <v>3459</v>
      </c>
      <c r="N1465" t="s">
        <v>3359</v>
      </c>
      <c r="R1465" t="s">
        <v>3579</v>
      </c>
      <c r="T1465" t="s">
        <v>3424</v>
      </c>
      <c r="W1465" t="s">
        <v>3572</v>
      </c>
      <c r="X1465" t="s">
        <v>3508</v>
      </c>
      <c r="AA1465" s="3" t="s">
        <v>3262</v>
      </c>
      <c r="AF1465" t="s">
        <v>3451</v>
      </c>
      <c r="AH1465" s="2">
        <v>45976</v>
      </c>
      <c r="AI1465" t="s">
        <v>5963</v>
      </c>
    </row>
    <row r="1466" spans="1:35" ht="15" customHeight="1" x14ac:dyDescent="0.35">
      <c r="B1466" s="5">
        <f t="shared" si="78"/>
        <v>1464</v>
      </c>
      <c r="C1466">
        <f t="shared" si="79"/>
        <v>15</v>
      </c>
      <c r="D1466" s="16">
        <v>1948</v>
      </c>
      <c r="E1466" t="s">
        <v>186</v>
      </c>
      <c r="F1466" t="s">
        <v>25</v>
      </c>
      <c r="G1466">
        <v>25938</v>
      </c>
      <c r="H1466" t="s">
        <v>17</v>
      </c>
      <c r="J1466" t="s">
        <v>3354</v>
      </c>
      <c r="K1466" t="s">
        <v>3366</v>
      </c>
      <c r="L1466" t="s">
        <v>654</v>
      </c>
      <c r="M1466" t="s">
        <v>3359</v>
      </c>
      <c r="AB1466" t="s">
        <v>195</v>
      </c>
      <c r="AF1466" t="s">
        <v>3060</v>
      </c>
      <c r="AH1466" s="2">
        <v>40626.468414351853</v>
      </c>
    </row>
    <row r="1467" spans="1:35" ht="15" customHeight="1" x14ac:dyDescent="0.35">
      <c r="B1467" s="5">
        <f t="shared" si="78"/>
        <v>1465</v>
      </c>
      <c r="C1467">
        <f t="shared" si="79"/>
        <v>20</v>
      </c>
      <c r="D1467" s="16">
        <v>1948</v>
      </c>
      <c r="E1467" t="s">
        <v>186</v>
      </c>
      <c r="F1467" t="s">
        <v>25</v>
      </c>
      <c r="G1467">
        <v>25953</v>
      </c>
      <c r="H1467" t="s">
        <v>17</v>
      </c>
      <c r="J1467" t="s">
        <v>3354</v>
      </c>
      <c r="K1467" t="s">
        <v>3366</v>
      </c>
      <c r="M1467" t="s">
        <v>3359</v>
      </c>
      <c r="AB1467" s="164" t="s">
        <v>3602</v>
      </c>
      <c r="AC1467" s="41"/>
      <c r="AD1467" s="41"/>
      <c r="AF1467" t="s">
        <v>3060</v>
      </c>
      <c r="AH1467" s="2">
        <v>41049.869421296295</v>
      </c>
    </row>
    <row r="1468" spans="1:35" ht="15" customHeight="1" x14ac:dyDescent="0.35">
      <c r="B1468" s="5">
        <f t="shared" si="78"/>
        <v>1466</v>
      </c>
      <c r="C1468">
        <f t="shared" si="79"/>
        <v>7</v>
      </c>
      <c r="D1468" s="16">
        <v>1948</v>
      </c>
      <c r="E1468" t="s">
        <v>314</v>
      </c>
      <c r="F1468" t="s">
        <v>16</v>
      </c>
      <c r="G1468">
        <v>25973</v>
      </c>
      <c r="H1468" t="s">
        <v>17</v>
      </c>
      <c r="J1468" t="s">
        <v>3354</v>
      </c>
      <c r="K1468" t="s">
        <v>3366</v>
      </c>
      <c r="L1468" t="s">
        <v>130</v>
      </c>
      <c r="M1468" t="s">
        <v>3359</v>
      </c>
      <c r="U1468" t="s">
        <v>380</v>
      </c>
      <c r="AA1468" s="3" t="s">
        <v>3464</v>
      </c>
      <c r="AE1468" t="s">
        <v>380</v>
      </c>
      <c r="AF1468" t="s">
        <v>3060</v>
      </c>
      <c r="AH1468" s="2">
        <v>40876.597743055558</v>
      </c>
    </row>
    <row r="1469" spans="1:35" ht="15" customHeight="1" thickBot="1" x14ac:dyDescent="0.4">
      <c r="B1469" s="5">
        <f t="shared" si="78"/>
        <v>1467</v>
      </c>
      <c r="C1469">
        <f t="shared" si="79"/>
        <v>16</v>
      </c>
      <c r="D1469" s="16">
        <v>1948</v>
      </c>
      <c r="E1469" t="s">
        <v>314</v>
      </c>
      <c r="F1469" t="s">
        <v>16</v>
      </c>
      <c r="G1469">
        <v>25980</v>
      </c>
      <c r="J1469" t="s">
        <v>3354</v>
      </c>
      <c r="K1469" t="s">
        <v>3366</v>
      </c>
      <c r="M1469" t="s">
        <v>3459</v>
      </c>
      <c r="T1469" t="s">
        <v>3424</v>
      </c>
      <c r="X1469" t="s">
        <v>3508</v>
      </c>
      <c r="AA1469" s="3" t="s">
        <v>3464</v>
      </c>
      <c r="AD1469" s="77" t="s">
        <v>4714</v>
      </c>
      <c r="AF1469" t="s">
        <v>3451</v>
      </c>
      <c r="AH1469" s="2">
        <v>45707</v>
      </c>
    </row>
    <row r="1470" spans="1:35" ht="15" thickBot="1" x14ac:dyDescent="0.4">
      <c r="A1470" s="180"/>
      <c r="B1470" s="5">
        <f t="shared" si="78"/>
        <v>1468</v>
      </c>
      <c r="C1470">
        <f t="shared" si="79"/>
        <v>19</v>
      </c>
      <c r="D1470" s="16">
        <v>1948</v>
      </c>
      <c r="E1470" s="200" t="s">
        <v>15</v>
      </c>
      <c r="F1470" s="162" t="s">
        <v>16</v>
      </c>
      <c r="G1470" s="162">
        <v>25996</v>
      </c>
      <c r="H1470" s="162"/>
      <c r="I1470" s="167"/>
      <c r="J1470" s="167"/>
      <c r="K1470" s="167"/>
      <c r="L1470" s="162"/>
      <c r="M1470" s="162"/>
      <c r="N1470" s="162"/>
      <c r="O1470" s="162"/>
      <c r="P1470" s="162"/>
      <c r="Q1470" s="162"/>
      <c r="R1470" s="162"/>
      <c r="S1470" s="181"/>
      <c r="T1470" s="162"/>
      <c r="U1470" s="162"/>
      <c r="V1470" s="182"/>
      <c r="W1470" s="162"/>
      <c r="X1470" s="162"/>
      <c r="Y1470" s="162"/>
      <c r="Z1470" s="162"/>
      <c r="AA1470" s="159"/>
      <c r="AB1470" s="162"/>
      <c r="AC1470" s="159"/>
      <c r="AD1470" s="159"/>
      <c r="AE1470" s="162"/>
      <c r="AF1470" s="14" t="s">
        <v>3451</v>
      </c>
      <c r="AG1470" s="162"/>
      <c r="AH1470" s="163"/>
      <c r="AI1470" s="162"/>
    </row>
    <row r="1471" spans="1:35" ht="15" customHeight="1" x14ac:dyDescent="0.35">
      <c r="B1471" s="5">
        <f t="shared" si="78"/>
        <v>1469</v>
      </c>
      <c r="C1471">
        <f t="shared" si="79"/>
        <v>5</v>
      </c>
      <c r="D1471" s="16">
        <v>1948</v>
      </c>
      <c r="E1471" t="s">
        <v>314</v>
      </c>
      <c r="F1471" t="s">
        <v>25</v>
      </c>
      <c r="G1471">
        <v>26015</v>
      </c>
      <c r="H1471" t="s">
        <v>17</v>
      </c>
      <c r="J1471" t="s">
        <v>3354</v>
      </c>
      <c r="K1471" t="s">
        <v>3366</v>
      </c>
      <c r="L1471" t="s">
        <v>105</v>
      </c>
      <c r="M1471" t="s">
        <v>3359</v>
      </c>
      <c r="N1471" t="s">
        <v>3359</v>
      </c>
      <c r="T1471" t="s">
        <v>3424</v>
      </c>
      <c r="W1471" t="s">
        <v>3572</v>
      </c>
      <c r="X1471" t="s">
        <v>3508</v>
      </c>
      <c r="Z1471" t="s">
        <v>3359</v>
      </c>
      <c r="AA1471" s="3" t="s">
        <v>3464</v>
      </c>
      <c r="AB1471" t="s">
        <v>5366</v>
      </c>
      <c r="AD1471" t="s">
        <v>5365</v>
      </c>
      <c r="AE1471" t="s">
        <v>380</v>
      </c>
      <c r="AF1471" t="s">
        <v>3451</v>
      </c>
      <c r="AH1471" s="2">
        <v>45894</v>
      </c>
      <c r="AI1471" s="36" t="s">
        <v>5367</v>
      </c>
    </row>
    <row r="1472" spans="1:35" ht="15" customHeight="1" x14ac:dyDescent="0.35">
      <c r="B1472" s="5">
        <f t="shared" si="78"/>
        <v>1470</v>
      </c>
      <c r="C1472">
        <f t="shared" si="79"/>
        <v>32</v>
      </c>
      <c r="D1472" s="16">
        <v>1948</v>
      </c>
      <c r="E1472" s="14" t="s">
        <v>314</v>
      </c>
      <c r="F1472" t="s">
        <v>25</v>
      </c>
      <c r="G1472">
        <v>26020</v>
      </c>
      <c r="AF1472" s="3" t="s">
        <v>3451</v>
      </c>
      <c r="AG1472" s="3"/>
      <c r="AH1472" s="153">
        <v>45561</v>
      </c>
    </row>
    <row r="1473" spans="2:35" ht="15" customHeight="1" x14ac:dyDescent="0.35">
      <c r="B1473" s="5">
        <f t="shared" si="78"/>
        <v>1471</v>
      </c>
      <c r="C1473">
        <f t="shared" si="79"/>
        <v>2</v>
      </c>
      <c r="D1473" s="16">
        <v>1948</v>
      </c>
      <c r="E1473" s="14" t="s">
        <v>314</v>
      </c>
      <c r="F1473" t="s">
        <v>25</v>
      </c>
      <c r="G1473">
        <v>26052</v>
      </c>
      <c r="H1473" t="s">
        <v>17</v>
      </c>
      <c r="J1473" t="s">
        <v>3354</v>
      </c>
      <c r="K1473" t="s">
        <v>3366</v>
      </c>
      <c r="M1473" t="s">
        <v>3459</v>
      </c>
      <c r="S1473" s="148">
        <v>0.46</v>
      </c>
      <c r="T1473" t="s">
        <v>3424</v>
      </c>
      <c r="W1473" t="s">
        <v>3572</v>
      </c>
      <c r="X1473" t="s">
        <v>3508</v>
      </c>
      <c r="Z1473" t="s">
        <v>3359</v>
      </c>
      <c r="AA1473" s="3" t="s">
        <v>3464</v>
      </c>
      <c r="AE1473" t="s">
        <v>380</v>
      </c>
      <c r="AF1473" t="s">
        <v>3060</v>
      </c>
      <c r="AH1473" s="2">
        <v>39797.681250000001</v>
      </c>
    </row>
    <row r="1474" spans="2:35" ht="15" customHeight="1" x14ac:dyDescent="0.35">
      <c r="B1474" s="5">
        <f t="shared" si="78"/>
        <v>1472</v>
      </c>
      <c r="C1474">
        <f t="shared" si="79"/>
        <v>33</v>
      </c>
      <c r="D1474" s="16">
        <v>1948</v>
      </c>
      <c r="E1474" s="14" t="s">
        <v>314</v>
      </c>
      <c r="F1474" t="s">
        <v>25</v>
      </c>
      <c r="G1474">
        <v>26054</v>
      </c>
      <c r="J1474" t="s">
        <v>3354</v>
      </c>
      <c r="K1474" t="s">
        <v>3366</v>
      </c>
      <c r="M1474" t="s">
        <v>3459</v>
      </c>
      <c r="T1474" t="s">
        <v>3424</v>
      </c>
      <c r="W1474" t="s">
        <v>3572</v>
      </c>
      <c r="X1474" t="s">
        <v>3508</v>
      </c>
      <c r="AA1474" s="3" t="s">
        <v>3464</v>
      </c>
      <c r="AF1474" t="s">
        <v>3451</v>
      </c>
      <c r="AH1474" s="2">
        <v>46033</v>
      </c>
    </row>
    <row r="1475" spans="2:35" ht="15" customHeight="1" x14ac:dyDescent="0.35">
      <c r="B1475" s="5">
        <f t="shared" si="78"/>
        <v>1473</v>
      </c>
      <c r="C1475">
        <f t="shared" ref="C1475:C1480" si="80">+G1476-G1475</f>
        <v>6</v>
      </c>
      <c r="D1475" s="16">
        <v>1948</v>
      </c>
      <c r="E1475" t="s">
        <v>327</v>
      </c>
      <c r="F1475" t="s">
        <v>16</v>
      </c>
      <c r="G1475">
        <v>26087</v>
      </c>
      <c r="H1475" t="s">
        <v>17</v>
      </c>
      <c r="J1475" t="s">
        <v>3354</v>
      </c>
      <c r="L1475" t="s">
        <v>135</v>
      </c>
      <c r="M1475" t="s">
        <v>3359</v>
      </c>
      <c r="AF1475" t="s">
        <v>3060</v>
      </c>
      <c r="AH1475" s="2">
        <v>40790.456550925926</v>
      </c>
    </row>
    <row r="1476" spans="2:35" ht="15" customHeight="1" x14ac:dyDescent="0.35">
      <c r="B1476" s="5">
        <f t="shared" si="78"/>
        <v>1474</v>
      </c>
      <c r="C1476">
        <f t="shared" si="80"/>
        <v>77</v>
      </c>
      <c r="D1476" s="16">
        <v>1948</v>
      </c>
      <c r="E1476" t="s">
        <v>327</v>
      </c>
      <c r="F1476" t="s">
        <v>16</v>
      </c>
      <c r="G1476">
        <v>26093</v>
      </c>
      <c r="H1476" t="s">
        <v>17</v>
      </c>
      <c r="I1476" s="16"/>
      <c r="J1476" t="s">
        <v>3354</v>
      </c>
      <c r="L1476" t="s">
        <v>656</v>
      </c>
      <c r="M1476" t="s">
        <v>3359</v>
      </c>
      <c r="AD1476" s="3" t="s">
        <v>657</v>
      </c>
      <c r="AF1476" t="s">
        <v>3060</v>
      </c>
      <c r="AH1476" s="2">
        <v>40376.698900462965</v>
      </c>
    </row>
    <row r="1477" spans="2:35" ht="15" customHeight="1" thickBot="1" x14ac:dyDescent="0.4">
      <c r="B1477" s="5">
        <f t="shared" si="78"/>
        <v>1475</v>
      </c>
      <c r="C1477">
        <f t="shared" si="80"/>
        <v>5</v>
      </c>
      <c r="D1477" s="16">
        <v>1948</v>
      </c>
      <c r="E1477" t="s">
        <v>327</v>
      </c>
      <c r="F1477" t="s">
        <v>25</v>
      </c>
      <c r="G1477">
        <v>26170</v>
      </c>
      <c r="L1477" t="s">
        <v>37</v>
      </c>
      <c r="AF1477" t="s">
        <v>3060</v>
      </c>
    </row>
    <row r="1478" spans="2:35" ht="15" customHeight="1" thickBot="1" x14ac:dyDescent="0.4">
      <c r="B1478" s="5">
        <f t="shared" si="78"/>
        <v>1476</v>
      </c>
      <c r="C1478">
        <f t="shared" si="80"/>
        <v>28</v>
      </c>
      <c r="D1478" s="16">
        <v>1948</v>
      </c>
      <c r="E1478" s="159" t="s">
        <v>327</v>
      </c>
      <c r="F1478" s="159" t="s">
        <v>25</v>
      </c>
      <c r="G1478" s="160">
        <v>26175</v>
      </c>
      <c r="H1478" s="159"/>
      <c r="I1478" s="159"/>
      <c r="J1478" s="159" t="s">
        <v>3354</v>
      </c>
      <c r="K1478" s="159" t="s">
        <v>3366</v>
      </c>
      <c r="L1478" s="159"/>
      <c r="M1478" s="159" t="s">
        <v>3459</v>
      </c>
      <c r="N1478" s="159" t="s">
        <v>3359</v>
      </c>
      <c r="O1478" s="159"/>
      <c r="P1478" s="159"/>
      <c r="Q1478" s="159"/>
      <c r="R1478" s="159"/>
      <c r="S1478" s="159"/>
      <c r="T1478" s="159" t="s">
        <v>167</v>
      </c>
      <c r="U1478" s="159"/>
      <c r="V1478" s="231"/>
      <c r="W1478" s="159" t="s">
        <v>3572</v>
      </c>
      <c r="X1478" s="159" t="s">
        <v>3508</v>
      </c>
      <c r="Y1478" s="159"/>
      <c r="Z1478" s="159"/>
      <c r="AA1478" s="159"/>
      <c r="AB1478" s="167" t="s">
        <v>4396</v>
      </c>
      <c r="AC1478" s="159"/>
      <c r="AD1478" s="159"/>
      <c r="AE1478" s="159"/>
      <c r="AF1478" t="s">
        <v>3451</v>
      </c>
      <c r="AG1478" s="159"/>
      <c r="AH1478" s="176">
        <v>46207</v>
      </c>
      <c r="AI1478" s="76" t="s">
        <v>6688</v>
      </c>
    </row>
    <row r="1479" spans="2:35" ht="15" customHeight="1" x14ac:dyDescent="0.35">
      <c r="B1479" s="5">
        <f t="shared" si="78"/>
        <v>1477</v>
      </c>
      <c r="C1479">
        <f t="shared" si="80"/>
        <v>37</v>
      </c>
      <c r="D1479" s="16">
        <v>1948</v>
      </c>
      <c r="E1479" s="3" t="s">
        <v>327</v>
      </c>
      <c r="F1479" s="3" t="s">
        <v>25</v>
      </c>
      <c r="G1479" s="165">
        <v>26203</v>
      </c>
      <c r="H1479" s="3"/>
      <c r="I1479" s="3"/>
      <c r="J1479" s="3" t="s">
        <v>3354</v>
      </c>
      <c r="K1479" s="3" t="s">
        <v>3366</v>
      </c>
      <c r="L1479" s="3"/>
      <c r="M1479" s="3" t="s">
        <v>3459</v>
      </c>
      <c r="N1479" s="3"/>
      <c r="O1479" s="3"/>
      <c r="P1479" s="3"/>
      <c r="Q1479" s="3"/>
      <c r="R1479" s="3"/>
      <c r="S1479" s="152"/>
      <c r="T1479" s="3" t="s">
        <v>167</v>
      </c>
      <c r="U1479" s="3"/>
      <c r="V1479" s="143"/>
      <c r="W1479" s="3" t="s">
        <v>3572</v>
      </c>
      <c r="X1479" s="3"/>
      <c r="Y1479" s="3"/>
      <c r="Z1479" s="3"/>
      <c r="AA1479" s="3" t="s">
        <v>167</v>
      </c>
      <c r="AB1479" s="3"/>
      <c r="AD1479" s="3" t="s">
        <v>5057</v>
      </c>
      <c r="AF1479" t="s">
        <v>3451</v>
      </c>
      <c r="AH1479" s="2">
        <v>45783</v>
      </c>
      <c r="AI1479" s="166" t="s">
        <v>4914</v>
      </c>
    </row>
    <row r="1480" spans="2:35" ht="15" customHeight="1" x14ac:dyDescent="0.35">
      <c r="B1480" s="5">
        <f t="shared" ref="B1480:B1545" si="81">+B1479+1</f>
        <v>1478</v>
      </c>
      <c r="C1480">
        <f t="shared" si="80"/>
        <v>10</v>
      </c>
      <c r="D1480" s="16">
        <v>1948</v>
      </c>
      <c r="E1480" t="s">
        <v>327</v>
      </c>
      <c r="F1480" t="s">
        <v>25</v>
      </c>
      <c r="G1480">
        <v>26240</v>
      </c>
      <c r="H1480" t="s">
        <v>17</v>
      </c>
      <c r="J1480" t="s">
        <v>3354</v>
      </c>
      <c r="K1480" t="s">
        <v>3366</v>
      </c>
      <c r="L1480" t="s">
        <v>138</v>
      </c>
      <c r="M1480" t="s">
        <v>3359</v>
      </c>
      <c r="AF1480" t="s">
        <v>3060</v>
      </c>
      <c r="AH1480" s="2">
        <v>39940.374571759261</v>
      </c>
    </row>
    <row r="1481" spans="2:35" ht="15" customHeight="1" x14ac:dyDescent="0.35">
      <c r="B1481" s="5">
        <f t="shared" si="81"/>
        <v>1479</v>
      </c>
      <c r="C1481">
        <f t="shared" si="79"/>
        <v>57</v>
      </c>
      <c r="D1481" s="16">
        <v>1948</v>
      </c>
      <c r="E1481" t="s">
        <v>327</v>
      </c>
      <c r="F1481" t="s">
        <v>25</v>
      </c>
      <c r="G1481">
        <v>26250</v>
      </c>
      <c r="L1481" t="s">
        <v>37</v>
      </c>
      <c r="AF1481" t="s">
        <v>3060</v>
      </c>
    </row>
    <row r="1482" spans="2:35" ht="15" customHeight="1" x14ac:dyDescent="0.35">
      <c r="B1482" s="5">
        <f t="shared" si="81"/>
        <v>1480</v>
      </c>
      <c r="C1482">
        <f t="shared" si="79"/>
        <v>4</v>
      </c>
      <c r="D1482" s="16">
        <v>1948</v>
      </c>
      <c r="E1482" t="s">
        <v>59</v>
      </c>
      <c r="F1482" t="s">
        <v>16</v>
      </c>
      <c r="G1482">
        <v>26307</v>
      </c>
      <c r="H1482" t="s">
        <v>17</v>
      </c>
      <c r="J1482" t="s">
        <v>3355</v>
      </c>
      <c r="K1482" t="s">
        <v>3366</v>
      </c>
      <c r="L1482" t="s">
        <v>112</v>
      </c>
      <c r="M1482" t="s">
        <v>3359</v>
      </c>
      <c r="AF1482" t="s">
        <v>3060</v>
      </c>
      <c r="AH1482" s="2">
        <v>39908.57135416667</v>
      </c>
    </row>
    <row r="1483" spans="2:35" ht="15" customHeight="1" x14ac:dyDescent="0.35">
      <c r="B1483" s="5">
        <f t="shared" si="81"/>
        <v>1481</v>
      </c>
      <c r="C1483">
        <f t="shared" si="79"/>
        <v>25</v>
      </c>
      <c r="D1483" s="16">
        <v>1948</v>
      </c>
      <c r="E1483" t="s">
        <v>221</v>
      </c>
      <c r="F1483" t="s">
        <v>16</v>
      </c>
      <c r="G1483">
        <v>26311</v>
      </c>
      <c r="H1483" t="s">
        <v>17</v>
      </c>
      <c r="J1483" t="s">
        <v>3354</v>
      </c>
      <c r="K1483" t="s">
        <v>3366</v>
      </c>
      <c r="L1483" t="s">
        <v>658</v>
      </c>
      <c r="M1483" t="s">
        <v>3359</v>
      </c>
      <c r="U1483" t="s">
        <v>380</v>
      </c>
      <c r="AF1483" t="s">
        <v>3060</v>
      </c>
      <c r="AH1483" s="2">
        <v>40792.713993055557</v>
      </c>
    </row>
    <row r="1484" spans="2:35" ht="15" customHeight="1" x14ac:dyDescent="0.35">
      <c r="B1484" s="5">
        <f t="shared" si="81"/>
        <v>1482</v>
      </c>
      <c r="C1484">
        <f t="shared" si="79"/>
        <v>91</v>
      </c>
      <c r="D1484" s="16">
        <v>1948</v>
      </c>
      <c r="E1484" t="s">
        <v>327</v>
      </c>
      <c r="F1484" t="s">
        <v>25</v>
      </c>
      <c r="G1484">
        <v>26336</v>
      </c>
      <c r="J1484" t="s">
        <v>3354</v>
      </c>
      <c r="K1484" t="s">
        <v>3366</v>
      </c>
      <c r="M1484" t="s">
        <v>3359</v>
      </c>
      <c r="T1484" t="s">
        <v>3262</v>
      </c>
      <c r="W1484" t="s">
        <v>3572</v>
      </c>
      <c r="X1484" t="s">
        <v>3508</v>
      </c>
      <c r="AA1484" s="3" t="s">
        <v>3262</v>
      </c>
      <c r="AB1484" t="s">
        <v>4741</v>
      </c>
      <c r="AF1484" t="s">
        <v>3451</v>
      </c>
      <c r="AH1484" s="2">
        <v>46198</v>
      </c>
    </row>
    <row r="1485" spans="2:35" ht="15" customHeight="1" x14ac:dyDescent="0.35">
      <c r="B1485" s="5">
        <f t="shared" si="81"/>
        <v>1483</v>
      </c>
      <c r="C1485">
        <f t="shared" si="79"/>
        <v>44</v>
      </c>
      <c r="D1485" s="16">
        <v>1948</v>
      </c>
      <c r="E1485" t="s">
        <v>327</v>
      </c>
      <c r="F1485" t="s">
        <v>25</v>
      </c>
      <c r="G1485">
        <v>26427</v>
      </c>
      <c r="H1485" t="s">
        <v>17</v>
      </c>
      <c r="K1485" t="s">
        <v>3366</v>
      </c>
      <c r="L1485" t="s">
        <v>135</v>
      </c>
      <c r="M1485" t="s">
        <v>3359</v>
      </c>
      <c r="AF1485" t="s">
        <v>3060</v>
      </c>
      <c r="AH1485" s="2">
        <v>40065.400231481479</v>
      </c>
    </row>
    <row r="1486" spans="2:35" ht="15" customHeight="1" x14ac:dyDescent="0.35">
      <c r="B1486" s="5">
        <f t="shared" si="81"/>
        <v>1484</v>
      </c>
      <c r="C1486">
        <f t="shared" si="79"/>
        <v>41</v>
      </c>
      <c r="D1486" s="16">
        <v>1948</v>
      </c>
      <c r="E1486" t="s">
        <v>327</v>
      </c>
      <c r="F1486" t="s">
        <v>25</v>
      </c>
      <c r="G1486">
        <v>26471</v>
      </c>
      <c r="H1486" t="s">
        <v>17</v>
      </c>
      <c r="J1486" t="s">
        <v>3354</v>
      </c>
      <c r="K1486" t="s">
        <v>3366</v>
      </c>
      <c r="M1486" t="s">
        <v>3359</v>
      </c>
      <c r="AF1486" t="s">
        <v>3060</v>
      </c>
      <c r="AH1486" s="2">
        <v>39934.69940972222</v>
      </c>
    </row>
    <row r="1487" spans="2:35" ht="15" customHeight="1" x14ac:dyDescent="0.35">
      <c r="B1487" s="5">
        <f t="shared" si="81"/>
        <v>1485</v>
      </c>
      <c r="C1487">
        <f t="shared" si="79"/>
        <v>19</v>
      </c>
      <c r="D1487" s="16">
        <v>1948</v>
      </c>
      <c r="E1487" s="3" t="s">
        <v>327</v>
      </c>
      <c r="F1487" s="3" t="s">
        <v>25</v>
      </c>
      <c r="G1487" s="165">
        <v>26512</v>
      </c>
      <c r="H1487" s="3"/>
      <c r="I1487" s="3"/>
      <c r="J1487" s="3"/>
      <c r="K1487" s="3" t="s">
        <v>3366</v>
      </c>
      <c r="L1487" s="3"/>
      <c r="M1487" s="3"/>
      <c r="N1487" s="3"/>
      <c r="O1487" s="3"/>
      <c r="P1487" s="3"/>
      <c r="Q1487" s="3"/>
      <c r="R1487" s="3"/>
      <c r="S1487" s="152"/>
      <c r="T1487" s="3"/>
      <c r="U1487" s="3"/>
      <c r="V1487" s="143"/>
      <c r="W1487" s="3"/>
      <c r="X1487" s="14" t="s">
        <v>3508</v>
      </c>
      <c r="Y1487" s="3"/>
      <c r="Z1487" s="3"/>
      <c r="AB1487" s="3" t="s">
        <v>4396</v>
      </c>
      <c r="AE1487" s="3"/>
      <c r="AF1487" s="3" t="s">
        <v>3451</v>
      </c>
      <c r="AG1487" s="3"/>
      <c r="AH1487" s="153">
        <v>45739</v>
      </c>
      <c r="AI1487" s="14" t="s">
        <v>4737</v>
      </c>
    </row>
    <row r="1488" spans="2:35" ht="15" customHeight="1" x14ac:dyDescent="0.35">
      <c r="B1488" s="5">
        <f t="shared" si="81"/>
        <v>1486</v>
      </c>
      <c r="C1488">
        <f t="shared" ref="C1488:C1492" si="82">+G1489-G1488</f>
        <v>14</v>
      </c>
      <c r="D1488" s="16">
        <v>1948</v>
      </c>
      <c r="E1488" t="s">
        <v>221</v>
      </c>
      <c r="F1488" t="s">
        <v>16</v>
      </c>
      <c r="G1488">
        <v>26531</v>
      </c>
      <c r="H1488" t="s">
        <v>17</v>
      </c>
      <c r="J1488" t="s">
        <v>3354</v>
      </c>
      <c r="K1488" t="s">
        <v>3366</v>
      </c>
      <c r="L1488" t="s">
        <v>659</v>
      </c>
      <c r="M1488" t="s">
        <v>3359</v>
      </c>
      <c r="AA1488" s="3" t="s">
        <v>3464</v>
      </c>
      <c r="AE1488" t="s">
        <v>380</v>
      </c>
      <c r="AF1488" t="s">
        <v>3060</v>
      </c>
      <c r="AH1488" s="2">
        <v>39730.363796296297</v>
      </c>
    </row>
    <row r="1489" spans="1:35" ht="15" customHeight="1" x14ac:dyDescent="0.35">
      <c r="B1489" s="5">
        <f t="shared" si="81"/>
        <v>1487</v>
      </c>
      <c r="C1489">
        <f t="shared" si="82"/>
        <v>51</v>
      </c>
      <c r="D1489" s="16">
        <v>1948</v>
      </c>
      <c r="E1489" t="s">
        <v>221</v>
      </c>
      <c r="F1489" t="s">
        <v>16</v>
      </c>
      <c r="G1489">
        <v>26545</v>
      </c>
      <c r="H1489" t="s">
        <v>17</v>
      </c>
      <c r="J1489" t="s">
        <v>3354</v>
      </c>
      <c r="K1489" t="s">
        <v>3366</v>
      </c>
      <c r="L1489" t="s">
        <v>277</v>
      </c>
      <c r="M1489" t="s">
        <v>3359</v>
      </c>
      <c r="U1489" t="s">
        <v>380</v>
      </c>
      <c r="AF1489" t="s">
        <v>3060</v>
      </c>
      <c r="AH1489" s="2">
        <v>40100.948969907404</v>
      </c>
    </row>
    <row r="1490" spans="1:35" ht="15" customHeight="1" x14ac:dyDescent="0.35">
      <c r="B1490" s="5">
        <f t="shared" si="81"/>
        <v>1488</v>
      </c>
      <c r="C1490">
        <f t="shared" si="82"/>
        <v>46</v>
      </c>
      <c r="D1490" s="16">
        <v>1948</v>
      </c>
      <c r="E1490" t="s">
        <v>327</v>
      </c>
      <c r="F1490" t="s">
        <v>16</v>
      </c>
      <c r="G1490">
        <v>26596</v>
      </c>
      <c r="J1490" t="s">
        <v>3354</v>
      </c>
      <c r="K1490" t="s">
        <v>3366</v>
      </c>
      <c r="M1490" t="s">
        <v>3459</v>
      </c>
      <c r="R1490" t="s">
        <v>3579</v>
      </c>
      <c r="T1490" t="s">
        <v>3262</v>
      </c>
      <c r="W1490" t="s">
        <v>3830</v>
      </c>
      <c r="X1490" t="s">
        <v>3508</v>
      </c>
      <c r="AA1490" s="3" t="s">
        <v>3262</v>
      </c>
      <c r="AB1490" t="s">
        <v>4741</v>
      </c>
      <c r="AF1490" t="s">
        <v>3451</v>
      </c>
      <c r="AH1490" s="2">
        <v>46266</v>
      </c>
    </row>
    <row r="1491" spans="1:35" ht="15" customHeight="1" x14ac:dyDescent="0.35">
      <c r="B1491" s="5">
        <f t="shared" si="81"/>
        <v>1489</v>
      </c>
      <c r="C1491">
        <f t="shared" si="82"/>
        <v>44</v>
      </c>
      <c r="D1491" s="16">
        <v>1948</v>
      </c>
      <c r="E1491" t="s">
        <v>327</v>
      </c>
      <c r="F1491" t="s">
        <v>16</v>
      </c>
      <c r="G1491">
        <v>26642</v>
      </c>
      <c r="J1491" t="s">
        <v>3354</v>
      </c>
      <c r="K1491" t="s">
        <v>3366</v>
      </c>
      <c r="M1491" t="s">
        <v>3459</v>
      </c>
      <c r="N1491" t="s">
        <v>3359</v>
      </c>
      <c r="T1491" t="s">
        <v>3262</v>
      </c>
      <c r="W1491" t="s">
        <v>3830</v>
      </c>
      <c r="X1491" t="s">
        <v>3508</v>
      </c>
      <c r="AA1491" s="3" t="s">
        <v>3262</v>
      </c>
      <c r="AB1491" t="s">
        <v>4741</v>
      </c>
      <c r="AD1491" s="236" t="s">
        <v>6964</v>
      </c>
      <c r="AF1491" t="s">
        <v>3451</v>
      </c>
      <c r="AH1491" s="2">
        <v>46256</v>
      </c>
    </row>
    <row r="1492" spans="1:35" ht="15" customHeight="1" x14ac:dyDescent="0.35">
      <c r="B1492" s="5">
        <f t="shared" si="81"/>
        <v>1490</v>
      </c>
      <c r="C1492">
        <f t="shared" si="82"/>
        <v>6</v>
      </c>
      <c r="D1492" s="16">
        <v>1948</v>
      </c>
      <c r="E1492" t="s">
        <v>314</v>
      </c>
      <c r="F1492" t="s">
        <v>25</v>
      </c>
      <c r="G1492">
        <v>26686</v>
      </c>
      <c r="H1492" t="s">
        <v>17</v>
      </c>
      <c r="J1492" t="s">
        <v>380</v>
      </c>
      <c r="K1492" t="s">
        <v>3366</v>
      </c>
      <c r="L1492" t="s">
        <v>256</v>
      </c>
      <c r="M1492" t="s">
        <v>3359</v>
      </c>
      <c r="N1492" t="s">
        <v>3359</v>
      </c>
      <c r="Z1492" t="s">
        <v>3359</v>
      </c>
      <c r="AA1492" s="3" t="s">
        <v>3464</v>
      </c>
      <c r="AD1492" s="3" t="s">
        <v>51</v>
      </c>
      <c r="AE1492" t="s">
        <v>380</v>
      </c>
      <c r="AF1492" t="s">
        <v>3060</v>
      </c>
      <c r="AH1492" s="2">
        <v>39809.860324074078</v>
      </c>
    </row>
    <row r="1493" spans="1:35" ht="15" customHeight="1" x14ac:dyDescent="0.35">
      <c r="B1493" s="5">
        <f t="shared" si="81"/>
        <v>1491</v>
      </c>
      <c r="C1493">
        <f t="shared" ref="C1493" si="83">+G1494-G1493</f>
        <v>8</v>
      </c>
      <c r="D1493" s="16">
        <v>1948</v>
      </c>
      <c r="E1493" t="s">
        <v>314</v>
      </c>
      <c r="F1493" t="s">
        <v>25</v>
      </c>
      <c r="G1493">
        <v>26692</v>
      </c>
      <c r="H1493" t="s">
        <v>17</v>
      </c>
      <c r="J1493" t="s">
        <v>3354</v>
      </c>
      <c r="K1493" t="s">
        <v>3366</v>
      </c>
      <c r="L1493" t="s">
        <v>37</v>
      </c>
      <c r="M1493" t="s">
        <v>3359</v>
      </c>
      <c r="AA1493" s="3" t="s">
        <v>3464</v>
      </c>
      <c r="AE1493" t="s">
        <v>380</v>
      </c>
      <c r="AF1493" t="s">
        <v>3060</v>
      </c>
      <c r="AH1493" s="2">
        <v>40052.549201388887</v>
      </c>
    </row>
    <row r="1494" spans="1:35" ht="15" customHeight="1" x14ac:dyDescent="0.35">
      <c r="B1494" s="5">
        <f t="shared" si="81"/>
        <v>1492</v>
      </c>
      <c r="C1494">
        <f t="shared" si="79"/>
        <v>7</v>
      </c>
      <c r="D1494" s="16">
        <v>1948</v>
      </c>
      <c r="E1494" t="s">
        <v>314</v>
      </c>
      <c r="F1494" t="s">
        <v>25</v>
      </c>
      <c r="G1494">
        <v>26700</v>
      </c>
      <c r="H1494" t="s">
        <v>17</v>
      </c>
      <c r="J1494" t="s">
        <v>3354</v>
      </c>
      <c r="K1494" t="s">
        <v>3366</v>
      </c>
      <c r="L1494" t="s">
        <v>138</v>
      </c>
      <c r="M1494" t="s">
        <v>3359</v>
      </c>
      <c r="N1494" t="s">
        <v>3359</v>
      </c>
      <c r="T1494" t="s">
        <v>3424</v>
      </c>
      <c r="W1494" t="s">
        <v>3572</v>
      </c>
      <c r="X1494" t="s">
        <v>3508</v>
      </c>
      <c r="Z1494" t="s">
        <v>3359</v>
      </c>
      <c r="AA1494" s="3" t="s">
        <v>3464</v>
      </c>
      <c r="AD1494" s="3" t="s">
        <v>5078</v>
      </c>
      <c r="AF1494" t="s">
        <v>3451</v>
      </c>
      <c r="AH1494" s="2">
        <v>45802</v>
      </c>
    </row>
    <row r="1495" spans="1:35" ht="15" customHeight="1" x14ac:dyDescent="0.35">
      <c r="B1495" s="5">
        <f t="shared" si="81"/>
        <v>1493</v>
      </c>
      <c r="C1495">
        <f t="shared" si="79"/>
        <v>4</v>
      </c>
      <c r="D1495" s="16">
        <v>1948</v>
      </c>
      <c r="E1495" t="s">
        <v>314</v>
      </c>
      <c r="F1495" t="s">
        <v>25</v>
      </c>
      <c r="G1495">
        <v>26707</v>
      </c>
      <c r="H1495" t="s">
        <v>17</v>
      </c>
      <c r="J1495" t="s">
        <v>3354</v>
      </c>
      <c r="K1495" t="s">
        <v>3366</v>
      </c>
      <c r="L1495" t="s">
        <v>138</v>
      </c>
      <c r="M1495" t="s">
        <v>3359</v>
      </c>
      <c r="N1495" t="s">
        <v>3359</v>
      </c>
      <c r="T1495" t="s">
        <v>3424</v>
      </c>
      <c r="W1495" t="s">
        <v>3572</v>
      </c>
      <c r="X1495" t="s">
        <v>3508</v>
      </c>
      <c r="Z1495" t="s">
        <v>3359</v>
      </c>
      <c r="AA1495" s="3" t="s">
        <v>3464</v>
      </c>
      <c r="AD1495" s="3" t="s">
        <v>51</v>
      </c>
      <c r="AE1495" t="s">
        <v>380</v>
      </c>
      <c r="AF1495" t="s">
        <v>3060</v>
      </c>
      <c r="AH1495" s="2">
        <v>40989.874212962961</v>
      </c>
      <c r="AI1495" s="36" t="s">
        <v>4642</v>
      </c>
    </row>
    <row r="1496" spans="1:35" ht="15" customHeight="1" x14ac:dyDescent="0.35">
      <c r="B1496" s="5">
        <f t="shared" si="81"/>
        <v>1494</v>
      </c>
      <c r="C1496">
        <f t="shared" si="79"/>
        <v>63</v>
      </c>
      <c r="D1496" s="16">
        <v>1948</v>
      </c>
      <c r="E1496" t="s">
        <v>314</v>
      </c>
      <c r="F1496" t="s">
        <v>25</v>
      </c>
      <c r="G1496">
        <v>26711</v>
      </c>
      <c r="J1496" t="s">
        <v>3354</v>
      </c>
      <c r="K1496" t="s">
        <v>3366</v>
      </c>
      <c r="M1496" t="s">
        <v>3459</v>
      </c>
      <c r="N1496" t="s">
        <v>3359</v>
      </c>
      <c r="T1496" t="s">
        <v>3424</v>
      </c>
      <c r="W1496" t="s">
        <v>3572</v>
      </c>
      <c r="X1496" t="s">
        <v>3508</v>
      </c>
      <c r="Z1496" t="s">
        <v>3510</v>
      </c>
      <c r="AA1496" s="3" t="s">
        <v>3464</v>
      </c>
      <c r="AF1496" t="s">
        <v>3451</v>
      </c>
      <c r="AH1496" s="2">
        <v>45342</v>
      </c>
    </row>
    <row r="1497" spans="1:35" ht="15" customHeight="1" x14ac:dyDescent="0.35">
      <c r="A1497" s="3"/>
      <c r="B1497" s="5">
        <f t="shared" si="81"/>
        <v>1495</v>
      </c>
      <c r="C1497">
        <f t="shared" si="79"/>
        <v>160</v>
      </c>
      <c r="D1497" s="16">
        <v>1948</v>
      </c>
      <c r="E1497" t="s">
        <v>15</v>
      </c>
      <c r="F1497" t="s">
        <v>25</v>
      </c>
      <c r="G1497">
        <v>26774</v>
      </c>
      <c r="H1497" t="s">
        <v>17</v>
      </c>
      <c r="J1497" t="s">
        <v>3354</v>
      </c>
      <c r="K1497" t="s">
        <v>3366</v>
      </c>
      <c r="L1497" t="s">
        <v>88</v>
      </c>
      <c r="M1497" t="s">
        <v>3359</v>
      </c>
      <c r="N1497" t="s">
        <v>3359</v>
      </c>
      <c r="S1497" s="148">
        <v>460</v>
      </c>
      <c r="T1497" t="s">
        <v>3262</v>
      </c>
      <c r="W1497" t="s">
        <v>3572</v>
      </c>
      <c r="X1497" t="s">
        <v>3660</v>
      </c>
      <c r="AA1497" s="3" t="s">
        <v>3262</v>
      </c>
      <c r="AF1497" t="s">
        <v>3060</v>
      </c>
      <c r="AH1497" s="2">
        <v>39673.367534722223</v>
      </c>
      <c r="AI1497" s="36" t="s">
        <v>6612</v>
      </c>
    </row>
    <row r="1498" spans="1:35" ht="15" customHeight="1" x14ac:dyDescent="0.35">
      <c r="B1498" s="5">
        <f t="shared" si="81"/>
        <v>1496</v>
      </c>
      <c r="C1498">
        <f t="shared" si="79"/>
        <v>17</v>
      </c>
      <c r="D1498" s="16">
        <v>1948</v>
      </c>
      <c r="E1498" t="s">
        <v>15</v>
      </c>
      <c r="F1498" t="s">
        <v>25</v>
      </c>
      <c r="G1498">
        <v>26934</v>
      </c>
      <c r="H1498" t="s">
        <v>17</v>
      </c>
      <c r="J1498" t="s">
        <v>3354</v>
      </c>
      <c r="K1498" t="s">
        <v>3366</v>
      </c>
      <c r="M1498" t="s">
        <v>3359</v>
      </c>
      <c r="AF1498" t="s">
        <v>3060</v>
      </c>
      <c r="AH1498" s="2">
        <v>40795.719837962963</v>
      </c>
    </row>
    <row r="1499" spans="1:35" ht="15" customHeight="1" x14ac:dyDescent="0.35">
      <c r="B1499" s="5">
        <f t="shared" si="81"/>
        <v>1497</v>
      </c>
      <c r="C1499">
        <f t="shared" si="79"/>
        <v>40</v>
      </c>
      <c r="D1499" s="16">
        <v>1948</v>
      </c>
      <c r="E1499" t="s">
        <v>15</v>
      </c>
      <c r="F1499" t="s">
        <v>25</v>
      </c>
      <c r="G1499">
        <v>26951</v>
      </c>
      <c r="H1499" t="s">
        <v>17</v>
      </c>
      <c r="J1499" t="s">
        <v>3354</v>
      </c>
      <c r="L1499" t="s">
        <v>660</v>
      </c>
      <c r="M1499" t="s">
        <v>3359</v>
      </c>
      <c r="AF1499" t="s">
        <v>3060</v>
      </c>
      <c r="AH1499" s="2">
        <v>40312.239108796297</v>
      </c>
    </row>
    <row r="1500" spans="1:35" ht="15" customHeight="1" x14ac:dyDescent="0.35">
      <c r="B1500" s="5">
        <f t="shared" si="81"/>
        <v>1498</v>
      </c>
      <c r="C1500">
        <f t="shared" si="79"/>
        <v>19</v>
      </c>
      <c r="D1500" s="16">
        <v>1948</v>
      </c>
      <c r="E1500" t="s">
        <v>15</v>
      </c>
      <c r="F1500" t="s">
        <v>25</v>
      </c>
      <c r="G1500">
        <v>26991</v>
      </c>
      <c r="H1500" t="s">
        <v>17</v>
      </c>
      <c r="J1500" t="s">
        <v>3354</v>
      </c>
      <c r="K1500" t="s">
        <v>3366</v>
      </c>
      <c r="L1500" t="s">
        <v>56</v>
      </c>
      <c r="M1500" t="s">
        <v>3359</v>
      </c>
      <c r="AD1500" s="3" t="s">
        <v>661</v>
      </c>
      <c r="AF1500" t="s">
        <v>3060</v>
      </c>
      <c r="AH1500" s="2">
        <v>39929.39099537037</v>
      </c>
    </row>
    <row r="1501" spans="1:35" ht="15" customHeight="1" x14ac:dyDescent="0.35">
      <c r="B1501" s="5">
        <f t="shared" si="81"/>
        <v>1499</v>
      </c>
      <c r="C1501">
        <f t="shared" ref="C1501:C1502" si="84">+G1502-G1501</f>
        <v>14</v>
      </c>
      <c r="D1501" s="16">
        <v>1948</v>
      </c>
      <c r="E1501" t="s">
        <v>15</v>
      </c>
      <c r="F1501" t="s">
        <v>25</v>
      </c>
      <c r="G1501">
        <v>27010</v>
      </c>
      <c r="H1501" t="s">
        <v>17</v>
      </c>
      <c r="J1501" t="s">
        <v>3354</v>
      </c>
      <c r="K1501" t="s">
        <v>3366</v>
      </c>
      <c r="L1501" t="s">
        <v>469</v>
      </c>
      <c r="M1501" t="s">
        <v>3359</v>
      </c>
      <c r="AF1501" t="s">
        <v>3060</v>
      </c>
      <c r="AH1501" s="2">
        <v>39763.755879629629</v>
      </c>
    </row>
    <row r="1502" spans="1:35" x14ac:dyDescent="0.35">
      <c r="B1502" s="5">
        <f t="shared" si="81"/>
        <v>1500</v>
      </c>
      <c r="C1502">
        <f t="shared" si="84"/>
        <v>11</v>
      </c>
      <c r="D1502" s="16">
        <v>1948</v>
      </c>
      <c r="E1502" s="115" t="s">
        <v>15</v>
      </c>
      <c r="F1502" s="115" t="s">
        <v>25</v>
      </c>
      <c r="G1502" s="115">
        <v>27024</v>
      </c>
      <c r="H1502" s="115"/>
      <c r="I1502" s="115"/>
      <c r="J1502" s="230" t="s">
        <v>3354</v>
      </c>
      <c r="K1502" s="115" t="s">
        <v>3366</v>
      </c>
      <c r="AF1502" t="s">
        <v>3451</v>
      </c>
      <c r="AH1502" s="2">
        <v>46204</v>
      </c>
    </row>
    <row r="1503" spans="1:35" ht="15" customHeight="1" x14ac:dyDescent="0.35">
      <c r="B1503" s="5">
        <f t="shared" si="81"/>
        <v>1501</v>
      </c>
      <c r="C1503">
        <f t="shared" ref="C1503:C1507" si="85">+G1504-G1503</f>
        <v>14</v>
      </c>
      <c r="D1503" s="16">
        <v>1948</v>
      </c>
      <c r="E1503" t="s">
        <v>15</v>
      </c>
      <c r="F1503" t="s">
        <v>25</v>
      </c>
      <c r="G1503">
        <v>27035</v>
      </c>
      <c r="J1503" t="s">
        <v>3354</v>
      </c>
      <c r="K1503" t="s">
        <v>3366</v>
      </c>
      <c r="L1503" t="s">
        <v>37</v>
      </c>
      <c r="M1503" t="s">
        <v>3459</v>
      </c>
      <c r="N1503" t="s">
        <v>3359</v>
      </c>
      <c r="T1503" t="s">
        <v>3262</v>
      </c>
      <c r="W1503" t="s">
        <v>3572</v>
      </c>
      <c r="X1503" t="s">
        <v>3660</v>
      </c>
      <c r="AD1503" s="3" t="s">
        <v>3884</v>
      </c>
      <c r="AF1503" t="s">
        <v>3451</v>
      </c>
      <c r="AH1503" s="2">
        <v>45295</v>
      </c>
    </row>
    <row r="1504" spans="1:35" ht="15" customHeight="1" thickBot="1" x14ac:dyDescent="0.4">
      <c r="B1504" s="5">
        <f t="shared" si="81"/>
        <v>1502</v>
      </c>
      <c r="C1504">
        <f t="shared" si="85"/>
        <v>13</v>
      </c>
      <c r="D1504" s="16">
        <v>1948</v>
      </c>
      <c r="E1504" t="s">
        <v>15</v>
      </c>
      <c r="F1504" t="s">
        <v>25</v>
      </c>
      <c r="G1504">
        <v>27049</v>
      </c>
      <c r="H1504" t="s">
        <v>17</v>
      </c>
      <c r="J1504" t="s">
        <v>3354</v>
      </c>
      <c r="K1504" t="s">
        <v>3366</v>
      </c>
      <c r="L1504" t="s">
        <v>392</v>
      </c>
      <c r="M1504" t="s">
        <v>3359</v>
      </c>
      <c r="S1504" s="148">
        <v>459</v>
      </c>
      <c r="AD1504" s="3" t="s">
        <v>662</v>
      </c>
      <c r="AF1504" t="s">
        <v>3060</v>
      </c>
      <c r="AH1504" s="2">
        <v>40087.475370370368</v>
      </c>
    </row>
    <row r="1505" spans="1:35" ht="15" customHeight="1" thickBot="1" x14ac:dyDescent="0.4">
      <c r="B1505" s="5">
        <f t="shared" si="81"/>
        <v>1503</v>
      </c>
      <c r="C1505">
        <f t="shared" si="85"/>
        <v>36</v>
      </c>
      <c r="D1505" s="16">
        <v>1948</v>
      </c>
      <c r="E1505" s="159" t="s">
        <v>15</v>
      </c>
      <c r="F1505" s="159" t="s">
        <v>25</v>
      </c>
      <c r="G1505" s="160">
        <v>27062</v>
      </c>
      <c r="H1505" s="159"/>
      <c r="I1505" s="159"/>
      <c r="J1505" s="159" t="s">
        <v>3354</v>
      </c>
      <c r="K1505" s="159" t="s">
        <v>3366</v>
      </c>
      <c r="L1505" s="159"/>
      <c r="M1505" s="159" t="s">
        <v>3459</v>
      </c>
      <c r="N1505" s="159"/>
      <c r="O1505" s="159"/>
      <c r="P1505" s="159"/>
      <c r="Q1505" s="159"/>
      <c r="R1505" s="159"/>
      <c r="S1505" s="159"/>
      <c r="T1505" s="159" t="s">
        <v>3262</v>
      </c>
      <c r="U1505" s="159"/>
      <c r="V1505" s="159"/>
      <c r="W1505" s="159" t="s">
        <v>3572</v>
      </c>
      <c r="X1505" s="159" t="s">
        <v>3660</v>
      </c>
      <c r="Y1505" s="159"/>
      <c r="Z1505" s="159"/>
      <c r="AA1505" s="159" t="s">
        <v>3262</v>
      </c>
      <c r="AB1505" s="159"/>
      <c r="AC1505" s="159"/>
      <c r="AD1505" s="159"/>
      <c r="AE1505" s="159"/>
      <c r="AF1505" t="s">
        <v>3451</v>
      </c>
      <c r="AG1505" s="159"/>
      <c r="AH1505" s="176">
        <v>46207</v>
      </c>
      <c r="AI1505" s="76" t="s">
        <v>6809</v>
      </c>
    </row>
    <row r="1506" spans="1:35" ht="15" customHeight="1" x14ac:dyDescent="0.35">
      <c r="B1506" s="5">
        <f t="shared" si="81"/>
        <v>1504</v>
      </c>
      <c r="C1506">
        <f t="shared" si="85"/>
        <v>36</v>
      </c>
      <c r="D1506" s="16">
        <v>1948</v>
      </c>
      <c r="E1506" t="s">
        <v>15</v>
      </c>
      <c r="F1506" t="s">
        <v>25</v>
      </c>
      <c r="G1506">
        <v>27098</v>
      </c>
      <c r="H1506" t="s">
        <v>17</v>
      </c>
      <c r="J1506" t="s">
        <v>3354</v>
      </c>
      <c r="K1506" t="s">
        <v>3366</v>
      </c>
      <c r="L1506" t="s">
        <v>510</v>
      </c>
      <c r="M1506" t="s">
        <v>3359</v>
      </c>
      <c r="AF1506" t="s">
        <v>3060</v>
      </c>
      <c r="AH1506" s="2">
        <v>39784.66065972222</v>
      </c>
    </row>
    <row r="1507" spans="1:35" ht="15" customHeight="1" x14ac:dyDescent="0.35">
      <c r="B1507" s="5">
        <f t="shared" si="81"/>
        <v>1505</v>
      </c>
      <c r="C1507">
        <f t="shared" si="85"/>
        <v>3</v>
      </c>
      <c r="D1507" s="16">
        <v>1948</v>
      </c>
      <c r="E1507" s="3" t="s">
        <v>15</v>
      </c>
      <c r="F1507" s="3" t="s">
        <v>25</v>
      </c>
      <c r="G1507" s="165">
        <v>27134</v>
      </c>
      <c r="H1507" s="3"/>
      <c r="I1507" s="3"/>
      <c r="J1507" s="3" t="s">
        <v>3354</v>
      </c>
      <c r="K1507" s="3" t="s">
        <v>3366</v>
      </c>
      <c r="L1507" s="3"/>
      <c r="M1507" s="3" t="s">
        <v>3459</v>
      </c>
      <c r="N1507" s="3"/>
      <c r="O1507" s="3"/>
      <c r="P1507" s="3"/>
      <c r="Q1507" s="3"/>
      <c r="R1507" s="3"/>
      <c r="S1507" s="152"/>
      <c r="T1507" s="3" t="s">
        <v>3262</v>
      </c>
      <c r="U1507" s="3"/>
      <c r="V1507" s="143"/>
      <c r="W1507" s="3" t="s">
        <v>3572</v>
      </c>
      <c r="X1507" s="3" t="s">
        <v>3660</v>
      </c>
      <c r="Y1507" s="3"/>
      <c r="Z1507" s="3"/>
      <c r="AB1507" s="3"/>
      <c r="AE1507" s="3"/>
      <c r="AF1507" t="s">
        <v>3451</v>
      </c>
      <c r="AG1507" s="3"/>
      <c r="AH1507" s="153">
        <v>45928</v>
      </c>
      <c r="AI1507" s="166" t="s">
        <v>5567</v>
      </c>
    </row>
    <row r="1508" spans="1:35" ht="15" customHeight="1" x14ac:dyDescent="0.35">
      <c r="B1508" s="5">
        <f t="shared" si="81"/>
        <v>1506</v>
      </c>
      <c r="C1508">
        <f t="shared" si="79"/>
        <v>75</v>
      </c>
      <c r="D1508" s="16">
        <v>1948</v>
      </c>
      <c r="E1508" t="s">
        <v>221</v>
      </c>
      <c r="F1508" t="s">
        <v>25</v>
      </c>
      <c r="G1508">
        <v>27137</v>
      </c>
      <c r="H1508" t="s">
        <v>17</v>
      </c>
      <c r="J1508" t="s">
        <v>380</v>
      </c>
      <c r="K1508" t="s">
        <v>3366</v>
      </c>
      <c r="L1508" t="s">
        <v>234</v>
      </c>
      <c r="M1508" t="s">
        <v>3359</v>
      </c>
      <c r="AA1508" s="3" t="s">
        <v>3464</v>
      </c>
      <c r="AB1508" s="59" t="s">
        <v>3603</v>
      </c>
      <c r="AC1508" s="54"/>
      <c r="AD1508" s="54"/>
      <c r="AE1508" t="s">
        <v>380</v>
      </c>
      <c r="AF1508" t="s">
        <v>3060</v>
      </c>
      <c r="AH1508" s="2">
        <v>40022.806122685186</v>
      </c>
    </row>
    <row r="1509" spans="1:35" ht="15" customHeight="1" x14ac:dyDescent="0.35">
      <c r="B1509" s="5">
        <f t="shared" si="81"/>
        <v>1507</v>
      </c>
      <c r="C1509">
        <f t="shared" si="79"/>
        <v>23</v>
      </c>
      <c r="D1509" s="16">
        <v>1948</v>
      </c>
      <c r="E1509" t="s">
        <v>15</v>
      </c>
      <c r="F1509" t="s">
        <v>25</v>
      </c>
      <c r="G1509">
        <v>27212</v>
      </c>
      <c r="H1509" t="s">
        <v>17</v>
      </c>
      <c r="I1509" s="16"/>
      <c r="J1509" t="s">
        <v>380</v>
      </c>
      <c r="K1509" t="s">
        <v>3366</v>
      </c>
      <c r="L1509" t="s">
        <v>385</v>
      </c>
      <c r="M1509" t="s">
        <v>3359</v>
      </c>
      <c r="AD1509" s="3" t="s">
        <v>664</v>
      </c>
      <c r="AF1509" t="s">
        <v>3060</v>
      </c>
      <c r="AH1509" s="2">
        <v>39892.389224537037</v>
      </c>
    </row>
    <row r="1510" spans="1:35" ht="15" customHeight="1" x14ac:dyDescent="0.35">
      <c r="B1510" s="5">
        <f t="shared" si="81"/>
        <v>1508</v>
      </c>
      <c r="C1510">
        <f t="shared" si="79"/>
        <v>14</v>
      </c>
      <c r="D1510" s="16">
        <v>1948</v>
      </c>
      <c r="E1510" t="s">
        <v>15</v>
      </c>
      <c r="F1510" t="s">
        <v>25</v>
      </c>
      <c r="G1510">
        <v>27235</v>
      </c>
      <c r="H1510" t="s">
        <v>17</v>
      </c>
      <c r="J1510" t="s">
        <v>3354</v>
      </c>
      <c r="K1510" t="s">
        <v>3366</v>
      </c>
      <c r="L1510" t="s">
        <v>295</v>
      </c>
      <c r="M1510" t="s">
        <v>3359</v>
      </c>
      <c r="N1510" t="s">
        <v>3359</v>
      </c>
      <c r="AD1510" s="3" t="s">
        <v>665</v>
      </c>
      <c r="AF1510" t="s">
        <v>3060</v>
      </c>
      <c r="AH1510" s="2">
        <v>39908.409317129626</v>
      </c>
    </row>
    <row r="1511" spans="1:35" ht="15" customHeight="1" x14ac:dyDescent="0.35">
      <c r="B1511" s="5">
        <f t="shared" si="81"/>
        <v>1509</v>
      </c>
      <c r="C1511">
        <f t="shared" ref="C1511:C1575" si="86">+G1512-G1511</f>
        <v>25</v>
      </c>
      <c r="D1511" s="16">
        <v>1948</v>
      </c>
      <c r="E1511" t="s">
        <v>327</v>
      </c>
      <c r="F1511" t="s">
        <v>25</v>
      </c>
      <c r="G1511">
        <v>27249</v>
      </c>
      <c r="H1511" t="s">
        <v>17</v>
      </c>
      <c r="I1511" s="16"/>
      <c r="J1511" t="s">
        <v>3354</v>
      </c>
      <c r="K1511" s="15" t="s">
        <v>3383</v>
      </c>
      <c r="M1511" t="s">
        <v>3359</v>
      </c>
      <c r="AC1511" s="3">
        <v>1958</v>
      </c>
      <c r="AD1511" s="3" t="s">
        <v>666</v>
      </c>
      <c r="AF1511" t="s">
        <v>3060</v>
      </c>
      <c r="AH1511" s="2">
        <v>40224.683148148149</v>
      </c>
    </row>
    <row r="1512" spans="1:35" ht="15" customHeight="1" x14ac:dyDescent="0.35">
      <c r="B1512" s="5">
        <f t="shared" si="81"/>
        <v>1510</v>
      </c>
      <c r="C1512">
        <f t="shared" si="86"/>
        <v>10</v>
      </c>
      <c r="D1512" s="16">
        <v>1948</v>
      </c>
      <c r="E1512" t="s">
        <v>15</v>
      </c>
      <c r="F1512" t="s">
        <v>25</v>
      </c>
      <c r="G1512">
        <v>27274</v>
      </c>
      <c r="H1512" t="s">
        <v>17</v>
      </c>
      <c r="J1512" t="s">
        <v>3354</v>
      </c>
      <c r="K1512" t="s">
        <v>3366</v>
      </c>
      <c r="L1512" t="s">
        <v>446</v>
      </c>
      <c r="M1512" t="s">
        <v>3359</v>
      </c>
      <c r="AF1512" t="s">
        <v>3060</v>
      </c>
      <c r="AH1512" s="2">
        <v>40516.578796296293</v>
      </c>
    </row>
    <row r="1513" spans="1:35" ht="15" customHeight="1" x14ac:dyDescent="0.35">
      <c r="B1513" s="5">
        <f t="shared" si="81"/>
        <v>1511</v>
      </c>
      <c r="C1513">
        <f t="shared" si="86"/>
        <v>12</v>
      </c>
      <c r="D1513" s="16">
        <v>1948</v>
      </c>
      <c r="E1513" t="s">
        <v>15</v>
      </c>
      <c r="F1513" t="s">
        <v>25</v>
      </c>
      <c r="G1513">
        <v>27284</v>
      </c>
      <c r="H1513" t="s">
        <v>17</v>
      </c>
      <c r="J1513" t="s">
        <v>3354</v>
      </c>
      <c r="K1513" t="s">
        <v>3366</v>
      </c>
      <c r="L1513" t="s">
        <v>667</v>
      </c>
      <c r="M1513" t="s">
        <v>3359</v>
      </c>
      <c r="AF1513" t="s">
        <v>3060</v>
      </c>
      <c r="AH1513" s="2">
        <v>40860.856192129628</v>
      </c>
    </row>
    <row r="1514" spans="1:35" ht="15" customHeight="1" x14ac:dyDescent="0.35">
      <c r="B1514" s="5">
        <f t="shared" si="81"/>
        <v>1512</v>
      </c>
      <c r="C1514">
        <f t="shared" si="86"/>
        <v>10</v>
      </c>
      <c r="D1514" s="16">
        <v>1948</v>
      </c>
      <c r="E1514" t="s">
        <v>327</v>
      </c>
      <c r="F1514" t="s">
        <v>25</v>
      </c>
      <c r="G1514">
        <v>27296</v>
      </c>
      <c r="H1514" t="s">
        <v>17</v>
      </c>
      <c r="J1514" t="s">
        <v>3354</v>
      </c>
      <c r="M1514" t="s">
        <v>3359</v>
      </c>
      <c r="AF1514" t="s">
        <v>3060</v>
      </c>
      <c r="AH1514" s="2">
        <v>40217.549317129633</v>
      </c>
    </row>
    <row r="1515" spans="1:35" ht="15" customHeight="1" x14ac:dyDescent="0.35">
      <c r="B1515" s="5">
        <f t="shared" si="81"/>
        <v>1513</v>
      </c>
      <c r="C1515">
        <f t="shared" si="86"/>
        <v>197</v>
      </c>
      <c r="D1515" s="16">
        <v>1948</v>
      </c>
      <c r="E1515" t="s">
        <v>15</v>
      </c>
      <c r="F1515" t="s">
        <v>25</v>
      </c>
      <c r="G1515">
        <v>27306</v>
      </c>
      <c r="H1515" t="s">
        <v>17</v>
      </c>
      <c r="J1515" t="s">
        <v>3354</v>
      </c>
      <c r="K1515" t="s">
        <v>3366</v>
      </c>
      <c r="L1515" t="s">
        <v>37</v>
      </c>
      <c r="M1515" t="s">
        <v>3359</v>
      </c>
      <c r="AF1515" t="s">
        <v>3060</v>
      </c>
      <c r="AH1515" s="2">
        <v>40980.845497685186</v>
      </c>
    </row>
    <row r="1516" spans="1:35" ht="15" customHeight="1" x14ac:dyDescent="0.35">
      <c r="B1516" s="5">
        <f t="shared" si="81"/>
        <v>1514</v>
      </c>
      <c r="C1516">
        <f t="shared" si="86"/>
        <v>168</v>
      </c>
      <c r="D1516" s="16">
        <v>1948</v>
      </c>
      <c r="E1516" t="s">
        <v>15</v>
      </c>
      <c r="F1516" t="s">
        <v>25</v>
      </c>
      <c r="G1516">
        <v>27503</v>
      </c>
      <c r="H1516" t="s">
        <v>17</v>
      </c>
      <c r="J1516" t="s">
        <v>3354</v>
      </c>
      <c r="K1516" t="s">
        <v>3366</v>
      </c>
      <c r="L1516" t="s">
        <v>668</v>
      </c>
      <c r="M1516" t="s">
        <v>3359</v>
      </c>
      <c r="AF1516" t="s">
        <v>3060</v>
      </c>
      <c r="AH1516" s="2">
        <v>39793.347939814812</v>
      </c>
    </row>
    <row r="1517" spans="1:35" ht="15" customHeight="1" x14ac:dyDescent="0.35">
      <c r="B1517" s="5">
        <f t="shared" si="81"/>
        <v>1515</v>
      </c>
      <c r="C1517">
        <f t="shared" si="86"/>
        <v>5</v>
      </c>
      <c r="D1517" s="16">
        <v>1948</v>
      </c>
      <c r="E1517" t="s">
        <v>15</v>
      </c>
      <c r="F1517" t="s">
        <v>25</v>
      </c>
      <c r="G1517">
        <v>27671</v>
      </c>
      <c r="H1517" t="s">
        <v>17</v>
      </c>
      <c r="J1517" t="s">
        <v>3354</v>
      </c>
      <c r="K1517" t="s">
        <v>3366</v>
      </c>
      <c r="L1517" t="s">
        <v>35</v>
      </c>
      <c r="M1517" t="s">
        <v>3359</v>
      </c>
      <c r="AF1517" t="s">
        <v>3060</v>
      </c>
      <c r="AH1517" s="2">
        <v>39736.369733796295</v>
      </c>
    </row>
    <row r="1518" spans="1:35" ht="15" customHeight="1" x14ac:dyDescent="0.35">
      <c r="A1518" s="3"/>
      <c r="B1518" s="5">
        <f t="shared" si="81"/>
        <v>1516</v>
      </c>
      <c r="C1518">
        <f t="shared" si="86"/>
        <v>12</v>
      </c>
      <c r="D1518" s="146">
        <v>1948</v>
      </c>
      <c r="E1518" s="3" t="s">
        <v>15</v>
      </c>
      <c r="F1518" s="3" t="s">
        <v>25</v>
      </c>
      <c r="G1518" s="3">
        <v>27676</v>
      </c>
      <c r="H1518" s="3"/>
      <c r="I1518" s="3"/>
      <c r="J1518" s="3" t="s">
        <v>3354</v>
      </c>
      <c r="K1518" s="3" t="s">
        <v>3366</v>
      </c>
      <c r="L1518" s="3"/>
      <c r="M1518" s="3" t="s">
        <v>3459</v>
      </c>
      <c r="N1518" s="3"/>
      <c r="O1518" s="3"/>
      <c r="P1518" s="3"/>
      <c r="Q1518" s="3"/>
      <c r="R1518" s="3"/>
      <c r="S1518" s="152"/>
      <c r="T1518" s="3" t="s">
        <v>3262</v>
      </c>
      <c r="U1518" s="3"/>
      <c r="V1518" s="143"/>
      <c r="W1518" s="3" t="s">
        <v>3572</v>
      </c>
      <c r="X1518" s="3" t="s">
        <v>3660</v>
      </c>
      <c r="Y1518" s="3"/>
      <c r="Z1518" s="3"/>
      <c r="AA1518" s="3" t="s">
        <v>3262</v>
      </c>
      <c r="AB1518" s="3"/>
      <c r="AE1518" s="3"/>
      <c r="AF1518" s="3" t="s">
        <v>3451</v>
      </c>
      <c r="AG1518" s="3"/>
      <c r="AH1518" s="153">
        <v>45568</v>
      </c>
      <c r="AI1518" s="14" t="s">
        <v>4272</v>
      </c>
    </row>
    <row r="1519" spans="1:35" ht="15" customHeight="1" x14ac:dyDescent="0.35">
      <c r="B1519" s="5">
        <f t="shared" si="81"/>
        <v>1517</v>
      </c>
      <c r="C1519">
        <f t="shared" si="86"/>
        <v>17</v>
      </c>
      <c r="D1519" s="16">
        <v>1948</v>
      </c>
      <c r="E1519" t="s">
        <v>15</v>
      </c>
      <c r="F1519" t="s">
        <v>25</v>
      </c>
      <c r="G1519">
        <v>27688</v>
      </c>
      <c r="H1519" t="s">
        <v>17</v>
      </c>
      <c r="J1519" t="s">
        <v>3354</v>
      </c>
      <c r="K1519" t="s">
        <v>3366</v>
      </c>
      <c r="L1519" t="s">
        <v>669</v>
      </c>
      <c r="M1519" t="s">
        <v>3359</v>
      </c>
      <c r="AF1519" t="s">
        <v>3060</v>
      </c>
      <c r="AH1519" s="2">
        <v>39725.84851851852</v>
      </c>
    </row>
    <row r="1520" spans="1:35" ht="15" customHeight="1" x14ac:dyDescent="0.35">
      <c r="B1520" s="5">
        <f t="shared" si="81"/>
        <v>1518</v>
      </c>
      <c r="C1520">
        <f t="shared" si="86"/>
        <v>56</v>
      </c>
      <c r="D1520" s="16">
        <v>1948</v>
      </c>
      <c r="E1520" s="116" t="s">
        <v>15</v>
      </c>
      <c r="F1520" s="116" t="s">
        <v>25</v>
      </c>
      <c r="G1520" s="117">
        <v>27705</v>
      </c>
      <c r="H1520" s="172" t="s">
        <v>5836</v>
      </c>
      <c r="I1520" s="172"/>
      <c r="J1520" s="172" t="s">
        <v>3354</v>
      </c>
      <c r="K1520" s="172" t="s">
        <v>3366</v>
      </c>
      <c r="L1520" s="172"/>
      <c r="M1520" s="172" t="s">
        <v>3459</v>
      </c>
      <c r="N1520" s="172"/>
      <c r="O1520" s="172"/>
      <c r="P1520" s="172"/>
      <c r="Q1520" s="172"/>
      <c r="R1520" s="172"/>
      <c r="S1520" s="173"/>
      <c r="T1520" s="172" t="s">
        <v>3262</v>
      </c>
      <c r="U1520" s="172"/>
      <c r="V1520" s="174"/>
      <c r="W1520" s="172" t="s">
        <v>3572</v>
      </c>
      <c r="X1520" s="172" t="s">
        <v>3660</v>
      </c>
      <c r="Y1520" s="172"/>
      <c r="Z1520" s="172"/>
      <c r="AA1520" s="172" t="s">
        <v>4244</v>
      </c>
      <c r="AB1520" s="172"/>
      <c r="AC1520" s="172"/>
      <c r="AD1520" s="172"/>
      <c r="AE1520" s="172"/>
      <c r="AF1520" t="s">
        <v>3451</v>
      </c>
      <c r="AG1520" s="172"/>
      <c r="AH1520" s="175">
        <v>45999</v>
      </c>
      <c r="AI1520" s="36" t="s">
        <v>6002</v>
      </c>
    </row>
    <row r="1521" spans="2:35" ht="16.5" customHeight="1" x14ac:dyDescent="0.35">
      <c r="B1521" s="5">
        <f t="shared" si="81"/>
        <v>1519</v>
      </c>
      <c r="C1521">
        <f t="shared" si="86"/>
        <v>12</v>
      </c>
      <c r="D1521" s="16">
        <v>1948</v>
      </c>
      <c r="E1521" t="s">
        <v>221</v>
      </c>
      <c r="F1521" t="s">
        <v>25</v>
      </c>
      <c r="G1521">
        <v>27761</v>
      </c>
      <c r="H1521" t="s">
        <v>17</v>
      </c>
      <c r="J1521" t="s">
        <v>3354</v>
      </c>
      <c r="K1521" t="s">
        <v>3366</v>
      </c>
      <c r="L1521" t="s">
        <v>54</v>
      </c>
      <c r="M1521" t="s">
        <v>3359</v>
      </c>
      <c r="AF1521" t="s">
        <v>3060</v>
      </c>
      <c r="AH1521" s="2">
        <v>40421.569502314815</v>
      </c>
    </row>
    <row r="1522" spans="2:35" ht="15" customHeight="1" x14ac:dyDescent="0.35">
      <c r="B1522" s="5">
        <f t="shared" si="81"/>
        <v>1520</v>
      </c>
      <c r="C1522">
        <f t="shared" si="86"/>
        <v>9</v>
      </c>
      <c r="D1522" s="16">
        <v>1948</v>
      </c>
      <c r="E1522" t="s">
        <v>221</v>
      </c>
      <c r="F1522" t="s">
        <v>25</v>
      </c>
      <c r="G1522">
        <v>27773</v>
      </c>
      <c r="H1522" t="s">
        <v>17</v>
      </c>
      <c r="J1522" t="s">
        <v>3354</v>
      </c>
      <c r="K1522" t="s">
        <v>3366</v>
      </c>
      <c r="L1522" t="s">
        <v>670</v>
      </c>
      <c r="M1522" t="s">
        <v>3359</v>
      </c>
      <c r="V1522" s="43" t="s">
        <v>3359</v>
      </c>
      <c r="AA1522" s="3" t="s">
        <v>3464</v>
      </c>
      <c r="AE1522" t="s">
        <v>380</v>
      </c>
      <c r="AF1522" t="s">
        <v>3060</v>
      </c>
      <c r="AH1522" s="2">
        <v>40206.55978009259</v>
      </c>
    </row>
    <row r="1523" spans="2:35" ht="15" customHeight="1" x14ac:dyDescent="0.35">
      <c r="B1523" s="5">
        <f t="shared" si="81"/>
        <v>1521</v>
      </c>
      <c r="C1523">
        <f t="shared" si="86"/>
        <v>27</v>
      </c>
      <c r="D1523" s="16">
        <v>1948</v>
      </c>
      <c r="E1523" t="s">
        <v>221</v>
      </c>
      <c r="F1523" t="s">
        <v>25</v>
      </c>
      <c r="G1523">
        <v>27782</v>
      </c>
      <c r="H1523" t="s">
        <v>17</v>
      </c>
      <c r="J1523" t="s">
        <v>3354</v>
      </c>
      <c r="K1523" t="s">
        <v>3366</v>
      </c>
      <c r="L1523" t="s">
        <v>130</v>
      </c>
      <c r="M1523" t="s">
        <v>3359</v>
      </c>
      <c r="W1523" t="s">
        <v>3604</v>
      </c>
      <c r="AB1523" t="s">
        <v>195</v>
      </c>
      <c r="AF1523" t="s">
        <v>3060</v>
      </c>
      <c r="AH1523" s="2">
        <v>40922.386145833334</v>
      </c>
    </row>
    <row r="1524" spans="2:35" ht="15" customHeight="1" x14ac:dyDescent="0.35">
      <c r="B1524" s="5">
        <f t="shared" si="81"/>
        <v>1522</v>
      </c>
      <c r="C1524">
        <f t="shared" si="86"/>
        <v>17</v>
      </c>
      <c r="D1524" s="16">
        <v>1948</v>
      </c>
      <c r="E1524" t="s">
        <v>221</v>
      </c>
      <c r="F1524" t="s">
        <v>25</v>
      </c>
      <c r="G1524">
        <v>27809</v>
      </c>
      <c r="H1524" t="s">
        <v>17</v>
      </c>
      <c r="M1524" t="s">
        <v>3359</v>
      </c>
      <c r="AF1524" t="s">
        <v>3060</v>
      </c>
      <c r="AH1524" s="2">
        <v>40304.579247685186</v>
      </c>
    </row>
    <row r="1525" spans="2:35" ht="15" customHeight="1" x14ac:dyDescent="0.35">
      <c r="B1525" s="5">
        <f t="shared" si="81"/>
        <v>1523</v>
      </c>
      <c r="C1525">
        <f t="shared" si="86"/>
        <v>17</v>
      </c>
      <c r="D1525" s="16">
        <v>1948</v>
      </c>
      <c r="E1525" s="116" t="s">
        <v>221</v>
      </c>
      <c r="F1525" s="116" t="s">
        <v>25</v>
      </c>
      <c r="G1525" s="117">
        <v>27826</v>
      </c>
      <c r="H1525" s="172" t="s">
        <v>5836</v>
      </c>
      <c r="I1525" s="172"/>
      <c r="J1525" s="172" t="s">
        <v>3354</v>
      </c>
      <c r="K1525" s="172" t="s">
        <v>3366</v>
      </c>
      <c r="L1525" s="172"/>
      <c r="M1525" s="172" t="s">
        <v>3459</v>
      </c>
      <c r="N1525" s="172"/>
      <c r="O1525" s="172"/>
      <c r="P1525" s="172"/>
      <c r="Q1525" s="172"/>
      <c r="R1525" s="172"/>
      <c r="S1525" s="173"/>
      <c r="T1525" s="172" t="s">
        <v>3424</v>
      </c>
      <c r="U1525" s="172"/>
      <c r="V1525" s="174"/>
      <c r="W1525" s="172" t="s">
        <v>3572</v>
      </c>
      <c r="X1525" s="172" t="s">
        <v>3508</v>
      </c>
      <c r="Y1525" s="172"/>
      <c r="Z1525" s="172"/>
      <c r="AA1525" s="172" t="s">
        <v>3464</v>
      </c>
      <c r="AB1525" s="172"/>
      <c r="AC1525" s="172"/>
      <c r="AD1525" s="172"/>
      <c r="AE1525" s="172" t="s">
        <v>3424</v>
      </c>
      <c r="AF1525" t="s">
        <v>3451</v>
      </c>
      <c r="AG1525" s="172"/>
      <c r="AH1525" s="175">
        <v>45999</v>
      </c>
      <c r="AI1525" s="36" t="s">
        <v>6003</v>
      </c>
    </row>
    <row r="1526" spans="2:35" ht="15" customHeight="1" x14ac:dyDescent="0.35">
      <c r="B1526" s="5">
        <f t="shared" si="81"/>
        <v>1524</v>
      </c>
      <c r="C1526">
        <f t="shared" si="86"/>
        <v>6</v>
      </c>
      <c r="D1526" s="16">
        <v>1948</v>
      </c>
      <c r="E1526" t="s">
        <v>221</v>
      </c>
      <c r="F1526" t="s">
        <v>16</v>
      </c>
      <c r="G1526">
        <v>27843</v>
      </c>
      <c r="H1526" t="s">
        <v>17</v>
      </c>
      <c r="J1526" t="s">
        <v>3354</v>
      </c>
      <c r="K1526" t="s">
        <v>3366</v>
      </c>
      <c r="L1526" t="s">
        <v>28</v>
      </c>
      <c r="M1526" t="s">
        <v>3359</v>
      </c>
      <c r="S1526" s="148">
        <v>460</v>
      </c>
      <c r="U1526" t="s">
        <v>380</v>
      </c>
      <c r="AA1526" s="3" t="s">
        <v>3464</v>
      </c>
      <c r="AC1526" s="156">
        <v>18019</v>
      </c>
      <c r="AE1526" t="s">
        <v>380</v>
      </c>
      <c r="AF1526" t="s">
        <v>3060</v>
      </c>
      <c r="AH1526" s="2">
        <v>40397.80265046296</v>
      </c>
    </row>
    <row r="1527" spans="2:35" ht="15" customHeight="1" x14ac:dyDescent="0.35">
      <c r="B1527" s="5">
        <f t="shared" si="81"/>
        <v>1525</v>
      </c>
      <c r="C1527">
        <f t="shared" si="86"/>
        <v>12</v>
      </c>
      <c r="D1527" s="16">
        <v>1948</v>
      </c>
      <c r="E1527" t="s">
        <v>221</v>
      </c>
      <c r="F1527" t="s">
        <v>16</v>
      </c>
      <c r="G1527">
        <v>27849</v>
      </c>
      <c r="H1527" t="s">
        <v>17</v>
      </c>
      <c r="J1527" t="s">
        <v>3354</v>
      </c>
      <c r="K1527" t="s">
        <v>3366</v>
      </c>
      <c r="M1527" t="s">
        <v>3359</v>
      </c>
      <c r="AA1527" s="3" t="s">
        <v>3464</v>
      </c>
      <c r="AE1527" t="s">
        <v>380</v>
      </c>
      <c r="AF1527" t="s">
        <v>3060</v>
      </c>
      <c r="AH1527" s="2">
        <v>40660.373136574075</v>
      </c>
    </row>
    <row r="1528" spans="2:35" ht="15" customHeight="1" x14ac:dyDescent="0.35">
      <c r="B1528" s="5">
        <f t="shared" si="81"/>
        <v>1526</v>
      </c>
      <c r="C1528">
        <f t="shared" si="86"/>
        <v>12</v>
      </c>
      <c r="D1528" s="16">
        <v>1948</v>
      </c>
      <c r="E1528" s="3" t="s">
        <v>221</v>
      </c>
      <c r="F1528" s="3" t="s">
        <v>16</v>
      </c>
      <c r="G1528" s="3">
        <v>27861</v>
      </c>
      <c r="H1528" s="3"/>
      <c r="I1528" s="3"/>
      <c r="J1528" s="3" t="s">
        <v>3354</v>
      </c>
      <c r="K1528" s="3" t="s">
        <v>3366</v>
      </c>
      <c r="L1528" s="3"/>
      <c r="M1528" s="3" t="s">
        <v>3459</v>
      </c>
      <c r="N1528" s="3"/>
      <c r="O1528" s="3"/>
      <c r="P1528" s="3"/>
      <c r="Q1528" s="3"/>
      <c r="R1528" s="3"/>
      <c r="S1528" s="152"/>
      <c r="T1528" s="3" t="s">
        <v>3424</v>
      </c>
      <c r="U1528" s="3"/>
      <c r="V1528" s="143"/>
      <c r="W1528" s="3" t="s">
        <v>3830</v>
      </c>
      <c r="X1528" s="3" t="s">
        <v>3508</v>
      </c>
      <c r="Y1528" s="3"/>
      <c r="Z1528" s="3"/>
      <c r="AA1528" s="3" t="s">
        <v>3464</v>
      </c>
      <c r="AB1528" s="3"/>
      <c r="AE1528" s="3"/>
      <c r="AF1528" s="3" t="s">
        <v>3451</v>
      </c>
      <c r="AG1528" s="3"/>
      <c r="AH1528" s="153">
        <v>45710</v>
      </c>
      <c r="AI1528" s="75" t="s">
        <v>4512</v>
      </c>
    </row>
    <row r="1529" spans="2:35" ht="15" customHeight="1" x14ac:dyDescent="0.35">
      <c r="B1529" s="5">
        <f t="shared" si="81"/>
        <v>1527</v>
      </c>
      <c r="C1529">
        <f t="shared" si="86"/>
        <v>4</v>
      </c>
      <c r="D1529" s="16">
        <v>1948</v>
      </c>
      <c r="E1529" t="s">
        <v>221</v>
      </c>
      <c r="F1529" t="s">
        <v>16</v>
      </c>
      <c r="G1529">
        <v>27873</v>
      </c>
      <c r="H1529" t="s">
        <v>17</v>
      </c>
      <c r="M1529" t="s">
        <v>3359</v>
      </c>
      <c r="AF1529" t="s">
        <v>3060</v>
      </c>
      <c r="AH1529" s="2">
        <v>40339.913206018522</v>
      </c>
    </row>
    <row r="1530" spans="2:35" ht="15" customHeight="1" x14ac:dyDescent="0.35">
      <c r="B1530" s="5">
        <f t="shared" si="81"/>
        <v>1528</v>
      </c>
      <c r="C1530">
        <f t="shared" si="86"/>
        <v>19</v>
      </c>
      <c r="D1530" s="16">
        <v>1948</v>
      </c>
      <c r="E1530" t="s">
        <v>221</v>
      </c>
      <c r="F1530" t="s">
        <v>16</v>
      </c>
      <c r="G1530">
        <v>27877</v>
      </c>
      <c r="H1530" t="s">
        <v>17</v>
      </c>
      <c r="J1530" t="s">
        <v>3354</v>
      </c>
      <c r="K1530" t="s">
        <v>3366</v>
      </c>
      <c r="L1530" t="s">
        <v>671</v>
      </c>
      <c r="M1530" t="s">
        <v>3359</v>
      </c>
      <c r="U1530" t="s">
        <v>380</v>
      </c>
      <c r="AA1530" s="3" t="s">
        <v>3464</v>
      </c>
      <c r="AE1530" t="s">
        <v>380</v>
      </c>
      <c r="AF1530" t="s">
        <v>3060</v>
      </c>
      <c r="AH1530" s="2">
        <v>40755.478368055556</v>
      </c>
    </row>
    <row r="1531" spans="2:35" ht="15" customHeight="1" thickBot="1" x14ac:dyDescent="0.4">
      <c r="B1531" s="5">
        <f t="shared" si="81"/>
        <v>1529</v>
      </c>
      <c r="C1531">
        <f t="shared" si="86"/>
        <v>11</v>
      </c>
      <c r="D1531" s="16">
        <v>1948</v>
      </c>
      <c r="E1531" t="s">
        <v>314</v>
      </c>
      <c r="F1531" t="s">
        <v>25</v>
      </c>
      <c r="G1531">
        <v>27896</v>
      </c>
      <c r="H1531" t="s">
        <v>17</v>
      </c>
      <c r="J1531" t="s">
        <v>3354</v>
      </c>
      <c r="K1531" t="s">
        <v>3366</v>
      </c>
      <c r="L1531" t="s">
        <v>37</v>
      </c>
      <c r="M1531" t="s">
        <v>3359</v>
      </c>
      <c r="AA1531" s="3" t="s">
        <v>3464</v>
      </c>
      <c r="AE1531" t="s">
        <v>380</v>
      </c>
      <c r="AF1531" t="s">
        <v>3060</v>
      </c>
      <c r="AH1531" s="2">
        <v>40052.549432870372</v>
      </c>
    </row>
    <row r="1532" spans="2:35" ht="15" customHeight="1" thickBot="1" x14ac:dyDescent="0.4">
      <c r="B1532" s="5">
        <f t="shared" si="81"/>
        <v>1530</v>
      </c>
      <c r="C1532">
        <f>+G1533-G1532</f>
        <v>5</v>
      </c>
      <c r="D1532" s="16">
        <v>1948</v>
      </c>
      <c r="E1532" t="s">
        <v>314</v>
      </c>
      <c r="F1532" t="s">
        <v>25</v>
      </c>
      <c r="G1532">
        <v>27907</v>
      </c>
      <c r="J1532" t="s">
        <v>3366</v>
      </c>
      <c r="K1532" t="s">
        <v>3366</v>
      </c>
      <c r="M1532" t="s">
        <v>3459</v>
      </c>
      <c r="N1532" t="s">
        <v>3359</v>
      </c>
      <c r="T1532" t="s">
        <v>3424</v>
      </c>
      <c r="W1532" t="s">
        <v>3572</v>
      </c>
      <c r="X1532" t="s">
        <v>3508</v>
      </c>
      <c r="Z1532" t="s">
        <v>3359</v>
      </c>
      <c r="AA1532" s="3" t="s">
        <v>3464</v>
      </c>
      <c r="AB1532" s="167" t="s">
        <v>6952</v>
      </c>
      <c r="AC1532" s="159"/>
      <c r="AD1532" s="159" t="s">
        <v>6953</v>
      </c>
      <c r="AF1532" t="s">
        <v>3451</v>
      </c>
      <c r="AH1532" s="2">
        <v>46025</v>
      </c>
      <c r="AI1532" s="76" t="s">
        <v>6954</v>
      </c>
    </row>
    <row r="1533" spans="2:35" ht="15" customHeight="1" x14ac:dyDescent="0.35">
      <c r="B1533" s="5">
        <f t="shared" si="81"/>
        <v>1531</v>
      </c>
      <c r="C1533">
        <f t="shared" si="86"/>
        <v>15</v>
      </c>
      <c r="D1533" s="16">
        <v>1948</v>
      </c>
      <c r="E1533" t="s">
        <v>314</v>
      </c>
      <c r="F1533" t="s">
        <v>25</v>
      </c>
      <c r="G1533">
        <v>27912</v>
      </c>
      <c r="H1533" t="s">
        <v>17</v>
      </c>
      <c r="J1533" t="s">
        <v>3354</v>
      </c>
      <c r="K1533" t="s">
        <v>3366</v>
      </c>
      <c r="L1533" t="s">
        <v>143</v>
      </c>
      <c r="M1533" t="s">
        <v>3359</v>
      </c>
      <c r="AC1533" s="3" t="s">
        <v>672</v>
      </c>
      <c r="AD1533" s="3" t="s">
        <v>3605</v>
      </c>
      <c r="AF1533" t="s">
        <v>3060</v>
      </c>
      <c r="AH1533" s="2">
        <v>39990.65252314815</v>
      </c>
    </row>
    <row r="1534" spans="2:35" ht="15" customHeight="1" x14ac:dyDescent="0.35">
      <c r="B1534" s="5">
        <f t="shared" si="81"/>
        <v>1532</v>
      </c>
      <c r="C1534">
        <f t="shared" si="86"/>
        <v>10</v>
      </c>
      <c r="D1534" s="16">
        <v>1948</v>
      </c>
      <c r="E1534" t="s">
        <v>314</v>
      </c>
      <c r="F1534" t="s">
        <v>25</v>
      </c>
      <c r="G1534">
        <v>27927</v>
      </c>
      <c r="H1534" t="s">
        <v>17</v>
      </c>
      <c r="J1534" t="s">
        <v>3354</v>
      </c>
      <c r="K1534" t="s">
        <v>3366</v>
      </c>
      <c r="L1534" t="s">
        <v>261</v>
      </c>
      <c r="M1534" t="s">
        <v>3359</v>
      </c>
      <c r="Y1534" t="s">
        <v>3359</v>
      </c>
      <c r="AA1534" s="3" t="s">
        <v>3464</v>
      </c>
      <c r="AE1534" t="s">
        <v>380</v>
      </c>
      <c r="AF1534" t="s">
        <v>3060</v>
      </c>
      <c r="AH1534" s="2">
        <v>41057.598182870373</v>
      </c>
    </row>
    <row r="1535" spans="2:35" ht="15" customHeight="1" x14ac:dyDescent="0.35">
      <c r="B1535" s="5">
        <f t="shared" si="81"/>
        <v>1533</v>
      </c>
      <c r="C1535">
        <f t="shared" si="86"/>
        <v>2</v>
      </c>
      <c r="D1535" s="16">
        <v>1948</v>
      </c>
      <c r="E1535" t="s">
        <v>314</v>
      </c>
      <c r="F1535" t="s">
        <v>25</v>
      </c>
      <c r="G1535">
        <v>27937</v>
      </c>
      <c r="H1535" t="s">
        <v>17</v>
      </c>
      <c r="J1535" t="s">
        <v>3354</v>
      </c>
      <c r="K1535" t="s">
        <v>3366</v>
      </c>
      <c r="L1535" t="s">
        <v>143</v>
      </c>
      <c r="M1535" t="s">
        <v>3359</v>
      </c>
      <c r="Z1535" t="s">
        <v>3413</v>
      </c>
      <c r="AF1535" t="s">
        <v>3060</v>
      </c>
      <c r="AH1535" s="2">
        <v>39953.375347222223</v>
      </c>
    </row>
    <row r="1536" spans="2:35" ht="15" customHeight="1" x14ac:dyDescent="0.35">
      <c r="B1536" s="5">
        <f t="shared" si="81"/>
        <v>1534</v>
      </c>
      <c r="C1536">
        <f t="shared" si="86"/>
        <v>4</v>
      </c>
      <c r="D1536" s="16">
        <v>1948</v>
      </c>
      <c r="E1536" t="s">
        <v>314</v>
      </c>
      <c r="F1536" t="s">
        <v>25</v>
      </c>
      <c r="G1536">
        <v>27939</v>
      </c>
      <c r="H1536" t="s">
        <v>17</v>
      </c>
      <c r="J1536" t="s">
        <v>3354</v>
      </c>
      <c r="K1536" t="s">
        <v>3366</v>
      </c>
      <c r="L1536" t="s">
        <v>37</v>
      </c>
      <c r="M1536" t="s">
        <v>3359</v>
      </c>
      <c r="AA1536" s="3" t="s">
        <v>3464</v>
      </c>
      <c r="AE1536" t="s">
        <v>380</v>
      </c>
      <c r="AF1536" t="s">
        <v>3060</v>
      </c>
      <c r="AH1536" s="2">
        <v>40052.550162037034</v>
      </c>
    </row>
    <row r="1537" spans="1:35" ht="15" customHeight="1" x14ac:dyDescent="0.35">
      <c r="B1537" s="5">
        <f t="shared" si="81"/>
        <v>1535</v>
      </c>
      <c r="C1537">
        <f t="shared" si="86"/>
        <v>3</v>
      </c>
      <c r="D1537" s="16">
        <v>1948</v>
      </c>
      <c r="E1537" t="s">
        <v>314</v>
      </c>
      <c r="F1537" t="s">
        <v>25</v>
      </c>
      <c r="G1537">
        <v>27943</v>
      </c>
      <c r="H1537" t="s">
        <v>17</v>
      </c>
      <c r="J1537" t="s">
        <v>3354</v>
      </c>
      <c r="M1537" t="s">
        <v>3359</v>
      </c>
      <c r="AF1537" t="s">
        <v>3060</v>
      </c>
      <c r="AH1537" s="2">
        <v>40508.818287037036</v>
      </c>
    </row>
    <row r="1538" spans="1:35" ht="15" customHeight="1" x14ac:dyDescent="0.35">
      <c r="B1538" s="5">
        <f t="shared" si="81"/>
        <v>1536</v>
      </c>
      <c r="C1538">
        <f t="shared" si="86"/>
        <v>5</v>
      </c>
      <c r="D1538" s="16">
        <v>1948</v>
      </c>
      <c r="E1538" t="s">
        <v>314</v>
      </c>
      <c r="F1538" t="s">
        <v>25</v>
      </c>
      <c r="G1538">
        <v>27946</v>
      </c>
      <c r="J1538" t="s">
        <v>3354</v>
      </c>
      <c r="K1538" t="s">
        <v>3366</v>
      </c>
      <c r="M1538" t="s">
        <v>3459</v>
      </c>
      <c r="T1538" t="s">
        <v>3349</v>
      </c>
      <c r="X1538" t="s">
        <v>3449</v>
      </c>
      <c r="Z1538" t="s">
        <v>3359</v>
      </c>
      <c r="AA1538" s="3" t="s">
        <v>3464</v>
      </c>
      <c r="AB1538" t="s">
        <v>3699</v>
      </c>
      <c r="AD1538" s="3" t="s">
        <v>3698</v>
      </c>
      <c r="AE1538" s="3" t="s">
        <v>380</v>
      </c>
      <c r="AF1538" s="3" t="s">
        <v>3451</v>
      </c>
      <c r="AH1538" s="2">
        <v>45168</v>
      </c>
    </row>
    <row r="1539" spans="1:35" ht="15" customHeight="1" x14ac:dyDescent="0.35">
      <c r="B1539" s="5">
        <f t="shared" si="81"/>
        <v>1537</v>
      </c>
      <c r="C1539">
        <f t="shared" si="86"/>
        <v>106</v>
      </c>
      <c r="D1539" s="16">
        <v>1948</v>
      </c>
      <c r="E1539" s="115" t="s">
        <v>314</v>
      </c>
      <c r="F1539" s="115" t="s">
        <v>25</v>
      </c>
      <c r="G1539" s="70">
        <v>27951</v>
      </c>
      <c r="I1539" s="172"/>
      <c r="J1539" t="s">
        <v>3354</v>
      </c>
      <c r="K1539" t="s">
        <v>3366</v>
      </c>
      <c r="M1539" s="172" t="s">
        <v>3459</v>
      </c>
      <c r="T1539" t="s">
        <v>3424</v>
      </c>
      <c r="W1539" s="172" t="s">
        <v>3572</v>
      </c>
      <c r="X1539" t="s">
        <v>3508</v>
      </c>
      <c r="AA1539" t="s">
        <v>5726</v>
      </c>
      <c r="AB1539" t="s">
        <v>5117</v>
      </c>
      <c r="AC1539"/>
      <c r="AD1539" t="s">
        <v>3464</v>
      </c>
      <c r="AF1539" t="s">
        <v>3451</v>
      </c>
      <c r="AH1539" s="2">
        <v>45966</v>
      </c>
      <c r="AI1539" s="36" t="s">
        <v>5730</v>
      </c>
    </row>
    <row r="1540" spans="1:35" ht="15" customHeight="1" thickBot="1" x14ac:dyDescent="0.4">
      <c r="B1540" s="5">
        <f t="shared" ref="B1540:B1544" si="87">+B1539+1</f>
        <v>1538</v>
      </c>
      <c r="C1540">
        <f t="shared" ref="C1540:C1544" si="88">+G1541-G1540</f>
        <v>111</v>
      </c>
      <c r="D1540" s="16">
        <v>1948</v>
      </c>
      <c r="E1540" t="s">
        <v>15</v>
      </c>
      <c r="F1540" t="s">
        <v>25</v>
      </c>
      <c r="G1540">
        <v>28057</v>
      </c>
      <c r="H1540" t="s">
        <v>17</v>
      </c>
      <c r="M1540" t="s">
        <v>3359</v>
      </c>
      <c r="AF1540" t="s">
        <v>3060</v>
      </c>
      <c r="AH1540" s="2">
        <v>40225.694849537038</v>
      </c>
    </row>
    <row r="1541" spans="1:35" ht="15" thickBot="1" x14ac:dyDescent="0.4">
      <c r="B1541" s="5">
        <f t="shared" si="87"/>
        <v>1539</v>
      </c>
      <c r="C1541">
        <f t="shared" si="88"/>
        <v>23</v>
      </c>
      <c r="D1541" s="16">
        <v>1948</v>
      </c>
      <c r="E1541" s="159" t="s">
        <v>15</v>
      </c>
      <c r="F1541" s="159" t="s">
        <v>16</v>
      </c>
      <c r="G1541" s="160">
        <v>28168</v>
      </c>
      <c r="H1541" s="159"/>
      <c r="I1541" s="159"/>
      <c r="J1541" s="159" t="s">
        <v>3354</v>
      </c>
      <c r="K1541" s="159" t="s">
        <v>3366</v>
      </c>
      <c r="L1541" s="159"/>
      <c r="M1541" s="159" t="s">
        <v>3459</v>
      </c>
      <c r="N1541" s="159"/>
      <c r="O1541" s="159"/>
      <c r="P1541" s="159"/>
      <c r="Q1541" s="159"/>
      <c r="R1541" s="159"/>
      <c r="S1541" s="159"/>
      <c r="T1541" s="159" t="s">
        <v>3262</v>
      </c>
      <c r="U1541" s="159"/>
      <c r="V1541" s="161"/>
      <c r="W1541" s="159" t="s">
        <v>3830</v>
      </c>
      <c r="X1541" s="159" t="s">
        <v>3660</v>
      </c>
      <c r="Y1541" s="159"/>
      <c r="Z1541" s="159"/>
      <c r="AA1541" s="159" t="s">
        <v>3262</v>
      </c>
      <c r="AB1541" s="159"/>
      <c r="AC1541" s="159"/>
      <c r="AD1541" s="159"/>
      <c r="AE1541" s="159"/>
      <c r="AF1541" t="s">
        <v>3451</v>
      </c>
      <c r="AG1541" s="159"/>
      <c r="AH1541" s="176">
        <v>46256</v>
      </c>
      <c r="AI1541" s="76" t="s">
        <v>6887</v>
      </c>
    </row>
    <row r="1542" spans="1:35" ht="15" customHeight="1" x14ac:dyDescent="0.35">
      <c r="B1542" s="5">
        <f t="shared" si="87"/>
        <v>1540</v>
      </c>
      <c r="C1542">
        <f t="shared" si="88"/>
        <v>59</v>
      </c>
      <c r="D1542" s="16">
        <v>1948</v>
      </c>
      <c r="E1542" t="s">
        <v>15</v>
      </c>
      <c r="F1542" t="s">
        <v>16</v>
      </c>
      <c r="G1542">
        <v>28191</v>
      </c>
      <c r="H1542" t="s">
        <v>17</v>
      </c>
      <c r="J1542" t="s">
        <v>3354</v>
      </c>
      <c r="L1542" t="s">
        <v>674</v>
      </c>
      <c r="M1542" t="s">
        <v>3359</v>
      </c>
      <c r="N1542" t="s">
        <v>3359</v>
      </c>
      <c r="AD1542" s="3" t="s">
        <v>675</v>
      </c>
      <c r="AF1542" t="s">
        <v>3060</v>
      </c>
      <c r="AH1542" s="2">
        <v>39946.925173611111</v>
      </c>
    </row>
    <row r="1543" spans="1:35" ht="15" customHeight="1" x14ac:dyDescent="0.35">
      <c r="B1543" s="5">
        <f t="shared" si="87"/>
        <v>1541</v>
      </c>
      <c r="C1543">
        <f t="shared" si="88"/>
        <v>14</v>
      </c>
      <c r="D1543" s="16">
        <v>1948</v>
      </c>
      <c r="E1543" t="s">
        <v>15</v>
      </c>
      <c r="F1543" t="s">
        <v>16</v>
      </c>
      <c r="G1543">
        <v>28250</v>
      </c>
      <c r="H1543" t="s">
        <v>17</v>
      </c>
      <c r="J1543" t="s">
        <v>3354</v>
      </c>
      <c r="M1543" t="s">
        <v>3359</v>
      </c>
      <c r="AF1543" t="s">
        <v>3060</v>
      </c>
      <c r="AH1543" s="2">
        <v>40124.79478009259</v>
      </c>
    </row>
    <row r="1544" spans="1:35" ht="15" customHeight="1" x14ac:dyDescent="0.35">
      <c r="B1544" s="5">
        <f t="shared" si="87"/>
        <v>1542</v>
      </c>
      <c r="C1544">
        <f t="shared" si="88"/>
        <v>38</v>
      </c>
      <c r="D1544" s="16">
        <v>1948</v>
      </c>
      <c r="E1544" t="s">
        <v>15</v>
      </c>
      <c r="F1544" t="s">
        <v>16</v>
      </c>
      <c r="G1544">
        <v>28264</v>
      </c>
      <c r="L1544" t="s">
        <v>37</v>
      </c>
      <c r="AF1544" t="s">
        <v>3060</v>
      </c>
    </row>
    <row r="1545" spans="1:35" ht="15" customHeight="1" x14ac:dyDescent="0.35">
      <c r="B1545" s="5">
        <f t="shared" si="81"/>
        <v>1543</v>
      </c>
      <c r="C1545">
        <f t="shared" si="86"/>
        <v>103</v>
      </c>
      <c r="D1545" s="16">
        <v>1948</v>
      </c>
      <c r="E1545" t="s">
        <v>15</v>
      </c>
      <c r="F1545" t="s">
        <v>16</v>
      </c>
      <c r="G1545">
        <v>28302</v>
      </c>
      <c r="J1545" t="s">
        <v>3354</v>
      </c>
      <c r="K1545" t="s">
        <v>3366</v>
      </c>
      <c r="M1545" t="s">
        <v>3459</v>
      </c>
      <c r="N1545" t="s">
        <v>3359</v>
      </c>
      <c r="S1545" s="148">
        <v>0.46800000000000003</v>
      </c>
      <c r="T1545" t="s">
        <v>3262</v>
      </c>
      <c r="W1545" t="s">
        <v>3351</v>
      </c>
      <c r="X1545" t="s">
        <v>3660</v>
      </c>
      <c r="AA1545" s="3" t="s">
        <v>167</v>
      </c>
      <c r="AB1545" t="s">
        <v>3906</v>
      </c>
      <c r="AF1545" t="s">
        <v>3451</v>
      </c>
      <c r="AH1545" s="2">
        <v>45315</v>
      </c>
    </row>
    <row r="1546" spans="1:35" ht="15" customHeight="1" x14ac:dyDescent="0.35">
      <c r="B1546" s="5">
        <f t="shared" ref="B1546:B1609" si="89">+B1545+1</f>
        <v>1544</v>
      </c>
      <c r="C1546">
        <f t="shared" si="86"/>
        <v>15</v>
      </c>
      <c r="D1546" s="16">
        <v>1948</v>
      </c>
      <c r="E1546" t="s">
        <v>15</v>
      </c>
      <c r="F1546" t="s">
        <v>16</v>
      </c>
      <c r="G1546">
        <v>28405</v>
      </c>
      <c r="H1546" t="s">
        <v>17</v>
      </c>
      <c r="J1546" t="s">
        <v>3354</v>
      </c>
      <c r="K1546" t="s">
        <v>3366</v>
      </c>
      <c r="L1546" t="s">
        <v>676</v>
      </c>
      <c r="M1546" t="s">
        <v>3359</v>
      </c>
      <c r="AF1546" t="s">
        <v>3060</v>
      </c>
      <c r="AH1546" s="2">
        <v>40260.337326388886</v>
      </c>
    </row>
    <row r="1547" spans="1:35" ht="15" customHeight="1" x14ac:dyDescent="0.35">
      <c r="B1547" s="5">
        <f t="shared" si="89"/>
        <v>1545</v>
      </c>
      <c r="C1547">
        <f t="shared" si="86"/>
        <v>58</v>
      </c>
      <c r="D1547" s="16">
        <v>1948</v>
      </c>
      <c r="E1547" s="3" t="s">
        <v>500</v>
      </c>
      <c r="F1547" s="3" t="s">
        <v>25</v>
      </c>
      <c r="G1547" s="3">
        <v>28420</v>
      </c>
      <c r="H1547" s="3"/>
      <c r="I1547" s="3"/>
      <c r="J1547" s="3"/>
      <c r="K1547" s="3"/>
      <c r="L1547" s="3"/>
      <c r="M1547" s="3"/>
      <c r="N1547" s="3"/>
      <c r="O1547" s="3"/>
      <c r="P1547" s="3"/>
      <c r="Q1547" s="3"/>
      <c r="R1547" s="3"/>
      <c r="S1547" s="152"/>
      <c r="T1547" s="3"/>
      <c r="U1547" s="3"/>
      <c r="V1547" s="143"/>
      <c r="W1547" s="3"/>
      <c r="X1547" s="3"/>
      <c r="Y1547" s="3"/>
      <c r="Z1547" s="3"/>
      <c r="AB1547" s="3"/>
      <c r="AE1547" s="3"/>
      <c r="AF1547" s="3" t="s">
        <v>3451</v>
      </c>
      <c r="AG1547" s="3"/>
      <c r="AH1547" s="153">
        <v>45661</v>
      </c>
      <c r="AI1547" s="14" t="s">
        <v>4398</v>
      </c>
    </row>
    <row r="1548" spans="1:35" ht="15" customHeight="1" thickBot="1" x14ac:dyDescent="0.4">
      <c r="B1548" s="5">
        <f t="shared" si="89"/>
        <v>1546</v>
      </c>
      <c r="C1548">
        <f t="shared" si="86"/>
        <v>32</v>
      </c>
      <c r="D1548" s="16">
        <v>1948</v>
      </c>
      <c r="E1548" t="s">
        <v>59</v>
      </c>
      <c r="F1548" t="s">
        <v>25</v>
      </c>
      <c r="G1548">
        <v>28478</v>
      </c>
      <c r="H1548" t="s">
        <v>17</v>
      </c>
      <c r="M1548" t="s">
        <v>3359</v>
      </c>
      <c r="AF1548" t="s">
        <v>3060</v>
      </c>
      <c r="AH1548" s="2">
        <v>41029.657581018517</v>
      </c>
    </row>
    <row r="1549" spans="1:35" ht="15" thickBot="1" x14ac:dyDescent="0.4">
      <c r="A1549" s="180"/>
      <c r="B1549" s="5">
        <f t="shared" si="89"/>
        <v>1547</v>
      </c>
      <c r="C1549">
        <f t="shared" si="86"/>
        <v>26</v>
      </c>
      <c r="D1549" s="16">
        <v>1948</v>
      </c>
      <c r="E1549" s="162" t="s">
        <v>15</v>
      </c>
      <c r="F1549" s="162" t="s">
        <v>16</v>
      </c>
      <c r="G1549" s="162">
        <v>28510</v>
      </c>
      <c r="H1549" s="162" t="s">
        <v>17</v>
      </c>
      <c r="I1549" s="162"/>
      <c r="J1549" s="162" t="s">
        <v>3354</v>
      </c>
      <c r="K1549" s="162" t="s">
        <v>3366</v>
      </c>
      <c r="L1549" s="162" t="s">
        <v>35</v>
      </c>
      <c r="M1549" s="162" t="s">
        <v>3359</v>
      </c>
      <c r="N1549" s="162"/>
      <c r="O1549" s="162"/>
      <c r="P1549" s="162"/>
      <c r="Q1549" s="162"/>
      <c r="R1549" s="162"/>
      <c r="S1549" s="181"/>
      <c r="T1549" s="162"/>
      <c r="U1549" s="162"/>
      <c r="V1549" s="182"/>
      <c r="W1549" s="162"/>
      <c r="X1549" s="162"/>
      <c r="Y1549" s="162"/>
      <c r="Z1549" s="162"/>
      <c r="AA1549" s="159"/>
      <c r="AB1549" s="162"/>
      <c r="AC1549" s="159"/>
      <c r="AD1549" s="159"/>
      <c r="AE1549" s="162"/>
      <c r="AF1549" t="s">
        <v>3060</v>
      </c>
      <c r="AG1549" s="162"/>
      <c r="AH1549" s="163">
        <v>40132.690682870372</v>
      </c>
      <c r="AI1549" s="162"/>
    </row>
    <row r="1550" spans="1:35" ht="15" customHeight="1" x14ac:dyDescent="0.35">
      <c r="B1550" s="5">
        <f t="shared" si="89"/>
        <v>1548</v>
      </c>
      <c r="C1550">
        <f t="shared" si="86"/>
        <v>31</v>
      </c>
      <c r="D1550" s="16">
        <v>1948</v>
      </c>
      <c r="E1550" t="s">
        <v>15</v>
      </c>
      <c r="F1550" t="s">
        <v>16</v>
      </c>
      <c r="G1550">
        <v>28536</v>
      </c>
      <c r="H1550" t="s">
        <v>17</v>
      </c>
      <c r="J1550" t="s">
        <v>3354</v>
      </c>
      <c r="K1550" t="s">
        <v>3366</v>
      </c>
      <c r="L1550" t="s">
        <v>234</v>
      </c>
      <c r="M1550" t="s">
        <v>3359</v>
      </c>
      <c r="N1550" t="s">
        <v>3359</v>
      </c>
      <c r="AB1550" s="68" t="s">
        <v>3606</v>
      </c>
      <c r="AC1550" s="52"/>
      <c r="AD1550" s="52"/>
      <c r="AF1550" t="s">
        <v>3060</v>
      </c>
      <c r="AH1550" s="2">
        <v>40747.024837962963</v>
      </c>
    </row>
    <row r="1551" spans="1:35" ht="15" customHeight="1" thickBot="1" x14ac:dyDescent="0.4">
      <c r="B1551" s="5">
        <f t="shared" si="89"/>
        <v>1549</v>
      </c>
      <c r="C1551">
        <f t="shared" si="86"/>
        <v>16</v>
      </c>
      <c r="D1551" s="16">
        <v>1948</v>
      </c>
      <c r="E1551" t="s">
        <v>15</v>
      </c>
      <c r="F1551" t="s">
        <v>16</v>
      </c>
      <c r="G1551">
        <v>28567</v>
      </c>
      <c r="H1551" t="s">
        <v>17</v>
      </c>
      <c r="J1551" t="s">
        <v>3354</v>
      </c>
      <c r="K1551" t="s">
        <v>3366</v>
      </c>
      <c r="L1551" t="s">
        <v>135</v>
      </c>
      <c r="M1551" t="s">
        <v>3359</v>
      </c>
      <c r="AF1551" t="s">
        <v>3060</v>
      </c>
      <c r="AH1551" s="2">
        <v>40047.682337962964</v>
      </c>
    </row>
    <row r="1552" spans="1:35" ht="15" thickBot="1" x14ac:dyDescent="0.4">
      <c r="B1552" s="5">
        <f t="shared" si="89"/>
        <v>1550</v>
      </c>
      <c r="C1552">
        <f t="shared" si="86"/>
        <v>40</v>
      </c>
      <c r="D1552" s="16">
        <v>1948</v>
      </c>
      <c r="E1552" s="159" t="s">
        <v>15</v>
      </c>
      <c r="F1552" s="159" t="s">
        <v>16</v>
      </c>
      <c r="G1552" s="160">
        <v>28583</v>
      </c>
      <c r="H1552" s="159"/>
      <c r="I1552" s="159"/>
      <c r="J1552" s="159" t="s">
        <v>3354</v>
      </c>
      <c r="K1552" s="159" t="s">
        <v>3366</v>
      </c>
      <c r="L1552" s="159"/>
      <c r="M1552" s="159" t="s">
        <v>3459</v>
      </c>
      <c r="N1552" s="159"/>
      <c r="O1552" s="159"/>
      <c r="P1552" s="159"/>
      <c r="Q1552" s="159"/>
      <c r="R1552" s="159"/>
      <c r="S1552" s="159"/>
      <c r="T1552" s="159" t="s">
        <v>3262</v>
      </c>
      <c r="U1552" s="159"/>
      <c r="V1552" s="161"/>
      <c r="W1552" s="159" t="s">
        <v>3830</v>
      </c>
      <c r="X1552" s="159" t="s">
        <v>3660</v>
      </c>
      <c r="Y1552" s="159"/>
      <c r="Z1552" s="159"/>
      <c r="AA1552" s="159" t="s">
        <v>3262</v>
      </c>
      <c r="AB1552" s="159"/>
      <c r="AC1552" s="159"/>
      <c r="AD1552" s="159"/>
      <c r="AE1552" s="159"/>
      <c r="AF1552" t="s">
        <v>3451</v>
      </c>
      <c r="AG1552" s="159"/>
      <c r="AH1552" s="176">
        <v>46034</v>
      </c>
      <c r="AI1552" s="76" t="s">
        <v>6237</v>
      </c>
    </row>
    <row r="1553" spans="1:35" ht="15" customHeight="1" x14ac:dyDescent="0.35">
      <c r="B1553" s="5">
        <f t="shared" si="89"/>
        <v>1551</v>
      </c>
      <c r="C1553">
        <f t="shared" si="86"/>
        <v>3</v>
      </c>
      <c r="D1553" s="16">
        <v>1948</v>
      </c>
      <c r="E1553" t="s">
        <v>15</v>
      </c>
      <c r="F1553" t="s">
        <v>16</v>
      </c>
      <c r="G1553">
        <v>28623</v>
      </c>
      <c r="H1553" t="s">
        <v>17</v>
      </c>
      <c r="M1553" t="s">
        <v>3359</v>
      </c>
      <c r="AD1553" s="3" t="s">
        <v>678</v>
      </c>
      <c r="AF1553" t="s">
        <v>3060</v>
      </c>
    </row>
    <row r="1554" spans="1:35" ht="15" customHeight="1" x14ac:dyDescent="0.35">
      <c r="B1554" s="5">
        <f t="shared" si="89"/>
        <v>1552</v>
      </c>
      <c r="C1554">
        <f t="shared" si="86"/>
        <v>2</v>
      </c>
      <c r="D1554" s="16">
        <v>1948</v>
      </c>
      <c r="E1554" t="s">
        <v>15</v>
      </c>
      <c r="F1554" t="s">
        <v>16</v>
      </c>
      <c r="G1554">
        <v>28626</v>
      </c>
      <c r="H1554" t="s">
        <v>17</v>
      </c>
      <c r="J1554" t="s">
        <v>3354</v>
      </c>
      <c r="M1554" t="s">
        <v>3359</v>
      </c>
      <c r="AF1554" t="s">
        <v>3060</v>
      </c>
      <c r="AH1554" s="2">
        <v>40410.652962962966</v>
      </c>
    </row>
    <row r="1555" spans="1:35" ht="15" customHeight="1" x14ac:dyDescent="0.35">
      <c r="B1555" s="5">
        <f t="shared" si="89"/>
        <v>1553</v>
      </c>
      <c r="C1555">
        <f t="shared" si="86"/>
        <v>22</v>
      </c>
      <c r="D1555" s="16">
        <v>1948</v>
      </c>
      <c r="E1555" t="s">
        <v>15</v>
      </c>
      <c r="F1555" t="s">
        <v>16</v>
      </c>
      <c r="G1555">
        <v>28628</v>
      </c>
      <c r="H1555" t="s">
        <v>17</v>
      </c>
      <c r="J1555" t="s">
        <v>3354</v>
      </c>
      <c r="K1555" t="s">
        <v>3366</v>
      </c>
      <c r="L1555" t="s">
        <v>62</v>
      </c>
      <c r="M1555" t="s">
        <v>3359</v>
      </c>
      <c r="AF1555" t="s">
        <v>3060</v>
      </c>
      <c r="AH1555" s="2">
        <v>39763.330763888887</v>
      </c>
    </row>
    <row r="1556" spans="1:35" ht="15" customHeight="1" x14ac:dyDescent="0.35">
      <c r="B1556" s="5">
        <f t="shared" si="89"/>
        <v>1554</v>
      </c>
      <c r="C1556">
        <f t="shared" si="86"/>
        <v>62</v>
      </c>
      <c r="D1556" s="16">
        <v>1948</v>
      </c>
      <c r="E1556" t="s">
        <v>15</v>
      </c>
      <c r="F1556" t="s">
        <v>16</v>
      </c>
      <c r="G1556">
        <v>28650</v>
      </c>
      <c r="H1556" t="s">
        <v>17</v>
      </c>
      <c r="J1556" t="s">
        <v>3354</v>
      </c>
      <c r="K1556" t="s">
        <v>3366</v>
      </c>
      <c r="L1556" t="s">
        <v>35</v>
      </c>
      <c r="M1556" t="s">
        <v>3359</v>
      </c>
      <c r="AD1556" s="3" t="s">
        <v>680</v>
      </c>
      <c r="AF1556" t="s">
        <v>3060</v>
      </c>
      <c r="AH1556" s="2">
        <v>40120.39943287037</v>
      </c>
    </row>
    <row r="1557" spans="1:35" ht="15" customHeight="1" x14ac:dyDescent="0.35">
      <c r="B1557" s="5">
        <f t="shared" si="89"/>
        <v>1555</v>
      </c>
      <c r="C1557">
        <f t="shared" si="86"/>
        <v>86</v>
      </c>
      <c r="D1557" s="16">
        <v>1948</v>
      </c>
      <c r="E1557" t="s">
        <v>15</v>
      </c>
      <c r="F1557" t="s">
        <v>16</v>
      </c>
      <c r="G1557">
        <v>28712</v>
      </c>
      <c r="L1557" t="s">
        <v>37</v>
      </c>
      <c r="AF1557" t="s">
        <v>3060</v>
      </c>
    </row>
    <row r="1558" spans="1:35" ht="15" customHeight="1" x14ac:dyDescent="0.35">
      <c r="B1558" s="5">
        <f t="shared" si="89"/>
        <v>1556</v>
      </c>
      <c r="C1558">
        <f t="shared" si="86"/>
        <v>94</v>
      </c>
      <c r="D1558" s="146">
        <v>1948</v>
      </c>
      <c r="E1558" s="3" t="s">
        <v>15</v>
      </c>
      <c r="F1558" s="3" t="s">
        <v>16</v>
      </c>
      <c r="G1558" s="3">
        <v>28798</v>
      </c>
      <c r="H1558" s="3"/>
      <c r="I1558" s="3"/>
      <c r="J1558" s="3"/>
      <c r="K1558" s="3" t="s">
        <v>3366</v>
      </c>
      <c r="L1558" s="3"/>
      <c r="M1558" s="3"/>
      <c r="N1558" s="3"/>
      <c r="O1558" s="3"/>
      <c r="P1558" s="3"/>
      <c r="Q1558" s="3"/>
      <c r="R1558" s="3"/>
      <c r="S1558" s="152"/>
      <c r="T1558" s="3"/>
      <c r="U1558" s="3"/>
      <c r="V1558" s="143"/>
      <c r="W1558" s="3"/>
      <c r="X1558" s="3"/>
      <c r="Y1558" s="3"/>
      <c r="Z1558" s="3"/>
      <c r="AB1558" s="3"/>
      <c r="AE1558" s="3"/>
      <c r="AF1558" s="3" t="s">
        <v>3451</v>
      </c>
      <c r="AG1558" s="3"/>
      <c r="AH1558" s="153">
        <v>45688</v>
      </c>
      <c r="AI1558" s="75" t="s">
        <v>4647</v>
      </c>
    </row>
    <row r="1559" spans="1:35" ht="15" customHeight="1" x14ac:dyDescent="0.35">
      <c r="A1559" s="3"/>
      <c r="B1559" s="5">
        <f t="shared" si="89"/>
        <v>1557</v>
      </c>
      <c r="C1559">
        <f t="shared" si="86"/>
        <v>27</v>
      </c>
      <c r="D1559" s="16">
        <v>1948</v>
      </c>
      <c r="E1559" s="15" t="s">
        <v>59</v>
      </c>
      <c r="F1559" t="s">
        <v>16</v>
      </c>
      <c r="G1559">
        <v>28892</v>
      </c>
      <c r="H1559" t="s">
        <v>17</v>
      </c>
      <c r="J1559" t="s">
        <v>3354</v>
      </c>
      <c r="K1559" t="s">
        <v>3366</v>
      </c>
      <c r="L1559" t="s">
        <v>234</v>
      </c>
      <c r="M1559" t="s">
        <v>3359</v>
      </c>
      <c r="AF1559" t="s">
        <v>3060</v>
      </c>
      <c r="AH1559" s="2">
        <v>40783.056041666663</v>
      </c>
    </row>
    <row r="1560" spans="1:35" ht="15" customHeight="1" x14ac:dyDescent="0.35">
      <c r="B1560" s="5">
        <f t="shared" si="89"/>
        <v>1558</v>
      </c>
      <c r="C1560">
        <f t="shared" si="86"/>
        <v>5</v>
      </c>
      <c r="D1560" s="16">
        <v>1948</v>
      </c>
      <c r="E1560" t="s">
        <v>15</v>
      </c>
      <c r="F1560" t="s">
        <v>25</v>
      </c>
      <c r="G1560">
        <v>28919</v>
      </c>
      <c r="H1560" t="s">
        <v>17</v>
      </c>
      <c r="J1560" t="s">
        <v>3354</v>
      </c>
      <c r="K1560" t="s">
        <v>3366</v>
      </c>
      <c r="L1560" t="s">
        <v>254</v>
      </c>
      <c r="M1560" t="s">
        <v>3359</v>
      </c>
      <c r="N1560" t="s">
        <v>3359</v>
      </c>
      <c r="AD1560" s="3" t="s">
        <v>681</v>
      </c>
      <c r="AF1560" t="s">
        <v>3060</v>
      </c>
      <c r="AH1560" s="2">
        <v>41000.255925925929</v>
      </c>
    </row>
    <row r="1561" spans="1:35" ht="15" customHeight="1" x14ac:dyDescent="0.35">
      <c r="B1561" s="5">
        <f t="shared" si="89"/>
        <v>1559</v>
      </c>
      <c r="C1561">
        <f t="shared" si="86"/>
        <v>37</v>
      </c>
      <c r="D1561" s="16">
        <v>1948</v>
      </c>
      <c r="E1561" s="116" t="s">
        <v>15</v>
      </c>
      <c r="F1561" s="116" t="s">
        <v>16</v>
      </c>
      <c r="G1561" s="117">
        <v>28924</v>
      </c>
      <c r="H1561" s="172" t="s">
        <v>5836</v>
      </c>
      <c r="I1561" s="172"/>
      <c r="J1561" s="172" t="s">
        <v>3354</v>
      </c>
      <c r="K1561" s="172" t="s">
        <v>3366</v>
      </c>
      <c r="L1561" s="172"/>
      <c r="M1561" s="172" t="s">
        <v>3459</v>
      </c>
      <c r="N1561" s="172"/>
      <c r="O1561" s="172"/>
      <c r="P1561" s="172"/>
      <c r="Q1561" s="172"/>
      <c r="R1561" s="172"/>
      <c r="S1561" s="173"/>
      <c r="T1561" s="172" t="s">
        <v>3262</v>
      </c>
      <c r="U1561" s="172"/>
      <c r="V1561" s="174"/>
      <c r="W1561" s="172" t="s">
        <v>3830</v>
      </c>
      <c r="X1561" s="172" t="s">
        <v>3660</v>
      </c>
      <c r="Y1561" s="172"/>
      <c r="Z1561" s="172"/>
      <c r="AA1561" s="172" t="s">
        <v>3262</v>
      </c>
      <c r="AB1561" s="172"/>
      <c r="AC1561" s="172"/>
      <c r="AD1561" s="172"/>
      <c r="AE1561" s="172"/>
      <c r="AF1561" t="s">
        <v>3451</v>
      </c>
      <c r="AH1561" s="2">
        <v>45966</v>
      </c>
      <c r="AI1561" s="36" t="s">
        <v>5853</v>
      </c>
    </row>
    <row r="1562" spans="1:35" ht="15" customHeight="1" x14ac:dyDescent="0.35">
      <c r="B1562" s="5">
        <f t="shared" si="89"/>
        <v>1560</v>
      </c>
      <c r="C1562">
        <f t="shared" si="86"/>
        <v>10</v>
      </c>
      <c r="D1562" s="16">
        <v>1948</v>
      </c>
      <c r="E1562" t="s">
        <v>221</v>
      </c>
      <c r="F1562" t="s">
        <v>25</v>
      </c>
      <c r="G1562">
        <v>28961</v>
      </c>
      <c r="H1562" t="s">
        <v>17</v>
      </c>
      <c r="J1562" t="s">
        <v>3354</v>
      </c>
      <c r="K1562" t="s">
        <v>3366</v>
      </c>
      <c r="L1562" t="s">
        <v>88</v>
      </c>
      <c r="M1562" t="s">
        <v>3359</v>
      </c>
      <c r="AA1562" s="3" t="s">
        <v>3464</v>
      </c>
      <c r="AD1562" s="3" t="s">
        <v>682</v>
      </c>
      <c r="AE1562" t="s">
        <v>380</v>
      </c>
      <c r="AF1562" t="s">
        <v>3060</v>
      </c>
      <c r="AH1562" s="2">
        <v>39731.402141203704</v>
      </c>
    </row>
    <row r="1563" spans="1:35" ht="15" customHeight="1" x14ac:dyDescent="0.35">
      <c r="B1563" s="5">
        <f t="shared" si="89"/>
        <v>1561</v>
      </c>
      <c r="C1563">
        <f t="shared" si="86"/>
        <v>30</v>
      </c>
      <c r="D1563" s="16">
        <v>1948</v>
      </c>
      <c r="E1563" t="s">
        <v>15</v>
      </c>
      <c r="F1563" t="s">
        <v>25</v>
      </c>
      <c r="G1563">
        <v>28971</v>
      </c>
      <c r="H1563" t="s">
        <v>17</v>
      </c>
      <c r="J1563" t="s">
        <v>3354</v>
      </c>
      <c r="K1563" t="s">
        <v>3366</v>
      </c>
      <c r="L1563" t="s">
        <v>254</v>
      </c>
      <c r="M1563" t="s">
        <v>3413</v>
      </c>
      <c r="N1563" t="s">
        <v>3359</v>
      </c>
      <c r="AF1563" t="s">
        <v>3060</v>
      </c>
      <c r="AH1563" s="2">
        <v>40314.479212962964</v>
      </c>
    </row>
    <row r="1564" spans="1:35" ht="15" customHeight="1" x14ac:dyDescent="0.35">
      <c r="B1564" s="5">
        <f t="shared" si="89"/>
        <v>1562</v>
      </c>
      <c r="C1564">
        <f t="shared" si="86"/>
        <v>123</v>
      </c>
      <c r="D1564" s="16">
        <v>1948</v>
      </c>
      <c r="E1564" t="s">
        <v>15</v>
      </c>
      <c r="F1564" t="s">
        <v>25</v>
      </c>
      <c r="G1564">
        <v>29001</v>
      </c>
      <c r="J1564" t="s">
        <v>34</v>
      </c>
      <c r="K1564" t="s">
        <v>3366</v>
      </c>
      <c r="M1564" t="s">
        <v>3459</v>
      </c>
      <c r="N1564" t="s">
        <v>3359</v>
      </c>
      <c r="V1564" s="43" t="s">
        <v>3359</v>
      </c>
      <c r="W1564" t="s">
        <v>3572</v>
      </c>
      <c r="X1564" t="s">
        <v>3660</v>
      </c>
      <c r="AD1564" s="3" t="s">
        <v>3911</v>
      </c>
      <c r="AF1564" t="s">
        <v>3451</v>
      </c>
      <c r="AH1564" s="2">
        <v>45326</v>
      </c>
    </row>
    <row r="1565" spans="1:35" ht="15" customHeight="1" x14ac:dyDescent="0.35">
      <c r="B1565" s="5">
        <f t="shared" si="89"/>
        <v>1563</v>
      </c>
      <c r="C1565">
        <f t="shared" si="86"/>
        <v>42</v>
      </c>
      <c r="D1565" s="16">
        <v>1948</v>
      </c>
      <c r="E1565" t="s">
        <v>15</v>
      </c>
      <c r="F1565" t="s">
        <v>25</v>
      </c>
      <c r="G1565">
        <v>29124</v>
      </c>
      <c r="AF1565" t="s">
        <v>3451</v>
      </c>
      <c r="AH1565" s="2">
        <v>45928</v>
      </c>
    </row>
    <row r="1566" spans="1:35" ht="15" customHeight="1" x14ac:dyDescent="0.35">
      <c r="B1566" s="5">
        <f t="shared" si="89"/>
        <v>1564</v>
      </c>
      <c r="C1566">
        <f t="shared" si="86"/>
        <v>1</v>
      </c>
      <c r="D1566" s="16">
        <v>1948</v>
      </c>
      <c r="E1566" t="s">
        <v>15</v>
      </c>
      <c r="F1566" t="s">
        <v>25</v>
      </c>
      <c r="G1566">
        <v>29166</v>
      </c>
      <c r="H1566" t="s">
        <v>17</v>
      </c>
      <c r="J1566" t="s">
        <v>3354</v>
      </c>
      <c r="K1566" t="s">
        <v>3366</v>
      </c>
      <c r="L1566" t="s">
        <v>316</v>
      </c>
      <c r="M1566" t="s">
        <v>3359</v>
      </c>
      <c r="Y1566" t="s">
        <v>3359</v>
      </c>
      <c r="AD1566" s="3" t="s">
        <v>683</v>
      </c>
      <c r="AF1566" t="s">
        <v>3060</v>
      </c>
      <c r="AH1566" s="2">
        <v>39735.003229166665</v>
      </c>
    </row>
    <row r="1567" spans="1:35" ht="15" customHeight="1" x14ac:dyDescent="0.35">
      <c r="B1567" s="5">
        <f t="shared" si="89"/>
        <v>1565</v>
      </c>
      <c r="C1567">
        <f t="shared" si="86"/>
        <v>42</v>
      </c>
      <c r="D1567" s="16">
        <v>1948</v>
      </c>
      <c r="E1567" t="s">
        <v>15</v>
      </c>
      <c r="F1567" t="s">
        <v>25</v>
      </c>
      <c r="G1567">
        <v>29167</v>
      </c>
      <c r="H1567" t="s">
        <v>17</v>
      </c>
      <c r="J1567" t="s">
        <v>3354</v>
      </c>
      <c r="K1567" t="s">
        <v>3366</v>
      </c>
      <c r="L1567" t="s">
        <v>28</v>
      </c>
      <c r="M1567" t="s">
        <v>3359</v>
      </c>
      <c r="AF1567" t="s">
        <v>3060</v>
      </c>
      <c r="AH1567" s="2">
        <v>40474.987592592595</v>
      </c>
    </row>
    <row r="1568" spans="1:35" ht="15" customHeight="1" x14ac:dyDescent="0.35">
      <c r="B1568" s="5">
        <f t="shared" si="89"/>
        <v>1566</v>
      </c>
      <c r="C1568">
        <f t="shared" si="86"/>
        <v>48</v>
      </c>
      <c r="D1568" s="16">
        <v>1948</v>
      </c>
      <c r="E1568" s="116" t="s">
        <v>15</v>
      </c>
      <c r="F1568" s="116" t="s">
        <v>25</v>
      </c>
      <c r="G1568" s="117">
        <v>29209</v>
      </c>
      <c r="H1568" s="172" t="s">
        <v>5836</v>
      </c>
      <c r="I1568" s="172"/>
      <c r="J1568" s="172" t="s">
        <v>3354</v>
      </c>
      <c r="K1568" s="172" t="s">
        <v>3366</v>
      </c>
      <c r="L1568" s="172"/>
      <c r="M1568" s="172" t="s">
        <v>3459</v>
      </c>
      <c r="N1568" s="172"/>
      <c r="O1568" s="172"/>
      <c r="P1568" s="172"/>
      <c r="Q1568" s="172"/>
      <c r="R1568" s="172"/>
      <c r="S1568" s="173"/>
      <c r="T1568" s="172" t="s">
        <v>3262</v>
      </c>
      <c r="U1568" s="172"/>
      <c r="V1568" s="174"/>
      <c r="W1568" s="172" t="s">
        <v>3572</v>
      </c>
      <c r="X1568" s="172" t="s">
        <v>3660</v>
      </c>
      <c r="Y1568" s="172"/>
      <c r="Z1568" s="172"/>
      <c r="AA1568" s="172" t="s">
        <v>3262</v>
      </c>
      <c r="AB1568" s="172"/>
      <c r="AC1568" s="172"/>
      <c r="AD1568" s="172"/>
      <c r="AE1568" s="172"/>
      <c r="AF1568" t="s">
        <v>3451</v>
      </c>
      <c r="AG1568" s="172"/>
      <c r="AH1568" s="175">
        <v>45999</v>
      </c>
      <c r="AI1568" s="36" t="s">
        <v>6004</v>
      </c>
    </row>
    <row r="1569" spans="1:35" ht="15" customHeight="1" x14ac:dyDescent="0.35">
      <c r="B1569" s="5">
        <f t="shared" si="89"/>
        <v>1567</v>
      </c>
      <c r="C1569">
        <f t="shared" si="86"/>
        <v>34</v>
      </c>
      <c r="D1569" s="16">
        <v>1948</v>
      </c>
      <c r="E1569" s="116" t="s">
        <v>15</v>
      </c>
      <c r="F1569" s="116" t="s">
        <v>25</v>
      </c>
      <c r="G1569">
        <v>29257</v>
      </c>
      <c r="H1569" t="s">
        <v>17</v>
      </c>
      <c r="J1569" t="s">
        <v>3354</v>
      </c>
      <c r="K1569" t="s">
        <v>3366</v>
      </c>
      <c r="L1569" t="s">
        <v>37</v>
      </c>
      <c r="M1569" t="s">
        <v>3359</v>
      </c>
      <c r="AF1569" t="s">
        <v>3060</v>
      </c>
      <c r="AH1569" s="2">
        <v>39724.699687499997</v>
      </c>
    </row>
    <row r="1570" spans="1:35" ht="15" customHeight="1" x14ac:dyDescent="0.35">
      <c r="B1570" s="5">
        <f t="shared" si="89"/>
        <v>1568</v>
      </c>
      <c r="C1570">
        <f t="shared" si="86"/>
        <v>15</v>
      </c>
      <c r="D1570" s="16">
        <v>1948</v>
      </c>
      <c r="E1570" s="116" t="s">
        <v>15</v>
      </c>
      <c r="F1570" s="116" t="s">
        <v>25</v>
      </c>
      <c r="G1570">
        <v>29291</v>
      </c>
      <c r="L1570" t="s">
        <v>37</v>
      </c>
      <c r="AF1570" t="s">
        <v>3060</v>
      </c>
    </row>
    <row r="1571" spans="1:35" ht="15" customHeight="1" x14ac:dyDescent="0.35">
      <c r="B1571" s="5">
        <f t="shared" si="89"/>
        <v>1569</v>
      </c>
      <c r="C1571">
        <f t="shared" si="86"/>
        <v>21</v>
      </c>
      <c r="D1571" s="16">
        <v>1948</v>
      </c>
      <c r="E1571" s="116" t="s">
        <v>15</v>
      </c>
      <c r="F1571" s="116" t="s">
        <v>25</v>
      </c>
      <c r="G1571">
        <v>29306</v>
      </c>
      <c r="J1571" t="s">
        <v>3354</v>
      </c>
      <c r="K1571" t="s">
        <v>3366</v>
      </c>
      <c r="M1571" t="s">
        <v>3459</v>
      </c>
      <c r="T1571" t="s">
        <v>3262</v>
      </c>
      <c r="W1571" t="s">
        <v>3572</v>
      </c>
      <c r="AA1571" s="3" t="s">
        <v>3262</v>
      </c>
      <c r="AF1571" t="s">
        <v>3451</v>
      </c>
      <c r="AH1571" s="2">
        <v>46032</v>
      </c>
    </row>
    <row r="1572" spans="1:35" ht="15" customHeight="1" x14ac:dyDescent="0.35">
      <c r="B1572" s="5">
        <f t="shared" si="89"/>
        <v>1570</v>
      </c>
      <c r="C1572">
        <f t="shared" si="86"/>
        <v>16</v>
      </c>
      <c r="D1572" s="16">
        <v>1948</v>
      </c>
      <c r="E1572" s="116" t="s">
        <v>15</v>
      </c>
      <c r="F1572" s="116" t="s">
        <v>25</v>
      </c>
      <c r="G1572" s="3">
        <v>29327</v>
      </c>
      <c r="H1572" s="3"/>
      <c r="I1572" s="3"/>
      <c r="J1572" s="3"/>
      <c r="K1572" s="3"/>
      <c r="L1572" s="3"/>
      <c r="M1572" s="3"/>
      <c r="N1572" s="3"/>
      <c r="O1572" s="3"/>
      <c r="P1572" s="3"/>
      <c r="Q1572" s="3"/>
      <c r="R1572" s="3"/>
      <c r="S1572" s="152"/>
      <c r="T1572" s="3"/>
      <c r="U1572" s="3"/>
      <c r="V1572" s="143"/>
      <c r="W1572" s="3"/>
      <c r="X1572" s="3"/>
      <c r="Y1572" s="3"/>
      <c r="Z1572" s="3"/>
      <c r="AB1572" s="3"/>
      <c r="AE1572" s="3"/>
      <c r="AF1572" s="3" t="s">
        <v>3451</v>
      </c>
      <c r="AG1572" s="3"/>
      <c r="AH1572" s="153">
        <v>45661</v>
      </c>
      <c r="AI1572" s="14" t="s">
        <v>4399</v>
      </c>
    </row>
    <row r="1573" spans="1:35" ht="15" customHeight="1" x14ac:dyDescent="0.35">
      <c r="B1573" s="5">
        <f t="shared" si="89"/>
        <v>1571</v>
      </c>
      <c r="C1573">
        <f t="shared" si="86"/>
        <v>35</v>
      </c>
      <c r="D1573" s="16">
        <v>1948</v>
      </c>
      <c r="E1573" s="116" t="s">
        <v>15</v>
      </c>
      <c r="F1573" s="116" t="s">
        <v>25</v>
      </c>
      <c r="G1573">
        <v>29343</v>
      </c>
      <c r="H1573" t="s">
        <v>17</v>
      </c>
      <c r="J1573" t="s">
        <v>3354</v>
      </c>
      <c r="K1573" t="s">
        <v>3366</v>
      </c>
      <c r="L1573" t="s">
        <v>234</v>
      </c>
      <c r="M1573" t="s">
        <v>3359</v>
      </c>
      <c r="AF1573" t="s">
        <v>3060</v>
      </c>
      <c r="AH1573" s="2">
        <v>40015.376006944447</v>
      </c>
    </row>
    <row r="1574" spans="1:35" ht="15" customHeight="1" x14ac:dyDescent="0.35">
      <c r="B1574" s="5">
        <f t="shared" si="89"/>
        <v>1572</v>
      </c>
      <c r="C1574">
        <f t="shared" si="86"/>
        <v>32</v>
      </c>
      <c r="D1574" s="16">
        <v>1948</v>
      </c>
      <c r="E1574" s="116" t="s">
        <v>15</v>
      </c>
      <c r="F1574" s="116" t="s">
        <v>25</v>
      </c>
      <c r="G1574">
        <v>29378</v>
      </c>
      <c r="H1574" t="s">
        <v>17</v>
      </c>
      <c r="J1574" t="s">
        <v>3354</v>
      </c>
      <c r="K1574" t="s">
        <v>3366</v>
      </c>
      <c r="L1574" t="s">
        <v>88</v>
      </c>
      <c r="M1574" t="s">
        <v>3359</v>
      </c>
      <c r="N1574" t="s">
        <v>3359</v>
      </c>
      <c r="AD1574" s="3" t="s">
        <v>684</v>
      </c>
      <c r="AF1574" t="s">
        <v>3060</v>
      </c>
      <c r="AH1574" s="2">
        <v>40157.570185185185</v>
      </c>
    </row>
    <row r="1575" spans="1:35" ht="15" customHeight="1" x14ac:dyDescent="0.35">
      <c r="B1575" s="5">
        <f t="shared" si="89"/>
        <v>1573</v>
      </c>
      <c r="C1575">
        <f t="shared" si="86"/>
        <v>79</v>
      </c>
      <c r="D1575" s="16">
        <v>1948</v>
      </c>
      <c r="E1575" t="s">
        <v>15</v>
      </c>
      <c r="F1575" t="s">
        <v>25</v>
      </c>
      <c r="G1575">
        <v>29410</v>
      </c>
      <c r="H1575" t="s">
        <v>17</v>
      </c>
      <c r="J1575" t="s">
        <v>3354</v>
      </c>
      <c r="K1575" t="s">
        <v>3366</v>
      </c>
      <c r="M1575" t="s">
        <v>3359</v>
      </c>
      <c r="AF1575" t="s">
        <v>3060</v>
      </c>
      <c r="AH1575" s="2">
        <v>40228.563611111109</v>
      </c>
    </row>
    <row r="1576" spans="1:35" ht="15" customHeight="1" x14ac:dyDescent="0.35">
      <c r="A1576" s="3"/>
      <c r="B1576" s="5">
        <f t="shared" si="89"/>
        <v>1574</v>
      </c>
      <c r="C1576">
        <f t="shared" ref="C1576:C1641" si="90">+G1577-G1576</f>
        <v>102</v>
      </c>
      <c r="D1576" s="16">
        <v>1948</v>
      </c>
      <c r="E1576" t="s">
        <v>15</v>
      </c>
      <c r="F1576" t="s">
        <v>25</v>
      </c>
      <c r="G1576">
        <v>29489</v>
      </c>
      <c r="J1576" t="s">
        <v>3354</v>
      </c>
      <c r="K1576" t="s">
        <v>3366</v>
      </c>
      <c r="M1576" t="s">
        <v>3459</v>
      </c>
      <c r="N1576" t="s">
        <v>3359</v>
      </c>
      <c r="T1576" t="s">
        <v>3262</v>
      </c>
      <c r="W1576" t="s">
        <v>3572</v>
      </c>
      <c r="X1576" t="s">
        <v>3660</v>
      </c>
      <c r="AF1576" t="s">
        <v>3451</v>
      </c>
      <c r="AH1576" s="2">
        <v>45342</v>
      </c>
    </row>
    <row r="1577" spans="1:35" ht="15" customHeight="1" x14ac:dyDescent="0.35">
      <c r="B1577" s="5">
        <f t="shared" si="89"/>
        <v>1575</v>
      </c>
      <c r="C1577">
        <f t="shared" si="90"/>
        <v>24</v>
      </c>
      <c r="D1577" s="16">
        <v>1948</v>
      </c>
      <c r="E1577" t="s">
        <v>15</v>
      </c>
      <c r="F1577" t="s">
        <v>25</v>
      </c>
      <c r="G1577">
        <v>29591</v>
      </c>
      <c r="H1577" t="s">
        <v>17</v>
      </c>
      <c r="J1577" t="s">
        <v>3354</v>
      </c>
      <c r="K1577" t="s">
        <v>3366</v>
      </c>
      <c r="L1577" t="s">
        <v>234</v>
      </c>
      <c r="M1577" t="s">
        <v>3359</v>
      </c>
      <c r="AF1577" t="s">
        <v>3060</v>
      </c>
      <c r="AH1577" s="2">
        <v>41038.921909722223</v>
      </c>
    </row>
    <row r="1578" spans="1:35" ht="15" customHeight="1" x14ac:dyDescent="0.35">
      <c r="B1578" s="5">
        <f t="shared" si="89"/>
        <v>1576</v>
      </c>
      <c r="C1578">
        <f t="shared" si="90"/>
        <v>41</v>
      </c>
      <c r="D1578" s="16">
        <v>1948</v>
      </c>
      <c r="E1578" t="s">
        <v>15</v>
      </c>
      <c r="F1578" t="s">
        <v>25</v>
      </c>
      <c r="G1578">
        <v>29615</v>
      </c>
      <c r="H1578" t="s">
        <v>17</v>
      </c>
      <c r="J1578" t="s">
        <v>3354</v>
      </c>
      <c r="K1578" t="s">
        <v>3366</v>
      </c>
      <c r="L1578" t="s">
        <v>42</v>
      </c>
      <c r="M1578" t="s">
        <v>3359</v>
      </c>
      <c r="N1578" t="s">
        <v>3359</v>
      </c>
      <c r="AF1578" t="s">
        <v>3060</v>
      </c>
      <c r="AH1578" s="2">
        <v>39659.786736111113</v>
      </c>
    </row>
    <row r="1579" spans="1:35" ht="15" customHeight="1" x14ac:dyDescent="0.35">
      <c r="B1579" s="5">
        <f t="shared" si="89"/>
        <v>1577</v>
      </c>
      <c r="C1579">
        <f t="shared" si="90"/>
        <v>4</v>
      </c>
      <c r="D1579" s="16">
        <v>1948</v>
      </c>
      <c r="E1579" t="s">
        <v>15</v>
      </c>
      <c r="F1579" t="s">
        <v>25</v>
      </c>
      <c r="G1579">
        <v>29656</v>
      </c>
      <c r="L1579" t="s">
        <v>37</v>
      </c>
      <c r="AF1579" t="s">
        <v>3060</v>
      </c>
    </row>
    <row r="1580" spans="1:35" ht="15" customHeight="1" x14ac:dyDescent="0.35">
      <c r="B1580" s="5">
        <f t="shared" si="89"/>
        <v>1578</v>
      </c>
      <c r="C1580">
        <f t="shared" si="90"/>
        <v>148</v>
      </c>
      <c r="D1580" s="16">
        <v>1948</v>
      </c>
      <c r="E1580" t="s">
        <v>15</v>
      </c>
      <c r="F1580" t="s">
        <v>25</v>
      </c>
      <c r="G1580">
        <v>29660</v>
      </c>
      <c r="H1580" t="s">
        <v>17</v>
      </c>
      <c r="J1580" t="s">
        <v>3354</v>
      </c>
      <c r="K1580" t="s">
        <v>3366</v>
      </c>
      <c r="L1580" t="s">
        <v>469</v>
      </c>
      <c r="M1580" t="s">
        <v>3359</v>
      </c>
      <c r="AF1580" t="s">
        <v>3060</v>
      </c>
      <c r="AH1580" s="2">
        <v>41041.609560185185</v>
      </c>
    </row>
    <row r="1581" spans="1:35" ht="15" customHeight="1" x14ac:dyDescent="0.35">
      <c r="B1581" s="5">
        <f t="shared" si="89"/>
        <v>1579</v>
      </c>
      <c r="C1581">
        <f t="shared" si="90"/>
        <v>18</v>
      </c>
      <c r="D1581" s="16">
        <v>1948</v>
      </c>
      <c r="E1581" t="s">
        <v>15</v>
      </c>
      <c r="F1581" t="s">
        <v>25</v>
      </c>
      <c r="G1581">
        <v>29808</v>
      </c>
      <c r="H1581" t="s">
        <v>17</v>
      </c>
      <c r="J1581" t="s">
        <v>3354</v>
      </c>
      <c r="M1581" t="s">
        <v>3359</v>
      </c>
      <c r="AF1581" t="s">
        <v>3060</v>
      </c>
      <c r="AH1581" s="2">
        <v>39723.687071759261</v>
      </c>
    </row>
    <row r="1582" spans="1:35" ht="15" customHeight="1" x14ac:dyDescent="0.35">
      <c r="B1582" s="5">
        <f t="shared" si="89"/>
        <v>1580</v>
      </c>
      <c r="C1582">
        <f t="shared" si="90"/>
        <v>74</v>
      </c>
      <c r="D1582" s="16">
        <v>1948</v>
      </c>
      <c r="E1582" t="s">
        <v>15</v>
      </c>
      <c r="F1582" t="s">
        <v>25</v>
      </c>
      <c r="G1582">
        <v>29826</v>
      </c>
      <c r="H1582" t="s">
        <v>17</v>
      </c>
      <c r="J1582" t="s">
        <v>3354</v>
      </c>
      <c r="K1582" t="s">
        <v>3366</v>
      </c>
      <c r="L1582" t="s">
        <v>685</v>
      </c>
      <c r="M1582" t="s">
        <v>3359</v>
      </c>
      <c r="AF1582" t="s">
        <v>3060</v>
      </c>
      <c r="AH1582" s="2">
        <v>39868.338958333334</v>
      </c>
    </row>
    <row r="1583" spans="1:35" ht="15" customHeight="1" x14ac:dyDescent="0.35">
      <c r="B1583" s="5">
        <f t="shared" si="89"/>
        <v>1581</v>
      </c>
      <c r="C1583">
        <f t="shared" si="90"/>
        <v>112</v>
      </c>
      <c r="D1583" s="16">
        <v>1948</v>
      </c>
      <c r="E1583" t="s">
        <v>15</v>
      </c>
      <c r="F1583" t="s">
        <v>25</v>
      </c>
      <c r="G1583">
        <v>29900</v>
      </c>
      <c r="H1583" t="s">
        <v>17</v>
      </c>
      <c r="J1583" t="s">
        <v>3354</v>
      </c>
      <c r="K1583" t="s">
        <v>3366</v>
      </c>
      <c r="L1583" t="s">
        <v>686</v>
      </c>
      <c r="M1583" t="s">
        <v>3359</v>
      </c>
      <c r="AD1583" s="3" t="s">
        <v>687</v>
      </c>
      <c r="AF1583" t="s">
        <v>3060</v>
      </c>
      <c r="AH1583" s="2">
        <v>40735.661203703705</v>
      </c>
    </row>
    <row r="1584" spans="1:35" ht="15" customHeight="1" x14ac:dyDescent="0.45">
      <c r="B1584" s="5">
        <f t="shared" si="89"/>
        <v>1582</v>
      </c>
      <c r="C1584">
        <f t="shared" si="90"/>
        <v>90</v>
      </c>
      <c r="D1584" s="82">
        <v>1949</v>
      </c>
      <c r="E1584" t="s">
        <v>15</v>
      </c>
      <c r="F1584" t="s">
        <v>16</v>
      </c>
      <c r="G1584">
        <v>30012</v>
      </c>
      <c r="H1584" t="s">
        <v>17</v>
      </c>
      <c r="I1584" s="16"/>
      <c r="J1584" t="s">
        <v>3354</v>
      </c>
      <c r="M1584" t="s">
        <v>3359</v>
      </c>
      <c r="AF1584" t="s">
        <v>3060</v>
      </c>
      <c r="AH1584" s="2">
        <v>40154.987002314818</v>
      </c>
    </row>
    <row r="1585" spans="1:35" ht="15" customHeight="1" x14ac:dyDescent="0.35">
      <c r="B1585" s="5">
        <f t="shared" si="89"/>
        <v>1583</v>
      </c>
      <c r="C1585">
        <f t="shared" si="90"/>
        <v>9</v>
      </c>
      <c r="D1585" s="16">
        <v>1949</v>
      </c>
      <c r="E1585" t="s">
        <v>15</v>
      </c>
      <c r="F1585" t="s">
        <v>16</v>
      </c>
      <c r="G1585">
        <v>30102</v>
      </c>
      <c r="H1585" t="s">
        <v>17</v>
      </c>
      <c r="J1585" t="s">
        <v>3354</v>
      </c>
      <c r="K1585" t="s">
        <v>3366</v>
      </c>
      <c r="L1585" t="s">
        <v>234</v>
      </c>
      <c r="M1585" t="s">
        <v>3359</v>
      </c>
      <c r="AF1585" t="s">
        <v>3060</v>
      </c>
      <c r="AH1585" s="2">
        <v>40044.373506944445</v>
      </c>
    </row>
    <row r="1586" spans="1:35" ht="15" customHeight="1" x14ac:dyDescent="0.35">
      <c r="B1586" s="5">
        <f t="shared" si="89"/>
        <v>1584</v>
      </c>
      <c r="C1586">
        <f t="shared" si="90"/>
        <v>15</v>
      </c>
      <c r="D1586" s="16">
        <v>1949</v>
      </c>
      <c r="E1586" t="s">
        <v>15</v>
      </c>
      <c r="F1586" t="s">
        <v>16</v>
      </c>
      <c r="G1586">
        <v>30111</v>
      </c>
      <c r="H1586" t="s">
        <v>17</v>
      </c>
      <c r="J1586" t="s">
        <v>3354</v>
      </c>
      <c r="K1586" t="s">
        <v>3366</v>
      </c>
      <c r="L1586" t="s">
        <v>174</v>
      </c>
      <c r="M1586" t="s">
        <v>3359</v>
      </c>
      <c r="AF1586" t="s">
        <v>3060</v>
      </c>
      <c r="AH1586" s="2">
        <v>39797.346655092595</v>
      </c>
    </row>
    <row r="1587" spans="1:35" ht="15" customHeight="1" x14ac:dyDescent="0.35">
      <c r="B1587" s="5">
        <f t="shared" si="89"/>
        <v>1585</v>
      </c>
      <c r="C1587">
        <f t="shared" si="90"/>
        <v>28</v>
      </c>
      <c r="D1587" s="16">
        <v>1949</v>
      </c>
      <c r="E1587" s="3" t="s">
        <v>15</v>
      </c>
      <c r="F1587" s="3" t="s">
        <v>16</v>
      </c>
      <c r="G1587" s="165">
        <v>30126</v>
      </c>
      <c r="H1587" s="3"/>
      <c r="I1587" s="3"/>
      <c r="J1587" s="3" t="s">
        <v>3354</v>
      </c>
      <c r="K1587" s="3" t="s">
        <v>3366</v>
      </c>
      <c r="L1587" s="3"/>
      <c r="M1587" s="3" t="s">
        <v>3459</v>
      </c>
      <c r="N1587" s="3"/>
      <c r="O1587" s="3"/>
      <c r="P1587" s="3"/>
      <c r="Q1587" s="3"/>
      <c r="R1587" s="3"/>
      <c r="S1587" s="152"/>
      <c r="T1587" s="3" t="s">
        <v>3262</v>
      </c>
      <c r="U1587" s="3"/>
      <c r="V1587" s="143"/>
      <c r="W1587" s="3" t="s">
        <v>3830</v>
      </c>
      <c r="X1587" s="3" t="s">
        <v>3660</v>
      </c>
      <c r="Y1587" s="3"/>
      <c r="Z1587" s="3"/>
      <c r="AA1587" s="3" t="s">
        <v>3262</v>
      </c>
      <c r="AB1587" s="3"/>
      <c r="AE1587" s="3"/>
      <c r="AF1587" t="s">
        <v>3451</v>
      </c>
      <c r="AG1587" s="3"/>
      <c r="AH1587" s="153">
        <v>45928</v>
      </c>
      <c r="AI1587" s="166" t="s">
        <v>5568</v>
      </c>
    </row>
    <row r="1588" spans="1:35" ht="15" customHeight="1" x14ac:dyDescent="0.35">
      <c r="B1588" s="5">
        <f t="shared" si="89"/>
        <v>1586</v>
      </c>
      <c r="C1588">
        <f t="shared" si="90"/>
        <v>21</v>
      </c>
      <c r="D1588" s="16">
        <v>1949</v>
      </c>
      <c r="E1588" s="101" t="s">
        <v>15</v>
      </c>
      <c r="F1588" s="101" t="s">
        <v>16</v>
      </c>
      <c r="G1588" s="165">
        <v>30154</v>
      </c>
      <c r="H1588" s="101"/>
      <c r="I1588" s="101"/>
      <c r="J1588" s="101" t="s">
        <v>3354</v>
      </c>
      <c r="K1588" s="101" t="s">
        <v>3366</v>
      </c>
      <c r="L1588" s="101"/>
      <c r="M1588" s="101" t="s">
        <v>3459</v>
      </c>
      <c r="N1588" s="101"/>
      <c r="O1588" s="101"/>
      <c r="P1588" s="101"/>
      <c r="Q1588" s="101"/>
      <c r="R1588" s="101"/>
      <c r="S1588" s="128"/>
      <c r="T1588" s="101" t="s">
        <v>3262</v>
      </c>
      <c r="U1588" s="101"/>
      <c r="V1588" s="130"/>
      <c r="W1588" s="101" t="s">
        <v>3830</v>
      </c>
      <c r="X1588" s="101" t="s">
        <v>3660</v>
      </c>
      <c r="Y1588" s="101"/>
      <c r="Z1588" s="101"/>
      <c r="AA1588" s="101" t="s">
        <v>3262</v>
      </c>
      <c r="AB1588" s="101"/>
      <c r="AC1588" s="101"/>
      <c r="AD1588" s="101"/>
      <c r="AE1588" s="101"/>
      <c r="AF1588" t="s">
        <v>3451</v>
      </c>
      <c r="AG1588" s="101"/>
      <c r="AH1588" s="103">
        <v>45839</v>
      </c>
      <c r="AI1588" s="166" t="s">
        <v>4915</v>
      </c>
    </row>
    <row r="1589" spans="1:35" ht="15" customHeight="1" x14ac:dyDescent="0.35">
      <c r="B1589" s="5">
        <f t="shared" si="89"/>
        <v>1587</v>
      </c>
      <c r="C1589">
        <f t="shared" si="90"/>
        <v>148</v>
      </c>
      <c r="D1589" s="16">
        <v>1949</v>
      </c>
      <c r="E1589" t="s">
        <v>15</v>
      </c>
      <c r="F1589" t="s">
        <v>16</v>
      </c>
      <c r="G1589">
        <v>30175</v>
      </c>
      <c r="H1589" t="s">
        <v>17</v>
      </c>
      <c r="J1589" t="s">
        <v>3354</v>
      </c>
      <c r="K1589" t="s">
        <v>3366</v>
      </c>
      <c r="L1589" t="s">
        <v>258</v>
      </c>
      <c r="M1589" t="s">
        <v>3359</v>
      </c>
      <c r="AF1589" t="s">
        <v>3060</v>
      </c>
      <c r="AH1589" s="2">
        <v>40401.652708333335</v>
      </c>
    </row>
    <row r="1590" spans="1:35" ht="15" customHeight="1" x14ac:dyDescent="0.35">
      <c r="B1590" s="5">
        <f t="shared" si="89"/>
        <v>1588</v>
      </c>
      <c r="C1590">
        <f t="shared" si="90"/>
        <v>8</v>
      </c>
      <c r="D1590" s="16">
        <v>1949</v>
      </c>
      <c r="E1590" t="s">
        <v>15</v>
      </c>
      <c r="F1590" t="s">
        <v>16</v>
      </c>
      <c r="G1590">
        <v>30323</v>
      </c>
      <c r="H1590" t="s">
        <v>17</v>
      </c>
      <c r="K1590" t="s">
        <v>3366</v>
      </c>
      <c r="L1590" t="s">
        <v>211</v>
      </c>
      <c r="M1590" t="s">
        <v>3359</v>
      </c>
      <c r="AF1590" t="s">
        <v>3060</v>
      </c>
      <c r="AH1590" s="2">
        <v>39983.583287037036</v>
      </c>
    </row>
    <row r="1591" spans="1:35" ht="15" customHeight="1" x14ac:dyDescent="0.35">
      <c r="B1591" s="5">
        <f t="shared" si="89"/>
        <v>1589</v>
      </c>
      <c r="C1591">
        <f t="shared" si="90"/>
        <v>66</v>
      </c>
      <c r="D1591" s="16">
        <v>1949</v>
      </c>
      <c r="E1591" t="s">
        <v>15</v>
      </c>
      <c r="F1591" t="s">
        <v>16</v>
      </c>
      <c r="G1591">
        <v>30331</v>
      </c>
      <c r="H1591" t="s">
        <v>17</v>
      </c>
      <c r="J1591" t="s">
        <v>3354</v>
      </c>
      <c r="K1591" t="s">
        <v>3366</v>
      </c>
      <c r="L1591" t="s">
        <v>481</v>
      </c>
      <c r="M1591" t="s">
        <v>3359</v>
      </c>
      <c r="AD1591" s="3" t="s">
        <v>688</v>
      </c>
      <c r="AF1591" t="s">
        <v>3060</v>
      </c>
      <c r="AH1591" s="2">
        <v>40234.518912037034</v>
      </c>
    </row>
    <row r="1592" spans="1:35" ht="15" customHeight="1" x14ac:dyDescent="0.35">
      <c r="B1592" s="5">
        <f t="shared" si="89"/>
        <v>1590</v>
      </c>
      <c r="C1592">
        <f t="shared" si="90"/>
        <v>192</v>
      </c>
      <c r="D1592" s="16">
        <v>1949</v>
      </c>
      <c r="E1592" t="s">
        <v>15</v>
      </c>
      <c r="F1592" t="s">
        <v>25</v>
      </c>
      <c r="G1592">
        <v>30397</v>
      </c>
      <c r="H1592" t="s">
        <v>17</v>
      </c>
      <c r="J1592" t="s">
        <v>3354</v>
      </c>
      <c r="K1592" t="s">
        <v>3366</v>
      </c>
      <c r="L1592" t="s">
        <v>689</v>
      </c>
      <c r="M1592" t="s">
        <v>3359</v>
      </c>
      <c r="AF1592" t="s">
        <v>3060</v>
      </c>
      <c r="AH1592" s="2">
        <v>40075.798530092594</v>
      </c>
    </row>
    <row r="1593" spans="1:35" ht="15" customHeight="1" x14ac:dyDescent="0.35">
      <c r="B1593" s="5">
        <f t="shared" si="89"/>
        <v>1591</v>
      </c>
      <c r="C1593">
        <f t="shared" si="90"/>
        <v>275</v>
      </c>
      <c r="D1593" s="16">
        <v>1949</v>
      </c>
      <c r="E1593" t="s">
        <v>15</v>
      </c>
      <c r="F1593" t="s">
        <v>25</v>
      </c>
      <c r="G1593">
        <v>30589</v>
      </c>
      <c r="H1593" t="s">
        <v>17</v>
      </c>
      <c r="J1593" t="s">
        <v>3354</v>
      </c>
      <c r="K1593" t="s">
        <v>3366</v>
      </c>
      <c r="L1593" t="s">
        <v>135</v>
      </c>
      <c r="M1593" t="s">
        <v>3359</v>
      </c>
      <c r="AF1593" t="s">
        <v>3060</v>
      </c>
      <c r="AH1593" s="2">
        <v>40964.709120370368</v>
      </c>
    </row>
    <row r="1594" spans="1:35" ht="15" customHeight="1" x14ac:dyDescent="0.35">
      <c r="B1594" s="5">
        <f t="shared" si="89"/>
        <v>1592</v>
      </c>
      <c r="C1594">
        <f t="shared" si="90"/>
        <v>113</v>
      </c>
      <c r="D1594" s="16">
        <v>1949</v>
      </c>
      <c r="E1594" t="s">
        <v>15</v>
      </c>
      <c r="F1594" t="s">
        <v>16</v>
      </c>
      <c r="G1594">
        <v>30864</v>
      </c>
      <c r="H1594" t="s">
        <v>17</v>
      </c>
      <c r="J1594" t="s">
        <v>3354</v>
      </c>
      <c r="K1594" t="s">
        <v>3366</v>
      </c>
      <c r="L1594" t="s">
        <v>329</v>
      </c>
      <c r="M1594" t="s">
        <v>3359</v>
      </c>
      <c r="AF1594" t="s">
        <v>3060</v>
      </c>
      <c r="AH1594" s="2">
        <v>39983.533622685187</v>
      </c>
    </row>
    <row r="1595" spans="1:35" ht="15" customHeight="1" x14ac:dyDescent="0.35">
      <c r="B1595" s="5">
        <f t="shared" si="89"/>
        <v>1593</v>
      </c>
      <c r="C1595">
        <f t="shared" si="90"/>
        <v>6</v>
      </c>
      <c r="D1595" s="16">
        <v>1949</v>
      </c>
      <c r="E1595" t="s">
        <v>327</v>
      </c>
      <c r="F1595" t="s">
        <v>25</v>
      </c>
      <c r="G1595">
        <v>30977</v>
      </c>
      <c r="H1595" t="s">
        <v>17</v>
      </c>
      <c r="J1595" t="s">
        <v>3354</v>
      </c>
      <c r="K1595" s="15" t="s">
        <v>3383</v>
      </c>
      <c r="L1595" t="s">
        <v>690</v>
      </c>
      <c r="M1595" t="s">
        <v>3359</v>
      </c>
      <c r="N1595" t="s">
        <v>3359</v>
      </c>
      <c r="S1595" s="148">
        <v>460</v>
      </c>
      <c r="AC1595" s="3">
        <v>1947</v>
      </c>
      <c r="AD1595" s="3" t="s">
        <v>691</v>
      </c>
      <c r="AF1595" t="s">
        <v>3060</v>
      </c>
      <c r="AH1595" s="2">
        <v>39727.590104166666</v>
      </c>
    </row>
    <row r="1596" spans="1:35" ht="15" customHeight="1" x14ac:dyDescent="0.35">
      <c r="B1596" s="5">
        <f t="shared" si="89"/>
        <v>1594</v>
      </c>
      <c r="C1596">
        <f t="shared" si="90"/>
        <v>3</v>
      </c>
      <c r="D1596" s="16">
        <v>1949</v>
      </c>
      <c r="E1596" t="s">
        <v>221</v>
      </c>
      <c r="F1596" t="s">
        <v>25</v>
      </c>
      <c r="G1596">
        <v>30983</v>
      </c>
      <c r="L1596" t="s">
        <v>28</v>
      </c>
      <c r="AF1596" t="s">
        <v>3060</v>
      </c>
    </row>
    <row r="1597" spans="1:35" ht="15" customHeight="1" x14ac:dyDescent="0.35">
      <c r="B1597" s="5">
        <f t="shared" si="89"/>
        <v>1595</v>
      </c>
      <c r="C1597">
        <f t="shared" si="90"/>
        <v>53</v>
      </c>
      <c r="D1597" s="146">
        <v>1949</v>
      </c>
      <c r="E1597" s="3" t="s">
        <v>221</v>
      </c>
      <c r="F1597" s="3" t="s">
        <v>25</v>
      </c>
      <c r="G1597" s="3">
        <v>30986</v>
      </c>
      <c r="H1597" s="3"/>
      <c r="I1597" s="3"/>
      <c r="J1597" s="3"/>
      <c r="K1597" s="3"/>
      <c r="L1597" s="3"/>
      <c r="M1597" s="3"/>
      <c r="N1597" s="3"/>
      <c r="O1597" s="3"/>
      <c r="P1597" s="3"/>
      <c r="Q1597" s="3"/>
      <c r="R1597" s="3"/>
      <c r="S1597" s="152"/>
      <c r="T1597" s="3"/>
      <c r="U1597" s="3" t="s">
        <v>3662</v>
      </c>
      <c r="V1597" s="143"/>
      <c r="W1597" s="3" t="s">
        <v>3576</v>
      </c>
      <c r="X1597" s="3" t="s">
        <v>3449</v>
      </c>
      <c r="Y1597" s="3"/>
      <c r="Z1597" s="3"/>
      <c r="AA1597" s="3" t="s">
        <v>3464</v>
      </c>
      <c r="AB1597" s="3"/>
      <c r="AE1597" s="3"/>
      <c r="AF1597" s="3" t="s">
        <v>3451</v>
      </c>
      <c r="AG1597" s="3"/>
      <c r="AH1597" s="153">
        <v>45568</v>
      </c>
      <c r="AI1597" s="14" t="s">
        <v>4400</v>
      </c>
    </row>
    <row r="1598" spans="1:35" ht="15" customHeight="1" x14ac:dyDescent="0.35">
      <c r="B1598" s="5">
        <f t="shared" si="89"/>
        <v>1596</v>
      </c>
      <c r="C1598">
        <f t="shared" si="90"/>
        <v>4</v>
      </c>
      <c r="D1598" s="146">
        <v>1949</v>
      </c>
      <c r="E1598" s="3" t="s">
        <v>221</v>
      </c>
      <c r="F1598" s="3" t="s">
        <v>25</v>
      </c>
      <c r="G1598" s="3">
        <v>31039</v>
      </c>
      <c r="H1598" s="3"/>
      <c r="I1598" s="3"/>
      <c r="J1598" s="3" t="s">
        <v>3354</v>
      </c>
      <c r="K1598" s="3" t="s">
        <v>3366</v>
      </c>
      <c r="L1598" s="3"/>
      <c r="M1598" s="3" t="s">
        <v>3459</v>
      </c>
      <c r="N1598" s="3"/>
      <c r="O1598" s="3"/>
      <c r="P1598" s="3"/>
      <c r="Q1598" s="3"/>
      <c r="R1598" s="3"/>
      <c r="S1598" s="152"/>
      <c r="T1598" s="3" t="s">
        <v>3424</v>
      </c>
      <c r="U1598" s="3"/>
      <c r="V1598" s="143"/>
      <c r="W1598" s="3" t="s">
        <v>3572</v>
      </c>
      <c r="X1598" s="3" t="s">
        <v>3508</v>
      </c>
      <c r="Y1598" s="3"/>
      <c r="Z1598" s="3"/>
      <c r="AA1598" s="3" t="s">
        <v>3464</v>
      </c>
      <c r="AB1598" s="3"/>
      <c r="AE1598" s="3"/>
      <c r="AF1598" s="3" t="s">
        <v>3451</v>
      </c>
      <c r="AG1598" s="3"/>
      <c r="AH1598" s="153">
        <v>45708</v>
      </c>
      <c r="AI1598" s="75" t="s">
        <v>5351</v>
      </c>
    </row>
    <row r="1599" spans="1:35" ht="15" customHeight="1" x14ac:dyDescent="0.35">
      <c r="B1599" s="5">
        <f t="shared" si="89"/>
        <v>1597</v>
      </c>
      <c r="C1599">
        <f t="shared" si="90"/>
        <v>2</v>
      </c>
      <c r="D1599" s="146">
        <v>1949</v>
      </c>
      <c r="E1599" s="3" t="s">
        <v>221</v>
      </c>
      <c r="F1599" s="3" t="s">
        <v>25</v>
      </c>
      <c r="G1599" s="3">
        <v>31043</v>
      </c>
      <c r="H1599" s="3"/>
      <c r="I1599" s="3"/>
      <c r="J1599" s="3" t="s">
        <v>3354</v>
      </c>
      <c r="K1599" s="3" t="s">
        <v>3366</v>
      </c>
      <c r="L1599" s="3"/>
      <c r="M1599" s="3" t="s">
        <v>3459</v>
      </c>
      <c r="N1599" s="3" t="s">
        <v>3359</v>
      </c>
      <c r="O1599" s="3"/>
      <c r="P1599" s="3"/>
      <c r="Q1599" s="3"/>
      <c r="R1599" s="3"/>
      <c r="S1599" s="152"/>
      <c r="T1599" s="3" t="s">
        <v>3424</v>
      </c>
      <c r="U1599" s="3"/>
      <c r="V1599" s="143"/>
      <c r="W1599" s="3" t="s">
        <v>3572</v>
      </c>
      <c r="X1599" s="3" t="s">
        <v>3449</v>
      </c>
      <c r="Y1599" s="3"/>
      <c r="Z1599" s="3"/>
      <c r="AA1599" s="3" t="s">
        <v>3464</v>
      </c>
      <c r="AB1599" s="3"/>
      <c r="AE1599" s="3"/>
      <c r="AF1599" s="3" t="s">
        <v>3451</v>
      </c>
      <c r="AG1599" s="3"/>
      <c r="AH1599" s="153">
        <v>45817</v>
      </c>
      <c r="AI1599" s="14"/>
    </row>
    <row r="1600" spans="1:35" ht="15" customHeight="1" x14ac:dyDescent="0.35">
      <c r="A1600" s="17">
        <f>SUM(C1397:C1599)/279</f>
        <v>24.465949820788531</v>
      </c>
      <c r="B1600" s="5">
        <f t="shared" si="89"/>
        <v>1598</v>
      </c>
      <c r="C1600">
        <f t="shared" si="90"/>
        <v>29</v>
      </c>
      <c r="D1600" s="146">
        <v>1949</v>
      </c>
      <c r="E1600" s="3" t="s">
        <v>221</v>
      </c>
      <c r="F1600" s="3" t="s">
        <v>25</v>
      </c>
      <c r="G1600" s="3">
        <v>31045</v>
      </c>
      <c r="H1600" s="3"/>
      <c r="I1600" s="3"/>
      <c r="J1600" s="3" t="s">
        <v>3354</v>
      </c>
      <c r="K1600" s="3" t="s">
        <v>3366</v>
      </c>
      <c r="L1600" s="3"/>
      <c r="M1600" s="3" t="s">
        <v>3459</v>
      </c>
      <c r="N1600" s="3" t="s">
        <v>3359</v>
      </c>
      <c r="O1600" s="3"/>
      <c r="P1600" s="3"/>
      <c r="Q1600" s="3"/>
      <c r="R1600" s="3"/>
      <c r="S1600" s="152"/>
      <c r="T1600" s="3" t="s">
        <v>3424</v>
      </c>
      <c r="U1600" s="3"/>
      <c r="V1600" s="143"/>
      <c r="W1600" s="3" t="s">
        <v>3572</v>
      </c>
      <c r="X1600" s="3" t="s">
        <v>3508</v>
      </c>
      <c r="Y1600" s="3"/>
      <c r="Z1600" s="3"/>
      <c r="AA1600" s="3" t="s">
        <v>3464</v>
      </c>
      <c r="AB1600" s="3"/>
      <c r="AE1600" s="3"/>
      <c r="AF1600" s="3" t="s">
        <v>3451</v>
      </c>
      <c r="AG1600" s="3"/>
      <c r="AH1600" s="153">
        <v>45894</v>
      </c>
      <c r="AI1600" s="14"/>
    </row>
    <row r="1601" spans="2:35" ht="15" customHeight="1" x14ac:dyDescent="0.35">
      <c r="B1601" s="5">
        <f t="shared" si="89"/>
        <v>1599</v>
      </c>
      <c r="C1601">
        <f t="shared" si="90"/>
        <v>5</v>
      </c>
      <c r="D1601" s="16">
        <v>1949</v>
      </c>
      <c r="E1601" t="s">
        <v>221</v>
      </c>
      <c r="F1601" t="s">
        <v>25</v>
      </c>
      <c r="G1601">
        <v>31074</v>
      </c>
      <c r="J1601" t="s">
        <v>3354</v>
      </c>
      <c r="K1601" t="s">
        <v>3366</v>
      </c>
      <c r="M1601" t="s">
        <v>3459</v>
      </c>
      <c r="T1601" t="s">
        <v>3424</v>
      </c>
      <c r="W1601" t="s">
        <v>3572</v>
      </c>
      <c r="X1601" t="s">
        <v>3508</v>
      </c>
      <c r="AA1601" s="3" t="s">
        <v>3464</v>
      </c>
      <c r="AD1601" s="3" t="s">
        <v>3809</v>
      </c>
      <c r="AF1601" t="s">
        <v>3451</v>
      </c>
      <c r="AH1601" s="2">
        <v>45248</v>
      </c>
    </row>
    <row r="1602" spans="2:35" ht="15" customHeight="1" x14ac:dyDescent="0.35">
      <c r="B1602" s="5">
        <f t="shared" si="89"/>
        <v>1600</v>
      </c>
      <c r="C1602">
        <f t="shared" si="90"/>
        <v>30</v>
      </c>
      <c r="D1602" s="16">
        <v>1949</v>
      </c>
      <c r="E1602" t="s">
        <v>221</v>
      </c>
      <c r="F1602" t="s">
        <v>25</v>
      </c>
      <c r="G1602">
        <v>31079</v>
      </c>
      <c r="H1602" t="s">
        <v>17</v>
      </c>
      <c r="J1602" t="s">
        <v>3354</v>
      </c>
      <c r="K1602" t="s">
        <v>3366</v>
      </c>
      <c r="L1602" t="s">
        <v>37</v>
      </c>
      <c r="M1602" t="s">
        <v>3359</v>
      </c>
      <c r="AA1602" s="3" t="s">
        <v>3464</v>
      </c>
      <c r="AE1602" t="s">
        <v>380</v>
      </c>
      <c r="AF1602" t="s">
        <v>3060</v>
      </c>
      <c r="AH1602" s="2">
        <v>39729.628275462965</v>
      </c>
    </row>
    <row r="1603" spans="2:35" ht="15" customHeight="1" x14ac:dyDescent="0.35">
      <c r="B1603" s="5">
        <f t="shared" si="89"/>
        <v>1601</v>
      </c>
      <c r="C1603">
        <f t="shared" si="90"/>
        <v>16</v>
      </c>
      <c r="D1603" s="16">
        <v>1949</v>
      </c>
      <c r="E1603" t="s">
        <v>221</v>
      </c>
      <c r="F1603" t="s">
        <v>25</v>
      </c>
      <c r="G1603">
        <v>31109</v>
      </c>
      <c r="H1603" t="s">
        <v>17</v>
      </c>
      <c r="J1603" t="s">
        <v>3354</v>
      </c>
      <c r="K1603" t="s">
        <v>3366</v>
      </c>
      <c r="L1603" t="s">
        <v>692</v>
      </c>
      <c r="M1603" t="s">
        <v>3359</v>
      </c>
      <c r="N1603" t="s">
        <v>3359</v>
      </c>
      <c r="AA1603" s="3" t="s">
        <v>3464</v>
      </c>
      <c r="AE1603" t="s">
        <v>380</v>
      </c>
      <c r="AF1603" t="s">
        <v>3060</v>
      </c>
      <c r="AH1603" s="2">
        <v>39715.343530092592</v>
      </c>
    </row>
    <row r="1604" spans="2:35" ht="15" customHeight="1" x14ac:dyDescent="0.35">
      <c r="B1604" s="5">
        <f t="shared" si="89"/>
        <v>1602</v>
      </c>
      <c r="C1604">
        <f t="shared" si="90"/>
        <v>30</v>
      </c>
      <c r="D1604" s="16">
        <v>1949</v>
      </c>
      <c r="E1604" t="s">
        <v>221</v>
      </c>
      <c r="F1604" t="s">
        <v>25</v>
      </c>
      <c r="G1604">
        <v>31125</v>
      </c>
      <c r="H1604" t="s">
        <v>17</v>
      </c>
      <c r="K1604" t="s">
        <v>3366</v>
      </c>
      <c r="L1604" t="s">
        <v>693</v>
      </c>
      <c r="M1604" t="s">
        <v>3359</v>
      </c>
      <c r="V1604" s="43" t="s">
        <v>3359</v>
      </c>
      <c r="AA1604" s="3" t="s">
        <v>3464</v>
      </c>
      <c r="AB1604" s="59" t="s">
        <v>3607</v>
      </c>
      <c r="AC1604" s="54"/>
      <c r="AD1604" s="54"/>
      <c r="AF1604" t="s">
        <v>3060</v>
      </c>
      <c r="AH1604" s="2">
        <v>40877.409884259258</v>
      </c>
    </row>
    <row r="1605" spans="2:35" ht="15" customHeight="1" x14ac:dyDescent="0.35">
      <c r="B1605" s="5">
        <f t="shared" si="89"/>
        <v>1603</v>
      </c>
      <c r="C1605">
        <f t="shared" si="90"/>
        <v>11</v>
      </c>
      <c r="D1605" s="16">
        <v>1949</v>
      </c>
      <c r="E1605" t="s">
        <v>221</v>
      </c>
      <c r="F1605" t="s">
        <v>25</v>
      </c>
      <c r="G1605">
        <v>31155</v>
      </c>
      <c r="H1605" t="s">
        <v>17</v>
      </c>
      <c r="J1605" t="s">
        <v>3354</v>
      </c>
      <c r="K1605" t="s">
        <v>3366</v>
      </c>
      <c r="L1605" t="s">
        <v>130</v>
      </c>
      <c r="M1605" t="s">
        <v>3359</v>
      </c>
      <c r="AC1605" s="3" t="s">
        <v>696</v>
      </c>
      <c r="AF1605" t="s">
        <v>3060</v>
      </c>
      <c r="AH1605" s="2">
        <v>40224.509571759256</v>
      </c>
    </row>
    <row r="1606" spans="2:35" ht="15" customHeight="1" x14ac:dyDescent="0.35">
      <c r="B1606" s="5">
        <f t="shared" si="89"/>
        <v>1604</v>
      </c>
      <c r="C1606">
        <f t="shared" si="90"/>
        <v>70</v>
      </c>
      <c r="D1606" s="16">
        <v>1949</v>
      </c>
      <c r="E1606" s="15" t="s">
        <v>186</v>
      </c>
      <c r="F1606" t="s">
        <v>25</v>
      </c>
      <c r="G1606">
        <v>31166</v>
      </c>
      <c r="H1606" t="s">
        <v>17</v>
      </c>
      <c r="J1606" t="s">
        <v>3354</v>
      </c>
      <c r="K1606" t="s">
        <v>3366</v>
      </c>
      <c r="L1606" t="s">
        <v>80</v>
      </c>
      <c r="M1606" t="s">
        <v>3359</v>
      </c>
      <c r="N1606" t="s">
        <v>3359</v>
      </c>
      <c r="S1606" s="201">
        <v>499</v>
      </c>
      <c r="AF1606" t="s">
        <v>3060</v>
      </c>
      <c r="AH1606" s="2">
        <v>39918.684907407405</v>
      </c>
    </row>
    <row r="1607" spans="2:35" ht="15" customHeight="1" x14ac:dyDescent="0.35">
      <c r="B1607" s="5">
        <f t="shared" si="89"/>
        <v>1605</v>
      </c>
      <c r="C1607">
        <f t="shared" si="90"/>
        <v>10</v>
      </c>
      <c r="D1607" s="16">
        <v>1949</v>
      </c>
      <c r="E1607" t="s">
        <v>327</v>
      </c>
      <c r="F1607" t="s">
        <v>25</v>
      </c>
      <c r="G1607">
        <v>31236</v>
      </c>
      <c r="L1607" t="s">
        <v>37</v>
      </c>
      <c r="AF1607" t="s">
        <v>3060</v>
      </c>
    </row>
    <row r="1608" spans="2:35" ht="15" customHeight="1" thickBot="1" x14ac:dyDescent="0.4">
      <c r="B1608" s="5">
        <f t="shared" si="89"/>
        <v>1606</v>
      </c>
      <c r="C1608">
        <f t="shared" si="90"/>
        <v>26</v>
      </c>
      <c r="D1608" s="16">
        <v>1949</v>
      </c>
      <c r="E1608" t="s">
        <v>327</v>
      </c>
      <c r="F1608" t="s">
        <v>25</v>
      </c>
      <c r="G1608">
        <v>31246</v>
      </c>
      <c r="H1608" t="s">
        <v>17</v>
      </c>
      <c r="J1608" t="s">
        <v>3354</v>
      </c>
      <c r="K1608" t="s">
        <v>3366</v>
      </c>
      <c r="L1608" t="s">
        <v>234</v>
      </c>
      <c r="M1608" t="s">
        <v>3359</v>
      </c>
      <c r="S1608" s="148">
        <v>460</v>
      </c>
      <c r="AF1608" t="s">
        <v>3060</v>
      </c>
      <c r="AH1608" s="2">
        <v>40700.535173611112</v>
      </c>
    </row>
    <row r="1609" spans="2:35" ht="15" customHeight="1" thickBot="1" x14ac:dyDescent="0.4">
      <c r="B1609" s="5">
        <f t="shared" si="89"/>
        <v>1607</v>
      </c>
      <c r="C1609">
        <f t="shared" ref="C1609" si="91">+G1610-G1609</f>
        <v>10</v>
      </c>
      <c r="D1609" s="16">
        <v>1949</v>
      </c>
      <c r="E1609" t="s">
        <v>327</v>
      </c>
      <c r="F1609" s="159" t="s">
        <v>25</v>
      </c>
      <c r="G1609" s="160">
        <v>31272</v>
      </c>
      <c r="H1609" s="159"/>
      <c r="I1609" s="159"/>
      <c r="J1609" s="159" t="s">
        <v>3354</v>
      </c>
      <c r="K1609" s="159" t="s">
        <v>3366</v>
      </c>
      <c r="L1609" s="159"/>
      <c r="M1609" s="159" t="s">
        <v>3459</v>
      </c>
      <c r="N1609" s="159" t="s">
        <v>3359</v>
      </c>
      <c r="O1609" s="159"/>
      <c r="P1609" s="159"/>
      <c r="Q1609" s="159"/>
      <c r="R1609" s="159"/>
      <c r="S1609" s="159"/>
      <c r="T1609" s="159"/>
      <c r="U1609" s="159"/>
      <c r="V1609" s="161"/>
      <c r="W1609" s="159" t="s">
        <v>3572</v>
      </c>
      <c r="X1609" s="159" t="s">
        <v>3508</v>
      </c>
      <c r="Y1609" s="159"/>
      <c r="Z1609" s="159"/>
      <c r="AA1609" s="159"/>
      <c r="AB1609" s="159"/>
      <c r="AC1609" s="159"/>
      <c r="AD1609" s="159"/>
      <c r="AE1609" s="162"/>
      <c r="AF1609" t="s">
        <v>3451</v>
      </c>
      <c r="AG1609" s="162"/>
      <c r="AH1609" s="163">
        <v>46130</v>
      </c>
      <c r="AI1609" s="162"/>
    </row>
    <row r="1610" spans="2:35" x14ac:dyDescent="0.35">
      <c r="B1610" s="5">
        <f t="shared" ref="B1610:B1673" si="92">+B1609+1</f>
        <v>1608</v>
      </c>
      <c r="C1610">
        <f t="shared" ref="C1610:C1616" si="93">+G1611-G1610</f>
        <v>19</v>
      </c>
      <c r="D1610" s="16">
        <v>1949</v>
      </c>
      <c r="E1610" t="s">
        <v>327</v>
      </c>
      <c r="F1610" s="115" t="s">
        <v>25</v>
      </c>
      <c r="G1610" s="115">
        <v>31282</v>
      </c>
      <c r="H1610" s="115"/>
      <c r="I1610" s="115"/>
      <c r="J1610" s="230" t="s">
        <v>3354</v>
      </c>
      <c r="K1610" s="115" t="s">
        <v>3366</v>
      </c>
      <c r="AF1610" t="s">
        <v>3451</v>
      </c>
      <c r="AH1610" s="2">
        <v>46204</v>
      </c>
    </row>
    <row r="1611" spans="2:35" ht="15" customHeight="1" x14ac:dyDescent="0.35">
      <c r="B1611" s="5">
        <f t="shared" si="92"/>
        <v>1609</v>
      </c>
      <c r="C1611">
        <f t="shared" si="93"/>
        <v>28</v>
      </c>
      <c r="D1611" s="16">
        <v>1949</v>
      </c>
      <c r="E1611" t="s">
        <v>327</v>
      </c>
      <c r="F1611" t="s">
        <v>25</v>
      </c>
      <c r="G1611">
        <v>31301</v>
      </c>
      <c r="H1611" t="s">
        <v>17</v>
      </c>
      <c r="J1611" t="s">
        <v>3356</v>
      </c>
      <c r="K1611" t="s">
        <v>3366</v>
      </c>
      <c r="L1611" t="s">
        <v>697</v>
      </c>
      <c r="M1611" t="s">
        <v>3359</v>
      </c>
      <c r="AD1611" s="3" t="s">
        <v>698</v>
      </c>
      <c r="AF1611" t="s">
        <v>3060</v>
      </c>
    </row>
    <row r="1612" spans="2:35" ht="15" customHeight="1" x14ac:dyDescent="0.35">
      <c r="B1612" s="5">
        <f t="shared" si="92"/>
        <v>1610</v>
      </c>
      <c r="C1612">
        <f t="shared" si="93"/>
        <v>20</v>
      </c>
      <c r="D1612" s="16">
        <v>1949</v>
      </c>
      <c r="E1612" t="s">
        <v>327</v>
      </c>
      <c r="F1612" t="s">
        <v>25</v>
      </c>
      <c r="G1612">
        <v>31329</v>
      </c>
      <c r="H1612" t="s">
        <v>17</v>
      </c>
      <c r="J1612" t="s">
        <v>3354</v>
      </c>
      <c r="K1612" t="s">
        <v>3366</v>
      </c>
      <c r="L1612" t="s">
        <v>234</v>
      </c>
      <c r="M1612" t="s">
        <v>3359</v>
      </c>
      <c r="AB1612" t="s">
        <v>3609</v>
      </c>
      <c r="AD1612" s="3" t="s">
        <v>3608</v>
      </c>
      <c r="AF1612" t="s">
        <v>3060</v>
      </c>
      <c r="AH1612" s="2">
        <v>39753.821851851855</v>
      </c>
    </row>
    <row r="1613" spans="2:35" ht="15" customHeight="1" x14ac:dyDescent="0.35">
      <c r="B1613" s="5">
        <f t="shared" si="92"/>
        <v>1611</v>
      </c>
      <c r="C1613">
        <f t="shared" si="93"/>
        <v>23</v>
      </c>
      <c r="D1613" s="16">
        <v>1949</v>
      </c>
      <c r="E1613" t="s">
        <v>327</v>
      </c>
      <c r="F1613" t="s">
        <v>25</v>
      </c>
      <c r="G1613">
        <v>31349</v>
      </c>
      <c r="H1613" t="s">
        <v>17</v>
      </c>
      <c r="J1613" t="s">
        <v>3354</v>
      </c>
      <c r="K1613" t="s">
        <v>3366</v>
      </c>
      <c r="L1613" t="s">
        <v>375</v>
      </c>
      <c r="M1613" t="s">
        <v>3359</v>
      </c>
      <c r="AF1613" t="s">
        <v>3060</v>
      </c>
      <c r="AH1613" s="2">
        <v>40563.660381944443</v>
      </c>
    </row>
    <row r="1614" spans="2:35" ht="15" customHeight="1" x14ac:dyDescent="0.35">
      <c r="B1614" s="5">
        <f t="shared" si="92"/>
        <v>1612</v>
      </c>
      <c r="C1614">
        <f t="shared" si="93"/>
        <v>43</v>
      </c>
      <c r="D1614" s="16">
        <v>1949</v>
      </c>
      <c r="E1614" t="s">
        <v>314</v>
      </c>
      <c r="F1614" t="s">
        <v>25</v>
      </c>
      <c r="G1614">
        <v>31372</v>
      </c>
      <c r="J1614" t="s">
        <v>3354</v>
      </c>
      <c r="K1614" t="s">
        <v>3366</v>
      </c>
      <c r="M1614" t="s">
        <v>3459</v>
      </c>
      <c r="T1614" t="s">
        <v>3424</v>
      </c>
      <c r="W1614" t="s">
        <v>3572</v>
      </c>
      <c r="X1614" t="s">
        <v>3508</v>
      </c>
      <c r="Z1614" t="s">
        <v>3359</v>
      </c>
      <c r="AA1614" s="3" t="s">
        <v>3464</v>
      </c>
      <c r="AB1614" t="s">
        <v>3728</v>
      </c>
      <c r="AD1614" s="3" t="s">
        <v>6961</v>
      </c>
      <c r="AF1614" s="3" t="s">
        <v>3451</v>
      </c>
      <c r="AH1614" s="2">
        <v>46174</v>
      </c>
    </row>
    <row r="1615" spans="2:35" ht="15" customHeight="1" x14ac:dyDescent="0.35">
      <c r="B1615" s="5">
        <f t="shared" si="92"/>
        <v>1613</v>
      </c>
      <c r="C1615">
        <f t="shared" si="93"/>
        <v>1</v>
      </c>
      <c r="D1615" s="16">
        <v>1949</v>
      </c>
      <c r="E1615" t="s">
        <v>314</v>
      </c>
      <c r="F1615" t="s">
        <v>25</v>
      </c>
      <c r="G1615">
        <v>31415</v>
      </c>
      <c r="L1615" t="s">
        <v>37</v>
      </c>
      <c r="AF1615" t="s">
        <v>3060</v>
      </c>
    </row>
    <row r="1616" spans="2:35" ht="15" customHeight="1" x14ac:dyDescent="0.35">
      <c r="B1616" s="5">
        <f t="shared" si="92"/>
        <v>1614</v>
      </c>
      <c r="C1616">
        <f t="shared" si="93"/>
        <v>7</v>
      </c>
      <c r="D1616" s="16">
        <v>1949</v>
      </c>
      <c r="E1616" t="s">
        <v>314</v>
      </c>
      <c r="F1616" t="s">
        <v>25</v>
      </c>
      <c r="G1616">
        <v>31416</v>
      </c>
      <c r="H1616" t="s">
        <v>17</v>
      </c>
      <c r="J1616" t="s">
        <v>3354</v>
      </c>
      <c r="K1616" t="s">
        <v>3366</v>
      </c>
      <c r="L1616" t="s">
        <v>37</v>
      </c>
      <c r="M1616" t="s">
        <v>3359</v>
      </c>
      <c r="AA1616" s="3" t="s">
        <v>3464</v>
      </c>
      <c r="AE1616" t="s">
        <v>380</v>
      </c>
      <c r="AF1616" t="s">
        <v>3060</v>
      </c>
      <c r="AH1616" s="2">
        <v>40052.549351851849</v>
      </c>
    </row>
    <row r="1617" spans="2:35" ht="15" customHeight="1" x14ac:dyDescent="0.35">
      <c r="B1617" s="5">
        <f t="shared" si="92"/>
        <v>1615</v>
      </c>
      <c r="C1617">
        <f t="shared" si="90"/>
        <v>8</v>
      </c>
      <c r="D1617" s="16">
        <v>1949</v>
      </c>
      <c r="E1617" t="s">
        <v>314</v>
      </c>
      <c r="F1617" t="s">
        <v>25</v>
      </c>
      <c r="G1617">
        <v>31423</v>
      </c>
      <c r="H1617" t="s">
        <v>17</v>
      </c>
      <c r="J1617" t="s">
        <v>3354</v>
      </c>
      <c r="K1617" t="s">
        <v>3366</v>
      </c>
      <c r="L1617" t="s">
        <v>88</v>
      </c>
      <c r="M1617" t="s">
        <v>3359</v>
      </c>
      <c r="S1617" s="148">
        <v>490</v>
      </c>
      <c r="AA1617" s="3" t="s">
        <v>3464</v>
      </c>
      <c r="AE1617" t="s">
        <v>380</v>
      </c>
      <c r="AF1617" t="s">
        <v>3060</v>
      </c>
      <c r="AH1617" s="2">
        <v>40587.994733796295</v>
      </c>
    </row>
    <row r="1618" spans="2:35" ht="15" customHeight="1" x14ac:dyDescent="0.35">
      <c r="B1618" s="5">
        <f t="shared" si="92"/>
        <v>1616</v>
      </c>
      <c r="C1618">
        <f t="shared" si="90"/>
        <v>1</v>
      </c>
      <c r="D1618" s="16">
        <v>1949</v>
      </c>
      <c r="E1618" t="s">
        <v>314</v>
      </c>
      <c r="F1618" t="s">
        <v>25</v>
      </c>
      <c r="G1618">
        <v>31431</v>
      </c>
      <c r="H1618" t="s">
        <v>17</v>
      </c>
      <c r="J1618" t="s">
        <v>3354</v>
      </c>
      <c r="K1618" t="s">
        <v>3366</v>
      </c>
      <c r="L1618" t="s">
        <v>37</v>
      </c>
      <c r="M1618" t="s">
        <v>3359</v>
      </c>
      <c r="AA1618" s="3" t="s">
        <v>3464</v>
      </c>
      <c r="AE1618" t="s">
        <v>380</v>
      </c>
      <c r="AF1618" t="s">
        <v>3060</v>
      </c>
      <c r="AH1618" s="2">
        <v>40052.550324074073</v>
      </c>
    </row>
    <row r="1619" spans="2:35" ht="15" customHeight="1" x14ac:dyDescent="0.35">
      <c r="B1619" s="5">
        <f t="shared" si="92"/>
        <v>1617</v>
      </c>
      <c r="C1619">
        <f t="shared" si="90"/>
        <v>8</v>
      </c>
      <c r="D1619" s="16">
        <v>1949</v>
      </c>
      <c r="E1619" t="s">
        <v>314</v>
      </c>
      <c r="F1619" t="s">
        <v>25</v>
      </c>
      <c r="G1619">
        <v>31432</v>
      </c>
      <c r="J1619" t="s">
        <v>3354</v>
      </c>
      <c r="K1619" t="s">
        <v>3366</v>
      </c>
      <c r="M1619" t="s">
        <v>3459</v>
      </c>
      <c r="N1619" t="s">
        <v>3359</v>
      </c>
      <c r="T1619" t="s">
        <v>3424</v>
      </c>
      <c r="W1619" t="s">
        <v>3572</v>
      </c>
      <c r="X1619" t="s">
        <v>3508</v>
      </c>
      <c r="Z1619" t="s">
        <v>3359</v>
      </c>
      <c r="AA1619" s="3" t="s">
        <v>3464</v>
      </c>
      <c r="AF1619" t="s">
        <v>3451</v>
      </c>
      <c r="AH1619" s="2">
        <v>46146</v>
      </c>
      <c r="AI1619" s="36" t="s">
        <v>6610</v>
      </c>
    </row>
    <row r="1620" spans="2:35" ht="15" customHeight="1" x14ac:dyDescent="0.35">
      <c r="B1620" s="5">
        <f t="shared" si="92"/>
        <v>1618</v>
      </c>
      <c r="C1620">
        <f t="shared" si="90"/>
        <v>11</v>
      </c>
      <c r="D1620" s="16">
        <v>1949</v>
      </c>
      <c r="E1620" t="s">
        <v>314</v>
      </c>
      <c r="F1620" t="s">
        <v>25</v>
      </c>
      <c r="G1620">
        <v>31440</v>
      </c>
      <c r="H1620" t="s">
        <v>17</v>
      </c>
      <c r="J1620" t="s">
        <v>3354</v>
      </c>
      <c r="K1620" t="s">
        <v>3366</v>
      </c>
      <c r="L1620" t="s">
        <v>65</v>
      </c>
      <c r="M1620" t="s">
        <v>3359</v>
      </c>
      <c r="Z1620" t="s">
        <v>3359</v>
      </c>
      <c r="AA1620" s="3" t="s">
        <v>3464</v>
      </c>
      <c r="AD1620" s="3" t="s">
        <v>702</v>
      </c>
      <c r="AE1620" t="s">
        <v>380</v>
      </c>
      <c r="AF1620" t="s">
        <v>3060</v>
      </c>
      <c r="AH1620" s="2">
        <v>40761.429664351854</v>
      </c>
    </row>
    <row r="1621" spans="2:35" ht="15" customHeight="1" x14ac:dyDescent="0.35">
      <c r="B1621" s="5">
        <f t="shared" si="92"/>
        <v>1619</v>
      </c>
      <c r="C1621">
        <f t="shared" si="90"/>
        <v>1</v>
      </c>
      <c r="D1621" s="16">
        <v>1949</v>
      </c>
      <c r="E1621" t="s">
        <v>314</v>
      </c>
      <c r="F1621" t="s">
        <v>25</v>
      </c>
      <c r="G1621">
        <v>31451</v>
      </c>
      <c r="H1621" t="s">
        <v>17</v>
      </c>
      <c r="J1621" t="s">
        <v>3354</v>
      </c>
      <c r="M1621" t="s">
        <v>3359</v>
      </c>
      <c r="AA1621" s="145" t="s">
        <v>3610</v>
      </c>
      <c r="AE1621" t="s">
        <v>167</v>
      </c>
      <c r="AF1621" t="s">
        <v>3060</v>
      </c>
      <c r="AH1621" s="2">
        <v>40595.890405092592</v>
      </c>
    </row>
    <row r="1622" spans="2:35" ht="15" customHeight="1" thickBot="1" x14ac:dyDescent="0.4">
      <c r="B1622" s="5">
        <f t="shared" si="92"/>
        <v>1620</v>
      </c>
      <c r="C1622">
        <f t="shared" ref="C1622:C1626" si="94">+G1623-G1622</f>
        <v>20</v>
      </c>
      <c r="D1622" s="16">
        <v>1949</v>
      </c>
      <c r="E1622" t="s">
        <v>314</v>
      </c>
      <c r="F1622" t="s">
        <v>25</v>
      </c>
      <c r="G1622">
        <v>31452</v>
      </c>
      <c r="J1622" t="s">
        <v>3354</v>
      </c>
      <c r="K1622" t="s">
        <v>3366</v>
      </c>
      <c r="M1622" t="s">
        <v>3459</v>
      </c>
      <c r="N1622" t="s">
        <v>3359</v>
      </c>
      <c r="T1622" t="s">
        <v>3424</v>
      </c>
      <c r="W1622" t="s">
        <v>3572</v>
      </c>
      <c r="X1622" t="s">
        <v>3508</v>
      </c>
      <c r="Z1622" t="s">
        <v>3359</v>
      </c>
      <c r="AA1622" s="146" t="s">
        <v>3464</v>
      </c>
      <c r="AF1622" t="s">
        <v>3451</v>
      </c>
      <c r="AH1622" s="2">
        <v>45371</v>
      </c>
    </row>
    <row r="1623" spans="2:35" ht="15" customHeight="1" thickBot="1" x14ac:dyDescent="0.4">
      <c r="B1623" s="5">
        <f t="shared" si="92"/>
        <v>1621</v>
      </c>
      <c r="C1623">
        <f t="shared" si="94"/>
        <v>65</v>
      </c>
      <c r="D1623" s="16">
        <v>1949</v>
      </c>
      <c r="E1623" s="159" t="s">
        <v>314</v>
      </c>
      <c r="F1623" s="159" t="s">
        <v>25</v>
      </c>
      <c r="G1623" s="160">
        <v>31472</v>
      </c>
      <c r="H1623" s="159"/>
      <c r="I1623" s="159"/>
      <c r="J1623" s="159" t="s">
        <v>3354</v>
      </c>
      <c r="K1623" s="159" t="s">
        <v>3366</v>
      </c>
      <c r="L1623" s="159"/>
      <c r="M1623" s="159" t="s">
        <v>3459</v>
      </c>
      <c r="N1623" s="159"/>
      <c r="O1623" s="159"/>
      <c r="P1623" s="159"/>
      <c r="Q1623" s="159"/>
      <c r="R1623" s="159"/>
      <c r="S1623" s="159"/>
      <c r="T1623" s="159" t="s">
        <v>3424</v>
      </c>
      <c r="U1623" s="159"/>
      <c r="V1623" s="159"/>
      <c r="W1623" s="159" t="s">
        <v>3572</v>
      </c>
      <c r="X1623" s="159" t="s">
        <v>3508</v>
      </c>
      <c r="Y1623" s="159"/>
      <c r="Z1623" s="159" t="s">
        <v>3359</v>
      </c>
      <c r="AA1623" s="159" t="s">
        <v>3464</v>
      </c>
      <c r="AB1623" s="167" t="s">
        <v>5117</v>
      </c>
      <c r="AC1623" s="159"/>
      <c r="AD1623" s="159"/>
      <c r="AE1623" s="159"/>
      <c r="AF1623" t="s">
        <v>3451</v>
      </c>
      <c r="AG1623" s="159"/>
      <c r="AH1623" s="176">
        <v>46207</v>
      </c>
      <c r="AI1623" s="167" t="s">
        <v>6797</v>
      </c>
    </row>
    <row r="1624" spans="2:35" ht="15" customHeight="1" x14ac:dyDescent="0.35">
      <c r="B1624" s="5">
        <f t="shared" si="92"/>
        <v>1622</v>
      </c>
      <c r="C1624">
        <f t="shared" si="94"/>
        <v>18</v>
      </c>
      <c r="D1624" s="16">
        <v>1949</v>
      </c>
      <c r="E1624" t="s">
        <v>221</v>
      </c>
      <c r="F1624" t="s">
        <v>16</v>
      </c>
      <c r="G1624">
        <v>31537</v>
      </c>
      <c r="H1624" t="s">
        <v>17</v>
      </c>
      <c r="J1624" t="s">
        <v>3354</v>
      </c>
      <c r="K1624" t="s">
        <v>3366</v>
      </c>
      <c r="L1624" t="s">
        <v>54</v>
      </c>
      <c r="M1624" t="s">
        <v>3359</v>
      </c>
      <c r="U1624" t="s">
        <v>380</v>
      </c>
      <c r="AA1624" s="3" t="s">
        <v>3464</v>
      </c>
      <c r="AE1624" t="s">
        <v>380</v>
      </c>
      <c r="AF1624" t="s">
        <v>3060</v>
      </c>
      <c r="AH1624" s="2">
        <v>40363.900173611109</v>
      </c>
    </row>
    <row r="1625" spans="2:35" ht="15" customHeight="1" x14ac:dyDescent="0.35">
      <c r="B1625" s="5">
        <f t="shared" si="92"/>
        <v>1623</v>
      </c>
      <c r="C1625">
        <f t="shared" si="94"/>
        <v>98</v>
      </c>
      <c r="D1625" s="16">
        <v>1949</v>
      </c>
      <c r="E1625" t="s">
        <v>221</v>
      </c>
      <c r="F1625" t="s">
        <v>16</v>
      </c>
      <c r="G1625">
        <v>31555</v>
      </c>
      <c r="H1625" t="s">
        <v>17</v>
      </c>
      <c r="J1625" t="s">
        <v>3354</v>
      </c>
      <c r="M1625" t="s">
        <v>3359</v>
      </c>
      <c r="U1625" t="s">
        <v>380</v>
      </c>
      <c r="AF1625" t="s">
        <v>3060</v>
      </c>
      <c r="AH1625" s="2">
        <v>39776.245196759257</v>
      </c>
    </row>
    <row r="1626" spans="2:35" ht="15" customHeight="1" x14ac:dyDescent="0.35">
      <c r="B1626" s="5">
        <f t="shared" si="92"/>
        <v>1624</v>
      </c>
      <c r="C1626">
        <f t="shared" si="94"/>
        <v>112</v>
      </c>
      <c r="D1626" s="16">
        <v>1949</v>
      </c>
      <c r="E1626" t="s">
        <v>15</v>
      </c>
      <c r="F1626" t="s">
        <v>25</v>
      </c>
      <c r="G1626">
        <v>31653</v>
      </c>
      <c r="H1626" t="s">
        <v>17</v>
      </c>
      <c r="J1626" t="s">
        <v>3354</v>
      </c>
      <c r="L1626" t="s">
        <v>703</v>
      </c>
      <c r="M1626" t="s">
        <v>3359</v>
      </c>
      <c r="AF1626" t="s">
        <v>3060</v>
      </c>
      <c r="AH1626" s="2">
        <v>40123.644675925927</v>
      </c>
    </row>
    <row r="1627" spans="2:35" ht="15" customHeight="1" x14ac:dyDescent="0.35">
      <c r="B1627" s="5">
        <f t="shared" si="92"/>
        <v>1625</v>
      </c>
      <c r="C1627">
        <f t="shared" si="90"/>
        <v>16</v>
      </c>
      <c r="D1627" s="16">
        <v>1949</v>
      </c>
      <c r="E1627" t="s">
        <v>221</v>
      </c>
      <c r="F1627" t="s">
        <v>25</v>
      </c>
      <c r="G1627">
        <v>31765</v>
      </c>
      <c r="L1627" t="s">
        <v>37</v>
      </c>
      <c r="AF1627" t="s">
        <v>3060</v>
      </c>
    </row>
    <row r="1628" spans="2:35" ht="15" customHeight="1" x14ac:dyDescent="0.35">
      <c r="B1628" s="5">
        <f t="shared" si="92"/>
        <v>1626</v>
      </c>
      <c r="C1628">
        <f t="shared" si="90"/>
        <v>13</v>
      </c>
      <c r="D1628" s="16">
        <v>1949</v>
      </c>
      <c r="E1628" t="s">
        <v>221</v>
      </c>
      <c r="F1628" t="s">
        <v>25</v>
      </c>
      <c r="G1628">
        <v>31781</v>
      </c>
      <c r="AF1628" t="s">
        <v>3451</v>
      </c>
      <c r="AH1628" s="2">
        <v>45769</v>
      </c>
    </row>
    <row r="1629" spans="2:35" ht="15" customHeight="1" x14ac:dyDescent="0.35">
      <c r="B1629" s="5">
        <f t="shared" si="92"/>
        <v>1627</v>
      </c>
      <c r="C1629">
        <f t="shared" si="90"/>
        <v>5</v>
      </c>
      <c r="D1629" s="16">
        <v>1949</v>
      </c>
      <c r="E1629" t="s">
        <v>221</v>
      </c>
      <c r="F1629" t="s">
        <v>25</v>
      </c>
      <c r="G1629">
        <v>31794</v>
      </c>
      <c r="H1629" t="s">
        <v>17</v>
      </c>
      <c r="J1629" t="s">
        <v>3354</v>
      </c>
      <c r="K1629" t="s">
        <v>3366</v>
      </c>
      <c r="L1629" t="s">
        <v>369</v>
      </c>
      <c r="M1629" t="s">
        <v>3359</v>
      </c>
      <c r="AC1629" s="3">
        <v>1947</v>
      </c>
      <c r="AD1629" s="3" t="s">
        <v>3611</v>
      </c>
      <c r="AE1629" t="s">
        <v>380</v>
      </c>
      <c r="AF1629" t="s">
        <v>3060</v>
      </c>
      <c r="AH1629" s="2">
        <v>40841.886550925927</v>
      </c>
    </row>
    <row r="1630" spans="2:35" ht="15" customHeight="1" x14ac:dyDescent="0.35">
      <c r="B1630" s="5">
        <f t="shared" si="92"/>
        <v>1628</v>
      </c>
      <c r="C1630">
        <f t="shared" si="90"/>
        <v>13</v>
      </c>
      <c r="D1630" s="16">
        <v>1949</v>
      </c>
      <c r="E1630" t="s">
        <v>221</v>
      </c>
      <c r="F1630" t="s">
        <v>25</v>
      </c>
      <c r="G1630">
        <v>31799</v>
      </c>
      <c r="H1630" t="s">
        <v>17</v>
      </c>
      <c r="J1630" t="s">
        <v>3356</v>
      </c>
      <c r="M1630" t="s">
        <v>3359</v>
      </c>
      <c r="AE1630" t="s">
        <v>380</v>
      </c>
      <c r="AF1630" t="s">
        <v>3060</v>
      </c>
      <c r="AH1630" s="2">
        <v>41111.749189814815</v>
      </c>
    </row>
    <row r="1631" spans="2:35" ht="15" customHeight="1" x14ac:dyDescent="0.35">
      <c r="B1631" s="5">
        <f t="shared" si="92"/>
        <v>1629</v>
      </c>
      <c r="C1631">
        <f t="shared" si="90"/>
        <v>28</v>
      </c>
      <c r="D1631" s="16">
        <v>1949</v>
      </c>
      <c r="E1631" s="3" t="s">
        <v>221</v>
      </c>
      <c r="F1631" s="3" t="s">
        <v>25</v>
      </c>
      <c r="G1631" s="3">
        <v>31812</v>
      </c>
      <c r="H1631" s="3"/>
      <c r="I1631" s="3"/>
      <c r="J1631" s="3"/>
      <c r="K1631" s="3" t="s">
        <v>3366</v>
      </c>
      <c r="L1631" s="3"/>
      <c r="M1631" s="3"/>
      <c r="N1631" s="3"/>
      <c r="O1631" s="3"/>
      <c r="P1631" s="3"/>
      <c r="Q1631" s="3"/>
      <c r="R1631" s="3"/>
      <c r="S1631" s="152"/>
      <c r="T1631" s="3"/>
      <c r="U1631" s="3"/>
      <c r="V1631" s="143"/>
      <c r="W1631" s="3"/>
      <c r="X1631" s="14" t="s">
        <v>3508</v>
      </c>
      <c r="Y1631" s="3"/>
      <c r="Z1631" s="3"/>
      <c r="AB1631" s="3"/>
      <c r="AE1631" s="3"/>
      <c r="AF1631" s="3" t="s">
        <v>3451</v>
      </c>
      <c r="AG1631" s="3"/>
      <c r="AH1631" s="153">
        <v>45661</v>
      </c>
      <c r="AI1631" s="14" t="s">
        <v>4513</v>
      </c>
    </row>
    <row r="1632" spans="2:35" ht="15" customHeight="1" x14ac:dyDescent="0.35">
      <c r="B1632" s="5">
        <f t="shared" si="92"/>
        <v>1630</v>
      </c>
      <c r="C1632">
        <f t="shared" si="90"/>
        <v>24</v>
      </c>
      <c r="D1632" s="16">
        <v>1949</v>
      </c>
      <c r="E1632" s="3" t="s">
        <v>327</v>
      </c>
      <c r="F1632" s="3" t="s">
        <v>25</v>
      </c>
      <c r="G1632" s="3">
        <v>31840</v>
      </c>
      <c r="H1632" s="3"/>
      <c r="I1632" s="3"/>
      <c r="J1632" s="3" t="s">
        <v>3354</v>
      </c>
      <c r="K1632" s="3" t="s">
        <v>3366</v>
      </c>
      <c r="L1632" s="3"/>
      <c r="M1632" s="3"/>
      <c r="N1632" s="3"/>
      <c r="O1632" s="3"/>
      <c r="P1632" s="3"/>
      <c r="Q1632" s="3"/>
      <c r="R1632" s="3"/>
      <c r="S1632" s="152"/>
      <c r="T1632" s="3" t="s">
        <v>3262</v>
      </c>
      <c r="U1632" s="3"/>
      <c r="V1632" s="143"/>
      <c r="W1632" s="3" t="s">
        <v>3572</v>
      </c>
      <c r="X1632" s="14"/>
      <c r="Y1632" s="3"/>
      <c r="Z1632" s="3"/>
      <c r="AA1632" s="3" t="s">
        <v>3262</v>
      </c>
      <c r="AB1632" s="3"/>
      <c r="AE1632" s="3"/>
      <c r="AF1632" s="3" t="s">
        <v>3451</v>
      </c>
      <c r="AG1632" s="3"/>
      <c r="AH1632" s="153">
        <v>46033</v>
      </c>
      <c r="AI1632" s="14"/>
    </row>
    <row r="1633" spans="2:35" ht="15" customHeight="1" x14ac:dyDescent="0.35">
      <c r="B1633" s="5">
        <f t="shared" si="92"/>
        <v>1631</v>
      </c>
      <c r="C1633">
        <f t="shared" si="90"/>
        <v>67</v>
      </c>
      <c r="D1633" s="16">
        <v>1949</v>
      </c>
      <c r="E1633" s="115" t="s">
        <v>327</v>
      </c>
      <c r="F1633" s="115" t="s">
        <v>25</v>
      </c>
      <c r="G1633" s="70">
        <v>31864</v>
      </c>
      <c r="I1633" s="172"/>
      <c r="J1633" t="s">
        <v>3354</v>
      </c>
      <c r="K1633" t="s">
        <v>3366</v>
      </c>
      <c r="M1633" s="172" t="s">
        <v>3459</v>
      </c>
      <c r="T1633" t="s">
        <v>3262</v>
      </c>
      <c r="W1633" s="172" t="s">
        <v>3572</v>
      </c>
      <c r="X1633" t="s">
        <v>3508</v>
      </c>
      <c r="AA1633" t="s">
        <v>3262</v>
      </c>
      <c r="AB1633" t="s">
        <v>5731</v>
      </c>
      <c r="AC1633"/>
      <c r="AD1633"/>
      <c r="AF1633" t="s">
        <v>3451</v>
      </c>
      <c r="AH1633" s="2">
        <v>45966</v>
      </c>
      <c r="AI1633" s="36" t="s">
        <v>5732</v>
      </c>
    </row>
    <row r="1634" spans="2:35" ht="15" customHeight="1" x14ac:dyDescent="0.35">
      <c r="B1634" s="5">
        <f t="shared" si="92"/>
        <v>1632</v>
      </c>
      <c r="C1634">
        <f t="shared" si="90"/>
        <v>38</v>
      </c>
      <c r="D1634" s="16">
        <v>1949</v>
      </c>
      <c r="E1634" t="s">
        <v>15</v>
      </c>
      <c r="F1634" t="s">
        <v>25</v>
      </c>
      <c r="G1634">
        <v>31931</v>
      </c>
      <c r="H1634" t="s">
        <v>17</v>
      </c>
      <c r="J1634" t="s">
        <v>3354</v>
      </c>
      <c r="K1634" t="s">
        <v>3366</v>
      </c>
      <c r="L1634" t="s">
        <v>644</v>
      </c>
      <c r="M1634" t="s">
        <v>3359</v>
      </c>
      <c r="N1634" t="s">
        <v>3359</v>
      </c>
      <c r="AC1634" s="3">
        <v>1948</v>
      </c>
      <c r="AD1634" s="3" t="s">
        <v>705</v>
      </c>
      <c r="AF1634" t="s">
        <v>3060</v>
      </c>
      <c r="AH1634" s="2">
        <v>40280.498981481483</v>
      </c>
    </row>
    <row r="1635" spans="2:35" ht="15" customHeight="1" x14ac:dyDescent="0.35">
      <c r="B1635" s="5">
        <f t="shared" si="92"/>
        <v>1633</v>
      </c>
      <c r="C1635">
        <f t="shared" si="90"/>
        <v>21</v>
      </c>
      <c r="D1635" s="16">
        <v>1949</v>
      </c>
      <c r="E1635" t="s">
        <v>15</v>
      </c>
      <c r="F1635" t="s">
        <v>25</v>
      </c>
      <c r="G1635">
        <v>31969</v>
      </c>
      <c r="H1635" t="s">
        <v>17</v>
      </c>
      <c r="J1635" t="s">
        <v>3354</v>
      </c>
      <c r="K1635" t="s">
        <v>3366</v>
      </c>
      <c r="L1635" t="s">
        <v>254</v>
      </c>
      <c r="M1635" t="s">
        <v>3359</v>
      </c>
      <c r="N1635" t="s">
        <v>3359</v>
      </c>
      <c r="AF1635" t="s">
        <v>3060</v>
      </c>
      <c r="AH1635" s="2">
        <v>40314.479768518519</v>
      </c>
    </row>
    <row r="1636" spans="2:35" ht="15" customHeight="1" x14ac:dyDescent="0.35">
      <c r="B1636" s="5">
        <f t="shared" si="92"/>
        <v>1634</v>
      </c>
      <c r="C1636">
        <f t="shared" si="90"/>
        <v>150</v>
      </c>
      <c r="D1636" s="16">
        <v>1949</v>
      </c>
      <c r="E1636" t="s">
        <v>15</v>
      </c>
      <c r="F1636" t="s">
        <v>25</v>
      </c>
      <c r="G1636">
        <v>31990</v>
      </c>
      <c r="H1636" t="s">
        <v>17</v>
      </c>
      <c r="J1636" t="s">
        <v>3354</v>
      </c>
      <c r="K1636" t="s">
        <v>3366</v>
      </c>
      <c r="L1636" t="s">
        <v>224</v>
      </c>
      <c r="M1636" t="s">
        <v>3359</v>
      </c>
      <c r="AF1636" t="s">
        <v>3060</v>
      </c>
      <c r="AH1636" s="2">
        <v>40080.422349537039</v>
      </c>
    </row>
    <row r="1637" spans="2:35" ht="15" customHeight="1" x14ac:dyDescent="0.35">
      <c r="B1637" s="5">
        <f t="shared" si="92"/>
        <v>1635</v>
      </c>
      <c r="C1637">
        <f t="shared" si="90"/>
        <v>96</v>
      </c>
      <c r="D1637" s="16">
        <f>+D1636</f>
        <v>1949</v>
      </c>
      <c r="E1637" s="101" t="s">
        <v>15</v>
      </c>
      <c r="F1637" s="101" t="s">
        <v>25</v>
      </c>
      <c r="G1637" s="165">
        <v>32140</v>
      </c>
      <c r="H1637" s="101"/>
      <c r="I1637" s="101"/>
      <c r="J1637" s="101" t="s">
        <v>3354</v>
      </c>
      <c r="K1637" s="101" t="s">
        <v>3366</v>
      </c>
      <c r="L1637" s="101"/>
      <c r="M1637" s="101" t="s">
        <v>3459</v>
      </c>
      <c r="N1637" s="101"/>
      <c r="O1637" s="101"/>
      <c r="P1637" s="101"/>
      <c r="Q1637" s="101"/>
      <c r="R1637" s="101"/>
      <c r="S1637" s="128"/>
      <c r="T1637" s="101" t="s">
        <v>3262</v>
      </c>
      <c r="U1637" s="101"/>
      <c r="V1637" s="130"/>
      <c r="W1637" s="101" t="s">
        <v>3572</v>
      </c>
      <c r="X1637" s="101" t="s">
        <v>3660</v>
      </c>
      <c r="Y1637" s="101"/>
      <c r="Z1637" s="101"/>
      <c r="AA1637" s="101" t="s">
        <v>3262</v>
      </c>
      <c r="AB1637" s="101"/>
      <c r="AC1637" s="101"/>
      <c r="AD1637" s="101"/>
      <c r="AE1637" s="101"/>
      <c r="AF1637" t="s">
        <v>3451</v>
      </c>
      <c r="AG1637" s="101"/>
      <c r="AH1637" s="103">
        <v>45839</v>
      </c>
      <c r="AI1637" s="166" t="s">
        <v>5111</v>
      </c>
    </row>
    <row r="1638" spans="2:35" ht="15" customHeight="1" x14ac:dyDescent="0.35">
      <c r="B1638" s="5">
        <f t="shared" si="92"/>
        <v>1636</v>
      </c>
      <c r="C1638">
        <f t="shared" si="90"/>
        <v>117</v>
      </c>
      <c r="D1638" s="16">
        <v>1949</v>
      </c>
      <c r="E1638" t="s">
        <v>15</v>
      </c>
      <c r="F1638" t="s">
        <v>25</v>
      </c>
      <c r="G1638">
        <v>32236</v>
      </c>
      <c r="H1638" t="s">
        <v>17</v>
      </c>
      <c r="J1638" t="s">
        <v>3354</v>
      </c>
      <c r="K1638" t="s">
        <v>3366</v>
      </c>
      <c r="L1638" t="s">
        <v>706</v>
      </c>
      <c r="M1638" t="s">
        <v>3359</v>
      </c>
      <c r="AF1638" t="s">
        <v>3060</v>
      </c>
      <c r="AH1638" s="2">
        <v>39715.8280787037</v>
      </c>
    </row>
    <row r="1639" spans="2:35" ht="15" customHeight="1" x14ac:dyDescent="0.35">
      <c r="B1639" s="5">
        <f t="shared" si="92"/>
        <v>1637</v>
      </c>
      <c r="C1639">
        <f t="shared" si="90"/>
        <v>29</v>
      </c>
      <c r="D1639" s="16">
        <v>1949</v>
      </c>
      <c r="E1639" t="s">
        <v>15</v>
      </c>
      <c r="F1639" t="s">
        <v>25</v>
      </c>
      <c r="G1639">
        <v>32353</v>
      </c>
      <c r="H1639" t="s">
        <v>17</v>
      </c>
      <c r="J1639" t="s">
        <v>3354</v>
      </c>
      <c r="K1639" t="s">
        <v>3366</v>
      </c>
      <c r="L1639" t="s">
        <v>37</v>
      </c>
      <c r="M1639" t="s">
        <v>3359</v>
      </c>
      <c r="AF1639" t="s">
        <v>3060</v>
      </c>
      <c r="AH1639" s="2">
        <v>39667.683819444443</v>
      </c>
    </row>
    <row r="1640" spans="2:35" ht="15" customHeight="1" x14ac:dyDescent="0.35">
      <c r="B1640" s="5">
        <f t="shared" si="92"/>
        <v>1638</v>
      </c>
      <c r="C1640">
        <f t="shared" si="90"/>
        <v>31</v>
      </c>
      <c r="D1640" s="16">
        <v>1949</v>
      </c>
      <c r="E1640" s="115" t="s">
        <v>15</v>
      </c>
      <c r="F1640" s="115" t="s">
        <v>16</v>
      </c>
      <c r="G1640" s="70">
        <v>32382</v>
      </c>
      <c r="I1640" s="172"/>
      <c r="J1640" t="s">
        <v>3354</v>
      </c>
      <c r="K1640" t="s">
        <v>3366</v>
      </c>
      <c r="M1640" s="172" t="s">
        <v>3459</v>
      </c>
      <c r="T1640" s="172" t="s">
        <v>3262</v>
      </c>
      <c r="W1640" s="172" t="s">
        <v>3830</v>
      </c>
      <c r="X1640" s="172" t="s">
        <v>3660</v>
      </c>
      <c r="AA1640" s="172" t="s">
        <v>3262</v>
      </c>
      <c r="AC1640"/>
      <c r="AD1640"/>
      <c r="AF1640" t="s">
        <v>3451</v>
      </c>
      <c r="AH1640" s="2">
        <v>45966</v>
      </c>
      <c r="AI1640" s="36" t="s">
        <v>5733</v>
      </c>
    </row>
    <row r="1641" spans="2:35" ht="15" customHeight="1" x14ac:dyDescent="0.35">
      <c r="B1641" s="5">
        <f t="shared" si="92"/>
        <v>1639</v>
      </c>
      <c r="C1641">
        <f t="shared" si="90"/>
        <v>29</v>
      </c>
      <c r="D1641" s="16">
        <v>1949</v>
      </c>
      <c r="E1641" t="s">
        <v>15</v>
      </c>
      <c r="F1641" t="s">
        <v>16</v>
      </c>
      <c r="G1641">
        <v>32413</v>
      </c>
      <c r="H1641" t="s">
        <v>17</v>
      </c>
      <c r="J1641" t="s">
        <v>3354</v>
      </c>
      <c r="K1641" t="s">
        <v>3366</v>
      </c>
      <c r="L1641" t="s">
        <v>56</v>
      </c>
      <c r="M1641" t="s">
        <v>3459</v>
      </c>
      <c r="N1641" t="s">
        <v>3359</v>
      </c>
      <c r="T1641" t="s">
        <v>3262</v>
      </c>
      <c r="X1641" t="s">
        <v>3660</v>
      </c>
      <c r="AB1641" s="164" t="s">
        <v>3769</v>
      </c>
      <c r="AC1641" s="41"/>
      <c r="AD1641" s="41"/>
      <c r="AF1641" t="s">
        <v>3451</v>
      </c>
      <c r="AH1641" s="2">
        <v>45209</v>
      </c>
    </row>
    <row r="1642" spans="2:35" ht="15" customHeight="1" thickBot="1" x14ac:dyDescent="0.4">
      <c r="B1642" s="5">
        <f t="shared" si="92"/>
        <v>1640</v>
      </c>
      <c r="C1642">
        <f t="shared" ref="C1642:C1646" si="95">+G1643-G1642</f>
        <v>198</v>
      </c>
      <c r="D1642" s="16">
        <v>1949</v>
      </c>
      <c r="E1642" t="s">
        <v>15</v>
      </c>
      <c r="F1642" t="s">
        <v>16</v>
      </c>
      <c r="G1642">
        <v>32442</v>
      </c>
      <c r="H1642" t="s">
        <v>17</v>
      </c>
      <c r="J1642" t="s">
        <v>3354</v>
      </c>
      <c r="L1642" t="s">
        <v>56</v>
      </c>
      <c r="M1642" t="s">
        <v>3359</v>
      </c>
      <c r="AB1642" s="164" t="s">
        <v>3612</v>
      </c>
      <c r="AC1642" s="41"/>
      <c r="AD1642" s="41"/>
      <c r="AF1642" t="s">
        <v>3060</v>
      </c>
      <c r="AH1642" s="2">
        <v>40811.686539351853</v>
      </c>
    </row>
    <row r="1643" spans="2:35" ht="15" customHeight="1" thickBot="1" x14ac:dyDescent="0.4">
      <c r="B1643" s="5">
        <f t="shared" si="92"/>
        <v>1641</v>
      </c>
      <c r="C1643">
        <f t="shared" si="95"/>
        <v>5</v>
      </c>
      <c r="D1643" s="16">
        <v>1949</v>
      </c>
      <c r="E1643" s="159" t="s">
        <v>15</v>
      </c>
      <c r="F1643" s="159" t="s">
        <v>25</v>
      </c>
      <c r="G1643" s="160">
        <v>32640</v>
      </c>
      <c r="H1643" s="159"/>
      <c r="I1643" s="159"/>
      <c r="J1643" s="159" t="s">
        <v>3354</v>
      </c>
      <c r="K1643" s="159" t="s">
        <v>3366</v>
      </c>
      <c r="L1643" s="159"/>
      <c r="M1643" s="159" t="s">
        <v>3459</v>
      </c>
      <c r="N1643" s="159" t="s">
        <v>3359</v>
      </c>
      <c r="O1643" s="159"/>
      <c r="P1643" s="159"/>
      <c r="Q1643" s="159"/>
      <c r="R1643" s="159"/>
      <c r="S1643" s="159"/>
      <c r="T1643" s="159" t="s">
        <v>3262</v>
      </c>
      <c r="U1643" s="159"/>
      <c r="V1643" s="159"/>
      <c r="W1643" s="159" t="s">
        <v>3572</v>
      </c>
      <c r="X1643" s="159" t="s">
        <v>3660</v>
      </c>
      <c r="Y1643" s="159"/>
      <c r="Z1643" s="159"/>
      <c r="AA1643" s="159" t="s">
        <v>3262</v>
      </c>
      <c r="AB1643" s="159"/>
      <c r="AC1643" s="159"/>
      <c r="AD1643" s="159"/>
      <c r="AE1643" s="159"/>
      <c r="AF1643" t="s">
        <v>3451</v>
      </c>
      <c r="AG1643" s="159"/>
      <c r="AH1643" s="176">
        <v>46207</v>
      </c>
      <c r="AI1643" s="76" t="s">
        <v>6644</v>
      </c>
    </row>
    <row r="1644" spans="2:35" ht="15" customHeight="1" x14ac:dyDescent="0.35">
      <c r="B1644" s="5">
        <f t="shared" si="92"/>
        <v>1642</v>
      </c>
      <c r="C1644">
        <f t="shared" si="95"/>
        <v>35</v>
      </c>
      <c r="D1644" s="16">
        <v>1949</v>
      </c>
      <c r="E1644" t="s">
        <v>15</v>
      </c>
      <c r="F1644" t="s">
        <v>25</v>
      </c>
      <c r="G1644">
        <v>32645</v>
      </c>
      <c r="H1644" t="s">
        <v>17</v>
      </c>
      <c r="J1644" t="s">
        <v>3354</v>
      </c>
      <c r="L1644" t="s">
        <v>265</v>
      </c>
      <c r="M1644" t="s">
        <v>3359</v>
      </c>
      <c r="AF1644" t="s">
        <v>3060</v>
      </c>
      <c r="AH1644" s="2">
        <v>40933.718182870369</v>
      </c>
    </row>
    <row r="1645" spans="2:35" ht="15" customHeight="1" x14ac:dyDescent="0.35">
      <c r="B1645" s="5">
        <f t="shared" si="92"/>
        <v>1643</v>
      </c>
      <c r="C1645">
        <f t="shared" si="95"/>
        <v>26</v>
      </c>
      <c r="D1645" s="16">
        <v>1949</v>
      </c>
      <c r="E1645" t="s">
        <v>15</v>
      </c>
      <c r="F1645" t="s">
        <v>25</v>
      </c>
      <c r="G1645">
        <v>32680</v>
      </c>
      <c r="H1645" t="s">
        <v>17</v>
      </c>
      <c r="J1645" t="s">
        <v>3354</v>
      </c>
      <c r="K1645" t="s">
        <v>3366</v>
      </c>
      <c r="L1645" t="s">
        <v>708</v>
      </c>
      <c r="M1645" t="s">
        <v>3359</v>
      </c>
      <c r="AC1645" s="3">
        <v>1948</v>
      </c>
      <c r="AF1645" t="s">
        <v>3060</v>
      </c>
      <c r="AH1645" s="2">
        <v>40634.799212962964</v>
      </c>
    </row>
    <row r="1646" spans="2:35" ht="15" customHeight="1" x14ac:dyDescent="0.35">
      <c r="B1646" s="5">
        <f t="shared" si="92"/>
        <v>1644</v>
      </c>
      <c r="C1646">
        <f t="shared" si="95"/>
        <v>3</v>
      </c>
      <c r="D1646" s="16">
        <v>1949</v>
      </c>
      <c r="E1646" t="s">
        <v>15</v>
      </c>
      <c r="F1646" t="s">
        <v>25</v>
      </c>
      <c r="G1646">
        <v>32706</v>
      </c>
      <c r="H1646" t="s">
        <v>17</v>
      </c>
      <c r="K1646" t="s">
        <v>3366</v>
      </c>
      <c r="L1646" t="s">
        <v>709</v>
      </c>
      <c r="M1646" t="s">
        <v>3359</v>
      </c>
      <c r="AF1646" t="s">
        <v>3060</v>
      </c>
      <c r="AH1646" s="2">
        <v>39792.314467592594</v>
      </c>
    </row>
    <row r="1647" spans="2:35" ht="15" customHeight="1" x14ac:dyDescent="0.35">
      <c r="B1647" s="5">
        <f t="shared" si="92"/>
        <v>1645</v>
      </c>
      <c r="C1647">
        <f t="shared" ref="C1647:C1710" si="96">+G1648-G1647</f>
        <v>5</v>
      </c>
      <c r="D1647" s="16">
        <v>1949</v>
      </c>
      <c r="E1647" t="s">
        <v>314</v>
      </c>
      <c r="F1647" t="s">
        <v>25</v>
      </c>
      <c r="G1647">
        <v>32709</v>
      </c>
      <c r="L1647" t="s">
        <v>37</v>
      </c>
      <c r="AA1647" s="3" t="s">
        <v>3464</v>
      </c>
      <c r="AD1647" s="3" t="s">
        <v>710</v>
      </c>
      <c r="AF1647" t="s">
        <v>3060</v>
      </c>
    </row>
    <row r="1648" spans="2:35" ht="15" customHeight="1" x14ac:dyDescent="0.35">
      <c r="B1648" s="5">
        <f t="shared" si="92"/>
        <v>1646</v>
      </c>
      <c r="C1648">
        <f t="shared" si="96"/>
        <v>1</v>
      </c>
      <c r="D1648" s="16">
        <v>1949</v>
      </c>
      <c r="E1648" t="s">
        <v>314</v>
      </c>
      <c r="F1648" t="s">
        <v>25</v>
      </c>
      <c r="G1648">
        <v>32714</v>
      </c>
      <c r="H1648" t="s">
        <v>17</v>
      </c>
      <c r="J1648" t="s">
        <v>3354</v>
      </c>
      <c r="K1648" t="s">
        <v>3366</v>
      </c>
      <c r="L1648" t="s">
        <v>711</v>
      </c>
      <c r="M1648" t="s">
        <v>3359</v>
      </c>
      <c r="U1648" s="15" t="s">
        <v>3557</v>
      </c>
      <c r="AB1648" t="s">
        <v>197</v>
      </c>
      <c r="AF1648" t="s">
        <v>3060</v>
      </c>
      <c r="AH1648" s="2">
        <v>40883.578356481485</v>
      </c>
    </row>
    <row r="1649" spans="1:34" ht="15" customHeight="1" x14ac:dyDescent="0.35">
      <c r="B1649" s="5">
        <f t="shared" si="92"/>
        <v>1647</v>
      </c>
      <c r="C1649">
        <f t="shared" si="96"/>
        <v>7</v>
      </c>
      <c r="D1649" s="16">
        <v>1949</v>
      </c>
      <c r="E1649" t="s">
        <v>314</v>
      </c>
      <c r="F1649" t="s">
        <v>25</v>
      </c>
      <c r="G1649">
        <v>32715</v>
      </c>
      <c r="H1649" t="s">
        <v>17</v>
      </c>
      <c r="J1649" t="s">
        <v>3354</v>
      </c>
      <c r="K1649" t="s">
        <v>3366</v>
      </c>
      <c r="L1649" t="s">
        <v>37</v>
      </c>
      <c r="M1649" t="s">
        <v>3359</v>
      </c>
      <c r="AA1649" s="3" t="s">
        <v>3464</v>
      </c>
      <c r="AE1649" t="s">
        <v>380</v>
      </c>
      <c r="AF1649" t="s">
        <v>3060</v>
      </c>
      <c r="AH1649" s="2">
        <v>40052.550243055557</v>
      </c>
    </row>
    <row r="1650" spans="1:34" ht="15" customHeight="1" x14ac:dyDescent="0.35">
      <c r="B1650" s="5">
        <f t="shared" si="92"/>
        <v>1648</v>
      </c>
      <c r="C1650">
        <f t="shared" si="96"/>
        <v>10</v>
      </c>
      <c r="D1650" s="16">
        <v>1949</v>
      </c>
      <c r="E1650" t="s">
        <v>314</v>
      </c>
      <c r="F1650" t="s">
        <v>25</v>
      </c>
      <c r="G1650">
        <v>32722</v>
      </c>
      <c r="H1650" t="s">
        <v>17</v>
      </c>
      <c r="J1650" t="s">
        <v>3356</v>
      </c>
      <c r="K1650" t="s">
        <v>3366</v>
      </c>
      <c r="L1650" t="s">
        <v>712</v>
      </c>
      <c r="M1650" t="s">
        <v>3359</v>
      </c>
      <c r="AF1650" t="s">
        <v>3060</v>
      </c>
      <c r="AH1650" s="2">
        <v>40119.962685185186</v>
      </c>
    </row>
    <row r="1651" spans="1:34" ht="15" customHeight="1" x14ac:dyDescent="0.35">
      <c r="B1651" s="5">
        <f t="shared" si="92"/>
        <v>1649</v>
      </c>
      <c r="C1651">
        <f t="shared" si="96"/>
        <v>13</v>
      </c>
      <c r="D1651" s="16">
        <v>1949</v>
      </c>
      <c r="E1651" t="s">
        <v>314</v>
      </c>
      <c r="F1651" t="s">
        <v>25</v>
      </c>
      <c r="G1651">
        <v>32732</v>
      </c>
      <c r="J1651" t="s">
        <v>3354</v>
      </c>
      <c r="K1651" t="s">
        <v>3366</v>
      </c>
      <c r="M1651" t="s">
        <v>3459</v>
      </c>
      <c r="N1651" t="s">
        <v>3359</v>
      </c>
      <c r="T1651" t="s">
        <v>3424</v>
      </c>
      <c r="W1651" t="s">
        <v>3572</v>
      </c>
      <c r="X1651" t="s">
        <v>3508</v>
      </c>
      <c r="Z1651" t="s">
        <v>3510</v>
      </c>
      <c r="AA1651" s="3" t="s">
        <v>3464</v>
      </c>
      <c r="AB1651" s="77" t="s">
        <v>4049</v>
      </c>
      <c r="AF1651" t="s">
        <v>3451</v>
      </c>
      <c r="AH1651" s="2">
        <v>45458</v>
      </c>
    </row>
    <row r="1652" spans="1:34" ht="15" customHeight="1" x14ac:dyDescent="0.35">
      <c r="B1652" s="5">
        <f t="shared" si="92"/>
        <v>1650</v>
      </c>
      <c r="C1652">
        <f t="shared" si="96"/>
        <v>1</v>
      </c>
      <c r="D1652" s="16">
        <v>1949</v>
      </c>
      <c r="E1652" t="s">
        <v>314</v>
      </c>
      <c r="F1652" t="s">
        <v>25</v>
      </c>
      <c r="G1652">
        <v>32745</v>
      </c>
      <c r="H1652" t="s">
        <v>17</v>
      </c>
      <c r="J1652" t="s">
        <v>3354</v>
      </c>
      <c r="M1652" t="s">
        <v>3359</v>
      </c>
      <c r="AF1652" t="s">
        <v>3060</v>
      </c>
      <c r="AH1652" s="2">
        <v>40653.112916666665</v>
      </c>
    </row>
    <row r="1653" spans="1:34" ht="15" customHeight="1" x14ac:dyDescent="0.35">
      <c r="B1653" s="5">
        <f t="shared" si="92"/>
        <v>1651</v>
      </c>
      <c r="C1653">
        <f t="shared" si="96"/>
        <v>5</v>
      </c>
      <c r="D1653" s="16">
        <v>1949</v>
      </c>
      <c r="E1653" t="s">
        <v>314</v>
      </c>
      <c r="F1653" t="s">
        <v>25</v>
      </c>
      <c r="G1653">
        <v>32746</v>
      </c>
      <c r="H1653" t="s">
        <v>17</v>
      </c>
      <c r="M1653" t="s">
        <v>3359</v>
      </c>
      <c r="AF1653" t="s">
        <v>3060</v>
      </c>
      <c r="AH1653" s="2">
        <v>40903.588622685187</v>
      </c>
    </row>
    <row r="1654" spans="1:34" ht="15" customHeight="1" x14ac:dyDescent="0.35">
      <c r="B1654" s="5">
        <f t="shared" si="92"/>
        <v>1652</v>
      </c>
      <c r="C1654">
        <f t="shared" si="96"/>
        <v>3</v>
      </c>
      <c r="D1654" s="16">
        <v>1949</v>
      </c>
      <c r="E1654" t="s">
        <v>314</v>
      </c>
      <c r="F1654" t="s">
        <v>25</v>
      </c>
      <c r="G1654">
        <v>32751</v>
      </c>
      <c r="H1654" t="s">
        <v>17</v>
      </c>
      <c r="J1654" t="s">
        <v>3354</v>
      </c>
      <c r="M1654" t="s">
        <v>3359</v>
      </c>
      <c r="AA1654" s="3" t="s">
        <v>3464</v>
      </c>
      <c r="AE1654" t="s">
        <v>380</v>
      </c>
      <c r="AF1654" t="s">
        <v>3060</v>
      </c>
      <c r="AH1654" s="2">
        <v>40866.684675925928</v>
      </c>
    </row>
    <row r="1655" spans="1:34" ht="15" customHeight="1" thickBot="1" x14ac:dyDescent="0.4">
      <c r="B1655" s="5">
        <f t="shared" si="92"/>
        <v>1653</v>
      </c>
      <c r="C1655">
        <f t="shared" si="96"/>
        <v>3</v>
      </c>
      <c r="D1655" s="16">
        <v>1949</v>
      </c>
      <c r="E1655" t="s">
        <v>314</v>
      </c>
      <c r="F1655" t="s">
        <v>25</v>
      </c>
      <c r="G1655">
        <v>32754</v>
      </c>
      <c r="H1655" t="s">
        <v>17</v>
      </c>
      <c r="J1655" t="s">
        <v>380</v>
      </c>
      <c r="K1655" t="s">
        <v>3366</v>
      </c>
      <c r="L1655" t="s">
        <v>37</v>
      </c>
      <c r="M1655" t="s">
        <v>3359</v>
      </c>
      <c r="AA1655" s="3" t="s">
        <v>3464</v>
      </c>
      <c r="AE1655" t="s">
        <v>380</v>
      </c>
      <c r="AF1655" t="s">
        <v>3060</v>
      </c>
      <c r="AH1655" s="2">
        <v>40052.549560185187</v>
      </c>
    </row>
    <row r="1656" spans="1:34" ht="15" thickBot="1" x14ac:dyDescent="0.4">
      <c r="A1656" s="180"/>
      <c r="B1656" s="5">
        <f t="shared" si="92"/>
        <v>1654</v>
      </c>
      <c r="C1656">
        <f t="shared" si="96"/>
        <v>6</v>
      </c>
      <c r="D1656" s="16">
        <v>1949</v>
      </c>
      <c r="E1656" t="s">
        <v>314</v>
      </c>
      <c r="F1656" t="s">
        <v>25</v>
      </c>
      <c r="G1656">
        <v>32757</v>
      </c>
      <c r="H1656" t="s">
        <v>17</v>
      </c>
      <c r="J1656" t="s">
        <v>3354</v>
      </c>
      <c r="L1656" t="s">
        <v>3366</v>
      </c>
      <c r="M1656" t="s">
        <v>3359</v>
      </c>
      <c r="AA1656" s="3" t="s">
        <v>3464</v>
      </c>
      <c r="AE1656" t="s">
        <v>380</v>
      </c>
      <c r="AF1656" t="s">
        <v>3060</v>
      </c>
      <c r="AH1656" s="2">
        <v>39644.519872685189</v>
      </c>
    </row>
    <row r="1657" spans="1:34" ht="15" customHeight="1" x14ac:dyDescent="0.35">
      <c r="B1657" s="5">
        <f t="shared" si="92"/>
        <v>1655</v>
      </c>
      <c r="C1657">
        <f t="shared" si="96"/>
        <v>14</v>
      </c>
      <c r="D1657" s="16">
        <v>1949</v>
      </c>
      <c r="E1657" t="s">
        <v>314</v>
      </c>
      <c r="F1657" t="s">
        <v>25</v>
      </c>
      <c r="G1657">
        <v>32763</v>
      </c>
      <c r="L1657" t="s">
        <v>37</v>
      </c>
      <c r="AD1657" s="3" t="s">
        <v>713</v>
      </c>
      <c r="AF1657" t="s">
        <v>3060</v>
      </c>
    </row>
    <row r="1658" spans="1:34" ht="15" customHeight="1" x14ac:dyDescent="0.35">
      <c r="B1658" s="5">
        <f t="shared" si="92"/>
        <v>1656</v>
      </c>
      <c r="C1658">
        <f t="shared" si="96"/>
        <v>9</v>
      </c>
      <c r="D1658" s="16">
        <v>1949</v>
      </c>
      <c r="E1658" t="s">
        <v>314</v>
      </c>
      <c r="F1658" t="s">
        <v>25</v>
      </c>
      <c r="G1658">
        <v>32777</v>
      </c>
      <c r="J1658" t="s">
        <v>3354</v>
      </c>
      <c r="K1658" t="s">
        <v>3366</v>
      </c>
      <c r="M1658" t="s">
        <v>3459</v>
      </c>
      <c r="N1658" t="s">
        <v>3359</v>
      </c>
      <c r="T1658" t="s">
        <v>3424</v>
      </c>
      <c r="W1658" t="s">
        <v>3572</v>
      </c>
      <c r="X1658" t="s">
        <v>3508</v>
      </c>
      <c r="Z1658" t="s">
        <v>3359</v>
      </c>
      <c r="AA1658" s="3" t="s">
        <v>3464</v>
      </c>
      <c r="AF1658" t="s">
        <v>3451</v>
      </c>
      <c r="AH1658" s="2">
        <v>45427</v>
      </c>
    </row>
    <row r="1659" spans="1:34" ht="15" customHeight="1" x14ac:dyDescent="0.35">
      <c r="B1659" s="5">
        <f t="shared" si="92"/>
        <v>1657</v>
      </c>
      <c r="C1659">
        <f t="shared" si="96"/>
        <v>5</v>
      </c>
      <c r="D1659" s="16">
        <v>1949</v>
      </c>
      <c r="E1659" t="s">
        <v>314</v>
      </c>
      <c r="F1659" t="s">
        <v>25</v>
      </c>
      <c r="G1659">
        <v>32786</v>
      </c>
      <c r="H1659" t="s">
        <v>17</v>
      </c>
      <c r="K1659" t="s">
        <v>3366</v>
      </c>
      <c r="L1659" t="s">
        <v>35</v>
      </c>
      <c r="M1659" t="s">
        <v>3359</v>
      </c>
      <c r="Z1659" t="s">
        <v>3359</v>
      </c>
      <c r="AA1659" s="3" t="s">
        <v>3464</v>
      </c>
      <c r="AE1659" t="s">
        <v>380</v>
      </c>
      <c r="AF1659" t="s">
        <v>3060</v>
      </c>
      <c r="AH1659" s="2">
        <v>40595.490069444444</v>
      </c>
    </row>
    <row r="1660" spans="1:34" ht="15" customHeight="1" x14ac:dyDescent="0.35">
      <c r="B1660" s="5">
        <f t="shared" si="92"/>
        <v>1658</v>
      </c>
      <c r="C1660">
        <f t="shared" si="96"/>
        <v>7</v>
      </c>
      <c r="D1660" s="16">
        <v>1949</v>
      </c>
      <c r="E1660" t="s">
        <v>314</v>
      </c>
      <c r="F1660" t="s">
        <v>25</v>
      </c>
      <c r="G1660">
        <v>32791</v>
      </c>
      <c r="H1660" t="s">
        <v>17</v>
      </c>
      <c r="J1660" t="s">
        <v>3354</v>
      </c>
      <c r="K1660" t="s">
        <v>3366</v>
      </c>
      <c r="L1660" t="s">
        <v>714</v>
      </c>
      <c r="M1660" t="s">
        <v>3359</v>
      </c>
      <c r="AA1660" s="3" t="s">
        <v>3464</v>
      </c>
      <c r="AE1660" t="s">
        <v>380</v>
      </c>
      <c r="AF1660" t="s">
        <v>3060</v>
      </c>
      <c r="AH1660" s="2">
        <v>40814.643784722219</v>
      </c>
    </row>
    <row r="1661" spans="1:34" ht="15" customHeight="1" x14ac:dyDescent="0.35">
      <c r="B1661" s="5">
        <f t="shared" si="92"/>
        <v>1659</v>
      </c>
      <c r="C1661">
        <f t="shared" si="96"/>
        <v>3</v>
      </c>
      <c r="D1661" s="16">
        <v>1949</v>
      </c>
      <c r="E1661" t="s">
        <v>314</v>
      </c>
      <c r="F1661" t="s">
        <v>25</v>
      </c>
      <c r="G1661">
        <v>32798</v>
      </c>
      <c r="H1661" t="s">
        <v>17</v>
      </c>
      <c r="J1661" t="s">
        <v>3354</v>
      </c>
      <c r="K1661" t="s">
        <v>3366</v>
      </c>
      <c r="L1661" t="s">
        <v>715</v>
      </c>
      <c r="M1661" t="s">
        <v>3359</v>
      </c>
      <c r="AA1661" s="3" t="s">
        <v>3464</v>
      </c>
      <c r="AD1661" s="3" t="s">
        <v>716</v>
      </c>
      <c r="AE1661" t="s">
        <v>380</v>
      </c>
      <c r="AF1661" t="s">
        <v>3060</v>
      </c>
      <c r="AH1661" s="2">
        <v>40470.92015046296</v>
      </c>
    </row>
    <row r="1662" spans="1:34" ht="15" customHeight="1" x14ac:dyDescent="0.35">
      <c r="B1662" s="5">
        <f t="shared" si="92"/>
        <v>1660</v>
      </c>
      <c r="C1662">
        <f t="shared" si="96"/>
        <v>10</v>
      </c>
      <c r="D1662" s="16">
        <v>1949</v>
      </c>
      <c r="E1662" t="s">
        <v>314</v>
      </c>
      <c r="F1662" t="s">
        <v>25</v>
      </c>
      <c r="G1662">
        <v>32801</v>
      </c>
      <c r="L1662" t="s">
        <v>256</v>
      </c>
      <c r="AF1662" t="s">
        <v>3060</v>
      </c>
    </row>
    <row r="1663" spans="1:34" ht="15" customHeight="1" x14ac:dyDescent="0.35">
      <c r="B1663" s="5">
        <f t="shared" si="92"/>
        <v>1661</v>
      </c>
      <c r="C1663">
        <f t="shared" si="96"/>
        <v>14</v>
      </c>
      <c r="D1663" s="16">
        <v>1949</v>
      </c>
      <c r="E1663" s="15" t="s">
        <v>221</v>
      </c>
      <c r="F1663" t="s">
        <v>25</v>
      </c>
      <c r="G1663">
        <v>32811</v>
      </c>
      <c r="H1663" t="s">
        <v>17</v>
      </c>
      <c r="J1663" t="s">
        <v>3354</v>
      </c>
      <c r="K1663" t="s">
        <v>3366</v>
      </c>
      <c r="L1663" t="s">
        <v>717</v>
      </c>
      <c r="M1663" t="s">
        <v>3359</v>
      </c>
      <c r="Z1663" t="s">
        <v>3359</v>
      </c>
      <c r="AA1663" s="3" t="s">
        <v>3464</v>
      </c>
      <c r="AB1663" s="59" t="s">
        <v>3613</v>
      </c>
      <c r="AC1663" s="54"/>
      <c r="AD1663" s="54"/>
      <c r="AE1663" t="s">
        <v>380</v>
      </c>
      <c r="AF1663" t="s">
        <v>3060</v>
      </c>
      <c r="AH1663" s="2">
        <v>40936.495555555557</v>
      </c>
    </row>
    <row r="1664" spans="1:34" ht="15" customHeight="1" x14ac:dyDescent="0.35">
      <c r="B1664" s="5">
        <f t="shared" si="92"/>
        <v>1662</v>
      </c>
      <c r="C1664">
        <f t="shared" si="96"/>
        <v>26</v>
      </c>
      <c r="D1664" s="16">
        <v>1949</v>
      </c>
      <c r="E1664" t="s">
        <v>314</v>
      </c>
      <c r="F1664" t="s">
        <v>25</v>
      </c>
      <c r="G1664">
        <v>32825</v>
      </c>
      <c r="H1664" t="s">
        <v>17</v>
      </c>
      <c r="J1664" t="s">
        <v>3354</v>
      </c>
      <c r="K1664" t="s">
        <v>3366</v>
      </c>
      <c r="L1664" t="s">
        <v>28</v>
      </c>
      <c r="M1664" t="s">
        <v>3359</v>
      </c>
      <c r="N1664" t="s">
        <v>3359</v>
      </c>
      <c r="S1664" s="148">
        <v>460</v>
      </c>
      <c r="Z1664" t="s">
        <v>3359</v>
      </c>
      <c r="AA1664" s="3" t="s">
        <v>3464</v>
      </c>
      <c r="AE1664" t="s">
        <v>380</v>
      </c>
      <c r="AF1664" t="s">
        <v>3060</v>
      </c>
      <c r="AH1664" s="2">
        <v>39852.568379629629</v>
      </c>
    </row>
    <row r="1665" spans="2:35" ht="15" customHeight="1" x14ac:dyDescent="0.35">
      <c r="B1665" s="5">
        <f t="shared" si="92"/>
        <v>1663</v>
      </c>
      <c r="C1665">
        <f t="shared" ref="C1665:C1666" si="97">+G1666-G1665</f>
        <v>29</v>
      </c>
      <c r="D1665" s="16">
        <v>1949</v>
      </c>
      <c r="E1665" s="3" t="s">
        <v>327</v>
      </c>
      <c r="F1665" s="3" t="s">
        <v>16</v>
      </c>
      <c r="G1665" s="3">
        <v>32851</v>
      </c>
      <c r="H1665" s="3"/>
      <c r="I1665" s="3"/>
      <c r="J1665" s="3" t="s">
        <v>3354</v>
      </c>
      <c r="K1665" s="3" t="s">
        <v>3366</v>
      </c>
      <c r="L1665" s="3"/>
      <c r="M1665" s="3" t="s">
        <v>3459</v>
      </c>
      <c r="N1665" s="3"/>
      <c r="O1665" s="3"/>
      <c r="P1665" s="3"/>
      <c r="Q1665" s="3"/>
      <c r="R1665" s="3"/>
      <c r="S1665" s="152"/>
      <c r="T1665" s="3" t="s">
        <v>167</v>
      </c>
      <c r="U1665" s="3"/>
      <c r="V1665" s="143"/>
      <c r="W1665" s="3" t="s">
        <v>3572</v>
      </c>
      <c r="X1665" s="3" t="s">
        <v>3508</v>
      </c>
      <c r="Y1665" s="3"/>
      <c r="Z1665" s="3"/>
      <c r="AA1665" s="3" t="s">
        <v>3262</v>
      </c>
      <c r="AB1665" t="s">
        <v>4357</v>
      </c>
      <c r="AD1665" s="3" t="s">
        <v>4356</v>
      </c>
      <c r="AE1665" s="3"/>
      <c r="AF1665" s="3" t="s">
        <v>3451</v>
      </c>
      <c r="AG1665" s="3"/>
      <c r="AH1665" s="153">
        <v>45568</v>
      </c>
      <c r="AI1665" s="166" t="s">
        <v>4273</v>
      </c>
    </row>
    <row r="1666" spans="2:35" ht="15" customHeight="1" x14ac:dyDescent="0.35">
      <c r="B1666" s="5">
        <f t="shared" si="92"/>
        <v>1664</v>
      </c>
      <c r="C1666">
        <f t="shared" si="97"/>
        <v>4</v>
      </c>
      <c r="D1666" s="16">
        <v>1949</v>
      </c>
      <c r="E1666" s="3" t="s">
        <v>327</v>
      </c>
      <c r="F1666" s="3" t="s">
        <v>16</v>
      </c>
      <c r="G1666" s="3">
        <v>32880</v>
      </c>
      <c r="H1666" s="3"/>
      <c r="I1666" s="3"/>
      <c r="J1666" s="3" t="s">
        <v>3354</v>
      </c>
      <c r="K1666" s="3" t="s">
        <v>3366</v>
      </c>
      <c r="L1666" s="3"/>
      <c r="M1666" s="3" t="s">
        <v>3459</v>
      </c>
      <c r="N1666" s="3"/>
      <c r="O1666" s="3"/>
      <c r="P1666" s="3"/>
      <c r="Q1666" s="3"/>
      <c r="R1666" s="3"/>
      <c r="S1666" s="152"/>
      <c r="T1666" s="3" t="s">
        <v>167</v>
      </c>
      <c r="U1666" s="3"/>
      <c r="V1666" s="143"/>
      <c r="W1666" s="3" t="s">
        <v>3830</v>
      </c>
      <c r="X1666" s="3" t="s">
        <v>3508</v>
      </c>
      <c r="Y1666" s="3"/>
      <c r="Z1666" s="3"/>
      <c r="AA1666" s="3" t="s">
        <v>3262</v>
      </c>
      <c r="AB1666" s="3" t="s">
        <v>4357</v>
      </c>
      <c r="AD1666" s="3" t="s">
        <v>4356</v>
      </c>
      <c r="AE1666" s="3"/>
      <c r="AF1666" s="3" t="s">
        <v>3451</v>
      </c>
      <c r="AG1666" s="3"/>
      <c r="AH1666" s="153">
        <v>46174</v>
      </c>
      <c r="AI1666" s="166"/>
    </row>
    <row r="1667" spans="2:35" ht="15" customHeight="1" thickBot="1" x14ac:dyDescent="0.4">
      <c r="B1667" s="5">
        <f t="shared" si="92"/>
        <v>1665</v>
      </c>
      <c r="C1667">
        <f t="shared" ref="C1667:C1670" si="98">+G1668-G1667</f>
        <v>4</v>
      </c>
      <c r="D1667" s="16">
        <v>1949</v>
      </c>
      <c r="E1667" s="3" t="s">
        <v>15</v>
      </c>
      <c r="F1667" s="3" t="s">
        <v>25</v>
      </c>
      <c r="G1667" s="3">
        <v>32884</v>
      </c>
      <c r="H1667" s="3"/>
      <c r="I1667" s="3"/>
      <c r="J1667" s="3" t="s">
        <v>3354</v>
      </c>
      <c r="K1667" s="3" t="s">
        <v>3366</v>
      </c>
      <c r="L1667" s="3"/>
      <c r="M1667" s="3" t="s">
        <v>3459</v>
      </c>
      <c r="N1667" s="3"/>
      <c r="O1667" s="3"/>
      <c r="P1667" s="3"/>
      <c r="Q1667" s="3"/>
      <c r="R1667" s="3"/>
      <c r="S1667" s="152"/>
      <c r="T1667" s="3" t="s">
        <v>3262</v>
      </c>
      <c r="U1667" s="3"/>
      <c r="V1667" s="143"/>
      <c r="W1667" s="3" t="s">
        <v>3572</v>
      </c>
      <c r="X1667" s="3" t="s">
        <v>3660</v>
      </c>
      <c r="Y1667" s="3"/>
      <c r="Z1667" s="3"/>
      <c r="AA1667" s="3" t="s">
        <v>3262</v>
      </c>
      <c r="AB1667" s="3"/>
      <c r="AE1667" s="3"/>
      <c r="AF1667" s="3" t="s">
        <v>3451</v>
      </c>
      <c r="AG1667" s="3"/>
      <c r="AH1667" s="153">
        <v>45568</v>
      </c>
      <c r="AI1667" s="166" t="s">
        <v>4274</v>
      </c>
    </row>
    <row r="1668" spans="2:35" ht="15" customHeight="1" thickBot="1" x14ac:dyDescent="0.4">
      <c r="B1668" s="5">
        <f t="shared" si="92"/>
        <v>1666</v>
      </c>
      <c r="C1668">
        <f t="shared" si="98"/>
        <v>84</v>
      </c>
      <c r="D1668" s="16">
        <v>1949</v>
      </c>
      <c r="E1668" s="159" t="s">
        <v>15</v>
      </c>
      <c r="F1668" s="159" t="s">
        <v>25</v>
      </c>
      <c r="G1668" s="160">
        <v>32888</v>
      </c>
      <c r="H1668" s="159"/>
      <c r="I1668" s="159"/>
      <c r="J1668" s="159" t="s">
        <v>3354</v>
      </c>
      <c r="K1668" s="159" t="s">
        <v>3366</v>
      </c>
      <c r="L1668" s="159"/>
      <c r="M1668" s="159" t="s">
        <v>3459</v>
      </c>
      <c r="N1668" s="159"/>
      <c r="O1668" s="159"/>
      <c r="P1668" s="159"/>
      <c r="Q1668" s="159"/>
      <c r="R1668" s="159"/>
      <c r="S1668" s="159"/>
      <c r="T1668" s="159" t="s">
        <v>167</v>
      </c>
      <c r="U1668" s="159"/>
      <c r="V1668" s="159"/>
      <c r="W1668" s="159" t="s">
        <v>3572</v>
      </c>
      <c r="X1668" s="159" t="s">
        <v>3660</v>
      </c>
      <c r="Y1668" s="159"/>
      <c r="Z1668" s="159"/>
      <c r="AA1668" s="159" t="s">
        <v>3262</v>
      </c>
      <c r="AB1668" s="159"/>
      <c r="AC1668" s="159"/>
      <c r="AD1668" s="159"/>
      <c r="AE1668" s="159"/>
      <c r="AF1668" t="s">
        <v>3451</v>
      </c>
      <c r="AG1668" s="159"/>
      <c r="AH1668" s="176">
        <v>46207</v>
      </c>
      <c r="AI1668" s="76" t="s">
        <v>6640</v>
      </c>
    </row>
    <row r="1669" spans="2:35" ht="15" customHeight="1" x14ac:dyDescent="0.35">
      <c r="B1669" s="5">
        <f t="shared" si="92"/>
        <v>1667</v>
      </c>
      <c r="C1669">
        <f t="shared" si="98"/>
        <v>39</v>
      </c>
      <c r="D1669" s="16">
        <v>1949</v>
      </c>
      <c r="E1669" t="s">
        <v>15</v>
      </c>
      <c r="F1669" t="s">
        <v>25</v>
      </c>
      <c r="G1669">
        <v>32972</v>
      </c>
      <c r="H1669" t="s">
        <v>17</v>
      </c>
      <c r="J1669" t="s">
        <v>3354</v>
      </c>
      <c r="L1669" t="s">
        <v>719</v>
      </c>
      <c r="M1669" t="s">
        <v>3359</v>
      </c>
      <c r="AF1669" t="s">
        <v>3060</v>
      </c>
      <c r="AH1669" s="2">
        <v>40486.396122685182</v>
      </c>
    </row>
    <row r="1670" spans="2:35" ht="15" customHeight="1" x14ac:dyDescent="0.35">
      <c r="B1670" s="5">
        <f t="shared" si="92"/>
        <v>1668</v>
      </c>
      <c r="C1670">
        <f t="shared" si="98"/>
        <v>179</v>
      </c>
      <c r="D1670" s="16">
        <v>1949</v>
      </c>
      <c r="E1670" t="s">
        <v>15</v>
      </c>
      <c r="F1670" t="s">
        <v>25</v>
      </c>
      <c r="G1670">
        <v>33011</v>
      </c>
      <c r="J1670" t="s">
        <v>3354</v>
      </c>
      <c r="K1670" t="s">
        <v>3366</v>
      </c>
      <c r="M1670" t="s">
        <v>3459</v>
      </c>
      <c r="N1670" t="s">
        <v>3359</v>
      </c>
      <c r="T1670" t="s">
        <v>3262</v>
      </c>
      <c r="W1670" t="s">
        <v>3572</v>
      </c>
      <c r="X1670" t="s">
        <v>3660</v>
      </c>
      <c r="AA1670" s="3" t="s">
        <v>3262</v>
      </c>
      <c r="AF1670" t="s">
        <v>3451</v>
      </c>
      <c r="AH1670" s="2">
        <v>46129</v>
      </c>
    </row>
    <row r="1671" spans="2:35" ht="15" customHeight="1" x14ac:dyDescent="0.35">
      <c r="B1671" s="5">
        <f t="shared" si="92"/>
        <v>1669</v>
      </c>
      <c r="C1671">
        <f t="shared" si="96"/>
        <v>41</v>
      </c>
      <c r="D1671" s="146">
        <v>1949</v>
      </c>
      <c r="E1671" s="3" t="s">
        <v>15</v>
      </c>
      <c r="F1671" s="3" t="s">
        <v>16</v>
      </c>
      <c r="G1671" s="3">
        <v>33190</v>
      </c>
      <c r="H1671" s="3"/>
      <c r="I1671" s="3"/>
      <c r="J1671" s="3"/>
      <c r="K1671" s="3"/>
      <c r="L1671" s="3"/>
      <c r="M1671" s="3"/>
      <c r="N1671" s="3"/>
      <c r="O1671" s="3"/>
      <c r="P1671" s="3"/>
      <c r="Q1671" s="3"/>
      <c r="R1671" s="3"/>
      <c r="S1671" s="152"/>
      <c r="T1671" s="3"/>
      <c r="U1671" s="3"/>
      <c r="V1671" s="143"/>
      <c r="W1671" s="3"/>
      <c r="X1671" s="3"/>
      <c r="Y1671" s="3"/>
      <c r="Z1671" s="3"/>
      <c r="AB1671" s="3"/>
      <c r="AE1671" s="3"/>
      <c r="AF1671" s="3" t="s">
        <v>3451</v>
      </c>
      <c r="AG1671" s="3"/>
      <c r="AH1671" s="153">
        <v>45561</v>
      </c>
      <c r="AI1671" s="14" t="s">
        <v>4104</v>
      </c>
    </row>
    <row r="1672" spans="2:35" ht="15" customHeight="1" x14ac:dyDescent="0.35">
      <c r="B1672" s="5">
        <f t="shared" si="92"/>
        <v>1670</v>
      </c>
      <c r="C1672">
        <f t="shared" si="96"/>
        <v>34</v>
      </c>
      <c r="D1672" s="146">
        <v>1949</v>
      </c>
      <c r="E1672" t="s">
        <v>221</v>
      </c>
      <c r="F1672" t="s">
        <v>25</v>
      </c>
      <c r="G1672">
        <v>33231</v>
      </c>
      <c r="L1672" t="s">
        <v>37</v>
      </c>
      <c r="AF1672" t="s">
        <v>3060</v>
      </c>
    </row>
    <row r="1673" spans="2:35" ht="15" customHeight="1" x14ac:dyDescent="0.35">
      <c r="B1673" s="5">
        <f t="shared" si="92"/>
        <v>1671</v>
      </c>
      <c r="C1673">
        <f t="shared" si="96"/>
        <v>126</v>
      </c>
      <c r="D1673" s="146">
        <v>1949</v>
      </c>
      <c r="E1673" t="s">
        <v>15</v>
      </c>
      <c r="F1673" t="s">
        <v>16</v>
      </c>
      <c r="G1673">
        <v>33265</v>
      </c>
      <c r="L1673" t="s">
        <v>37</v>
      </c>
      <c r="AF1673" t="s">
        <v>3060</v>
      </c>
    </row>
    <row r="1674" spans="2:35" ht="15" customHeight="1" x14ac:dyDescent="0.35">
      <c r="B1674" s="5">
        <f t="shared" ref="B1674:B1738" si="99">+B1673+1</f>
        <v>1672</v>
      </c>
      <c r="C1674">
        <f t="shared" si="96"/>
        <v>29</v>
      </c>
      <c r="D1674" s="16">
        <v>1949</v>
      </c>
      <c r="E1674" t="s">
        <v>15</v>
      </c>
      <c r="F1674" t="s">
        <v>25</v>
      </c>
      <c r="G1674">
        <v>33391</v>
      </c>
      <c r="J1674" t="s">
        <v>3354</v>
      </c>
      <c r="K1674" t="s">
        <v>3366</v>
      </c>
      <c r="M1674" t="s">
        <v>3459</v>
      </c>
      <c r="N1674" t="s">
        <v>3359</v>
      </c>
      <c r="T1674" t="s">
        <v>3262</v>
      </c>
      <c r="W1674" t="s">
        <v>3572</v>
      </c>
      <c r="X1674" t="s">
        <v>3660</v>
      </c>
      <c r="AA1674" s="3" t="s">
        <v>3262</v>
      </c>
      <c r="AF1674" t="s">
        <v>3451</v>
      </c>
      <c r="AH1674" s="2">
        <v>45859</v>
      </c>
    </row>
    <row r="1675" spans="2:35" ht="15" customHeight="1" x14ac:dyDescent="0.35">
      <c r="B1675" s="5">
        <f t="shared" si="99"/>
        <v>1673</v>
      </c>
      <c r="C1675">
        <f t="shared" si="96"/>
        <v>21</v>
      </c>
      <c r="D1675" s="16">
        <v>1949</v>
      </c>
      <c r="E1675" t="s">
        <v>15</v>
      </c>
      <c r="F1675" t="s">
        <v>25</v>
      </c>
      <c r="G1675">
        <v>33420</v>
      </c>
      <c r="L1675" t="s">
        <v>37</v>
      </c>
      <c r="AF1675" t="s">
        <v>3060</v>
      </c>
    </row>
    <row r="1676" spans="2:35" ht="15" customHeight="1" x14ac:dyDescent="0.35">
      <c r="B1676" s="5">
        <f t="shared" si="99"/>
        <v>1674</v>
      </c>
      <c r="C1676">
        <f t="shared" si="96"/>
        <v>21</v>
      </c>
      <c r="D1676" s="146">
        <v>1949</v>
      </c>
      <c r="E1676" s="3" t="s">
        <v>15</v>
      </c>
      <c r="F1676" s="3" t="s">
        <v>25</v>
      </c>
      <c r="G1676" s="3">
        <v>33441</v>
      </c>
      <c r="H1676" s="3"/>
      <c r="I1676" s="3"/>
      <c r="J1676" s="3"/>
      <c r="K1676" s="3"/>
      <c r="L1676" s="3"/>
      <c r="M1676" s="3"/>
      <c r="N1676" s="3"/>
      <c r="O1676" s="3"/>
      <c r="P1676" s="3"/>
      <c r="Q1676" s="3"/>
      <c r="R1676" s="3"/>
      <c r="S1676" s="152"/>
      <c r="T1676" s="3"/>
      <c r="U1676" s="3"/>
      <c r="V1676" s="143"/>
      <c r="W1676" s="3"/>
      <c r="X1676" s="3"/>
      <c r="Y1676" s="3"/>
      <c r="Z1676" s="3"/>
      <c r="AB1676" s="3"/>
      <c r="AE1676" s="3"/>
      <c r="AF1676" s="3" t="s">
        <v>3451</v>
      </c>
      <c r="AG1676" s="3"/>
      <c r="AH1676" s="153">
        <v>45568</v>
      </c>
      <c r="AI1676" s="14" t="s">
        <v>4275</v>
      </c>
    </row>
    <row r="1677" spans="2:35" ht="15" customHeight="1" x14ac:dyDescent="0.35">
      <c r="B1677" s="5">
        <f t="shared" si="99"/>
        <v>1675</v>
      </c>
      <c r="C1677">
        <f t="shared" si="96"/>
        <v>165</v>
      </c>
      <c r="D1677" s="16">
        <v>1949</v>
      </c>
      <c r="E1677" t="s">
        <v>15</v>
      </c>
      <c r="F1677" t="s">
        <v>25</v>
      </c>
      <c r="G1677">
        <v>33462</v>
      </c>
      <c r="H1677" t="s">
        <v>17</v>
      </c>
      <c r="J1677" t="s">
        <v>3354</v>
      </c>
      <c r="K1677" t="s">
        <v>3366</v>
      </c>
      <c r="M1677" t="s">
        <v>3359</v>
      </c>
      <c r="AF1677" t="s">
        <v>3060</v>
      </c>
      <c r="AH1677" s="2">
        <v>40874.897164351853</v>
      </c>
    </row>
    <row r="1678" spans="2:35" ht="15" customHeight="1" x14ac:dyDescent="0.35">
      <c r="B1678" s="5">
        <f t="shared" si="99"/>
        <v>1676</v>
      </c>
      <c r="C1678">
        <f t="shared" si="96"/>
        <v>2</v>
      </c>
      <c r="D1678" s="16">
        <v>1949</v>
      </c>
      <c r="E1678" t="s">
        <v>186</v>
      </c>
      <c r="F1678" t="s">
        <v>25</v>
      </c>
      <c r="G1678">
        <v>33627</v>
      </c>
      <c r="H1678" t="s">
        <v>17</v>
      </c>
      <c r="J1678" t="s">
        <v>380</v>
      </c>
      <c r="L1678" t="s">
        <v>720</v>
      </c>
      <c r="M1678" t="s">
        <v>3359</v>
      </c>
      <c r="N1678" t="s">
        <v>3359</v>
      </c>
      <c r="AD1678" s="3" t="s">
        <v>721</v>
      </c>
      <c r="AF1678" t="s">
        <v>3060</v>
      </c>
      <c r="AH1678" s="2">
        <v>40589.883958333332</v>
      </c>
    </row>
    <row r="1679" spans="2:35" ht="15" customHeight="1" x14ac:dyDescent="0.35">
      <c r="B1679" s="5">
        <f t="shared" si="99"/>
        <v>1677</v>
      </c>
      <c r="C1679">
        <f t="shared" si="96"/>
        <v>193</v>
      </c>
      <c r="D1679" s="16">
        <v>1949</v>
      </c>
      <c r="E1679" t="s">
        <v>186</v>
      </c>
      <c r="F1679" t="s">
        <v>25</v>
      </c>
      <c r="G1679">
        <v>33629</v>
      </c>
      <c r="J1679" t="s">
        <v>3354</v>
      </c>
      <c r="K1679" t="s">
        <v>3366</v>
      </c>
      <c r="M1679" t="s">
        <v>3459</v>
      </c>
      <c r="T1679" t="s">
        <v>3424</v>
      </c>
      <c r="W1679" t="s">
        <v>3572</v>
      </c>
      <c r="X1679" t="s">
        <v>3452</v>
      </c>
      <c r="AD1679" s="3" t="s">
        <v>3958</v>
      </c>
      <c r="AF1679" t="s">
        <v>3451</v>
      </c>
      <c r="AH1679" s="2">
        <v>45354</v>
      </c>
    </row>
    <row r="1680" spans="2:35" ht="15" customHeight="1" x14ac:dyDescent="0.35">
      <c r="B1680" s="5">
        <f t="shared" si="99"/>
        <v>1678</v>
      </c>
      <c r="C1680">
        <f t="shared" si="96"/>
        <v>45</v>
      </c>
      <c r="D1680" s="16">
        <v>1949</v>
      </c>
      <c r="E1680" s="3" t="s">
        <v>15</v>
      </c>
      <c r="F1680" s="3" t="s">
        <v>25</v>
      </c>
      <c r="G1680" s="3">
        <v>33822</v>
      </c>
      <c r="H1680" s="3"/>
      <c r="I1680" s="3"/>
      <c r="J1680" s="3"/>
      <c r="K1680" s="3"/>
      <c r="L1680" s="3"/>
      <c r="M1680" s="3"/>
      <c r="N1680" s="3"/>
      <c r="O1680" s="3"/>
      <c r="P1680" s="3"/>
      <c r="Q1680" s="3"/>
      <c r="R1680" s="3"/>
      <c r="S1680" s="152"/>
      <c r="T1680" s="3"/>
      <c r="U1680" s="3"/>
      <c r="V1680" s="143"/>
      <c r="W1680" s="3"/>
      <c r="X1680" s="3"/>
      <c r="Y1680" s="3"/>
      <c r="Z1680" s="3"/>
      <c r="AB1680" s="3"/>
      <c r="AE1680" s="3"/>
      <c r="AF1680" s="3" t="s">
        <v>3451</v>
      </c>
      <c r="AG1680" s="3"/>
      <c r="AH1680" s="153">
        <v>45661</v>
      </c>
      <c r="AI1680" s="14" t="s">
        <v>4514</v>
      </c>
    </row>
    <row r="1681" spans="1:35" ht="15" customHeight="1" x14ac:dyDescent="0.35">
      <c r="B1681" s="5">
        <f t="shared" si="99"/>
        <v>1679</v>
      </c>
      <c r="C1681">
        <f t="shared" si="96"/>
        <v>62</v>
      </c>
      <c r="D1681" s="16">
        <v>1949</v>
      </c>
      <c r="E1681" s="3" t="s">
        <v>15</v>
      </c>
      <c r="F1681" s="3" t="s">
        <v>25</v>
      </c>
      <c r="G1681" s="3">
        <v>33867</v>
      </c>
      <c r="H1681" s="3"/>
      <c r="I1681" s="3"/>
      <c r="J1681" s="3"/>
      <c r="K1681" s="3"/>
      <c r="L1681" s="3"/>
      <c r="M1681" s="3"/>
      <c r="N1681" s="3"/>
      <c r="O1681" s="3"/>
      <c r="P1681" s="3"/>
      <c r="Q1681" s="3"/>
      <c r="R1681" s="3"/>
      <c r="S1681" s="152"/>
      <c r="T1681" s="3"/>
      <c r="U1681" s="3"/>
      <c r="V1681" s="143"/>
      <c r="W1681" s="3"/>
      <c r="X1681" s="3"/>
      <c r="Y1681" s="3"/>
      <c r="Z1681" s="3"/>
      <c r="AB1681" s="3"/>
      <c r="AE1681" s="3"/>
      <c r="AF1681" s="3" t="s">
        <v>3451</v>
      </c>
      <c r="AG1681" s="3"/>
      <c r="AH1681" s="153">
        <v>45661</v>
      </c>
      <c r="AI1681" s="14" t="s">
        <v>4515</v>
      </c>
    </row>
    <row r="1682" spans="1:35" ht="15" customHeight="1" x14ac:dyDescent="0.35">
      <c r="B1682" s="5">
        <f t="shared" si="99"/>
        <v>1680</v>
      </c>
      <c r="C1682">
        <f t="shared" si="96"/>
        <v>12</v>
      </c>
      <c r="D1682" s="16">
        <v>1949</v>
      </c>
      <c r="E1682" t="s">
        <v>327</v>
      </c>
      <c r="F1682" t="s">
        <v>25</v>
      </c>
      <c r="G1682">
        <v>33929</v>
      </c>
      <c r="H1682" t="s">
        <v>17</v>
      </c>
      <c r="M1682" t="s">
        <v>3359</v>
      </c>
      <c r="AF1682" t="s">
        <v>3060</v>
      </c>
      <c r="AH1682" s="2">
        <v>39958.050439814811</v>
      </c>
    </row>
    <row r="1683" spans="1:35" ht="15" customHeight="1" x14ac:dyDescent="0.35">
      <c r="B1683" s="5">
        <f t="shared" si="99"/>
        <v>1681</v>
      </c>
      <c r="C1683">
        <f t="shared" si="96"/>
        <v>19</v>
      </c>
      <c r="D1683" s="16">
        <v>1949</v>
      </c>
      <c r="E1683" t="s">
        <v>327</v>
      </c>
      <c r="F1683" t="s">
        <v>25</v>
      </c>
      <c r="G1683">
        <v>33941</v>
      </c>
      <c r="H1683" t="s">
        <v>17</v>
      </c>
      <c r="J1683" t="s">
        <v>3354</v>
      </c>
      <c r="K1683" t="s">
        <v>3366</v>
      </c>
      <c r="M1683" t="s">
        <v>3359</v>
      </c>
      <c r="AF1683" t="s">
        <v>3060</v>
      </c>
      <c r="AH1683" s="2">
        <v>40994.367025462961</v>
      </c>
    </row>
    <row r="1684" spans="1:35" ht="15" customHeight="1" x14ac:dyDescent="0.35">
      <c r="B1684" s="5">
        <f t="shared" si="99"/>
        <v>1682</v>
      </c>
      <c r="C1684">
        <f t="shared" si="96"/>
        <v>3</v>
      </c>
      <c r="D1684" s="16">
        <v>1949</v>
      </c>
      <c r="E1684" t="s">
        <v>327</v>
      </c>
      <c r="F1684" t="s">
        <v>25</v>
      </c>
      <c r="G1684">
        <v>33960</v>
      </c>
      <c r="L1684" t="s">
        <v>50</v>
      </c>
      <c r="AF1684" t="s">
        <v>3060</v>
      </c>
    </row>
    <row r="1685" spans="1:35" ht="15" customHeight="1" x14ac:dyDescent="0.35">
      <c r="B1685" s="5">
        <f t="shared" si="99"/>
        <v>1683</v>
      </c>
      <c r="C1685">
        <f t="shared" si="96"/>
        <v>30</v>
      </c>
      <c r="D1685" s="16">
        <v>1949</v>
      </c>
      <c r="E1685" t="s">
        <v>327</v>
      </c>
      <c r="F1685" t="s">
        <v>25</v>
      </c>
      <c r="G1685">
        <v>33963</v>
      </c>
      <c r="H1685" t="s">
        <v>17</v>
      </c>
      <c r="K1685" t="s">
        <v>3366</v>
      </c>
      <c r="L1685" t="s">
        <v>722</v>
      </c>
      <c r="M1685" t="s">
        <v>3359</v>
      </c>
      <c r="AF1685" t="s">
        <v>3060</v>
      </c>
      <c r="AH1685" s="2">
        <v>40530.659305555557</v>
      </c>
    </row>
    <row r="1686" spans="1:35" ht="15" customHeight="1" x14ac:dyDescent="0.35">
      <c r="A1686" s="3"/>
      <c r="B1686" s="5">
        <f t="shared" si="99"/>
        <v>1684</v>
      </c>
      <c r="C1686">
        <f t="shared" si="96"/>
        <v>50</v>
      </c>
      <c r="D1686" s="16">
        <v>1949</v>
      </c>
      <c r="E1686" t="s">
        <v>327</v>
      </c>
      <c r="F1686" t="s">
        <v>25</v>
      </c>
      <c r="G1686">
        <v>33993</v>
      </c>
      <c r="H1686" t="s">
        <v>17</v>
      </c>
      <c r="J1686" t="s">
        <v>3354</v>
      </c>
      <c r="K1686" t="s">
        <v>3366</v>
      </c>
      <c r="L1686" t="s">
        <v>592</v>
      </c>
      <c r="M1686" t="s">
        <v>3359</v>
      </c>
      <c r="N1686" t="s">
        <v>3359</v>
      </c>
      <c r="AF1686" t="s">
        <v>3060</v>
      </c>
      <c r="AH1686" s="2">
        <v>39953.488194444442</v>
      </c>
    </row>
    <row r="1687" spans="1:35" ht="15" customHeight="1" x14ac:dyDescent="0.35">
      <c r="B1687" s="5">
        <f t="shared" si="99"/>
        <v>1685</v>
      </c>
      <c r="C1687">
        <f t="shared" si="96"/>
        <v>173</v>
      </c>
      <c r="D1687" s="16">
        <v>1949</v>
      </c>
      <c r="E1687" t="s">
        <v>15</v>
      </c>
      <c r="F1687" t="s">
        <v>25</v>
      </c>
      <c r="G1687">
        <v>34043</v>
      </c>
      <c r="J1687" t="s">
        <v>3354</v>
      </c>
      <c r="K1687" t="s">
        <v>3366</v>
      </c>
      <c r="M1687" t="s">
        <v>3459</v>
      </c>
      <c r="N1687" t="s">
        <v>3359</v>
      </c>
      <c r="T1687" t="s">
        <v>3262</v>
      </c>
      <c r="W1687" t="s">
        <v>3572</v>
      </c>
      <c r="X1687" t="s">
        <v>3660</v>
      </c>
      <c r="AD1687" s="3" t="s">
        <v>3883</v>
      </c>
      <c r="AF1687" t="s">
        <v>3451</v>
      </c>
      <c r="AH1687" s="2">
        <v>45295</v>
      </c>
    </row>
    <row r="1688" spans="1:35" ht="15" customHeight="1" x14ac:dyDescent="0.35">
      <c r="B1688" s="5">
        <f t="shared" si="99"/>
        <v>1686</v>
      </c>
      <c r="C1688">
        <f t="shared" si="96"/>
        <v>10</v>
      </c>
      <c r="D1688" s="16">
        <v>1949</v>
      </c>
      <c r="E1688" t="s">
        <v>186</v>
      </c>
      <c r="F1688" t="s">
        <v>25</v>
      </c>
      <c r="G1688">
        <v>34216</v>
      </c>
      <c r="H1688" t="s">
        <v>17</v>
      </c>
      <c r="J1688" t="s">
        <v>3354</v>
      </c>
      <c r="L1688" t="s">
        <v>28</v>
      </c>
      <c r="M1688" t="s">
        <v>3359</v>
      </c>
      <c r="S1688" s="148" t="s">
        <v>580</v>
      </c>
      <c r="AF1688" t="s">
        <v>3060</v>
      </c>
      <c r="AH1688" s="2">
        <v>39743.712094907409</v>
      </c>
    </row>
    <row r="1689" spans="1:35" ht="15" customHeight="1" x14ac:dyDescent="0.35">
      <c r="B1689" s="5">
        <f t="shared" si="99"/>
        <v>1687</v>
      </c>
      <c r="C1689">
        <f t="shared" si="96"/>
        <v>30</v>
      </c>
      <c r="D1689" s="16">
        <v>1949</v>
      </c>
      <c r="E1689" t="s">
        <v>186</v>
      </c>
      <c r="F1689" t="s">
        <v>25</v>
      </c>
      <c r="G1689">
        <v>34226</v>
      </c>
      <c r="H1689" t="s">
        <v>17</v>
      </c>
      <c r="J1689" t="s">
        <v>3354</v>
      </c>
      <c r="K1689" t="s">
        <v>3366</v>
      </c>
      <c r="L1689" t="s">
        <v>175</v>
      </c>
      <c r="M1689" t="s">
        <v>3359</v>
      </c>
      <c r="AF1689" t="s">
        <v>3060</v>
      </c>
      <c r="AH1689" s="2">
        <v>39775.875555555554</v>
      </c>
    </row>
    <row r="1690" spans="1:35" ht="15" customHeight="1" x14ac:dyDescent="0.35">
      <c r="B1690" s="5">
        <f t="shared" si="99"/>
        <v>1688</v>
      </c>
      <c r="C1690">
        <f t="shared" si="96"/>
        <v>2</v>
      </c>
      <c r="D1690" s="16">
        <v>1949</v>
      </c>
      <c r="E1690" t="s">
        <v>186</v>
      </c>
      <c r="F1690" t="s">
        <v>25</v>
      </c>
      <c r="G1690">
        <v>34256</v>
      </c>
      <c r="H1690" t="s">
        <v>17</v>
      </c>
      <c r="J1690" t="s">
        <v>3354</v>
      </c>
      <c r="K1690" t="s">
        <v>3366</v>
      </c>
      <c r="L1690" t="s">
        <v>174</v>
      </c>
      <c r="M1690" t="s">
        <v>3359</v>
      </c>
      <c r="AF1690" t="s">
        <v>3060</v>
      </c>
      <c r="AH1690" s="2">
        <v>39986.46769675926</v>
      </c>
    </row>
    <row r="1691" spans="1:35" ht="15" customHeight="1" x14ac:dyDescent="0.35">
      <c r="B1691" s="5">
        <f t="shared" si="99"/>
        <v>1689</v>
      </c>
      <c r="C1691">
        <f t="shared" si="96"/>
        <v>10</v>
      </c>
      <c r="D1691" s="16">
        <v>1949</v>
      </c>
      <c r="E1691" t="s">
        <v>186</v>
      </c>
      <c r="F1691" t="s">
        <v>25</v>
      </c>
      <c r="G1691">
        <v>34258</v>
      </c>
      <c r="H1691" t="s">
        <v>17</v>
      </c>
      <c r="J1691" t="s">
        <v>3354</v>
      </c>
      <c r="K1691" t="s">
        <v>3366</v>
      </c>
      <c r="L1691" t="s">
        <v>723</v>
      </c>
      <c r="M1691" t="s">
        <v>3359</v>
      </c>
      <c r="Y1691" t="s">
        <v>3359</v>
      </c>
      <c r="AF1691" t="s">
        <v>3060</v>
      </c>
      <c r="AH1691" s="2">
        <v>40505.884444444448</v>
      </c>
    </row>
    <row r="1692" spans="1:35" ht="15" customHeight="1" x14ac:dyDescent="0.35">
      <c r="B1692" s="5">
        <f t="shared" si="99"/>
        <v>1690</v>
      </c>
      <c r="C1692">
        <f t="shared" si="96"/>
        <v>6</v>
      </c>
      <c r="D1692" s="16">
        <v>1949</v>
      </c>
      <c r="E1692" t="s">
        <v>186</v>
      </c>
      <c r="F1692" t="s">
        <v>25</v>
      </c>
      <c r="G1692">
        <v>34268</v>
      </c>
      <c r="H1692" t="s">
        <v>17</v>
      </c>
      <c r="J1692" t="s">
        <v>3354</v>
      </c>
      <c r="L1692" t="s">
        <v>724</v>
      </c>
      <c r="M1692" t="s">
        <v>3359</v>
      </c>
      <c r="AD1692" s="3" t="s">
        <v>725</v>
      </c>
      <c r="AF1692" t="s">
        <v>3060</v>
      </c>
      <c r="AH1692" s="2">
        <v>40327.551307870373</v>
      </c>
    </row>
    <row r="1693" spans="1:35" ht="15" customHeight="1" x14ac:dyDescent="0.35">
      <c r="B1693" s="5">
        <f t="shared" si="99"/>
        <v>1691</v>
      </c>
      <c r="C1693">
        <f t="shared" si="96"/>
        <v>3</v>
      </c>
      <c r="D1693" s="16">
        <v>1949</v>
      </c>
      <c r="E1693" t="s">
        <v>186</v>
      </c>
      <c r="F1693" t="s">
        <v>25</v>
      </c>
      <c r="G1693">
        <v>34274</v>
      </c>
      <c r="H1693" t="s">
        <v>17</v>
      </c>
      <c r="J1693" t="s">
        <v>3354</v>
      </c>
      <c r="K1693" t="s">
        <v>3366</v>
      </c>
      <c r="L1693" t="s">
        <v>128</v>
      </c>
      <c r="M1693" t="s">
        <v>3359</v>
      </c>
      <c r="R1693" t="s">
        <v>3359</v>
      </c>
      <c r="S1693" s="148">
        <v>460</v>
      </c>
      <c r="AF1693" t="s">
        <v>3060</v>
      </c>
      <c r="AH1693" s="2">
        <v>40815.675370370373</v>
      </c>
    </row>
    <row r="1694" spans="1:35" ht="15" customHeight="1" x14ac:dyDescent="0.35">
      <c r="A1694" s="3"/>
      <c r="B1694" s="5">
        <f t="shared" si="99"/>
        <v>1692</v>
      </c>
      <c r="C1694">
        <f t="shared" si="96"/>
        <v>68</v>
      </c>
      <c r="D1694" s="16">
        <v>1949</v>
      </c>
      <c r="E1694" t="s">
        <v>186</v>
      </c>
      <c r="F1694" t="s">
        <v>25</v>
      </c>
      <c r="G1694">
        <v>34277</v>
      </c>
      <c r="L1694" t="s">
        <v>37</v>
      </c>
      <c r="AF1694" t="s">
        <v>3060</v>
      </c>
    </row>
    <row r="1695" spans="1:35" ht="15" customHeight="1" x14ac:dyDescent="0.35">
      <c r="B1695" s="5">
        <f t="shared" si="99"/>
        <v>1693</v>
      </c>
      <c r="C1695">
        <f t="shared" si="96"/>
        <v>11</v>
      </c>
      <c r="D1695" s="16">
        <v>1949</v>
      </c>
      <c r="E1695" t="s">
        <v>15</v>
      </c>
      <c r="F1695" t="s">
        <v>25</v>
      </c>
      <c r="G1695">
        <v>34345</v>
      </c>
      <c r="H1695" t="s">
        <v>17</v>
      </c>
      <c r="J1695" t="s">
        <v>3354</v>
      </c>
      <c r="K1695" t="s">
        <v>3366</v>
      </c>
      <c r="M1695" t="s">
        <v>3359</v>
      </c>
      <c r="R1695" t="s">
        <v>3359</v>
      </c>
      <c r="AF1695" t="s">
        <v>3060</v>
      </c>
      <c r="AH1695" s="2">
        <v>40634.70113425926</v>
      </c>
    </row>
    <row r="1696" spans="1:35" ht="15" customHeight="1" x14ac:dyDescent="0.35">
      <c r="B1696" s="5">
        <f t="shared" si="99"/>
        <v>1694</v>
      </c>
      <c r="C1696">
        <f t="shared" si="96"/>
        <v>56</v>
      </c>
      <c r="D1696" s="16">
        <v>1949</v>
      </c>
      <c r="E1696" t="s">
        <v>15</v>
      </c>
      <c r="F1696" t="s">
        <v>16</v>
      </c>
      <c r="G1696">
        <v>34356</v>
      </c>
      <c r="H1696" t="s">
        <v>17</v>
      </c>
      <c r="J1696" t="s">
        <v>3354</v>
      </c>
      <c r="K1696" t="s">
        <v>3366</v>
      </c>
      <c r="L1696" t="s">
        <v>727</v>
      </c>
      <c r="M1696" t="s">
        <v>3359</v>
      </c>
      <c r="N1696" t="s">
        <v>3359</v>
      </c>
      <c r="AF1696" t="s">
        <v>3060</v>
      </c>
      <c r="AH1696" s="2">
        <v>39759.424097222225</v>
      </c>
    </row>
    <row r="1697" spans="1:35" ht="15" customHeight="1" x14ac:dyDescent="0.35">
      <c r="B1697" s="5">
        <f t="shared" si="99"/>
        <v>1695</v>
      </c>
      <c r="C1697">
        <f t="shared" si="96"/>
        <v>16</v>
      </c>
      <c r="D1697" s="16">
        <v>1949</v>
      </c>
      <c r="E1697" t="s">
        <v>327</v>
      </c>
      <c r="F1697" t="s">
        <v>16</v>
      </c>
      <c r="G1697" s="70">
        <v>34412</v>
      </c>
      <c r="J1697" t="s">
        <v>3354</v>
      </c>
      <c r="K1697" t="s">
        <v>3366</v>
      </c>
      <c r="M1697" t="s">
        <v>3459</v>
      </c>
      <c r="T1697" t="s">
        <v>167</v>
      </c>
      <c r="W1697" t="s">
        <v>3830</v>
      </c>
      <c r="X1697" t="s">
        <v>3508</v>
      </c>
      <c r="AA1697" t="s">
        <v>3262</v>
      </c>
      <c r="AB1697" t="s">
        <v>4396</v>
      </c>
      <c r="AC1697"/>
      <c r="AD1697" t="s">
        <v>5526</v>
      </c>
      <c r="AF1697" t="s">
        <v>3451</v>
      </c>
      <c r="AH1697" s="2">
        <v>45894</v>
      </c>
      <c r="AI1697" s="36" t="s">
        <v>5368</v>
      </c>
    </row>
    <row r="1698" spans="1:35" ht="15" customHeight="1" x14ac:dyDescent="0.35">
      <c r="B1698" s="5">
        <f t="shared" si="99"/>
        <v>1696</v>
      </c>
      <c r="C1698">
        <f t="shared" si="96"/>
        <v>139</v>
      </c>
      <c r="D1698" s="16">
        <v>1949</v>
      </c>
      <c r="E1698" t="s">
        <v>327</v>
      </c>
      <c r="F1698" t="s">
        <v>25</v>
      </c>
      <c r="G1698">
        <v>34428</v>
      </c>
      <c r="H1698" t="s">
        <v>17</v>
      </c>
      <c r="J1698" t="s">
        <v>3354</v>
      </c>
      <c r="M1698" t="s">
        <v>3359</v>
      </c>
      <c r="N1698" t="s">
        <v>3359</v>
      </c>
      <c r="AF1698" t="s">
        <v>3060</v>
      </c>
      <c r="AH1698" s="2">
        <v>40283.996863425928</v>
      </c>
    </row>
    <row r="1699" spans="1:35" ht="15" customHeight="1" x14ac:dyDescent="0.35">
      <c r="B1699" s="5">
        <f t="shared" si="99"/>
        <v>1697</v>
      </c>
      <c r="C1699">
        <f t="shared" si="96"/>
        <v>19</v>
      </c>
      <c r="D1699" s="16">
        <v>1949</v>
      </c>
      <c r="E1699" s="3" t="s">
        <v>15</v>
      </c>
      <c r="F1699" s="3" t="s">
        <v>25</v>
      </c>
      <c r="G1699" s="165">
        <v>34567</v>
      </c>
      <c r="H1699" s="3"/>
      <c r="I1699" s="3"/>
      <c r="J1699" s="3"/>
      <c r="K1699" s="3" t="s">
        <v>3366</v>
      </c>
      <c r="L1699" s="3"/>
      <c r="M1699" s="3"/>
      <c r="N1699" s="3"/>
      <c r="O1699" s="3"/>
      <c r="P1699" s="3"/>
      <c r="Q1699" s="3"/>
      <c r="R1699" s="3"/>
      <c r="S1699" s="152"/>
      <c r="T1699" s="3"/>
      <c r="U1699" s="3"/>
      <c r="V1699" s="143"/>
      <c r="W1699" s="3"/>
      <c r="X1699" s="3"/>
      <c r="Y1699" s="3"/>
      <c r="Z1699" s="3"/>
      <c r="AB1699" s="3"/>
      <c r="AE1699" s="3"/>
      <c r="AF1699" s="3" t="s">
        <v>3451</v>
      </c>
      <c r="AG1699" s="3"/>
      <c r="AH1699" s="153">
        <v>45739</v>
      </c>
      <c r="AI1699" s="14" t="s">
        <v>4738</v>
      </c>
    </row>
    <row r="1700" spans="1:35" ht="15" customHeight="1" thickBot="1" x14ac:dyDescent="0.4">
      <c r="B1700" s="5">
        <f t="shared" si="99"/>
        <v>1698</v>
      </c>
      <c r="C1700">
        <f t="shared" si="96"/>
        <v>25</v>
      </c>
      <c r="D1700" s="16">
        <v>1949</v>
      </c>
      <c r="E1700" t="s">
        <v>221</v>
      </c>
      <c r="F1700" t="s">
        <v>16</v>
      </c>
      <c r="G1700">
        <v>34586</v>
      </c>
      <c r="H1700" t="s">
        <v>17</v>
      </c>
      <c r="J1700" t="s">
        <v>3354</v>
      </c>
      <c r="K1700" t="s">
        <v>3366</v>
      </c>
      <c r="L1700" t="s">
        <v>21</v>
      </c>
      <c r="M1700" t="s">
        <v>3359</v>
      </c>
      <c r="U1700" t="s">
        <v>380</v>
      </c>
      <c r="AA1700" s="3" t="s">
        <v>3464</v>
      </c>
      <c r="AB1700" s="164" t="s">
        <v>728</v>
      </c>
      <c r="AC1700" s="41"/>
      <c r="AD1700" s="41"/>
      <c r="AE1700" t="s">
        <v>380</v>
      </c>
      <c r="AF1700" t="s">
        <v>3060</v>
      </c>
      <c r="AH1700" s="2">
        <v>39915.05400462963</v>
      </c>
    </row>
    <row r="1701" spans="1:35" ht="15" thickBot="1" x14ac:dyDescent="0.4">
      <c r="A1701" s="180"/>
      <c r="B1701" s="5">
        <f t="shared" si="99"/>
        <v>1699</v>
      </c>
      <c r="C1701">
        <f t="shared" si="96"/>
        <v>5</v>
      </c>
      <c r="D1701" s="16">
        <v>1949</v>
      </c>
      <c r="E1701" s="162" t="s">
        <v>500</v>
      </c>
      <c r="F1701" s="162" t="s">
        <v>16</v>
      </c>
      <c r="G1701" s="162">
        <v>34611</v>
      </c>
      <c r="H1701" s="162" t="s">
        <v>17</v>
      </c>
      <c r="I1701" s="162"/>
      <c r="J1701" s="162" t="s">
        <v>3354</v>
      </c>
      <c r="K1701" s="162" t="s">
        <v>3366</v>
      </c>
      <c r="L1701" s="162" t="s">
        <v>37</v>
      </c>
      <c r="M1701" s="162" t="s">
        <v>3359</v>
      </c>
      <c r="N1701" s="162"/>
      <c r="O1701" s="162"/>
      <c r="P1701" s="162"/>
      <c r="Q1701" s="162"/>
      <c r="R1701" s="162"/>
      <c r="S1701" s="181"/>
      <c r="T1701" s="162"/>
      <c r="U1701" s="162"/>
      <c r="V1701" s="182"/>
      <c r="W1701" s="162"/>
      <c r="X1701" s="162"/>
      <c r="Y1701" s="162"/>
      <c r="Z1701" s="162"/>
      <c r="AA1701" s="159"/>
      <c r="AB1701" s="162"/>
      <c r="AC1701" s="159"/>
      <c r="AD1701" s="159"/>
      <c r="AE1701" s="162"/>
      <c r="AF1701" t="s">
        <v>3060</v>
      </c>
      <c r="AG1701" s="162"/>
      <c r="AH1701" s="163">
        <v>40002.549837962964</v>
      </c>
      <c r="AI1701" s="162"/>
    </row>
    <row r="1702" spans="1:35" ht="15" customHeight="1" x14ac:dyDescent="0.35">
      <c r="B1702" s="5">
        <f t="shared" si="99"/>
        <v>1700</v>
      </c>
      <c r="C1702">
        <f t="shared" ref="C1702:C1706" si="100">+G1703-G1702</f>
        <v>25</v>
      </c>
      <c r="D1702" s="16">
        <v>1949</v>
      </c>
      <c r="E1702" s="116" t="s">
        <v>15</v>
      </c>
      <c r="F1702" s="116" t="s">
        <v>25</v>
      </c>
      <c r="G1702" s="117">
        <v>34616</v>
      </c>
      <c r="H1702" s="172" t="s">
        <v>5836</v>
      </c>
      <c r="I1702" s="172"/>
      <c r="J1702" s="172" t="s">
        <v>3354</v>
      </c>
      <c r="K1702" s="172" t="s">
        <v>3366</v>
      </c>
      <c r="L1702" s="172"/>
      <c r="M1702" s="172" t="s">
        <v>3459</v>
      </c>
      <c r="N1702" s="172"/>
      <c r="O1702" s="172"/>
      <c r="P1702" s="172"/>
      <c r="Q1702" s="172"/>
      <c r="R1702" s="172"/>
      <c r="S1702" s="173"/>
      <c r="T1702" s="172" t="s">
        <v>3262</v>
      </c>
      <c r="U1702" s="172"/>
      <c r="V1702" s="174"/>
      <c r="W1702" s="172" t="s">
        <v>3572</v>
      </c>
      <c r="X1702" s="172" t="s">
        <v>3660</v>
      </c>
      <c r="Y1702" s="172"/>
      <c r="Z1702" s="172"/>
      <c r="AA1702" s="172"/>
      <c r="AB1702" s="172"/>
      <c r="AC1702" s="172"/>
      <c r="AD1702" s="172"/>
      <c r="AE1702" s="172"/>
      <c r="AF1702" t="s">
        <v>3451</v>
      </c>
      <c r="AG1702" s="172"/>
      <c r="AH1702" s="175">
        <v>45999</v>
      </c>
      <c r="AI1702" s="36" t="s">
        <v>6005</v>
      </c>
    </row>
    <row r="1703" spans="1:35" ht="15" customHeight="1" x14ac:dyDescent="0.35">
      <c r="B1703" s="5">
        <f t="shared" si="99"/>
        <v>1701</v>
      </c>
      <c r="C1703">
        <f t="shared" si="100"/>
        <v>21</v>
      </c>
      <c r="D1703" s="16">
        <v>1949</v>
      </c>
      <c r="E1703" s="116" t="s">
        <v>15</v>
      </c>
      <c r="F1703" s="116" t="s">
        <v>25</v>
      </c>
      <c r="G1703" s="117">
        <v>34641</v>
      </c>
      <c r="H1703" s="172"/>
      <c r="I1703" s="172"/>
      <c r="J1703" s="172" t="s">
        <v>3354</v>
      </c>
      <c r="K1703" s="172" t="s">
        <v>3366</v>
      </c>
      <c r="L1703" s="172"/>
      <c r="M1703" s="172" t="s">
        <v>3459</v>
      </c>
      <c r="N1703" s="172"/>
      <c r="O1703" s="172"/>
      <c r="P1703" s="172"/>
      <c r="Q1703" s="172"/>
      <c r="R1703" s="172"/>
      <c r="S1703" s="173"/>
      <c r="T1703" s="172" t="s">
        <v>3262</v>
      </c>
      <c r="U1703" s="172"/>
      <c r="V1703" s="174"/>
      <c r="W1703" s="172" t="s">
        <v>3572</v>
      </c>
      <c r="X1703" s="172" t="s">
        <v>3660</v>
      </c>
      <c r="Y1703" s="172"/>
      <c r="Z1703" s="172"/>
      <c r="AA1703" s="172" t="s">
        <v>3262</v>
      </c>
      <c r="AB1703" s="172"/>
      <c r="AC1703" s="172"/>
      <c r="AD1703" s="172"/>
      <c r="AE1703" s="172"/>
      <c r="AF1703" t="s">
        <v>3451</v>
      </c>
      <c r="AG1703" s="172"/>
      <c r="AH1703" s="175">
        <v>46240</v>
      </c>
      <c r="AI1703" s="36"/>
    </row>
    <row r="1704" spans="1:35" ht="15" customHeight="1" x14ac:dyDescent="0.35">
      <c r="B1704" s="5">
        <f t="shared" si="99"/>
        <v>1702</v>
      </c>
      <c r="C1704">
        <f t="shared" si="100"/>
        <v>17</v>
      </c>
      <c r="D1704" s="16">
        <v>1949</v>
      </c>
      <c r="E1704" s="3" t="s">
        <v>15</v>
      </c>
      <c r="F1704" s="3" t="s">
        <v>25</v>
      </c>
      <c r="G1704" s="3">
        <v>34662</v>
      </c>
      <c r="H1704" s="3"/>
      <c r="I1704" s="3"/>
      <c r="J1704" s="3"/>
      <c r="K1704" s="3"/>
      <c r="L1704" s="3"/>
      <c r="M1704" s="3"/>
      <c r="N1704" s="3"/>
      <c r="O1704" s="3"/>
      <c r="P1704" s="3"/>
      <c r="Q1704" s="3"/>
      <c r="R1704" s="3"/>
      <c r="S1704" s="152"/>
      <c r="T1704" s="3"/>
      <c r="U1704" s="3"/>
      <c r="V1704" s="143"/>
      <c r="W1704" s="3"/>
      <c r="X1704" s="3"/>
      <c r="Y1704" s="3"/>
      <c r="Z1704" s="3"/>
      <c r="AB1704" s="3"/>
      <c r="AE1704" s="3"/>
      <c r="AF1704" s="3" t="s">
        <v>3451</v>
      </c>
      <c r="AG1704" s="3"/>
      <c r="AH1704" s="153">
        <v>45661</v>
      </c>
      <c r="AI1704" s="14" t="s">
        <v>4516</v>
      </c>
    </row>
    <row r="1705" spans="1:35" ht="15" customHeight="1" x14ac:dyDescent="0.35">
      <c r="B1705" s="5">
        <f t="shared" si="99"/>
        <v>1703</v>
      </c>
      <c r="C1705">
        <f t="shared" si="100"/>
        <v>27</v>
      </c>
      <c r="D1705" s="16">
        <v>1949</v>
      </c>
      <c r="E1705" s="3" t="s">
        <v>15</v>
      </c>
      <c r="F1705" s="3" t="s">
        <v>25</v>
      </c>
      <c r="G1705" s="3">
        <v>34679</v>
      </c>
      <c r="H1705" s="3"/>
      <c r="I1705" s="3"/>
      <c r="J1705" s="3" t="s">
        <v>3354</v>
      </c>
      <c r="K1705" s="3" t="s">
        <v>3366</v>
      </c>
      <c r="L1705" s="3"/>
      <c r="M1705" s="3" t="s">
        <v>3459</v>
      </c>
      <c r="N1705" s="3"/>
      <c r="O1705" s="3"/>
      <c r="P1705" s="3"/>
      <c r="Q1705" s="3"/>
      <c r="R1705" s="3"/>
      <c r="S1705" s="152"/>
      <c r="T1705" s="3" t="s">
        <v>3262</v>
      </c>
      <c r="U1705" s="3"/>
      <c r="V1705" s="143"/>
      <c r="W1705" s="3" t="s">
        <v>3572</v>
      </c>
      <c r="X1705" s="3" t="s">
        <v>3660</v>
      </c>
      <c r="Y1705" s="3"/>
      <c r="Z1705" s="3"/>
      <c r="AA1705" s="3" t="s">
        <v>3262</v>
      </c>
      <c r="AB1705" s="3"/>
      <c r="AE1705" s="3"/>
      <c r="AF1705" s="3" t="s">
        <v>3451</v>
      </c>
      <c r="AG1705" s="3"/>
      <c r="AH1705" s="153">
        <v>45664</v>
      </c>
      <c r="AI1705" s="14"/>
    </row>
    <row r="1706" spans="1:35" ht="15" customHeight="1" x14ac:dyDescent="0.35">
      <c r="B1706" s="5">
        <f t="shared" si="99"/>
        <v>1704</v>
      </c>
      <c r="C1706">
        <f t="shared" si="100"/>
        <v>12</v>
      </c>
      <c r="D1706" s="16">
        <v>1949</v>
      </c>
      <c r="E1706" s="116" t="s">
        <v>15</v>
      </c>
      <c r="F1706" s="116" t="s">
        <v>25</v>
      </c>
      <c r="G1706" s="117">
        <v>34706</v>
      </c>
      <c r="H1706" s="172" t="s">
        <v>5836</v>
      </c>
      <c r="I1706" s="172"/>
      <c r="J1706" s="172" t="s">
        <v>3354</v>
      </c>
      <c r="K1706" s="172" t="s">
        <v>3366</v>
      </c>
      <c r="L1706" s="172"/>
      <c r="M1706" s="172" t="s">
        <v>3459</v>
      </c>
      <c r="N1706" s="172" t="s">
        <v>3359</v>
      </c>
      <c r="O1706" s="172"/>
      <c r="P1706" s="172"/>
      <c r="Q1706" s="172"/>
      <c r="R1706" s="172"/>
      <c r="S1706" s="173"/>
      <c r="T1706" s="172" t="s">
        <v>3262</v>
      </c>
      <c r="U1706" s="172"/>
      <c r="V1706" s="174"/>
      <c r="W1706" s="172" t="s">
        <v>3572</v>
      </c>
      <c r="X1706" s="172" t="s">
        <v>3660</v>
      </c>
      <c r="Y1706" s="172"/>
      <c r="Z1706" s="172"/>
      <c r="AA1706" s="172"/>
      <c r="AB1706" s="172"/>
      <c r="AC1706" s="172"/>
      <c r="AD1706" s="172"/>
      <c r="AE1706" s="172"/>
      <c r="AF1706" t="s">
        <v>3451</v>
      </c>
      <c r="AG1706" s="172"/>
      <c r="AH1706" s="175">
        <v>45999</v>
      </c>
      <c r="AI1706" s="36" t="s">
        <v>6006</v>
      </c>
    </row>
    <row r="1707" spans="1:35" ht="15" customHeight="1" x14ac:dyDescent="0.35">
      <c r="B1707" s="5">
        <f t="shared" si="99"/>
        <v>1705</v>
      </c>
      <c r="C1707">
        <f t="shared" si="96"/>
        <v>2</v>
      </c>
      <c r="D1707" s="16">
        <v>1949</v>
      </c>
      <c r="E1707" t="s">
        <v>15</v>
      </c>
      <c r="F1707" t="s">
        <v>25</v>
      </c>
      <c r="G1707">
        <v>34718</v>
      </c>
      <c r="H1707" t="s">
        <v>17</v>
      </c>
      <c r="J1707" t="s">
        <v>3354</v>
      </c>
      <c r="K1707" t="s">
        <v>3366</v>
      </c>
      <c r="L1707" t="s">
        <v>729</v>
      </c>
      <c r="M1707" t="s">
        <v>3359</v>
      </c>
      <c r="AD1707" s="3" t="s">
        <v>3614</v>
      </c>
      <c r="AF1707" t="s">
        <v>3060</v>
      </c>
      <c r="AH1707" s="2">
        <v>40515.88318287037</v>
      </c>
    </row>
    <row r="1708" spans="1:35" ht="15" customHeight="1" x14ac:dyDescent="0.35">
      <c r="B1708" s="5">
        <f t="shared" si="99"/>
        <v>1706</v>
      </c>
      <c r="C1708">
        <f t="shared" si="96"/>
        <v>122</v>
      </c>
      <c r="D1708" s="16">
        <v>1949</v>
      </c>
      <c r="E1708" t="s">
        <v>15</v>
      </c>
      <c r="F1708" t="s">
        <v>25</v>
      </c>
      <c r="G1708">
        <v>34720</v>
      </c>
      <c r="J1708" t="s">
        <v>3354</v>
      </c>
      <c r="K1708" t="s">
        <v>3366</v>
      </c>
      <c r="M1708" t="s">
        <v>3459</v>
      </c>
      <c r="T1708" t="s">
        <v>167</v>
      </c>
      <c r="W1708" t="s">
        <v>3572</v>
      </c>
      <c r="X1708" t="s">
        <v>3660</v>
      </c>
      <c r="AF1708" t="s">
        <v>3451</v>
      </c>
      <c r="AH1708" s="2">
        <v>45288</v>
      </c>
    </row>
    <row r="1709" spans="1:35" ht="15" customHeight="1" x14ac:dyDescent="0.35">
      <c r="B1709" s="5">
        <f t="shared" si="99"/>
        <v>1707</v>
      </c>
      <c r="C1709">
        <f t="shared" si="96"/>
        <v>8</v>
      </c>
      <c r="D1709" s="16">
        <v>1949</v>
      </c>
      <c r="E1709" t="s">
        <v>15</v>
      </c>
      <c r="F1709" t="s">
        <v>16</v>
      </c>
      <c r="G1709">
        <v>34842</v>
      </c>
      <c r="H1709" t="s">
        <v>17</v>
      </c>
      <c r="J1709" t="s">
        <v>3354</v>
      </c>
      <c r="M1709" t="s">
        <v>3359</v>
      </c>
      <c r="AF1709" t="s">
        <v>3060</v>
      </c>
      <c r="AH1709" s="2">
        <v>40937.538425925923</v>
      </c>
    </row>
    <row r="1710" spans="1:35" ht="15" customHeight="1" thickBot="1" x14ac:dyDescent="0.4">
      <c r="A1710" s="3"/>
      <c r="B1710" s="5">
        <f t="shared" si="99"/>
        <v>1708</v>
      </c>
      <c r="C1710">
        <f t="shared" si="96"/>
        <v>18</v>
      </c>
      <c r="D1710" s="16">
        <v>1949</v>
      </c>
      <c r="E1710" t="s">
        <v>15</v>
      </c>
      <c r="F1710" t="s">
        <v>16</v>
      </c>
      <c r="G1710">
        <v>34850</v>
      </c>
      <c r="H1710" t="s">
        <v>17</v>
      </c>
      <c r="J1710" t="s">
        <v>3356</v>
      </c>
      <c r="K1710" t="s">
        <v>3366</v>
      </c>
      <c r="L1710" t="s">
        <v>731</v>
      </c>
      <c r="M1710" t="s">
        <v>3359</v>
      </c>
      <c r="AF1710" t="s">
        <v>3060</v>
      </c>
      <c r="AH1710" s="2">
        <v>40944.666365740741</v>
      </c>
    </row>
    <row r="1711" spans="1:35" ht="15" thickBot="1" x14ac:dyDescent="0.4">
      <c r="A1711" s="180"/>
      <c r="B1711" s="5">
        <f t="shared" si="99"/>
        <v>1709</v>
      </c>
      <c r="C1711">
        <f t="shared" ref="C1711:C1775" si="101">+G1712-G1711</f>
        <v>27</v>
      </c>
      <c r="D1711" s="16">
        <v>1949</v>
      </c>
      <c r="E1711" t="s">
        <v>15</v>
      </c>
      <c r="F1711" t="s">
        <v>16</v>
      </c>
      <c r="G1711">
        <v>34868</v>
      </c>
      <c r="H1711" t="s">
        <v>17</v>
      </c>
      <c r="J1711" t="s">
        <v>3354</v>
      </c>
      <c r="K1711" t="s">
        <v>3366</v>
      </c>
      <c r="L1711" t="s">
        <v>254</v>
      </c>
      <c r="M1711" t="s">
        <v>3359</v>
      </c>
      <c r="N1711" t="s">
        <v>3359</v>
      </c>
      <c r="AF1711" t="s">
        <v>3060</v>
      </c>
      <c r="AH1711" s="2">
        <v>40314.475648148145</v>
      </c>
    </row>
    <row r="1712" spans="1:35" ht="15" customHeight="1" thickBot="1" x14ac:dyDescent="0.4">
      <c r="B1712" s="5">
        <f t="shared" si="99"/>
        <v>1710</v>
      </c>
      <c r="C1712">
        <f t="shared" si="101"/>
        <v>49</v>
      </c>
      <c r="D1712" s="16">
        <v>1949</v>
      </c>
      <c r="E1712" t="s">
        <v>15</v>
      </c>
      <c r="F1712" t="s">
        <v>25</v>
      </c>
      <c r="G1712">
        <v>34895</v>
      </c>
      <c r="H1712" t="s">
        <v>17</v>
      </c>
      <c r="J1712" t="s">
        <v>3354</v>
      </c>
      <c r="L1712" t="s">
        <v>732</v>
      </c>
      <c r="M1712" t="s">
        <v>3359</v>
      </c>
      <c r="AF1712" t="s">
        <v>3060</v>
      </c>
      <c r="AH1712" s="2">
        <v>40370.732581018521</v>
      </c>
    </row>
    <row r="1713" spans="1:35" ht="15" customHeight="1" thickBot="1" x14ac:dyDescent="0.4">
      <c r="B1713" s="5">
        <f t="shared" si="99"/>
        <v>1711</v>
      </c>
      <c r="C1713">
        <f t="shared" si="101"/>
        <v>57</v>
      </c>
      <c r="D1713" s="16">
        <v>1949</v>
      </c>
      <c r="E1713" s="159" t="s">
        <v>15</v>
      </c>
      <c r="F1713" s="159" t="s">
        <v>16</v>
      </c>
      <c r="G1713" s="160">
        <v>34944</v>
      </c>
      <c r="H1713" s="159"/>
      <c r="I1713" s="159"/>
      <c r="J1713" s="159" t="s">
        <v>380</v>
      </c>
      <c r="K1713" s="159" t="s">
        <v>3366</v>
      </c>
      <c r="L1713" s="159"/>
      <c r="M1713" s="159" t="s">
        <v>3459</v>
      </c>
      <c r="N1713" s="159"/>
      <c r="O1713" s="159"/>
      <c r="P1713" s="159"/>
      <c r="Q1713" s="159"/>
      <c r="R1713" s="159"/>
      <c r="S1713" s="159"/>
      <c r="T1713" s="159" t="s">
        <v>3262</v>
      </c>
      <c r="U1713" s="159"/>
      <c r="V1713" s="161"/>
      <c r="W1713" s="159"/>
      <c r="X1713" s="167" t="s">
        <v>6496</v>
      </c>
      <c r="Y1713" s="159"/>
      <c r="Z1713" s="159"/>
      <c r="AA1713" s="159"/>
      <c r="AB1713" s="159"/>
      <c r="AC1713" s="159"/>
      <c r="AD1713" s="159" t="s">
        <v>6598</v>
      </c>
      <c r="AE1713" s="159"/>
      <c r="AF1713" t="s">
        <v>3451</v>
      </c>
      <c r="AG1713" s="162"/>
      <c r="AH1713" s="163">
        <v>46130</v>
      </c>
      <c r="AI1713" s="76" t="s">
        <v>6497</v>
      </c>
    </row>
    <row r="1714" spans="1:35" ht="15" customHeight="1" x14ac:dyDescent="0.35">
      <c r="B1714" s="5">
        <f t="shared" si="99"/>
        <v>1712</v>
      </c>
      <c r="C1714">
        <f t="shared" si="101"/>
        <v>12</v>
      </c>
      <c r="D1714" s="16">
        <v>1949</v>
      </c>
      <c r="E1714" t="s">
        <v>314</v>
      </c>
      <c r="F1714" t="s">
        <v>25</v>
      </c>
      <c r="G1714">
        <v>35001</v>
      </c>
      <c r="H1714" t="s">
        <v>17</v>
      </c>
      <c r="J1714" t="s">
        <v>380</v>
      </c>
      <c r="K1714" t="s">
        <v>3366</v>
      </c>
      <c r="L1714" t="s">
        <v>74</v>
      </c>
      <c r="M1714" t="s">
        <v>3459</v>
      </c>
      <c r="N1714" t="s">
        <v>3359</v>
      </c>
      <c r="W1714" t="s">
        <v>3572</v>
      </c>
      <c r="X1714" t="s">
        <v>3449</v>
      </c>
      <c r="Z1714" t="s">
        <v>3359</v>
      </c>
      <c r="AA1714" s="3" t="s">
        <v>4629</v>
      </c>
      <c r="AD1714" s="3" t="s">
        <v>3615</v>
      </c>
      <c r="AE1714" t="s">
        <v>380</v>
      </c>
      <c r="AF1714" t="s">
        <v>3060</v>
      </c>
      <c r="AH1714" s="2">
        <v>40858.392384259256</v>
      </c>
    </row>
    <row r="1715" spans="1:35" ht="15" customHeight="1" thickBot="1" x14ac:dyDescent="0.4">
      <c r="B1715" s="5">
        <f t="shared" ref="B1715:B1721" si="102">+B1714+1</f>
        <v>1713</v>
      </c>
      <c r="C1715">
        <f t="shared" ref="C1715:C1721" si="103">+G1716-G1715</f>
        <v>3</v>
      </c>
      <c r="D1715" s="16">
        <v>1949</v>
      </c>
      <c r="E1715" s="116" t="s">
        <v>500</v>
      </c>
      <c r="F1715" s="116" t="s">
        <v>25</v>
      </c>
      <c r="G1715" s="117">
        <v>35013</v>
      </c>
      <c r="H1715" s="172" t="s">
        <v>5836</v>
      </c>
      <c r="I1715" s="172"/>
      <c r="J1715" s="172" t="s">
        <v>3354</v>
      </c>
      <c r="K1715" s="172" t="s">
        <v>3366</v>
      </c>
      <c r="L1715" s="172"/>
      <c r="M1715" s="172" t="s">
        <v>3459</v>
      </c>
      <c r="N1715" s="172"/>
      <c r="O1715" s="172"/>
      <c r="P1715" s="172"/>
      <c r="Q1715" s="172"/>
      <c r="R1715" s="172"/>
      <c r="S1715" s="173"/>
      <c r="T1715" s="172" t="s">
        <v>3424</v>
      </c>
      <c r="U1715" s="172"/>
      <c r="V1715" s="174"/>
      <c r="W1715" s="172" t="s">
        <v>3572</v>
      </c>
      <c r="X1715" s="172" t="s">
        <v>3508</v>
      </c>
      <c r="Y1715" s="172"/>
      <c r="Z1715" s="172"/>
      <c r="AA1715" s="172" t="s">
        <v>5968</v>
      </c>
      <c r="AB1715" s="172"/>
      <c r="AC1715" s="172"/>
      <c r="AD1715" s="172"/>
      <c r="AE1715" s="172"/>
      <c r="AF1715" t="s">
        <v>3451</v>
      </c>
      <c r="AH1715" s="2">
        <v>45966</v>
      </c>
      <c r="AI1715" s="36" t="s">
        <v>5854</v>
      </c>
    </row>
    <row r="1716" spans="1:35" ht="15" thickBot="1" x14ac:dyDescent="0.4">
      <c r="A1716" s="180"/>
      <c r="B1716" s="5">
        <f t="shared" si="102"/>
        <v>1714</v>
      </c>
      <c r="C1716">
        <f t="shared" si="103"/>
        <v>50</v>
      </c>
      <c r="D1716" s="16">
        <v>1949</v>
      </c>
      <c r="E1716" s="162" t="s">
        <v>500</v>
      </c>
      <c r="F1716" s="162" t="s">
        <v>25</v>
      </c>
      <c r="G1716" s="162">
        <v>35016</v>
      </c>
      <c r="H1716" s="162"/>
      <c r="I1716" s="162"/>
      <c r="J1716" s="162" t="s">
        <v>3354</v>
      </c>
      <c r="K1716" s="162" t="s">
        <v>3366</v>
      </c>
      <c r="L1716" s="162"/>
      <c r="M1716" s="162" t="s">
        <v>3459</v>
      </c>
      <c r="N1716" s="162" t="s">
        <v>3359</v>
      </c>
      <c r="O1716" s="162"/>
      <c r="P1716" s="162"/>
      <c r="Q1716" s="162"/>
      <c r="R1716" s="162"/>
      <c r="S1716" s="181"/>
      <c r="T1716" s="162" t="s">
        <v>3424</v>
      </c>
      <c r="U1716" s="162"/>
      <c r="V1716" s="182"/>
      <c r="W1716" s="162"/>
      <c r="X1716" s="162" t="s">
        <v>3449</v>
      </c>
      <c r="Y1716" s="162"/>
      <c r="Z1716" s="162"/>
      <c r="AA1716" s="159" t="s">
        <v>3648</v>
      </c>
      <c r="AB1716" s="162"/>
      <c r="AC1716" s="159"/>
      <c r="AD1716" s="159"/>
      <c r="AE1716" s="162"/>
      <c r="AF1716" t="s">
        <v>3451</v>
      </c>
      <c r="AG1716" s="162"/>
      <c r="AH1716" s="163">
        <v>45209</v>
      </c>
      <c r="AI1716" s="162" t="s">
        <v>5112</v>
      </c>
    </row>
    <row r="1717" spans="1:35" ht="15" customHeight="1" thickBot="1" x14ac:dyDescent="0.4">
      <c r="B1717" s="5">
        <f t="shared" si="102"/>
        <v>1715</v>
      </c>
      <c r="C1717">
        <f t="shared" si="103"/>
        <v>6</v>
      </c>
      <c r="D1717" s="16">
        <v>1949</v>
      </c>
      <c r="E1717" s="159" t="s">
        <v>500</v>
      </c>
      <c r="F1717" s="159" t="s">
        <v>25</v>
      </c>
      <c r="G1717" s="160">
        <v>35066</v>
      </c>
      <c r="H1717" s="159"/>
      <c r="I1717" s="159"/>
      <c r="J1717" s="159" t="s">
        <v>3354</v>
      </c>
      <c r="K1717" s="159" t="s">
        <v>3366</v>
      </c>
      <c r="L1717" s="159"/>
      <c r="M1717" s="159" t="s">
        <v>3459</v>
      </c>
      <c r="N1717" s="159"/>
      <c r="O1717" s="159"/>
      <c r="P1717" s="159"/>
      <c r="Q1717" s="159"/>
      <c r="R1717" s="159"/>
      <c r="S1717" s="159"/>
      <c r="T1717" s="159" t="s">
        <v>3424</v>
      </c>
      <c r="U1717" s="159"/>
      <c r="V1717" s="231"/>
      <c r="W1717" s="159" t="s">
        <v>3572</v>
      </c>
      <c r="X1717" s="159" t="s">
        <v>3508</v>
      </c>
      <c r="Y1717" s="159"/>
      <c r="Z1717" s="159"/>
      <c r="AA1717" s="159" t="s">
        <v>6970</v>
      </c>
      <c r="AB1717" s="159"/>
      <c r="AC1717" s="159"/>
      <c r="AD1717" s="159"/>
      <c r="AE1717" s="159"/>
      <c r="AF1717" t="s">
        <v>3451</v>
      </c>
      <c r="AG1717" s="3"/>
      <c r="AH1717" s="153">
        <v>46207</v>
      </c>
      <c r="AI1717" s="76" t="s">
        <v>6785</v>
      </c>
    </row>
    <row r="1718" spans="1:35" ht="15" thickBot="1" x14ac:dyDescent="0.4">
      <c r="A1718" s="180"/>
      <c r="B1718" s="5">
        <f t="shared" si="102"/>
        <v>1716</v>
      </c>
      <c r="C1718">
        <f t="shared" si="103"/>
        <v>12</v>
      </c>
      <c r="D1718" s="16">
        <v>1949</v>
      </c>
      <c r="E1718" s="162" t="s">
        <v>500</v>
      </c>
      <c r="F1718" s="162" t="s">
        <v>25</v>
      </c>
      <c r="G1718" s="162">
        <v>35072</v>
      </c>
      <c r="H1718" s="162"/>
      <c r="I1718" s="162"/>
      <c r="J1718" s="162"/>
      <c r="K1718" s="162"/>
      <c r="L1718" s="162" t="s">
        <v>37</v>
      </c>
      <c r="M1718" s="162"/>
      <c r="N1718" s="162"/>
      <c r="O1718" s="162"/>
      <c r="P1718" s="162"/>
      <c r="Q1718" s="162"/>
      <c r="R1718" s="162"/>
      <c r="S1718" s="181"/>
      <c r="T1718" s="162"/>
      <c r="U1718" s="162"/>
      <c r="V1718" s="182"/>
      <c r="W1718" s="162"/>
      <c r="X1718" s="162"/>
      <c r="Y1718" s="162"/>
      <c r="Z1718" s="162"/>
      <c r="AA1718" s="159"/>
      <c r="AB1718" s="162"/>
      <c r="AC1718" s="159"/>
      <c r="AD1718" s="159"/>
      <c r="AE1718" s="162"/>
      <c r="AF1718" t="s">
        <v>3060</v>
      </c>
      <c r="AG1718" s="162"/>
      <c r="AH1718" s="163"/>
      <c r="AI1718" s="162"/>
    </row>
    <row r="1719" spans="1:35" ht="15" customHeight="1" x14ac:dyDescent="0.35">
      <c r="B1719" s="5">
        <f t="shared" si="102"/>
        <v>1717</v>
      </c>
      <c r="C1719">
        <f t="shared" si="103"/>
        <v>16</v>
      </c>
      <c r="D1719" s="16">
        <v>1949</v>
      </c>
      <c r="E1719" t="s">
        <v>500</v>
      </c>
      <c r="F1719" t="s">
        <v>25</v>
      </c>
      <c r="G1719">
        <v>35084</v>
      </c>
      <c r="J1719" t="s">
        <v>3354</v>
      </c>
      <c r="K1719" t="s">
        <v>3366</v>
      </c>
      <c r="M1719" t="s">
        <v>3459</v>
      </c>
      <c r="N1719" t="s">
        <v>3359</v>
      </c>
      <c r="T1719" t="s">
        <v>3424</v>
      </c>
      <c r="W1719" t="s">
        <v>3572</v>
      </c>
      <c r="X1719" t="s">
        <v>3508</v>
      </c>
      <c r="AA1719" s="3" t="s">
        <v>3648</v>
      </c>
      <c r="AF1719" t="s">
        <v>3451</v>
      </c>
      <c r="AH1719" s="2">
        <v>45690</v>
      </c>
    </row>
    <row r="1720" spans="1:35" ht="15" customHeight="1" x14ac:dyDescent="0.35">
      <c r="B1720" s="5">
        <f t="shared" si="102"/>
        <v>1718</v>
      </c>
      <c r="C1720">
        <f t="shared" si="103"/>
        <v>9</v>
      </c>
      <c r="D1720" s="16">
        <v>1949</v>
      </c>
      <c r="E1720" t="s">
        <v>500</v>
      </c>
      <c r="F1720" t="s">
        <v>25</v>
      </c>
      <c r="G1720">
        <v>35100</v>
      </c>
      <c r="J1720" t="s">
        <v>3354</v>
      </c>
      <c r="K1720" t="s">
        <v>3366</v>
      </c>
      <c r="M1720" t="s">
        <v>3459</v>
      </c>
      <c r="N1720" t="s">
        <v>3359</v>
      </c>
      <c r="T1720" t="s">
        <v>3424</v>
      </c>
      <c r="W1720" t="s">
        <v>3572</v>
      </c>
      <c r="X1720" t="s">
        <v>3508</v>
      </c>
      <c r="AA1720" s="3" t="s">
        <v>3648</v>
      </c>
      <c r="AF1720" t="s">
        <v>3451</v>
      </c>
      <c r="AH1720" s="2">
        <v>45456</v>
      </c>
    </row>
    <row r="1721" spans="1:35" ht="15" customHeight="1" x14ac:dyDescent="0.35">
      <c r="B1721" s="5">
        <f t="shared" si="102"/>
        <v>1719</v>
      </c>
      <c r="C1721">
        <f t="shared" si="103"/>
        <v>4</v>
      </c>
      <c r="D1721" s="16">
        <v>1949</v>
      </c>
      <c r="E1721" t="s">
        <v>500</v>
      </c>
      <c r="F1721" t="s">
        <v>25</v>
      </c>
      <c r="G1721">
        <v>35109</v>
      </c>
      <c r="H1721" t="s">
        <v>17</v>
      </c>
      <c r="J1721" t="s">
        <v>3354</v>
      </c>
      <c r="K1721" t="s">
        <v>3366</v>
      </c>
      <c r="L1721" t="s">
        <v>377</v>
      </c>
      <c r="M1721" t="s">
        <v>3359</v>
      </c>
      <c r="AF1721" t="s">
        <v>3060</v>
      </c>
      <c r="AH1721" s="2">
        <v>40133.463113425925</v>
      </c>
    </row>
    <row r="1722" spans="1:35" ht="15" customHeight="1" x14ac:dyDescent="0.35">
      <c r="B1722" s="5">
        <f t="shared" si="99"/>
        <v>1720</v>
      </c>
      <c r="C1722">
        <f t="shared" si="101"/>
        <v>39</v>
      </c>
      <c r="D1722" s="16">
        <v>1949</v>
      </c>
      <c r="E1722" s="3" t="s">
        <v>500</v>
      </c>
      <c r="F1722" s="3" t="s">
        <v>25</v>
      </c>
      <c r="G1722" s="3">
        <v>35113</v>
      </c>
      <c r="H1722" s="3"/>
      <c r="I1722" s="3"/>
      <c r="J1722" s="3" t="s">
        <v>380</v>
      </c>
      <c r="K1722" s="3" t="s">
        <v>3366</v>
      </c>
      <c r="L1722" s="3"/>
      <c r="M1722" s="3" t="s">
        <v>3459</v>
      </c>
      <c r="N1722" s="3" t="s">
        <v>3359</v>
      </c>
      <c r="O1722" s="3"/>
      <c r="P1722" s="3"/>
      <c r="Q1722" s="3"/>
      <c r="R1722" s="3"/>
      <c r="S1722" s="152"/>
      <c r="T1722" s="3"/>
      <c r="U1722" s="3"/>
      <c r="V1722" s="143"/>
      <c r="W1722" s="3" t="s">
        <v>3572</v>
      </c>
      <c r="X1722" s="3" t="s">
        <v>3508</v>
      </c>
      <c r="Y1722" s="3"/>
      <c r="Z1722" s="3"/>
      <c r="AB1722" s="3" t="s">
        <v>5352</v>
      </c>
      <c r="AD1722" s="3" t="s">
        <v>5353</v>
      </c>
      <c r="AE1722" s="3"/>
      <c r="AF1722" s="3" t="s">
        <v>3451</v>
      </c>
      <c r="AG1722" s="3"/>
      <c r="AH1722" s="153">
        <v>45661</v>
      </c>
      <c r="AI1722" s="75" t="s">
        <v>4402</v>
      </c>
    </row>
    <row r="1723" spans="1:35" ht="15" customHeight="1" x14ac:dyDescent="0.35">
      <c r="B1723" s="5">
        <f t="shared" si="99"/>
        <v>1721</v>
      </c>
      <c r="C1723">
        <f t="shared" si="101"/>
        <v>9</v>
      </c>
      <c r="D1723" s="16">
        <v>1949</v>
      </c>
      <c r="E1723" t="s">
        <v>500</v>
      </c>
      <c r="F1723" t="s">
        <v>25</v>
      </c>
      <c r="G1723">
        <v>35152</v>
      </c>
      <c r="H1723" t="s">
        <v>17</v>
      </c>
      <c r="J1723" t="s">
        <v>3354</v>
      </c>
      <c r="K1723" t="s">
        <v>3366</v>
      </c>
      <c r="L1723" t="s">
        <v>35</v>
      </c>
      <c r="M1723" t="s">
        <v>3359</v>
      </c>
      <c r="AF1723" t="s">
        <v>3060</v>
      </c>
      <c r="AH1723" s="2">
        <v>39905.557372685187</v>
      </c>
    </row>
    <row r="1724" spans="1:35" ht="15" customHeight="1" x14ac:dyDescent="0.35">
      <c r="B1724" s="5">
        <f t="shared" si="99"/>
        <v>1722</v>
      </c>
      <c r="C1724">
        <f t="shared" si="101"/>
        <v>4</v>
      </c>
      <c r="D1724" s="16">
        <v>1949</v>
      </c>
      <c r="E1724" t="s">
        <v>500</v>
      </c>
      <c r="F1724" t="s">
        <v>25</v>
      </c>
      <c r="G1724">
        <v>35161</v>
      </c>
      <c r="H1724" t="s">
        <v>17</v>
      </c>
      <c r="J1724" t="s">
        <v>3354</v>
      </c>
      <c r="K1724" t="s">
        <v>3366</v>
      </c>
      <c r="L1724" t="s">
        <v>734</v>
      </c>
      <c r="M1724" t="s">
        <v>3359</v>
      </c>
      <c r="AA1724" s="3" t="s">
        <v>3648</v>
      </c>
      <c r="AC1724" s="156">
        <v>18111</v>
      </c>
      <c r="AD1724" s="3" t="s">
        <v>735</v>
      </c>
      <c r="AE1724" t="s">
        <v>380</v>
      </c>
      <c r="AF1724" t="s">
        <v>3060</v>
      </c>
      <c r="AH1724" s="2">
        <v>40075.476805555554</v>
      </c>
    </row>
    <row r="1725" spans="1:35" ht="15" customHeight="1" x14ac:dyDescent="0.35">
      <c r="B1725" s="5">
        <f t="shared" si="99"/>
        <v>1723</v>
      </c>
      <c r="C1725">
        <f t="shared" si="101"/>
        <v>4</v>
      </c>
      <c r="D1725" s="16">
        <v>1949</v>
      </c>
      <c r="E1725" t="s">
        <v>500</v>
      </c>
      <c r="F1725" t="s">
        <v>25</v>
      </c>
      <c r="G1725" s="3">
        <v>35165</v>
      </c>
      <c r="H1725" s="3"/>
      <c r="I1725" s="3"/>
      <c r="J1725" s="3" t="s">
        <v>3354</v>
      </c>
      <c r="K1725" s="3" t="s">
        <v>3366</v>
      </c>
      <c r="L1725" s="3"/>
      <c r="M1725" s="3" t="s">
        <v>3459</v>
      </c>
      <c r="N1725" s="3"/>
      <c r="O1725" s="3"/>
      <c r="P1725" s="3"/>
      <c r="Q1725" s="3"/>
      <c r="R1725" s="3"/>
      <c r="S1725" s="152"/>
      <c r="T1725" s="3" t="s">
        <v>3424</v>
      </c>
      <c r="U1725" s="3"/>
      <c r="V1725" s="143"/>
      <c r="W1725" s="3" t="s">
        <v>3572</v>
      </c>
      <c r="X1725" s="3" t="s">
        <v>3508</v>
      </c>
      <c r="Y1725" s="3"/>
      <c r="Z1725" s="3"/>
      <c r="AA1725" s="3" t="s">
        <v>3648</v>
      </c>
      <c r="AB1725" s="3"/>
      <c r="AD1725" s="3" t="s">
        <v>4358</v>
      </c>
      <c r="AE1725" s="3"/>
      <c r="AF1725" s="3" t="s">
        <v>3451</v>
      </c>
      <c r="AG1725" s="3"/>
      <c r="AH1725" s="153">
        <v>45561</v>
      </c>
      <c r="AI1725" s="75" t="s">
        <v>4105</v>
      </c>
    </row>
    <row r="1726" spans="1:35" ht="15" customHeight="1" x14ac:dyDescent="0.35">
      <c r="B1726" s="5">
        <f t="shared" si="99"/>
        <v>1724</v>
      </c>
      <c r="C1726">
        <f t="shared" si="101"/>
        <v>3</v>
      </c>
      <c r="D1726" s="16">
        <v>1949</v>
      </c>
      <c r="E1726" t="s">
        <v>500</v>
      </c>
      <c r="F1726" t="s">
        <v>25</v>
      </c>
      <c r="G1726" s="3">
        <v>35169</v>
      </c>
      <c r="H1726" s="3"/>
      <c r="I1726" s="3"/>
      <c r="J1726" s="3"/>
      <c r="K1726" s="3"/>
      <c r="L1726" s="3"/>
      <c r="M1726" s="3"/>
      <c r="N1726" s="3"/>
      <c r="O1726" s="3"/>
      <c r="P1726" s="3"/>
      <c r="Q1726" s="3"/>
      <c r="R1726" s="3"/>
      <c r="S1726" s="152"/>
      <c r="T1726" s="3"/>
      <c r="U1726" s="3"/>
      <c r="V1726" s="143"/>
      <c r="W1726" s="3"/>
      <c r="X1726" s="3"/>
      <c r="Y1726" s="3"/>
      <c r="Z1726" s="3"/>
      <c r="AB1726" s="3"/>
      <c r="AE1726" s="3"/>
      <c r="AF1726" s="3" t="s">
        <v>3451</v>
      </c>
      <c r="AG1726" s="3"/>
      <c r="AH1726" s="153">
        <v>46032</v>
      </c>
      <c r="AI1726" s="75"/>
    </row>
    <row r="1727" spans="1:35" ht="15" customHeight="1" x14ac:dyDescent="0.35">
      <c r="B1727" s="5">
        <f t="shared" si="99"/>
        <v>1725</v>
      </c>
      <c r="C1727">
        <f t="shared" si="101"/>
        <v>3</v>
      </c>
      <c r="D1727" s="16">
        <v>1949</v>
      </c>
      <c r="E1727" t="s">
        <v>500</v>
      </c>
      <c r="F1727" t="s">
        <v>25</v>
      </c>
      <c r="G1727">
        <v>35172</v>
      </c>
      <c r="L1727" t="s">
        <v>50</v>
      </c>
      <c r="AF1727" t="s">
        <v>3060</v>
      </c>
    </row>
    <row r="1728" spans="1:35" ht="15" customHeight="1" x14ac:dyDescent="0.35">
      <c r="B1728" s="5">
        <f t="shared" si="99"/>
        <v>1726</v>
      </c>
      <c r="C1728">
        <f t="shared" si="101"/>
        <v>7</v>
      </c>
      <c r="D1728" s="16">
        <v>1949</v>
      </c>
      <c r="E1728" t="s">
        <v>500</v>
      </c>
      <c r="F1728" t="s">
        <v>25</v>
      </c>
      <c r="G1728">
        <v>35175</v>
      </c>
      <c r="J1728" t="s">
        <v>3354</v>
      </c>
      <c r="K1728" t="s">
        <v>3366</v>
      </c>
      <c r="M1728" t="s">
        <v>3459</v>
      </c>
      <c r="S1728" s="148">
        <v>0.46</v>
      </c>
      <c r="T1728" t="s">
        <v>3424</v>
      </c>
      <c r="W1728" t="s">
        <v>3572</v>
      </c>
      <c r="X1728" t="s">
        <v>3508</v>
      </c>
      <c r="AA1728" s="3" t="s">
        <v>3647</v>
      </c>
      <c r="AD1728" s="154" t="s">
        <v>4496</v>
      </c>
      <c r="AF1728" t="s">
        <v>3451</v>
      </c>
      <c r="AH1728" s="2">
        <v>45661</v>
      </c>
    </row>
    <row r="1729" spans="1:35" ht="15" customHeight="1" x14ac:dyDescent="0.35">
      <c r="B1729" s="5">
        <f t="shared" si="99"/>
        <v>1727</v>
      </c>
      <c r="C1729">
        <f t="shared" si="101"/>
        <v>42</v>
      </c>
      <c r="D1729" s="16">
        <v>1949</v>
      </c>
      <c r="E1729" t="s">
        <v>500</v>
      </c>
      <c r="F1729" t="s">
        <v>25</v>
      </c>
      <c r="G1729">
        <v>35182</v>
      </c>
      <c r="H1729" t="s">
        <v>17</v>
      </c>
      <c r="J1729" t="s">
        <v>3354</v>
      </c>
      <c r="K1729" t="s">
        <v>3366</v>
      </c>
      <c r="L1729" t="s">
        <v>265</v>
      </c>
      <c r="M1729" t="s">
        <v>3359</v>
      </c>
      <c r="N1729" t="s">
        <v>3359</v>
      </c>
      <c r="T1729" t="s">
        <v>3424</v>
      </c>
      <c r="W1729" t="s">
        <v>3572</v>
      </c>
      <c r="X1729" t="s">
        <v>3508</v>
      </c>
      <c r="AA1729" s="3" t="s">
        <v>3647</v>
      </c>
      <c r="AF1729" t="s">
        <v>3133</v>
      </c>
      <c r="AH1729" s="2">
        <v>45078</v>
      </c>
      <c r="AI1729" s="36" t="s">
        <v>3721</v>
      </c>
    </row>
    <row r="1730" spans="1:35" ht="15" customHeight="1" x14ac:dyDescent="0.35">
      <c r="B1730" s="5">
        <f t="shared" si="99"/>
        <v>1728</v>
      </c>
      <c r="C1730">
        <f t="shared" si="101"/>
        <v>22</v>
      </c>
      <c r="D1730" s="16">
        <v>1949</v>
      </c>
      <c r="E1730" s="101" t="s">
        <v>500</v>
      </c>
      <c r="F1730" s="101" t="s">
        <v>25</v>
      </c>
      <c r="G1730" s="165">
        <v>35224</v>
      </c>
      <c r="H1730" s="101"/>
      <c r="I1730" s="101"/>
      <c r="J1730" s="101" t="s">
        <v>3354</v>
      </c>
      <c r="K1730" s="101" t="s">
        <v>3366</v>
      </c>
      <c r="L1730" s="101"/>
      <c r="M1730" s="101" t="s">
        <v>3459</v>
      </c>
      <c r="N1730" s="101"/>
      <c r="O1730" s="101"/>
      <c r="P1730" s="101"/>
      <c r="Q1730" s="101"/>
      <c r="R1730" s="101"/>
      <c r="S1730" s="128"/>
      <c r="T1730" s="101" t="s">
        <v>3424</v>
      </c>
      <c r="U1730" s="101"/>
      <c r="V1730" s="130"/>
      <c r="W1730" s="101" t="s">
        <v>3572</v>
      </c>
      <c r="X1730" s="101" t="s">
        <v>3508</v>
      </c>
      <c r="Y1730" s="101"/>
      <c r="Z1730" s="101"/>
      <c r="AA1730" s="101" t="s">
        <v>3648</v>
      </c>
      <c r="AB1730" s="101" t="s">
        <v>5308</v>
      </c>
      <c r="AC1730" s="101"/>
      <c r="AD1730" s="101"/>
      <c r="AE1730" s="101"/>
      <c r="AF1730" t="s">
        <v>3451</v>
      </c>
      <c r="AG1730" s="101"/>
      <c r="AH1730" s="103">
        <v>45839</v>
      </c>
      <c r="AI1730" s="166" t="s">
        <v>4713</v>
      </c>
    </row>
    <row r="1731" spans="1:35" ht="15" customHeight="1" x14ac:dyDescent="0.35">
      <c r="B1731" s="5">
        <f t="shared" si="99"/>
        <v>1729</v>
      </c>
      <c r="C1731">
        <f t="shared" si="101"/>
        <v>7</v>
      </c>
      <c r="D1731" s="16">
        <v>1949</v>
      </c>
      <c r="E1731" t="s">
        <v>500</v>
      </c>
      <c r="F1731" t="s">
        <v>25</v>
      </c>
      <c r="G1731">
        <v>35246</v>
      </c>
      <c r="H1731" t="s">
        <v>17</v>
      </c>
      <c r="J1731" t="s">
        <v>3354</v>
      </c>
      <c r="K1731" t="s">
        <v>3366</v>
      </c>
      <c r="L1731" t="s">
        <v>265</v>
      </c>
      <c r="M1731" t="s">
        <v>3359</v>
      </c>
      <c r="N1731" t="s">
        <v>3359</v>
      </c>
      <c r="S1731" s="148">
        <v>0.45800000000000002</v>
      </c>
      <c r="Z1731" t="s">
        <v>3359</v>
      </c>
      <c r="AF1731" t="s">
        <v>3060</v>
      </c>
      <c r="AH1731" s="2">
        <v>40944.697500000002</v>
      </c>
    </row>
    <row r="1732" spans="1:35" ht="15" customHeight="1" x14ac:dyDescent="0.35">
      <c r="A1732" s="3"/>
      <c r="B1732" s="5">
        <f t="shared" si="99"/>
        <v>1730</v>
      </c>
      <c r="C1732">
        <f t="shared" si="101"/>
        <v>21</v>
      </c>
      <c r="D1732" s="16">
        <v>1949</v>
      </c>
      <c r="E1732" t="s">
        <v>500</v>
      </c>
      <c r="F1732" t="s">
        <v>25</v>
      </c>
      <c r="G1732">
        <v>35253</v>
      </c>
      <c r="H1732" t="s">
        <v>17</v>
      </c>
      <c r="J1732" t="s">
        <v>3354</v>
      </c>
      <c r="K1732" t="s">
        <v>3366</v>
      </c>
      <c r="M1732" t="s">
        <v>3459</v>
      </c>
      <c r="N1732" t="s">
        <v>3359</v>
      </c>
      <c r="T1732" t="s">
        <v>3424</v>
      </c>
      <c r="W1732" t="s">
        <v>3572</v>
      </c>
      <c r="X1732" t="s">
        <v>3508</v>
      </c>
      <c r="AA1732" s="3" t="s">
        <v>3647</v>
      </c>
      <c r="AF1732" t="s">
        <v>3451</v>
      </c>
      <c r="AH1732" s="2">
        <v>45860</v>
      </c>
    </row>
    <row r="1733" spans="1:35" ht="15" customHeight="1" x14ac:dyDescent="0.35">
      <c r="A1733" s="3"/>
      <c r="B1733" s="5">
        <f t="shared" si="99"/>
        <v>1731</v>
      </c>
      <c r="C1733">
        <f t="shared" si="101"/>
        <v>55</v>
      </c>
      <c r="D1733" s="16">
        <v>1949</v>
      </c>
      <c r="E1733" t="s">
        <v>500</v>
      </c>
      <c r="F1733" t="s">
        <v>25</v>
      </c>
      <c r="G1733">
        <v>35274</v>
      </c>
      <c r="J1733" t="s">
        <v>3354</v>
      </c>
      <c r="K1733" t="s">
        <v>3366</v>
      </c>
      <c r="M1733" t="s">
        <v>3459</v>
      </c>
      <c r="N1733" t="s">
        <v>3359</v>
      </c>
      <c r="T1733" t="s">
        <v>3424</v>
      </c>
      <c r="W1733" t="s">
        <v>3572</v>
      </c>
      <c r="X1733" t="s">
        <v>3508</v>
      </c>
      <c r="AA1733" s="3" t="s">
        <v>3647</v>
      </c>
      <c r="AF1733" t="s">
        <v>3451</v>
      </c>
      <c r="AH1733" s="2">
        <v>46044</v>
      </c>
    </row>
    <row r="1734" spans="1:35" ht="15" customHeight="1" x14ac:dyDescent="0.35">
      <c r="B1734" s="5">
        <f t="shared" si="99"/>
        <v>1732</v>
      </c>
      <c r="C1734">
        <f t="shared" si="101"/>
        <v>11</v>
      </c>
      <c r="D1734" s="16">
        <v>1949</v>
      </c>
      <c r="E1734" t="s">
        <v>500</v>
      </c>
      <c r="F1734" t="s">
        <v>25</v>
      </c>
      <c r="G1734">
        <v>35329</v>
      </c>
      <c r="H1734" t="s">
        <v>17</v>
      </c>
      <c r="J1734" t="s">
        <v>3354</v>
      </c>
      <c r="K1734" t="s">
        <v>3366</v>
      </c>
      <c r="L1734" t="s">
        <v>56</v>
      </c>
      <c r="M1734" t="s">
        <v>3359</v>
      </c>
      <c r="AF1734" t="s">
        <v>3060</v>
      </c>
      <c r="AH1734" s="2">
        <v>40409.40115740741</v>
      </c>
    </row>
    <row r="1735" spans="1:35" ht="15" customHeight="1" x14ac:dyDescent="0.35">
      <c r="B1735" s="5">
        <f t="shared" si="99"/>
        <v>1733</v>
      </c>
      <c r="C1735">
        <f t="shared" si="101"/>
        <v>10</v>
      </c>
      <c r="D1735" s="16">
        <v>1949</v>
      </c>
      <c r="E1735" t="s">
        <v>500</v>
      </c>
      <c r="F1735" t="s">
        <v>25</v>
      </c>
      <c r="G1735">
        <v>35340</v>
      </c>
      <c r="H1735" t="s">
        <v>17</v>
      </c>
      <c r="J1735" t="s">
        <v>3354</v>
      </c>
      <c r="K1735" t="s">
        <v>3366</v>
      </c>
      <c r="L1735" t="s">
        <v>52</v>
      </c>
      <c r="M1735" t="s">
        <v>3359</v>
      </c>
      <c r="P1735" t="s">
        <v>3359</v>
      </c>
      <c r="Q1735" t="s">
        <v>3359</v>
      </c>
      <c r="R1735" t="s">
        <v>3359</v>
      </c>
      <c r="AC1735" s="3">
        <v>1948</v>
      </c>
      <c r="AD1735" s="3" t="s">
        <v>3616</v>
      </c>
      <c r="AF1735" t="s">
        <v>3060</v>
      </c>
      <c r="AH1735" s="2">
        <v>40344.019687499997</v>
      </c>
    </row>
    <row r="1736" spans="1:35" ht="15" customHeight="1" x14ac:dyDescent="0.35">
      <c r="B1736" s="5">
        <f t="shared" si="99"/>
        <v>1734</v>
      </c>
      <c r="C1736">
        <f t="shared" si="101"/>
        <v>4</v>
      </c>
      <c r="D1736" s="16">
        <v>1949</v>
      </c>
      <c r="E1736" t="s">
        <v>500</v>
      </c>
      <c r="F1736" t="s">
        <v>25</v>
      </c>
      <c r="G1736">
        <v>35350</v>
      </c>
      <c r="H1736" t="s">
        <v>17</v>
      </c>
      <c r="J1736" t="s">
        <v>3354</v>
      </c>
      <c r="K1736" t="s">
        <v>3366</v>
      </c>
      <c r="L1736" t="s">
        <v>56</v>
      </c>
      <c r="M1736" t="s">
        <v>3359</v>
      </c>
      <c r="AA1736" s="3" t="s">
        <v>3617</v>
      </c>
      <c r="AD1736" s="3" t="s">
        <v>739</v>
      </c>
      <c r="AF1736" t="s">
        <v>3060</v>
      </c>
      <c r="AH1736" s="2">
        <v>40551.48505787037</v>
      </c>
    </row>
    <row r="1737" spans="1:35" ht="15" customHeight="1" x14ac:dyDescent="0.35">
      <c r="B1737" s="5">
        <f t="shared" si="99"/>
        <v>1735</v>
      </c>
      <c r="C1737">
        <f t="shared" si="101"/>
        <v>27</v>
      </c>
      <c r="D1737" s="16">
        <v>1949</v>
      </c>
      <c r="E1737" t="s">
        <v>500</v>
      </c>
      <c r="F1737" t="s">
        <v>25</v>
      </c>
      <c r="G1737">
        <v>35354</v>
      </c>
      <c r="H1737" t="s">
        <v>17</v>
      </c>
      <c r="J1737" t="s">
        <v>3354</v>
      </c>
      <c r="K1737" t="s">
        <v>3366</v>
      </c>
      <c r="M1737" t="s">
        <v>3359</v>
      </c>
      <c r="AF1737" t="s">
        <v>3060</v>
      </c>
      <c r="AH1737" s="2">
        <v>40957.74324074074</v>
      </c>
    </row>
    <row r="1738" spans="1:35" ht="15" customHeight="1" x14ac:dyDescent="0.35">
      <c r="B1738" s="5">
        <f t="shared" si="99"/>
        <v>1736</v>
      </c>
      <c r="C1738">
        <f t="shared" si="101"/>
        <v>3</v>
      </c>
      <c r="D1738" s="16">
        <v>1949</v>
      </c>
      <c r="E1738" t="s">
        <v>15</v>
      </c>
      <c r="F1738" t="s">
        <v>25</v>
      </c>
      <c r="G1738">
        <v>35381</v>
      </c>
      <c r="L1738" t="s">
        <v>50</v>
      </c>
      <c r="AF1738" t="s">
        <v>3060</v>
      </c>
    </row>
    <row r="1739" spans="1:35" ht="15" customHeight="1" x14ac:dyDescent="0.35">
      <c r="B1739" s="5">
        <f t="shared" ref="B1739:B1804" si="104">+B1738+1</f>
        <v>1737</v>
      </c>
      <c r="C1739">
        <f t="shared" si="101"/>
        <v>47</v>
      </c>
      <c r="D1739" s="16">
        <v>1949</v>
      </c>
      <c r="E1739" t="s">
        <v>15</v>
      </c>
      <c r="F1739" t="s">
        <v>25</v>
      </c>
      <c r="G1739">
        <v>35384</v>
      </c>
      <c r="H1739" t="s">
        <v>17</v>
      </c>
      <c r="J1739" t="s">
        <v>3354</v>
      </c>
      <c r="K1739" t="s">
        <v>3366</v>
      </c>
      <c r="L1739" t="s">
        <v>740</v>
      </c>
      <c r="M1739" t="s">
        <v>3359</v>
      </c>
      <c r="S1739" s="148">
        <v>459</v>
      </c>
      <c r="AC1739" s="3">
        <v>1950</v>
      </c>
      <c r="AF1739" t="s">
        <v>3060</v>
      </c>
      <c r="AH1739" s="2">
        <v>40797.957337962966</v>
      </c>
    </row>
    <row r="1740" spans="1:35" ht="15" customHeight="1" x14ac:dyDescent="0.35">
      <c r="B1740" s="5">
        <f t="shared" si="104"/>
        <v>1738</v>
      </c>
      <c r="C1740">
        <f t="shared" si="101"/>
        <v>56</v>
      </c>
      <c r="D1740" s="146">
        <v>1949</v>
      </c>
      <c r="E1740" s="3" t="s">
        <v>15</v>
      </c>
      <c r="F1740" s="3" t="s">
        <v>25</v>
      </c>
      <c r="G1740" s="3">
        <v>35431</v>
      </c>
      <c r="H1740" s="3"/>
      <c r="I1740" s="3"/>
      <c r="J1740" s="3" t="s">
        <v>3354</v>
      </c>
      <c r="K1740" s="3" t="s">
        <v>3366</v>
      </c>
      <c r="L1740" s="3"/>
      <c r="M1740" s="3" t="s">
        <v>3459</v>
      </c>
      <c r="N1740" s="3"/>
      <c r="O1740" s="3"/>
      <c r="P1740" s="3"/>
      <c r="Q1740" s="3"/>
      <c r="R1740" s="3"/>
      <c r="S1740" s="152"/>
      <c r="T1740" s="3" t="s">
        <v>3262</v>
      </c>
      <c r="U1740" s="3"/>
      <c r="V1740" s="143"/>
      <c r="W1740" s="3" t="s">
        <v>3572</v>
      </c>
      <c r="X1740" s="3" t="s">
        <v>3660</v>
      </c>
      <c r="Y1740" s="3"/>
      <c r="Z1740" s="3"/>
      <c r="AA1740" s="3" t="s">
        <v>3262</v>
      </c>
      <c r="AB1740" s="3"/>
      <c r="AE1740" s="3"/>
      <c r="AF1740" s="3" t="s">
        <v>3451</v>
      </c>
      <c r="AG1740" s="3"/>
      <c r="AH1740" s="153">
        <v>45561</v>
      </c>
      <c r="AI1740" s="75" t="s">
        <v>4106</v>
      </c>
    </row>
    <row r="1741" spans="1:35" ht="15" customHeight="1" x14ac:dyDescent="0.35">
      <c r="B1741" s="5">
        <f t="shared" si="104"/>
        <v>1739</v>
      </c>
      <c r="C1741">
        <f t="shared" si="101"/>
        <v>87</v>
      </c>
      <c r="D1741" s="16">
        <v>1949</v>
      </c>
      <c r="E1741" t="s">
        <v>186</v>
      </c>
      <c r="F1741" t="s">
        <v>25</v>
      </c>
      <c r="G1741">
        <v>35487</v>
      </c>
      <c r="H1741" t="s">
        <v>17</v>
      </c>
      <c r="J1741" t="s">
        <v>3356</v>
      </c>
      <c r="K1741" t="s">
        <v>3383</v>
      </c>
      <c r="L1741" t="s">
        <v>741</v>
      </c>
      <c r="M1741" t="s">
        <v>3359</v>
      </c>
      <c r="AF1741" t="s">
        <v>3060</v>
      </c>
      <c r="AH1741" s="2">
        <v>40830.508414351854</v>
      </c>
    </row>
    <row r="1742" spans="1:35" ht="15" customHeight="1" x14ac:dyDescent="0.35">
      <c r="A1742" s="3"/>
      <c r="B1742" s="5">
        <f t="shared" si="104"/>
        <v>1740</v>
      </c>
      <c r="C1742">
        <f t="shared" si="101"/>
        <v>94</v>
      </c>
      <c r="D1742" s="16">
        <v>1949</v>
      </c>
      <c r="E1742" s="3" t="s">
        <v>15</v>
      </c>
      <c r="F1742" s="3" t="s">
        <v>25</v>
      </c>
      <c r="G1742" s="3">
        <v>35574</v>
      </c>
      <c r="H1742" s="3"/>
      <c r="I1742" s="3"/>
      <c r="J1742" s="3"/>
      <c r="K1742" s="3"/>
      <c r="L1742" s="3"/>
      <c r="M1742" s="3"/>
      <c r="N1742" s="3"/>
      <c r="O1742" s="3"/>
      <c r="P1742" s="3"/>
      <c r="Q1742" s="3"/>
      <c r="R1742" s="3"/>
      <c r="S1742" s="152"/>
      <c r="T1742" s="3"/>
      <c r="U1742" s="3"/>
      <c r="V1742" s="143"/>
      <c r="W1742" s="3"/>
      <c r="X1742" s="3"/>
      <c r="Y1742" s="3"/>
      <c r="Z1742" s="3"/>
      <c r="AB1742" s="3"/>
      <c r="AE1742" s="3"/>
      <c r="AF1742" s="3" t="s">
        <v>3451</v>
      </c>
      <c r="AG1742" s="3"/>
      <c r="AH1742" s="153">
        <v>45661</v>
      </c>
      <c r="AI1742" s="14" t="s">
        <v>4517</v>
      </c>
    </row>
    <row r="1743" spans="1:35" ht="15" customHeight="1" x14ac:dyDescent="0.35">
      <c r="B1743" s="5">
        <f t="shared" si="104"/>
        <v>1741</v>
      </c>
      <c r="C1743">
        <f t="shared" si="101"/>
        <v>16</v>
      </c>
      <c r="D1743" s="16">
        <v>1949</v>
      </c>
      <c r="E1743" t="s">
        <v>500</v>
      </c>
      <c r="F1743" t="s">
        <v>25</v>
      </c>
      <c r="G1743">
        <v>35668</v>
      </c>
      <c r="L1743" t="s">
        <v>37</v>
      </c>
      <c r="AF1743" t="s">
        <v>3060</v>
      </c>
    </row>
    <row r="1744" spans="1:35" ht="15" customHeight="1" x14ac:dyDescent="0.35">
      <c r="B1744" s="5">
        <f t="shared" si="104"/>
        <v>1742</v>
      </c>
      <c r="C1744">
        <f t="shared" si="101"/>
        <v>4</v>
      </c>
      <c r="D1744" s="16">
        <v>1949</v>
      </c>
      <c r="E1744" s="3" t="s">
        <v>500</v>
      </c>
      <c r="F1744" s="3" t="s">
        <v>25</v>
      </c>
      <c r="G1744" s="3">
        <v>35684</v>
      </c>
      <c r="H1744" s="3"/>
      <c r="I1744" s="3"/>
      <c r="J1744" s="3"/>
      <c r="K1744" s="3" t="s">
        <v>3366</v>
      </c>
      <c r="L1744" s="3"/>
      <c r="M1744" s="3"/>
      <c r="N1744" s="3"/>
      <c r="O1744" s="3"/>
      <c r="P1744" s="3"/>
      <c r="Q1744" s="3"/>
      <c r="R1744" s="3"/>
      <c r="S1744" s="152"/>
      <c r="T1744" s="3"/>
      <c r="U1744" s="3"/>
      <c r="V1744" s="143"/>
      <c r="W1744" s="3"/>
      <c r="X1744" s="3"/>
      <c r="Y1744" s="3"/>
      <c r="Z1744" s="3"/>
      <c r="AB1744" s="3"/>
      <c r="AE1744" s="3"/>
      <c r="AF1744" s="3" t="s">
        <v>3451</v>
      </c>
      <c r="AG1744" s="3"/>
      <c r="AH1744" s="153">
        <v>45688</v>
      </c>
      <c r="AI1744" s="14" t="s">
        <v>4648</v>
      </c>
    </row>
    <row r="1745" spans="1:35" ht="15" customHeight="1" x14ac:dyDescent="0.35">
      <c r="A1745" s="3"/>
      <c r="B1745" s="5">
        <f t="shared" si="104"/>
        <v>1743</v>
      </c>
      <c r="C1745">
        <f t="shared" si="101"/>
        <v>2</v>
      </c>
      <c r="D1745" s="16">
        <v>1949</v>
      </c>
      <c r="E1745" t="s">
        <v>500</v>
      </c>
      <c r="F1745" t="s">
        <v>25</v>
      </c>
      <c r="G1745">
        <v>35688</v>
      </c>
      <c r="H1745" t="s">
        <v>17</v>
      </c>
      <c r="J1745" t="s">
        <v>3354</v>
      </c>
      <c r="K1745" t="s">
        <v>3366</v>
      </c>
      <c r="L1745" t="s">
        <v>56</v>
      </c>
      <c r="M1745" t="s">
        <v>3359</v>
      </c>
      <c r="AF1745" t="s">
        <v>3060</v>
      </c>
      <c r="AH1745" s="2">
        <v>40446.417627314811</v>
      </c>
    </row>
    <row r="1746" spans="1:35" ht="15" customHeight="1" x14ac:dyDescent="0.35">
      <c r="B1746" s="5">
        <f t="shared" si="104"/>
        <v>1744</v>
      </c>
      <c r="C1746">
        <f t="shared" si="101"/>
        <v>11</v>
      </c>
      <c r="D1746" s="16">
        <v>1949</v>
      </c>
      <c r="E1746" s="3" t="s">
        <v>500</v>
      </c>
      <c r="F1746" s="3" t="s">
        <v>16</v>
      </c>
      <c r="G1746" s="165">
        <v>35690</v>
      </c>
      <c r="H1746" s="3"/>
      <c r="I1746" s="3"/>
      <c r="J1746" s="3" t="s">
        <v>3354</v>
      </c>
      <c r="K1746" s="3" t="s">
        <v>3366</v>
      </c>
      <c r="L1746" s="3"/>
      <c r="M1746" s="3" t="s">
        <v>3459</v>
      </c>
      <c r="N1746" s="3"/>
      <c r="O1746" s="3"/>
      <c r="P1746" s="3"/>
      <c r="Q1746" s="3"/>
      <c r="R1746" s="3"/>
      <c r="S1746" s="152"/>
      <c r="T1746" s="3" t="s">
        <v>3424</v>
      </c>
      <c r="U1746" s="3"/>
      <c r="V1746" s="143"/>
      <c r="W1746" s="3" t="s">
        <v>3830</v>
      </c>
      <c r="X1746" s="3" t="s">
        <v>3830</v>
      </c>
      <c r="Y1746" s="3"/>
      <c r="Z1746" s="3"/>
      <c r="AA1746" s="3" t="s">
        <v>3648</v>
      </c>
      <c r="AB1746" s="14" t="s">
        <v>5569</v>
      </c>
      <c r="AE1746" s="3"/>
      <c r="AF1746" t="s">
        <v>3451</v>
      </c>
      <c r="AG1746" s="3"/>
      <c r="AH1746" s="153">
        <v>45928</v>
      </c>
      <c r="AI1746" s="166" t="s">
        <v>5570</v>
      </c>
    </row>
    <row r="1747" spans="1:35" ht="15" customHeight="1" x14ac:dyDescent="0.35">
      <c r="A1747" s="3"/>
      <c r="B1747" s="5">
        <f t="shared" si="104"/>
        <v>1745</v>
      </c>
      <c r="C1747">
        <f t="shared" si="101"/>
        <v>25</v>
      </c>
      <c r="D1747" s="16">
        <v>1949</v>
      </c>
      <c r="E1747" t="s">
        <v>15</v>
      </c>
      <c r="F1747" t="s">
        <v>16</v>
      </c>
      <c r="G1747">
        <v>35701</v>
      </c>
      <c r="H1747" t="s">
        <v>17</v>
      </c>
      <c r="J1747" t="s">
        <v>3354</v>
      </c>
      <c r="K1747" t="s">
        <v>3366</v>
      </c>
      <c r="L1747" t="s">
        <v>62</v>
      </c>
      <c r="M1747" t="s">
        <v>3359</v>
      </c>
      <c r="AF1747" t="s">
        <v>3060</v>
      </c>
      <c r="AH1747" s="2">
        <v>40051.383993055555</v>
      </c>
    </row>
    <row r="1748" spans="1:35" ht="15" customHeight="1" x14ac:dyDescent="0.35">
      <c r="A1748" s="3"/>
      <c r="B1748" s="5">
        <f t="shared" si="104"/>
        <v>1746</v>
      </c>
      <c r="C1748">
        <f t="shared" si="101"/>
        <v>115</v>
      </c>
      <c r="D1748" s="16">
        <v>1949</v>
      </c>
      <c r="E1748" t="s">
        <v>500</v>
      </c>
      <c r="F1748" t="s">
        <v>16</v>
      </c>
      <c r="G1748">
        <v>35726</v>
      </c>
      <c r="H1748" t="s">
        <v>17</v>
      </c>
      <c r="J1748" t="s">
        <v>3354</v>
      </c>
      <c r="K1748" t="s">
        <v>3366</v>
      </c>
      <c r="L1748" t="s">
        <v>742</v>
      </c>
      <c r="M1748" t="s">
        <v>3359</v>
      </c>
      <c r="AC1748" s="3">
        <v>1947</v>
      </c>
      <c r="AD1748" s="3" t="s">
        <v>743</v>
      </c>
      <c r="AF1748" t="s">
        <v>3060</v>
      </c>
      <c r="AH1748" s="2">
        <v>40302.994432870371</v>
      </c>
    </row>
    <row r="1749" spans="1:35" ht="15" customHeight="1" x14ac:dyDescent="0.35">
      <c r="B1749" s="5">
        <f t="shared" si="104"/>
        <v>1747</v>
      </c>
      <c r="C1749">
        <f t="shared" si="101"/>
        <v>17</v>
      </c>
      <c r="D1749" s="16">
        <v>1949</v>
      </c>
      <c r="E1749" s="3" t="s">
        <v>500</v>
      </c>
      <c r="F1749" s="3" t="s">
        <v>16</v>
      </c>
      <c r="G1749" s="3">
        <v>35841</v>
      </c>
      <c r="H1749" s="3"/>
      <c r="I1749" s="3"/>
      <c r="J1749" s="3"/>
      <c r="K1749" s="3"/>
      <c r="L1749" s="3"/>
      <c r="M1749" s="3"/>
      <c r="N1749" s="3"/>
      <c r="O1749" s="3"/>
      <c r="P1749" s="3"/>
      <c r="Q1749" s="3"/>
      <c r="R1749" s="3"/>
      <c r="S1749" s="152"/>
      <c r="T1749" s="3"/>
      <c r="U1749" s="3"/>
      <c r="V1749" s="143"/>
      <c r="W1749" s="3"/>
      <c r="X1749" s="3"/>
      <c r="Y1749" s="3"/>
      <c r="Z1749" s="3"/>
      <c r="AB1749" s="3"/>
      <c r="AE1749" s="3"/>
      <c r="AF1749" s="3" t="s">
        <v>3451</v>
      </c>
      <c r="AG1749" s="3"/>
      <c r="AH1749" s="153">
        <v>45661</v>
      </c>
      <c r="AI1749" s="14" t="s">
        <v>4403</v>
      </c>
    </row>
    <row r="1750" spans="1:35" ht="15" customHeight="1" x14ac:dyDescent="0.35">
      <c r="A1750" s="3"/>
      <c r="B1750" s="5">
        <f t="shared" si="104"/>
        <v>1748</v>
      </c>
      <c r="C1750">
        <f t="shared" si="101"/>
        <v>11</v>
      </c>
      <c r="D1750" s="16">
        <v>1949</v>
      </c>
      <c r="E1750" t="s">
        <v>500</v>
      </c>
      <c r="F1750" t="s">
        <v>16</v>
      </c>
      <c r="G1750">
        <v>35858</v>
      </c>
      <c r="L1750" t="s">
        <v>37</v>
      </c>
      <c r="AF1750" t="s">
        <v>3060</v>
      </c>
    </row>
    <row r="1751" spans="1:35" ht="15" customHeight="1" x14ac:dyDescent="0.35">
      <c r="B1751" s="5">
        <f t="shared" si="104"/>
        <v>1749</v>
      </c>
      <c r="C1751">
        <f t="shared" si="101"/>
        <v>13</v>
      </c>
      <c r="D1751" s="16">
        <v>1949</v>
      </c>
      <c r="E1751" t="s">
        <v>500</v>
      </c>
      <c r="F1751" t="s">
        <v>16</v>
      </c>
      <c r="G1751">
        <v>35869</v>
      </c>
      <c r="J1751" t="s">
        <v>3354</v>
      </c>
      <c r="K1751" t="s">
        <v>3366</v>
      </c>
      <c r="M1751" t="s">
        <v>3459</v>
      </c>
      <c r="N1751" t="s">
        <v>3359</v>
      </c>
      <c r="T1751" t="s">
        <v>3424</v>
      </c>
      <c r="X1751" t="s">
        <v>3449</v>
      </c>
      <c r="AA1751" s="3" t="s">
        <v>3648</v>
      </c>
      <c r="AF1751" t="s">
        <v>3451</v>
      </c>
      <c r="AH1751" s="2">
        <v>45209</v>
      </c>
    </row>
    <row r="1752" spans="1:35" ht="15" customHeight="1" x14ac:dyDescent="0.35">
      <c r="B1752" s="5">
        <f t="shared" si="104"/>
        <v>1750</v>
      </c>
      <c r="C1752">
        <f t="shared" si="101"/>
        <v>17</v>
      </c>
      <c r="D1752" s="16">
        <v>1949</v>
      </c>
      <c r="E1752" t="s">
        <v>500</v>
      </c>
      <c r="F1752" t="s">
        <v>16</v>
      </c>
      <c r="G1752">
        <v>35882</v>
      </c>
      <c r="H1752" t="s">
        <v>17</v>
      </c>
      <c r="J1752" t="s">
        <v>3354</v>
      </c>
      <c r="K1752" t="s">
        <v>3366</v>
      </c>
      <c r="L1752" t="s">
        <v>21</v>
      </c>
      <c r="M1752" t="s">
        <v>3359</v>
      </c>
      <c r="T1752" t="s">
        <v>3424</v>
      </c>
      <c r="AF1752" t="s">
        <v>3060</v>
      </c>
      <c r="AH1752" s="2">
        <v>39915.054675925923</v>
      </c>
    </row>
    <row r="1753" spans="1:35" ht="15" customHeight="1" x14ac:dyDescent="0.35">
      <c r="B1753" s="5">
        <f t="shared" si="104"/>
        <v>1751</v>
      </c>
      <c r="C1753">
        <f t="shared" si="101"/>
        <v>2</v>
      </c>
      <c r="D1753" s="16">
        <v>1949</v>
      </c>
      <c r="E1753" t="s">
        <v>500</v>
      </c>
      <c r="F1753" t="s">
        <v>16</v>
      </c>
      <c r="G1753">
        <v>35899</v>
      </c>
      <c r="H1753" t="s">
        <v>17</v>
      </c>
      <c r="J1753" t="s">
        <v>3354</v>
      </c>
      <c r="K1753" t="s">
        <v>3366</v>
      </c>
      <c r="L1753" t="s">
        <v>744</v>
      </c>
      <c r="M1753" t="s">
        <v>3359</v>
      </c>
      <c r="AF1753" t="s">
        <v>3060</v>
      </c>
      <c r="AH1753" s="2">
        <v>40862.767476851855</v>
      </c>
    </row>
    <row r="1754" spans="1:35" ht="15" customHeight="1" x14ac:dyDescent="0.35">
      <c r="B1754" s="5">
        <f t="shared" si="104"/>
        <v>1752</v>
      </c>
      <c r="C1754">
        <f t="shared" si="101"/>
        <v>5</v>
      </c>
      <c r="D1754" s="16">
        <v>1949</v>
      </c>
      <c r="E1754" t="s">
        <v>500</v>
      </c>
      <c r="F1754" t="s">
        <v>16</v>
      </c>
      <c r="G1754">
        <v>35901</v>
      </c>
      <c r="H1754" t="s">
        <v>17</v>
      </c>
      <c r="J1754" t="s">
        <v>3354</v>
      </c>
      <c r="K1754" t="s">
        <v>3366</v>
      </c>
      <c r="L1754" t="s">
        <v>745</v>
      </c>
      <c r="M1754" t="s">
        <v>3359</v>
      </c>
      <c r="AF1754" t="s">
        <v>3060</v>
      </c>
      <c r="AH1754" s="2">
        <v>40157.399814814817</v>
      </c>
    </row>
    <row r="1755" spans="1:35" ht="15" customHeight="1" x14ac:dyDescent="0.35">
      <c r="B1755" s="5">
        <f t="shared" si="104"/>
        <v>1753</v>
      </c>
      <c r="C1755">
        <f t="shared" si="101"/>
        <v>7</v>
      </c>
      <c r="D1755" s="16">
        <v>1949</v>
      </c>
      <c r="E1755" t="s">
        <v>500</v>
      </c>
      <c r="F1755" t="s">
        <v>16</v>
      </c>
      <c r="G1755">
        <v>35906</v>
      </c>
      <c r="K1755" t="s">
        <v>3366</v>
      </c>
      <c r="AA1755"/>
      <c r="AC1755"/>
      <c r="AD1755"/>
      <c r="AF1755" t="s">
        <v>3451</v>
      </c>
      <c r="AH1755" s="2">
        <v>45896</v>
      </c>
      <c r="AI1755" s="36" t="s">
        <v>5369</v>
      </c>
    </row>
    <row r="1756" spans="1:35" ht="15" customHeight="1" x14ac:dyDescent="0.35">
      <c r="B1756" s="5">
        <f t="shared" si="104"/>
        <v>1754</v>
      </c>
      <c r="C1756">
        <f t="shared" si="101"/>
        <v>1</v>
      </c>
      <c r="D1756" s="16">
        <v>1949</v>
      </c>
      <c r="E1756" t="s">
        <v>500</v>
      </c>
      <c r="F1756" t="s">
        <v>16</v>
      </c>
      <c r="G1756">
        <v>35913</v>
      </c>
      <c r="H1756" t="s">
        <v>17</v>
      </c>
      <c r="J1756" t="s">
        <v>3354</v>
      </c>
      <c r="K1756" t="s">
        <v>3366</v>
      </c>
      <c r="L1756" t="s">
        <v>28</v>
      </c>
      <c r="M1756" t="s">
        <v>3359</v>
      </c>
      <c r="N1756" t="s">
        <v>3359</v>
      </c>
      <c r="AC1756" s="3" t="s">
        <v>746</v>
      </c>
      <c r="AD1756" s="3" t="s">
        <v>3618</v>
      </c>
      <c r="AF1756" t="s">
        <v>3060</v>
      </c>
      <c r="AH1756" s="2">
        <v>40175.693472222221</v>
      </c>
    </row>
    <row r="1757" spans="1:35" ht="15" customHeight="1" x14ac:dyDescent="0.35">
      <c r="A1757" s="3"/>
      <c r="B1757" s="5">
        <f t="shared" si="104"/>
        <v>1755</v>
      </c>
      <c r="C1757">
        <f t="shared" si="101"/>
        <v>1</v>
      </c>
      <c r="D1757" s="16">
        <v>1949</v>
      </c>
      <c r="E1757" t="s">
        <v>500</v>
      </c>
      <c r="F1757" t="s">
        <v>16</v>
      </c>
      <c r="G1757">
        <v>35914</v>
      </c>
      <c r="J1757" t="s">
        <v>3354</v>
      </c>
      <c r="K1757" t="s">
        <v>3366</v>
      </c>
      <c r="M1757" t="s">
        <v>3459</v>
      </c>
      <c r="T1757" t="s">
        <v>3424</v>
      </c>
      <c r="W1757" t="s">
        <v>3830</v>
      </c>
      <c r="X1757" t="s">
        <v>3830</v>
      </c>
      <c r="AA1757" s="3" t="s">
        <v>3648</v>
      </c>
      <c r="AF1757" t="s">
        <v>3451</v>
      </c>
      <c r="AH1757" s="2">
        <v>45674</v>
      </c>
      <c r="AI1757" s="36" t="s">
        <v>4615</v>
      </c>
    </row>
    <row r="1758" spans="1:35" ht="15" customHeight="1" x14ac:dyDescent="0.35">
      <c r="B1758" s="5">
        <f t="shared" si="104"/>
        <v>1756</v>
      </c>
      <c r="C1758">
        <f t="shared" si="101"/>
        <v>10</v>
      </c>
      <c r="D1758" s="16">
        <v>1949</v>
      </c>
      <c r="E1758" s="15" t="s">
        <v>186</v>
      </c>
      <c r="F1758" t="s">
        <v>25</v>
      </c>
      <c r="G1758">
        <v>35915</v>
      </c>
      <c r="L1758" t="s">
        <v>37</v>
      </c>
      <c r="AF1758" t="s">
        <v>3060</v>
      </c>
    </row>
    <row r="1759" spans="1:35" ht="15" customHeight="1" x14ac:dyDescent="0.35">
      <c r="B1759" s="5">
        <f t="shared" si="104"/>
        <v>1757</v>
      </c>
      <c r="C1759">
        <f t="shared" si="101"/>
        <v>11</v>
      </c>
      <c r="D1759" s="16">
        <v>1949</v>
      </c>
      <c r="E1759" s="16" t="s">
        <v>500</v>
      </c>
      <c r="F1759" t="s">
        <v>16</v>
      </c>
      <c r="G1759">
        <v>35925</v>
      </c>
      <c r="J1759" t="s">
        <v>3354</v>
      </c>
      <c r="K1759" t="s">
        <v>3366</v>
      </c>
      <c r="M1759" t="s">
        <v>3459</v>
      </c>
      <c r="N1759" t="s">
        <v>3359</v>
      </c>
      <c r="T1759" t="s">
        <v>3424</v>
      </c>
      <c r="W1759" t="s">
        <v>3830</v>
      </c>
      <c r="X1759" t="s">
        <v>3830</v>
      </c>
      <c r="Y1759" t="s">
        <v>858</v>
      </c>
      <c r="AA1759" s="3" t="s">
        <v>3648</v>
      </c>
      <c r="AF1759" t="s">
        <v>3451</v>
      </c>
      <c r="AH1759" s="2">
        <v>46053</v>
      </c>
    </row>
    <row r="1760" spans="1:35" ht="15" customHeight="1" x14ac:dyDescent="0.35">
      <c r="B1760" s="5">
        <f t="shared" si="104"/>
        <v>1758</v>
      </c>
      <c r="C1760">
        <f t="shared" si="101"/>
        <v>14</v>
      </c>
      <c r="D1760" s="16">
        <v>1949</v>
      </c>
      <c r="E1760" s="3" t="s">
        <v>500</v>
      </c>
      <c r="F1760" s="3" t="s">
        <v>16</v>
      </c>
      <c r="G1760" s="3">
        <v>35936</v>
      </c>
      <c r="H1760" s="3"/>
      <c r="I1760" s="3"/>
      <c r="J1760" s="3" t="s">
        <v>3354</v>
      </c>
      <c r="K1760" s="3" t="s">
        <v>3366</v>
      </c>
      <c r="L1760" s="3"/>
      <c r="M1760" s="3" t="s">
        <v>3459</v>
      </c>
      <c r="N1760" s="3"/>
      <c r="O1760" s="3"/>
      <c r="P1760" s="3"/>
      <c r="Q1760" s="3"/>
      <c r="R1760" s="3"/>
      <c r="S1760" s="152"/>
      <c r="T1760" s="3" t="s">
        <v>3424</v>
      </c>
      <c r="U1760" s="3"/>
      <c r="V1760" s="143"/>
      <c r="W1760" s="3" t="s">
        <v>3830</v>
      </c>
      <c r="X1760" s="3" t="s">
        <v>3508</v>
      </c>
      <c r="Y1760" s="3"/>
      <c r="Z1760" s="3"/>
      <c r="AA1760" s="3" t="s">
        <v>3648</v>
      </c>
      <c r="AB1760" s="3"/>
      <c r="AE1760" s="3"/>
      <c r="AF1760" s="3" t="s">
        <v>3451</v>
      </c>
      <c r="AG1760" s="3"/>
      <c r="AH1760" s="153">
        <v>45688</v>
      </c>
      <c r="AI1760" s="14" t="s">
        <v>4649</v>
      </c>
    </row>
    <row r="1761" spans="2:35" ht="15" customHeight="1" x14ac:dyDescent="0.35">
      <c r="B1761" s="5">
        <f t="shared" si="104"/>
        <v>1759</v>
      </c>
      <c r="C1761">
        <f t="shared" si="101"/>
        <v>38</v>
      </c>
      <c r="D1761" s="16">
        <v>1949</v>
      </c>
      <c r="E1761" s="3" t="s">
        <v>500</v>
      </c>
      <c r="F1761" s="3" t="s">
        <v>16</v>
      </c>
      <c r="G1761" s="165">
        <v>35950</v>
      </c>
      <c r="H1761" s="3"/>
      <c r="I1761" s="3"/>
      <c r="J1761" s="3" t="s">
        <v>3354</v>
      </c>
      <c r="K1761" s="3" t="s">
        <v>3366</v>
      </c>
      <c r="L1761" s="3"/>
      <c r="M1761" s="3" t="s">
        <v>3459</v>
      </c>
      <c r="N1761" s="3"/>
      <c r="O1761" s="3"/>
      <c r="P1761" s="3"/>
      <c r="Q1761" s="3"/>
      <c r="R1761" s="3"/>
      <c r="S1761" s="152"/>
      <c r="T1761" s="3" t="s">
        <v>3424</v>
      </c>
      <c r="U1761" s="3"/>
      <c r="V1761" s="143"/>
      <c r="W1761" s="3" t="s">
        <v>3830</v>
      </c>
      <c r="X1761" s="3" t="s">
        <v>3830</v>
      </c>
      <c r="Y1761" s="3"/>
      <c r="Z1761" s="3"/>
      <c r="AA1761" s="3" t="s">
        <v>3648</v>
      </c>
      <c r="AB1761" s="14" t="s">
        <v>5569</v>
      </c>
      <c r="AE1761" s="3"/>
      <c r="AF1761" t="s">
        <v>3451</v>
      </c>
      <c r="AG1761" s="3"/>
      <c r="AH1761" s="153">
        <v>45928</v>
      </c>
      <c r="AI1761" s="166" t="s">
        <v>5571</v>
      </c>
    </row>
    <row r="1762" spans="2:35" ht="15" customHeight="1" x14ac:dyDescent="0.35">
      <c r="B1762" s="5">
        <f t="shared" si="104"/>
        <v>1760</v>
      </c>
      <c r="C1762">
        <f t="shared" si="101"/>
        <v>85</v>
      </c>
      <c r="D1762" s="16">
        <v>1949</v>
      </c>
      <c r="E1762" s="3" t="s">
        <v>500</v>
      </c>
      <c r="F1762" s="3" t="s">
        <v>16</v>
      </c>
      <c r="G1762" s="165">
        <v>35988</v>
      </c>
      <c r="H1762" s="3"/>
      <c r="I1762" s="3"/>
      <c r="J1762" s="3" t="s">
        <v>3354</v>
      </c>
      <c r="K1762" s="3" t="s">
        <v>3366</v>
      </c>
      <c r="L1762" s="3"/>
      <c r="M1762" s="3" t="s">
        <v>3459</v>
      </c>
      <c r="N1762" s="3"/>
      <c r="O1762" s="3"/>
      <c r="P1762" s="3"/>
      <c r="Q1762" s="3"/>
      <c r="R1762" s="3"/>
      <c r="S1762" s="152"/>
      <c r="T1762" s="3" t="s">
        <v>3424</v>
      </c>
      <c r="U1762" s="3"/>
      <c r="V1762" s="143"/>
      <c r="W1762" s="3" t="s">
        <v>3830</v>
      </c>
      <c r="X1762" s="3" t="s">
        <v>3830</v>
      </c>
      <c r="Y1762" s="3"/>
      <c r="Z1762" s="3"/>
      <c r="AA1762" s="3" t="s">
        <v>3648</v>
      </c>
      <c r="AB1762" s="14" t="s">
        <v>5569</v>
      </c>
      <c r="AE1762" s="3"/>
      <c r="AF1762" t="s">
        <v>3451</v>
      </c>
      <c r="AG1762" s="3"/>
      <c r="AH1762" s="153">
        <v>45928</v>
      </c>
      <c r="AI1762" s="166"/>
    </row>
    <row r="1763" spans="2:35" ht="15" customHeight="1" x14ac:dyDescent="0.35">
      <c r="B1763" s="5">
        <f t="shared" si="104"/>
        <v>1761</v>
      </c>
      <c r="C1763">
        <f t="shared" si="101"/>
        <v>10</v>
      </c>
      <c r="D1763" s="16">
        <v>1949</v>
      </c>
      <c r="E1763" t="s">
        <v>15</v>
      </c>
      <c r="F1763" t="s">
        <v>4379</v>
      </c>
      <c r="G1763">
        <v>36073</v>
      </c>
      <c r="K1763" t="s">
        <v>3366</v>
      </c>
      <c r="AF1763" t="s">
        <v>3451</v>
      </c>
      <c r="AH1763" s="2">
        <v>45606</v>
      </c>
    </row>
    <row r="1764" spans="2:35" ht="15" customHeight="1" x14ac:dyDescent="0.35">
      <c r="B1764" s="5">
        <f t="shared" si="104"/>
        <v>1762</v>
      </c>
      <c r="C1764">
        <f t="shared" si="101"/>
        <v>46</v>
      </c>
      <c r="D1764" s="16">
        <v>1949</v>
      </c>
      <c r="E1764" t="s">
        <v>500</v>
      </c>
      <c r="F1764" t="s">
        <v>25</v>
      </c>
      <c r="G1764">
        <v>36083</v>
      </c>
      <c r="H1764" t="s">
        <v>17</v>
      </c>
      <c r="J1764" t="s">
        <v>3354</v>
      </c>
      <c r="K1764" t="s">
        <v>3366</v>
      </c>
      <c r="L1764" t="s">
        <v>28</v>
      </c>
      <c r="M1764" t="s">
        <v>3359</v>
      </c>
      <c r="N1764" t="s">
        <v>3359</v>
      </c>
      <c r="AC1764" s="3" t="s">
        <v>750</v>
      </c>
      <c r="AD1764" s="3" t="s">
        <v>3619</v>
      </c>
      <c r="AF1764" t="s">
        <v>3060</v>
      </c>
      <c r="AH1764" s="2">
        <v>40662.808969907404</v>
      </c>
    </row>
    <row r="1765" spans="2:35" ht="15" customHeight="1" x14ac:dyDescent="0.35">
      <c r="B1765" s="5">
        <f t="shared" si="104"/>
        <v>1763</v>
      </c>
      <c r="C1765">
        <f t="shared" si="101"/>
        <v>5</v>
      </c>
      <c r="D1765" s="16">
        <v>1949</v>
      </c>
      <c r="E1765" t="s">
        <v>500</v>
      </c>
      <c r="F1765" t="s">
        <v>25</v>
      </c>
      <c r="G1765">
        <v>36129</v>
      </c>
      <c r="H1765" t="s">
        <v>17</v>
      </c>
      <c r="K1765" t="s">
        <v>3366</v>
      </c>
      <c r="L1765" t="s">
        <v>752</v>
      </c>
      <c r="M1765" t="s">
        <v>3359</v>
      </c>
      <c r="AF1765" t="s">
        <v>3060</v>
      </c>
      <c r="AH1765" s="2">
        <v>40900.694618055553</v>
      </c>
    </row>
    <row r="1766" spans="2:35" ht="15" customHeight="1" x14ac:dyDescent="0.35">
      <c r="B1766" s="5">
        <f t="shared" si="104"/>
        <v>1764</v>
      </c>
      <c r="C1766">
        <f t="shared" si="101"/>
        <v>8</v>
      </c>
      <c r="D1766" s="16">
        <v>1949</v>
      </c>
      <c r="E1766" t="s">
        <v>500</v>
      </c>
      <c r="F1766" t="s">
        <v>25</v>
      </c>
      <c r="G1766">
        <v>36134</v>
      </c>
      <c r="AF1766" t="s">
        <v>3451</v>
      </c>
      <c r="AH1766" s="2">
        <v>46046</v>
      </c>
    </row>
    <row r="1767" spans="2:35" ht="15" customHeight="1" x14ac:dyDescent="0.35">
      <c r="B1767" s="5">
        <f t="shared" si="104"/>
        <v>1765</v>
      </c>
      <c r="C1767">
        <f t="shared" si="101"/>
        <v>8</v>
      </c>
      <c r="D1767" s="16">
        <v>1949</v>
      </c>
      <c r="E1767" t="s">
        <v>500</v>
      </c>
      <c r="F1767" t="s">
        <v>25</v>
      </c>
      <c r="G1767">
        <v>36142</v>
      </c>
      <c r="H1767" t="s">
        <v>17</v>
      </c>
      <c r="J1767" t="s">
        <v>3354</v>
      </c>
      <c r="L1767" t="s">
        <v>753</v>
      </c>
      <c r="M1767" t="s">
        <v>3359</v>
      </c>
      <c r="N1767" t="s">
        <v>3359</v>
      </c>
      <c r="AF1767" t="s">
        <v>3060</v>
      </c>
      <c r="AH1767" s="2">
        <v>40836.530995370369</v>
      </c>
    </row>
    <row r="1768" spans="2:35" ht="15" customHeight="1" x14ac:dyDescent="0.35">
      <c r="B1768" s="5">
        <f t="shared" si="104"/>
        <v>1766</v>
      </c>
      <c r="C1768">
        <f t="shared" si="101"/>
        <v>36</v>
      </c>
      <c r="D1768" s="16">
        <v>1949</v>
      </c>
      <c r="E1768" t="s">
        <v>500</v>
      </c>
      <c r="F1768" t="s">
        <v>25</v>
      </c>
      <c r="G1768">
        <v>36150</v>
      </c>
      <c r="H1768" t="s">
        <v>17</v>
      </c>
      <c r="J1768" t="s">
        <v>3354</v>
      </c>
      <c r="K1768" t="s">
        <v>3366</v>
      </c>
      <c r="L1768" t="s">
        <v>46</v>
      </c>
      <c r="M1768" t="s">
        <v>3359</v>
      </c>
      <c r="AF1768" t="s">
        <v>3060</v>
      </c>
      <c r="AH1768" s="2">
        <v>39842.389421296299</v>
      </c>
    </row>
    <row r="1769" spans="2:35" ht="15" customHeight="1" x14ac:dyDescent="0.35">
      <c r="B1769" s="5">
        <f t="shared" si="104"/>
        <v>1767</v>
      </c>
      <c r="C1769">
        <f t="shared" si="101"/>
        <v>24</v>
      </c>
      <c r="D1769" s="16">
        <v>1949</v>
      </c>
      <c r="E1769" t="s">
        <v>500</v>
      </c>
      <c r="F1769" t="s">
        <v>25</v>
      </c>
      <c r="G1769">
        <v>36186</v>
      </c>
      <c r="J1769" t="s">
        <v>3354</v>
      </c>
      <c r="K1769" t="s">
        <v>3366</v>
      </c>
      <c r="M1769" t="s">
        <v>3459</v>
      </c>
      <c r="T1769" t="s">
        <v>3424</v>
      </c>
      <c r="W1769" t="s">
        <v>3830</v>
      </c>
      <c r="X1769" t="s">
        <v>3508</v>
      </c>
      <c r="AA1769" s="3" t="s">
        <v>3854</v>
      </c>
      <c r="AB1769" s="47" t="s">
        <v>3855</v>
      </c>
      <c r="AF1769" t="s">
        <v>3451</v>
      </c>
      <c r="AH1769" s="2">
        <v>45280</v>
      </c>
    </row>
    <row r="1770" spans="2:35" ht="15" customHeight="1" x14ac:dyDescent="0.35">
      <c r="B1770" s="5">
        <f t="shared" si="104"/>
        <v>1768</v>
      </c>
      <c r="C1770">
        <f t="shared" si="101"/>
        <v>21</v>
      </c>
      <c r="D1770" s="16">
        <v>1949</v>
      </c>
      <c r="E1770" t="s">
        <v>500</v>
      </c>
      <c r="F1770" t="s">
        <v>25</v>
      </c>
      <c r="G1770">
        <v>36210</v>
      </c>
      <c r="H1770" t="s">
        <v>17</v>
      </c>
      <c r="J1770" t="s">
        <v>3354</v>
      </c>
      <c r="K1770" t="s">
        <v>3366</v>
      </c>
      <c r="L1770" t="s">
        <v>754</v>
      </c>
      <c r="M1770" t="s">
        <v>3359</v>
      </c>
      <c r="AF1770" t="s">
        <v>3060</v>
      </c>
      <c r="AH1770" s="2">
        <v>40860.638379629629</v>
      </c>
    </row>
    <row r="1771" spans="2:35" ht="15" customHeight="1" x14ac:dyDescent="0.35">
      <c r="B1771" s="5">
        <f t="shared" si="104"/>
        <v>1769</v>
      </c>
      <c r="C1771">
        <f t="shared" si="101"/>
        <v>35</v>
      </c>
      <c r="D1771" s="16">
        <v>1949</v>
      </c>
      <c r="E1771" t="s">
        <v>500</v>
      </c>
      <c r="F1771" t="s">
        <v>25</v>
      </c>
      <c r="G1771">
        <v>36231</v>
      </c>
      <c r="J1771" t="s">
        <v>3354</v>
      </c>
      <c r="K1771" t="s">
        <v>3366</v>
      </c>
      <c r="M1771" t="s">
        <v>3459</v>
      </c>
      <c r="T1771" t="s">
        <v>3424</v>
      </c>
      <c r="W1771" t="s">
        <v>3572</v>
      </c>
      <c r="X1771" t="s">
        <v>3508</v>
      </c>
      <c r="AA1771" s="3" t="s">
        <v>3842</v>
      </c>
      <c r="AF1771" t="s">
        <v>3451</v>
      </c>
      <c r="AH1771" s="2">
        <v>45781</v>
      </c>
      <c r="AI1771" s="166" t="s">
        <v>4916</v>
      </c>
    </row>
    <row r="1772" spans="2:35" ht="15" customHeight="1" x14ac:dyDescent="0.35">
      <c r="B1772" s="5">
        <f t="shared" si="104"/>
        <v>1770</v>
      </c>
      <c r="C1772">
        <f t="shared" si="101"/>
        <v>134</v>
      </c>
      <c r="D1772" s="16">
        <v>1949</v>
      </c>
      <c r="E1772" t="s">
        <v>15</v>
      </c>
      <c r="F1772" t="s">
        <v>16</v>
      </c>
      <c r="G1772">
        <v>36266</v>
      </c>
      <c r="H1772" t="s">
        <v>17</v>
      </c>
      <c r="J1772" t="s">
        <v>3354</v>
      </c>
      <c r="M1772" t="s">
        <v>3359</v>
      </c>
      <c r="AC1772" s="3">
        <v>1955</v>
      </c>
      <c r="AF1772" t="s">
        <v>3060</v>
      </c>
      <c r="AH1772" s="2">
        <v>39837.786747685182</v>
      </c>
    </row>
    <row r="1773" spans="2:35" ht="15" customHeight="1" x14ac:dyDescent="0.35">
      <c r="B1773" s="5">
        <f t="shared" si="104"/>
        <v>1771</v>
      </c>
      <c r="C1773">
        <f t="shared" si="101"/>
        <v>8</v>
      </c>
      <c r="D1773" s="16">
        <v>1949</v>
      </c>
      <c r="E1773" t="s">
        <v>221</v>
      </c>
      <c r="F1773" t="s">
        <v>25</v>
      </c>
      <c r="G1773">
        <v>36400</v>
      </c>
      <c r="AF1773" t="s">
        <v>3451</v>
      </c>
      <c r="AH1773" s="2">
        <v>45833</v>
      </c>
    </row>
    <row r="1774" spans="2:35" ht="15" customHeight="1" x14ac:dyDescent="0.35">
      <c r="B1774" s="5">
        <f t="shared" si="104"/>
        <v>1772</v>
      </c>
      <c r="C1774">
        <f t="shared" si="101"/>
        <v>12</v>
      </c>
      <c r="D1774" s="16">
        <v>1949</v>
      </c>
      <c r="E1774" t="s">
        <v>221</v>
      </c>
      <c r="F1774" t="s">
        <v>25</v>
      </c>
      <c r="G1774">
        <v>36408</v>
      </c>
      <c r="J1774" t="s">
        <v>3354</v>
      </c>
      <c r="K1774" t="s">
        <v>3366</v>
      </c>
      <c r="M1774" t="s">
        <v>3459</v>
      </c>
      <c r="N1774" t="s">
        <v>3359</v>
      </c>
      <c r="T1774" t="s">
        <v>3424</v>
      </c>
      <c r="W1774" t="s">
        <v>3572</v>
      </c>
      <c r="X1774" t="s">
        <v>3449</v>
      </c>
      <c r="AA1774" s="3" t="s">
        <v>3464</v>
      </c>
      <c r="AF1774" t="s">
        <v>3451</v>
      </c>
      <c r="AH1774" s="2">
        <v>45125</v>
      </c>
    </row>
    <row r="1775" spans="2:35" ht="15" customHeight="1" x14ac:dyDescent="0.35">
      <c r="B1775" s="5">
        <f t="shared" si="104"/>
        <v>1773</v>
      </c>
      <c r="C1775">
        <f t="shared" si="101"/>
        <v>43</v>
      </c>
      <c r="D1775" s="16">
        <v>1949</v>
      </c>
      <c r="E1775" t="s">
        <v>221</v>
      </c>
      <c r="F1775" t="s">
        <v>25</v>
      </c>
      <c r="G1775">
        <v>36420</v>
      </c>
      <c r="J1775" t="s">
        <v>3354</v>
      </c>
      <c r="K1775" t="s">
        <v>3366</v>
      </c>
      <c r="M1775" t="s">
        <v>3459</v>
      </c>
      <c r="N1775" t="s">
        <v>3359</v>
      </c>
      <c r="T1775" t="s">
        <v>3424</v>
      </c>
      <c r="U1775" t="s">
        <v>3687</v>
      </c>
      <c r="W1775" t="s">
        <v>3572</v>
      </c>
      <c r="X1775" t="s">
        <v>3508</v>
      </c>
      <c r="AA1775" s="3" t="s">
        <v>3464</v>
      </c>
      <c r="AF1775" t="s">
        <v>3451</v>
      </c>
      <c r="AH1775" s="2">
        <v>45301</v>
      </c>
    </row>
    <row r="1776" spans="2:35" ht="15" customHeight="1" x14ac:dyDescent="0.35">
      <c r="B1776" s="5">
        <f t="shared" si="104"/>
        <v>1774</v>
      </c>
      <c r="C1776">
        <f t="shared" ref="C1776:C1843" si="105">+G1777-G1776</f>
        <v>44</v>
      </c>
      <c r="D1776" s="16">
        <v>1949</v>
      </c>
      <c r="E1776" t="s">
        <v>221</v>
      </c>
      <c r="F1776" t="s">
        <v>25</v>
      </c>
      <c r="G1776">
        <v>36463</v>
      </c>
      <c r="H1776" t="s">
        <v>17</v>
      </c>
      <c r="J1776" t="s">
        <v>3354</v>
      </c>
      <c r="K1776" t="s">
        <v>3366</v>
      </c>
      <c r="L1776" t="s">
        <v>398</v>
      </c>
      <c r="M1776" t="s">
        <v>3359</v>
      </c>
      <c r="AB1776" t="s">
        <v>195</v>
      </c>
      <c r="AE1776" t="s">
        <v>380</v>
      </c>
      <c r="AF1776" t="s">
        <v>3060</v>
      </c>
      <c r="AH1776" s="2">
        <v>40688.441840277781</v>
      </c>
    </row>
    <row r="1777" spans="1:35" ht="15" customHeight="1" x14ac:dyDescent="0.35">
      <c r="B1777" s="5">
        <f t="shared" si="104"/>
        <v>1775</v>
      </c>
      <c r="C1777">
        <f t="shared" ref="C1777:C1781" si="106">+G1778-G1777</f>
        <v>17</v>
      </c>
      <c r="D1777" s="16">
        <v>1949</v>
      </c>
      <c r="E1777" t="s">
        <v>221</v>
      </c>
      <c r="F1777" t="s">
        <v>25</v>
      </c>
      <c r="G1777">
        <v>36507</v>
      </c>
      <c r="H1777" t="s">
        <v>17</v>
      </c>
      <c r="J1777" t="s">
        <v>3354</v>
      </c>
      <c r="K1777" t="s">
        <v>3366</v>
      </c>
      <c r="L1777" t="s">
        <v>65</v>
      </c>
      <c r="M1777" t="s">
        <v>3359</v>
      </c>
      <c r="AE1777" t="s">
        <v>380</v>
      </c>
      <c r="AF1777" t="s">
        <v>3060</v>
      </c>
      <c r="AH1777" s="2">
        <v>40197.097546296296</v>
      </c>
    </row>
    <row r="1778" spans="1:35" ht="15" customHeight="1" x14ac:dyDescent="0.35">
      <c r="B1778" s="5">
        <f t="shared" si="104"/>
        <v>1776</v>
      </c>
      <c r="C1778">
        <f t="shared" si="106"/>
        <v>15</v>
      </c>
      <c r="D1778" s="16">
        <v>1949</v>
      </c>
      <c r="E1778" t="s">
        <v>221</v>
      </c>
      <c r="F1778" t="s">
        <v>25</v>
      </c>
      <c r="G1778">
        <v>36524</v>
      </c>
      <c r="J1778" t="s">
        <v>3354</v>
      </c>
      <c r="K1778" t="s">
        <v>3366</v>
      </c>
      <c r="M1778" t="s">
        <v>3459</v>
      </c>
      <c r="T1778" t="s">
        <v>3424</v>
      </c>
      <c r="W1778" t="s">
        <v>3572</v>
      </c>
      <c r="X1778" t="s">
        <v>3508</v>
      </c>
      <c r="AA1778" s="3" t="s">
        <v>3464</v>
      </c>
      <c r="AF1778" t="s">
        <v>3451</v>
      </c>
      <c r="AH1778" s="2">
        <v>46266</v>
      </c>
    </row>
    <row r="1779" spans="1:35" ht="15" customHeight="1" x14ac:dyDescent="0.35">
      <c r="B1779" s="5">
        <f t="shared" si="104"/>
        <v>1777</v>
      </c>
      <c r="C1779">
        <f t="shared" si="106"/>
        <v>1</v>
      </c>
      <c r="D1779" s="16">
        <v>1949</v>
      </c>
      <c r="E1779" s="116" t="s">
        <v>221</v>
      </c>
      <c r="F1779" s="116" t="s">
        <v>16</v>
      </c>
      <c r="G1779" s="117">
        <v>36539</v>
      </c>
      <c r="H1779" s="172" t="s">
        <v>5836</v>
      </c>
      <c r="I1779" s="172"/>
      <c r="J1779" s="172" t="s">
        <v>3354</v>
      </c>
      <c r="K1779" s="172" t="s">
        <v>3366</v>
      </c>
      <c r="L1779" s="172"/>
      <c r="M1779" s="172" t="s">
        <v>3459</v>
      </c>
      <c r="N1779" s="172"/>
      <c r="O1779" s="172"/>
      <c r="P1779" s="172"/>
      <c r="Q1779" s="172"/>
      <c r="R1779" s="172"/>
      <c r="S1779" s="173"/>
      <c r="T1779" s="172" t="s">
        <v>3424</v>
      </c>
      <c r="U1779" s="172" t="s">
        <v>3687</v>
      </c>
      <c r="V1779" s="174"/>
      <c r="W1779" s="172" t="s">
        <v>3830</v>
      </c>
      <c r="X1779" s="172" t="s">
        <v>3508</v>
      </c>
      <c r="Y1779" s="172"/>
      <c r="Z1779" s="172"/>
      <c r="AA1779" s="172" t="s">
        <v>3464</v>
      </c>
      <c r="AB1779" s="172"/>
      <c r="AC1779" s="172"/>
      <c r="AD1779" s="172"/>
      <c r="AE1779" s="172" t="s">
        <v>3424</v>
      </c>
      <c r="AF1779" t="s">
        <v>3451</v>
      </c>
      <c r="AG1779" s="172"/>
      <c r="AH1779" s="175">
        <v>45999</v>
      </c>
      <c r="AI1779" s="36" t="s">
        <v>6007</v>
      </c>
    </row>
    <row r="1780" spans="1:35" ht="15" customHeight="1" x14ac:dyDescent="0.35">
      <c r="B1780" s="5">
        <f t="shared" si="104"/>
        <v>1778</v>
      </c>
      <c r="C1780">
        <f t="shared" si="106"/>
        <v>12</v>
      </c>
      <c r="D1780" s="16">
        <v>1949</v>
      </c>
      <c r="E1780" t="s">
        <v>221</v>
      </c>
      <c r="F1780" t="s">
        <v>16</v>
      </c>
      <c r="G1780">
        <v>36540</v>
      </c>
      <c r="H1780" t="s">
        <v>17</v>
      </c>
      <c r="K1780" t="s">
        <v>3366</v>
      </c>
      <c r="L1780" t="s">
        <v>755</v>
      </c>
      <c r="M1780" t="s">
        <v>3359</v>
      </c>
      <c r="N1780" t="s">
        <v>3359</v>
      </c>
      <c r="AD1780" s="3" t="s">
        <v>3620</v>
      </c>
      <c r="AE1780" t="s">
        <v>380</v>
      </c>
      <c r="AF1780" t="s">
        <v>3060</v>
      </c>
      <c r="AH1780" s="2">
        <v>40754.935231481482</v>
      </c>
    </row>
    <row r="1781" spans="1:35" ht="15" customHeight="1" x14ac:dyDescent="0.35">
      <c r="B1781" s="5">
        <f t="shared" si="104"/>
        <v>1779</v>
      </c>
      <c r="C1781">
        <f t="shared" si="106"/>
        <v>109</v>
      </c>
      <c r="D1781" s="16">
        <v>1949</v>
      </c>
      <c r="E1781" t="s">
        <v>15</v>
      </c>
      <c r="F1781" t="s">
        <v>25</v>
      </c>
      <c r="G1781">
        <v>36552</v>
      </c>
      <c r="H1781" t="s">
        <v>17</v>
      </c>
      <c r="J1781" t="s">
        <v>3354</v>
      </c>
      <c r="L1781" t="s">
        <v>510</v>
      </c>
      <c r="M1781" t="s">
        <v>3359</v>
      </c>
      <c r="N1781" t="s">
        <v>3359</v>
      </c>
      <c r="AF1781" t="s">
        <v>3060</v>
      </c>
      <c r="AH1781" s="2">
        <v>40034.755335648151</v>
      </c>
    </row>
    <row r="1782" spans="1:35" ht="15" customHeight="1" x14ac:dyDescent="0.35">
      <c r="B1782" s="5">
        <f t="shared" si="104"/>
        <v>1780</v>
      </c>
      <c r="C1782">
        <f t="shared" si="105"/>
        <v>71</v>
      </c>
      <c r="D1782" s="146">
        <v>1949</v>
      </c>
      <c r="E1782" s="3" t="s">
        <v>15</v>
      </c>
      <c r="F1782" s="3" t="s">
        <v>25</v>
      </c>
      <c r="G1782" s="165">
        <v>36661</v>
      </c>
      <c r="H1782" s="3"/>
      <c r="I1782" s="3"/>
      <c r="J1782" s="3" t="s">
        <v>3354</v>
      </c>
      <c r="K1782" s="3" t="s">
        <v>3366</v>
      </c>
      <c r="L1782" s="3"/>
      <c r="M1782" s="3" t="s">
        <v>3459</v>
      </c>
      <c r="N1782" s="3"/>
      <c r="O1782" s="3"/>
      <c r="P1782" s="3"/>
      <c r="Q1782" s="3"/>
      <c r="R1782" s="3"/>
      <c r="S1782" s="152"/>
      <c r="T1782" s="3" t="s">
        <v>3262</v>
      </c>
      <c r="U1782" s="3"/>
      <c r="V1782" s="143"/>
      <c r="W1782" s="3" t="s">
        <v>3572</v>
      </c>
      <c r="X1782" s="3" t="s">
        <v>3660</v>
      </c>
      <c r="Y1782" s="3"/>
      <c r="Z1782" s="3"/>
      <c r="AA1782" s="3" t="s">
        <v>3262</v>
      </c>
      <c r="AB1782" s="3"/>
      <c r="AF1782" t="s">
        <v>3451</v>
      </c>
      <c r="AH1782" s="2">
        <v>45783</v>
      </c>
      <c r="AI1782" s="166" t="s">
        <v>4917</v>
      </c>
    </row>
    <row r="1783" spans="1:35" ht="15" customHeight="1" x14ac:dyDescent="0.35">
      <c r="A1783" s="17">
        <f>SUM(C1611:C1780)/135</f>
        <v>38.896296296296299</v>
      </c>
      <c r="B1783" s="5">
        <f t="shared" si="104"/>
        <v>1781</v>
      </c>
      <c r="C1783">
        <f t="shared" si="105"/>
        <v>90</v>
      </c>
      <c r="D1783" s="16">
        <f>+D1782</f>
        <v>1949</v>
      </c>
      <c r="E1783" s="101" t="s">
        <v>15</v>
      </c>
      <c r="F1783" s="101" t="s">
        <v>25</v>
      </c>
      <c r="G1783" s="165">
        <v>36732</v>
      </c>
      <c r="H1783" s="101"/>
      <c r="I1783" s="101"/>
      <c r="J1783" s="101" t="s">
        <v>3354</v>
      </c>
      <c r="K1783" s="101" t="s">
        <v>3366</v>
      </c>
      <c r="L1783" s="101"/>
      <c r="M1783" s="101" t="s">
        <v>3459</v>
      </c>
      <c r="N1783" s="101"/>
      <c r="O1783" s="101"/>
      <c r="P1783" s="101"/>
      <c r="Q1783" s="101"/>
      <c r="R1783" s="101"/>
      <c r="S1783" s="128"/>
      <c r="T1783" s="101" t="s">
        <v>3262</v>
      </c>
      <c r="U1783" s="101"/>
      <c r="V1783" s="130"/>
      <c r="W1783" s="101" t="s">
        <v>3572</v>
      </c>
      <c r="X1783" s="101" t="s">
        <v>3660</v>
      </c>
      <c r="Y1783" s="101"/>
      <c r="Z1783" s="101"/>
      <c r="AA1783" s="101" t="s">
        <v>3262</v>
      </c>
      <c r="AB1783" s="101"/>
      <c r="AC1783" s="101"/>
      <c r="AD1783" s="101"/>
      <c r="AE1783" s="101"/>
      <c r="AF1783" t="s">
        <v>3451</v>
      </c>
      <c r="AG1783" s="101"/>
      <c r="AH1783" s="103">
        <v>45839</v>
      </c>
      <c r="AI1783" s="166" t="s">
        <v>5113</v>
      </c>
    </row>
    <row r="1784" spans="1:35" ht="15" customHeight="1" x14ac:dyDescent="0.35">
      <c r="B1784" s="5">
        <f t="shared" si="104"/>
        <v>1782</v>
      </c>
      <c r="C1784">
        <f t="shared" si="105"/>
        <v>1</v>
      </c>
      <c r="D1784" s="16">
        <v>1949</v>
      </c>
      <c r="E1784" t="s">
        <v>327</v>
      </c>
      <c r="F1784" t="s">
        <v>25</v>
      </c>
      <c r="G1784">
        <v>36822</v>
      </c>
      <c r="J1784" t="s">
        <v>3354</v>
      </c>
      <c r="K1784" t="s">
        <v>3366</v>
      </c>
      <c r="M1784" t="s">
        <v>3459</v>
      </c>
      <c r="N1784" t="s">
        <v>3359</v>
      </c>
      <c r="T1784" t="s">
        <v>3262</v>
      </c>
      <c r="W1784" t="s">
        <v>3572</v>
      </c>
      <c r="X1784" t="s">
        <v>3508</v>
      </c>
      <c r="AA1784" s="3" t="s">
        <v>3262</v>
      </c>
      <c r="AB1784" t="s">
        <v>4602</v>
      </c>
      <c r="AF1784" t="s">
        <v>3451</v>
      </c>
      <c r="AH1784" s="2">
        <v>45661</v>
      </c>
    </row>
    <row r="1785" spans="1:35" ht="15" customHeight="1" x14ac:dyDescent="0.35">
      <c r="B1785" s="5">
        <f t="shared" si="104"/>
        <v>1783</v>
      </c>
      <c r="C1785">
        <f t="shared" si="105"/>
        <v>5</v>
      </c>
      <c r="D1785" s="16">
        <v>1949</v>
      </c>
      <c r="E1785" t="s">
        <v>327</v>
      </c>
      <c r="F1785" t="s">
        <v>25</v>
      </c>
      <c r="G1785">
        <v>36823</v>
      </c>
      <c r="J1785" t="s">
        <v>3354</v>
      </c>
      <c r="K1785" t="s">
        <v>3366</v>
      </c>
      <c r="M1785" t="s">
        <v>3459</v>
      </c>
      <c r="N1785" t="s">
        <v>3359</v>
      </c>
      <c r="T1785" t="s">
        <v>167</v>
      </c>
      <c r="W1785" t="s">
        <v>3572</v>
      </c>
      <c r="X1785" t="s">
        <v>3508</v>
      </c>
      <c r="AB1785" t="s">
        <v>3984</v>
      </c>
      <c r="AF1785" t="s">
        <v>3451</v>
      </c>
      <c r="AH1785" s="2">
        <v>45371</v>
      </c>
    </row>
    <row r="1786" spans="1:35" ht="15" customHeight="1" x14ac:dyDescent="0.35">
      <c r="B1786" s="5">
        <f t="shared" si="104"/>
        <v>1784</v>
      </c>
      <c r="C1786">
        <f t="shared" si="105"/>
        <v>13</v>
      </c>
      <c r="D1786" s="16">
        <v>1949</v>
      </c>
      <c r="E1786" t="s">
        <v>327</v>
      </c>
      <c r="F1786" t="s">
        <v>25</v>
      </c>
      <c r="G1786">
        <v>36828</v>
      </c>
      <c r="H1786" t="s">
        <v>17</v>
      </c>
      <c r="J1786" t="s">
        <v>3354</v>
      </c>
      <c r="L1786" t="s">
        <v>135</v>
      </c>
      <c r="M1786" t="s">
        <v>3359</v>
      </c>
      <c r="AF1786" t="s">
        <v>3060</v>
      </c>
      <c r="AH1786" s="2">
        <v>39873.888379629629</v>
      </c>
    </row>
    <row r="1787" spans="1:35" ht="15" customHeight="1" x14ac:dyDescent="0.35">
      <c r="B1787" s="5">
        <f t="shared" si="104"/>
        <v>1785</v>
      </c>
      <c r="C1787">
        <f t="shared" si="105"/>
        <v>1</v>
      </c>
      <c r="D1787" s="16">
        <v>1949</v>
      </c>
      <c r="E1787" t="s">
        <v>327</v>
      </c>
      <c r="F1787" t="s">
        <v>25</v>
      </c>
      <c r="G1787">
        <v>36841</v>
      </c>
      <c r="L1787" t="s">
        <v>28</v>
      </c>
      <c r="U1787" t="s">
        <v>380</v>
      </c>
      <c r="W1787" t="s">
        <v>3572</v>
      </c>
      <c r="AF1787" t="s">
        <v>3060</v>
      </c>
    </row>
    <row r="1788" spans="1:35" ht="15" customHeight="1" x14ac:dyDescent="0.35">
      <c r="B1788" s="5">
        <f t="shared" si="104"/>
        <v>1786</v>
      </c>
      <c r="C1788">
        <f t="shared" si="105"/>
        <v>57</v>
      </c>
      <c r="D1788" s="16">
        <v>1949</v>
      </c>
      <c r="E1788" t="s">
        <v>327</v>
      </c>
      <c r="F1788" t="s">
        <v>25</v>
      </c>
      <c r="G1788">
        <v>36842</v>
      </c>
      <c r="H1788" t="s">
        <v>17</v>
      </c>
      <c r="J1788" t="s">
        <v>3354</v>
      </c>
      <c r="K1788" t="s">
        <v>3366</v>
      </c>
      <c r="L1788" t="s">
        <v>757</v>
      </c>
      <c r="M1788" t="s">
        <v>3359</v>
      </c>
      <c r="N1788" t="s">
        <v>3359</v>
      </c>
      <c r="AD1788" s="3" t="s">
        <v>758</v>
      </c>
      <c r="AF1788" t="s">
        <v>3060</v>
      </c>
      <c r="AH1788" s="2">
        <v>40442.565381944441</v>
      </c>
    </row>
    <row r="1789" spans="1:35" ht="15" customHeight="1" thickBot="1" x14ac:dyDescent="0.4">
      <c r="B1789" s="5">
        <f t="shared" si="104"/>
        <v>1787</v>
      </c>
      <c r="C1789">
        <f t="shared" si="105"/>
        <v>5</v>
      </c>
      <c r="D1789" s="16">
        <v>1949</v>
      </c>
      <c r="E1789" t="s">
        <v>15</v>
      </c>
      <c r="F1789" t="s">
        <v>16</v>
      </c>
      <c r="G1789">
        <v>36899</v>
      </c>
      <c r="H1789" t="s">
        <v>17</v>
      </c>
      <c r="J1789" t="s">
        <v>3354</v>
      </c>
      <c r="K1789" t="s">
        <v>3366</v>
      </c>
      <c r="M1789" t="s">
        <v>3359</v>
      </c>
      <c r="AF1789" t="s">
        <v>3060</v>
      </c>
      <c r="AH1789" s="2">
        <v>40656.956064814818</v>
      </c>
    </row>
    <row r="1790" spans="1:35" ht="15" thickBot="1" x14ac:dyDescent="0.4">
      <c r="A1790" s="180"/>
      <c r="B1790" s="5">
        <f t="shared" si="104"/>
        <v>1788</v>
      </c>
      <c r="C1790">
        <f t="shared" si="105"/>
        <v>256</v>
      </c>
      <c r="D1790" s="16">
        <v>1949</v>
      </c>
      <c r="E1790" t="s">
        <v>500</v>
      </c>
      <c r="F1790" t="s">
        <v>25</v>
      </c>
      <c r="G1790">
        <v>36904</v>
      </c>
      <c r="H1790" t="s">
        <v>17</v>
      </c>
      <c r="J1790" t="s">
        <v>3354</v>
      </c>
      <c r="K1790" t="s">
        <v>3366</v>
      </c>
      <c r="L1790" t="s">
        <v>375</v>
      </c>
      <c r="M1790" t="s">
        <v>3359</v>
      </c>
      <c r="AF1790" t="s">
        <v>3060</v>
      </c>
      <c r="AH1790" s="2">
        <v>40280.506712962961</v>
      </c>
    </row>
    <row r="1791" spans="1:35" ht="15" customHeight="1" x14ac:dyDescent="0.35">
      <c r="B1791" s="5">
        <f t="shared" si="104"/>
        <v>1789</v>
      </c>
      <c r="C1791">
        <f t="shared" si="105"/>
        <v>1</v>
      </c>
      <c r="D1791" s="16">
        <v>1949</v>
      </c>
      <c r="E1791" t="s">
        <v>221</v>
      </c>
      <c r="F1791" t="s">
        <v>25</v>
      </c>
      <c r="G1791">
        <v>37160</v>
      </c>
      <c r="H1791" t="s">
        <v>17</v>
      </c>
      <c r="J1791" t="s">
        <v>3354</v>
      </c>
      <c r="K1791" t="s">
        <v>3366</v>
      </c>
      <c r="L1791" t="s">
        <v>162</v>
      </c>
      <c r="M1791" t="s">
        <v>3359</v>
      </c>
      <c r="AA1791" s="3" t="s">
        <v>3464</v>
      </c>
      <c r="AC1791" s="3">
        <v>1949</v>
      </c>
      <c r="AD1791" s="3" t="s">
        <v>760</v>
      </c>
      <c r="AE1791" t="s">
        <v>380</v>
      </c>
      <c r="AF1791" t="s">
        <v>3060</v>
      </c>
      <c r="AH1791" s="2">
        <v>40398.692384259259</v>
      </c>
    </row>
    <row r="1792" spans="1:35" ht="15" customHeight="1" x14ac:dyDescent="0.35">
      <c r="B1792" s="5">
        <f t="shared" si="104"/>
        <v>1790</v>
      </c>
      <c r="C1792">
        <f t="shared" si="105"/>
        <v>43</v>
      </c>
      <c r="D1792" s="16">
        <v>1949</v>
      </c>
      <c r="E1792" t="s">
        <v>221</v>
      </c>
      <c r="F1792" t="s">
        <v>25</v>
      </c>
      <c r="G1792">
        <v>37161</v>
      </c>
      <c r="H1792" t="s">
        <v>17</v>
      </c>
      <c r="J1792" t="s">
        <v>3354</v>
      </c>
      <c r="K1792" t="s">
        <v>3366</v>
      </c>
      <c r="L1792" t="s">
        <v>46</v>
      </c>
      <c r="M1792" t="s">
        <v>3359</v>
      </c>
      <c r="AA1792" s="3" t="s">
        <v>3464</v>
      </c>
      <c r="AE1792" t="s">
        <v>380</v>
      </c>
      <c r="AF1792" t="s">
        <v>3060</v>
      </c>
      <c r="AH1792" s="2">
        <v>39854.429189814815</v>
      </c>
    </row>
    <row r="1793" spans="1:35" ht="15" customHeight="1" x14ac:dyDescent="0.35">
      <c r="B1793" s="5">
        <f t="shared" si="104"/>
        <v>1791</v>
      </c>
      <c r="C1793">
        <f t="shared" si="105"/>
        <v>44</v>
      </c>
      <c r="D1793" s="16">
        <v>1949</v>
      </c>
      <c r="E1793" t="s">
        <v>221</v>
      </c>
      <c r="F1793" t="s">
        <v>25</v>
      </c>
      <c r="G1793">
        <v>37204</v>
      </c>
      <c r="H1793" t="s">
        <v>17</v>
      </c>
      <c r="J1793" t="s">
        <v>3354</v>
      </c>
      <c r="K1793" t="s">
        <v>3366</v>
      </c>
      <c r="L1793" t="s">
        <v>28</v>
      </c>
      <c r="M1793" t="s">
        <v>3359</v>
      </c>
      <c r="AA1793" s="3" t="s">
        <v>3464</v>
      </c>
      <c r="AE1793" t="s">
        <v>380</v>
      </c>
      <c r="AF1793" t="s">
        <v>3060</v>
      </c>
      <c r="AH1793" s="2">
        <v>40916.03087962963</v>
      </c>
    </row>
    <row r="1794" spans="1:35" ht="15" customHeight="1" x14ac:dyDescent="0.35">
      <c r="B1794" s="5">
        <f t="shared" si="104"/>
        <v>1792</v>
      </c>
      <c r="C1794">
        <f t="shared" si="105"/>
        <v>9</v>
      </c>
      <c r="D1794" s="16">
        <v>1949</v>
      </c>
      <c r="E1794" t="s">
        <v>15</v>
      </c>
      <c r="F1794" t="s">
        <v>25</v>
      </c>
      <c r="G1794">
        <v>37248</v>
      </c>
      <c r="J1794" t="s">
        <v>3354</v>
      </c>
      <c r="K1794" t="s">
        <v>3366</v>
      </c>
      <c r="M1794" t="s">
        <v>3459</v>
      </c>
      <c r="W1794" t="s">
        <v>3572</v>
      </c>
      <c r="X1794" t="s">
        <v>3660</v>
      </c>
      <c r="AA1794" s="3" t="s">
        <v>3262</v>
      </c>
      <c r="AF1794" t="s">
        <v>3451</v>
      </c>
      <c r="AH1794" s="2">
        <v>45661</v>
      </c>
    </row>
    <row r="1795" spans="1:35" ht="15" customHeight="1" x14ac:dyDescent="0.35">
      <c r="B1795" s="5">
        <f t="shared" ref="B1795:B1800" si="107">+B1794+1</f>
        <v>1793</v>
      </c>
      <c r="C1795">
        <f t="shared" ref="C1795:C1800" si="108">+G1796-G1795</f>
        <v>11</v>
      </c>
      <c r="D1795" s="16">
        <v>1949</v>
      </c>
      <c r="E1795" t="s">
        <v>15</v>
      </c>
      <c r="F1795" t="s">
        <v>25</v>
      </c>
      <c r="G1795">
        <v>37257</v>
      </c>
      <c r="H1795" t="s">
        <v>17</v>
      </c>
      <c r="J1795" t="s">
        <v>3354</v>
      </c>
      <c r="K1795" t="s">
        <v>3366</v>
      </c>
      <c r="L1795" t="s">
        <v>89</v>
      </c>
      <c r="M1795" t="s">
        <v>3359</v>
      </c>
      <c r="AF1795" t="s">
        <v>3060</v>
      </c>
      <c r="AH1795" s="2">
        <v>40056.504872685182</v>
      </c>
    </row>
    <row r="1796" spans="1:35" ht="15" customHeight="1" thickBot="1" x14ac:dyDescent="0.4">
      <c r="B1796" s="5">
        <f t="shared" si="107"/>
        <v>1794</v>
      </c>
      <c r="C1796">
        <f t="shared" si="108"/>
        <v>168</v>
      </c>
      <c r="D1796" s="16">
        <v>1949</v>
      </c>
      <c r="E1796" s="3" t="s">
        <v>15</v>
      </c>
      <c r="F1796" s="3" t="s">
        <v>25</v>
      </c>
      <c r="G1796" s="3">
        <v>37268</v>
      </c>
      <c r="H1796" s="3"/>
      <c r="I1796" s="3"/>
      <c r="J1796" s="3"/>
      <c r="K1796" s="3"/>
      <c r="L1796" s="3"/>
      <c r="M1796" s="3"/>
      <c r="N1796" s="3"/>
      <c r="O1796" s="3"/>
      <c r="P1796" s="3"/>
      <c r="Q1796" s="3"/>
      <c r="R1796" s="3"/>
      <c r="S1796" s="152"/>
      <c r="T1796" s="3"/>
      <c r="U1796" s="3"/>
      <c r="V1796" s="143"/>
      <c r="W1796" s="3"/>
      <c r="X1796" s="3"/>
      <c r="Y1796" s="3"/>
      <c r="Z1796" s="3"/>
      <c r="AB1796" s="3"/>
      <c r="AE1796" s="3"/>
      <c r="AF1796" s="3" t="s">
        <v>3451</v>
      </c>
      <c r="AG1796" s="3"/>
      <c r="AH1796" s="153">
        <v>45661</v>
      </c>
      <c r="AI1796" s="14" t="s">
        <v>4404</v>
      </c>
    </row>
    <row r="1797" spans="1:35" ht="14.5" customHeight="1" thickBot="1" x14ac:dyDescent="0.4">
      <c r="B1797" s="5">
        <f t="shared" si="107"/>
        <v>1795</v>
      </c>
      <c r="C1797">
        <f t="shared" si="108"/>
        <v>18</v>
      </c>
      <c r="D1797" s="16">
        <v>1949</v>
      </c>
      <c r="E1797" s="159" t="s">
        <v>221</v>
      </c>
      <c r="F1797" s="159" t="s">
        <v>16</v>
      </c>
      <c r="G1797" s="160">
        <v>37436</v>
      </c>
      <c r="H1797" s="159"/>
      <c r="I1797" s="159"/>
      <c r="J1797" s="159" t="s">
        <v>3354</v>
      </c>
      <c r="K1797" s="159" t="s">
        <v>3366</v>
      </c>
      <c r="L1797" s="159"/>
      <c r="M1797" s="159" t="s">
        <v>3459</v>
      </c>
      <c r="N1797" s="159"/>
      <c r="O1797" s="159"/>
      <c r="P1797" s="159"/>
      <c r="Q1797" s="159"/>
      <c r="R1797" s="159"/>
      <c r="S1797" s="159"/>
      <c r="T1797" s="159" t="s">
        <v>3424</v>
      </c>
      <c r="U1797" s="159" t="s">
        <v>3662</v>
      </c>
      <c r="V1797" s="161"/>
      <c r="W1797" s="159" t="s">
        <v>3830</v>
      </c>
      <c r="X1797" s="159" t="s">
        <v>3508</v>
      </c>
      <c r="Y1797" s="159"/>
      <c r="Z1797" s="159"/>
      <c r="AA1797" s="159" t="s">
        <v>3464</v>
      </c>
      <c r="AB1797" s="159"/>
      <c r="AC1797" s="159"/>
      <c r="AD1797" s="159"/>
      <c r="AE1797" s="159" t="s">
        <v>3424</v>
      </c>
      <c r="AF1797" t="s">
        <v>3451</v>
      </c>
      <c r="AG1797" s="159"/>
      <c r="AH1797" s="176">
        <v>46256</v>
      </c>
      <c r="AI1797" s="76" t="s">
        <v>6924</v>
      </c>
    </row>
    <row r="1798" spans="1:35" ht="15" customHeight="1" x14ac:dyDescent="0.35">
      <c r="B1798" s="5">
        <f t="shared" si="107"/>
        <v>1796</v>
      </c>
      <c r="C1798">
        <f t="shared" si="108"/>
        <v>44</v>
      </c>
      <c r="D1798" s="16">
        <v>1949</v>
      </c>
      <c r="E1798" t="s">
        <v>221</v>
      </c>
      <c r="F1798" t="s">
        <v>16</v>
      </c>
      <c r="G1798">
        <v>37454</v>
      </c>
      <c r="L1798" t="s">
        <v>37</v>
      </c>
      <c r="AF1798" t="s">
        <v>3060</v>
      </c>
    </row>
    <row r="1799" spans="1:35" ht="15" customHeight="1" x14ac:dyDescent="0.35">
      <c r="B1799" s="5">
        <f t="shared" si="107"/>
        <v>1797</v>
      </c>
      <c r="C1799">
        <f t="shared" si="108"/>
        <v>29</v>
      </c>
      <c r="D1799" s="16">
        <v>1949</v>
      </c>
      <c r="E1799" t="s">
        <v>15</v>
      </c>
      <c r="F1799" t="s">
        <v>16</v>
      </c>
      <c r="G1799">
        <v>37498</v>
      </c>
      <c r="H1799" t="s">
        <v>17</v>
      </c>
      <c r="J1799" t="s">
        <v>380</v>
      </c>
      <c r="K1799" t="s">
        <v>3366</v>
      </c>
      <c r="L1799" t="s">
        <v>761</v>
      </c>
      <c r="M1799" t="s">
        <v>3359</v>
      </c>
      <c r="AD1799" s="3" t="s">
        <v>762</v>
      </c>
      <c r="AF1799" t="s">
        <v>3060</v>
      </c>
      <c r="AH1799" s="2">
        <v>39783.365798611114</v>
      </c>
    </row>
    <row r="1800" spans="1:35" ht="15" customHeight="1" x14ac:dyDescent="0.35">
      <c r="B1800" s="5">
        <f t="shared" si="107"/>
        <v>1798</v>
      </c>
      <c r="C1800">
        <f t="shared" si="108"/>
        <v>46</v>
      </c>
      <c r="D1800" s="16">
        <v>1949</v>
      </c>
      <c r="E1800" s="3" t="s">
        <v>15</v>
      </c>
      <c r="F1800" s="3" t="s">
        <v>16</v>
      </c>
      <c r="G1800" s="3">
        <v>37527</v>
      </c>
      <c r="H1800" s="3"/>
      <c r="I1800" s="3"/>
      <c r="J1800" s="3"/>
      <c r="K1800" s="3" t="s">
        <v>3366</v>
      </c>
      <c r="L1800" s="3"/>
      <c r="M1800" s="3"/>
      <c r="N1800" s="3"/>
      <c r="O1800" s="3"/>
      <c r="P1800" s="3"/>
      <c r="Q1800" s="3"/>
      <c r="R1800" s="3"/>
      <c r="S1800" s="152"/>
      <c r="T1800" s="3"/>
      <c r="U1800" s="3"/>
      <c r="V1800" s="143"/>
      <c r="W1800" s="3"/>
      <c r="X1800" s="3"/>
      <c r="Y1800" s="3"/>
      <c r="Z1800" s="3"/>
      <c r="AB1800" s="3"/>
      <c r="AE1800" s="3"/>
      <c r="AF1800" s="3" t="s">
        <v>3451</v>
      </c>
      <c r="AG1800" s="3"/>
      <c r="AH1800" s="153">
        <v>45688</v>
      </c>
      <c r="AI1800" s="14" t="s">
        <v>4650</v>
      </c>
    </row>
    <row r="1801" spans="1:35" ht="15" customHeight="1" x14ac:dyDescent="0.35">
      <c r="B1801" s="5">
        <f t="shared" si="104"/>
        <v>1799</v>
      </c>
      <c r="C1801">
        <f t="shared" si="105"/>
        <v>45</v>
      </c>
      <c r="D1801" s="16">
        <v>1949</v>
      </c>
      <c r="E1801" s="3" t="s">
        <v>15</v>
      </c>
      <c r="F1801" s="3" t="s">
        <v>16</v>
      </c>
      <c r="G1801" s="3">
        <v>37573</v>
      </c>
      <c r="H1801" s="3"/>
      <c r="I1801" s="3"/>
      <c r="J1801" s="3"/>
      <c r="K1801" s="3"/>
      <c r="L1801" s="3"/>
      <c r="M1801" s="3"/>
      <c r="N1801" s="3"/>
      <c r="O1801" s="3"/>
      <c r="P1801" s="3"/>
      <c r="Q1801" s="3"/>
      <c r="R1801" s="3"/>
      <c r="S1801" s="152"/>
      <c r="T1801" s="3"/>
      <c r="U1801" s="3"/>
      <c r="V1801" s="143"/>
      <c r="W1801" s="3"/>
      <c r="X1801" s="3"/>
      <c r="Y1801" s="3"/>
      <c r="Z1801" s="3"/>
      <c r="AB1801" s="3"/>
      <c r="AE1801" s="3"/>
      <c r="AF1801" s="3" t="s">
        <v>3451</v>
      </c>
      <c r="AG1801" s="3"/>
      <c r="AH1801" s="153">
        <v>45661</v>
      </c>
      <c r="AI1801" s="14" t="s">
        <v>4405</v>
      </c>
    </row>
    <row r="1802" spans="1:35" ht="15" customHeight="1" x14ac:dyDescent="0.35">
      <c r="A1802" s="3"/>
      <c r="B1802" s="5">
        <f t="shared" si="104"/>
        <v>1800</v>
      </c>
      <c r="C1802">
        <f t="shared" si="105"/>
        <v>118</v>
      </c>
      <c r="D1802" s="16">
        <v>1949</v>
      </c>
      <c r="E1802" t="s">
        <v>15</v>
      </c>
      <c r="F1802" t="s">
        <v>16</v>
      </c>
      <c r="G1802">
        <v>37618</v>
      </c>
      <c r="J1802" t="s">
        <v>3354</v>
      </c>
      <c r="K1802" t="s">
        <v>3366</v>
      </c>
      <c r="M1802" t="s">
        <v>3459</v>
      </c>
      <c r="N1802" t="s">
        <v>3359</v>
      </c>
      <c r="T1802" t="s">
        <v>167</v>
      </c>
      <c r="W1802" t="s">
        <v>3830</v>
      </c>
      <c r="X1802" t="s">
        <v>3660</v>
      </c>
      <c r="AA1802" s="3" t="s">
        <v>3262</v>
      </c>
      <c r="AF1802" t="s">
        <v>3451</v>
      </c>
      <c r="AH1802" s="2">
        <v>45490</v>
      </c>
    </row>
    <row r="1803" spans="1:35" ht="15" customHeight="1" x14ac:dyDescent="0.35">
      <c r="B1803" s="5">
        <f t="shared" si="104"/>
        <v>1801</v>
      </c>
      <c r="C1803">
        <f t="shared" si="105"/>
        <v>16</v>
      </c>
      <c r="D1803" s="16">
        <v>1949</v>
      </c>
      <c r="E1803" t="s">
        <v>15</v>
      </c>
      <c r="F1803" t="s">
        <v>16</v>
      </c>
      <c r="G1803">
        <v>37736</v>
      </c>
      <c r="J1803" t="s">
        <v>3354</v>
      </c>
      <c r="K1803" t="s">
        <v>3366</v>
      </c>
      <c r="M1803" t="s">
        <v>3459</v>
      </c>
      <c r="T1803" t="s">
        <v>167</v>
      </c>
      <c r="W1803" t="s">
        <v>3830</v>
      </c>
      <c r="X1803" t="s">
        <v>3660</v>
      </c>
      <c r="AB1803" t="s">
        <v>3238</v>
      </c>
      <c r="AD1803" s="157" t="s">
        <v>3831</v>
      </c>
      <c r="AF1803" t="s">
        <v>3451</v>
      </c>
      <c r="AH1803" s="2">
        <v>45260</v>
      </c>
    </row>
    <row r="1804" spans="1:35" ht="15" customHeight="1" x14ac:dyDescent="0.35">
      <c r="B1804" s="5">
        <f t="shared" si="104"/>
        <v>1802</v>
      </c>
      <c r="C1804">
        <f t="shared" si="105"/>
        <v>5</v>
      </c>
      <c r="D1804" s="16">
        <v>1949</v>
      </c>
      <c r="E1804" t="s">
        <v>15</v>
      </c>
      <c r="F1804" t="s">
        <v>16</v>
      </c>
      <c r="G1804">
        <v>37752</v>
      </c>
      <c r="L1804" t="s">
        <v>37</v>
      </c>
      <c r="AF1804" t="s">
        <v>3060</v>
      </c>
    </row>
    <row r="1805" spans="1:35" ht="15" customHeight="1" x14ac:dyDescent="0.35">
      <c r="B1805" s="5">
        <f t="shared" ref="B1805:B1869" si="109">+B1804+1</f>
        <v>1803</v>
      </c>
      <c r="C1805">
        <f t="shared" si="105"/>
        <v>6</v>
      </c>
      <c r="D1805" s="16">
        <v>1949</v>
      </c>
      <c r="E1805" t="s">
        <v>15</v>
      </c>
      <c r="F1805" t="s">
        <v>25</v>
      </c>
      <c r="G1805">
        <v>37757</v>
      </c>
      <c r="H1805" t="s">
        <v>17</v>
      </c>
      <c r="J1805" t="s">
        <v>3354</v>
      </c>
      <c r="M1805" t="s">
        <v>3359</v>
      </c>
      <c r="AF1805" t="s">
        <v>3060</v>
      </c>
      <c r="AH1805" s="2">
        <v>39758.766828703701</v>
      </c>
    </row>
    <row r="1806" spans="1:35" ht="15" customHeight="1" x14ac:dyDescent="0.35">
      <c r="B1806" s="5">
        <f t="shared" si="109"/>
        <v>1804</v>
      </c>
      <c r="C1806">
        <f t="shared" si="105"/>
        <v>108</v>
      </c>
      <c r="D1806" s="16">
        <v>1949</v>
      </c>
      <c r="E1806" t="s">
        <v>15</v>
      </c>
      <c r="F1806" t="s">
        <v>16</v>
      </c>
      <c r="G1806">
        <v>37763</v>
      </c>
      <c r="H1806" t="s">
        <v>17</v>
      </c>
      <c r="J1806" t="s">
        <v>3354</v>
      </c>
      <c r="M1806" t="s">
        <v>3359</v>
      </c>
      <c r="AF1806" t="s">
        <v>3060</v>
      </c>
      <c r="AH1806" s="2">
        <v>41078.2346412037</v>
      </c>
    </row>
    <row r="1807" spans="1:35" ht="15" customHeight="1" x14ac:dyDescent="0.35">
      <c r="B1807" s="5">
        <f t="shared" si="109"/>
        <v>1805</v>
      </c>
      <c r="C1807">
        <f t="shared" si="105"/>
        <v>39</v>
      </c>
      <c r="D1807" s="16">
        <v>1949</v>
      </c>
      <c r="E1807" s="3" t="s">
        <v>15</v>
      </c>
      <c r="F1807" s="3" t="s">
        <v>25</v>
      </c>
      <c r="G1807" s="3">
        <v>37871</v>
      </c>
      <c r="H1807" s="3"/>
      <c r="I1807" s="3"/>
      <c r="J1807" s="3"/>
      <c r="K1807" s="3"/>
      <c r="L1807" s="3"/>
      <c r="M1807" s="3"/>
      <c r="N1807" s="3"/>
      <c r="O1807" s="3"/>
      <c r="P1807" s="3"/>
      <c r="Q1807" s="3"/>
      <c r="R1807" s="3"/>
      <c r="S1807" s="152"/>
      <c r="T1807" s="3"/>
      <c r="U1807" s="3"/>
      <c r="V1807" s="143"/>
      <c r="W1807" s="3"/>
      <c r="X1807" s="3"/>
      <c r="Y1807" s="3"/>
      <c r="Z1807" s="3"/>
      <c r="AB1807" s="3"/>
      <c r="AE1807" s="3"/>
      <c r="AF1807" s="3" t="s">
        <v>3451</v>
      </c>
      <c r="AG1807" s="3"/>
      <c r="AH1807" s="153">
        <v>45688</v>
      </c>
      <c r="AI1807" s="14" t="s">
        <v>4651</v>
      </c>
    </row>
    <row r="1808" spans="1:35" ht="15" customHeight="1" thickBot="1" x14ac:dyDescent="0.4">
      <c r="B1808" s="5">
        <f t="shared" si="109"/>
        <v>1806</v>
      </c>
      <c r="C1808">
        <f t="shared" si="105"/>
        <v>6</v>
      </c>
      <c r="D1808" s="16">
        <v>1949</v>
      </c>
      <c r="E1808" t="s">
        <v>15</v>
      </c>
      <c r="F1808" t="s">
        <v>25</v>
      </c>
      <c r="G1808">
        <v>37910</v>
      </c>
      <c r="H1808" t="s">
        <v>17</v>
      </c>
      <c r="J1808" t="s">
        <v>3354</v>
      </c>
      <c r="K1808" t="s">
        <v>3366</v>
      </c>
      <c r="L1808" t="s">
        <v>763</v>
      </c>
      <c r="M1808" t="s">
        <v>3359</v>
      </c>
      <c r="N1808" t="s">
        <v>3359</v>
      </c>
      <c r="AC1808" s="3">
        <v>1949</v>
      </c>
      <c r="AF1808" t="s">
        <v>3060</v>
      </c>
      <c r="AH1808" s="2">
        <v>40308.888414351852</v>
      </c>
    </row>
    <row r="1809" spans="1:35" ht="15" thickBot="1" x14ac:dyDescent="0.4">
      <c r="A1809" s="180"/>
      <c r="B1809" s="5">
        <f t="shared" si="109"/>
        <v>1807</v>
      </c>
      <c r="C1809">
        <f t="shared" si="105"/>
        <v>163</v>
      </c>
      <c r="D1809" s="16">
        <v>1949</v>
      </c>
      <c r="E1809" t="s">
        <v>15</v>
      </c>
      <c r="F1809" t="s">
        <v>25</v>
      </c>
      <c r="G1809">
        <v>37916</v>
      </c>
      <c r="H1809" t="s">
        <v>17</v>
      </c>
      <c r="J1809" t="s">
        <v>3354</v>
      </c>
      <c r="K1809" t="s">
        <v>3366</v>
      </c>
      <c r="M1809" t="s">
        <v>3359</v>
      </c>
      <c r="AF1809" t="s">
        <v>3060</v>
      </c>
      <c r="AG1809" s="162"/>
      <c r="AH1809" s="163">
        <v>40535.138703703706</v>
      </c>
    </row>
    <row r="1810" spans="1:35" ht="15" customHeight="1" x14ac:dyDescent="0.35">
      <c r="B1810" s="5">
        <f t="shared" si="109"/>
        <v>1808</v>
      </c>
      <c r="C1810">
        <f t="shared" si="105"/>
        <v>129</v>
      </c>
      <c r="D1810" s="16">
        <v>1949</v>
      </c>
      <c r="E1810" t="s">
        <v>15</v>
      </c>
      <c r="F1810" t="s">
        <v>16</v>
      </c>
      <c r="G1810">
        <v>38079</v>
      </c>
      <c r="H1810" t="s">
        <v>17</v>
      </c>
      <c r="J1810" t="s">
        <v>3354</v>
      </c>
      <c r="K1810" t="s">
        <v>3366</v>
      </c>
      <c r="L1810" t="s">
        <v>764</v>
      </c>
      <c r="M1810" t="s">
        <v>3359</v>
      </c>
      <c r="N1810" t="s">
        <v>3359</v>
      </c>
      <c r="AD1810" s="3" t="s">
        <v>765</v>
      </c>
      <c r="AF1810" t="s">
        <v>3060</v>
      </c>
      <c r="AH1810" s="2">
        <v>40777.872013888889</v>
      </c>
    </row>
    <row r="1811" spans="1:35" ht="15" customHeight="1" x14ac:dyDescent="0.35">
      <c r="B1811" s="5">
        <f t="shared" si="109"/>
        <v>1809</v>
      </c>
      <c r="C1811">
        <f t="shared" si="105"/>
        <v>123</v>
      </c>
      <c r="D1811" s="16">
        <v>1949</v>
      </c>
      <c r="E1811" t="s">
        <v>15</v>
      </c>
      <c r="F1811" t="s">
        <v>25</v>
      </c>
      <c r="G1811">
        <v>38208</v>
      </c>
      <c r="H1811" t="s">
        <v>17</v>
      </c>
      <c r="J1811" t="s">
        <v>3354</v>
      </c>
      <c r="K1811" t="s">
        <v>3366</v>
      </c>
      <c r="L1811" t="s">
        <v>355</v>
      </c>
      <c r="M1811" t="s">
        <v>3359</v>
      </c>
      <c r="AF1811" t="s">
        <v>3060</v>
      </c>
      <c r="AH1811" s="2">
        <v>40036.580578703702</v>
      </c>
    </row>
    <row r="1812" spans="1:35" ht="15" customHeight="1" thickBot="1" x14ac:dyDescent="0.4">
      <c r="B1812" s="5">
        <f t="shared" si="109"/>
        <v>1810</v>
      </c>
      <c r="C1812">
        <f t="shared" si="105"/>
        <v>16</v>
      </c>
      <c r="D1812" s="16">
        <v>1949</v>
      </c>
      <c r="E1812" t="s">
        <v>314</v>
      </c>
      <c r="F1812" t="s">
        <v>25</v>
      </c>
      <c r="G1812">
        <v>38331</v>
      </c>
      <c r="H1812" t="s">
        <v>17</v>
      </c>
      <c r="J1812" t="s">
        <v>3354</v>
      </c>
      <c r="K1812" t="s">
        <v>3366</v>
      </c>
      <c r="L1812" t="s">
        <v>234</v>
      </c>
      <c r="M1812" t="s">
        <v>3359</v>
      </c>
      <c r="S1812" s="148">
        <v>460</v>
      </c>
      <c r="Z1812" t="s">
        <v>3359</v>
      </c>
      <c r="AA1812" s="3" t="s">
        <v>3464</v>
      </c>
      <c r="AB1812" s="164" t="s">
        <v>3621</v>
      </c>
      <c r="AC1812" s="41"/>
      <c r="AD1812" s="41"/>
      <c r="AE1812" t="s">
        <v>380</v>
      </c>
      <c r="AF1812" t="s">
        <v>3060</v>
      </c>
      <c r="AH1812" s="2">
        <v>40700.531724537039</v>
      </c>
    </row>
    <row r="1813" spans="1:35" ht="15" thickBot="1" x14ac:dyDescent="0.4">
      <c r="B1813" s="5">
        <f t="shared" si="109"/>
        <v>1811</v>
      </c>
      <c r="C1813">
        <f t="shared" si="105"/>
        <v>28</v>
      </c>
      <c r="D1813" s="16">
        <v>1949</v>
      </c>
      <c r="E1813" s="159" t="s">
        <v>15</v>
      </c>
      <c r="F1813" s="159" t="s">
        <v>25</v>
      </c>
      <c r="G1813" s="160">
        <v>38347</v>
      </c>
      <c r="H1813" s="159"/>
      <c r="I1813" s="159"/>
      <c r="J1813" s="159" t="s">
        <v>3354</v>
      </c>
      <c r="K1813" s="159" t="s">
        <v>3366</v>
      </c>
      <c r="L1813" s="159"/>
      <c r="M1813" s="159" t="s">
        <v>3459</v>
      </c>
      <c r="N1813" s="159"/>
      <c r="O1813" s="159"/>
      <c r="P1813" s="159"/>
      <c r="Q1813" s="159"/>
      <c r="R1813" s="159"/>
      <c r="S1813" s="159"/>
      <c r="T1813" s="159" t="s">
        <v>3262</v>
      </c>
      <c r="U1813" s="159"/>
      <c r="V1813" s="161"/>
      <c r="W1813" s="159" t="s">
        <v>3572</v>
      </c>
      <c r="X1813" s="159" t="s">
        <v>3660</v>
      </c>
      <c r="Y1813" s="159"/>
      <c r="Z1813" s="159"/>
      <c r="AA1813" s="159" t="s">
        <v>3262</v>
      </c>
      <c r="AB1813" s="159"/>
      <c r="AC1813" s="159"/>
      <c r="AD1813" s="159"/>
      <c r="AE1813" s="159"/>
      <c r="AF1813" t="s">
        <v>3451</v>
      </c>
      <c r="AG1813" s="159"/>
      <c r="AH1813" s="176">
        <v>46034</v>
      </c>
      <c r="AI1813" s="76" t="s">
        <v>6241</v>
      </c>
    </row>
    <row r="1814" spans="1:35" ht="15" customHeight="1" x14ac:dyDescent="0.35">
      <c r="B1814" s="5">
        <f t="shared" si="109"/>
        <v>1812</v>
      </c>
      <c r="C1814">
        <f t="shared" si="105"/>
        <v>13</v>
      </c>
      <c r="D1814" s="16">
        <v>1949</v>
      </c>
      <c r="E1814" t="s">
        <v>15</v>
      </c>
      <c r="F1814" t="s">
        <v>25</v>
      </c>
      <c r="G1814">
        <v>38375</v>
      </c>
      <c r="H1814" t="s">
        <v>17</v>
      </c>
      <c r="J1814" t="s">
        <v>3354</v>
      </c>
      <c r="K1814" t="s">
        <v>3366</v>
      </c>
      <c r="L1814" t="s">
        <v>28</v>
      </c>
      <c r="M1814" t="s">
        <v>3359</v>
      </c>
      <c r="AF1814" t="s">
        <v>3060</v>
      </c>
      <c r="AH1814" s="2">
        <v>39726.866585648146</v>
      </c>
    </row>
    <row r="1815" spans="1:35" ht="15" customHeight="1" x14ac:dyDescent="0.35">
      <c r="B1815" s="5">
        <f t="shared" si="109"/>
        <v>1813</v>
      </c>
      <c r="C1815">
        <f t="shared" si="105"/>
        <v>155</v>
      </c>
      <c r="D1815" s="16">
        <v>1949</v>
      </c>
      <c r="E1815" t="s">
        <v>15</v>
      </c>
      <c r="F1815" t="s">
        <v>25</v>
      </c>
      <c r="G1815">
        <v>38388</v>
      </c>
      <c r="J1815" t="s">
        <v>380</v>
      </c>
      <c r="K1815" t="s">
        <v>3366</v>
      </c>
      <c r="M1815" t="s">
        <v>3459</v>
      </c>
      <c r="W1815" t="s">
        <v>3572</v>
      </c>
      <c r="X1815" t="s">
        <v>3660</v>
      </c>
      <c r="AD1815" s="3" t="s">
        <v>5834</v>
      </c>
      <c r="AF1815" t="s">
        <v>3451</v>
      </c>
      <c r="AH1815" s="2">
        <v>45961</v>
      </c>
    </row>
    <row r="1816" spans="1:35" ht="15" customHeight="1" x14ac:dyDescent="0.35">
      <c r="B1816" s="5">
        <f t="shared" si="109"/>
        <v>1814</v>
      </c>
      <c r="C1816">
        <f t="shared" si="105"/>
        <v>195</v>
      </c>
      <c r="D1816" s="16">
        <v>1949</v>
      </c>
      <c r="E1816" t="s">
        <v>15</v>
      </c>
      <c r="F1816" t="s">
        <v>25</v>
      </c>
      <c r="G1816">
        <v>38543</v>
      </c>
      <c r="J1816" t="s">
        <v>3354</v>
      </c>
      <c r="K1816" t="s">
        <v>3366</v>
      </c>
      <c r="M1816" t="s">
        <v>3359</v>
      </c>
      <c r="T1816" t="s">
        <v>167</v>
      </c>
      <c r="W1816" t="s">
        <v>3572</v>
      </c>
      <c r="X1816" t="s">
        <v>3660</v>
      </c>
      <c r="AA1816" s="3" t="s">
        <v>167</v>
      </c>
      <c r="AF1816" t="s">
        <v>3451</v>
      </c>
      <c r="AH1816" s="2">
        <v>45371</v>
      </c>
    </row>
    <row r="1817" spans="1:35" ht="15" customHeight="1" thickBot="1" x14ac:dyDescent="0.4">
      <c r="B1817" s="5">
        <f t="shared" si="109"/>
        <v>1815</v>
      </c>
      <c r="C1817">
        <f t="shared" si="105"/>
        <v>49</v>
      </c>
      <c r="D1817" s="16">
        <v>1949</v>
      </c>
      <c r="E1817" t="s">
        <v>15</v>
      </c>
      <c r="F1817" t="s">
        <v>16</v>
      </c>
      <c r="G1817">
        <v>38738</v>
      </c>
      <c r="H1817" t="s">
        <v>17</v>
      </c>
      <c r="J1817" t="s">
        <v>3354</v>
      </c>
      <c r="K1817" t="s">
        <v>3366</v>
      </c>
      <c r="L1817" t="s">
        <v>135</v>
      </c>
      <c r="M1817" t="s">
        <v>3359</v>
      </c>
      <c r="AF1817" t="s">
        <v>3060</v>
      </c>
      <c r="AH1817" s="2">
        <v>40148.366284722222</v>
      </c>
    </row>
    <row r="1818" spans="1:35" ht="15" customHeight="1" thickBot="1" x14ac:dyDescent="0.4">
      <c r="B1818" s="5">
        <f t="shared" si="109"/>
        <v>1816</v>
      </c>
      <c r="C1818">
        <f t="shared" si="105"/>
        <v>1</v>
      </c>
      <c r="D1818" s="16">
        <v>1949</v>
      </c>
      <c r="E1818" s="159" t="s">
        <v>15</v>
      </c>
      <c r="F1818" s="159" t="s">
        <v>16</v>
      </c>
      <c r="G1818" s="160">
        <v>38787</v>
      </c>
      <c r="H1818" s="159"/>
      <c r="I1818" s="159"/>
      <c r="J1818" s="159" t="s">
        <v>3354</v>
      </c>
      <c r="K1818" s="159" t="s">
        <v>3366</v>
      </c>
      <c r="L1818" s="159"/>
      <c r="M1818" s="159" t="s">
        <v>3459</v>
      </c>
      <c r="N1818" s="159"/>
      <c r="O1818" s="159"/>
      <c r="P1818" s="159"/>
      <c r="Q1818" s="159"/>
      <c r="R1818" s="159"/>
      <c r="S1818" s="159"/>
      <c r="T1818" s="159" t="s">
        <v>3262</v>
      </c>
      <c r="U1818" s="159"/>
      <c r="V1818" s="161"/>
      <c r="W1818" s="159"/>
      <c r="X1818" s="159" t="s">
        <v>3660</v>
      </c>
      <c r="Y1818" s="159"/>
      <c r="Z1818" s="159"/>
      <c r="AA1818" s="159" t="s">
        <v>3262</v>
      </c>
      <c r="AB1818" s="159"/>
      <c r="AC1818" s="159"/>
      <c r="AD1818" s="159"/>
      <c r="AE1818" s="159"/>
      <c r="AF1818" t="s">
        <v>3451</v>
      </c>
      <c r="AG1818" s="159"/>
      <c r="AH1818" s="176">
        <v>46091</v>
      </c>
      <c r="AI1818" s="76" t="s">
        <v>6439</v>
      </c>
    </row>
    <row r="1819" spans="1:35" ht="15" customHeight="1" x14ac:dyDescent="0.35">
      <c r="B1819" s="5">
        <f t="shared" si="109"/>
        <v>1817</v>
      </c>
      <c r="C1819">
        <f t="shared" si="105"/>
        <v>2</v>
      </c>
      <c r="D1819" s="16">
        <v>1949</v>
      </c>
      <c r="E1819" t="s">
        <v>15</v>
      </c>
      <c r="F1819" t="s">
        <v>16</v>
      </c>
      <c r="G1819">
        <v>38788</v>
      </c>
      <c r="H1819" t="s">
        <v>17</v>
      </c>
      <c r="J1819" t="s">
        <v>3354</v>
      </c>
      <c r="K1819" t="s">
        <v>3366</v>
      </c>
      <c r="L1819" t="s">
        <v>3371</v>
      </c>
      <c r="M1819" t="s">
        <v>3359</v>
      </c>
      <c r="AF1819" t="s">
        <v>3060</v>
      </c>
      <c r="AH1819" s="2">
        <v>40191.321527777778</v>
      </c>
    </row>
    <row r="1820" spans="1:35" ht="15" customHeight="1" x14ac:dyDescent="0.35">
      <c r="B1820" s="5">
        <f t="shared" si="109"/>
        <v>1818</v>
      </c>
      <c r="C1820">
        <f t="shared" si="105"/>
        <v>56</v>
      </c>
      <c r="D1820" s="16">
        <v>1949</v>
      </c>
      <c r="E1820" s="3" t="s">
        <v>15</v>
      </c>
      <c r="F1820" s="3" t="s">
        <v>16</v>
      </c>
      <c r="G1820" s="3">
        <v>38790</v>
      </c>
      <c r="H1820" s="3"/>
      <c r="I1820" s="3"/>
      <c r="J1820" s="3"/>
      <c r="K1820" s="3"/>
      <c r="L1820" s="3"/>
      <c r="M1820" s="3"/>
      <c r="N1820" s="3"/>
      <c r="O1820" s="3"/>
      <c r="P1820" s="3"/>
      <c r="Q1820" s="3"/>
      <c r="R1820" s="3"/>
      <c r="S1820" s="152"/>
      <c r="T1820" s="3"/>
      <c r="U1820" s="3"/>
      <c r="V1820" s="143"/>
      <c r="W1820" s="3"/>
      <c r="X1820" s="3"/>
      <c r="Y1820" s="3"/>
      <c r="Z1820" s="3"/>
      <c r="AB1820" s="3"/>
      <c r="AE1820" s="3"/>
      <c r="AF1820" s="3" t="s">
        <v>3451</v>
      </c>
      <c r="AG1820" s="3"/>
      <c r="AH1820" s="153">
        <v>45561</v>
      </c>
      <c r="AI1820" s="75" t="s">
        <v>4107</v>
      </c>
    </row>
    <row r="1821" spans="1:35" ht="15" customHeight="1" x14ac:dyDescent="0.35">
      <c r="A1821" s="3"/>
      <c r="B1821" s="5">
        <f t="shared" si="109"/>
        <v>1819</v>
      </c>
      <c r="C1821">
        <f t="shared" si="105"/>
        <v>8</v>
      </c>
      <c r="D1821" s="146">
        <v>1949</v>
      </c>
      <c r="E1821" t="s">
        <v>327</v>
      </c>
      <c r="F1821" t="s">
        <v>25</v>
      </c>
      <c r="G1821">
        <v>38846</v>
      </c>
      <c r="H1821" t="s">
        <v>17</v>
      </c>
      <c r="J1821" t="s">
        <v>3354</v>
      </c>
      <c r="K1821" t="s">
        <v>3366</v>
      </c>
      <c r="L1821" t="s">
        <v>172</v>
      </c>
      <c r="M1821" t="s">
        <v>3359</v>
      </c>
      <c r="V1821" s="43" t="s">
        <v>3359</v>
      </c>
      <c r="AC1821" s="3">
        <v>1950</v>
      </c>
      <c r="AF1821" t="s">
        <v>3060</v>
      </c>
      <c r="AH1821" s="2">
        <v>40278.375671296293</v>
      </c>
    </row>
    <row r="1822" spans="1:35" ht="15" customHeight="1" thickBot="1" x14ac:dyDescent="0.4">
      <c r="B1822" s="5">
        <f t="shared" si="109"/>
        <v>1820</v>
      </c>
      <c r="C1822">
        <f t="shared" si="105"/>
        <v>15</v>
      </c>
      <c r="D1822" s="146">
        <v>1949</v>
      </c>
      <c r="E1822" s="15" t="s">
        <v>15</v>
      </c>
      <c r="F1822" t="s">
        <v>25</v>
      </c>
      <c r="G1822" s="15">
        <v>38854</v>
      </c>
      <c r="H1822" t="s">
        <v>17</v>
      </c>
      <c r="J1822" t="s">
        <v>3354</v>
      </c>
      <c r="K1822" s="15" t="s">
        <v>3383</v>
      </c>
      <c r="L1822" t="s">
        <v>768</v>
      </c>
      <c r="M1822" t="s">
        <v>3359</v>
      </c>
      <c r="AF1822" t="s">
        <v>3060</v>
      </c>
      <c r="AH1822" s="2">
        <v>41022.925150462965</v>
      </c>
    </row>
    <row r="1823" spans="1:35" ht="15" thickBot="1" x14ac:dyDescent="0.4">
      <c r="B1823" s="5">
        <f t="shared" si="109"/>
        <v>1821</v>
      </c>
      <c r="C1823">
        <f t="shared" si="105"/>
        <v>8</v>
      </c>
      <c r="D1823" s="146">
        <v>1949</v>
      </c>
      <c r="E1823" s="159" t="s">
        <v>327</v>
      </c>
      <c r="F1823" s="159" t="s">
        <v>25</v>
      </c>
      <c r="G1823" s="160">
        <v>38869</v>
      </c>
      <c r="H1823" s="159"/>
      <c r="I1823" s="159"/>
      <c r="J1823" s="159" t="s">
        <v>3354</v>
      </c>
      <c r="K1823" s="159" t="s">
        <v>3366</v>
      </c>
      <c r="L1823" s="159"/>
      <c r="M1823" s="159" t="s">
        <v>3459</v>
      </c>
      <c r="N1823" s="159"/>
      <c r="O1823" s="159"/>
      <c r="P1823" s="159"/>
      <c r="Q1823" s="159"/>
      <c r="R1823" s="159"/>
      <c r="S1823" s="159"/>
      <c r="T1823" s="167" t="s">
        <v>167</v>
      </c>
      <c r="U1823" s="159"/>
      <c r="V1823" s="161"/>
      <c r="W1823" s="159" t="s">
        <v>3572</v>
      </c>
      <c r="X1823" s="159" t="s">
        <v>3508</v>
      </c>
      <c r="Y1823" s="159"/>
      <c r="Z1823" s="159"/>
      <c r="AA1823" s="159"/>
      <c r="AB1823" s="167" t="s">
        <v>4396</v>
      </c>
      <c r="AC1823" s="159"/>
      <c r="AD1823" s="159"/>
      <c r="AE1823" s="159"/>
      <c r="AF1823" t="s">
        <v>3451</v>
      </c>
      <c r="AG1823" s="159"/>
      <c r="AH1823" s="176">
        <v>46034</v>
      </c>
      <c r="AI1823" s="76" t="s">
        <v>6196</v>
      </c>
    </row>
    <row r="1824" spans="1:35" ht="15" customHeight="1" x14ac:dyDescent="0.35">
      <c r="B1824" s="5">
        <f t="shared" si="109"/>
        <v>1822</v>
      </c>
      <c r="C1824">
        <f t="shared" si="105"/>
        <v>30</v>
      </c>
      <c r="D1824" s="146">
        <v>1949</v>
      </c>
      <c r="E1824" t="s">
        <v>327</v>
      </c>
      <c r="F1824" t="s">
        <v>25</v>
      </c>
      <c r="G1824">
        <v>38877</v>
      </c>
      <c r="H1824" t="s">
        <v>17</v>
      </c>
      <c r="J1824" t="s">
        <v>3356</v>
      </c>
      <c r="K1824" t="s">
        <v>3366</v>
      </c>
      <c r="L1824" t="s">
        <v>769</v>
      </c>
      <c r="M1824" t="s">
        <v>3359</v>
      </c>
      <c r="AC1824" s="3">
        <v>1950</v>
      </c>
      <c r="AF1824" t="s">
        <v>3060</v>
      </c>
      <c r="AH1824" s="2">
        <v>40600.972233796296</v>
      </c>
    </row>
    <row r="1825" spans="1:35" ht="15" customHeight="1" x14ac:dyDescent="0.35">
      <c r="B1825" s="5">
        <f t="shared" si="109"/>
        <v>1823</v>
      </c>
      <c r="C1825">
        <f t="shared" si="105"/>
        <v>2</v>
      </c>
      <c r="D1825" s="146">
        <v>1949</v>
      </c>
      <c r="E1825" s="3" t="s">
        <v>327</v>
      </c>
      <c r="F1825" s="3" t="s">
        <v>25</v>
      </c>
      <c r="G1825" s="3">
        <v>38907</v>
      </c>
      <c r="H1825" s="3"/>
      <c r="I1825" s="3"/>
      <c r="J1825" s="3"/>
      <c r="K1825" s="3"/>
      <c r="L1825" s="3"/>
      <c r="M1825" s="3"/>
      <c r="N1825" s="3"/>
      <c r="O1825" s="3"/>
      <c r="P1825" s="3"/>
      <c r="Q1825" s="3"/>
      <c r="R1825" s="3"/>
      <c r="S1825" s="152"/>
      <c r="T1825" s="3"/>
      <c r="U1825" s="3"/>
      <c r="V1825" s="143"/>
      <c r="W1825" s="3"/>
      <c r="X1825" s="3"/>
      <c r="Y1825" s="3"/>
      <c r="Z1825" s="3"/>
      <c r="AB1825" s="14" t="s">
        <v>4407</v>
      </c>
      <c r="AE1825" s="3"/>
      <c r="AF1825" s="3" t="s">
        <v>3451</v>
      </c>
      <c r="AG1825" s="3"/>
      <c r="AH1825" s="153">
        <v>45661</v>
      </c>
      <c r="AI1825" s="14" t="s">
        <v>4406</v>
      </c>
    </row>
    <row r="1826" spans="1:35" ht="15" customHeight="1" x14ac:dyDescent="0.35">
      <c r="A1826" s="3"/>
      <c r="B1826" s="5">
        <f t="shared" si="109"/>
        <v>1824</v>
      </c>
      <c r="C1826">
        <f t="shared" si="105"/>
        <v>44</v>
      </c>
      <c r="D1826" s="146">
        <v>1949</v>
      </c>
      <c r="E1826" t="s">
        <v>327</v>
      </c>
      <c r="F1826" t="s">
        <v>25</v>
      </c>
      <c r="G1826">
        <v>38909</v>
      </c>
      <c r="L1826" t="s">
        <v>37</v>
      </c>
      <c r="AF1826" t="s">
        <v>3060</v>
      </c>
    </row>
    <row r="1827" spans="1:35" ht="15" customHeight="1" x14ac:dyDescent="0.35">
      <c r="B1827" s="5">
        <f t="shared" si="109"/>
        <v>1825</v>
      </c>
      <c r="C1827">
        <f t="shared" si="105"/>
        <v>140</v>
      </c>
      <c r="D1827" s="16">
        <v>1949</v>
      </c>
      <c r="E1827" t="s">
        <v>186</v>
      </c>
      <c r="F1827" t="s">
        <v>25</v>
      </c>
      <c r="G1827">
        <v>38953</v>
      </c>
      <c r="H1827" t="s">
        <v>17</v>
      </c>
      <c r="J1827" t="s">
        <v>3354</v>
      </c>
      <c r="K1827" t="s">
        <v>3366</v>
      </c>
      <c r="L1827" t="s">
        <v>37</v>
      </c>
      <c r="M1827" t="s">
        <v>3359</v>
      </c>
      <c r="AF1827" t="s">
        <v>3060</v>
      </c>
      <c r="AH1827" s="2">
        <v>39695.476574074077</v>
      </c>
    </row>
    <row r="1828" spans="1:35" ht="15" customHeight="1" x14ac:dyDescent="0.35">
      <c r="B1828" s="5">
        <f t="shared" si="109"/>
        <v>1826</v>
      </c>
      <c r="C1828">
        <f t="shared" si="105"/>
        <v>11</v>
      </c>
      <c r="D1828" s="16">
        <v>1949</v>
      </c>
      <c r="E1828" t="s">
        <v>221</v>
      </c>
      <c r="F1828" t="s">
        <v>25</v>
      </c>
      <c r="G1828">
        <v>39093</v>
      </c>
      <c r="H1828" t="s">
        <v>17</v>
      </c>
      <c r="J1828" t="s">
        <v>3354</v>
      </c>
      <c r="M1828" t="s">
        <v>3359</v>
      </c>
      <c r="AF1828" t="s">
        <v>3060</v>
      </c>
      <c r="AH1828" s="2">
        <v>40212.409490740742</v>
      </c>
    </row>
    <row r="1829" spans="1:35" ht="15" customHeight="1" x14ac:dyDescent="0.35">
      <c r="B1829" s="5">
        <f t="shared" si="109"/>
        <v>1827</v>
      </c>
      <c r="C1829">
        <f t="shared" si="105"/>
        <v>32</v>
      </c>
      <c r="D1829" s="16">
        <v>1949</v>
      </c>
      <c r="E1829" t="s">
        <v>221</v>
      </c>
      <c r="F1829" t="s">
        <v>25</v>
      </c>
      <c r="G1829">
        <v>39104</v>
      </c>
      <c r="H1829" t="s">
        <v>17</v>
      </c>
      <c r="J1829" t="s">
        <v>3354</v>
      </c>
      <c r="L1829" t="s">
        <v>153</v>
      </c>
      <c r="M1829" t="s">
        <v>3359</v>
      </c>
      <c r="AB1829" s="164" t="s">
        <v>3622</v>
      </c>
      <c r="AC1829" s="41"/>
      <c r="AD1829" s="41"/>
      <c r="AF1829" t="s">
        <v>3060</v>
      </c>
      <c r="AH1829" s="2">
        <v>40813.793738425928</v>
      </c>
    </row>
    <row r="1830" spans="1:35" ht="15" customHeight="1" x14ac:dyDescent="0.35">
      <c r="B1830" s="5">
        <f t="shared" si="109"/>
        <v>1828</v>
      </c>
      <c r="C1830">
        <f t="shared" si="105"/>
        <v>3</v>
      </c>
      <c r="D1830" s="16">
        <v>1949</v>
      </c>
      <c r="E1830" s="3" t="s">
        <v>327</v>
      </c>
      <c r="F1830" s="3" t="s">
        <v>25</v>
      </c>
      <c r="G1830" s="165">
        <v>39136</v>
      </c>
      <c r="H1830" s="3"/>
      <c r="I1830" s="3"/>
      <c r="J1830" s="3"/>
      <c r="K1830" s="3" t="s">
        <v>3366</v>
      </c>
      <c r="L1830" s="3"/>
      <c r="M1830" s="3"/>
      <c r="N1830" s="3"/>
      <c r="O1830" s="3"/>
      <c r="P1830" s="3"/>
      <c r="Q1830" s="3"/>
      <c r="R1830" s="3"/>
      <c r="S1830" s="152"/>
      <c r="T1830" s="3"/>
      <c r="U1830" s="3"/>
      <c r="V1830" s="143"/>
      <c r="W1830" s="3"/>
      <c r="X1830" s="3"/>
      <c r="Y1830" s="3"/>
      <c r="Z1830" s="3"/>
      <c r="AB1830" s="3" t="s">
        <v>4739</v>
      </c>
      <c r="AE1830" s="3"/>
      <c r="AF1830" s="3" t="s">
        <v>3451</v>
      </c>
      <c r="AG1830" s="3"/>
      <c r="AH1830" s="153">
        <v>45739</v>
      </c>
      <c r="AI1830" s="14" t="s">
        <v>4740</v>
      </c>
    </row>
    <row r="1831" spans="1:35" ht="15" customHeight="1" x14ac:dyDescent="0.35">
      <c r="B1831" s="5">
        <f t="shared" si="109"/>
        <v>1829</v>
      </c>
      <c r="C1831">
        <f t="shared" ref="C1831:C1833" si="110">+G1832-G1831</f>
        <v>6</v>
      </c>
      <c r="D1831" s="16">
        <v>1949</v>
      </c>
      <c r="E1831" t="s">
        <v>327</v>
      </c>
      <c r="F1831" t="s">
        <v>25</v>
      </c>
      <c r="G1831">
        <v>39139</v>
      </c>
      <c r="H1831" t="s">
        <v>17</v>
      </c>
      <c r="J1831" t="s">
        <v>3354</v>
      </c>
      <c r="L1831" t="s">
        <v>254</v>
      </c>
      <c r="M1831" t="s">
        <v>3359</v>
      </c>
      <c r="AF1831" t="s">
        <v>3060</v>
      </c>
      <c r="AH1831" s="2">
        <v>40892.57571759259</v>
      </c>
    </row>
    <row r="1832" spans="1:35" ht="15" customHeight="1" x14ac:dyDescent="0.35">
      <c r="B1832" s="5">
        <f t="shared" si="109"/>
        <v>1830</v>
      </c>
      <c r="C1832">
        <f t="shared" si="110"/>
        <v>70</v>
      </c>
      <c r="D1832" s="16">
        <v>1949</v>
      </c>
      <c r="E1832" s="3" t="s">
        <v>327</v>
      </c>
      <c r="F1832" s="3" t="s">
        <v>25</v>
      </c>
      <c r="G1832" s="165">
        <v>39145</v>
      </c>
      <c r="H1832" s="3"/>
      <c r="I1832" s="3"/>
      <c r="J1832" s="3"/>
      <c r="K1832" s="3" t="s">
        <v>3366</v>
      </c>
      <c r="L1832" s="3"/>
      <c r="M1832" s="3"/>
      <c r="N1832" s="3"/>
      <c r="O1832" s="3"/>
      <c r="P1832" s="3"/>
      <c r="Q1832" s="3"/>
      <c r="R1832" s="3"/>
      <c r="S1832" s="152"/>
      <c r="T1832" s="3" t="s">
        <v>3262</v>
      </c>
      <c r="U1832" s="3"/>
      <c r="V1832" s="143"/>
      <c r="W1832" s="3"/>
      <c r="X1832" s="3"/>
      <c r="Y1832" s="3"/>
      <c r="Z1832" s="3"/>
      <c r="AB1832" s="3" t="s">
        <v>4741</v>
      </c>
      <c r="AE1832" s="3"/>
      <c r="AF1832" s="3" t="s">
        <v>3451</v>
      </c>
      <c r="AG1832" s="3"/>
      <c r="AH1832" s="153">
        <v>45739</v>
      </c>
      <c r="AI1832" s="14" t="s">
        <v>4742</v>
      </c>
    </row>
    <row r="1833" spans="1:35" ht="15" customHeight="1" x14ac:dyDescent="0.35">
      <c r="B1833" s="5">
        <f t="shared" si="109"/>
        <v>1831</v>
      </c>
      <c r="C1833">
        <f t="shared" si="110"/>
        <v>151</v>
      </c>
      <c r="D1833" s="16">
        <v>1949</v>
      </c>
      <c r="E1833" s="3" t="s">
        <v>15</v>
      </c>
      <c r="F1833" s="3" t="s">
        <v>25</v>
      </c>
      <c r="G1833" s="165">
        <v>39215</v>
      </c>
      <c r="H1833" s="3"/>
      <c r="I1833" s="3"/>
      <c r="J1833" s="3" t="s">
        <v>380</v>
      </c>
      <c r="K1833" s="3" t="s">
        <v>3366</v>
      </c>
      <c r="L1833" s="3"/>
      <c r="M1833" s="3" t="s">
        <v>3459</v>
      </c>
      <c r="N1833" s="3"/>
      <c r="O1833" s="3"/>
      <c r="P1833" s="3"/>
      <c r="Q1833" s="3"/>
      <c r="R1833" s="3"/>
      <c r="S1833" s="152"/>
      <c r="T1833" s="3"/>
      <c r="U1833" s="3"/>
      <c r="V1833" s="143"/>
      <c r="W1833" s="3" t="s">
        <v>3572</v>
      </c>
      <c r="X1833" s="3" t="s">
        <v>3660</v>
      </c>
      <c r="Y1833" s="3"/>
      <c r="Z1833" s="3"/>
      <c r="AB1833" s="3"/>
      <c r="AE1833" s="3"/>
      <c r="AF1833" s="3" t="s">
        <v>3451</v>
      </c>
      <c r="AG1833" s="3"/>
      <c r="AH1833" s="153">
        <v>46240</v>
      </c>
      <c r="AI1833" s="14"/>
    </row>
    <row r="1834" spans="1:35" ht="15" customHeight="1" thickBot="1" x14ac:dyDescent="0.4">
      <c r="B1834" s="5">
        <f t="shared" ref="B1834:B1837" si="111">+B1833+1</f>
        <v>1832</v>
      </c>
      <c r="C1834">
        <f t="shared" ref="C1834:C1837" si="112">+G1835-G1834</f>
        <v>25</v>
      </c>
      <c r="D1834" s="16">
        <v>1949</v>
      </c>
      <c r="E1834" s="3" t="s">
        <v>15</v>
      </c>
      <c r="F1834" s="3" t="s">
        <v>25</v>
      </c>
      <c r="G1834" s="165">
        <v>39366</v>
      </c>
      <c r="H1834" s="3"/>
      <c r="I1834" s="3"/>
      <c r="J1834" s="3"/>
      <c r="K1834" s="3" t="s">
        <v>3366</v>
      </c>
      <c r="L1834" s="3"/>
      <c r="M1834" s="3"/>
      <c r="N1834" s="3"/>
      <c r="O1834" s="3"/>
      <c r="P1834" s="3"/>
      <c r="Q1834" s="3"/>
      <c r="R1834" s="3"/>
      <c r="S1834" s="152"/>
      <c r="T1834" s="3"/>
      <c r="U1834" s="3"/>
      <c r="V1834" s="143"/>
      <c r="W1834" s="3"/>
      <c r="X1834" s="3"/>
      <c r="Y1834" s="3"/>
      <c r="Z1834" s="3"/>
      <c r="AB1834" s="3"/>
      <c r="AE1834" s="3"/>
      <c r="AF1834" s="3" t="s">
        <v>3451</v>
      </c>
      <c r="AG1834" s="3"/>
      <c r="AH1834" s="153">
        <v>45739</v>
      </c>
      <c r="AI1834" s="14" t="s">
        <v>4743</v>
      </c>
    </row>
    <row r="1835" spans="1:35" ht="15" thickBot="1" x14ac:dyDescent="0.4">
      <c r="B1835" s="5">
        <f t="shared" si="111"/>
        <v>1833</v>
      </c>
      <c r="C1835">
        <f t="shared" si="112"/>
        <v>8</v>
      </c>
      <c r="D1835" s="16">
        <v>1949</v>
      </c>
      <c r="E1835" s="159" t="s">
        <v>15</v>
      </c>
      <c r="F1835" s="159" t="s">
        <v>25</v>
      </c>
      <c r="G1835" s="160">
        <v>39391</v>
      </c>
      <c r="H1835" s="159"/>
      <c r="I1835" s="159"/>
      <c r="J1835" s="159" t="s">
        <v>3354</v>
      </c>
      <c r="K1835" s="159" t="s">
        <v>3366</v>
      </c>
      <c r="L1835" s="159"/>
      <c r="M1835" s="159" t="s">
        <v>3459</v>
      </c>
      <c r="N1835" s="159"/>
      <c r="O1835" s="159"/>
      <c r="P1835" s="159"/>
      <c r="Q1835" s="159"/>
      <c r="R1835" s="159"/>
      <c r="S1835" s="159"/>
      <c r="T1835" s="159" t="s">
        <v>3262</v>
      </c>
      <c r="U1835" s="159"/>
      <c r="V1835" s="161"/>
      <c r="W1835" s="159" t="s">
        <v>3572</v>
      </c>
      <c r="X1835" s="159" t="s">
        <v>3660</v>
      </c>
      <c r="Y1835" s="159"/>
      <c r="Z1835" s="159"/>
      <c r="AA1835" s="159" t="s">
        <v>3262</v>
      </c>
      <c r="AB1835" s="159"/>
      <c r="AC1835" s="159"/>
      <c r="AD1835" s="159"/>
      <c r="AE1835" s="159"/>
      <c r="AF1835" t="s">
        <v>3451</v>
      </c>
      <c r="AG1835" s="159"/>
      <c r="AH1835" s="176">
        <v>46256</v>
      </c>
      <c r="AI1835" s="76" t="s">
        <v>6867</v>
      </c>
    </row>
    <row r="1836" spans="1:35" ht="15" customHeight="1" x14ac:dyDescent="0.35">
      <c r="B1836" s="5">
        <f t="shared" si="111"/>
        <v>1834</v>
      </c>
      <c r="C1836">
        <f t="shared" si="112"/>
        <v>31</v>
      </c>
      <c r="D1836" s="16">
        <v>1949</v>
      </c>
      <c r="E1836" t="s">
        <v>15</v>
      </c>
      <c r="F1836" t="s">
        <v>25</v>
      </c>
      <c r="G1836">
        <v>39399</v>
      </c>
      <c r="H1836" t="s">
        <v>17</v>
      </c>
      <c r="J1836" t="s">
        <v>3354</v>
      </c>
      <c r="K1836" t="s">
        <v>3366</v>
      </c>
      <c r="L1836" t="s">
        <v>481</v>
      </c>
      <c r="M1836" t="s">
        <v>3359</v>
      </c>
      <c r="AF1836" t="s">
        <v>3060</v>
      </c>
      <c r="AH1836" s="2">
        <v>40574.0077662037</v>
      </c>
    </row>
    <row r="1837" spans="1:35" ht="15" customHeight="1" x14ac:dyDescent="0.35">
      <c r="B1837" s="5">
        <f t="shared" si="111"/>
        <v>1835</v>
      </c>
      <c r="C1837">
        <f t="shared" si="112"/>
        <v>114</v>
      </c>
      <c r="D1837" s="16">
        <v>1949</v>
      </c>
      <c r="E1837" s="3" t="s">
        <v>15</v>
      </c>
      <c r="F1837" s="3" t="s">
        <v>25</v>
      </c>
      <c r="G1837" s="3">
        <v>39430</v>
      </c>
      <c r="H1837" s="3"/>
      <c r="I1837" s="3"/>
      <c r="J1837" s="3" t="s">
        <v>3354</v>
      </c>
      <c r="K1837" s="3" t="s">
        <v>3366</v>
      </c>
      <c r="L1837" s="3"/>
      <c r="M1837" s="3"/>
      <c r="N1837" s="3"/>
      <c r="O1837" s="3"/>
      <c r="P1837" s="3"/>
      <c r="Q1837" s="3"/>
      <c r="R1837" s="3"/>
      <c r="S1837" s="152"/>
      <c r="T1837" s="3" t="s">
        <v>3262</v>
      </c>
      <c r="U1837" s="3"/>
      <c r="V1837" s="143"/>
      <c r="W1837" s="3"/>
      <c r="X1837" s="3"/>
      <c r="Y1837" s="3"/>
      <c r="Z1837" s="3"/>
      <c r="AA1837" s="3" t="s">
        <v>3262</v>
      </c>
      <c r="AB1837" s="3"/>
      <c r="AE1837" s="3"/>
      <c r="AF1837" s="3" t="s">
        <v>3451</v>
      </c>
      <c r="AG1837" s="3"/>
      <c r="AH1837" s="153">
        <v>45661</v>
      </c>
      <c r="AI1837" s="14" t="s">
        <v>4408</v>
      </c>
    </row>
    <row r="1838" spans="1:35" ht="15" customHeight="1" x14ac:dyDescent="0.35">
      <c r="B1838" s="5">
        <f t="shared" si="109"/>
        <v>1836</v>
      </c>
      <c r="C1838">
        <f t="shared" si="105"/>
        <v>14</v>
      </c>
      <c r="D1838" s="16">
        <v>1949</v>
      </c>
      <c r="E1838" t="s">
        <v>15</v>
      </c>
      <c r="F1838" t="s">
        <v>25</v>
      </c>
      <c r="G1838" s="70">
        <v>39544</v>
      </c>
      <c r="J1838" t="s">
        <v>380</v>
      </c>
      <c r="K1838" t="s">
        <v>3366</v>
      </c>
      <c r="M1838" t="s">
        <v>3459</v>
      </c>
      <c r="W1838" t="s">
        <v>3572</v>
      </c>
      <c r="X1838" t="s">
        <v>3660</v>
      </c>
      <c r="AA1838"/>
      <c r="AC1838"/>
      <c r="AD1838" t="s">
        <v>5528</v>
      </c>
      <c r="AF1838" s="3" t="s">
        <v>3451</v>
      </c>
      <c r="AH1838" s="2">
        <v>45896</v>
      </c>
      <c r="AI1838" s="36" t="s">
        <v>5527</v>
      </c>
    </row>
    <row r="1839" spans="1:35" ht="15" customHeight="1" x14ac:dyDescent="0.35">
      <c r="B1839" s="5">
        <f t="shared" si="109"/>
        <v>1837</v>
      </c>
      <c r="C1839">
        <f t="shared" si="105"/>
        <v>2</v>
      </c>
      <c r="D1839" s="16">
        <v>1949</v>
      </c>
      <c r="E1839" t="s">
        <v>15</v>
      </c>
      <c r="F1839" t="s">
        <v>25</v>
      </c>
      <c r="G1839">
        <v>39558</v>
      </c>
      <c r="L1839" t="s">
        <v>37</v>
      </c>
      <c r="AF1839" t="s">
        <v>3060</v>
      </c>
    </row>
    <row r="1840" spans="1:35" ht="15" customHeight="1" x14ac:dyDescent="0.35">
      <c r="B1840" s="5">
        <f t="shared" si="109"/>
        <v>1838</v>
      </c>
      <c r="C1840">
        <f t="shared" si="105"/>
        <v>123</v>
      </c>
      <c r="D1840" s="16">
        <v>1949</v>
      </c>
      <c r="E1840" t="s">
        <v>15</v>
      </c>
      <c r="F1840" t="s">
        <v>25</v>
      </c>
      <c r="G1840">
        <v>39560</v>
      </c>
      <c r="H1840" t="s">
        <v>17</v>
      </c>
      <c r="J1840" t="s">
        <v>3354</v>
      </c>
      <c r="L1840" t="s">
        <v>771</v>
      </c>
      <c r="M1840" t="s">
        <v>3359</v>
      </c>
      <c r="AF1840" t="s">
        <v>3060</v>
      </c>
      <c r="AH1840" s="2">
        <v>39968.867777777778</v>
      </c>
    </row>
    <row r="1841" spans="1:35" ht="15" customHeight="1" x14ac:dyDescent="0.35">
      <c r="B1841" s="5">
        <f t="shared" si="109"/>
        <v>1839</v>
      </c>
      <c r="C1841">
        <f t="shared" si="105"/>
        <v>33</v>
      </c>
      <c r="D1841" s="16">
        <v>1949</v>
      </c>
      <c r="E1841" t="s">
        <v>15</v>
      </c>
      <c r="F1841" t="s">
        <v>16</v>
      </c>
      <c r="G1841">
        <v>39683</v>
      </c>
      <c r="H1841" t="s">
        <v>17</v>
      </c>
      <c r="J1841" t="s">
        <v>3354</v>
      </c>
      <c r="K1841" t="s">
        <v>3366</v>
      </c>
      <c r="L1841" t="s">
        <v>37</v>
      </c>
      <c r="M1841" t="s">
        <v>3359</v>
      </c>
      <c r="AF1841" t="s">
        <v>3060</v>
      </c>
      <c r="AH1841" s="2">
        <v>39952.388090277775</v>
      </c>
    </row>
    <row r="1842" spans="1:35" ht="15" customHeight="1" x14ac:dyDescent="0.35">
      <c r="A1842" s="3"/>
      <c r="B1842" s="5">
        <f t="shared" si="109"/>
        <v>1840</v>
      </c>
      <c r="C1842">
        <f t="shared" si="105"/>
        <v>182</v>
      </c>
      <c r="D1842" s="16">
        <v>1949</v>
      </c>
      <c r="E1842" s="101" t="s">
        <v>15</v>
      </c>
      <c r="F1842" s="101" t="s">
        <v>16</v>
      </c>
      <c r="G1842" s="165">
        <v>39716</v>
      </c>
      <c r="H1842" s="101"/>
      <c r="I1842" s="101"/>
      <c r="J1842" s="101" t="s">
        <v>3354</v>
      </c>
      <c r="K1842" s="101" t="s">
        <v>3366</v>
      </c>
      <c r="L1842" s="101"/>
      <c r="M1842" s="101" t="s">
        <v>3459</v>
      </c>
      <c r="N1842" s="101"/>
      <c r="O1842" s="101"/>
      <c r="P1842" s="101"/>
      <c r="Q1842" s="101"/>
      <c r="R1842" s="101"/>
      <c r="S1842" s="128"/>
      <c r="T1842" s="101" t="s">
        <v>3262</v>
      </c>
      <c r="U1842" s="101"/>
      <c r="V1842" s="130"/>
      <c r="W1842" s="101" t="s">
        <v>3830</v>
      </c>
      <c r="X1842" s="101" t="s">
        <v>3660</v>
      </c>
      <c r="Y1842" s="101"/>
      <c r="Z1842" s="101"/>
      <c r="AA1842" s="101" t="s">
        <v>3262</v>
      </c>
      <c r="AB1842" s="101"/>
      <c r="AC1842" s="101"/>
      <c r="AD1842" s="101"/>
      <c r="AE1842" s="101"/>
      <c r="AF1842" t="s">
        <v>3451</v>
      </c>
      <c r="AG1842" s="101"/>
      <c r="AH1842" s="103">
        <v>45839</v>
      </c>
      <c r="AI1842" s="166" t="s">
        <v>4918</v>
      </c>
    </row>
    <row r="1843" spans="1:35" ht="15" customHeight="1" x14ac:dyDescent="0.35">
      <c r="B1843" s="5">
        <f t="shared" si="109"/>
        <v>1841</v>
      </c>
      <c r="C1843">
        <f t="shared" si="105"/>
        <v>71</v>
      </c>
      <c r="D1843" s="16">
        <v>1949</v>
      </c>
      <c r="E1843" s="3" t="s">
        <v>221</v>
      </c>
      <c r="F1843" s="3" t="s">
        <v>16</v>
      </c>
      <c r="G1843" s="3">
        <v>39898</v>
      </c>
      <c r="H1843" s="3"/>
      <c r="I1843" s="3"/>
      <c r="J1843" s="3" t="s">
        <v>3354</v>
      </c>
      <c r="K1843" s="3" t="s">
        <v>3366</v>
      </c>
      <c r="L1843" s="3"/>
      <c r="M1843" s="3" t="s">
        <v>3459</v>
      </c>
      <c r="N1843" s="3"/>
      <c r="O1843" s="3"/>
      <c r="P1843" s="3"/>
      <c r="Q1843" s="3"/>
      <c r="R1843" s="3"/>
      <c r="S1843" s="152"/>
      <c r="T1843" s="3" t="s">
        <v>3424</v>
      </c>
      <c r="U1843" s="3" t="s">
        <v>3687</v>
      </c>
      <c r="V1843" s="143"/>
      <c r="W1843" s="3" t="s">
        <v>3830</v>
      </c>
      <c r="X1843" s="14" t="s">
        <v>3508</v>
      </c>
      <c r="Y1843" s="3"/>
      <c r="Z1843" s="3"/>
      <c r="AA1843" s="3" t="s">
        <v>3464</v>
      </c>
      <c r="AB1843" s="3"/>
      <c r="AE1843" s="3"/>
      <c r="AF1843" s="3" t="s">
        <v>3451</v>
      </c>
      <c r="AG1843" s="3"/>
      <c r="AH1843" s="153">
        <v>45561</v>
      </c>
      <c r="AI1843" s="75" t="s">
        <v>4109</v>
      </c>
    </row>
    <row r="1844" spans="1:35" ht="15" customHeight="1" x14ac:dyDescent="0.35">
      <c r="B1844" s="5">
        <f t="shared" si="109"/>
        <v>1842</v>
      </c>
      <c r="C1844">
        <f t="shared" ref="C1844:C1909" si="113">+G1845-G1844</f>
        <v>28</v>
      </c>
      <c r="D1844" s="16">
        <v>1949</v>
      </c>
      <c r="E1844" t="s">
        <v>327</v>
      </c>
      <c r="F1844" t="s">
        <v>16</v>
      </c>
      <c r="G1844">
        <v>39969</v>
      </c>
      <c r="H1844" t="s">
        <v>17</v>
      </c>
      <c r="J1844" t="s">
        <v>3354</v>
      </c>
      <c r="M1844" t="s">
        <v>3359</v>
      </c>
      <c r="AF1844" t="s">
        <v>3060</v>
      </c>
      <c r="AH1844" s="2">
        <v>39920.662662037037</v>
      </c>
    </row>
    <row r="1845" spans="1:35" ht="15" customHeight="1" x14ac:dyDescent="0.35">
      <c r="B1845" s="5">
        <f t="shared" si="109"/>
        <v>1843</v>
      </c>
      <c r="C1845">
        <f t="shared" si="113"/>
        <v>69</v>
      </c>
      <c r="D1845" s="16">
        <v>1949</v>
      </c>
      <c r="E1845" t="s">
        <v>314</v>
      </c>
      <c r="F1845" t="s">
        <v>25</v>
      </c>
      <c r="G1845">
        <v>39997</v>
      </c>
      <c r="J1845" t="s">
        <v>3354</v>
      </c>
      <c r="K1845" t="s">
        <v>3366</v>
      </c>
      <c r="M1845" t="s">
        <v>3459</v>
      </c>
      <c r="T1845" t="s">
        <v>3424</v>
      </c>
      <c r="W1845" t="s">
        <v>3572</v>
      </c>
      <c r="X1845" t="s">
        <v>3508</v>
      </c>
      <c r="Z1845" t="s">
        <v>3359</v>
      </c>
      <c r="AA1845" s="3" t="s">
        <v>3464</v>
      </c>
      <c r="AF1845" t="s">
        <v>3451</v>
      </c>
      <c r="AH1845" s="2">
        <v>45370</v>
      </c>
    </row>
    <row r="1846" spans="1:35" ht="15" customHeight="1" x14ac:dyDescent="0.35">
      <c r="B1846" s="5">
        <f t="shared" si="109"/>
        <v>1844</v>
      </c>
      <c r="C1846">
        <f t="shared" si="113"/>
        <v>90</v>
      </c>
      <c r="D1846" s="16">
        <v>1949</v>
      </c>
      <c r="E1846" t="s">
        <v>15</v>
      </c>
      <c r="F1846" t="s">
        <v>25</v>
      </c>
      <c r="G1846">
        <v>40066</v>
      </c>
      <c r="H1846" t="s">
        <v>17</v>
      </c>
      <c r="J1846" t="s">
        <v>3354</v>
      </c>
      <c r="L1846" t="s">
        <v>772</v>
      </c>
      <c r="M1846" t="s">
        <v>3359</v>
      </c>
      <c r="AF1846" t="s">
        <v>3060</v>
      </c>
      <c r="AH1846" s="2">
        <v>40273.407152777778</v>
      </c>
    </row>
    <row r="1847" spans="1:35" ht="15" customHeight="1" x14ac:dyDescent="0.35">
      <c r="A1847" s="3"/>
      <c r="B1847" s="5">
        <f t="shared" si="109"/>
        <v>1845</v>
      </c>
      <c r="C1847">
        <f t="shared" ref="C1847:C1850" si="114">+G1848-G1847</f>
        <v>31</v>
      </c>
      <c r="D1847" s="16">
        <v>1949</v>
      </c>
      <c r="E1847" t="s">
        <v>15</v>
      </c>
      <c r="F1847" t="s">
        <v>16</v>
      </c>
      <c r="G1847">
        <v>40156</v>
      </c>
      <c r="H1847" t="s">
        <v>17</v>
      </c>
      <c r="J1847" t="s">
        <v>3354</v>
      </c>
      <c r="K1847" t="s">
        <v>3366</v>
      </c>
      <c r="L1847" t="s">
        <v>773</v>
      </c>
      <c r="M1847" t="s">
        <v>3359</v>
      </c>
      <c r="AD1847" s="3" t="s">
        <v>3635</v>
      </c>
      <c r="AF1847" t="s">
        <v>3060</v>
      </c>
      <c r="AH1847" s="2">
        <v>40430.360856481479</v>
      </c>
    </row>
    <row r="1848" spans="1:35" x14ac:dyDescent="0.35">
      <c r="B1848" s="5">
        <f t="shared" si="109"/>
        <v>1846</v>
      </c>
      <c r="C1848">
        <f t="shared" si="114"/>
        <v>19</v>
      </c>
      <c r="D1848" s="16">
        <v>1949</v>
      </c>
      <c r="E1848" s="115" t="s">
        <v>15</v>
      </c>
      <c r="F1848" s="115" t="s">
        <v>25</v>
      </c>
      <c r="G1848" s="115">
        <v>40187</v>
      </c>
      <c r="H1848" s="115"/>
      <c r="I1848" s="115"/>
      <c r="J1848" s="230" t="s">
        <v>3354</v>
      </c>
      <c r="K1848" s="115" t="s">
        <v>3366</v>
      </c>
      <c r="AF1848" t="s">
        <v>3451</v>
      </c>
      <c r="AH1848" s="2">
        <v>46204</v>
      </c>
    </row>
    <row r="1849" spans="1:35" ht="15" customHeight="1" x14ac:dyDescent="0.35">
      <c r="B1849" s="5">
        <f t="shared" si="109"/>
        <v>1847</v>
      </c>
      <c r="C1849">
        <f t="shared" si="114"/>
        <v>118</v>
      </c>
      <c r="D1849" s="16">
        <v>1949</v>
      </c>
      <c r="E1849" t="s">
        <v>15</v>
      </c>
      <c r="F1849" t="s">
        <v>25</v>
      </c>
      <c r="G1849">
        <v>40206</v>
      </c>
      <c r="H1849" t="s">
        <v>17</v>
      </c>
      <c r="J1849" t="s">
        <v>3354</v>
      </c>
      <c r="K1849" t="s">
        <v>3366</v>
      </c>
      <c r="M1849" t="s">
        <v>3359</v>
      </c>
      <c r="AF1849" t="s">
        <v>3060</v>
      </c>
      <c r="AH1849" s="2">
        <v>40943.366724537038</v>
      </c>
    </row>
    <row r="1850" spans="1:35" ht="15" customHeight="1" x14ac:dyDescent="0.35">
      <c r="B1850" s="5">
        <f t="shared" si="109"/>
        <v>1848</v>
      </c>
      <c r="C1850">
        <f t="shared" si="114"/>
        <v>43</v>
      </c>
      <c r="D1850" s="16">
        <v>1949</v>
      </c>
      <c r="E1850" s="3" t="s">
        <v>15</v>
      </c>
      <c r="F1850" s="3" t="s">
        <v>25</v>
      </c>
      <c r="G1850" s="3">
        <v>40324</v>
      </c>
      <c r="H1850" s="3"/>
      <c r="I1850" s="3"/>
      <c r="J1850" s="3"/>
      <c r="K1850" s="3"/>
      <c r="L1850" s="3"/>
      <c r="M1850" s="3"/>
      <c r="N1850" s="3"/>
      <c r="O1850" s="3"/>
      <c r="P1850" s="3"/>
      <c r="Q1850" s="3"/>
      <c r="R1850" s="3"/>
      <c r="S1850" s="152"/>
      <c r="T1850" s="3"/>
      <c r="U1850" s="3"/>
      <c r="V1850" s="143"/>
      <c r="W1850" s="3"/>
      <c r="X1850" s="3"/>
      <c r="Y1850" s="3"/>
      <c r="Z1850" s="3"/>
      <c r="AB1850" s="3"/>
      <c r="AE1850" s="3"/>
      <c r="AF1850" s="3" t="s">
        <v>3451</v>
      </c>
      <c r="AG1850" s="3"/>
      <c r="AH1850" s="153">
        <v>45561</v>
      </c>
      <c r="AI1850" s="14" t="s">
        <v>4110</v>
      </c>
    </row>
    <row r="1851" spans="1:35" ht="15" customHeight="1" thickBot="1" x14ac:dyDescent="0.4">
      <c r="B1851" s="5">
        <f t="shared" si="109"/>
        <v>1849</v>
      </c>
      <c r="C1851">
        <f t="shared" si="113"/>
        <v>162</v>
      </c>
      <c r="D1851" s="16">
        <v>1949</v>
      </c>
      <c r="E1851" t="s">
        <v>15</v>
      </c>
      <c r="F1851" t="s">
        <v>25</v>
      </c>
      <c r="G1851">
        <v>40367</v>
      </c>
      <c r="H1851" t="s">
        <v>17</v>
      </c>
      <c r="J1851" t="s">
        <v>3354</v>
      </c>
      <c r="L1851" t="s">
        <v>234</v>
      </c>
      <c r="M1851" t="s">
        <v>3359</v>
      </c>
      <c r="AF1851" t="s">
        <v>3060</v>
      </c>
      <c r="AH1851" s="2">
        <v>39733.728344907409</v>
      </c>
    </row>
    <row r="1852" spans="1:35" ht="15" thickBot="1" x14ac:dyDescent="0.4">
      <c r="A1852" s="180"/>
      <c r="B1852" s="5">
        <f t="shared" si="109"/>
        <v>1850</v>
      </c>
      <c r="C1852">
        <f t="shared" si="113"/>
        <v>47</v>
      </c>
      <c r="D1852" s="16">
        <v>1949</v>
      </c>
      <c r="E1852" t="s">
        <v>15</v>
      </c>
      <c r="F1852" t="s">
        <v>16</v>
      </c>
      <c r="G1852">
        <v>40529</v>
      </c>
      <c r="H1852" t="s">
        <v>17</v>
      </c>
      <c r="K1852" t="s">
        <v>3366</v>
      </c>
      <c r="L1852" t="s">
        <v>775</v>
      </c>
      <c r="M1852" t="s">
        <v>3359</v>
      </c>
      <c r="AD1852" s="143" t="s">
        <v>3623</v>
      </c>
      <c r="AF1852" t="s">
        <v>3060</v>
      </c>
      <c r="AG1852" s="162"/>
      <c r="AH1852" s="163">
        <v>41075.706863425927</v>
      </c>
    </row>
    <row r="1853" spans="1:35" ht="15" customHeight="1" x14ac:dyDescent="0.35">
      <c r="B1853" s="5">
        <f t="shared" si="109"/>
        <v>1851</v>
      </c>
      <c r="C1853">
        <f t="shared" si="113"/>
        <v>3</v>
      </c>
      <c r="D1853" s="16">
        <v>1949</v>
      </c>
      <c r="E1853" t="s">
        <v>15</v>
      </c>
      <c r="F1853" t="s">
        <v>16</v>
      </c>
      <c r="G1853">
        <v>40576</v>
      </c>
      <c r="H1853" t="s">
        <v>17</v>
      </c>
      <c r="J1853" t="s">
        <v>3354</v>
      </c>
      <c r="K1853" t="s">
        <v>3366</v>
      </c>
      <c r="L1853" t="s">
        <v>777</v>
      </c>
      <c r="M1853" t="s">
        <v>3359</v>
      </c>
      <c r="AF1853" t="s">
        <v>3060</v>
      </c>
      <c r="AH1853" s="2">
        <v>40777.667870370373</v>
      </c>
    </row>
    <row r="1854" spans="1:35" ht="15" customHeight="1" x14ac:dyDescent="0.35">
      <c r="B1854" s="5">
        <f t="shared" si="109"/>
        <v>1852</v>
      </c>
      <c r="C1854">
        <f t="shared" si="113"/>
        <v>99</v>
      </c>
      <c r="D1854" s="16">
        <v>1949</v>
      </c>
      <c r="E1854" t="s">
        <v>15</v>
      </c>
      <c r="F1854" t="s">
        <v>16</v>
      </c>
      <c r="G1854">
        <v>40579</v>
      </c>
      <c r="H1854" t="s">
        <v>17</v>
      </c>
      <c r="J1854" t="s">
        <v>3354</v>
      </c>
      <c r="K1854" t="s">
        <v>3366</v>
      </c>
      <c r="M1854" t="s">
        <v>3359</v>
      </c>
      <c r="AF1854" t="s">
        <v>3060</v>
      </c>
      <c r="AH1854" s="2">
        <v>40845.690462962964</v>
      </c>
    </row>
    <row r="1855" spans="1:35" ht="15" customHeight="1" x14ac:dyDescent="0.35">
      <c r="B1855" s="5">
        <f t="shared" si="109"/>
        <v>1853</v>
      </c>
      <c r="C1855">
        <f t="shared" si="113"/>
        <v>21</v>
      </c>
      <c r="D1855" s="16">
        <v>1949</v>
      </c>
      <c r="E1855" s="3" t="s">
        <v>15</v>
      </c>
      <c r="F1855" s="3" t="s">
        <v>16</v>
      </c>
      <c r="G1855" s="165">
        <v>40678</v>
      </c>
      <c r="H1855" s="3"/>
      <c r="I1855" s="3"/>
      <c r="J1855" s="3"/>
      <c r="K1855" s="3" t="s">
        <v>3366</v>
      </c>
      <c r="L1855" s="3"/>
      <c r="M1855" s="3"/>
      <c r="N1855" s="3"/>
      <c r="O1855" s="3"/>
      <c r="P1855" s="3"/>
      <c r="Q1855" s="3"/>
      <c r="R1855" s="3"/>
      <c r="S1855" s="152"/>
      <c r="T1855" s="3"/>
      <c r="U1855" s="3"/>
      <c r="V1855" s="143"/>
      <c r="W1855" s="3"/>
      <c r="X1855" s="3"/>
      <c r="Y1855" s="3"/>
      <c r="Z1855" s="3"/>
      <c r="AB1855" s="3"/>
      <c r="AE1855" s="3"/>
      <c r="AF1855" s="3" t="s">
        <v>3451</v>
      </c>
      <c r="AG1855" s="3"/>
      <c r="AH1855" s="153">
        <v>45739</v>
      </c>
      <c r="AI1855" s="14" t="s">
        <v>4744</v>
      </c>
    </row>
    <row r="1856" spans="1:35" ht="15" customHeight="1" x14ac:dyDescent="0.35">
      <c r="B1856" s="5">
        <f t="shared" si="109"/>
        <v>1854</v>
      </c>
      <c r="C1856">
        <f t="shared" si="113"/>
        <v>334</v>
      </c>
      <c r="D1856" s="16">
        <v>1949</v>
      </c>
      <c r="E1856" t="s">
        <v>15</v>
      </c>
      <c r="F1856" t="s">
        <v>16</v>
      </c>
      <c r="G1856">
        <v>40699</v>
      </c>
      <c r="H1856" t="s">
        <v>17</v>
      </c>
      <c r="J1856" t="s">
        <v>3354</v>
      </c>
      <c r="L1856" t="s">
        <v>778</v>
      </c>
      <c r="M1856" t="s">
        <v>3359</v>
      </c>
      <c r="AF1856" t="s">
        <v>3060</v>
      </c>
      <c r="AH1856" s="2">
        <v>40749.96947916667</v>
      </c>
    </row>
    <row r="1857" spans="1:35" ht="15" customHeight="1" x14ac:dyDescent="0.35">
      <c r="B1857" s="5">
        <f t="shared" si="109"/>
        <v>1855</v>
      </c>
      <c r="C1857">
        <f t="shared" si="113"/>
        <v>5</v>
      </c>
      <c r="D1857" s="16">
        <v>1949</v>
      </c>
      <c r="E1857" t="s">
        <v>15</v>
      </c>
      <c r="F1857" t="s">
        <v>16</v>
      </c>
      <c r="G1857" s="70">
        <v>41033</v>
      </c>
      <c r="J1857" t="s">
        <v>3354</v>
      </c>
      <c r="K1857" t="s">
        <v>3366</v>
      </c>
      <c r="M1857" t="s">
        <v>3459</v>
      </c>
      <c r="T1857" t="s">
        <v>3262</v>
      </c>
      <c r="W1857" t="s">
        <v>3830</v>
      </c>
      <c r="X1857" t="s">
        <v>3660</v>
      </c>
      <c r="AA1857" t="s">
        <v>3262</v>
      </c>
      <c r="AC1857"/>
      <c r="AD1857"/>
      <c r="AF1857" t="s">
        <v>3451</v>
      </c>
      <c r="AG1857" s="3"/>
      <c r="AH1857" s="153">
        <v>45897</v>
      </c>
      <c r="AI1857" s="36" t="s">
        <v>5370</v>
      </c>
    </row>
    <row r="1858" spans="1:35" ht="15" customHeight="1" x14ac:dyDescent="0.35">
      <c r="B1858" s="5">
        <f t="shared" si="109"/>
        <v>1856</v>
      </c>
      <c r="C1858">
        <f t="shared" si="113"/>
        <v>21</v>
      </c>
      <c r="D1858" s="16">
        <v>1949</v>
      </c>
      <c r="E1858" t="s">
        <v>15</v>
      </c>
      <c r="F1858" t="s">
        <v>16</v>
      </c>
      <c r="G1858">
        <v>41038</v>
      </c>
      <c r="H1858" t="s">
        <v>17</v>
      </c>
      <c r="L1858" t="s">
        <v>138</v>
      </c>
      <c r="M1858" t="s">
        <v>3359</v>
      </c>
      <c r="AB1858" s="164" t="s">
        <v>3624</v>
      </c>
      <c r="AC1858" s="41"/>
      <c r="AD1858" s="41"/>
      <c r="AF1858" t="s">
        <v>3060</v>
      </c>
      <c r="AH1858" s="2">
        <v>40371.639155092591</v>
      </c>
    </row>
    <row r="1859" spans="1:35" ht="15" customHeight="1" x14ac:dyDescent="0.35">
      <c r="B1859" s="5">
        <f t="shared" si="109"/>
        <v>1857</v>
      </c>
      <c r="C1859">
        <f t="shared" si="113"/>
        <v>70</v>
      </c>
      <c r="D1859" s="16">
        <v>1949</v>
      </c>
      <c r="E1859" t="s">
        <v>15</v>
      </c>
      <c r="F1859" t="s">
        <v>16</v>
      </c>
      <c r="G1859">
        <v>41059</v>
      </c>
      <c r="H1859" t="s">
        <v>17</v>
      </c>
      <c r="J1859" t="s">
        <v>3354</v>
      </c>
      <c r="K1859" t="s">
        <v>3366</v>
      </c>
      <c r="L1859" t="s">
        <v>780</v>
      </c>
      <c r="M1859" t="s">
        <v>3359</v>
      </c>
      <c r="U1859" s="15" t="s">
        <v>3625</v>
      </c>
      <c r="V1859" s="66" t="s">
        <v>3625</v>
      </c>
      <c r="AB1859" s="71" t="s">
        <v>250</v>
      </c>
      <c r="AC1859" s="3" t="s">
        <v>781</v>
      </c>
      <c r="AD1859" s="42" t="s">
        <v>3626</v>
      </c>
      <c r="AF1859" t="s">
        <v>3060</v>
      </c>
      <c r="AH1859" s="2">
        <v>40943.194837962961</v>
      </c>
    </row>
    <row r="1860" spans="1:35" ht="15" customHeight="1" x14ac:dyDescent="0.35">
      <c r="B1860" s="5">
        <f t="shared" si="109"/>
        <v>1858</v>
      </c>
      <c r="C1860">
        <f t="shared" si="113"/>
        <v>12</v>
      </c>
      <c r="D1860" s="16">
        <v>1949</v>
      </c>
      <c r="E1860" t="s">
        <v>15</v>
      </c>
      <c r="F1860" t="s">
        <v>16</v>
      </c>
      <c r="G1860">
        <v>41129</v>
      </c>
      <c r="H1860" t="s">
        <v>17</v>
      </c>
      <c r="J1860" t="s">
        <v>3354</v>
      </c>
      <c r="K1860" t="s">
        <v>3366</v>
      </c>
      <c r="L1860" t="s">
        <v>783</v>
      </c>
      <c r="M1860" t="s">
        <v>3359</v>
      </c>
      <c r="AF1860" t="s">
        <v>3060</v>
      </c>
      <c r="AH1860" s="2">
        <v>40221.95113425926</v>
      </c>
    </row>
    <row r="1861" spans="1:35" ht="15" customHeight="1" x14ac:dyDescent="0.35">
      <c r="B1861" s="5">
        <f t="shared" si="109"/>
        <v>1859</v>
      </c>
      <c r="C1861">
        <f t="shared" si="113"/>
        <v>182</v>
      </c>
      <c r="D1861" s="16">
        <v>1949</v>
      </c>
      <c r="E1861" t="s">
        <v>15</v>
      </c>
      <c r="F1861" t="s">
        <v>16</v>
      </c>
      <c r="G1861">
        <v>41141</v>
      </c>
      <c r="H1861" t="s">
        <v>17</v>
      </c>
      <c r="K1861" t="s">
        <v>3366</v>
      </c>
      <c r="M1861" t="s">
        <v>3359</v>
      </c>
      <c r="AD1861" s="3" t="s">
        <v>784</v>
      </c>
      <c r="AF1861" t="s">
        <v>3060</v>
      </c>
      <c r="AH1861" s="2">
        <v>40943.03979166667</v>
      </c>
    </row>
    <row r="1862" spans="1:35" ht="15" customHeight="1" x14ac:dyDescent="0.35">
      <c r="B1862" s="5">
        <f t="shared" si="109"/>
        <v>1860</v>
      </c>
      <c r="C1862">
        <f t="shared" si="113"/>
        <v>69</v>
      </c>
      <c r="D1862" s="16">
        <v>1949</v>
      </c>
      <c r="E1862" t="s">
        <v>15</v>
      </c>
      <c r="F1862" t="s">
        <v>25</v>
      </c>
      <c r="G1862">
        <v>41323</v>
      </c>
      <c r="H1862" t="s">
        <v>17</v>
      </c>
      <c r="J1862" t="s">
        <v>3354</v>
      </c>
      <c r="K1862" t="s">
        <v>3366</v>
      </c>
      <c r="L1862" t="s">
        <v>714</v>
      </c>
      <c r="M1862" t="s">
        <v>3359</v>
      </c>
      <c r="AF1862" t="s">
        <v>3060</v>
      </c>
      <c r="AH1862" s="2">
        <v>40401.722326388888</v>
      </c>
    </row>
    <row r="1863" spans="1:35" ht="15" customHeight="1" x14ac:dyDescent="0.35">
      <c r="B1863" s="5">
        <f t="shared" si="109"/>
        <v>1861</v>
      </c>
      <c r="C1863">
        <f t="shared" si="113"/>
        <v>179</v>
      </c>
      <c r="D1863" s="16">
        <v>1949</v>
      </c>
      <c r="E1863" t="s">
        <v>15</v>
      </c>
      <c r="F1863" t="s">
        <v>25</v>
      </c>
      <c r="G1863">
        <v>41392</v>
      </c>
      <c r="H1863" t="s">
        <v>17</v>
      </c>
      <c r="J1863" t="s">
        <v>3354</v>
      </c>
      <c r="K1863" t="s">
        <v>3366</v>
      </c>
      <c r="M1863" t="s">
        <v>3359</v>
      </c>
      <c r="U1863" s="15" t="s">
        <v>3557</v>
      </c>
      <c r="AB1863" s="15" t="s">
        <v>197</v>
      </c>
      <c r="AF1863" t="s">
        <v>3060</v>
      </c>
      <c r="AH1863" s="2">
        <v>40682.810046296298</v>
      </c>
    </row>
    <row r="1864" spans="1:35" ht="15" customHeight="1" x14ac:dyDescent="0.35">
      <c r="B1864" s="5">
        <f t="shared" si="109"/>
        <v>1862</v>
      </c>
      <c r="C1864">
        <f t="shared" si="113"/>
        <v>95</v>
      </c>
      <c r="D1864" s="16">
        <v>1949</v>
      </c>
      <c r="E1864" t="s">
        <v>15</v>
      </c>
      <c r="F1864" t="s">
        <v>25</v>
      </c>
      <c r="G1864">
        <v>41571</v>
      </c>
      <c r="H1864" t="s">
        <v>17</v>
      </c>
      <c r="J1864" t="s">
        <v>3354</v>
      </c>
      <c r="M1864" t="s">
        <v>3359</v>
      </c>
      <c r="AF1864" t="s">
        <v>3060</v>
      </c>
      <c r="AH1864" s="2">
        <v>40664.742037037038</v>
      </c>
    </row>
    <row r="1865" spans="1:35" ht="15" customHeight="1" x14ac:dyDescent="0.35">
      <c r="B1865" s="5">
        <f t="shared" si="109"/>
        <v>1863</v>
      </c>
      <c r="C1865">
        <f t="shared" si="113"/>
        <v>50</v>
      </c>
      <c r="D1865" s="16">
        <v>1949</v>
      </c>
      <c r="E1865" t="s">
        <v>327</v>
      </c>
      <c r="F1865" t="s">
        <v>16</v>
      </c>
      <c r="G1865">
        <v>41666</v>
      </c>
      <c r="H1865" t="s">
        <v>17</v>
      </c>
      <c r="J1865" t="s">
        <v>3354</v>
      </c>
      <c r="L1865" t="s">
        <v>156</v>
      </c>
      <c r="M1865" t="s">
        <v>3359</v>
      </c>
      <c r="S1865" s="148">
        <v>468</v>
      </c>
      <c r="AD1865" s="3" t="s">
        <v>3627</v>
      </c>
      <c r="AF1865" t="s">
        <v>3060</v>
      </c>
      <c r="AH1865" s="2">
        <v>40415.637013888889</v>
      </c>
    </row>
    <row r="1866" spans="1:35" ht="15" customHeight="1" x14ac:dyDescent="0.35">
      <c r="B1866" s="5">
        <f t="shared" si="109"/>
        <v>1864</v>
      </c>
      <c r="C1866">
        <f t="shared" si="113"/>
        <v>18</v>
      </c>
      <c r="D1866" s="16">
        <v>1949</v>
      </c>
      <c r="E1866" t="s">
        <v>15</v>
      </c>
      <c r="F1866" t="s">
        <v>16</v>
      </c>
      <c r="G1866">
        <v>41716</v>
      </c>
      <c r="H1866" t="s">
        <v>17</v>
      </c>
      <c r="J1866" t="s">
        <v>3354</v>
      </c>
      <c r="M1866" t="s">
        <v>3359</v>
      </c>
      <c r="AF1866" t="s">
        <v>3060</v>
      </c>
      <c r="AH1866" s="2">
        <v>41065.23646990741</v>
      </c>
    </row>
    <row r="1867" spans="1:35" ht="15" customHeight="1" x14ac:dyDescent="0.35">
      <c r="B1867" s="5">
        <f t="shared" si="109"/>
        <v>1865</v>
      </c>
      <c r="C1867">
        <f t="shared" si="113"/>
        <v>3</v>
      </c>
      <c r="D1867" s="16">
        <v>1949</v>
      </c>
      <c r="E1867" t="s">
        <v>314</v>
      </c>
      <c r="F1867" t="s">
        <v>25</v>
      </c>
      <c r="G1867">
        <v>41734</v>
      </c>
      <c r="H1867" t="s">
        <v>17</v>
      </c>
      <c r="J1867" t="s">
        <v>3354</v>
      </c>
      <c r="K1867" t="s">
        <v>3366</v>
      </c>
      <c r="L1867" t="s">
        <v>89</v>
      </c>
      <c r="M1867" t="s">
        <v>3359</v>
      </c>
      <c r="N1867" t="s">
        <v>3359</v>
      </c>
      <c r="U1867" t="s">
        <v>380</v>
      </c>
      <c r="V1867" s="43" t="s">
        <v>3359</v>
      </c>
      <c r="AB1867" t="s">
        <v>3464</v>
      </c>
      <c r="AE1867" t="s">
        <v>380</v>
      </c>
      <c r="AF1867" t="s">
        <v>3060</v>
      </c>
      <c r="AH1867" s="2">
        <v>40170.80609953704</v>
      </c>
    </row>
    <row r="1868" spans="1:35" ht="15" customHeight="1" thickBot="1" x14ac:dyDescent="0.4">
      <c r="B1868" s="5">
        <f t="shared" si="109"/>
        <v>1866</v>
      </c>
      <c r="C1868">
        <f t="shared" si="113"/>
        <v>82</v>
      </c>
      <c r="D1868" s="16">
        <v>1949</v>
      </c>
      <c r="E1868" t="s">
        <v>314</v>
      </c>
      <c r="F1868" t="s">
        <v>25</v>
      </c>
      <c r="G1868">
        <v>41737</v>
      </c>
      <c r="H1868" t="s">
        <v>17</v>
      </c>
      <c r="J1868" t="s">
        <v>3354</v>
      </c>
      <c r="K1868" t="s">
        <v>3366</v>
      </c>
      <c r="L1868" t="s">
        <v>234</v>
      </c>
      <c r="M1868" t="s">
        <v>3359</v>
      </c>
      <c r="N1868" t="s">
        <v>3359</v>
      </c>
      <c r="AB1868" t="s">
        <v>3464</v>
      </c>
      <c r="AE1868" t="s">
        <v>380</v>
      </c>
      <c r="AF1868" t="s">
        <v>3060</v>
      </c>
      <c r="AH1868" s="2">
        <v>40535.439305555556</v>
      </c>
    </row>
    <row r="1869" spans="1:35" ht="15" thickBot="1" x14ac:dyDescent="0.4">
      <c r="A1869" s="180"/>
      <c r="B1869" s="5">
        <f t="shared" si="109"/>
        <v>1867</v>
      </c>
      <c r="C1869">
        <f t="shared" si="113"/>
        <v>175</v>
      </c>
      <c r="D1869" s="16">
        <v>1949</v>
      </c>
      <c r="E1869" t="s">
        <v>15</v>
      </c>
      <c r="F1869" t="s">
        <v>16</v>
      </c>
      <c r="G1869">
        <v>41819</v>
      </c>
      <c r="H1869" t="s">
        <v>17</v>
      </c>
      <c r="J1869" t="s">
        <v>3354</v>
      </c>
      <c r="K1869" t="s">
        <v>3366</v>
      </c>
      <c r="L1869" t="s">
        <v>368</v>
      </c>
      <c r="M1869" t="s">
        <v>3359</v>
      </c>
      <c r="AF1869" t="s">
        <v>3060</v>
      </c>
      <c r="AG1869" s="162"/>
      <c r="AH1869" s="163">
        <v>40678.814745370371</v>
      </c>
    </row>
    <row r="1870" spans="1:35" ht="15" customHeight="1" x14ac:dyDescent="0.35">
      <c r="B1870" s="5">
        <f t="shared" ref="B1870:B1933" si="115">+B1869+1</f>
        <v>1868</v>
      </c>
      <c r="C1870">
        <f t="shared" si="113"/>
        <v>33</v>
      </c>
      <c r="D1870" s="16">
        <v>1949</v>
      </c>
      <c r="E1870" s="3" t="s">
        <v>15</v>
      </c>
      <c r="F1870" s="3" t="s">
        <v>16</v>
      </c>
      <c r="G1870" s="3">
        <v>41994</v>
      </c>
      <c r="H1870" s="3"/>
      <c r="I1870" s="3"/>
      <c r="J1870" s="3"/>
      <c r="K1870" s="3"/>
      <c r="L1870" s="3"/>
      <c r="M1870" s="3"/>
      <c r="N1870" s="3"/>
      <c r="O1870" s="3"/>
      <c r="P1870" s="3"/>
      <c r="Q1870" s="3"/>
      <c r="R1870" s="3"/>
      <c r="S1870" s="152"/>
      <c r="T1870" s="3"/>
      <c r="U1870" s="3"/>
      <c r="V1870" s="143"/>
      <c r="W1870" s="3"/>
      <c r="X1870" s="3"/>
      <c r="Y1870" s="3"/>
      <c r="Z1870" s="3"/>
      <c r="AB1870" s="3"/>
      <c r="AE1870" s="3"/>
      <c r="AF1870" s="3" t="s">
        <v>3451</v>
      </c>
      <c r="AG1870" s="3"/>
      <c r="AH1870" s="153">
        <v>45661</v>
      </c>
      <c r="AI1870" s="14" t="s">
        <v>4409</v>
      </c>
    </row>
    <row r="1871" spans="1:35" ht="15" customHeight="1" x14ac:dyDescent="0.45">
      <c r="B1871" s="5">
        <f t="shared" si="115"/>
        <v>1869</v>
      </c>
      <c r="C1871">
        <f t="shared" si="113"/>
        <v>176</v>
      </c>
      <c r="D1871" s="82">
        <v>1950</v>
      </c>
      <c r="E1871" t="s">
        <v>15</v>
      </c>
      <c r="F1871" t="s">
        <v>16</v>
      </c>
      <c r="G1871">
        <v>42027</v>
      </c>
      <c r="H1871" t="s">
        <v>17</v>
      </c>
      <c r="J1871" t="s">
        <v>3354</v>
      </c>
      <c r="K1871" t="s">
        <v>3366</v>
      </c>
      <c r="L1871" t="s">
        <v>786</v>
      </c>
      <c r="M1871" t="s">
        <v>3359</v>
      </c>
      <c r="Y1871" t="s">
        <v>3359</v>
      </c>
      <c r="AF1871" t="s">
        <v>3060</v>
      </c>
      <c r="AH1871" s="2">
        <v>41107.426655092589</v>
      </c>
    </row>
    <row r="1872" spans="1:35" ht="15" customHeight="1" x14ac:dyDescent="0.35">
      <c r="B1872" s="5">
        <f t="shared" si="115"/>
        <v>1870</v>
      </c>
      <c r="C1872">
        <f t="shared" si="113"/>
        <v>3</v>
      </c>
      <c r="D1872" s="16">
        <v>1950</v>
      </c>
      <c r="E1872" t="s">
        <v>327</v>
      </c>
      <c r="F1872" t="s">
        <v>25</v>
      </c>
      <c r="G1872">
        <v>42203</v>
      </c>
      <c r="H1872" t="s">
        <v>17</v>
      </c>
      <c r="J1872" t="s">
        <v>3354</v>
      </c>
      <c r="K1872" t="s">
        <v>3366</v>
      </c>
      <c r="L1872" t="s">
        <v>28</v>
      </c>
      <c r="M1872" t="s">
        <v>3359</v>
      </c>
      <c r="V1872" s="43" t="s">
        <v>3359</v>
      </c>
      <c r="AB1872" t="s">
        <v>81</v>
      </c>
      <c r="AF1872" t="s">
        <v>3060</v>
      </c>
      <c r="AH1872" s="2">
        <v>40085.881365740737</v>
      </c>
    </row>
    <row r="1873" spans="1:35" ht="15" customHeight="1" x14ac:dyDescent="0.35">
      <c r="B1873" s="5">
        <f t="shared" si="115"/>
        <v>1871</v>
      </c>
      <c r="C1873">
        <f t="shared" si="113"/>
        <v>14</v>
      </c>
      <c r="D1873" s="16">
        <v>1950</v>
      </c>
      <c r="E1873" t="s">
        <v>327</v>
      </c>
      <c r="F1873" t="s">
        <v>25</v>
      </c>
      <c r="G1873">
        <v>42206</v>
      </c>
      <c r="H1873" t="s">
        <v>17</v>
      </c>
      <c r="J1873" t="s">
        <v>3354</v>
      </c>
      <c r="K1873" t="s">
        <v>3366</v>
      </c>
      <c r="L1873" t="s">
        <v>375</v>
      </c>
      <c r="M1873" t="s">
        <v>3359</v>
      </c>
      <c r="AF1873" t="s">
        <v>3060</v>
      </c>
      <c r="AH1873" s="2">
        <v>39874.564027777778</v>
      </c>
    </row>
    <row r="1874" spans="1:35" ht="15" customHeight="1" x14ac:dyDescent="0.35">
      <c r="B1874" s="5">
        <f t="shared" si="115"/>
        <v>1872</v>
      </c>
      <c r="C1874">
        <f t="shared" si="113"/>
        <v>156</v>
      </c>
      <c r="D1874" s="16">
        <v>1950</v>
      </c>
      <c r="E1874" t="s">
        <v>327</v>
      </c>
      <c r="F1874" t="s">
        <v>25</v>
      </c>
      <c r="G1874">
        <v>42220</v>
      </c>
      <c r="H1874" t="s">
        <v>17</v>
      </c>
      <c r="J1874" t="s">
        <v>3354</v>
      </c>
      <c r="L1874" t="s">
        <v>787</v>
      </c>
      <c r="M1874" t="s">
        <v>3359</v>
      </c>
      <c r="AF1874" t="s">
        <v>3060</v>
      </c>
      <c r="AH1874" s="2">
        <v>40805.001157407409</v>
      </c>
    </row>
    <row r="1875" spans="1:35" ht="15" customHeight="1" x14ac:dyDescent="0.35">
      <c r="B1875" s="5">
        <f t="shared" si="115"/>
        <v>1873</v>
      </c>
      <c r="C1875">
        <f t="shared" si="113"/>
        <v>64</v>
      </c>
      <c r="D1875" s="16">
        <v>1950</v>
      </c>
      <c r="E1875" t="s">
        <v>15</v>
      </c>
      <c r="F1875" t="s">
        <v>25</v>
      </c>
      <c r="G1875">
        <v>42376</v>
      </c>
      <c r="H1875" t="s">
        <v>17</v>
      </c>
      <c r="J1875" t="s">
        <v>3354</v>
      </c>
      <c r="K1875" t="s">
        <v>3366</v>
      </c>
      <c r="L1875" t="s">
        <v>28</v>
      </c>
      <c r="M1875" t="s">
        <v>3359</v>
      </c>
      <c r="S1875" s="148" t="s">
        <v>580</v>
      </c>
      <c r="AF1875" t="s">
        <v>3060</v>
      </c>
      <c r="AH1875" s="2">
        <v>39728.609467592592</v>
      </c>
    </row>
    <row r="1876" spans="1:35" ht="15" customHeight="1" x14ac:dyDescent="0.35">
      <c r="B1876" s="5">
        <f t="shared" si="115"/>
        <v>1874</v>
      </c>
      <c r="C1876">
        <f t="shared" si="113"/>
        <v>2</v>
      </c>
      <c r="D1876" s="16">
        <v>1950</v>
      </c>
      <c r="E1876" t="s">
        <v>15</v>
      </c>
      <c r="F1876" t="s">
        <v>25</v>
      </c>
      <c r="G1876">
        <v>42440</v>
      </c>
      <c r="H1876" t="s">
        <v>17</v>
      </c>
      <c r="J1876" t="s">
        <v>3354</v>
      </c>
      <c r="K1876" t="s">
        <v>3366</v>
      </c>
      <c r="L1876" t="s">
        <v>175</v>
      </c>
      <c r="M1876" t="s">
        <v>3359</v>
      </c>
      <c r="AF1876" t="s">
        <v>3060</v>
      </c>
      <c r="AH1876" s="2">
        <v>40058.482743055552</v>
      </c>
    </row>
    <row r="1877" spans="1:35" ht="15" customHeight="1" x14ac:dyDescent="0.35">
      <c r="B1877" s="5">
        <f t="shared" si="115"/>
        <v>1875</v>
      </c>
      <c r="C1877">
        <f t="shared" si="113"/>
        <v>32</v>
      </c>
      <c r="D1877" s="16">
        <v>1950</v>
      </c>
      <c r="E1877" t="s">
        <v>15</v>
      </c>
      <c r="F1877" t="s">
        <v>25</v>
      </c>
      <c r="G1877">
        <v>42442</v>
      </c>
      <c r="H1877" t="s">
        <v>17</v>
      </c>
      <c r="J1877" t="s">
        <v>3354</v>
      </c>
      <c r="K1877" t="s">
        <v>3366</v>
      </c>
      <c r="L1877" t="s">
        <v>42</v>
      </c>
      <c r="M1877" t="s">
        <v>3359</v>
      </c>
      <c r="N1877" t="s">
        <v>3359</v>
      </c>
      <c r="AF1877" t="s">
        <v>3060</v>
      </c>
      <c r="AH1877" s="2">
        <v>39659.78769675926</v>
      </c>
    </row>
    <row r="1878" spans="1:35" ht="15" customHeight="1" x14ac:dyDescent="0.35">
      <c r="A1878" s="3"/>
      <c r="B1878" s="5">
        <f t="shared" si="115"/>
        <v>1876</v>
      </c>
      <c r="C1878">
        <f t="shared" si="113"/>
        <v>58</v>
      </c>
      <c r="D1878" s="16">
        <v>1950</v>
      </c>
      <c r="E1878" t="s">
        <v>15</v>
      </c>
      <c r="F1878" t="s">
        <v>25</v>
      </c>
      <c r="G1878">
        <v>42474</v>
      </c>
      <c r="L1878" t="s">
        <v>37</v>
      </c>
      <c r="AF1878" t="s">
        <v>3060</v>
      </c>
    </row>
    <row r="1879" spans="1:35" ht="15" customHeight="1" x14ac:dyDescent="0.35">
      <c r="B1879" s="5">
        <f t="shared" si="115"/>
        <v>1877</v>
      </c>
      <c r="C1879">
        <f t="shared" si="113"/>
        <v>24</v>
      </c>
      <c r="D1879" s="16">
        <v>1950</v>
      </c>
      <c r="E1879" t="s">
        <v>15</v>
      </c>
      <c r="F1879" t="s">
        <v>25</v>
      </c>
      <c r="G1879">
        <v>42532</v>
      </c>
      <c r="L1879" t="s">
        <v>37</v>
      </c>
      <c r="AF1879" t="s">
        <v>3060</v>
      </c>
    </row>
    <row r="1880" spans="1:35" ht="15" customHeight="1" x14ac:dyDescent="0.35">
      <c r="B1880" s="5">
        <f t="shared" si="115"/>
        <v>1878</v>
      </c>
      <c r="C1880">
        <f t="shared" si="113"/>
        <v>4</v>
      </c>
      <c r="D1880" s="16">
        <v>1950</v>
      </c>
      <c r="E1880" t="s">
        <v>15</v>
      </c>
      <c r="F1880" t="s">
        <v>25</v>
      </c>
      <c r="G1880">
        <v>42556</v>
      </c>
      <c r="H1880" t="s">
        <v>17</v>
      </c>
      <c r="J1880" t="s">
        <v>3354</v>
      </c>
      <c r="K1880" t="s">
        <v>3366</v>
      </c>
      <c r="L1880" t="s">
        <v>3371</v>
      </c>
      <c r="M1880" t="s">
        <v>3359</v>
      </c>
      <c r="AF1880" t="s">
        <v>3060</v>
      </c>
      <c r="AH1880" s="2">
        <v>40191.32167824074</v>
      </c>
    </row>
    <row r="1881" spans="1:35" ht="15" customHeight="1" x14ac:dyDescent="0.35">
      <c r="B1881" s="5">
        <f t="shared" si="115"/>
        <v>1879</v>
      </c>
      <c r="C1881">
        <f t="shared" si="113"/>
        <v>5</v>
      </c>
      <c r="D1881" s="16">
        <f>+D1880</f>
        <v>1950</v>
      </c>
      <c r="E1881" s="101" t="s">
        <v>15</v>
      </c>
      <c r="F1881" s="101" t="s">
        <v>25</v>
      </c>
      <c r="G1881" s="165">
        <v>42560</v>
      </c>
      <c r="H1881" s="101"/>
      <c r="I1881" s="101"/>
      <c r="J1881" s="101" t="s">
        <v>3354</v>
      </c>
      <c r="K1881" s="101" t="s">
        <v>3366</v>
      </c>
      <c r="L1881" s="101"/>
      <c r="M1881" s="101" t="s">
        <v>3459</v>
      </c>
      <c r="N1881" s="101"/>
      <c r="O1881" s="101"/>
      <c r="P1881" s="101"/>
      <c r="Q1881" s="101"/>
      <c r="R1881" s="101"/>
      <c r="S1881" s="128"/>
      <c r="T1881" s="101" t="s">
        <v>3262</v>
      </c>
      <c r="U1881" s="101"/>
      <c r="V1881" s="130"/>
      <c r="W1881" s="101" t="s">
        <v>3572</v>
      </c>
      <c r="X1881" s="101" t="s">
        <v>3660</v>
      </c>
      <c r="Y1881" s="101"/>
      <c r="Z1881" s="101"/>
      <c r="AA1881" s="101" t="s">
        <v>3262</v>
      </c>
      <c r="AB1881" s="101"/>
      <c r="AC1881" s="101"/>
      <c r="AD1881" s="101"/>
      <c r="AE1881" s="101"/>
      <c r="AF1881" t="s">
        <v>3451</v>
      </c>
      <c r="AG1881" s="101"/>
      <c r="AH1881" s="103">
        <v>45839</v>
      </c>
      <c r="AI1881" s="166" t="s">
        <v>5114</v>
      </c>
    </row>
    <row r="1882" spans="1:35" ht="15" customHeight="1" x14ac:dyDescent="0.35">
      <c r="A1882" s="3"/>
      <c r="B1882" s="5">
        <f t="shared" si="115"/>
        <v>1880</v>
      </c>
      <c r="C1882">
        <f t="shared" si="113"/>
        <v>3</v>
      </c>
      <c r="D1882" s="16">
        <v>1950</v>
      </c>
      <c r="E1882" s="3" t="s">
        <v>15</v>
      </c>
      <c r="F1882" s="3" t="s">
        <v>25</v>
      </c>
      <c r="G1882" s="3">
        <v>42565</v>
      </c>
      <c r="H1882" s="3"/>
      <c r="I1882" s="3"/>
      <c r="J1882" s="3"/>
      <c r="K1882" s="3" t="s">
        <v>3366</v>
      </c>
      <c r="L1882" s="3"/>
      <c r="M1882" s="3"/>
      <c r="N1882" s="3"/>
      <c r="O1882" s="3"/>
      <c r="P1882" s="3"/>
      <c r="Q1882" s="3"/>
      <c r="R1882" s="3"/>
      <c r="S1882" s="152"/>
      <c r="T1882" s="3"/>
      <c r="U1882" s="3"/>
      <c r="V1882" s="143"/>
      <c r="W1882" s="3"/>
      <c r="X1882" s="3"/>
      <c r="Y1882" s="3"/>
      <c r="Z1882" s="3"/>
      <c r="AB1882" s="3"/>
      <c r="AE1882" s="3"/>
      <c r="AF1882" s="3" t="s">
        <v>3451</v>
      </c>
      <c r="AG1882" s="3"/>
      <c r="AH1882" s="153">
        <v>45688</v>
      </c>
      <c r="AI1882" s="14" t="s">
        <v>4652</v>
      </c>
    </row>
    <row r="1883" spans="1:35" ht="15" customHeight="1" x14ac:dyDescent="0.35">
      <c r="A1883" s="3"/>
      <c r="B1883" s="5">
        <f t="shared" si="115"/>
        <v>1881</v>
      </c>
      <c r="C1883">
        <f t="shared" si="113"/>
        <v>46</v>
      </c>
      <c r="D1883" s="16">
        <v>1950</v>
      </c>
      <c r="E1883" t="s">
        <v>500</v>
      </c>
      <c r="F1883" t="s">
        <v>16</v>
      </c>
      <c r="G1883">
        <v>42568</v>
      </c>
      <c r="H1883" t="s">
        <v>17</v>
      </c>
      <c r="J1883" t="s">
        <v>3354</v>
      </c>
      <c r="L1883" t="s">
        <v>286</v>
      </c>
      <c r="M1883" t="s">
        <v>3359</v>
      </c>
      <c r="AF1883" t="s">
        <v>3060</v>
      </c>
      <c r="AH1883" s="2">
        <v>40462.188703703701</v>
      </c>
    </row>
    <row r="1884" spans="1:35" ht="15" customHeight="1" x14ac:dyDescent="0.35">
      <c r="B1884" s="5">
        <f t="shared" si="115"/>
        <v>1882</v>
      </c>
      <c r="C1884">
        <f t="shared" si="113"/>
        <v>15</v>
      </c>
      <c r="D1884" s="16">
        <v>1950</v>
      </c>
      <c r="E1884" s="3" t="s">
        <v>15</v>
      </c>
      <c r="F1884" s="3" t="s">
        <v>25</v>
      </c>
      <c r="G1884" s="165">
        <v>42614</v>
      </c>
      <c r="H1884" s="3"/>
      <c r="I1884" s="3"/>
      <c r="J1884" s="3" t="s">
        <v>3354</v>
      </c>
      <c r="K1884" s="3" t="s">
        <v>3366</v>
      </c>
      <c r="L1884" s="3"/>
      <c r="M1884" s="3" t="s">
        <v>3459</v>
      </c>
      <c r="N1884" s="3"/>
      <c r="O1884" s="3"/>
      <c r="P1884" s="3"/>
      <c r="Q1884" s="3"/>
      <c r="R1884" s="3"/>
      <c r="S1884" s="152"/>
      <c r="T1884" s="3" t="s">
        <v>3262</v>
      </c>
      <c r="U1884" s="3"/>
      <c r="V1884" s="143"/>
      <c r="W1884" s="3" t="s">
        <v>3572</v>
      </c>
      <c r="X1884" s="3" t="s">
        <v>3660</v>
      </c>
      <c r="Y1884" s="3"/>
      <c r="Z1884" s="3"/>
      <c r="AA1884" s="3" t="s">
        <v>3262</v>
      </c>
      <c r="AB1884" s="3"/>
      <c r="AF1884" t="s">
        <v>3451</v>
      </c>
      <c r="AH1884" s="2">
        <v>45783</v>
      </c>
      <c r="AI1884" s="166" t="s">
        <v>4919</v>
      </c>
    </row>
    <row r="1885" spans="1:35" ht="15" customHeight="1" x14ac:dyDescent="0.35">
      <c r="B1885" s="5">
        <f t="shared" si="115"/>
        <v>1883</v>
      </c>
      <c r="C1885">
        <f t="shared" si="113"/>
        <v>29</v>
      </c>
      <c r="D1885" s="16">
        <v>1950</v>
      </c>
      <c r="E1885" s="116" t="s">
        <v>15</v>
      </c>
      <c r="F1885" s="116" t="s">
        <v>25</v>
      </c>
      <c r="G1885" s="117">
        <v>42629</v>
      </c>
      <c r="H1885" s="172" t="s">
        <v>5836</v>
      </c>
      <c r="I1885" s="172"/>
      <c r="J1885" s="172" t="s">
        <v>3354</v>
      </c>
      <c r="K1885" s="172" t="s">
        <v>3366</v>
      </c>
      <c r="L1885" s="172"/>
      <c r="M1885" s="172" t="s">
        <v>3459</v>
      </c>
      <c r="N1885" s="172" t="s">
        <v>3359</v>
      </c>
      <c r="O1885" s="172"/>
      <c r="P1885" s="172"/>
      <c r="Q1885" s="172"/>
      <c r="R1885" s="172"/>
      <c r="S1885" s="173"/>
      <c r="T1885" s="172" t="s">
        <v>3262</v>
      </c>
      <c r="U1885" s="172"/>
      <c r="V1885" s="174"/>
      <c r="W1885" s="172" t="s">
        <v>3572</v>
      </c>
      <c r="X1885" s="172" t="s">
        <v>3660</v>
      </c>
      <c r="Y1885" s="172"/>
      <c r="Z1885" s="172"/>
      <c r="AA1885" s="172" t="s">
        <v>3262</v>
      </c>
      <c r="AB1885" s="172"/>
      <c r="AC1885" s="172"/>
      <c r="AD1885" s="172"/>
      <c r="AE1885" s="172"/>
      <c r="AF1885" t="s">
        <v>3451</v>
      </c>
      <c r="AH1885" s="2">
        <v>45966</v>
      </c>
      <c r="AI1885" s="36" t="s">
        <v>5855</v>
      </c>
    </row>
    <row r="1886" spans="1:35" ht="15" customHeight="1" x14ac:dyDescent="0.35">
      <c r="B1886" s="5">
        <f t="shared" si="115"/>
        <v>1884</v>
      </c>
      <c r="C1886">
        <f t="shared" si="113"/>
        <v>74</v>
      </c>
      <c r="D1886" s="16">
        <v>1950</v>
      </c>
      <c r="E1886" t="s">
        <v>221</v>
      </c>
      <c r="F1886" t="s">
        <v>25</v>
      </c>
      <c r="G1886">
        <v>42658</v>
      </c>
      <c r="J1886" t="s">
        <v>380</v>
      </c>
      <c r="K1886" t="s">
        <v>3366</v>
      </c>
      <c r="M1886" t="s">
        <v>3459</v>
      </c>
      <c r="N1886" t="s">
        <v>3359</v>
      </c>
      <c r="W1886" t="s">
        <v>3572</v>
      </c>
      <c r="X1886" t="s">
        <v>3508</v>
      </c>
      <c r="AA1886" s="3" t="s">
        <v>55</v>
      </c>
      <c r="AF1886" t="s">
        <v>3451</v>
      </c>
      <c r="AH1886" s="2">
        <v>45565</v>
      </c>
    </row>
    <row r="1887" spans="1:35" ht="15" customHeight="1" thickBot="1" x14ac:dyDescent="0.4">
      <c r="B1887" s="5">
        <f t="shared" si="115"/>
        <v>1885</v>
      </c>
      <c r="C1887">
        <f t="shared" si="113"/>
        <v>7</v>
      </c>
      <c r="D1887" s="16">
        <v>1950</v>
      </c>
      <c r="E1887" t="s">
        <v>314</v>
      </c>
      <c r="F1887" t="s">
        <v>25</v>
      </c>
      <c r="G1887">
        <v>42732</v>
      </c>
      <c r="H1887" t="s">
        <v>17</v>
      </c>
      <c r="J1887" t="s">
        <v>3354</v>
      </c>
      <c r="K1887" t="s">
        <v>3366</v>
      </c>
      <c r="L1887" t="s">
        <v>74</v>
      </c>
      <c r="M1887" t="s">
        <v>3359</v>
      </c>
      <c r="AE1887" t="s">
        <v>380</v>
      </c>
      <c r="AF1887" t="s">
        <v>3060</v>
      </c>
      <c r="AH1887" s="2">
        <v>40402.843935185185</v>
      </c>
    </row>
    <row r="1888" spans="1:35" ht="15" customHeight="1" thickBot="1" x14ac:dyDescent="0.4">
      <c r="B1888" s="5">
        <f t="shared" si="115"/>
        <v>1886</v>
      </c>
      <c r="C1888">
        <f t="shared" si="113"/>
        <v>20</v>
      </c>
      <c r="D1888" s="16">
        <v>1950</v>
      </c>
      <c r="E1888" s="159" t="s">
        <v>314</v>
      </c>
      <c r="F1888" s="159" t="s">
        <v>25</v>
      </c>
      <c r="G1888" s="160">
        <v>42739</v>
      </c>
      <c r="H1888" s="159"/>
      <c r="I1888" s="159"/>
      <c r="J1888" s="159" t="s">
        <v>3354</v>
      </c>
      <c r="K1888" s="159" t="s">
        <v>3366</v>
      </c>
      <c r="L1888" s="159"/>
      <c r="M1888" s="159" t="s">
        <v>3459</v>
      </c>
      <c r="N1888" s="159"/>
      <c r="O1888" s="159"/>
      <c r="P1888" s="159"/>
      <c r="Q1888" s="159"/>
      <c r="R1888" s="159"/>
      <c r="S1888" s="159"/>
      <c r="T1888" s="159" t="s">
        <v>3424</v>
      </c>
      <c r="U1888" s="159"/>
      <c r="V1888" s="161"/>
      <c r="W1888" s="159" t="s">
        <v>3572</v>
      </c>
      <c r="X1888" s="159" t="s">
        <v>3508</v>
      </c>
      <c r="Y1888" s="159"/>
      <c r="Z1888" s="159" t="s">
        <v>3359</v>
      </c>
      <c r="AA1888" s="159" t="s">
        <v>6564</v>
      </c>
      <c r="AB1888" s="167" t="s">
        <v>6565</v>
      </c>
      <c r="AC1888" s="159"/>
      <c r="AD1888" s="159"/>
      <c r="AE1888" s="159" t="s">
        <v>3424</v>
      </c>
      <c r="AF1888" t="s">
        <v>3451</v>
      </c>
      <c r="AG1888" s="162"/>
      <c r="AH1888" s="163">
        <v>46130</v>
      </c>
      <c r="AI1888" s="76" t="s">
        <v>6566</v>
      </c>
    </row>
    <row r="1889" spans="1:35" ht="15" customHeight="1" x14ac:dyDescent="0.35">
      <c r="B1889" s="5">
        <f t="shared" si="115"/>
        <v>1887</v>
      </c>
      <c r="C1889">
        <f t="shared" si="113"/>
        <v>56</v>
      </c>
      <c r="D1889" s="16">
        <v>1950</v>
      </c>
      <c r="E1889" t="s">
        <v>314</v>
      </c>
      <c r="F1889" t="s">
        <v>25</v>
      </c>
      <c r="G1889">
        <v>42759</v>
      </c>
      <c r="J1889" t="s">
        <v>3354</v>
      </c>
      <c r="K1889" t="s">
        <v>3366</v>
      </c>
      <c r="M1889" t="s">
        <v>3459</v>
      </c>
      <c r="N1889" t="s">
        <v>3359</v>
      </c>
      <c r="T1889" t="s">
        <v>3424</v>
      </c>
      <c r="W1889" t="s">
        <v>3572</v>
      </c>
      <c r="X1889" t="s">
        <v>3508</v>
      </c>
      <c r="Z1889" t="s">
        <v>3359</v>
      </c>
      <c r="AA1889" s="3" t="s">
        <v>3464</v>
      </c>
      <c r="AF1889" t="s">
        <v>3451</v>
      </c>
      <c r="AH1889" s="2">
        <v>45409</v>
      </c>
    </row>
    <row r="1890" spans="1:35" ht="15" customHeight="1" x14ac:dyDescent="0.35">
      <c r="B1890" s="5">
        <f t="shared" si="115"/>
        <v>1888</v>
      </c>
      <c r="C1890">
        <f t="shared" si="113"/>
        <v>34</v>
      </c>
      <c r="D1890" s="16">
        <v>1950</v>
      </c>
      <c r="E1890" t="s">
        <v>15</v>
      </c>
      <c r="F1890" t="s">
        <v>25</v>
      </c>
      <c r="G1890">
        <v>42815</v>
      </c>
      <c r="L1890" t="s">
        <v>37</v>
      </c>
      <c r="AF1890" t="s">
        <v>3060</v>
      </c>
    </row>
    <row r="1891" spans="1:35" ht="15" customHeight="1" x14ac:dyDescent="0.35">
      <c r="B1891" s="5">
        <f t="shared" si="115"/>
        <v>1889</v>
      </c>
      <c r="C1891">
        <f t="shared" si="113"/>
        <v>15</v>
      </c>
      <c r="D1891" s="16">
        <v>1950</v>
      </c>
      <c r="E1891" t="s">
        <v>15</v>
      </c>
      <c r="F1891" t="s">
        <v>25</v>
      </c>
      <c r="G1891">
        <v>42849</v>
      </c>
      <c r="H1891" t="s">
        <v>17</v>
      </c>
      <c r="J1891" t="s">
        <v>3354</v>
      </c>
      <c r="K1891" t="s">
        <v>3366</v>
      </c>
      <c r="L1891" t="s">
        <v>62</v>
      </c>
      <c r="M1891" t="s">
        <v>3359</v>
      </c>
      <c r="S1891" s="148">
        <v>459</v>
      </c>
      <c r="AF1891" t="s">
        <v>3060</v>
      </c>
      <c r="AH1891" s="2">
        <v>39697.865682870368</v>
      </c>
    </row>
    <row r="1892" spans="1:35" ht="15" customHeight="1" x14ac:dyDescent="0.35">
      <c r="B1892" s="5">
        <f t="shared" si="115"/>
        <v>1890</v>
      </c>
      <c r="C1892">
        <f t="shared" ref="C1892:C1896" si="116">+G1893-G1892</f>
        <v>42</v>
      </c>
      <c r="D1892" s="16">
        <v>1950</v>
      </c>
      <c r="E1892" s="116" t="s">
        <v>15</v>
      </c>
      <c r="F1892" s="116" t="s">
        <v>25</v>
      </c>
      <c r="G1892" s="117">
        <v>42864</v>
      </c>
      <c r="H1892" s="172" t="s">
        <v>5836</v>
      </c>
      <c r="I1892" s="172"/>
      <c r="J1892" s="172" t="s">
        <v>3354</v>
      </c>
      <c r="K1892" s="172" t="s">
        <v>3366</v>
      </c>
      <c r="L1892" s="172"/>
      <c r="M1892" s="172" t="s">
        <v>3459</v>
      </c>
      <c r="N1892" s="172" t="s">
        <v>3359</v>
      </c>
      <c r="O1892" s="172"/>
      <c r="P1892" s="172"/>
      <c r="Q1892" s="172"/>
      <c r="R1892" s="172"/>
      <c r="S1892" s="173"/>
      <c r="T1892" s="172" t="s">
        <v>3262</v>
      </c>
      <c r="U1892" s="172"/>
      <c r="V1892" s="174"/>
      <c r="W1892" s="172" t="s">
        <v>3572</v>
      </c>
      <c r="X1892" s="172" t="s">
        <v>3660</v>
      </c>
      <c r="Y1892" s="172"/>
      <c r="Z1892" s="172"/>
      <c r="AA1892" s="172" t="s">
        <v>3262</v>
      </c>
      <c r="AB1892" s="172"/>
      <c r="AC1892" s="172"/>
      <c r="AD1892" s="172"/>
      <c r="AE1892" s="172"/>
      <c r="AF1892" t="s">
        <v>3451</v>
      </c>
      <c r="AH1892" s="2">
        <v>45966</v>
      </c>
      <c r="AI1892" s="36" t="s">
        <v>5856</v>
      </c>
    </row>
    <row r="1893" spans="1:35" ht="15" customHeight="1" thickBot="1" x14ac:dyDescent="0.4">
      <c r="B1893" s="5">
        <f t="shared" si="115"/>
        <v>1891</v>
      </c>
      <c r="C1893">
        <f t="shared" si="116"/>
        <v>16</v>
      </c>
      <c r="D1893" s="16">
        <v>1950</v>
      </c>
      <c r="E1893" t="s">
        <v>15</v>
      </c>
      <c r="F1893" t="s">
        <v>25</v>
      </c>
      <c r="G1893">
        <v>42906</v>
      </c>
      <c r="H1893" t="s">
        <v>17</v>
      </c>
      <c r="J1893" t="s">
        <v>3354</v>
      </c>
      <c r="K1893" t="s">
        <v>3366</v>
      </c>
      <c r="L1893" t="s">
        <v>224</v>
      </c>
      <c r="M1893" t="s">
        <v>3359</v>
      </c>
      <c r="AF1893" t="s">
        <v>3060</v>
      </c>
      <c r="AH1893" s="2">
        <v>40431.595370370371</v>
      </c>
    </row>
    <row r="1894" spans="1:35" ht="15" customHeight="1" thickBot="1" x14ac:dyDescent="0.4">
      <c r="B1894" s="5">
        <f t="shared" si="115"/>
        <v>1892</v>
      </c>
      <c r="C1894">
        <f t="shared" si="116"/>
        <v>4</v>
      </c>
      <c r="D1894" s="16">
        <v>1950</v>
      </c>
      <c r="E1894" s="159" t="s">
        <v>15</v>
      </c>
      <c r="F1894" s="159" t="s">
        <v>25</v>
      </c>
      <c r="G1894" s="160">
        <v>42922</v>
      </c>
      <c r="H1894" s="159"/>
      <c r="I1894" s="159"/>
      <c r="J1894" s="159" t="s">
        <v>3354</v>
      </c>
      <c r="K1894" s="159" t="s">
        <v>3366</v>
      </c>
      <c r="L1894" s="159"/>
      <c r="M1894" s="159" t="s">
        <v>3459</v>
      </c>
      <c r="N1894" s="159" t="s">
        <v>3359</v>
      </c>
      <c r="O1894" s="159"/>
      <c r="P1894" s="159"/>
      <c r="Q1894" s="159"/>
      <c r="R1894" s="159"/>
      <c r="S1894" s="159"/>
      <c r="T1894" s="159" t="s">
        <v>3262</v>
      </c>
      <c r="U1894" s="159"/>
      <c r="V1894" s="159"/>
      <c r="W1894" s="159" t="s">
        <v>3572</v>
      </c>
      <c r="X1894" s="159" t="s">
        <v>3660</v>
      </c>
      <c r="Y1894" s="159"/>
      <c r="Z1894" s="159"/>
      <c r="AA1894" s="159" t="s">
        <v>3262</v>
      </c>
      <c r="AB1894" s="159"/>
      <c r="AC1894" s="159"/>
      <c r="AD1894" s="159"/>
      <c r="AE1894" s="159"/>
      <c r="AF1894" t="s">
        <v>3451</v>
      </c>
      <c r="AG1894" s="159"/>
      <c r="AH1894" s="176">
        <v>46207</v>
      </c>
      <c r="AI1894" s="76" t="s">
        <v>6678</v>
      </c>
    </row>
    <row r="1895" spans="1:35" ht="15" customHeight="1" x14ac:dyDescent="0.35">
      <c r="B1895" s="5">
        <f t="shared" si="115"/>
        <v>1893</v>
      </c>
      <c r="C1895">
        <f t="shared" si="116"/>
        <v>96</v>
      </c>
      <c r="D1895" s="16">
        <v>1950</v>
      </c>
      <c r="E1895" t="s">
        <v>15</v>
      </c>
      <c r="F1895" t="s">
        <v>25</v>
      </c>
      <c r="G1895">
        <v>42926</v>
      </c>
      <c r="H1895" t="s">
        <v>17</v>
      </c>
      <c r="J1895" t="s">
        <v>3354</v>
      </c>
      <c r="K1895" t="s">
        <v>3366</v>
      </c>
      <c r="L1895" t="s">
        <v>28</v>
      </c>
      <c r="M1895" t="s">
        <v>3359</v>
      </c>
      <c r="AF1895" t="s">
        <v>3060</v>
      </c>
      <c r="AH1895" s="2">
        <v>40714.094166666669</v>
      </c>
    </row>
    <row r="1896" spans="1:35" ht="15" customHeight="1" x14ac:dyDescent="0.35">
      <c r="B1896" s="5">
        <f t="shared" si="115"/>
        <v>1894</v>
      </c>
      <c r="C1896">
        <f t="shared" si="116"/>
        <v>32</v>
      </c>
      <c r="D1896" s="16">
        <v>1950</v>
      </c>
      <c r="E1896" s="116" t="s">
        <v>15</v>
      </c>
      <c r="F1896" s="116" t="s">
        <v>25</v>
      </c>
      <c r="G1896" s="117">
        <v>43022</v>
      </c>
      <c r="H1896" s="172" t="s">
        <v>5836</v>
      </c>
      <c r="I1896" s="172"/>
      <c r="J1896" s="172" t="s">
        <v>3354</v>
      </c>
      <c r="K1896" s="172" t="s">
        <v>3366</v>
      </c>
      <c r="L1896" s="172"/>
      <c r="M1896" s="172" t="s">
        <v>3459</v>
      </c>
      <c r="N1896" s="172" t="s">
        <v>3359</v>
      </c>
      <c r="O1896" s="172"/>
      <c r="P1896" s="172"/>
      <c r="Q1896" s="172"/>
      <c r="R1896" s="172"/>
      <c r="S1896" s="173"/>
      <c r="T1896" s="172" t="s">
        <v>3262</v>
      </c>
      <c r="U1896" s="172"/>
      <c r="V1896" s="174"/>
      <c r="W1896" s="172" t="s">
        <v>3572</v>
      </c>
      <c r="X1896" s="172" t="s">
        <v>3660</v>
      </c>
      <c r="Y1896" s="172"/>
      <c r="Z1896" s="172"/>
      <c r="AA1896" s="172" t="s">
        <v>3262</v>
      </c>
      <c r="AB1896" s="172"/>
      <c r="AC1896" s="172"/>
      <c r="AD1896" s="172"/>
      <c r="AE1896" s="172"/>
      <c r="AF1896" t="s">
        <v>3451</v>
      </c>
      <c r="AH1896" s="2">
        <v>45966</v>
      </c>
      <c r="AI1896" s="36" t="s">
        <v>5857</v>
      </c>
    </row>
    <row r="1897" spans="1:35" ht="15" customHeight="1" x14ac:dyDescent="0.35">
      <c r="B1897" s="5">
        <f t="shared" si="115"/>
        <v>1895</v>
      </c>
      <c r="C1897">
        <f t="shared" si="113"/>
        <v>26</v>
      </c>
      <c r="D1897" s="16">
        <v>1950</v>
      </c>
      <c r="E1897" t="s">
        <v>15</v>
      </c>
      <c r="F1897" t="s">
        <v>25</v>
      </c>
      <c r="G1897">
        <v>43054</v>
      </c>
      <c r="H1897" t="s">
        <v>17</v>
      </c>
      <c r="J1897" t="s">
        <v>3354</v>
      </c>
      <c r="M1897" t="s">
        <v>3359</v>
      </c>
      <c r="AF1897" t="s">
        <v>3060</v>
      </c>
      <c r="AH1897" s="2">
        <v>40765.962013888886</v>
      </c>
    </row>
    <row r="1898" spans="1:35" ht="15" customHeight="1" x14ac:dyDescent="0.35">
      <c r="B1898" s="5">
        <f t="shared" si="115"/>
        <v>1896</v>
      </c>
      <c r="C1898">
        <f t="shared" si="113"/>
        <v>158</v>
      </c>
      <c r="D1898" s="16">
        <v>1950</v>
      </c>
      <c r="E1898" t="s">
        <v>15</v>
      </c>
      <c r="F1898" t="s">
        <v>25</v>
      </c>
      <c r="G1898">
        <v>43080</v>
      </c>
      <c r="J1898" t="s">
        <v>3354</v>
      </c>
      <c r="K1898" t="s">
        <v>3366</v>
      </c>
      <c r="M1898" t="s">
        <v>3459</v>
      </c>
      <c r="T1898" t="s">
        <v>3262</v>
      </c>
      <c r="AA1898" s="3" t="s">
        <v>3262</v>
      </c>
      <c r="AF1898" t="s">
        <v>3451</v>
      </c>
      <c r="AH1898" s="2">
        <v>45498</v>
      </c>
    </row>
    <row r="1899" spans="1:35" ht="15" customHeight="1" x14ac:dyDescent="0.35">
      <c r="B1899" s="5">
        <f t="shared" si="115"/>
        <v>1897</v>
      </c>
      <c r="C1899">
        <f t="shared" si="113"/>
        <v>27</v>
      </c>
      <c r="D1899" s="16">
        <v>1950</v>
      </c>
      <c r="E1899" t="s">
        <v>15</v>
      </c>
      <c r="F1899" t="s">
        <v>16</v>
      </c>
      <c r="G1899" s="70">
        <v>43238</v>
      </c>
      <c r="J1899" t="s">
        <v>3354</v>
      </c>
      <c r="K1899" t="s">
        <v>3366</v>
      </c>
      <c r="M1899" t="s">
        <v>3459</v>
      </c>
      <c r="T1899" t="s">
        <v>3262</v>
      </c>
      <c r="W1899" t="s">
        <v>3830</v>
      </c>
      <c r="X1899" t="s">
        <v>3660</v>
      </c>
      <c r="AA1899" t="s">
        <v>3262</v>
      </c>
      <c r="AC1899"/>
      <c r="AD1899"/>
      <c r="AF1899" t="s">
        <v>3451</v>
      </c>
      <c r="AG1899" s="3"/>
      <c r="AH1899" s="153">
        <v>45896</v>
      </c>
      <c r="AI1899" s="36" t="s">
        <v>5371</v>
      </c>
    </row>
    <row r="1900" spans="1:35" ht="15" customHeight="1" x14ac:dyDescent="0.35">
      <c r="B1900" s="5">
        <f t="shared" si="115"/>
        <v>1898</v>
      </c>
      <c r="C1900">
        <f t="shared" si="113"/>
        <v>72</v>
      </c>
      <c r="D1900" s="16">
        <v>1950</v>
      </c>
      <c r="E1900" t="s">
        <v>15</v>
      </c>
      <c r="F1900" t="s">
        <v>16</v>
      </c>
      <c r="G1900">
        <v>43265</v>
      </c>
      <c r="H1900" t="s">
        <v>17</v>
      </c>
      <c r="J1900" t="s">
        <v>3354</v>
      </c>
      <c r="M1900" t="s">
        <v>3359</v>
      </c>
      <c r="AF1900" t="s">
        <v>3060</v>
      </c>
      <c r="AH1900" s="2">
        <v>40425.741018518522</v>
      </c>
    </row>
    <row r="1901" spans="1:35" ht="15" customHeight="1" x14ac:dyDescent="0.35">
      <c r="B1901" s="5">
        <f t="shared" si="115"/>
        <v>1899</v>
      </c>
      <c r="C1901">
        <f t="shared" si="113"/>
        <v>46</v>
      </c>
      <c r="D1901" s="16">
        <v>1950</v>
      </c>
      <c r="E1901" t="s">
        <v>15</v>
      </c>
      <c r="F1901" t="s">
        <v>16</v>
      </c>
      <c r="G1901">
        <v>43337</v>
      </c>
      <c r="H1901" t="s">
        <v>17</v>
      </c>
      <c r="J1901" t="s">
        <v>3354</v>
      </c>
      <c r="K1901" t="s">
        <v>3366</v>
      </c>
      <c r="L1901" t="s">
        <v>56</v>
      </c>
      <c r="M1901" t="s">
        <v>3359</v>
      </c>
      <c r="N1901" t="s">
        <v>3359</v>
      </c>
      <c r="AF1901" t="s">
        <v>3060</v>
      </c>
      <c r="AH1901" s="2">
        <v>40955.832812499997</v>
      </c>
    </row>
    <row r="1902" spans="1:35" ht="15" customHeight="1" x14ac:dyDescent="0.35">
      <c r="B1902" s="5">
        <f t="shared" si="115"/>
        <v>1900</v>
      </c>
      <c r="C1902">
        <f t="shared" si="113"/>
        <v>125</v>
      </c>
      <c r="D1902" s="16">
        <v>1950</v>
      </c>
      <c r="E1902" t="s">
        <v>15</v>
      </c>
      <c r="F1902" t="s">
        <v>16</v>
      </c>
      <c r="G1902">
        <v>43383</v>
      </c>
      <c r="H1902" t="s">
        <v>17</v>
      </c>
      <c r="J1902" t="s">
        <v>3354</v>
      </c>
      <c r="K1902" t="s">
        <v>3366</v>
      </c>
      <c r="L1902" t="s">
        <v>788</v>
      </c>
      <c r="M1902" t="s">
        <v>3359</v>
      </c>
      <c r="N1902" t="s">
        <v>3359</v>
      </c>
      <c r="AC1902" s="3">
        <v>1949</v>
      </c>
      <c r="AF1902" t="s">
        <v>3060</v>
      </c>
      <c r="AH1902" s="2">
        <v>40414.821562500001</v>
      </c>
    </row>
    <row r="1903" spans="1:35" ht="15" customHeight="1" x14ac:dyDescent="0.35">
      <c r="A1903" s="3"/>
      <c r="B1903" s="5">
        <f t="shared" si="115"/>
        <v>1901</v>
      </c>
      <c r="C1903">
        <f t="shared" si="113"/>
        <v>31</v>
      </c>
      <c r="D1903" s="16">
        <v>1950</v>
      </c>
      <c r="E1903" t="s">
        <v>15</v>
      </c>
      <c r="F1903" t="s">
        <v>16</v>
      </c>
      <c r="G1903">
        <v>43508</v>
      </c>
      <c r="H1903" t="s">
        <v>17</v>
      </c>
      <c r="J1903" t="s">
        <v>3354</v>
      </c>
      <c r="K1903" t="s">
        <v>3366</v>
      </c>
      <c r="L1903" t="s">
        <v>788</v>
      </c>
      <c r="M1903" t="s">
        <v>3359</v>
      </c>
      <c r="N1903" t="s">
        <v>3359</v>
      </c>
      <c r="T1903" t="s">
        <v>167</v>
      </c>
      <c r="X1903" t="s">
        <v>3660</v>
      </c>
      <c r="AB1903" t="s">
        <v>3712</v>
      </c>
      <c r="AC1903" s="3">
        <v>1949</v>
      </c>
      <c r="AF1903" t="s">
        <v>3133</v>
      </c>
      <c r="AH1903" s="2">
        <v>45078</v>
      </c>
    </row>
    <row r="1904" spans="1:35" ht="15" customHeight="1" x14ac:dyDescent="0.35">
      <c r="B1904" s="5">
        <f t="shared" si="115"/>
        <v>1902</v>
      </c>
      <c r="C1904">
        <f t="shared" si="113"/>
        <v>12</v>
      </c>
      <c r="D1904" s="16">
        <v>1950</v>
      </c>
      <c r="E1904" t="s">
        <v>15</v>
      </c>
      <c r="F1904" t="s">
        <v>16</v>
      </c>
      <c r="G1904">
        <v>43539</v>
      </c>
      <c r="L1904" t="s">
        <v>50</v>
      </c>
      <c r="AF1904" t="s">
        <v>3060</v>
      </c>
    </row>
    <row r="1905" spans="1:35" ht="15" customHeight="1" x14ac:dyDescent="0.35">
      <c r="B1905" s="5">
        <f t="shared" si="115"/>
        <v>1903</v>
      </c>
      <c r="C1905">
        <f t="shared" si="113"/>
        <v>101</v>
      </c>
      <c r="D1905" s="16">
        <v>1950</v>
      </c>
      <c r="E1905" t="s">
        <v>15</v>
      </c>
      <c r="F1905" t="s">
        <v>16</v>
      </c>
      <c r="G1905">
        <v>43551</v>
      </c>
      <c r="H1905" t="s">
        <v>17</v>
      </c>
      <c r="J1905" t="s">
        <v>3354</v>
      </c>
      <c r="K1905" t="s">
        <v>3366</v>
      </c>
      <c r="L1905" t="s">
        <v>471</v>
      </c>
      <c r="M1905" t="s">
        <v>3359</v>
      </c>
      <c r="AF1905" t="s">
        <v>3060</v>
      </c>
      <c r="AH1905" s="2">
        <v>40949.878263888888</v>
      </c>
    </row>
    <row r="1906" spans="1:35" ht="15" customHeight="1" x14ac:dyDescent="0.35">
      <c r="B1906" s="5">
        <f t="shared" si="115"/>
        <v>1904</v>
      </c>
      <c r="C1906">
        <f t="shared" si="113"/>
        <v>20</v>
      </c>
      <c r="D1906" s="16">
        <v>1950</v>
      </c>
      <c r="E1906" t="s">
        <v>15</v>
      </c>
      <c r="F1906" t="s">
        <v>3901</v>
      </c>
      <c r="G1906">
        <v>43652</v>
      </c>
      <c r="J1906" t="s">
        <v>3354</v>
      </c>
      <c r="K1906" t="s">
        <v>3366</v>
      </c>
      <c r="M1906" t="s">
        <v>3359</v>
      </c>
      <c r="AA1906" s="3" t="s">
        <v>3902</v>
      </c>
      <c r="AD1906" s="3" t="s">
        <v>3903</v>
      </c>
      <c r="AF1906" t="s">
        <v>3451</v>
      </c>
      <c r="AH1906" s="2">
        <v>45315</v>
      </c>
    </row>
    <row r="1907" spans="1:35" ht="15" customHeight="1" x14ac:dyDescent="0.35">
      <c r="B1907" s="5">
        <f t="shared" si="115"/>
        <v>1905</v>
      </c>
      <c r="C1907">
        <f t="shared" si="113"/>
        <v>7</v>
      </c>
      <c r="D1907" s="16">
        <v>1950</v>
      </c>
      <c r="E1907" t="s">
        <v>327</v>
      </c>
      <c r="F1907" t="s">
        <v>16</v>
      </c>
      <c r="G1907">
        <v>43672</v>
      </c>
      <c r="J1907" t="s">
        <v>3354</v>
      </c>
      <c r="K1907" t="s">
        <v>3366</v>
      </c>
      <c r="M1907" t="s">
        <v>3459</v>
      </c>
      <c r="N1907" t="s">
        <v>3359</v>
      </c>
      <c r="T1907" t="s">
        <v>167</v>
      </c>
      <c r="W1907" t="s">
        <v>3830</v>
      </c>
      <c r="X1907" t="s">
        <v>3508</v>
      </c>
      <c r="AA1907" s="3" t="s">
        <v>3262</v>
      </c>
      <c r="AD1907" s="3" t="s">
        <v>4603</v>
      </c>
      <c r="AF1907" t="s">
        <v>3451</v>
      </c>
      <c r="AH1907" s="2">
        <v>45661</v>
      </c>
    </row>
    <row r="1908" spans="1:35" ht="15" customHeight="1" x14ac:dyDescent="0.35">
      <c r="B1908" s="5">
        <f t="shared" si="115"/>
        <v>1906</v>
      </c>
      <c r="C1908">
        <f t="shared" si="113"/>
        <v>191</v>
      </c>
      <c r="D1908" s="16">
        <v>1950</v>
      </c>
      <c r="E1908" t="s">
        <v>15</v>
      </c>
      <c r="F1908" t="s">
        <v>25</v>
      </c>
      <c r="G1908">
        <v>43679</v>
      </c>
      <c r="H1908" t="s">
        <v>17</v>
      </c>
      <c r="J1908" t="s">
        <v>3354</v>
      </c>
      <c r="K1908" t="s">
        <v>3383</v>
      </c>
      <c r="L1908" t="s">
        <v>338</v>
      </c>
      <c r="M1908" t="s">
        <v>3359</v>
      </c>
      <c r="V1908" s="43" t="s">
        <v>3359</v>
      </c>
      <c r="AF1908" t="s">
        <v>3060</v>
      </c>
      <c r="AH1908" s="2">
        <v>40868.709155092591</v>
      </c>
    </row>
    <row r="1909" spans="1:35" ht="15" customHeight="1" x14ac:dyDescent="0.35">
      <c r="A1909" s="3"/>
      <c r="B1909" s="5">
        <f t="shared" si="115"/>
        <v>1907</v>
      </c>
      <c r="C1909">
        <f t="shared" si="113"/>
        <v>73</v>
      </c>
      <c r="D1909" s="16">
        <v>1950</v>
      </c>
      <c r="E1909" t="s">
        <v>15</v>
      </c>
      <c r="F1909" t="s">
        <v>16</v>
      </c>
      <c r="G1909">
        <v>43870</v>
      </c>
      <c r="H1909" t="s">
        <v>17</v>
      </c>
      <c r="J1909" t="s">
        <v>3354</v>
      </c>
      <c r="K1909" t="s">
        <v>3366</v>
      </c>
      <c r="L1909" t="s">
        <v>789</v>
      </c>
      <c r="M1909" t="s">
        <v>3359</v>
      </c>
      <c r="AF1909" t="s">
        <v>3060</v>
      </c>
      <c r="AH1909" s="2">
        <v>39748.422719907408</v>
      </c>
    </row>
    <row r="1910" spans="1:35" ht="15" customHeight="1" x14ac:dyDescent="0.35">
      <c r="B1910" s="5">
        <f t="shared" si="115"/>
        <v>1908</v>
      </c>
      <c r="C1910">
        <f t="shared" ref="C1910:C1972" si="117">+G1911-G1910</f>
        <v>8</v>
      </c>
      <c r="D1910" s="16">
        <v>1950</v>
      </c>
      <c r="E1910" t="s">
        <v>15</v>
      </c>
      <c r="F1910" t="s">
        <v>16</v>
      </c>
      <c r="G1910">
        <v>43943</v>
      </c>
      <c r="H1910" t="s">
        <v>17</v>
      </c>
      <c r="J1910" t="s">
        <v>3354</v>
      </c>
      <c r="K1910" t="s">
        <v>3366</v>
      </c>
      <c r="L1910" t="s">
        <v>35</v>
      </c>
      <c r="M1910" t="s">
        <v>3359</v>
      </c>
      <c r="AF1910" t="s">
        <v>3060</v>
      </c>
      <c r="AH1910" s="2">
        <v>40661.10056712963</v>
      </c>
    </row>
    <row r="1911" spans="1:35" ht="15" customHeight="1" thickBot="1" x14ac:dyDescent="0.4">
      <c r="B1911" s="5">
        <f t="shared" si="115"/>
        <v>1909</v>
      </c>
      <c r="C1911">
        <f t="shared" si="117"/>
        <v>32</v>
      </c>
      <c r="D1911" s="16">
        <v>1950</v>
      </c>
      <c r="E1911" t="s">
        <v>15</v>
      </c>
      <c r="F1911" t="s">
        <v>16</v>
      </c>
      <c r="G1911">
        <v>43951</v>
      </c>
      <c r="H1911" t="s">
        <v>17</v>
      </c>
      <c r="J1911" t="s">
        <v>3354</v>
      </c>
      <c r="K1911" t="s">
        <v>3366</v>
      </c>
      <c r="L1911" t="s">
        <v>65</v>
      </c>
      <c r="M1911" t="s">
        <v>3359</v>
      </c>
      <c r="AB1911" s="164" t="s">
        <v>790</v>
      </c>
      <c r="AC1911" s="41"/>
      <c r="AD1911" s="41"/>
      <c r="AF1911" t="s">
        <v>3060</v>
      </c>
      <c r="AH1911" s="2">
        <v>40840.847372685188</v>
      </c>
    </row>
    <row r="1912" spans="1:35" ht="15" thickBot="1" x14ac:dyDescent="0.4">
      <c r="B1912" s="5">
        <f t="shared" si="115"/>
        <v>1910</v>
      </c>
      <c r="C1912">
        <f t="shared" si="117"/>
        <v>412</v>
      </c>
      <c r="D1912" s="16">
        <v>1950</v>
      </c>
      <c r="E1912" s="162" t="s">
        <v>15</v>
      </c>
      <c r="F1912" s="162" t="s">
        <v>25</v>
      </c>
      <c r="G1912" s="162">
        <v>43983</v>
      </c>
      <c r="H1912" s="162" t="s">
        <v>17</v>
      </c>
      <c r="I1912" s="162"/>
      <c r="J1912" s="162" t="s">
        <v>3356</v>
      </c>
      <c r="K1912" s="162" t="s">
        <v>3366</v>
      </c>
      <c r="L1912" s="162"/>
      <c r="M1912" s="162" t="s">
        <v>3359</v>
      </c>
      <c r="N1912" s="162"/>
      <c r="O1912" s="162"/>
      <c r="P1912" s="162"/>
      <c r="Q1912" s="162"/>
      <c r="R1912" s="162"/>
      <c r="S1912" s="181"/>
      <c r="T1912" s="162"/>
      <c r="U1912" s="162"/>
      <c r="V1912" s="182"/>
      <c r="W1912" s="162"/>
      <c r="X1912" s="162"/>
      <c r="Y1912" s="162"/>
      <c r="Z1912" s="162"/>
      <c r="AA1912" s="159"/>
      <c r="AB1912" s="162"/>
      <c r="AC1912" s="159"/>
      <c r="AD1912" s="159"/>
      <c r="AE1912" s="162"/>
      <c r="AF1912" t="s">
        <v>3060</v>
      </c>
      <c r="AG1912" s="162"/>
      <c r="AH1912" s="163">
        <v>40577.315937500003</v>
      </c>
      <c r="AI1912" s="162"/>
    </row>
    <row r="1913" spans="1:35" ht="15" customHeight="1" thickBot="1" x14ac:dyDescent="0.4">
      <c r="A1913" s="180"/>
      <c r="B1913" s="5">
        <f t="shared" si="115"/>
        <v>1911</v>
      </c>
      <c r="C1913">
        <f t="shared" ref="C1913:C1918" si="118">+G1914-G1913</f>
        <v>45</v>
      </c>
      <c r="D1913" s="16">
        <v>1950</v>
      </c>
      <c r="E1913" t="s">
        <v>15</v>
      </c>
      <c r="F1913" t="s">
        <v>2064</v>
      </c>
      <c r="G1913">
        <v>44395</v>
      </c>
      <c r="J1913" t="s">
        <v>3354</v>
      </c>
      <c r="K1913" t="s">
        <v>3366</v>
      </c>
      <c r="AA1913" s="3" t="s">
        <v>167</v>
      </c>
      <c r="AD1913" s="3" t="s">
        <v>4027</v>
      </c>
      <c r="AF1913" t="s">
        <v>3451</v>
      </c>
      <c r="AH1913" s="2">
        <v>45409</v>
      </c>
    </row>
    <row r="1914" spans="1:35" ht="15" customHeight="1" thickBot="1" x14ac:dyDescent="0.4">
      <c r="B1914" s="5">
        <f t="shared" si="115"/>
        <v>1912</v>
      </c>
      <c r="C1914">
        <f t="shared" si="118"/>
        <v>56</v>
      </c>
      <c r="D1914" s="16">
        <v>1950</v>
      </c>
      <c r="E1914" s="3" t="s">
        <v>15</v>
      </c>
      <c r="F1914" s="3" t="s">
        <v>25</v>
      </c>
      <c r="G1914" s="3">
        <v>44440</v>
      </c>
      <c r="H1914" s="3"/>
      <c r="I1914" s="3"/>
      <c r="J1914" s="3"/>
      <c r="K1914" s="3"/>
      <c r="L1914" s="3"/>
      <c r="M1914" s="3"/>
      <c r="N1914" s="3"/>
      <c r="O1914" s="3"/>
      <c r="P1914" s="3"/>
      <c r="Q1914" s="3"/>
      <c r="R1914" s="3"/>
      <c r="S1914" s="152"/>
      <c r="T1914" s="3"/>
      <c r="U1914" s="3"/>
      <c r="V1914" s="143"/>
      <c r="W1914" s="3"/>
      <c r="X1914" s="3"/>
      <c r="Y1914" s="3"/>
      <c r="Z1914" s="3"/>
      <c r="AB1914" s="3"/>
      <c r="AE1914" s="3"/>
      <c r="AF1914" s="3" t="s">
        <v>3451</v>
      </c>
      <c r="AG1914" s="3"/>
      <c r="AH1914" s="153">
        <v>45561</v>
      </c>
      <c r="AI1914" s="14" t="s">
        <v>4111</v>
      </c>
    </row>
    <row r="1915" spans="1:35" ht="15" customHeight="1" thickBot="1" x14ac:dyDescent="0.4">
      <c r="B1915" s="5">
        <f t="shared" si="115"/>
        <v>1913</v>
      </c>
      <c r="C1915">
        <f t="shared" si="118"/>
        <v>51</v>
      </c>
      <c r="D1915" s="16">
        <v>1950</v>
      </c>
      <c r="E1915" s="159" t="s">
        <v>15</v>
      </c>
      <c r="F1915" s="159" t="s">
        <v>25</v>
      </c>
      <c r="G1915" s="160">
        <v>44496</v>
      </c>
      <c r="H1915" s="159"/>
      <c r="I1915" s="159"/>
      <c r="J1915" s="159" t="s">
        <v>3354</v>
      </c>
      <c r="K1915" s="159" t="s">
        <v>3366</v>
      </c>
      <c r="L1915" s="159"/>
      <c r="M1915" s="159" t="s">
        <v>3459</v>
      </c>
      <c r="N1915" s="159"/>
      <c r="O1915" s="159"/>
      <c r="P1915" s="159"/>
      <c r="Q1915" s="159"/>
      <c r="R1915" s="159"/>
      <c r="S1915" s="159"/>
      <c r="T1915" s="159" t="s">
        <v>3262</v>
      </c>
      <c r="U1915" s="159"/>
      <c r="V1915" s="159"/>
      <c r="W1915" s="159" t="s">
        <v>3572</v>
      </c>
      <c r="X1915" s="159" t="s">
        <v>3660</v>
      </c>
      <c r="Y1915" s="159"/>
      <c r="Z1915" s="159"/>
      <c r="AA1915" s="159" t="s">
        <v>3262</v>
      </c>
      <c r="AB1915" s="159"/>
      <c r="AC1915" s="159"/>
      <c r="AD1915" s="159"/>
      <c r="AE1915" s="159"/>
      <c r="AF1915" t="s">
        <v>3451</v>
      </c>
      <c r="AG1915" s="159"/>
      <c r="AH1915" s="176">
        <v>46207</v>
      </c>
      <c r="AI1915" s="76" t="s">
        <v>6770</v>
      </c>
    </row>
    <row r="1916" spans="1:35" ht="15" customHeight="1" x14ac:dyDescent="0.35">
      <c r="B1916" s="5">
        <f t="shared" si="115"/>
        <v>1914</v>
      </c>
      <c r="C1916">
        <f t="shared" si="118"/>
        <v>79</v>
      </c>
      <c r="D1916" s="16">
        <v>1950</v>
      </c>
      <c r="E1916" t="s">
        <v>15</v>
      </c>
      <c r="F1916" t="s">
        <v>25</v>
      </c>
      <c r="G1916">
        <v>44547</v>
      </c>
      <c r="H1916" t="s">
        <v>17</v>
      </c>
      <c r="J1916" t="s">
        <v>3354</v>
      </c>
      <c r="K1916" t="s">
        <v>3366</v>
      </c>
      <c r="L1916" t="s">
        <v>791</v>
      </c>
      <c r="M1916" t="s">
        <v>3359</v>
      </c>
      <c r="AB1916" s="164" t="s">
        <v>3628</v>
      </c>
      <c r="AC1916" s="41"/>
      <c r="AD1916" s="41"/>
      <c r="AF1916" t="s">
        <v>3060</v>
      </c>
      <c r="AH1916" s="2">
        <v>40680.961076388892</v>
      </c>
    </row>
    <row r="1917" spans="1:35" ht="15" customHeight="1" x14ac:dyDescent="0.35">
      <c r="B1917" s="5">
        <f t="shared" si="115"/>
        <v>1915</v>
      </c>
      <c r="C1917">
        <f t="shared" si="118"/>
        <v>23</v>
      </c>
      <c r="D1917" s="16">
        <v>1950</v>
      </c>
      <c r="E1917" t="s">
        <v>15</v>
      </c>
      <c r="F1917" t="s">
        <v>25</v>
      </c>
      <c r="G1917" s="70">
        <v>44626</v>
      </c>
      <c r="J1917" t="s">
        <v>3354</v>
      </c>
      <c r="K1917" t="s">
        <v>3366</v>
      </c>
      <c r="M1917" t="s">
        <v>3459</v>
      </c>
      <c r="T1917" t="s">
        <v>3262</v>
      </c>
      <c r="W1917" t="s">
        <v>3572</v>
      </c>
      <c r="X1917" t="s">
        <v>3660</v>
      </c>
      <c r="AA1917" t="s">
        <v>3262</v>
      </c>
      <c r="AC1917"/>
      <c r="AD1917"/>
      <c r="AF1917" t="s">
        <v>3451</v>
      </c>
      <c r="AG1917" s="3"/>
      <c r="AH1917" s="153">
        <v>45897</v>
      </c>
      <c r="AI1917" s="36" t="s">
        <v>5372</v>
      </c>
    </row>
    <row r="1918" spans="1:35" ht="15" customHeight="1" x14ac:dyDescent="0.35">
      <c r="B1918" s="5">
        <f t="shared" si="115"/>
        <v>1916</v>
      </c>
      <c r="C1918">
        <f t="shared" si="118"/>
        <v>33</v>
      </c>
      <c r="D1918" s="16">
        <v>1950</v>
      </c>
      <c r="E1918" t="s">
        <v>15</v>
      </c>
      <c r="F1918" t="s">
        <v>25</v>
      </c>
      <c r="G1918">
        <v>44649</v>
      </c>
      <c r="H1918" t="s">
        <v>17</v>
      </c>
      <c r="J1918" t="s">
        <v>3354</v>
      </c>
      <c r="K1918" t="s">
        <v>3366</v>
      </c>
      <c r="L1918" t="s">
        <v>793</v>
      </c>
      <c r="M1918" t="s">
        <v>3359</v>
      </c>
      <c r="AF1918" t="s">
        <v>3060</v>
      </c>
      <c r="AH1918" s="2">
        <v>39785.328518518516</v>
      </c>
    </row>
    <row r="1919" spans="1:35" ht="15" customHeight="1" x14ac:dyDescent="0.35">
      <c r="B1919" s="5">
        <f t="shared" si="115"/>
        <v>1917</v>
      </c>
      <c r="C1919">
        <f t="shared" si="117"/>
        <v>11</v>
      </c>
      <c r="D1919" s="146">
        <v>1950</v>
      </c>
      <c r="E1919" t="s">
        <v>221</v>
      </c>
      <c r="F1919" t="s">
        <v>25</v>
      </c>
      <c r="G1919">
        <v>44682</v>
      </c>
      <c r="H1919" t="s">
        <v>17</v>
      </c>
      <c r="J1919" t="s">
        <v>3356</v>
      </c>
      <c r="M1919" t="s">
        <v>3359</v>
      </c>
      <c r="Y1919" t="s">
        <v>3359</v>
      </c>
      <c r="AA1919" s="3" t="s">
        <v>3464</v>
      </c>
      <c r="AE1919" t="s">
        <v>380</v>
      </c>
      <c r="AF1919" t="s">
        <v>3060</v>
      </c>
      <c r="AH1919" s="2">
        <v>40557.421006944445</v>
      </c>
    </row>
    <row r="1920" spans="1:35" ht="15" customHeight="1" thickBot="1" x14ac:dyDescent="0.4">
      <c r="B1920" s="5">
        <f t="shared" si="115"/>
        <v>1918</v>
      </c>
      <c r="C1920">
        <f t="shared" si="117"/>
        <v>77</v>
      </c>
      <c r="D1920" s="146">
        <v>1950</v>
      </c>
      <c r="E1920" t="s">
        <v>221</v>
      </c>
      <c r="F1920" t="s">
        <v>25</v>
      </c>
      <c r="G1920">
        <v>44693</v>
      </c>
      <c r="L1920" t="s">
        <v>37</v>
      </c>
      <c r="AF1920" t="s">
        <v>3060</v>
      </c>
    </row>
    <row r="1921" spans="1:35" ht="15" thickBot="1" x14ac:dyDescent="0.4">
      <c r="B1921" s="5">
        <f t="shared" si="115"/>
        <v>1919</v>
      </c>
      <c r="C1921">
        <f t="shared" si="117"/>
        <v>24</v>
      </c>
      <c r="D1921" s="16">
        <v>1950</v>
      </c>
      <c r="E1921" t="s">
        <v>314</v>
      </c>
      <c r="F1921" t="s">
        <v>25</v>
      </c>
      <c r="G1921">
        <v>44770</v>
      </c>
      <c r="H1921" t="s">
        <v>17</v>
      </c>
      <c r="J1921" t="s">
        <v>3354</v>
      </c>
      <c r="K1921" t="s">
        <v>3366</v>
      </c>
      <c r="L1921" t="s">
        <v>135</v>
      </c>
      <c r="M1921" t="s">
        <v>3359</v>
      </c>
      <c r="N1921" t="s">
        <v>3359</v>
      </c>
      <c r="S1921" s="148" t="s">
        <v>580</v>
      </c>
      <c r="Z1921" t="s">
        <v>3359</v>
      </c>
      <c r="AA1921" s="3" t="s">
        <v>3464</v>
      </c>
      <c r="AD1921" s="3" t="s">
        <v>794</v>
      </c>
      <c r="AE1921" t="s">
        <v>380</v>
      </c>
      <c r="AF1921" t="s">
        <v>3060</v>
      </c>
      <c r="AG1921" s="162"/>
      <c r="AH1921" s="163">
        <v>40547.689120370371</v>
      </c>
    </row>
    <row r="1922" spans="1:35" ht="15" customHeight="1" thickBot="1" x14ac:dyDescent="0.4">
      <c r="A1922" s="180"/>
      <c r="B1922" s="5">
        <f t="shared" si="115"/>
        <v>1920</v>
      </c>
      <c r="C1922">
        <f t="shared" si="117"/>
        <v>76</v>
      </c>
      <c r="D1922" s="16">
        <v>1950</v>
      </c>
      <c r="E1922" t="s">
        <v>314</v>
      </c>
      <c r="F1922" t="s">
        <v>25</v>
      </c>
      <c r="G1922">
        <v>44794</v>
      </c>
      <c r="L1922" t="s">
        <v>37</v>
      </c>
      <c r="AF1922" t="s">
        <v>3060</v>
      </c>
    </row>
    <row r="1923" spans="1:35" ht="15" customHeight="1" x14ac:dyDescent="0.35">
      <c r="B1923" s="5">
        <f t="shared" si="115"/>
        <v>1921</v>
      </c>
      <c r="C1923">
        <f t="shared" si="117"/>
        <v>42</v>
      </c>
      <c r="D1923" s="16">
        <v>1950</v>
      </c>
      <c r="E1923" t="s">
        <v>15</v>
      </c>
      <c r="F1923" t="s">
        <v>16</v>
      </c>
      <c r="G1923">
        <v>44870</v>
      </c>
      <c r="J1923" t="s">
        <v>3354</v>
      </c>
      <c r="K1923" t="s">
        <v>3366</v>
      </c>
      <c r="M1923" t="s">
        <v>3459</v>
      </c>
      <c r="T1923" t="s">
        <v>3262</v>
      </c>
      <c r="X1923" t="s">
        <v>3660</v>
      </c>
      <c r="AA1923" s="3" t="s">
        <v>3262</v>
      </c>
      <c r="AB1923" s="38" t="s">
        <v>4071</v>
      </c>
      <c r="AF1923" t="s">
        <v>3451</v>
      </c>
      <c r="AH1923" s="2">
        <v>45497</v>
      </c>
    </row>
    <row r="1924" spans="1:35" ht="15" customHeight="1" x14ac:dyDescent="0.35">
      <c r="B1924" s="5">
        <f t="shared" si="115"/>
        <v>1922</v>
      </c>
      <c r="C1924">
        <f t="shared" si="117"/>
        <v>70</v>
      </c>
      <c r="D1924" s="16">
        <f>+D1923</f>
        <v>1950</v>
      </c>
      <c r="E1924" s="101" t="s">
        <v>15</v>
      </c>
      <c r="F1924" s="101" t="s">
        <v>16</v>
      </c>
      <c r="G1924" s="165">
        <v>44912</v>
      </c>
      <c r="H1924" s="101"/>
      <c r="I1924" s="101"/>
      <c r="J1924" s="101" t="s">
        <v>3354</v>
      </c>
      <c r="K1924" s="101" t="s">
        <v>3366</v>
      </c>
      <c r="L1924" s="101"/>
      <c r="M1924" s="101" t="s">
        <v>3459</v>
      </c>
      <c r="N1924" s="101"/>
      <c r="O1924" s="101"/>
      <c r="P1924" s="101"/>
      <c r="Q1924" s="101"/>
      <c r="R1924" s="101"/>
      <c r="S1924" s="128"/>
      <c r="T1924" s="101" t="s">
        <v>3262</v>
      </c>
      <c r="U1924" s="101"/>
      <c r="V1924" s="130"/>
      <c r="W1924" s="101" t="s">
        <v>3830</v>
      </c>
      <c r="X1924" s="101" t="s">
        <v>3660</v>
      </c>
      <c r="Y1924" s="101"/>
      <c r="Z1924" s="101"/>
      <c r="AA1924" s="101" t="s">
        <v>3262</v>
      </c>
      <c r="AB1924" s="101"/>
      <c r="AC1924" s="101"/>
      <c r="AD1924" s="101"/>
      <c r="AE1924" s="101"/>
      <c r="AF1924" t="s">
        <v>3451</v>
      </c>
      <c r="AG1924" s="101"/>
      <c r="AH1924" s="103">
        <v>45839</v>
      </c>
      <c r="AI1924" s="166" t="s">
        <v>5115</v>
      </c>
    </row>
    <row r="1925" spans="1:35" ht="15" customHeight="1" x14ac:dyDescent="0.35">
      <c r="B1925" s="5">
        <f t="shared" si="115"/>
        <v>1923</v>
      </c>
      <c r="C1925">
        <f t="shared" si="117"/>
        <v>8</v>
      </c>
      <c r="D1925" s="16">
        <v>1950</v>
      </c>
      <c r="E1925" t="s">
        <v>500</v>
      </c>
      <c r="F1925" t="s">
        <v>2064</v>
      </c>
      <c r="G1925">
        <v>44982</v>
      </c>
      <c r="J1925" t="s">
        <v>3354</v>
      </c>
      <c r="K1925" t="s">
        <v>3366</v>
      </c>
      <c r="AA1925" s="3" t="s">
        <v>3648</v>
      </c>
      <c r="AF1925" t="s">
        <v>3451</v>
      </c>
      <c r="AH1925" s="2">
        <v>45391</v>
      </c>
    </row>
    <row r="1926" spans="1:35" ht="15" customHeight="1" x14ac:dyDescent="0.35">
      <c r="B1926" s="5">
        <f t="shared" si="115"/>
        <v>1924</v>
      </c>
      <c r="C1926">
        <f t="shared" si="117"/>
        <v>200</v>
      </c>
      <c r="D1926" s="146">
        <f>+D1925</f>
        <v>1950</v>
      </c>
      <c r="E1926" s="3" t="s">
        <v>15</v>
      </c>
      <c r="F1926" s="3" t="s">
        <v>16</v>
      </c>
      <c r="G1926" s="165">
        <v>44990</v>
      </c>
      <c r="H1926" s="3"/>
      <c r="I1926" s="3"/>
      <c r="J1926" s="3"/>
      <c r="K1926" s="3" t="s">
        <v>3366</v>
      </c>
      <c r="L1926" s="3"/>
      <c r="M1926" s="3"/>
      <c r="N1926" s="3"/>
      <c r="O1926" s="3"/>
      <c r="P1926" s="3"/>
      <c r="Q1926" s="3"/>
      <c r="R1926" s="3"/>
      <c r="S1926" s="152"/>
      <c r="T1926" s="3"/>
      <c r="U1926" s="3"/>
      <c r="V1926" s="143"/>
      <c r="W1926" s="3"/>
      <c r="X1926" s="3"/>
      <c r="Y1926" s="3"/>
      <c r="Z1926" s="3"/>
      <c r="AB1926" s="3"/>
      <c r="AE1926" s="3"/>
      <c r="AF1926" s="3" t="s">
        <v>3451</v>
      </c>
      <c r="AG1926" s="3"/>
      <c r="AH1926" s="153">
        <v>45739</v>
      </c>
      <c r="AI1926" s="14" t="s">
        <v>4745</v>
      </c>
    </row>
    <row r="1927" spans="1:35" ht="15" customHeight="1" x14ac:dyDescent="0.35">
      <c r="B1927" s="5">
        <f t="shared" si="115"/>
        <v>1925</v>
      </c>
      <c r="C1927">
        <f t="shared" si="117"/>
        <v>51</v>
      </c>
      <c r="D1927" s="16">
        <v>1950</v>
      </c>
      <c r="E1927" t="s">
        <v>15</v>
      </c>
      <c r="F1927" t="s">
        <v>16</v>
      </c>
      <c r="G1927">
        <v>45190</v>
      </c>
      <c r="H1927" t="s">
        <v>17</v>
      </c>
      <c r="K1927" t="s">
        <v>3366</v>
      </c>
      <c r="L1927" t="s">
        <v>795</v>
      </c>
      <c r="M1927" t="s">
        <v>3359</v>
      </c>
      <c r="AF1927" t="s">
        <v>3060</v>
      </c>
      <c r="AH1927" s="2">
        <v>40715.777326388888</v>
      </c>
    </row>
    <row r="1928" spans="1:35" ht="15" customHeight="1" x14ac:dyDescent="0.35">
      <c r="B1928" s="5">
        <f t="shared" si="115"/>
        <v>1926</v>
      </c>
      <c r="C1928">
        <f t="shared" si="117"/>
        <v>24</v>
      </c>
      <c r="D1928" s="16">
        <v>1950</v>
      </c>
      <c r="E1928" t="s">
        <v>15</v>
      </c>
      <c r="F1928" t="s">
        <v>16</v>
      </c>
      <c r="G1928">
        <v>45241</v>
      </c>
      <c r="H1928" t="s">
        <v>17</v>
      </c>
      <c r="J1928" t="s">
        <v>3354</v>
      </c>
      <c r="K1928" t="s">
        <v>3366</v>
      </c>
      <c r="M1928" t="s">
        <v>3359</v>
      </c>
      <c r="AF1928" t="s">
        <v>3060</v>
      </c>
      <c r="AH1928" s="2">
        <v>40294.651342592595</v>
      </c>
    </row>
    <row r="1929" spans="1:35" ht="15" customHeight="1" x14ac:dyDescent="0.35">
      <c r="B1929" s="5">
        <f t="shared" si="115"/>
        <v>1927</v>
      </c>
      <c r="C1929">
        <f t="shared" si="117"/>
        <v>80</v>
      </c>
      <c r="D1929" s="16">
        <f>+D1928</f>
        <v>1950</v>
      </c>
      <c r="E1929" s="101" t="s">
        <v>314</v>
      </c>
      <c r="F1929" s="101" t="s">
        <v>25</v>
      </c>
      <c r="G1929" s="165">
        <v>45265</v>
      </c>
      <c r="H1929" s="101"/>
      <c r="I1929" s="101"/>
      <c r="J1929" s="101" t="s">
        <v>3354</v>
      </c>
      <c r="K1929" s="101" t="s">
        <v>3366</v>
      </c>
      <c r="L1929" s="101"/>
      <c r="M1929" s="101" t="s">
        <v>3459</v>
      </c>
      <c r="N1929" s="101"/>
      <c r="O1929" s="101"/>
      <c r="P1929" s="101"/>
      <c r="Q1929" s="101"/>
      <c r="R1929" s="101"/>
      <c r="S1929" s="128"/>
      <c r="T1929" s="101" t="s">
        <v>3424</v>
      </c>
      <c r="U1929" s="101"/>
      <c r="V1929" s="130"/>
      <c r="W1929" s="101" t="s">
        <v>3572</v>
      </c>
      <c r="X1929" s="101" t="s">
        <v>3508</v>
      </c>
      <c r="Y1929" s="101"/>
      <c r="Z1929" s="101" t="s">
        <v>3413</v>
      </c>
      <c r="AA1929" s="101" t="s">
        <v>5116</v>
      </c>
      <c r="AB1929" s="102" t="s">
        <v>5117</v>
      </c>
      <c r="AC1929" s="101"/>
      <c r="AD1929" s="101"/>
      <c r="AE1929" s="101"/>
      <c r="AF1929" t="s">
        <v>3451</v>
      </c>
      <c r="AG1929" s="101"/>
      <c r="AH1929" s="103">
        <v>45839</v>
      </c>
      <c r="AI1929" s="166" t="s">
        <v>5118</v>
      </c>
    </row>
    <row r="1930" spans="1:35" ht="15" customHeight="1" x14ac:dyDescent="0.35">
      <c r="B1930" s="5">
        <f t="shared" si="115"/>
        <v>1928</v>
      </c>
      <c r="C1930">
        <f t="shared" si="117"/>
        <v>25</v>
      </c>
      <c r="D1930" s="16">
        <v>1950</v>
      </c>
      <c r="E1930" t="s">
        <v>221</v>
      </c>
      <c r="F1930" t="s">
        <v>25</v>
      </c>
      <c r="G1930">
        <v>45345</v>
      </c>
      <c r="H1930" t="s">
        <v>17</v>
      </c>
      <c r="J1930" t="s">
        <v>3354</v>
      </c>
      <c r="K1930" t="s">
        <v>3366</v>
      </c>
      <c r="M1930" t="s">
        <v>3359</v>
      </c>
      <c r="AF1930" t="s">
        <v>3060</v>
      </c>
      <c r="AH1930" s="2">
        <v>39840.338368055556</v>
      </c>
    </row>
    <row r="1931" spans="1:35" ht="15" customHeight="1" x14ac:dyDescent="0.35">
      <c r="B1931" s="5">
        <f t="shared" si="115"/>
        <v>1929</v>
      </c>
      <c r="C1931">
        <f t="shared" si="117"/>
        <v>12</v>
      </c>
      <c r="D1931" s="16">
        <f t="shared" ref="D1931:D1934" si="119">+D1930</f>
        <v>1950</v>
      </c>
      <c r="E1931" t="s">
        <v>221</v>
      </c>
      <c r="F1931" t="s">
        <v>25</v>
      </c>
      <c r="G1931">
        <v>45370</v>
      </c>
      <c r="J1931" t="s">
        <v>3354</v>
      </c>
      <c r="K1931" t="s">
        <v>3366</v>
      </c>
      <c r="M1931" t="s">
        <v>3459</v>
      </c>
      <c r="T1931" t="s">
        <v>3424</v>
      </c>
      <c r="W1931" t="s">
        <v>3572</v>
      </c>
      <c r="X1931" t="s">
        <v>3508</v>
      </c>
      <c r="AA1931" s="3" t="s">
        <v>3464</v>
      </c>
      <c r="AF1931" t="s">
        <v>3451</v>
      </c>
      <c r="AH1931" s="2">
        <v>46116</v>
      </c>
      <c r="AI1931" t="s">
        <v>6474</v>
      </c>
    </row>
    <row r="1932" spans="1:35" ht="15" customHeight="1" x14ac:dyDescent="0.35">
      <c r="B1932" s="5">
        <f t="shared" si="115"/>
        <v>1930</v>
      </c>
      <c r="C1932">
        <f t="shared" si="117"/>
        <v>8</v>
      </c>
      <c r="D1932" s="16">
        <f>+D1931</f>
        <v>1950</v>
      </c>
      <c r="E1932" t="s">
        <v>221</v>
      </c>
      <c r="F1932" t="s">
        <v>25</v>
      </c>
      <c r="G1932">
        <v>45382</v>
      </c>
      <c r="H1932" t="s">
        <v>17</v>
      </c>
      <c r="J1932" t="s">
        <v>3354</v>
      </c>
      <c r="K1932" t="s">
        <v>3366</v>
      </c>
      <c r="L1932" t="s">
        <v>62</v>
      </c>
      <c r="M1932" t="s">
        <v>3359</v>
      </c>
      <c r="S1932" s="148" t="s">
        <v>580</v>
      </c>
      <c r="U1932" t="s">
        <v>380</v>
      </c>
      <c r="AD1932" s="3" t="s">
        <v>797</v>
      </c>
      <c r="AF1932" t="s">
        <v>3060</v>
      </c>
      <c r="AH1932" s="2">
        <v>40222.312488425923</v>
      </c>
    </row>
    <row r="1933" spans="1:35" ht="15" customHeight="1" thickBot="1" x14ac:dyDescent="0.4">
      <c r="B1933" s="5">
        <f t="shared" si="115"/>
        <v>1931</v>
      </c>
      <c r="C1933">
        <f t="shared" si="117"/>
        <v>100</v>
      </c>
      <c r="D1933" s="16">
        <f t="shared" si="119"/>
        <v>1950</v>
      </c>
      <c r="E1933" t="s">
        <v>327</v>
      </c>
      <c r="F1933" t="s">
        <v>25</v>
      </c>
      <c r="G1933">
        <v>45390</v>
      </c>
      <c r="H1933" t="s">
        <v>17</v>
      </c>
      <c r="J1933" t="s">
        <v>3354</v>
      </c>
      <c r="K1933" t="s">
        <v>3366</v>
      </c>
      <c r="L1933" t="s">
        <v>35</v>
      </c>
      <c r="M1933" t="s">
        <v>3359</v>
      </c>
      <c r="AF1933" t="s">
        <v>3060</v>
      </c>
      <c r="AH1933" s="2">
        <v>39692.965011574073</v>
      </c>
    </row>
    <row r="1934" spans="1:35" ht="15" thickBot="1" x14ac:dyDescent="0.4">
      <c r="B1934" s="5">
        <f t="shared" ref="B1934:B1997" si="120">+B1933+1</f>
        <v>1932</v>
      </c>
      <c r="C1934">
        <f t="shared" si="117"/>
        <v>17</v>
      </c>
      <c r="D1934" s="16">
        <f t="shared" si="119"/>
        <v>1950</v>
      </c>
      <c r="E1934" s="162" t="s">
        <v>15</v>
      </c>
      <c r="F1934" s="162" t="s">
        <v>25</v>
      </c>
      <c r="G1934" s="162">
        <v>45490</v>
      </c>
      <c r="H1934" s="162" t="s">
        <v>17</v>
      </c>
      <c r="I1934" s="162"/>
      <c r="J1934" s="162" t="s">
        <v>3354</v>
      </c>
      <c r="K1934" s="162" t="s">
        <v>3366</v>
      </c>
      <c r="L1934" s="162"/>
      <c r="M1934" s="162" t="s">
        <v>3359</v>
      </c>
      <c r="N1934" s="162"/>
      <c r="O1934" s="162"/>
      <c r="P1934" s="162"/>
      <c r="Q1934" s="162"/>
      <c r="R1934" s="162"/>
      <c r="S1934" s="181"/>
      <c r="T1934" s="162"/>
      <c r="U1934" s="162"/>
      <c r="V1934" s="182"/>
      <c r="W1934" s="162"/>
      <c r="X1934" s="162"/>
      <c r="Y1934" s="162"/>
      <c r="Z1934" s="162"/>
      <c r="AA1934" s="159"/>
      <c r="AB1934" s="162"/>
      <c r="AC1934" s="159"/>
      <c r="AD1934" s="159"/>
      <c r="AE1934" s="162"/>
      <c r="AF1934" t="s">
        <v>3060</v>
      </c>
      <c r="AG1934" s="162"/>
      <c r="AH1934" s="163">
        <v>39753.640138888892</v>
      </c>
      <c r="AI1934" s="162"/>
    </row>
    <row r="1935" spans="1:35" ht="15" customHeight="1" thickBot="1" x14ac:dyDescent="0.4">
      <c r="A1935" s="180"/>
      <c r="B1935" s="5">
        <f t="shared" si="120"/>
        <v>1933</v>
      </c>
      <c r="C1935">
        <f t="shared" si="117"/>
        <v>88</v>
      </c>
      <c r="D1935" s="16">
        <v>1950</v>
      </c>
      <c r="E1935" t="s">
        <v>15</v>
      </c>
      <c r="F1935" t="s">
        <v>25</v>
      </c>
      <c r="G1935">
        <v>45507</v>
      </c>
      <c r="L1935" t="s">
        <v>37</v>
      </c>
      <c r="AF1935" t="s">
        <v>3060</v>
      </c>
    </row>
    <row r="1936" spans="1:35" ht="15" customHeight="1" x14ac:dyDescent="0.35">
      <c r="B1936" s="5">
        <f t="shared" si="120"/>
        <v>1934</v>
      </c>
      <c r="C1936">
        <f t="shared" si="117"/>
        <v>44</v>
      </c>
      <c r="D1936" s="16">
        <v>1950</v>
      </c>
      <c r="E1936" t="s">
        <v>15</v>
      </c>
      <c r="F1936" t="s">
        <v>25</v>
      </c>
      <c r="G1936">
        <v>45595</v>
      </c>
      <c r="L1936" t="s">
        <v>37</v>
      </c>
      <c r="AF1936" t="s">
        <v>3060</v>
      </c>
    </row>
    <row r="1937" spans="1:35" ht="15" customHeight="1" x14ac:dyDescent="0.35">
      <c r="B1937" s="5">
        <f t="shared" si="120"/>
        <v>1935</v>
      </c>
      <c r="C1937">
        <f t="shared" si="117"/>
        <v>66</v>
      </c>
      <c r="D1937" s="16">
        <v>1950</v>
      </c>
      <c r="E1937" s="116" t="s">
        <v>15</v>
      </c>
      <c r="F1937" s="116" t="s">
        <v>25</v>
      </c>
      <c r="G1937" s="117">
        <v>45639</v>
      </c>
      <c r="H1937" s="172" t="s">
        <v>5836</v>
      </c>
      <c r="I1937" s="172"/>
      <c r="J1937" s="172" t="s">
        <v>3354</v>
      </c>
      <c r="K1937" s="172" t="s">
        <v>3366</v>
      </c>
      <c r="L1937" s="172"/>
      <c r="M1937" s="172" t="s">
        <v>3459</v>
      </c>
      <c r="N1937" s="172"/>
      <c r="O1937" s="172"/>
      <c r="P1937" s="172"/>
      <c r="Q1937" s="172"/>
      <c r="R1937" s="172"/>
      <c r="S1937" s="173"/>
      <c r="T1937" s="172" t="s">
        <v>3262</v>
      </c>
      <c r="U1937" s="172"/>
      <c r="V1937" s="174"/>
      <c r="W1937" s="172" t="s">
        <v>3572</v>
      </c>
      <c r="X1937" s="172" t="s">
        <v>3660</v>
      </c>
      <c r="Y1937" s="172"/>
      <c r="Z1937" s="172"/>
      <c r="AA1937" s="172" t="s">
        <v>3262</v>
      </c>
      <c r="AB1937" s="172"/>
      <c r="AC1937" s="172"/>
      <c r="AD1937" s="172"/>
      <c r="AE1937" s="172"/>
      <c r="AF1937" t="s">
        <v>3451</v>
      </c>
      <c r="AG1937" s="172"/>
      <c r="AH1937" s="175">
        <v>45999</v>
      </c>
      <c r="AI1937" s="36" t="s">
        <v>6008</v>
      </c>
    </row>
    <row r="1938" spans="1:35" ht="15" customHeight="1" x14ac:dyDescent="0.35">
      <c r="B1938" s="5">
        <f t="shared" si="120"/>
        <v>1936</v>
      </c>
      <c r="C1938">
        <f t="shared" ref="C1938:C1942" si="121">+G1939-G1938</f>
        <v>8</v>
      </c>
      <c r="D1938" s="16">
        <v>1950</v>
      </c>
      <c r="E1938" t="s">
        <v>15</v>
      </c>
      <c r="F1938" t="s">
        <v>25</v>
      </c>
      <c r="G1938">
        <v>45705</v>
      </c>
      <c r="H1938" t="s">
        <v>73</v>
      </c>
      <c r="J1938" t="s">
        <v>3354</v>
      </c>
      <c r="K1938" t="s">
        <v>3366</v>
      </c>
      <c r="L1938" t="s">
        <v>798</v>
      </c>
      <c r="M1938" t="s">
        <v>3359</v>
      </c>
      <c r="AF1938" t="s">
        <v>3060</v>
      </c>
      <c r="AH1938" s="2">
        <v>40810.628738425927</v>
      </c>
    </row>
    <row r="1939" spans="1:35" ht="15" customHeight="1" thickBot="1" x14ac:dyDescent="0.4">
      <c r="B1939" s="5">
        <f t="shared" si="120"/>
        <v>1937</v>
      </c>
      <c r="C1939">
        <f t="shared" si="121"/>
        <v>54</v>
      </c>
      <c r="D1939" s="16">
        <v>1950</v>
      </c>
      <c r="E1939" t="s">
        <v>15</v>
      </c>
      <c r="F1939" t="s">
        <v>25</v>
      </c>
      <c r="G1939">
        <v>45713</v>
      </c>
      <c r="H1939" t="s">
        <v>17</v>
      </c>
      <c r="J1939" t="s">
        <v>3354</v>
      </c>
      <c r="K1939" t="s">
        <v>3366</v>
      </c>
      <c r="L1939" t="s">
        <v>799</v>
      </c>
      <c r="M1939" t="s">
        <v>3359</v>
      </c>
      <c r="AF1939" t="s">
        <v>3060</v>
      </c>
      <c r="AH1939" s="2">
        <v>40039.371400462966</v>
      </c>
    </row>
    <row r="1940" spans="1:35" ht="15" customHeight="1" thickBot="1" x14ac:dyDescent="0.4">
      <c r="B1940" s="5">
        <f t="shared" si="120"/>
        <v>1938</v>
      </c>
      <c r="C1940">
        <f t="shared" si="121"/>
        <v>22</v>
      </c>
      <c r="D1940" s="16">
        <v>1950</v>
      </c>
      <c r="E1940" s="159" t="s">
        <v>15</v>
      </c>
      <c r="F1940" s="159" t="s">
        <v>25</v>
      </c>
      <c r="G1940" s="160">
        <v>45767</v>
      </c>
      <c r="H1940" s="159"/>
      <c r="I1940" s="159"/>
      <c r="J1940" s="159" t="s">
        <v>3354</v>
      </c>
      <c r="K1940" s="159" t="s">
        <v>3366</v>
      </c>
      <c r="L1940" s="159"/>
      <c r="M1940" s="159" t="s">
        <v>3459</v>
      </c>
      <c r="N1940" s="159"/>
      <c r="O1940" s="159"/>
      <c r="P1940" s="159"/>
      <c r="Q1940" s="159"/>
      <c r="R1940" s="159"/>
      <c r="S1940" s="159"/>
      <c r="T1940" s="159" t="s">
        <v>3262</v>
      </c>
      <c r="U1940" s="159"/>
      <c r="V1940" s="159"/>
      <c r="W1940" s="159" t="s">
        <v>3572</v>
      </c>
      <c r="X1940" s="159" t="s">
        <v>3660</v>
      </c>
      <c r="Y1940" s="159"/>
      <c r="Z1940" s="159"/>
      <c r="AA1940" s="159" t="s">
        <v>3262</v>
      </c>
      <c r="AB1940" s="159"/>
      <c r="AC1940" s="159"/>
      <c r="AD1940" s="159"/>
      <c r="AE1940" s="159"/>
      <c r="AF1940" t="s">
        <v>3451</v>
      </c>
      <c r="AG1940" s="159"/>
      <c r="AH1940" s="176">
        <v>46207</v>
      </c>
      <c r="AI1940" s="76" t="s">
        <v>6741</v>
      </c>
    </row>
    <row r="1941" spans="1:35" ht="15" thickBot="1" x14ac:dyDescent="0.4">
      <c r="B1941" s="5">
        <f t="shared" si="120"/>
        <v>1939</v>
      </c>
      <c r="C1941">
        <f t="shared" si="121"/>
        <v>32</v>
      </c>
      <c r="D1941" s="16">
        <v>1950</v>
      </c>
      <c r="E1941" s="162" t="s">
        <v>15</v>
      </c>
      <c r="F1941" s="162" t="s">
        <v>25</v>
      </c>
      <c r="G1941" s="162">
        <v>45789</v>
      </c>
      <c r="H1941" s="162"/>
      <c r="I1941" s="162"/>
      <c r="J1941" s="162" t="s">
        <v>3354</v>
      </c>
      <c r="K1941" s="162" t="s">
        <v>3366</v>
      </c>
      <c r="L1941" s="162"/>
      <c r="M1941" s="162" t="s">
        <v>3459</v>
      </c>
      <c r="N1941" s="162" t="s">
        <v>3359</v>
      </c>
      <c r="O1941" s="162"/>
      <c r="P1941" s="162"/>
      <c r="Q1941" s="162"/>
      <c r="R1941" s="162"/>
      <c r="S1941" s="181"/>
      <c r="T1941" s="162" t="s">
        <v>3262</v>
      </c>
      <c r="U1941" s="162"/>
      <c r="V1941" s="182"/>
      <c r="W1941" s="162" t="s">
        <v>3572</v>
      </c>
      <c r="X1941" s="162" t="s">
        <v>3660</v>
      </c>
      <c r="Y1941" s="162"/>
      <c r="Z1941" s="162"/>
      <c r="AA1941" s="159" t="s">
        <v>4244</v>
      </c>
      <c r="AB1941" s="162"/>
      <c r="AC1941" s="159"/>
      <c r="AD1941" s="159"/>
      <c r="AE1941" s="162"/>
      <c r="AF1941" t="s">
        <v>3451</v>
      </c>
      <c r="AG1941" s="162"/>
      <c r="AH1941" s="163">
        <v>45562</v>
      </c>
      <c r="AI1941" s="76" t="s">
        <v>4653</v>
      </c>
    </row>
    <row r="1942" spans="1:35" ht="15" customHeight="1" thickBot="1" x14ac:dyDescent="0.4">
      <c r="A1942" s="180"/>
      <c r="B1942" s="5">
        <f t="shared" si="120"/>
        <v>1940</v>
      </c>
      <c r="C1942">
        <f t="shared" si="121"/>
        <v>22</v>
      </c>
      <c r="D1942" s="16">
        <v>1950</v>
      </c>
      <c r="E1942" t="s">
        <v>314</v>
      </c>
      <c r="F1942" t="s">
        <v>16</v>
      </c>
      <c r="G1942">
        <v>45821</v>
      </c>
      <c r="H1942" t="s">
        <v>17</v>
      </c>
      <c r="L1942" t="s">
        <v>56</v>
      </c>
      <c r="M1942" t="s">
        <v>3359</v>
      </c>
      <c r="AA1942" s="3" t="s">
        <v>3464</v>
      </c>
      <c r="AE1942" t="s">
        <v>380</v>
      </c>
      <c r="AF1942" t="s">
        <v>3060</v>
      </c>
      <c r="AH1942" s="2">
        <v>41037.885694444441</v>
      </c>
    </row>
    <row r="1943" spans="1:35" ht="15" customHeight="1" x14ac:dyDescent="0.35">
      <c r="B1943" s="5">
        <f t="shared" si="120"/>
        <v>1941</v>
      </c>
      <c r="C1943">
        <f t="shared" si="117"/>
        <v>1</v>
      </c>
      <c r="D1943" s="16">
        <v>1950</v>
      </c>
      <c r="E1943" t="s">
        <v>314</v>
      </c>
      <c r="F1943" t="s">
        <v>16</v>
      </c>
      <c r="G1943">
        <v>45843</v>
      </c>
      <c r="H1943" t="s">
        <v>17</v>
      </c>
      <c r="J1943" t="s">
        <v>3354</v>
      </c>
      <c r="K1943" t="s">
        <v>3366</v>
      </c>
      <c r="L1943" t="s">
        <v>80</v>
      </c>
      <c r="M1943" t="s">
        <v>3359</v>
      </c>
      <c r="N1943" t="s">
        <v>3359</v>
      </c>
      <c r="S1943" s="148">
        <v>471</v>
      </c>
      <c r="AA1943" s="3" t="s">
        <v>3464</v>
      </c>
      <c r="AE1943" t="s">
        <v>380</v>
      </c>
      <c r="AF1943" t="s">
        <v>3060</v>
      </c>
      <c r="AH1943" s="2">
        <v>39945.454143518517</v>
      </c>
    </row>
    <row r="1944" spans="1:35" ht="15" customHeight="1" x14ac:dyDescent="0.35">
      <c r="B1944" s="5">
        <f t="shared" si="120"/>
        <v>1942</v>
      </c>
      <c r="C1944">
        <f t="shared" si="117"/>
        <v>1</v>
      </c>
      <c r="D1944" s="16">
        <v>1950</v>
      </c>
      <c r="E1944" s="3" t="s">
        <v>314</v>
      </c>
      <c r="F1944" s="3" t="s">
        <v>16</v>
      </c>
      <c r="G1944" s="3">
        <v>45844</v>
      </c>
      <c r="H1944" s="3"/>
      <c r="I1944" s="3"/>
      <c r="J1944" s="3"/>
      <c r="K1944" s="3" t="s">
        <v>3366</v>
      </c>
      <c r="L1944" s="3"/>
      <c r="M1944" s="3"/>
      <c r="N1944" s="3"/>
      <c r="O1944" s="3"/>
      <c r="P1944" s="3"/>
      <c r="Q1944" s="3"/>
      <c r="R1944" s="3"/>
      <c r="S1944" s="152"/>
      <c r="T1944" s="3"/>
      <c r="U1944" s="3"/>
      <c r="V1944" s="143"/>
      <c r="W1944" s="3"/>
      <c r="X1944" s="14" t="s">
        <v>3508</v>
      </c>
      <c r="Y1944" s="3"/>
      <c r="Z1944" s="3"/>
      <c r="AA1944" s="3" t="s">
        <v>4401</v>
      </c>
      <c r="AB1944" s="14"/>
      <c r="AE1944" s="3"/>
      <c r="AF1944" s="3" t="s">
        <v>3451</v>
      </c>
      <c r="AG1944" s="3"/>
      <c r="AH1944" s="153">
        <v>45688</v>
      </c>
      <c r="AI1944" s="14" t="s">
        <v>4654</v>
      </c>
    </row>
    <row r="1945" spans="1:35" ht="15" customHeight="1" x14ac:dyDescent="0.35">
      <c r="B1945" s="5">
        <f t="shared" si="120"/>
        <v>1943</v>
      </c>
      <c r="C1945">
        <f t="shared" si="117"/>
        <v>18</v>
      </c>
      <c r="D1945" s="16">
        <v>1950</v>
      </c>
      <c r="E1945" t="s">
        <v>314</v>
      </c>
      <c r="F1945" t="s">
        <v>16</v>
      </c>
      <c r="G1945">
        <v>45845</v>
      </c>
      <c r="H1945" t="s">
        <v>17</v>
      </c>
      <c r="J1945" t="s">
        <v>3354</v>
      </c>
      <c r="L1945" t="s">
        <v>800</v>
      </c>
      <c r="M1945" t="s">
        <v>3359</v>
      </c>
      <c r="N1945" t="s">
        <v>3359</v>
      </c>
      <c r="AA1945" s="145" t="s">
        <v>511</v>
      </c>
      <c r="AD1945" s="3" t="s">
        <v>801</v>
      </c>
      <c r="AE1945" t="s">
        <v>167</v>
      </c>
      <c r="AF1945" t="s">
        <v>3060</v>
      </c>
      <c r="AH1945" s="2">
        <v>40265.731215277781</v>
      </c>
    </row>
    <row r="1946" spans="1:35" ht="15" customHeight="1" x14ac:dyDescent="0.35">
      <c r="B1946" s="5">
        <f t="shared" si="120"/>
        <v>1944</v>
      </c>
      <c r="C1946">
        <f t="shared" si="117"/>
        <v>20</v>
      </c>
      <c r="D1946" s="16">
        <v>1950</v>
      </c>
      <c r="E1946" s="116" t="s">
        <v>560</v>
      </c>
      <c r="F1946" s="116" t="s">
        <v>25</v>
      </c>
      <c r="G1946" s="117">
        <v>45863</v>
      </c>
      <c r="H1946" s="172" t="s">
        <v>5836</v>
      </c>
      <c r="I1946" s="172"/>
      <c r="J1946" s="172" t="s">
        <v>3354</v>
      </c>
      <c r="K1946" s="172" t="s">
        <v>3366</v>
      </c>
      <c r="L1946" s="172"/>
      <c r="M1946" s="172" t="s">
        <v>3459</v>
      </c>
      <c r="N1946" s="172" t="s">
        <v>3359</v>
      </c>
      <c r="O1946" s="172"/>
      <c r="P1946" s="172"/>
      <c r="Q1946" s="172"/>
      <c r="R1946" s="172"/>
      <c r="S1946" s="173"/>
      <c r="T1946" s="172" t="s">
        <v>3424</v>
      </c>
      <c r="U1946" s="172"/>
      <c r="V1946" s="174"/>
      <c r="W1946" s="172" t="s">
        <v>5969</v>
      </c>
      <c r="X1946" s="172" t="s">
        <v>3508</v>
      </c>
      <c r="Y1946" s="172"/>
      <c r="Z1946" s="172" t="s">
        <v>3359</v>
      </c>
      <c r="AA1946" s="172" t="s">
        <v>3828</v>
      </c>
      <c r="AC1946" s="172"/>
      <c r="AD1946" s="172" t="s">
        <v>5970</v>
      </c>
      <c r="AE1946" s="172"/>
      <c r="AF1946" t="s">
        <v>3451</v>
      </c>
      <c r="AH1946" s="2">
        <v>45966</v>
      </c>
      <c r="AI1946" s="36" t="s">
        <v>5858</v>
      </c>
    </row>
    <row r="1947" spans="1:35" ht="15" customHeight="1" x14ac:dyDescent="0.35">
      <c r="B1947" s="5">
        <f t="shared" si="120"/>
        <v>1945</v>
      </c>
      <c r="C1947">
        <f t="shared" si="117"/>
        <v>7</v>
      </c>
      <c r="D1947" s="16">
        <v>1950</v>
      </c>
      <c r="E1947" t="s">
        <v>560</v>
      </c>
      <c r="F1947" t="s">
        <v>25</v>
      </c>
      <c r="G1947">
        <v>45883</v>
      </c>
      <c r="H1947" t="s">
        <v>17</v>
      </c>
      <c r="J1947" t="s">
        <v>3354</v>
      </c>
      <c r="K1947" t="s">
        <v>3366</v>
      </c>
      <c r="L1947" t="s">
        <v>56</v>
      </c>
      <c r="M1947" t="s">
        <v>3359</v>
      </c>
      <c r="AA1947" s="146"/>
      <c r="AD1947" s="3" t="s">
        <v>802</v>
      </c>
      <c r="AF1947" t="s">
        <v>3060</v>
      </c>
      <c r="AH1947" s="2">
        <v>40053.920763888891</v>
      </c>
    </row>
    <row r="1948" spans="1:35" ht="15" customHeight="1" x14ac:dyDescent="0.35">
      <c r="A1948" s="3"/>
      <c r="B1948" s="5">
        <f t="shared" si="120"/>
        <v>1946</v>
      </c>
      <c r="C1948">
        <f t="shared" si="117"/>
        <v>67</v>
      </c>
      <c r="D1948" s="16">
        <v>1950</v>
      </c>
      <c r="E1948" t="s">
        <v>15</v>
      </c>
      <c r="F1948" t="s">
        <v>25</v>
      </c>
      <c r="G1948">
        <v>45890</v>
      </c>
      <c r="L1948" t="s">
        <v>37</v>
      </c>
      <c r="AF1948" t="s">
        <v>3060</v>
      </c>
    </row>
    <row r="1949" spans="1:35" ht="15" customHeight="1" x14ac:dyDescent="0.35">
      <c r="B1949" s="5">
        <f t="shared" si="120"/>
        <v>1947</v>
      </c>
      <c r="C1949">
        <f t="shared" si="117"/>
        <v>28</v>
      </c>
      <c r="D1949" s="16">
        <v>1950</v>
      </c>
      <c r="E1949" t="s">
        <v>500</v>
      </c>
      <c r="F1949" t="s">
        <v>25</v>
      </c>
      <c r="G1949">
        <v>45957</v>
      </c>
      <c r="H1949" t="s">
        <v>17</v>
      </c>
      <c r="J1949" t="s">
        <v>3354</v>
      </c>
      <c r="K1949" t="s">
        <v>3366</v>
      </c>
      <c r="L1949" t="s">
        <v>475</v>
      </c>
      <c r="M1949" t="s">
        <v>3359</v>
      </c>
      <c r="AF1949" t="s">
        <v>3060</v>
      </c>
      <c r="AH1949" s="2">
        <v>40771.476770833331</v>
      </c>
    </row>
    <row r="1950" spans="1:35" ht="15" customHeight="1" x14ac:dyDescent="0.35">
      <c r="B1950" s="5">
        <f t="shared" si="120"/>
        <v>1948</v>
      </c>
      <c r="C1950">
        <f t="shared" si="117"/>
        <v>4</v>
      </c>
      <c r="D1950" s="16">
        <v>1950</v>
      </c>
      <c r="E1950" t="s">
        <v>15</v>
      </c>
      <c r="F1950" t="s">
        <v>16</v>
      </c>
      <c r="G1950">
        <v>45985</v>
      </c>
      <c r="H1950" t="s">
        <v>17</v>
      </c>
      <c r="J1950" t="s">
        <v>3354</v>
      </c>
      <c r="K1950" t="s">
        <v>3366</v>
      </c>
      <c r="L1950" t="s">
        <v>803</v>
      </c>
      <c r="M1950" t="s">
        <v>3359</v>
      </c>
      <c r="N1950" t="s">
        <v>3359</v>
      </c>
      <c r="Z1950" t="s">
        <v>3359</v>
      </c>
      <c r="AB1950" t="s">
        <v>132</v>
      </c>
      <c r="AF1950" t="s">
        <v>3060</v>
      </c>
      <c r="AH1950" s="2">
        <v>39792.651539351849</v>
      </c>
    </row>
    <row r="1951" spans="1:35" ht="15" customHeight="1" x14ac:dyDescent="0.35">
      <c r="B1951" s="5">
        <f t="shared" si="120"/>
        <v>1949</v>
      </c>
      <c r="C1951">
        <f t="shared" si="117"/>
        <v>38</v>
      </c>
      <c r="D1951" s="146">
        <v>1950</v>
      </c>
      <c r="E1951" s="3" t="s">
        <v>15</v>
      </c>
      <c r="F1951" s="3" t="s">
        <v>16</v>
      </c>
      <c r="G1951" s="165">
        <v>45989</v>
      </c>
      <c r="H1951" s="3"/>
      <c r="I1951" s="3"/>
      <c r="J1951" s="3" t="s">
        <v>3354</v>
      </c>
      <c r="K1951" s="3" t="s">
        <v>3366</v>
      </c>
      <c r="L1951" s="3"/>
      <c r="M1951" s="3" t="s">
        <v>3459</v>
      </c>
      <c r="N1951" s="3"/>
      <c r="O1951" s="3"/>
      <c r="P1951" s="3"/>
      <c r="Q1951" s="3"/>
      <c r="R1951" s="3"/>
      <c r="S1951" s="152"/>
      <c r="T1951" s="3" t="s">
        <v>3262</v>
      </c>
      <c r="U1951" s="3"/>
      <c r="V1951" s="143"/>
      <c r="W1951" s="3" t="s">
        <v>3830</v>
      </c>
      <c r="X1951" s="3" t="s">
        <v>3660</v>
      </c>
      <c r="Y1951" s="3"/>
      <c r="Z1951" s="3"/>
      <c r="AA1951" s="3" t="s">
        <v>3262</v>
      </c>
      <c r="AB1951" s="3"/>
      <c r="AF1951" t="s">
        <v>3451</v>
      </c>
      <c r="AH1951" s="2">
        <v>45783</v>
      </c>
      <c r="AI1951" s="166" t="s">
        <v>4920</v>
      </c>
    </row>
    <row r="1952" spans="1:35" ht="15" customHeight="1" x14ac:dyDescent="0.35">
      <c r="B1952" s="5">
        <f t="shared" si="120"/>
        <v>1950</v>
      </c>
      <c r="C1952">
        <f t="shared" si="117"/>
        <v>41</v>
      </c>
      <c r="D1952" s="146">
        <v>1950</v>
      </c>
      <c r="E1952" t="s">
        <v>15</v>
      </c>
      <c r="F1952" t="s">
        <v>16</v>
      </c>
      <c r="G1952">
        <v>46027</v>
      </c>
      <c r="J1952" t="s">
        <v>3354</v>
      </c>
      <c r="K1952" t="s">
        <v>3366</v>
      </c>
      <c r="M1952" t="s">
        <v>3459</v>
      </c>
      <c r="T1952" t="s">
        <v>3262</v>
      </c>
      <c r="W1952" t="s">
        <v>3830</v>
      </c>
      <c r="X1952" t="s">
        <v>3660</v>
      </c>
      <c r="AF1952" t="s">
        <v>3451</v>
      </c>
      <c r="AH1952" s="2">
        <v>45335</v>
      </c>
    </row>
    <row r="1953" spans="1:35" ht="15" customHeight="1" x14ac:dyDescent="0.35">
      <c r="B1953" s="5">
        <f t="shared" si="120"/>
        <v>1951</v>
      </c>
      <c r="C1953">
        <f t="shared" si="117"/>
        <v>183</v>
      </c>
      <c r="D1953" s="146">
        <v>1950</v>
      </c>
      <c r="E1953" t="s">
        <v>15</v>
      </c>
      <c r="F1953" t="s">
        <v>25</v>
      </c>
      <c r="G1953">
        <v>46068</v>
      </c>
      <c r="L1953" t="s">
        <v>37</v>
      </c>
      <c r="AF1953" t="s">
        <v>3060</v>
      </c>
    </row>
    <row r="1954" spans="1:35" ht="15" customHeight="1" thickBot="1" x14ac:dyDescent="0.4">
      <c r="B1954" s="5">
        <f t="shared" si="120"/>
        <v>1952</v>
      </c>
      <c r="C1954">
        <f t="shared" si="117"/>
        <v>72</v>
      </c>
      <c r="D1954" s="146">
        <v>1950</v>
      </c>
      <c r="E1954" t="s">
        <v>500</v>
      </c>
      <c r="F1954" t="s">
        <v>25</v>
      </c>
      <c r="G1954">
        <v>46251</v>
      </c>
      <c r="L1954" t="s">
        <v>37</v>
      </c>
      <c r="AF1954" t="s">
        <v>3060</v>
      </c>
    </row>
    <row r="1955" spans="1:35" ht="15" thickBot="1" x14ac:dyDescent="0.4">
      <c r="B1955" s="5">
        <f t="shared" si="120"/>
        <v>1953</v>
      </c>
      <c r="C1955">
        <f t="shared" si="117"/>
        <v>18</v>
      </c>
      <c r="D1955" s="146">
        <v>1950</v>
      </c>
      <c r="E1955" s="162" t="s">
        <v>560</v>
      </c>
      <c r="F1955" s="162" t="s">
        <v>25</v>
      </c>
      <c r="G1955" s="162">
        <v>46323</v>
      </c>
      <c r="H1955" s="162" t="s">
        <v>17</v>
      </c>
      <c r="I1955" s="162"/>
      <c r="J1955" s="162" t="s">
        <v>3354</v>
      </c>
      <c r="K1955" s="162" t="s">
        <v>3366</v>
      </c>
      <c r="L1955" s="162"/>
      <c r="M1955" s="162" t="s">
        <v>3359</v>
      </c>
      <c r="N1955" s="162"/>
      <c r="O1955" s="162"/>
      <c r="P1955" s="162"/>
      <c r="Q1955" s="162"/>
      <c r="R1955" s="162"/>
      <c r="S1955" s="181"/>
      <c r="T1955" s="162"/>
      <c r="U1955" s="162"/>
      <c r="V1955" s="182"/>
      <c r="W1955" s="162"/>
      <c r="X1955" s="162"/>
      <c r="Y1955" s="162"/>
      <c r="Z1955" s="162"/>
      <c r="AA1955" s="159"/>
      <c r="AB1955" s="162"/>
      <c r="AC1955" s="159"/>
      <c r="AD1955" s="159"/>
      <c r="AE1955" s="162"/>
      <c r="AF1955" t="s">
        <v>3060</v>
      </c>
      <c r="AG1955" s="162"/>
      <c r="AH1955" s="163">
        <v>40939.007893518516</v>
      </c>
      <c r="AI1955" s="162"/>
    </row>
    <row r="1956" spans="1:35" ht="15" customHeight="1" thickBot="1" x14ac:dyDescent="0.4">
      <c r="A1956" s="159"/>
      <c r="B1956" s="5">
        <f t="shared" si="120"/>
        <v>1954</v>
      </c>
      <c r="C1956">
        <f t="shared" si="117"/>
        <v>1</v>
      </c>
      <c r="D1956" s="146">
        <v>1950</v>
      </c>
      <c r="E1956" t="s">
        <v>15</v>
      </c>
      <c r="F1956" t="s">
        <v>25</v>
      </c>
      <c r="G1956">
        <v>46341</v>
      </c>
      <c r="H1956" t="s">
        <v>17</v>
      </c>
      <c r="J1956" t="s">
        <v>3354</v>
      </c>
      <c r="K1956" t="s">
        <v>3366</v>
      </c>
      <c r="L1956" t="s">
        <v>804</v>
      </c>
      <c r="M1956" t="s">
        <v>3359</v>
      </c>
      <c r="AD1956" s="3" t="s">
        <v>805</v>
      </c>
      <c r="AF1956" t="s">
        <v>3060</v>
      </c>
      <c r="AH1956" s="2">
        <v>39955.924270833333</v>
      </c>
    </row>
    <row r="1957" spans="1:35" ht="15" customHeight="1" thickBot="1" x14ac:dyDescent="0.4">
      <c r="B1957" s="5">
        <f t="shared" si="120"/>
        <v>1955</v>
      </c>
      <c r="C1957">
        <f t="shared" si="117"/>
        <v>21</v>
      </c>
      <c r="D1957" s="146">
        <v>1950</v>
      </c>
      <c r="E1957" s="159" t="s">
        <v>15</v>
      </c>
      <c r="F1957" s="159" t="s">
        <v>25</v>
      </c>
      <c r="G1957" s="160">
        <v>46342</v>
      </c>
      <c r="H1957" s="159"/>
      <c r="I1957" s="159"/>
      <c r="J1957" s="159" t="s">
        <v>3354</v>
      </c>
      <c r="K1957" s="159" t="s">
        <v>3366</v>
      </c>
      <c r="L1957" s="159"/>
      <c r="M1957" s="159" t="s">
        <v>3459</v>
      </c>
      <c r="N1957" s="159"/>
      <c r="O1957" s="159"/>
      <c r="P1957" s="159"/>
      <c r="Q1957" s="159"/>
      <c r="R1957" s="159"/>
      <c r="S1957" s="159"/>
      <c r="T1957" s="159" t="s">
        <v>3262</v>
      </c>
      <c r="U1957" s="159"/>
      <c r="V1957" s="161"/>
      <c r="W1957" s="159" t="s">
        <v>3572</v>
      </c>
      <c r="X1957" s="159" t="s">
        <v>3660</v>
      </c>
      <c r="Y1957" s="159"/>
      <c r="Z1957" s="159"/>
      <c r="AA1957" s="159" t="s">
        <v>3262</v>
      </c>
      <c r="AB1957" s="159"/>
      <c r="AC1957" s="159"/>
      <c r="AD1957" s="159"/>
      <c r="AE1957" s="159"/>
      <c r="AF1957" t="s">
        <v>3451</v>
      </c>
      <c r="AG1957" s="162"/>
      <c r="AH1957" s="163">
        <v>46130</v>
      </c>
      <c r="AI1957" s="76" t="s">
        <v>6576</v>
      </c>
    </row>
    <row r="1958" spans="1:35" ht="15" customHeight="1" x14ac:dyDescent="0.35">
      <c r="B1958" s="5">
        <f t="shared" si="120"/>
        <v>1956</v>
      </c>
      <c r="C1958">
        <f t="shared" si="117"/>
        <v>94</v>
      </c>
      <c r="D1958" s="146">
        <v>1950</v>
      </c>
      <c r="E1958" t="s">
        <v>15</v>
      </c>
      <c r="F1958" t="s">
        <v>25</v>
      </c>
      <c r="G1958">
        <v>46363</v>
      </c>
      <c r="H1958" t="s">
        <v>17</v>
      </c>
      <c r="J1958" t="s">
        <v>3354</v>
      </c>
      <c r="K1958" t="s">
        <v>3366</v>
      </c>
      <c r="L1958" t="s">
        <v>62</v>
      </c>
      <c r="M1958" t="s">
        <v>3359</v>
      </c>
      <c r="AF1958" t="s">
        <v>3060</v>
      </c>
      <c r="AH1958" s="2">
        <v>40059.403240740743</v>
      </c>
    </row>
    <row r="1959" spans="1:35" ht="15" customHeight="1" thickBot="1" x14ac:dyDescent="0.4">
      <c r="B1959" s="5">
        <f t="shared" si="120"/>
        <v>1957</v>
      </c>
      <c r="C1959">
        <f t="shared" si="117"/>
        <v>69</v>
      </c>
      <c r="D1959" s="146">
        <v>1950</v>
      </c>
      <c r="E1959" t="s">
        <v>15</v>
      </c>
      <c r="F1959" t="s">
        <v>25</v>
      </c>
      <c r="G1959">
        <v>46457</v>
      </c>
      <c r="H1959" t="s">
        <v>17</v>
      </c>
      <c r="J1959" t="s">
        <v>3354</v>
      </c>
      <c r="K1959" t="s">
        <v>3366</v>
      </c>
      <c r="L1959" t="s">
        <v>128</v>
      </c>
      <c r="M1959" t="s">
        <v>3359</v>
      </c>
      <c r="AF1959" t="s">
        <v>3060</v>
      </c>
      <c r="AH1959" s="2">
        <v>40634.606215277781</v>
      </c>
    </row>
    <row r="1960" spans="1:35" ht="15" thickBot="1" x14ac:dyDescent="0.4">
      <c r="B1960" s="5">
        <f t="shared" si="120"/>
        <v>1958</v>
      </c>
      <c r="C1960">
        <f t="shared" si="117"/>
        <v>170</v>
      </c>
      <c r="D1960" s="146">
        <v>1950</v>
      </c>
      <c r="E1960" t="s">
        <v>15</v>
      </c>
      <c r="F1960" t="s">
        <v>25</v>
      </c>
      <c r="G1960">
        <v>46526</v>
      </c>
      <c r="AF1960" t="s">
        <v>3451</v>
      </c>
      <c r="AG1960" s="162"/>
      <c r="AH1960" s="163">
        <v>45427</v>
      </c>
    </row>
    <row r="1961" spans="1:35" ht="15" customHeight="1" thickBot="1" x14ac:dyDescent="0.4">
      <c r="A1961" s="180"/>
      <c r="B1961" s="5">
        <f t="shared" si="120"/>
        <v>1959</v>
      </c>
      <c r="C1961">
        <f t="shared" si="117"/>
        <v>103</v>
      </c>
      <c r="D1961" s="16">
        <v>1950</v>
      </c>
      <c r="E1961" t="s">
        <v>221</v>
      </c>
      <c r="F1961" t="s">
        <v>16</v>
      </c>
      <c r="G1961">
        <v>46696</v>
      </c>
      <c r="H1961" t="s">
        <v>17</v>
      </c>
      <c r="J1961" t="s">
        <v>3354</v>
      </c>
      <c r="K1961" t="s">
        <v>3366</v>
      </c>
      <c r="L1961" t="s">
        <v>806</v>
      </c>
      <c r="M1961" t="s">
        <v>3359</v>
      </c>
      <c r="U1961" t="s">
        <v>380</v>
      </c>
      <c r="V1961" s="43" t="s">
        <v>3359</v>
      </c>
      <c r="AA1961" s="3" t="s">
        <v>3464</v>
      </c>
      <c r="AE1961" t="s">
        <v>380</v>
      </c>
      <c r="AF1961" t="s">
        <v>3060</v>
      </c>
      <c r="AH1961" s="2">
        <v>39672.678969907407</v>
      </c>
    </row>
    <row r="1962" spans="1:35" ht="15" customHeight="1" x14ac:dyDescent="0.35">
      <c r="B1962" s="5">
        <f t="shared" si="120"/>
        <v>1960</v>
      </c>
      <c r="C1962">
        <f t="shared" si="117"/>
        <v>70</v>
      </c>
      <c r="D1962" s="16">
        <v>1950</v>
      </c>
      <c r="E1962" t="s">
        <v>221</v>
      </c>
      <c r="F1962" t="s">
        <v>16</v>
      </c>
      <c r="G1962">
        <v>46799</v>
      </c>
      <c r="H1962" t="s">
        <v>17</v>
      </c>
      <c r="J1962" t="s">
        <v>3354</v>
      </c>
      <c r="K1962" t="s">
        <v>3366</v>
      </c>
      <c r="L1962" t="s">
        <v>65</v>
      </c>
      <c r="M1962" t="s">
        <v>3359</v>
      </c>
      <c r="U1962" t="s">
        <v>380</v>
      </c>
      <c r="AA1962" s="3" t="s">
        <v>3464</v>
      </c>
      <c r="AE1962" t="s">
        <v>380</v>
      </c>
      <c r="AF1962" t="s">
        <v>3060</v>
      </c>
      <c r="AH1962" s="2">
        <v>40011.375706018516</v>
      </c>
    </row>
    <row r="1963" spans="1:35" ht="15" customHeight="1" thickBot="1" x14ac:dyDescent="0.4">
      <c r="B1963" s="5">
        <f t="shared" si="120"/>
        <v>1961</v>
      </c>
      <c r="C1963">
        <f t="shared" si="117"/>
        <v>37</v>
      </c>
      <c r="D1963" s="16">
        <v>1950</v>
      </c>
      <c r="E1963" s="3" t="s">
        <v>15</v>
      </c>
      <c r="F1963" s="3" t="s">
        <v>16</v>
      </c>
      <c r="G1963" s="165">
        <v>46869</v>
      </c>
      <c r="H1963" s="3"/>
      <c r="I1963" s="3"/>
      <c r="J1963" s="3"/>
      <c r="K1963" s="3" t="s">
        <v>3366</v>
      </c>
      <c r="L1963" s="3"/>
      <c r="M1963" s="3" t="s">
        <v>3459</v>
      </c>
      <c r="N1963" s="3"/>
      <c r="O1963" s="3"/>
      <c r="P1963" s="3"/>
      <c r="Q1963" s="3"/>
      <c r="R1963" s="3"/>
      <c r="S1963" s="152"/>
      <c r="T1963" s="3" t="s">
        <v>3262</v>
      </c>
      <c r="U1963" s="3"/>
      <c r="V1963" s="143"/>
      <c r="W1963" s="3" t="s">
        <v>3830</v>
      </c>
      <c r="X1963" s="3" t="s">
        <v>3660</v>
      </c>
      <c r="Y1963" s="3"/>
      <c r="Z1963" s="3"/>
      <c r="AB1963" s="3"/>
      <c r="AD1963" s="3" t="s">
        <v>5691</v>
      </c>
      <c r="AE1963" s="3"/>
      <c r="AF1963" t="s">
        <v>3451</v>
      </c>
      <c r="AG1963" s="3"/>
      <c r="AH1963" s="153">
        <v>45928</v>
      </c>
      <c r="AI1963" s="166" t="s">
        <v>5572</v>
      </c>
    </row>
    <row r="1964" spans="1:35" ht="15" thickBot="1" x14ac:dyDescent="0.4">
      <c r="B1964" s="5">
        <f t="shared" si="120"/>
        <v>1962</v>
      </c>
      <c r="C1964">
        <f t="shared" si="117"/>
        <v>75</v>
      </c>
      <c r="D1964" s="16">
        <v>1950</v>
      </c>
      <c r="E1964" t="s">
        <v>15</v>
      </c>
      <c r="F1964" t="s">
        <v>16</v>
      </c>
      <c r="G1964">
        <v>46906</v>
      </c>
      <c r="H1964" t="s">
        <v>17</v>
      </c>
      <c r="K1964" t="s">
        <v>3366</v>
      </c>
      <c r="M1964" t="s">
        <v>3359</v>
      </c>
      <c r="AD1964" s="3" t="s">
        <v>808</v>
      </c>
      <c r="AF1964" t="s">
        <v>3060</v>
      </c>
      <c r="AG1964" s="162"/>
      <c r="AH1964" s="163">
        <v>40943.040960648148</v>
      </c>
    </row>
    <row r="1965" spans="1:35" ht="15" customHeight="1" thickBot="1" x14ac:dyDescent="0.4">
      <c r="A1965" s="180"/>
      <c r="B1965" s="5">
        <f t="shared" si="120"/>
        <v>1963</v>
      </c>
      <c r="C1965">
        <f t="shared" si="117"/>
        <v>73</v>
      </c>
      <c r="D1965" s="16">
        <v>1950</v>
      </c>
      <c r="E1965" t="s">
        <v>15</v>
      </c>
      <c r="F1965" t="s">
        <v>16</v>
      </c>
      <c r="G1965">
        <v>46981</v>
      </c>
      <c r="H1965" t="s">
        <v>17</v>
      </c>
      <c r="M1965" t="s">
        <v>3359</v>
      </c>
      <c r="AF1965" t="s">
        <v>3060</v>
      </c>
      <c r="AH1965" s="2">
        <v>40663.676041666666</v>
      </c>
    </row>
    <row r="1966" spans="1:35" ht="15" customHeight="1" x14ac:dyDescent="0.35">
      <c r="B1966" s="5">
        <f t="shared" si="120"/>
        <v>1964</v>
      </c>
      <c r="C1966">
        <f t="shared" si="117"/>
        <v>82</v>
      </c>
      <c r="D1966" s="16">
        <v>1950</v>
      </c>
      <c r="E1966" s="101" t="s">
        <v>15</v>
      </c>
      <c r="F1966" s="101" t="s">
        <v>16</v>
      </c>
      <c r="G1966" s="165">
        <v>47054</v>
      </c>
      <c r="H1966" s="101"/>
      <c r="I1966" s="101"/>
      <c r="J1966" s="101" t="s">
        <v>3354</v>
      </c>
      <c r="K1966" s="101" t="s">
        <v>3366</v>
      </c>
      <c r="L1966" s="101"/>
      <c r="M1966" s="101" t="s">
        <v>3459</v>
      </c>
      <c r="N1966" s="101"/>
      <c r="O1966" s="101"/>
      <c r="P1966" s="101"/>
      <c r="Q1966" s="101"/>
      <c r="R1966" s="101"/>
      <c r="S1966" s="128"/>
      <c r="T1966" s="101" t="s">
        <v>3262</v>
      </c>
      <c r="U1966" s="101"/>
      <c r="V1966" s="130"/>
      <c r="W1966" s="101" t="s">
        <v>3830</v>
      </c>
      <c r="X1966" s="101" t="s">
        <v>3660</v>
      </c>
      <c r="Y1966" s="101"/>
      <c r="Z1966" s="101"/>
      <c r="AA1966" s="101" t="s">
        <v>3262</v>
      </c>
      <c r="AB1966" s="101"/>
      <c r="AC1966" s="101"/>
      <c r="AD1966" s="101"/>
      <c r="AE1966" s="101"/>
      <c r="AF1966" t="s">
        <v>3451</v>
      </c>
      <c r="AG1966" s="101"/>
      <c r="AH1966" s="103">
        <v>45839</v>
      </c>
      <c r="AI1966" s="75" t="s">
        <v>5119</v>
      </c>
    </row>
    <row r="1967" spans="1:35" ht="15" customHeight="1" x14ac:dyDescent="0.35">
      <c r="B1967" s="5">
        <f t="shared" si="120"/>
        <v>1965</v>
      </c>
      <c r="C1967">
        <f t="shared" si="117"/>
        <v>27</v>
      </c>
      <c r="D1967" s="16">
        <v>1950</v>
      </c>
      <c r="E1967" t="s">
        <v>15</v>
      </c>
      <c r="F1967" t="s">
        <v>16</v>
      </c>
      <c r="G1967">
        <v>47136</v>
      </c>
      <c r="L1967" t="s">
        <v>37</v>
      </c>
      <c r="AF1967" t="s">
        <v>3060</v>
      </c>
    </row>
    <row r="1968" spans="1:35" ht="15" customHeight="1" x14ac:dyDescent="0.35">
      <c r="B1968" s="5">
        <f t="shared" si="120"/>
        <v>1966</v>
      </c>
      <c r="C1968">
        <f t="shared" si="117"/>
        <v>65</v>
      </c>
      <c r="D1968" s="16">
        <v>1950</v>
      </c>
      <c r="E1968" t="s">
        <v>15</v>
      </c>
      <c r="F1968" t="s">
        <v>16</v>
      </c>
      <c r="G1968">
        <v>47163</v>
      </c>
      <c r="H1968" t="s">
        <v>17</v>
      </c>
      <c r="J1968" t="s">
        <v>3354</v>
      </c>
      <c r="L1968" t="s">
        <v>764</v>
      </c>
      <c r="M1968" t="s">
        <v>3359</v>
      </c>
      <c r="AF1968" t="s">
        <v>3060</v>
      </c>
      <c r="AH1968" s="2">
        <v>40175.510613425926</v>
      </c>
    </row>
    <row r="1969" spans="1:35" ht="15" customHeight="1" x14ac:dyDescent="0.35">
      <c r="A1969" s="3"/>
      <c r="B1969" s="5">
        <f t="shared" si="120"/>
        <v>1967</v>
      </c>
      <c r="C1969">
        <f t="shared" si="117"/>
        <v>122</v>
      </c>
      <c r="D1969" s="16">
        <v>1950</v>
      </c>
      <c r="E1969" t="s">
        <v>15</v>
      </c>
      <c r="F1969" t="s">
        <v>16</v>
      </c>
      <c r="G1969">
        <v>47228</v>
      </c>
      <c r="H1969" t="s">
        <v>17</v>
      </c>
      <c r="J1969" t="s">
        <v>3354</v>
      </c>
      <c r="K1969" t="s">
        <v>3366</v>
      </c>
      <c r="L1969" t="s">
        <v>292</v>
      </c>
      <c r="M1969" t="s">
        <v>3359</v>
      </c>
      <c r="N1969" t="s">
        <v>3359</v>
      </c>
      <c r="S1969" s="148">
        <v>0.46</v>
      </c>
      <c r="AD1969" s="3" t="s">
        <v>809</v>
      </c>
      <c r="AF1969" t="s">
        <v>3060</v>
      </c>
      <c r="AH1969" s="2">
        <v>40071.587581018517</v>
      </c>
    </row>
    <row r="1970" spans="1:35" ht="15" customHeight="1" x14ac:dyDescent="0.35">
      <c r="B1970" s="5">
        <f t="shared" si="120"/>
        <v>1968</v>
      </c>
      <c r="C1970">
        <f t="shared" si="117"/>
        <v>25</v>
      </c>
      <c r="D1970" s="16">
        <v>1950</v>
      </c>
      <c r="E1970" t="s">
        <v>15</v>
      </c>
      <c r="F1970" t="s">
        <v>25</v>
      </c>
      <c r="G1970">
        <v>47350</v>
      </c>
      <c r="H1970" t="s">
        <v>17</v>
      </c>
      <c r="J1970" t="s">
        <v>3354</v>
      </c>
      <c r="K1970" t="s">
        <v>3366</v>
      </c>
      <c r="L1970" t="s">
        <v>80</v>
      </c>
      <c r="M1970" t="s">
        <v>3359</v>
      </c>
      <c r="N1970" t="s">
        <v>3359</v>
      </c>
      <c r="S1970" s="148">
        <v>494</v>
      </c>
      <c r="AF1970" t="s">
        <v>3060</v>
      </c>
      <c r="AH1970" s="2">
        <v>39918.685902777775</v>
      </c>
    </row>
    <row r="1971" spans="1:35" ht="15" customHeight="1" x14ac:dyDescent="0.35">
      <c r="B1971" s="5">
        <f t="shared" si="120"/>
        <v>1969</v>
      </c>
      <c r="C1971">
        <f t="shared" si="117"/>
        <v>80</v>
      </c>
      <c r="D1971" s="16">
        <v>1950</v>
      </c>
      <c r="E1971" t="s">
        <v>15</v>
      </c>
      <c r="F1971" t="s">
        <v>25</v>
      </c>
      <c r="G1971" s="70">
        <v>47375</v>
      </c>
      <c r="J1971" t="s">
        <v>3354</v>
      </c>
      <c r="K1971" t="s">
        <v>3366</v>
      </c>
      <c r="M1971" t="s">
        <v>3459</v>
      </c>
      <c r="T1971" t="s">
        <v>3262</v>
      </c>
      <c r="W1971" t="s">
        <v>3572</v>
      </c>
      <c r="X1971" t="s">
        <v>3660</v>
      </c>
      <c r="AA1971" t="s">
        <v>3262</v>
      </c>
      <c r="AC1971"/>
      <c r="AD1971"/>
      <c r="AF1971" t="s">
        <v>3451</v>
      </c>
      <c r="AG1971" s="3"/>
      <c r="AH1971" s="153">
        <v>45896</v>
      </c>
      <c r="AI1971" s="192" t="s">
        <v>5373</v>
      </c>
    </row>
    <row r="1972" spans="1:35" ht="15" customHeight="1" x14ac:dyDescent="0.35">
      <c r="B1972" s="5">
        <f t="shared" si="120"/>
        <v>1970</v>
      </c>
      <c r="C1972">
        <f t="shared" si="117"/>
        <v>60</v>
      </c>
      <c r="D1972" s="16">
        <v>1950</v>
      </c>
      <c r="E1972" t="s">
        <v>15</v>
      </c>
      <c r="F1972" t="s">
        <v>25</v>
      </c>
      <c r="G1972">
        <v>47455</v>
      </c>
      <c r="H1972" t="s">
        <v>17</v>
      </c>
      <c r="J1972" t="s">
        <v>3354</v>
      </c>
      <c r="K1972" t="s">
        <v>3366</v>
      </c>
      <c r="L1972" t="s">
        <v>810</v>
      </c>
      <c r="M1972" t="s">
        <v>3359</v>
      </c>
      <c r="N1972" t="s">
        <v>3359</v>
      </c>
      <c r="AF1972" t="s">
        <v>3060</v>
      </c>
      <c r="AH1972" s="2">
        <v>40406.525717592594</v>
      </c>
    </row>
    <row r="1973" spans="1:35" ht="15" customHeight="1" x14ac:dyDescent="0.35">
      <c r="B1973" s="5">
        <f t="shared" si="120"/>
        <v>1971</v>
      </c>
      <c r="C1973">
        <f t="shared" ref="C1973:C1977" si="122">+G1974-G1973</f>
        <v>58</v>
      </c>
      <c r="D1973" s="16">
        <v>1950</v>
      </c>
      <c r="E1973" t="s">
        <v>15</v>
      </c>
      <c r="F1973" t="s">
        <v>25</v>
      </c>
      <c r="G1973">
        <v>47515</v>
      </c>
      <c r="H1973" t="s">
        <v>17</v>
      </c>
      <c r="J1973" t="s">
        <v>3354</v>
      </c>
      <c r="K1973" t="s">
        <v>3366</v>
      </c>
      <c r="L1973" t="s">
        <v>811</v>
      </c>
      <c r="M1973" t="s">
        <v>3359</v>
      </c>
      <c r="N1973" t="s">
        <v>3359</v>
      </c>
      <c r="AF1973" t="s">
        <v>3060</v>
      </c>
      <c r="AH1973" s="2">
        <v>40072.49318287037</v>
      </c>
    </row>
    <row r="1974" spans="1:35" ht="15" customHeight="1" thickBot="1" x14ac:dyDescent="0.4">
      <c r="B1974" s="5">
        <f t="shared" si="120"/>
        <v>1972</v>
      </c>
      <c r="C1974">
        <f t="shared" si="122"/>
        <v>15</v>
      </c>
      <c r="D1974" s="16">
        <v>1950</v>
      </c>
      <c r="E1974" t="s">
        <v>15</v>
      </c>
      <c r="F1974" t="s">
        <v>25</v>
      </c>
      <c r="G1974">
        <v>47573</v>
      </c>
      <c r="H1974" t="s">
        <v>17</v>
      </c>
      <c r="J1974" t="s">
        <v>3354</v>
      </c>
      <c r="K1974" t="s">
        <v>3366</v>
      </c>
      <c r="L1974" t="s">
        <v>793</v>
      </c>
      <c r="M1974" t="s">
        <v>3359</v>
      </c>
      <c r="W1974" s="16"/>
      <c r="AF1974" t="s">
        <v>3060</v>
      </c>
      <c r="AH1974" s="2">
        <v>40964.872743055559</v>
      </c>
    </row>
    <row r="1975" spans="1:35" ht="15" customHeight="1" thickBot="1" x14ac:dyDescent="0.4">
      <c r="B1975" s="5">
        <f t="shared" si="120"/>
        <v>1973</v>
      </c>
      <c r="C1975">
        <f t="shared" si="122"/>
        <v>284</v>
      </c>
      <c r="D1975" s="16">
        <v>1950</v>
      </c>
      <c r="E1975" s="159" t="s">
        <v>15</v>
      </c>
      <c r="F1975" s="159" t="s">
        <v>25</v>
      </c>
      <c r="G1975" s="160">
        <v>47588</v>
      </c>
      <c r="H1975" s="159"/>
      <c r="I1975" s="159"/>
      <c r="J1975" s="159" t="s">
        <v>3354</v>
      </c>
      <c r="K1975" s="159" t="s">
        <v>3366</v>
      </c>
      <c r="L1975" s="159"/>
      <c r="M1975" s="159" t="s">
        <v>3459</v>
      </c>
      <c r="N1975" s="159"/>
      <c r="O1975" s="159"/>
      <c r="P1975" s="159"/>
      <c r="Q1975" s="159"/>
      <c r="R1975" s="159"/>
      <c r="S1975" s="159"/>
      <c r="T1975" s="159" t="s">
        <v>3262</v>
      </c>
      <c r="U1975" s="159"/>
      <c r="V1975" s="159"/>
      <c r="W1975" s="159" t="s">
        <v>3572</v>
      </c>
      <c r="X1975" s="159" t="s">
        <v>3660</v>
      </c>
      <c r="Y1975" s="159"/>
      <c r="Z1975" s="159"/>
      <c r="AA1975" s="159" t="s">
        <v>3262</v>
      </c>
      <c r="AB1975" s="159"/>
      <c r="AC1975" s="159"/>
      <c r="AD1975" s="159"/>
      <c r="AE1975" s="159"/>
      <c r="AF1975" t="s">
        <v>3451</v>
      </c>
      <c r="AG1975" s="159"/>
      <c r="AH1975" s="176">
        <v>46207</v>
      </c>
      <c r="AI1975" s="76" t="s">
        <v>6722</v>
      </c>
    </row>
    <row r="1976" spans="1:35" ht="15" customHeight="1" x14ac:dyDescent="0.35">
      <c r="A1976" s="3"/>
      <c r="B1976" s="5">
        <f t="shared" si="120"/>
        <v>1974</v>
      </c>
      <c r="C1976">
        <f t="shared" si="122"/>
        <v>10</v>
      </c>
      <c r="D1976" s="16">
        <v>1950</v>
      </c>
      <c r="E1976" t="s">
        <v>221</v>
      </c>
      <c r="F1976" t="s">
        <v>16</v>
      </c>
      <c r="G1976">
        <v>47872</v>
      </c>
      <c r="H1976" t="s">
        <v>17</v>
      </c>
      <c r="J1976" t="s">
        <v>3354</v>
      </c>
      <c r="K1976" t="s">
        <v>3366</v>
      </c>
      <c r="L1976" t="s">
        <v>812</v>
      </c>
      <c r="M1976" t="s">
        <v>3359</v>
      </c>
      <c r="AA1976" s="3" t="s">
        <v>3464</v>
      </c>
      <c r="AE1976" t="s">
        <v>380</v>
      </c>
      <c r="AF1976" t="s">
        <v>3060</v>
      </c>
      <c r="AH1976" s="2">
        <v>39916.672094907408</v>
      </c>
    </row>
    <row r="1977" spans="1:35" ht="15" customHeight="1" x14ac:dyDescent="0.35">
      <c r="B1977" s="5">
        <f t="shared" si="120"/>
        <v>1975</v>
      </c>
      <c r="C1977">
        <f t="shared" si="122"/>
        <v>36</v>
      </c>
      <c r="D1977" s="16">
        <v>1950</v>
      </c>
      <c r="E1977" t="s">
        <v>221</v>
      </c>
      <c r="F1977" t="s">
        <v>16</v>
      </c>
      <c r="G1977">
        <v>47882</v>
      </c>
      <c r="H1977" t="s">
        <v>17</v>
      </c>
      <c r="J1977" t="s">
        <v>3354</v>
      </c>
      <c r="K1977" t="s">
        <v>3366</v>
      </c>
      <c r="L1977" t="s">
        <v>813</v>
      </c>
      <c r="M1977" t="s">
        <v>3359</v>
      </c>
      <c r="U1977" t="s">
        <v>380</v>
      </c>
      <c r="AA1977" s="3" t="s">
        <v>3464</v>
      </c>
      <c r="AE1977" t="s">
        <v>380</v>
      </c>
      <c r="AF1977" t="s">
        <v>3060</v>
      </c>
      <c r="AH1977" s="2">
        <v>39853.638090277775</v>
      </c>
    </row>
    <row r="1978" spans="1:35" ht="15" customHeight="1" x14ac:dyDescent="0.35">
      <c r="B1978" s="5">
        <f t="shared" si="120"/>
        <v>1976</v>
      </c>
      <c r="C1978">
        <f t="shared" ref="C1978:C2041" si="123">+G1979-G1978</f>
        <v>16</v>
      </c>
      <c r="D1978" s="16">
        <v>1950</v>
      </c>
      <c r="E1978" t="s">
        <v>221</v>
      </c>
      <c r="F1978" t="s">
        <v>16</v>
      </c>
      <c r="G1978">
        <v>47918</v>
      </c>
      <c r="H1978" t="s">
        <v>17</v>
      </c>
      <c r="J1978" t="s">
        <v>3354</v>
      </c>
      <c r="K1978" t="s">
        <v>3366</v>
      </c>
      <c r="L1978" t="s">
        <v>814</v>
      </c>
      <c r="M1978" t="s">
        <v>3359</v>
      </c>
      <c r="AA1978" s="3" t="s">
        <v>3464</v>
      </c>
      <c r="AE1978" t="s">
        <v>380</v>
      </c>
      <c r="AF1978" t="s">
        <v>3060</v>
      </c>
      <c r="AH1978" s="2">
        <v>41107.529166666667</v>
      </c>
    </row>
    <row r="1979" spans="1:35" ht="15" customHeight="1" x14ac:dyDescent="0.35">
      <c r="B1979" s="5">
        <f t="shared" si="120"/>
        <v>1977</v>
      </c>
      <c r="C1979">
        <f t="shared" si="123"/>
        <v>28</v>
      </c>
      <c r="D1979" s="16">
        <v>1950</v>
      </c>
      <c r="E1979" t="s">
        <v>221</v>
      </c>
      <c r="F1979" t="s">
        <v>16</v>
      </c>
      <c r="G1979">
        <v>47934</v>
      </c>
      <c r="H1979" t="s">
        <v>17</v>
      </c>
      <c r="J1979" t="s">
        <v>3354</v>
      </c>
      <c r="M1979" t="s">
        <v>3359</v>
      </c>
      <c r="AF1979" t="s">
        <v>3060</v>
      </c>
      <c r="AH1979" s="2">
        <v>39817.350995370369</v>
      </c>
    </row>
    <row r="1980" spans="1:35" ht="15" customHeight="1" x14ac:dyDescent="0.35">
      <c r="B1980" s="5">
        <f t="shared" si="120"/>
        <v>1978</v>
      </c>
      <c r="C1980">
        <f t="shared" si="123"/>
        <v>33</v>
      </c>
      <c r="D1980" s="16">
        <v>1950</v>
      </c>
      <c r="E1980" t="s">
        <v>221</v>
      </c>
      <c r="F1980" t="s">
        <v>16</v>
      </c>
      <c r="G1980">
        <v>47962</v>
      </c>
      <c r="H1980" t="s">
        <v>17</v>
      </c>
      <c r="J1980" t="s">
        <v>3354</v>
      </c>
      <c r="K1980" t="s">
        <v>3366</v>
      </c>
      <c r="L1980" t="s">
        <v>329</v>
      </c>
      <c r="M1980" t="s">
        <v>3359</v>
      </c>
      <c r="U1980" t="s">
        <v>3629</v>
      </c>
      <c r="AF1980" t="s">
        <v>3060</v>
      </c>
      <c r="AH1980" s="2">
        <v>39904.520983796298</v>
      </c>
    </row>
    <row r="1981" spans="1:35" ht="15" customHeight="1" x14ac:dyDescent="0.35">
      <c r="B1981" s="5">
        <f t="shared" si="120"/>
        <v>1979</v>
      </c>
      <c r="C1981">
        <f t="shared" si="123"/>
        <v>62</v>
      </c>
      <c r="D1981" s="16">
        <v>1950</v>
      </c>
      <c r="E1981" t="s">
        <v>15</v>
      </c>
      <c r="F1981" t="s">
        <v>16</v>
      </c>
      <c r="G1981">
        <v>47995</v>
      </c>
      <c r="L1981" t="s">
        <v>37</v>
      </c>
      <c r="AF1981" t="s">
        <v>3060</v>
      </c>
    </row>
    <row r="1982" spans="1:35" ht="15" customHeight="1" x14ac:dyDescent="0.35">
      <c r="B1982" s="5">
        <f t="shared" si="120"/>
        <v>1980</v>
      </c>
      <c r="C1982">
        <f t="shared" ref="C1982:C1986" si="124">+G1983-G1982</f>
        <v>65</v>
      </c>
      <c r="D1982" s="16">
        <v>1950</v>
      </c>
      <c r="E1982" t="s">
        <v>15</v>
      </c>
      <c r="F1982" t="s">
        <v>25</v>
      </c>
      <c r="G1982">
        <v>48057</v>
      </c>
      <c r="H1982" t="s">
        <v>17</v>
      </c>
      <c r="J1982" t="s">
        <v>3354</v>
      </c>
      <c r="K1982" t="s">
        <v>3366</v>
      </c>
      <c r="L1982" t="s">
        <v>37</v>
      </c>
      <c r="M1982" t="s">
        <v>3359</v>
      </c>
      <c r="AF1982" t="s">
        <v>3060</v>
      </c>
      <c r="AH1982" s="2">
        <v>39650.581331018519</v>
      </c>
    </row>
    <row r="1983" spans="1:35" ht="15" customHeight="1" x14ac:dyDescent="0.35">
      <c r="B1983" s="5">
        <f t="shared" si="120"/>
        <v>1981</v>
      </c>
      <c r="C1983">
        <f t="shared" si="124"/>
        <v>16</v>
      </c>
      <c r="D1983" s="16">
        <v>1950</v>
      </c>
      <c r="E1983" t="s">
        <v>15</v>
      </c>
      <c r="F1983" t="s">
        <v>16</v>
      </c>
      <c r="G1983">
        <v>48122</v>
      </c>
      <c r="H1983" t="s">
        <v>17</v>
      </c>
      <c r="J1983" t="s">
        <v>3354</v>
      </c>
      <c r="K1983" t="s">
        <v>3366</v>
      </c>
      <c r="M1983" t="s">
        <v>3359</v>
      </c>
      <c r="AF1983" t="s">
        <v>3060</v>
      </c>
      <c r="AH1983" s="2">
        <v>40118.743842592594</v>
      </c>
    </row>
    <row r="1984" spans="1:35" ht="15" customHeight="1" thickBot="1" x14ac:dyDescent="0.4">
      <c r="B1984" s="5">
        <f t="shared" si="120"/>
        <v>1982</v>
      </c>
      <c r="C1984">
        <f t="shared" si="124"/>
        <v>28</v>
      </c>
      <c r="D1984" s="16">
        <v>1950</v>
      </c>
      <c r="E1984" s="3" t="s">
        <v>15</v>
      </c>
      <c r="F1984" s="3" t="s">
        <v>16</v>
      </c>
      <c r="G1984" s="165">
        <v>48138</v>
      </c>
      <c r="H1984" s="3"/>
      <c r="I1984" s="3"/>
      <c r="J1984" s="3" t="s">
        <v>3354</v>
      </c>
      <c r="K1984" s="3" t="s">
        <v>3366</v>
      </c>
      <c r="L1984" s="3"/>
      <c r="M1984" s="3" t="s">
        <v>3459</v>
      </c>
      <c r="N1984" s="3"/>
      <c r="O1984" s="3"/>
      <c r="P1984" s="3"/>
      <c r="Q1984" s="3"/>
      <c r="R1984" s="3"/>
      <c r="S1984" s="152"/>
      <c r="T1984" s="3" t="s">
        <v>3262</v>
      </c>
      <c r="U1984" s="3"/>
      <c r="V1984" s="143"/>
      <c r="W1984" s="3" t="s">
        <v>3830</v>
      </c>
      <c r="X1984" s="3" t="s">
        <v>3834</v>
      </c>
      <c r="Y1984" s="3"/>
      <c r="Z1984" s="3"/>
      <c r="AA1984" s="3" t="s">
        <v>3262</v>
      </c>
      <c r="AB1984" s="3"/>
      <c r="AE1984" s="3"/>
      <c r="AF1984" t="s">
        <v>3451</v>
      </c>
      <c r="AG1984" s="3"/>
      <c r="AH1984" s="153">
        <v>45928</v>
      </c>
      <c r="AI1984" s="166" t="s">
        <v>5573</v>
      </c>
    </row>
    <row r="1985" spans="1:35" ht="15" customHeight="1" thickBot="1" x14ac:dyDescent="0.4">
      <c r="B1985" s="5">
        <f t="shared" si="120"/>
        <v>1983</v>
      </c>
      <c r="C1985">
        <f t="shared" si="124"/>
        <v>28</v>
      </c>
      <c r="D1985" s="16">
        <v>1950</v>
      </c>
      <c r="E1985" s="159" t="s">
        <v>15</v>
      </c>
      <c r="F1985" s="159" t="s">
        <v>16</v>
      </c>
      <c r="G1985" s="160">
        <v>48166</v>
      </c>
      <c r="H1985" s="159"/>
      <c r="I1985" s="159"/>
      <c r="J1985" s="159" t="s">
        <v>3354</v>
      </c>
      <c r="K1985" s="159" t="s">
        <v>3366</v>
      </c>
      <c r="L1985" s="159"/>
      <c r="M1985" s="159" t="s">
        <v>3459</v>
      </c>
      <c r="N1985" s="159"/>
      <c r="O1985" s="159"/>
      <c r="P1985" s="159"/>
      <c r="Q1985" s="159"/>
      <c r="R1985" s="159"/>
      <c r="S1985" s="159"/>
      <c r="T1985" s="159" t="s">
        <v>3262</v>
      </c>
      <c r="U1985" s="159"/>
      <c r="V1985" s="159"/>
      <c r="W1985" s="159" t="s">
        <v>3830</v>
      </c>
      <c r="X1985" s="159" t="s">
        <v>3660</v>
      </c>
      <c r="Y1985" s="159"/>
      <c r="Z1985" s="159"/>
      <c r="AA1985" s="159" t="s">
        <v>3262</v>
      </c>
      <c r="AB1985" s="159"/>
      <c r="AC1985" s="159"/>
      <c r="AD1985" s="159"/>
      <c r="AE1985" s="159"/>
      <c r="AF1985" t="s">
        <v>3451</v>
      </c>
      <c r="AG1985" s="159"/>
      <c r="AH1985" s="176">
        <v>46207</v>
      </c>
      <c r="AI1985" s="76" t="s">
        <v>6736</v>
      </c>
    </row>
    <row r="1986" spans="1:35" ht="15" customHeight="1" x14ac:dyDescent="0.35">
      <c r="B1986" s="5">
        <f t="shared" si="120"/>
        <v>1984</v>
      </c>
      <c r="C1986">
        <f t="shared" si="124"/>
        <v>63</v>
      </c>
      <c r="D1986" s="16">
        <v>1950</v>
      </c>
      <c r="E1986" t="s">
        <v>15</v>
      </c>
      <c r="F1986" t="s">
        <v>16</v>
      </c>
      <c r="G1986">
        <v>48194</v>
      </c>
      <c r="H1986" t="s">
        <v>17</v>
      </c>
      <c r="J1986" t="s">
        <v>3354</v>
      </c>
      <c r="K1986" t="s">
        <v>3366</v>
      </c>
      <c r="L1986" t="s">
        <v>392</v>
      </c>
      <c r="M1986" t="s">
        <v>3359</v>
      </c>
      <c r="AF1986" t="s">
        <v>3060</v>
      </c>
      <c r="AH1986" s="2">
        <v>39770.636655092596</v>
      </c>
    </row>
    <row r="1987" spans="1:35" ht="15" customHeight="1" x14ac:dyDescent="0.35">
      <c r="B1987" s="5">
        <f t="shared" si="120"/>
        <v>1985</v>
      </c>
      <c r="C1987">
        <f t="shared" si="123"/>
        <v>84</v>
      </c>
      <c r="D1987" s="16">
        <v>1950</v>
      </c>
      <c r="E1987" t="s">
        <v>15</v>
      </c>
      <c r="F1987" t="s">
        <v>16</v>
      </c>
      <c r="G1987">
        <v>48257</v>
      </c>
      <c r="H1987" t="s">
        <v>17</v>
      </c>
      <c r="J1987" t="s">
        <v>3354</v>
      </c>
      <c r="K1987" t="s">
        <v>3366</v>
      </c>
      <c r="M1987" t="s">
        <v>3359</v>
      </c>
      <c r="AB1987" t="s">
        <v>3630</v>
      </c>
      <c r="AD1987" s="43" t="s">
        <v>3631</v>
      </c>
      <c r="AF1987" t="s">
        <v>3060</v>
      </c>
      <c r="AH1987" s="2">
        <v>40944.070416666669</v>
      </c>
    </row>
    <row r="1988" spans="1:35" ht="15" customHeight="1" x14ac:dyDescent="0.35">
      <c r="B1988" s="5">
        <f t="shared" si="120"/>
        <v>1986</v>
      </c>
      <c r="C1988">
        <f t="shared" si="123"/>
        <v>7</v>
      </c>
      <c r="D1988" s="16">
        <v>1950</v>
      </c>
      <c r="E1988" t="s">
        <v>500</v>
      </c>
      <c r="F1988" t="s">
        <v>16</v>
      </c>
      <c r="G1988">
        <v>48341</v>
      </c>
      <c r="H1988" t="s">
        <v>17</v>
      </c>
      <c r="J1988" t="s">
        <v>3354</v>
      </c>
      <c r="K1988" t="s">
        <v>3366</v>
      </c>
      <c r="L1988" t="s">
        <v>471</v>
      </c>
      <c r="M1988" t="s">
        <v>3359</v>
      </c>
      <c r="N1988" t="s">
        <v>3359</v>
      </c>
      <c r="AF1988" t="s">
        <v>3060</v>
      </c>
      <c r="AH1988" s="2">
        <v>40175.92695601852</v>
      </c>
    </row>
    <row r="1989" spans="1:35" ht="15" customHeight="1" x14ac:dyDescent="0.35">
      <c r="B1989" s="5">
        <f t="shared" si="120"/>
        <v>1987</v>
      </c>
      <c r="C1989">
        <f t="shared" si="123"/>
        <v>65</v>
      </c>
      <c r="D1989" s="16">
        <v>1950</v>
      </c>
      <c r="E1989" t="s">
        <v>500</v>
      </c>
      <c r="F1989" t="s">
        <v>16</v>
      </c>
      <c r="G1989">
        <v>48348</v>
      </c>
      <c r="H1989" t="s">
        <v>17</v>
      </c>
      <c r="J1989" t="s">
        <v>3354</v>
      </c>
      <c r="L1989" t="s">
        <v>816</v>
      </c>
      <c r="M1989" t="s">
        <v>3359</v>
      </c>
      <c r="N1989" t="s">
        <v>3359</v>
      </c>
      <c r="AF1989" t="s">
        <v>3060</v>
      </c>
      <c r="AH1989" s="2">
        <v>40465.712685185186</v>
      </c>
    </row>
    <row r="1990" spans="1:35" ht="15" customHeight="1" x14ac:dyDescent="0.35">
      <c r="A1990" s="17">
        <f>SUM(C1793:C1988)/168</f>
        <v>66.333333333333329</v>
      </c>
      <c r="B1990" s="5">
        <f t="shared" si="120"/>
        <v>1988</v>
      </c>
      <c r="C1990">
        <f t="shared" si="123"/>
        <v>25</v>
      </c>
      <c r="D1990" s="16">
        <v>1950</v>
      </c>
      <c r="E1990" t="s">
        <v>15</v>
      </c>
      <c r="F1990" t="s">
        <v>25</v>
      </c>
      <c r="G1990">
        <v>48413</v>
      </c>
      <c r="H1990" t="s">
        <v>17</v>
      </c>
      <c r="J1990" t="s">
        <v>3354</v>
      </c>
      <c r="K1990" t="s">
        <v>3366</v>
      </c>
      <c r="L1990" t="s">
        <v>686</v>
      </c>
      <c r="M1990" t="s">
        <v>3359</v>
      </c>
      <c r="AC1990" s="3">
        <v>1950</v>
      </c>
      <c r="AF1990" t="s">
        <v>3060</v>
      </c>
      <c r="AH1990" s="2">
        <v>40149.532557870371</v>
      </c>
    </row>
    <row r="1991" spans="1:35" ht="15" customHeight="1" thickBot="1" x14ac:dyDescent="0.4">
      <c r="A1991" s="3"/>
      <c r="B1991" s="5">
        <f t="shared" si="120"/>
        <v>1989</v>
      </c>
      <c r="C1991">
        <f t="shared" si="123"/>
        <v>79</v>
      </c>
      <c r="D1991" s="16">
        <v>1950</v>
      </c>
      <c r="E1991" s="3" t="s">
        <v>15</v>
      </c>
      <c r="F1991" s="3" t="s">
        <v>25</v>
      </c>
      <c r="G1991" s="165">
        <v>48438</v>
      </c>
      <c r="H1991" s="3"/>
      <c r="I1991" s="3"/>
      <c r="J1991" s="3" t="s">
        <v>3354</v>
      </c>
      <c r="K1991" s="3" t="s">
        <v>3366</v>
      </c>
      <c r="L1991" s="3"/>
      <c r="M1991" s="3" t="s">
        <v>3459</v>
      </c>
      <c r="N1991" s="3"/>
      <c r="O1991" s="3"/>
      <c r="P1991" s="3"/>
      <c r="Q1991" s="3"/>
      <c r="R1991" s="3"/>
      <c r="S1991" s="152"/>
      <c r="T1991" s="3" t="s">
        <v>3262</v>
      </c>
      <c r="U1991" s="3"/>
      <c r="V1991" s="143"/>
      <c r="W1991" s="3" t="s">
        <v>3572</v>
      </c>
      <c r="X1991" s="3" t="s">
        <v>3834</v>
      </c>
      <c r="Y1991" s="3"/>
      <c r="Z1991" s="3"/>
      <c r="AA1991" s="3" t="s">
        <v>3262</v>
      </c>
      <c r="AB1991" s="3"/>
      <c r="AE1991" s="3"/>
      <c r="AF1991" t="s">
        <v>3451</v>
      </c>
      <c r="AG1991" s="3"/>
      <c r="AH1991" s="153">
        <v>45928</v>
      </c>
      <c r="AI1991" s="166" t="s">
        <v>5574</v>
      </c>
    </row>
    <row r="1992" spans="1:35" ht="15" thickBot="1" x14ac:dyDescent="0.4">
      <c r="B1992" s="5">
        <f t="shared" si="120"/>
        <v>1990</v>
      </c>
      <c r="C1992">
        <f t="shared" si="123"/>
        <v>7</v>
      </c>
      <c r="D1992" s="16">
        <v>1950</v>
      </c>
      <c r="E1992" s="159" t="s">
        <v>327</v>
      </c>
      <c r="F1992" s="159" t="s">
        <v>25</v>
      </c>
      <c r="G1992" s="160">
        <v>48517</v>
      </c>
      <c r="H1992" s="159"/>
      <c r="I1992" s="159"/>
      <c r="J1992" s="159" t="s">
        <v>3354</v>
      </c>
      <c r="K1992" s="159" t="s">
        <v>3366</v>
      </c>
      <c r="L1992" s="159"/>
      <c r="M1992" s="159" t="s">
        <v>3459</v>
      </c>
      <c r="N1992" s="159"/>
      <c r="O1992" s="159"/>
      <c r="P1992" s="159"/>
      <c r="Q1992" s="159"/>
      <c r="R1992" s="159"/>
      <c r="S1992" s="159"/>
      <c r="T1992" s="167" t="s">
        <v>167</v>
      </c>
      <c r="U1992" s="159"/>
      <c r="V1992" s="161"/>
      <c r="W1992" s="159" t="s">
        <v>3572</v>
      </c>
      <c r="X1992" s="159" t="s">
        <v>3508</v>
      </c>
      <c r="Y1992" s="159"/>
      <c r="Z1992" s="159"/>
      <c r="AA1992" s="159" t="s">
        <v>3262</v>
      </c>
      <c r="AB1992" s="167" t="s">
        <v>4741</v>
      </c>
      <c r="AC1992" s="159"/>
      <c r="AD1992" s="159"/>
      <c r="AE1992" s="159"/>
      <c r="AF1992" t="s">
        <v>3451</v>
      </c>
      <c r="AG1992" s="159"/>
      <c r="AH1992" s="176">
        <v>46034</v>
      </c>
      <c r="AI1992" s="76" t="s">
        <v>6261</v>
      </c>
    </row>
    <row r="1993" spans="1:35" ht="15" customHeight="1" x14ac:dyDescent="0.35">
      <c r="B1993" s="5">
        <f t="shared" si="120"/>
        <v>1991</v>
      </c>
      <c r="C1993">
        <f t="shared" si="123"/>
        <v>23</v>
      </c>
      <c r="D1993" s="16">
        <v>1950</v>
      </c>
      <c r="E1993" t="s">
        <v>327</v>
      </c>
      <c r="F1993" t="s">
        <v>25</v>
      </c>
      <c r="G1993">
        <v>48524</v>
      </c>
      <c r="H1993" t="s">
        <v>17</v>
      </c>
      <c r="J1993" t="s">
        <v>3354</v>
      </c>
      <c r="K1993" t="s">
        <v>3366</v>
      </c>
      <c r="L1993" t="s">
        <v>818</v>
      </c>
      <c r="M1993" t="s">
        <v>3359</v>
      </c>
      <c r="S1993" s="148">
        <v>458</v>
      </c>
      <c r="AF1993" t="s">
        <v>3060</v>
      </c>
      <c r="AH1993" s="2">
        <v>40990.839259259257</v>
      </c>
    </row>
    <row r="1994" spans="1:35" ht="15" customHeight="1" x14ac:dyDescent="0.35">
      <c r="B1994" s="5">
        <f t="shared" si="120"/>
        <v>1992</v>
      </c>
      <c r="C1994">
        <f t="shared" si="123"/>
        <v>4</v>
      </c>
      <c r="D1994" s="16">
        <v>1950</v>
      </c>
      <c r="E1994" t="s">
        <v>500</v>
      </c>
      <c r="F1994" t="s">
        <v>25</v>
      </c>
      <c r="G1994">
        <v>48547</v>
      </c>
      <c r="H1994" t="s">
        <v>17</v>
      </c>
      <c r="J1994" t="s">
        <v>3354</v>
      </c>
      <c r="K1994" t="s">
        <v>3366</v>
      </c>
      <c r="L1994" t="s">
        <v>130</v>
      </c>
      <c r="M1994" t="s">
        <v>3359</v>
      </c>
      <c r="AF1994" t="s">
        <v>3060</v>
      </c>
      <c r="AH1994" s="2">
        <v>39886.373530092591</v>
      </c>
    </row>
    <row r="1995" spans="1:35" ht="15" customHeight="1" x14ac:dyDescent="0.35">
      <c r="B1995" s="5">
        <f t="shared" si="120"/>
        <v>1993</v>
      </c>
      <c r="C1995">
        <f t="shared" si="123"/>
        <v>16</v>
      </c>
      <c r="D1995" s="16">
        <v>1950</v>
      </c>
      <c r="E1995" t="s">
        <v>500</v>
      </c>
      <c r="F1995" t="s">
        <v>25</v>
      </c>
      <c r="G1995">
        <v>48551</v>
      </c>
      <c r="H1995" t="s">
        <v>17</v>
      </c>
      <c r="J1995" t="s">
        <v>3354</v>
      </c>
      <c r="K1995" t="s">
        <v>3366</v>
      </c>
      <c r="M1995" t="s">
        <v>3359</v>
      </c>
      <c r="AF1995" t="s">
        <v>3060</v>
      </c>
      <c r="AH1995" s="2">
        <v>39687.613738425927</v>
      </c>
    </row>
    <row r="1996" spans="1:35" ht="15" customHeight="1" x14ac:dyDescent="0.35">
      <c r="A1996" s="3"/>
      <c r="B1996" s="5">
        <f t="shared" si="120"/>
        <v>1994</v>
      </c>
      <c r="C1996">
        <f t="shared" si="123"/>
        <v>15</v>
      </c>
      <c r="D1996" s="16">
        <v>1950</v>
      </c>
      <c r="E1996" t="s">
        <v>500</v>
      </c>
      <c r="F1996" t="s">
        <v>25</v>
      </c>
      <c r="G1996">
        <v>48567</v>
      </c>
      <c r="H1996" t="s">
        <v>17</v>
      </c>
      <c r="M1996" t="s">
        <v>3359</v>
      </c>
      <c r="AF1996" t="s">
        <v>3060</v>
      </c>
      <c r="AH1996" s="2">
        <v>40447.577916666669</v>
      </c>
    </row>
    <row r="1997" spans="1:35" ht="15" customHeight="1" x14ac:dyDescent="0.35">
      <c r="B1997" s="5">
        <f t="shared" si="120"/>
        <v>1995</v>
      </c>
      <c r="C1997">
        <f t="shared" si="123"/>
        <v>162</v>
      </c>
      <c r="D1997" s="16">
        <v>1950</v>
      </c>
      <c r="E1997" s="3" t="s">
        <v>500</v>
      </c>
      <c r="F1997" s="3" t="s">
        <v>25</v>
      </c>
      <c r="G1997" s="3">
        <v>48582</v>
      </c>
      <c r="H1997" s="3"/>
      <c r="I1997" s="3"/>
      <c r="J1997" s="3"/>
      <c r="K1997" s="3"/>
      <c r="L1997" s="3"/>
      <c r="M1997" s="3"/>
      <c r="N1997" s="3"/>
      <c r="O1997" s="3"/>
      <c r="P1997" s="3"/>
      <c r="Q1997" s="3"/>
      <c r="R1997" s="3"/>
      <c r="S1997" s="152"/>
      <c r="T1997" s="3"/>
      <c r="U1997" s="3"/>
      <c r="V1997" s="143"/>
      <c r="W1997" s="3"/>
      <c r="X1997" s="3"/>
      <c r="Y1997" s="3"/>
      <c r="Z1997" s="3"/>
      <c r="AB1997" s="3"/>
      <c r="AE1997" s="3"/>
      <c r="AF1997" s="3" t="s">
        <v>3451</v>
      </c>
      <c r="AG1997" s="3"/>
      <c r="AH1997" s="153">
        <v>45661</v>
      </c>
      <c r="AI1997" s="14" t="s">
        <v>4410</v>
      </c>
    </row>
    <row r="1998" spans="1:35" ht="15" customHeight="1" x14ac:dyDescent="0.35">
      <c r="B1998" s="5">
        <f t="shared" ref="B1998:B2062" si="125">+B1997+1</f>
        <v>1996</v>
      </c>
      <c r="C1998">
        <f t="shared" si="123"/>
        <v>9</v>
      </c>
      <c r="D1998" s="16">
        <v>1950</v>
      </c>
      <c r="E1998" t="s">
        <v>221</v>
      </c>
      <c r="F1998" t="s">
        <v>25</v>
      </c>
      <c r="G1998">
        <v>48744</v>
      </c>
      <c r="H1998" t="s">
        <v>17</v>
      </c>
      <c r="J1998" t="s">
        <v>3354</v>
      </c>
      <c r="K1998" t="s">
        <v>3366</v>
      </c>
      <c r="L1998" t="s">
        <v>3372</v>
      </c>
      <c r="M1998" t="s">
        <v>3359</v>
      </c>
      <c r="N1998" t="s">
        <v>3359</v>
      </c>
      <c r="W1998" s="15" t="s">
        <v>3625</v>
      </c>
      <c r="AC1998" s="3" t="s">
        <v>820</v>
      </c>
      <c r="AD1998" s="41" t="s">
        <v>3632</v>
      </c>
      <c r="AF1998" t="s">
        <v>3060</v>
      </c>
      <c r="AH1998" s="2">
        <v>41090.763865740744</v>
      </c>
    </row>
    <row r="1999" spans="1:35" ht="15" customHeight="1" x14ac:dyDescent="0.35">
      <c r="B1999" s="5">
        <f t="shared" si="125"/>
        <v>1997</v>
      </c>
      <c r="C1999">
        <f t="shared" si="123"/>
        <v>5</v>
      </c>
      <c r="D1999" s="16">
        <v>1950</v>
      </c>
      <c r="E1999" s="3" t="s">
        <v>221</v>
      </c>
      <c r="F1999" s="3" t="s">
        <v>25</v>
      </c>
      <c r="G1999" s="3">
        <v>48753</v>
      </c>
      <c r="H1999" s="3"/>
      <c r="I1999" s="3"/>
      <c r="J1999" s="3"/>
      <c r="K1999" s="3"/>
      <c r="L1999" s="3"/>
      <c r="M1999" s="3"/>
      <c r="N1999" s="3"/>
      <c r="O1999" s="3"/>
      <c r="P1999" s="3"/>
      <c r="Q1999" s="3"/>
      <c r="R1999" s="3"/>
      <c r="S1999" s="152"/>
      <c r="T1999" s="3"/>
      <c r="U1999" s="3" t="s">
        <v>4212</v>
      </c>
      <c r="V1999" s="143"/>
      <c r="W1999" s="3"/>
      <c r="X1999" s="14" t="s">
        <v>3508</v>
      </c>
      <c r="Y1999" s="3"/>
      <c r="Z1999" s="3"/>
      <c r="AB1999" s="3"/>
      <c r="AE1999" s="3"/>
      <c r="AF1999" s="3" t="s">
        <v>3451</v>
      </c>
      <c r="AG1999" s="3"/>
      <c r="AH1999" s="153">
        <v>45661</v>
      </c>
      <c r="AI1999" s="14" t="s">
        <v>4518</v>
      </c>
    </row>
    <row r="2000" spans="1:35" ht="15" customHeight="1" x14ac:dyDescent="0.35">
      <c r="A2000" s="3"/>
      <c r="B2000" s="5">
        <f t="shared" si="125"/>
        <v>1998</v>
      </c>
      <c r="C2000">
        <f t="shared" si="123"/>
        <v>7</v>
      </c>
      <c r="D2000" s="16">
        <v>1950</v>
      </c>
      <c r="E2000" t="s">
        <v>221</v>
      </c>
      <c r="F2000" t="s">
        <v>25</v>
      </c>
      <c r="G2000">
        <v>48758</v>
      </c>
      <c r="H2000" t="s">
        <v>17</v>
      </c>
      <c r="K2000" t="s">
        <v>3366</v>
      </c>
      <c r="L2000" t="s">
        <v>254</v>
      </c>
      <c r="M2000" t="s">
        <v>3359</v>
      </c>
      <c r="AF2000" t="s">
        <v>3060</v>
      </c>
      <c r="AH2000" s="2">
        <v>40877.686909722222</v>
      </c>
    </row>
    <row r="2001" spans="1:35" ht="15" customHeight="1" x14ac:dyDescent="0.35">
      <c r="B2001" s="5">
        <f t="shared" si="125"/>
        <v>1999</v>
      </c>
      <c r="C2001">
        <f t="shared" si="123"/>
        <v>4</v>
      </c>
      <c r="D2001" s="16">
        <v>1950</v>
      </c>
      <c r="E2001" t="s">
        <v>221</v>
      </c>
      <c r="F2001" t="s">
        <v>25</v>
      </c>
      <c r="G2001">
        <v>48765</v>
      </c>
      <c r="L2001" t="s">
        <v>37</v>
      </c>
      <c r="AF2001" t="s">
        <v>3060</v>
      </c>
    </row>
    <row r="2002" spans="1:35" ht="15" customHeight="1" x14ac:dyDescent="0.35">
      <c r="B2002" s="5">
        <f t="shared" si="125"/>
        <v>2000</v>
      </c>
      <c r="C2002">
        <f t="shared" si="123"/>
        <v>36</v>
      </c>
      <c r="D2002" s="16">
        <v>1950</v>
      </c>
      <c r="E2002" t="s">
        <v>327</v>
      </c>
      <c r="F2002" t="s">
        <v>25</v>
      </c>
      <c r="G2002">
        <v>48769</v>
      </c>
      <c r="H2002" t="s">
        <v>17</v>
      </c>
      <c r="J2002" t="s">
        <v>3354</v>
      </c>
      <c r="K2002" t="s">
        <v>3366</v>
      </c>
      <c r="L2002" t="s">
        <v>822</v>
      </c>
      <c r="M2002" t="s">
        <v>3359</v>
      </c>
      <c r="AD2002" s="3" t="s">
        <v>823</v>
      </c>
      <c r="AF2002" t="s">
        <v>3060</v>
      </c>
      <c r="AH2002" s="2">
        <v>40204.422199074077</v>
      </c>
    </row>
    <row r="2003" spans="1:35" ht="15" customHeight="1" x14ac:dyDescent="0.35">
      <c r="B2003" s="5">
        <f t="shared" si="125"/>
        <v>2001</v>
      </c>
      <c r="C2003">
        <f t="shared" si="123"/>
        <v>47</v>
      </c>
      <c r="D2003" s="16">
        <v>1950</v>
      </c>
      <c r="E2003" t="s">
        <v>327</v>
      </c>
      <c r="F2003" t="s">
        <v>25</v>
      </c>
      <c r="G2003">
        <v>48805</v>
      </c>
      <c r="H2003" t="s">
        <v>17</v>
      </c>
      <c r="J2003" t="s">
        <v>3354</v>
      </c>
      <c r="K2003" t="s">
        <v>3366</v>
      </c>
      <c r="L2003" t="s">
        <v>28</v>
      </c>
      <c r="M2003" t="s">
        <v>3359</v>
      </c>
      <c r="AF2003" t="s">
        <v>3060</v>
      </c>
      <c r="AH2003" s="2">
        <v>39766.353912037041</v>
      </c>
    </row>
    <row r="2004" spans="1:35" ht="15" customHeight="1" x14ac:dyDescent="0.35">
      <c r="A2004" s="3"/>
      <c r="B2004" s="5">
        <f t="shared" si="125"/>
        <v>2002</v>
      </c>
      <c r="C2004">
        <f t="shared" si="123"/>
        <v>15</v>
      </c>
      <c r="D2004" s="16">
        <v>1950</v>
      </c>
      <c r="E2004" t="s">
        <v>500</v>
      </c>
      <c r="F2004" t="s">
        <v>25</v>
      </c>
      <c r="G2004">
        <v>48852</v>
      </c>
      <c r="H2004" t="s">
        <v>17</v>
      </c>
      <c r="J2004" t="s">
        <v>3354</v>
      </c>
      <c r="K2004" t="s">
        <v>3366</v>
      </c>
      <c r="L2004" t="s">
        <v>824</v>
      </c>
      <c r="M2004" t="s">
        <v>3359</v>
      </c>
      <c r="N2004" t="s">
        <v>3359</v>
      </c>
      <c r="AD2004" s="3" t="s">
        <v>825</v>
      </c>
      <c r="AF2004" t="s">
        <v>3060</v>
      </c>
      <c r="AH2004" s="2">
        <v>39814.672627314816</v>
      </c>
    </row>
    <row r="2005" spans="1:35" ht="15" customHeight="1" x14ac:dyDescent="0.35">
      <c r="B2005" s="5">
        <f t="shared" si="125"/>
        <v>2003</v>
      </c>
      <c r="C2005">
        <f t="shared" si="123"/>
        <v>17</v>
      </c>
      <c r="D2005" s="16">
        <v>1950</v>
      </c>
      <c r="E2005" t="s">
        <v>500</v>
      </c>
      <c r="F2005" t="s">
        <v>16</v>
      </c>
      <c r="G2005">
        <v>48867</v>
      </c>
      <c r="H2005" t="s">
        <v>17</v>
      </c>
      <c r="J2005" t="s">
        <v>3354</v>
      </c>
      <c r="K2005" t="s">
        <v>3366</v>
      </c>
      <c r="L2005" t="s">
        <v>469</v>
      </c>
      <c r="M2005" t="s">
        <v>3359</v>
      </c>
      <c r="N2005" t="s">
        <v>3359</v>
      </c>
      <c r="AD2005" s="3" t="s">
        <v>826</v>
      </c>
      <c r="AF2005" t="s">
        <v>3060</v>
      </c>
      <c r="AH2005" s="2">
        <v>40360.825381944444</v>
      </c>
    </row>
    <row r="2006" spans="1:35" ht="15" customHeight="1" x14ac:dyDescent="0.35">
      <c r="B2006" s="5">
        <f t="shared" si="125"/>
        <v>2004</v>
      </c>
      <c r="C2006">
        <f t="shared" si="123"/>
        <v>29</v>
      </c>
      <c r="D2006" s="16">
        <v>1950</v>
      </c>
      <c r="E2006" s="3" t="s">
        <v>500</v>
      </c>
      <c r="F2006" s="3" t="s">
        <v>16</v>
      </c>
      <c r="G2006" s="165">
        <v>48884</v>
      </c>
      <c r="H2006" s="3"/>
      <c r="I2006" s="3"/>
      <c r="J2006" s="3" t="s">
        <v>3354</v>
      </c>
      <c r="K2006" s="3" t="s">
        <v>3366</v>
      </c>
      <c r="L2006" s="3"/>
      <c r="M2006" s="3" t="s">
        <v>3459</v>
      </c>
      <c r="N2006" s="3"/>
      <c r="O2006" s="3"/>
      <c r="P2006" s="3"/>
      <c r="Q2006" s="3"/>
      <c r="R2006" s="3"/>
      <c r="S2006" s="152"/>
      <c r="T2006" s="3" t="s">
        <v>3424</v>
      </c>
      <c r="U2006" s="3"/>
      <c r="V2006" s="143"/>
      <c r="W2006" s="3" t="s">
        <v>3830</v>
      </c>
      <c r="X2006" s="3" t="s">
        <v>3830</v>
      </c>
      <c r="Y2006" s="3"/>
      <c r="Z2006" s="3"/>
      <c r="AA2006" s="3" t="s">
        <v>3648</v>
      </c>
      <c r="AB2006" s="14" t="s">
        <v>5569</v>
      </c>
      <c r="AE2006" s="3"/>
      <c r="AF2006" t="s">
        <v>3451</v>
      </c>
      <c r="AG2006" s="3"/>
      <c r="AH2006" s="153">
        <v>45928</v>
      </c>
      <c r="AI2006" s="14" t="s">
        <v>5575</v>
      </c>
    </row>
    <row r="2007" spans="1:35" ht="15" customHeight="1" x14ac:dyDescent="0.35">
      <c r="B2007" s="5">
        <f t="shared" si="125"/>
        <v>2005</v>
      </c>
      <c r="C2007">
        <f t="shared" si="123"/>
        <v>106</v>
      </c>
      <c r="D2007" s="16">
        <v>1950</v>
      </c>
      <c r="E2007" t="s">
        <v>221</v>
      </c>
      <c r="F2007" t="s">
        <v>16</v>
      </c>
      <c r="G2007">
        <v>48913</v>
      </c>
      <c r="H2007" t="s">
        <v>17</v>
      </c>
      <c r="J2007" t="s">
        <v>3354</v>
      </c>
      <c r="K2007" t="s">
        <v>3366</v>
      </c>
      <c r="M2007" t="s">
        <v>3359</v>
      </c>
      <c r="T2007" t="s">
        <v>3424</v>
      </c>
      <c r="AA2007" s="3" t="s">
        <v>3465</v>
      </c>
      <c r="AD2007" s="3" t="s">
        <v>3633</v>
      </c>
      <c r="AF2007" t="s">
        <v>3060</v>
      </c>
      <c r="AH2007" s="2">
        <v>40947.437777777777</v>
      </c>
    </row>
    <row r="2008" spans="1:35" ht="15" customHeight="1" x14ac:dyDescent="0.35">
      <c r="B2008" s="5">
        <f t="shared" si="125"/>
        <v>2006</v>
      </c>
      <c r="C2008">
        <f t="shared" si="123"/>
        <v>69</v>
      </c>
      <c r="D2008" s="16">
        <v>1950</v>
      </c>
      <c r="E2008" t="s">
        <v>15</v>
      </c>
      <c r="F2008" t="s">
        <v>25</v>
      </c>
      <c r="G2008">
        <v>49019</v>
      </c>
      <c r="H2008" t="s">
        <v>17</v>
      </c>
      <c r="J2008" t="s">
        <v>3354</v>
      </c>
      <c r="K2008" t="s">
        <v>3366</v>
      </c>
      <c r="L2008" t="s">
        <v>37</v>
      </c>
      <c r="M2008" t="s">
        <v>3359</v>
      </c>
      <c r="AD2008" s="3" t="s">
        <v>828</v>
      </c>
      <c r="AF2008" t="s">
        <v>3060</v>
      </c>
      <c r="AH2008" s="2">
        <v>39784.489618055559</v>
      </c>
    </row>
    <row r="2009" spans="1:35" ht="15" customHeight="1" x14ac:dyDescent="0.35">
      <c r="B2009" s="5">
        <f t="shared" si="125"/>
        <v>2007</v>
      </c>
      <c r="C2009">
        <f t="shared" si="123"/>
        <v>6</v>
      </c>
      <c r="D2009" s="16">
        <v>1950</v>
      </c>
      <c r="E2009" t="s">
        <v>15</v>
      </c>
      <c r="F2009" t="s">
        <v>25</v>
      </c>
      <c r="G2009">
        <v>49088</v>
      </c>
      <c r="J2009" t="s">
        <v>3354</v>
      </c>
      <c r="K2009" t="s">
        <v>3366</v>
      </c>
      <c r="M2009" t="s">
        <v>3459</v>
      </c>
      <c r="N2009" t="s">
        <v>3359</v>
      </c>
      <c r="T2009" t="s">
        <v>167</v>
      </c>
      <c r="W2009" t="s">
        <v>3572</v>
      </c>
      <c r="X2009" t="s">
        <v>3660</v>
      </c>
      <c r="AA2009" s="3" t="s">
        <v>3262</v>
      </c>
      <c r="AF2009" t="s">
        <v>3451</v>
      </c>
      <c r="AH2009" s="2">
        <v>45661</v>
      </c>
      <c r="AI2009" s="14" t="s">
        <v>4411</v>
      </c>
    </row>
    <row r="2010" spans="1:35" ht="15" customHeight="1" x14ac:dyDescent="0.35">
      <c r="B2010" s="5">
        <f t="shared" si="125"/>
        <v>2008</v>
      </c>
      <c r="C2010">
        <f t="shared" si="123"/>
        <v>55</v>
      </c>
      <c r="D2010" s="16">
        <v>1950</v>
      </c>
      <c r="E2010" t="s">
        <v>15</v>
      </c>
      <c r="F2010" t="s">
        <v>25</v>
      </c>
      <c r="G2010" s="70">
        <v>49094</v>
      </c>
      <c r="J2010" t="s">
        <v>3354</v>
      </c>
      <c r="K2010" t="s">
        <v>3366</v>
      </c>
      <c r="M2010" t="s">
        <v>3459</v>
      </c>
      <c r="T2010" t="s">
        <v>3262</v>
      </c>
      <c r="W2010" t="s">
        <v>3572</v>
      </c>
      <c r="X2010" t="s">
        <v>3660</v>
      </c>
      <c r="AA2010" t="s">
        <v>3262</v>
      </c>
      <c r="AC2010"/>
      <c r="AD2010"/>
      <c r="AF2010" t="s">
        <v>3451</v>
      </c>
      <c r="AG2010" s="3"/>
      <c r="AH2010" s="153">
        <v>45896</v>
      </c>
      <c r="AI2010" s="36" t="s">
        <v>5374</v>
      </c>
    </row>
    <row r="2011" spans="1:35" ht="15" customHeight="1" x14ac:dyDescent="0.35">
      <c r="B2011" s="5">
        <f t="shared" si="125"/>
        <v>2009</v>
      </c>
      <c r="C2011">
        <f t="shared" si="123"/>
        <v>11</v>
      </c>
      <c r="D2011" s="16">
        <v>1950</v>
      </c>
      <c r="E2011" t="s">
        <v>15</v>
      </c>
      <c r="F2011" t="s">
        <v>25</v>
      </c>
      <c r="G2011">
        <v>49149</v>
      </c>
      <c r="H2011" t="s">
        <v>17</v>
      </c>
      <c r="J2011" t="s">
        <v>3354</v>
      </c>
      <c r="M2011" t="s">
        <v>3359</v>
      </c>
      <c r="U2011" t="s">
        <v>380</v>
      </c>
      <c r="AF2011" t="s">
        <v>3060</v>
      </c>
      <c r="AH2011" s="2">
        <v>40358.476481481484</v>
      </c>
    </row>
    <row r="2012" spans="1:35" ht="15" customHeight="1" x14ac:dyDescent="0.35">
      <c r="B2012" s="5">
        <f t="shared" si="125"/>
        <v>2010</v>
      </c>
      <c r="C2012">
        <f t="shared" si="123"/>
        <v>34</v>
      </c>
      <c r="D2012" s="16">
        <v>1950</v>
      </c>
      <c r="E2012" t="s">
        <v>15</v>
      </c>
      <c r="F2012" t="s">
        <v>25</v>
      </c>
      <c r="G2012">
        <v>49160</v>
      </c>
      <c r="L2012" t="s">
        <v>37</v>
      </c>
      <c r="AF2012" t="s">
        <v>3060</v>
      </c>
    </row>
    <row r="2013" spans="1:35" ht="15" customHeight="1" x14ac:dyDescent="0.35">
      <c r="B2013" s="5">
        <f t="shared" si="125"/>
        <v>2011</v>
      </c>
      <c r="C2013">
        <f t="shared" si="123"/>
        <v>24</v>
      </c>
      <c r="D2013" s="16">
        <v>1950</v>
      </c>
      <c r="E2013" t="s">
        <v>15</v>
      </c>
      <c r="F2013" t="s">
        <v>25</v>
      </c>
      <c r="G2013">
        <v>49194</v>
      </c>
      <c r="H2013" t="s">
        <v>17</v>
      </c>
      <c r="J2013" t="s">
        <v>3354</v>
      </c>
      <c r="K2013" t="s">
        <v>3366</v>
      </c>
      <c r="L2013" t="s">
        <v>239</v>
      </c>
      <c r="M2013" t="s">
        <v>3359</v>
      </c>
      <c r="AF2013" t="s">
        <v>3060</v>
      </c>
      <c r="AH2013" s="2">
        <v>40277.375833333332</v>
      </c>
    </row>
    <row r="2014" spans="1:35" ht="15" customHeight="1" x14ac:dyDescent="0.35">
      <c r="B2014" s="5">
        <f t="shared" si="125"/>
        <v>2012</v>
      </c>
      <c r="C2014">
        <f t="shared" si="123"/>
        <v>64</v>
      </c>
      <c r="D2014" s="16">
        <v>1950</v>
      </c>
      <c r="E2014" t="s">
        <v>15</v>
      </c>
      <c r="F2014" t="s">
        <v>16</v>
      </c>
      <c r="G2014" s="70">
        <v>49218</v>
      </c>
      <c r="J2014" t="s">
        <v>3354</v>
      </c>
      <c r="K2014" t="s">
        <v>3366</v>
      </c>
      <c r="M2014" t="s">
        <v>3459</v>
      </c>
      <c r="T2014" t="s">
        <v>3262</v>
      </c>
      <c r="W2014" t="s">
        <v>3830</v>
      </c>
      <c r="X2014" t="s">
        <v>3660</v>
      </c>
      <c r="AA2014" t="s">
        <v>3262</v>
      </c>
      <c r="AC2014"/>
      <c r="AD2014"/>
      <c r="AF2014" t="s">
        <v>3451</v>
      </c>
      <c r="AG2014" s="3"/>
      <c r="AH2014" s="153">
        <v>45896</v>
      </c>
      <c r="AI2014" s="36" t="s">
        <v>5375</v>
      </c>
    </row>
    <row r="2015" spans="1:35" ht="15" customHeight="1" x14ac:dyDescent="0.35">
      <c r="B2015" s="5">
        <f t="shared" si="125"/>
        <v>2013</v>
      </c>
      <c r="C2015">
        <f t="shared" si="123"/>
        <v>73</v>
      </c>
      <c r="D2015" s="16">
        <v>1950</v>
      </c>
      <c r="E2015" t="s">
        <v>15</v>
      </c>
      <c r="F2015" t="s">
        <v>16</v>
      </c>
      <c r="G2015">
        <v>49282</v>
      </c>
      <c r="H2015" t="s">
        <v>17</v>
      </c>
      <c r="J2015" t="s">
        <v>3354</v>
      </c>
      <c r="K2015" t="s">
        <v>3366</v>
      </c>
      <c r="L2015" t="s">
        <v>829</v>
      </c>
      <c r="M2015" t="s">
        <v>3359</v>
      </c>
      <c r="AF2015" t="s">
        <v>3060</v>
      </c>
      <c r="AH2015" s="2">
        <v>39924.498379629629</v>
      </c>
    </row>
    <row r="2016" spans="1:35" ht="15" customHeight="1" x14ac:dyDescent="0.35">
      <c r="B2016" s="5">
        <f t="shared" si="125"/>
        <v>2014</v>
      </c>
      <c r="C2016">
        <f t="shared" si="123"/>
        <v>197</v>
      </c>
      <c r="D2016" s="16">
        <v>1950</v>
      </c>
      <c r="E2016" t="s">
        <v>15</v>
      </c>
      <c r="F2016" t="s">
        <v>16</v>
      </c>
      <c r="G2016">
        <v>49355</v>
      </c>
      <c r="L2016" t="s">
        <v>37</v>
      </c>
      <c r="AF2016" t="s">
        <v>3060</v>
      </c>
    </row>
    <row r="2017" spans="2:35" ht="15" customHeight="1" x14ac:dyDescent="0.35">
      <c r="B2017" s="5">
        <f t="shared" si="125"/>
        <v>2015</v>
      </c>
      <c r="C2017">
        <f t="shared" si="123"/>
        <v>7</v>
      </c>
      <c r="D2017" s="16">
        <v>1950</v>
      </c>
      <c r="E2017" t="s">
        <v>560</v>
      </c>
      <c r="F2017" t="s">
        <v>25</v>
      </c>
      <c r="G2017">
        <v>49552</v>
      </c>
      <c r="H2017" t="s">
        <v>17</v>
      </c>
      <c r="J2017" t="s">
        <v>3354</v>
      </c>
      <c r="K2017" t="s">
        <v>3366</v>
      </c>
      <c r="L2017" t="s">
        <v>265</v>
      </c>
      <c r="M2017" t="s">
        <v>3359</v>
      </c>
      <c r="W2017" t="s">
        <v>3557</v>
      </c>
      <c r="AB2017" t="s">
        <v>195</v>
      </c>
      <c r="AD2017" s="3" t="s">
        <v>830</v>
      </c>
      <c r="AF2017" t="s">
        <v>3060</v>
      </c>
      <c r="AH2017" s="2">
        <v>40081.200613425928</v>
      </c>
    </row>
    <row r="2018" spans="2:35" ht="15" customHeight="1" x14ac:dyDescent="0.35">
      <c r="B2018" s="5">
        <f t="shared" si="125"/>
        <v>2016</v>
      </c>
      <c r="C2018">
        <f t="shared" si="123"/>
        <v>15</v>
      </c>
      <c r="D2018" s="16">
        <v>1950</v>
      </c>
      <c r="E2018" t="s">
        <v>560</v>
      </c>
      <c r="F2018" t="s">
        <v>25</v>
      </c>
      <c r="G2018">
        <v>49559</v>
      </c>
      <c r="H2018" t="s">
        <v>17</v>
      </c>
      <c r="J2018" t="s">
        <v>3354</v>
      </c>
      <c r="K2018" t="s">
        <v>3366</v>
      </c>
      <c r="L2018" t="s">
        <v>224</v>
      </c>
      <c r="M2018" t="s">
        <v>3359</v>
      </c>
      <c r="AF2018" t="s">
        <v>3060</v>
      </c>
      <c r="AH2018" s="2">
        <v>39788.24900462963</v>
      </c>
    </row>
    <row r="2019" spans="2:35" ht="15" customHeight="1" x14ac:dyDescent="0.35">
      <c r="B2019" s="5">
        <f t="shared" si="125"/>
        <v>2017</v>
      </c>
      <c r="C2019">
        <f t="shared" si="123"/>
        <v>22</v>
      </c>
      <c r="D2019" s="16">
        <v>1950</v>
      </c>
      <c r="E2019" t="s">
        <v>560</v>
      </c>
      <c r="F2019" t="s">
        <v>25</v>
      </c>
      <c r="G2019">
        <v>49574</v>
      </c>
      <c r="H2019" t="s">
        <v>17</v>
      </c>
      <c r="J2019" t="s">
        <v>3354</v>
      </c>
      <c r="K2019" t="s">
        <v>3366</v>
      </c>
      <c r="L2019" t="s">
        <v>831</v>
      </c>
      <c r="M2019" t="s">
        <v>3359</v>
      </c>
      <c r="W2019" t="s">
        <v>3557</v>
      </c>
      <c r="AB2019" t="s">
        <v>195</v>
      </c>
      <c r="AD2019" s="3" t="s">
        <v>832</v>
      </c>
      <c r="AF2019" t="s">
        <v>3060</v>
      </c>
      <c r="AH2019" s="2">
        <v>40036.324340277781</v>
      </c>
    </row>
    <row r="2020" spans="2:35" ht="15" customHeight="1" x14ac:dyDescent="0.35">
      <c r="B2020" s="5">
        <f t="shared" si="125"/>
        <v>2018</v>
      </c>
      <c r="C2020">
        <f t="shared" si="123"/>
        <v>12</v>
      </c>
      <c r="D2020" s="16">
        <v>1950</v>
      </c>
      <c r="E2020" t="s">
        <v>560</v>
      </c>
      <c r="F2020" t="s">
        <v>25</v>
      </c>
      <c r="G2020">
        <v>49596</v>
      </c>
      <c r="L2020" t="s">
        <v>37</v>
      </c>
      <c r="AF2020" t="s">
        <v>3060</v>
      </c>
    </row>
    <row r="2021" spans="2:35" ht="15" customHeight="1" x14ac:dyDescent="0.35">
      <c r="B2021" s="5">
        <f t="shared" si="125"/>
        <v>2019</v>
      </c>
      <c r="C2021">
        <f t="shared" si="123"/>
        <v>48</v>
      </c>
      <c r="D2021" s="16">
        <v>1950</v>
      </c>
      <c r="E2021" t="s">
        <v>560</v>
      </c>
      <c r="F2021" t="s">
        <v>25</v>
      </c>
      <c r="G2021">
        <v>49608</v>
      </c>
      <c r="J2021" t="s">
        <v>3354</v>
      </c>
      <c r="K2021" t="s">
        <v>3366</v>
      </c>
      <c r="M2021" t="s">
        <v>3459</v>
      </c>
      <c r="T2021" t="s">
        <v>3424</v>
      </c>
      <c r="W2021" t="s">
        <v>3557</v>
      </c>
      <c r="X2021" t="s">
        <v>3508</v>
      </c>
      <c r="Z2021" t="s">
        <v>3359</v>
      </c>
      <c r="AA2021" t="s">
        <v>3917</v>
      </c>
      <c r="AD2021" s="3" t="s">
        <v>3953</v>
      </c>
      <c r="AF2021" t="s">
        <v>3451</v>
      </c>
      <c r="AH2021" s="2">
        <v>45339</v>
      </c>
    </row>
    <row r="2022" spans="2:35" ht="15" customHeight="1" x14ac:dyDescent="0.35">
      <c r="B2022" s="5">
        <f t="shared" si="125"/>
        <v>2020</v>
      </c>
      <c r="C2022">
        <f t="shared" si="123"/>
        <v>1</v>
      </c>
      <c r="D2022" s="16">
        <v>1950</v>
      </c>
      <c r="E2022" t="s">
        <v>560</v>
      </c>
      <c r="F2022" t="s">
        <v>25</v>
      </c>
      <c r="G2022">
        <v>49656</v>
      </c>
      <c r="H2022" t="s">
        <v>17</v>
      </c>
      <c r="M2022" t="s">
        <v>3359</v>
      </c>
      <c r="AF2022" t="s">
        <v>3060</v>
      </c>
      <c r="AH2022" s="2">
        <v>40736.758900462963</v>
      </c>
    </row>
    <row r="2023" spans="2:35" ht="15" customHeight="1" x14ac:dyDescent="0.35">
      <c r="B2023" s="5">
        <f t="shared" si="125"/>
        <v>2021</v>
      </c>
      <c r="C2023">
        <f t="shared" si="123"/>
        <v>11</v>
      </c>
      <c r="D2023" s="16">
        <v>1950</v>
      </c>
      <c r="E2023" s="3" t="s">
        <v>560</v>
      </c>
      <c r="F2023" s="3" t="s">
        <v>25</v>
      </c>
      <c r="G2023" s="165">
        <v>49657</v>
      </c>
      <c r="H2023" s="3"/>
      <c r="I2023" s="3"/>
      <c r="J2023" s="3"/>
      <c r="K2023" s="3" t="s">
        <v>3366</v>
      </c>
      <c r="L2023" s="3"/>
      <c r="M2023" s="3"/>
      <c r="N2023" s="3"/>
      <c r="O2023" s="3"/>
      <c r="P2023" s="3"/>
      <c r="Q2023" s="3"/>
      <c r="R2023" s="3"/>
      <c r="S2023" s="152"/>
      <c r="T2023" s="3"/>
      <c r="U2023" s="3"/>
      <c r="V2023" s="143"/>
      <c r="W2023" s="3"/>
      <c r="X2023" s="3"/>
      <c r="Y2023" s="3"/>
      <c r="Z2023" s="3"/>
      <c r="AB2023" s="3"/>
      <c r="AE2023" s="3"/>
      <c r="AF2023" s="3" t="s">
        <v>3451</v>
      </c>
      <c r="AG2023" s="3"/>
      <c r="AH2023" s="153">
        <v>45739</v>
      </c>
      <c r="AI2023" s="14" t="s">
        <v>4746</v>
      </c>
    </row>
    <row r="2024" spans="2:35" ht="15" customHeight="1" x14ac:dyDescent="0.35">
      <c r="B2024" s="5">
        <f t="shared" si="125"/>
        <v>2022</v>
      </c>
      <c r="C2024">
        <f t="shared" si="123"/>
        <v>9</v>
      </c>
      <c r="D2024" s="16">
        <v>1950</v>
      </c>
      <c r="E2024" t="s">
        <v>560</v>
      </c>
      <c r="F2024" t="s">
        <v>25</v>
      </c>
      <c r="G2024">
        <v>49668</v>
      </c>
      <c r="J2024" t="s">
        <v>3354</v>
      </c>
      <c r="K2024" t="s">
        <v>3366</v>
      </c>
      <c r="L2024" t="s">
        <v>37</v>
      </c>
      <c r="M2024" t="s">
        <v>3459</v>
      </c>
      <c r="N2024" t="s">
        <v>3359</v>
      </c>
      <c r="S2024" s="148">
        <v>0.46100000000000002</v>
      </c>
      <c r="T2024" t="s">
        <v>3424</v>
      </c>
      <c r="W2024" t="s">
        <v>3557</v>
      </c>
      <c r="X2024" t="s">
        <v>3508</v>
      </c>
      <c r="AA2024" s="3" t="s">
        <v>3828</v>
      </c>
      <c r="AF2024" t="s">
        <v>3451</v>
      </c>
      <c r="AH2024" s="2">
        <v>45497</v>
      </c>
    </row>
    <row r="2025" spans="2:35" ht="15" customHeight="1" x14ac:dyDescent="0.35">
      <c r="B2025" s="5">
        <f t="shared" si="125"/>
        <v>2023</v>
      </c>
      <c r="C2025">
        <f t="shared" si="123"/>
        <v>8</v>
      </c>
      <c r="D2025" s="16">
        <v>1950</v>
      </c>
      <c r="E2025" t="s">
        <v>560</v>
      </c>
      <c r="F2025" t="s">
        <v>25</v>
      </c>
      <c r="G2025">
        <v>49677</v>
      </c>
      <c r="H2025" t="s">
        <v>17</v>
      </c>
      <c r="J2025" t="s">
        <v>3354</v>
      </c>
      <c r="K2025" t="s">
        <v>3366</v>
      </c>
      <c r="L2025" t="s">
        <v>763</v>
      </c>
      <c r="M2025" t="s">
        <v>3359</v>
      </c>
      <c r="N2025" t="s">
        <v>3359</v>
      </c>
      <c r="Z2025" t="s">
        <v>3359</v>
      </c>
      <c r="AC2025" s="3" t="s">
        <v>833</v>
      </c>
      <c r="AD2025" s="39"/>
      <c r="AF2025" t="s">
        <v>3060</v>
      </c>
    </row>
    <row r="2026" spans="2:35" ht="15" customHeight="1" x14ac:dyDescent="0.35">
      <c r="B2026" s="5">
        <f t="shared" si="125"/>
        <v>2024</v>
      </c>
      <c r="C2026">
        <f t="shared" si="123"/>
        <v>52</v>
      </c>
      <c r="D2026" s="16">
        <v>1950</v>
      </c>
      <c r="E2026" t="s">
        <v>560</v>
      </c>
      <c r="F2026" t="s">
        <v>25</v>
      </c>
      <c r="G2026">
        <v>49685</v>
      </c>
      <c r="J2026" t="s">
        <v>3354</v>
      </c>
      <c r="K2026" t="s">
        <v>3366</v>
      </c>
      <c r="M2026" t="s">
        <v>3459</v>
      </c>
      <c r="N2026" t="s">
        <v>3359</v>
      </c>
      <c r="T2026" t="s">
        <v>3424</v>
      </c>
      <c r="W2026" t="s">
        <v>3557</v>
      </c>
      <c r="X2026" t="s">
        <v>3508</v>
      </c>
      <c r="Z2026" t="s">
        <v>3359</v>
      </c>
      <c r="AA2026" s="3" t="s">
        <v>3828</v>
      </c>
      <c r="AD2026" t="s">
        <v>5971</v>
      </c>
      <c r="AF2026" t="s">
        <v>3451</v>
      </c>
      <c r="AH2026" s="2">
        <v>45961</v>
      </c>
    </row>
    <row r="2027" spans="2:35" ht="15" customHeight="1" x14ac:dyDescent="0.35">
      <c r="B2027" s="5">
        <f t="shared" si="125"/>
        <v>2025</v>
      </c>
      <c r="C2027">
        <f t="shared" si="123"/>
        <v>22</v>
      </c>
      <c r="D2027" s="16">
        <v>1950</v>
      </c>
      <c r="E2027" t="s">
        <v>221</v>
      </c>
      <c r="F2027" t="s">
        <v>25</v>
      </c>
      <c r="G2027">
        <v>49737</v>
      </c>
      <c r="H2027" t="s">
        <v>17</v>
      </c>
      <c r="J2027" t="s">
        <v>3354</v>
      </c>
      <c r="K2027" t="s">
        <v>3366</v>
      </c>
      <c r="L2027" t="s">
        <v>835</v>
      </c>
      <c r="M2027" t="s">
        <v>3359</v>
      </c>
      <c r="AA2027" s="3" t="s">
        <v>3464</v>
      </c>
      <c r="AE2027" t="s">
        <v>380</v>
      </c>
      <c r="AF2027" t="s">
        <v>3060</v>
      </c>
      <c r="AH2027" s="2">
        <v>40888.567395833335</v>
      </c>
    </row>
    <row r="2028" spans="2:35" ht="15" customHeight="1" x14ac:dyDescent="0.35">
      <c r="B2028" s="5">
        <f t="shared" si="125"/>
        <v>2026</v>
      </c>
      <c r="C2028">
        <f t="shared" si="123"/>
        <v>8</v>
      </c>
      <c r="D2028" s="16">
        <v>1950</v>
      </c>
      <c r="E2028" t="s">
        <v>221</v>
      </c>
      <c r="F2028" t="s">
        <v>25</v>
      </c>
      <c r="G2028">
        <v>49759</v>
      </c>
      <c r="H2028" t="s">
        <v>17</v>
      </c>
      <c r="J2028" t="s">
        <v>3354</v>
      </c>
      <c r="K2028" t="s">
        <v>3366</v>
      </c>
      <c r="L2028" t="s">
        <v>224</v>
      </c>
      <c r="M2028" t="s">
        <v>3359</v>
      </c>
      <c r="AA2028" s="3" t="s">
        <v>3464</v>
      </c>
      <c r="AE2028" t="s">
        <v>380</v>
      </c>
      <c r="AF2028" t="s">
        <v>3060</v>
      </c>
      <c r="AH2028" s="2">
        <v>40546.61613425926</v>
      </c>
    </row>
    <row r="2029" spans="2:35" ht="15" customHeight="1" x14ac:dyDescent="0.35">
      <c r="B2029" s="5">
        <f t="shared" si="125"/>
        <v>2027</v>
      </c>
      <c r="C2029">
        <f t="shared" si="123"/>
        <v>34</v>
      </c>
      <c r="D2029" s="16">
        <v>1950</v>
      </c>
      <c r="E2029" t="s">
        <v>221</v>
      </c>
      <c r="F2029" t="s">
        <v>25</v>
      </c>
      <c r="G2029">
        <v>49767</v>
      </c>
      <c r="H2029" t="s">
        <v>836</v>
      </c>
      <c r="J2029" t="s">
        <v>3354</v>
      </c>
      <c r="K2029" t="s">
        <v>3366</v>
      </c>
      <c r="L2029" t="s">
        <v>837</v>
      </c>
      <c r="M2029" t="s">
        <v>3359</v>
      </c>
      <c r="V2029" s="43" t="s">
        <v>3359</v>
      </c>
      <c r="AA2029" s="3" t="s">
        <v>3464</v>
      </c>
      <c r="AE2029" t="s">
        <v>380</v>
      </c>
      <c r="AF2029" t="s">
        <v>3060</v>
      </c>
      <c r="AH2029" s="2">
        <v>40683.528587962966</v>
      </c>
    </row>
    <row r="2030" spans="2:35" ht="15" customHeight="1" thickBot="1" x14ac:dyDescent="0.4">
      <c r="B2030" s="5">
        <f t="shared" si="125"/>
        <v>2028</v>
      </c>
      <c r="C2030">
        <f t="shared" si="123"/>
        <v>136</v>
      </c>
      <c r="D2030" s="16">
        <v>1950</v>
      </c>
      <c r="E2030" t="s">
        <v>500</v>
      </c>
      <c r="F2030" t="s">
        <v>25</v>
      </c>
      <c r="G2030">
        <v>49801</v>
      </c>
      <c r="H2030" t="s">
        <v>17</v>
      </c>
      <c r="J2030" t="s">
        <v>3354</v>
      </c>
      <c r="K2030" t="s">
        <v>3366</v>
      </c>
      <c r="M2030" t="s">
        <v>3359</v>
      </c>
      <c r="V2030" s="43" t="s">
        <v>3359</v>
      </c>
      <c r="AF2030" t="s">
        <v>3060</v>
      </c>
      <c r="AH2030" s="2">
        <v>40023.979571759257</v>
      </c>
    </row>
    <row r="2031" spans="2:35" ht="15" customHeight="1" thickBot="1" x14ac:dyDescent="0.4">
      <c r="B2031" s="5">
        <f t="shared" si="125"/>
        <v>2029</v>
      </c>
      <c r="C2031">
        <f t="shared" si="123"/>
        <v>11</v>
      </c>
      <c r="D2031" s="16">
        <v>1950</v>
      </c>
      <c r="E2031" s="159" t="s">
        <v>15</v>
      </c>
      <c r="F2031" s="159" t="s">
        <v>16</v>
      </c>
      <c r="G2031" s="160">
        <v>49937</v>
      </c>
      <c r="H2031" s="159"/>
      <c r="I2031" s="159"/>
      <c r="J2031" s="159" t="s">
        <v>3354</v>
      </c>
      <c r="K2031" s="159" t="s">
        <v>3366</v>
      </c>
      <c r="L2031" s="159"/>
      <c r="M2031" s="159" t="s">
        <v>3459</v>
      </c>
      <c r="N2031" s="159"/>
      <c r="O2031" s="159"/>
      <c r="P2031" s="159"/>
      <c r="Q2031" s="159"/>
      <c r="R2031" s="159"/>
      <c r="S2031" s="159"/>
      <c r="T2031" s="159" t="s">
        <v>3262</v>
      </c>
      <c r="U2031" s="159"/>
      <c r="V2031" s="161"/>
      <c r="W2031" s="159"/>
      <c r="X2031" s="159" t="s">
        <v>3660</v>
      </c>
      <c r="Y2031" s="159"/>
      <c r="Z2031" s="159"/>
      <c r="AA2031" s="159" t="s">
        <v>3262</v>
      </c>
      <c r="AB2031" s="159"/>
      <c r="AC2031" s="159"/>
      <c r="AD2031" s="159"/>
      <c r="AE2031" s="159"/>
      <c r="AF2031" t="s">
        <v>3451</v>
      </c>
      <c r="AG2031" s="159"/>
      <c r="AH2031" s="176">
        <v>46091</v>
      </c>
      <c r="AI2031" s="76" t="s">
        <v>6457</v>
      </c>
    </row>
    <row r="2032" spans="2:35" ht="15" customHeight="1" x14ac:dyDescent="0.35">
      <c r="B2032" s="5">
        <f t="shared" si="125"/>
        <v>2030</v>
      </c>
      <c r="C2032">
        <f t="shared" si="123"/>
        <v>51</v>
      </c>
      <c r="D2032" s="16">
        <v>1950</v>
      </c>
      <c r="E2032" t="s">
        <v>15</v>
      </c>
      <c r="F2032" t="s">
        <v>16</v>
      </c>
      <c r="G2032">
        <v>49948</v>
      </c>
      <c r="H2032" t="s">
        <v>17</v>
      </c>
      <c r="J2032" t="s">
        <v>3354</v>
      </c>
      <c r="K2032" t="s">
        <v>3366</v>
      </c>
      <c r="L2032" t="s">
        <v>156</v>
      </c>
      <c r="M2032" t="s">
        <v>3359</v>
      </c>
      <c r="AF2032" t="s">
        <v>3060</v>
      </c>
      <c r="AH2032" s="2">
        <v>39793.890081018515</v>
      </c>
    </row>
    <row r="2033" spans="1:35" ht="15" customHeight="1" x14ac:dyDescent="0.35">
      <c r="B2033" s="5">
        <f t="shared" si="125"/>
        <v>2031</v>
      </c>
      <c r="C2033">
        <f t="shared" si="123"/>
        <v>61</v>
      </c>
      <c r="D2033" s="16">
        <v>1950</v>
      </c>
      <c r="E2033" t="s">
        <v>15</v>
      </c>
      <c r="F2033" t="s">
        <v>16</v>
      </c>
      <c r="G2033">
        <v>49999</v>
      </c>
      <c r="H2033" t="s">
        <v>17</v>
      </c>
      <c r="J2033" t="s">
        <v>3354</v>
      </c>
      <c r="K2033" t="s">
        <v>3366</v>
      </c>
      <c r="L2033" t="s">
        <v>156</v>
      </c>
      <c r="M2033" t="s">
        <v>3359</v>
      </c>
      <c r="AF2033" t="s">
        <v>3060</v>
      </c>
      <c r="AH2033" s="2">
        <v>39946.374849537038</v>
      </c>
    </row>
    <row r="2034" spans="1:35" ht="15" customHeight="1" thickBot="1" x14ac:dyDescent="0.4">
      <c r="B2034" s="5">
        <f t="shared" si="125"/>
        <v>2032</v>
      </c>
      <c r="C2034">
        <f t="shared" si="123"/>
        <v>140</v>
      </c>
      <c r="D2034" s="16">
        <f>+D2033</f>
        <v>1950</v>
      </c>
      <c r="E2034" s="101" t="s">
        <v>15</v>
      </c>
      <c r="F2034" s="101" t="s">
        <v>16</v>
      </c>
      <c r="G2034" s="165">
        <v>50060</v>
      </c>
      <c r="H2034" s="101"/>
      <c r="I2034" s="101"/>
      <c r="J2034" s="101"/>
      <c r="K2034" s="101"/>
      <c r="L2034" s="101"/>
      <c r="M2034" s="101"/>
      <c r="N2034" s="101"/>
      <c r="O2034" s="101"/>
      <c r="P2034" s="101"/>
      <c r="Q2034" s="101"/>
      <c r="R2034" s="101"/>
      <c r="S2034" s="128"/>
      <c r="T2034" s="101"/>
      <c r="U2034" s="101"/>
      <c r="V2034" s="130"/>
      <c r="W2034" s="101"/>
      <c r="X2034" s="101"/>
      <c r="Y2034" s="101"/>
      <c r="Z2034" s="101"/>
      <c r="AA2034" s="101"/>
      <c r="AB2034" s="101"/>
      <c r="AC2034" s="101"/>
      <c r="AD2034" s="101"/>
      <c r="AE2034" s="101"/>
      <c r="AF2034" t="s">
        <v>3451</v>
      </c>
      <c r="AG2034" s="101"/>
      <c r="AH2034" s="103">
        <v>45839</v>
      </c>
      <c r="AI2034" s="101"/>
    </row>
    <row r="2035" spans="1:35" ht="15" thickBot="1" x14ac:dyDescent="0.4">
      <c r="B2035" s="5">
        <f t="shared" si="125"/>
        <v>2033</v>
      </c>
      <c r="C2035">
        <f t="shared" si="123"/>
        <v>160</v>
      </c>
      <c r="D2035" s="202">
        <v>1950</v>
      </c>
      <c r="E2035" s="159" t="s">
        <v>15</v>
      </c>
      <c r="F2035" s="159" t="s">
        <v>16</v>
      </c>
      <c r="G2035" s="159">
        <v>50200</v>
      </c>
      <c r="H2035" s="159"/>
      <c r="I2035" s="159"/>
      <c r="J2035" s="159"/>
      <c r="K2035" s="159"/>
      <c r="L2035" s="159"/>
      <c r="M2035" s="159"/>
      <c r="N2035" s="159"/>
      <c r="O2035" s="159"/>
      <c r="P2035" s="159"/>
      <c r="Q2035" s="159"/>
      <c r="R2035" s="159"/>
      <c r="S2035" s="203"/>
      <c r="T2035" s="159"/>
      <c r="U2035" s="159"/>
      <c r="V2035" s="161"/>
      <c r="W2035" s="159"/>
      <c r="X2035" s="159"/>
      <c r="Y2035" s="159"/>
      <c r="Z2035" s="159"/>
      <c r="AA2035" s="159"/>
      <c r="AB2035" s="159"/>
      <c r="AC2035" s="159"/>
      <c r="AD2035" s="159"/>
      <c r="AE2035" s="159"/>
      <c r="AF2035" s="3" t="s">
        <v>3451</v>
      </c>
      <c r="AG2035" s="159"/>
      <c r="AH2035" s="176">
        <v>45561</v>
      </c>
      <c r="AI2035" s="167" t="s">
        <v>4112</v>
      </c>
    </row>
    <row r="2036" spans="1:35" ht="15" customHeight="1" thickBot="1" x14ac:dyDescent="0.4">
      <c r="A2036" s="180"/>
      <c r="B2036" s="5">
        <f t="shared" si="125"/>
        <v>2034</v>
      </c>
      <c r="C2036">
        <f t="shared" si="123"/>
        <v>3</v>
      </c>
      <c r="D2036" s="16">
        <v>1950</v>
      </c>
      <c r="E2036" t="s">
        <v>15</v>
      </c>
      <c r="F2036" t="s">
        <v>16</v>
      </c>
      <c r="G2036">
        <v>50360</v>
      </c>
      <c r="H2036" t="s">
        <v>17</v>
      </c>
      <c r="K2036" t="s">
        <v>3366</v>
      </c>
      <c r="L2036" t="s">
        <v>37</v>
      </c>
      <c r="M2036" t="s">
        <v>3359</v>
      </c>
      <c r="AF2036" t="s">
        <v>3060</v>
      </c>
      <c r="AH2036" s="2">
        <v>40050.381041666667</v>
      </c>
    </row>
    <row r="2037" spans="1:35" ht="15" customHeight="1" x14ac:dyDescent="0.35">
      <c r="B2037" s="5">
        <f t="shared" si="125"/>
        <v>2035</v>
      </c>
      <c r="C2037">
        <f t="shared" si="123"/>
        <v>86</v>
      </c>
      <c r="D2037" s="16">
        <v>1950</v>
      </c>
      <c r="E2037" t="s">
        <v>15</v>
      </c>
      <c r="F2037" t="s">
        <v>16</v>
      </c>
      <c r="G2037">
        <v>50363</v>
      </c>
      <c r="H2037" t="s">
        <v>17</v>
      </c>
      <c r="I2037" s="16"/>
      <c r="J2037" s="16"/>
      <c r="K2037" t="s">
        <v>3366</v>
      </c>
      <c r="M2037" t="s">
        <v>3359</v>
      </c>
      <c r="AF2037" t="s">
        <v>3060</v>
      </c>
      <c r="AH2037" s="2">
        <v>40791.826365740744</v>
      </c>
    </row>
    <row r="2038" spans="1:35" ht="15" customHeight="1" x14ac:dyDescent="0.35">
      <c r="B2038" s="5">
        <f t="shared" si="125"/>
        <v>2036</v>
      </c>
      <c r="C2038">
        <f t="shared" si="123"/>
        <v>95</v>
      </c>
      <c r="D2038" s="16">
        <v>1950</v>
      </c>
      <c r="E2038" t="s">
        <v>15</v>
      </c>
      <c r="F2038" t="s">
        <v>16</v>
      </c>
      <c r="G2038">
        <v>50449</v>
      </c>
      <c r="H2038" t="s">
        <v>17</v>
      </c>
      <c r="J2038" t="s">
        <v>3354</v>
      </c>
      <c r="K2038" t="s">
        <v>3366</v>
      </c>
      <c r="L2038" t="s">
        <v>156</v>
      </c>
      <c r="M2038" t="s">
        <v>3359</v>
      </c>
      <c r="W2038" t="s">
        <v>3557</v>
      </c>
      <c r="AB2038" t="s">
        <v>195</v>
      </c>
      <c r="AF2038" t="s">
        <v>3060</v>
      </c>
      <c r="AH2038" s="2">
        <v>40901.407083333332</v>
      </c>
    </row>
    <row r="2039" spans="1:35" ht="15" customHeight="1" x14ac:dyDescent="0.35">
      <c r="B2039" s="5">
        <f t="shared" si="125"/>
        <v>2037</v>
      </c>
      <c r="C2039">
        <f t="shared" si="123"/>
        <v>167</v>
      </c>
      <c r="D2039" s="16">
        <v>1950</v>
      </c>
      <c r="E2039" t="s">
        <v>15</v>
      </c>
      <c r="F2039" t="s">
        <v>16</v>
      </c>
      <c r="G2039">
        <v>50544</v>
      </c>
      <c r="H2039" t="s">
        <v>17</v>
      </c>
      <c r="J2039" t="s">
        <v>3354</v>
      </c>
      <c r="K2039" t="s">
        <v>3366</v>
      </c>
      <c r="M2039" t="s">
        <v>3359</v>
      </c>
      <c r="AF2039" t="s">
        <v>3060</v>
      </c>
      <c r="AH2039" s="2">
        <v>40327.943414351852</v>
      </c>
    </row>
    <row r="2040" spans="1:35" ht="15" customHeight="1" x14ac:dyDescent="0.35">
      <c r="B2040" s="5">
        <f t="shared" si="125"/>
        <v>2038</v>
      </c>
      <c r="C2040">
        <f t="shared" si="123"/>
        <v>61</v>
      </c>
      <c r="D2040" s="16">
        <v>1950</v>
      </c>
      <c r="E2040" s="116" t="s">
        <v>15</v>
      </c>
      <c r="F2040" s="116" t="s">
        <v>16</v>
      </c>
      <c r="G2040" s="117">
        <v>50711</v>
      </c>
      <c r="H2040" s="172" t="s">
        <v>5836</v>
      </c>
      <c r="I2040" s="172"/>
      <c r="J2040" s="172" t="s">
        <v>3354</v>
      </c>
      <c r="K2040" s="172" t="s">
        <v>3366</v>
      </c>
      <c r="L2040" s="172"/>
      <c r="M2040" s="172" t="s">
        <v>3459</v>
      </c>
      <c r="N2040" s="172"/>
      <c r="O2040" s="172"/>
      <c r="P2040" s="172"/>
      <c r="Q2040" s="172"/>
      <c r="R2040" s="172"/>
      <c r="S2040" s="173"/>
      <c r="T2040" s="172" t="s">
        <v>3262</v>
      </c>
      <c r="U2040" s="172"/>
      <c r="V2040" s="174"/>
      <c r="W2040" s="172" t="s">
        <v>3830</v>
      </c>
      <c r="X2040" s="172" t="s">
        <v>3660</v>
      </c>
      <c r="Y2040" s="172"/>
      <c r="Z2040" s="172"/>
      <c r="AA2040" s="172" t="s">
        <v>3262</v>
      </c>
      <c r="AB2040" s="172"/>
      <c r="AC2040" s="172"/>
      <c r="AD2040" s="172"/>
      <c r="AE2040" s="172"/>
      <c r="AF2040" t="s">
        <v>3451</v>
      </c>
      <c r="AH2040" s="2">
        <v>45966</v>
      </c>
      <c r="AI2040" s="36" t="s">
        <v>5859</v>
      </c>
    </row>
    <row r="2041" spans="1:35" ht="15" customHeight="1" x14ac:dyDescent="0.35">
      <c r="B2041" s="5">
        <f t="shared" si="125"/>
        <v>2039</v>
      </c>
      <c r="C2041">
        <f t="shared" si="123"/>
        <v>233</v>
      </c>
      <c r="D2041" s="16">
        <v>1950</v>
      </c>
      <c r="E2041" t="s">
        <v>221</v>
      </c>
      <c r="F2041" t="s">
        <v>25</v>
      </c>
      <c r="G2041">
        <v>50772</v>
      </c>
      <c r="H2041" t="s">
        <v>17</v>
      </c>
      <c r="M2041" t="s">
        <v>3359</v>
      </c>
      <c r="AF2041" t="s">
        <v>3060</v>
      </c>
      <c r="AH2041" s="2">
        <v>40375.026284722226</v>
      </c>
    </row>
    <row r="2042" spans="1:35" ht="15" customHeight="1" x14ac:dyDescent="0.35">
      <c r="B2042" s="5">
        <f t="shared" si="125"/>
        <v>2040</v>
      </c>
      <c r="C2042">
        <f t="shared" ref="C2042:C2108" si="126">+G2043-G2042</f>
        <v>105</v>
      </c>
      <c r="D2042" s="16">
        <v>1950</v>
      </c>
      <c r="E2042" t="s">
        <v>15</v>
      </c>
      <c r="F2042" t="s">
        <v>25</v>
      </c>
      <c r="G2042">
        <v>51005</v>
      </c>
      <c r="H2042" t="s">
        <v>17</v>
      </c>
      <c r="K2042" t="s">
        <v>3366</v>
      </c>
      <c r="M2042" t="s">
        <v>3359</v>
      </c>
      <c r="N2042" t="s">
        <v>3359</v>
      </c>
      <c r="AF2042" t="s">
        <v>3060</v>
      </c>
      <c r="AH2042" s="2">
        <v>40580.968101851853</v>
      </c>
    </row>
    <row r="2043" spans="1:35" ht="15" customHeight="1" x14ac:dyDescent="0.35">
      <c r="B2043" s="5">
        <f t="shared" si="125"/>
        <v>2041</v>
      </c>
      <c r="C2043">
        <f t="shared" si="126"/>
        <v>78</v>
      </c>
      <c r="D2043" s="16">
        <v>1950</v>
      </c>
      <c r="E2043" t="s">
        <v>15</v>
      </c>
      <c r="F2043" t="s">
        <v>25</v>
      </c>
      <c r="G2043">
        <v>51110</v>
      </c>
      <c r="H2043" t="s">
        <v>17</v>
      </c>
      <c r="J2043" t="s">
        <v>3354</v>
      </c>
      <c r="K2043" t="s">
        <v>3366</v>
      </c>
      <c r="L2043" t="s">
        <v>113</v>
      </c>
      <c r="M2043" t="s">
        <v>3359</v>
      </c>
      <c r="AF2043" t="s">
        <v>3060</v>
      </c>
      <c r="AH2043" s="2">
        <v>40015.415671296294</v>
      </c>
    </row>
    <row r="2044" spans="1:35" ht="15" customHeight="1" x14ac:dyDescent="0.35">
      <c r="B2044" s="5">
        <f t="shared" si="125"/>
        <v>2042</v>
      </c>
      <c r="C2044">
        <f t="shared" si="126"/>
        <v>145</v>
      </c>
      <c r="D2044" s="16">
        <v>1950</v>
      </c>
      <c r="E2044" t="s">
        <v>327</v>
      </c>
      <c r="F2044" t="s">
        <v>25</v>
      </c>
      <c r="G2044">
        <v>51188</v>
      </c>
      <c r="J2044" t="s">
        <v>3354</v>
      </c>
      <c r="K2044" t="s">
        <v>3366</v>
      </c>
      <c r="M2044" t="s">
        <v>3459</v>
      </c>
      <c r="N2044" t="s">
        <v>3359</v>
      </c>
      <c r="T2044" t="s">
        <v>167</v>
      </c>
      <c r="W2044" t="s">
        <v>3572</v>
      </c>
      <c r="X2044" t="s">
        <v>3508</v>
      </c>
      <c r="AA2044" s="3" t="s">
        <v>167</v>
      </c>
      <c r="AB2044" t="s">
        <v>3925</v>
      </c>
      <c r="AD2044" s="3" t="s">
        <v>3926</v>
      </c>
      <c r="AF2044" t="s">
        <v>3451</v>
      </c>
      <c r="AH2044" s="2">
        <v>45326</v>
      </c>
    </row>
    <row r="2045" spans="1:35" ht="15" customHeight="1" x14ac:dyDescent="0.35">
      <c r="B2045" s="5">
        <f t="shared" si="125"/>
        <v>2043</v>
      </c>
      <c r="C2045">
        <f t="shared" si="126"/>
        <v>8</v>
      </c>
      <c r="D2045" s="146">
        <v>1950</v>
      </c>
      <c r="E2045" s="3" t="s">
        <v>221</v>
      </c>
      <c r="F2045" s="3" t="s">
        <v>25</v>
      </c>
      <c r="G2045" s="3">
        <v>51333</v>
      </c>
      <c r="H2045" s="3"/>
      <c r="I2045" s="3"/>
      <c r="J2045" s="3"/>
      <c r="K2045" s="3"/>
      <c r="L2045" s="3"/>
      <c r="M2045" s="3"/>
      <c r="N2045" s="3"/>
      <c r="O2045" s="3"/>
      <c r="P2045" s="3"/>
      <c r="Q2045" s="3"/>
      <c r="R2045" s="3"/>
      <c r="S2045" s="152"/>
      <c r="T2045" s="3"/>
      <c r="U2045" s="3"/>
      <c r="V2045" s="143"/>
      <c r="W2045" s="3"/>
      <c r="X2045" s="3"/>
      <c r="Y2045" s="3"/>
      <c r="Z2045" s="3"/>
      <c r="AB2045" s="3"/>
      <c r="AE2045" s="3"/>
      <c r="AF2045" s="3" t="s">
        <v>3451</v>
      </c>
      <c r="AG2045" s="3"/>
      <c r="AH2045" s="153">
        <v>45561</v>
      </c>
      <c r="AI2045" s="75" t="s">
        <v>4113</v>
      </c>
    </row>
    <row r="2046" spans="1:35" ht="15" customHeight="1" x14ac:dyDescent="0.35">
      <c r="B2046" s="5">
        <f t="shared" si="125"/>
        <v>2044</v>
      </c>
      <c r="C2046">
        <f t="shared" si="126"/>
        <v>6</v>
      </c>
      <c r="D2046" s="16">
        <v>1950</v>
      </c>
      <c r="E2046" t="s">
        <v>327</v>
      </c>
      <c r="F2046" t="s">
        <v>25</v>
      </c>
      <c r="G2046">
        <v>51341</v>
      </c>
      <c r="L2046" t="s">
        <v>37</v>
      </c>
      <c r="AF2046" t="s">
        <v>3060</v>
      </c>
    </row>
    <row r="2047" spans="1:35" ht="15" customHeight="1" x14ac:dyDescent="0.35">
      <c r="A2047" s="3"/>
      <c r="B2047" s="5">
        <f t="shared" si="125"/>
        <v>2045</v>
      </c>
      <c r="C2047">
        <f t="shared" si="126"/>
        <v>17</v>
      </c>
      <c r="D2047" s="16">
        <v>1950</v>
      </c>
      <c r="E2047" t="s">
        <v>327</v>
      </c>
      <c r="F2047" t="s">
        <v>25</v>
      </c>
      <c r="G2047">
        <v>51347</v>
      </c>
      <c r="H2047" t="s">
        <v>17</v>
      </c>
      <c r="J2047" t="s">
        <v>3354</v>
      </c>
      <c r="K2047" t="s">
        <v>3366</v>
      </c>
      <c r="L2047" t="s">
        <v>135</v>
      </c>
      <c r="M2047" t="s">
        <v>3359</v>
      </c>
      <c r="N2047" t="s">
        <v>3359</v>
      </c>
      <c r="AF2047" t="s">
        <v>3060</v>
      </c>
      <c r="AH2047" s="2">
        <v>40586.411828703705</v>
      </c>
    </row>
    <row r="2048" spans="1:35" ht="15" customHeight="1" x14ac:dyDescent="0.35">
      <c r="B2048" s="5">
        <f t="shared" si="125"/>
        <v>2046</v>
      </c>
      <c r="C2048">
        <f t="shared" si="126"/>
        <v>12</v>
      </c>
      <c r="D2048" s="16">
        <v>1950</v>
      </c>
      <c r="E2048" t="s">
        <v>327</v>
      </c>
      <c r="F2048" t="s">
        <v>16</v>
      </c>
      <c r="G2048">
        <v>51364</v>
      </c>
      <c r="H2048" t="s">
        <v>17</v>
      </c>
      <c r="J2048" t="s">
        <v>3354</v>
      </c>
      <c r="K2048" t="s">
        <v>3366</v>
      </c>
      <c r="L2048" t="s">
        <v>838</v>
      </c>
      <c r="M2048" t="s">
        <v>3359</v>
      </c>
      <c r="N2048" t="s">
        <v>3359</v>
      </c>
      <c r="AC2048" s="3">
        <v>1951</v>
      </c>
      <c r="AF2048" t="s">
        <v>3060</v>
      </c>
      <c r="AH2048" s="2">
        <v>40570.628425925926</v>
      </c>
    </row>
    <row r="2049" spans="1:35" ht="15" customHeight="1" x14ac:dyDescent="0.35">
      <c r="B2049" s="5">
        <f t="shared" si="125"/>
        <v>2047</v>
      </c>
      <c r="C2049">
        <f t="shared" si="126"/>
        <v>14</v>
      </c>
      <c r="D2049" s="16">
        <v>1950</v>
      </c>
      <c r="E2049" t="s">
        <v>327</v>
      </c>
      <c r="F2049" t="s">
        <v>16</v>
      </c>
      <c r="G2049">
        <v>51376</v>
      </c>
      <c r="H2049" t="s">
        <v>17</v>
      </c>
      <c r="J2049" t="s">
        <v>3354</v>
      </c>
      <c r="K2049" t="s">
        <v>3366</v>
      </c>
      <c r="L2049" t="s">
        <v>28</v>
      </c>
      <c r="M2049" t="s">
        <v>3359</v>
      </c>
      <c r="N2049" t="s">
        <v>3359</v>
      </c>
      <c r="X2049" t="s">
        <v>3508</v>
      </c>
      <c r="AF2049" t="s">
        <v>3060</v>
      </c>
      <c r="AH2049" s="2">
        <v>39996.084594907406</v>
      </c>
    </row>
    <row r="2050" spans="1:35" ht="15" customHeight="1" x14ac:dyDescent="0.35">
      <c r="B2050" s="5">
        <f t="shared" si="125"/>
        <v>2048</v>
      </c>
      <c r="C2050">
        <f t="shared" si="126"/>
        <v>150</v>
      </c>
      <c r="D2050" s="16">
        <v>1950</v>
      </c>
      <c r="E2050" t="s">
        <v>500</v>
      </c>
      <c r="F2050" t="s">
        <v>16</v>
      </c>
      <c r="G2050">
        <v>51390</v>
      </c>
      <c r="H2050" t="s">
        <v>17</v>
      </c>
      <c r="J2050" t="s">
        <v>3354</v>
      </c>
      <c r="K2050" t="s">
        <v>3366</v>
      </c>
      <c r="L2050" t="s">
        <v>113</v>
      </c>
      <c r="M2050" t="s">
        <v>3359</v>
      </c>
      <c r="AC2050" s="3">
        <v>1951</v>
      </c>
      <c r="AF2050" t="s">
        <v>3060</v>
      </c>
      <c r="AH2050" s="2">
        <v>40788.186030092591</v>
      </c>
    </row>
    <row r="2051" spans="1:35" ht="15" customHeight="1" x14ac:dyDescent="0.35">
      <c r="B2051" s="5">
        <f t="shared" si="125"/>
        <v>2049</v>
      </c>
      <c r="C2051">
        <f t="shared" si="126"/>
        <v>38</v>
      </c>
      <c r="D2051" s="16">
        <v>1950</v>
      </c>
      <c r="E2051" t="s">
        <v>15</v>
      </c>
      <c r="F2051" t="s">
        <v>16</v>
      </c>
      <c r="G2051">
        <v>51540</v>
      </c>
      <c r="J2051" t="s">
        <v>3354</v>
      </c>
      <c r="K2051" t="s">
        <v>3366</v>
      </c>
      <c r="M2051" t="s">
        <v>3459</v>
      </c>
      <c r="N2051" t="s">
        <v>3359</v>
      </c>
      <c r="S2051" s="148">
        <v>0.46500000000000002</v>
      </c>
      <c r="T2051" t="s">
        <v>3262</v>
      </c>
      <c r="W2051" t="s">
        <v>3830</v>
      </c>
      <c r="X2051" t="s">
        <v>3660</v>
      </c>
      <c r="AA2051" s="3" t="s">
        <v>3262</v>
      </c>
      <c r="AF2051" t="s">
        <v>3451</v>
      </c>
      <c r="AH2051" s="2">
        <v>45498</v>
      </c>
    </row>
    <row r="2052" spans="1:35" ht="15" customHeight="1" x14ac:dyDescent="0.35">
      <c r="B2052" s="5">
        <f t="shared" si="125"/>
        <v>2050</v>
      </c>
      <c r="C2052">
        <f t="shared" si="126"/>
        <v>31</v>
      </c>
      <c r="D2052" s="16">
        <v>1950</v>
      </c>
      <c r="E2052" t="s">
        <v>15</v>
      </c>
      <c r="F2052" t="s">
        <v>16</v>
      </c>
      <c r="G2052">
        <v>51578</v>
      </c>
      <c r="H2052" t="s">
        <v>17</v>
      </c>
      <c r="J2052" t="s">
        <v>3354</v>
      </c>
      <c r="K2052" t="s">
        <v>3366</v>
      </c>
      <c r="L2052" t="s">
        <v>471</v>
      </c>
      <c r="M2052" t="s">
        <v>3359</v>
      </c>
      <c r="N2052" t="s">
        <v>3359</v>
      </c>
      <c r="AD2052" s="3" t="s">
        <v>840</v>
      </c>
      <c r="AF2052" t="s">
        <v>3060</v>
      </c>
      <c r="AH2052" s="2">
        <v>40656.629525462966</v>
      </c>
    </row>
    <row r="2053" spans="1:35" ht="15" customHeight="1" thickBot="1" x14ac:dyDescent="0.4">
      <c r="B2053" s="5">
        <f t="shared" si="125"/>
        <v>2051</v>
      </c>
      <c r="C2053">
        <f t="shared" si="126"/>
        <v>36</v>
      </c>
      <c r="D2053" s="16">
        <v>1950</v>
      </c>
      <c r="E2053" t="s">
        <v>15</v>
      </c>
      <c r="F2053" t="s">
        <v>25</v>
      </c>
      <c r="G2053">
        <v>51609</v>
      </c>
      <c r="H2053" t="s">
        <v>17</v>
      </c>
      <c r="J2053" t="s">
        <v>3354</v>
      </c>
      <c r="K2053" t="s">
        <v>3366</v>
      </c>
      <c r="L2053" t="s">
        <v>841</v>
      </c>
      <c r="M2053" t="s">
        <v>3359</v>
      </c>
      <c r="AF2053" t="s">
        <v>3060</v>
      </c>
      <c r="AH2053" s="2">
        <v>40175.447997685187</v>
      </c>
    </row>
    <row r="2054" spans="1:35" ht="15" customHeight="1" thickBot="1" x14ac:dyDescent="0.4">
      <c r="B2054" s="5">
        <f t="shared" si="125"/>
        <v>2052</v>
      </c>
      <c r="C2054">
        <f t="shared" si="126"/>
        <v>11</v>
      </c>
      <c r="D2054" s="16">
        <v>1950</v>
      </c>
      <c r="E2054" s="159" t="s">
        <v>15</v>
      </c>
      <c r="F2054" s="159" t="s">
        <v>25</v>
      </c>
      <c r="G2054" s="160">
        <v>51645</v>
      </c>
      <c r="H2054" s="159"/>
      <c r="I2054" s="159"/>
      <c r="J2054" s="159" t="s">
        <v>3354</v>
      </c>
      <c r="K2054" s="159" t="s">
        <v>3383</v>
      </c>
      <c r="L2054" s="159"/>
      <c r="M2054" s="159" t="s">
        <v>3459</v>
      </c>
      <c r="N2054" s="159" t="s">
        <v>3359</v>
      </c>
      <c r="O2054" s="159"/>
      <c r="P2054" s="159"/>
      <c r="Q2054" s="159"/>
      <c r="R2054" s="159"/>
      <c r="S2054" s="159"/>
      <c r="T2054" s="159" t="s">
        <v>3262</v>
      </c>
      <c r="U2054" s="159"/>
      <c r="V2054" s="161"/>
      <c r="W2054" s="159" t="s">
        <v>3572</v>
      </c>
      <c r="X2054" s="159" t="s">
        <v>3660</v>
      </c>
      <c r="Y2054" s="159"/>
      <c r="Z2054" s="159"/>
      <c r="AA2054" s="159" t="s">
        <v>3262</v>
      </c>
      <c r="AB2054" s="159"/>
      <c r="AC2054" s="159"/>
      <c r="AD2054" s="159"/>
      <c r="AE2054" s="159"/>
      <c r="AF2054" t="s">
        <v>3451</v>
      </c>
      <c r="AG2054" s="162"/>
      <c r="AH2054" s="163">
        <v>46130</v>
      </c>
      <c r="AI2054" s="76" t="s">
        <v>6554</v>
      </c>
    </row>
    <row r="2055" spans="1:35" ht="15" customHeight="1" thickBot="1" x14ac:dyDescent="0.4">
      <c r="B2055" s="5">
        <f t="shared" ref="B2055:B2059" si="127">+B2054+1</f>
        <v>2053</v>
      </c>
      <c r="C2055">
        <f t="shared" ref="C2055:C2059" si="128">+G2056-G2055</f>
        <v>23</v>
      </c>
      <c r="D2055" s="16">
        <v>1950</v>
      </c>
      <c r="E2055" t="s">
        <v>15</v>
      </c>
      <c r="F2055" t="s">
        <v>25</v>
      </c>
      <c r="G2055">
        <v>51656</v>
      </c>
      <c r="H2055" t="s">
        <v>17</v>
      </c>
      <c r="K2055" t="s">
        <v>3366</v>
      </c>
      <c r="L2055" t="s">
        <v>842</v>
      </c>
      <c r="M2055" t="s">
        <v>3359</v>
      </c>
      <c r="AF2055" t="s">
        <v>3060</v>
      </c>
      <c r="AH2055" s="2">
        <v>40011.523888888885</v>
      </c>
    </row>
    <row r="2056" spans="1:35" ht="15" thickBot="1" x14ac:dyDescent="0.4">
      <c r="B2056" s="5">
        <f t="shared" si="127"/>
        <v>2054</v>
      </c>
      <c r="C2056">
        <f t="shared" si="128"/>
        <v>62</v>
      </c>
      <c r="D2056" s="16">
        <v>1950</v>
      </c>
      <c r="E2056" s="159" t="s">
        <v>15</v>
      </c>
      <c r="F2056" s="159" t="s">
        <v>25</v>
      </c>
      <c r="G2056" s="160">
        <v>51679</v>
      </c>
      <c r="H2056" s="159"/>
      <c r="I2056" s="159"/>
      <c r="J2056" s="159" t="s">
        <v>3354</v>
      </c>
      <c r="K2056" s="159" t="s">
        <v>3366</v>
      </c>
      <c r="L2056" s="159"/>
      <c r="M2056" s="159" t="s">
        <v>3459</v>
      </c>
      <c r="N2056" s="159" t="s">
        <v>3359</v>
      </c>
      <c r="O2056" s="159"/>
      <c r="P2056" s="159"/>
      <c r="Q2056" s="159"/>
      <c r="R2056" s="159"/>
      <c r="S2056" s="159"/>
      <c r="T2056" s="159" t="s">
        <v>3262</v>
      </c>
      <c r="U2056" s="159"/>
      <c r="V2056" s="161"/>
      <c r="W2056" s="159" t="s">
        <v>3572</v>
      </c>
      <c r="X2056" s="159" t="s">
        <v>3660</v>
      </c>
      <c r="Y2056" s="159"/>
      <c r="Z2056" s="159"/>
      <c r="AA2056" s="159" t="s">
        <v>3262</v>
      </c>
      <c r="AB2056" s="159"/>
      <c r="AC2056" s="159"/>
      <c r="AD2056" s="159"/>
      <c r="AE2056" s="159"/>
      <c r="AF2056" t="s">
        <v>3451</v>
      </c>
      <c r="AG2056" s="159"/>
      <c r="AH2056" s="176">
        <v>46256</v>
      </c>
      <c r="AI2056" s="76" t="s">
        <v>6904</v>
      </c>
    </row>
    <row r="2057" spans="1:35" ht="15" customHeight="1" x14ac:dyDescent="0.35">
      <c r="B2057" s="5">
        <f t="shared" si="127"/>
        <v>2055</v>
      </c>
      <c r="C2057">
        <f t="shared" si="128"/>
        <v>48</v>
      </c>
      <c r="D2057" s="16">
        <v>1950</v>
      </c>
      <c r="E2057" t="s">
        <v>15</v>
      </c>
      <c r="F2057" t="s">
        <v>25</v>
      </c>
      <c r="G2057">
        <v>51741</v>
      </c>
      <c r="H2057" t="s">
        <v>17</v>
      </c>
      <c r="J2057" t="s">
        <v>3354</v>
      </c>
      <c r="K2057" t="s">
        <v>3366</v>
      </c>
      <c r="L2057" t="s">
        <v>156</v>
      </c>
      <c r="M2057" t="s">
        <v>3359</v>
      </c>
      <c r="N2057" t="s">
        <v>3359</v>
      </c>
      <c r="AF2057" t="s">
        <v>3060</v>
      </c>
      <c r="AH2057" s="2">
        <v>40220.698425925926</v>
      </c>
    </row>
    <row r="2058" spans="1:35" ht="15" customHeight="1" thickBot="1" x14ac:dyDescent="0.4">
      <c r="B2058" s="5">
        <f t="shared" si="127"/>
        <v>2056</v>
      </c>
      <c r="C2058">
        <f t="shared" si="128"/>
        <v>22</v>
      </c>
      <c r="D2058" s="16">
        <v>1950</v>
      </c>
      <c r="E2058" s="115" t="s">
        <v>15</v>
      </c>
      <c r="F2058" s="115" t="s">
        <v>25</v>
      </c>
      <c r="G2058" s="70">
        <v>51789</v>
      </c>
      <c r="I2058" s="172"/>
      <c r="J2058" s="172" t="s">
        <v>3354</v>
      </c>
      <c r="K2058" s="172" t="s">
        <v>3366</v>
      </c>
      <c r="L2058" s="172"/>
      <c r="M2058" s="172" t="s">
        <v>3459</v>
      </c>
      <c r="N2058" s="172"/>
      <c r="O2058" s="172"/>
      <c r="P2058" s="172"/>
      <c r="Q2058" s="172"/>
      <c r="R2058" s="172"/>
      <c r="S2058" s="173"/>
      <c r="T2058" s="172" t="s">
        <v>3262</v>
      </c>
      <c r="U2058" s="172"/>
      <c r="V2058" s="174"/>
      <c r="W2058" s="172" t="s">
        <v>3572</v>
      </c>
      <c r="X2058" s="172" t="s">
        <v>3660</v>
      </c>
      <c r="Y2058" s="172"/>
      <c r="Z2058" s="172"/>
      <c r="AA2058" s="172" t="s">
        <v>3262</v>
      </c>
      <c r="AC2058"/>
      <c r="AD2058"/>
      <c r="AF2058" t="s">
        <v>3451</v>
      </c>
      <c r="AH2058" s="2">
        <v>45966</v>
      </c>
      <c r="AI2058" s="36" t="s">
        <v>5788</v>
      </c>
    </row>
    <row r="2059" spans="1:35" ht="15" thickBot="1" x14ac:dyDescent="0.4">
      <c r="B2059" s="5">
        <f t="shared" si="127"/>
        <v>2057</v>
      </c>
      <c r="C2059">
        <f t="shared" si="128"/>
        <v>52</v>
      </c>
      <c r="D2059" s="16">
        <v>1950</v>
      </c>
      <c r="E2059" t="s">
        <v>15</v>
      </c>
      <c r="F2059" t="s">
        <v>25</v>
      </c>
      <c r="G2059">
        <v>51811</v>
      </c>
      <c r="L2059" t="s">
        <v>37</v>
      </c>
      <c r="AF2059" t="s">
        <v>3060</v>
      </c>
      <c r="AG2059" s="162"/>
      <c r="AH2059" s="163"/>
    </row>
    <row r="2060" spans="1:35" ht="15" customHeight="1" thickBot="1" x14ac:dyDescent="0.4">
      <c r="A2060" s="180"/>
      <c r="B2060" s="5">
        <f t="shared" si="125"/>
        <v>2058</v>
      </c>
      <c r="C2060">
        <f t="shared" si="126"/>
        <v>82</v>
      </c>
      <c r="D2060" s="16">
        <v>1950</v>
      </c>
      <c r="E2060" t="s">
        <v>15</v>
      </c>
      <c r="F2060" t="s">
        <v>25</v>
      </c>
      <c r="G2060">
        <v>51863</v>
      </c>
      <c r="L2060" t="s">
        <v>37</v>
      </c>
      <c r="AF2060" t="s">
        <v>3060</v>
      </c>
    </row>
    <row r="2061" spans="1:35" ht="15" thickBot="1" x14ac:dyDescent="0.4">
      <c r="B2061" s="5">
        <f t="shared" si="125"/>
        <v>2059</v>
      </c>
      <c r="C2061">
        <f t="shared" si="126"/>
        <v>55</v>
      </c>
      <c r="D2061" s="16">
        <v>1950</v>
      </c>
      <c r="E2061" t="s">
        <v>15</v>
      </c>
      <c r="F2061" t="s">
        <v>25</v>
      </c>
      <c r="G2061">
        <v>51945</v>
      </c>
      <c r="H2061" t="s">
        <v>17</v>
      </c>
      <c r="J2061" t="s">
        <v>3354</v>
      </c>
      <c r="K2061" t="s">
        <v>3383</v>
      </c>
      <c r="L2061" t="s">
        <v>843</v>
      </c>
      <c r="M2061" t="s">
        <v>3359</v>
      </c>
      <c r="AB2061" s="164" t="s">
        <v>845</v>
      </c>
      <c r="AC2061" s="41"/>
      <c r="AD2061" s="41"/>
      <c r="AF2061" t="s">
        <v>3060</v>
      </c>
      <c r="AG2061" s="162"/>
      <c r="AH2061" s="163">
        <v>40189.883287037039</v>
      </c>
    </row>
    <row r="2062" spans="1:35" ht="15" customHeight="1" thickBot="1" x14ac:dyDescent="0.4">
      <c r="A2062" s="180"/>
      <c r="B2062" s="5">
        <f t="shared" si="125"/>
        <v>2060</v>
      </c>
      <c r="C2062">
        <f t="shared" si="126"/>
        <v>15</v>
      </c>
      <c r="D2062" s="16">
        <v>1950</v>
      </c>
      <c r="E2062" t="s">
        <v>221</v>
      </c>
      <c r="F2062" t="s">
        <v>25</v>
      </c>
      <c r="G2062">
        <v>52000</v>
      </c>
      <c r="H2062" t="s">
        <v>17</v>
      </c>
      <c r="J2062" t="s">
        <v>3354</v>
      </c>
      <c r="M2062" t="s">
        <v>3359</v>
      </c>
      <c r="AF2062" t="s">
        <v>3060</v>
      </c>
      <c r="AH2062" s="2">
        <v>40368.647800925923</v>
      </c>
    </row>
    <row r="2063" spans="1:35" ht="15" customHeight="1" x14ac:dyDescent="0.35">
      <c r="B2063" s="5">
        <f t="shared" ref="B2063:B2126" si="129">+B2062+1</f>
        <v>2061</v>
      </c>
      <c r="C2063">
        <f t="shared" si="126"/>
        <v>22</v>
      </c>
      <c r="D2063" s="16">
        <v>1950</v>
      </c>
      <c r="E2063" t="s">
        <v>221</v>
      </c>
      <c r="F2063" t="s">
        <v>25</v>
      </c>
      <c r="G2063">
        <v>52015</v>
      </c>
      <c r="H2063" t="s">
        <v>17</v>
      </c>
      <c r="J2063" t="s">
        <v>380</v>
      </c>
      <c r="K2063" t="s">
        <v>3366</v>
      </c>
      <c r="L2063" t="s">
        <v>846</v>
      </c>
      <c r="M2063" t="s">
        <v>3359</v>
      </c>
      <c r="AA2063" s="3" t="s">
        <v>3464</v>
      </c>
      <c r="AD2063" s="3" t="s">
        <v>3637</v>
      </c>
      <c r="AE2063" t="s">
        <v>380</v>
      </c>
      <c r="AF2063" t="s">
        <v>3060</v>
      </c>
      <c r="AH2063" s="2">
        <v>40158.690532407411</v>
      </c>
    </row>
    <row r="2064" spans="1:35" ht="15" customHeight="1" x14ac:dyDescent="0.35">
      <c r="A2064" s="3"/>
      <c r="B2064" s="5">
        <f t="shared" si="129"/>
        <v>2062</v>
      </c>
      <c r="C2064">
        <f t="shared" si="126"/>
        <v>9</v>
      </c>
      <c r="D2064" s="16">
        <v>1950</v>
      </c>
      <c r="E2064" t="s">
        <v>221</v>
      </c>
      <c r="F2064" t="s">
        <v>25</v>
      </c>
      <c r="G2064">
        <v>52037</v>
      </c>
      <c r="H2064" t="s">
        <v>17</v>
      </c>
      <c r="J2064" t="s">
        <v>3354</v>
      </c>
      <c r="K2064" t="s">
        <v>3366</v>
      </c>
      <c r="L2064" t="s">
        <v>88</v>
      </c>
      <c r="M2064" t="s">
        <v>3359</v>
      </c>
      <c r="AF2064" t="s">
        <v>3060</v>
      </c>
      <c r="AH2064" s="2">
        <v>40714.536759259259</v>
      </c>
    </row>
    <row r="2065" spans="1:35" ht="15" customHeight="1" x14ac:dyDescent="0.35">
      <c r="B2065" s="5">
        <f t="shared" si="129"/>
        <v>2063</v>
      </c>
      <c r="C2065">
        <f t="shared" si="126"/>
        <v>4</v>
      </c>
      <c r="D2065" s="16">
        <v>1950</v>
      </c>
      <c r="E2065" t="s">
        <v>560</v>
      </c>
      <c r="F2065" t="s">
        <v>25</v>
      </c>
      <c r="G2065">
        <v>52046</v>
      </c>
      <c r="H2065" t="s">
        <v>17</v>
      </c>
      <c r="J2065" t="s">
        <v>3354</v>
      </c>
      <c r="K2065" t="s">
        <v>3366</v>
      </c>
      <c r="L2065" t="s">
        <v>74</v>
      </c>
      <c r="M2065" t="s">
        <v>3359</v>
      </c>
      <c r="AF2065" t="s">
        <v>3060</v>
      </c>
      <c r="AH2065" s="2">
        <v>39836.473877314813</v>
      </c>
    </row>
    <row r="2066" spans="1:35" ht="15" customHeight="1" x14ac:dyDescent="0.35">
      <c r="B2066" s="5">
        <f t="shared" si="129"/>
        <v>2064</v>
      </c>
      <c r="C2066">
        <f t="shared" si="126"/>
        <v>1</v>
      </c>
      <c r="D2066" s="16">
        <v>1950</v>
      </c>
      <c r="E2066" t="s">
        <v>15</v>
      </c>
      <c r="F2066" t="s">
        <v>16</v>
      </c>
      <c r="G2066">
        <v>52050</v>
      </c>
      <c r="H2066" t="s">
        <v>17</v>
      </c>
      <c r="J2066" t="s">
        <v>3354</v>
      </c>
      <c r="K2066" t="s">
        <v>3366</v>
      </c>
      <c r="L2066" t="s">
        <v>21</v>
      </c>
      <c r="M2066" t="s">
        <v>3359</v>
      </c>
      <c r="AD2066" s="3" t="s">
        <v>848</v>
      </c>
      <c r="AF2066" t="s">
        <v>3060</v>
      </c>
      <c r="AH2066" s="2">
        <v>39915.055625000001</v>
      </c>
    </row>
    <row r="2067" spans="1:35" ht="15" customHeight="1" x14ac:dyDescent="0.35">
      <c r="B2067" s="5">
        <f t="shared" si="129"/>
        <v>2065</v>
      </c>
      <c r="C2067">
        <f t="shared" si="126"/>
        <v>62</v>
      </c>
      <c r="D2067" s="16">
        <v>1950</v>
      </c>
      <c r="E2067" t="s">
        <v>560</v>
      </c>
      <c r="F2067" t="s">
        <v>25</v>
      </c>
      <c r="G2067">
        <v>52051</v>
      </c>
      <c r="H2067" t="s">
        <v>17</v>
      </c>
      <c r="J2067" t="s">
        <v>3354</v>
      </c>
      <c r="K2067" t="s">
        <v>3366</v>
      </c>
      <c r="L2067" t="s">
        <v>849</v>
      </c>
      <c r="M2067" t="s">
        <v>3359</v>
      </c>
      <c r="AF2067" t="s">
        <v>3060</v>
      </c>
      <c r="AH2067" s="2">
        <v>39777.706122685187</v>
      </c>
    </row>
    <row r="2068" spans="1:35" ht="15" customHeight="1" x14ac:dyDescent="0.35">
      <c r="B2068" s="5">
        <f t="shared" si="129"/>
        <v>2066</v>
      </c>
      <c r="C2068">
        <f t="shared" si="126"/>
        <v>2</v>
      </c>
      <c r="D2068" s="16">
        <v>1950</v>
      </c>
      <c r="E2068" s="3" t="s">
        <v>221</v>
      </c>
      <c r="F2068" s="3" t="s">
        <v>16</v>
      </c>
      <c r="G2068" s="3">
        <v>52113</v>
      </c>
      <c r="H2068" s="3"/>
      <c r="I2068" s="3"/>
      <c r="J2068" s="3" t="s">
        <v>3354</v>
      </c>
      <c r="K2068" s="3" t="s">
        <v>3366</v>
      </c>
      <c r="L2068" s="3"/>
      <c r="M2068" s="3" t="s">
        <v>3459</v>
      </c>
      <c r="N2068" s="3"/>
      <c r="O2068" s="3"/>
      <c r="P2068" s="3"/>
      <c r="Q2068" s="3"/>
      <c r="R2068" s="3"/>
      <c r="S2068" s="152"/>
      <c r="T2068" s="3" t="s">
        <v>3424</v>
      </c>
      <c r="U2068" s="3" t="s">
        <v>3662</v>
      </c>
      <c r="V2068" s="143"/>
      <c r="W2068" s="3" t="s">
        <v>3830</v>
      </c>
      <c r="X2068" s="14" t="s">
        <v>3508</v>
      </c>
      <c r="Y2068" s="3"/>
      <c r="Z2068" s="3"/>
      <c r="AA2068" s="3" t="s">
        <v>3464</v>
      </c>
      <c r="AB2068" s="3"/>
      <c r="AE2068" s="3"/>
      <c r="AF2068" s="3" t="s">
        <v>3451</v>
      </c>
      <c r="AG2068" s="3"/>
      <c r="AH2068" s="153">
        <v>45661</v>
      </c>
      <c r="AI2068" s="75" t="s">
        <v>4519</v>
      </c>
    </row>
    <row r="2069" spans="1:35" ht="15" customHeight="1" x14ac:dyDescent="0.35">
      <c r="B2069" s="5">
        <f t="shared" si="129"/>
        <v>2067</v>
      </c>
      <c r="C2069">
        <f t="shared" si="126"/>
        <v>9</v>
      </c>
      <c r="D2069" s="16">
        <v>1950</v>
      </c>
      <c r="E2069" s="3" t="s">
        <v>221</v>
      </c>
      <c r="F2069" s="3" t="s">
        <v>16</v>
      </c>
      <c r="G2069" s="3">
        <v>52115</v>
      </c>
      <c r="H2069" s="3"/>
      <c r="I2069" s="3"/>
      <c r="J2069" s="3"/>
      <c r="K2069" s="3"/>
      <c r="L2069" s="3"/>
      <c r="M2069" s="3"/>
      <c r="N2069" s="3"/>
      <c r="O2069" s="3"/>
      <c r="P2069" s="3"/>
      <c r="Q2069" s="3"/>
      <c r="R2069" s="3"/>
      <c r="S2069" s="152"/>
      <c r="T2069" s="3"/>
      <c r="U2069" s="3" t="s">
        <v>3662</v>
      </c>
      <c r="V2069" s="143"/>
      <c r="W2069" s="3"/>
      <c r="X2069" s="3" t="s">
        <v>3508</v>
      </c>
      <c r="Y2069" s="3"/>
      <c r="Z2069" s="3"/>
      <c r="AA2069" s="3" t="s">
        <v>4401</v>
      </c>
      <c r="AB2069" s="3"/>
      <c r="AE2069" s="3"/>
      <c r="AF2069" s="3" t="s">
        <v>3451</v>
      </c>
      <c r="AG2069" s="3"/>
      <c r="AH2069" s="153">
        <v>45661</v>
      </c>
      <c r="AI2069" s="14" t="s">
        <v>4520</v>
      </c>
    </row>
    <row r="2070" spans="1:35" ht="15" customHeight="1" x14ac:dyDescent="0.35">
      <c r="B2070" s="5">
        <f t="shared" si="129"/>
        <v>2068</v>
      </c>
      <c r="C2070">
        <f t="shared" si="126"/>
        <v>55</v>
      </c>
      <c r="D2070" s="16">
        <v>1950</v>
      </c>
      <c r="E2070" t="s">
        <v>327</v>
      </c>
      <c r="F2070" t="s">
        <v>16</v>
      </c>
      <c r="G2070">
        <v>52124</v>
      </c>
      <c r="J2070" t="s">
        <v>3354</v>
      </c>
      <c r="K2070" t="s">
        <v>3366</v>
      </c>
      <c r="AF2070" t="s">
        <v>3451</v>
      </c>
      <c r="AH2070" s="2">
        <v>45606</v>
      </c>
    </row>
    <row r="2071" spans="1:35" ht="15" customHeight="1" x14ac:dyDescent="0.35">
      <c r="B2071" s="5">
        <f t="shared" si="129"/>
        <v>2069</v>
      </c>
      <c r="C2071">
        <f t="shared" si="126"/>
        <v>14</v>
      </c>
      <c r="D2071" s="16">
        <v>1950</v>
      </c>
      <c r="E2071" t="s">
        <v>500</v>
      </c>
      <c r="F2071" t="s">
        <v>16</v>
      </c>
      <c r="G2071">
        <v>52179</v>
      </c>
      <c r="L2071" t="s">
        <v>50</v>
      </c>
      <c r="AF2071" t="s">
        <v>3060</v>
      </c>
    </row>
    <row r="2072" spans="1:35" ht="15" customHeight="1" x14ac:dyDescent="0.35">
      <c r="B2072" s="5">
        <f t="shared" si="129"/>
        <v>2070</v>
      </c>
      <c r="C2072">
        <f t="shared" si="126"/>
        <v>29</v>
      </c>
      <c r="D2072" s="16">
        <v>1950</v>
      </c>
      <c r="E2072" t="s">
        <v>500</v>
      </c>
      <c r="F2072" t="s">
        <v>16</v>
      </c>
      <c r="G2072">
        <v>52193</v>
      </c>
      <c r="J2072" t="s">
        <v>3354</v>
      </c>
      <c r="K2072" t="s">
        <v>3366</v>
      </c>
      <c r="M2072" t="s">
        <v>3459</v>
      </c>
      <c r="T2072" t="s">
        <v>3424</v>
      </c>
      <c r="AA2072" s="3" t="s">
        <v>3648</v>
      </c>
      <c r="AF2072" t="s">
        <v>3451</v>
      </c>
      <c r="AH2072" s="2">
        <v>46065</v>
      </c>
    </row>
    <row r="2073" spans="1:35" ht="15" customHeight="1" x14ac:dyDescent="0.35">
      <c r="B2073" s="5">
        <f t="shared" si="129"/>
        <v>2071</v>
      </c>
      <c r="C2073">
        <f t="shared" si="126"/>
        <v>35</v>
      </c>
      <c r="D2073" s="16">
        <v>1950</v>
      </c>
      <c r="E2073" t="s">
        <v>15</v>
      </c>
      <c r="F2073" t="s">
        <v>25</v>
      </c>
      <c r="G2073">
        <v>52222</v>
      </c>
      <c r="H2073" t="s">
        <v>17</v>
      </c>
      <c r="M2073" t="s">
        <v>3359</v>
      </c>
      <c r="AF2073" t="s">
        <v>3060</v>
      </c>
      <c r="AH2073" s="2">
        <v>40857.316261574073</v>
      </c>
    </row>
    <row r="2074" spans="1:35" ht="15" customHeight="1" x14ac:dyDescent="0.35">
      <c r="A2074" s="3"/>
      <c r="B2074" s="5">
        <f t="shared" si="129"/>
        <v>2072</v>
      </c>
      <c r="C2074">
        <f t="shared" si="126"/>
        <v>58</v>
      </c>
      <c r="D2074" s="16">
        <v>1950</v>
      </c>
      <c r="E2074" t="s">
        <v>560</v>
      </c>
      <c r="F2074" t="s">
        <v>16</v>
      </c>
      <c r="G2074">
        <v>52257</v>
      </c>
      <c r="H2074" t="s">
        <v>17</v>
      </c>
      <c r="J2074" t="s">
        <v>3354</v>
      </c>
      <c r="K2074" t="s">
        <v>3366</v>
      </c>
      <c r="L2074" t="s">
        <v>624</v>
      </c>
      <c r="M2074" t="s">
        <v>3359</v>
      </c>
      <c r="N2074" t="s">
        <v>3359</v>
      </c>
      <c r="W2074" t="s">
        <v>3538</v>
      </c>
      <c r="X2074" t="s">
        <v>3449</v>
      </c>
      <c r="AB2074" t="s">
        <v>195</v>
      </c>
      <c r="AD2074" s="3" t="s">
        <v>850</v>
      </c>
      <c r="AF2074" t="s">
        <v>3060</v>
      </c>
      <c r="AH2074" s="2">
        <v>41041.757222222222</v>
      </c>
    </row>
    <row r="2075" spans="1:35" ht="15" customHeight="1" x14ac:dyDescent="0.35">
      <c r="B2075" s="5">
        <f t="shared" si="129"/>
        <v>2073</v>
      </c>
      <c r="C2075">
        <f t="shared" si="126"/>
        <v>75</v>
      </c>
      <c r="D2075" s="16">
        <v>1950</v>
      </c>
      <c r="E2075" t="s">
        <v>221</v>
      </c>
      <c r="F2075" t="s">
        <v>25</v>
      </c>
      <c r="G2075">
        <v>52315</v>
      </c>
      <c r="H2075" t="s">
        <v>17</v>
      </c>
      <c r="J2075" t="s">
        <v>3354</v>
      </c>
      <c r="K2075" t="s">
        <v>3366</v>
      </c>
      <c r="L2075" t="s">
        <v>135</v>
      </c>
      <c r="M2075" t="s">
        <v>3359</v>
      </c>
      <c r="AA2075" s="3" t="s">
        <v>3465</v>
      </c>
      <c r="AE2075" t="s">
        <v>380</v>
      </c>
      <c r="AF2075" t="s">
        <v>3060</v>
      </c>
      <c r="AH2075" s="2">
        <v>40837.409618055557</v>
      </c>
    </row>
    <row r="2076" spans="1:35" ht="15" customHeight="1" x14ac:dyDescent="0.35">
      <c r="B2076" s="5">
        <f t="shared" si="129"/>
        <v>2074</v>
      </c>
      <c r="C2076">
        <f t="shared" si="126"/>
        <v>19</v>
      </c>
      <c r="D2076" s="16">
        <v>1950</v>
      </c>
      <c r="E2076" s="3" t="s">
        <v>500</v>
      </c>
      <c r="F2076" s="3" t="s">
        <v>25</v>
      </c>
      <c r="G2076" s="3">
        <v>52390</v>
      </c>
      <c r="H2076" s="3"/>
      <c r="I2076" s="3"/>
      <c r="J2076" s="3" t="s">
        <v>3354</v>
      </c>
      <c r="K2076" s="3" t="s">
        <v>3366</v>
      </c>
      <c r="L2076" s="3"/>
      <c r="M2076" s="3" t="s">
        <v>3459</v>
      </c>
      <c r="N2076" s="3"/>
      <c r="O2076" s="3"/>
      <c r="P2076" s="3"/>
      <c r="Q2076" s="3"/>
      <c r="R2076" s="3"/>
      <c r="S2076" s="152"/>
      <c r="T2076" s="3" t="s">
        <v>3424</v>
      </c>
      <c r="U2076" s="3"/>
      <c r="V2076" s="143"/>
      <c r="W2076" s="3" t="s">
        <v>3572</v>
      </c>
      <c r="X2076" s="3" t="s">
        <v>3508</v>
      </c>
      <c r="Y2076" s="3"/>
      <c r="Z2076" s="3"/>
      <c r="AA2076" s="3" t="s">
        <v>3648</v>
      </c>
      <c r="AB2076" s="3"/>
      <c r="AD2076" s="3" t="s">
        <v>4358</v>
      </c>
      <c r="AE2076" s="3"/>
      <c r="AF2076" s="3" t="s">
        <v>3451</v>
      </c>
      <c r="AG2076" s="3"/>
      <c r="AH2076" s="153">
        <v>45561</v>
      </c>
      <c r="AI2076" s="75" t="s">
        <v>4114</v>
      </c>
    </row>
    <row r="2077" spans="1:35" ht="15" customHeight="1" x14ac:dyDescent="0.35">
      <c r="B2077" s="5">
        <f t="shared" si="129"/>
        <v>2075</v>
      </c>
      <c r="C2077">
        <f t="shared" si="126"/>
        <v>12</v>
      </c>
      <c r="D2077" s="16">
        <v>1950</v>
      </c>
      <c r="E2077" t="s">
        <v>560</v>
      </c>
      <c r="F2077" t="s">
        <v>25</v>
      </c>
      <c r="G2077">
        <v>52409</v>
      </c>
      <c r="H2077" t="s">
        <v>17</v>
      </c>
      <c r="J2077" t="s">
        <v>380</v>
      </c>
      <c r="K2077" t="s">
        <v>3366</v>
      </c>
      <c r="L2077" t="s">
        <v>35</v>
      </c>
      <c r="M2077" t="s">
        <v>3359</v>
      </c>
      <c r="S2077" s="148">
        <v>460</v>
      </c>
      <c r="W2077" t="s">
        <v>3572</v>
      </c>
      <c r="X2077" t="s">
        <v>3508</v>
      </c>
      <c r="Z2077" t="s">
        <v>3957</v>
      </c>
      <c r="AA2077" s="3" t="s">
        <v>4072</v>
      </c>
      <c r="AC2077" s="3">
        <v>1949</v>
      </c>
      <c r="AD2077" s="3" t="s">
        <v>4073</v>
      </c>
      <c r="AF2077" t="s">
        <v>3060</v>
      </c>
      <c r="AH2077" s="2">
        <v>39678.500173611108</v>
      </c>
      <c r="AI2077" t="s">
        <v>4074</v>
      </c>
    </row>
    <row r="2078" spans="1:35" ht="15" customHeight="1" x14ac:dyDescent="0.35">
      <c r="B2078" s="5">
        <f t="shared" si="129"/>
        <v>2076</v>
      </c>
      <c r="C2078">
        <f t="shared" si="126"/>
        <v>14</v>
      </c>
      <c r="D2078" s="16">
        <v>1950</v>
      </c>
      <c r="E2078" t="s">
        <v>560</v>
      </c>
      <c r="F2078" t="s">
        <v>25</v>
      </c>
      <c r="G2078">
        <v>52421</v>
      </c>
      <c r="H2078" t="s">
        <v>17</v>
      </c>
      <c r="J2078" t="s">
        <v>3354</v>
      </c>
      <c r="M2078" t="s">
        <v>3359</v>
      </c>
      <c r="AF2078" t="s">
        <v>3060</v>
      </c>
      <c r="AH2078" s="2">
        <v>40561.497372685182</v>
      </c>
    </row>
    <row r="2079" spans="1:35" ht="15" customHeight="1" x14ac:dyDescent="0.35">
      <c r="B2079" s="5">
        <f t="shared" si="129"/>
        <v>2077</v>
      </c>
      <c r="C2079">
        <f t="shared" si="126"/>
        <v>10</v>
      </c>
      <c r="D2079" s="16">
        <v>1950</v>
      </c>
      <c r="E2079" t="s">
        <v>560</v>
      </c>
      <c r="F2079" t="s">
        <v>16</v>
      </c>
      <c r="G2079">
        <v>52435</v>
      </c>
      <c r="H2079" t="s">
        <v>17</v>
      </c>
      <c r="J2079" t="s">
        <v>3354</v>
      </c>
      <c r="K2079" t="s">
        <v>3366</v>
      </c>
      <c r="M2079" t="s">
        <v>3359</v>
      </c>
      <c r="W2079" t="s">
        <v>3538</v>
      </c>
      <c r="AB2079" t="s">
        <v>195</v>
      </c>
      <c r="AF2079" t="s">
        <v>3060</v>
      </c>
      <c r="AH2079" s="2">
        <v>40744.931446759256</v>
      </c>
    </row>
    <row r="2080" spans="1:35" ht="15" customHeight="1" x14ac:dyDescent="0.35">
      <c r="B2080" s="5">
        <f t="shared" si="129"/>
        <v>2078</v>
      </c>
      <c r="C2080">
        <f t="shared" si="126"/>
        <v>11</v>
      </c>
      <c r="D2080" s="16">
        <v>1950</v>
      </c>
      <c r="E2080" t="s">
        <v>560</v>
      </c>
      <c r="F2080" t="s">
        <v>25</v>
      </c>
      <c r="G2080">
        <v>52445</v>
      </c>
      <c r="H2080" t="s">
        <v>17</v>
      </c>
      <c r="K2080" t="s">
        <v>3366</v>
      </c>
      <c r="L2080" t="s">
        <v>852</v>
      </c>
      <c r="M2080" t="s">
        <v>3359</v>
      </c>
      <c r="AF2080" t="s">
        <v>3060</v>
      </c>
      <c r="AH2080" s="2">
        <v>40875.635995370372</v>
      </c>
    </row>
    <row r="2081" spans="2:35" ht="15" customHeight="1" x14ac:dyDescent="0.35">
      <c r="B2081" s="5">
        <f t="shared" si="129"/>
        <v>2079</v>
      </c>
      <c r="C2081">
        <f t="shared" si="126"/>
        <v>6</v>
      </c>
      <c r="D2081" s="16">
        <v>1950</v>
      </c>
      <c r="E2081" t="s">
        <v>560</v>
      </c>
      <c r="F2081" t="s">
        <v>25</v>
      </c>
      <c r="G2081">
        <v>52456</v>
      </c>
      <c r="H2081" t="s">
        <v>17</v>
      </c>
      <c r="J2081" t="s">
        <v>3354</v>
      </c>
      <c r="K2081" t="s">
        <v>3366</v>
      </c>
      <c r="L2081" t="s">
        <v>28</v>
      </c>
      <c r="M2081" t="s">
        <v>3359</v>
      </c>
      <c r="N2081" t="s">
        <v>3359</v>
      </c>
      <c r="W2081" t="s">
        <v>3538</v>
      </c>
      <c r="AB2081" t="s">
        <v>195</v>
      </c>
      <c r="AC2081" s="3" t="s">
        <v>24</v>
      </c>
      <c r="AF2081" t="s">
        <v>3060</v>
      </c>
      <c r="AH2081" s="2">
        <v>40236.769999999997</v>
      </c>
    </row>
    <row r="2082" spans="2:35" ht="15" customHeight="1" x14ac:dyDescent="0.35">
      <c r="B2082" s="5">
        <f t="shared" si="129"/>
        <v>2080</v>
      </c>
      <c r="C2082">
        <f t="shared" si="126"/>
        <v>48</v>
      </c>
      <c r="D2082" s="16">
        <v>1950</v>
      </c>
      <c r="E2082" t="s">
        <v>221</v>
      </c>
      <c r="F2082" t="s">
        <v>16</v>
      </c>
      <c r="G2082">
        <v>52462</v>
      </c>
      <c r="H2082" t="s">
        <v>17</v>
      </c>
      <c r="J2082" t="s">
        <v>3354</v>
      </c>
      <c r="K2082" t="s">
        <v>3366</v>
      </c>
      <c r="L2082" t="s">
        <v>853</v>
      </c>
      <c r="M2082" t="s">
        <v>3359</v>
      </c>
      <c r="U2082" t="s">
        <v>380</v>
      </c>
      <c r="AA2082" s="3" t="s">
        <v>3464</v>
      </c>
      <c r="AE2082" t="s">
        <v>380</v>
      </c>
      <c r="AF2082" t="s">
        <v>3060</v>
      </c>
      <c r="AH2082" s="2">
        <v>39872.351712962962</v>
      </c>
    </row>
    <row r="2083" spans="2:35" ht="15" customHeight="1" x14ac:dyDescent="0.35">
      <c r="B2083" s="5">
        <f t="shared" si="129"/>
        <v>2081</v>
      </c>
      <c r="C2083">
        <f t="shared" si="126"/>
        <v>33</v>
      </c>
      <c r="D2083" s="16">
        <v>1950</v>
      </c>
      <c r="E2083" t="s">
        <v>500</v>
      </c>
      <c r="F2083" t="s">
        <v>16</v>
      </c>
      <c r="G2083">
        <v>52510</v>
      </c>
      <c r="H2083" t="s">
        <v>17</v>
      </c>
      <c r="J2083" t="s">
        <v>3354</v>
      </c>
      <c r="K2083" t="s">
        <v>3366</v>
      </c>
      <c r="L2083" t="s">
        <v>37</v>
      </c>
      <c r="M2083" t="s">
        <v>3359</v>
      </c>
      <c r="AF2083" t="s">
        <v>3060</v>
      </c>
      <c r="AH2083" s="2">
        <v>39762.361215277779</v>
      </c>
    </row>
    <row r="2084" spans="2:35" ht="15" customHeight="1" x14ac:dyDescent="0.35">
      <c r="B2084" s="5">
        <f t="shared" si="129"/>
        <v>2082</v>
      </c>
      <c r="C2084">
        <f t="shared" si="126"/>
        <v>95</v>
      </c>
      <c r="D2084" s="16">
        <v>1950</v>
      </c>
      <c r="E2084" t="s">
        <v>500</v>
      </c>
      <c r="F2084" t="s">
        <v>16</v>
      </c>
      <c r="G2084">
        <v>52543</v>
      </c>
      <c r="H2084" t="s">
        <v>17</v>
      </c>
      <c r="J2084" t="s">
        <v>3354</v>
      </c>
      <c r="K2084" t="s">
        <v>3366</v>
      </c>
      <c r="L2084" t="s">
        <v>258</v>
      </c>
      <c r="M2084" t="s">
        <v>3359</v>
      </c>
      <c r="AF2084" t="s">
        <v>3060</v>
      </c>
      <c r="AH2084" s="2">
        <v>40621.27034722222</v>
      </c>
    </row>
    <row r="2085" spans="2:35" ht="15" customHeight="1" x14ac:dyDescent="0.35">
      <c r="B2085" s="5">
        <f t="shared" si="129"/>
        <v>2083</v>
      </c>
      <c r="C2085">
        <f t="shared" si="126"/>
        <v>74</v>
      </c>
      <c r="D2085" s="16">
        <v>1950</v>
      </c>
      <c r="E2085" t="s">
        <v>15</v>
      </c>
      <c r="F2085" t="s">
        <v>25</v>
      </c>
      <c r="G2085">
        <v>52638</v>
      </c>
      <c r="H2085" t="s">
        <v>17</v>
      </c>
      <c r="J2085" t="s">
        <v>3354</v>
      </c>
      <c r="K2085" t="s">
        <v>3366</v>
      </c>
      <c r="L2085" t="s">
        <v>854</v>
      </c>
      <c r="M2085" t="s">
        <v>3359</v>
      </c>
      <c r="AF2085" t="s">
        <v>3060</v>
      </c>
      <c r="AH2085" s="2">
        <v>40168.869618055556</v>
      </c>
    </row>
    <row r="2086" spans="2:35" ht="15" customHeight="1" x14ac:dyDescent="0.35">
      <c r="B2086" s="5">
        <f t="shared" si="129"/>
        <v>2084</v>
      </c>
      <c r="C2086">
        <f t="shared" si="126"/>
        <v>56</v>
      </c>
      <c r="D2086" s="16">
        <v>1950</v>
      </c>
      <c r="E2086" t="s">
        <v>15</v>
      </c>
      <c r="F2086" t="s">
        <v>16</v>
      </c>
      <c r="G2086">
        <v>52712</v>
      </c>
      <c r="H2086" t="s">
        <v>17</v>
      </c>
      <c r="J2086" t="s">
        <v>3354</v>
      </c>
      <c r="K2086" t="s">
        <v>3366</v>
      </c>
      <c r="L2086" t="s">
        <v>855</v>
      </c>
      <c r="M2086" t="s">
        <v>3359</v>
      </c>
      <c r="AF2086" t="s">
        <v>3060</v>
      </c>
      <c r="AH2086" s="2">
        <v>40524.150925925926</v>
      </c>
    </row>
    <row r="2087" spans="2:35" ht="15" customHeight="1" x14ac:dyDescent="0.35">
      <c r="B2087" s="5">
        <f t="shared" si="129"/>
        <v>2085</v>
      </c>
      <c r="C2087">
        <f t="shared" si="126"/>
        <v>25</v>
      </c>
      <c r="D2087" s="16">
        <v>1950</v>
      </c>
      <c r="E2087" t="s">
        <v>15</v>
      </c>
      <c r="F2087" t="s">
        <v>16</v>
      </c>
      <c r="G2087">
        <v>52768</v>
      </c>
      <c r="H2087" t="s">
        <v>17</v>
      </c>
      <c r="J2087" t="s">
        <v>3354</v>
      </c>
      <c r="K2087" t="s">
        <v>3366</v>
      </c>
      <c r="L2087" t="s">
        <v>156</v>
      </c>
      <c r="M2087" t="s">
        <v>3359</v>
      </c>
      <c r="AF2087" t="s">
        <v>3060</v>
      </c>
      <c r="AH2087" s="2">
        <v>39744.356620370374</v>
      </c>
    </row>
    <row r="2088" spans="2:35" ht="15" customHeight="1" x14ac:dyDescent="0.35">
      <c r="B2088" s="5">
        <f t="shared" si="129"/>
        <v>2086</v>
      </c>
      <c r="C2088">
        <f t="shared" si="126"/>
        <v>8</v>
      </c>
      <c r="D2088" s="3">
        <v>1950</v>
      </c>
      <c r="E2088" s="3" t="s">
        <v>15</v>
      </c>
      <c r="F2088" s="3" t="s">
        <v>16</v>
      </c>
      <c r="G2088" s="165">
        <v>52793</v>
      </c>
      <c r="H2088" s="3"/>
      <c r="I2088" s="3"/>
      <c r="J2088" s="3" t="s">
        <v>3354</v>
      </c>
      <c r="K2088" s="3" t="s">
        <v>3366</v>
      </c>
      <c r="L2088" s="3"/>
      <c r="M2088" s="3"/>
      <c r="N2088" s="3"/>
      <c r="O2088" s="3"/>
      <c r="P2088" s="3"/>
      <c r="Q2088" s="3"/>
      <c r="R2088" s="3"/>
      <c r="S2088" s="152"/>
      <c r="T2088" s="3"/>
      <c r="U2088" s="3"/>
      <c r="V2088" s="143"/>
      <c r="W2088" s="3"/>
      <c r="X2088" s="3"/>
      <c r="Y2088" s="3"/>
      <c r="Z2088" s="3"/>
      <c r="AB2088" s="3"/>
      <c r="AE2088" s="3"/>
      <c r="AF2088" t="s">
        <v>3451</v>
      </c>
      <c r="AG2088" s="3"/>
      <c r="AH2088" s="153">
        <v>45928</v>
      </c>
      <c r="AI2088" s="166" t="s">
        <v>5576</v>
      </c>
    </row>
    <row r="2089" spans="2:35" ht="15" customHeight="1" x14ac:dyDescent="0.35">
      <c r="B2089" s="5">
        <f t="shared" si="129"/>
        <v>2087</v>
      </c>
      <c r="C2089">
        <f t="shared" si="126"/>
        <v>68</v>
      </c>
      <c r="D2089" s="16">
        <v>1950</v>
      </c>
      <c r="E2089" t="s">
        <v>15</v>
      </c>
      <c r="F2089" t="s">
        <v>16</v>
      </c>
      <c r="G2089">
        <v>52801</v>
      </c>
      <c r="H2089" t="s">
        <v>17</v>
      </c>
      <c r="K2089" t="s">
        <v>3366</v>
      </c>
      <c r="L2089" t="s">
        <v>153</v>
      </c>
      <c r="M2089" t="s">
        <v>3359</v>
      </c>
      <c r="AF2089" t="s">
        <v>3060</v>
      </c>
      <c r="AH2089" s="2">
        <v>40104.028773148151</v>
      </c>
    </row>
    <row r="2090" spans="2:35" ht="15" customHeight="1" x14ac:dyDescent="0.35">
      <c r="B2090" s="5">
        <f t="shared" si="129"/>
        <v>2088</v>
      </c>
      <c r="C2090">
        <f t="shared" si="126"/>
        <v>92</v>
      </c>
      <c r="D2090" s="16">
        <v>1950</v>
      </c>
      <c r="E2090" t="s">
        <v>15</v>
      </c>
      <c r="F2090" t="s">
        <v>16</v>
      </c>
      <c r="G2090">
        <v>52869</v>
      </c>
      <c r="H2090" t="s">
        <v>17</v>
      </c>
      <c r="J2090" t="s">
        <v>3354</v>
      </c>
      <c r="K2090" t="s">
        <v>3366</v>
      </c>
      <c r="L2090" t="s">
        <v>98</v>
      </c>
      <c r="M2090" t="s">
        <v>3359</v>
      </c>
      <c r="AC2090" s="3" t="s">
        <v>636</v>
      </c>
      <c r="AF2090" t="s">
        <v>3060</v>
      </c>
      <c r="AH2090" s="2">
        <v>40447.573368055557</v>
      </c>
    </row>
    <row r="2091" spans="2:35" ht="15" customHeight="1" x14ac:dyDescent="0.35">
      <c r="B2091" s="5">
        <f t="shared" si="129"/>
        <v>2089</v>
      </c>
      <c r="C2091">
        <f t="shared" si="126"/>
        <v>244</v>
      </c>
      <c r="D2091" s="16">
        <v>1950</v>
      </c>
      <c r="E2091" s="116" t="s">
        <v>15</v>
      </c>
      <c r="F2091" s="116" t="s">
        <v>25</v>
      </c>
      <c r="G2091" s="117">
        <v>52961</v>
      </c>
      <c r="H2091" s="172" t="s">
        <v>5836</v>
      </c>
      <c r="I2091" s="172"/>
      <c r="J2091" s="172" t="s">
        <v>3354</v>
      </c>
      <c r="K2091" s="172" t="s">
        <v>3366</v>
      </c>
      <c r="L2091" s="172"/>
      <c r="M2091" s="172" t="s">
        <v>3459</v>
      </c>
      <c r="N2091" s="172"/>
      <c r="O2091" s="172"/>
      <c r="P2091" s="172"/>
      <c r="Q2091" s="172"/>
      <c r="R2091" s="172"/>
      <c r="S2091" s="173"/>
      <c r="T2091" s="172" t="s">
        <v>3262</v>
      </c>
      <c r="U2091" s="172"/>
      <c r="V2091" s="174"/>
      <c r="W2091" s="172" t="s">
        <v>3572</v>
      </c>
      <c r="X2091" s="172" t="s">
        <v>3660</v>
      </c>
      <c r="Y2091" s="172"/>
      <c r="Z2091" s="172"/>
      <c r="AA2091" s="172" t="s">
        <v>3262</v>
      </c>
      <c r="AB2091" s="172"/>
      <c r="AC2091" s="172"/>
      <c r="AD2091" s="172"/>
      <c r="AE2091" s="172"/>
      <c r="AF2091" t="s">
        <v>3451</v>
      </c>
      <c r="AG2091" s="172"/>
      <c r="AH2091" s="175">
        <v>45999</v>
      </c>
      <c r="AI2091" s="36" t="s">
        <v>6009</v>
      </c>
    </row>
    <row r="2092" spans="2:35" ht="15" customHeight="1" x14ac:dyDescent="0.35">
      <c r="B2092" s="5">
        <f t="shared" si="129"/>
        <v>2090</v>
      </c>
      <c r="C2092">
        <f t="shared" si="126"/>
        <v>215</v>
      </c>
      <c r="D2092" s="16">
        <v>1950</v>
      </c>
      <c r="E2092" t="s">
        <v>15</v>
      </c>
      <c r="F2092" t="s">
        <v>25</v>
      </c>
      <c r="G2092">
        <v>53205</v>
      </c>
      <c r="H2092" t="s">
        <v>17</v>
      </c>
      <c r="J2092" t="s">
        <v>3354</v>
      </c>
      <c r="K2092" t="s">
        <v>3366</v>
      </c>
      <c r="L2092" t="s">
        <v>857</v>
      </c>
      <c r="M2092" t="s">
        <v>3359</v>
      </c>
      <c r="S2092" s="148" t="s">
        <v>858</v>
      </c>
      <c r="AF2092" t="s">
        <v>3060</v>
      </c>
      <c r="AH2092" s="2">
        <v>39952.826793981483</v>
      </c>
    </row>
    <row r="2093" spans="2:35" ht="15" customHeight="1" x14ac:dyDescent="0.35">
      <c r="B2093" s="5">
        <f t="shared" si="129"/>
        <v>2091</v>
      </c>
      <c r="C2093">
        <f t="shared" si="126"/>
        <v>6</v>
      </c>
      <c r="D2093" s="16">
        <v>1950</v>
      </c>
      <c r="E2093" t="s">
        <v>560</v>
      </c>
      <c r="F2093" t="s">
        <v>25</v>
      </c>
      <c r="G2093">
        <v>53420</v>
      </c>
      <c r="J2093" t="s">
        <v>3354</v>
      </c>
      <c r="K2093" t="s">
        <v>3366</v>
      </c>
      <c r="M2093" t="s">
        <v>3459</v>
      </c>
      <c r="N2093" t="s">
        <v>3359</v>
      </c>
      <c r="T2093" t="s">
        <v>3424</v>
      </c>
      <c r="W2093" t="s">
        <v>3557</v>
      </c>
      <c r="X2093" t="s">
        <v>3508</v>
      </c>
      <c r="Z2093" t="s">
        <v>3359</v>
      </c>
      <c r="AA2093" s="3" t="s">
        <v>3556</v>
      </c>
      <c r="AD2093" s="3" t="s">
        <v>6128</v>
      </c>
      <c r="AF2093" t="s">
        <v>3451</v>
      </c>
      <c r="AH2093" s="2">
        <v>46004</v>
      </c>
    </row>
    <row r="2094" spans="2:35" ht="15" customHeight="1" x14ac:dyDescent="0.35">
      <c r="B2094" s="5">
        <f t="shared" si="129"/>
        <v>2092</v>
      </c>
      <c r="C2094">
        <f t="shared" si="126"/>
        <v>27</v>
      </c>
      <c r="D2094" s="16">
        <v>1950</v>
      </c>
      <c r="E2094" s="3" t="s">
        <v>221</v>
      </c>
      <c r="F2094" s="3" t="s">
        <v>25</v>
      </c>
      <c r="G2094" s="165">
        <v>53426</v>
      </c>
      <c r="H2094" s="3"/>
      <c r="I2094" s="3"/>
      <c r="J2094" s="3" t="s">
        <v>3354</v>
      </c>
      <c r="K2094" s="3" t="s">
        <v>3366</v>
      </c>
      <c r="L2094" s="3"/>
      <c r="M2094" s="3" t="s">
        <v>3459</v>
      </c>
      <c r="N2094" s="3"/>
      <c r="O2094" s="3"/>
      <c r="P2094" s="3"/>
      <c r="Q2094" s="3"/>
      <c r="R2094" s="3"/>
      <c r="S2094" s="152"/>
      <c r="T2094" s="3" t="s">
        <v>3424</v>
      </c>
      <c r="U2094" s="3"/>
      <c r="V2094" s="143"/>
      <c r="W2094" s="3" t="s">
        <v>3572</v>
      </c>
      <c r="X2094" s="3" t="s">
        <v>3508</v>
      </c>
      <c r="Y2094" s="3"/>
      <c r="Z2094" s="3"/>
      <c r="AB2094" s="14" t="s">
        <v>4921</v>
      </c>
      <c r="AF2094" t="s">
        <v>3451</v>
      </c>
      <c r="AH2094" s="2">
        <v>45783</v>
      </c>
      <c r="AI2094" s="166" t="s">
        <v>4922</v>
      </c>
    </row>
    <row r="2095" spans="2:35" ht="15" customHeight="1" x14ac:dyDescent="0.35">
      <c r="B2095" s="5">
        <f t="shared" si="129"/>
        <v>2093</v>
      </c>
      <c r="C2095">
        <f t="shared" si="126"/>
        <v>3</v>
      </c>
      <c r="D2095" s="16">
        <v>1950</v>
      </c>
      <c r="E2095" t="s">
        <v>327</v>
      </c>
      <c r="F2095" t="s">
        <v>25</v>
      </c>
      <c r="G2095">
        <v>53453</v>
      </c>
      <c r="H2095" t="s">
        <v>17</v>
      </c>
      <c r="J2095" t="s">
        <v>3354</v>
      </c>
      <c r="L2095" t="s">
        <v>28</v>
      </c>
      <c r="M2095" t="s">
        <v>3359</v>
      </c>
      <c r="AF2095" t="s">
        <v>3060</v>
      </c>
      <c r="AH2095" s="2">
        <v>40417.593854166669</v>
      </c>
    </row>
    <row r="2096" spans="2:35" ht="15" customHeight="1" x14ac:dyDescent="0.35">
      <c r="B2096" s="5">
        <f t="shared" si="129"/>
        <v>2094</v>
      </c>
      <c r="C2096">
        <f t="shared" si="126"/>
        <v>8</v>
      </c>
      <c r="D2096" s="16">
        <v>1950</v>
      </c>
      <c r="E2096" t="s">
        <v>327</v>
      </c>
      <c r="F2096" t="s">
        <v>25</v>
      </c>
      <c r="G2096">
        <v>53456</v>
      </c>
      <c r="L2096" t="s">
        <v>37</v>
      </c>
      <c r="AF2096" t="s">
        <v>3060</v>
      </c>
    </row>
    <row r="2097" spans="1:35" ht="15" customHeight="1" x14ac:dyDescent="0.35">
      <c r="A2097" s="3"/>
      <c r="B2097" s="5">
        <f t="shared" si="129"/>
        <v>2095</v>
      </c>
      <c r="C2097">
        <f t="shared" ref="C2097:C2100" si="130">+G2098-G2097</f>
        <v>9</v>
      </c>
      <c r="D2097" s="16">
        <v>1950</v>
      </c>
      <c r="E2097" t="s">
        <v>327</v>
      </c>
      <c r="F2097" t="s">
        <v>25</v>
      </c>
      <c r="G2097">
        <v>53464</v>
      </c>
      <c r="H2097" t="s">
        <v>17</v>
      </c>
      <c r="J2097" t="s">
        <v>3354</v>
      </c>
      <c r="L2097" t="s">
        <v>71</v>
      </c>
      <c r="M2097" t="s">
        <v>3359</v>
      </c>
      <c r="V2097" s="43" t="s">
        <v>3359</v>
      </c>
      <c r="AF2097" t="s">
        <v>3060</v>
      </c>
      <c r="AH2097" s="2">
        <v>40239.349907407406</v>
      </c>
    </row>
    <row r="2098" spans="1:35" ht="15" customHeight="1" x14ac:dyDescent="0.35">
      <c r="B2098" s="5">
        <f t="shared" si="129"/>
        <v>2096</v>
      </c>
      <c r="C2098">
        <f t="shared" si="130"/>
        <v>5</v>
      </c>
      <c r="D2098" s="16">
        <v>1950</v>
      </c>
      <c r="E2098" t="s">
        <v>327</v>
      </c>
      <c r="F2098" t="s">
        <v>25</v>
      </c>
      <c r="G2098">
        <v>53473</v>
      </c>
      <c r="L2098" t="s">
        <v>37</v>
      </c>
      <c r="AF2098" t="s">
        <v>3060</v>
      </c>
    </row>
    <row r="2099" spans="1:35" x14ac:dyDescent="0.35">
      <c r="A2099" s="3"/>
      <c r="B2099" s="5">
        <f t="shared" si="129"/>
        <v>2097</v>
      </c>
      <c r="C2099">
        <f t="shared" si="130"/>
        <v>13</v>
      </c>
      <c r="D2099" s="16">
        <v>1950</v>
      </c>
      <c r="E2099" s="115" t="s">
        <v>221</v>
      </c>
      <c r="F2099" s="115" t="s">
        <v>16</v>
      </c>
      <c r="G2099" s="115">
        <v>53478</v>
      </c>
      <c r="H2099" s="115"/>
      <c r="I2099" s="115"/>
      <c r="J2099" s="230" t="s">
        <v>3354</v>
      </c>
      <c r="K2099" s="115" t="s">
        <v>3366</v>
      </c>
      <c r="M2099" s="230" t="s">
        <v>3459</v>
      </c>
      <c r="T2099" s="230" t="s">
        <v>3424</v>
      </c>
      <c r="U2099" t="s">
        <v>3662</v>
      </c>
      <c r="W2099" s="230" t="s">
        <v>3830</v>
      </c>
      <c r="X2099" s="230" t="s">
        <v>3508</v>
      </c>
      <c r="AA2099" s="3" t="s">
        <v>3464</v>
      </c>
      <c r="AD2099" s="3" t="s">
        <v>6844</v>
      </c>
      <c r="AF2099" t="s">
        <v>3451</v>
      </c>
      <c r="AH2099" s="2">
        <v>46204</v>
      </c>
    </row>
    <row r="2100" spans="1:35" ht="15" customHeight="1" x14ac:dyDescent="0.35">
      <c r="B2100" s="5">
        <f t="shared" si="129"/>
        <v>2098</v>
      </c>
      <c r="C2100">
        <f t="shared" si="130"/>
        <v>1</v>
      </c>
      <c r="D2100" s="16">
        <v>1950</v>
      </c>
      <c r="E2100" t="s">
        <v>500</v>
      </c>
      <c r="F2100" t="s">
        <v>25</v>
      </c>
      <c r="G2100">
        <v>53491</v>
      </c>
      <c r="H2100" t="s">
        <v>17</v>
      </c>
      <c r="J2100" t="s">
        <v>3354</v>
      </c>
      <c r="K2100" t="s">
        <v>3366</v>
      </c>
      <c r="L2100" t="s">
        <v>600</v>
      </c>
      <c r="M2100" t="s">
        <v>3359</v>
      </c>
      <c r="AF2100" t="s">
        <v>3060</v>
      </c>
      <c r="AH2100" s="2">
        <v>40491.867372685185</v>
      </c>
    </row>
    <row r="2101" spans="1:35" ht="15" customHeight="1" x14ac:dyDescent="0.35">
      <c r="A2101" s="3"/>
      <c r="B2101" s="5">
        <f t="shared" si="129"/>
        <v>2099</v>
      </c>
      <c r="C2101">
        <f t="shared" ref="C2101:C2106" si="131">+G2102-G2101</f>
        <v>22</v>
      </c>
      <c r="D2101" s="16">
        <v>1950</v>
      </c>
      <c r="E2101" t="s">
        <v>500</v>
      </c>
      <c r="F2101" t="s">
        <v>25</v>
      </c>
      <c r="G2101">
        <v>53492</v>
      </c>
      <c r="J2101" t="s">
        <v>3354</v>
      </c>
      <c r="K2101" t="s">
        <v>3366</v>
      </c>
      <c r="M2101" t="s">
        <v>3459</v>
      </c>
      <c r="T2101" t="s">
        <v>3424</v>
      </c>
      <c r="W2101" t="s">
        <v>3572</v>
      </c>
      <c r="AA2101" s="3" t="s">
        <v>6165</v>
      </c>
      <c r="AF2101" t="s">
        <v>3451</v>
      </c>
      <c r="AH2101" s="2">
        <v>45298</v>
      </c>
    </row>
    <row r="2102" spans="1:35" ht="15" customHeight="1" thickBot="1" x14ac:dyDescent="0.4">
      <c r="B2102" s="5">
        <f t="shared" si="129"/>
        <v>2100</v>
      </c>
      <c r="C2102">
        <f t="shared" si="131"/>
        <v>17</v>
      </c>
      <c r="D2102" s="16">
        <v>1950</v>
      </c>
      <c r="E2102" t="s">
        <v>500</v>
      </c>
      <c r="F2102" t="s">
        <v>25</v>
      </c>
      <c r="G2102">
        <v>53514</v>
      </c>
      <c r="H2102" t="s">
        <v>17</v>
      </c>
      <c r="J2102" t="s">
        <v>3354</v>
      </c>
      <c r="K2102" t="s">
        <v>3366</v>
      </c>
      <c r="M2102" t="s">
        <v>3359</v>
      </c>
      <c r="AF2102" t="s">
        <v>3060</v>
      </c>
      <c r="AH2102" s="2">
        <v>41029.618449074071</v>
      </c>
    </row>
    <row r="2103" spans="1:35" ht="15" customHeight="1" thickBot="1" x14ac:dyDescent="0.4">
      <c r="B2103" s="5">
        <f t="shared" si="129"/>
        <v>2101</v>
      </c>
      <c r="C2103">
        <f t="shared" si="131"/>
        <v>60</v>
      </c>
      <c r="D2103" s="16">
        <v>1950</v>
      </c>
      <c r="E2103" s="159" t="s">
        <v>500</v>
      </c>
      <c r="F2103" s="159" t="s">
        <v>25</v>
      </c>
      <c r="G2103" s="160">
        <v>53531</v>
      </c>
      <c r="H2103" s="159"/>
      <c r="I2103" s="159"/>
      <c r="J2103" s="159" t="s">
        <v>3354</v>
      </c>
      <c r="K2103" s="159" t="s">
        <v>3366</v>
      </c>
      <c r="L2103" s="159"/>
      <c r="M2103" s="159" t="s">
        <v>3459</v>
      </c>
      <c r="N2103" s="159"/>
      <c r="O2103" s="159"/>
      <c r="P2103" s="159"/>
      <c r="Q2103" s="159"/>
      <c r="R2103" s="159"/>
      <c r="S2103" s="159"/>
      <c r="T2103" s="159" t="s">
        <v>3424</v>
      </c>
      <c r="U2103" s="159"/>
      <c r="V2103" s="231"/>
      <c r="W2103" s="159" t="s">
        <v>3572</v>
      </c>
      <c r="X2103" s="159" t="s">
        <v>3508</v>
      </c>
      <c r="Y2103" s="159"/>
      <c r="Z2103" s="159"/>
      <c r="AA2103" s="159"/>
      <c r="AB2103" s="159"/>
      <c r="AC2103" s="159"/>
      <c r="AD2103" s="159"/>
      <c r="AE2103" s="159"/>
      <c r="AF2103" t="s">
        <v>3451</v>
      </c>
      <c r="AG2103" s="159"/>
      <c r="AH2103" s="176">
        <v>46207</v>
      </c>
      <c r="AI2103" s="76" t="s">
        <v>6653</v>
      </c>
    </row>
    <row r="2104" spans="1:35" ht="15" customHeight="1" x14ac:dyDescent="0.35">
      <c r="B2104" s="5">
        <f t="shared" si="129"/>
        <v>2102</v>
      </c>
      <c r="C2104">
        <f t="shared" si="131"/>
        <v>16</v>
      </c>
      <c r="D2104" s="16">
        <v>1950</v>
      </c>
      <c r="E2104" t="s">
        <v>221</v>
      </c>
      <c r="F2104" t="s">
        <v>25</v>
      </c>
      <c r="G2104">
        <v>53591</v>
      </c>
      <c r="L2104" t="s">
        <v>37</v>
      </c>
      <c r="AF2104" t="s">
        <v>3060</v>
      </c>
    </row>
    <row r="2105" spans="1:35" ht="15" customHeight="1" x14ac:dyDescent="0.35">
      <c r="B2105" s="5">
        <f t="shared" si="129"/>
        <v>2103</v>
      </c>
      <c r="C2105">
        <f t="shared" si="131"/>
        <v>1</v>
      </c>
      <c r="D2105" s="16">
        <v>1950</v>
      </c>
      <c r="E2105" t="s">
        <v>221</v>
      </c>
      <c r="F2105" t="s">
        <v>25</v>
      </c>
      <c r="G2105">
        <v>53607</v>
      </c>
      <c r="J2105" t="s">
        <v>3354</v>
      </c>
      <c r="K2105" t="s">
        <v>3366</v>
      </c>
      <c r="M2105" t="s">
        <v>3459</v>
      </c>
      <c r="T2105" t="s">
        <v>3424</v>
      </c>
      <c r="W2105" t="s">
        <v>3572</v>
      </c>
      <c r="X2105" t="s">
        <v>3508</v>
      </c>
      <c r="AA2105" s="3" t="s">
        <v>3464</v>
      </c>
      <c r="AB2105" t="s">
        <v>3899</v>
      </c>
      <c r="AF2105" t="s">
        <v>3451</v>
      </c>
      <c r="AH2105" s="2">
        <v>45308</v>
      </c>
    </row>
    <row r="2106" spans="1:35" ht="15" customHeight="1" x14ac:dyDescent="0.35">
      <c r="B2106" s="5">
        <f t="shared" si="129"/>
        <v>2104</v>
      </c>
      <c r="C2106">
        <f t="shared" si="131"/>
        <v>6</v>
      </c>
      <c r="D2106" s="16">
        <v>1950</v>
      </c>
      <c r="E2106" t="s">
        <v>221</v>
      </c>
      <c r="F2106" t="s">
        <v>25</v>
      </c>
      <c r="G2106">
        <v>53608</v>
      </c>
      <c r="J2106" t="s">
        <v>3354</v>
      </c>
      <c r="K2106" t="s">
        <v>3366</v>
      </c>
      <c r="M2106" t="s">
        <v>3459</v>
      </c>
      <c r="N2106" t="s">
        <v>3359</v>
      </c>
      <c r="T2106" t="s">
        <v>3424</v>
      </c>
      <c r="W2106" t="s">
        <v>3572</v>
      </c>
      <c r="X2106" t="s">
        <v>3508</v>
      </c>
      <c r="AA2106" s="3" t="s">
        <v>3464</v>
      </c>
      <c r="AB2106" t="s">
        <v>3899</v>
      </c>
      <c r="AF2106" t="s">
        <v>3451</v>
      </c>
      <c r="AH2106" s="2">
        <v>45374</v>
      </c>
    </row>
    <row r="2107" spans="1:35" ht="15" customHeight="1" x14ac:dyDescent="0.35">
      <c r="B2107" s="5">
        <f t="shared" si="129"/>
        <v>2105</v>
      </c>
      <c r="C2107">
        <f t="shared" si="126"/>
        <v>26</v>
      </c>
      <c r="D2107" s="16">
        <v>1950</v>
      </c>
      <c r="E2107" t="s">
        <v>221</v>
      </c>
      <c r="F2107" t="s">
        <v>25</v>
      </c>
      <c r="G2107">
        <v>53614</v>
      </c>
      <c r="L2107" t="s">
        <v>37</v>
      </c>
      <c r="AF2107" t="s">
        <v>3060</v>
      </c>
    </row>
    <row r="2108" spans="1:35" ht="15" customHeight="1" x14ac:dyDescent="0.35">
      <c r="B2108" s="5">
        <f t="shared" si="129"/>
        <v>2106</v>
      </c>
      <c r="C2108">
        <f t="shared" si="126"/>
        <v>3</v>
      </c>
      <c r="D2108" s="16">
        <v>1950</v>
      </c>
      <c r="E2108" t="s">
        <v>560</v>
      </c>
      <c r="F2108" t="s">
        <v>25</v>
      </c>
      <c r="G2108">
        <v>53640</v>
      </c>
      <c r="L2108" t="s">
        <v>37</v>
      </c>
      <c r="AF2108" t="s">
        <v>3060</v>
      </c>
    </row>
    <row r="2109" spans="1:35" ht="15" customHeight="1" x14ac:dyDescent="0.35">
      <c r="B2109" s="5">
        <f t="shared" si="129"/>
        <v>2107</v>
      </c>
      <c r="C2109">
        <f t="shared" ref="C2109:C2175" si="132">+G2110-G2109</f>
        <v>2</v>
      </c>
      <c r="D2109" s="16">
        <v>1950</v>
      </c>
      <c r="E2109" t="s">
        <v>560</v>
      </c>
      <c r="F2109" t="s">
        <v>25</v>
      </c>
      <c r="G2109">
        <v>53643</v>
      </c>
      <c r="H2109" t="s">
        <v>17</v>
      </c>
      <c r="J2109" t="s">
        <v>3354</v>
      </c>
      <c r="K2109" t="s">
        <v>3366</v>
      </c>
      <c r="L2109" t="s">
        <v>258</v>
      </c>
      <c r="M2109" t="s">
        <v>3359</v>
      </c>
      <c r="AB2109" s="68" t="s">
        <v>3636</v>
      </c>
      <c r="AC2109" s="52"/>
      <c r="AD2109" s="52"/>
      <c r="AF2109" t="s">
        <v>3060</v>
      </c>
      <c r="AH2109" s="2">
        <v>40575.684120370373</v>
      </c>
    </row>
    <row r="2110" spans="1:35" ht="15" customHeight="1" x14ac:dyDescent="0.35">
      <c r="B2110" s="5">
        <f t="shared" si="129"/>
        <v>2108</v>
      </c>
      <c r="C2110">
        <f t="shared" si="132"/>
        <v>16</v>
      </c>
      <c r="D2110" s="16">
        <v>1950</v>
      </c>
      <c r="E2110" t="s">
        <v>560</v>
      </c>
      <c r="F2110" t="s">
        <v>25</v>
      </c>
      <c r="G2110">
        <v>53645</v>
      </c>
      <c r="J2110" t="s">
        <v>3354</v>
      </c>
      <c r="K2110" t="s">
        <v>3366</v>
      </c>
      <c r="M2110" t="s">
        <v>3459</v>
      </c>
      <c r="N2110" t="s">
        <v>3359</v>
      </c>
      <c r="T2110" t="s">
        <v>3424</v>
      </c>
      <c r="W2110" t="s">
        <v>3557</v>
      </c>
      <c r="X2110" t="s">
        <v>3508</v>
      </c>
      <c r="Z2110" t="s">
        <v>3510</v>
      </c>
      <c r="AA2110" s="3" t="s">
        <v>4024</v>
      </c>
      <c r="AB2110" s="68"/>
      <c r="AC2110" s="52"/>
      <c r="AD2110" s="52"/>
      <c r="AF2110" t="s">
        <v>3451</v>
      </c>
      <c r="AH2110" s="2">
        <v>45402</v>
      </c>
    </row>
    <row r="2111" spans="1:35" ht="15" customHeight="1" x14ac:dyDescent="0.35">
      <c r="B2111" s="5">
        <f t="shared" si="129"/>
        <v>2109</v>
      </c>
      <c r="C2111">
        <f t="shared" ref="C2111:C2114" si="133">+G2112-G2111</f>
        <v>4</v>
      </c>
      <c r="D2111" s="16">
        <v>1950</v>
      </c>
      <c r="E2111" t="s">
        <v>560</v>
      </c>
      <c r="F2111" t="s">
        <v>25</v>
      </c>
      <c r="G2111">
        <v>53661</v>
      </c>
      <c r="J2111" t="s">
        <v>3354</v>
      </c>
      <c r="K2111" t="s">
        <v>3366</v>
      </c>
      <c r="M2111" t="s">
        <v>3459</v>
      </c>
      <c r="N2111" t="s">
        <v>3359</v>
      </c>
      <c r="T2111" t="s">
        <v>3424</v>
      </c>
      <c r="W2111" t="s">
        <v>3557</v>
      </c>
      <c r="X2111" t="s">
        <v>3508</v>
      </c>
      <c r="Z2111" t="s">
        <v>3359</v>
      </c>
      <c r="AA2111" s="3" t="s">
        <v>3556</v>
      </c>
      <c r="AB2111" s="68"/>
      <c r="AC2111" s="52"/>
      <c r="AD2111" s="52" t="s">
        <v>5988</v>
      </c>
      <c r="AF2111" t="s">
        <v>3451</v>
      </c>
      <c r="AH2111" s="2">
        <v>45966</v>
      </c>
    </row>
    <row r="2112" spans="1:35" ht="15" customHeight="1" thickBot="1" x14ac:dyDescent="0.4">
      <c r="B2112" s="5">
        <f t="shared" si="129"/>
        <v>2110</v>
      </c>
      <c r="C2112">
        <f t="shared" si="133"/>
        <v>50</v>
      </c>
      <c r="D2112" s="16">
        <v>1950</v>
      </c>
      <c r="E2112" t="s">
        <v>560</v>
      </c>
      <c r="F2112" t="s">
        <v>25</v>
      </c>
      <c r="G2112" s="165">
        <v>53665</v>
      </c>
      <c r="H2112" s="101"/>
      <c r="I2112" s="101"/>
      <c r="J2112" s="101" t="s">
        <v>3354</v>
      </c>
      <c r="K2112" s="101" t="s">
        <v>3366</v>
      </c>
      <c r="L2112" s="101"/>
      <c r="M2112" s="101" t="s">
        <v>3459</v>
      </c>
      <c r="N2112" s="101"/>
      <c r="O2112" s="101"/>
      <c r="P2112" s="101"/>
      <c r="Q2112" s="101"/>
      <c r="R2112" s="101"/>
      <c r="S2112" s="128"/>
      <c r="T2112" s="101" t="s">
        <v>3424</v>
      </c>
      <c r="U2112" s="101"/>
      <c r="V2112" s="130"/>
      <c r="W2112" s="101" t="s">
        <v>3557</v>
      </c>
      <c r="X2112" s="101" t="s">
        <v>3508</v>
      </c>
      <c r="Y2112" s="101"/>
      <c r="Z2112" s="101" t="s">
        <v>3359</v>
      </c>
      <c r="AA2112" s="101" t="s">
        <v>3828</v>
      </c>
      <c r="AB2112" s="101"/>
      <c r="AC2112" s="101"/>
      <c r="AD2112" s="101"/>
      <c r="AE2112" s="101"/>
      <c r="AF2112" t="s">
        <v>3451</v>
      </c>
      <c r="AG2112" s="101"/>
      <c r="AH2112" s="103">
        <v>45839</v>
      </c>
      <c r="AI2112" s="166" t="s">
        <v>4923</v>
      </c>
    </row>
    <row r="2113" spans="1:35" ht="15" customHeight="1" thickBot="1" x14ac:dyDescent="0.4">
      <c r="B2113" s="5">
        <f t="shared" si="129"/>
        <v>2111</v>
      </c>
      <c r="C2113">
        <f t="shared" si="133"/>
        <v>37</v>
      </c>
      <c r="D2113" s="16">
        <v>1950</v>
      </c>
      <c r="E2113" s="159" t="s">
        <v>560</v>
      </c>
      <c r="F2113" s="159" t="s">
        <v>25</v>
      </c>
      <c r="G2113" s="160">
        <v>53715</v>
      </c>
      <c r="H2113" s="159"/>
      <c r="I2113" s="159"/>
      <c r="J2113" s="159" t="s">
        <v>3354</v>
      </c>
      <c r="K2113" s="159" t="s">
        <v>3366</v>
      </c>
      <c r="L2113" s="159"/>
      <c r="M2113" s="159" t="s">
        <v>3459</v>
      </c>
      <c r="N2113" s="159"/>
      <c r="O2113" s="159"/>
      <c r="P2113" s="159"/>
      <c r="Q2113" s="159"/>
      <c r="R2113" s="159"/>
      <c r="S2113" s="159"/>
      <c r="T2113" s="159" t="s">
        <v>3424</v>
      </c>
      <c r="U2113" s="159"/>
      <c r="V2113" s="159"/>
      <c r="W2113" s="159" t="s">
        <v>3557</v>
      </c>
      <c r="X2113" s="159" t="s">
        <v>3508</v>
      </c>
      <c r="Y2113" s="159"/>
      <c r="Z2113" s="159" t="s">
        <v>3359</v>
      </c>
      <c r="AA2113" s="159" t="s">
        <v>3828</v>
      </c>
      <c r="AB2113" s="159"/>
      <c r="AC2113" s="159"/>
      <c r="AD2113" s="159" t="s">
        <v>6860</v>
      </c>
      <c r="AE2113" s="159"/>
      <c r="AF2113" t="s">
        <v>3451</v>
      </c>
      <c r="AG2113" s="159"/>
      <c r="AH2113" s="176">
        <v>46207</v>
      </c>
      <c r="AI2113" s="76" t="s">
        <v>6818</v>
      </c>
    </row>
    <row r="2114" spans="1:35" ht="15" customHeight="1" x14ac:dyDescent="0.35">
      <c r="B2114" s="5">
        <f t="shared" si="129"/>
        <v>2112</v>
      </c>
      <c r="C2114">
        <f t="shared" si="133"/>
        <v>38</v>
      </c>
      <c r="D2114" s="16">
        <v>1950</v>
      </c>
      <c r="E2114" t="s">
        <v>327</v>
      </c>
      <c r="F2114" t="s">
        <v>16</v>
      </c>
      <c r="G2114">
        <v>53752</v>
      </c>
      <c r="H2114" t="s">
        <v>17</v>
      </c>
      <c r="J2114" t="s">
        <v>3354</v>
      </c>
      <c r="K2114" t="s">
        <v>3366</v>
      </c>
      <c r="L2114" t="s">
        <v>860</v>
      </c>
      <c r="M2114" t="s">
        <v>3359</v>
      </c>
      <c r="N2114" t="s">
        <v>3359</v>
      </c>
      <c r="AF2114" t="s">
        <v>3060</v>
      </c>
      <c r="AH2114" s="2">
        <v>40769.407777777778</v>
      </c>
    </row>
    <row r="2115" spans="1:35" ht="15" customHeight="1" thickBot="1" x14ac:dyDescent="0.4">
      <c r="B2115" s="5">
        <f t="shared" si="129"/>
        <v>2113</v>
      </c>
      <c r="C2115">
        <f t="shared" ref="C2115:C2118" si="134">+G2116-G2115</f>
        <v>40</v>
      </c>
      <c r="D2115" s="16">
        <v>1950</v>
      </c>
      <c r="E2115" t="s">
        <v>500</v>
      </c>
      <c r="F2115" t="s">
        <v>16</v>
      </c>
      <c r="G2115" s="70">
        <v>53790</v>
      </c>
      <c r="J2115" t="s">
        <v>3354</v>
      </c>
      <c r="K2115" t="s">
        <v>3366</v>
      </c>
      <c r="M2115" t="s">
        <v>3459</v>
      </c>
      <c r="T2115" t="s">
        <v>3424</v>
      </c>
      <c r="W2115" t="s">
        <v>3830</v>
      </c>
      <c r="X2115" t="s">
        <v>3830</v>
      </c>
      <c r="AA2115" s="3" t="s">
        <v>5529</v>
      </c>
      <c r="AC2115"/>
      <c r="AD2115"/>
      <c r="AF2115" t="s">
        <v>3451</v>
      </c>
      <c r="AG2115" s="3"/>
      <c r="AH2115" s="153">
        <v>45896</v>
      </c>
      <c r="AI2115" s="36" t="s">
        <v>5376</v>
      </c>
    </row>
    <row r="2116" spans="1:35" ht="15" customHeight="1" thickBot="1" x14ac:dyDescent="0.4">
      <c r="B2116" s="5">
        <f t="shared" si="129"/>
        <v>2114</v>
      </c>
      <c r="C2116">
        <f t="shared" si="134"/>
        <v>2</v>
      </c>
      <c r="D2116" s="16">
        <v>1950</v>
      </c>
      <c r="E2116" s="159" t="s">
        <v>221</v>
      </c>
      <c r="F2116" s="159" t="s">
        <v>16</v>
      </c>
      <c r="G2116" s="160">
        <v>53830</v>
      </c>
      <c r="H2116" s="159"/>
      <c r="I2116" s="159"/>
      <c r="J2116" s="159" t="s">
        <v>3354</v>
      </c>
      <c r="K2116" s="159" t="s">
        <v>3366</v>
      </c>
      <c r="L2116" s="159"/>
      <c r="M2116" s="159" t="s">
        <v>3459</v>
      </c>
      <c r="N2116" s="159"/>
      <c r="O2116" s="159"/>
      <c r="P2116" s="159"/>
      <c r="Q2116" s="159"/>
      <c r="R2116" s="159"/>
      <c r="S2116" s="159"/>
      <c r="T2116" s="159" t="s">
        <v>3424</v>
      </c>
      <c r="U2116" s="159" t="s">
        <v>3687</v>
      </c>
      <c r="V2116" s="231"/>
      <c r="W2116" s="159" t="s">
        <v>3830</v>
      </c>
      <c r="X2116" s="159" t="s">
        <v>3508</v>
      </c>
      <c r="Y2116" s="159"/>
      <c r="Z2116" s="159"/>
      <c r="AA2116" s="159" t="s">
        <v>3464</v>
      </c>
      <c r="AB2116" s="159"/>
      <c r="AC2116" s="159"/>
      <c r="AD2116" s="159"/>
      <c r="AE2116" s="159" t="s">
        <v>3424</v>
      </c>
      <c r="AF2116" t="s">
        <v>3451</v>
      </c>
      <c r="AG2116" s="159"/>
      <c r="AH2116" s="176">
        <v>46207</v>
      </c>
      <c r="AI2116" s="76" t="s">
        <v>6826</v>
      </c>
    </row>
    <row r="2117" spans="1:35" ht="15" customHeight="1" x14ac:dyDescent="0.35">
      <c r="B2117" s="5">
        <f t="shared" si="129"/>
        <v>2115</v>
      </c>
      <c r="C2117">
        <f t="shared" si="134"/>
        <v>8</v>
      </c>
      <c r="D2117" s="16">
        <v>1950</v>
      </c>
      <c r="E2117" t="s">
        <v>221</v>
      </c>
      <c r="F2117" t="s">
        <v>16</v>
      </c>
      <c r="G2117">
        <v>53832</v>
      </c>
      <c r="H2117" t="s">
        <v>17</v>
      </c>
      <c r="J2117" t="s">
        <v>3354</v>
      </c>
      <c r="K2117" t="s">
        <v>3366</v>
      </c>
      <c r="M2117" t="s">
        <v>3359</v>
      </c>
      <c r="U2117" t="s">
        <v>3662</v>
      </c>
      <c r="AA2117" s="3" t="s">
        <v>3464</v>
      </c>
      <c r="AE2117" t="s">
        <v>380</v>
      </c>
      <c r="AF2117" t="s">
        <v>3060</v>
      </c>
      <c r="AH2117" s="2">
        <v>40485.936006944445</v>
      </c>
    </row>
    <row r="2118" spans="1:35" ht="15" customHeight="1" x14ac:dyDescent="0.35">
      <c r="B2118" s="5">
        <f t="shared" si="129"/>
        <v>2116</v>
      </c>
      <c r="C2118">
        <f t="shared" si="134"/>
        <v>2</v>
      </c>
      <c r="D2118" s="16">
        <v>1950</v>
      </c>
      <c r="E2118" t="s">
        <v>221</v>
      </c>
      <c r="F2118" t="s">
        <v>16</v>
      </c>
      <c r="G2118" s="70">
        <v>53840</v>
      </c>
      <c r="J2118" t="s">
        <v>3354</v>
      </c>
      <c r="K2118" t="s">
        <v>3366</v>
      </c>
      <c r="M2118" t="s">
        <v>3459</v>
      </c>
      <c r="T2118" t="s">
        <v>3424</v>
      </c>
      <c r="U2118" t="s">
        <v>3662</v>
      </c>
      <c r="W2118" t="s">
        <v>3830</v>
      </c>
      <c r="X2118" t="s">
        <v>3508</v>
      </c>
      <c r="AA2118" s="3" t="s">
        <v>3464</v>
      </c>
      <c r="AC2118"/>
      <c r="AD2118" t="s">
        <v>5530</v>
      </c>
      <c r="AF2118" t="s">
        <v>3451</v>
      </c>
      <c r="AG2118" s="3"/>
      <c r="AH2118" s="153">
        <v>45896</v>
      </c>
      <c r="AI2118" s="36" t="s">
        <v>5377</v>
      </c>
    </row>
    <row r="2119" spans="1:35" ht="15" customHeight="1" x14ac:dyDescent="0.35">
      <c r="B2119" s="5">
        <f t="shared" si="129"/>
        <v>2117</v>
      </c>
      <c r="C2119">
        <f t="shared" si="132"/>
        <v>29</v>
      </c>
      <c r="D2119" s="16">
        <f t="shared" ref="D2119:D2120" si="135">+D2118</f>
        <v>1950</v>
      </c>
      <c r="E2119" t="s">
        <v>221</v>
      </c>
      <c r="F2119" t="s">
        <v>16</v>
      </c>
      <c r="G2119">
        <v>53842</v>
      </c>
      <c r="H2119" t="s">
        <v>17</v>
      </c>
      <c r="J2119" t="s">
        <v>3354</v>
      </c>
      <c r="K2119" t="s">
        <v>3366</v>
      </c>
      <c r="L2119" t="s">
        <v>407</v>
      </c>
      <c r="M2119" t="s">
        <v>3359</v>
      </c>
      <c r="N2119" t="s">
        <v>3359</v>
      </c>
      <c r="U2119" t="s">
        <v>3662</v>
      </c>
      <c r="AA2119" s="3" t="s">
        <v>3464</v>
      </c>
      <c r="AE2119" t="s">
        <v>380</v>
      </c>
      <c r="AF2119" t="s">
        <v>3060</v>
      </c>
      <c r="AH2119" s="2">
        <v>40583.27752314815</v>
      </c>
    </row>
    <row r="2120" spans="1:35" ht="15" customHeight="1" x14ac:dyDescent="0.35">
      <c r="B2120" s="5">
        <f t="shared" si="129"/>
        <v>2118</v>
      </c>
      <c r="C2120">
        <f t="shared" si="132"/>
        <v>127</v>
      </c>
      <c r="D2120" s="16">
        <f t="shared" si="135"/>
        <v>1950</v>
      </c>
      <c r="E2120" t="s">
        <v>560</v>
      </c>
      <c r="F2120" t="s">
        <v>16</v>
      </c>
      <c r="G2120">
        <v>53871</v>
      </c>
      <c r="H2120" t="s">
        <v>17</v>
      </c>
      <c r="J2120" t="s">
        <v>3354</v>
      </c>
      <c r="K2120" t="s">
        <v>3366</v>
      </c>
      <c r="L2120" t="s">
        <v>254</v>
      </c>
      <c r="M2120" t="s">
        <v>3359</v>
      </c>
      <c r="AF2120" t="s">
        <v>3060</v>
      </c>
      <c r="AH2120" s="2">
        <v>40290.326724537037</v>
      </c>
    </row>
    <row r="2121" spans="1:35" ht="15" customHeight="1" x14ac:dyDescent="0.35">
      <c r="B2121" s="5">
        <f t="shared" si="129"/>
        <v>2119</v>
      </c>
      <c r="C2121">
        <f t="shared" si="132"/>
        <v>2</v>
      </c>
      <c r="D2121" s="16">
        <v>1950</v>
      </c>
      <c r="E2121" t="s">
        <v>15</v>
      </c>
      <c r="F2121" t="s">
        <v>25</v>
      </c>
      <c r="G2121">
        <v>53998</v>
      </c>
      <c r="H2121" t="s">
        <v>17</v>
      </c>
      <c r="M2121" t="s">
        <v>3359</v>
      </c>
      <c r="AF2121" t="s">
        <v>3060</v>
      </c>
      <c r="AH2121" s="2">
        <v>40649.83556712963</v>
      </c>
    </row>
    <row r="2122" spans="1:35" ht="15" customHeight="1" x14ac:dyDescent="0.35">
      <c r="B2122" s="5">
        <f t="shared" si="129"/>
        <v>2120</v>
      </c>
      <c r="C2122">
        <f t="shared" si="132"/>
        <v>107</v>
      </c>
      <c r="D2122" s="16">
        <v>1950</v>
      </c>
      <c r="E2122" t="s">
        <v>15</v>
      </c>
      <c r="F2122" t="s">
        <v>25</v>
      </c>
      <c r="G2122">
        <v>54000</v>
      </c>
      <c r="H2122" t="s">
        <v>17</v>
      </c>
      <c r="J2122" t="s">
        <v>380</v>
      </c>
      <c r="M2122" t="s">
        <v>3359</v>
      </c>
      <c r="AF2122" t="s">
        <v>3060</v>
      </c>
      <c r="AH2122" s="2">
        <v>40739.518900462965</v>
      </c>
    </row>
    <row r="2123" spans="1:35" ht="15" customHeight="1" x14ac:dyDescent="0.35">
      <c r="B2123" s="5">
        <f t="shared" si="129"/>
        <v>2121</v>
      </c>
      <c r="C2123">
        <f t="shared" si="132"/>
        <v>62</v>
      </c>
      <c r="D2123" s="16">
        <v>1950</v>
      </c>
      <c r="E2123" t="s">
        <v>15</v>
      </c>
      <c r="F2123" t="s">
        <v>16</v>
      </c>
      <c r="G2123">
        <v>54107</v>
      </c>
      <c r="H2123" t="s">
        <v>17</v>
      </c>
      <c r="J2123" t="s">
        <v>3355</v>
      </c>
      <c r="K2123" t="s">
        <v>3366</v>
      </c>
      <c r="L2123" t="s">
        <v>592</v>
      </c>
      <c r="M2123" t="s">
        <v>3359</v>
      </c>
      <c r="AF2123" t="s">
        <v>3060</v>
      </c>
      <c r="AH2123" s="2">
        <v>39905.810578703706</v>
      </c>
    </row>
    <row r="2124" spans="1:35" ht="15" customHeight="1" x14ac:dyDescent="0.35">
      <c r="B2124" s="5">
        <f t="shared" si="129"/>
        <v>2122</v>
      </c>
      <c r="C2124">
        <f t="shared" si="132"/>
        <v>48</v>
      </c>
      <c r="D2124" s="16">
        <v>1950</v>
      </c>
      <c r="E2124" t="s">
        <v>15</v>
      </c>
      <c r="F2124" t="s">
        <v>16</v>
      </c>
      <c r="G2124">
        <v>54169</v>
      </c>
      <c r="H2124" t="s">
        <v>17</v>
      </c>
      <c r="J2124" t="s">
        <v>3354</v>
      </c>
      <c r="K2124" t="s">
        <v>3366</v>
      </c>
      <c r="L2124" t="s">
        <v>42</v>
      </c>
      <c r="M2124" t="s">
        <v>3359</v>
      </c>
      <c r="N2124" t="s">
        <v>3359</v>
      </c>
      <c r="AF2124" t="s">
        <v>3060</v>
      </c>
      <c r="AH2124" s="2">
        <v>39659.793541666666</v>
      </c>
    </row>
    <row r="2125" spans="1:35" ht="15" customHeight="1" x14ac:dyDescent="0.35">
      <c r="B2125" s="5">
        <f t="shared" si="129"/>
        <v>2123</v>
      </c>
      <c r="C2125">
        <f t="shared" si="132"/>
        <v>59</v>
      </c>
      <c r="D2125" s="16">
        <v>1950</v>
      </c>
      <c r="E2125" t="s">
        <v>15</v>
      </c>
      <c r="F2125" t="s">
        <v>16</v>
      </c>
      <c r="G2125">
        <v>54217</v>
      </c>
      <c r="H2125" t="s">
        <v>17</v>
      </c>
      <c r="J2125" t="s">
        <v>3356</v>
      </c>
      <c r="M2125" t="s">
        <v>3359</v>
      </c>
      <c r="AC2125" s="3">
        <v>1950</v>
      </c>
      <c r="AF2125" t="s">
        <v>3060</v>
      </c>
      <c r="AH2125" s="2">
        <v>40301.472592592596</v>
      </c>
    </row>
    <row r="2126" spans="1:35" ht="15" customHeight="1" x14ac:dyDescent="0.35">
      <c r="B2126" s="5">
        <f t="shared" si="129"/>
        <v>2124</v>
      </c>
      <c r="C2126">
        <f t="shared" si="132"/>
        <v>79</v>
      </c>
      <c r="D2126" s="16">
        <v>1950</v>
      </c>
      <c r="E2126" t="s">
        <v>500</v>
      </c>
      <c r="F2126" t="s">
        <v>16</v>
      </c>
      <c r="G2126">
        <v>54276</v>
      </c>
      <c r="H2126" t="s">
        <v>17</v>
      </c>
      <c r="K2126" t="s">
        <v>3366</v>
      </c>
      <c r="L2126" t="s">
        <v>254</v>
      </c>
      <c r="M2126" t="s">
        <v>3359</v>
      </c>
      <c r="AF2126" t="s">
        <v>3060</v>
      </c>
      <c r="AH2126" s="2">
        <v>40056.507268518515</v>
      </c>
    </row>
    <row r="2127" spans="1:35" ht="15" customHeight="1" x14ac:dyDescent="0.35">
      <c r="A2127" s="3"/>
      <c r="B2127" s="5">
        <f t="shared" ref="B2127:B2190" si="136">+B2126+1</f>
        <v>2125</v>
      </c>
      <c r="C2127">
        <f t="shared" si="132"/>
        <v>212</v>
      </c>
      <c r="D2127" s="16">
        <v>1950</v>
      </c>
      <c r="E2127" t="s">
        <v>15</v>
      </c>
      <c r="F2127" t="s">
        <v>25</v>
      </c>
      <c r="G2127">
        <v>54355</v>
      </c>
      <c r="L2127" t="s">
        <v>37</v>
      </c>
      <c r="AF2127" t="s">
        <v>3060</v>
      </c>
    </row>
    <row r="2128" spans="1:35" ht="15" customHeight="1" x14ac:dyDescent="0.35">
      <c r="B2128" s="5">
        <f t="shared" si="136"/>
        <v>2126</v>
      </c>
      <c r="C2128">
        <f t="shared" si="132"/>
        <v>129</v>
      </c>
      <c r="D2128" s="16">
        <v>1950</v>
      </c>
      <c r="E2128" s="116" t="s">
        <v>15</v>
      </c>
      <c r="F2128" s="116" t="s">
        <v>25</v>
      </c>
      <c r="G2128" s="117">
        <v>54567</v>
      </c>
      <c r="H2128" s="172" t="s">
        <v>5836</v>
      </c>
      <c r="I2128" s="172"/>
      <c r="J2128" s="172" t="s">
        <v>3354</v>
      </c>
      <c r="K2128" s="172" t="s">
        <v>3366</v>
      </c>
      <c r="L2128" s="172"/>
      <c r="M2128" s="172" t="s">
        <v>3459</v>
      </c>
      <c r="N2128" s="172" t="s">
        <v>3359</v>
      </c>
      <c r="O2128" s="172"/>
      <c r="P2128" s="172"/>
      <c r="Q2128" s="172"/>
      <c r="R2128" s="172"/>
      <c r="S2128" s="173"/>
      <c r="T2128" s="172" t="s">
        <v>3262</v>
      </c>
      <c r="U2128" s="172"/>
      <c r="V2128" s="174"/>
      <c r="W2128" s="172" t="s">
        <v>3572</v>
      </c>
      <c r="X2128" s="172" t="s">
        <v>3660</v>
      </c>
      <c r="Y2128" s="172"/>
      <c r="Z2128" s="172"/>
      <c r="AA2128" s="172" t="s">
        <v>3262</v>
      </c>
      <c r="AB2128" s="172"/>
      <c r="AC2128" s="172"/>
      <c r="AD2128" s="172"/>
      <c r="AE2128" s="172"/>
      <c r="AF2128" t="s">
        <v>3451</v>
      </c>
      <c r="AH2128" s="2">
        <v>45966</v>
      </c>
      <c r="AI2128" s="36" t="s">
        <v>5860</v>
      </c>
    </row>
    <row r="2129" spans="2:35" ht="15" customHeight="1" thickBot="1" x14ac:dyDescent="0.4">
      <c r="B2129" s="5">
        <f t="shared" si="136"/>
        <v>2127</v>
      </c>
      <c r="C2129">
        <f t="shared" si="132"/>
        <v>16</v>
      </c>
      <c r="D2129" s="16">
        <v>1950</v>
      </c>
      <c r="E2129" t="s">
        <v>327</v>
      </c>
      <c r="F2129" t="s">
        <v>25</v>
      </c>
      <c r="G2129">
        <v>54696</v>
      </c>
      <c r="H2129" t="s">
        <v>17</v>
      </c>
      <c r="J2129" t="s">
        <v>3354</v>
      </c>
      <c r="K2129" t="s">
        <v>3366</v>
      </c>
      <c r="L2129" t="s">
        <v>861</v>
      </c>
      <c r="M2129" t="s">
        <v>3359</v>
      </c>
      <c r="X2129" t="s">
        <v>3508</v>
      </c>
      <c r="AD2129" s="3" t="s">
        <v>862</v>
      </c>
      <c r="AF2129" t="s">
        <v>3060</v>
      </c>
      <c r="AH2129" s="2">
        <v>39967.873078703706</v>
      </c>
    </row>
    <row r="2130" spans="2:35" ht="15" thickBot="1" x14ac:dyDescent="0.4">
      <c r="B2130" s="5">
        <f t="shared" si="136"/>
        <v>2128</v>
      </c>
      <c r="C2130">
        <f t="shared" si="132"/>
        <v>17</v>
      </c>
      <c r="D2130" s="16">
        <v>1950</v>
      </c>
      <c r="E2130" s="159" t="s">
        <v>327</v>
      </c>
      <c r="F2130" s="159" t="s">
        <v>25</v>
      </c>
      <c r="G2130" s="160">
        <v>54712</v>
      </c>
      <c r="H2130" s="159"/>
      <c r="I2130" s="159"/>
      <c r="J2130" s="159" t="s">
        <v>3354</v>
      </c>
      <c r="K2130" s="159" t="s">
        <v>3366</v>
      </c>
      <c r="L2130" s="159"/>
      <c r="M2130" s="159" t="s">
        <v>3459</v>
      </c>
      <c r="N2130" s="159"/>
      <c r="O2130" s="159"/>
      <c r="P2130" s="159"/>
      <c r="Q2130" s="159"/>
      <c r="R2130" s="159"/>
      <c r="S2130" s="159"/>
      <c r="T2130" s="159" t="s">
        <v>167</v>
      </c>
      <c r="U2130" s="159"/>
      <c r="V2130" s="161"/>
      <c r="W2130" s="159" t="s">
        <v>3572</v>
      </c>
      <c r="X2130" s="159" t="s">
        <v>3508</v>
      </c>
      <c r="Y2130" s="159"/>
      <c r="Z2130" s="159"/>
      <c r="AA2130" s="159" t="s">
        <v>3262</v>
      </c>
      <c r="AB2130" s="167" t="s">
        <v>4396</v>
      </c>
      <c r="AC2130" s="159"/>
      <c r="AD2130" s="159"/>
      <c r="AE2130" s="159"/>
      <c r="AF2130" t="s">
        <v>3451</v>
      </c>
      <c r="AG2130" s="159"/>
      <c r="AH2130" s="176">
        <v>46034</v>
      </c>
      <c r="AI2130" s="76" t="s">
        <v>6180</v>
      </c>
    </row>
    <row r="2131" spans="2:35" ht="15" customHeight="1" x14ac:dyDescent="0.35">
      <c r="B2131" s="5">
        <f t="shared" si="136"/>
        <v>2129</v>
      </c>
      <c r="C2131">
        <f t="shared" si="132"/>
        <v>59</v>
      </c>
      <c r="D2131" s="16">
        <v>1950</v>
      </c>
      <c r="E2131" t="s">
        <v>327</v>
      </c>
      <c r="F2131" t="s">
        <v>25</v>
      </c>
      <c r="G2131">
        <v>54729</v>
      </c>
      <c r="H2131" t="s">
        <v>17</v>
      </c>
      <c r="J2131" t="s">
        <v>3354</v>
      </c>
      <c r="K2131" t="s">
        <v>3366</v>
      </c>
      <c r="L2131" t="s">
        <v>407</v>
      </c>
      <c r="M2131" t="s">
        <v>3359</v>
      </c>
      <c r="AD2131" s="3" t="s">
        <v>863</v>
      </c>
      <c r="AF2131" t="s">
        <v>3060</v>
      </c>
      <c r="AH2131" s="2">
        <v>40280.316840277781</v>
      </c>
    </row>
    <row r="2132" spans="2:35" ht="15" customHeight="1" x14ac:dyDescent="0.35">
      <c r="B2132" s="5">
        <f t="shared" si="136"/>
        <v>2130</v>
      </c>
      <c r="C2132">
        <f t="shared" si="132"/>
        <v>6</v>
      </c>
      <c r="D2132" s="16">
        <v>1950</v>
      </c>
      <c r="E2132" t="s">
        <v>500</v>
      </c>
      <c r="F2132" t="s">
        <v>25</v>
      </c>
      <c r="G2132">
        <v>54788</v>
      </c>
      <c r="H2132" t="s">
        <v>17</v>
      </c>
      <c r="J2132" t="s">
        <v>3354</v>
      </c>
      <c r="K2132" t="s">
        <v>3366</v>
      </c>
      <c r="L2132" t="s">
        <v>864</v>
      </c>
      <c r="M2132" t="s">
        <v>3359</v>
      </c>
      <c r="AD2132" s="3" t="s">
        <v>865</v>
      </c>
      <c r="AF2132" t="s">
        <v>3060</v>
      </c>
      <c r="AH2132" s="2">
        <v>40518.584826388891</v>
      </c>
    </row>
    <row r="2133" spans="2:35" ht="15" customHeight="1" x14ac:dyDescent="0.35">
      <c r="B2133" s="5">
        <f t="shared" si="136"/>
        <v>2131</v>
      </c>
      <c r="C2133">
        <f t="shared" si="132"/>
        <v>8</v>
      </c>
      <c r="D2133" s="16">
        <v>1950</v>
      </c>
      <c r="E2133" t="s">
        <v>500</v>
      </c>
      <c r="F2133" t="s">
        <v>25</v>
      </c>
      <c r="G2133">
        <v>54794</v>
      </c>
      <c r="H2133" t="s">
        <v>17</v>
      </c>
      <c r="J2133" t="s">
        <v>3354</v>
      </c>
      <c r="K2133" t="s">
        <v>3366</v>
      </c>
      <c r="L2133" t="s">
        <v>42</v>
      </c>
      <c r="M2133" t="s">
        <v>3413</v>
      </c>
      <c r="N2133" t="s">
        <v>3359</v>
      </c>
      <c r="AF2133" t="s">
        <v>3060</v>
      </c>
      <c r="AH2133" s="2">
        <v>39659.794942129629</v>
      </c>
    </row>
    <row r="2134" spans="2:35" ht="15" customHeight="1" x14ac:dyDescent="0.35">
      <c r="B2134" s="5">
        <f t="shared" si="136"/>
        <v>2132</v>
      </c>
      <c r="C2134">
        <f t="shared" si="132"/>
        <v>110</v>
      </c>
      <c r="D2134" s="16">
        <v>1950</v>
      </c>
      <c r="E2134" t="s">
        <v>500</v>
      </c>
      <c r="F2134" t="s">
        <v>25</v>
      </c>
      <c r="G2134">
        <v>54802</v>
      </c>
      <c r="H2134" t="s">
        <v>17</v>
      </c>
      <c r="J2134" t="s">
        <v>3354</v>
      </c>
      <c r="K2134" t="s">
        <v>3366</v>
      </c>
      <c r="L2134" t="s">
        <v>866</v>
      </c>
      <c r="M2134" t="s">
        <v>3359</v>
      </c>
      <c r="AF2134" t="s">
        <v>3060</v>
      </c>
      <c r="AH2134" s="2">
        <v>39882.388993055552</v>
      </c>
    </row>
    <row r="2135" spans="2:35" ht="15" customHeight="1" x14ac:dyDescent="0.35">
      <c r="B2135" s="5">
        <f t="shared" si="136"/>
        <v>2133</v>
      </c>
      <c r="C2135">
        <f t="shared" si="132"/>
        <v>58</v>
      </c>
      <c r="D2135" s="16">
        <v>1950</v>
      </c>
      <c r="E2135" t="s">
        <v>221</v>
      </c>
      <c r="F2135" t="s">
        <v>25</v>
      </c>
      <c r="G2135">
        <v>54912</v>
      </c>
      <c r="J2135" t="s">
        <v>3354</v>
      </c>
      <c r="K2135" t="s">
        <v>3366</v>
      </c>
      <c r="M2135" t="s">
        <v>3459</v>
      </c>
      <c r="X2135" t="s">
        <v>3508</v>
      </c>
      <c r="AA2135" s="3" t="s">
        <v>3464</v>
      </c>
      <c r="AF2135" t="s">
        <v>3451</v>
      </c>
      <c r="AH2135" s="2">
        <v>46129</v>
      </c>
    </row>
    <row r="2136" spans="2:35" ht="15" customHeight="1" x14ac:dyDescent="0.35">
      <c r="B2136" s="5">
        <f t="shared" si="136"/>
        <v>2134</v>
      </c>
      <c r="C2136">
        <f t="shared" si="132"/>
        <v>23</v>
      </c>
      <c r="D2136" s="16">
        <v>1950</v>
      </c>
      <c r="E2136" t="s">
        <v>221</v>
      </c>
      <c r="F2136" t="s">
        <v>25</v>
      </c>
      <c r="G2136">
        <v>54970</v>
      </c>
      <c r="H2136" t="s">
        <v>17</v>
      </c>
      <c r="J2136" t="s">
        <v>3354</v>
      </c>
      <c r="K2136" t="s">
        <v>3366</v>
      </c>
      <c r="L2136" t="s">
        <v>88</v>
      </c>
      <c r="M2136" t="s">
        <v>3359</v>
      </c>
      <c r="N2136" t="s">
        <v>3359</v>
      </c>
      <c r="AA2136" s="3" t="s">
        <v>3464</v>
      </c>
      <c r="AC2136" s="3">
        <v>1950</v>
      </c>
      <c r="AE2136" t="s">
        <v>380</v>
      </c>
      <c r="AF2136" t="s">
        <v>3060</v>
      </c>
      <c r="AH2136" s="2">
        <v>40043.657164351855</v>
      </c>
    </row>
    <row r="2137" spans="2:35" ht="15" customHeight="1" x14ac:dyDescent="0.35">
      <c r="B2137" s="5">
        <f t="shared" si="136"/>
        <v>2135</v>
      </c>
      <c r="C2137">
        <f t="shared" si="132"/>
        <v>31</v>
      </c>
      <c r="D2137" s="16">
        <v>1950</v>
      </c>
      <c r="E2137" t="s">
        <v>221</v>
      </c>
      <c r="F2137" t="s">
        <v>25</v>
      </c>
      <c r="G2137">
        <v>54993</v>
      </c>
      <c r="J2137" t="s">
        <v>3354</v>
      </c>
      <c r="K2137" t="s">
        <v>3366</v>
      </c>
      <c r="M2137" t="s">
        <v>3459</v>
      </c>
      <c r="T2137" t="s">
        <v>3424</v>
      </c>
      <c r="W2137" t="s">
        <v>3572</v>
      </c>
      <c r="X2137" t="s">
        <v>3508</v>
      </c>
      <c r="AA2137" s="3" t="s">
        <v>3464</v>
      </c>
      <c r="AD2137" s="3" t="s">
        <v>5835</v>
      </c>
      <c r="AF2137" t="s">
        <v>3451</v>
      </c>
      <c r="AH2137" s="2">
        <v>45961</v>
      </c>
    </row>
    <row r="2138" spans="2:35" ht="15" customHeight="1" x14ac:dyDescent="0.35">
      <c r="B2138" s="5">
        <f t="shared" si="136"/>
        <v>2136</v>
      </c>
      <c r="C2138">
        <f t="shared" si="132"/>
        <v>5</v>
      </c>
      <c r="D2138" s="16">
        <v>1950</v>
      </c>
      <c r="E2138" s="3" t="s">
        <v>560</v>
      </c>
      <c r="F2138" s="3" t="s">
        <v>25</v>
      </c>
      <c r="G2138" s="165">
        <v>55024</v>
      </c>
      <c r="H2138" s="3"/>
      <c r="I2138" s="3"/>
      <c r="J2138" s="3"/>
      <c r="K2138" s="3" t="s">
        <v>3366</v>
      </c>
      <c r="L2138" s="3"/>
      <c r="M2138" s="3"/>
      <c r="N2138" s="3"/>
      <c r="O2138" s="3"/>
      <c r="P2138" s="3"/>
      <c r="Q2138" s="3"/>
      <c r="R2138" s="3"/>
      <c r="S2138" s="152"/>
      <c r="T2138" s="3"/>
      <c r="U2138" s="3"/>
      <c r="V2138" s="143"/>
      <c r="W2138" s="3"/>
      <c r="X2138" s="14" t="s">
        <v>3508</v>
      </c>
      <c r="Y2138" s="3"/>
      <c r="Z2138" s="3"/>
      <c r="AB2138" s="14" t="s">
        <v>4747</v>
      </c>
      <c r="AE2138" s="3"/>
      <c r="AF2138" s="3" t="s">
        <v>3451</v>
      </c>
      <c r="AG2138" s="3"/>
      <c r="AH2138" s="153">
        <v>45739</v>
      </c>
      <c r="AI2138" s="14" t="s">
        <v>4748</v>
      </c>
    </row>
    <row r="2139" spans="2:35" ht="15" customHeight="1" x14ac:dyDescent="0.35">
      <c r="B2139" s="5">
        <f t="shared" si="136"/>
        <v>2137</v>
      </c>
      <c r="C2139">
        <f t="shared" si="132"/>
        <v>15</v>
      </c>
      <c r="D2139" s="16">
        <v>1950</v>
      </c>
      <c r="E2139" t="s">
        <v>560</v>
      </c>
      <c r="F2139" t="s">
        <v>25</v>
      </c>
      <c r="G2139">
        <v>55029</v>
      </c>
      <c r="J2139" t="s">
        <v>3354</v>
      </c>
      <c r="K2139" t="s">
        <v>3366</v>
      </c>
      <c r="M2139" t="s">
        <v>3459</v>
      </c>
      <c r="T2139" t="s">
        <v>3424</v>
      </c>
      <c r="W2139" t="s">
        <v>3557</v>
      </c>
      <c r="X2139" t="s">
        <v>3508</v>
      </c>
      <c r="Z2139" t="s">
        <v>3359</v>
      </c>
      <c r="AA2139" s="3" t="s">
        <v>3828</v>
      </c>
      <c r="AD2139" s="3" t="s">
        <v>3952</v>
      </c>
      <c r="AF2139" t="s">
        <v>3451</v>
      </c>
      <c r="AH2139" s="2">
        <v>45349</v>
      </c>
    </row>
    <row r="2140" spans="2:35" ht="15" customHeight="1" x14ac:dyDescent="0.35">
      <c r="B2140" s="5">
        <f t="shared" si="136"/>
        <v>2138</v>
      </c>
      <c r="C2140">
        <f t="shared" si="132"/>
        <v>30</v>
      </c>
      <c r="D2140" s="16">
        <v>1950</v>
      </c>
      <c r="E2140" t="s">
        <v>560</v>
      </c>
      <c r="F2140" t="s">
        <v>25</v>
      </c>
      <c r="G2140">
        <v>55044</v>
      </c>
      <c r="H2140" t="s">
        <v>17</v>
      </c>
      <c r="J2140" t="s">
        <v>3354</v>
      </c>
      <c r="K2140" t="s">
        <v>3366</v>
      </c>
      <c r="L2140" t="s">
        <v>37</v>
      </c>
      <c r="M2140" t="s">
        <v>3359</v>
      </c>
      <c r="W2140" t="s">
        <v>3557</v>
      </c>
      <c r="AF2140" t="s">
        <v>3060</v>
      </c>
      <c r="AH2140" s="2">
        <v>40052.547488425924</v>
      </c>
    </row>
    <row r="2141" spans="2:35" ht="15" customHeight="1" x14ac:dyDescent="0.35">
      <c r="B2141" s="5">
        <f t="shared" si="136"/>
        <v>2139</v>
      </c>
      <c r="C2141">
        <f t="shared" si="132"/>
        <v>83</v>
      </c>
      <c r="D2141" s="16">
        <v>1950</v>
      </c>
      <c r="E2141" t="s">
        <v>560</v>
      </c>
      <c r="F2141" t="s">
        <v>25</v>
      </c>
      <c r="G2141">
        <v>55074</v>
      </c>
      <c r="H2141" t="s">
        <v>17</v>
      </c>
      <c r="J2141" t="s">
        <v>3354</v>
      </c>
      <c r="K2141" t="s">
        <v>3366</v>
      </c>
      <c r="L2141" t="s">
        <v>254</v>
      </c>
      <c r="M2141" t="s">
        <v>3359</v>
      </c>
      <c r="N2141" t="s">
        <v>3359</v>
      </c>
      <c r="W2141" t="s">
        <v>3557</v>
      </c>
      <c r="Z2141" t="s">
        <v>3359</v>
      </c>
      <c r="AD2141" s="3" t="s">
        <v>867</v>
      </c>
      <c r="AF2141" t="s">
        <v>3060</v>
      </c>
      <c r="AH2141" s="2">
        <v>40314.4846412037</v>
      </c>
    </row>
    <row r="2142" spans="2:35" ht="15" customHeight="1" x14ac:dyDescent="0.35">
      <c r="B2142" s="5">
        <f t="shared" si="136"/>
        <v>2140</v>
      </c>
      <c r="C2142">
        <f t="shared" si="132"/>
        <v>12</v>
      </c>
      <c r="D2142" s="16">
        <v>1950</v>
      </c>
      <c r="E2142" t="s">
        <v>15</v>
      </c>
      <c r="F2142" t="s">
        <v>16</v>
      </c>
      <c r="G2142">
        <v>55157</v>
      </c>
      <c r="L2142" t="s">
        <v>37</v>
      </c>
      <c r="AF2142" t="s">
        <v>3060</v>
      </c>
    </row>
    <row r="2143" spans="2:35" ht="15" customHeight="1" x14ac:dyDescent="0.35">
      <c r="B2143" s="5">
        <f t="shared" si="136"/>
        <v>2141</v>
      </c>
      <c r="C2143">
        <f t="shared" si="132"/>
        <v>73</v>
      </c>
      <c r="D2143" s="16">
        <v>1950</v>
      </c>
      <c r="E2143" t="s">
        <v>15</v>
      </c>
      <c r="F2143" t="s">
        <v>16</v>
      </c>
      <c r="G2143">
        <v>55169</v>
      </c>
      <c r="H2143" t="s">
        <v>17</v>
      </c>
      <c r="J2143" t="s">
        <v>3354</v>
      </c>
      <c r="K2143" t="s">
        <v>3366</v>
      </c>
      <c r="M2143" t="s">
        <v>3359</v>
      </c>
      <c r="AF2143" t="s">
        <v>3060</v>
      </c>
      <c r="AH2143" s="2">
        <v>40345.727164351854</v>
      </c>
    </row>
    <row r="2144" spans="2:35" ht="15" customHeight="1" x14ac:dyDescent="0.35">
      <c r="B2144" s="5">
        <f t="shared" si="136"/>
        <v>2142</v>
      </c>
      <c r="C2144">
        <f t="shared" si="132"/>
        <v>186</v>
      </c>
      <c r="D2144" s="16">
        <v>1950</v>
      </c>
      <c r="E2144" t="s">
        <v>15</v>
      </c>
      <c r="F2144" t="s">
        <v>16</v>
      </c>
      <c r="G2144">
        <v>55242</v>
      </c>
      <c r="H2144" t="s">
        <v>17</v>
      </c>
      <c r="J2144" t="s">
        <v>3354</v>
      </c>
      <c r="K2144" t="s">
        <v>3366</v>
      </c>
      <c r="L2144" t="s">
        <v>868</v>
      </c>
      <c r="M2144" t="s">
        <v>3359</v>
      </c>
      <c r="AC2144" s="3" t="s">
        <v>869</v>
      </c>
      <c r="AF2144" t="s">
        <v>3060</v>
      </c>
      <c r="AH2144" s="2">
        <v>40570.6640625</v>
      </c>
    </row>
    <row r="2145" spans="1:35" ht="15" customHeight="1" x14ac:dyDescent="0.35">
      <c r="B2145" s="5">
        <f t="shared" si="136"/>
        <v>2143</v>
      </c>
      <c r="C2145">
        <f t="shared" si="132"/>
        <v>72</v>
      </c>
      <c r="D2145" s="16">
        <v>1950</v>
      </c>
      <c r="E2145" t="s">
        <v>327</v>
      </c>
      <c r="F2145" t="s">
        <v>25</v>
      </c>
      <c r="G2145">
        <v>55428</v>
      </c>
      <c r="J2145" t="s">
        <v>3354</v>
      </c>
      <c r="K2145" t="s">
        <v>3366</v>
      </c>
      <c r="M2145" t="s">
        <v>3459</v>
      </c>
      <c r="N2145" t="s">
        <v>3359</v>
      </c>
      <c r="S2145" s="148">
        <v>0.46200000000000002</v>
      </c>
      <c r="T2145" t="s">
        <v>167</v>
      </c>
      <c r="X2145" t="s">
        <v>3449</v>
      </c>
      <c r="AA2145" s="3" t="s">
        <v>167</v>
      </c>
      <c r="AB2145" s="164" t="s">
        <v>3555</v>
      </c>
      <c r="AC2145" s="41"/>
      <c r="AD2145" s="41"/>
      <c r="AF2145" t="s">
        <v>3451</v>
      </c>
      <c r="AH2145" s="2">
        <v>45124</v>
      </c>
    </row>
    <row r="2146" spans="1:35" ht="15" customHeight="1" x14ac:dyDescent="0.35">
      <c r="B2146" s="5">
        <f t="shared" si="136"/>
        <v>2144</v>
      </c>
      <c r="C2146">
        <f t="shared" si="132"/>
        <v>13</v>
      </c>
      <c r="D2146" s="16">
        <v>1950</v>
      </c>
      <c r="E2146" t="s">
        <v>15</v>
      </c>
      <c r="F2146" t="s">
        <v>25</v>
      </c>
      <c r="G2146">
        <v>55500</v>
      </c>
      <c r="J2146" t="s">
        <v>3354</v>
      </c>
      <c r="K2146" t="s">
        <v>3366</v>
      </c>
      <c r="M2146" t="s">
        <v>3459</v>
      </c>
      <c r="N2146" t="s">
        <v>3359</v>
      </c>
      <c r="T2146" t="s">
        <v>167</v>
      </c>
      <c r="W2146" t="s">
        <v>3572</v>
      </c>
      <c r="X2146" t="s">
        <v>3660</v>
      </c>
      <c r="AA2146" s="3" t="s">
        <v>3262</v>
      </c>
      <c r="AB2146" s="164"/>
      <c r="AC2146" s="41"/>
      <c r="AD2146" s="41"/>
      <c r="AF2146" t="s">
        <v>3451</v>
      </c>
      <c r="AH2146" s="2">
        <v>45664</v>
      </c>
    </row>
    <row r="2147" spans="1:35" ht="15" customHeight="1" x14ac:dyDescent="0.35">
      <c r="B2147" s="5">
        <f t="shared" si="136"/>
        <v>2145</v>
      </c>
      <c r="C2147">
        <f t="shared" si="132"/>
        <v>18</v>
      </c>
      <c r="D2147" s="16">
        <v>1950</v>
      </c>
      <c r="E2147" t="s">
        <v>15</v>
      </c>
      <c r="F2147" t="s">
        <v>25</v>
      </c>
      <c r="G2147">
        <v>55513</v>
      </c>
      <c r="J2147" t="s">
        <v>3354</v>
      </c>
      <c r="K2147" t="s">
        <v>3366</v>
      </c>
      <c r="M2147" t="s">
        <v>3459</v>
      </c>
      <c r="N2147" t="s">
        <v>3359</v>
      </c>
      <c r="T2147" t="s">
        <v>167</v>
      </c>
      <c r="W2147" t="s">
        <v>3572</v>
      </c>
      <c r="X2147" t="s">
        <v>3660</v>
      </c>
      <c r="AB2147" s="164"/>
      <c r="AC2147" s="41"/>
      <c r="AD2147" s="41"/>
      <c r="AF2147" t="s">
        <v>3451</v>
      </c>
      <c r="AH2147" s="2">
        <v>45356</v>
      </c>
    </row>
    <row r="2148" spans="1:35" ht="15" customHeight="1" thickBot="1" x14ac:dyDescent="0.4">
      <c r="B2148" s="5">
        <f t="shared" si="136"/>
        <v>2146</v>
      </c>
      <c r="C2148">
        <f t="shared" si="132"/>
        <v>22</v>
      </c>
      <c r="D2148" s="16">
        <v>1950</v>
      </c>
      <c r="E2148" t="s">
        <v>15</v>
      </c>
      <c r="F2148" t="s">
        <v>25</v>
      </c>
      <c r="G2148">
        <v>55531</v>
      </c>
      <c r="H2148" t="s">
        <v>17</v>
      </c>
      <c r="J2148" t="s">
        <v>3354</v>
      </c>
      <c r="M2148" t="s">
        <v>3359</v>
      </c>
      <c r="AF2148" t="s">
        <v>3060</v>
      </c>
      <c r="AH2148" s="2">
        <v>40158.869502314818</v>
      </c>
    </row>
    <row r="2149" spans="1:35" ht="15" customHeight="1" thickBot="1" x14ac:dyDescent="0.4">
      <c r="B2149" s="5">
        <f t="shared" si="136"/>
        <v>2147</v>
      </c>
      <c r="C2149">
        <f t="shared" si="132"/>
        <v>102</v>
      </c>
      <c r="D2149" s="159">
        <v>1950</v>
      </c>
      <c r="E2149" s="159" t="s">
        <v>15</v>
      </c>
      <c r="F2149" s="159" t="s">
        <v>25</v>
      </c>
      <c r="G2149" s="160">
        <v>55553</v>
      </c>
      <c r="H2149" s="159"/>
      <c r="I2149" s="159"/>
      <c r="J2149" s="159" t="s">
        <v>3354</v>
      </c>
      <c r="K2149" s="159" t="s">
        <v>3366</v>
      </c>
      <c r="L2149" s="159"/>
      <c r="M2149" s="159" t="s">
        <v>3459</v>
      </c>
      <c r="N2149" s="159"/>
      <c r="O2149" s="159"/>
      <c r="P2149" s="159"/>
      <c r="Q2149" s="159"/>
      <c r="R2149" s="159"/>
      <c r="S2149" s="159"/>
      <c r="T2149" s="159" t="s">
        <v>3262</v>
      </c>
      <c r="U2149" s="159"/>
      <c r="V2149" s="161"/>
      <c r="W2149" s="159" t="s">
        <v>3572</v>
      </c>
      <c r="X2149" s="159" t="s">
        <v>3660</v>
      </c>
      <c r="Y2149" s="159"/>
      <c r="Z2149" s="159"/>
      <c r="AA2149" s="159" t="s">
        <v>3262</v>
      </c>
      <c r="AB2149" s="159"/>
      <c r="AC2149" s="159"/>
      <c r="AD2149" s="159"/>
      <c r="AE2149" s="159"/>
      <c r="AF2149" t="s">
        <v>3451</v>
      </c>
      <c r="AG2149" s="162"/>
      <c r="AH2149" s="163">
        <v>46130</v>
      </c>
      <c r="AI2149" s="76" t="s">
        <v>6579</v>
      </c>
    </row>
    <row r="2150" spans="1:35" ht="15" customHeight="1" x14ac:dyDescent="0.35">
      <c r="B2150" s="5">
        <f t="shared" si="136"/>
        <v>2148</v>
      </c>
      <c r="C2150">
        <f t="shared" si="132"/>
        <v>3</v>
      </c>
      <c r="D2150" s="16">
        <v>1950</v>
      </c>
      <c r="E2150" t="s">
        <v>15</v>
      </c>
      <c r="F2150" t="s">
        <v>25</v>
      </c>
      <c r="G2150">
        <v>55655</v>
      </c>
      <c r="L2150" t="s">
        <v>37</v>
      </c>
      <c r="AF2150" t="s">
        <v>3060</v>
      </c>
    </row>
    <row r="2151" spans="1:35" ht="15" customHeight="1" x14ac:dyDescent="0.35">
      <c r="B2151" s="5">
        <f t="shared" si="136"/>
        <v>2149</v>
      </c>
      <c r="C2151">
        <f t="shared" si="132"/>
        <v>38</v>
      </c>
      <c r="D2151" s="16">
        <v>1950</v>
      </c>
      <c r="E2151" t="s">
        <v>15</v>
      </c>
      <c r="F2151" t="s">
        <v>25</v>
      </c>
      <c r="G2151">
        <v>55658</v>
      </c>
      <c r="H2151" t="s">
        <v>17</v>
      </c>
      <c r="J2151" t="s">
        <v>3354</v>
      </c>
      <c r="L2151" t="s">
        <v>261</v>
      </c>
      <c r="M2151" t="s">
        <v>3359</v>
      </c>
      <c r="AF2151" t="s">
        <v>3060</v>
      </c>
      <c r="AH2151" s="2">
        <v>40332.739953703705</v>
      </c>
    </row>
    <row r="2152" spans="1:35" ht="15" customHeight="1" x14ac:dyDescent="0.35">
      <c r="B2152" s="5">
        <f t="shared" si="136"/>
        <v>2150</v>
      </c>
      <c r="C2152">
        <f t="shared" si="132"/>
        <v>89</v>
      </c>
      <c r="D2152" s="16">
        <v>1950</v>
      </c>
      <c r="E2152" t="s">
        <v>15</v>
      </c>
      <c r="F2152" t="s">
        <v>25</v>
      </c>
      <c r="G2152">
        <v>55696</v>
      </c>
      <c r="H2152" t="s">
        <v>17</v>
      </c>
      <c r="J2152" t="s">
        <v>3354</v>
      </c>
      <c r="K2152" t="s">
        <v>3366</v>
      </c>
      <c r="L2152" t="s">
        <v>870</v>
      </c>
      <c r="M2152" t="s">
        <v>3359</v>
      </c>
      <c r="N2152" t="s">
        <v>3359</v>
      </c>
      <c r="AD2152" s="3" t="s">
        <v>871</v>
      </c>
      <c r="AF2152" t="s">
        <v>3060</v>
      </c>
      <c r="AH2152" s="2">
        <v>41100.811145833337</v>
      </c>
    </row>
    <row r="2153" spans="1:35" ht="15" customHeight="1" x14ac:dyDescent="0.35">
      <c r="B2153" s="5">
        <f t="shared" si="136"/>
        <v>2151</v>
      </c>
      <c r="C2153">
        <f t="shared" si="132"/>
        <v>46</v>
      </c>
      <c r="D2153" s="16">
        <v>1950</v>
      </c>
      <c r="E2153" s="116" t="s">
        <v>15</v>
      </c>
      <c r="F2153" s="116" t="s">
        <v>25</v>
      </c>
      <c r="G2153" s="117">
        <v>55785</v>
      </c>
      <c r="H2153" s="172" t="s">
        <v>5836</v>
      </c>
      <c r="I2153" s="172"/>
      <c r="J2153" s="172" t="s">
        <v>3354</v>
      </c>
      <c r="K2153" s="172" t="s">
        <v>3366</v>
      </c>
      <c r="L2153" s="172"/>
      <c r="M2153" s="172" t="s">
        <v>3459</v>
      </c>
      <c r="N2153" s="172" t="s">
        <v>3359</v>
      </c>
      <c r="O2153" s="172"/>
      <c r="P2153" s="172"/>
      <c r="Q2153" s="172"/>
      <c r="R2153" s="172"/>
      <c r="S2153" s="173"/>
      <c r="T2153" s="172" t="s">
        <v>3262</v>
      </c>
      <c r="U2153" s="172"/>
      <c r="V2153" s="174"/>
      <c r="W2153" s="172" t="s">
        <v>3572</v>
      </c>
      <c r="X2153" s="172" t="s">
        <v>3660</v>
      </c>
      <c r="Y2153" s="172"/>
      <c r="Z2153" s="172"/>
      <c r="AA2153" s="172" t="s">
        <v>3262</v>
      </c>
      <c r="AB2153" s="172"/>
      <c r="AC2153" s="172"/>
      <c r="AD2153" s="172"/>
      <c r="AE2153" s="172"/>
      <c r="AF2153" t="s">
        <v>3451</v>
      </c>
      <c r="AH2153" s="2">
        <v>45966</v>
      </c>
      <c r="AI2153" s="36" t="s">
        <v>5861</v>
      </c>
    </row>
    <row r="2154" spans="1:35" ht="15" customHeight="1" thickBot="1" x14ac:dyDescent="0.4">
      <c r="B2154" s="5">
        <f t="shared" si="136"/>
        <v>2152</v>
      </c>
      <c r="C2154">
        <f t="shared" si="132"/>
        <v>64</v>
      </c>
      <c r="D2154" s="16">
        <v>1950</v>
      </c>
      <c r="E2154" t="s">
        <v>15</v>
      </c>
      <c r="F2154" t="s">
        <v>3901</v>
      </c>
      <c r="G2154">
        <v>55831</v>
      </c>
      <c r="AF2154" t="s">
        <v>3451</v>
      </c>
      <c r="AH2154" s="2">
        <v>45868</v>
      </c>
    </row>
    <row r="2155" spans="1:35" ht="15" thickBot="1" x14ac:dyDescent="0.4">
      <c r="A2155" s="3"/>
      <c r="B2155" s="5">
        <f t="shared" si="136"/>
        <v>2153</v>
      </c>
      <c r="C2155">
        <f t="shared" si="132"/>
        <v>44</v>
      </c>
      <c r="D2155" s="16">
        <v>1950</v>
      </c>
      <c r="E2155" s="162" t="s">
        <v>327</v>
      </c>
      <c r="F2155" s="162" t="s">
        <v>25</v>
      </c>
      <c r="G2155" s="162">
        <v>55895</v>
      </c>
      <c r="H2155" s="162" t="s">
        <v>17</v>
      </c>
      <c r="I2155" s="162"/>
      <c r="J2155" s="162" t="s">
        <v>3354</v>
      </c>
      <c r="K2155" s="162" t="s">
        <v>3366</v>
      </c>
      <c r="L2155" s="162" t="s">
        <v>28</v>
      </c>
      <c r="M2155" s="162" t="s">
        <v>3359</v>
      </c>
      <c r="N2155" s="162"/>
      <c r="O2155" s="162"/>
      <c r="P2155" s="162"/>
      <c r="Q2155" s="162"/>
      <c r="R2155" s="162"/>
      <c r="S2155" s="181"/>
      <c r="T2155" s="162"/>
      <c r="U2155" s="162"/>
      <c r="V2155" s="182"/>
      <c r="W2155" s="162"/>
      <c r="X2155" s="162"/>
      <c r="Y2155" s="162"/>
      <c r="Z2155" s="162"/>
      <c r="AA2155" s="159"/>
      <c r="AB2155" s="162"/>
      <c r="AC2155" s="159"/>
      <c r="AD2155" s="159"/>
      <c r="AE2155" s="162"/>
      <c r="AF2155" t="s">
        <v>3060</v>
      </c>
      <c r="AG2155" s="162"/>
      <c r="AH2155" s="163">
        <v>40052.404409722221</v>
      </c>
      <c r="AI2155" s="162"/>
    </row>
    <row r="2156" spans="1:35" ht="15" customHeight="1" thickBot="1" x14ac:dyDescent="0.4">
      <c r="A2156" s="159"/>
      <c r="B2156" s="5">
        <f t="shared" si="136"/>
        <v>2154</v>
      </c>
      <c r="C2156">
        <f t="shared" si="132"/>
        <v>45</v>
      </c>
      <c r="D2156" s="16">
        <v>1950</v>
      </c>
      <c r="E2156" t="s">
        <v>327</v>
      </c>
      <c r="F2156" t="s">
        <v>25</v>
      </c>
      <c r="G2156">
        <v>55939</v>
      </c>
      <c r="H2156" t="s">
        <v>17</v>
      </c>
      <c r="J2156" t="s">
        <v>3354</v>
      </c>
      <c r="L2156" t="s">
        <v>172</v>
      </c>
      <c r="M2156" t="s">
        <v>3359</v>
      </c>
      <c r="AF2156" t="s">
        <v>3060</v>
      </c>
      <c r="AH2156" s="2">
        <v>40774.421076388891</v>
      </c>
    </row>
    <row r="2157" spans="1:35" ht="15" customHeight="1" x14ac:dyDescent="0.35">
      <c r="B2157" s="5">
        <f t="shared" si="136"/>
        <v>2155</v>
      </c>
      <c r="C2157">
        <f t="shared" si="132"/>
        <v>16</v>
      </c>
      <c r="D2157" s="16">
        <v>1950</v>
      </c>
      <c r="E2157" t="s">
        <v>500</v>
      </c>
      <c r="F2157" t="s">
        <v>25</v>
      </c>
      <c r="G2157">
        <v>55984</v>
      </c>
      <c r="H2157" t="s">
        <v>17</v>
      </c>
      <c r="J2157" t="s">
        <v>3354</v>
      </c>
      <c r="K2157" t="s">
        <v>3366</v>
      </c>
      <c r="L2157" t="s">
        <v>281</v>
      </c>
      <c r="M2157" t="s">
        <v>3359</v>
      </c>
      <c r="AF2157" t="s">
        <v>3060</v>
      </c>
      <c r="AH2157" s="2">
        <v>39739.440879629627</v>
      </c>
    </row>
    <row r="2158" spans="1:35" ht="15" customHeight="1" x14ac:dyDescent="0.45">
      <c r="B2158" s="5">
        <f t="shared" si="136"/>
        <v>2156</v>
      </c>
      <c r="C2158">
        <f t="shared" si="132"/>
        <v>31</v>
      </c>
      <c r="D2158" s="82">
        <v>1951</v>
      </c>
      <c r="E2158" t="s">
        <v>500</v>
      </c>
      <c r="F2158" t="s">
        <v>25</v>
      </c>
      <c r="G2158">
        <v>56000</v>
      </c>
      <c r="J2158" t="s">
        <v>3354</v>
      </c>
      <c r="K2158" t="s">
        <v>3366</v>
      </c>
      <c r="M2158" t="s">
        <v>3459</v>
      </c>
      <c r="N2158" t="s">
        <v>3359</v>
      </c>
      <c r="T2158" t="s">
        <v>3424</v>
      </c>
      <c r="W2158" t="s">
        <v>3572</v>
      </c>
      <c r="X2158" t="s">
        <v>3508</v>
      </c>
      <c r="AA2158" s="3" t="s">
        <v>3842</v>
      </c>
      <c r="AF2158" t="s">
        <v>3451</v>
      </c>
      <c r="AH2158" s="2">
        <v>45273</v>
      </c>
    </row>
    <row r="2159" spans="1:35" ht="15" customHeight="1" x14ac:dyDescent="0.35">
      <c r="B2159" s="5">
        <f t="shared" si="136"/>
        <v>2157</v>
      </c>
      <c r="C2159">
        <f t="shared" si="132"/>
        <v>60</v>
      </c>
      <c r="D2159" s="16">
        <v>1951</v>
      </c>
      <c r="E2159" t="s">
        <v>500</v>
      </c>
      <c r="F2159" t="s">
        <v>25</v>
      </c>
      <c r="G2159">
        <v>56031</v>
      </c>
      <c r="J2159" t="s">
        <v>3354</v>
      </c>
      <c r="K2159" t="s">
        <v>3366</v>
      </c>
      <c r="L2159" t="s">
        <v>37</v>
      </c>
      <c r="M2159" t="s">
        <v>3459</v>
      </c>
      <c r="N2159" t="s">
        <v>3359</v>
      </c>
      <c r="T2159" t="s">
        <v>3424</v>
      </c>
      <c r="W2159" t="s">
        <v>3572</v>
      </c>
      <c r="X2159" t="s">
        <v>3508</v>
      </c>
      <c r="AA2159" s="3" t="s">
        <v>3842</v>
      </c>
      <c r="AD2159" s="3" t="s">
        <v>4372</v>
      </c>
      <c r="AF2159" t="s">
        <v>3451</v>
      </c>
      <c r="AH2159" s="2">
        <v>45588</v>
      </c>
    </row>
    <row r="2160" spans="1:35" ht="15" customHeight="1" x14ac:dyDescent="0.35">
      <c r="B2160" s="5">
        <f t="shared" si="136"/>
        <v>2158</v>
      </c>
      <c r="C2160">
        <f t="shared" si="132"/>
        <v>27</v>
      </c>
      <c r="D2160" s="16">
        <v>1951</v>
      </c>
      <c r="E2160" t="s">
        <v>221</v>
      </c>
      <c r="F2160" t="s">
        <v>25</v>
      </c>
      <c r="G2160">
        <v>56091</v>
      </c>
      <c r="H2160" t="s">
        <v>17</v>
      </c>
      <c r="J2160" t="s">
        <v>3354</v>
      </c>
      <c r="K2160" t="s">
        <v>3366</v>
      </c>
      <c r="L2160" t="s">
        <v>277</v>
      </c>
      <c r="M2160" t="s">
        <v>3359</v>
      </c>
      <c r="AA2160" s="3" t="s">
        <v>3642</v>
      </c>
      <c r="AB2160" s="164" t="s">
        <v>3643</v>
      </c>
      <c r="AC2160" s="41"/>
      <c r="AD2160" s="41"/>
      <c r="AE2160" t="s">
        <v>380</v>
      </c>
      <c r="AF2160" t="s">
        <v>3060</v>
      </c>
      <c r="AH2160" s="2">
        <v>40513.556458333333</v>
      </c>
    </row>
    <row r="2161" spans="2:35" ht="15" customHeight="1" x14ac:dyDescent="0.35">
      <c r="B2161" s="5">
        <f t="shared" si="136"/>
        <v>2159</v>
      </c>
      <c r="C2161">
        <f t="shared" si="132"/>
        <v>8</v>
      </c>
      <c r="D2161" s="16">
        <v>1951</v>
      </c>
      <c r="E2161" t="s">
        <v>221</v>
      </c>
      <c r="F2161" t="s">
        <v>25</v>
      </c>
      <c r="G2161">
        <v>56118</v>
      </c>
      <c r="H2161" t="s">
        <v>17</v>
      </c>
      <c r="J2161" t="s">
        <v>3354</v>
      </c>
      <c r="K2161" t="s">
        <v>3366</v>
      </c>
      <c r="L2161" t="s">
        <v>42</v>
      </c>
      <c r="M2161" t="s">
        <v>3359</v>
      </c>
      <c r="N2161" t="s">
        <v>3359</v>
      </c>
      <c r="AA2161" s="3" t="s">
        <v>3642</v>
      </c>
      <c r="AE2161" t="s">
        <v>380</v>
      </c>
      <c r="AF2161" t="s">
        <v>3060</v>
      </c>
      <c r="AH2161" s="2">
        <v>39659.795648148145</v>
      </c>
    </row>
    <row r="2162" spans="2:35" ht="15" customHeight="1" x14ac:dyDescent="0.35">
      <c r="B2162" s="5">
        <f t="shared" si="136"/>
        <v>2160</v>
      </c>
      <c r="C2162">
        <f t="shared" si="132"/>
        <v>12</v>
      </c>
      <c r="D2162" s="16">
        <v>1951</v>
      </c>
      <c r="E2162" t="s">
        <v>221</v>
      </c>
      <c r="F2162" t="s">
        <v>25</v>
      </c>
      <c r="G2162">
        <v>56126</v>
      </c>
      <c r="AF2162" t="s">
        <v>3451</v>
      </c>
      <c r="AH2162" s="2">
        <v>45763</v>
      </c>
    </row>
    <row r="2163" spans="2:35" ht="15" customHeight="1" x14ac:dyDescent="0.35">
      <c r="B2163" s="5">
        <f t="shared" si="136"/>
        <v>2161</v>
      </c>
      <c r="C2163">
        <f t="shared" si="132"/>
        <v>48</v>
      </c>
      <c r="D2163" s="16">
        <v>1951</v>
      </c>
      <c r="E2163" t="s">
        <v>221</v>
      </c>
      <c r="F2163" t="s">
        <v>25</v>
      </c>
      <c r="G2163">
        <v>56138</v>
      </c>
      <c r="H2163" t="s">
        <v>17</v>
      </c>
      <c r="J2163" t="s">
        <v>3354</v>
      </c>
      <c r="K2163" t="s">
        <v>3366</v>
      </c>
      <c r="L2163" t="s">
        <v>37</v>
      </c>
      <c r="M2163" t="s">
        <v>3359</v>
      </c>
      <c r="N2163" t="s">
        <v>3359</v>
      </c>
      <c r="X2163" t="s">
        <v>3508</v>
      </c>
      <c r="AA2163" s="3" t="s">
        <v>3642</v>
      </c>
      <c r="AD2163" s="3" t="s">
        <v>873</v>
      </c>
      <c r="AE2163" t="s">
        <v>380</v>
      </c>
      <c r="AF2163" t="s">
        <v>3060</v>
      </c>
      <c r="AH2163" s="2">
        <v>39672.337905092594</v>
      </c>
    </row>
    <row r="2164" spans="2:35" ht="15" customHeight="1" x14ac:dyDescent="0.35">
      <c r="B2164" s="5">
        <f t="shared" si="136"/>
        <v>2162</v>
      </c>
      <c r="C2164">
        <f t="shared" si="132"/>
        <v>16</v>
      </c>
      <c r="D2164" s="16">
        <v>1951</v>
      </c>
      <c r="E2164" t="s">
        <v>560</v>
      </c>
      <c r="F2164" t="s">
        <v>25</v>
      </c>
      <c r="G2164">
        <v>56186</v>
      </c>
      <c r="H2164" t="s">
        <v>17</v>
      </c>
      <c r="J2164" t="s">
        <v>3354</v>
      </c>
      <c r="K2164" t="s">
        <v>3366</v>
      </c>
      <c r="L2164" t="s">
        <v>37</v>
      </c>
      <c r="M2164" t="s">
        <v>3359</v>
      </c>
      <c r="T2164" t="s">
        <v>3424</v>
      </c>
      <c r="U2164" t="s">
        <v>3557</v>
      </c>
      <c r="W2164" t="s">
        <v>3557</v>
      </c>
      <c r="AB2164" s="164" t="s">
        <v>3644</v>
      </c>
      <c r="AC2164" s="41"/>
      <c r="AD2164" s="41"/>
      <c r="AF2164" t="s">
        <v>3060</v>
      </c>
      <c r="AH2164" s="2">
        <v>40594.797627314816</v>
      </c>
    </row>
    <row r="2165" spans="2:35" ht="15" customHeight="1" x14ac:dyDescent="0.35">
      <c r="B2165" s="5">
        <f t="shared" si="136"/>
        <v>2163</v>
      </c>
      <c r="C2165">
        <f t="shared" si="132"/>
        <v>25</v>
      </c>
      <c r="D2165" s="16">
        <v>1951</v>
      </c>
      <c r="E2165" t="s">
        <v>560</v>
      </c>
      <c r="F2165" t="s">
        <v>25</v>
      </c>
      <c r="G2165">
        <v>56202</v>
      </c>
      <c r="H2165" t="s">
        <v>17</v>
      </c>
      <c r="J2165" t="s">
        <v>3354</v>
      </c>
      <c r="K2165" t="s">
        <v>3366</v>
      </c>
      <c r="L2165" t="s">
        <v>37</v>
      </c>
      <c r="M2165" t="s">
        <v>3359</v>
      </c>
      <c r="AF2165" t="s">
        <v>3060</v>
      </c>
      <c r="AH2165" s="2">
        <v>39650.445752314816</v>
      </c>
    </row>
    <row r="2166" spans="2:35" ht="15" customHeight="1" x14ac:dyDescent="0.35">
      <c r="B2166" s="5">
        <f t="shared" si="136"/>
        <v>2164</v>
      </c>
      <c r="C2166">
        <f t="shared" si="132"/>
        <v>2</v>
      </c>
      <c r="D2166" s="16">
        <v>1951</v>
      </c>
      <c r="E2166" s="101" t="s">
        <v>560</v>
      </c>
      <c r="F2166" s="101" t="s">
        <v>25</v>
      </c>
      <c r="G2166" s="165">
        <v>56227</v>
      </c>
      <c r="H2166" s="101"/>
      <c r="I2166" s="101"/>
      <c r="J2166" s="101" t="s">
        <v>3354</v>
      </c>
      <c r="K2166" s="101" t="s">
        <v>3366</v>
      </c>
      <c r="L2166" s="101"/>
      <c r="M2166" s="101" t="s">
        <v>3459</v>
      </c>
      <c r="N2166" s="101"/>
      <c r="O2166" s="101"/>
      <c r="P2166" s="101"/>
      <c r="Q2166" s="101"/>
      <c r="R2166" s="101"/>
      <c r="S2166" s="128"/>
      <c r="T2166" s="101" t="s">
        <v>3424</v>
      </c>
      <c r="U2166" s="101"/>
      <c r="V2166" s="130"/>
      <c r="W2166" s="101" t="s">
        <v>3557</v>
      </c>
      <c r="X2166" s="101" t="s">
        <v>3508</v>
      </c>
      <c r="Y2166" s="101"/>
      <c r="Z2166" s="101" t="s">
        <v>3359</v>
      </c>
      <c r="AA2166" s="101" t="s">
        <v>3828</v>
      </c>
      <c r="AB2166" s="101"/>
      <c r="AC2166" s="101"/>
      <c r="AD2166" s="101"/>
      <c r="AE2166" s="101"/>
      <c r="AF2166" t="s">
        <v>3451</v>
      </c>
      <c r="AG2166" s="101"/>
      <c r="AH2166" s="103">
        <v>45839</v>
      </c>
      <c r="AI2166" s="166" t="s">
        <v>5120</v>
      </c>
    </row>
    <row r="2167" spans="2:35" ht="15" customHeight="1" x14ac:dyDescent="0.35">
      <c r="B2167" s="5">
        <f t="shared" si="136"/>
        <v>2165</v>
      </c>
      <c r="C2167">
        <f t="shared" si="132"/>
        <v>3</v>
      </c>
      <c r="D2167" s="16">
        <v>1951</v>
      </c>
      <c r="E2167" s="101" t="s">
        <v>560</v>
      </c>
      <c r="F2167" s="101" t="s">
        <v>25</v>
      </c>
      <c r="G2167" s="165">
        <v>56229</v>
      </c>
      <c r="H2167" s="101"/>
      <c r="I2167" s="101"/>
      <c r="J2167" s="101"/>
      <c r="K2167" s="101"/>
      <c r="L2167" s="101"/>
      <c r="M2167" s="101"/>
      <c r="N2167" s="101"/>
      <c r="O2167" s="101"/>
      <c r="P2167" s="101"/>
      <c r="Q2167" s="101"/>
      <c r="R2167" s="101"/>
      <c r="S2167" s="128"/>
      <c r="T2167" s="101"/>
      <c r="U2167" s="101"/>
      <c r="V2167" s="130"/>
      <c r="W2167" s="101"/>
      <c r="X2167" s="101"/>
      <c r="Y2167" s="101"/>
      <c r="Z2167" s="101"/>
      <c r="AA2167" s="101"/>
      <c r="AB2167" s="101"/>
      <c r="AC2167" s="101"/>
      <c r="AD2167" s="101"/>
      <c r="AE2167" s="101"/>
      <c r="AF2167" t="s">
        <v>3451</v>
      </c>
      <c r="AG2167" s="101"/>
      <c r="AH2167" s="103">
        <v>46032</v>
      </c>
      <c r="AI2167" s="166"/>
    </row>
    <row r="2168" spans="2:35" ht="15" customHeight="1" x14ac:dyDescent="0.35">
      <c r="B2168" s="5">
        <f t="shared" si="136"/>
        <v>2166</v>
      </c>
      <c r="C2168">
        <f t="shared" ref="C2168:C2172" si="137">+G2169-G2168</f>
        <v>48</v>
      </c>
      <c r="D2168" s="16">
        <v>1951</v>
      </c>
      <c r="E2168" s="116" t="s">
        <v>560</v>
      </c>
      <c r="F2168" s="116" t="s">
        <v>25</v>
      </c>
      <c r="G2168" s="117">
        <v>56232</v>
      </c>
      <c r="H2168" s="172" t="s">
        <v>5836</v>
      </c>
      <c r="I2168" s="172"/>
      <c r="J2168" s="172" t="s">
        <v>3354</v>
      </c>
      <c r="K2168" s="172" t="s">
        <v>3366</v>
      </c>
      <c r="L2168" s="172"/>
      <c r="M2168" s="172" t="s">
        <v>3459</v>
      </c>
      <c r="N2168" s="172"/>
      <c r="O2168" s="172"/>
      <c r="P2168" s="172"/>
      <c r="Q2168" s="172"/>
      <c r="R2168" s="172"/>
      <c r="S2168" s="173"/>
      <c r="T2168" s="172" t="s">
        <v>3424</v>
      </c>
      <c r="U2168" s="172"/>
      <c r="V2168" s="174"/>
      <c r="W2168" s="172" t="s">
        <v>5969</v>
      </c>
      <c r="X2168" s="172" t="s">
        <v>3508</v>
      </c>
      <c r="Y2168" s="172"/>
      <c r="Z2168" s="172"/>
      <c r="AA2168" s="172" t="s">
        <v>3828</v>
      </c>
      <c r="AB2168" s="172"/>
      <c r="AC2168" s="172"/>
      <c r="AD2168" s="3" t="s">
        <v>3766</v>
      </c>
      <c r="AE2168" s="172"/>
      <c r="AF2168" t="s">
        <v>3451</v>
      </c>
      <c r="AH2168" s="2">
        <v>45966</v>
      </c>
      <c r="AI2168" s="36" t="s">
        <v>5862</v>
      </c>
    </row>
    <row r="2169" spans="2:35" ht="15" customHeight="1" thickBot="1" x14ac:dyDescent="0.4">
      <c r="B2169" s="5">
        <f t="shared" si="136"/>
        <v>2167</v>
      </c>
      <c r="C2169">
        <f t="shared" si="137"/>
        <v>29</v>
      </c>
      <c r="D2169" s="16">
        <v>1951</v>
      </c>
      <c r="E2169" t="s">
        <v>327</v>
      </c>
      <c r="F2169" t="s">
        <v>16</v>
      </c>
      <c r="G2169">
        <v>56280</v>
      </c>
      <c r="H2169" t="s">
        <v>17</v>
      </c>
      <c r="J2169" t="s">
        <v>3354</v>
      </c>
      <c r="L2169" t="s">
        <v>875</v>
      </c>
      <c r="M2169" t="s">
        <v>3359</v>
      </c>
      <c r="AD2169" s="3" t="s">
        <v>3645</v>
      </c>
      <c r="AF2169" t="s">
        <v>3060</v>
      </c>
      <c r="AH2169" s="2">
        <v>40598.783009259256</v>
      </c>
    </row>
    <row r="2170" spans="2:35" ht="15" customHeight="1" thickBot="1" x14ac:dyDescent="0.4">
      <c r="B2170" s="5">
        <f t="shared" si="136"/>
        <v>2168</v>
      </c>
      <c r="C2170">
        <f t="shared" si="137"/>
        <v>24</v>
      </c>
      <c r="D2170" s="16">
        <v>1951</v>
      </c>
      <c r="E2170" s="159" t="s">
        <v>500</v>
      </c>
      <c r="F2170" s="159" t="s">
        <v>16</v>
      </c>
      <c r="G2170" s="160">
        <v>56309</v>
      </c>
      <c r="H2170" s="159"/>
      <c r="I2170" s="159"/>
      <c r="J2170" s="159" t="s">
        <v>3354</v>
      </c>
      <c r="K2170" s="159" t="s">
        <v>3366</v>
      </c>
      <c r="L2170" s="159"/>
      <c r="M2170" s="159" t="s">
        <v>3459</v>
      </c>
      <c r="N2170" s="159"/>
      <c r="O2170" s="159"/>
      <c r="P2170" s="159"/>
      <c r="Q2170" s="159"/>
      <c r="R2170" s="159"/>
      <c r="S2170" s="159"/>
      <c r="T2170" s="159" t="s">
        <v>3424</v>
      </c>
      <c r="U2170" s="159"/>
      <c r="V2170" s="231"/>
      <c r="W2170" s="159" t="s">
        <v>3830</v>
      </c>
      <c r="X2170" s="159" t="s">
        <v>3830</v>
      </c>
      <c r="Y2170" s="159"/>
      <c r="Z2170" s="159"/>
      <c r="AA2170" s="159" t="s">
        <v>6299</v>
      </c>
      <c r="AB2170" s="159"/>
      <c r="AC2170" s="159"/>
      <c r="AD2170" s="159"/>
      <c r="AE2170" s="159"/>
      <c r="AF2170" t="s">
        <v>3451</v>
      </c>
      <c r="AG2170" s="159"/>
      <c r="AH2170" s="176">
        <v>46207</v>
      </c>
      <c r="AI2170" s="76" t="s">
        <v>6655</v>
      </c>
    </row>
    <row r="2171" spans="2:35" ht="15" customHeight="1" x14ac:dyDescent="0.35">
      <c r="B2171" s="5">
        <f t="shared" si="136"/>
        <v>2169</v>
      </c>
      <c r="C2171">
        <f t="shared" si="137"/>
        <v>84</v>
      </c>
      <c r="D2171" s="16">
        <v>1951</v>
      </c>
      <c r="E2171" t="s">
        <v>15</v>
      </c>
      <c r="F2171" t="s">
        <v>2064</v>
      </c>
      <c r="G2171">
        <v>56333</v>
      </c>
      <c r="AF2171" t="s">
        <v>3451</v>
      </c>
      <c r="AH2171" s="2">
        <v>45606</v>
      </c>
    </row>
    <row r="2172" spans="2:35" ht="15" customHeight="1" x14ac:dyDescent="0.35">
      <c r="B2172" s="5">
        <f t="shared" si="136"/>
        <v>2170</v>
      </c>
      <c r="C2172">
        <f t="shared" si="137"/>
        <v>24</v>
      </c>
      <c r="D2172" s="16">
        <v>1951</v>
      </c>
      <c r="E2172" t="s">
        <v>560</v>
      </c>
      <c r="F2172" t="s">
        <v>16</v>
      </c>
      <c r="G2172">
        <v>56417</v>
      </c>
      <c r="L2172" t="s">
        <v>37</v>
      </c>
      <c r="AF2172" t="s">
        <v>3060</v>
      </c>
    </row>
    <row r="2173" spans="2:35" ht="15" customHeight="1" x14ac:dyDescent="0.35">
      <c r="B2173" s="5">
        <f t="shared" si="136"/>
        <v>2171</v>
      </c>
      <c r="C2173">
        <f t="shared" si="132"/>
        <v>39</v>
      </c>
      <c r="D2173" s="16">
        <v>1951</v>
      </c>
      <c r="E2173" t="s">
        <v>15</v>
      </c>
      <c r="F2173" t="s">
        <v>16</v>
      </c>
      <c r="G2173">
        <v>56441</v>
      </c>
      <c r="K2173" t="s">
        <v>3366</v>
      </c>
      <c r="AF2173" t="s">
        <v>3451</v>
      </c>
      <c r="AH2173" s="2">
        <v>45961</v>
      </c>
    </row>
    <row r="2174" spans="2:35" ht="15" customHeight="1" x14ac:dyDescent="0.35">
      <c r="B2174" s="5">
        <f t="shared" si="136"/>
        <v>2172</v>
      </c>
      <c r="C2174">
        <f t="shared" si="132"/>
        <v>32</v>
      </c>
      <c r="D2174" s="16">
        <v>1951</v>
      </c>
      <c r="E2174" s="3" t="s">
        <v>15</v>
      </c>
      <c r="F2174" s="3" t="s">
        <v>16</v>
      </c>
      <c r="G2174" s="3">
        <v>56480</v>
      </c>
      <c r="H2174" s="3"/>
      <c r="I2174" s="3"/>
      <c r="J2174" s="3"/>
      <c r="K2174" s="3"/>
      <c r="L2174" s="3"/>
      <c r="M2174" s="3"/>
      <c r="N2174" s="3"/>
      <c r="O2174" s="3"/>
      <c r="P2174" s="3"/>
      <c r="Q2174" s="3"/>
      <c r="R2174" s="3"/>
      <c r="S2174" s="152"/>
      <c r="T2174" s="3"/>
      <c r="U2174" s="3"/>
      <c r="V2174" s="143"/>
      <c r="W2174" s="3"/>
      <c r="X2174" s="3"/>
      <c r="Y2174" s="3"/>
      <c r="Z2174" s="3"/>
      <c r="AB2174" s="3"/>
      <c r="AE2174" s="3"/>
      <c r="AF2174" s="3" t="s">
        <v>3451</v>
      </c>
      <c r="AG2174" s="3"/>
      <c r="AH2174" s="153">
        <v>45561</v>
      </c>
      <c r="AI2174" s="14" t="s">
        <v>4115</v>
      </c>
    </row>
    <row r="2175" spans="2:35" ht="15" customHeight="1" x14ac:dyDescent="0.35">
      <c r="B2175" s="5">
        <f t="shared" si="136"/>
        <v>2173</v>
      </c>
      <c r="C2175">
        <f t="shared" si="132"/>
        <v>25</v>
      </c>
      <c r="D2175" s="16">
        <v>1951</v>
      </c>
      <c r="E2175" t="s">
        <v>15</v>
      </c>
      <c r="F2175" t="s">
        <v>16</v>
      </c>
      <c r="G2175">
        <v>56512</v>
      </c>
      <c r="H2175" t="s">
        <v>17</v>
      </c>
      <c r="J2175" t="s">
        <v>3354</v>
      </c>
      <c r="K2175" t="s">
        <v>3366</v>
      </c>
      <c r="M2175" t="s">
        <v>3359</v>
      </c>
      <c r="AF2175" t="s">
        <v>3060</v>
      </c>
      <c r="AH2175" s="2">
        <v>40435.070416666669</v>
      </c>
    </row>
    <row r="2176" spans="2:35" ht="15" customHeight="1" x14ac:dyDescent="0.35">
      <c r="B2176" s="5">
        <f t="shared" si="136"/>
        <v>2174</v>
      </c>
      <c r="C2176">
        <f t="shared" ref="C2176:C2240" si="138">+G2177-G2176</f>
        <v>11</v>
      </c>
      <c r="D2176" s="16">
        <v>1951</v>
      </c>
      <c r="E2176" t="s">
        <v>15</v>
      </c>
      <c r="F2176" t="s">
        <v>16</v>
      </c>
      <c r="G2176">
        <v>56537</v>
      </c>
      <c r="H2176" t="s">
        <v>17</v>
      </c>
      <c r="J2176" t="s">
        <v>3354</v>
      </c>
      <c r="K2176" t="s">
        <v>3366</v>
      </c>
      <c r="L2176" t="s">
        <v>56</v>
      </c>
      <c r="M2176" t="s">
        <v>3359</v>
      </c>
      <c r="AF2176" t="s">
        <v>3060</v>
      </c>
      <c r="AH2176" s="2">
        <v>40405.804849537039</v>
      </c>
    </row>
    <row r="2177" spans="2:35" ht="15" customHeight="1" x14ac:dyDescent="0.35">
      <c r="B2177" s="5">
        <f t="shared" si="136"/>
        <v>2175</v>
      </c>
      <c r="C2177">
        <f t="shared" si="138"/>
        <v>37</v>
      </c>
      <c r="D2177" s="16">
        <v>1951</v>
      </c>
      <c r="E2177" t="s">
        <v>15</v>
      </c>
      <c r="F2177" t="s">
        <v>16</v>
      </c>
      <c r="G2177">
        <v>56548</v>
      </c>
      <c r="H2177" t="s">
        <v>17</v>
      </c>
      <c r="J2177" t="s">
        <v>3354</v>
      </c>
      <c r="K2177" t="s">
        <v>3366</v>
      </c>
      <c r="L2177" t="s">
        <v>174</v>
      </c>
      <c r="M2177" t="s">
        <v>3359</v>
      </c>
      <c r="AF2177" t="s">
        <v>3060</v>
      </c>
      <c r="AH2177" s="2">
        <v>39706.367662037039</v>
      </c>
    </row>
    <row r="2178" spans="2:35" ht="15" customHeight="1" x14ac:dyDescent="0.35">
      <c r="B2178" s="5">
        <f t="shared" si="136"/>
        <v>2176</v>
      </c>
      <c r="C2178">
        <f t="shared" si="138"/>
        <v>21</v>
      </c>
      <c r="D2178" s="16">
        <v>1951</v>
      </c>
      <c r="E2178" s="3" t="s">
        <v>15</v>
      </c>
      <c r="F2178" s="3" t="s">
        <v>16</v>
      </c>
      <c r="G2178" s="3">
        <v>56585</v>
      </c>
      <c r="H2178" s="3"/>
      <c r="I2178" s="3"/>
      <c r="J2178" s="3"/>
      <c r="K2178" s="3" t="s">
        <v>3366</v>
      </c>
      <c r="L2178" s="3"/>
      <c r="M2178" s="3"/>
      <c r="N2178" s="3"/>
      <c r="O2178" s="3"/>
      <c r="P2178" s="3"/>
      <c r="Q2178" s="3"/>
      <c r="R2178" s="3"/>
      <c r="S2178" s="152"/>
      <c r="T2178" s="3"/>
      <c r="U2178" s="3"/>
      <c r="V2178" s="143"/>
      <c r="W2178" s="3"/>
      <c r="X2178" s="3"/>
      <c r="Y2178" s="3"/>
      <c r="Z2178" s="3"/>
      <c r="AB2178" s="3"/>
      <c r="AE2178" s="3"/>
      <c r="AF2178" s="3" t="s">
        <v>3451</v>
      </c>
      <c r="AG2178" s="3"/>
      <c r="AH2178" s="153">
        <v>45688</v>
      </c>
      <c r="AI2178" s="14" t="s">
        <v>4655</v>
      </c>
    </row>
    <row r="2179" spans="2:35" ht="15" customHeight="1" x14ac:dyDescent="0.35">
      <c r="B2179" s="5">
        <f t="shared" si="136"/>
        <v>2177</v>
      </c>
      <c r="C2179">
        <f t="shared" si="138"/>
        <v>33</v>
      </c>
      <c r="D2179" s="16">
        <v>1951</v>
      </c>
      <c r="E2179" t="s">
        <v>15</v>
      </c>
      <c r="F2179" t="s">
        <v>25</v>
      </c>
      <c r="G2179">
        <v>56606</v>
      </c>
      <c r="H2179" t="s">
        <v>17</v>
      </c>
      <c r="J2179" t="s">
        <v>3354</v>
      </c>
      <c r="K2179" t="s">
        <v>3366</v>
      </c>
      <c r="L2179" t="s">
        <v>153</v>
      </c>
      <c r="M2179" t="s">
        <v>3359</v>
      </c>
      <c r="N2179" t="s">
        <v>3359</v>
      </c>
      <c r="AF2179" t="s">
        <v>3060</v>
      </c>
      <c r="AH2179" s="2">
        <v>40546.810046296298</v>
      </c>
    </row>
    <row r="2180" spans="2:35" ht="15" customHeight="1" x14ac:dyDescent="0.35">
      <c r="B2180" s="5">
        <f t="shared" si="136"/>
        <v>2178</v>
      </c>
      <c r="C2180">
        <f t="shared" si="138"/>
        <v>36</v>
      </c>
      <c r="D2180" s="16">
        <v>1951</v>
      </c>
      <c r="E2180" t="s">
        <v>15</v>
      </c>
      <c r="F2180" t="s">
        <v>16</v>
      </c>
      <c r="G2180">
        <v>56639</v>
      </c>
      <c r="H2180" t="s">
        <v>17</v>
      </c>
      <c r="J2180" t="s">
        <v>3354</v>
      </c>
      <c r="K2180" t="s">
        <v>3366</v>
      </c>
      <c r="L2180" t="s">
        <v>156</v>
      </c>
      <c r="M2180" t="s">
        <v>3359</v>
      </c>
      <c r="AF2180" t="s">
        <v>3060</v>
      </c>
      <c r="AH2180" s="2">
        <v>40195.476122685184</v>
      </c>
    </row>
    <row r="2181" spans="2:35" ht="15" customHeight="1" x14ac:dyDescent="0.35">
      <c r="B2181" s="5">
        <f t="shared" si="136"/>
        <v>2179</v>
      </c>
      <c r="C2181">
        <f t="shared" si="138"/>
        <v>14</v>
      </c>
      <c r="D2181" s="16">
        <v>1951</v>
      </c>
      <c r="E2181" t="s">
        <v>560</v>
      </c>
      <c r="F2181" t="s">
        <v>2064</v>
      </c>
      <c r="G2181">
        <v>56675</v>
      </c>
      <c r="J2181" t="s">
        <v>3354</v>
      </c>
      <c r="K2181" t="s">
        <v>3366</v>
      </c>
      <c r="AA2181" s="3" t="s">
        <v>3828</v>
      </c>
      <c r="AB2181" t="s">
        <v>4892</v>
      </c>
      <c r="AD2181" s="3" t="s">
        <v>4893</v>
      </c>
      <c r="AF2181" s="3" t="s">
        <v>3451</v>
      </c>
      <c r="AH2181" s="2">
        <v>45769</v>
      </c>
    </row>
    <row r="2182" spans="2:35" ht="15" customHeight="1" x14ac:dyDescent="0.35">
      <c r="B2182" s="5">
        <f t="shared" si="136"/>
        <v>2180</v>
      </c>
      <c r="C2182">
        <f t="shared" si="138"/>
        <v>24</v>
      </c>
      <c r="D2182" s="16">
        <v>1951</v>
      </c>
      <c r="E2182" t="s">
        <v>15</v>
      </c>
      <c r="F2182" t="s">
        <v>25</v>
      </c>
      <c r="G2182">
        <v>56689</v>
      </c>
      <c r="H2182" t="s">
        <v>17</v>
      </c>
      <c r="J2182" t="s">
        <v>3354</v>
      </c>
      <c r="K2182" t="s">
        <v>3366</v>
      </c>
      <c r="L2182" t="s">
        <v>349</v>
      </c>
      <c r="M2182" t="s">
        <v>3359</v>
      </c>
      <c r="AF2182" t="s">
        <v>3060</v>
      </c>
      <c r="AH2182" s="2">
        <v>39792.323680555557</v>
      </c>
    </row>
    <row r="2183" spans="2:35" ht="15" customHeight="1" x14ac:dyDescent="0.35">
      <c r="B2183" s="5">
        <f t="shared" si="136"/>
        <v>2181</v>
      </c>
      <c r="C2183">
        <f t="shared" si="138"/>
        <v>29</v>
      </c>
      <c r="D2183" s="146">
        <v>1951</v>
      </c>
      <c r="E2183" s="3" t="s">
        <v>15</v>
      </c>
      <c r="F2183" s="3" t="s">
        <v>25</v>
      </c>
      <c r="G2183" s="3">
        <v>56713</v>
      </c>
      <c r="H2183" s="3"/>
      <c r="I2183" s="3"/>
      <c r="J2183" s="3"/>
      <c r="K2183" s="3"/>
      <c r="L2183" s="3"/>
      <c r="M2183" s="3"/>
      <c r="N2183" s="3"/>
      <c r="O2183" s="3"/>
      <c r="P2183" s="3"/>
      <c r="Q2183" s="3"/>
      <c r="R2183" s="3"/>
      <c r="S2183" s="152"/>
      <c r="T2183" s="3"/>
      <c r="U2183" s="3"/>
      <c r="V2183" s="143"/>
      <c r="W2183" s="3"/>
      <c r="X2183" s="3"/>
      <c r="Y2183" s="3"/>
      <c r="Z2183" s="3"/>
      <c r="AB2183" s="3"/>
      <c r="AE2183" s="3"/>
      <c r="AF2183" s="3" t="s">
        <v>3451</v>
      </c>
      <c r="AG2183" s="3"/>
      <c r="AH2183" s="153">
        <v>45568</v>
      </c>
      <c r="AI2183" s="14" t="s">
        <v>4276</v>
      </c>
    </row>
    <row r="2184" spans="2:35" ht="15" customHeight="1" x14ac:dyDescent="0.35">
      <c r="B2184" s="5">
        <f t="shared" si="136"/>
        <v>2182</v>
      </c>
      <c r="C2184">
        <f t="shared" si="138"/>
        <v>76</v>
      </c>
      <c r="D2184" s="16">
        <v>1951</v>
      </c>
      <c r="E2184" t="s">
        <v>15</v>
      </c>
      <c r="F2184" t="s">
        <v>25</v>
      </c>
      <c r="G2184">
        <v>56742</v>
      </c>
      <c r="H2184" t="s">
        <v>17</v>
      </c>
      <c r="J2184" t="s">
        <v>3354</v>
      </c>
      <c r="K2184" t="s">
        <v>3366</v>
      </c>
      <c r="M2184" t="s">
        <v>3359</v>
      </c>
      <c r="AF2184" t="s">
        <v>3060</v>
      </c>
      <c r="AH2184" s="2">
        <v>39747.351747685185</v>
      </c>
    </row>
    <row r="2185" spans="2:35" ht="15" customHeight="1" x14ac:dyDescent="0.35">
      <c r="B2185" s="5">
        <f t="shared" si="136"/>
        <v>2183</v>
      </c>
      <c r="C2185">
        <f t="shared" si="138"/>
        <v>4</v>
      </c>
      <c r="D2185" s="16">
        <v>1951</v>
      </c>
      <c r="E2185" t="s">
        <v>15</v>
      </c>
      <c r="F2185" t="s">
        <v>25</v>
      </c>
      <c r="G2185">
        <v>56818</v>
      </c>
      <c r="H2185" t="s">
        <v>17</v>
      </c>
      <c r="J2185" t="s">
        <v>3354</v>
      </c>
      <c r="K2185" t="s">
        <v>3366</v>
      </c>
      <c r="M2185" t="s">
        <v>3359</v>
      </c>
      <c r="AC2185" s="3">
        <v>1951</v>
      </c>
      <c r="AF2185" t="s">
        <v>3060</v>
      </c>
      <c r="AH2185" s="2">
        <v>40149.533530092594</v>
      </c>
    </row>
    <row r="2186" spans="2:35" ht="15" customHeight="1" x14ac:dyDescent="0.35">
      <c r="B2186" s="5">
        <f t="shared" si="136"/>
        <v>2184</v>
      </c>
      <c r="C2186">
        <f t="shared" si="138"/>
        <v>26</v>
      </c>
      <c r="D2186" s="16">
        <v>1951</v>
      </c>
      <c r="E2186" t="s">
        <v>15</v>
      </c>
      <c r="F2186" t="s">
        <v>25</v>
      </c>
      <c r="G2186">
        <v>56822</v>
      </c>
      <c r="H2186" t="s">
        <v>17</v>
      </c>
      <c r="J2186" t="s">
        <v>3356</v>
      </c>
      <c r="K2186" t="s">
        <v>3366</v>
      </c>
      <c r="L2186" t="s">
        <v>239</v>
      </c>
      <c r="M2186" t="s">
        <v>3359</v>
      </c>
      <c r="P2186" t="s">
        <v>3359</v>
      </c>
      <c r="AF2186" t="s">
        <v>3060</v>
      </c>
      <c r="AH2186" s="2">
        <v>40479.4841087963</v>
      </c>
    </row>
    <row r="2187" spans="2:35" ht="15" customHeight="1" x14ac:dyDescent="0.35">
      <c r="B2187" s="5">
        <f t="shared" si="136"/>
        <v>2185</v>
      </c>
      <c r="C2187">
        <f t="shared" si="138"/>
        <v>125</v>
      </c>
      <c r="D2187" s="16">
        <v>1951</v>
      </c>
      <c r="E2187" t="s">
        <v>15</v>
      </c>
      <c r="F2187" t="s">
        <v>25</v>
      </c>
      <c r="G2187">
        <v>56848</v>
      </c>
      <c r="H2187" t="s">
        <v>17</v>
      </c>
      <c r="J2187" t="s">
        <v>3354</v>
      </c>
      <c r="K2187" t="s">
        <v>3366</v>
      </c>
      <c r="L2187" t="s">
        <v>292</v>
      </c>
      <c r="M2187" t="s">
        <v>3359</v>
      </c>
      <c r="AF2187" t="s">
        <v>3060</v>
      </c>
      <c r="AH2187" s="2">
        <v>39664.495034722226</v>
      </c>
    </row>
    <row r="2188" spans="2:35" ht="15" customHeight="1" x14ac:dyDescent="0.35">
      <c r="B2188" s="5">
        <f t="shared" si="136"/>
        <v>2186</v>
      </c>
      <c r="C2188">
        <f t="shared" si="138"/>
        <v>96</v>
      </c>
      <c r="D2188" s="16">
        <v>1951</v>
      </c>
      <c r="E2188" t="s">
        <v>15</v>
      </c>
      <c r="F2188" t="s">
        <v>25</v>
      </c>
      <c r="G2188">
        <v>56973</v>
      </c>
      <c r="L2188" t="s">
        <v>37</v>
      </c>
      <c r="AF2188" t="s">
        <v>3060</v>
      </c>
    </row>
    <row r="2189" spans="2:35" ht="15" customHeight="1" x14ac:dyDescent="0.35">
      <c r="B2189" s="5">
        <f t="shared" si="136"/>
        <v>2187</v>
      </c>
      <c r="C2189">
        <f t="shared" si="138"/>
        <v>46</v>
      </c>
      <c r="D2189" s="16">
        <v>1951</v>
      </c>
      <c r="E2189" t="s">
        <v>15</v>
      </c>
      <c r="F2189" t="s">
        <v>16</v>
      </c>
      <c r="G2189">
        <v>57069</v>
      </c>
      <c r="H2189" t="s">
        <v>17</v>
      </c>
      <c r="J2189" t="s">
        <v>3354</v>
      </c>
      <c r="K2189" t="s">
        <v>3366</v>
      </c>
      <c r="L2189" t="s">
        <v>437</v>
      </c>
      <c r="M2189" t="s">
        <v>3359</v>
      </c>
      <c r="N2189" t="s">
        <v>3359</v>
      </c>
      <c r="AF2189" t="s">
        <v>3060</v>
      </c>
      <c r="AH2189" s="2">
        <v>40582.89466435185</v>
      </c>
    </row>
    <row r="2190" spans="2:35" ht="15" customHeight="1" x14ac:dyDescent="0.35">
      <c r="B2190" s="5">
        <f t="shared" si="136"/>
        <v>2188</v>
      </c>
      <c r="C2190">
        <f t="shared" si="138"/>
        <v>3</v>
      </c>
      <c r="D2190" s="16">
        <v>1951</v>
      </c>
      <c r="E2190" t="s">
        <v>15</v>
      </c>
      <c r="F2190" t="s">
        <v>25</v>
      </c>
      <c r="G2190">
        <v>57115</v>
      </c>
      <c r="H2190" t="s">
        <v>17</v>
      </c>
      <c r="M2190" t="s">
        <v>3359</v>
      </c>
      <c r="AF2190" t="s">
        <v>3060</v>
      </c>
      <c r="AH2190" s="2">
        <v>41038.593854166669</v>
      </c>
    </row>
    <row r="2191" spans="2:35" ht="15" customHeight="1" x14ac:dyDescent="0.35">
      <c r="B2191" s="5">
        <f t="shared" ref="B2191:B2255" si="139">+B2190+1</f>
        <v>2189</v>
      </c>
      <c r="C2191">
        <f t="shared" si="138"/>
        <v>107</v>
      </c>
      <c r="D2191" s="16">
        <v>1951</v>
      </c>
      <c r="E2191" t="s">
        <v>15</v>
      </c>
      <c r="F2191" t="s">
        <v>16</v>
      </c>
      <c r="G2191">
        <v>57118</v>
      </c>
      <c r="H2191" t="s">
        <v>17</v>
      </c>
      <c r="J2191" t="s">
        <v>3354</v>
      </c>
      <c r="L2191" t="s">
        <v>764</v>
      </c>
      <c r="M2191" t="s">
        <v>3359</v>
      </c>
      <c r="AF2191" t="s">
        <v>3060</v>
      </c>
      <c r="AH2191" s="2">
        <v>40175.512349537035</v>
      </c>
    </row>
    <row r="2192" spans="2:35" ht="15" customHeight="1" x14ac:dyDescent="0.35">
      <c r="B2192" s="5">
        <f t="shared" si="139"/>
        <v>2190</v>
      </c>
      <c r="C2192">
        <f t="shared" si="138"/>
        <v>2</v>
      </c>
      <c r="D2192" s="16">
        <v>1951</v>
      </c>
      <c r="E2192" t="s">
        <v>327</v>
      </c>
      <c r="F2192" t="s">
        <v>25</v>
      </c>
      <c r="G2192">
        <v>57225</v>
      </c>
      <c r="J2192" t="s">
        <v>3354</v>
      </c>
      <c r="K2192" t="s">
        <v>3366</v>
      </c>
      <c r="M2192" t="s">
        <v>3459</v>
      </c>
      <c r="T2192" t="s">
        <v>3262</v>
      </c>
      <c r="W2192" t="s">
        <v>3572</v>
      </c>
      <c r="X2192" t="s">
        <v>3508</v>
      </c>
      <c r="AA2192" s="3" t="s">
        <v>3262</v>
      </c>
      <c r="AB2192" t="s">
        <v>5091</v>
      </c>
      <c r="AF2192" t="s">
        <v>3451</v>
      </c>
      <c r="AH2192" s="2">
        <v>46195</v>
      </c>
    </row>
    <row r="2193" spans="1:35" ht="15" customHeight="1" x14ac:dyDescent="0.35">
      <c r="B2193" s="5">
        <f t="shared" si="139"/>
        <v>2191</v>
      </c>
      <c r="C2193">
        <f t="shared" si="138"/>
        <v>5</v>
      </c>
      <c r="D2193" s="16">
        <v>1951</v>
      </c>
      <c r="E2193" t="s">
        <v>327</v>
      </c>
      <c r="F2193" t="s">
        <v>25</v>
      </c>
      <c r="G2193">
        <v>57227</v>
      </c>
      <c r="L2193" t="s">
        <v>37</v>
      </c>
      <c r="AF2193" t="s">
        <v>3060</v>
      </c>
    </row>
    <row r="2194" spans="1:35" ht="15" customHeight="1" x14ac:dyDescent="0.35">
      <c r="B2194" s="5">
        <f t="shared" si="139"/>
        <v>2192</v>
      </c>
      <c r="C2194">
        <f t="shared" si="138"/>
        <v>22</v>
      </c>
      <c r="D2194" s="16">
        <v>1951</v>
      </c>
      <c r="E2194" t="s">
        <v>327</v>
      </c>
      <c r="F2194" t="s">
        <v>25</v>
      </c>
      <c r="G2194">
        <v>57232</v>
      </c>
      <c r="H2194" t="s">
        <v>17</v>
      </c>
      <c r="J2194" t="s">
        <v>3354</v>
      </c>
      <c r="K2194" t="s">
        <v>3366</v>
      </c>
      <c r="L2194" t="s">
        <v>258</v>
      </c>
      <c r="M2194" t="s">
        <v>3359</v>
      </c>
      <c r="Y2194" t="s">
        <v>3359</v>
      </c>
      <c r="AB2194" s="164" t="s">
        <v>3646</v>
      </c>
      <c r="AC2194" s="41"/>
      <c r="AD2194" s="41"/>
      <c r="AF2194" t="s">
        <v>3060</v>
      </c>
      <c r="AH2194" s="2">
        <v>40637.48940972222</v>
      </c>
    </row>
    <row r="2195" spans="1:35" ht="15" customHeight="1" x14ac:dyDescent="0.35">
      <c r="B2195" s="5">
        <f t="shared" si="139"/>
        <v>2193</v>
      </c>
      <c r="C2195">
        <f t="shared" si="138"/>
        <v>11</v>
      </c>
      <c r="D2195" s="16">
        <v>1951</v>
      </c>
      <c r="E2195" t="s">
        <v>327</v>
      </c>
      <c r="F2195" t="s">
        <v>25</v>
      </c>
      <c r="G2195">
        <v>57254</v>
      </c>
      <c r="H2195" t="s">
        <v>17</v>
      </c>
      <c r="J2195" t="s">
        <v>3354</v>
      </c>
      <c r="K2195" t="s">
        <v>3366</v>
      </c>
      <c r="L2195" t="s">
        <v>258</v>
      </c>
      <c r="M2195" t="s">
        <v>3459</v>
      </c>
      <c r="T2195" t="s">
        <v>3262</v>
      </c>
      <c r="W2195" t="s">
        <v>3830</v>
      </c>
      <c r="X2195" t="s">
        <v>3508</v>
      </c>
      <c r="AA2195" s="3" t="s">
        <v>3262</v>
      </c>
      <c r="AB2195" s="164"/>
      <c r="AC2195" s="41"/>
      <c r="AD2195" s="41"/>
      <c r="AF2195" t="s">
        <v>3451</v>
      </c>
      <c r="AH2195" s="2">
        <v>45813</v>
      </c>
    </row>
    <row r="2196" spans="1:35" ht="15" customHeight="1" x14ac:dyDescent="0.35">
      <c r="B2196" s="5">
        <f t="shared" si="139"/>
        <v>2194</v>
      </c>
      <c r="C2196">
        <f t="shared" si="138"/>
        <v>32</v>
      </c>
      <c r="D2196" s="16">
        <v>1951</v>
      </c>
      <c r="E2196" t="s">
        <v>327</v>
      </c>
      <c r="F2196" t="s">
        <v>25</v>
      </c>
      <c r="G2196">
        <v>57265</v>
      </c>
      <c r="J2196" t="s">
        <v>3354</v>
      </c>
      <c r="K2196" t="s">
        <v>3366</v>
      </c>
      <c r="L2196" t="s">
        <v>28</v>
      </c>
      <c r="M2196" t="s">
        <v>3459</v>
      </c>
      <c r="N2196" t="s">
        <v>3359</v>
      </c>
      <c r="T2196" t="s">
        <v>3262</v>
      </c>
      <c r="W2196" t="s">
        <v>3572</v>
      </c>
      <c r="X2196" t="s">
        <v>3508</v>
      </c>
      <c r="AA2196" s="3" t="s">
        <v>3262</v>
      </c>
      <c r="AB2196" t="s">
        <v>5091</v>
      </c>
      <c r="AF2196" t="s">
        <v>3451</v>
      </c>
      <c r="AH2196" s="2">
        <v>45861</v>
      </c>
    </row>
    <row r="2197" spans="1:35" ht="15" customHeight="1" x14ac:dyDescent="0.35">
      <c r="A2197" s="3"/>
      <c r="B2197" s="5">
        <f t="shared" si="139"/>
        <v>2195</v>
      </c>
      <c r="C2197">
        <f t="shared" si="138"/>
        <v>21</v>
      </c>
      <c r="D2197" s="16">
        <v>1951</v>
      </c>
      <c r="E2197" t="s">
        <v>500</v>
      </c>
      <c r="F2197" t="s">
        <v>25</v>
      </c>
      <c r="G2197">
        <v>57297</v>
      </c>
      <c r="L2197" t="s">
        <v>37</v>
      </c>
      <c r="AF2197" t="s">
        <v>3060</v>
      </c>
    </row>
    <row r="2198" spans="1:35" ht="15" customHeight="1" x14ac:dyDescent="0.35">
      <c r="B2198" s="5">
        <f t="shared" si="139"/>
        <v>2196</v>
      </c>
      <c r="C2198">
        <f t="shared" si="138"/>
        <v>4</v>
      </c>
      <c r="D2198" s="16">
        <v>1951</v>
      </c>
      <c r="E2198" t="s">
        <v>500</v>
      </c>
      <c r="F2198" t="s">
        <v>25</v>
      </c>
      <c r="G2198">
        <v>57318</v>
      </c>
      <c r="H2198" t="s">
        <v>17</v>
      </c>
      <c r="J2198" t="s">
        <v>3354</v>
      </c>
      <c r="K2198" t="s">
        <v>3366</v>
      </c>
      <c r="M2198" t="s">
        <v>3359</v>
      </c>
      <c r="N2198" t="s">
        <v>3359</v>
      </c>
      <c r="Z2198" t="s">
        <v>3359</v>
      </c>
      <c r="AC2198" s="3">
        <v>1950</v>
      </c>
      <c r="AF2198" t="s">
        <v>3060</v>
      </c>
      <c r="AH2198" s="2">
        <v>40059.58966435185</v>
      </c>
    </row>
    <row r="2199" spans="1:35" ht="15" customHeight="1" x14ac:dyDescent="0.35">
      <c r="B2199" s="5">
        <f t="shared" si="139"/>
        <v>2197</v>
      </c>
      <c r="C2199">
        <f t="shared" si="138"/>
        <v>28</v>
      </c>
      <c r="D2199" s="16">
        <v>1951</v>
      </c>
      <c r="E2199" t="s">
        <v>500</v>
      </c>
      <c r="F2199" t="s">
        <v>25</v>
      </c>
      <c r="G2199">
        <v>57322</v>
      </c>
      <c r="H2199" t="s">
        <v>17</v>
      </c>
      <c r="J2199" t="s">
        <v>3356</v>
      </c>
      <c r="M2199" t="s">
        <v>3359</v>
      </c>
      <c r="AD2199" s="3" t="s">
        <v>552</v>
      </c>
      <c r="AF2199" t="s">
        <v>3060</v>
      </c>
      <c r="AH2199" s="2">
        <v>40512.723449074074</v>
      </c>
    </row>
    <row r="2200" spans="1:35" ht="15" customHeight="1" x14ac:dyDescent="0.35">
      <c r="B2200" s="5">
        <f t="shared" si="139"/>
        <v>2198</v>
      </c>
      <c r="C2200">
        <f t="shared" si="138"/>
        <v>7</v>
      </c>
      <c r="D2200" s="16">
        <v>1951</v>
      </c>
      <c r="E2200" t="s">
        <v>560</v>
      </c>
      <c r="F2200" t="s">
        <v>16</v>
      </c>
      <c r="G2200">
        <v>57350</v>
      </c>
      <c r="H2200" t="s">
        <v>17</v>
      </c>
      <c r="J2200" t="s">
        <v>3354</v>
      </c>
      <c r="K2200" t="s">
        <v>3366</v>
      </c>
      <c r="L2200" t="s">
        <v>156</v>
      </c>
      <c r="M2200" t="s">
        <v>3359</v>
      </c>
      <c r="S2200" s="148">
        <v>460</v>
      </c>
      <c r="W2200" t="s">
        <v>3557</v>
      </c>
      <c r="AB2200" t="s">
        <v>195</v>
      </c>
      <c r="AF2200" t="s">
        <v>3060</v>
      </c>
      <c r="AH2200" s="2">
        <v>41036.704282407409</v>
      </c>
    </row>
    <row r="2201" spans="1:35" ht="15" customHeight="1" x14ac:dyDescent="0.35">
      <c r="B2201" s="5">
        <f t="shared" si="139"/>
        <v>2199</v>
      </c>
      <c r="C2201">
        <f t="shared" si="138"/>
        <v>11</v>
      </c>
      <c r="D2201" s="16">
        <v>1951</v>
      </c>
      <c r="E2201" s="3" t="s">
        <v>560</v>
      </c>
      <c r="F2201" s="3" t="s">
        <v>16</v>
      </c>
      <c r="G2201" s="3">
        <v>57357</v>
      </c>
      <c r="H2201" s="3"/>
      <c r="I2201" s="3"/>
      <c r="J2201" s="3" t="s">
        <v>3354</v>
      </c>
      <c r="K2201" s="3" t="s">
        <v>3366</v>
      </c>
      <c r="L2201" s="3"/>
      <c r="M2201" s="3" t="s">
        <v>3459</v>
      </c>
      <c r="N2201" s="3" t="s">
        <v>3359</v>
      </c>
      <c r="O2201" s="3"/>
      <c r="P2201" s="3"/>
      <c r="Q2201" s="3"/>
      <c r="R2201" s="3"/>
      <c r="S2201" s="152"/>
      <c r="T2201" s="3" t="s">
        <v>3424</v>
      </c>
      <c r="U2201" s="3"/>
      <c r="V2201" s="143"/>
      <c r="W2201" t="s">
        <v>3557</v>
      </c>
      <c r="X2201" s="3" t="s">
        <v>3508</v>
      </c>
      <c r="Y2201" s="3"/>
      <c r="Z2201" s="3" t="s">
        <v>3359</v>
      </c>
      <c r="AA2201" s="3" t="s">
        <v>3828</v>
      </c>
      <c r="AB2201" s="14" t="s">
        <v>4043</v>
      </c>
      <c r="AE2201" s="3"/>
      <c r="AF2201" s="3" t="s">
        <v>3451</v>
      </c>
      <c r="AG2201" s="3"/>
      <c r="AH2201" s="153">
        <v>45688</v>
      </c>
      <c r="AI2201" s="75" t="s">
        <v>4656</v>
      </c>
    </row>
    <row r="2202" spans="1:35" ht="15" customHeight="1" x14ac:dyDescent="0.35">
      <c r="B2202" s="5">
        <f t="shared" si="139"/>
        <v>2200</v>
      </c>
      <c r="C2202">
        <f t="shared" si="138"/>
        <v>91</v>
      </c>
      <c r="D2202" s="16">
        <v>1951</v>
      </c>
      <c r="E2202" t="s">
        <v>560</v>
      </c>
      <c r="F2202" t="s">
        <v>16</v>
      </c>
      <c r="G2202">
        <v>57368</v>
      </c>
      <c r="H2202" t="s">
        <v>17</v>
      </c>
      <c r="J2202" t="s">
        <v>3354</v>
      </c>
      <c r="K2202" t="s">
        <v>3366</v>
      </c>
      <c r="L2202" t="s">
        <v>35</v>
      </c>
      <c r="M2202" t="s">
        <v>3359</v>
      </c>
      <c r="AF2202" t="s">
        <v>3060</v>
      </c>
      <c r="AH2202" s="2">
        <v>40007.449282407404</v>
      </c>
    </row>
    <row r="2203" spans="1:35" ht="15" customHeight="1" thickBot="1" x14ac:dyDescent="0.4">
      <c r="B2203" s="5">
        <f t="shared" si="139"/>
        <v>2201</v>
      </c>
      <c r="C2203">
        <f t="shared" si="138"/>
        <v>19</v>
      </c>
      <c r="D2203" s="16">
        <v>1951</v>
      </c>
      <c r="E2203" s="3" t="s">
        <v>500</v>
      </c>
      <c r="F2203" s="3" t="s">
        <v>16</v>
      </c>
      <c r="G2203" s="165">
        <v>57459</v>
      </c>
      <c r="H2203" s="3"/>
      <c r="I2203" s="3"/>
      <c r="J2203" s="3" t="s">
        <v>3354</v>
      </c>
      <c r="K2203" s="3" t="s">
        <v>3366</v>
      </c>
      <c r="L2203" s="3"/>
      <c r="M2203" s="3" t="s">
        <v>3459</v>
      </c>
      <c r="N2203" s="3"/>
      <c r="O2203" s="3"/>
      <c r="P2203" s="3"/>
      <c r="Q2203" s="3"/>
      <c r="R2203" s="3"/>
      <c r="S2203" s="152"/>
      <c r="T2203" s="3" t="s">
        <v>3262</v>
      </c>
      <c r="U2203" s="3"/>
      <c r="V2203" s="143"/>
      <c r="W2203" s="3" t="s">
        <v>3830</v>
      </c>
      <c r="X2203" s="3" t="s">
        <v>3830</v>
      </c>
      <c r="Y2203" s="3"/>
      <c r="Z2203" s="3"/>
      <c r="AA2203" s="3" t="s">
        <v>3647</v>
      </c>
      <c r="AB2203" s="3"/>
      <c r="AF2203" t="s">
        <v>3451</v>
      </c>
      <c r="AH2203" s="2">
        <v>45783</v>
      </c>
      <c r="AI2203" s="166" t="s">
        <v>4924</v>
      </c>
    </row>
    <row r="2204" spans="1:35" ht="15" thickBot="1" x14ac:dyDescent="0.4">
      <c r="B2204" s="5">
        <f t="shared" si="139"/>
        <v>2202</v>
      </c>
      <c r="C2204">
        <f t="shared" si="138"/>
        <v>11</v>
      </c>
      <c r="D2204" s="16">
        <v>1951</v>
      </c>
      <c r="E2204" t="s">
        <v>500</v>
      </c>
      <c r="F2204" t="s">
        <v>16</v>
      </c>
      <c r="G2204">
        <v>57478</v>
      </c>
      <c r="H2204" t="s">
        <v>17</v>
      </c>
      <c r="M2204" t="s">
        <v>3359</v>
      </c>
      <c r="AF2204" t="s">
        <v>3060</v>
      </c>
      <c r="AG2204" s="162"/>
      <c r="AH2204" s="163">
        <v>40759.878692129627</v>
      </c>
    </row>
    <row r="2205" spans="1:35" ht="15" customHeight="1" thickBot="1" x14ac:dyDescent="0.4">
      <c r="A2205" s="180"/>
      <c r="B2205" s="5">
        <f t="shared" si="139"/>
        <v>2203</v>
      </c>
      <c r="C2205">
        <f t="shared" si="138"/>
        <v>7</v>
      </c>
      <c r="D2205" s="16">
        <v>1951</v>
      </c>
      <c r="E2205" t="s">
        <v>500</v>
      </c>
      <c r="F2205" t="s">
        <v>16</v>
      </c>
      <c r="G2205">
        <v>57489</v>
      </c>
      <c r="L2205" t="s">
        <v>37</v>
      </c>
      <c r="AF2205" t="s">
        <v>3060</v>
      </c>
    </row>
    <row r="2206" spans="1:35" ht="15" customHeight="1" x14ac:dyDescent="0.35">
      <c r="B2206" s="5">
        <f t="shared" si="139"/>
        <v>2204</v>
      </c>
      <c r="C2206">
        <f t="shared" si="138"/>
        <v>35</v>
      </c>
      <c r="D2206" s="16">
        <v>1951</v>
      </c>
      <c r="E2206" s="16" t="s">
        <v>500</v>
      </c>
      <c r="F2206" t="s">
        <v>16</v>
      </c>
      <c r="G2206">
        <v>57496</v>
      </c>
      <c r="H2206" t="s">
        <v>17</v>
      </c>
      <c r="J2206" t="s">
        <v>3354</v>
      </c>
      <c r="K2206" t="s">
        <v>3366</v>
      </c>
      <c r="L2206" t="s">
        <v>254</v>
      </c>
      <c r="M2206" t="s">
        <v>3359</v>
      </c>
      <c r="AD2206" s="146" t="s">
        <v>3987</v>
      </c>
      <c r="AF2206" t="s">
        <v>3060</v>
      </c>
      <c r="AH2206" s="2">
        <v>39860.810185185182</v>
      </c>
    </row>
    <row r="2207" spans="1:35" ht="15" customHeight="1" x14ac:dyDescent="0.35">
      <c r="B2207" s="5">
        <f t="shared" si="139"/>
        <v>2205</v>
      </c>
      <c r="C2207">
        <f t="shared" si="138"/>
        <v>6</v>
      </c>
      <c r="D2207" s="16">
        <v>1951</v>
      </c>
      <c r="E2207" t="s">
        <v>500</v>
      </c>
      <c r="F2207" t="s">
        <v>16</v>
      </c>
      <c r="G2207">
        <v>57531</v>
      </c>
      <c r="J2207" t="s">
        <v>2237</v>
      </c>
      <c r="K2207" t="s">
        <v>3366</v>
      </c>
      <c r="M2207" t="s">
        <v>3459</v>
      </c>
      <c r="N2207" t="s">
        <v>3359</v>
      </c>
      <c r="S2207" s="148">
        <v>0.46800000000000003</v>
      </c>
      <c r="W2207" t="s">
        <v>3830</v>
      </c>
      <c r="X2207" t="s">
        <v>3452</v>
      </c>
      <c r="AA2207" s="3" t="s">
        <v>3996</v>
      </c>
      <c r="AB2207" t="s">
        <v>3997</v>
      </c>
      <c r="AD2207" s="3" t="s">
        <v>3998</v>
      </c>
      <c r="AF2207" t="s">
        <v>3451</v>
      </c>
      <c r="AH2207" s="2">
        <v>45371</v>
      </c>
    </row>
    <row r="2208" spans="1:35" ht="15" customHeight="1" x14ac:dyDescent="0.35">
      <c r="B2208" s="5">
        <f t="shared" si="139"/>
        <v>2206</v>
      </c>
      <c r="C2208">
        <f t="shared" si="138"/>
        <v>110</v>
      </c>
      <c r="D2208" s="16">
        <v>1951</v>
      </c>
      <c r="E2208" t="s">
        <v>500</v>
      </c>
      <c r="F2208" s="15" t="s">
        <v>25</v>
      </c>
      <c r="G2208">
        <v>57537</v>
      </c>
      <c r="H2208" t="s">
        <v>17</v>
      </c>
      <c r="J2208" t="s">
        <v>380</v>
      </c>
      <c r="K2208" t="s">
        <v>3366</v>
      </c>
      <c r="L2208" t="s">
        <v>80</v>
      </c>
      <c r="M2208" t="s">
        <v>3359</v>
      </c>
      <c r="N2208" t="s">
        <v>3359</v>
      </c>
      <c r="S2208" s="148">
        <v>454</v>
      </c>
      <c r="AF2208" t="s">
        <v>3060</v>
      </c>
      <c r="AH2208" s="2">
        <v>39987.699618055558</v>
      </c>
    </row>
    <row r="2209" spans="2:35" ht="15" customHeight="1" x14ac:dyDescent="0.35">
      <c r="B2209" s="5">
        <f t="shared" si="139"/>
        <v>2207</v>
      </c>
      <c r="C2209">
        <f t="shared" si="138"/>
        <v>41</v>
      </c>
      <c r="D2209" s="16">
        <v>1951</v>
      </c>
      <c r="E2209" t="s">
        <v>500</v>
      </c>
      <c r="F2209" t="s">
        <v>16</v>
      </c>
      <c r="G2209">
        <v>57647</v>
      </c>
      <c r="H2209" t="s">
        <v>17</v>
      </c>
      <c r="J2209" t="s">
        <v>3354</v>
      </c>
      <c r="K2209" t="s">
        <v>3366</v>
      </c>
      <c r="L2209" t="s">
        <v>98</v>
      </c>
      <c r="M2209" t="s">
        <v>3359</v>
      </c>
      <c r="AF2209" t="s">
        <v>3060</v>
      </c>
      <c r="AH2209" s="2">
        <v>39697.436030092591</v>
      </c>
    </row>
    <row r="2210" spans="2:35" ht="15" customHeight="1" x14ac:dyDescent="0.35">
      <c r="B2210" s="5">
        <f t="shared" si="139"/>
        <v>2208</v>
      </c>
      <c r="C2210">
        <f t="shared" si="138"/>
        <v>43</v>
      </c>
      <c r="D2210" s="16">
        <v>1951</v>
      </c>
      <c r="E2210" t="s">
        <v>500</v>
      </c>
      <c r="F2210" t="s">
        <v>16</v>
      </c>
      <c r="G2210">
        <v>57688</v>
      </c>
      <c r="H2210" t="s">
        <v>17</v>
      </c>
      <c r="K2210" t="s">
        <v>3366</v>
      </c>
      <c r="L2210" t="s">
        <v>880</v>
      </c>
      <c r="M2210" t="s">
        <v>3359</v>
      </c>
      <c r="AA2210" s="3" t="s">
        <v>3647</v>
      </c>
      <c r="AD2210" s="3" t="s">
        <v>881</v>
      </c>
      <c r="AF2210" t="s">
        <v>3060</v>
      </c>
      <c r="AH2210" s="2">
        <v>40601.761747685188</v>
      </c>
    </row>
    <row r="2211" spans="2:35" ht="15" customHeight="1" x14ac:dyDescent="0.35">
      <c r="B2211" s="5">
        <f t="shared" si="139"/>
        <v>2209</v>
      </c>
      <c r="C2211">
        <f t="shared" si="138"/>
        <v>7</v>
      </c>
      <c r="D2211" s="16">
        <v>1951</v>
      </c>
      <c r="E2211" t="s">
        <v>500</v>
      </c>
      <c r="F2211" t="s">
        <v>16</v>
      </c>
      <c r="G2211">
        <v>57731</v>
      </c>
      <c r="J2211" t="s">
        <v>3354</v>
      </c>
      <c r="K2211" t="s">
        <v>3366</v>
      </c>
      <c r="M2211" t="s">
        <v>3459</v>
      </c>
      <c r="N2211" t="s">
        <v>3359</v>
      </c>
      <c r="T2211" t="s">
        <v>167</v>
      </c>
      <c r="W2211" t="s">
        <v>3830</v>
      </c>
      <c r="X2211" t="s">
        <v>3830</v>
      </c>
      <c r="AA2211" s="3" t="s">
        <v>3647</v>
      </c>
      <c r="AF2211" t="s">
        <v>3451</v>
      </c>
      <c r="AH2211" s="2">
        <v>45261</v>
      </c>
    </row>
    <row r="2212" spans="2:35" ht="15" customHeight="1" x14ac:dyDescent="0.35">
      <c r="B2212" s="5">
        <f t="shared" si="139"/>
        <v>2210</v>
      </c>
      <c r="C2212">
        <f t="shared" si="138"/>
        <v>31</v>
      </c>
      <c r="D2212" s="16">
        <v>1951</v>
      </c>
      <c r="E2212" s="3" t="s">
        <v>500</v>
      </c>
      <c r="F2212" s="3" t="s">
        <v>16</v>
      </c>
      <c r="G2212" s="165">
        <v>57738</v>
      </c>
      <c r="H2212" s="3"/>
      <c r="I2212" s="3"/>
      <c r="J2212" s="3" t="s">
        <v>3354</v>
      </c>
      <c r="K2212" s="3" t="s">
        <v>3366</v>
      </c>
      <c r="L2212" s="3"/>
      <c r="M2212" s="3" t="s">
        <v>3459</v>
      </c>
      <c r="N2212" s="3"/>
      <c r="O2212" s="3"/>
      <c r="P2212" s="3"/>
      <c r="Q2212" s="3"/>
      <c r="R2212" s="3"/>
      <c r="S2212" s="152"/>
      <c r="T2212" s="3"/>
      <c r="U2212" s="3"/>
      <c r="V2212" s="143"/>
      <c r="W2212" s="3" t="s">
        <v>3830</v>
      </c>
      <c r="X2212" s="3" t="s">
        <v>3830</v>
      </c>
      <c r="Y2212" s="3"/>
      <c r="Z2212" s="3"/>
      <c r="AB2212" s="3"/>
      <c r="AE2212" s="3"/>
      <c r="AF2212" t="s">
        <v>3451</v>
      </c>
      <c r="AG2212" s="3"/>
      <c r="AH2212" s="153">
        <v>45928</v>
      </c>
      <c r="AI2212" s="14" t="s">
        <v>5578</v>
      </c>
    </row>
    <row r="2213" spans="2:35" ht="15" customHeight="1" x14ac:dyDescent="0.35">
      <c r="B2213" s="5">
        <f t="shared" si="139"/>
        <v>2211</v>
      </c>
      <c r="C2213">
        <f t="shared" si="138"/>
        <v>10</v>
      </c>
      <c r="D2213" s="16">
        <v>1951</v>
      </c>
      <c r="E2213" t="s">
        <v>500</v>
      </c>
      <c r="F2213" t="s">
        <v>16</v>
      </c>
      <c r="G2213">
        <v>57769</v>
      </c>
      <c r="J2213" t="s">
        <v>3354</v>
      </c>
      <c r="AF2213" t="s">
        <v>3451</v>
      </c>
      <c r="AH2213" s="2">
        <v>45287</v>
      </c>
    </row>
    <row r="2214" spans="2:35" ht="15" customHeight="1" x14ac:dyDescent="0.35">
      <c r="B2214" s="5">
        <f t="shared" si="139"/>
        <v>2212</v>
      </c>
      <c r="C2214">
        <f t="shared" si="138"/>
        <v>23</v>
      </c>
      <c r="D2214" s="16">
        <v>1951</v>
      </c>
      <c r="E2214" t="s">
        <v>500</v>
      </c>
      <c r="F2214" t="s">
        <v>16</v>
      </c>
      <c r="G2214">
        <v>57779</v>
      </c>
      <c r="J2214" t="s">
        <v>3354</v>
      </c>
      <c r="K2214" t="s">
        <v>3366</v>
      </c>
      <c r="M2214" t="s">
        <v>3459</v>
      </c>
      <c r="N2214" t="s">
        <v>3359</v>
      </c>
      <c r="T2214" t="s">
        <v>167</v>
      </c>
      <c r="W2214" t="s">
        <v>3830</v>
      </c>
      <c r="AD2214" s="3" t="s">
        <v>3990</v>
      </c>
      <c r="AF2214" t="s">
        <v>3451</v>
      </c>
      <c r="AH2214" s="2">
        <v>45371</v>
      </c>
    </row>
    <row r="2215" spans="2:35" ht="15" customHeight="1" x14ac:dyDescent="0.35">
      <c r="B2215" s="5">
        <f t="shared" si="139"/>
        <v>2213</v>
      </c>
      <c r="C2215">
        <f t="shared" si="138"/>
        <v>16</v>
      </c>
      <c r="D2215" s="16">
        <v>1951</v>
      </c>
      <c r="E2215" t="s">
        <v>500</v>
      </c>
      <c r="F2215" t="s">
        <v>25</v>
      </c>
      <c r="G2215">
        <v>57802</v>
      </c>
      <c r="H2215" t="s">
        <v>17</v>
      </c>
      <c r="J2215" t="s">
        <v>3356</v>
      </c>
      <c r="K2215" t="s">
        <v>3366</v>
      </c>
      <c r="M2215" t="s">
        <v>3359</v>
      </c>
      <c r="AF2215" t="s">
        <v>3060</v>
      </c>
      <c r="AH2215" s="2">
        <v>40434.552025462966</v>
      </c>
    </row>
    <row r="2216" spans="2:35" ht="15" customHeight="1" x14ac:dyDescent="0.35">
      <c r="B2216" s="5">
        <f t="shared" si="139"/>
        <v>2214</v>
      </c>
      <c r="C2216">
        <f t="shared" si="138"/>
        <v>30</v>
      </c>
      <c r="D2216" s="16">
        <v>1951</v>
      </c>
      <c r="E2216" t="s">
        <v>500</v>
      </c>
      <c r="F2216" t="s">
        <v>25</v>
      </c>
      <c r="G2216">
        <v>57818</v>
      </c>
      <c r="H2216" t="s">
        <v>17</v>
      </c>
      <c r="J2216" t="s">
        <v>3354</v>
      </c>
      <c r="M2216" t="s">
        <v>3359</v>
      </c>
      <c r="AF2216" t="s">
        <v>3060</v>
      </c>
      <c r="AH2216" s="2">
        <v>40533.452951388892</v>
      </c>
    </row>
    <row r="2217" spans="2:35" ht="15" customHeight="1" x14ac:dyDescent="0.35">
      <c r="B2217" s="5">
        <f t="shared" si="139"/>
        <v>2215</v>
      </c>
      <c r="C2217">
        <f t="shared" si="138"/>
        <v>2</v>
      </c>
      <c r="D2217" s="146">
        <v>1951</v>
      </c>
      <c r="E2217" s="3" t="s">
        <v>500</v>
      </c>
      <c r="F2217" s="3" t="s">
        <v>25</v>
      </c>
      <c r="G2217" s="3">
        <v>57848</v>
      </c>
      <c r="H2217" s="3"/>
      <c r="I2217" s="3"/>
      <c r="J2217" s="3"/>
      <c r="K2217" s="3"/>
      <c r="L2217" s="3"/>
      <c r="M2217" s="3"/>
      <c r="N2217" s="3"/>
      <c r="O2217" s="3"/>
      <c r="P2217" s="3"/>
      <c r="Q2217" s="3"/>
      <c r="R2217" s="3"/>
      <c r="S2217" s="152"/>
      <c r="T2217" s="3"/>
      <c r="U2217" s="3"/>
      <c r="V2217" s="143"/>
      <c r="W2217" s="3"/>
      <c r="X2217" s="3"/>
      <c r="Y2217" s="3"/>
      <c r="Z2217" s="3"/>
      <c r="AB2217" s="3"/>
      <c r="AE2217" s="3"/>
      <c r="AF2217" s="3" t="s">
        <v>3451</v>
      </c>
      <c r="AG2217" s="3"/>
      <c r="AH2217" s="153">
        <v>45561</v>
      </c>
      <c r="AI2217" s="75"/>
    </row>
    <row r="2218" spans="2:35" ht="15" customHeight="1" x14ac:dyDescent="0.35">
      <c r="B2218" s="5">
        <f t="shared" si="139"/>
        <v>2216</v>
      </c>
      <c r="C2218">
        <f t="shared" si="138"/>
        <v>4</v>
      </c>
      <c r="D2218" s="16">
        <v>1951</v>
      </c>
      <c r="E2218" t="s">
        <v>500</v>
      </c>
      <c r="F2218" t="s">
        <v>25</v>
      </c>
      <c r="G2218">
        <v>57850</v>
      </c>
      <c r="H2218" t="s">
        <v>17</v>
      </c>
      <c r="J2218" t="s">
        <v>3354</v>
      </c>
      <c r="K2218" t="s">
        <v>3366</v>
      </c>
      <c r="L2218" t="s">
        <v>35</v>
      </c>
      <c r="M2218" t="s">
        <v>3359</v>
      </c>
      <c r="AF2218" t="s">
        <v>3060</v>
      </c>
      <c r="AH2218" s="2">
        <v>40200.333703703705</v>
      </c>
    </row>
    <row r="2219" spans="2:35" ht="15" customHeight="1" x14ac:dyDescent="0.35">
      <c r="B2219" s="5">
        <f t="shared" si="139"/>
        <v>2217</v>
      </c>
      <c r="C2219">
        <f t="shared" si="138"/>
        <v>25</v>
      </c>
      <c r="D2219" s="16">
        <v>1951</v>
      </c>
      <c r="E2219" t="s">
        <v>500</v>
      </c>
      <c r="F2219" t="s">
        <v>25</v>
      </c>
      <c r="G2219">
        <v>57854</v>
      </c>
      <c r="H2219" t="s">
        <v>17</v>
      </c>
      <c r="J2219" t="s">
        <v>3354</v>
      </c>
      <c r="K2219" t="s">
        <v>3366</v>
      </c>
      <c r="L2219" t="s">
        <v>316</v>
      </c>
      <c r="M2219" t="s">
        <v>3359</v>
      </c>
      <c r="AF2219" t="s">
        <v>3060</v>
      </c>
      <c r="AH2219" s="2">
        <v>39833.39466435185</v>
      </c>
    </row>
    <row r="2220" spans="2:35" ht="15" customHeight="1" x14ac:dyDescent="0.35">
      <c r="B2220" s="5">
        <f t="shared" si="139"/>
        <v>2218</v>
      </c>
      <c r="C2220">
        <f t="shared" si="138"/>
        <v>83</v>
      </c>
      <c r="D2220" s="16">
        <v>1951</v>
      </c>
      <c r="E2220" t="s">
        <v>500</v>
      </c>
      <c r="F2220" t="s">
        <v>25</v>
      </c>
      <c r="G2220">
        <v>57879</v>
      </c>
      <c r="H2220" t="s">
        <v>17</v>
      </c>
      <c r="J2220" t="s">
        <v>3354</v>
      </c>
      <c r="K2220" t="s">
        <v>3366</v>
      </c>
      <c r="L2220" t="s">
        <v>54</v>
      </c>
      <c r="M2220" t="s">
        <v>3359</v>
      </c>
      <c r="AD2220" s="3" t="s">
        <v>882</v>
      </c>
      <c r="AF2220" t="s">
        <v>3060</v>
      </c>
      <c r="AH2220" s="2">
        <v>40922.037314814814</v>
      </c>
    </row>
    <row r="2221" spans="2:35" ht="15" customHeight="1" x14ac:dyDescent="0.35">
      <c r="B2221" s="5">
        <f t="shared" si="139"/>
        <v>2219</v>
      </c>
      <c r="C2221">
        <f t="shared" si="138"/>
        <v>68</v>
      </c>
      <c r="D2221" s="16">
        <v>1951</v>
      </c>
      <c r="E2221" t="s">
        <v>500</v>
      </c>
      <c r="F2221" t="s">
        <v>25</v>
      </c>
      <c r="G2221">
        <v>57962</v>
      </c>
      <c r="H2221" t="s">
        <v>17</v>
      </c>
      <c r="J2221" t="s">
        <v>3354</v>
      </c>
      <c r="K2221" t="s">
        <v>3366</v>
      </c>
      <c r="L2221" t="s">
        <v>153</v>
      </c>
      <c r="M2221" t="s">
        <v>3359</v>
      </c>
      <c r="AF2221" t="s">
        <v>3060</v>
      </c>
      <c r="AH2221" s="2">
        <v>40329.474340277775</v>
      </c>
    </row>
    <row r="2222" spans="2:35" ht="15" customHeight="1" x14ac:dyDescent="0.35">
      <c r="B2222" s="5">
        <f t="shared" si="139"/>
        <v>2220</v>
      </c>
      <c r="C2222">
        <f t="shared" si="138"/>
        <v>5</v>
      </c>
      <c r="D2222" s="16">
        <v>1951</v>
      </c>
      <c r="E2222" t="s">
        <v>500</v>
      </c>
      <c r="F2222" t="s">
        <v>25</v>
      </c>
      <c r="G2222">
        <v>58030</v>
      </c>
      <c r="H2222" t="s">
        <v>17</v>
      </c>
      <c r="J2222" t="s">
        <v>3354</v>
      </c>
      <c r="K2222" t="s">
        <v>3366</v>
      </c>
      <c r="L2222" t="s">
        <v>883</v>
      </c>
      <c r="M2222" t="s">
        <v>3359</v>
      </c>
      <c r="T2222" s="3" t="s">
        <v>167</v>
      </c>
      <c r="U2222" s="3"/>
      <c r="V2222" s="143"/>
      <c r="W2222" s="3"/>
      <c r="X2222" s="14" t="s">
        <v>3508</v>
      </c>
      <c r="AF2222" t="s">
        <v>3060</v>
      </c>
      <c r="AH2222" s="2">
        <v>40522.717939814815</v>
      </c>
      <c r="AI2222" s="75" t="s">
        <v>4412</v>
      </c>
    </row>
    <row r="2223" spans="2:35" ht="15" customHeight="1" x14ac:dyDescent="0.35">
      <c r="B2223" s="5">
        <f t="shared" si="139"/>
        <v>2221</v>
      </c>
      <c r="C2223">
        <f t="shared" si="138"/>
        <v>5</v>
      </c>
      <c r="D2223" s="146">
        <v>1951</v>
      </c>
      <c r="E2223" s="3" t="s">
        <v>500</v>
      </c>
      <c r="F2223" s="3" t="s">
        <v>25</v>
      </c>
      <c r="G2223" s="3">
        <v>58035</v>
      </c>
      <c r="H2223" s="3"/>
      <c r="I2223" s="3"/>
      <c r="J2223" s="3" t="s">
        <v>3354</v>
      </c>
      <c r="K2223" s="3" t="s">
        <v>3366</v>
      </c>
      <c r="L2223" s="3"/>
      <c r="M2223" s="3" t="s">
        <v>3459</v>
      </c>
      <c r="N2223" s="3" t="s">
        <v>3359</v>
      </c>
      <c r="O2223" s="3"/>
      <c r="P2223" s="3"/>
      <c r="Q2223" s="3"/>
      <c r="R2223" s="3"/>
      <c r="S2223" s="152"/>
      <c r="T2223" s="3" t="s">
        <v>167</v>
      </c>
      <c r="U2223" s="3"/>
      <c r="V2223" s="143"/>
      <c r="W2223" s="3" t="s">
        <v>3576</v>
      </c>
      <c r="X2223" s="3" t="s">
        <v>3508</v>
      </c>
      <c r="Y2223" s="3"/>
      <c r="Z2223" s="3"/>
      <c r="AA2223" s="3" t="s">
        <v>3648</v>
      </c>
      <c r="AB2223" t="s">
        <v>3863</v>
      </c>
      <c r="AE2223" s="3"/>
      <c r="AF2223" s="3" t="s">
        <v>3451</v>
      </c>
      <c r="AG2223" s="3"/>
      <c r="AH2223" s="153">
        <v>45561</v>
      </c>
      <c r="AI2223" s="75" t="s">
        <v>4116</v>
      </c>
    </row>
    <row r="2224" spans="2:35" ht="15" customHeight="1" x14ac:dyDescent="0.35">
      <c r="B2224" s="5">
        <f t="shared" si="139"/>
        <v>2222</v>
      </c>
      <c r="C2224">
        <f t="shared" si="138"/>
        <v>2</v>
      </c>
      <c r="D2224" s="16">
        <v>1951</v>
      </c>
      <c r="E2224" t="s">
        <v>500</v>
      </c>
      <c r="F2224" t="s">
        <v>25</v>
      </c>
      <c r="G2224">
        <v>58040</v>
      </c>
      <c r="J2224" t="s">
        <v>3354</v>
      </c>
      <c r="K2224" t="s">
        <v>3366</v>
      </c>
      <c r="M2224" t="s">
        <v>3459</v>
      </c>
      <c r="N2224" t="s">
        <v>3359</v>
      </c>
      <c r="T2224" t="s">
        <v>167</v>
      </c>
      <c r="W2224" t="s">
        <v>3576</v>
      </c>
      <c r="X2224" t="s">
        <v>3508</v>
      </c>
      <c r="AA2224" s="3" t="s">
        <v>3648</v>
      </c>
      <c r="AB2224" t="s">
        <v>3863</v>
      </c>
      <c r="AF2224" t="s">
        <v>3451</v>
      </c>
      <c r="AH2224" s="2">
        <v>45371</v>
      </c>
    </row>
    <row r="2225" spans="1:45" ht="15" customHeight="1" x14ac:dyDescent="0.35">
      <c r="B2225" s="5">
        <f t="shared" si="139"/>
        <v>2223</v>
      </c>
      <c r="C2225">
        <f t="shared" si="138"/>
        <v>50</v>
      </c>
      <c r="D2225" s="16">
        <v>1951</v>
      </c>
      <c r="E2225" t="s">
        <v>500</v>
      </c>
      <c r="F2225" t="s">
        <v>16</v>
      </c>
      <c r="G2225">
        <v>58042</v>
      </c>
      <c r="L2225" t="s">
        <v>37</v>
      </c>
      <c r="AF2225" t="s">
        <v>3060</v>
      </c>
    </row>
    <row r="2226" spans="1:45" ht="15" customHeight="1" x14ac:dyDescent="0.35">
      <c r="B2226" s="5">
        <f t="shared" si="139"/>
        <v>2224</v>
      </c>
      <c r="C2226">
        <f t="shared" si="138"/>
        <v>21</v>
      </c>
      <c r="D2226" s="16">
        <v>1951</v>
      </c>
      <c r="E2226" t="s">
        <v>500</v>
      </c>
      <c r="F2226" t="s">
        <v>16</v>
      </c>
      <c r="G2226">
        <v>58092</v>
      </c>
      <c r="H2226" t="s">
        <v>17</v>
      </c>
      <c r="J2226" t="s">
        <v>3354</v>
      </c>
      <c r="K2226" t="s">
        <v>3366</v>
      </c>
      <c r="L2226" t="s">
        <v>35</v>
      </c>
      <c r="M2226" t="s">
        <v>3359</v>
      </c>
      <c r="AF2226" t="s">
        <v>3060</v>
      </c>
      <c r="AH2226" s="2">
        <v>39905.563993055555</v>
      </c>
    </row>
    <row r="2227" spans="1:45" ht="15" customHeight="1" x14ac:dyDescent="0.35">
      <c r="B2227" s="5">
        <f t="shared" si="139"/>
        <v>2225</v>
      </c>
      <c r="C2227">
        <f t="shared" si="138"/>
        <v>3</v>
      </c>
      <c r="D2227" s="16">
        <v>1951</v>
      </c>
      <c r="E2227" t="s">
        <v>500</v>
      </c>
      <c r="F2227" t="s">
        <v>16</v>
      </c>
      <c r="G2227">
        <v>58113</v>
      </c>
      <c r="H2227" t="s">
        <v>17</v>
      </c>
      <c r="J2227" t="s">
        <v>3356</v>
      </c>
      <c r="K2227" t="s">
        <v>3366</v>
      </c>
      <c r="L2227" t="s">
        <v>254</v>
      </c>
      <c r="M2227" t="s">
        <v>3359</v>
      </c>
      <c r="AF2227" t="s">
        <v>3060</v>
      </c>
      <c r="AH2227" s="2">
        <v>41034.779930555553</v>
      </c>
    </row>
    <row r="2228" spans="1:45" ht="15" customHeight="1" x14ac:dyDescent="0.35">
      <c r="B2228" s="5">
        <f t="shared" si="139"/>
        <v>2226</v>
      </c>
      <c r="C2228">
        <f t="shared" si="138"/>
        <v>28</v>
      </c>
      <c r="D2228" s="16">
        <v>1951</v>
      </c>
      <c r="E2228" t="s">
        <v>15</v>
      </c>
      <c r="F2228" t="s">
        <v>25</v>
      </c>
      <c r="G2228">
        <v>58116</v>
      </c>
      <c r="H2228" t="s">
        <v>17</v>
      </c>
      <c r="M2228" t="s">
        <v>3359</v>
      </c>
      <c r="AF2228" t="s">
        <v>3060</v>
      </c>
      <c r="AH2228" s="2">
        <v>39829.489236111112</v>
      </c>
    </row>
    <row r="2229" spans="1:45" ht="15" customHeight="1" x14ac:dyDescent="0.35">
      <c r="B2229" s="5">
        <f t="shared" si="139"/>
        <v>2227</v>
      </c>
      <c r="C2229">
        <f t="shared" si="138"/>
        <v>7</v>
      </c>
      <c r="D2229" s="16">
        <v>1951</v>
      </c>
      <c r="E2229" t="s">
        <v>500</v>
      </c>
      <c r="F2229" t="s">
        <v>25</v>
      </c>
      <c r="G2229">
        <v>58144</v>
      </c>
      <c r="H2229" t="s">
        <v>17</v>
      </c>
      <c r="K2229" t="s">
        <v>3366</v>
      </c>
      <c r="L2229" t="s">
        <v>884</v>
      </c>
      <c r="M2229" t="s">
        <v>3359</v>
      </c>
      <c r="AA2229" s="3" t="s">
        <v>3648</v>
      </c>
      <c r="AD2229" s="3" t="s">
        <v>885</v>
      </c>
      <c r="AF2229" t="s">
        <v>3060</v>
      </c>
      <c r="AH2229" s="2">
        <v>40308.80201388889</v>
      </c>
    </row>
    <row r="2230" spans="1:45" ht="15" customHeight="1" thickBot="1" x14ac:dyDescent="0.4">
      <c r="B2230" s="5">
        <f t="shared" si="139"/>
        <v>2228</v>
      </c>
      <c r="C2230">
        <f t="shared" si="138"/>
        <v>24</v>
      </c>
      <c r="D2230" s="16">
        <v>1951</v>
      </c>
      <c r="E2230" t="s">
        <v>500</v>
      </c>
      <c r="F2230" t="s">
        <v>25</v>
      </c>
      <c r="G2230">
        <v>58151</v>
      </c>
      <c r="H2230" t="s">
        <v>17</v>
      </c>
      <c r="J2230" t="s">
        <v>3354</v>
      </c>
      <c r="K2230" t="s">
        <v>3366</v>
      </c>
      <c r="L2230" t="s">
        <v>689</v>
      </c>
      <c r="M2230" t="s">
        <v>3359</v>
      </c>
      <c r="S2230" s="148">
        <v>460</v>
      </c>
      <c r="AC2230" s="3">
        <v>1951</v>
      </c>
      <c r="AF2230" t="s">
        <v>3060</v>
      </c>
      <c r="AH2230" s="2">
        <v>40519.516840277778</v>
      </c>
    </row>
    <row r="2231" spans="1:45" ht="15" customHeight="1" thickBot="1" x14ac:dyDescent="0.4">
      <c r="B2231" s="5">
        <f t="shared" ref="B2231:B2235" si="140">+B2230+1</f>
        <v>2229</v>
      </c>
      <c r="C2231">
        <f t="shared" ref="C2231:C2235" si="141">+G2232-G2231</f>
        <v>3</v>
      </c>
      <c r="D2231" s="16">
        <v>1951</v>
      </c>
      <c r="E2231" t="s">
        <v>500</v>
      </c>
      <c r="F2231" t="s">
        <v>25</v>
      </c>
      <c r="G2231">
        <v>58175</v>
      </c>
      <c r="H2231" t="s">
        <v>17</v>
      </c>
      <c r="J2231" t="s">
        <v>3354</v>
      </c>
      <c r="K2231" t="s">
        <v>3366</v>
      </c>
      <c r="L2231" t="s">
        <v>392</v>
      </c>
      <c r="M2231" t="s">
        <v>3359</v>
      </c>
      <c r="N2231" t="s">
        <v>3359</v>
      </c>
      <c r="S2231" s="148">
        <v>460</v>
      </c>
      <c r="T2231" t="s">
        <v>3424</v>
      </c>
      <c r="W2231" t="s">
        <v>3572</v>
      </c>
      <c r="X2231" t="s">
        <v>3449</v>
      </c>
      <c r="AA2231" s="3" t="s">
        <v>3648</v>
      </c>
      <c r="AB2231" s="164"/>
      <c r="AC2231" s="41"/>
      <c r="AD2231" s="41" t="s">
        <v>3649</v>
      </c>
      <c r="AF2231" t="s">
        <v>3451</v>
      </c>
      <c r="AG2231" s="162"/>
      <c r="AH2231" s="163">
        <v>46253</v>
      </c>
      <c r="AJ2231" s="244" t="s">
        <v>3649</v>
      </c>
      <c r="AK2231" s="244"/>
      <c r="AL2231" s="244"/>
      <c r="AM2231" s="244"/>
      <c r="AN2231" s="244"/>
      <c r="AO2231" s="244"/>
      <c r="AP2231" s="244"/>
      <c r="AQ2231" s="244"/>
      <c r="AR2231" s="244"/>
      <c r="AS2231" s="244"/>
    </row>
    <row r="2232" spans="1:45" ht="15" thickBot="1" x14ac:dyDescent="0.4">
      <c r="B2232" s="5">
        <f t="shared" si="140"/>
        <v>2230</v>
      </c>
      <c r="C2232">
        <f t="shared" si="141"/>
        <v>2</v>
      </c>
      <c r="D2232" s="16">
        <v>1951</v>
      </c>
      <c r="E2232" s="159" t="s">
        <v>500</v>
      </c>
      <c r="F2232" s="159" t="s">
        <v>25</v>
      </c>
      <c r="G2232" s="160">
        <v>58178</v>
      </c>
      <c r="H2232" s="159"/>
      <c r="I2232" s="159"/>
      <c r="J2232" s="159" t="s">
        <v>3354</v>
      </c>
      <c r="K2232" s="159" t="s">
        <v>3366</v>
      </c>
      <c r="L2232" s="159"/>
      <c r="M2232" s="159" t="s">
        <v>3359</v>
      </c>
      <c r="N2232" s="159"/>
      <c r="O2232" s="159"/>
      <c r="P2232" s="159"/>
      <c r="Q2232" s="159"/>
      <c r="R2232" s="159"/>
      <c r="S2232" s="159"/>
      <c r="T2232" s="159" t="s">
        <v>167</v>
      </c>
      <c r="U2232" s="159"/>
      <c r="V2232" s="161"/>
      <c r="W2232" s="159" t="s">
        <v>3576</v>
      </c>
      <c r="X2232" s="159" t="s">
        <v>3508</v>
      </c>
      <c r="Y2232" s="159"/>
      <c r="Z2232" s="159"/>
      <c r="AA2232" s="159" t="s">
        <v>3648</v>
      </c>
      <c r="AB2232" s="159"/>
      <c r="AC2232" s="159"/>
      <c r="AD2232" s="159"/>
      <c r="AE2232" s="159"/>
      <c r="AF2232" t="s">
        <v>3451</v>
      </c>
      <c r="AG2232" s="159"/>
      <c r="AH2232" s="176">
        <v>46256</v>
      </c>
      <c r="AI2232" s="76" t="s">
        <v>6960</v>
      </c>
    </row>
    <row r="2233" spans="1:45" ht="15" customHeight="1" thickBot="1" x14ac:dyDescent="0.4">
      <c r="A2233" s="180"/>
      <c r="B2233" s="5">
        <f t="shared" si="140"/>
        <v>2231</v>
      </c>
      <c r="C2233">
        <f t="shared" si="141"/>
        <v>7</v>
      </c>
      <c r="D2233" s="16">
        <v>1951</v>
      </c>
      <c r="E2233" t="s">
        <v>500</v>
      </c>
      <c r="F2233" t="s">
        <v>25</v>
      </c>
      <c r="G2233">
        <v>58180</v>
      </c>
      <c r="H2233" t="s">
        <v>17</v>
      </c>
      <c r="J2233" t="s">
        <v>3354</v>
      </c>
      <c r="K2233" t="s">
        <v>3366</v>
      </c>
      <c r="L2233" t="s">
        <v>887</v>
      </c>
      <c r="M2233" t="s">
        <v>3359</v>
      </c>
      <c r="AF2233" t="s">
        <v>3060</v>
      </c>
      <c r="AH2233" s="2">
        <v>40136.562847222223</v>
      </c>
    </row>
    <row r="2234" spans="1:45" ht="15" customHeight="1" x14ac:dyDescent="0.35">
      <c r="B2234" s="5">
        <f t="shared" si="140"/>
        <v>2232</v>
      </c>
      <c r="C2234">
        <f t="shared" si="141"/>
        <v>6</v>
      </c>
      <c r="D2234" s="16">
        <v>1951</v>
      </c>
      <c r="E2234" t="s">
        <v>500</v>
      </c>
      <c r="F2234" t="s">
        <v>25</v>
      </c>
      <c r="G2234">
        <v>58187</v>
      </c>
      <c r="H2234" t="s">
        <v>17</v>
      </c>
      <c r="J2234" t="s">
        <v>3354</v>
      </c>
      <c r="K2234" t="s">
        <v>3366</v>
      </c>
      <c r="L2234" t="s">
        <v>888</v>
      </c>
      <c r="M2234" t="s">
        <v>3359</v>
      </c>
      <c r="AF2234" t="s">
        <v>3060</v>
      </c>
      <c r="AH2234" s="2">
        <v>39968.409375000003</v>
      </c>
    </row>
    <row r="2235" spans="1:45" ht="15" customHeight="1" x14ac:dyDescent="0.35">
      <c r="B2235" s="5">
        <f t="shared" si="140"/>
        <v>2233</v>
      </c>
      <c r="C2235">
        <f t="shared" si="141"/>
        <v>44</v>
      </c>
      <c r="D2235" s="16">
        <v>1951</v>
      </c>
      <c r="E2235" t="s">
        <v>500</v>
      </c>
      <c r="F2235" t="s">
        <v>25</v>
      </c>
      <c r="G2235">
        <v>58193</v>
      </c>
      <c r="H2235" t="s">
        <v>17</v>
      </c>
      <c r="J2235" t="s">
        <v>3354</v>
      </c>
      <c r="K2235" t="s">
        <v>3366</v>
      </c>
      <c r="L2235" t="s">
        <v>65</v>
      </c>
      <c r="M2235" t="s">
        <v>3359</v>
      </c>
      <c r="AB2235" t="s">
        <v>195</v>
      </c>
      <c r="AD2235" s="3" t="s">
        <v>889</v>
      </c>
      <c r="AF2235" t="s">
        <v>3060</v>
      </c>
      <c r="AH2235" s="2">
        <v>40070.750613425924</v>
      </c>
    </row>
    <row r="2236" spans="1:45" ht="15" customHeight="1" x14ac:dyDescent="0.35">
      <c r="B2236" s="5">
        <f t="shared" si="139"/>
        <v>2234</v>
      </c>
      <c r="C2236">
        <f t="shared" si="138"/>
        <v>7</v>
      </c>
      <c r="D2236" s="16">
        <v>1951</v>
      </c>
      <c r="E2236" t="s">
        <v>221</v>
      </c>
      <c r="F2236" t="s">
        <v>25</v>
      </c>
      <c r="G2236">
        <v>58237</v>
      </c>
      <c r="J2236" t="s">
        <v>380</v>
      </c>
      <c r="K2236" t="s">
        <v>3366</v>
      </c>
      <c r="M2236" t="s">
        <v>3459</v>
      </c>
      <c r="V2236" s="43" t="s">
        <v>3572</v>
      </c>
      <c r="X2236" t="s">
        <v>3452</v>
      </c>
      <c r="AA2236" s="14" t="s">
        <v>4749</v>
      </c>
      <c r="AD2236" s="41" t="s">
        <v>3843</v>
      </c>
      <c r="AF2236" t="s">
        <v>3451</v>
      </c>
      <c r="AH2236" s="2">
        <v>45273</v>
      </c>
      <c r="AI2236" s="166" t="s">
        <v>4750</v>
      </c>
      <c r="AJ2236" s="164" t="s">
        <v>3843</v>
      </c>
    </row>
    <row r="2237" spans="1:45" ht="15" customHeight="1" x14ac:dyDescent="0.35">
      <c r="B2237" s="5">
        <f t="shared" si="139"/>
        <v>2235</v>
      </c>
      <c r="C2237">
        <f t="shared" si="138"/>
        <v>13</v>
      </c>
      <c r="D2237" s="16">
        <v>1951</v>
      </c>
      <c r="E2237" t="s">
        <v>221</v>
      </c>
      <c r="F2237" t="s">
        <v>25</v>
      </c>
      <c r="G2237">
        <v>58244</v>
      </c>
      <c r="L2237" t="s">
        <v>37</v>
      </c>
      <c r="AF2237" t="s">
        <v>3060</v>
      </c>
    </row>
    <row r="2238" spans="1:45" ht="15" customHeight="1" x14ac:dyDescent="0.35">
      <c r="B2238" s="5">
        <f t="shared" si="139"/>
        <v>2236</v>
      </c>
      <c r="C2238">
        <f t="shared" si="138"/>
        <v>30</v>
      </c>
      <c r="D2238" s="16">
        <v>1951</v>
      </c>
      <c r="E2238" t="s">
        <v>221</v>
      </c>
      <c r="F2238" t="s">
        <v>25</v>
      </c>
      <c r="G2238">
        <v>58257</v>
      </c>
      <c r="H2238" t="s">
        <v>17</v>
      </c>
      <c r="J2238" t="s">
        <v>380</v>
      </c>
      <c r="K2238" t="s">
        <v>3366</v>
      </c>
      <c r="L2238" t="s">
        <v>80</v>
      </c>
      <c r="M2238" t="s">
        <v>3359</v>
      </c>
      <c r="N2238" t="s">
        <v>3359</v>
      </c>
      <c r="S2238" s="148">
        <v>461</v>
      </c>
      <c r="AF2238" t="s">
        <v>3060</v>
      </c>
      <c r="AH2238" s="2">
        <v>39987.7034375</v>
      </c>
    </row>
    <row r="2239" spans="1:45" ht="15" customHeight="1" x14ac:dyDescent="0.35">
      <c r="B2239" s="5">
        <f t="shared" si="139"/>
        <v>2237</v>
      </c>
      <c r="C2239">
        <f t="shared" si="138"/>
        <v>117</v>
      </c>
      <c r="D2239" s="16">
        <v>1951</v>
      </c>
      <c r="E2239" t="s">
        <v>221</v>
      </c>
      <c r="F2239" t="s">
        <v>25</v>
      </c>
      <c r="G2239">
        <v>58287</v>
      </c>
      <c r="H2239" t="s">
        <v>17</v>
      </c>
      <c r="J2239" t="s">
        <v>380</v>
      </c>
      <c r="K2239" t="s">
        <v>3366</v>
      </c>
      <c r="L2239" t="s">
        <v>28</v>
      </c>
      <c r="M2239" t="s">
        <v>3359</v>
      </c>
      <c r="N2239" t="s">
        <v>3359</v>
      </c>
      <c r="AB2239" s="164" t="s">
        <v>3650</v>
      </c>
      <c r="AC2239" s="41"/>
      <c r="AD2239" s="41"/>
      <c r="AE2239" t="s">
        <v>380</v>
      </c>
      <c r="AF2239" t="s">
        <v>3060</v>
      </c>
      <c r="AH2239" s="2">
        <v>41027.583090277774</v>
      </c>
    </row>
    <row r="2240" spans="1:45" ht="15" customHeight="1" x14ac:dyDescent="0.35">
      <c r="B2240" s="5">
        <f t="shared" si="139"/>
        <v>2238</v>
      </c>
      <c r="C2240">
        <f t="shared" si="138"/>
        <v>5</v>
      </c>
      <c r="D2240" s="16">
        <v>1951</v>
      </c>
      <c r="E2240" t="s">
        <v>221</v>
      </c>
      <c r="F2240" t="s">
        <v>25</v>
      </c>
      <c r="G2240">
        <v>58404</v>
      </c>
      <c r="H2240" t="s">
        <v>17</v>
      </c>
      <c r="J2240" t="s">
        <v>3354</v>
      </c>
      <c r="K2240" t="s">
        <v>3366</v>
      </c>
      <c r="L2240" t="s">
        <v>891</v>
      </c>
      <c r="M2240" t="s">
        <v>3359</v>
      </c>
      <c r="S2240" s="148">
        <v>460</v>
      </c>
      <c r="AA2240" s="3" t="s">
        <v>3464</v>
      </c>
      <c r="AE2240" t="s">
        <v>380</v>
      </c>
      <c r="AF2240" t="s">
        <v>3060</v>
      </c>
      <c r="AH2240" s="2">
        <v>40499.59716435185</v>
      </c>
    </row>
    <row r="2241" spans="1:35" ht="15" customHeight="1" x14ac:dyDescent="0.35">
      <c r="B2241" s="5">
        <f t="shared" si="139"/>
        <v>2239</v>
      </c>
      <c r="C2241">
        <f t="shared" ref="C2241:C2306" si="142">+G2242-G2241</f>
        <v>1</v>
      </c>
      <c r="D2241" s="16">
        <v>1951</v>
      </c>
      <c r="E2241" t="s">
        <v>221</v>
      </c>
      <c r="F2241" t="s">
        <v>25</v>
      </c>
      <c r="G2241">
        <v>58409</v>
      </c>
      <c r="H2241" t="s">
        <v>17</v>
      </c>
      <c r="J2241" t="s">
        <v>3354</v>
      </c>
      <c r="K2241" t="s">
        <v>3366</v>
      </c>
      <c r="L2241" t="s">
        <v>162</v>
      </c>
      <c r="M2241" t="s">
        <v>3359</v>
      </c>
      <c r="AA2241" s="3" t="s">
        <v>3464</v>
      </c>
      <c r="AE2241" t="s">
        <v>380</v>
      </c>
      <c r="AF2241" t="s">
        <v>3060</v>
      </c>
      <c r="AH2241" s="2">
        <v>40949.183125000003</v>
      </c>
    </row>
    <row r="2242" spans="1:35" ht="15" customHeight="1" x14ac:dyDescent="0.35">
      <c r="B2242" s="5">
        <f t="shared" si="139"/>
        <v>2240</v>
      </c>
      <c r="C2242">
        <f t="shared" si="142"/>
        <v>42</v>
      </c>
      <c r="D2242" s="16">
        <v>1951</v>
      </c>
      <c r="E2242" t="s">
        <v>221</v>
      </c>
      <c r="F2242" t="s">
        <v>25</v>
      </c>
      <c r="G2242">
        <v>58410</v>
      </c>
      <c r="H2242" t="s">
        <v>17</v>
      </c>
      <c r="J2242" t="s">
        <v>3354</v>
      </c>
      <c r="K2242" t="s">
        <v>3366</v>
      </c>
      <c r="L2242" t="s">
        <v>892</v>
      </c>
      <c r="M2242" t="s">
        <v>3359</v>
      </c>
      <c r="AA2242" s="3" t="s">
        <v>3464</v>
      </c>
      <c r="AE2242" t="s">
        <v>380</v>
      </c>
      <c r="AF2242" t="s">
        <v>3060</v>
      </c>
      <c r="AH2242" s="2">
        <v>40466.364560185182</v>
      </c>
    </row>
    <row r="2243" spans="1:35" ht="15" customHeight="1" x14ac:dyDescent="0.35">
      <c r="B2243" s="5">
        <f t="shared" si="139"/>
        <v>2241</v>
      </c>
      <c r="C2243">
        <f t="shared" si="142"/>
        <v>6</v>
      </c>
      <c r="D2243" s="16">
        <v>1951</v>
      </c>
      <c r="E2243" t="s">
        <v>221</v>
      </c>
      <c r="F2243" t="s">
        <v>25</v>
      </c>
      <c r="G2243">
        <v>58452</v>
      </c>
      <c r="H2243" t="s">
        <v>17</v>
      </c>
      <c r="J2243" t="s">
        <v>3354</v>
      </c>
      <c r="K2243" t="s">
        <v>3366</v>
      </c>
      <c r="L2243" t="s">
        <v>392</v>
      </c>
      <c r="M2243" t="s">
        <v>3359</v>
      </c>
      <c r="AF2243" t="s">
        <v>3060</v>
      </c>
      <c r="AH2243" s="2">
        <v>40291.344594907408</v>
      </c>
    </row>
    <row r="2244" spans="1:35" ht="15" customHeight="1" x14ac:dyDescent="0.35">
      <c r="B2244" s="5">
        <f t="shared" si="139"/>
        <v>2242</v>
      </c>
      <c r="C2244">
        <f t="shared" si="142"/>
        <v>15</v>
      </c>
      <c r="D2244" s="16">
        <v>1951</v>
      </c>
      <c r="E2244" t="s">
        <v>221</v>
      </c>
      <c r="F2244" t="s">
        <v>25</v>
      </c>
      <c r="G2244">
        <v>58458</v>
      </c>
      <c r="H2244" t="s">
        <v>17</v>
      </c>
      <c r="M2244" t="s">
        <v>3359</v>
      </c>
      <c r="AF2244" t="s">
        <v>3060</v>
      </c>
      <c r="AH2244" s="2">
        <v>39946.783518518518</v>
      </c>
    </row>
    <row r="2245" spans="1:35" ht="15" customHeight="1" x14ac:dyDescent="0.35">
      <c r="A2245" s="3"/>
      <c r="B2245" s="5">
        <f t="shared" si="139"/>
        <v>2243</v>
      </c>
      <c r="C2245">
        <f t="shared" si="142"/>
        <v>5</v>
      </c>
      <c r="D2245" s="16">
        <v>1951</v>
      </c>
      <c r="E2245" t="s">
        <v>221</v>
      </c>
      <c r="F2245" t="s">
        <v>16</v>
      </c>
      <c r="G2245">
        <v>58473</v>
      </c>
      <c r="H2245" t="s">
        <v>17</v>
      </c>
      <c r="J2245" t="s">
        <v>3354</v>
      </c>
      <c r="K2245" t="s">
        <v>3366</v>
      </c>
      <c r="L2245" t="s">
        <v>80</v>
      </c>
      <c r="M2245" t="s">
        <v>3359</v>
      </c>
      <c r="N2245" t="s">
        <v>3359</v>
      </c>
      <c r="S2245" s="148">
        <v>474</v>
      </c>
      <c r="AF2245" t="s">
        <v>3060</v>
      </c>
      <c r="AH2245" s="2">
        <v>39983.696689814817</v>
      </c>
    </row>
    <row r="2246" spans="1:35" ht="15" customHeight="1" x14ac:dyDescent="0.35">
      <c r="B2246" s="5">
        <f t="shared" si="139"/>
        <v>2244</v>
      </c>
      <c r="C2246">
        <f t="shared" si="142"/>
        <v>52</v>
      </c>
      <c r="D2246" s="16">
        <v>1951</v>
      </c>
      <c r="E2246" t="s">
        <v>221</v>
      </c>
      <c r="F2246" t="s">
        <v>16</v>
      </c>
      <c r="G2246">
        <v>58478</v>
      </c>
      <c r="H2246" t="s">
        <v>17</v>
      </c>
      <c r="J2246" t="s">
        <v>3354</v>
      </c>
      <c r="K2246" t="s">
        <v>3366</v>
      </c>
      <c r="L2246" t="s">
        <v>80</v>
      </c>
      <c r="M2246" t="s">
        <v>3459</v>
      </c>
      <c r="T2246" t="s">
        <v>3424</v>
      </c>
      <c r="W2246" t="s">
        <v>3830</v>
      </c>
      <c r="X2246" t="s">
        <v>3508</v>
      </c>
      <c r="AA2246" s="3" t="s">
        <v>3464</v>
      </c>
      <c r="AF2246" t="s">
        <v>3451</v>
      </c>
      <c r="AH2246" s="2">
        <v>45741</v>
      </c>
    </row>
    <row r="2247" spans="1:35" ht="15" customHeight="1" x14ac:dyDescent="0.35">
      <c r="B2247" s="5">
        <f t="shared" si="139"/>
        <v>2245</v>
      </c>
      <c r="C2247">
        <f t="shared" si="142"/>
        <v>11</v>
      </c>
      <c r="D2247" s="16">
        <v>1951</v>
      </c>
      <c r="E2247" t="s">
        <v>560</v>
      </c>
      <c r="F2247" t="s">
        <v>25</v>
      </c>
      <c r="G2247">
        <v>58530</v>
      </c>
      <c r="H2247" t="s">
        <v>17</v>
      </c>
      <c r="J2247" t="s">
        <v>3354</v>
      </c>
      <c r="K2247" t="s">
        <v>3366</v>
      </c>
      <c r="M2247" t="s">
        <v>3359</v>
      </c>
      <c r="U2247" t="s">
        <v>380</v>
      </c>
      <c r="AA2247" s="3" t="s">
        <v>3464</v>
      </c>
      <c r="AC2247" s="156">
        <v>23863</v>
      </c>
      <c r="AE2247" t="s">
        <v>380</v>
      </c>
      <c r="AF2247" t="s">
        <v>3060</v>
      </c>
      <c r="AH2247" s="2">
        <v>40766.33452546296</v>
      </c>
    </row>
    <row r="2248" spans="1:35" ht="15" customHeight="1" x14ac:dyDescent="0.35">
      <c r="A2248" s="3"/>
      <c r="B2248" s="5">
        <f t="shared" si="139"/>
        <v>2246</v>
      </c>
      <c r="C2248">
        <f t="shared" si="142"/>
        <v>33</v>
      </c>
      <c r="D2248" s="16">
        <v>1951</v>
      </c>
      <c r="E2248" t="s">
        <v>560</v>
      </c>
      <c r="F2248" t="s">
        <v>25</v>
      </c>
      <c r="G2248">
        <v>58541</v>
      </c>
      <c r="J2248" t="s">
        <v>3354</v>
      </c>
      <c r="K2248" t="s">
        <v>3366</v>
      </c>
      <c r="M2248" t="s">
        <v>3459</v>
      </c>
      <c r="N2248" t="s">
        <v>3359</v>
      </c>
      <c r="T2248" t="s">
        <v>3424</v>
      </c>
      <c r="W2248" t="s">
        <v>3557</v>
      </c>
      <c r="X2248" t="s">
        <v>3452</v>
      </c>
      <c r="Z2248" t="s">
        <v>3359</v>
      </c>
      <c r="AA2248" t="s">
        <v>3766</v>
      </c>
      <c r="AC2248" s="156"/>
      <c r="AD2248" t="s">
        <v>3801</v>
      </c>
      <c r="AF2248" t="s">
        <v>3451</v>
      </c>
      <c r="AH2248" s="2">
        <v>45243</v>
      </c>
    </row>
    <row r="2249" spans="1:35" ht="15" customHeight="1" x14ac:dyDescent="0.35">
      <c r="B2249" s="5">
        <f t="shared" si="139"/>
        <v>2247</v>
      </c>
      <c r="C2249">
        <f t="shared" si="142"/>
        <v>16</v>
      </c>
      <c r="D2249" s="16">
        <v>1951</v>
      </c>
      <c r="E2249" t="s">
        <v>560</v>
      </c>
      <c r="F2249" t="s">
        <v>25</v>
      </c>
      <c r="G2249">
        <v>58574</v>
      </c>
      <c r="H2249" t="s">
        <v>17</v>
      </c>
      <c r="M2249" t="s">
        <v>3359</v>
      </c>
      <c r="AF2249" t="s">
        <v>3060</v>
      </c>
      <c r="AH2249" s="2">
        <v>39980.726678240739</v>
      </c>
    </row>
    <row r="2250" spans="1:35" ht="15" customHeight="1" x14ac:dyDescent="0.35">
      <c r="B2250" s="5">
        <f t="shared" si="139"/>
        <v>2248</v>
      </c>
      <c r="C2250">
        <f t="shared" si="142"/>
        <v>6</v>
      </c>
      <c r="D2250" s="16">
        <v>1951</v>
      </c>
      <c r="E2250" t="s">
        <v>560</v>
      </c>
      <c r="F2250" t="s">
        <v>25</v>
      </c>
      <c r="G2250">
        <v>58590</v>
      </c>
      <c r="H2250" t="s">
        <v>17</v>
      </c>
      <c r="J2250" t="s">
        <v>3354</v>
      </c>
      <c r="K2250" t="s">
        <v>3366</v>
      </c>
      <c r="L2250" t="s">
        <v>35</v>
      </c>
      <c r="M2250" t="s">
        <v>3359</v>
      </c>
      <c r="W2250" t="s">
        <v>3557</v>
      </c>
      <c r="AB2250" t="s">
        <v>195</v>
      </c>
      <c r="AD2250" s="3" t="s">
        <v>893</v>
      </c>
      <c r="AF2250" t="s">
        <v>3060</v>
      </c>
      <c r="AH2250" s="2">
        <v>39905.576388888891</v>
      </c>
    </row>
    <row r="2251" spans="1:35" ht="15" customHeight="1" x14ac:dyDescent="0.35">
      <c r="B2251" s="5">
        <f t="shared" si="139"/>
        <v>2249</v>
      </c>
      <c r="C2251">
        <f t="shared" si="142"/>
        <v>100</v>
      </c>
      <c r="D2251" s="16">
        <v>1951</v>
      </c>
      <c r="E2251" t="s">
        <v>560</v>
      </c>
      <c r="F2251" t="s">
        <v>25</v>
      </c>
      <c r="G2251">
        <v>58596</v>
      </c>
      <c r="J2251" t="s">
        <v>3354</v>
      </c>
      <c r="K2251" t="s">
        <v>3366</v>
      </c>
      <c r="M2251" t="s">
        <v>3459</v>
      </c>
      <c r="N2251" t="s">
        <v>3359</v>
      </c>
      <c r="T2251" t="s">
        <v>3424</v>
      </c>
      <c r="W2251" t="s">
        <v>3557</v>
      </c>
      <c r="X2251" t="s">
        <v>3508</v>
      </c>
      <c r="Z2251" t="s">
        <v>3359</v>
      </c>
      <c r="AA2251" s="3" t="s">
        <v>3828</v>
      </c>
      <c r="AD2251" s="3" t="s">
        <v>4005</v>
      </c>
      <c r="AF2251" t="s">
        <v>3451</v>
      </c>
      <c r="AH2251" s="2">
        <v>45378</v>
      </c>
    </row>
    <row r="2252" spans="1:35" ht="15" customHeight="1" thickBot="1" x14ac:dyDescent="0.4">
      <c r="B2252" s="5">
        <f t="shared" si="139"/>
        <v>2250</v>
      </c>
      <c r="C2252">
        <f t="shared" si="142"/>
        <v>12</v>
      </c>
      <c r="D2252" s="16">
        <v>1951</v>
      </c>
      <c r="E2252" t="s">
        <v>560</v>
      </c>
      <c r="F2252" t="s">
        <v>25</v>
      </c>
      <c r="G2252">
        <v>58696</v>
      </c>
      <c r="H2252" t="s">
        <v>17</v>
      </c>
      <c r="J2252" t="s">
        <v>3354</v>
      </c>
      <c r="K2252" t="s">
        <v>3366</v>
      </c>
      <c r="L2252" t="s">
        <v>98</v>
      </c>
      <c r="M2252" t="s">
        <v>3359</v>
      </c>
      <c r="W2252" t="s">
        <v>3557</v>
      </c>
      <c r="AB2252" t="s">
        <v>195</v>
      </c>
      <c r="AD2252" s="3" t="s">
        <v>894</v>
      </c>
      <c r="AF2252" t="s">
        <v>3060</v>
      </c>
      <c r="AH2252" s="2">
        <v>39920.730127314811</v>
      </c>
    </row>
    <row r="2253" spans="1:35" ht="15" customHeight="1" thickBot="1" x14ac:dyDescent="0.4">
      <c r="B2253" s="5">
        <f t="shared" si="139"/>
        <v>2251</v>
      </c>
      <c r="C2253">
        <f t="shared" si="142"/>
        <v>23</v>
      </c>
      <c r="D2253" s="16">
        <v>1951</v>
      </c>
      <c r="E2253" s="159" t="s">
        <v>560</v>
      </c>
      <c r="F2253" s="159" t="s">
        <v>16</v>
      </c>
      <c r="G2253" s="160">
        <v>58708</v>
      </c>
      <c r="H2253" s="159"/>
      <c r="I2253" s="159"/>
      <c r="J2253" s="159" t="s">
        <v>3354</v>
      </c>
      <c r="K2253" s="159" t="s">
        <v>3366</v>
      </c>
      <c r="L2253" s="159"/>
      <c r="M2253" s="159" t="s">
        <v>3459</v>
      </c>
      <c r="N2253" s="159"/>
      <c r="O2253" s="159"/>
      <c r="P2253" s="159"/>
      <c r="Q2253" s="159"/>
      <c r="R2253" s="159"/>
      <c r="S2253" s="159"/>
      <c r="T2253" s="159" t="s">
        <v>3424</v>
      </c>
      <c r="U2253" s="159"/>
      <c r="V2253" s="161"/>
      <c r="W2253" s="159" t="s">
        <v>3557</v>
      </c>
      <c r="X2253" s="159" t="s">
        <v>3508</v>
      </c>
      <c r="Y2253" s="159"/>
      <c r="Z2253" s="159"/>
      <c r="AA2253" s="159" t="s">
        <v>3556</v>
      </c>
      <c r="AB2253" s="159" t="s">
        <v>6276</v>
      </c>
      <c r="AC2253" s="159"/>
      <c r="AD2253" s="159"/>
      <c r="AE2253" s="159"/>
      <c r="AF2253" t="s">
        <v>3451</v>
      </c>
      <c r="AG2253" s="159"/>
      <c r="AH2253" s="176">
        <v>46091</v>
      </c>
      <c r="AI2253" s="76" t="s">
        <v>6448</v>
      </c>
    </row>
    <row r="2254" spans="1:35" ht="15" customHeight="1" x14ac:dyDescent="0.35">
      <c r="B2254" s="5">
        <f t="shared" si="139"/>
        <v>2252</v>
      </c>
      <c r="C2254">
        <f t="shared" si="142"/>
        <v>22</v>
      </c>
      <c r="D2254" s="16">
        <v>1951</v>
      </c>
      <c r="E2254" t="s">
        <v>560</v>
      </c>
      <c r="F2254" t="s">
        <v>16</v>
      </c>
      <c r="G2254">
        <v>58731</v>
      </c>
      <c r="H2254" t="s">
        <v>17</v>
      </c>
      <c r="K2254" t="s">
        <v>3366</v>
      </c>
      <c r="L2254" t="s">
        <v>37</v>
      </c>
      <c r="M2254" t="s">
        <v>3359</v>
      </c>
      <c r="U2254" t="s">
        <v>380</v>
      </c>
      <c r="AC2254" s="3">
        <v>1968</v>
      </c>
      <c r="AD2254" s="3" t="s">
        <v>139</v>
      </c>
      <c r="AF2254" t="s">
        <v>3060</v>
      </c>
      <c r="AH2254" s="2">
        <v>40731.656886574077</v>
      </c>
    </row>
    <row r="2255" spans="1:35" ht="15" customHeight="1" x14ac:dyDescent="0.35">
      <c r="B2255" s="5">
        <f t="shared" si="139"/>
        <v>2253</v>
      </c>
      <c r="C2255">
        <f t="shared" si="142"/>
        <v>12</v>
      </c>
      <c r="D2255" s="16">
        <v>1951</v>
      </c>
      <c r="E2255" t="s">
        <v>560</v>
      </c>
      <c r="F2255" t="s">
        <v>16</v>
      </c>
      <c r="G2255">
        <v>58753</v>
      </c>
      <c r="H2255" t="s">
        <v>17</v>
      </c>
      <c r="J2255" t="s">
        <v>3354</v>
      </c>
      <c r="K2255" t="s">
        <v>3366</v>
      </c>
      <c r="L2255" t="s">
        <v>28</v>
      </c>
      <c r="M2255" t="s">
        <v>3359</v>
      </c>
      <c r="AC2255" s="3">
        <v>1951</v>
      </c>
      <c r="AF2255" t="s">
        <v>3060</v>
      </c>
      <c r="AH2255" s="2">
        <v>39673.558391203704</v>
      </c>
    </row>
    <row r="2256" spans="1:35" ht="15" customHeight="1" x14ac:dyDescent="0.35">
      <c r="B2256" s="5">
        <f t="shared" ref="B2256:B2319" si="143">+B2255+1</f>
        <v>2254</v>
      </c>
      <c r="C2256">
        <f t="shared" si="142"/>
        <v>16</v>
      </c>
      <c r="D2256" s="16">
        <v>1951</v>
      </c>
      <c r="E2256" t="s">
        <v>560</v>
      </c>
      <c r="F2256" t="s">
        <v>25</v>
      </c>
      <c r="G2256">
        <v>58765</v>
      </c>
      <c r="H2256" t="s">
        <v>17</v>
      </c>
      <c r="K2256" t="s">
        <v>3366</v>
      </c>
      <c r="L2256" t="s">
        <v>153</v>
      </c>
      <c r="M2256" t="s">
        <v>3359</v>
      </c>
      <c r="AF2256" t="s">
        <v>3060</v>
      </c>
      <c r="AH2256" s="2">
        <v>40027.948518518519</v>
      </c>
    </row>
    <row r="2257" spans="1:35" ht="15" customHeight="1" x14ac:dyDescent="0.35">
      <c r="B2257" s="5">
        <f t="shared" si="143"/>
        <v>2255</v>
      </c>
      <c r="C2257">
        <f t="shared" si="142"/>
        <v>4</v>
      </c>
      <c r="D2257" s="16">
        <v>1951</v>
      </c>
      <c r="E2257" t="s">
        <v>560</v>
      </c>
      <c r="F2257" t="s">
        <v>16</v>
      </c>
      <c r="G2257">
        <v>58781</v>
      </c>
      <c r="L2257" t="s">
        <v>28</v>
      </c>
      <c r="AF2257" t="s">
        <v>3060</v>
      </c>
    </row>
    <row r="2258" spans="1:35" ht="15" customHeight="1" x14ac:dyDescent="0.35">
      <c r="B2258" s="5">
        <f t="shared" si="143"/>
        <v>2256</v>
      </c>
      <c r="C2258">
        <f t="shared" si="142"/>
        <v>57</v>
      </c>
      <c r="D2258" s="16">
        <v>1951</v>
      </c>
      <c r="E2258" s="3" t="s">
        <v>560</v>
      </c>
      <c r="F2258" s="3" t="s">
        <v>16</v>
      </c>
      <c r="G2258" s="3">
        <v>58785</v>
      </c>
      <c r="H2258" s="3"/>
      <c r="I2258" s="3"/>
      <c r="J2258" s="3"/>
      <c r="K2258" s="3"/>
      <c r="L2258" s="3"/>
      <c r="M2258" s="3"/>
      <c r="N2258" s="3"/>
      <c r="O2258" s="3"/>
      <c r="P2258" s="3"/>
      <c r="Q2258" s="3"/>
      <c r="R2258" s="3"/>
      <c r="S2258" s="152"/>
      <c r="T2258" s="3"/>
      <c r="U2258" s="3"/>
      <c r="V2258" s="143"/>
      <c r="W2258" s="3"/>
      <c r="X2258" s="14" t="s">
        <v>3508</v>
      </c>
      <c r="Y2258" s="3"/>
      <c r="Z2258" s="3"/>
      <c r="AB2258" s="3"/>
      <c r="AE2258" s="3"/>
      <c r="AF2258" s="3" t="s">
        <v>3451</v>
      </c>
      <c r="AG2258" s="3"/>
      <c r="AH2258" s="153">
        <v>45661</v>
      </c>
      <c r="AI2258" s="14" t="s">
        <v>4413</v>
      </c>
    </row>
    <row r="2259" spans="1:35" ht="15" customHeight="1" x14ac:dyDescent="0.35">
      <c r="B2259" s="5">
        <f t="shared" si="143"/>
        <v>2257</v>
      </c>
      <c r="C2259">
        <f t="shared" si="142"/>
        <v>159</v>
      </c>
      <c r="D2259" s="16">
        <v>1951</v>
      </c>
      <c r="E2259" s="3" t="s">
        <v>15</v>
      </c>
      <c r="F2259" s="3" t="s">
        <v>5342</v>
      </c>
      <c r="G2259" s="3">
        <v>58842</v>
      </c>
      <c r="H2259" s="3"/>
      <c r="I2259" s="3"/>
      <c r="J2259" s="3" t="s">
        <v>3354</v>
      </c>
      <c r="K2259" s="3" t="s">
        <v>3366</v>
      </c>
      <c r="L2259" s="3"/>
      <c r="M2259" s="3" t="s">
        <v>3453</v>
      </c>
      <c r="N2259" s="3" t="s">
        <v>3359</v>
      </c>
      <c r="O2259" s="3"/>
      <c r="P2259" s="3"/>
      <c r="Q2259" s="3"/>
      <c r="R2259" s="3"/>
      <c r="S2259" s="152"/>
      <c r="T2259" s="3"/>
      <c r="U2259" s="3"/>
      <c r="V2259" s="143"/>
      <c r="W2259" s="3"/>
      <c r="X2259" s="14" t="s">
        <v>3660</v>
      </c>
      <c r="Y2259" s="3"/>
      <c r="Z2259" s="3"/>
      <c r="AA2259" s="3" t="s">
        <v>3262</v>
      </c>
      <c r="AB2259" s="3"/>
      <c r="AE2259" s="3"/>
      <c r="AF2259" s="3" t="s">
        <v>3451</v>
      </c>
      <c r="AG2259" s="3"/>
      <c r="AH2259" s="153">
        <v>45894</v>
      </c>
      <c r="AI2259" s="14"/>
    </row>
    <row r="2260" spans="1:35" ht="15" customHeight="1" x14ac:dyDescent="0.35">
      <c r="B2260" s="5">
        <f t="shared" si="143"/>
        <v>2258</v>
      </c>
      <c r="C2260">
        <f t="shared" si="142"/>
        <v>15</v>
      </c>
      <c r="D2260" s="16">
        <v>1951</v>
      </c>
      <c r="E2260" s="115" t="s">
        <v>500</v>
      </c>
      <c r="F2260" s="115" t="s">
        <v>25</v>
      </c>
      <c r="G2260" s="70">
        <v>59001</v>
      </c>
      <c r="I2260" s="172"/>
      <c r="J2260" t="s">
        <v>3354</v>
      </c>
      <c r="K2260" t="s">
        <v>3366</v>
      </c>
      <c r="M2260" s="172" t="s">
        <v>3459</v>
      </c>
      <c r="T2260" t="s">
        <v>3262</v>
      </c>
      <c r="W2260" s="172" t="s">
        <v>3572</v>
      </c>
      <c r="X2260" t="s">
        <v>3508</v>
      </c>
      <c r="AA2260" s="172" t="s">
        <v>5968</v>
      </c>
      <c r="AC2260"/>
      <c r="AD2260"/>
      <c r="AF2260" t="s">
        <v>3451</v>
      </c>
      <c r="AH2260" s="2">
        <v>45966</v>
      </c>
      <c r="AI2260" s="36" t="s">
        <v>5734</v>
      </c>
    </row>
    <row r="2261" spans="1:35" ht="15" customHeight="1" x14ac:dyDescent="0.35">
      <c r="B2261" s="5">
        <f t="shared" si="143"/>
        <v>2259</v>
      </c>
      <c r="C2261">
        <f t="shared" si="142"/>
        <v>17</v>
      </c>
      <c r="D2261" s="16">
        <v>1951</v>
      </c>
      <c r="E2261" t="s">
        <v>500</v>
      </c>
      <c r="F2261" t="s">
        <v>25</v>
      </c>
      <c r="G2261" s="70">
        <v>59016</v>
      </c>
      <c r="J2261" t="s">
        <v>3354</v>
      </c>
      <c r="K2261" t="s">
        <v>3366</v>
      </c>
      <c r="M2261" t="s">
        <v>3459</v>
      </c>
      <c r="N2261" t="s">
        <v>3359</v>
      </c>
      <c r="T2261" t="s">
        <v>3262</v>
      </c>
      <c r="W2261" t="s">
        <v>3572</v>
      </c>
      <c r="X2261" t="s">
        <v>3508</v>
      </c>
      <c r="AA2261" t="s">
        <v>5529</v>
      </c>
      <c r="AC2261"/>
      <c r="AD2261"/>
      <c r="AF2261" t="s">
        <v>3451</v>
      </c>
      <c r="AG2261" s="3"/>
      <c r="AH2261" s="153">
        <v>45896</v>
      </c>
      <c r="AI2261" s="36" t="s">
        <v>5378</v>
      </c>
    </row>
    <row r="2262" spans="1:35" ht="15" customHeight="1" x14ac:dyDescent="0.35">
      <c r="B2262" s="5">
        <f t="shared" si="143"/>
        <v>2260</v>
      </c>
      <c r="C2262">
        <f t="shared" si="142"/>
        <v>36</v>
      </c>
      <c r="D2262" s="16">
        <v>1951</v>
      </c>
      <c r="E2262" t="s">
        <v>500</v>
      </c>
      <c r="F2262" t="s">
        <v>25</v>
      </c>
      <c r="G2262">
        <v>59033</v>
      </c>
      <c r="H2262" t="s">
        <v>17</v>
      </c>
      <c r="K2262" t="s">
        <v>3366</v>
      </c>
      <c r="L2262" t="s">
        <v>130</v>
      </c>
      <c r="M2262" t="s">
        <v>3359</v>
      </c>
      <c r="AF2262" t="s">
        <v>3060</v>
      </c>
      <c r="AH2262" s="2">
        <v>40514.537523148145</v>
      </c>
    </row>
    <row r="2263" spans="1:35" ht="15" customHeight="1" x14ac:dyDescent="0.35">
      <c r="B2263" s="5">
        <f t="shared" si="143"/>
        <v>2261</v>
      </c>
      <c r="C2263">
        <f t="shared" si="142"/>
        <v>7</v>
      </c>
      <c r="D2263" s="16">
        <v>1951</v>
      </c>
      <c r="E2263" t="s">
        <v>500</v>
      </c>
      <c r="F2263" t="s">
        <v>25</v>
      </c>
      <c r="G2263">
        <v>59069</v>
      </c>
      <c r="J2263" t="s">
        <v>3354</v>
      </c>
      <c r="K2263" t="s">
        <v>3366</v>
      </c>
      <c r="M2263" t="s">
        <v>3459</v>
      </c>
      <c r="N2263" t="s">
        <v>3359</v>
      </c>
      <c r="W2263" t="s">
        <v>3572</v>
      </c>
      <c r="X2263" t="s">
        <v>3508</v>
      </c>
      <c r="AF2263" t="s">
        <v>3451</v>
      </c>
      <c r="AH2263" s="2">
        <v>45562</v>
      </c>
    </row>
    <row r="2264" spans="1:35" ht="15" customHeight="1" x14ac:dyDescent="0.35">
      <c r="B2264" s="5">
        <f t="shared" si="143"/>
        <v>2262</v>
      </c>
      <c r="C2264">
        <f t="shared" si="142"/>
        <v>55</v>
      </c>
      <c r="D2264" s="16">
        <v>1951</v>
      </c>
      <c r="E2264" t="s">
        <v>500</v>
      </c>
      <c r="F2264" t="s">
        <v>25</v>
      </c>
      <c r="G2264">
        <v>59076</v>
      </c>
      <c r="J2264" t="s">
        <v>3354</v>
      </c>
      <c r="K2264" t="s">
        <v>3366</v>
      </c>
      <c r="M2264" t="s">
        <v>3459</v>
      </c>
      <c r="N2264" t="s">
        <v>3359</v>
      </c>
      <c r="T2264" t="s">
        <v>167</v>
      </c>
      <c r="W2264" t="s">
        <v>3557</v>
      </c>
      <c r="X2264" t="s">
        <v>3508</v>
      </c>
      <c r="AA2264" s="3" t="s">
        <v>4257</v>
      </c>
      <c r="AD2264" s="3" t="s">
        <v>3913</v>
      </c>
      <c r="AF2264" t="s">
        <v>3451</v>
      </c>
      <c r="AH2264" s="2">
        <v>45326</v>
      </c>
    </row>
    <row r="2265" spans="1:35" ht="15" customHeight="1" x14ac:dyDescent="0.35">
      <c r="A2265" s="17">
        <f>SUM(C2007:C2263)/219</f>
        <v>46.406392694063925</v>
      </c>
      <c r="B2265" s="5">
        <f t="shared" si="143"/>
        <v>2263</v>
      </c>
      <c r="C2265">
        <f t="shared" si="142"/>
        <v>116</v>
      </c>
      <c r="D2265" s="16">
        <v>1951</v>
      </c>
      <c r="E2265" t="s">
        <v>500</v>
      </c>
      <c r="F2265" t="s">
        <v>25</v>
      </c>
      <c r="G2265">
        <v>59131</v>
      </c>
      <c r="H2265" t="s">
        <v>17</v>
      </c>
      <c r="J2265" t="s">
        <v>3354</v>
      </c>
      <c r="K2265" t="s">
        <v>3366</v>
      </c>
      <c r="L2265" t="s">
        <v>37</v>
      </c>
      <c r="M2265" t="s">
        <v>3359</v>
      </c>
      <c r="AC2265" s="3">
        <v>1952</v>
      </c>
      <c r="AD2265" s="3" t="s">
        <v>895</v>
      </c>
      <c r="AF2265" t="s">
        <v>3060</v>
      </c>
      <c r="AH2265" s="2">
        <v>39663.68236111111</v>
      </c>
    </row>
    <row r="2266" spans="1:35" ht="15" customHeight="1" thickBot="1" x14ac:dyDescent="0.4">
      <c r="B2266" s="5">
        <f t="shared" si="143"/>
        <v>2264</v>
      </c>
      <c r="C2266">
        <f t="shared" ref="C2266:C2269" si="144">+G2267-G2266</f>
        <v>6</v>
      </c>
      <c r="D2266" s="16">
        <v>1951</v>
      </c>
      <c r="E2266" t="s">
        <v>15</v>
      </c>
      <c r="F2266" t="s">
        <v>16</v>
      </c>
      <c r="G2266">
        <v>59247</v>
      </c>
      <c r="H2266" t="s">
        <v>17</v>
      </c>
      <c r="J2266" t="s">
        <v>3354</v>
      </c>
      <c r="K2266" t="s">
        <v>3366</v>
      </c>
      <c r="L2266" t="s">
        <v>896</v>
      </c>
      <c r="M2266" t="s">
        <v>3359</v>
      </c>
      <c r="N2266" t="s">
        <v>3359</v>
      </c>
      <c r="AC2266" s="3">
        <v>1952</v>
      </c>
      <c r="AD2266" s="3" t="s">
        <v>3651</v>
      </c>
      <c r="AF2266" t="s">
        <v>3060</v>
      </c>
      <c r="AH2266" s="2">
        <v>40433.997349537036</v>
      </c>
    </row>
    <row r="2267" spans="1:35" ht="15" customHeight="1" thickBot="1" x14ac:dyDescent="0.4">
      <c r="B2267" s="5">
        <f t="shared" si="143"/>
        <v>2265</v>
      </c>
      <c r="C2267">
        <f t="shared" si="144"/>
        <v>24</v>
      </c>
      <c r="D2267" s="16">
        <v>1951</v>
      </c>
      <c r="E2267" s="159" t="s">
        <v>15</v>
      </c>
      <c r="F2267" s="159" t="s">
        <v>16</v>
      </c>
      <c r="G2267" s="160">
        <v>59253</v>
      </c>
      <c r="H2267" s="159"/>
      <c r="I2267" s="159"/>
      <c r="J2267" s="159" t="s">
        <v>3354</v>
      </c>
      <c r="K2267" s="159" t="s">
        <v>3366</v>
      </c>
      <c r="L2267" s="159"/>
      <c r="M2267" s="159" t="s">
        <v>3459</v>
      </c>
      <c r="N2267" s="159"/>
      <c r="O2267" s="159"/>
      <c r="P2267" s="159"/>
      <c r="Q2267" s="159"/>
      <c r="R2267" s="159"/>
      <c r="S2267" s="159"/>
      <c r="T2267" s="159" t="s">
        <v>3262</v>
      </c>
      <c r="U2267" s="159"/>
      <c r="V2267" s="159"/>
      <c r="W2267" s="159" t="s">
        <v>3830</v>
      </c>
      <c r="X2267" s="159" t="s">
        <v>3660</v>
      </c>
      <c r="Y2267" s="159"/>
      <c r="Z2267" s="159"/>
      <c r="AA2267" s="159" t="s">
        <v>4257</v>
      </c>
      <c r="AB2267" s="159"/>
      <c r="AC2267" s="159"/>
      <c r="AD2267" s="159"/>
      <c r="AE2267" s="159"/>
      <c r="AF2267" t="s">
        <v>3451</v>
      </c>
      <c r="AG2267" s="159"/>
      <c r="AH2267" s="176">
        <v>46207</v>
      </c>
      <c r="AI2267" s="76" t="s">
        <v>6714</v>
      </c>
    </row>
    <row r="2268" spans="1:35" ht="15" customHeight="1" thickBot="1" x14ac:dyDescent="0.4">
      <c r="B2268" s="5">
        <f t="shared" si="143"/>
        <v>2266</v>
      </c>
      <c r="C2268">
        <f t="shared" si="144"/>
        <v>12</v>
      </c>
      <c r="D2268" s="16">
        <v>1951</v>
      </c>
      <c r="E2268" s="159" t="s">
        <v>500</v>
      </c>
      <c r="F2268" s="159" t="s">
        <v>16</v>
      </c>
      <c r="G2268" s="160">
        <v>59277</v>
      </c>
      <c r="H2268" s="159"/>
      <c r="I2268" s="159"/>
      <c r="J2268" s="159" t="s">
        <v>380</v>
      </c>
      <c r="K2268" s="159" t="s">
        <v>3366</v>
      </c>
      <c r="L2268" s="159"/>
      <c r="M2268" s="159" t="s">
        <v>3459</v>
      </c>
      <c r="N2268" s="159" t="s">
        <v>3359</v>
      </c>
      <c r="O2268" s="159"/>
      <c r="P2268" s="159"/>
      <c r="Q2268" s="159"/>
      <c r="R2268" s="159"/>
      <c r="S2268" s="159"/>
      <c r="T2268" s="159"/>
      <c r="U2268" s="159"/>
      <c r="V2268" s="161"/>
      <c r="W2268" s="159" t="s">
        <v>3830</v>
      </c>
      <c r="X2268" s="159" t="s">
        <v>3830</v>
      </c>
      <c r="Y2268" s="159"/>
      <c r="Z2268" s="159"/>
      <c r="AA2268" s="159"/>
      <c r="AB2268" s="159" t="s">
        <v>6600</v>
      </c>
      <c r="AC2268" s="159"/>
      <c r="AD2268" s="159"/>
      <c r="AE2268" s="159"/>
      <c r="AF2268" t="s">
        <v>3451</v>
      </c>
      <c r="AG2268" s="162"/>
      <c r="AH2268" s="163">
        <v>46130</v>
      </c>
      <c r="AI2268" s="76" t="s">
        <v>6503</v>
      </c>
    </row>
    <row r="2269" spans="1:35" ht="15" customHeight="1" x14ac:dyDescent="0.35">
      <c r="B2269" s="5">
        <f t="shared" si="143"/>
        <v>2267</v>
      </c>
      <c r="C2269">
        <f t="shared" si="144"/>
        <v>87</v>
      </c>
      <c r="D2269" s="16">
        <v>1951</v>
      </c>
      <c r="E2269" t="s">
        <v>500</v>
      </c>
      <c r="F2269" t="s">
        <v>16</v>
      </c>
      <c r="G2269">
        <v>59289</v>
      </c>
      <c r="L2269" t="s">
        <v>37</v>
      </c>
      <c r="AF2269" t="s">
        <v>3060</v>
      </c>
    </row>
    <row r="2270" spans="1:35" ht="15" customHeight="1" x14ac:dyDescent="0.35">
      <c r="B2270" s="5">
        <f t="shared" si="143"/>
        <v>2268</v>
      </c>
      <c r="C2270">
        <f t="shared" si="142"/>
        <v>12</v>
      </c>
      <c r="D2270" s="16">
        <v>1951</v>
      </c>
      <c r="E2270" t="s">
        <v>500</v>
      </c>
      <c r="F2270" t="s">
        <v>16</v>
      </c>
      <c r="G2270">
        <v>59376</v>
      </c>
      <c r="H2270" t="s">
        <v>17</v>
      </c>
      <c r="J2270" t="s">
        <v>3354</v>
      </c>
      <c r="K2270" t="s">
        <v>3366</v>
      </c>
      <c r="L2270" t="s">
        <v>254</v>
      </c>
      <c r="M2270" t="s">
        <v>3359</v>
      </c>
      <c r="AC2270" s="3">
        <v>1951</v>
      </c>
      <c r="AF2270" t="s">
        <v>3060</v>
      </c>
      <c r="AH2270" s="2">
        <v>39882.329375000001</v>
      </c>
    </row>
    <row r="2271" spans="1:35" ht="15" customHeight="1" x14ac:dyDescent="0.35">
      <c r="B2271" s="5">
        <f t="shared" si="143"/>
        <v>2269</v>
      </c>
      <c r="C2271">
        <f t="shared" si="142"/>
        <v>2</v>
      </c>
      <c r="D2271" s="16">
        <v>1951</v>
      </c>
      <c r="E2271" t="s">
        <v>500</v>
      </c>
      <c r="F2271" t="s">
        <v>16</v>
      </c>
      <c r="G2271">
        <v>59388</v>
      </c>
      <c r="H2271" t="s">
        <v>17</v>
      </c>
      <c r="J2271" t="s">
        <v>3354</v>
      </c>
      <c r="K2271" t="s">
        <v>3366</v>
      </c>
      <c r="L2271" t="s">
        <v>898</v>
      </c>
      <c r="M2271" t="s">
        <v>3359</v>
      </c>
      <c r="AD2271" s="3" t="s">
        <v>3652</v>
      </c>
      <c r="AF2271" t="s">
        <v>3060</v>
      </c>
      <c r="AH2271" s="2">
        <v>40922.558680555558</v>
      </c>
    </row>
    <row r="2272" spans="1:35" ht="15" customHeight="1" x14ac:dyDescent="0.35">
      <c r="B2272" s="5">
        <f t="shared" si="143"/>
        <v>2270</v>
      </c>
      <c r="C2272">
        <f t="shared" si="142"/>
        <v>28</v>
      </c>
      <c r="D2272" s="16">
        <v>1951</v>
      </c>
      <c r="E2272" t="s">
        <v>500</v>
      </c>
      <c r="F2272" t="s">
        <v>16</v>
      </c>
      <c r="G2272">
        <v>59390</v>
      </c>
      <c r="H2272" t="s">
        <v>17</v>
      </c>
      <c r="J2272" t="s">
        <v>3354</v>
      </c>
      <c r="K2272" t="s">
        <v>3366</v>
      </c>
      <c r="L2272" t="s">
        <v>89</v>
      </c>
      <c r="M2272" t="s">
        <v>3359</v>
      </c>
      <c r="N2272" t="s">
        <v>3359</v>
      </c>
      <c r="AF2272" t="s">
        <v>3060</v>
      </c>
      <c r="AH2272" s="2">
        <v>41050.724687499998</v>
      </c>
    </row>
    <row r="2273" spans="1:35" ht="15" customHeight="1" x14ac:dyDescent="0.35">
      <c r="B2273" s="5">
        <f t="shared" si="143"/>
        <v>2271</v>
      </c>
      <c r="C2273">
        <f t="shared" si="142"/>
        <v>3</v>
      </c>
      <c r="D2273" s="16">
        <v>1951</v>
      </c>
      <c r="E2273" t="s">
        <v>500</v>
      </c>
      <c r="F2273" t="s">
        <v>16</v>
      </c>
      <c r="G2273">
        <v>59418</v>
      </c>
      <c r="H2273" t="s">
        <v>17</v>
      </c>
      <c r="J2273" t="s">
        <v>3354</v>
      </c>
      <c r="K2273" t="s">
        <v>3366</v>
      </c>
      <c r="L2273" t="s">
        <v>900</v>
      </c>
      <c r="M2273" t="s">
        <v>3359</v>
      </c>
      <c r="AD2273" s="3" t="s">
        <v>3653</v>
      </c>
      <c r="AF2273" t="s">
        <v>3060</v>
      </c>
      <c r="AH2273" s="2">
        <v>40172.535312499997</v>
      </c>
    </row>
    <row r="2274" spans="1:35" ht="15" customHeight="1" x14ac:dyDescent="0.35">
      <c r="B2274" s="5">
        <f t="shared" si="143"/>
        <v>2272</v>
      </c>
      <c r="C2274">
        <f t="shared" si="142"/>
        <v>12</v>
      </c>
      <c r="D2274" s="16">
        <v>1951</v>
      </c>
      <c r="E2274" t="s">
        <v>500</v>
      </c>
      <c r="F2274" t="s">
        <v>16</v>
      </c>
      <c r="G2274">
        <v>59421</v>
      </c>
      <c r="H2274" t="s">
        <v>17</v>
      </c>
      <c r="J2274" t="s">
        <v>3354</v>
      </c>
      <c r="K2274" t="s">
        <v>3366</v>
      </c>
      <c r="L2274" t="s">
        <v>234</v>
      </c>
      <c r="M2274" t="s">
        <v>3359</v>
      </c>
      <c r="AF2274" t="s">
        <v>3060</v>
      </c>
      <c r="AH2274" s="2">
        <v>39758.339953703704</v>
      </c>
    </row>
    <row r="2275" spans="1:35" ht="15" customHeight="1" x14ac:dyDescent="0.35">
      <c r="A2275" s="3"/>
      <c r="B2275" s="5">
        <f t="shared" si="143"/>
        <v>2273</v>
      </c>
      <c r="C2275">
        <f t="shared" si="142"/>
        <v>80</v>
      </c>
      <c r="D2275" s="16">
        <v>1951</v>
      </c>
      <c r="E2275" t="s">
        <v>221</v>
      </c>
      <c r="F2275" t="s">
        <v>25</v>
      </c>
      <c r="G2275">
        <v>59433</v>
      </c>
      <c r="H2275" t="s">
        <v>17</v>
      </c>
      <c r="J2275" t="s">
        <v>3354</v>
      </c>
      <c r="K2275" t="s">
        <v>3366</v>
      </c>
      <c r="L2275" t="s">
        <v>292</v>
      </c>
      <c r="M2275" t="s">
        <v>3359</v>
      </c>
      <c r="AE2275" t="s">
        <v>380</v>
      </c>
      <c r="AF2275" t="s">
        <v>3060</v>
      </c>
      <c r="AH2275" s="2">
        <v>39716.381701388891</v>
      </c>
    </row>
    <row r="2276" spans="1:35" ht="15" customHeight="1" x14ac:dyDescent="0.35">
      <c r="B2276" s="5">
        <f t="shared" si="143"/>
        <v>2274</v>
      </c>
      <c r="C2276">
        <f t="shared" si="142"/>
        <v>24</v>
      </c>
      <c r="D2276" s="16">
        <v>1951</v>
      </c>
      <c r="E2276" t="s">
        <v>221</v>
      </c>
      <c r="F2276" t="s">
        <v>25</v>
      </c>
      <c r="G2276">
        <v>59513</v>
      </c>
      <c r="L2276" t="s">
        <v>37</v>
      </c>
      <c r="AD2276" s="3" t="s">
        <v>107</v>
      </c>
      <c r="AF2276" t="s">
        <v>3060</v>
      </c>
    </row>
    <row r="2277" spans="1:35" ht="15" customHeight="1" x14ac:dyDescent="0.35">
      <c r="B2277" s="5">
        <f t="shared" si="143"/>
        <v>2275</v>
      </c>
      <c r="C2277">
        <f t="shared" si="142"/>
        <v>4</v>
      </c>
      <c r="D2277" s="16">
        <v>1951</v>
      </c>
      <c r="E2277" t="s">
        <v>221</v>
      </c>
      <c r="F2277" t="s">
        <v>25</v>
      </c>
      <c r="G2277">
        <v>59537</v>
      </c>
      <c r="H2277" t="s">
        <v>17</v>
      </c>
      <c r="J2277" t="s">
        <v>3354</v>
      </c>
      <c r="K2277" t="s">
        <v>3366</v>
      </c>
      <c r="L2277" t="s">
        <v>902</v>
      </c>
      <c r="M2277" t="s">
        <v>3359</v>
      </c>
      <c r="AE2277" t="s">
        <v>380</v>
      </c>
      <c r="AF2277" t="s">
        <v>3060</v>
      </c>
      <c r="AH2277" s="2">
        <v>40052.647986111115</v>
      </c>
    </row>
    <row r="2278" spans="1:35" ht="15" customHeight="1" x14ac:dyDescent="0.35">
      <c r="B2278" s="5">
        <f t="shared" si="143"/>
        <v>2276</v>
      </c>
      <c r="C2278">
        <f t="shared" si="142"/>
        <v>3</v>
      </c>
      <c r="D2278" s="16">
        <v>1951</v>
      </c>
      <c r="E2278" t="s">
        <v>221</v>
      </c>
      <c r="F2278" t="s">
        <v>25</v>
      </c>
      <c r="G2278">
        <v>59541</v>
      </c>
      <c r="L2278" t="s">
        <v>37</v>
      </c>
      <c r="AF2278" t="s">
        <v>3060</v>
      </c>
    </row>
    <row r="2279" spans="1:35" ht="15" customHeight="1" thickBot="1" x14ac:dyDescent="0.4">
      <c r="B2279" s="5">
        <f t="shared" si="143"/>
        <v>2277</v>
      </c>
      <c r="C2279">
        <f t="shared" si="142"/>
        <v>4</v>
      </c>
      <c r="D2279" s="16">
        <v>1951</v>
      </c>
      <c r="E2279" t="s">
        <v>221</v>
      </c>
      <c r="F2279" t="s">
        <v>25</v>
      </c>
      <c r="G2279">
        <v>59544</v>
      </c>
      <c r="H2279" t="s">
        <v>17</v>
      </c>
      <c r="J2279" t="s">
        <v>3354</v>
      </c>
      <c r="M2279" t="s">
        <v>3359</v>
      </c>
      <c r="AF2279" t="s">
        <v>3060</v>
      </c>
      <c r="AH2279" s="2">
        <v>40954.835081018522</v>
      </c>
    </row>
    <row r="2280" spans="1:35" ht="15" thickBot="1" x14ac:dyDescent="0.4">
      <c r="B2280" s="5">
        <f t="shared" si="143"/>
        <v>2278</v>
      </c>
      <c r="C2280">
        <f t="shared" si="142"/>
        <v>57</v>
      </c>
      <c r="D2280" s="16">
        <v>1951</v>
      </c>
      <c r="E2280" t="s">
        <v>221</v>
      </c>
      <c r="F2280" t="s">
        <v>25</v>
      </c>
      <c r="G2280" s="162">
        <v>59548</v>
      </c>
      <c r="H2280" s="162"/>
      <c r="I2280" s="162"/>
      <c r="J2280" s="162" t="s">
        <v>3354</v>
      </c>
      <c r="K2280" s="162" t="s">
        <v>3366</v>
      </c>
      <c r="L2280" s="162"/>
      <c r="M2280" s="162" t="s">
        <v>3459</v>
      </c>
      <c r="N2280" s="162"/>
      <c r="O2280" s="162"/>
      <c r="P2280" s="162"/>
      <c r="Q2280" s="162"/>
      <c r="R2280" s="162"/>
      <c r="S2280" s="181"/>
      <c r="T2280" s="162" t="s">
        <v>3424</v>
      </c>
      <c r="U2280" s="162"/>
      <c r="V2280" s="182"/>
      <c r="W2280" s="162" t="s">
        <v>3572</v>
      </c>
      <c r="X2280" s="162" t="s">
        <v>3508</v>
      </c>
      <c r="Y2280" s="162"/>
      <c r="Z2280" s="162"/>
      <c r="AA2280" s="159" t="s">
        <v>3464</v>
      </c>
      <c r="AB2280" s="162"/>
      <c r="AC2280" s="159"/>
      <c r="AD2280" s="159" t="s">
        <v>4258</v>
      </c>
      <c r="AE2280" s="162"/>
      <c r="AF2280" t="s">
        <v>3451</v>
      </c>
      <c r="AG2280" s="162"/>
      <c r="AH2280" s="163">
        <v>45564</v>
      </c>
      <c r="AI2280" s="198" t="s">
        <v>4108</v>
      </c>
    </row>
    <row r="2281" spans="1:35" ht="15" customHeight="1" thickBot="1" x14ac:dyDescent="0.4">
      <c r="A2281" s="180"/>
      <c r="B2281" s="5">
        <f t="shared" si="143"/>
        <v>2279</v>
      </c>
      <c r="C2281">
        <f t="shared" si="142"/>
        <v>3</v>
      </c>
      <c r="D2281" s="16">
        <v>1951</v>
      </c>
      <c r="E2281" t="s">
        <v>221</v>
      </c>
      <c r="F2281" t="s">
        <v>25</v>
      </c>
      <c r="G2281">
        <v>59605</v>
      </c>
      <c r="H2281" t="s">
        <v>17</v>
      </c>
      <c r="J2281" t="s">
        <v>3354</v>
      </c>
      <c r="K2281" t="s">
        <v>3366</v>
      </c>
      <c r="L2281" t="s">
        <v>254</v>
      </c>
      <c r="M2281" t="s">
        <v>3359</v>
      </c>
      <c r="N2281" t="s">
        <v>3359</v>
      </c>
      <c r="AD2281" s="3" t="s">
        <v>4258</v>
      </c>
      <c r="AF2281" t="s">
        <v>3060</v>
      </c>
      <c r="AH2281" s="2">
        <v>40314.493530092594</v>
      </c>
    </row>
    <row r="2282" spans="1:35" ht="15" customHeight="1" thickBot="1" x14ac:dyDescent="0.4">
      <c r="B2282" s="5">
        <f t="shared" si="143"/>
        <v>2280</v>
      </c>
      <c r="C2282">
        <f t="shared" si="142"/>
        <v>9</v>
      </c>
      <c r="D2282" s="16">
        <v>1951</v>
      </c>
      <c r="E2282" t="s">
        <v>221</v>
      </c>
      <c r="F2282" t="s">
        <v>25</v>
      </c>
      <c r="G2282">
        <v>59608</v>
      </c>
      <c r="L2282" t="s">
        <v>37</v>
      </c>
      <c r="AF2282" t="s">
        <v>3060</v>
      </c>
    </row>
    <row r="2283" spans="1:35" ht="15" thickBot="1" x14ac:dyDescent="0.4">
      <c r="B2283" s="5">
        <f t="shared" si="143"/>
        <v>2281</v>
      </c>
      <c r="C2283">
        <f t="shared" si="142"/>
        <v>17</v>
      </c>
      <c r="D2283" s="16">
        <v>1951</v>
      </c>
      <c r="E2283" s="162" t="s">
        <v>221</v>
      </c>
      <c r="F2283" s="162" t="s">
        <v>25</v>
      </c>
      <c r="G2283" s="162">
        <v>59617</v>
      </c>
      <c r="H2283" s="162" t="s">
        <v>17</v>
      </c>
      <c r="I2283" s="162"/>
      <c r="J2283" s="162"/>
      <c r="K2283" s="162"/>
      <c r="L2283" s="162"/>
      <c r="M2283" s="162" t="s">
        <v>3359</v>
      </c>
      <c r="N2283" s="162"/>
      <c r="O2283" s="162"/>
      <c r="P2283" s="162"/>
      <c r="Q2283" s="162"/>
      <c r="R2283" s="162"/>
      <c r="S2283" s="181"/>
      <c r="T2283" s="162"/>
      <c r="U2283" s="162"/>
      <c r="V2283" s="182"/>
      <c r="W2283" s="162"/>
      <c r="X2283" s="162"/>
      <c r="Y2283" s="162"/>
      <c r="Z2283" s="162"/>
      <c r="AA2283" s="159"/>
      <c r="AB2283" s="162"/>
      <c r="AC2283" s="159"/>
      <c r="AD2283" s="159"/>
      <c r="AE2283" s="162"/>
      <c r="AF2283" t="s">
        <v>3060</v>
      </c>
      <c r="AG2283" s="162"/>
      <c r="AH2283" s="163">
        <v>40858.299930555557</v>
      </c>
      <c r="AI2283" s="162"/>
    </row>
    <row r="2284" spans="1:35" ht="15" thickBot="1" x14ac:dyDescent="0.4">
      <c r="A2284" s="180"/>
      <c r="B2284" s="5">
        <f t="shared" si="143"/>
        <v>2282</v>
      </c>
      <c r="C2284">
        <f t="shared" si="142"/>
        <v>5</v>
      </c>
      <c r="D2284" s="16">
        <v>1951</v>
      </c>
      <c r="E2284" t="s">
        <v>221</v>
      </c>
      <c r="F2284" t="s">
        <v>16</v>
      </c>
      <c r="G2284">
        <v>59634</v>
      </c>
      <c r="L2284" t="s">
        <v>37</v>
      </c>
      <c r="AF2284" t="s">
        <v>3060</v>
      </c>
      <c r="AG2284" s="162"/>
      <c r="AH2284" s="163"/>
    </row>
    <row r="2285" spans="1:35" ht="15" customHeight="1" thickBot="1" x14ac:dyDescent="0.4">
      <c r="A2285" s="180"/>
      <c r="B2285" s="5">
        <f t="shared" si="143"/>
        <v>2283</v>
      </c>
      <c r="C2285">
        <f t="shared" si="142"/>
        <v>2</v>
      </c>
      <c r="D2285" s="16">
        <v>1951</v>
      </c>
      <c r="E2285" t="s">
        <v>221</v>
      </c>
      <c r="F2285" t="s">
        <v>25</v>
      </c>
      <c r="G2285">
        <v>59639</v>
      </c>
      <c r="H2285" t="s">
        <v>17</v>
      </c>
      <c r="J2285" t="s">
        <v>3354</v>
      </c>
      <c r="K2285" t="s">
        <v>3366</v>
      </c>
      <c r="L2285">
        <v>83864</v>
      </c>
      <c r="M2285" t="s">
        <v>3359</v>
      </c>
      <c r="N2285" t="s">
        <v>3359</v>
      </c>
      <c r="AE2285" t="s">
        <v>380</v>
      </c>
      <c r="AF2285" t="s">
        <v>3060</v>
      </c>
      <c r="AH2285" s="2">
        <v>41068.813159722224</v>
      </c>
    </row>
    <row r="2286" spans="1:35" ht="15" customHeight="1" x14ac:dyDescent="0.35">
      <c r="B2286" s="5">
        <f t="shared" si="143"/>
        <v>2284</v>
      </c>
      <c r="C2286">
        <f t="shared" si="142"/>
        <v>48</v>
      </c>
      <c r="D2286" s="16">
        <v>1951</v>
      </c>
      <c r="E2286" t="s">
        <v>221</v>
      </c>
      <c r="F2286" t="s">
        <v>16</v>
      </c>
      <c r="G2286">
        <v>59641</v>
      </c>
      <c r="L2286" t="s">
        <v>37</v>
      </c>
      <c r="AF2286" t="s">
        <v>3060</v>
      </c>
    </row>
    <row r="2287" spans="1:35" ht="15" customHeight="1" x14ac:dyDescent="0.35">
      <c r="B2287" s="5">
        <f t="shared" si="143"/>
        <v>2285</v>
      </c>
      <c r="C2287">
        <f t="shared" ref="C2287:C2292" si="145">+G2288-G2287</f>
        <v>8</v>
      </c>
      <c r="D2287" s="16">
        <v>1951</v>
      </c>
      <c r="E2287" t="s">
        <v>327</v>
      </c>
      <c r="F2287" t="s">
        <v>16</v>
      </c>
      <c r="G2287">
        <v>59689</v>
      </c>
      <c r="H2287" t="s">
        <v>17</v>
      </c>
      <c r="J2287" t="s">
        <v>3354</v>
      </c>
      <c r="K2287" t="s">
        <v>3366</v>
      </c>
      <c r="L2287" t="s">
        <v>791</v>
      </c>
      <c r="M2287" t="s">
        <v>3359</v>
      </c>
      <c r="AF2287" t="s">
        <v>3060</v>
      </c>
      <c r="AH2287" s="2">
        <v>39982.676504629628</v>
      </c>
    </row>
    <row r="2288" spans="1:35" ht="15" customHeight="1" x14ac:dyDescent="0.35">
      <c r="B2288" s="5">
        <f t="shared" si="143"/>
        <v>2286</v>
      </c>
      <c r="C2288">
        <f t="shared" si="145"/>
        <v>78</v>
      </c>
      <c r="D2288" s="16">
        <v>1951</v>
      </c>
      <c r="E2288" t="s">
        <v>327</v>
      </c>
      <c r="F2288" t="s">
        <v>16</v>
      </c>
      <c r="G2288">
        <v>59697</v>
      </c>
      <c r="H2288" t="s">
        <v>17</v>
      </c>
      <c r="J2288" t="s">
        <v>3354</v>
      </c>
      <c r="K2288" t="s">
        <v>3366</v>
      </c>
      <c r="L2288" t="s">
        <v>156</v>
      </c>
      <c r="M2288" t="s">
        <v>3359</v>
      </c>
      <c r="AF2288" t="s">
        <v>3060</v>
      </c>
      <c r="AH2288" s="2">
        <v>39763.331238425926</v>
      </c>
    </row>
    <row r="2289" spans="1:35" ht="15" customHeight="1" x14ac:dyDescent="0.35">
      <c r="B2289" s="5">
        <f t="shared" si="143"/>
        <v>2287</v>
      </c>
      <c r="C2289">
        <f t="shared" si="145"/>
        <v>11</v>
      </c>
      <c r="D2289" s="16">
        <v>1951</v>
      </c>
      <c r="E2289" t="s">
        <v>15</v>
      </c>
      <c r="F2289" t="s">
        <v>16</v>
      </c>
      <c r="G2289">
        <v>59775</v>
      </c>
      <c r="J2289" t="s">
        <v>3354</v>
      </c>
      <c r="K2289" t="s">
        <v>3366</v>
      </c>
      <c r="M2289" t="s">
        <v>3459</v>
      </c>
      <c r="N2289" t="s">
        <v>3359</v>
      </c>
      <c r="T2289" t="s">
        <v>3262</v>
      </c>
      <c r="X2289" t="s">
        <v>3660</v>
      </c>
      <c r="AA2289" s="3" t="s">
        <v>3262</v>
      </c>
      <c r="AF2289" t="s">
        <v>3451</v>
      </c>
      <c r="AH2289" s="2">
        <v>46246</v>
      </c>
    </row>
    <row r="2290" spans="1:35" ht="15" customHeight="1" thickBot="1" x14ac:dyDescent="0.4">
      <c r="B2290" s="5">
        <f t="shared" si="143"/>
        <v>2288</v>
      </c>
      <c r="C2290">
        <f t="shared" si="145"/>
        <v>84</v>
      </c>
      <c r="D2290" s="16">
        <v>1951</v>
      </c>
      <c r="E2290" t="s">
        <v>15</v>
      </c>
      <c r="F2290" t="s">
        <v>16</v>
      </c>
      <c r="G2290">
        <v>59786</v>
      </c>
      <c r="H2290" t="s">
        <v>17</v>
      </c>
      <c r="J2290" t="s">
        <v>3354</v>
      </c>
      <c r="K2290" t="s">
        <v>3366</v>
      </c>
      <c r="L2290" t="s">
        <v>224</v>
      </c>
      <c r="M2290" t="s">
        <v>3359</v>
      </c>
      <c r="N2290" t="s">
        <v>3359</v>
      </c>
      <c r="U2290" t="s">
        <v>380</v>
      </c>
      <c r="AF2290" t="s">
        <v>3060</v>
      </c>
      <c r="AH2290" s="2">
        <v>39780.617430555554</v>
      </c>
    </row>
    <row r="2291" spans="1:35" ht="15" thickBot="1" x14ac:dyDescent="0.4">
      <c r="B2291" s="5">
        <f t="shared" si="143"/>
        <v>2289</v>
      </c>
      <c r="C2291">
        <f t="shared" si="145"/>
        <v>211</v>
      </c>
      <c r="D2291" s="16">
        <v>1951</v>
      </c>
      <c r="E2291" t="s">
        <v>15</v>
      </c>
      <c r="F2291" t="s">
        <v>16</v>
      </c>
      <c r="G2291" s="70">
        <v>59870</v>
      </c>
      <c r="J2291" t="s">
        <v>3354</v>
      </c>
      <c r="K2291" t="s">
        <v>3366</v>
      </c>
      <c r="M2291" t="s">
        <v>3459</v>
      </c>
      <c r="T2291" t="s">
        <v>3262</v>
      </c>
      <c r="W2291" t="s">
        <v>3830</v>
      </c>
      <c r="X2291" t="s">
        <v>3660</v>
      </c>
      <c r="AA2291" t="s">
        <v>3262</v>
      </c>
      <c r="AC2291"/>
      <c r="AD2291"/>
      <c r="AF2291" t="s">
        <v>3451</v>
      </c>
      <c r="AG2291" s="159"/>
      <c r="AH2291" s="176">
        <v>45898</v>
      </c>
      <c r="AI2291" s="36" t="s">
        <v>5379</v>
      </c>
    </row>
    <row r="2292" spans="1:35" ht="15" customHeight="1" thickBot="1" x14ac:dyDescent="0.4">
      <c r="A2292" s="180"/>
      <c r="B2292" s="5">
        <f t="shared" si="143"/>
        <v>2290</v>
      </c>
      <c r="C2292">
        <f t="shared" si="145"/>
        <v>629</v>
      </c>
      <c r="D2292" s="16">
        <v>1951</v>
      </c>
      <c r="E2292" t="s">
        <v>15</v>
      </c>
      <c r="F2292" t="s">
        <v>16</v>
      </c>
      <c r="G2292">
        <v>60081</v>
      </c>
      <c r="H2292" t="s">
        <v>17</v>
      </c>
      <c r="J2292" t="s">
        <v>3356</v>
      </c>
      <c r="M2292" t="s">
        <v>3359</v>
      </c>
      <c r="AE2292" t="s">
        <v>24</v>
      </c>
      <c r="AF2292" t="s">
        <v>3060</v>
      </c>
      <c r="AH2292" s="2">
        <v>40821.353796296295</v>
      </c>
    </row>
    <row r="2293" spans="1:35" ht="15" customHeight="1" x14ac:dyDescent="0.35">
      <c r="B2293" s="5">
        <f t="shared" si="143"/>
        <v>2291</v>
      </c>
      <c r="C2293">
        <f t="shared" si="142"/>
        <v>31</v>
      </c>
      <c r="D2293" s="16">
        <v>1951</v>
      </c>
      <c r="E2293" t="s">
        <v>15</v>
      </c>
      <c r="F2293" t="s">
        <v>25</v>
      </c>
      <c r="G2293">
        <v>60710</v>
      </c>
      <c r="H2293" t="s">
        <v>17</v>
      </c>
      <c r="J2293" t="s">
        <v>380</v>
      </c>
      <c r="K2293" t="s">
        <v>3366</v>
      </c>
      <c r="L2293" t="s">
        <v>56</v>
      </c>
      <c r="M2293" t="s">
        <v>3359</v>
      </c>
      <c r="S2293" s="148">
        <v>460</v>
      </c>
      <c r="U2293" t="s">
        <v>380</v>
      </c>
      <c r="AB2293" s="164" t="s">
        <v>3654</v>
      </c>
      <c r="AC2293" s="41"/>
      <c r="AD2293" s="41"/>
      <c r="AE2293" t="s">
        <v>24</v>
      </c>
      <c r="AF2293" t="s">
        <v>3060</v>
      </c>
      <c r="AH2293" s="2">
        <v>40508.81658564815</v>
      </c>
    </row>
    <row r="2294" spans="1:35" ht="15" customHeight="1" x14ac:dyDescent="0.35">
      <c r="B2294" s="5">
        <f t="shared" si="143"/>
        <v>2292</v>
      </c>
      <c r="C2294">
        <f t="shared" si="142"/>
        <v>48</v>
      </c>
      <c r="D2294" s="16">
        <v>1951</v>
      </c>
      <c r="E2294" t="s">
        <v>15</v>
      </c>
      <c r="F2294" t="s">
        <v>25</v>
      </c>
      <c r="G2294">
        <v>60741</v>
      </c>
      <c r="H2294" t="s">
        <v>17</v>
      </c>
      <c r="J2294" t="s">
        <v>3354</v>
      </c>
      <c r="K2294" t="s">
        <v>3366</v>
      </c>
      <c r="L2294" t="s">
        <v>905</v>
      </c>
      <c r="M2294" t="s">
        <v>3359</v>
      </c>
      <c r="AE2294" t="s">
        <v>167</v>
      </c>
      <c r="AF2294" t="s">
        <v>3060</v>
      </c>
      <c r="AH2294" s="2">
        <v>40431.180173611108</v>
      </c>
    </row>
    <row r="2295" spans="1:35" ht="15" customHeight="1" x14ac:dyDescent="0.35">
      <c r="B2295" s="5">
        <f t="shared" si="143"/>
        <v>2293</v>
      </c>
      <c r="C2295">
        <f t="shared" si="142"/>
        <v>249</v>
      </c>
      <c r="D2295" s="16">
        <v>1951</v>
      </c>
      <c r="E2295" t="s">
        <v>15</v>
      </c>
      <c r="F2295" t="s">
        <v>25</v>
      </c>
      <c r="G2295">
        <v>60789</v>
      </c>
      <c r="H2295" t="s">
        <v>17</v>
      </c>
      <c r="J2295" t="s">
        <v>3354</v>
      </c>
      <c r="K2295" t="s">
        <v>3366</v>
      </c>
      <c r="L2295" t="s">
        <v>47</v>
      </c>
      <c r="M2295" t="s">
        <v>3359</v>
      </c>
      <c r="N2295" t="s">
        <v>3359</v>
      </c>
      <c r="AD2295" s="3" t="s">
        <v>906</v>
      </c>
      <c r="AF2295" t="s">
        <v>3060</v>
      </c>
      <c r="AH2295" s="2">
        <v>39851.744606481479</v>
      </c>
    </row>
    <row r="2296" spans="1:35" ht="15" customHeight="1" x14ac:dyDescent="0.35">
      <c r="B2296" s="5">
        <f t="shared" si="143"/>
        <v>2294</v>
      </c>
      <c r="C2296">
        <f t="shared" si="142"/>
        <v>56</v>
      </c>
      <c r="D2296" s="16">
        <v>1951</v>
      </c>
      <c r="E2296" t="s">
        <v>221</v>
      </c>
      <c r="F2296" t="s">
        <v>25</v>
      </c>
      <c r="G2296">
        <v>61038</v>
      </c>
      <c r="H2296" t="s">
        <v>17</v>
      </c>
      <c r="J2296" t="s">
        <v>3354</v>
      </c>
      <c r="K2296" t="s">
        <v>3366</v>
      </c>
      <c r="L2296" t="s">
        <v>35</v>
      </c>
      <c r="M2296" t="s">
        <v>3359</v>
      </c>
      <c r="AE2296" t="s">
        <v>380</v>
      </c>
      <c r="AF2296" t="s">
        <v>3060</v>
      </c>
      <c r="AH2296" s="2">
        <v>40100.371365740742</v>
      </c>
    </row>
    <row r="2297" spans="1:35" ht="15" customHeight="1" x14ac:dyDescent="0.35">
      <c r="B2297" s="5">
        <f t="shared" si="143"/>
        <v>2295</v>
      </c>
      <c r="C2297">
        <f t="shared" si="142"/>
        <v>213</v>
      </c>
      <c r="D2297" s="16">
        <v>1951</v>
      </c>
      <c r="E2297" t="s">
        <v>221</v>
      </c>
      <c r="F2297" t="s">
        <v>25</v>
      </c>
      <c r="G2297">
        <v>61094</v>
      </c>
      <c r="H2297" t="s">
        <v>17</v>
      </c>
      <c r="J2297" t="s">
        <v>3354</v>
      </c>
      <c r="K2297" t="s">
        <v>3366</v>
      </c>
      <c r="L2297" t="s">
        <v>56</v>
      </c>
      <c r="M2297" t="s">
        <v>3359</v>
      </c>
      <c r="AD2297" s="3" t="s">
        <v>907</v>
      </c>
      <c r="AF2297" t="s">
        <v>3060</v>
      </c>
      <c r="AH2297" s="2">
        <v>40624.900324074071</v>
      </c>
    </row>
    <row r="2298" spans="1:35" ht="15" customHeight="1" x14ac:dyDescent="0.35">
      <c r="B2298" s="5">
        <f t="shared" si="143"/>
        <v>2296</v>
      </c>
      <c r="C2298">
        <f t="shared" si="142"/>
        <v>275</v>
      </c>
      <c r="D2298" s="16">
        <v>1951</v>
      </c>
      <c r="E2298" s="3" t="s">
        <v>15</v>
      </c>
      <c r="F2298" s="3" t="s">
        <v>16</v>
      </c>
      <c r="G2298" s="165">
        <v>61307</v>
      </c>
      <c r="H2298" s="3"/>
      <c r="I2298" s="3"/>
      <c r="J2298" s="3" t="s">
        <v>3354</v>
      </c>
      <c r="K2298" s="3" t="s">
        <v>3366</v>
      </c>
      <c r="L2298" s="3"/>
      <c r="M2298" s="3" t="s">
        <v>3459</v>
      </c>
      <c r="N2298" s="3"/>
      <c r="O2298" s="3"/>
      <c r="P2298" s="3"/>
      <c r="Q2298" s="3"/>
      <c r="R2298" s="3"/>
      <c r="S2298" s="152"/>
      <c r="T2298" s="3" t="s">
        <v>3262</v>
      </c>
      <c r="U2298" s="3"/>
      <c r="V2298" s="143"/>
      <c r="W2298" s="3" t="s">
        <v>3830</v>
      </c>
      <c r="X2298" s="3" t="s">
        <v>3660</v>
      </c>
      <c r="Y2298" s="3"/>
      <c r="Z2298" s="3"/>
      <c r="AB2298" s="3"/>
      <c r="AF2298" t="s">
        <v>3451</v>
      </c>
      <c r="AH2298" s="2">
        <v>45783</v>
      </c>
      <c r="AI2298" s="166" t="s">
        <v>4925</v>
      </c>
    </row>
    <row r="2299" spans="1:35" ht="15" customHeight="1" x14ac:dyDescent="0.35">
      <c r="B2299" s="5">
        <f t="shared" si="143"/>
        <v>2297</v>
      </c>
      <c r="C2299">
        <f t="shared" si="142"/>
        <v>34</v>
      </c>
      <c r="D2299" s="16">
        <v>1951</v>
      </c>
      <c r="E2299" t="s">
        <v>15</v>
      </c>
      <c r="F2299" t="s">
        <v>25</v>
      </c>
      <c r="G2299">
        <v>61582</v>
      </c>
      <c r="H2299" t="s">
        <v>17</v>
      </c>
      <c r="J2299" t="s">
        <v>3354</v>
      </c>
      <c r="K2299" t="s">
        <v>3366</v>
      </c>
      <c r="L2299" t="s">
        <v>385</v>
      </c>
      <c r="M2299" t="s">
        <v>3359</v>
      </c>
      <c r="AC2299" s="3">
        <v>1951</v>
      </c>
      <c r="AF2299" t="s">
        <v>3060</v>
      </c>
      <c r="AH2299" s="2">
        <v>39781.007199074076</v>
      </c>
    </row>
    <row r="2300" spans="1:35" ht="15" customHeight="1" x14ac:dyDescent="0.35">
      <c r="B2300" s="5">
        <f t="shared" si="143"/>
        <v>2298</v>
      </c>
      <c r="C2300">
        <f t="shared" si="142"/>
        <v>17</v>
      </c>
      <c r="D2300" s="16">
        <v>1951</v>
      </c>
      <c r="E2300" t="s">
        <v>327</v>
      </c>
      <c r="F2300" t="s">
        <v>25</v>
      </c>
      <c r="G2300">
        <v>61616</v>
      </c>
      <c r="L2300" t="s">
        <v>37</v>
      </c>
      <c r="AF2300" t="s">
        <v>3060</v>
      </c>
    </row>
    <row r="2301" spans="1:35" ht="15" customHeight="1" x14ac:dyDescent="0.35">
      <c r="B2301" s="5">
        <f t="shared" si="143"/>
        <v>2299</v>
      </c>
      <c r="C2301">
        <f t="shared" si="142"/>
        <v>73</v>
      </c>
      <c r="D2301" s="16">
        <v>1951</v>
      </c>
      <c r="E2301" t="s">
        <v>327</v>
      </c>
      <c r="F2301" t="s">
        <v>25</v>
      </c>
      <c r="G2301">
        <v>61633</v>
      </c>
      <c r="H2301" t="s">
        <v>17</v>
      </c>
      <c r="J2301" t="s">
        <v>3354</v>
      </c>
      <c r="K2301" t="s">
        <v>3366</v>
      </c>
      <c r="L2301" t="s">
        <v>714</v>
      </c>
      <c r="M2301" t="s">
        <v>3359</v>
      </c>
      <c r="AF2301" t="s">
        <v>3060</v>
      </c>
      <c r="AH2301" s="2">
        <v>39914.500451388885</v>
      </c>
    </row>
    <row r="2302" spans="1:35" ht="15" customHeight="1" x14ac:dyDescent="0.35">
      <c r="B2302" s="5">
        <f t="shared" si="143"/>
        <v>2300</v>
      </c>
      <c r="C2302">
        <f t="shared" si="142"/>
        <v>145</v>
      </c>
      <c r="D2302" s="16">
        <v>1951</v>
      </c>
      <c r="E2302" t="s">
        <v>221</v>
      </c>
      <c r="F2302" t="s">
        <v>25</v>
      </c>
      <c r="G2302">
        <v>61706</v>
      </c>
      <c r="H2302" t="s">
        <v>17</v>
      </c>
      <c r="J2302" t="s">
        <v>3354</v>
      </c>
      <c r="K2302" t="s">
        <v>3366</v>
      </c>
      <c r="M2302" t="s">
        <v>3359</v>
      </c>
      <c r="AA2302" s="3" t="s">
        <v>3464</v>
      </c>
      <c r="AB2302" t="s">
        <v>197</v>
      </c>
      <c r="AE2302" t="s">
        <v>380</v>
      </c>
      <c r="AF2302" t="s">
        <v>3060</v>
      </c>
      <c r="AH2302" s="2">
        <v>40064.716736111113</v>
      </c>
    </row>
    <row r="2303" spans="1:35" ht="15" customHeight="1" x14ac:dyDescent="0.35">
      <c r="B2303" s="5">
        <f t="shared" si="143"/>
        <v>2301</v>
      </c>
      <c r="C2303">
        <f t="shared" si="142"/>
        <v>62</v>
      </c>
      <c r="D2303" s="146">
        <v>1951</v>
      </c>
      <c r="E2303" s="3" t="s">
        <v>15</v>
      </c>
      <c r="F2303" s="3" t="s">
        <v>16</v>
      </c>
      <c r="G2303" s="3">
        <v>61851</v>
      </c>
      <c r="H2303" s="3"/>
      <c r="I2303" s="3"/>
      <c r="J2303" s="3"/>
      <c r="K2303" s="3"/>
      <c r="L2303" s="3"/>
      <c r="M2303" s="3"/>
      <c r="N2303" s="3"/>
      <c r="O2303" s="3"/>
      <c r="P2303" s="3"/>
      <c r="Q2303" s="3"/>
      <c r="R2303" s="3"/>
      <c r="S2303" s="152"/>
      <c r="T2303" s="3"/>
      <c r="U2303" s="3"/>
      <c r="V2303" s="143"/>
      <c r="W2303" s="3"/>
      <c r="X2303" s="3"/>
      <c r="Y2303" s="3"/>
      <c r="Z2303" s="3"/>
      <c r="AB2303" s="3"/>
      <c r="AE2303" s="3"/>
      <c r="AF2303" s="3" t="s">
        <v>3451</v>
      </c>
      <c r="AG2303" s="3"/>
      <c r="AH2303" s="153">
        <v>45561</v>
      </c>
      <c r="AI2303" s="14" t="s">
        <v>4117</v>
      </c>
    </row>
    <row r="2304" spans="1:35" ht="15" customHeight="1" x14ac:dyDescent="0.35">
      <c r="B2304" s="5">
        <f t="shared" si="143"/>
        <v>2302</v>
      </c>
      <c r="C2304">
        <f t="shared" si="142"/>
        <v>106</v>
      </c>
      <c r="D2304" s="146">
        <v>1951</v>
      </c>
      <c r="E2304" s="3" t="s">
        <v>15</v>
      </c>
      <c r="F2304" s="3" t="s">
        <v>16</v>
      </c>
      <c r="G2304" s="3">
        <v>61913</v>
      </c>
      <c r="H2304" s="3"/>
      <c r="I2304" s="3"/>
      <c r="J2304" s="3" t="s">
        <v>3354</v>
      </c>
      <c r="K2304" s="3" t="s">
        <v>3366</v>
      </c>
      <c r="L2304" s="3"/>
      <c r="M2304" s="3" t="s">
        <v>3459</v>
      </c>
      <c r="N2304" s="3"/>
      <c r="O2304" s="3"/>
      <c r="P2304" s="3"/>
      <c r="Q2304" s="3"/>
      <c r="R2304" s="3"/>
      <c r="S2304" s="152"/>
      <c r="T2304" s="3" t="s">
        <v>3262</v>
      </c>
      <c r="U2304" s="3"/>
      <c r="V2304" s="143"/>
      <c r="W2304" s="3" t="s">
        <v>3830</v>
      </c>
      <c r="X2304" s="3" t="s">
        <v>3660</v>
      </c>
      <c r="Y2304" s="3"/>
      <c r="Z2304" s="3"/>
      <c r="AA2304" s="3" t="s">
        <v>3262</v>
      </c>
      <c r="AB2304" s="3"/>
      <c r="AE2304" s="3"/>
      <c r="AF2304" s="3" t="s">
        <v>3451</v>
      </c>
      <c r="AG2304" s="3"/>
      <c r="AH2304" s="153">
        <v>45742</v>
      </c>
      <c r="AI2304" s="14"/>
    </row>
    <row r="2305" spans="1:35" ht="15" customHeight="1" x14ac:dyDescent="0.35">
      <c r="B2305" s="5">
        <f t="shared" si="143"/>
        <v>2303</v>
      </c>
      <c r="C2305">
        <f t="shared" si="142"/>
        <v>50</v>
      </c>
      <c r="D2305" s="16">
        <v>1951</v>
      </c>
      <c r="E2305" t="s">
        <v>15</v>
      </c>
      <c r="F2305" t="s">
        <v>16</v>
      </c>
      <c r="G2305">
        <v>62019</v>
      </c>
      <c r="H2305" t="s">
        <v>17</v>
      </c>
      <c r="J2305" t="s">
        <v>3354</v>
      </c>
      <c r="K2305" t="s">
        <v>3366</v>
      </c>
      <c r="L2305" t="s">
        <v>908</v>
      </c>
      <c r="M2305" t="s">
        <v>3359</v>
      </c>
      <c r="AF2305" t="s">
        <v>3060</v>
      </c>
      <c r="AH2305" s="2">
        <v>40808.858032407406</v>
      </c>
    </row>
    <row r="2306" spans="1:35" ht="15" customHeight="1" x14ac:dyDescent="0.35">
      <c r="B2306" s="5">
        <f t="shared" si="143"/>
        <v>2304</v>
      </c>
      <c r="C2306">
        <f t="shared" si="142"/>
        <v>30</v>
      </c>
      <c r="D2306" s="146">
        <v>1951</v>
      </c>
      <c r="E2306" s="3" t="s">
        <v>15</v>
      </c>
      <c r="F2306" s="3" t="s">
        <v>16</v>
      </c>
      <c r="G2306" s="3">
        <v>62069</v>
      </c>
      <c r="H2306" s="3"/>
      <c r="I2306" s="3"/>
      <c r="J2306" s="3"/>
      <c r="K2306" s="3"/>
      <c r="L2306" s="3"/>
      <c r="M2306" s="3"/>
      <c r="N2306" s="3"/>
      <c r="O2306" s="3"/>
      <c r="P2306" s="3"/>
      <c r="Q2306" s="3"/>
      <c r="R2306" s="3"/>
      <c r="S2306" s="152"/>
      <c r="T2306" s="3"/>
      <c r="U2306" s="3"/>
      <c r="V2306" s="143"/>
      <c r="W2306" s="3"/>
      <c r="X2306" s="3"/>
      <c r="Y2306" s="3"/>
      <c r="Z2306" s="3"/>
      <c r="AB2306" s="3"/>
      <c r="AE2306" s="3"/>
      <c r="AF2306" s="3" t="s">
        <v>3451</v>
      </c>
      <c r="AG2306" s="3"/>
      <c r="AH2306" s="153">
        <v>45568</v>
      </c>
      <c r="AI2306" s="14" t="s">
        <v>4277</v>
      </c>
    </row>
    <row r="2307" spans="1:35" ht="15" customHeight="1" x14ac:dyDescent="0.35">
      <c r="B2307" s="5">
        <f t="shared" si="143"/>
        <v>2305</v>
      </c>
      <c r="C2307">
        <f t="shared" ref="C2307:C2373" si="146">+G2308-G2307</f>
        <v>73</v>
      </c>
      <c r="D2307" s="16">
        <v>1951</v>
      </c>
      <c r="E2307" t="s">
        <v>15</v>
      </c>
      <c r="F2307" t="s">
        <v>25</v>
      </c>
      <c r="G2307">
        <v>62099</v>
      </c>
      <c r="L2307" t="s">
        <v>37</v>
      </c>
      <c r="AF2307" t="s">
        <v>3060</v>
      </c>
    </row>
    <row r="2308" spans="1:35" ht="15" customHeight="1" x14ac:dyDescent="0.35">
      <c r="B2308" s="5">
        <f t="shared" si="143"/>
        <v>2306</v>
      </c>
      <c r="C2308">
        <f t="shared" si="146"/>
        <v>70</v>
      </c>
      <c r="D2308" s="16">
        <v>1951</v>
      </c>
      <c r="E2308" t="s">
        <v>15</v>
      </c>
      <c r="F2308" t="s">
        <v>25</v>
      </c>
      <c r="G2308">
        <v>62172</v>
      </c>
      <c r="L2308" t="s">
        <v>37</v>
      </c>
      <c r="AF2308" t="s">
        <v>3060</v>
      </c>
    </row>
    <row r="2309" spans="1:35" ht="15" customHeight="1" x14ac:dyDescent="0.35">
      <c r="B2309" s="5">
        <f t="shared" si="143"/>
        <v>2307</v>
      </c>
      <c r="C2309">
        <f t="shared" si="146"/>
        <v>159</v>
      </c>
      <c r="D2309" s="16">
        <v>1951</v>
      </c>
      <c r="E2309" t="s">
        <v>15</v>
      </c>
      <c r="F2309" t="s">
        <v>16</v>
      </c>
      <c r="G2309">
        <v>62242</v>
      </c>
      <c r="H2309" t="s">
        <v>17</v>
      </c>
      <c r="J2309" t="s">
        <v>3354</v>
      </c>
      <c r="K2309" t="s">
        <v>3366</v>
      </c>
      <c r="L2309" t="s">
        <v>909</v>
      </c>
      <c r="M2309" t="s">
        <v>3359</v>
      </c>
      <c r="AF2309" t="s">
        <v>3060</v>
      </c>
      <c r="AH2309" s="2">
        <v>40164.330868055556</v>
      </c>
    </row>
    <row r="2310" spans="1:35" ht="15" customHeight="1" x14ac:dyDescent="0.35">
      <c r="B2310" s="5">
        <f t="shared" si="143"/>
        <v>2308</v>
      </c>
      <c r="C2310">
        <f t="shared" si="146"/>
        <v>5</v>
      </c>
      <c r="D2310" s="16">
        <v>1951</v>
      </c>
      <c r="E2310" t="s">
        <v>327</v>
      </c>
      <c r="F2310" t="s">
        <v>16</v>
      </c>
      <c r="G2310">
        <v>62401</v>
      </c>
      <c r="J2310" t="s">
        <v>3354</v>
      </c>
      <c r="K2310" t="s">
        <v>3366</v>
      </c>
      <c r="M2310" t="s">
        <v>3579</v>
      </c>
      <c r="N2310" t="s">
        <v>3359</v>
      </c>
      <c r="T2310" t="s">
        <v>3262</v>
      </c>
      <c r="W2310" t="s">
        <v>3830</v>
      </c>
      <c r="AA2310" s="3" t="s">
        <v>3262</v>
      </c>
      <c r="AB2310" t="s">
        <v>3929</v>
      </c>
      <c r="AD2310" s="3" t="s">
        <v>3932</v>
      </c>
      <c r="AF2310" t="s">
        <v>3451</v>
      </c>
      <c r="AH2310" s="2">
        <v>45335</v>
      </c>
    </row>
    <row r="2311" spans="1:35" ht="15" customHeight="1" x14ac:dyDescent="0.35">
      <c r="B2311" s="5">
        <f t="shared" si="143"/>
        <v>2309</v>
      </c>
      <c r="C2311">
        <f t="shared" si="146"/>
        <v>13</v>
      </c>
      <c r="D2311" s="16">
        <v>1951</v>
      </c>
      <c r="E2311" t="s">
        <v>327</v>
      </c>
      <c r="F2311" t="s">
        <v>16</v>
      </c>
      <c r="G2311">
        <v>62406</v>
      </c>
      <c r="AF2311" t="s">
        <v>3451</v>
      </c>
      <c r="AH2311" s="2">
        <v>45899</v>
      </c>
    </row>
    <row r="2312" spans="1:35" ht="15" customHeight="1" x14ac:dyDescent="0.35">
      <c r="B2312" s="5">
        <f t="shared" si="143"/>
        <v>2310</v>
      </c>
      <c r="C2312">
        <f t="shared" si="146"/>
        <v>17</v>
      </c>
      <c r="D2312" s="16">
        <v>1951</v>
      </c>
      <c r="E2312" t="s">
        <v>327</v>
      </c>
      <c r="F2312" t="s">
        <v>16</v>
      </c>
      <c r="G2312">
        <v>62419</v>
      </c>
      <c r="J2312" t="s">
        <v>3354</v>
      </c>
      <c r="K2312" t="s">
        <v>3366</v>
      </c>
      <c r="M2312" t="s">
        <v>3579</v>
      </c>
      <c r="T2312" t="s">
        <v>3262</v>
      </c>
      <c r="W2312" t="s">
        <v>3830</v>
      </c>
      <c r="X2312" t="s">
        <v>3508</v>
      </c>
      <c r="AA2312" s="3" t="s">
        <v>3262</v>
      </c>
      <c r="AB2312" t="s">
        <v>3929</v>
      </c>
      <c r="AD2312" s="3" t="s">
        <v>3932</v>
      </c>
      <c r="AF2312" s="3" t="s">
        <v>3451</v>
      </c>
      <c r="AH2312" s="2">
        <v>45339</v>
      </c>
    </row>
    <row r="2313" spans="1:35" ht="15" customHeight="1" x14ac:dyDescent="0.35">
      <c r="B2313" s="5">
        <f t="shared" si="143"/>
        <v>2311</v>
      </c>
      <c r="C2313">
        <f t="shared" si="146"/>
        <v>14</v>
      </c>
      <c r="D2313" s="16">
        <v>1951</v>
      </c>
      <c r="E2313" t="s">
        <v>327</v>
      </c>
      <c r="F2313" t="s">
        <v>25</v>
      </c>
      <c r="G2313">
        <v>62436</v>
      </c>
      <c r="H2313" t="s">
        <v>17</v>
      </c>
      <c r="J2313" t="s">
        <v>3354</v>
      </c>
      <c r="K2313" t="s">
        <v>3366</v>
      </c>
      <c r="M2313" t="s">
        <v>3359</v>
      </c>
      <c r="AF2313" t="s">
        <v>3060</v>
      </c>
      <c r="AH2313" s="2">
        <v>39996.886053240742</v>
      </c>
    </row>
    <row r="2314" spans="1:35" ht="15" customHeight="1" x14ac:dyDescent="0.35">
      <c r="B2314" s="5">
        <f t="shared" si="143"/>
        <v>2312</v>
      </c>
      <c r="C2314">
        <f t="shared" si="146"/>
        <v>114</v>
      </c>
      <c r="D2314" s="16">
        <v>1951</v>
      </c>
      <c r="E2314" t="s">
        <v>327</v>
      </c>
      <c r="F2314" t="s">
        <v>25</v>
      </c>
      <c r="G2314">
        <v>62450</v>
      </c>
      <c r="H2314" t="s">
        <v>17</v>
      </c>
      <c r="J2314" t="s">
        <v>3354</v>
      </c>
      <c r="K2314" t="s">
        <v>3366</v>
      </c>
      <c r="L2314" t="s">
        <v>56</v>
      </c>
      <c r="M2314" t="s">
        <v>3359</v>
      </c>
      <c r="AD2314" s="3" t="s">
        <v>910</v>
      </c>
      <c r="AF2314" t="s">
        <v>3060</v>
      </c>
      <c r="AH2314" s="2">
        <v>40003.812025462961</v>
      </c>
    </row>
    <row r="2315" spans="1:35" ht="15" customHeight="1" x14ac:dyDescent="0.35">
      <c r="B2315" s="5">
        <f t="shared" si="143"/>
        <v>2313</v>
      </c>
      <c r="C2315">
        <f t="shared" si="146"/>
        <v>11</v>
      </c>
      <c r="D2315" s="16">
        <v>1951</v>
      </c>
      <c r="E2315" t="s">
        <v>560</v>
      </c>
      <c r="F2315" t="s">
        <v>25</v>
      </c>
      <c r="G2315">
        <v>62564</v>
      </c>
      <c r="H2315" t="s">
        <v>17</v>
      </c>
      <c r="J2315" t="s">
        <v>3354</v>
      </c>
      <c r="K2315" t="s">
        <v>3366</v>
      </c>
      <c r="M2315" t="s">
        <v>3359</v>
      </c>
      <c r="AD2315" s="3" t="s">
        <v>911</v>
      </c>
      <c r="AF2315" t="s">
        <v>3060</v>
      </c>
      <c r="AH2315" s="2">
        <v>40959.066307870373</v>
      </c>
    </row>
    <row r="2316" spans="1:35" ht="15" customHeight="1" thickBot="1" x14ac:dyDescent="0.4">
      <c r="B2316" s="5">
        <f t="shared" si="143"/>
        <v>2314</v>
      </c>
      <c r="C2316">
        <f t="shared" si="146"/>
        <v>2</v>
      </c>
      <c r="D2316" s="16">
        <v>1951</v>
      </c>
      <c r="E2316" t="s">
        <v>560</v>
      </c>
      <c r="F2316" t="s">
        <v>25</v>
      </c>
      <c r="G2316">
        <v>62575</v>
      </c>
      <c r="J2316" t="s">
        <v>3354</v>
      </c>
      <c r="K2316" t="s">
        <v>3366</v>
      </c>
      <c r="M2316" t="s">
        <v>3459</v>
      </c>
      <c r="N2316" t="s">
        <v>3359</v>
      </c>
      <c r="S2316" s="148">
        <v>0.46</v>
      </c>
      <c r="T2316" t="s">
        <v>3424</v>
      </c>
      <c r="W2316" t="s">
        <v>3557</v>
      </c>
      <c r="X2316" t="s">
        <v>3508</v>
      </c>
      <c r="Z2316" t="s">
        <v>3359</v>
      </c>
      <c r="AA2316" s="3" t="s">
        <v>3556</v>
      </c>
      <c r="AF2316" t="s">
        <v>3451</v>
      </c>
      <c r="AH2316" s="2">
        <v>45496</v>
      </c>
    </row>
    <row r="2317" spans="1:35" ht="15" thickBot="1" x14ac:dyDescent="0.4">
      <c r="B2317" s="5">
        <f t="shared" si="143"/>
        <v>2315</v>
      </c>
      <c r="C2317">
        <f t="shared" si="146"/>
        <v>13</v>
      </c>
      <c r="D2317" s="16">
        <v>1951</v>
      </c>
      <c r="E2317" t="s">
        <v>560</v>
      </c>
      <c r="F2317" t="s">
        <v>25</v>
      </c>
      <c r="G2317">
        <v>62577</v>
      </c>
      <c r="H2317" t="s">
        <v>17</v>
      </c>
      <c r="J2317" t="s">
        <v>380</v>
      </c>
      <c r="K2317" t="s">
        <v>3366</v>
      </c>
      <c r="L2317" t="s">
        <v>224</v>
      </c>
      <c r="M2317" t="s">
        <v>3359</v>
      </c>
      <c r="N2317" t="s">
        <v>3359</v>
      </c>
      <c r="AD2317" s="3" t="s">
        <v>5993</v>
      </c>
      <c r="AF2317" t="s">
        <v>3451</v>
      </c>
      <c r="AG2317" s="162"/>
      <c r="AH2317" s="163">
        <v>45988</v>
      </c>
    </row>
    <row r="2318" spans="1:35" ht="15" customHeight="1" thickBot="1" x14ac:dyDescent="0.4">
      <c r="A2318" s="180"/>
      <c r="B2318" s="5">
        <f t="shared" si="143"/>
        <v>2316</v>
      </c>
      <c r="C2318">
        <f t="shared" si="146"/>
        <v>85</v>
      </c>
      <c r="D2318" s="16">
        <v>1951</v>
      </c>
      <c r="E2318" t="s">
        <v>560</v>
      </c>
      <c r="F2318" t="s">
        <v>25</v>
      </c>
      <c r="G2318">
        <v>62590</v>
      </c>
      <c r="H2318" t="s">
        <v>17</v>
      </c>
      <c r="M2318" t="s">
        <v>3359</v>
      </c>
      <c r="AF2318" t="s">
        <v>3060</v>
      </c>
      <c r="AH2318" s="2">
        <v>39887.635381944441</v>
      </c>
    </row>
    <row r="2319" spans="1:35" ht="15" customHeight="1" x14ac:dyDescent="0.35">
      <c r="B2319" s="5">
        <f t="shared" si="143"/>
        <v>2317</v>
      </c>
      <c r="C2319">
        <f t="shared" si="146"/>
        <v>156</v>
      </c>
      <c r="D2319" s="16">
        <v>1951</v>
      </c>
      <c r="E2319" t="s">
        <v>560</v>
      </c>
      <c r="F2319" t="s">
        <v>25</v>
      </c>
      <c r="G2319">
        <v>62675</v>
      </c>
      <c r="L2319" t="s">
        <v>37</v>
      </c>
      <c r="AF2319" t="s">
        <v>3060</v>
      </c>
    </row>
    <row r="2320" spans="1:35" ht="15" customHeight="1" x14ac:dyDescent="0.35">
      <c r="B2320" s="5">
        <f t="shared" ref="B2320:B2385" si="147">+B2319+1</f>
        <v>2318</v>
      </c>
      <c r="C2320">
        <f t="shared" si="146"/>
        <v>7</v>
      </c>
      <c r="D2320" s="16">
        <v>1951</v>
      </c>
      <c r="E2320" t="s">
        <v>15</v>
      </c>
      <c r="F2320" t="s">
        <v>16</v>
      </c>
      <c r="G2320">
        <v>62831</v>
      </c>
      <c r="H2320" t="s">
        <v>17</v>
      </c>
      <c r="J2320" t="s">
        <v>3354</v>
      </c>
      <c r="L2320" t="s">
        <v>912</v>
      </c>
      <c r="M2320" t="s">
        <v>3359</v>
      </c>
      <c r="AF2320" t="s">
        <v>3060</v>
      </c>
      <c r="AH2320" s="2">
        <v>40295.716851851852</v>
      </c>
    </row>
    <row r="2321" spans="1:35" ht="15" customHeight="1" x14ac:dyDescent="0.35">
      <c r="A2321" s="3"/>
      <c r="B2321" s="5">
        <f t="shared" si="147"/>
        <v>2319</v>
      </c>
      <c r="C2321">
        <f t="shared" si="146"/>
        <v>199</v>
      </c>
      <c r="D2321" s="16">
        <v>1951</v>
      </c>
      <c r="E2321" t="s">
        <v>15</v>
      </c>
      <c r="F2321" t="s">
        <v>16</v>
      </c>
      <c r="G2321">
        <v>62838</v>
      </c>
      <c r="H2321" t="s">
        <v>17</v>
      </c>
      <c r="J2321" t="s">
        <v>3354</v>
      </c>
      <c r="K2321" t="s">
        <v>3366</v>
      </c>
      <c r="L2321" t="s">
        <v>913</v>
      </c>
      <c r="M2321" t="s">
        <v>3359</v>
      </c>
      <c r="AF2321" t="s">
        <v>3060</v>
      </c>
      <c r="AH2321" s="2">
        <v>39726.221817129626</v>
      </c>
    </row>
    <row r="2322" spans="1:35" ht="15" customHeight="1" x14ac:dyDescent="0.35">
      <c r="B2322" s="5">
        <f t="shared" si="147"/>
        <v>2320</v>
      </c>
      <c r="C2322">
        <f t="shared" si="146"/>
        <v>37</v>
      </c>
      <c r="D2322" s="16">
        <v>1951</v>
      </c>
      <c r="E2322" t="s">
        <v>15</v>
      </c>
      <c r="F2322" t="s">
        <v>16</v>
      </c>
      <c r="G2322">
        <v>63037</v>
      </c>
      <c r="L2322" t="s">
        <v>37</v>
      </c>
      <c r="AF2322" t="s">
        <v>3060</v>
      </c>
    </row>
    <row r="2323" spans="1:35" ht="15" customHeight="1" thickBot="1" x14ac:dyDescent="0.4">
      <c r="B2323" s="5">
        <f t="shared" ref="B2323:B2327" si="148">+B2322+1</f>
        <v>2321</v>
      </c>
      <c r="C2323">
        <f t="shared" ref="C2323:C2327" si="149">+G2324-G2323</f>
        <v>83</v>
      </c>
      <c r="D2323" s="16">
        <v>1951</v>
      </c>
      <c r="E2323" t="s">
        <v>15</v>
      </c>
      <c r="F2323" t="s">
        <v>16</v>
      </c>
      <c r="G2323">
        <v>63074</v>
      </c>
      <c r="H2323" t="s">
        <v>73</v>
      </c>
      <c r="J2323" t="s">
        <v>3354</v>
      </c>
      <c r="K2323" t="s">
        <v>3366</v>
      </c>
      <c r="L2323" t="s">
        <v>914</v>
      </c>
      <c r="M2323" t="s">
        <v>3359</v>
      </c>
      <c r="AF2323" t="s">
        <v>3060</v>
      </c>
      <c r="AH2323" s="2">
        <v>40744.5546875</v>
      </c>
    </row>
    <row r="2324" spans="1:35" ht="15" thickBot="1" x14ac:dyDescent="0.4">
      <c r="B2324" s="5">
        <f t="shared" si="148"/>
        <v>2322</v>
      </c>
      <c r="C2324">
        <f t="shared" si="149"/>
        <v>23</v>
      </c>
      <c r="D2324" s="16">
        <v>1951</v>
      </c>
      <c r="E2324" s="159" t="s">
        <v>15</v>
      </c>
      <c r="F2324" s="159" t="s">
        <v>25</v>
      </c>
      <c r="G2324" s="160">
        <v>63157</v>
      </c>
      <c r="H2324" s="159"/>
      <c r="I2324" s="159"/>
      <c r="J2324" s="159" t="s">
        <v>3354</v>
      </c>
      <c r="K2324" s="159" t="s">
        <v>3366</v>
      </c>
      <c r="L2324" s="159"/>
      <c r="M2324" s="159" t="s">
        <v>3459</v>
      </c>
      <c r="N2324" s="159"/>
      <c r="O2324" s="159"/>
      <c r="P2324" s="159"/>
      <c r="Q2324" s="159"/>
      <c r="R2324" s="159"/>
      <c r="S2324" s="159"/>
      <c r="T2324" s="159" t="s">
        <v>167</v>
      </c>
      <c r="U2324" s="159"/>
      <c r="V2324" s="161"/>
      <c r="W2324" s="159" t="s">
        <v>3576</v>
      </c>
      <c r="X2324" s="159"/>
      <c r="Y2324" s="159"/>
      <c r="Z2324" s="159"/>
      <c r="AA2324" s="159" t="s">
        <v>167</v>
      </c>
      <c r="AB2324" s="159"/>
      <c r="AC2324" s="159"/>
      <c r="AD2324" s="159"/>
      <c r="AE2324" s="159"/>
      <c r="AF2324" t="s">
        <v>3451</v>
      </c>
      <c r="AG2324" s="159"/>
      <c r="AH2324" s="176">
        <v>46256</v>
      </c>
      <c r="AI2324" s="76"/>
    </row>
    <row r="2325" spans="1:35" ht="15" customHeight="1" x14ac:dyDescent="0.35">
      <c r="A2325" s="3"/>
      <c r="B2325" s="5">
        <f t="shared" si="148"/>
        <v>2323</v>
      </c>
      <c r="C2325">
        <f t="shared" si="149"/>
        <v>262</v>
      </c>
      <c r="D2325" s="16">
        <v>1951</v>
      </c>
      <c r="E2325" t="s">
        <v>15</v>
      </c>
      <c r="F2325" t="s">
        <v>25</v>
      </c>
      <c r="G2325">
        <v>63180</v>
      </c>
      <c r="J2325" t="s">
        <v>3354</v>
      </c>
      <c r="K2325" t="s">
        <v>3366</v>
      </c>
      <c r="L2325" t="s">
        <v>37</v>
      </c>
      <c r="M2325" t="s">
        <v>3459</v>
      </c>
      <c r="N2325" t="s">
        <v>3359</v>
      </c>
      <c r="T2325" t="s">
        <v>167</v>
      </c>
      <c r="W2325" t="s">
        <v>3572</v>
      </c>
      <c r="X2325" t="s">
        <v>3660</v>
      </c>
      <c r="AB2325" t="s">
        <v>3713</v>
      </c>
      <c r="AF2325" t="s">
        <v>3133</v>
      </c>
      <c r="AH2325" s="2">
        <v>45078</v>
      </c>
    </row>
    <row r="2326" spans="1:35" ht="15" customHeight="1" x14ac:dyDescent="0.35">
      <c r="A2326" s="3"/>
      <c r="B2326" s="5">
        <f t="shared" si="148"/>
        <v>2324</v>
      </c>
      <c r="C2326">
        <f t="shared" si="149"/>
        <v>71</v>
      </c>
      <c r="D2326" s="16">
        <v>1951</v>
      </c>
      <c r="E2326" t="s">
        <v>15</v>
      </c>
      <c r="F2326" t="s">
        <v>25</v>
      </c>
      <c r="G2326">
        <v>63442</v>
      </c>
      <c r="L2326" t="s">
        <v>37</v>
      </c>
      <c r="AF2326" t="s">
        <v>3060</v>
      </c>
    </row>
    <row r="2327" spans="1:35" ht="15" customHeight="1" x14ac:dyDescent="0.35">
      <c r="B2327" s="5">
        <f t="shared" si="148"/>
        <v>2325</v>
      </c>
      <c r="C2327">
        <f t="shared" si="149"/>
        <v>3</v>
      </c>
      <c r="D2327" s="16">
        <v>1951</v>
      </c>
      <c r="E2327" t="s">
        <v>327</v>
      </c>
      <c r="F2327" t="s">
        <v>25</v>
      </c>
      <c r="G2327">
        <v>63513</v>
      </c>
      <c r="H2327" t="s">
        <v>17</v>
      </c>
      <c r="J2327" t="s">
        <v>3354</v>
      </c>
      <c r="L2327" t="s">
        <v>915</v>
      </c>
      <c r="M2327" t="s">
        <v>3359</v>
      </c>
      <c r="AF2327" t="s">
        <v>3060</v>
      </c>
      <c r="AH2327" s="2">
        <v>40900.962372685186</v>
      </c>
    </row>
    <row r="2328" spans="1:35" ht="15" customHeight="1" thickBot="1" x14ac:dyDescent="0.4">
      <c r="B2328" s="5">
        <f t="shared" si="147"/>
        <v>2326</v>
      </c>
      <c r="C2328">
        <f t="shared" si="146"/>
        <v>18</v>
      </c>
      <c r="D2328" s="16">
        <v>1951</v>
      </c>
      <c r="E2328" t="s">
        <v>327</v>
      </c>
      <c r="F2328" t="s">
        <v>25</v>
      </c>
      <c r="G2328">
        <v>63516</v>
      </c>
      <c r="H2328" t="s">
        <v>17</v>
      </c>
      <c r="J2328" t="s">
        <v>3354</v>
      </c>
      <c r="K2328" t="s">
        <v>3366</v>
      </c>
      <c r="L2328" t="s">
        <v>35</v>
      </c>
      <c r="M2328" t="s">
        <v>3359</v>
      </c>
      <c r="AC2328" s="3">
        <v>1951</v>
      </c>
      <c r="AF2328" t="s">
        <v>3060</v>
      </c>
      <c r="AH2328" s="2">
        <v>39984.941608796296</v>
      </c>
    </row>
    <row r="2329" spans="1:35" ht="15" customHeight="1" thickBot="1" x14ac:dyDescent="0.4">
      <c r="B2329" s="5">
        <f t="shared" si="147"/>
        <v>2327</v>
      </c>
      <c r="C2329">
        <f t="shared" ref="C2329:C2332" si="150">+G2330-G2329</f>
        <v>8</v>
      </c>
      <c r="D2329" s="16">
        <v>1951</v>
      </c>
      <c r="E2329" t="s">
        <v>327</v>
      </c>
      <c r="F2329" s="159" t="s">
        <v>25</v>
      </c>
      <c r="G2329" s="160">
        <v>63534</v>
      </c>
      <c r="H2329" s="159"/>
      <c r="I2329" s="159"/>
      <c r="J2329" s="159" t="s">
        <v>3354</v>
      </c>
      <c r="K2329" s="159" t="s">
        <v>3366</v>
      </c>
      <c r="L2329" s="159"/>
      <c r="M2329" s="159" t="s">
        <v>3459</v>
      </c>
      <c r="N2329" s="159"/>
      <c r="O2329" s="159"/>
      <c r="P2329" s="159"/>
      <c r="Q2329" s="159"/>
      <c r="R2329" s="159"/>
      <c r="S2329" s="159"/>
      <c r="T2329" s="159" t="s">
        <v>167</v>
      </c>
      <c r="U2329" s="159"/>
      <c r="V2329" s="161"/>
      <c r="W2329" s="159" t="s">
        <v>3572</v>
      </c>
      <c r="X2329" s="159" t="s">
        <v>3508</v>
      </c>
      <c r="Y2329" s="159"/>
      <c r="Z2329" s="159"/>
      <c r="AA2329" s="159" t="s">
        <v>4416</v>
      </c>
      <c r="AB2329" s="159" t="s">
        <v>6188</v>
      </c>
      <c r="AC2329" s="159"/>
      <c r="AD2329" s="159"/>
      <c r="AE2329" s="159"/>
      <c r="AF2329" t="s">
        <v>3451</v>
      </c>
      <c r="AG2329" s="162"/>
      <c r="AH2329" s="163">
        <v>46130</v>
      </c>
      <c r="AI2329" s="76" t="s">
        <v>6557</v>
      </c>
    </row>
    <row r="2330" spans="1:35" ht="15" customHeight="1" thickBot="1" x14ac:dyDescent="0.4">
      <c r="B2330" s="5">
        <f t="shared" si="147"/>
        <v>2328</v>
      </c>
      <c r="C2330">
        <f t="shared" si="150"/>
        <v>36</v>
      </c>
      <c r="D2330" s="16">
        <v>1951</v>
      </c>
      <c r="E2330" t="s">
        <v>327</v>
      </c>
      <c r="F2330" s="159" t="s">
        <v>25</v>
      </c>
      <c r="G2330" s="160">
        <v>63542</v>
      </c>
      <c r="H2330" s="159"/>
      <c r="I2330" s="159"/>
      <c r="J2330" s="159" t="s">
        <v>3354</v>
      </c>
      <c r="K2330" s="159" t="s">
        <v>3366</v>
      </c>
      <c r="L2330" s="159"/>
      <c r="M2330" s="159" t="s">
        <v>3459</v>
      </c>
      <c r="N2330" s="159"/>
      <c r="O2330" s="159"/>
      <c r="P2330" s="159"/>
      <c r="Q2330" s="159"/>
      <c r="R2330" s="159"/>
      <c r="S2330" s="159"/>
      <c r="T2330" s="167" t="s">
        <v>167</v>
      </c>
      <c r="U2330" s="159"/>
      <c r="V2330" s="159"/>
      <c r="W2330" s="159" t="s">
        <v>3572</v>
      </c>
      <c r="X2330" s="159" t="s">
        <v>3449</v>
      </c>
      <c r="Y2330" s="159"/>
      <c r="Z2330" s="159"/>
      <c r="AA2330" s="159" t="s">
        <v>4416</v>
      </c>
      <c r="AB2330" s="159" t="s">
        <v>6762</v>
      </c>
      <c r="AC2330" s="159"/>
      <c r="AD2330" s="159" t="s">
        <v>6861</v>
      </c>
      <c r="AE2330" s="159"/>
      <c r="AF2330" t="s">
        <v>3451</v>
      </c>
      <c r="AG2330" s="159"/>
      <c r="AH2330" s="176">
        <v>46207</v>
      </c>
      <c r="AI2330" s="76" t="s">
        <v>6763</v>
      </c>
    </row>
    <row r="2331" spans="1:35" ht="15" customHeight="1" x14ac:dyDescent="0.35">
      <c r="B2331" s="5">
        <f t="shared" si="147"/>
        <v>2329</v>
      </c>
      <c r="C2331">
        <f t="shared" si="150"/>
        <v>35</v>
      </c>
      <c r="D2331" s="16">
        <v>1951</v>
      </c>
      <c r="E2331" t="s">
        <v>327</v>
      </c>
      <c r="F2331" t="s">
        <v>25</v>
      </c>
      <c r="G2331">
        <v>63578</v>
      </c>
      <c r="H2331" t="s">
        <v>17</v>
      </c>
      <c r="M2331" t="s">
        <v>3359</v>
      </c>
      <c r="AF2331" t="s">
        <v>3060</v>
      </c>
      <c r="AH2331" s="2">
        <v>40687.218391203707</v>
      </c>
    </row>
    <row r="2332" spans="1:35" ht="15" customHeight="1" x14ac:dyDescent="0.35">
      <c r="B2332" s="5">
        <f t="shared" si="147"/>
        <v>2330</v>
      </c>
      <c r="C2332">
        <f t="shared" si="150"/>
        <v>25</v>
      </c>
      <c r="D2332" s="16">
        <v>1951</v>
      </c>
      <c r="E2332" t="s">
        <v>327</v>
      </c>
      <c r="F2332" t="s">
        <v>25</v>
      </c>
      <c r="G2332">
        <v>63613</v>
      </c>
      <c r="H2332" t="s">
        <v>17</v>
      </c>
      <c r="J2332" t="s">
        <v>3354</v>
      </c>
      <c r="K2332" t="s">
        <v>3366</v>
      </c>
      <c r="L2332" t="s">
        <v>88</v>
      </c>
      <c r="M2332" t="s">
        <v>3359</v>
      </c>
      <c r="AC2332" s="3">
        <v>1951</v>
      </c>
      <c r="AF2332" t="s">
        <v>3060</v>
      </c>
      <c r="AH2332" s="2">
        <v>39981.083113425928</v>
      </c>
    </row>
    <row r="2333" spans="1:35" ht="15" customHeight="1" x14ac:dyDescent="0.35">
      <c r="B2333" s="5">
        <f t="shared" si="147"/>
        <v>2331</v>
      </c>
      <c r="C2333">
        <f t="shared" si="146"/>
        <v>24</v>
      </c>
      <c r="D2333" s="16">
        <v>1951</v>
      </c>
      <c r="E2333" t="s">
        <v>327</v>
      </c>
      <c r="F2333" t="s">
        <v>16</v>
      </c>
      <c r="G2333">
        <v>63638</v>
      </c>
      <c r="H2333" t="s">
        <v>17</v>
      </c>
      <c r="J2333" t="s">
        <v>3354</v>
      </c>
      <c r="K2333" t="s">
        <v>3366</v>
      </c>
      <c r="L2333" t="s">
        <v>916</v>
      </c>
      <c r="M2333" t="s">
        <v>3359</v>
      </c>
      <c r="AF2333" t="s">
        <v>3060</v>
      </c>
      <c r="AH2333" s="2">
        <v>39719.525081018517</v>
      </c>
    </row>
    <row r="2334" spans="1:35" ht="15" customHeight="1" x14ac:dyDescent="0.35">
      <c r="A2334" s="3"/>
      <c r="B2334" s="5">
        <f t="shared" si="147"/>
        <v>2332</v>
      </c>
      <c r="C2334">
        <f t="shared" si="146"/>
        <v>29</v>
      </c>
      <c r="D2334" s="16">
        <v>1951</v>
      </c>
      <c r="E2334" t="s">
        <v>327</v>
      </c>
      <c r="F2334" t="s">
        <v>16</v>
      </c>
      <c r="G2334">
        <v>63662</v>
      </c>
      <c r="H2334" t="s">
        <v>17</v>
      </c>
      <c r="J2334" t="s">
        <v>3354</v>
      </c>
      <c r="K2334" t="s">
        <v>3366</v>
      </c>
      <c r="L2334" t="s">
        <v>377</v>
      </c>
      <c r="M2334" t="s">
        <v>3359</v>
      </c>
      <c r="AF2334" t="s">
        <v>3060</v>
      </c>
      <c r="AH2334" s="2">
        <v>39894.740879629629</v>
      </c>
    </row>
    <row r="2335" spans="1:35" ht="15" customHeight="1" thickBot="1" x14ac:dyDescent="0.4">
      <c r="B2335" s="5">
        <f t="shared" si="147"/>
        <v>2333</v>
      </c>
      <c r="C2335">
        <f t="shared" si="146"/>
        <v>9</v>
      </c>
      <c r="D2335" s="16">
        <v>1951</v>
      </c>
      <c r="E2335" t="s">
        <v>221</v>
      </c>
      <c r="F2335" t="s">
        <v>25</v>
      </c>
      <c r="G2335">
        <v>63691</v>
      </c>
      <c r="L2335" t="s">
        <v>37</v>
      </c>
      <c r="AD2335" s="3" t="s">
        <v>107</v>
      </c>
      <c r="AF2335" t="s">
        <v>3060</v>
      </c>
    </row>
    <row r="2336" spans="1:35" ht="15" customHeight="1" thickBot="1" x14ac:dyDescent="0.4">
      <c r="B2336" s="5">
        <f t="shared" si="147"/>
        <v>2334</v>
      </c>
      <c r="C2336">
        <f t="shared" si="146"/>
        <v>1</v>
      </c>
      <c r="D2336" s="16">
        <v>1951</v>
      </c>
      <c r="E2336" s="159" t="s">
        <v>221</v>
      </c>
      <c r="F2336" s="159" t="s">
        <v>25</v>
      </c>
      <c r="G2336" s="160">
        <v>63700</v>
      </c>
      <c r="H2336" s="159"/>
      <c r="I2336" s="159"/>
      <c r="J2336" s="159" t="s">
        <v>3354</v>
      </c>
      <c r="K2336" s="159" t="s">
        <v>3366</v>
      </c>
      <c r="L2336" s="159"/>
      <c r="M2336" s="159" t="s">
        <v>3459</v>
      </c>
      <c r="N2336" s="159" t="s">
        <v>3359</v>
      </c>
      <c r="O2336" s="159"/>
      <c r="P2336" s="159"/>
      <c r="Q2336" s="159"/>
      <c r="R2336" s="159"/>
      <c r="S2336" s="159"/>
      <c r="T2336" s="159" t="s">
        <v>167</v>
      </c>
      <c r="U2336" s="159"/>
      <c r="V2336" s="161"/>
      <c r="W2336" s="159" t="s">
        <v>3572</v>
      </c>
      <c r="X2336" s="159" t="s">
        <v>3508</v>
      </c>
      <c r="Y2336" s="159"/>
      <c r="Z2336" s="159"/>
      <c r="AA2336" s="159" t="s">
        <v>3464</v>
      </c>
      <c r="AB2336" s="159"/>
      <c r="AC2336" s="159"/>
      <c r="AD2336" s="159"/>
      <c r="AE2336" s="159" t="s">
        <v>3424</v>
      </c>
      <c r="AF2336" t="s">
        <v>3451</v>
      </c>
      <c r="AG2336" s="162"/>
      <c r="AH2336" s="163">
        <v>46130</v>
      </c>
      <c r="AI2336" s="76" t="s">
        <v>6509</v>
      </c>
    </row>
    <row r="2337" spans="1:35" ht="15" customHeight="1" x14ac:dyDescent="0.35">
      <c r="B2337" s="5">
        <f t="shared" si="147"/>
        <v>2335</v>
      </c>
      <c r="C2337">
        <f t="shared" si="146"/>
        <v>23</v>
      </c>
      <c r="D2337" s="16">
        <v>1951</v>
      </c>
      <c r="E2337" t="s">
        <v>221</v>
      </c>
      <c r="F2337" t="s">
        <v>25</v>
      </c>
      <c r="G2337">
        <v>63701</v>
      </c>
      <c r="H2337" t="s">
        <v>17</v>
      </c>
      <c r="J2337" t="s">
        <v>3354</v>
      </c>
      <c r="K2337" t="s">
        <v>3366</v>
      </c>
      <c r="M2337" t="s">
        <v>3359</v>
      </c>
      <c r="AA2337" s="3" t="s">
        <v>3464</v>
      </c>
      <c r="AC2337" s="153">
        <v>19071</v>
      </c>
      <c r="AD2337" s="3" t="s">
        <v>3655</v>
      </c>
      <c r="AE2337" t="s">
        <v>380</v>
      </c>
      <c r="AF2337" t="s">
        <v>3060</v>
      </c>
      <c r="AH2337" s="2">
        <v>40858.960868055554</v>
      </c>
    </row>
    <row r="2338" spans="1:35" ht="15" customHeight="1" x14ac:dyDescent="0.35">
      <c r="B2338" s="5">
        <f t="shared" si="147"/>
        <v>2336</v>
      </c>
      <c r="C2338">
        <f t="shared" si="146"/>
        <v>179</v>
      </c>
      <c r="D2338" s="16">
        <v>1951</v>
      </c>
      <c r="E2338" t="s">
        <v>221</v>
      </c>
      <c r="F2338" t="s">
        <v>25</v>
      </c>
      <c r="G2338">
        <v>63724</v>
      </c>
      <c r="H2338" t="s">
        <v>17</v>
      </c>
      <c r="J2338" t="s">
        <v>3354</v>
      </c>
      <c r="K2338" t="s">
        <v>3366</v>
      </c>
      <c r="L2338" t="s">
        <v>234</v>
      </c>
      <c r="M2338" t="s">
        <v>3359</v>
      </c>
      <c r="AA2338" s="3" t="s">
        <v>3464</v>
      </c>
      <c r="AE2338" t="s">
        <v>380</v>
      </c>
      <c r="AF2338" t="s">
        <v>3060</v>
      </c>
      <c r="AH2338" s="2">
        <v>41024.0471412037</v>
      </c>
    </row>
    <row r="2339" spans="1:35" ht="15" customHeight="1" x14ac:dyDescent="0.35">
      <c r="B2339" s="5">
        <f t="shared" si="147"/>
        <v>2337</v>
      </c>
      <c r="C2339">
        <f t="shared" si="146"/>
        <v>86</v>
      </c>
      <c r="D2339" s="16">
        <v>1951</v>
      </c>
      <c r="E2339" t="s">
        <v>15</v>
      </c>
      <c r="F2339" t="s">
        <v>16</v>
      </c>
      <c r="G2339">
        <v>63903</v>
      </c>
      <c r="H2339" t="s">
        <v>17</v>
      </c>
      <c r="J2339" t="s">
        <v>380</v>
      </c>
      <c r="K2339" t="s">
        <v>3366</v>
      </c>
      <c r="L2339" t="s">
        <v>814</v>
      </c>
      <c r="M2339" t="s">
        <v>3359</v>
      </c>
      <c r="N2339" t="s">
        <v>3359</v>
      </c>
      <c r="AF2339" t="s">
        <v>3060</v>
      </c>
      <c r="AH2339" s="2">
        <v>39866.786435185182</v>
      </c>
    </row>
    <row r="2340" spans="1:35" ht="15" customHeight="1" x14ac:dyDescent="0.35">
      <c r="B2340" s="5">
        <f t="shared" ref="B2340:B2345" si="151">+B2339+1</f>
        <v>2338</v>
      </c>
      <c r="C2340">
        <f t="shared" ref="C2340:C2345" si="152">+G2341-G2340</f>
        <v>47</v>
      </c>
      <c r="D2340" s="16">
        <v>1951</v>
      </c>
      <c r="E2340" t="s">
        <v>15</v>
      </c>
      <c r="F2340" t="s">
        <v>16</v>
      </c>
      <c r="G2340" s="165">
        <v>63989</v>
      </c>
      <c r="H2340" s="3"/>
      <c r="I2340" s="3"/>
      <c r="J2340" s="3" t="s">
        <v>3354</v>
      </c>
      <c r="K2340" s="3" t="s">
        <v>3366</v>
      </c>
      <c r="L2340" s="3"/>
      <c r="M2340" s="3"/>
      <c r="N2340" s="3"/>
      <c r="O2340" s="3"/>
      <c r="P2340" s="3"/>
      <c r="Q2340" s="3"/>
      <c r="R2340" s="3"/>
      <c r="S2340" s="152"/>
      <c r="T2340" s="3"/>
      <c r="U2340" s="3"/>
      <c r="V2340" s="143"/>
      <c r="W2340" s="3"/>
      <c r="X2340" s="3"/>
      <c r="Y2340" s="3"/>
      <c r="Z2340" s="3"/>
      <c r="AB2340" s="3"/>
      <c r="AE2340" s="3"/>
      <c r="AF2340" t="s">
        <v>3451</v>
      </c>
      <c r="AG2340" s="3"/>
      <c r="AH2340" s="153">
        <v>45928</v>
      </c>
      <c r="AI2340" s="166" t="s">
        <v>5576</v>
      </c>
    </row>
    <row r="2341" spans="1:35" ht="15" customHeight="1" thickBot="1" x14ac:dyDescent="0.4">
      <c r="B2341" s="5">
        <f t="shared" si="151"/>
        <v>2339</v>
      </c>
      <c r="C2341">
        <f t="shared" si="152"/>
        <v>48</v>
      </c>
      <c r="D2341" s="16">
        <v>1951</v>
      </c>
      <c r="E2341" t="s">
        <v>15</v>
      </c>
      <c r="F2341" t="s">
        <v>16</v>
      </c>
      <c r="G2341">
        <v>64036</v>
      </c>
      <c r="H2341" t="s">
        <v>17</v>
      </c>
      <c r="J2341" t="s">
        <v>3354</v>
      </c>
      <c r="K2341" t="s">
        <v>3366</v>
      </c>
      <c r="L2341" t="s">
        <v>918</v>
      </c>
      <c r="M2341" t="s">
        <v>3359</v>
      </c>
      <c r="AD2341" s="3" t="s">
        <v>919</v>
      </c>
      <c r="AF2341" t="s">
        <v>3060</v>
      </c>
      <c r="AH2341" s="2">
        <v>40369.590451388889</v>
      </c>
    </row>
    <row r="2342" spans="1:35" ht="15" thickBot="1" x14ac:dyDescent="0.4">
      <c r="B2342" s="5">
        <f t="shared" si="151"/>
        <v>2340</v>
      </c>
      <c r="C2342">
        <f t="shared" si="152"/>
        <v>60</v>
      </c>
      <c r="D2342" s="16">
        <v>1951</v>
      </c>
      <c r="E2342" s="159" t="s">
        <v>15</v>
      </c>
      <c r="F2342" s="159" t="s">
        <v>16</v>
      </c>
      <c r="G2342" s="160">
        <v>64084</v>
      </c>
      <c r="H2342" s="159"/>
      <c r="I2342" s="159"/>
      <c r="J2342" s="159" t="s">
        <v>380</v>
      </c>
      <c r="K2342" s="159" t="s">
        <v>3366</v>
      </c>
      <c r="L2342" s="159"/>
      <c r="M2342" s="159" t="s">
        <v>3459</v>
      </c>
      <c r="N2342" s="159"/>
      <c r="O2342" s="159"/>
      <c r="P2342" s="159"/>
      <c r="Q2342" s="159"/>
      <c r="R2342" s="159"/>
      <c r="S2342" s="159"/>
      <c r="T2342" s="159" t="s">
        <v>3262</v>
      </c>
      <c r="U2342" s="159"/>
      <c r="V2342" s="161"/>
      <c r="W2342" s="159" t="s">
        <v>3830</v>
      </c>
      <c r="X2342" s="159" t="s">
        <v>3660</v>
      </c>
      <c r="Y2342" s="159"/>
      <c r="Z2342" s="159"/>
      <c r="AA2342" s="159"/>
      <c r="AB2342" s="159"/>
      <c r="AC2342" s="159"/>
      <c r="AD2342" s="159" t="s">
        <v>6968</v>
      </c>
      <c r="AE2342" s="159"/>
      <c r="AF2342" t="s">
        <v>3451</v>
      </c>
      <c r="AG2342" s="159"/>
      <c r="AH2342" s="176">
        <v>46256</v>
      </c>
      <c r="AI2342" s="76" t="s">
        <v>6881</v>
      </c>
    </row>
    <row r="2343" spans="1:35" ht="15" customHeight="1" x14ac:dyDescent="0.35">
      <c r="B2343" s="5">
        <f t="shared" si="151"/>
        <v>2341</v>
      </c>
      <c r="C2343">
        <f t="shared" si="152"/>
        <v>62</v>
      </c>
      <c r="D2343" s="16">
        <v>1951</v>
      </c>
      <c r="E2343" t="s">
        <v>15</v>
      </c>
      <c r="F2343" t="s">
        <v>16</v>
      </c>
      <c r="G2343">
        <v>64144</v>
      </c>
      <c r="H2343" t="s">
        <v>17</v>
      </c>
      <c r="J2343" t="s">
        <v>3354</v>
      </c>
      <c r="K2343" t="s">
        <v>3366</v>
      </c>
      <c r="L2343" t="s">
        <v>510</v>
      </c>
      <c r="M2343" t="s">
        <v>3359</v>
      </c>
      <c r="AF2343" t="s">
        <v>3060</v>
      </c>
      <c r="AH2343" s="2">
        <v>39925.398958333331</v>
      </c>
    </row>
    <row r="2344" spans="1:35" ht="15" customHeight="1" x14ac:dyDescent="0.35">
      <c r="B2344" s="5">
        <f t="shared" si="151"/>
        <v>2342</v>
      </c>
      <c r="C2344">
        <f t="shared" si="152"/>
        <v>118</v>
      </c>
      <c r="D2344" s="16">
        <v>1951</v>
      </c>
      <c r="E2344" s="3" t="s">
        <v>15</v>
      </c>
      <c r="F2344" s="3" t="s">
        <v>16</v>
      </c>
      <c r="G2344" s="165">
        <v>64206</v>
      </c>
      <c r="H2344" s="3"/>
      <c r="I2344" s="3"/>
      <c r="J2344" s="3" t="s">
        <v>3354</v>
      </c>
      <c r="K2344" s="3" t="s">
        <v>3366</v>
      </c>
      <c r="L2344" s="3"/>
      <c r="M2344" s="3" t="s">
        <v>3459</v>
      </c>
      <c r="N2344" s="3"/>
      <c r="O2344" s="3"/>
      <c r="P2344" s="3"/>
      <c r="Q2344" s="3"/>
      <c r="R2344" s="3"/>
      <c r="S2344" s="152"/>
      <c r="T2344" s="3" t="s">
        <v>3262</v>
      </c>
      <c r="U2344" s="3"/>
      <c r="V2344" s="143"/>
      <c r="W2344" s="3" t="s">
        <v>3830</v>
      </c>
      <c r="X2344" s="3" t="s">
        <v>3660</v>
      </c>
      <c r="Y2344" s="3"/>
      <c r="Z2344" s="3"/>
      <c r="AA2344" s="3" t="s">
        <v>3262</v>
      </c>
      <c r="AB2344" s="3"/>
      <c r="AE2344" s="3"/>
      <c r="AF2344" t="s">
        <v>3451</v>
      </c>
      <c r="AG2344" s="3"/>
      <c r="AH2344" s="153">
        <v>45928</v>
      </c>
      <c r="AI2344" s="166" t="s">
        <v>5579</v>
      </c>
    </row>
    <row r="2345" spans="1:35" ht="15" customHeight="1" x14ac:dyDescent="0.35">
      <c r="B2345" s="5">
        <f t="shared" si="151"/>
        <v>2343</v>
      </c>
      <c r="C2345">
        <f t="shared" si="152"/>
        <v>22</v>
      </c>
      <c r="D2345" s="16">
        <v>1951</v>
      </c>
      <c r="E2345" t="s">
        <v>15</v>
      </c>
      <c r="F2345" t="s">
        <v>16</v>
      </c>
      <c r="G2345" s="70">
        <v>64324</v>
      </c>
      <c r="J2345" t="s">
        <v>3354</v>
      </c>
      <c r="K2345" t="s">
        <v>3366</v>
      </c>
      <c r="M2345" t="s">
        <v>3459</v>
      </c>
      <c r="T2345" t="s">
        <v>3262</v>
      </c>
      <c r="W2345" t="s">
        <v>3830</v>
      </c>
      <c r="X2345" t="s">
        <v>3660</v>
      </c>
      <c r="AA2345" t="s">
        <v>3262</v>
      </c>
      <c r="AC2345"/>
      <c r="AD2345"/>
      <c r="AF2345" t="s">
        <v>3451</v>
      </c>
      <c r="AG2345" s="3"/>
      <c r="AH2345" s="153">
        <v>45897</v>
      </c>
      <c r="AI2345" s="36" t="s">
        <v>5380</v>
      </c>
    </row>
    <row r="2346" spans="1:35" ht="15" customHeight="1" x14ac:dyDescent="0.35">
      <c r="B2346" s="5">
        <f t="shared" si="147"/>
        <v>2344</v>
      </c>
      <c r="C2346">
        <f t="shared" si="146"/>
        <v>117</v>
      </c>
      <c r="D2346" s="16">
        <v>1951</v>
      </c>
      <c r="E2346" s="3" t="s">
        <v>15</v>
      </c>
      <c r="F2346" s="3" t="s">
        <v>25</v>
      </c>
      <c r="G2346" s="3">
        <v>64346</v>
      </c>
      <c r="H2346" s="3"/>
      <c r="I2346" s="3"/>
      <c r="J2346" s="3"/>
      <c r="K2346" s="3"/>
      <c r="L2346" s="3"/>
      <c r="M2346" s="3"/>
      <c r="N2346" s="3"/>
      <c r="O2346" s="3"/>
      <c r="P2346" s="3"/>
      <c r="Q2346" s="3"/>
      <c r="R2346" s="3"/>
      <c r="S2346" s="152"/>
      <c r="T2346" s="3"/>
      <c r="U2346" s="3"/>
      <c r="V2346" s="143"/>
      <c r="W2346" s="3"/>
      <c r="X2346" s="3"/>
      <c r="Y2346" s="3"/>
      <c r="Z2346" s="3"/>
      <c r="AB2346" s="3"/>
      <c r="AE2346" s="3"/>
      <c r="AF2346" s="3" t="s">
        <v>3451</v>
      </c>
      <c r="AG2346" s="3"/>
      <c r="AH2346" s="153">
        <v>45561</v>
      </c>
      <c r="AI2346" s="75" t="s">
        <v>4118</v>
      </c>
    </row>
    <row r="2347" spans="1:35" ht="15" customHeight="1" x14ac:dyDescent="0.35">
      <c r="B2347" s="5">
        <f t="shared" si="147"/>
        <v>2345</v>
      </c>
      <c r="C2347">
        <f t="shared" si="146"/>
        <v>15</v>
      </c>
      <c r="D2347" s="16">
        <v>1951</v>
      </c>
      <c r="E2347" t="s">
        <v>15</v>
      </c>
      <c r="F2347" t="s">
        <v>25</v>
      </c>
      <c r="G2347">
        <v>64463</v>
      </c>
      <c r="L2347" t="s">
        <v>37</v>
      </c>
      <c r="AF2347" t="s">
        <v>3060</v>
      </c>
    </row>
    <row r="2348" spans="1:35" ht="15" customHeight="1" x14ac:dyDescent="0.35">
      <c r="B2348" s="5">
        <f t="shared" si="147"/>
        <v>2346</v>
      </c>
      <c r="C2348">
        <f t="shared" si="146"/>
        <v>366</v>
      </c>
      <c r="D2348" s="16">
        <v>1951</v>
      </c>
      <c r="E2348" t="s">
        <v>15</v>
      </c>
      <c r="F2348" t="s">
        <v>25</v>
      </c>
      <c r="G2348">
        <v>64478</v>
      </c>
      <c r="H2348" t="s">
        <v>17</v>
      </c>
      <c r="J2348" t="s">
        <v>3354</v>
      </c>
      <c r="K2348" t="s">
        <v>3366</v>
      </c>
      <c r="L2348" t="s">
        <v>888</v>
      </c>
      <c r="M2348" t="s">
        <v>3359</v>
      </c>
      <c r="AF2348" t="s">
        <v>3060</v>
      </c>
      <c r="AH2348" s="2">
        <v>40104.899155092593</v>
      </c>
    </row>
    <row r="2349" spans="1:35" ht="15" customHeight="1" x14ac:dyDescent="0.35">
      <c r="B2349" s="5">
        <f t="shared" si="147"/>
        <v>2347</v>
      </c>
      <c r="C2349">
        <f t="shared" si="146"/>
        <v>6</v>
      </c>
      <c r="D2349" s="16">
        <v>1951</v>
      </c>
      <c r="E2349" t="s">
        <v>327</v>
      </c>
      <c r="F2349" t="s">
        <v>25</v>
      </c>
      <c r="G2349">
        <v>64844</v>
      </c>
      <c r="L2349" t="s">
        <v>28</v>
      </c>
      <c r="AF2349" t="s">
        <v>3060</v>
      </c>
    </row>
    <row r="2350" spans="1:35" ht="15" customHeight="1" thickBot="1" x14ac:dyDescent="0.4">
      <c r="B2350" s="5">
        <f t="shared" si="147"/>
        <v>2348</v>
      </c>
      <c r="C2350">
        <f t="shared" si="146"/>
        <v>51</v>
      </c>
      <c r="D2350" s="16">
        <v>1951</v>
      </c>
      <c r="E2350" t="s">
        <v>327</v>
      </c>
      <c r="F2350" t="s">
        <v>25</v>
      </c>
      <c r="G2350">
        <v>64850</v>
      </c>
      <c r="K2350" t="s">
        <v>3366</v>
      </c>
      <c r="AF2350" t="s">
        <v>3451</v>
      </c>
      <c r="AH2350" s="2">
        <v>45976</v>
      </c>
    </row>
    <row r="2351" spans="1:35" ht="16" thickBot="1" x14ac:dyDescent="0.4">
      <c r="B2351" s="5">
        <f t="shared" si="147"/>
        <v>2349</v>
      </c>
      <c r="C2351">
        <f t="shared" si="146"/>
        <v>64</v>
      </c>
      <c r="D2351" s="16">
        <v>1951</v>
      </c>
      <c r="E2351" s="120" t="s">
        <v>327</v>
      </c>
      <c r="F2351" s="120" t="s">
        <v>25</v>
      </c>
      <c r="G2351" s="122">
        <v>64901</v>
      </c>
      <c r="H2351" s="196" t="s">
        <v>5836</v>
      </c>
      <c r="I2351" s="196"/>
      <c r="J2351" s="196" t="s">
        <v>3354</v>
      </c>
      <c r="K2351" s="196" t="s">
        <v>3366</v>
      </c>
      <c r="L2351" s="196"/>
      <c r="M2351" s="196" t="s">
        <v>3459</v>
      </c>
      <c r="N2351" s="196"/>
      <c r="O2351" s="196"/>
      <c r="P2351" s="196"/>
      <c r="Q2351" s="196"/>
      <c r="R2351" s="196"/>
      <c r="S2351" s="204"/>
      <c r="T2351" s="196" t="s">
        <v>3262</v>
      </c>
      <c r="U2351" s="196"/>
      <c r="V2351" s="205"/>
      <c r="W2351" s="196" t="s">
        <v>3572</v>
      </c>
      <c r="X2351" s="196" t="s">
        <v>3508</v>
      </c>
      <c r="Y2351" s="196"/>
      <c r="Z2351" s="196"/>
      <c r="AA2351" s="196" t="s">
        <v>5381</v>
      </c>
      <c r="AB2351" s="196" t="s">
        <v>6010</v>
      </c>
      <c r="AC2351" s="196"/>
      <c r="AD2351" s="196"/>
      <c r="AE2351" s="196"/>
      <c r="AF2351" t="s">
        <v>3451</v>
      </c>
      <c r="AG2351" s="196"/>
      <c r="AH2351" s="206">
        <v>45999</v>
      </c>
      <c r="AI2351" s="198" t="s">
        <v>6011</v>
      </c>
    </row>
    <row r="2352" spans="1:35" ht="15" customHeight="1" thickBot="1" x14ac:dyDescent="0.4">
      <c r="A2352" s="180"/>
      <c r="B2352" s="5">
        <f t="shared" si="147"/>
        <v>2350</v>
      </c>
      <c r="C2352">
        <f t="shared" si="146"/>
        <v>11</v>
      </c>
      <c r="D2352" s="16">
        <v>1951</v>
      </c>
      <c r="E2352" t="s">
        <v>327</v>
      </c>
      <c r="F2352" t="s">
        <v>25</v>
      </c>
      <c r="G2352" s="70">
        <v>64965</v>
      </c>
      <c r="J2352" t="s">
        <v>3354</v>
      </c>
      <c r="K2352" t="s">
        <v>3366</v>
      </c>
      <c r="M2352" t="s">
        <v>3459</v>
      </c>
      <c r="T2352" t="s">
        <v>167</v>
      </c>
      <c r="W2352" t="s">
        <v>3572</v>
      </c>
      <c r="X2352" t="s">
        <v>3508</v>
      </c>
      <c r="AA2352" t="s">
        <v>5381</v>
      </c>
      <c r="AC2352"/>
      <c r="AD2352" t="s">
        <v>5309</v>
      </c>
      <c r="AF2352" t="s">
        <v>3451</v>
      </c>
      <c r="AG2352" s="3"/>
      <c r="AH2352" s="153">
        <v>45899</v>
      </c>
      <c r="AI2352" s="36" t="s">
        <v>5382</v>
      </c>
    </row>
    <row r="2353" spans="1:35" ht="15" customHeight="1" x14ac:dyDescent="0.35">
      <c r="B2353" s="5">
        <f t="shared" si="147"/>
        <v>2351</v>
      </c>
      <c r="C2353">
        <f t="shared" si="146"/>
        <v>39</v>
      </c>
      <c r="D2353" s="16">
        <v>1951</v>
      </c>
      <c r="E2353" t="s">
        <v>327</v>
      </c>
      <c r="F2353" t="s">
        <v>16</v>
      </c>
      <c r="G2353">
        <v>64976</v>
      </c>
      <c r="H2353" t="s">
        <v>17</v>
      </c>
      <c r="J2353" t="s">
        <v>3354</v>
      </c>
      <c r="L2353" t="s">
        <v>920</v>
      </c>
      <c r="M2353" t="s">
        <v>3359</v>
      </c>
      <c r="AC2353" s="3">
        <v>1953</v>
      </c>
      <c r="AF2353" t="s">
        <v>3060</v>
      </c>
      <c r="AH2353" s="2">
        <v>40045.640115740738</v>
      </c>
    </row>
    <row r="2354" spans="1:35" ht="15" customHeight="1" x14ac:dyDescent="0.35">
      <c r="B2354" s="5">
        <f t="shared" si="147"/>
        <v>2352</v>
      </c>
      <c r="C2354">
        <f t="shared" si="146"/>
        <v>19</v>
      </c>
      <c r="D2354" s="16">
        <v>1951</v>
      </c>
      <c r="E2354" t="s">
        <v>327</v>
      </c>
      <c r="F2354" t="s">
        <v>16</v>
      </c>
      <c r="G2354">
        <v>65015</v>
      </c>
      <c r="H2354" t="s">
        <v>17</v>
      </c>
      <c r="J2354" t="s">
        <v>3354</v>
      </c>
      <c r="M2354" t="s">
        <v>3359</v>
      </c>
      <c r="AF2354" t="s">
        <v>3060</v>
      </c>
      <c r="AH2354" s="2">
        <v>40424.973402777781</v>
      </c>
    </row>
    <row r="2355" spans="1:35" ht="15" customHeight="1" x14ac:dyDescent="0.35">
      <c r="B2355" s="5">
        <f t="shared" si="147"/>
        <v>2353</v>
      </c>
      <c r="C2355">
        <f t="shared" si="146"/>
        <v>32</v>
      </c>
      <c r="D2355" s="16">
        <v>1951</v>
      </c>
      <c r="E2355" t="s">
        <v>221</v>
      </c>
      <c r="F2355" t="s">
        <v>25</v>
      </c>
      <c r="G2355">
        <v>65034</v>
      </c>
      <c r="L2355" t="s">
        <v>37</v>
      </c>
      <c r="AF2355" t="s">
        <v>3060</v>
      </c>
    </row>
    <row r="2356" spans="1:35" ht="15" customHeight="1" x14ac:dyDescent="0.35">
      <c r="B2356" s="5">
        <f t="shared" si="147"/>
        <v>2354</v>
      </c>
      <c r="C2356">
        <f t="shared" si="146"/>
        <v>59</v>
      </c>
      <c r="D2356" s="16">
        <v>1951</v>
      </c>
      <c r="E2356" t="s">
        <v>221</v>
      </c>
      <c r="F2356" t="s">
        <v>25</v>
      </c>
      <c r="G2356">
        <v>65066</v>
      </c>
      <c r="H2356" t="s">
        <v>17</v>
      </c>
      <c r="J2356" t="s">
        <v>3354</v>
      </c>
      <c r="K2356" t="s">
        <v>3366</v>
      </c>
      <c r="L2356" t="s">
        <v>471</v>
      </c>
      <c r="M2356" t="s">
        <v>3359</v>
      </c>
      <c r="W2356" t="s">
        <v>3557</v>
      </c>
      <c r="AF2356" t="s">
        <v>3060</v>
      </c>
      <c r="AH2356" s="2">
        <v>40978.333055555559</v>
      </c>
    </row>
    <row r="2357" spans="1:35" ht="15" customHeight="1" x14ac:dyDescent="0.35">
      <c r="B2357" s="5">
        <f t="shared" si="147"/>
        <v>2355</v>
      </c>
      <c r="C2357">
        <f t="shared" si="146"/>
        <v>27</v>
      </c>
      <c r="D2357" s="16">
        <v>1951</v>
      </c>
      <c r="E2357" t="s">
        <v>221</v>
      </c>
      <c r="F2357" t="s">
        <v>16</v>
      </c>
      <c r="G2357">
        <v>65125</v>
      </c>
      <c r="H2357" t="s">
        <v>17</v>
      </c>
      <c r="J2357" t="s">
        <v>3354</v>
      </c>
      <c r="L2357" t="s">
        <v>143</v>
      </c>
      <c r="M2357" t="s">
        <v>3359</v>
      </c>
      <c r="AF2357" t="s">
        <v>3060</v>
      </c>
      <c r="AH2357" s="2">
        <v>39737.734664351854</v>
      </c>
    </row>
    <row r="2358" spans="1:35" ht="15" customHeight="1" x14ac:dyDescent="0.35">
      <c r="B2358" s="5">
        <f t="shared" si="147"/>
        <v>2356</v>
      </c>
      <c r="C2358">
        <f t="shared" si="146"/>
        <v>15</v>
      </c>
      <c r="D2358" s="16">
        <v>1951</v>
      </c>
      <c r="E2358" t="s">
        <v>221</v>
      </c>
      <c r="F2358" t="s">
        <v>16</v>
      </c>
      <c r="G2358">
        <v>65152</v>
      </c>
      <c r="L2358" t="s">
        <v>37</v>
      </c>
      <c r="AF2358" t="s">
        <v>3060</v>
      </c>
    </row>
    <row r="2359" spans="1:35" ht="15" customHeight="1" x14ac:dyDescent="0.35">
      <c r="B2359" s="5">
        <f t="shared" si="147"/>
        <v>2357</v>
      </c>
      <c r="C2359">
        <f t="shared" si="146"/>
        <v>13</v>
      </c>
      <c r="D2359" s="16">
        <v>1951</v>
      </c>
      <c r="E2359" t="s">
        <v>560</v>
      </c>
      <c r="F2359" t="s">
        <v>25</v>
      </c>
      <c r="G2359">
        <v>65167</v>
      </c>
      <c r="H2359" t="s">
        <v>17</v>
      </c>
      <c r="J2359" t="s">
        <v>3354</v>
      </c>
      <c r="K2359" t="s">
        <v>3366</v>
      </c>
      <c r="L2359" t="s">
        <v>28</v>
      </c>
      <c r="M2359" t="s">
        <v>3359</v>
      </c>
      <c r="S2359" s="148">
        <v>468</v>
      </c>
      <c r="U2359" t="s">
        <v>3557</v>
      </c>
      <c r="W2359" t="s">
        <v>3538</v>
      </c>
      <c r="AD2359" s="3" t="s">
        <v>3385</v>
      </c>
      <c r="AF2359" t="s">
        <v>3060</v>
      </c>
      <c r="AH2359" s="2">
        <v>40574.438449074078</v>
      </c>
    </row>
    <row r="2360" spans="1:35" ht="15" customHeight="1" x14ac:dyDescent="0.35">
      <c r="B2360" s="5">
        <f t="shared" si="147"/>
        <v>2358</v>
      </c>
      <c r="C2360">
        <f t="shared" si="146"/>
        <v>20</v>
      </c>
      <c r="D2360" s="16">
        <v>1951</v>
      </c>
      <c r="E2360" t="s">
        <v>560</v>
      </c>
      <c r="F2360" t="s">
        <v>25</v>
      </c>
      <c r="G2360">
        <v>65180</v>
      </c>
      <c r="J2360" t="s">
        <v>3354</v>
      </c>
      <c r="K2360" t="s">
        <v>3366</v>
      </c>
      <c r="M2360" t="s">
        <v>3459</v>
      </c>
      <c r="N2360" t="s">
        <v>3359</v>
      </c>
      <c r="W2360" t="s">
        <v>3538</v>
      </c>
      <c r="X2360" t="s">
        <v>3457</v>
      </c>
      <c r="AA2360" s="3" t="s">
        <v>3828</v>
      </c>
      <c r="AB2360" t="s">
        <v>3537</v>
      </c>
      <c r="AD2360" s="3" t="s">
        <v>3539</v>
      </c>
      <c r="AF2360" t="s">
        <v>3133</v>
      </c>
      <c r="AH2360" s="2">
        <v>45124</v>
      </c>
    </row>
    <row r="2361" spans="1:35" ht="15" customHeight="1" x14ac:dyDescent="0.35">
      <c r="B2361" s="5">
        <f t="shared" si="147"/>
        <v>2359</v>
      </c>
      <c r="C2361">
        <f t="shared" si="146"/>
        <v>5</v>
      </c>
      <c r="D2361" s="16">
        <v>1951</v>
      </c>
      <c r="E2361" t="s">
        <v>560</v>
      </c>
      <c r="F2361" t="s">
        <v>25</v>
      </c>
      <c r="G2361">
        <v>65200</v>
      </c>
      <c r="H2361" t="s">
        <v>17</v>
      </c>
      <c r="K2361" t="s">
        <v>3366</v>
      </c>
      <c r="L2361" t="s">
        <v>28</v>
      </c>
      <c r="M2361" t="s">
        <v>3359</v>
      </c>
      <c r="AF2361" t="s">
        <v>3060</v>
      </c>
      <c r="AH2361" s="2">
        <v>39895.754594907405</v>
      </c>
    </row>
    <row r="2362" spans="1:35" ht="15" customHeight="1" x14ac:dyDescent="0.35">
      <c r="B2362" s="5">
        <f t="shared" si="147"/>
        <v>2360</v>
      </c>
      <c r="C2362">
        <f t="shared" si="146"/>
        <v>6</v>
      </c>
      <c r="D2362" s="16">
        <v>1951</v>
      </c>
      <c r="E2362" t="s">
        <v>560</v>
      </c>
      <c r="F2362" t="s">
        <v>25</v>
      </c>
      <c r="G2362">
        <v>65205</v>
      </c>
      <c r="L2362" t="s">
        <v>50</v>
      </c>
      <c r="AF2362" t="s">
        <v>3060</v>
      </c>
    </row>
    <row r="2363" spans="1:35" ht="15" customHeight="1" x14ac:dyDescent="0.35">
      <c r="A2363" s="3"/>
      <c r="B2363" s="5">
        <f t="shared" si="147"/>
        <v>2361</v>
      </c>
      <c r="C2363">
        <f t="shared" si="146"/>
        <v>1</v>
      </c>
      <c r="D2363" s="16">
        <v>1951</v>
      </c>
      <c r="E2363" t="s">
        <v>560</v>
      </c>
      <c r="F2363" t="s">
        <v>25</v>
      </c>
      <c r="G2363">
        <v>65211</v>
      </c>
      <c r="H2363" t="s">
        <v>17</v>
      </c>
      <c r="J2363" t="s">
        <v>3354</v>
      </c>
      <c r="L2363" t="s">
        <v>3373</v>
      </c>
      <c r="M2363" t="s">
        <v>3359</v>
      </c>
      <c r="AF2363" t="s">
        <v>3060</v>
      </c>
      <c r="AH2363" s="2">
        <v>40383.58016203704</v>
      </c>
    </row>
    <row r="2364" spans="1:35" ht="15" customHeight="1" x14ac:dyDescent="0.35">
      <c r="B2364" s="5">
        <f t="shared" si="147"/>
        <v>2362</v>
      </c>
      <c r="C2364">
        <f t="shared" si="146"/>
        <v>7</v>
      </c>
      <c r="D2364" s="16">
        <v>1951</v>
      </c>
      <c r="E2364" t="s">
        <v>560</v>
      </c>
      <c r="F2364" t="s">
        <v>25</v>
      </c>
      <c r="G2364">
        <v>65212</v>
      </c>
      <c r="L2364" t="s">
        <v>37</v>
      </c>
      <c r="AF2364" t="s">
        <v>3060</v>
      </c>
    </row>
    <row r="2365" spans="1:35" ht="15" customHeight="1" x14ac:dyDescent="0.35">
      <c r="B2365" s="5">
        <f t="shared" si="147"/>
        <v>2363</v>
      </c>
      <c r="C2365">
        <f t="shared" si="146"/>
        <v>49</v>
      </c>
      <c r="D2365" s="16">
        <v>1951</v>
      </c>
      <c r="E2365" t="s">
        <v>560</v>
      </c>
      <c r="F2365" t="s">
        <v>25</v>
      </c>
      <c r="G2365">
        <v>65219</v>
      </c>
      <c r="J2365" t="s">
        <v>3354</v>
      </c>
      <c r="K2365" t="s">
        <v>3366</v>
      </c>
      <c r="M2365" t="s">
        <v>3459</v>
      </c>
      <c r="T2365" t="s">
        <v>3424</v>
      </c>
      <c r="W2365" t="s">
        <v>3557</v>
      </c>
      <c r="Z2365" t="s">
        <v>3359</v>
      </c>
      <c r="AA2365" s="3" t="s">
        <v>3828</v>
      </c>
      <c r="AD2365" s="72" t="s">
        <v>4375</v>
      </c>
      <c r="AF2365" t="s">
        <v>3451</v>
      </c>
      <c r="AH2365" s="2">
        <v>45597</v>
      </c>
      <c r="AI2365" s="166" t="s">
        <v>4751</v>
      </c>
    </row>
    <row r="2366" spans="1:35" ht="15" customHeight="1" x14ac:dyDescent="0.35">
      <c r="B2366" s="5">
        <f t="shared" si="147"/>
        <v>2364</v>
      </c>
      <c r="C2366">
        <f t="shared" si="146"/>
        <v>4</v>
      </c>
      <c r="D2366" s="16">
        <v>1951</v>
      </c>
      <c r="E2366" t="s">
        <v>560</v>
      </c>
      <c r="F2366" t="s">
        <v>25</v>
      </c>
      <c r="G2366">
        <v>65268</v>
      </c>
      <c r="H2366" t="s">
        <v>17</v>
      </c>
      <c r="J2366" t="s">
        <v>3354</v>
      </c>
      <c r="K2366" t="s">
        <v>3366</v>
      </c>
      <c r="L2366" t="s">
        <v>433</v>
      </c>
      <c r="M2366" t="s">
        <v>3359</v>
      </c>
      <c r="AF2366" t="s">
        <v>3060</v>
      </c>
      <c r="AH2366" s="2">
        <v>39777.575925925928</v>
      </c>
    </row>
    <row r="2367" spans="1:35" ht="15" customHeight="1" x14ac:dyDescent="0.35">
      <c r="B2367" s="5">
        <f t="shared" si="147"/>
        <v>2365</v>
      </c>
      <c r="C2367">
        <f t="shared" si="146"/>
        <v>10</v>
      </c>
      <c r="D2367" s="16">
        <v>1951</v>
      </c>
      <c r="E2367" s="3" t="s">
        <v>560</v>
      </c>
      <c r="F2367" s="3" t="s">
        <v>25</v>
      </c>
      <c r="G2367" s="3">
        <v>65272</v>
      </c>
      <c r="H2367" s="3"/>
      <c r="I2367" s="3"/>
      <c r="J2367" s="3"/>
      <c r="K2367" s="3"/>
      <c r="L2367" s="3"/>
      <c r="M2367" s="3"/>
      <c r="N2367" s="3"/>
      <c r="O2367" s="3"/>
      <c r="P2367" s="3"/>
      <c r="Q2367" s="3"/>
      <c r="R2367" s="3"/>
      <c r="S2367" s="152"/>
      <c r="T2367" s="3"/>
      <c r="U2367" s="3"/>
      <c r="V2367" s="143"/>
      <c r="W2367" s="3"/>
      <c r="X2367" s="3"/>
      <c r="Y2367" s="3"/>
      <c r="Z2367" s="3"/>
      <c r="AB2367" s="3"/>
      <c r="AE2367" s="3"/>
      <c r="AF2367" s="3" t="s">
        <v>3451</v>
      </c>
      <c r="AG2367" s="3"/>
      <c r="AH2367" s="153">
        <v>45661</v>
      </c>
      <c r="AI2367" s="14" t="s">
        <v>4414</v>
      </c>
    </row>
    <row r="2368" spans="1:35" ht="15" customHeight="1" x14ac:dyDescent="0.35">
      <c r="B2368" s="5">
        <f t="shared" si="147"/>
        <v>2366</v>
      </c>
      <c r="C2368">
        <f t="shared" si="146"/>
        <v>112</v>
      </c>
      <c r="D2368" s="16">
        <v>1951</v>
      </c>
      <c r="E2368" t="s">
        <v>560</v>
      </c>
      <c r="F2368" t="s">
        <v>25</v>
      </c>
      <c r="G2368">
        <v>65282</v>
      </c>
      <c r="L2368" t="s">
        <v>37</v>
      </c>
      <c r="AF2368" t="s">
        <v>3060</v>
      </c>
    </row>
    <row r="2369" spans="2:36" ht="15" customHeight="1" x14ac:dyDescent="0.35">
      <c r="B2369" s="5">
        <f t="shared" si="147"/>
        <v>2367</v>
      </c>
      <c r="C2369">
        <f t="shared" si="146"/>
        <v>128</v>
      </c>
      <c r="D2369" s="16">
        <v>1951</v>
      </c>
      <c r="E2369" t="s">
        <v>15</v>
      </c>
      <c r="F2369" t="s">
        <v>16</v>
      </c>
      <c r="G2369">
        <v>65394</v>
      </c>
      <c r="J2369" t="s">
        <v>3354</v>
      </c>
      <c r="K2369" t="s">
        <v>3366</v>
      </c>
      <c r="M2369" t="s">
        <v>3459</v>
      </c>
      <c r="T2369" t="s">
        <v>3262</v>
      </c>
      <c r="W2369" t="s">
        <v>3572</v>
      </c>
      <c r="X2369" t="s">
        <v>3660</v>
      </c>
      <c r="AA2369" s="3" t="s">
        <v>3262</v>
      </c>
      <c r="AF2369" t="s">
        <v>3451</v>
      </c>
      <c r="AH2369" s="2">
        <v>45683</v>
      </c>
    </row>
    <row r="2370" spans="2:36" ht="15" customHeight="1" x14ac:dyDescent="0.35">
      <c r="B2370" s="5">
        <f t="shared" si="147"/>
        <v>2368</v>
      </c>
      <c r="C2370">
        <f t="shared" si="146"/>
        <v>30</v>
      </c>
      <c r="D2370" s="16">
        <v>1951</v>
      </c>
      <c r="E2370" t="s">
        <v>15</v>
      </c>
      <c r="F2370" t="s">
        <v>16</v>
      </c>
      <c r="G2370">
        <v>65522</v>
      </c>
      <c r="J2370" t="s">
        <v>3354</v>
      </c>
      <c r="K2370" t="s">
        <v>3366</v>
      </c>
      <c r="M2370" t="s">
        <v>3459</v>
      </c>
      <c r="T2370" t="s">
        <v>3262</v>
      </c>
      <c r="W2370" t="s">
        <v>3572</v>
      </c>
      <c r="X2370" t="s">
        <v>3660</v>
      </c>
      <c r="AA2370" s="3" t="s">
        <v>3262</v>
      </c>
      <c r="AD2370" s="72" t="s">
        <v>5689</v>
      </c>
      <c r="AF2370" t="s">
        <v>3451</v>
      </c>
      <c r="AH2370" s="2">
        <v>45928</v>
      </c>
    </row>
    <row r="2371" spans="2:36" ht="15" customHeight="1" x14ac:dyDescent="0.35">
      <c r="B2371" s="5">
        <f t="shared" si="147"/>
        <v>2369</v>
      </c>
      <c r="C2371">
        <f t="shared" si="146"/>
        <v>23</v>
      </c>
      <c r="D2371" s="16">
        <v>1951</v>
      </c>
      <c r="E2371" t="s">
        <v>15</v>
      </c>
      <c r="F2371" t="s">
        <v>16</v>
      </c>
      <c r="G2371">
        <v>65552</v>
      </c>
      <c r="H2371" t="s">
        <v>17</v>
      </c>
      <c r="J2371" t="s">
        <v>3354</v>
      </c>
      <c r="K2371" t="s">
        <v>3366</v>
      </c>
      <c r="L2371" t="s">
        <v>47</v>
      </c>
      <c r="M2371" t="s">
        <v>3359</v>
      </c>
      <c r="AF2371" t="s">
        <v>3060</v>
      </c>
      <c r="AH2371" s="2">
        <v>40651.656747685185</v>
      </c>
    </row>
    <row r="2372" spans="2:36" ht="15" customHeight="1" x14ac:dyDescent="0.35">
      <c r="B2372" s="5">
        <f t="shared" si="147"/>
        <v>2370</v>
      </c>
      <c r="C2372">
        <f t="shared" si="146"/>
        <v>174</v>
      </c>
      <c r="D2372" s="16">
        <v>1951</v>
      </c>
      <c r="E2372" t="s">
        <v>15</v>
      </c>
      <c r="F2372" t="s">
        <v>16</v>
      </c>
      <c r="G2372">
        <v>65575</v>
      </c>
      <c r="H2372" t="s">
        <v>17</v>
      </c>
      <c r="J2372" t="s">
        <v>3354</v>
      </c>
      <c r="L2372" t="s">
        <v>62</v>
      </c>
      <c r="M2372" t="s">
        <v>3359</v>
      </c>
      <c r="AC2372" s="3">
        <v>1951</v>
      </c>
      <c r="AF2372" t="s">
        <v>3060</v>
      </c>
      <c r="AH2372" s="2">
        <v>41010.693981481483</v>
      </c>
    </row>
    <row r="2373" spans="2:36" ht="15" customHeight="1" x14ac:dyDescent="0.35">
      <c r="B2373" s="5">
        <f t="shared" si="147"/>
        <v>2371</v>
      </c>
      <c r="C2373">
        <f t="shared" si="146"/>
        <v>81</v>
      </c>
      <c r="D2373" s="16">
        <v>1951</v>
      </c>
      <c r="E2373" t="s">
        <v>15</v>
      </c>
      <c r="F2373" t="s">
        <v>16</v>
      </c>
      <c r="G2373">
        <v>65749</v>
      </c>
      <c r="H2373" t="s">
        <v>17</v>
      </c>
      <c r="J2373" t="s">
        <v>3354</v>
      </c>
      <c r="K2373" t="s">
        <v>3366</v>
      </c>
      <c r="L2373" t="s">
        <v>475</v>
      </c>
      <c r="M2373" t="s">
        <v>3359</v>
      </c>
      <c r="AC2373" s="3">
        <v>1959</v>
      </c>
      <c r="AF2373" t="s">
        <v>3060</v>
      </c>
      <c r="AH2373" s="2">
        <v>40560.783842592595</v>
      </c>
    </row>
    <row r="2374" spans="2:36" ht="15" customHeight="1" x14ac:dyDescent="0.35">
      <c r="B2374" s="5">
        <f t="shared" si="147"/>
        <v>2372</v>
      </c>
      <c r="C2374">
        <f t="shared" ref="C2374:C2399" si="153">+G2375-G2374</f>
        <v>294</v>
      </c>
      <c r="D2374" s="16">
        <v>1951</v>
      </c>
      <c r="E2374" t="s">
        <v>15</v>
      </c>
      <c r="F2374" t="s">
        <v>25</v>
      </c>
      <c r="G2374">
        <v>65830</v>
      </c>
      <c r="L2374" t="s">
        <v>37</v>
      </c>
      <c r="AF2374" t="s">
        <v>3060</v>
      </c>
    </row>
    <row r="2375" spans="2:36" ht="15" customHeight="1" x14ac:dyDescent="0.35">
      <c r="B2375" s="5">
        <f t="shared" si="147"/>
        <v>2373</v>
      </c>
      <c r="C2375">
        <f t="shared" si="153"/>
        <v>37</v>
      </c>
      <c r="D2375" s="16">
        <v>1951</v>
      </c>
      <c r="E2375" t="s">
        <v>15</v>
      </c>
      <c r="F2375" t="s">
        <v>25</v>
      </c>
      <c r="G2375">
        <v>66124</v>
      </c>
      <c r="H2375" t="s">
        <v>17</v>
      </c>
      <c r="J2375" t="s">
        <v>3354</v>
      </c>
      <c r="M2375" t="s">
        <v>3359</v>
      </c>
      <c r="AF2375" t="s">
        <v>3060</v>
      </c>
      <c r="AH2375" s="2">
        <v>40092.615578703706</v>
      </c>
    </row>
    <row r="2376" spans="2:36" ht="15" customHeight="1" x14ac:dyDescent="0.35">
      <c r="B2376" s="5">
        <f t="shared" si="147"/>
        <v>2374</v>
      </c>
      <c r="C2376">
        <f t="shared" si="153"/>
        <v>99</v>
      </c>
      <c r="D2376" s="16">
        <v>1951</v>
      </c>
      <c r="E2376" t="s">
        <v>15</v>
      </c>
      <c r="F2376" t="s">
        <v>25</v>
      </c>
      <c r="G2376">
        <v>66161</v>
      </c>
      <c r="H2376" t="s">
        <v>17</v>
      </c>
      <c r="J2376" t="s">
        <v>3354</v>
      </c>
      <c r="K2376" t="s">
        <v>3366</v>
      </c>
      <c r="L2376" t="s">
        <v>923</v>
      </c>
      <c r="M2376" t="s">
        <v>3359</v>
      </c>
      <c r="S2376" s="148" t="s">
        <v>24</v>
      </c>
      <c r="AC2376" s="3" t="s">
        <v>24</v>
      </c>
      <c r="AF2376" t="s">
        <v>3060</v>
      </c>
      <c r="AH2376" s="2">
        <v>40725.695474537039</v>
      </c>
    </row>
    <row r="2377" spans="2:36" ht="15" customHeight="1" x14ac:dyDescent="0.35">
      <c r="B2377" s="5">
        <f t="shared" si="147"/>
        <v>2375</v>
      </c>
      <c r="C2377">
        <f t="shared" si="153"/>
        <v>48</v>
      </c>
      <c r="D2377" s="16">
        <v>1951</v>
      </c>
      <c r="E2377" t="s">
        <v>15</v>
      </c>
      <c r="F2377" t="s">
        <v>25</v>
      </c>
      <c r="G2377">
        <v>66260</v>
      </c>
      <c r="J2377" t="s">
        <v>3354</v>
      </c>
      <c r="K2377" t="s">
        <v>3366</v>
      </c>
      <c r="M2377" t="s">
        <v>3459</v>
      </c>
      <c r="T2377" t="s">
        <v>3262</v>
      </c>
      <c r="W2377" t="s">
        <v>3572</v>
      </c>
      <c r="X2377" t="s">
        <v>3660</v>
      </c>
      <c r="AA2377" s="3" t="s">
        <v>3262</v>
      </c>
      <c r="AD2377" s="155" t="s">
        <v>5991</v>
      </c>
      <c r="AF2377" t="s">
        <v>3451</v>
      </c>
      <c r="AH2377" s="2">
        <v>45988</v>
      </c>
      <c r="AJ2377" s="155" t="s">
        <v>5992</v>
      </c>
    </row>
    <row r="2378" spans="2:36" ht="15" customHeight="1" x14ac:dyDescent="0.35">
      <c r="B2378" s="5">
        <f t="shared" si="147"/>
        <v>2376</v>
      </c>
      <c r="C2378">
        <f t="shared" si="153"/>
        <v>41</v>
      </c>
      <c r="D2378" s="16">
        <v>1951</v>
      </c>
      <c r="E2378" s="3" t="s">
        <v>327</v>
      </c>
      <c r="F2378" s="3" t="s">
        <v>25</v>
      </c>
      <c r="G2378" s="3">
        <v>66308</v>
      </c>
      <c r="H2378" s="3"/>
      <c r="I2378" s="3"/>
      <c r="J2378" s="3"/>
      <c r="K2378" s="3" t="s">
        <v>3366</v>
      </c>
      <c r="L2378" s="3"/>
      <c r="M2378" s="3"/>
      <c r="N2378" s="3"/>
      <c r="O2378" s="3"/>
      <c r="P2378" s="3"/>
      <c r="Q2378" s="3"/>
      <c r="R2378" s="3"/>
      <c r="S2378" s="152"/>
      <c r="T2378" s="3"/>
      <c r="U2378" s="3"/>
      <c r="V2378" s="143"/>
      <c r="W2378" s="3"/>
      <c r="X2378" s="3"/>
      <c r="Y2378" s="3"/>
      <c r="Z2378" s="3"/>
      <c r="AB2378" s="3"/>
      <c r="AE2378" s="3"/>
      <c r="AF2378" s="3" t="s">
        <v>3451</v>
      </c>
      <c r="AG2378" s="3"/>
      <c r="AH2378" s="153">
        <v>45661</v>
      </c>
      <c r="AI2378" s="14" t="s">
        <v>4521</v>
      </c>
    </row>
    <row r="2379" spans="2:36" ht="15" customHeight="1" thickBot="1" x14ac:dyDescent="0.4">
      <c r="B2379" s="5">
        <f t="shared" si="147"/>
        <v>2377</v>
      </c>
      <c r="C2379">
        <f t="shared" si="153"/>
        <v>121</v>
      </c>
      <c r="D2379" s="16">
        <v>1951</v>
      </c>
      <c r="E2379" t="s">
        <v>327</v>
      </c>
      <c r="F2379" t="s">
        <v>25</v>
      </c>
      <c r="G2379" s="70">
        <v>66349</v>
      </c>
      <c r="J2379" t="s">
        <v>3354</v>
      </c>
      <c r="K2379" t="s">
        <v>3366</v>
      </c>
      <c r="M2379" t="s">
        <v>3459</v>
      </c>
      <c r="T2379" t="s">
        <v>3262</v>
      </c>
      <c r="W2379" t="s">
        <v>3572</v>
      </c>
      <c r="X2379" t="s">
        <v>3452</v>
      </c>
      <c r="AA2379" t="s">
        <v>3262</v>
      </c>
      <c r="AC2379"/>
      <c r="AD2379"/>
      <c r="AF2379" t="s">
        <v>3451</v>
      </c>
      <c r="AG2379" s="3"/>
      <c r="AH2379" s="153">
        <v>45899</v>
      </c>
      <c r="AI2379" s="36" t="s">
        <v>5383</v>
      </c>
    </row>
    <row r="2380" spans="2:36" ht="15" customHeight="1" thickBot="1" x14ac:dyDescent="0.4">
      <c r="B2380" s="5">
        <f t="shared" si="147"/>
        <v>2378</v>
      </c>
      <c r="C2380">
        <f t="shared" ref="C2380:C2386" si="154">+G2381-G2380</f>
        <v>60</v>
      </c>
      <c r="D2380" s="16">
        <v>1951</v>
      </c>
      <c r="E2380" s="159" t="s">
        <v>327</v>
      </c>
      <c r="F2380" s="159" t="s">
        <v>16</v>
      </c>
      <c r="G2380" s="160">
        <v>66470</v>
      </c>
      <c r="H2380" s="159"/>
      <c r="I2380" s="159"/>
      <c r="J2380" s="159" t="s">
        <v>3354</v>
      </c>
      <c r="K2380" s="159" t="s">
        <v>3366</v>
      </c>
      <c r="L2380" s="159"/>
      <c r="M2380" s="159" t="s">
        <v>3459</v>
      </c>
      <c r="N2380" s="159"/>
      <c r="O2380" s="159"/>
      <c r="P2380" s="159"/>
      <c r="Q2380" s="159"/>
      <c r="R2380" s="159"/>
      <c r="S2380" s="159"/>
      <c r="T2380" s="167" t="s">
        <v>3262</v>
      </c>
      <c r="U2380" s="159"/>
      <c r="V2380" s="161"/>
      <c r="W2380" s="159" t="s">
        <v>3830</v>
      </c>
      <c r="X2380" s="159" t="s">
        <v>3452</v>
      </c>
      <c r="Y2380" s="159"/>
      <c r="Z2380" s="159"/>
      <c r="AA2380" s="159" t="s">
        <v>4416</v>
      </c>
      <c r="AB2380" s="159" t="s">
        <v>5580</v>
      </c>
      <c r="AC2380" s="159"/>
      <c r="AD2380" s="159"/>
      <c r="AE2380" s="159"/>
      <c r="AF2380" t="s">
        <v>3451</v>
      </c>
      <c r="AG2380" s="162"/>
      <c r="AH2380" s="163">
        <v>46130</v>
      </c>
      <c r="AI2380" s="76" t="s">
        <v>6517</v>
      </c>
    </row>
    <row r="2381" spans="2:36" ht="15" customHeight="1" x14ac:dyDescent="0.35">
      <c r="B2381" s="5">
        <f t="shared" si="147"/>
        <v>2379</v>
      </c>
      <c r="C2381">
        <f t="shared" si="154"/>
        <v>17</v>
      </c>
      <c r="D2381" s="16">
        <v>1951</v>
      </c>
      <c r="E2381" t="s">
        <v>221</v>
      </c>
      <c r="F2381" t="s">
        <v>25</v>
      </c>
      <c r="G2381">
        <v>66530</v>
      </c>
      <c r="L2381" t="s">
        <v>37</v>
      </c>
      <c r="AF2381" t="s">
        <v>3060</v>
      </c>
    </row>
    <row r="2382" spans="2:36" ht="15" customHeight="1" x14ac:dyDescent="0.35">
      <c r="B2382" s="5">
        <f t="shared" si="147"/>
        <v>2380</v>
      </c>
      <c r="C2382">
        <f t="shared" si="154"/>
        <v>82</v>
      </c>
      <c r="D2382" s="16">
        <v>1951</v>
      </c>
      <c r="E2382" t="s">
        <v>221</v>
      </c>
      <c r="F2382" t="s">
        <v>25</v>
      </c>
      <c r="G2382">
        <v>66547</v>
      </c>
      <c r="J2382" t="s">
        <v>3354</v>
      </c>
      <c r="K2382" t="s">
        <v>3366</v>
      </c>
      <c r="M2382" t="s">
        <v>3459</v>
      </c>
      <c r="T2382" t="s">
        <v>167</v>
      </c>
      <c r="W2382" t="s">
        <v>3572</v>
      </c>
      <c r="X2382" t="s">
        <v>3508</v>
      </c>
      <c r="AA2382" s="3" t="s">
        <v>3467</v>
      </c>
      <c r="AD2382" s="3" t="s">
        <v>3808</v>
      </c>
      <c r="AF2382" t="s">
        <v>3451</v>
      </c>
      <c r="AH2382" s="2">
        <v>45248</v>
      </c>
    </row>
    <row r="2383" spans="2:36" ht="15" customHeight="1" x14ac:dyDescent="0.35">
      <c r="B2383" s="5">
        <f t="shared" si="147"/>
        <v>2381</v>
      </c>
      <c r="C2383">
        <f t="shared" si="154"/>
        <v>1</v>
      </c>
      <c r="D2383" s="16">
        <v>1951</v>
      </c>
      <c r="E2383" t="s">
        <v>221</v>
      </c>
      <c r="F2383" t="s">
        <v>25</v>
      </c>
      <c r="G2383">
        <v>66629</v>
      </c>
      <c r="J2383" t="s">
        <v>3354</v>
      </c>
      <c r="K2383" t="s">
        <v>3366</v>
      </c>
      <c r="M2383" t="s">
        <v>3459</v>
      </c>
      <c r="N2383" t="s">
        <v>3359</v>
      </c>
      <c r="T2383" t="s">
        <v>3262</v>
      </c>
      <c r="W2383" t="s">
        <v>3572</v>
      </c>
      <c r="X2383" t="s">
        <v>3452</v>
      </c>
      <c r="AA2383" s="3" t="s">
        <v>3467</v>
      </c>
      <c r="AF2383" t="s">
        <v>3451</v>
      </c>
      <c r="AH2383" s="2">
        <v>46242</v>
      </c>
    </row>
    <row r="2384" spans="2:36" ht="15" customHeight="1" x14ac:dyDescent="0.35">
      <c r="B2384" s="5">
        <f t="shared" si="147"/>
        <v>2382</v>
      </c>
      <c r="C2384">
        <f t="shared" si="154"/>
        <v>6</v>
      </c>
      <c r="D2384" s="16">
        <v>1951</v>
      </c>
      <c r="E2384" t="s">
        <v>221</v>
      </c>
      <c r="F2384" t="s">
        <v>25</v>
      </c>
      <c r="G2384">
        <v>66630</v>
      </c>
      <c r="H2384" t="s">
        <v>17</v>
      </c>
      <c r="J2384" t="s">
        <v>3354</v>
      </c>
      <c r="M2384" t="s">
        <v>3359</v>
      </c>
      <c r="AF2384" t="s">
        <v>3060</v>
      </c>
      <c r="AH2384" s="2">
        <v>40946.863842592589</v>
      </c>
    </row>
    <row r="2385" spans="1:36" ht="15" customHeight="1" x14ac:dyDescent="0.35">
      <c r="B2385" s="5">
        <f t="shared" si="147"/>
        <v>2383</v>
      </c>
      <c r="C2385">
        <f t="shared" si="154"/>
        <v>60</v>
      </c>
      <c r="D2385" s="16">
        <v>1951</v>
      </c>
      <c r="E2385" t="s">
        <v>221</v>
      </c>
      <c r="F2385" t="s">
        <v>25</v>
      </c>
      <c r="G2385">
        <v>66636</v>
      </c>
      <c r="J2385" t="s">
        <v>3354</v>
      </c>
      <c r="K2385" t="s">
        <v>3366</v>
      </c>
      <c r="M2385" t="s">
        <v>3459</v>
      </c>
      <c r="T2385" t="s">
        <v>3262</v>
      </c>
      <c r="W2385" t="s">
        <v>3572</v>
      </c>
      <c r="X2385" t="s">
        <v>3452</v>
      </c>
      <c r="AA2385" s="3" t="s">
        <v>3464</v>
      </c>
      <c r="AF2385" t="s">
        <v>3451</v>
      </c>
      <c r="AH2385" s="2">
        <v>46202</v>
      </c>
      <c r="AI2385" s="36" t="s">
        <v>6633</v>
      </c>
    </row>
    <row r="2386" spans="1:36" ht="15" customHeight="1" x14ac:dyDescent="0.35">
      <c r="B2386" s="5">
        <f t="shared" ref="B2386:B2399" si="155">+B2385+1</f>
        <v>2384</v>
      </c>
      <c r="C2386">
        <f t="shared" si="154"/>
        <v>27</v>
      </c>
      <c r="D2386" s="16">
        <v>1951</v>
      </c>
      <c r="E2386" t="s">
        <v>221</v>
      </c>
      <c r="F2386" t="s">
        <v>16</v>
      </c>
      <c r="G2386">
        <v>66696</v>
      </c>
      <c r="H2386" t="s">
        <v>17</v>
      </c>
      <c r="J2386" t="s">
        <v>3354</v>
      </c>
      <c r="K2386" t="s">
        <v>3366</v>
      </c>
      <c r="L2386" t="s">
        <v>471</v>
      </c>
      <c r="M2386" t="s">
        <v>3359</v>
      </c>
      <c r="U2386" t="s">
        <v>380</v>
      </c>
      <c r="AD2386" s="39" t="s">
        <v>924</v>
      </c>
      <c r="AF2386" t="s">
        <v>3060</v>
      </c>
      <c r="AH2386" s="2">
        <v>40371.519513888888</v>
      </c>
    </row>
    <row r="2387" spans="1:36" ht="15" customHeight="1" x14ac:dyDescent="0.35">
      <c r="B2387" s="5">
        <f t="shared" si="155"/>
        <v>2385</v>
      </c>
      <c r="C2387">
        <f t="shared" ref="C2387:C2388" si="156">+G2388-G2387</f>
        <v>14</v>
      </c>
      <c r="D2387" s="16">
        <v>1951</v>
      </c>
      <c r="E2387" t="s">
        <v>15</v>
      </c>
      <c r="F2387" t="s">
        <v>25</v>
      </c>
      <c r="G2387">
        <v>66723</v>
      </c>
      <c r="H2387" t="s">
        <v>17</v>
      </c>
      <c r="J2387" t="s">
        <v>3354</v>
      </c>
      <c r="K2387" t="s">
        <v>3383</v>
      </c>
      <c r="L2387" t="s">
        <v>28</v>
      </c>
      <c r="M2387" t="s">
        <v>3359</v>
      </c>
      <c r="AF2387" t="s">
        <v>3060</v>
      </c>
      <c r="AH2387" s="2">
        <v>39842.66574074074</v>
      </c>
    </row>
    <row r="2388" spans="1:36" ht="15" customHeight="1" x14ac:dyDescent="0.35">
      <c r="B2388" s="5">
        <f t="shared" si="155"/>
        <v>2386</v>
      </c>
      <c r="C2388">
        <f t="shared" si="156"/>
        <v>34</v>
      </c>
      <c r="D2388" s="16">
        <v>1951</v>
      </c>
      <c r="E2388" t="s">
        <v>221</v>
      </c>
      <c r="F2388" t="s">
        <v>16</v>
      </c>
      <c r="G2388">
        <v>66737</v>
      </c>
      <c r="H2388" t="s">
        <v>17</v>
      </c>
      <c r="J2388" t="s">
        <v>3354</v>
      </c>
      <c r="K2388" t="s">
        <v>3366</v>
      </c>
      <c r="L2388" t="s">
        <v>102</v>
      </c>
      <c r="M2388" t="s">
        <v>3359</v>
      </c>
      <c r="N2388" t="s">
        <v>3359</v>
      </c>
      <c r="AA2388" s="3" t="s">
        <v>3464</v>
      </c>
      <c r="AE2388" t="s">
        <v>380</v>
      </c>
      <c r="AF2388" t="s">
        <v>3060</v>
      </c>
      <c r="AH2388" s="2">
        <v>39962.905023148145</v>
      </c>
    </row>
    <row r="2389" spans="1:36" ht="15" customHeight="1" x14ac:dyDescent="0.35">
      <c r="B2389" s="5">
        <f t="shared" si="155"/>
        <v>2387</v>
      </c>
      <c r="C2389">
        <f t="shared" si="153"/>
        <v>4</v>
      </c>
      <c r="D2389" s="16">
        <v>1951</v>
      </c>
      <c r="E2389" t="s">
        <v>560</v>
      </c>
      <c r="F2389" t="s">
        <v>25</v>
      </c>
      <c r="G2389">
        <v>66771</v>
      </c>
      <c r="H2389" t="s">
        <v>17</v>
      </c>
      <c r="J2389" t="s">
        <v>3356</v>
      </c>
      <c r="K2389" t="s">
        <v>3366</v>
      </c>
      <c r="L2389" t="s">
        <v>130</v>
      </c>
      <c r="M2389" t="s">
        <v>3359</v>
      </c>
      <c r="W2389" t="s">
        <v>3557</v>
      </c>
      <c r="AF2389" t="s">
        <v>3060</v>
      </c>
      <c r="AH2389" s="2">
        <v>41111.150868055556</v>
      </c>
    </row>
    <row r="2390" spans="1:36" ht="15" customHeight="1" x14ac:dyDescent="0.35">
      <c r="B2390" s="5">
        <f t="shared" si="155"/>
        <v>2388</v>
      </c>
      <c r="C2390">
        <f t="shared" si="153"/>
        <v>28</v>
      </c>
      <c r="D2390" s="16">
        <v>1951</v>
      </c>
      <c r="E2390" t="s">
        <v>560</v>
      </c>
      <c r="F2390" t="s">
        <v>25</v>
      </c>
      <c r="G2390">
        <v>66775</v>
      </c>
      <c r="L2390" t="s">
        <v>37</v>
      </c>
      <c r="AF2390" t="s">
        <v>3060</v>
      </c>
      <c r="AJ2390" s="154" t="s">
        <v>4063</v>
      </c>
    </row>
    <row r="2391" spans="1:36" ht="15" customHeight="1" x14ac:dyDescent="0.35">
      <c r="B2391" s="5">
        <f t="shared" si="155"/>
        <v>2389</v>
      </c>
      <c r="C2391">
        <f t="shared" si="153"/>
        <v>2</v>
      </c>
      <c r="D2391" s="16">
        <v>1951</v>
      </c>
      <c r="E2391" t="s">
        <v>560</v>
      </c>
      <c r="F2391" t="s">
        <v>25</v>
      </c>
      <c r="G2391">
        <v>66803</v>
      </c>
      <c r="AJ2391" s="154"/>
    </row>
    <row r="2392" spans="1:36" ht="15" customHeight="1" x14ac:dyDescent="0.35">
      <c r="B2392" s="5">
        <f t="shared" si="155"/>
        <v>2390</v>
      </c>
      <c r="C2392">
        <f t="shared" si="153"/>
        <v>2</v>
      </c>
      <c r="D2392" s="16">
        <v>1951</v>
      </c>
      <c r="E2392" t="s">
        <v>560</v>
      </c>
      <c r="F2392" t="s">
        <v>25</v>
      </c>
      <c r="G2392">
        <v>66805</v>
      </c>
      <c r="J2392" t="s">
        <v>3354</v>
      </c>
      <c r="K2392" t="s">
        <v>3366</v>
      </c>
      <c r="M2392" t="s">
        <v>3459</v>
      </c>
      <c r="N2392" t="s">
        <v>3359</v>
      </c>
      <c r="T2392" t="s">
        <v>3424</v>
      </c>
      <c r="U2392" t="s">
        <v>3557</v>
      </c>
      <c r="W2392" t="s">
        <v>3557</v>
      </c>
      <c r="X2392" t="s">
        <v>3452</v>
      </c>
      <c r="Z2392" t="s">
        <v>3359</v>
      </c>
      <c r="AA2392" s="3" t="s">
        <v>3985</v>
      </c>
      <c r="AB2392" t="s">
        <v>3986</v>
      </c>
      <c r="AD2392" s="3" t="s">
        <v>5713</v>
      </c>
      <c r="AF2392" s="3" t="s">
        <v>3451</v>
      </c>
      <c r="AH2392" s="2">
        <v>45958</v>
      </c>
      <c r="AJ2392" s="154"/>
    </row>
    <row r="2393" spans="1:36" ht="15" customHeight="1" x14ac:dyDescent="0.35">
      <c r="B2393" s="5">
        <f t="shared" si="155"/>
        <v>2391</v>
      </c>
      <c r="C2393">
        <f t="shared" si="153"/>
        <v>23</v>
      </c>
      <c r="D2393" s="16">
        <v>1951</v>
      </c>
      <c r="E2393" t="s">
        <v>560</v>
      </c>
      <c r="F2393" t="s">
        <v>25</v>
      </c>
      <c r="G2393">
        <v>66807</v>
      </c>
      <c r="J2393" t="s">
        <v>3354</v>
      </c>
      <c r="K2393" t="s">
        <v>3366</v>
      </c>
      <c r="M2393" t="s">
        <v>3459</v>
      </c>
      <c r="N2393" t="s">
        <v>3359</v>
      </c>
      <c r="T2393" t="s">
        <v>3424</v>
      </c>
      <c r="W2393" t="s">
        <v>3557</v>
      </c>
      <c r="X2393" t="s">
        <v>3452</v>
      </c>
      <c r="Z2393" t="s">
        <v>3359</v>
      </c>
      <c r="AA2393" s="3" t="s">
        <v>3985</v>
      </c>
      <c r="AB2393" t="s">
        <v>3986</v>
      </c>
      <c r="AF2393" t="s">
        <v>3451</v>
      </c>
      <c r="AH2393" s="2">
        <v>45371</v>
      </c>
    </row>
    <row r="2394" spans="1:36" ht="15" customHeight="1" x14ac:dyDescent="0.35">
      <c r="B2394" s="5">
        <f t="shared" si="155"/>
        <v>2392</v>
      </c>
      <c r="C2394">
        <f t="shared" si="153"/>
        <v>4</v>
      </c>
      <c r="D2394" s="16">
        <v>1951</v>
      </c>
      <c r="E2394" t="s">
        <v>560</v>
      </c>
      <c r="F2394" t="s">
        <v>25</v>
      </c>
      <c r="G2394">
        <v>66830</v>
      </c>
      <c r="H2394" t="s">
        <v>17</v>
      </c>
      <c r="J2394" t="s">
        <v>3354</v>
      </c>
      <c r="K2394" t="s">
        <v>3366</v>
      </c>
      <c r="L2394" t="s">
        <v>925</v>
      </c>
      <c r="M2394" t="s">
        <v>3359</v>
      </c>
      <c r="W2394" t="s">
        <v>3557</v>
      </c>
      <c r="Z2394" t="s">
        <v>3359</v>
      </c>
      <c r="AF2394" t="s">
        <v>3060</v>
      </c>
      <c r="AH2394" s="2">
        <v>40083.748414351852</v>
      </c>
    </row>
    <row r="2395" spans="1:36" ht="15" customHeight="1" x14ac:dyDescent="0.35">
      <c r="B2395" s="5">
        <f t="shared" si="155"/>
        <v>2393</v>
      </c>
      <c r="C2395">
        <f t="shared" si="153"/>
        <v>3</v>
      </c>
      <c r="D2395" s="16">
        <v>1951</v>
      </c>
      <c r="E2395" t="s">
        <v>560</v>
      </c>
      <c r="F2395" t="s">
        <v>25</v>
      </c>
      <c r="G2395">
        <v>66834</v>
      </c>
      <c r="H2395" t="s">
        <v>17</v>
      </c>
      <c r="J2395" t="s">
        <v>3354</v>
      </c>
      <c r="K2395" t="s">
        <v>3366</v>
      </c>
      <c r="L2395" t="s">
        <v>927</v>
      </c>
      <c r="M2395" t="s">
        <v>3359</v>
      </c>
      <c r="Z2395" t="s">
        <v>3359</v>
      </c>
      <c r="AF2395" t="s">
        <v>3060</v>
      </c>
      <c r="AH2395" s="2">
        <v>39829.496215277781</v>
      </c>
    </row>
    <row r="2396" spans="1:36" ht="15" customHeight="1" x14ac:dyDescent="0.35">
      <c r="B2396" s="5">
        <f t="shared" si="155"/>
        <v>2394</v>
      </c>
      <c r="C2396">
        <f t="shared" si="153"/>
        <v>422</v>
      </c>
      <c r="D2396" s="16">
        <v>1951</v>
      </c>
      <c r="E2396" t="s">
        <v>560</v>
      </c>
      <c r="F2396" t="s">
        <v>25</v>
      </c>
      <c r="G2396">
        <v>66837</v>
      </c>
      <c r="L2396" t="s">
        <v>37</v>
      </c>
      <c r="AF2396" t="s">
        <v>3060</v>
      </c>
    </row>
    <row r="2397" spans="1:36" ht="15" customHeight="1" x14ac:dyDescent="0.35">
      <c r="A2397" s="3"/>
      <c r="B2397" s="5">
        <f t="shared" si="155"/>
        <v>2395</v>
      </c>
      <c r="C2397">
        <f t="shared" si="153"/>
        <v>54</v>
      </c>
      <c r="D2397" s="16">
        <v>1951</v>
      </c>
      <c r="E2397" t="s">
        <v>15</v>
      </c>
      <c r="F2397" t="s">
        <v>16</v>
      </c>
      <c r="G2397">
        <v>67259</v>
      </c>
      <c r="H2397" t="s">
        <v>17</v>
      </c>
      <c r="J2397" t="s">
        <v>3354</v>
      </c>
      <c r="K2397" t="s">
        <v>3366</v>
      </c>
      <c r="L2397" t="s">
        <v>28</v>
      </c>
      <c r="M2397" t="s">
        <v>3359</v>
      </c>
      <c r="N2397" t="s">
        <v>3359</v>
      </c>
      <c r="AF2397" t="s">
        <v>3060</v>
      </c>
      <c r="AH2397" s="2">
        <v>41016.800138888888</v>
      </c>
    </row>
    <row r="2398" spans="1:36" ht="15" customHeight="1" x14ac:dyDescent="0.35">
      <c r="B2398" s="5">
        <f t="shared" si="155"/>
        <v>2396</v>
      </c>
      <c r="C2398">
        <f t="shared" si="153"/>
        <v>11</v>
      </c>
      <c r="D2398" s="16">
        <v>1951</v>
      </c>
      <c r="E2398" t="s">
        <v>15</v>
      </c>
      <c r="F2398" t="s">
        <v>16</v>
      </c>
      <c r="G2398">
        <v>67313</v>
      </c>
      <c r="H2398" t="s">
        <v>17</v>
      </c>
      <c r="J2398" t="s">
        <v>3354</v>
      </c>
      <c r="K2398" t="s">
        <v>3366</v>
      </c>
      <c r="L2398" t="s">
        <v>37</v>
      </c>
      <c r="M2398" t="s">
        <v>3359</v>
      </c>
      <c r="AF2398" t="s">
        <v>3060</v>
      </c>
      <c r="AH2398" s="2">
        <v>39756.516284722224</v>
      </c>
    </row>
    <row r="2399" spans="1:36" ht="15" customHeight="1" x14ac:dyDescent="0.35">
      <c r="B2399" s="5">
        <f t="shared" si="155"/>
        <v>2397</v>
      </c>
      <c r="C2399">
        <f t="shared" si="153"/>
        <v>33</v>
      </c>
      <c r="D2399" s="16">
        <v>1951</v>
      </c>
      <c r="E2399" t="s">
        <v>15</v>
      </c>
      <c r="F2399" t="s">
        <v>16</v>
      </c>
      <c r="G2399">
        <v>67324</v>
      </c>
      <c r="H2399" t="s">
        <v>17</v>
      </c>
      <c r="J2399" t="s">
        <v>3354</v>
      </c>
      <c r="K2399" t="s">
        <v>3366</v>
      </c>
      <c r="L2399" t="s">
        <v>928</v>
      </c>
      <c r="M2399" t="s">
        <v>3359</v>
      </c>
      <c r="AD2399" s="3" t="s">
        <v>929</v>
      </c>
      <c r="AF2399" t="s">
        <v>3060</v>
      </c>
      <c r="AH2399" s="2">
        <v>40929.754548611112</v>
      </c>
    </row>
    <row r="2400" spans="1:36" ht="15" customHeight="1" x14ac:dyDescent="0.35">
      <c r="B2400" s="5">
        <f t="shared" ref="B2400:B2449" si="157">+B2399+1</f>
        <v>2398</v>
      </c>
      <c r="C2400">
        <f t="shared" ref="C2400:C2449" si="158">+G2401-G2400</f>
        <v>24</v>
      </c>
      <c r="D2400" s="16">
        <v>1951</v>
      </c>
      <c r="E2400" t="s">
        <v>15</v>
      </c>
      <c r="F2400" t="s">
        <v>16</v>
      </c>
      <c r="G2400">
        <v>67357</v>
      </c>
      <c r="H2400" t="s">
        <v>17</v>
      </c>
      <c r="J2400" t="s">
        <v>3354</v>
      </c>
      <c r="K2400" t="s">
        <v>3366</v>
      </c>
      <c r="L2400" t="s">
        <v>277</v>
      </c>
      <c r="M2400" t="s">
        <v>3359</v>
      </c>
      <c r="AF2400" t="s">
        <v>3060</v>
      </c>
      <c r="AH2400" s="2">
        <v>39699.881504629629</v>
      </c>
    </row>
    <row r="2401" spans="2:35" ht="15" customHeight="1" x14ac:dyDescent="0.35">
      <c r="B2401" s="5">
        <f t="shared" si="157"/>
        <v>2399</v>
      </c>
      <c r="C2401">
        <f t="shared" si="158"/>
        <v>6</v>
      </c>
      <c r="D2401" s="16">
        <v>1951</v>
      </c>
      <c r="E2401" t="s">
        <v>15</v>
      </c>
      <c r="F2401" t="s">
        <v>16</v>
      </c>
      <c r="G2401">
        <v>67381</v>
      </c>
      <c r="H2401" t="s">
        <v>17</v>
      </c>
      <c r="J2401" t="s">
        <v>3356</v>
      </c>
      <c r="M2401" t="s">
        <v>3359</v>
      </c>
      <c r="AF2401" t="s">
        <v>3060</v>
      </c>
      <c r="AH2401" s="2">
        <v>40551.959814814814</v>
      </c>
    </row>
    <row r="2402" spans="2:35" ht="15" customHeight="1" x14ac:dyDescent="0.35">
      <c r="B2402" s="5">
        <f t="shared" si="157"/>
        <v>2400</v>
      </c>
      <c r="C2402">
        <f t="shared" si="158"/>
        <v>114</v>
      </c>
      <c r="D2402" s="16">
        <v>1951</v>
      </c>
      <c r="E2402" t="s">
        <v>15</v>
      </c>
      <c r="F2402" t="s">
        <v>16</v>
      </c>
      <c r="G2402">
        <v>67387</v>
      </c>
      <c r="L2402" t="s">
        <v>37</v>
      </c>
      <c r="AF2402" t="s">
        <v>3060</v>
      </c>
    </row>
    <row r="2403" spans="2:35" ht="15" customHeight="1" x14ac:dyDescent="0.35">
      <c r="B2403" s="5">
        <f t="shared" si="157"/>
        <v>2401</v>
      </c>
      <c r="C2403">
        <f t="shared" si="158"/>
        <v>94</v>
      </c>
      <c r="D2403" s="16">
        <v>1951</v>
      </c>
      <c r="E2403" t="s">
        <v>15</v>
      </c>
      <c r="F2403" t="s">
        <v>16</v>
      </c>
      <c r="G2403">
        <v>67501</v>
      </c>
      <c r="H2403" t="s">
        <v>17</v>
      </c>
      <c r="J2403" t="s">
        <v>380</v>
      </c>
      <c r="K2403" t="s">
        <v>3366</v>
      </c>
      <c r="L2403" t="s">
        <v>931</v>
      </c>
      <c r="M2403" t="s">
        <v>3359</v>
      </c>
      <c r="AD2403" s="3" t="s">
        <v>3656</v>
      </c>
      <c r="AF2403" t="s">
        <v>3060</v>
      </c>
      <c r="AH2403" s="2">
        <v>39970.807083333333</v>
      </c>
    </row>
    <row r="2404" spans="2:35" ht="15" customHeight="1" x14ac:dyDescent="0.35">
      <c r="B2404" s="5">
        <f t="shared" si="157"/>
        <v>2402</v>
      </c>
      <c r="C2404">
        <f t="shared" si="158"/>
        <v>46</v>
      </c>
      <c r="D2404" s="16">
        <v>1951</v>
      </c>
      <c r="E2404" t="s">
        <v>15</v>
      </c>
      <c r="F2404" t="s">
        <v>25</v>
      </c>
      <c r="G2404">
        <v>67595</v>
      </c>
      <c r="H2404" t="s">
        <v>17</v>
      </c>
      <c r="J2404" t="s">
        <v>3354</v>
      </c>
      <c r="K2404" t="s">
        <v>3366</v>
      </c>
      <c r="L2404" t="s">
        <v>138</v>
      </c>
      <c r="M2404" t="s">
        <v>3359</v>
      </c>
      <c r="AF2404" t="s">
        <v>3060</v>
      </c>
      <c r="AH2404" s="2">
        <v>39850.559120370373</v>
      </c>
    </row>
    <row r="2405" spans="2:35" ht="15" customHeight="1" x14ac:dyDescent="0.35">
      <c r="B2405" s="5">
        <f t="shared" si="157"/>
        <v>2403</v>
      </c>
      <c r="C2405">
        <f t="shared" si="158"/>
        <v>19</v>
      </c>
      <c r="D2405" s="16">
        <v>1951</v>
      </c>
      <c r="E2405" t="s">
        <v>15</v>
      </c>
      <c r="F2405" t="s">
        <v>25</v>
      </c>
      <c r="G2405">
        <v>67641</v>
      </c>
      <c r="H2405" t="s">
        <v>17</v>
      </c>
      <c r="J2405" t="s">
        <v>3354</v>
      </c>
      <c r="K2405" t="s">
        <v>3366</v>
      </c>
      <c r="L2405" t="s">
        <v>329</v>
      </c>
      <c r="M2405" t="s">
        <v>3359</v>
      </c>
      <c r="AF2405" t="s">
        <v>3060</v>
      </c>
      <c r="AH2405" s="2">
        <v>39707.688657407409</v>
      </c>
    </row>
    <row r="2406" spans="2:35" ht="15" customHeight="1" x14ac:dyDescent="0.35">
      <c r="B2406" s="5">
        <f t="shared" si="157"/>
        <v>2404</v>
      </c>
      <c r="C2406">
        <f t="shared" si="158"/>
        <v>111</v>
      </c>
      <c r="D2406" s="16">
        <v>1951</v>
      </c>
      <c r="E2406" t="s">
        <v>15</v>
      </c>
      <c r="F2406" t="s">
        <v>25</v>
      </c>
      <c r="G2406">
        <v>67660</v>
      </c>
      <c r="J2406" t="s">
        <v>3354</v>
      </c>
      <c r="K2406" t="s">
        <v>3366</v>
      </c>
      <c r="M2406" t="s">
        <v>3459</v>
      </c>
      <c r="AD2406" s="155" t="s">
        <v>5994</v>
      </c>
      <c r="AF2406" t="s">
        <v>3451</v>
      </c>
      <c r="AH2406" s="2">
        <v>45988</v>
      </c>
    </row>
    <row r="2407" spans="2:35" ht="15" customHeight="1" x14ac:dyDescent="0.35">
      <c r="B2407" s="5">
        <f t="shared" si="157"/>
        <v>2405</v>
      </c>
      <c r="C2407">
        <f t="shared" si="158"/>
        <v>46</v>
      </c>
      <c r="D2407" s="16">
        <v>1951</v>
      </c>
      <c r="E2407" t="s">
        <v>15</v>
      </c>
      <c r="F2407" t="s">
        <v>25</v>
      </c>
      <c r="G2407">
        <v>67771</v>
      </c>
      <c r="H2407" t="s">
        <v>17</v>
      </c>
      <c r="J2407" t="s">
        <v>3354</v>
      </c>
      <c r="K2407" t="s">
        <v>3366</v>
      </c>
      <c r="L2407" t="s">
        <v>402</v>
      </c>
      <c r="M2407" t="s">
        <v>3359</v>
      </c>
      <c r="AF2407" t="s">
        <v>3060</v>
      </c>
      <c r="AH2407" s="2">
        <v>39744.720000000001</v>
      </c>
    </row>
    <row r="2408" spans="2:35" ht="15" customHeight="1" x14ac:dyDescent="0.35">
      <c r="B2408" s="5">
        <f t="shared" si="157"/>
        <v>2406</v>
      </c>
      <c r="C2408">
        <f t="shared" si="158"/>
        <v>155</v>
      </c>
      <c r="D2408" s="16">
        <v>1951</v>
      </c>
      <c r="E2408" t="s">
        <v>15</v>
      </c>
      <c r="F2408" t="s">
        <v>25</v>
      </c>
      <c r="G2408">
        <v>67817</v>
      </c>
      <c r="H2408" t="s">
        <v>17</v>
      </c>
      <c r="J2408" t="s">
        <v>3354</v>
      </c>
      <c r="K2408" t="s">
        <v>3366</v>
      </c>
      <c r="L2408" t="s">
        <v>56</v>
      </c>
      <c r="M2408" t="s">
        <v>3359</v>
      </c>
      <c r="AF2408" t="s">
        <v>3060</v>
      </c>
      <c r="AH2408" s="2">
        <v>39763.324999999997</v>
      </c>
    </row>
    <row r="2409" spans="2:35" ht="15" customHeight="1" x14ac:dyDescent="0.35">
      <c r="B2409" s="5">
        <f t="shared" si="157"/>
        <v>2407</v>
      </c>
      <c r="C2409">
        <f t="shared" si="158"/>
        <v>82</v>
      </c>
      <c r="D2409" s="16">
        <v>1951</v>
      </c>
      <c r="E2409" t="s">
        <v>15</v>
      </c>
      <c r="F2409" t="s">
        <v>25</v>
      </c>
      <c r="G2409">
        <v>67972</v>
      </c>
      <c r="H2409" t="s">
        <v>17</v>
      </c>
      <c r="J2409" t="s">
        <v>3354</v>
      </c>
      <c r="K2409" t="s">
        <v>3366</v>
      </c>
      <c r="L2409" t="s">
        <v>28</v>
      </c>
      <c r="M2409" t="s">
        <v>3359</v>
      </c>
      <c r="AF2409" t="s">
        <v>3060</v>
      </c>
      <c r="AH2409" s="2">
        <v>39840.147858796299</v>
      </c>
    </row>
    <row r="2410" spans="2:35" ht="15" customHeight="1" x14ac:dyDescent="0.35">
      <c r="B2410" s="5">
        <f t="shared" si="157"/>
        <v>2408</v>
      </c>
      <c r="C2410">
        <f t="shared" si="158"/>
        <v>6</v>
      </c>
      <c r="D2410" s="16">
        <v>1951</v>
      </c>
      <c r="E2410" s="3" t="s">
        <v>327</v>
      </c>
      <c r="F2410" s="3" t="s">
        <v>25</v>
      </c>
      <c r="G2410" s="165">
        <v>68054</v>
      </c>
      <c r="H2410" s="3"/>
      <c r="I2410" s="3"/>
      <c r="J2410" s="3"/>
      <c r="K2410" s="3" t="s">
        <v>3366</v>
      </c>
      <c r="L2410" s="3"/>
      <c r="M2410" s="3"/>
      <c r="N2410" s="3"/>
      <c r="O2410" s="3"/>
      <c r="P2410" s="3"/>
      <c r="Q2410" s="3"/>
      <c r="R2410" s="3"/>
      <c r="S2410" s="152"/>
      <c r="T2410" s="3" t="s">
        <v>3424</v>
      </c>
      <c r="U2410" s="3"/>
      <c r="V2410" s="143"/>
      <c r="W2410" s="3"/>
      <c r="X2410" s="3"/>
      <c r="Y2410" s="3"/>
      <c r="Z2410" s="3"/>
      <c r="AB2410" s="3"/>
      <c r="AE2410" s="3"/>
      <c r="AF2410" s="3" t="s">
        <v>3451</v>
      </c>
      <c r="AG2410" s="3"/>
      <c r="AH2410" s="153">
        <v>45739</v>
      </c>
      <c r="AI2410" s="14" t="s">
        <v>4752</v>
      </c>
    </row>
    <row r="2411" spans="2:35" ht="15" customHeight="1" x14ac:dyDescent="0.35">
      <c r="B2411" s="5">
        <f t="shared" si="157"/>
        <v>2409</v>
      </c>
      <c r="C2411">
        <f t="shared" si="158"/>
        <v>72</v>
      </c>
      <c r="D2411" s="16">
        <v>1951</v>
      </c>
      <c r="E2411" s="3" t="s">
        <v>327</v>
      </c>
      <c r="F2411" s="3" t="s">
        <v>25</v>
      </c>
      <c r="G2411" s="165">
        <v>68060</v>
      </c>
      <c r="H2411" s="3"/>
      <c r="I2411" s="3"/>
      <c r="J2411" s="3" t="s">
        <v>3354</v>
      </c>
      <c r="K2411" s="3" t="s">
        <v>3366</v>
      </c>
      <c r="L2411" s="3"/>
      <c r="M2411" s="3" t="s">
        <v>3459</v>
      </c>
      <c r="N2411" s="3"/>
      <c r="O2411" s="3"/>
      <c r="P2411" s="3"/>
      <c r="Q2411" s="3"/>
      <c r="R2411" s="3"/>
      <c r="S2411" s="152"/>
      <c r="T2411" s="3" t="s">
        <v>3262</v>
      </c>
      <c r="U2411" s="3"/>
      <c r="V2411" s="143"/>
      <c r="W2411" s="3" t="s">
        <v>3572</v>
      </c>
      <c r="X2411" s="3"/>
      <c r="Y2411" s="3"/>
      <c r="Z2411" s="3"/>
      <c r="AA2411" s="3" t="s">
        <v>3262</v>
      </c>
      <c r="AB2411" s="3" t="s">
        <v>5087</v>
      </c>
      <c r="AD2411" s="3" t="s">
        <v>5088</v>
      </c>
      <c r="AE2411" s="3"/>
      <c r="AF2411" s="3" t="s">
        <v>3451</v>
      </c>
      <c r="AG2411" s="3"/>
      <c r="AH2411" s="153">
        <v>45817</v>
      </c>
      <c r="AI2411" s="14"/>
    </row>
    <row r="2412" spans="2:35" ht="15" customHeight="1" x14ac:dyDescent="0.35">
      <c r="B2412" s="5">
        <f t="shared" si="157"/>
        <v>2410</v>
      </c>
      <c r="C2412">
        <f t="shared" si="158"/>
        <v>58</v>
      </c>
      <c r="D2412" s="16">
        <v>1951</v>
      </c>
      <c r="E2412" t="s">
        <v>327</v>
      </c>
      <c r="F2412" t="s">
        <v>25</v>
      </c>
      <c r="G2412">
        <v>68132</v>
      </c>
      <c r="H2412" t="s">
        <v>17</v>
      </c>
      <c r="M2412" t="s">
        <v>3359</v>
      </c>
      <c r="AF2412" t="s">
        <v>3060</v>
      </c>
      <c r="AH2412" s="2">
        <v>40088.429490740738</v>
      </c>
    </row>
    <row r="2413" spans="2:35" ht="15" customHeight="1" x14ac:dyDescent="0.35">
      <c r="B2413" s="5">
        <f t="shared" si="157"/>
        <v>2411</v>
      </c>
      <c r="C2413">
        <f t="shared" si="158"/>
        <v>61</v>
      </c>
      <c r="D2413" s="16">
        <v>1951</v>
      </c>
      <c r="E2413" s="3" t="s">
        <v>327</v>
      </c>
      <c r="F2413" s="3" t="s">
        <v>16</v>
      </c>
      <c r="G2413" s="165">
        <v>68190</v>
      </c>
      <c r="H2413" s="3"/>
      <c r="I2413" s="3"/>
      <c r="J2413" s="3" t="s">
        <v>3354</v>
      </c>
      <c r="K2413" s="3" t="s">
        <v>3366</v>
      </c>
      <c r="L2413" s="3"/>
      <c r="M2413" s="3" t="s">
        <v>3459</v>
      </c>
      <c r="N2413" s="3"/>
      <c r="O2413" s="3"/>
      <c r="P2413" s="3"/>
      <c r="Q2413" s="3"/>
      <c r="R2413" s="3"/>
      <c r="S2413" s="152"/>
      <c r="T2413" s="3" t="s">
        <v>167</v>
      </c>
      <c r="U2413" s="3"/>
      <c r="V2413" s="143"/>
      <c r="W2413" s="3" t="s">
        <v>3830</v>
      </c>
      <c r="X2413" s="3" t="s">
        <v>3452</v>
      </c>
      <c r="Y2413" s="3"/>
      <c r="Z2413" s="3"/>
      <c r="AB2413" s="3" t="s">
        <v>5580</v>
      </c>
      <c r="AE2413" s="3"/>
      <c r="AF2413" t="s">
        <v>3451</v>
      </c>
      <c r="AG2413" s="3"/>
      <c r="AH2413" s="153">
        <v>45928</v>
      </c>
      <c r="AI2413" s="166" t="s">
        <v>5581</v>
      </c>
    </row>
    <row r="2414" spans="2:35" ht="15" customHeight="1" x14ac:dyDescent="0.35">
      <c r="B2414" s="5">
        <f t="shared" si="157"/>
        <v>2412</v>
      </c>
      <c r="C2414">
        <f t="shared" si="158"/>
        <v>65</v>
      </c>
      <c r="D2414" s="16">
        <v>1951</v>
      </c>
      <c r="E2414" t="s">
        <v>221</v>
      </c>
      <c r="F2414" t="s">
        <v>25</v>
      </c>
      <c r="G2414">
        <v>68251</v>
      </c>
      <c r="H2414" t="s">
        <v>17</v>
      </c>
      <c r="J2414" t="s">
        <v>3354</v>
      </c>
      <c r="K2414" t="s">
        <v>3366</v>
      </c>
      <c r="L2414" t="s">
        <v>471</v>
      </c>
      <c r="M2414" t="s">
        <v>3359</v>
      </c>
      <c r="AA2414" s="3" t="s">
        <v>3464</v>
      </c>
      <c r="AE2414" t="s">
        <v>380</v>
      </c>
      <c r="AF2414" t="s">
        <v>3060</v>
      </c>
      <c r="AH2414" s="2">
        <v>40269.717245370368</v>
      </c>
    </row>
    <row r="2415" spans="2:35" ht="15" customHeight="1" x14ac:dyDescent="0.35">
      <c r="B2415" s="5">
        <f t="shared" si="157"/>
        <v>2413</v>
      </c>
      <c r="C2415">
        <f t="shared" si="158"/>
        <v>17</v>
      </c>
      <c r="D2415" s="16">
        <v>1951</v>
      </c>
      <c r="E2415" t="s">
        <v>221</v>
      </c>
      <c r="F2415" t="s">
        <v>25</v>
      </c>
      <c r="G2415">
        <v>68316</v>
      </c>
      <c r="H2415" t="s">
        <v>17</v>
      </c>
      <c r="J2415" t="s">
        <v>3354</v>
      </c>
      <c r="K2415" t="s">
        <v>3366</v>
      </c>
      <c r="L2415" t="s">
        <v>933</v>
      </c>
      <c r="M2415" t="s">
        <v>3359</v>
      </c>
      <c r="N2415" t="s">
        <v>3359</v>
      </c>
      <c r="AC2415" s="3">
        <v>1951</v>
      </c>
      <c r="AF2415" t="s">
        <v>3060</v>
      </c>
      <c r="AH2415" s="2">
        <v>40202.79179398148</v>
      </c>
    </row>
    <row r="2416" spans="2:35" ht="15" customHeight="1" x14ac:dyDescent="0.35">
      <c r="B2416" s="5">
        <f t="shared" si="157"/>
        <v>2414</v>
      </c>
      <c r="C2416">
        <f t="shared" si="158"/>
        <v>40</v>
      </c>
      <c r="D2416" s="16">
        <v>1951</v>
      </c>
      <c r="E2416" t="s">
        <v>221</v>
      </c>
      <c r="F2416" t="s">
        <v>25</v>
      </c>
      <c r="G2416">
        <v>68333</v>
      </c>
      <c r="H2416" t="s">
        <v>17</v>
      </c>
      <c r="J2416" t="s">
        <v>3354</v>
      </c>
      <c r="K2416" t="s">
        <v>3366</v>
      </c>
      <c r="L2416" t="s">
        <v>934</v>
      </c>
      <c r="M2416" t="s">
        <v>3359</v>
      </c>
      <c r="AA2416" s="3" t="s">
        <v>3464</v>
      </c>
      <c r="AD2416" s="3" t="s">
        <v>935</v>
      </c>
      <c r="AE2416" t="s">
        <v>380</v>
      </c>
      <c r="AF2416" t="s">
        <v>3060</v>
      </c>
      <c r="AH2416" s="2">
        <v>40733.762708333335</v>
      </c>
    </row>
    <row r="2417" spans="1:35" ht="15" customHeight="1" x14ac:dyDescent="0.35">
      <c r="B2417" s="5">
        <f t="shared" si="157"/>
        <v>2415</v>
      </c>
      <c r="C2417">
        <f t="shared" si="158"/>
        <v>55</v>
      </c>
      <c r="D2417" s="16">
        <v>1951</v>
      </c>
      <c r="E2417" t="s">
        <v>221</v>
      </c>
      <c r="F2417" t="s">
        <v>25</v>
      </c>
      <c r="G2417">
        <v>68373</v>
      </c>
      <c r="H2417" t="s">
        <v>17</v>
      </c>
      <c r="J2417" t="s">
        <v>3354</v>
      </c>
      <c r="K2417" t="s">
        <v>3366</v>
      </c>
      <c r="L2417" t="s">
        <v>224</v>
      </c>
      <c r="M2417" t="s">
        <v>3359</v>
      </c>
      <c r="AF2417" t="s">
        <v>3060</v>
      </c>
      <c r="AH2417" s="2">
        <v>40564.777129629627</v>
      </c>
    </row>
    <row r="2418" spans="1:35" ht="15" customHeight="1" x14ac:dyDescent="0.35">
      <c r="B2418" s="5">
        <f t="shared" si="157"/>
        <v>2416</v>
      </c>
      <c r="C2418">
        <f t="shared" si="158"/>
        <v>7</v>
      </c>
      <c r="D2418" s="16">
        <v>1951</v>
      </c>
      <c r="E2418" s="3" t="s">
        <v>221</v>
      </c>
      <c r="F2418" s="3" t="s">
        <v>25</v>
      </c>
      <c r="G2418" s="3">
        <v>68428</v>
      </c>
      <c r="H2418" s="3"/>
      <c r="I2418" s="3"/>
      <c r="J2418" s="3"/>
      <c r="K2418" s="3" t="s">
        <v>3366</v>
      </c>
      <c r="L2418" s="3"/>
      <c r="M2418" s="3" t="s">
        <v>3413</v>
      </c>
      <c r="N2418" s="3"/>
      <c r="O2418" s="3"/>
      <c r="P2418" s="3"/>
      <c r="Q2418" s="3"/>
      <c r="R2418" s="3"/>
      <c r="S2418" s="152"/>
      <c r="T2418" s="3"/>
      <c r="U2418" s="3" t="s">
        <v>3662</v>
      </c>
      <c r="V2418" s="143"/>
      <c r="W2418" s="3" t="s">
        <v>3572</v>
      </c>
      <c r="X2418" s="3" t="s">
        <v>3452</v>
      </c>
      <c r="Y2418" s="3"/>
      <c r="Z2418" s="3"/>
      <c r="AA2418" s="14" t="s">
        <v>3464</v>
      </c>
      <c r="AB2418" s="3"/>
      <c r="AE2418" s="3"/>
      <c r="AF2418" s="3" t="s">
        <v>3451</v>
      </c>
      <c r="AG2418" s="3"/>
      <c r="AH2418" s="153">
        <v>45661</v>
      </c>
      <c r="AI2418" s="14" t="s">
        <v>4523</v>
      </c>
    </row>
    <row r="2419" spans="1:35" ht="15" customHeight="1" thickBot="1" x14ac:dyDescent="0.4">
      <c r="B2419" s="5">
        <f t="shared" si="157"/>
        <v>2417</v>
      </c>
      <c r="C2419">
        <f t="shared" si="158"/>
        <v>17</v>
      </c>
      <c r="D2419" s="16">
        <v>1951</v>
      </c>
      <c r="E2419" t="s">
        <v>560</v>
      </c>
      <c r="F2419" t="s">
        <v>25</v>
      </c>
      <c r="G2419">
        <v>68435</v>
      </c>
      <c r="H2419" t="s">
        <v>17</v>
      </c>
      <c r="J2419" t="s">
        <v>3354</v>
      </c>
      <c r="K2419" t="s">
        <v>3366</v>
      </c>
      <c r="L2419" t="s">
        <v>936</v>
      </c>
      <c r="M2419" t="s">
        <v>3359</v>
      </c>
      <c r="Z2419" t="s">
        <v>3359</v>
      </c>
      <c r="AD2419" s="3" t="s">
        <v>937</v>
      </c>
      <c r="AF2419" t="s">
        <v>3060</v>
      </c>
      <c r="AH2419" s="2">
        <v>39692.960798611108</v>
      </c>
    </row>
    <row r="2420" spans="1:35" ht="15" thickBot="1" x14ac:dyDescent="0.4">
      <c r="B2420" s="5">
        <f t="shared" si="157"/>
        <v>2418</v>
      </c>
      <c r="C2420">
        <f t="shared" si="158"/>
        <v>3</v>
      </c>
      <c r="D2420" s="16">
        <v>1951</v>
      </c>
      <c r="E2420" s="162" t="s">
        <v>560</v>
      </c>
      <c r="F2420" s="162" t="s">
        <v>25</v>
      </c>
      <c r="G2420" s="162">
        <v>68452</v>
      </c>
      <c r="H2420" s="162"/>
      <c r="I2420" s="162"/>
      <c r="J2420" s="162" t="s">
        <v>3354</v>
      </c>
      <c r="K2420" s="162" t="s">
        <v>3366</v>
      </c>
      <c r="L2420" s="162"/>
      <c r="M2420" s="162" t="s">
        <v>3459</v>
      </c>
      <c r="N2420" s="162"/>
      <c r="O2420" s="162"/>
      <c r="P2420" s="162"/>
      <c r="Q2420" s="162"/>
      <c r="R2420" s="162"/>
      <c r="S2420" s="181"/>
      <c r="T2420" s="162" t="s">
        <v>3424</v>
      </c>
      <c r="U2420" s="162"/>
      <c r="V2420" s="182"/>
      <c r="W2420" s="162" t="s">
        <v>3557</v>
      </c>
      <c r="X2420" s="162" t="s">
        <v>3452</v>
      </c>
      <c r="Y2420" s="162"/>
      <c r="Z2420" s="162" t="s">
        <v>3359</v>
      </c>
      <c r="AA2420" s="159" t="s">
        <v>3556</v>
      </c>
      <c r="AB2420" s="162" t="s">
        <v>3537</v>
      </c>
      <c r="AC2420" s="159"/>
      <c r="AD2420" s="159" t="s">
        <v>3539</v>
      </c>
      <c r="AE2420" s="162"/>
      <c r="AF2420" s="3" t="s">
        <v>3451</v>
      </c>
      <c r="AG2420" s="162"/>
      <c r="AH2420" s="163">
        <v>45337</v>
      </c>
      <c r="AI2420" s="162"/>
    </row>
    <row r="2421" spans="1:35" ht="15" customHeight="1" thickBot="1" x14ac:dyDescent="0.4">
      <c r="A2421" s="180"/>
      <c r="B2421" s="5">
        <f t="shared" si="157"/>
        <v>2419</v>
      </c>
      <c r="C2421">
        <f t="shared" si="158"/>
        <v>13</v>
      </c>
      <c r="D2421" s="16">
        <v>1951</v>
      </c>
      <c r="E2421" t="s">
        <v>560</v>
      </c>
      <c r="F2421" t="s">
        <v>25</v>
      </c>
      <c r="G2421">
        <v>68455</v>
      </c>
      <c r="H2421" t="s">
        <v>17</v>
      </c>
      <c r="J2421" t="s">
        <v>3354</v>
      </c>
      <c r="K2421" t="s">
        <v>3366</v>
      </c>
      <c r="L2421" t="s">
        <v>717</v>
      </c>
      <c r="M2421" t="s">
        <v>3359</v>
      </c>
      <c r="W2421" t="s">
        <v>3557</v>
      </c>
      <c r="AF2421" t="s">
        <v>3060</v>
      </c>
      <c r="AH2421" s="2">
        <v>40502.470729166664</v>
      </c>
    </row>
    <row r="2422" spans="1:35" ht="15" customHeight="1" x14ac:dyDescent="0.35">
      <c r="B2422" s="5">
        <f t="shared" si="157"/>
        <v>2420</v>
      </c>
      <c r="C2422">
        <f t="shared" si="158"/>
        <v>15</v>
      </c>
      <c r="D2422" s="16">
        <v>1951</v>
      </c>
      <c r="E2422" t="s">
        <v>560</v>
      </c>
      <c r="F2422" t="s">
        <v>25</v>
      </c>
      <c r="G2422">
        <v>68468</v>
      </c>
      <c r="H2422" t="s">
        <v>17</v>
      </c>
      <c r="J2422" t="s">
        <v>3354</v>
      </c>
      <c r="K2422" t="s">
        <v>3366</v>
      </c>
      <c r="L2422" t="s">
        <v>761</v>
      </c>
      <c r="M2422" t="s">
        <v>3359</v>
      </c>
      <c r="AF2422" t="s">
        <v>3060</v>
      </c>
      <c r="AH2422" s="2">
        <v>39693.854884259257</v>
      </c>
    </row>
    <row r="2423" spans="1:35" ht="15" customHeight="1" x14ac:dyDescent="0.35">
      <c r="B2423" s="5">
        <f t="shared" si="157"/>
        <v>2421</v>
      </c>
      <c r="C2423">
        <f t="shared" si="158"/>
        <v>35</v>
      </c>
      <c r="D2423" s="16">
        <v>1951</v>
      </c>
      <c r="E2423" t="s">
        <v>560</v>
      </c>
      <c r="F2423" t="s">
        <v>25</v>
      </c>
      <c r="G2423">
        <v>68483</v>
      </c>
      <c r="J2423" t="s">
        <v>3354</v>
      </c>
      <c r="K2423" t="s">
        <v>3366</v>
      </c>
      <c r="M2423" t="s">
        <v>3459</v>
      </c>
      <c r="N2423" t="s">
        <v>3359</v>
      </c>
      <c r="T2423" t="s">
        <v>3424</v>
      </c>
      <c r="W2423" t="s">
        <v>3557</v>
      </c>
      <c r="X2423" t="s">
        <v>3452</v>
      </c>
      <c r="Z2423" t="s">
        <v>3359</v>
      </c>
      <c r="AA2423" s="3" t="s">
        <v>3828</v>
      </c>
      <c r="AB2423" t="s">
        <v>3537</v>
      </c>
      <c r="AD2423" s="154" t="s">
        <v>4062</v>
      </c>
      <c r="AF2423" t="s">
        <v>3451</v>
      </c>
      <c r="AH2423" s="2">
        <v>45495</v>
      </c>
    </row>
    <row r="2424" spans="1:35" ht="15" customHeight="1" x14ac:dyDescent="0.35">
      <c r="B2424" s="5">
        <f t="shared" si="157"/>
        <v>2422</v>
      </c>
      <c r="C2424">
        <f t="shared" si="158"/>
        <v>5</v>
      </c>
      <c r="D2424" s="16">
        <v>1951</v>
      </c>
      <c r="E2424" t="s">
        <v>560</v>
      </c>
      <c r="F2424" t="s">
        <v>25</v>
      </c>
      <c r="G2424">
        <v>68518</v>
      </c>
      <c r="H2424" t="s">
        <v>17</v>
      </c>
      <c r="J2424" t="s">
        <v>3354</v>
      </c>
      <c r="K2424" t="s">
        <v>3366</v>
      </c>
      <c r="L2424" t="s">
        <v>938</v>
      </c>
      <c r="M2424" t="s">
        <v>3359</v>
      </c>
      <c r="W2424" t="s">
        <v>3557</v>
      </c>
      <c r="AF2424" t="s">
        <v>3060</v>
      </c>
      <c r="AH2424" s="2">
        <v>40254.39875</v>
      </c>
    </row>
    <row r="2425" spans="1:35" ht="15" customHeight="1" thickBot="1" x14ac:dyDescent="0.4">
      <c r="B2425" s="5">
        <f t="shared" si="157"/>
        <v>2423</v>
      </c>
      <c r="C2425">
        <f t="shared" si="158"/>
        <v>79</v>
      </c>
      <c r="D2425" s="16">
        <v>1951</v>
      </c>
      <c r="E2425" t="s">
        <v>560</v>
      </c>
      <c r="F2425" t="s">
        <v>25</v>
      </c>
      <c r="G2425">
        <v>68523</v>
      </c>
      <c r="H2425" t="s">
        <v>17</v>
      </c>
      <c r="J2425" t="s">
        <v>3354</v>
      </c>
      <c r="K2425" t="s">
        <v>3366</v>
      </c>
      <c r="M2425" t="s">
        <v>3359</v>
      </c>
      <c r="AF2425" t="s">
        <v>3060</v>
      </c>
      <c r="AH2425" s="2">
        <v>39828.455995370372</v>
      </c>
    </row>
    <row r="2426" spans="1:35" ht="15" thickBot="1" x14ac:dyDescent="0.4">
      <c r="B2426" s="5">
        <f t="shared" si="157"/>
        <v>2424</v>
      </c>
      <c r="C2426">
        <f t="shared" si="158"/>
        <v>10</v>
      </c>
      <c r="D2426" s="16">
        <v>1951</v>
      </c>
      <c r="E2426" s="159" t="s">
        <v>560</v>
      </c>
      <c r="F2426" s="159" t="s">
        <v>16</v>
      </c>
      <c r="G2426" s="160">
        <v>68602</v>
      </c>
      <c r="H2426" s="159"/>
      <c r="I2426" s="159"/>
      <c r="J2426" s="159" t="s">
        <v>3354</v>
      </c>
      <c r="K2426" s="159" t="s">
        <v>3366</v>
      </c>
      <c r="L2426" s="159"/>
      <c r="M2426" s="159" t="s">
        <v>3459</v>
      </c>
      <c r="N2426" s="159"/>
      <c r="O2426" s="159"/>
      <c r="P2426" s="159"/>
      <c r="Q2426" s="159"/>
      <c r="R2426" s="159"/>
      <c r="S2426" s="159"/>
      <c r="T2426" s="167" t="s">
        <v>6277</v>
      </c>
      <c r="U2426" s="159"/>
      <c r="V2426" s="161"/>
      <c r="W2426" s="159" t="s">
        <v>3557</v>
      </c>
      <c r="X2426" s="159" t="s">
        <v>3452</v>
      </c>
      <c r="Y2426" s="159"/>
      <c r="Z2426" s="159"/>
      <c r="AA2426" s="159" t="s">
        <v>3828</v>
      </c>
      <c r="AB2426" s="167" t="s">
        <v>6173</v>
      </c>
      <c r="AC2426" s="159"/>
      <c r="AD2426" s="159" t="s">
        <v>6276</v>
      </c>
      <c r="AE2426" s="159"/>
      <c r="AF2426" t="s">
        <v>3451</v>
      </c>
      <c r="AG2426" s="159"/>
      <c r="AH2426" s="176">
        <v>46034</v>
      </c>
      <c r="AI2426" s="76" t="s">
        <v>6174</v>
      </c>
    </row>
    <row r="2427" spans="1:35" ht="15" customHeight="1" x14ac:dyDescent="0.35">
      <c r="B2427" s="5">
        <f t="shared" si="157"/>
        <v>2425</v>
      </c>
      <c r="C2427">
        <f t="shared" si="158"/>
        <v>3</v>
      </c>
      <c r="D2427" s="16">
        <v>1951</v>
      </c>
      <c r="E2427" t="s">
        <v>560</v>
      </c>
      <c r="F2427" t="s">
        <v>16</v>
      </c>
      <c r="G2427">
        <v>68612</v>
      </c>
      <c r="J2427" t="s">
        <v>3354</v>
      </c>
      <c r="K2427" t="s">
        <v>3366</v>
      </c>
      <c r="M2427" t="s">
        <v>3459</v>
      </c>
      <c r="N2427" t="s">
        <v>3359</v>
      </c>
      <c r="T2427" t="s">
        <v>3424</v>
      </c>
      <c r="W2427" t="s">
        <v>3557</v>
      </c>
      <c r="X2427" t="s">
        <v>3452</v>
      </c>
      <c r="AA2427" s="3" t="s">
        <v>3828</v>
      </c>
      <c r="AB2427" t="s">
        <v>3537</v>
      </c>
      <c r="AF2427" t="s">
        <v>3451</v>
      </c>
      <c r="AH2427" s="2">
        <v>46032</v>
      </c>
      <c r="AI2427" s="36" t="s">
        <v>4374</v>
      </c>
    </row>
    <row r="2428" spans="1:35" ht="15" customHeight="1" x14ac:dyDescent="0.35">
      <c r="B2428" s="5">
        <f t="shared" si="157"/>
        <v>2426</v>
      </c>
      <c r="C2428">
        <f t="shared" si="158"/>
        <v>26</v>
      </c>
      <c r="D2428" s="16">
        <v>1951</v>
      </c>
      <c r="E2428" t="s">
        <v>560</v>
      </c>
      <c r="F2428" t="s">
        <v>16</v>
      </c>
      <c r="G2428">
        <v>68615</v>
      </c>
      <c r="J2428" t="s">
        <v>3354</v>
      </c>
      <c r="K2428" t="s">
        <v>3366</v>
      </c>
      <c r="M2428" t="s">
        <v>3459</v>
      </c>
      <c r="N2428" t="s">
        <v>3359</v>
      </c>
      <c r="T2428" t="s">
        <v>3424</v>
      </c>
      <c r="W2428" t="s">
        <v>3557</v>
      </c>
      <c r="X2428" t="s">
        <v>3452</v>
      </c>
      <c r="AA2428" s="3" t="s">
        <v>3828</v>
      </c>
      <c r="AF2428" t="s">
        <v>3451</v>
      </c>
      <c r="AH2428" s="2">
        <v>46257</v>
      </c>
    </row>
    <row r="2429" spans="1:35" ht="15" customHeight="1" x14ac:dyDescent="0.35">
      <c r="B2429" s="5">
        <f t="shared" si="157"/>
        <v>2427</v>
      </c>
      <c r="C2429">
        <f t="shared" si="158"/>
        <v>76</v>
      </c>
      <c r="D2429" s="16">
        <v>1951</v>
      </c>
      <c r="E2429" t="s">
        <v>15</v>
      </c>
      <c r="F2429" t="s">
        <v>25</v>
      </c>
      <c r="G2429">
        <v>68641</v>
      </c>
      <c r="H2429" t="s">
        <v>17</v>
      </c>
      <c r="M2429" t="s">
        <v>3359</v>
      </c>
      <c r="AF2429" t="s">
        <v>3060</v>
      </c>
      <c r="AH2429" s="2">
        <v>40564.685231481482</v>
      </c>
    </row>
    <row r="2430" spans="1:35" ht="15" customHeight="1" x14ac:dyDescent="0.35">
      <c r="B2430" s="5">
        <f t="shared" si="157"/>
        <v>2428</v>
      </c>
      <c r="C2430">
        <f t="shared" si="158"/>
        <v>19</v>
      </c>
      <c r="D2430" s="16">
        <v>1951</v>
      </c>
      <c r="E2430" t="s">
        <v>15</v>
      </c>
      <c r="F2430" t="s">
        <v>16</v>
      </c>
      <c r="G2430">
        <v>68717</v>
      </c>
      <c r="H2430" t="s">
        <v>17</v>
      </c>
      <c r="J2430" t="s">
        <v>3354</v>
      </c>
      <c r="K2430" t="s">
        <v>3366</v>
      </c>
      <c r="L2430" t="s">
        <v>128</v>
      </c>
      <c r="M2430" t="s">
        <v>3359</v>
      </c>
      <c r="S2430" s="148">
        <v>460</v>
      </c>
      <c r="AC2430" s="3" t="s">
        <v>939</v>
      </c>
      <c r="AD2430" s="3" t="s">
        <v>940</v>
      </c>
      <c r="AF2430" t="s">
        <v>3060</v>
      </c>
      <c r="AH2430" s="2">
        <v>40815.68072916667</v>
      </c>
    </row>
    <row r="2431" spans="1:35" ht="15" customHeight="1" x14ac:dyDescent="0.35">
      <c r="B2431" s="5">
        <f t="shared" si="157"/>
        <v>2429</v>
      </c>
      <c r="C2431">
        <f t="shared" si="158"/>
        <v>209</v>
      </c>
      <c r="D2431" s="16">
        <v>1951</v>
      </c>
      <c r="E2431" t="s">
        <v>15</v>
      </c>
      <c r="F2431" t="s">
        <v>16</v>
      </c>
      <c r="G2431">
        <v>68736</v>
      </c>
      <c r="H2431" t="s">
        <v>17</v>
      </c>
      <c r="J2431" t="s">
        <v>3354</v>
      </c>
      <c r="K2431" t="s">
        <v>3366</v>
      </c>
      <c r="L2431" t="s">
        <v>481</v>
      </c>
      <c r="M2431" t="s">
        <v>3359</v>
      </c>
      <c r="AF2431" t="s">
        <v>3060</v>
      </c>
      <c r="AH2431" s="2">
        <v>40490.665567129632</v>
      </c>
    </row>
    <row r="2432" spans="1:35" ht="15" customHeight="1" x14ac:dyDescent="0.35">
      <c r="B2432" s="5">
        <f t="shared" si="157"/>
        <v>2430</v>
      </c>
      <c r="C2432">
        <f t="shared" si="158"/>
        <v>41</v>
      </c>
      <c r="D2432" s="16">
        <v>1951</v>
      </c>
      <c r="E2432" s="115" t="s">
        <v>15</v>
      </c>
      <c r="F2432" s="115" t="s">
        <v>16</v>
      </c>
      <c r="G2432" s="70">
        <v>68945</v>
      </c>
      <c r="I2432" s="172"/>
      <c r="J2432" t="s">
        <v>3354</v>
      </c>
      <c r="K2432" t="s">
        <v>3366</v>
      </c>
      <c r="M2432" s="172" t="s">
        <v>3459</v>
      </c>
      <c r="T2432" s="172" t="s">
        <v>3262</v>
      </c>
      <c r="W2432" s="172" t="s">
        <v>3830</v>
      </c>
      <c r="X2432" s="172" t="s">
        <v>3660</v>
      </c>
      <c r="AA2432" s="172" t="s">
        <v>3262</v>
      </c>
      <c r="AB2432" t="s">
        <v>5064</v>
      </c>
      <c r="AC2432"/>
      <c r="AD2432"/>
      <c r="AF2432" t="s">
        <v>3451</v>
      </c>
      <c r="AH2432" s="2">
        <v>45966</v>
      </c>
      <c r="AI2432" s="36" t="s">
        <v>5735</v>
      </c>
    </row>
    <row r="2433" spans="2:35" ht="15" customHeight="1" x14ac:dyDescent="0.35">
      <c r="B2433" s="5">
        <f t="shared" si="157"/>
        <v>2431</v>
      </c>
      <c r="C2433">
        <f t="shared" si="158"/>
        <v>63</v>
      </c>
      <c r="D2433" s="16">
        <v>1951</v>
      </c>
      <c r="E2433" s="101" t="s">
        <v>15</v>
      </c>
      <c r="F2433" s="101" t="s">
        <v>16</v>
      </c>
      <c r="G2433" s="165">
        <v>68986</v>
      </c>
      <c r="H2433" s="101"/>
      <c r="I2433" s="101"/>
      <c r="J2433" s="101"/>
      <c r="K2433" s="101" t="s">
        <v>3366</v>
      </c>
      <c r="L2433" s="101"/>
      <c r="M2433" s="101"/>
      <c r="N2433" s="101"/>
      <c r="O2433" s="101"/>
      <c r="P2433" s="101"/>
      <c r="Q2433" s="101"/>
      <c r="R2433" s="101"/>
      <c r="S2433" s="128"/>
      <c r="T2433" s="101"/>
      <c r="U2433" s="101"/>
      <c r="V2433" s="130"/>
      <c r="W2433" s="101"/>
      <c r="X2433" s="101"/>
      <c r="Y2433" s="101"/>
      <c r="Z2433" s="101"/>
      <c r="AA2433" s="101"/>
      <c r="AB2433" s="101"/>
      <c r="AC2433" s="101"/>
      <c r="AD2433" s="101"/>
      <c r="AE2433" s="101"/>
      <c r="AF2433" t="s">
        <v>3451</v>
      </c>
      <c r="AG2433" s="101"/>
      <c r="AH2433" s="103">
        <v>45839</v>
      </c>
      <c r="AI2433" s="75" t="s">
        <v>5121</v>
      </c>
    </row>
    <row r="2434" spans="2:35" ht="15" customHeight="1" x14ac:dyDescent="0.35">
      <c r="B2434" s="5">
        <f t="shared" si="157"/>
        <v>2432</v>
      </c>
      <c r="C2434">
        <f t="shared" si="158"/>
        <v>310</v>
      </c>
      <c r="D2434" s="16">
        <v>1951</v>
      </c>
      <c r="E2434" s="3" t="s">
        <v>15</v>
      </c>
      <c r="F2434" s="3" t="s">
        <v>16</v>
      </c>
      <c r="G2434" s="3">
        <v>69049</v>
      </c>
      <c r="H2434" s="3"/>
      <c r="I2434" s="3"/>
      <c r="J2434" s="3"/>
      <c r="K2434" s="3"/>
      <c r="L2434" s="3"/>
      <c r="M2434" s="3"/>
      <c r="N2434" s="3"/>
      <c r="O2434" s="3"/>
      <c r="P2434" s="3"/>
      <c r="Q2434" s="3"/>
      <c r="R2434" s="3"/>
      <c r="S2434" s="152"/>
      <c r="T2434" s="3"/>
      <c r="U2434" s="3"/>
      <c r="V2434" s="143"/>
      <c r="W2434" s="3"/>
      <c r="X2434" s="3"/>
      <c r="Y2434" s="3"/>
      <c r="Z2434" s="3"/>
      <c r="AB2434" s="3"/>
      <c r="AE2434" s="3"/>
      <c r="AF2434" s="3" t="s">
        <v>3451</v>
      </c>
      <c r="AG2434" s="3"/>
      <c r="AH2434" s="153">
        <v>45568</v>
      </c>
      <c r="AI2434" s="75"/>
    </row>
    <row r="2435" spans="2:35" ht="15" customHeight="1" x14ac:dyDescent="0.35">
      <c r="B2435" s="5">
        <f t="shared" si="157"/>
        <v>2433</v>
      </c>
      <c r="C2435">
        <f t="shared" si="158"/>
        <v>33</v>
      </c>
      <c r="D2435" s="16">
        <v>1951</v>
      </c>
      <c r="E2435" t="s">
        <v>15</v>
      </c>
      <c r="F2435" t="s">
        <v>25</v>
      </c>
      <c r="G2435">
        <v>69359</v>
      </c>
      <c r="H2435" t="s">
        <v>17</v>
      </c>
      <c r="M2435" t="s">
        <v>3359</v>
      </c>
      <c r="AF2435" t="s">
        <v>3060</v>
      </c>
      <c r="AH2435" s="2">
        <v>40216.538831018515</v>
      </c>
    </row>
    <row r="2436" spans="2:35" ht="15" customHeight="1" thickBot="1" x14ac:dyDescent="0.4">
      <c r="B2436" s="5">
        <f t="shared" si="157"/>
        <v>2434</v>
      </c>
      <c r="C2436">
        <f t="shared" si="158"/>
        <v>233</v>
      </c>
      <c r="D2436" s="16">
        <v>1951</v>
      </c>
      <c r="E2436" t="s">
        <v>15</v>
      </c>
      <c r="F2436" t="s">
        <v>25</v>
      </c>
      <c r="G2436">
        <v>69392</v>
      </c>
      <c r="H2436" t="s">
        <v>17</v>
      </c>
      <c r="J2436" t="s">
        <v>3354</v>
      </c>
      <c r="K2436" t="s">
        <v>3366</v>
      </c>
      <c r="L2436" t="s">
        <v>65</v>
      </c>
      <c r="M2436" t="s">
        <v>3359</v>
      </c>
      <c r="AF2436" t="s">
        <v>3060</v>
      </c>
      <c r="AH2436" s="2">
        <v>40034.827488425923</v>
      </c>
    </row>
    <row r="2437" spans="2:35" ht="15" customHeight="1" thickBot="1" x14ac:dyDescent="0.4">
      <c r="B2437" s="5">
        <f t="shared" si="157"/>
        <v>2435</v>
      </c>
      <c r="C2437">
        <f t="shared" si="158"/>
        <v>31</v>
      </c>
      <c r="D2437" s="16">
        <v>1951</v>
      </c>
      <c r="E2437" t="s">
        <v>15</v>
      </c>
      <c r="F2437" t="s">
        <v>25</v>
      </c>
      <c r="G2437">
        <v>69625</v>
      </c>
      <c r="H2437" t="s">
        <v>17</v>
      </c>
      <c r="J2437" t="s">
        <v>380</v>
      </c>
      <c r="K2437" t="s">
        <v>3366</v>
      </c>
      <c r="L2437" t="s">
        <v>316</v>
      </c>
      <c r="M2437" t="s">
        <v>3459</v>
      </c>
      <c r="N2437" t="s">
        <v>3359</v>
      </c>
      <c r="W2437" t="s">
        <v>3572</v>
      </c>
      <c r="X2437" t="s">
        <v>3660</v>
      </c>
      <c r="AD2437" s="159" t="s">
        <v>6601</v>
      </c>
      <c r="AF2437" t="s">
        <v>3451</v>
      </c>
      <c r="AG2437" s="162"/>
      <c r="AH2437" s="163">
        <v>46130</v>
      </c>
      <c r="AI2437" s="76" t="s">
        <v>6542</v>
      </c>
    </row>
    <row r="2438" spans="2:35" ht="15" customHeight="1" x14ac:dyDescent="0.35">
      <c r="B2438" s="5">
        <f t="shared" si="157"/>
        <v>2436</v>
      </c>
      <c r="C2438">
        <f t="shared" si="158"/>
        <v>92</v>
      </c>
      <c r="D2438" s="16">
        <v>1951</v>
      </c>
      <c r="E2438" t="s">
        <v>15</v>
      </c>
      <c r="F2438" t="s">
        <v>25</v>
      </c>
      <c r="G2438">
        <v>69656</v>
      </c>
      <c r="L2438" t="s">
        <v>37</v>
      </c>
      <c r="AF2438" t="s">
        <v>3060</v>
      </c>
    </row>
    <row r="2439" spans="2:35" ht="15" customHeight="1" x14ac:dyDescent="0.35">
      <c r="B2439" s="5">
        <f t="shared" si="157"/>
        <v>2437</v>
      </c>
      <c r="C2439">
        <f t="shared" si="158"/>
        <v>32</v>
      </c>
      <c r="D2439" s="16">
        <v>1951</v>
      </c>
      <c r="E2439" t="s">
        <v>15</v>
      </c>
      <c r="F2439" t="s">
        <v>16</v>
      </c>
      <c r="G2439">
        <v>69748</v>
      </c>
      <c r="H2439" t="s">
        <v>17</v>
      </c>
      <c r="J2439" t="s">
        <v>3354</v>
      </c>
      <c r="M2439" t="s">
        <v>3359</v>
      </c>
      <c r="AF2439" t="s">
        <v>3060</v>
      </c>
      <c r="AH2439" s="2">
        <v>40522.691828703704</v>
      </c>
    </row>
    <row r="2440" spans="2:35" ht="15" customHeight="1" x14ac:dyDescent="0.35">
      <c r="B2440" s="5">
        <f t="shared" si="157"/>
        <v>2438</v>
      </c>
      <c r="C2440">
        <f t="shared" si="158"/>
        <v>54</v>
      </c>
      <c r="D2440" s="16">
        <v>1951</v>
      </c>
      <c r="E2440" t="s">
        <v>327</v>
      </c>
      <c r="F2440" t="s">
        <v>16</v>
      </c>
      <c r="G2440">
        <v>69780</v>
      </c>
      <c r="L2440" t="s">
        <v>37</v>
      </c>
      <c r="AF2440" t="s">
        <v>3060</v>
      </c>
    </row>
    <row r="2441" spans="2:35" ht="15" customHeight="1" x14ac:dyDescent="0.35">
      <c r="B2441" s="5">
        <f t="shared" si="157"/>
        <v>2439</v>
      </c>
      <c r="C2441">
        <f t="shared" si="158"/>
        <v>40</v>
      </c>
      <c r="D2441" s="16">
        <v>1951</v>
      </c>
      <c r="E2441" t="s">
        <v>221</v>
      </c>
      <c r="F2441" t="s">
        <v>25</v>
      </c>
      <c r="G2441">
        <v>69834</v>
      </c>
      <c r="H2441" t="s">
        <v>17</v>
      </c>
      <c r="J2441" t="s">
        <v>3354</v>
      </c>
      <c r="K2441" t="s">
        <v>3366</v>
      </c>
      <c r="L2441" t="s">
        <v>56</v>
      </c>
      <c r="M2441" t="s">
        <v>3359</v>
      </c>
      <c r="AA2441" s="3" t="s">
        <v>3464</v>
      </c>
      <c r="AE2441" t="s">
        <v>380</v>
      </c>
      <c r="AF2441" t="s">
        <v>3060</v>
      </c>
      <c r="AH2441" s="2">
        <v>39958.690659722219</v>
      </c>
    </row>
    <row r="2442" spans="2:35" ht="15" customHeight="1" x14ac:dyDescent="0.35">
      <c r="B2442" s="5">
        <f t="shared" si="157"/>
        <v>2440</v>
      </c>
      <c r="C2442">
        <f t="shared" si="158"/>
        <v>36</v>
      </c>
      <c r="D2442" s="16">
        <v>1951</v>
      </c>
      <c r="E2442" t="s">
        <v>221</v>
      </c>
      <c r="F2442" t="s">
        <v>25</v>
      </c>
      <c r="G2442">
        <v>69874</v>
      </c>
      <c r="H2442" t="s">
        <v>17</v>
      </c>
      <c r="M2442" t="s">
        <v>3359</v>
      </c>
      <c r="AF2442" t="s">
        <v>3060</v>
      </c>
      <c r="AH2442" s="2">
        <v>40910.438171296293</v>
      </c>
    </row>
    <row r="2443" spans="2:35" ht="15" customHeight="1" x14ac:dyDescent="0.35">
      <c r="B2443" s="5">
        <f t="shared" si="157"/>
        <v>2441</v>
      </c>
      <c r="C2443">
        <f t="shared" si="158"/>
        <v>1</v>
      </c>
      <c r="D2443" s="16">
        <v>1951</v>
      </c>
      <c r="E2443" t="s">
        <v>221</v>
      </c>
      <c r="F2443" t="s">
        <v>16</v>
      </c>
      <c r="G2443">
        <v>69910</v>
      </c>
      <c r="H2443" t="s">
        <v>17</v>
      </c>
      <c r="J2443" t="s">
        <v>3354</v>
      </c>
      <c r="K2443" t="s">
        <v>3366</v>
      </c>
      <c r="L2443" t="s">
        <v>234</v>
      </c>
      <c r="M2443" t="s">
        <v>3359</v>
      </c>
      <c r="N2443" t="s">
        <v>3359</v>
      </c>
      <c r="T2443" t="s">
        <v>167</v>
      </c>
      <c r="U2443" t="s">
        <v>380</v>
      </c>
      <c r="W2443" t="s">
        <v>3830</v>
      </c>
      <c r="X2443" t="s">
        <v>3452</v>
      </c>
      <c r="AA2443" s="146" t="s">
        <v>3464</v>
      </c>
      <c r="AE2443" t="s">
        <v>380</v>
      </c>
      <c r="AF2443" t="s">
        <v>3133</v>
      </c>
      <c r="AH2443" s="2">
        <v>45078</v>
      </c>
    </row>
    <row r="2444" spans="2:35" ht="15" customHeight="1" x14ac:dyDescent="0.35">
      <c r="B2444" s="5">
        <f t="shared" si="157"/>
        <v>2442</v>
      </c>
      <c r="C2444">
        <f t="shared" si="158"/>
        <v>4</v>
      </c>
      <c r="D2444" s="16">
        <v>1951</v>
      </c>
      <c r="E2444" t="s">
        <v>221</v>
      </c>
      <c r="F2444" t="s">
        <v>16</v>
      </c>
      <c r="G2444">
        <v>69911</v>
      </c>
      <c r="H2444" t="s">
        <v>17</v>
      </c>
      <c r="J2444" t="s">
        <v>3354</v>
      </c>
      <c r="K2444" t="s">
        <v>3366</v>
      </c>
      <c r="L2444" t="s">
        <v>234</v>
      </c>
      <c r="M2444" t="s">
        <v>3359</v>
      </c>
      <c r="U2444" t="s">
        <v>380</v>
      </c>
      <c r="AA2444" s="145" t="s">
        <v>511</v>
      </c>
      <c r="AE2444" t="s">
        <v>167</v>
      </c>
      <c r="AF2444" t="s">
        <v>3060</v>
      </c>
      <c r="AH2444" s="2">
        <v>40796.953402777777</v>
      </c>
    </row>
    <row r="2445" spans="2:35" ht="15" customHeight="1" x14ac:dyDescent="0.35">
      <c r="B2445" s="5">
        <f t="shared" si="157"/>
        <v>2443</v>
      </c>
      <c r="C2445">
        <f t="shared" si="158"/>
        <v>8</v>
      </c>
      <c r="D2445" s="16">
        <v>1951</v>
      </c>
      <c r="E2445" t="s">
        <v>221</v>
      </c>
      <c r="F2445" t="s">
        <v>16</v>
      </c>
      <c r="G2445">
        <v>69915</v>
      </c>
      <c r="H2445" t="s">
        <v>17</v>
      </c>
      <c r="J2445" t="s">
        <v>3354</v>
      </c>
      <c r="K2445" t="s">
        <v>3366</v>
      </c>
      <c r="L2445" t="s">
        <v>941</v>
      </c>
      <c r="M2445" t="s">
        <v>3359</v>
      </c>
      <c r="U2445" t="s">
        <v>380</v>
      </c>
      <c r="AA2445" s="3" t="s">
        <v>3464</v>
      </c>
      <c r="AE2445" t="s">
        <v>380</v>
      </c>
      <c r="AF2445" t="s">
        <v>3060</v>
      </c>
      <c r="AH2445" s="2">
        <v>40191.322118055556</v>
      </c>
    </row>
    <row r="2446" spans="2:35" ht="15" customHeight="1" x14ac:dyDescent="0.35">
      <c r="B2446" s="5">
        <f t="shared" si="157"/>
        <v>2444</v>
      </c>
      <c r="C2446">
        <f t="shared" si="158"/>
        <v>94</v>
      </c>
      <c r="D2446" s="16">
        <v>1951</v>
      </c>
      <c r="E2446" t="s">
        <v>221</v>
      </c>
      <c r="F2446" t="s">
        <v>16</v>
      </c>
      <c r="G2446">
        <v>69923</v>
      </c>
      <c r="L2446" t="s">
        <v>50</v>
      </c>
      <c r="AF2446" t="s">
        <v>3060</v>
      </c>
    </row>
    <row r="2447" spans="2:35" ht="15" customHeight="1" thickBot="1" x14ac:dyDescent="0.4">
      <c r="B2447" s="5">
        <f t="shared" si="157"/>
        <v>2445</v>
      </c>
      <c r="C2447">
        <f t="shared" si="158"/>
        <v>220</v>
      </c>
      <c r="D2447" s="16">
        <v>1951</v>
      </c>
      <c r="E2447" t="s">
        <v>15</v>
      </c>
      <c r="F2447" t="s">
        <v>16</v>
      </c>
      <c r="G2447">
        <v>70017</v>
      </c>
      <c r="L2447" t="s">
        <v>37</v>
      </c>
      <c r="AF2447" t="s">
        <v>3060</v>
      </c>
    </row>
    <row r="2448" spans="2:35" ht="15" customHeight="1" thickBot="1" x14ac:dyDescent="0.4">
      <c r="B2448" s="5">
        <f t="shared" si="157"/>
        <v>2446</v>
      </c>
      <c r="C2448">
        <f t="shared" si="158"/>
        <v>45</v>
      </c>
      <c r="D2448" s="16">
        <v>1951</v>
      </c>
      <c r="E2448" s="159" t="s">
        <v>15</v>
      </c>
      <c r="F2448" s="159" t="s">
        <v>16</v>
      </c>
      <c r="G2448" s="160">
        <v>70237</v>
      </c>
      <c r="H2448" s="159"/>
      <c r="I2448" s="159"/>
      <c r="J2448" s="159" t="s">
        <v>3354</v>
      </c>
      <c r="K2448" s="159" t="s">
        <v>3366</v>
      </c>
      <c r="L2448" s="159"/>
      <c r="M2448" s="159" t="s">
        <v>3459</v>
      </c>
      <c r="N2448" s="159"/>
      <c r="O2448" s="159"/>
      <c r="P2448" s="159"/>
      <c r="Q2448" s="159"/>
      <c r="R2448" s="159"/>
      <c r="S2448" s="159"/>
      <c r="T2448" s="159" t="s">
        <v>3262</v>
      </c>
      <c r="U2448" s="159"/>
      <c r="V2448" s="161"/>
      <c r="W2448" s="159" t="s">
        <v>3830</v>
      </c>
      <c r="X2448" s="159" t="s">
        <v>3660</v>
      </c>
      <c r="Y2448" s="159"/>
      <c r="Z2448" s="159"/>
      <c r="AA2448" s="159" t="s">
        <v>3262</v>
      </c>
      <c r="AB2448" s="159"/>
      <c r="AC2448" s="159"/>
      <c r="AD2448" s="159"/>
      <c r="AE2448" s="159"/>
      <c r="AF2448" t="s">
        <v>3451</v>
      </c>
      <c r="AG2448" s="159"/>
      <c r="AH2448" s="176">
        <v>46091</v>
      </c>
      <c r="AI2448" s="76" t="s">
        <v>6468</v>
      </c>
    </row>
    <row r="2449" spans="1:35" ht="15" customHeight="1" thickBot="1" x14ac:dyDescent="0.4">
      <c r="B2449" s="5">
        <f t="shared" si="157"/>
        <v>2447</v>
      </c>
      <c r="C2449">
        <f t="shared" si="158"/>
        <v>17</v>
      </c>
      <c r="D2449" s="16">
        <v>1951</v>
      </c>
      <c r="E2449" s="159" t="s">
        <v>15</v>
      </c>
      <c r="F2449" s="159" t="s">
        <v>16</v>
      </c>
      <c r="G2449" s="160">
        <v>70282</v>
      </c>
      <c r="H2449" s="159"/>
      <c r="I2449" s="159"/>
      <c r="J2449" s="159" t="s">
        <v>3354</v>
      </c>
      <c r="K2449" s="159" t="s">
        <v>3366</v>
      </c>
      <c r="L2449" s="159"/>
      <c r="M2449" s="159" t="s">
        <v>3459</v>
      </c>
      <c r="N2449" s="159"/>
      <c r="O2449" s="159"/>
      <c r="P2449" s="159"/>
      <c r="Q2449" s="159"/>
      <c r="R2449" s="159"/>
      <c r="S2449" s="159"/>
      <c r="T2449" s="159" t="s">
        <v>3262</v>
      </c>
      <c r="U2449" s="159"/>
      <c r="V2449" s="161"/>
      <c r="W2449" s="159" t="s">
        <v>3830</v>
      </c>
      <c r="X2449" s="159" t="s">
        <v>3660</v>
      </c>
      <c r="Y2449" s="159"/>
      <c r="Z2449" s="159"/>
      <c r="AA2449" s="159" t="s">
        <v>3262</v>
      </c>
      <c r="AB2449" s="159"/>
      <c r="AC2449" s="159"/>
      <c r="AD2449" s="159"/>
      <c r="AE2449" s="159"/>
      <c r="AF2449" t="s">
        <v>3451</v>
      </c>
      <c r="AG2449" s="162"/>
      <c r="AH2449" s="163">
        <v>46130</v>
      </c>
      <c r="AI2449" s="76" t="s">
        <v>6538</v>
      </c>
    </row>
    <row r="2450" spans="1:35" ht="15" customHeight="1" x14ac:dyDescent="0.35">
      <c r="B2450" s="5">
        <f t="shared" ref="B2450:B2514" si="159">+B2449+1</f>
        <v>2448</v>
      </c>
      <c r="C2450">
        <f t="shared" ref="C2450:C2506" si="160">+G2451-G2450</f>
        <v>99</v>
      </c>
      <c r="D2450" s="16">
        <v>1951</v>
      </c>
      <c r="E2450" t="s">
        <v>15</v>
      </c>
      <c r="F2450" t="s">
        <v>16</v>
      </c>
      <c r="G2450">
        <v>70299</v>
      </c>
      <c r="H2450" t="s">
        <v>17</v>
      </c>
      <c r="J2450" t="s">
        <v>3354</v>
      </c>
      <c r="K2450" t="s">
        <v>3366</v>
      </c>
      <c r="M2450" t="s">
        <v>3459</v>
      </c>
      <c r="T2450" t="s">
        <v>3262</v>
      </c>
      <c r="W2450" t="s">
        <v>3830</v>
      </c>
      <c r="X2450" t="s">
        <v>3660</v>
      </c>
      <c r="AA2450" s="3" t="s">
        <v>3262</v>
      </c>
      <c r="AF2450" t="s">
        <v>3451</v>
      </c>
      <c r="AH2450" s="2">
        <v>45861</v>
      </c>
      <c r="AI2450" s="36" t="s">
        <v>5384</v>
      </c>
    </row>
    <row r="2451" spans="1:35" ht="15" customHeight="1" x14ac:dyDescent="0.35">
      <c r="B2451" s="5">
        <f t="shared" si="159"/>
        <v>2449</v>
      </c>
      <c r="C2451">
        <f t="shared" si="160"/>
        <v>76</v>
      </c>
      <c r="D2451" s="16">
        <v>1951</v>
      </c>
      <c r="E2451" t="s">
        <v>15</v>
      </c>
      <c r="F2451" t="s">
        <v>16</v>
      </c>
      <c r="G2451">
        <v>70398</v>
      </c>
      <c r="H2451" t="s">
        <v>17</v>
      </c>
      <c r="J2451" t="s">
        <v>3354</v>
      </c>
      <c r="K2451" t="s">
        <v>3366</v>
      </c>
      <c r="M2451" t="s">
        <v>3359</v>
      </c>
      <c r="AF2451" t="s">
        <v>3060</v>
      </c>
      <c r="AH2451" s="2">
        <v>40504.775266203702</v>
      </c>
    </row>
    <row r="2452" spans="1:35" ht="15" customHeight="1" x14ac:dyDescent="0.35">
      <c r="B2452" s="5">
        <f t="shared" si="159"/>
        <v>2450</v>
      </c>
      <c r="C2452">
        <f t="shared" si="160"/>
        <v>85</v>
      </c>
      <c r="D2452" s="16">
        <v>1951</v>
      </c>
      <c r="E2452" t="s">
        <v>15</v>
      </c>
      <c r="F2452" t="s">
        <v>16</v>
      </c>
      <c r="G2452">
        <v>70474</v>
      </c>
      <c r="L2452" t="s">
        <v>37</v>
      </c>
      <c r="AF2452" t="s">
        <v>3060</v>
      </c>
    </row>
    <row r="2453" spans="1:35" ht="15" customHeight="1" x14ac:dyDescent="0.35">
      <c r="B2453" s="5">
        <f t="shared" si="159"/>
        <v>2451</v>
      </c>
      <c r="C2453">
        <f t="shared" si="160"/>
        <v>123</v>
      </c>
      <c r="D2453" s="16">
        <v>1951</v>
      </c>
      <c r="E2453" t="s">
        <v>15</v>
      </c>
      <c r="F2453" t="s">
        <v>25</v>
      </c>
      <c r="G2453">
        <v>70559</v>
      </c>
      <c r="H2453" t="s">
        <v>17</v>
      </c>
      <c r="J2453" t="s">
        <v>3354</v>
      </c>
      <c r="K2453" t="s">
        <v>3366</v>
      </c>
      <c r="L2453" t="s">
        <v>942</v>
      </c>
      <c r="M2453" t="s">
        <v>3359</v>
      </c>
      <c r="AB2453" s="164" t="s">
        <v>944</v>
      </c>
      <c r="AC2453" s="41"/>
      <c r="AD2453" s="41"/>
      <c r="AF2453" t="s">
        <v>3060</v>
      </c>
      <c r="AH2453" s="2">
        <v>40028.057453703703</v>
      </c>
    </row>
    <row r="2454" spans="1:35" ht="15" customHeight="1" x14ac:dyDescent="0.35">
      <c r="B2454" s="5">
        <f t="shared" si="159"/>
        <v>2452</v>
      </c>
      <c r="C2454">
        <f t="shared" si="160"/>
        <v>29</v>
      </c>
      <c r="D2454" s="16">
        <v>1951</v>
      </c>
      <c r="E2454" t="s">
        <v>15</v>
      </c>
      <c r="F2454" t="s">
        <v>25</v>
      </c>
      <c r="G2454">
        <v>70682</v>
      </c>
      <c r="L2454" t="s">
        <v>37</v>
      </c>
      <c r="AF2454" t="s">
        <v>3060</v>
      </c>
    </row>
    <row r="2455" spans="1:35" ht="15" customHeight="1" x14ac:dyDescent="0.35">
      <c r="B2455" s="5">
        <f t="shared" si="159"/>
        <v>2453</v>
      </c>
      <c r="C2455">
        <f t="shared" si="160"/>
        <v>25</v>
      </c>
      <c r="D2455" s="16">
        <v>1951</v>
      </c>
      <c r="E2455" t="s">
        <v>15</v>
      </c>
      <c r="F2455" t="s">
        <v>25</v>
      </c>
      <c r="G2455">
        <v>70711</v>
      </c>
      <c r="J2455" t="s">
        <v>3354</v>
      </c>
      <c r="K2455" t="s">
        <v>3366</v>
      </c>
      <c r="M2455" t="s">
        <v>3459</v>
      </c>
      <c r="T2455" t="s">
        <v>3262</v>
      </c>
      <c r="W2455" t="s">
        <v>3572</v>
      </c>
      <c r="X2455" t="s">
        <v>3660</v>
      </c>
      <c r="AA2455" s="3" t="s">
        <v>167</v>
      </c>
      <c r="AF2455" t="s">
        <v>3451</v>
      </c>
      <c r="AH2455" s="2">
        <v>45683</v>
      </c>
    </row>
    <row r="2456" spans="1:35" ht="15" customHeight="1" x14ac:dyDescent="0.35">
      <c r="B2456" s="5">
        <f t="shared" si="159"/>
        <v>2454</v>
      </c>
      <c r="C2456">
        <f t="shared" si="160"/>
        <v>348</v>
      </c>
      <c r="D2456" s="16">
        <v>1951</v>
      </c>
      <c r="E2456" t="s">
        <v>15</v>
      </c>
      <c r="F2456" t="s">
        <v>25</v>
      </c>
      <c r="G2456">
        <v>70736</v>
      </c>
      <c r="H2456" t="s">
        <v>17</v>
      </c>
      <c r="M2456" t="s">
        <v>3359</v>
      </c>
      <c r="AF2456" t="s">
        <v>3060</v>
      </c>
      <c r="AH2456" s="2">
        <v>40147.121921296297</v>
      </c>
    </row>
    <row r="2457" spans="1:35" ht="15" customHeight="1" x14ac:dyDescent="0.45">
      <c r="B2457" s="5">
        <f t="shared" si="159"/>
        <v>2455</v>
      </c>
      <c r="C2457">
        <f t="shared" si="160"/>
        <v>5</v>
      </c>
      <c r="D2457" s="82">
        <v>1952</v>
      </c>
      <c r="E2457" s="3" t="s">
        <v>327</v>
      </c>
      <c r="F2457" s="3" t="s">
        <v>25</v>
      </c>
      <c r="G2457" s="3">
        <v>71084</v>
      </c>
      <c r="H2457" s="14" t="s">
        <v>4416</v>
      </c>
      <c r="I2457" s="3"/>
      <c r="J2457" s="3"/>
      <c r="K2457" s="3"/>
      <c r="L2457" s="3"/>
      <c r="M2457" s="3"/>
      <c r="N2457" s="3"/>
      <c r="O2457" s="3"/>
      <c r="P2457" s="3"/>
      <c r="Q2457" s="3"/>
      <c r="R2457" s="3"/>
      <c r="S2457" s="152"/>
      <c r="T2457" s="3" t="s">
        <v>167</v>
      </c>
      <c r="U2457" s="3"/>
      <c r="V2457" s="143"/>
      <c r="W2457" s="3"/>
      <c r="X2457" s="3" t="s">
        <v>3457</v>
      </c>
      <c r="Y2457" s="3"/>
      <c r="Z2457" s="3"/>
      <c r="AA2457" s="3" t="s">
        <v>4416</v>
      </c>
      <c r="AB2457" s="14" t="s">
        <v>4417</v>
      </c>
      <c r="AE2457" s="3"/>
      <c r="AF2457" s="3" t="s">
        <v>3451</v>
      </c>
      <c r="AG2457" s="3"/>
      <c r="AH2457" s="153">
        <v>45661</v>
      </c>
      <c r="AI2457" s="75" t="s">
        <v>4415</v>
      </c>
    </row>
    <row r="2458" spans="1:35" ht="15" customHeight="1" x14ac:dyDescent="0.35">
      <c r="A2458" s="3"/>
      <c r="B2458" s="5">
        <f t="shared" si="159"/>
        <v>2456</v>
      </c>
      <c r="C2458">
        <f t="shared" si="160"/>
        <v>2</v>
      </c>
      <c r="D2458" s="16">
        <v>1952</v>
      </c>
      <c r="E2458" t="s">
        <v>327</v>
      </c>
      <c r="F2458" t="s">
        <v>25</v>
      </c>
      <c r="G2458">
        <v>71089</v>
      </c>
      <c r="H2458" t="s">
        <v>17</v>
      </c>
      <c r="J2458" t="s">
        <v>3354</v>
      </c>
      <c r="M2458" t="s">
        <v>3359</v>
      </c>
      <c r="AF2458" t="s">
        <v>3060</v>
      </c>
      <c r="AH2458" s="2">
        <v>40783.820879629631</v>
      </c>
    </row>
    <row r="2459" spans="1:35" ht="15" customHeight="1" x14ac:dyDescent="0.35">
      <c r="B2459" s="5">
        <f t="shared" si="159"/>
        <v>2457</v>
      </c>
      <c r="C2459">
        <f t="shared" si="160"/>
        <v>40</v>
      </c>
      <c r="D2459" s="16">
        <v>1952</v>
      </c>
      <c r="E2459" t="s">
        <v>327</v>
      </c>
      <c r="F2459" t="s">
        <v>25</v>
      </c>
      <c r="G2459">
        <v>71091</v>
      </c>
      <c r="H2459" t="s">
        <v>17</v>
      </c>
      <c r="J2459" t="s">
        <v>3354</v>
      </c>
      <c r="K2459" t="s">
        <v>3366</v>
      </c>
      <c r="M2459" t="s">
        <v>3359</v>
      </c>
      <c r="AF2459" t="s">
        <v>3060</v>
      </c>
      <c r="AH2459" s="2">
        <v>40520.648229166669</v>
      </c>
    </row>
    <row r="2460" spans="1:35" ht="15" customHeight="1" x14ac:dyDescent="0.35">
      <c r="B2460" s="5">
        <f t="shared" si="159"/>
        <v>2458</v>
      </c>
      <c r="C2460">
        <f t="shared" si="160"/>
        <v>50</v>
      </c>
      <c r="D2460" s="16">
        <v>1952</v>
      </c>
      <c r="E2460" t="s">
        <v>327</v>
      </c>
      <c r="F2460" t="s">
        <v>25</v>
      </c>
      <c r="G2460">
        <v>71131</v>
      </c>
      <c r="H2460" t="s">
        <v>17</v>
      </c>
      <c r="J2460" t="s">
        <v>3354</v>
      </c>
      <c r="K2460" t="s">
        <v>3366</v>
      </c>
      <c r="L2460" t="s">
        <v>35</v>
      </c>
      <c r="M2460" t="s">
        <v>3459</v>
      </c>
      <c r="T2460" t="s">
        <v>3262</v>
      </c>
      <c r="W2460" t="s">
        <v>3572</v>
      </c>
      <c r="X2460" t="s">
        <v>3452</v>
      </c>
      <c r="AA2460" s="3" t="s">
        <v>3262</v>
      </c>
      <c r="AF2460" t="s">
        <v>3451</v>
      </c>
      <c r="AH2460" s="2">
        <v>45986</v>
      </c>
    </row>
    <row r="2461" spans="1:35" ht="15" customHeight="1" x14ac:dyDescent="0.35">
      <c r="B2461" s="5">
        <f t="shared" si="159"/>
        <v>2459</v>
      </c>
      <c r="C2461">
        <f t="shared" si="160"/>
        <v>53</v>
      </c>
      <c r="D2461" s="16">
        <v>1952</v>
      </c>
      <c r="E2461" t="s">
        <v>327</v>
      </c>
      <c r="F2461" t="s">
        <v>16</v>
      </c>
      <c r="G2461">
        <v>71181</v>
      </c>
      <c r="H2461" t="s">
        <v>17</v>
      </c>
      <c r="J2461" t="s">
        <v>3354</v>
      </c>
      <c r="M2461" t="s">
        <v>3359</v>
      </c>
      <c r="AF2461" t="s">
        <v>3060</v>
      </c>
      <c r="AH2461" s="2">
        <v>40847.684548611112</v>
      </c>
    </row>
    <row r="2462" spans="1:35" ht="15" customHeight="1" x14ac:dyDescent="0.35">
      <c r="B2462" s="5">
        <f t="shared" si="159"/>
        <v>2460</v>
      </c>
      <c r="C2462">
        <f t="shared" si="160"/>
        <v>46</v>
      </c>
      <c r="D2462" s="16">
        <v>1952</v>
      </c>
      <c r="E2462" t="s">
        <v>221</v>
      </c>
      <c r="F2462" t="s">
        <v>25</v>
      </c>
      <c r="G2462">
        <v>71234</v>
      </c>
      <c r="H2462" t="s">
        <v>17</v>
      </c>
      <c r="J2462" t="s">
        <v>3354</v>
      </c>
      <c r="K2462" t="s">
        <v>3366</v>
      </c>
      <c r="L2462" t="s">
        <v>224</v>
      </c>
      <c r="M2462" t="s">
        <v>3359</v>
      </c>
      <c r="AE2462" t="s">
        <v>380</v>
      </c>
      <c r="AF2462" t="s">
        <v>3060</v>
      </c>
      <c r="AH2462" s="2">
        <v>39895.692523148151</v>
      </c>
    </row>
    <row r="2463" spans="1:35" ht="15" customHeight="1" x14ac:dyDescent="0.35">
      <c r="B2463" s="5">
        <f t="shared" si="159"/>
        <v>2461</v>
      </c>
      <c r="C2463">
        <f t="shared" si="160"/>
        <v>5</v>
      </c>
      <c r="D2463" s="16">
        <v>1952</v>
      </c>
      <c r="E2463" t="s">
        <v>221</v>
      </c>
      <c r="F2463" t="s">
        <v>25</v>
      </c>
      <c r="G2463">
        <v>71280</v>
      </c>
      <c r="H2463" t="s">
        <v>17</v>
      </c>
      <c r="J2463" t="s">
        <v>3356</v>
      </c>
      <c r="K2463" t="s">
        <v>3366</v>
      </c>
      <c r="L2463" t="s">
        <v>349</v>
      </c>
      <c r="M2463" t="s">
        <v>3359</v>
      </c>
      <c r="N2463" t="s">
        <v>3359</v>
      </c>
      <c r="AD2463" s="3" t="s">
        <v>946</v>
      </c>
      <c r="AE2463" t="s">
        <v>380</v>
      </c>
      <c r="AF2463" t="s">
        <v>3060</v>
      </c>
      <c r="AH2463" s="2">
        <v>40843.766481481478</v>
      </c>
    </row>
    <row r="2464" spans="1:35" ht="15" customHeight="1" x14ac:dyDescent="0.35">
      <c r="B2464" s="5">
        <f t="shared" si="159"/>
        <v>2462</v>
      </c>
      <c r="C2464">
        <f t="shared" si="160"/>
        <v>17</v>
      </c>
      <c r="D2464" s="16">
        <v>1952</v>
      </c>
      <c r="E2464" s="116" t="s">
        <v>221</v>
      </c>
      <c r="F2464" s="116" t="s">
        <v>25</v>
      </c>
      <c r="G2464" s="118">
        <v>71285</v>
      </c>
      <c r="H2464" s="172"/>
      <c r="I2464" s="172"/>
      <c r="J2464" s="172" t="s">
        <v>3354</v>
      </c>
      <c r="K2464" s="172" t="s">
        <v>3366</v>
      </c>
      <c r="L2464" s="172"/>
      <c r="M2464" s="172" t="s">
        <v>3459</v>
      </c>
      <c r="N2464" s="172"/>
      <c r="O2464" s="172"/>
      <c r="P2464" s="172"/>
      <c r="Q2464" s="172"/>
      <c r="R2464" s="172"/>
      <c r="S2464" s="173"/>
      <c r="T2464" s="172" t="s">
        <v>3262</v>
      </c>
      <c r="U2464" s="172"/>
      <c r="V2464" s="174"/>
      <c r="W2464" s="172" t="s">
        <v>3572</v>
      </c>
      <c r="X2464" s="172" t="s">
        <v>3452</v>
      </c>
      <c r="Y2464" s="172"/>
      <c r="Z2464" s="172"/>
      <c r="AA2464" s="172" t="s">
        <v>3464</v>
      </c>
      <c r="AB2464" s="172"/>
      <c r="AC2464" s="172"/>
      <c r="AD2464" s="172"/>
      <c r="AE2464" s="172" t="s">
        <v>3424</v>
      </c>
      <c r="AF2464" t="s">
        <v>3451</v>
      </c>
      <c r="AH2464" s="2">
        <v>45966</v>
      </c>
      <c r="AI2464" s="36" t="s">
        <v>5863</v>
      </c>
    </row>
    <row r="2465" spans="1:35" ht="15" customHeight="1" thickBot="1" x14ac:dyDescent="0.4">
      <c r="B2465" s="5">
        <f t="shared" si="159"/>
        <v>2463</v>
      </c>
      <c r="C2465">
        <f t="shared" si="160"/>
        <v>39</v>
      </c>
      <c r="D2465" s="16">
        <v>1952</v>
      </c>
      <c r="E2465" t="s">
        <v>221</v>
      </c>
      <c r="F2465" t="s">
        <v>25</v>
      </c>
      <c r="G2465">
        <v>71302</v>
      </c>
      <c r="H2465" t="s">
        <v>17</v>
      </c>
      <c r="J2465" t="s">
        <v>3354</v>
      </c>
      <c r="K2465" t="s">
        <v>3366</v>
      </c>
      <c r="L2465" t="s">
        <v>538</v>
      </c>
      <c r="M2465" t="s">
        <v>3359</v>
      </c>
      <c r="Y2465" t="s">
        <v>3359</v>
      </c>
      <c r="AE2465" t="s">
        <v>380</v>
      </c>
      <c r="AF2465" t="s">
        <v>3060</v>
      </c>
      <c r="AH2465" s="2">
        <v>41020.643946759257</v>
      </c>
    </row>
    <row r="2466" spans="1:35" ht="15" customHeight="1" thickBot="1" x14ac:dyDescent="0.4">
      <c r="B2466" s="5">
        <f t="shared" si="159"/>
        <v>2464</v>
      </c>
      <c r="C2466">
        <f t="shared" si="160"/>
        <v>5</v>
      </c>
      <c r="D2466" s="16">
        <v>1952</v>
      </c>
      <c r="E2466" s="159" t="s">
        <v>221</v>
      </c>
      <c r="F2466" s="159" t="s">
        <v>16</v>
      </c>
      <c r="G2466" s="160">
        <v>71341</v>
      </c>
      <c r="H2466" s="159"/>
      <c r="I2466" s="159"/>
      <c r="J2466" s="159" t="s">
        <v>3354</v>
      </c>
      <c r="K2466" s="159" t="s">
        <v>3366</v>
      </c>
      <c r="L2466" s="159"/>
      <c r="M2466" s="159" t="s">
        <v>3359</v>
      </c>
      <c r="N2466" s="159"/>
      <c r="O2466" s="159"/>
      <c r="P2466" s="159"/>
      <c r="Q2466" s="159"/>
      <c r="R2466" s="159"/>
      <c r="S2466" s="159"/>
      <c r="T2466" s="159" t="s">
        <v>3424</v>
      </c>
      <c r="U2466" s="159" t="s">
        <v>3662</v>
      </c>
      <c r="V2466" s="161"/>
      <c r="W2466" s="159" t="s">
        <v>3830</v>
      </c>
      <c r="X2466" s="159" t="s">
        <v>3452</v>
      </c>
      <c r="Y2466" s="159"/>
      <c r="Z2466" s="159"/>
      <c r="AA2466" s="159" t="s">
        <v>3464</v>
      </c>
      <c r="AB2466" s="159"/>
      <c r="AC2466" s="159"/>
      <c r="AD2466" s="159"/>
      <c r="AE2466" s="159" t="s">
        <v>3424</v>
      </c>
      <c r="AF2466" t="s">
        <v>3451</v>
      </c>
      <c r="AG2466" s="159"/>
      <c r="AH2466" s="176">
        <v>46091</v>
      </c>
      <c r="AI2466" s="76" t="s">
        <v>6432</v>
      </c>
    </row>
    <row r="2467" spans="1:35" ht="15" customHeight="1" x14ac:dyDescent="0.35">
      <c r="B2467" s="5">
        <f t="shared" si="159"/>
        <v>2465</v>
      </c>
      <c r="C2467">
        <f t="shared" si="160"/>
        <v>16</v>
      </c>
      <c r="D2467" s="16">
        <v>1952</v>
      </c>
      <c r="E2467" t="s">
        <v>221</v>
      </c>
      <c r="F2467" t="s">
        <v>16</v>
      </c>
      <c r="G2467">
        <v>71346</v>
      </c>
      <c r="H2467" t="s">
        <v>17</v>
      </c>
      <c r="J2467" t="s">
        <v>3354</v>
      </c>
      <c r="K2467" t="s">
        <v>3366</v>
      </c>
      <c r="M2467" t="s">
        <v>3359</v>
      </c>
      <c r="Y2467" t="s">
        <v>3359</v>
      </c>
      <c r="AE2467" t="s">
        <v>380</v>
      </c>
      <c r="AF2467" t="s">
        <v>3060</v>
      </c>
      <c r="AH2467" s="2">
        <v>40391.701597222222</v>
      </c>
    </row>
    <row r="2468" spans="1:35" ht="15" customHeight="1" x14ac:dyDescent="0.35">
      <c r="B2468" s="5">
        <f t="shared" si="159"/>
        <v>2466</v>
      </c>
      <c r="C2468">
        <f t="shared" si="160"/>
        <v>23</v>
      </c>
      <c r="D2468" s="16">
        <v>1952</v>
      </c>
      <c r="E2468" t="s">
        <v>221</v>
      </c>
      <c r="F2468" t="s">
        <v>16</v>
      </c>
      <c r="G2468">
        <v>71362</v>
      </c>
      <c r="H2468" t="s">
        <v>17</v>
      </c>
      <c r="J2468" t="s">
        <v>3354</v>
      </c>
      <c r="K2468" t="s">
        <v>3366</v>
      </c>
      <c r="L2468" t="s">
        <v>138</v>
      </c>
      <c r="M2468" t="s">
        <v>3359</v>
      </c>
      <c r="S2468" s="148">
        <v>469</v>
      </c>
      <c r="U2468" t="s">
        <v>380</v>
      </c>
      <c r="AB2468" s="164" t="s">
        <v>3665</v>
      </c>
      <c r="AC2468" s="41"/>
      <c r="AD2468" s="41"/>
      <c r="AE2468" t="s">
        <v>380</v>
      </c>
      <c r="AF2468" t="s">
        <v>3060</v>
      </c>
      <c r="AH2468" s="2">
        <v>40054.733310185184</v>
      </c>
    </row>
    <row r="2469" spans="1:35" ht="15" customHeight="1" x14ac:dyDescent="0.35">
      <c r="A2469" s="3"/>
      <c r="B2469" s="5">
        <f t="shared" si="159"/>
        <v>2467</v>
      </c>
      <c r="C2469">
        <f t="shared" si="160"/>
        <v>14</v>
      </c>
      <c r="D2469" s="16">
        <v>1952</v>
      </c>
      <c r="E2469" s="3" t="s">
        <v>560</v>
      </c>
      <c r="F2469" s="3" t="s">
        <v>16</v>
      </c>
      <c r="G2469" s="3">
        <v>71385</v>
      </c>
      <c r="H2469" s="3"/>
      <c r="I2469" s="3"/>
      <c r="J2469" s="3"/>
      <c r="K2469" s="3" t="s">
        <v>3366</v>
      </c>
      <c r="L2469" s="3"/>
      <c r="M2469" s="3"/>
      <c r="N2469" s="3"/>
      <c r="O2469" s="3"/>
      <c r="P2469" s="3"/>
      <c r="Q2469" s="3"/>
      <c r="R2469" s="3"/>
      <c r="S2469" s="152"/>
      <c r="T2469" s="3"/>
      <c r="U2469" s="3" t="s">
        <v>4212</v>
      </c>
      <c r="V2469" s="143" t="s">
        <v>3413</v>
      </c>
      <c r="W2469" s="3" t="s">
        <v>4387</v>
      </c>
      <c r="X2469" s="3" t="s">
        <v>3508</v>
      </c>
      <c r="Y2469" s="3" t="s">
        <v>3413</v>
      </c>
      <c r="Z2469" s="3" t="s">
        <v>4212</v>
      </c>
      <c r="AA2469" s="14" t="s">
        <v>4524</v>
      </c>
      <c r="AB2469" s="3"/>
      <c r="AE2469" s="3"/>
      <c r="AF2469" s="3" t="s">
        <v>3451</v>
      </c>
      <c r="AG2469" s="3"/>
      <c r="AH2469" s="153">
        <v>45661</v>
      </c>
      <c r="AI2469" s="75" t="s">
        <v>4525</v>
      </c>
    </row>
    <row r="2470" spans="1:35" ht="15" customHeight="1" x14ac:dyDescent="0.35">
      <c r="B2470" s="5">
        <f t="shared" si="159"/>
        <v>2468</v>
      </c>
      <c r="C2470">
        <f t="shared" si="160"/>
        <v>4</v>
      </c>
      <c r="D2470" s="16">
        <v>1952</v>
      </c>
      <c r="E2470" t="s">
        <v>560</v>
      </c>
      <c r="F2470" t="s">
        <v>16</v>
      </c>
      <c r="G2470">
        <v>71399</v>
      </c>
      <c r="H2470" t="s">
        <v>17</v>
      </c>
      <c r="K2470" t="s">
        <v>3366</v>
      </c>
      <c r="L2470" t="s">
        <v>516</v>
      </c>
      <c r="M2470" t="s">
        <v>3359</v>
      </c>
      <c r="N2470" t="s">
        <v>3359</v>
      </c>
      <c r="W2470" t="s">
        <v>3557</v>
      </c>
      <c r="AC2470" s="3">
        <v>1952</v>
      </c>
      <c r="AD2470" s="3" t="s">
        <v>948</v>
      </c>
      <c r="AF2470" t="s">
        <v>3060</v>
      </c>
      <c r="AH2470" s="2">
        <v>40847.692986111113</v>
      </c>
    </row>
    <row r="2471" spans="1:35" ht="15" customHeight="1" x14ac:dyDescent="0.35">
      <c r="B2471" s="5">
        <f t="shared" si="159"/>
        <v>2469</v>
      </c>
      <c r="C2471">
        <f t="shared" si="160"/>
        <v>2</v>
      </c>
      <c r="D2471" s="16">
        <v>1952</v>
      </c>
      <c r="E2471" t="s">
        <v>560</v>
      </c>
      <c r="F2471" t="s">
        <v>16</v>
      </c>
      <c r="G2471">
        <v>71403</v>
      </c>
      <c r="L2471" t="s">
        <v>256</v>
      </c>
      <c r="AF2471" t="s">
        <v>3060</v>
      </c>
    </row>
    <row r="2472" spans="1:35" ht="15" customHeight="1" x14ac:dyDescent="0.35">
      <c r="B2472" s="5">
        <f t="shared" si="159"/>
        <v>2470</v>
      </c>
      <c r="C2472">
        <f t="shared" si="160"/>
        <v>274</v>
      </c>
      <c r="D2472" s="16">
        <v>1952</v>
      </c>
      <c r="E2472" t="s">
        <v>560</v>
      </c>
      <c r="F2472" t="s">
        <v>16</v>
      </c>
      <c r="G2472">
        <v>71405</v>
      </c>
      <c r="H2472" t="s">
        <v>17</v>
      </c>
      <c r="J2472" t="s">
        <v>3354</v>
      </c>
      <c r="K2472" t="s">
        <v>3366</v>
      </c>
      <c r="L2472" t="s">
        <v>764</v>
      </c>
      <c r="M2472" t="s">
        <v>3359</v>
      </c>
      <c r="AD2472" s="3" t="s">
        <v>949</v>
      </c>
      <c r="AF2472" t="s">
        <v>3060</v>
      </c>
      <c r="AH2472" s="2">
        <v>40175.521458333336</v>
      </c>
    </row>
    <row r="2473" spans="1:35" ht="15" customHeight="1" x14ac:dyDescent="0.35">
      <c r="B2473" s="5">
        <f t="shared" si="159"/>
        <v>2471</v>
      </c>
      <c r="C2473">
        <f t="shared" si="160"/>
        <v>104</v>
      </c>
      <c r="D2473" s="16">
        <v>1952</v>
      </c>
      <c r="E2473" t="s">
        <v>15</v>
      </c>
      <c r="F2473" t="s">
        <v>16</v>
      </c>
      <c r="G2473">
        <v>71679</v>
      </c>
      <c r="H2473" t="s">
        <v>17</v>
      </c>
      <c r="J2473" t="s">
        <v>3354</v>
      </c>
      <c r="K2473" t="s">
        <v>3366</v>
      </c>
      <c r="L2473" t="s">
        <v>172</v>
      </c>
      <c r="M2473" t="s">
        <v>3359</v>
      </c>
      <c r="AF2473" t="s">
        <v>3060</v>
      </c>
      <c r="AH2473" s="2">
        <v>39895.638611111113</v>
      </c>
    </row>
    <row r="2474" spans="1:35" ht="15" customHeight="1" x14ac:dyDescent="0.35">
      <c r="A2474" s="3"/>
      <c r="B2474" s="5">
        <f t="shared" si="159"/>
        <v>2472</v>
      </c>
      <c r="C2474">
        <f t="shared" si="160"/>
        <v>138</v>
      </c>
      <c r="D2474" s="16">
        <v>1952</v>
      </c>
      <c r="E2474" t="s">
        <v>15</v>
      </c>
      <c r="F2474" t="s">
        <v>16</v>
      </c>
      <c r="G2474">
        <v>71783</v>
      </c>
      <c r="H2474" t="s">
        <v>17</v>
      </c>
      <c r="J2474" t="s">
        <v>3354</v>
      </c>
      <c r="L2474" t="s">
        <v>256</v>
      </c>
      <c r="M2474" t="s">
        <v>3359</v>
      </c>
      <c r="AF2474" t="s">
        <v>3060</v>
      </c>
      <c r="AH2474" s="2">
        <v>39693.517743055556</v>
      </c>
    </row>
    <row r="2475" spans="1:35" ht="15" customHeight="1" x14ac:dyDescent="0.35">
      <c r="B2475" s="5">
        <f t="shared" si="159"/>
        <v>2473</v>
      </c>
      <c r="C2475">
        <f t="shared" si="160"/>
        <v>156</v>
      </c>
      <c r="D2475" s="16">
        <v>1952</v>
      </c>
      <c r="E2475" t="s">
        <v>15</v>
      </c>
      <c r="F2475" t="s">
        <v>25</v>
      </c>
      <c r="G2475">
        <v>71921</v>
      </c>
      <c r="H2475" t="s">
        <v>17</v>
      </c>
      <c r="J2475" t="s">
        <v>3354</v>
      </c>
      <c r="M2475" t="s">
        <v>3359</v>
      </c>
      <c r="AF2475" t="s">
        <v>3060</v>
      </c>
      <c r="AH2475" s="2">
        <v>40718.455104166664</v>
      </c>
    </row>
    <row r="2476" spans="1:35" ht="15" customHeight="1" x14ac:dyDescent="0.35">
      <c r="B2476" s="5">
        <f t="shared" si="159"/>
        <v>2474</v>
      </c>
      <c r="C2476">
        <f t="shared" si="160"/>
        <v>89</v>
      </c>
      <c r="D2476" s="16">
        <v>1952</v>
      </c>
      <c r="E2476" t="s">
        <v>15</v>
      </c>
      <c r="F2476" t="s">
        <v>25</v>
      </c>
      <c r="G2476">
        <v>72077</v>
      </c>
      <c r="H2476" t="s">
        <v>17</v>
      </c>
      <c r="M2476" t="s">
        <v>3359</v>
      </c>
      <c r="AF2476" t="s">
        <v>3060</v>
      </c>
      <c r="AH2476" s="2">
        <v>40743.592638888891</v>
      </c>
    </row>
    <row r="2477" spans="1:35" ht="15" customHeight="1" x14ac:dyDescent="0.35">
      <c r="B2477" s="5">
        <f t="shared" si="159"/>
        <v>2475</v>
      </c>
      <c r="C2477">
        <f t="shared" si="160"/>
        <v>132</v>
      </c>
      <c r="D2477" s="146">
        <v>1952</v>
      </c>
      <c r="E2477" s="3" t="s">
        <v>15</v>
      </c>
      <c r="F2477" s="3" t="s">
        <v>25</v>
      </c>
      <c r="G2477" s="3">
        <v>72166</v>
      </c>
      <c r="H2477" s="3"/>
      <c r="I2477" s="3"/>
      <c r="J2477" s="3"/>
      <c r="K2477" s="3"/>
      <c r="L2477" s="3"/>
      <c r="M2477" s="3"/>
      <c r="N2477" s="3"/>
      <c r="O2477" s="3"/>
      <c r="P2477" s="3"/>
      <c r="Q2477" s="3"/>
      <c r="R2477" s="3"/>
      <c r="S2477" s="152"/>
      <c r="T2477" s="3"/>
      <c r="U2477" s="3"/>
      <c r="V2477" s="143"/>
      <c r="W2477" s="3"/>
      <c r="X2477" s="3"/>
      <c r="Y2477" s="3"/>
      <c r="Z2477" s="3"/>
      <c r="AB2477" s="3"/>
      <c r="AE2477" s="3"/>
      <c r="AF2477" s="3" t="s">
        <v>3451</v>
      </c>
      <c r="AG2477" s="3"/>
      <c r="AH2477" s="153">
        <v>45561</v>
      </c>
      <c r="AI2477" s="75" t="s">
        <v>4119</v>
      </c>
    </row>
    <row r="2478" spans="1:35" ht="15" customHeight="1" x14ac:dyDescent="0.35">
      <c r="B2478" s="5">
        <f t="shared" si="159"/>
        <v>2476</v>
      </c>
      <c r="C2478">
        <f t="shared" si="160"/>
        <v>1</v>
      </c>
      <c r="D2478" s="16">
        <v>1952</v>
      </c>
      <c r="E2478" t="s">
        <v>560</v>
      </c>
      <c r="F2478" t="s">
        <v>25</v>
      </c>
      <c r="G2478">
        <v>72298</v>
      </c>
      <c r="H2478" t="s">
        <v>17</v>
      </c>
      <c r="J2478" t="s">
        <v>3354</v>
      </c>
      <c r="K2478" t="s">
        <v>3366</v>
      </c>
      <c r="L2478" t="s">
        <v>37</v>
      </c>
      <c r="M2478" t="s">
        <v>3359</v>
      </c>
      <c r="W2478" t="s">
        <v>3557</v>
      </c>
      <c r="AF2478" t="s">
        <v>3060</v>
      </c>
      <c r="AH2478" s="2">
        <v>40052.547800925924</v>
      </c>
    </row>
    <row r="2479" spans="1:35" ht="15" customHeight="1" x14ac:dyDescent="0.35">
      <c r="B2479" s="5">
        <f t="shared" si="159"/>
        <v>2477</v>
      </c>
      <c r="C2479">
        <f t="shared" si="160"/>
        <v>26</v>
      </c>
      <c r="D2479" s="16">
        <v>1952</v>
      </c>
      <c r="E2479" t="s">
        <v>15</v>
      </c>
      <c r="F2479" t="s">
        <v>25</v>
      </c>
      <c r="G2479">
        <v>72299</v>
      </c>
      <c r="H2479" t="s">
        <v>17</v>
      </c>
      <c r="J2479" t="s">
        <v>3354</v>
      </c>
      <c r="K2479" t="s">
        <v>3366</v>
      </c>
      <c r="L2479" t="s">
        <v>388</v>
      </c>
      <c r="M2479" t="s">
        <v>3359</v>
      </c>
      <c r="N2479" t="s">
        <v>3359</v>
      </c>
      <c r="AF2479" t="s">
        <v>3060</v>
      </c>
      <c r="AH2479" s="2">
        <v>39685.852476851855</v>
      </c>
    </row>
    <row r="2480" spans="1:35" ht="15" customHeight="1" x14ac:dyDescent="0.35">
      <c r="B2480" s="5">
        <f t="shared" si="159"/>
        <v>2478</v>
      </c>
      <c r="C2480">
        <f t="shared" si="160"/>
        <v>4</v>
      </c>
      <c r="D2480" s="16">
        <v>1952</v>
      </c>
      <c r="E2480" t="s">
        <v>15</v>
      </c>
      <c r="F2480" t="s">
        <v>25</v>
      </c>
      <c r="G2480">
        <v>72325</v>
      </c>
      <c r="H2480" t="s">
        <v>17</v>
      </c>
      <c r="J2480" t="s">
        <v>3354</v>
      </c>
      <c r="K2480" t="s">
        <v>3366</v>
      </c>
      <c r="L2480" t="s">
        <v>950</v>
      </c>
      <c r="M2480" t="s">
        <v>3359</v>
      </c>
      <c r="AF2480" t="s">
        <v>3060</v>
      </c>
      <c r="AH2480" s="2">
        <v>39833.459282407406</v>
      </c>
    </row>
    <row r="2481" spans="1:35" ht="15" customHeight="1" x14ac:dyDescent="0.35">
      <c r="B2481" s="5">
        <f t="shared" si="159"/>
        <v>2479</v>
      </c>
      <c r="C2481">
        <f t="shared" si="160"/>
        <v>11</v>
      </c>
      <c r="D2481" s="16">
        <v>1952</v>
      </c>
      <c r="E2481" t="s">
        <v>15</v>
      </c>
      <c r="F2481" t="s">
        <v>25</v>
      </c>
      <c r="G2481">
        <v>72329</v>
      </c>
      <c r="H2481" t="s">
        <v>73</v>
      </c>
      <c r="J2481" t="s">
        <v>3354</v>
      </c>
      <c r="K2481" t="s">
        <v>3366</v>
      </c>
      <c r="L2481" t="s">
        <v>951</v>
      </c>
      <c r="M2481" t="s">
        <v>3359</v>
      </c>
      <c r="AF2481" t="s">
        <v>3060</v>
      </c>
      <c r="AH2481" s="2">
        <v>40165.431284722225</v>
      </c>
    </row>
    <row r="2482" spans="1:35" ht="15" customHeight="1" x14ac:dyDescent="0.35">
      <c r="B2482" s="5">
        <f t="shared" si="159"/>
        <v>2480</v>
      </c>
      <c r="C2482">
        <f t="shared" si="160"/>
        <v>54</v>
      </c>
      <c r="D2482" s="16">
        <v>1952</v>
      </c>
      <c r="E2482" t="s">
        <v>15</v>
      </c>
      <c r="F2482" t="s">
        <v>25</v>
      </c>
      <c r="G2482">
        <v>72340</v>
      </c>
      <c r="H2482" t="s">
        <v>17</v>
      </c>
      <c r="J2482" t="s">
        <v>3354</v>
      </c>
      <c r="K2482" t="s">
        <v>3366</v>
      </c>
      <c r="L2482" t="s">
        <v>35</v>
      </c>
      <c r="M2482" t="s">
        <v>3359</v>
      </c>
      <c r="AD2482" s="3" t="s">
        <v>952</v>
      </c>
      <c r="AF2482" t="s">
        <v>3060</v>
      </c>
      <c r="AH2482" s="2">
        <v>40514.87940972222</v>
      </c>
    </row>
    <row r="2483" spans="1:35" ht="15" customHeight="1" x14ac:dyDescent="0.35">
      <c r="B2483" s="5">
        <f t="shared" si="159"/>
        <v>2481</v>
      </c>
      <c r="C2483">
        <f t="shared" si="160"/>
        <v>131</v>
      </c>
      <c r="D2483" s="16">
        <v>1952</v>
      </c>
      <c r="E2483" t="s">
        <v>15</v>
      </c>
      <c r="F2483" t="s">
        <v>25</v>
      </c>
      <c r="G2483">
        <v>72394</v>
      </c>
      <c r="H2483" t="s">
        <v>17</v>
      </c>
      <c r="K2483" t="s">
        <v>3366</v>
      </c>
      <c r="L2483" t="s">
        <v>35</v>
      </c>
      <c r="AD2483" s="3" t="s">
        <v>3741</v>
      </c>
      <c r="AF2483" t="s">
        <v>3133</v>
      </c>
      <c r="AH2483" s="2">
        <v>45078</v>
      </c>
    </row>
    <row r="2484" spans="1:35" ht="15" customHeight="1" x14ac:dyDescent="0.35">
      <c r="B2484" s="5">
        <f t="shared" si="159"/>
        <v>2482</v>
      </c>
      <c r="C2484">
        <f t="shared" si="160"/>
        <v>4</v>
      </c>
      <c r="D2484" s="16">
        <v>1952</v>
      </c>
      <c r="E2484" t="s">
        <v>327</v>
      </c>
      <c r="F2484" t="s">
        <v>25</v>
      </c>
      <c r="G2484">
        <v>72525</v>
      </c>
      <c r="H2484" t="s">
        <v>17</v>
      </c>
      <c r="J2484" t="s">
        <v>3354</v>
      </c>
      <c r="K2484" t="s">
        <v>3366</v>
      </c>
      <c r="L2484" t="s">
        <v>953</v>
      </c>
      <c r="M2484" t="s">
        <v>3359</v>
      </c>
      <c r="V2484" s="43" t="s">
        <v>3359</v>
      </c>
      <c r="AD2484" s="3" t="s">
        <v>954</v>
      </c>
      <c r="AF2484" t="s">
        <v>3060</v>
      </c>
      <c r="AH2484" s="2">
        <v>40845.427824074075</v>
      </c>
    </row>
    <row r="2485" spans="1:35" ht="15" customHeight="1" x14ac:dyDescent="0.35">
      <c r="B2485" s="5">
        <f t="shared" si="159"/>
        <v>2483</v>
      </c>
      <c r="C2485">
        <f t="shared" si="160"/>
        <v>112</v>
      </c>
      <c r="D2485" s="16">
        <v>1952</v>
      </c>
      <c r="E2485" s="3" t="s">
        <v>327</v>
      </c>
      <c r="F2485" s="3" t="s">
        <v>25</v>
      </c>
      <c r="G2485" s="165">
        <v>72529</v>
      </c>
      <c r="H2485" s="3"/>
      <c r="I2485" s="3"/>
      <c r="J2485" s="3" t="s">
        <v>3354</v>
      </c>
      <c r="K2485" s="3" t="s">
        <v>3366</v>
      </c>
      <c r="L2485" s="3"/>
      <c r="M2485" s="3" t="s">
        <v>3459</v>
      </c>
      <c r="N2485" s="3"/>
      <c r="O2485" s="3"/>
      <c r="P2485" s="3"/>
      <c r="Q2485" s="3"/>
      <c r="R2485" s="3"/>
      <c r="S2485" s="152"/>
      <c r="T2485" s="3" t="s">
        <v>3262</v>
      </c>
      <c r="U2485" s="3"/>
      <c r="V2485" s="143"/>
      <c r="W2485" s="3" t="s">
        <v>3572</v>
      </c>
      <c r="X2485" s="3" t="s">
        <v>3452</v>
      </c>
      <c r="Y2485" s="3"/>
      <c r="Z2485" s="3"/>
      <c r="AA2485" s="3" t="s">
        <v>3262</v>
      </c>
      <c r="AB2485" s="3"/>
      <c r="AE2485" s="3"/>
      <c r="AF2485" t="s">
        <v>3451</v>
      </c>
      <c r="AG2485" s="3"/>
      <c r="AH2485" s="153">
        <v>45928</v>
      </c>
      <c r="AI2485" s="166" t="s">
        <v>5582</v>
      </c>
    </row>
    <row r="2486" spans="1:35" ht="15" customHeight="1" x14ac:dyDescent="0.35">
      <c r="B2486" s="5">
        <f t="shared" si="159"/>
        <v>2484</v>
      </c>
      <c r="C2486">
        <f t="shared" si="160"/>
        <v>5</v>
      </c>
      <c r="D2486" s="16">
        <v>1952</v>
      </c>
      <c r="E2486" t="s">
        <v>327</v>
      </c>
      <c r="F2486" t="s">
        <v>16</v>
      </c>
      <c r="G2486">
        <v>72641</v>
      </c>
      <c r="H2486" t="s">
        <v>17</v>
      </c>
      <c r="J2486" t="s">
        <v>3354</v>
      </c>
      <c r="K2486" t="s">
        <v>3366</v>
      </c>
      <c r="L2486" t="s">
        <v>37</v>
      </c>
      <c r="M2486" t="s">
        <v>3359</v>
      </c>
      <c r="AF2486" t="s">
        <v>3060</v>
      </c>
      <c r="AH2486" s="2">
        <v>39671.412812499999</v>
      </c>
    </row>
    <row r="2487" spans="1:35" ht="15" customHeight="1" x14ac:dyDescent="0.35">
      <c r="B2487" s="5">
        <f t="shared" si="159"/>
        <v>2485</v>
      </c>
      <c r="C2487">
        <f t="shared" si="160"/>
        <v>13</v>
      </c>
      <c r="D2487" s="16">
        <v>1952</v>
      </c>
      <c r="E2487" t="s">
        <v>327</v>
      </c>
      <c r="F2487" t="s">
        <v>16</v>
      </c>
      <c r="G2487">
        <v>72646</v>
      </c>
      <c r="J2487" t="s">
        <v>3354</v>
      </c>
      <c r="K2487" t="s">
        <v>3366</v>
      </c>
      <c r="M2487" t="s">
        <v>3459</v>
      </c>
      <c r="T2487" t="s">
        <v>3262</v>
      </c>
      <c r="W2487" t="s">
        <v>3572</v>
      </c>
      <c r="X2487" t="s">
        <v>3508</v>
      </c>
      <c r="AA2487" s="3" t="s">
        <v>3262</v>
      </c>
      <c r="AD2487" s="3" t="s">
        <v>6124</v>
      </c>
      <c r="AF2487" t="s">
        <v>3451</v>
      </c>
      <c r="AH2487" s="2">
        <v>46004</v>
      </c>
    </row>
    <row r="2488" spans="1:35" ht="15" customHeight="1" x14ac:dyDescent="0.35">
      <c r="B2488" s="5">
        <f t="shared" si="159"/>
        <v>2486</v>
      </c>
      <c r="C2488">
        <f t="shared" si="160"/>
        <v>30</v>
      </c>
      <c r="D2488" s="16">
        <v>1952</v>
      </c>
      <c r="E2488" t="s">
        <v>327</v>
      </c>
      <c r="F2488" t="s">
        <v>16</v>
      </c>
      <c r="G2488">
        <v>72659</v>
      </c>
      <c r="H2488" t="s">
        <v>17</v>
      </c>
      <c r="J2488" t="s">
        <v>3354</v>
      </c>
      <c r="K2488" t="s">
        <v>3366</v>
      </c>
      <c r="L2488" t="s">
        <v>369</v>
      </c>
      <c r="M2488" t="s">
        <v>3359</v>
      </c>
      <c r="AF2488" t="s">
        <v>3060</v>
      </c>
      <c r="AH2488" s="2">
        <v>40900.675682870373</v>
      </c>
    </row>
    <row r="2489" spans="1:35" ht="15" customHeight="1" x14ac:dyDescent="0.35">
      <c r="B2489" s="5">
        <f t="shared" si="159"/>
        <v>2487</v>
      </c>
      <c r="C2489">
        <f t="shared" si="160"/>
        <v>70</v>
      </c>
      <c r="D2489" s="16">
        <v>1952</v>
      </c>
      <c r="E2489" s="3" t="s">
        <v>327</v>
      </c>
      <c r="F2489" s="3" t="s">
        <v>25</v>
      </c>
      <c r="G2489" s="165">
        <v>72689</v>
      </c>
      <c r="H2489" s="3"/>
      <c r="I2489" s="3"/>
      <c r="J2489" s="3"/>
      <c r="K2489" s="3" t="s">
        <v>3366</v>
      </c>
      <c r="L2489" s="3"/>
      <c r="M2489" s="3"/>
      <c r="N2489" s="3"/>
      <c r="O2489" s="3"/>
      <c r="P2489" s="3"/>
      <c r="Q2489" s="3"/>
      <c r="R2489" s="3"/>
      <c r="S2489" s="152"/>
      <c r="T2489" s="3" t="s">
        <v>3262</v>
      </c>
      <c r="U2489" s="3"/>
      <c r="V2489" s="143"/>
      <c r="W2489" s="3"/>
      <c r="X2489" s="3"/>
      <c r="Y2489" s="3"/>
      <c r="Z2489" s="3"/>
      <c r="AB2489" s="3"/>
      <c r="AE2489" s="3"/>
      <c r="AF2489" s="3" t="s">
        <v>3451</v>
      </c>
      <c r="AG2489" s="3"/>
      <c r="AH2489" s="153">
        <v>45739</v>
      </c>
      <c r="AI2489" s="75" t="s">
        <v>4753</v>
      </c>
    </row>
    <row r="2490" spans="1:35" ht="15" customHeight="1" x14ac:dyDescent="0.35">
      <c r="B2490" s="5">
        <f t="shared" si="159"/>
        <v>2488</v>
      </c>
      <c r="C2490">
        <f t="shared" si="160"/>
        <v>55</v>
      </c>
      <c r="D2490" s="16">
        <v>1952</v>
      </c>
      <c r="E2490" t="s">
        <v>500</v>
      </c>
      <c r="F2490" t="s">
        <v>25</v>
      </c>
      <c r="G2490">
        <v>72759</v>
      </c>
      <c r="H2490" t="s">
        <v>17</v>
      </c>
      <c r="J2490" t="s">
        <v>3354</v>
      </c>
      <c r="L2490" t="s">
        <v>254</v>
      </c>
      <c r="M2490" t="s">
        <v>3359</v>
      </c>
      <c r="AF2490" t="s">
        <v>3060</v>
      </c>
      <c r="AH2490" s="2">
        <v>40944.388402777775</v>
      </c>
    </row>
    <row r="2491" spans="1:35" ht="15" customHeight="1" x14ac:dyDescent="0.35">
      <c r="B2491" s="5">
        <f t="shared" si="159"/>
        <v>2489</v>
      </c>
      <c r="C2491">
        <f t="shared" si="160"/>
        <v>31</v>
      </c>
      <c r="D2491" s="16">
        <v>1952</v>
      </c>
      <c r="E2491" t="s">
        <v>500</v>
      </c>
      <c r="F2491" t="s">
        <v>16</v>
      </c>
      <c r="G2491">
        <v>72814</v>
      </c>
      <c r="H2491" t="s">
        <v>17</v>
      </c>
      <c r="J2491" t="s">
        <v>3354</v>
      </c>
      <c r="K2491" t="s">
        <v>3366</v>
      </c>
      <c r="L2491" t="s">
        <v>80</v>
      </c>
      <c r="M2491" t="s">
        <v>3359</v>
      </c>
      <c r="N2491" t="s">
        <v>3359</v>
      </c>
      <c r="S2491" s="148">
        <v>472</v>
      </c>
      <c r="AF2491" t="s">
        <v>3060</v>
      </c>
      <c r="AH2491" s="2">
        <v>39994.603252314817</v>
      </c>
    </row>
    <row r="2492" spans="1:35" ht="15" customHeight="1" x14ac:dyDescent="0.35">
      <c r="B2492" s="5">
        <f t="shared" si="159"/>
        <v>2490</v>
      </c>
      <c r="C2492">
        <f t="shared" si="160"/>
        <v>16</v>
      </c>
      <c r="D2492" s="16">
        <v>1952</v>
      </c>
      <c r="E2492" t="s">
        <v>560</v>
      </c>
      <c r="F2492" t="s">
        <v>16</v>
      </c>
      <c r="G2492">
        <v>72845</v>
      </c>
      <c r="H2492" t="s">
        <v>836</v>
      </c>
      <c r="J2492" t="s">
        <v>3354</v>
      </c>
      <c r="K2492" t="s">
        <v>3366</v>
      </c>
      <c r="L2492" t="s">
        <v>254</v>
      </c>
      <c r="M2492" t="s">
        <v>3359</v>
      </c>
      <c r="AC2492" s="3">
        <v>1953</v>
      </c>
      <c r="AF2492" t="s">
        <v>3060</v>
      </c>
      <c r="AH2492" s="2">
        <v>40763.474305555559</v>
      </c>
    </row>
    <row r="2493" spans="1:35" ht="15" customHeight="1" thickBot="1" x14ac:dyDescent="0.4">
      <c r="B2493" s="5">
        <f t="shared" si="159"/>
        <v>2491</v>
      </c>
      <c r="C2493">
        <f t="shared" ref="C2493:C2500" si="161">+G2494-G2493</f>
        <v>1</v>
      </c>
      <c r="D2493" s="16">
        <v>1952</v>
      </c>
      <c r="E2493" t="s">
        <v>560</v>
      </c>
      <c r="F2493" t="s">
        <v>16</v>
      </c>
      <c r="G2493">
        <v>72861</v>
      </c>
      <c r="H2493" t="s">
        <v>17</v>
      </c>
      <c r="J2493" t="s">
        <v>3356</v>
      </c>
      <c r="K2493" t="s">
        <v>3366</v>
      </c>
      <c r="L2493" t="s">
        <v>375</v>
      </c>
      <c r="M2493" t="s">
        <v>3359</v>
      </c>
      <c r="W2493" t="s">
        <v>3557</v>
      </c>
      <c r="AC2493" s="3">
        <v>1954</v>
      </c>
      <c r="AF2493" t="s">
        <v>3060</v>
      </c>
      <c r="AH2493" s="2">
        <v>41001.592372685183</v>
      </c>
    </row>
    <row r="2494" spans="1:35" ht="15" thickBot="1" x14ac:dyDescent="0.4">
      <c r="A2494" s="3"/>
      <c r="B2494" s="5">
        <f t="shared" si="159"/>
        <v>2492</v>
      </c>
      <c r="C2494">
        <f t="shared" si="161"/>
        <v>15</v>
      </c>
      <c r="D2494" s="16">
        <v>1952</v>
      </c>
      <c r="E2494" s="159" t="s">
        <v>560</v>
      </c>
      <c r="F2494" s="159" t="s">
        <v>16</v>
      </c>
      <c r="G2494" s="160">
        <v>72862</v>
      </c>
      <c r="H2494" s="159" t="s">
        <v>3359</v>
      </c>
      <c r="I2494" s="159"/>
      <c r="J2494" s="159" t="s">
        <v>3354</v>
      </c>
      <c r="K2494" s="159" t="s">
        <v>3366</v>
      </c>
      <c r="L2494" s="159"/>
      <c r="M2494" s="159" t="s">
        <v>3459</v>
      </c>
      <c r="N2494" s="159" t="s">
        <v>3359</v>
      </c>
      <c r="O2494" s="159"/>
      <c r="P2494" s="159"/>
      <c r="Q2494" s="159"/>
      <c r="R2494" s="159"/>
      <c r="S2494" s="159"/>
      <c r="T2494" s="167" t="s">
        <v>3424</v>
      </c>
      <c r="U2494" s="159"/>
      <c r="V2494" s="161"/>
      <c r="W2494" s="159" t="s">
        <v>3557</v>
      </c>
      <c r="X2494" s="159" t="s">
        <v>3452</v>
      </c>
      <c r="Y2494" s="159"/>
      <c r="Z2494" s="159"/>
      <c r="AA2494" s="159" t="s">
        <v>3828</v>
      </c>
      <c r="AB2494" s="159"/>
      <c r="AC2494" s="159"/>
      <c r="AD2494" s="159" t="s">
        <v>6276</v>
      </c>
      <c r="AE2494" s="159"/>
      <c r="AF2494" t="s">
        <v>3451</v>
      </c>
      <c r="AG2494" s="159"/>
      <c r="AH2494" s="176">
        <v>46034</v>
      </c>
      <c r="AI2494" s="76" t="s">
        <v>6224</v>
      </c>
    </row>
    <row r="2495" spans="1:35" ht="15" customHeight="1" x14ac:dyDescent="0.35">
      <c r="B2495" s="5">
        <f t="shared" si="159"/>
        <v>2493</v>
      </c>
      <c r="C2495">
        <f t="shared" si="161"/>
        <v>17</v>
      </c>
      <c r="D2495" s="16">
        <v>1952</v>
      </c>
      <c r="E2495" t="s">
        <v>560</v>
      </c>
      <c r="F2495" t="s">
        <v>25</v>
      </c>
      <c r="G2495">
        <v>72877</v>
      </c>
      <c r="H2495" t="s">
        <v>17</v>
      </c>
      <c r="J2495" t="s">
        <v>3354</v>
      </c>
      <c r="K2495" t="s">
        <v>3366</v>
      </c>
      <c r="L2495" t="s">
        <v>65</v>
      </c>
      <c r="M2495" t="s">
        <v>3359</v>
      </c>
      <c r="W2495" t="s">
        <v>3557</v>
      </c>
      <c r="AF2495" t="s">
        <v>3060</v>
      </c>
      <c r="AH2495" s="2">
        <v>40198.581921296296</v>
      </c>
    </row>
    <row r="2496" spans="1:35" ht="15" customHeight="1" x14ac:dyDescent="0.35">
      <c r="B2496" s="5">
        <f t="shared" si="159"/>
        <v>2494</v>
      </c>
      <c r="C2496">
        <f t="shared" si="161"/>
        <v>34</v>
      </c>
      <c r="D2496" s="16">
        <v>1952</v>
      </c>
      <c r="E2496" t="s">
        <v>560</v>
      </c>
      <c r="F2496" t="s">
        <v>16</v>
      </c>
      <c r="G2496">
        <v>72894</v>
      </c>
      <c r="H2496" t="s">
        <v>17</v>
      </c>
      <c r="J2496" t="s">
        <v>3354</v>
      </c>
      <c r="K2496" t="s">
        <v>3366</v>
      </c>
      <c r="L2496" t="s">
        <v>254</v>
      </c>
      <c r="M2496" t="s">
        <v>3359</v>
      </c>
      <c r="W2496" t="s">
        <v>3557</v>
      </c>
      <c r="AF2496" t="s">
        <v>3060</v>
      </c>
      <c r="AH2496" s="2">
        <v>39879.698865740742</v>
      </c>
    </row>
    <row r="2497" spans="1:35" ht="15" customHeight="1" x14ac:dyDescent="0.35">
      <c r="B2497" s="5">
        <f t="shared" si="159"/>
        <v>2495</v>
      </c>
      <c r="C2497">
        <f t="shared" si="161"/>
        <v>21</v>
      </c>
      <c r="D2497" s="16">
        <v>1952</v>
      </c>
      <c r="E2497" t="s">
        <v>560</v>
      </c>
      <c r="F2497" t="s">
        <v>25</v>
      </c>
      <c r="G2497">
        <v>72928</v>
      </c>
      <c r="J2497" t="s">
        <v>3354</v>
      </c>
      <c r="K2497" t="s">
        <v>3366</v>
      </c>
      <c r="M2497" t="s">
        <v>3459</v>
      </c>
      <c r="T2497" t="s">
        <v>3424</v>
      </c>
      <c r="AA2497" s="3" t="s">
        <v>3828</v>
      </c>
      <c r="AD2497" s="3" t="s">
        <v>6276</v>
      </c>
      <c r="AF2497" t="s">
        <v>3451</v>
      </c>
      <c r="AH2497" s="2">
        <v>46266</v>
      </c>
    </row>
    <row r="2498" spans="1:35" ht="15" customHeight="1" x14ac:dyDescent="0.35">
      <c r="A2498" s="3"/>
      <c r="B2498" s="5">
        <f t="shared" si="159"/>
        <v>2496</v>
      </c>
      <c r="C2498">
        <f t="shared" si="161"/>
        <v>17</v>
      </c>
      <c r="D2498" s="16">
        <v>1952</v>
      </c>
      <c r="E2498" t="s">
        <v>560</v>
      </c>
      <c r="F2498" t="s">
        <v>25</v>
      </c>
      <c r="G2498">
        <v>72949</v>
      </c>
      <c r="H2498" t="s">
        <v>17</v>
      </c>
      <c r="J2498" t="s">
        <v>3354</v>
      </c>
      <c r="K2498" t="s">
        <v>3366</v>
      </c>
      <c r="L2498" t="s">
        <v>377</v>
      </c>
      <c r="M2498" t="s">
        <v>3359</v>
      </c>
      <c r="AF2498" t="s">
        <v>3060</v>
      </c>
      <c r="AH2498" s="2">
        <v>40684.656400462962</v>
      </c>
    </row>
    <row r="2499" spans="1:35" ht="15" customHeight="1" x14ac:dyDescent="0.35">
      <c r="B2499" s="5">
        <f t="shared" si="159"/>
        <v>2497</v>
      </c>
      <c r="C2499">
        <f t="shared" si="161"/>
        <v>147</v>
      </c>
      <c r="D2499" s="16">
        <v>1952</v>
      </c>
      <c r="E2499" t="s">
        <v>560</v>
      </c>
      <c r="F2499" t="s">
        <v>25</v>
      </c>
      <c r="G2499">
        <v>72966</v>
      </c>
      <c r="H2499" t="s">
        <v>17</v>
      </c>
      <c r="J2499" t="s">
        <v>3354</v>
      </c>
      <c r="K2499" t="s">
        <v>3366</v>
      </c>
      <c r="L2499" t="s">
        <v>80</v>
      </c>
      <c r="M2499" t="s">
        <v>3359</v>
      </c>
      <c r="S2499" s="148">
        <v>504</v>
      </c>
      <c r="W2499" t="s">
        <v>3557</v>
      </c>
      <c r="AF2499" t="s">
        <v>3060</v>
      </c>
      <c r="AH2499" s="2">
        <v>39918.692164351851</v>
      </c>
    </row>
    <row r="2500" spans="1:35" ht="15" customHeight="1" thickBot="1" x14ac:dyDescent="0.4">
      <c r="B2500" s="5">
        <f t="shared" si="159"/>
        <v>2498</v>
      </c>
      <c r="C2500">
        <f t="shared" si="161"/>
        <v>121</v>
      </c>
      <c r="D2500" s="16">
        <v>1952</v>
      </c>
      <c r="E2500" t="s">
        <v>15</v>
      </c>
      <c r="F2500" t="s">
        <v>16</v>
      </c>
      <c r="G2500">
        <v>73113</v>
      </c>
      <c r="H2500" t="s">
        <v>17</v>
      </c>
      <c r="J2500" t="s">
        <v>3354</v>
      </c>
      <c r="K2500" t="s">
        <v>3366</v>
      </c>
      <c r="L2500" t="s">
        <v>71</v>
      </c>
      <c r="M2500" t="s">
        <v>3359</v>
      </c>
      <c r="AF2500" t="s">
        <v>3060</v>
      </c>
      <c r="AH2500" s="2">
        <v>39735.706296296295</v>
      </c>
    </row>
    <row r="2501" spans="1:35" ht="15" customHeight="1" thickBot="1" x14ac:dyDescent="0.4">
      <c r="B2501" s="5">
        <f t="shared" si="159"/>
        <v>2499</v>
      </c>
      <c r="C2501">
        <f t="shared" ref="C2501:C2504" si="162">+G2502-G2501</f>
        <v>79</v>
      </c>
      <c r="D2501" s="16">
        <v>1952</v>
      </c>
      <c r="E2501" s="159" t="s">
        <v>15</v>
      </c>
      <c r="F2501" s="159" t="s">
        <v>16</v>
      </c>
      <c r="G2501" s="160">
        <v>73234</v>
      </c>
      <c r="H2501" s="159"/>
      <c r="I2501" s="159"/>
      <c r="J2501" s="159" t="s">
        <v>3354</v>
      </c>
      <c r="K2501" s="159" t="s">
        <v>3366</v>
      </c>
      <c r="L2501" s="159"/>
      <c r="M2501" s="159" t="s">
        <v>3459</v>
      </c>
      <c r="N2501" s="159"/>
      <c r="O2501" s="159"/>
      <c r="P2501" s="159"/>
      <c r="Q2501" s="159"/>
      <c r="R2501" s="159"/>
      <c r="S2501" s="159"/>
      <c r="T2501" s="159" t="s">
        <v>3262</v>
      </c>
      <c r="U2501" s="159"/>
      <c r="V2501" s="159"/>
      <c r="W2501" s="159" t="s">
        <v>3830</v>
      </c>
      <c r="X2501" s="159" t="s">
        <v>3660</v>
      </c>
      <c r="Y2501" s="159"/>
      <c r="Z2501" s="159"/>
      <c r="AA2501" s="159" t="s">
        <v>3262</v>
      </c>
      <c r="AB2501" s="159"/>
      <c r="AC2501" s="159"/>
      <c r="AD2501" s="159"/>
      <c r="AE2501" s="159"/>
      <c r="AF2501" t="s">
        <v>3451</v>
      </c>
      <c r="AG2501" s="159"/>
      <c r="AH2501" s="176">
        <v>46207</v>
      </c>
      <c r="AI2501" s="76" t="s">
        <v>6765</v>
      </c>
    </row>
    <row r="2502" spans="1:35" ht="15" customHeight="1" x14ac:dyDescent="0.35">
      <c r="B2502" s="5">
        <f t="shared" si="159"/>
        <v>2500</v>
      </c>
      <c r="C2502">
        <f t="shared" si="162"/>
        <v>26</v>
      </c>
      <c r="D2502" s="16">
        <v>1952</v>
      </c>
      <c r="E2502" s="101" t="s">
        <v>15</v>
      </c>
      <c r="F2502" s="101" t="s">
        <v>25</v>
      </c>
      <c r="G2502" s="165">
        <v>73313</v>
      </c>
      <c r="H2502" s="101"/>
      <c r="I2502" s="101"/>
      <c r="J2502" s="101"/>
      <c r="K2502" s="101"/>
      <c r="L2502" s="101"/>
      <c r="M2502" s="101"/>
      <c r="N2502" s="101"/>
      <c r="O2502" s="101"/>
      <c r="P2502" s="101"/>
      <c r="Q2502" s="101"/>
      <c r="R2502" s="101"/>
      <c r="S2502" s="128"/>
      <c r="T2502" s="101"/>
      <c r="U2502" s="101"/>
      <c r="V2502" s="130"/>
      <c r="W2502" s="101"/>
      <c r="X2502" s="101"/>
      <c r="Y2502" s="101"/>
      <c r="Z2502" s="101"/>
      <c r="AA2502" s="101"/>
      <c r="AB2502" s="101"/>
      <c r="AC2502" s="101"/>
      <c r="AD2502" s="101"/>
      <c r="AE2502" s="101"/>
      <c r="AF2502" t="s">
        <v>3451</v>
      </c>
      <c r="AG2502" s="101"/>
      <c r="AH2502" s="103">
        <v>45839</v>
      </c>
      <c r="AI2502" s="101"/>
    </row>
    <row r="2503" spans="1:35" ht="15" customHeight="1" x14ac:dyDescent="0.35">
      <c r="B2503" s="5">
        <f t="shared" si="159"/>
        <v>2501</v>
      </c>
      <c r="C2503">
        <f t="shared" si="162"/>
        <v>102</v>
      </c>
      <c r="D2503" s="16">
        <v>1952</v>
      </c>
      <c r="E2503" s="101" t="s">
        <v>15</v>
      </c>
      <c r="F2503" s="101" t="s">
        <v>16</v>
      </c>
      <c r="G2503" s="165">
        <v>73339</v>
      </c>
      <c r="H2503" s="101"/>
      <c r="I2503" s="101"/>
      <c r="J2503" s="101" t="s">
        <v>3354</v>
      </c>
      <c r="K2503" s="101" t="s">
        <v>3366</v>
      </c>
      <c r="L2503" s="101"/>
      <c r="M2503" s="101" t="s">
        <v>3459</v>
      </c>
      <c r="N2503" s="101"/>
      <c r="O2503" s="101"/>
      <c r="P2503" s="101"/>
      <c r="Q2503" s="101"/>
      <c r="R2503" s="101"/>
      <c r="S2503" s="128"/>
      <c r="T2503" s="101" t="s">
        <v>3262</v>
      </c>
      <c r="U2503" s="101"/>
      <c r="V2503" s="130"/>
      <c r="W2503" s="101" t="s">
        <v>3830</v>
      </c>
      <c r="X2503" s="101" t="s">
        <v>3660</v>
      </c>
      <c r="Y2503" s="101"/>
      <c r="Z2503" s="101"/>
      <c r="AA2503" s="101" t="s">
        <v>3262</v>
      </c>
      <c r="AB2503" s="101"/>
      <c r="AC2503" s="101"/>
      <c r="AD2503" s="101"/>
      <c r="AE2503" s="101"/>
      <c r="AF2503" t="s">
        <v>3451</v>
      </c>
      <c r="AG2503" s="101"/>
      <c r="AH2503" s="103">
        <v>46087</v>
      </c>
      <c r="AI2503" s="101"/>
    </row>
    <row r="2504" spans="1:35" ht="15" customHeight="1" x14ac:dyDescent="0.35">
      <c r="B2504" s="5">
        <f t="shared" si="159"/>
        <v>2502</v>
      </c>
      <c r="C2504">
        <f t="shared" si="162"/>
        <v>112</v>
      </c>
      <c r="D2504" s="16">
        <v>1952</v>
      </c>
      <c r="E2504" t="s">
        <v>15</v>
      </c>
      <c r="F2504" t="s">
        <v>16</v>
      </c>
      <c r="G2504">
        <v>73441</v>
      </c>
      <c r="H2504" t="s">
        <v>17</v>
      </c>
      <c r="J2504" t="s">
        <v>3354</v>
      </c>
      <c r="K2504" t="s">
        <v>3366</v>
      </c>
      <c r="L2504" t="s">
        <v>279</v>
      </c>
      <c r="M2504" t="s">
        <v>3359</v>
      </c>
      <c r="AF2504" t="s">
        <v>3060</v>
      </c>
      <c r="AH2504" s="2">
        <v>40924.729143518518</v>
      </c>
    </row>
    <row r="2505" spans="1:35" ht="15" customHeight="1" x14ac:dyDescent="0.35">
      <c r="B2505" s="5">
        <f t="shared" si="159"/>
        <v>2503</v>
      </c>
      <c r="C2505">
        <f t="shared" si="160"/>
        <v>57</v>
      </c>
      <c r="D2505" s="16">
        <v>1952</v>
      </c>
      <c r="E2505" t="s">
        <v>15</v>
      </c>
      <c r="F2505" t="s">
        <v>16</v>
      </c>
      <c r="G2505">
        <v>73553</v>
      </c>
      <c r="L2505" t="s">
        <v>37</v>
      </c>
      <c r="AF2505" t="s">
        <v>3060</v>
      </c>
    </row>
    <row r="2506" spans="1:35" ht="15" customHeight="1" thickBot="1" x14ac:dyDescent="0.4">
      <c r="B2506" s="5">
        <f t="shared" si="159"/>
        <v>2504</v>
      </c>
      <c r="C2506">
        <f t="shared" si="160"/>
        <v>65</v>
      </c>
      <c r="D2506" s="16">
        <v>1952</v>
      </c>
      <c r="E2506" t="s">
        <v>15</v>
      </c>
      <c r="F2506" t="s">
        <v>25</v>
      </c>
      <c r="G2506">
        <v>73610</v>
      </c>
      <c r="H2506" t="s">
        <v>17</v>
      </c>
      <c r="J2506" t="s">
        <v>3354</v>
      </c>
      <c r="K2506" t="s">
        <v>3366</v>
      </c>
      <c r="L2506" t="s">
        <v>957</v>
      </c>
      <c r="M2506" t="s">
        <v>3359</v>
      </c>
      <c r="AD2506" s="3" t="s">
        <v>958</v>
      </c>
      <c r="AF2506" t="s">
        <v>3060</v>
      </c>
      <c r="AH2506" s="2">
        <v>40070.70616898148</v>
      </c>
    </row>
    <row r="2507" spans="1:35" ht="15" thickBot="1" x14ac:dyDescent="0.4">
      <c r="B2507" s="5">
        <f t="shared" si="159"/>
        <v>2505</v>
      </c>
      <c r="C2507">
        <f t="shared" ref="C2507:C2576" si="163">+G2508-G2507</f>
        <v>47</v>
      </c>
      <c r="D2507" s="16">
        <v>1952</v>
      </c>
      <c r="E2507" t="s">
        <v>15</v>
      </c>
      <c r="F2507" t="s">
        <v>25</v>
      </c>
      <c r="G2507">
        <v>73675</v>
      </c>
      <c r="H2507" t="s">
        <v>17</v>
      </c>
      <c r="J2507" t="s">
        <v>3354</v>
      </c>
      <c r="K2507" t="s">
        <v>3366</v>
      </c>
      <c r="M2507" t="s">
        <v>3359</v>
      </c>
      <c r="AF2507" t="s">
        <v>3060</v>
      </c>
      <c r="AG2507" s="162"/>
      <c r="AH2507" s="163">
        <v>39929.668634259258</v>
      </c>
    </row>
    <row r="2508" spans="1:35" ht="15" customHeight="1" thickBot="1" x14ac:dyDescent="0.4">
      <c r="A2508" s="180"/>
      <c r="B2508" s="5">
        <f t="shared" si="159"/>
        <v>2506</v>
      </c>
      <c r="C2508">
        <f t="shared" si="163"/>
        <v>106</v>
      </c>
      <c r="D2508" s="16">
        <v>1952</v>
      </c>
      <c r="E2508" t="s">
        <v>15</v>
      </c>
      <c r="F2508" t="s">
        <v>25</v>
      </c>
      <c r="G2508">
        <v>73722</v>
      </c>
      <c r="H2508" t="s">
        <v>17</v>
      </c>
      <c r="J2508" t="s">
        <v>3354</v>
      </c>
      <c r="K2508" t="s">
        <v>3366</v>
      </c>
      <c r="L2508" t="s">
        <v>959</v>
      </c>
      <c r="M2508" t="s">
        <v>3359</v>
      </c>
      <c r="N2508" t="s">
        <v>3359</v>
      </c>
      <c r="AD2508" s="3" t="s">
        <v>3666</v>
      </c>
      <c r="AF2508" t="s">
        <v>3060</v>
      </c>
      <c r="AH2508" s="2">
        <v>40666.635567129626</v>
      </c>
    </row>
    <row r="2509" spans="1:35" ht="15" customHeight="1" x14ac:dyDescent="0.35">
      <c r="B2509" s="5">
        <f t="shared" si="159"/>
        <v>2507</v>
      </c>
      <c r="C2509">
        <f t="shared" si="163"/>
        <v>113</v>
      </c>
      <c r="D2509" s="16">
        <v>1952</v>
      </c>
      <c r="E2509" t="s">
        <v>15</v>
      </c>
      <c r="F2509" t="s">
        <v>25</v>
      </c>
      <c r="G2509">
        <v>73828</v>
      </c>
      <c r="H2509" t="s">
        <v>17</v>
      </c>
      <c r="J2509" t="s">
        <v>3354</v>
      </c>
      <c r="L2509" t="s">
        <v>961</v>
      </c>
      <c r="M2509" t="s">
        <v>3359</v>
      </c>
      <c r="AF2509" t="s">
        <v>3060</v>
      </c>
      <c r="AH2509" s="2">
        <v>40749.966261574074</v>
      </c>
    </row>
    <row r="2510" spans="1:35" ht="15" customHeight="1" x14ac:dyDescent="0.35">
      <c r="B2510" s="5">
        <f t="shared" si="159"/>
        <v>2508</v>
      </c>
      <c r="C2510">
        <f t="shared" si="163"/>
        <v>35</v>
      </c>
      <c r="D2510" s="16">
        <v>1952</v>
      </c>
      <c r="E2510" t="s">
        <v>15</v>
      </c>
      <c r="F2510" t="s">
        <v>25</v>
      </c>
      <c r="G2510">
        <v>73941</v>
      </c>
      <c r="H2510" t="s">
        <v>17</v>
      </c>
      <c r="J2510" t="s">
        <v>3354</v>
      </c>
      <c r="K2510" t="s">
        <v>3366</v>
      </c>
      <c r="M2510" t="s">
        <v>3359</v>
      </c>
      <c r="AF2510" t="s">
        <v>3060</v>
      </c>
      <c r="AH2510" s="2">
        <v>40957.777453703704</v>
      </c>
    </row>
    <row r="2511" spans="1:35" ht="15" customHeight="1" x14ac:dyDescent="0.35">
      <c r="B2511" s="5">
        <f t="shared" si="159"/>
        <v>2509</v>
      </c>
      <c r="C2511">
        <f t="shared" si="163"/>
        <v>69</v>
      </c>
      <c r="D2511" s="16">
        <v>1952</v>
      </c>
      <c r="E2511" t="s">
        <v>15</v>
      </c>
      <c r="F2511" t="s">
        <v>25</v>
      </c>
      <c r="G2511">
        <v>73976</v>
      </c>
      <c r="L2511" t="s">
        <v>37</v>
      </c>
      <c r="AF2511" t="s">
        <v>3060</v>
      </c>
    </row>
    <row r="2512" spans="1:35" ht="15" customHeight="1" x14ac:dyDescent="0.35">
      <c r="B2512" s="5">
        <f t="shared" si="159"/>
        <v>2510</v>
      </c>
      <c r="C2512">
        <f t="shared" ref="C2512:C2517" si="164">+G2513-G2512</f>
        <v>73</v>
      </c>
      <c r="D2512" s="16">
        <v>1952</v>
      </c>
      <c r="E2512" t="s">
        <v>15</v>
      </c>
      <c r="F2512" t="s">
        <v>25</v>
      </c>
      <c r="G2512">
        <v>74045</v>
      </c>
      <c r="L2512" t="s">
        <v>37</v>
      </c>
      <c r="AF2512" t="s">
        <v>3060</v>
      </c>
    </row>
    <row r="2513" spans="2:35" ht="15" customHeight="1" x14ac:dyDescent="0.35">
      <c r="B2513" s="5">
        <f t="shared" si="159"/>
        <v>2511</v>
      </c>
      <c r="C2513">
        <f t="shared" si="164"/>
        <v>75</v>
      </c>
      <c r="D2513" s="16">
        <v>1952</v>
      </c>
      <c r="E2513" t="s">
        <v>327</v>
      </c>
      <c r="F2513" t="s">
        <v>25</v>
      </c>
      <c r="G2513">
        <v>74118</v>
      </c>
      <c r="H2513" t="s">
        <v>17</v>
      </c>
      <c r="J2513" t="s">
        <v>3354</v>
      </c>
      <c r="K2513" t="s">
        <v>3366</v>
      </c>
      <c r="L2513" t="s">
        <v>224</v>
      </c>
      <c r="M2513" t="s">
        <v>3359</v>
      </c>
      <c r="AF2513" t="s">
        <v>3060</v>
      </c>
      <c r="AH2513" s="2">
        <v>39987.547974537039</v>
      </c>
    </row>
    <row r="2514" spans="2:35" ht="15" customHeight="1" x14ac:dyDescent="0.35">
      <c r="B2514" s="5">
        <f t="shared" si="159"/>
        <v>2512</v>
      </c>
      <c r="C2514">
        <f t="shared" si="164"/>
        <v>131</v>
      </c>
      <c r="D2514" s="16">
        <v>1952</v>
      </c>
      <c r="E2514" s="101" t="s">
        <v>327</v>
      </c>
      <c r="F2514" s="101" t="s">
        <v>25</v>
      </c>
      <c r="G2514" s="165">
        <v>74193</v>
      </c>
      <c r="H2514" s="101"/>
      <c r="I2514" s="101"/>
      <c r="J2514" s="101" t="s">
        <v>3354</v>
      </c>
      <c r="K2514" s="101" t="s">
        <v>3366</v>
      </c>
      <c r="L2514" s="101"/>
      <c r="M2514" s="101" t="s">
        <v>3459</v>
      </c>
      <c r="N2514" s="101"/>
      <c r="O2514" s="101"/>
      <c r="P2514" s="101"/>
      <c r="Q2514" s="101"/>
      <c r="R2514" s="101"/>
      <c r="S2514" s="128"/>
      <c r="T2514" s="101" t="s">
        <v>3262</v>
      </c>
      <c r="U2514" s="101"/>
      <c r="V2514" s="130"/>
      <c r="W2514" s="101" t="s">
        <v>3572</v>
      </c>
      <c r="X2514" s="101" t="s">
        <v>3452</v>
      </c>
      <c r="Y2514" s="101"/>
      <c r="Z2514" s="101"/>
      <c r="AA2514" s="101" t="s">
        <v>3262</v>
      </c>
      <c r="AB2514" s="101"/>
      <c r="AC2514" s="101"/>
      <c r="AD2514" s="101" t="s">
        <v>5309</v>
      </c>
      <c r="AE2514" s="101"/>
      <c r="AF2514" t="s">
        <v>3451</v>
      </c>
      <c r="AG2514" s="101"/>
      <c r="AH2514" s="103">
        <v>45839</v>
      </c>
      <c r="AI2514" s="166" t="s">
        <v>4926</v>
      </c>
    </row>
    <row r="2515" spans="2:35" ht="15" customHeight="1" x14ac:dyDescent="0.35">
      <c r="B2515" s="5">
        <f t="shared" ref="B2515:B2580" si="165">+B2514+1</f>
        <v>2513</v>
      </c>
      <c r="C2515">
        <f t="shared" si="164"/>
        <v>10</v>
      </c>
      <c r="D2515" s="16">
        <v>1952</v>
      </c>
      <c r="E2515" s="101" t="s">
        <v>560</v>
      </c>
      <c r="F2515" s="101" t="s">
        <v>25</v>
      </c>
      <c r="G2515" s="165">
        <v>74324</v>
      </c>
      <c r="H2515" s="101"/>
      <c r="I2515" s="101"/>
      <c r="J2515" s="101" t="s">
        <v>3354</v>
      </c>
      <c r="K2515" s="101" t="s">
        <v>3366</v>
      </c>
      <c r="L2515" s="101"/>
      <c r="M2515" s="101" t="s">
        <v>3459</v>
      </c>
      <c r="N2515" s="101"/>
      <c r="O2515" s="101"/>
      <c r="P2515" s="101"/>
      <c r="Q2515" s="101"/>
      <c r="R2515" s="101"/>
      <c r="S2515" s="128"/>
      <c r="T2515" s="101" t="s">
        <v>3424</v>
      </c>
      <c r="U2515" s="101"/>
      <c r="V2515" s="130"/>
      <c r="W2515" s="101" t="s">
        <v>3557</v>
      </c>
      <c r="X2515" s="101" t="s">
        <v>3452</v>
      </c>
      <c r="Y2515" s="101"/>
      <c r="Z2515" s="101" t="s">
        <v>3359</v>
      </c>
      <c r="AA2515" s="101" t="s">
        <v>3828</v>
      </c>
      <c r="AB2515" s="101"/>
      <c r="AC2515" s="101"/>
      <c r="AD2515" s="101"/>
      <c r="AE2515" s="101"/>
      <c r="AF2515" t="s">
        <v>3451</v>
      </c>
      <c r="AG2515" s="101"/>
      <c r="AH2515" s="103">
        <v>46174</v>
      </c>
      <c r="AI2515" s="166"/>
    </row>
    <row r="2516" spans="2:35" ht="15" customHeight="1" thickBot="1" x14ac:dyDescent="0.4">
      <c r="B2516" s="5">
        <f t="shared" si="165"/>
        <v>2514</v>
      </c>
      <c r="C2516">
        <f t="shared" si="164"/>
        <v>6</v>
      </c>
      <c r="D2516" s="16">
        <v>1952</v>
      </c>
      <c r="E2516" t="s">
        <v>560</v>
      </c>
      <c r="F2516" t="s">
        <v>25</v>
      </c>
      <c r="G2516">
        <v>74334</v>
      </c>
      <c r="L2516" t="s">
        <v>37</v>
      </c>
      <c r="AF2516" t="s">
        <v>3060</v>
      </c>
    </row>
    <row r="2517" spans="2:35" ht="15" customHeight="1" thickBot="1" x14ac:dyDescent="0.4">
      <c r="B2517" s="5">
        <f t="shared" si="165"/>
        <v>2515</v>
      </c>
      <c r="C2517">
        <f t="shared" si="164"/>
        <v>44</v>
      </c>
      <c r="D2517" s="16">
        <v>1952</v>
      </c>
      <c r="E2517" s="159" t="s">
        <v>560</v>
      </c>
      <c r="F2517" s="159" t="s">
        <v>25</v>
      </c>
      <c r="G2517" s="160">
        <v>74340</v>
      </c>
      <c r="H2517" s="159"/>
      <c r="I2517" s="159"/>
      <c r="J2517" s="159" t="s">
        <v>3354</v>
      </c>
      <c r="K2517" s="159" t="s">
        <v>3366</v>
      </c>
      <c r="L2517" s="159"/>
      <c r="M2517" s="159" t="s">
        <v>3459</v>
      </c>
      <c r="N2517" s="159" t="s">
        <v>3359</v>
      </c>
      <c r="O2517" s="159"/>
      <c r="P2517" s="159"/>
      <c r="Q2517" s="159"/>
      <c r="R2517" s="159"/>
      <c r="S2517" s="159"/>
      <c r="T2517" s="159" t="s">
        <v>3424</v>
      </c>
      <c r="U2517" s="159"/>
      <c r="V2517" s="161"/>
      <c r="W2517" s="159" t="s">
        <v>3557</v>
      </c>
      <c r="X2517" s="159" t="s">
        <v>3452</v>
      </c>
      <c r="Y2517" s="159"/>
      <c r="Z2517" s="159"/>
      <c r="AA2517" s="159" t="s">
        <v>3828</v>
      </c>
      <c r="AB2517" s="159"/>
      <c r="AC2517" s="159"/>
      <c r="AD2517" s="159"/>
      <c r="AE2517" s="159"/>
      <c r="AF2517" t="s">
        <v>3451</v>
      </c>
      <c r="AG2517" s="159"/>
      <c r="AH2517" s="176">
        <v>46091</v>
      </c>
      <c r="AI2517" s="76" t="s">
        <v>6461</v>
      </c>
    </row>
    <row r="2518" spans="2:35" ht="15" customHeight="1" x14ac:dyDescent="0.35">
      <c r="B2518" s="5">
        <f t="shared" si="165"/>
        <v>2516</v>
      </c>
      <c r="C2518">
        <f t="shared" si="163"/>
        <v>15</v>
      </c>
      <c r="D2518" s="16">
        <v>1952</v>
      </c>
      <c r="E2518" t="s">
        <v>560</v>
      </c>
      <c r="F2518" t="s">
        <v>25</v>
      </c>
      <c r="G2518">
        <v>74384</v>
      </c>
      <c r="H2518" t="s">
        <v>17</v>
      </c>
      <c r="J2518" t="s">
        <v>3354</v>
      </c>
      <c r="M2518" t="s">
        <v>3359</v>
      </c>
      <c r="AF2518" t="s">
        <v>3060</v>
      </c>
      <c r="AH2518" s="2">
        <v>39970.709918981483</v>
      </c>
    </row>
    <row r="2519" spans="2:35" ht="15" customHeight="1" x14ac:dyDescent="0.35">
      <c r="B2519" s="5">
        <f t="shared" si="165"/>
        <v>2517</v>
      </c>
      <c r="C2519">
        <f t="shared" si="163"/>
        <v>6</v>
      </c>
      <c r="D2519" s="16">
        <v>1952</v>
      </c>
      <c r="E2519" t="s">
        <v>560</v>
      </c>
      <c r="F2519" t="s">
        <v>25</v>
      </c>
      <c r="G2519">
        <v>74399</v>
      </c>
      <c r="H2519" t="s">
        <v>17</v>
      </c>
      <c r="J2519" t="s">
        <v>3354</v>
      </c>
      <c r="K2519" t="s">
        <v>3366</v>
      </c>
      <c r="L2519" t="s">
        <v>98</v>
      </c>
      <c r="M2519" t="s">
        <v>3359</v>
      </c>
      <c r="N2519" t="s">
        <v>3359</v>
      </c>
      <c r="Z2519" t="s">
        <v>3359</v>
      </c>
      <c r="AF2519" t="s">
        <v>3060</v>
      </c>
      <c r="AH2519" s="2">
        <v>39823.061886574076</v>
      </c>
    </row>
    <row r="2520" spans="2:35" ht="15" customHeight="1" x14ac:dyDescent="0.35">
      <c r="B2520" s="5">
        <f t="shared" si="165"/>
        <v>2518</v>
      </c>
      <c r="C2520">
        <f t="shared" si="163"/>
        <v>7</v>
      </c>
      <c r="D2520" s="16">
        <v>1952</v>
      </c>
      <c r="E2520" t="s">
        <v>560</v>
      </c>
      <c r="F2520" t="s">
        <v>25</v>
      </c>
      <c r="G2520">
        <v>74405</v>
      </c>
      <c r="H2520" t="s">
        <v>17</v>
      </c>
      <c r="J2520" t="s">
        <v>3354</v>
      </c>
      <c r="K2520" t="s">
        <v>3366</v>
      </c>
      <c r="M2520" t="s">
        <v>3359</v>
      </c>
      <c r="N2520" t="s">
        <v>3359</v>
      </c>
      <c r="W2520" t="s">
        <v>3557</v>
      </c>
      <c r="AF2520" t="s">
        <v>3060</v>
      </c>
      <c r="AH2520" s="2">
        <v>40892.880960648145</v>
      </c>
    </row>
    <row r="2521" spans="2:35" ht="15" customHeight="1" x14ac:dyDescent="0.35">
      <c r="B2521" s="5">
        <f t="shared" si="165"/>
        <v>2519</v>
      </c>
      <c r="C2521">
        <f t="shared" si="163"/>
        <v>7</v>
      </c>
      <c r="D2521" s="16">
        <v>1952</v>
      </c>
      <c r="E2521" t="s">
        <v>560</v>
      </c>
      <c r="F2521" t="s">
        <v>25</v>
      </c>
      <c r="G2521">
        <v>74412</v>
      </c>
      <c r="H2521" t="s">
        <v>17</v>
      </c>
      <c r="J2521" t="s">
        <v>3354</v>
      </c>
      <c r="K2521" t="s">
        <v>3366</v>
      </c>
      <c r="L2521" t="s">
        <v>88</v>
      </c>
      <c r="M2521" t="s">
        <v>3359</v>
      </c>
      <c r="N2521" t="s">
        <v>3359</v>
      </c>
      <c r="W2521" t="s">
        <v>3557</v>
      </c>
      <c r="AF2521" t="s">
        <v>3060</v>
      </c>
      <c r="AH2521" s="2">
        <v>39948.485983796294</v>
      </c>
    </row>
    <row r="2522" spans="2:35" ht="15" customHeight="1" x14ac:dyDescent="0.35">
      <c r="B2522" s="5">
        <f t="shared" si="165"/>
        <v>2520</v>
      </c>
      <c r="C2522">
        <f t="shared" si="163"/>
        <v>30</v>
      </c>
      <c r="D2522" s="16">
        <v>1952</v>
      </c>
      <c r="E2522" t="s">
        <v>560</v>
      </c>
      <c r="F2522" t="s">
        <v>25</v>
      </c>
      <c r="G2522">
        <v>74419</v>
      </c>
      <c r="H2522" t="s">
        <v>17</v>
      </c>
      <c r="J2522" t="s">
        <v>380</v>
      </c>
      <c r="K2522" t="s">
        <v>3366</v>
      </c>
      <c r="L2522" t="s">
        <v>963</v>
      </c>
      <c r="M2522" t="s">
        <v>3359</v>
      </c>
      <c r="W2522" t="s">
        <v>3557</v>
      </c>
      <c r="AF2522" t="s">
        <v>3060</v>
      </c>
      <c r="AH2522" s="2">
        <v>40238.440625000003</v>
      </c>
    </row>
    <row r="2523" spans="2:35" ht="15" customHeight="1" x14ac:dyDescent="0.35">
      <c r="B2523" s="5">
        <f t="shared" si="165"/>
        <v>2521</v>
      </c>
      <c r="C2523">
        <f t="shared" si="163"/>
        <v>58</v>
      </c>
      <c r="D2523" s="16">
        <v>1952</v>
      </c>
      <c r="E2523" t="s">
        <v>500</v>
      </c>
      <c r="F2523" t="s">
        <v>25</v>
      </c>
      <c r="G2523">
        <v>74449</v>
      </c>
      <c r="H2523" t="s">
        <v>17</v>
      </c>
      <c r="J2523" t="s">
        <v>3354</v>
      </c>
      <c r="K2523" t="s">
        <v>3366</v>
      </c>
      <c r="L2523" t="s">
        <v>254</v>
      </c>
      <c r="M2523" t="s">
        <v>3359</v>
      </c>
      <c r="AF2523" t="s">
        <v>3060</v>
      </c>
      <c r="AH2523" s="2">
        <v>40814.053414351853</v>
      </c>
    </row>
    <row r="2524" spans="2:35" ht="15" customHeight="1" thickBot="1" x14ac:dyDescent="0.4">
      <c r="B2524" s="5">
        <f t="shared" ref="B2524:B2528" si="166">+B2523+1</f>
        <v>2522</v>
      </c>
      <c r="C2524">
        <f t="shared" ref="C2524:C2528" si="167">+G2525-G2524</f>
        <v>5</v>
      </c>
      <c r="D2524" s="16">
        <v>1952</v>
      </c>
      <c r="E2524" t="s">
        <v>500</v>
      </c>
      <c r="F2524" t="s">
        <v>25</v>
      </c>
      <c r="G2524">
        <v>74507</v>
      </c>
      <c r="H2524" t="s">
        <v>17</v>
      </c>
      <c r="K2524" t="s">
        <v>3366</v>
      </c>
      <c r="L2524" t="s">
        <v>964</v>
      </c>
      <c r="M2524" t="s">
        <v>3359</v>
      </c>
      <c r="N2524" t="s">
        <v>3359</v>
      </c>
      <c r="AF2524" t="s">
        <v>3060</v>
      </c>
      <c r="AH2524" s="2">
        <v>40065.768564814818</v>
      </c>
    </row>
    <row r="2525" spans="2:35" ht="15" thickBot="1" x14ac:dyDescent="0.4">
      <c r="B2525" s="5">
        <f t="shared" si="166"/>
        <v>2523</v>
      </c>
      <c r="C2525">
        <f t="shared" si="167"/>
        <v>26</v>
      </c>
      <c r="D2525" s="16">
        <v>1952</v>
      </c>
      <c r="E2525" s="159" t="s">
        <v>500</v>
      </c>
      <c r="F2525" s="159" t="s">
        <v>25</v>
      </c>
      <c r="G2525" s="160">
        <v>74512</v>
      </c>
      <c r="H2525" s="159"/>
      <c r="I2525" s="159"/>
      <c r="J2525" s="159" t="s">
        <v>3354</v>
      </c>
      <c r="K2525" s="159" t="s">
        <v>3366</v>
      </c>
      <c r="L2525" s="159"/>
      <c r="M2525" s="159" t="s">
        <v>3459</v>
      </c>
      <c r="N2525" s="159"/>
      <c r="O2525" s="159"/>
      <c r="P2525" s="159"/>
      <c r="Q2525" s="159"/>
      <c r="R2525" s="159"/>
      <c r="S2525" s="159"/>
      <c r="T2525" s="159" t="s">
        <v>167</v>
      </c>
      <c r="U2525" s="159"/>
      <c r="V2525" s="161"/>
      <c r="W2525" s="159" t="s">
        <v>3576</v>
      </c>
      <c r="X2525" s="159" t="s">
        <v>3452</v>
      </c>
      <c r="Y2525" s="159"/>
      <c r="Z2525" s="159"/>
      <c r="AA2525" s="159" t="s">
        <v>6300</v>
      </c>
      <c r="AB2525" s="159"/>
      <c r="AC2525" s="159"/>
      <c r="AD2525" s="159"/>
      <c r="AE2525" s="159"/>
      <c r="AF2525" t="s">
        <v>3451</v>
      </c>
      <c r="AG2525" s="159"/>
      <c r="AH2525" s="176">
        <v>46256</v>
      </c>
      <c r="AI2525" s="76" t="s">
        <v>6880</v>
      </c>
    </row>
    <row r="2526" spans="2:35" ht="15" customHeight="1" x14ac:dyDescent="0.35">
      <c r="B2526" s="5">
        <f t="shared" si="166"/>
        <v>2524</v>
      </c>
      <c r="C2526">
        <f t="shared" si="167"/>
        <v>154</v>
      </c>
      <c r="D2526" s="16">
        <v>1952</v>
      </c>
      <c r="E2526" t="s">
        <v>500</v>
      </c>
      <c r="F2526" t="s">
        <v>25</v>
      </c>
      <c r="G2526">
        <v>74538</v>
      </c>
      <c r="H2526" t="s">
        <v>17</v>
      </c>
      <c r="J2526" t="s">
        <v>3354</v>
      </c>
      <c r="K2526" t="s">
        <v>3366</v>
      </c>
      <c r="L2526" t="s">
        <v>239</v>
      </c>
      <c r="M2526" t="s">
        <v>3359</v>
      </c>
      <c r="AF2526" t="s">
        <v>3060</v>
      </c>
      <c r="AH2526" s="2">
        <v>40438.647418981483</v>
      </c>
    </row>
    <row r="2527" spans="2:35" ht="15" customHeight="1" thickBot="1" x14ac:dyDescent="0.4">
      <c r="B2527" s="5">
        <f t="shared" si="166"/>
        <v>2525</v>
      </c>
      <c r="C2527">
        <f t="shared" si="167"/>
        <v>134</v>
      </c>
      <c r="D2527" s="16">
        <v>1952</v>
      </c>
      <c r="E2527" t="s">
        <v>15</v>
      </c>
      <c r="F2527" t="s">
        <v>16</v>
      </c>
      <c r="G2527">
        <v>74692</v>
      </c>
      <c r="J2527" t="s">
        <v>380</v>
      </c>
      <c r="K2527" t="s">
        <v>3366</v>
      </c>
      <c r="M2527" t="s">
        <v>3459</v>
      </c>
      <c r="W2527" t="s">
        <v>3830</v>
      </c>
      <c r="X2527" t="s">
        <v>3660</v>
      </c>
      <c r="AA2527" s="3" t="s">
        <v>5045</v>
      </c>
      <c r="AD2527" s="41" t="s">
        <v>5044</v>
      </c>
      <c r="AF2527" t="s">
        <v>3451</v>
      </c>
      <c r="AH2527" s="2">
        <v>45784</v>
      </c>
    </row>
    <row r="2528" spans="2:35" ht="15" customHeight="1" thickBot="1" x14ac:dyDescent="0.4">
      <c r="B2528" s="5">
        <f t="shared" si="166"/>
        <v>2526</v>
      </c>
      <c r="C2528">
        <f t="shared" si="167"/>
        <v>165</v>
      </c>
      <c r="D2528" s="16">
        <v>1952</v>
      </c>
      <c r="E2528" s="159" t="s">
        <v>15</v>
      </c>
      <c r="F2528" s="159" t="s">
        <v>16</v>
      </c>
      <c r="G2528" s="160">
        <v>74826</v>
      </c>
      <c r="H2528" s="159"/>
      <c r="I2528" s="159"/>
      <c r="J2528" s="159" t="s">
        <v>3354</v>
      </c>
      <c r="K2528" s="159" t="s">
        <v>3366</v>
      </c>
      <c r="L2528" s="159"/>
      <c r="M2528" s="159" t="s">
        <v>3459</v>
      </c>
      <c r="N2528" s="159"/>
      <c r="O2528" s="159"/>
      <c r="P2528" s="159"/>
      <c r="Q2528" s="159"/>
      <c r="R2528" s="159"/>
      <c r="S2528" s="159"/>
      <c r="T2528" s="159" t="s">
        <v>3262</v>
      </c>
      <c r="U2528" s="159"/>
      <c r="V2528" s="159"/>
      <c r="W2528" s="159" t="s">
        <v>3830</v>
      </c>
      <c r="X2528" s="159" t="s">
        <v>3660</v>
      </c>
      <c r="Y2528" s="159"/>
      <c r="Z2528" s="159"/>
      <c r="AA2528" s="159" t="s">
        <v>3262</v>
      </c>
      <c r="AB2528" s="159"/>
      <c r="AC2528" s="159"/>
      <c r="AD2528" s="159"/>
      <c r="AE2528" s="159"/>
      <c r="AF2528" t="s">
        <v>3451</v>
      </c>
      <c r="AG2528" s="159"/>
      <c r="AH2528" s="176">
        <v>46207</v>
      </c>
      <c r="AI2528" s="76" t="s">
        <v>6712</v>
      </c>
    </row>
    <row r="2529" spans="2:35" ht="15" customHeight="1" x14ac:dyDescent="0.35">
      <c r="B2529" s="5">
        <f t="shared" si="165"/>
        <v>2527</v>
      </c>
      <c r="C2529">
        <f t="shared" ref="C2529" si="168">+G2530-G2529</f>
        <v>287</v>
      </c>
      <c r="D2529" s="16">
        <v>1952</v>
      </c>
      <c r="E2529" t="s">
        <v>15</v>
      </c>
      <c r="F2529" t="s">
        <v>16</v>
      </c>
      <c r="G2529">
        <v>74991</v>
      </c>
      <c r="H2529" t="s">
        <v>17</v>
      </c>
      <c r="J2529" t="s">
        <v>3354</v>
      </c>
      <c r="K2529" t="s">
        <v>3366</v>
      </c>
      <c r="L2529" t="s">
        <v>965</v>
      </c>
      <c r="M2529" t="s">
        <v>3359</v>
      </c>
      <c r="AF2529" t="s">
        <v>3060</v>
      </c>
      <c r="AH2529" s="2">
        <v>39735.704421296294</v>
      </c>
    </row>
    <row r="2530" spans="2:35" ht="15" customHeight="1" x14ac:dyDescent="0.35">
      <c r="B2530" s="5">
        <f t="shared" si="165"/>
        <v>2528</v>
      </c>
      <c r="C2530">
        <f t="shared" si="163"/>
        <v>77</v>
      </c>
      <c r="D2530" s="16">
        <v>1952</v>
      </c>
      <c r="E2530" t="s">
        <v>15</v>
      </c>
      <c r="F2530" t="s">
        <v>25</v>
      </c>
      <c r="G2530">
        <v>75278</v>
      </c>
      <c r="J2530" t="s">
        <v>380</v>
      </c>
      <c r="K2530" t="s">
        <v>3366</v>
      </c>
      <c r="M2530" t="s">
        <v>3359</v>
      </c>
      <c r="W2530" t="s">
        <v>3572</v>
      </c>
      <c r="X2530" t="s">
        <v>3660</v>
      </c>
      <c r="AD2530" s="3" t="s">
        <v>3882</v>
      </c>
      <c r="AF2530" t="s">
        <v>3451</v>
      </c>
      <c r="AH2530" s="2">
        <v>45295</v>
      </c>
    </row>
    <row r="2531" spans="2:35" ht="15" customHeight="1" x14ac:dyDescent="0.35">
      <c r="B2531" s="5">
        <f t="shared" si="165"/>
        <v>2529</v>
      </c>
      <c r="C2531">
        <f t="shared" si="163"/>
        <v>39</v>
      </c>
      <c r="D2531" s="16">
        <v>1952</v>
      </c>
      <c r="E2531" t="s">
        <v>15</v>
      </c>
      <c r="F2531" t="s">
        <v>25</v>
      </c>
      <c r="G2531">
        <v>75355</v>
      </c>
      <c r="J2531" t="s">
        <v>3354</v>
      </c>
      <c r="K2531" t="s">
        <v>3366</v>
      </c>
      <c r="M2531" t="s">
        <v>3459</v>
      </c>
      <c r="T2531" t="s">
        <v>3262</v>
      </c>
      <c r="W2531" t="s">
        <v>3572</v>
      </c>
      <c r="X2531" t="s">
        <v>3660</v>
      </c>
      <c r="AA2531" s="3" t="s">
        <v>3262</v>
      </c>
      <c r="AD2531" s="3" t="s">
        <v>5710</v>
      </c>
      <c r="AF2531" t="s">
        <v>3451</v>
      </c>
      <c r="AH2531" s="2">
        <v>45950</v>
      </c>
      <c r="AI2531" t="s">
        <v>5711</v>
      </c>
    </row>
    <row r="2532" spans="2:35" ht="15" customHeight="1" x14ac:dyDescent="0.35">
      <c r="B2532" s="5">
        <f t="shared" si="165"/>
        <v>2530</v>
      </c>
      <c r="C2532">
        <f t="shared" si="163"/>
        <v>74</v>
      </c>
      <c r="D2532" s="16">
        <v>1952</v>
      </c>
      <c r="E2532" t="s">
        <v>15</v>
      </c>
      <c r="F2532" t="s">
        <v>25</v>
      </c>
      <c r="G2532">
        <v>75394</v>
      </c>
      <c r="L2532" t="s">
        <v>37</v>
      </c>
      <c r="AF2532" t="s">
        <v>3060</v>
      </c>
    </row>
    <row r="2533" spans="2:35" ht="15" customHeight="1" x14ac:dyDescent="0.35">
      <c r="B2533" s="5">
        <f t="shared" si="165"/>
        <v>2531</v>
      </c>
      <c r="C2533">
        <f t="shared" si="163"/>
        <v>155</v>
      </c>
      <c r="D2533" s="16">
        <v>1952</v>
      </c>
      <c r="E2533" s="116" t="s">
        <v>15</v>
      </c>
      <c r="F2533" s="116" t="s">
        <v>25</v>
      </c>
      <c r="G2533" s="118">
        <v>75468</v>
      </c>
      <c r="H2533" s="172"/>
      <c r="I2533" s="172"/>
      <c r="J2533" s="172" t="s">
        <v>3354</v>
      </c>
      <c r="K2533" s="172" t="s">
        <v>3366</v>
      </c>
      <c r="L2533" s="172"/>
      <c r="M2533" s="172" t="s">
        <v>3459</v>
      </c>
      <c r="N2533" s="172" t="s">
        <v>3359</v>
      </c>
      <c r="O2533" s="172"/>
      <c r="P2533" s="172"/>
      <c r="Q2533" s="172"/>
      <c r="R2533" s="172"/>
      <c r="S2533" s="173"/>
      <c r="T2533" s="172" t="s">
        <v>3262</v>
      </c>
      <c r="U2533" s="172"/>
      <c r="V2533" s="174"/>
      <c r="W2533" s="172" t="s">
        <v>3572</v>
      </c>
      <c r="X2533" s="172" t="s">
        <v>3660</v>
      </c>
      <c r="Y2533" s="172"/>
      <c r="Z2533" s="172"/>
      <c r="AA2533" s="172" t="s">
        <v>3262</v>
      </c>
      <c r="AB2533" s="172"/>
      <c r="AC2533" s="172"/>
      <c r="AD2533" s="172"/>
      <c r="AE2533" s="172"/>
      <c r="AF2533" t="s">
        <v>3451</v>
      </c>
      <c r="AH2533" s="2">
        <v>45966</v>
      </c>
      <c r="AI2533" s="36" t="s">
        <v>5864</v>
      </c>
    </row>
    <row r="2534" spans="2:35" ht="15" customHeight="1" x14ac:dyDescent="0.35">
      <c r="B2534" s="5">
        <f t="shared" si="165"/>
        <v>2532</v>
      </c>
      <c r="C2534">
        <f t="shared" si="163"/>
        <v>17</v>
      </c>
      <c r="D2534" s="16">
        <v>1952</v>
      </c>
      <c r="E2534" s="3" t="s">
        <v>560</v>
      </c>
      <c r="F2534" s="3" t="s">
        <v>25</v>
      </c>
      <c r="G2534" s="165">
        <v>75623</v>
      </c>
      <c r="H2534" s="3"/>
      <c r="I2534" s="3"/>
      <c r="J2534" s="3" t="s">
        <v>3354</v>
      </c>
      <c r="K2534" s="3" t="s">
        <v>3366</v>
      </c>
      <c r="L2534" s="3"/>
      <c r="M2534" s="3" t="s">
        <v>3459</v>
      </c>
      <c r="N2534" s="3"/>
      <c r="O2534" s="3"/>
      <c r="P2534" s="3"/>
      <c r="Q2534" s="3"/>
      <c r="R2534" s="3"/>
      <c r="S2534" s="152"/>
      <c r="T2534" s="3" t="s">
        <v>3424</v>
      </c>
      <c r="U2534" s="3"/>
      <c r="V2534" s="143"/>
      <c r="W2534" s="3" t="s">
        <v>3557</v>
      </c>
      <c r="X2534" s="3" t="s">
        <v>3452</v>
      </c>
      <c r="Y2534" s="3"/>
      <c r="Z2534" s="3" t="s">
        <v>3359</v>
      </c>
      <c r="AA2534" s="3" t="s">
        <v>4039</v>
      </c>
      <c r="AB2534" s="3" t="s">
        <v>3992</v>
      </c>
      <c r="AF2534" t="s">
        <v>3451</v>
      </c>
      <c r="AH2534" s="2">
        <v>45783</v>
      </c>
      <c r="AI2534" s="166" t="s">
        <v>4927</v>
      </c>
    </row>
    <row r="2535" spans="2:35" ht="15" customHeight="1" thickBot="1" x14ac:dyDescent="0.4">
      <c r="B2535" s="5">
        <f t="shared" si="165"/>
        <v>2533</v>
      </c>
      <c r="C2535">
        <f t="shared" si="163"/>
        <v>64</v>
      </c>
      <c r="D2535" s="16">
        <v>1952</v>
      </c>
      <c r="E2535" t="s">
        <v>15</v>
      </c>
      <c r="F2535" t="s">
        <v>25</v>
      </c>
      <c r="G2535">
        <v>75640</v>
      </c>
      <c r="H2535" t="s">
        <v>17</v>
      </c>
      <c r="J2535" t="s">
        <v>3354</v>
      </c>
      <c r="K2535" t="s">
        <v>3366</v>
      </c>
      <c r="L2535" t="s">
        <v>966</v>
      </c>
      <c r="M2535" t="s">
        <v>3359</v>
      </c>
      <c r="AF2535" t="s">
        <v>3060</v>
      </c>
      <c r="AH2535" s="2">
        <v>40207.570914351854</v>
      </c>
    </row>
    <row r="2536" spans="2:35" ht="15" customHeight="1" thickBot="1" x14ac:dyDescent="0.4">
      <c r="B2536" s="5">
        <f t="shared" si="165"/>
        <v>2534</v>
      </c>
      <c r="C2536">
        <f t="shared" si="163"/>
        <v>101</v>
      </c>
      <c r="D2536" s="16">
        <v>1952</v>
      </c>
      <c r="E2536" s="159" t="s">
        <v>327</v>
      </c>
      <c r="F2536" s="159" t="s">
        <v>25</v>
      </c>
      <c r="G2536" s="160">
        <v>75704</v>
      </c>
      <c r="H2536" s="159"/>
      <c r="I2536" s="159"/>
      <c r="J2536" s="159" t="s">
        <v>3354</v>
      </c>
      <c r="K2536" s="159" t="s">
        <v>3366</v>
      </c>
      <c r="L2536" s="159"/>
      <c r="M2536" s="159" t="s">
        <v>3459</v>
      </c>
      <c r="N2536" s="159"/>
      <c r="O2536" s="159"/>
      <c r="P2536" s="159"/>
      <c r="Q2536" s="159"/>
      <c r="R2536" s="159"/>
      <c r="S2536" s="159"/>
      <c r="T2536" s="159" t="s">
        <v>167</v>
      </c>
      <c r="U2536" s="159"/>
      <c r="V2536" s="161"/>
      <c r="W2536" s="159" t="s">
        <v>3572</v>
      </c>
      <c r="X2536" s="159" t="s">
        <v>3452</v>
      </c>
      <c r="Y2536" s="159"/>
      <c r="Z2536" s="159"/>
      <c r="AA2536" s="159" t="s">
        <v>4416</v>
      </c>
      <c r="AB2536" s="159" t="s">
        <v>6188</v>
      </c>
      <c r="AC2536" s="159"/>
      <c r="AD2536" s="159"/>
      <c r="AE2536" s="159"/>
      <c r="AF2536" t="s">
        <v>3451</v>
      </c>
      <c r="AG2536" s="162"/>
      <c r="AH2536" s="163">
        <v>46130</v>
      </c>
      <c r="AI2536" s="76" t="s">
        <v>6555</v>
      </c>
    </row>
    <row r="2537" spans="2:35" ht="15" customHeight="1" x14ac:dyDescent="0.35">
      <c r="B2537" s="5">
        <f t="shared" si="165"/>
        <v>2535</v>
      </c>
      <c r="C2537">
        <f t="shared" si="163"/>
        <v>58</v>
      </c>
      <c r="D2537" s="16">
        <v>1952</v>
      </c>
      <c r="E2537" t="s">
        <v>327</v>
      </c>
      <c r="F2537" t="s">
        <v>25</v>
      </c>
      <c r="G2537">
        <v>75805</v>
      </c>
      <c r="L2537" t="s">
        <v>37</v>
      </c>
      <c r="AF2537" t="s">
        <v>3060</v>
      </c>
    </row>
    <row r="2538" spans="2:35" ht="15" customHeight="1" x14ac:dyDescent="0.35">
      <c r="B2538" s="5">
        <f t="shared" si="165"/>
        <v>2536</v>
      </c>
      <c r="C2538">
        <f t="shared" si="163"/>
        <v>13</v>
      </c>
      <c r="D2538" s="16">
        <v>1952</v>
      </c>
      <c r="E2538" t="s">
        <v>221</v>
      </c>
      <c r="F2538" t="s">
        <v>25</v>
      </c>
      <c r="G2538">
        <v>75863</v>
      </c>
      <c r="J2538" t="s">
        <v>3354</v>
      </c>
      <c r="K2538" t="s">
        <v>3366</v>
      </c>
      <c r="M2538" t="s">
        <v>3359</v>
      </c>
      <c r="N2538" t="s">
        <v>3359</v>
      </c>
      <c r="T2538" t="s">
        <v>3262</v>
      </c>
      <c r="X2538" t="s">
        <v>3452</v>
      </c>
      <c r="AE2538" t="s">
        <v>380</v>
      </c>
      <c r="AF2538" t="s">
        <v>3451</v>
      </c>
      <c r="AH2538" s="2">
        <v>45108</v>
      </c>
    </row>
    <row r="2539" spans="2:35" ht="15" customHeight="1" x14ac:dyDescent="0.35">
      <c r="B2539" s="5">
        <f t="shared" si="165"/>
        <v>2537</v>
      </c>
      <c r="C2539">
        <f t="shared" si="163"/>
        <v>15</v>
      </c>
      <c r="D2539" s="16">
        <v>1952</v>
      </c>
      <c r="E2539" t="s">
        <v>221</v>
      </c>
      <c r="F2539" t="s">
        <v>25</v>
      </c>
      <c r="G2539">
        <v>75876</v>
      </c>
      <c r="H2539" t="s">
        <v>17</v>
      </c>
      <c r="J2539" t="s">
        <v>3354</v>
      </c>
      <c r="K2539" t="s">
        <v>3366</v>
      </c>
      <c r="L2539" t="s">
        <v>37</v>
      </c>
      <c r="M2539" t="s">
        <v>3359</v>
      </c>
      <c r="AE2539" t="s">
        <v>380</v>
      </c>
      <c r="AF2539" t="s">
        <v>3060</v>
      </c>
      <c r="AH2539" s="2">
        <v>39690.569039351853</v>
      </c>
    </row>
    <row r="2540" spans="2:35" ht="15" customHeight="1" x14ac:dyDescent="0.35">
      <c r="B2540" s="5">
        <f t="shared" si="165"/>
        <v>2538</v>
      </c>
      <c r="C2540">
        <f t="shared" si="163"/>
        <v>11</v>
      </c>
      <c r="D2540" s="16">
        <v>1952</v>
      </c>
      <c r="E2540" t="s">
        <v>221</v>
      </c>
      <c r="F2540" t="s">
        <v>25</v>
      </c>
      <c r="G2540">
        <v>75891</v>
      </c>
      <c r="J2540" t="s">
        <v>3354</v>
      </c>
      <c r="K2540" t="s">
        <v>3366</v>
      </c>
      <c r="M2540" t="s">
        <v>3459</v>
      </c>
      <c r="T2540" t="s">
        <v>3262</v>
      </c>
      <c r="W2540" t="s">
        <v>3572</v>
      </c>
      <c r="X2540" t="s">
        <v>3452</v>
      </c>
      <c r="AA2540" s="3" t="s">
        <v>3464</v>
      </c>
      <c r="AD2540" s="3" t="s">
        <v>5708</v>
      </c>
      <c r="AF2540" t="s">
        <v>3451</v>
      </c>
      <c r="AH2540" s="2">
        <v>45928</v>
      </c>
    </row>
    <row r="2541" spans="2:35" ht="15" customHeight="1" x14ac:dyDescent="0.35">
      <c r="B2541" s="5">
        <f t="shared" si="165"/>
        <v>2539</v>
      </c>
      <c r="C2541">
        <f t="shared" si="163"/>
        <v>42</v>
      </c>
      <c r="D2541" s="16">
        <v>1952</v>
      </c>
      <c r="E2541" t="s">
        <v>221</v>
      </c>
      <c r="F2541" t="s">
        <v>25</v>
      </c>
      <c r="G2541">
        <v>75902</v>
      </c>
      <c r="J2541" t="s">
        <v>3354</v>
      </c>
      <c r="K2541" t="s">
        <v>3366</v>
      </c>
      <c r="M2541" t="s">
        <v>3459</v>
      </c>
      <c r="N2541" t="s">
        <v>3359</v>
      </c>
      <c r="T2541" t="s">
        <v>3262</v>
      </c>
      <c r="W2541" t="s">
        <v>3572</v>
      </c>
      <c r="X2541" t="s">
        <v>3452</v>
      </c>
      <c r="AA2541" s="3" t="s">
        <v>3464</v>
      </c>
      <c r="AF2541" t="s">
        <v>3451</v>
      </c>
      <c r="AH2541" s="2">
        <v>46004</v>
      </c>
    </row>
    <row r="2542" spans="2:35" ht="15" customHeight="1" x14ac:dyDescent="0.35">
      <c r="B2542" s="5">
        <f t="shared" si="165"/>
        <v>2540</v>
      </c>
      <c r="C2542">
        <f t="shared" si="163"/>
        <v>18</v>
      </c>
      <c r="D2542" s="16">
        <v>1952</v>
      </c>
      <c r="E2542" t="s">
        <v>221</v>
      </c>
      <c r="F2542" t="s">
        <v>25</v>
      </c>
      <c r="G2542">
        <v>75944</v>
      </c>
      <c r="L2542" t="s">
        <v>37</v>
      </c>
      <c r="AF2542" t="s">
        <v>3060</v>
      </c>
    </row>
    <row r="2543" spans="2:35" ht="15" customHeight="1" x14ac:dyDescent="0.35">
      <c r="B2543" s="5">
        <f t="shared" si="165"/>
        <v>2541</v>
      </c>
      <c r="C2543">
        <f t="shared" si="163"/>
        <v>113</v>
      </c>
      <c r="D2543" s="16">
        <v>1952</v>
      </c>
      <c r="E2543" t="s">
        <v>221</v>
      </c>
      <c r="F2543" t="s">
        <v>25</v>
      </c>
      <c r="G2543">
        <v>75962</v>
      </c>
      <c r="H2543" t="s">
        <v>17</v>
      </c>
      <c r="J2543" t="s">
        <v>3354</v>
      </c>
      <c r="K2543" t="s">
        <v>3366</v>
      </c>
      <c r="L2543" t="s">
        <v>967</v>
      </c>
      <c r="M2543" t="s">
        <v>3359</v>
      </c>
      <c r="T2543" t="s">
        <v>3262</v>
      </c>
      <c r="AD2543" s="3" t="s">
        <v>968</v>
      </c>
      <c r="AE2543" t="s">
        <v>380</v>
      </c>
      <c r="AF2543" t="s">
        <v>3060</v>
      </c>
      <c r="AH2543" s="2">
        <v>39932.398125</v>
      </c>
    </row>
    <row r="2544" spans="2:35" ht="15" customHeight="1" x14ac:dyDescent="0.35">
      <c r="B2544" s="5">
        <f t="shared" si="165"/>
        <v>2542</v>
      </c>
      <c r="C2544">
        <f t="shared" si="163"/>
        <v>14</v>
      </c>
      <c r="D2544" s="16">
        <v>1952</v>
      </c>
      <c r="E2544" t="s">
        <v>560</v>
      </c>
      <c r="F2544" t="s">
        <v>25</v>
      </c>
      <c r="G2544">
        <v>76075</v>
      </c>
      <c r="J2544" t="s">
        <v>3354</v>
      </c>
      <c r="K2544" t="s">
        <v>3366</v>
      </c>
      <c r="M2544" t="s">
        <v>3459</v>
      </c>
      <c r="N2544" t="s">
        <v>3359</v>
      </c>
      <c r="T2544" t="s">
        <v>3424</v>
      </c>
      <c r="W2544" t="s">
        <v>3557</v>
      </c>
      <c r="AF2544" t="s">
        <v>3451</v>
      </c>
      <c r="AH2544" s="2">
        <v>45966</v>
      </c>
    </row>
    <row r="2545" spans="1:36" ht="15" customHeight="1" x14ac:dyDescent="0.35">
      <c r="B2545" s="5">
        <f t="shared" si="165"/>
        <v>2543</v>
      </c>
      <c r="C2545">
        <f t="shared" si="163"/>
        <v>1</v>
      </c>
      <c r="D2545" s="16">
        <v>1952</v>
      </c>
      <c r="E2545" t="s">
        <v>560</v>
      </c>
      <c r="F2545" t="s">
        <v>25</v>
      </c>
      <c r="G2545">
        <v>76089</v>
      </c>
      <c r="H2545" t="s">
        <v>17</v>
      </c>
      <c r="J2545" t="s">
        <v>3354</v>
      </c>
      <c r="K2545" t="s">
        <v>3366</v>
      </c>
      <c r="L2545" t="s">
        <v>138</v>
      </c>
      <c r="M2545" t="s">
        <v>3359</v>
      </c>
      <c r="N2545" t="s">
        <v>3359</v>
      </c>
      <c r="AB2545" t="s">
        <v>195</v>
      </c>
      <c r="AF2545" t="s">
        <v>3060</v>
      </c>
      <c r="AH2545" s="2">
        <v>41036.508344907408</v>
      </c>
    </row>
    <row r="2546" spans="1:36" ht="15" customHeight="1" x14ac:dyDescent="0.35">
      <c r="B2546" s="5">
        <f t="shared" si="165"/>
        <v>2544</v>
      </c>
      <c r="C2546">
        <f t="shared" ref="C2546:C2550" si="169">+G2547-G2546</f>
        <v>3</v>
      </c>
      <c r="D2546" s="16">
        <v>1952</v>
      </c>
      <c r="E2546" t="s">
        <v>560</v>
      </c>
      <c r="F2546" t="s">
        <v>25</v>
      </c>
      <c r="G2546">
        <v>76090</v>
      </c>
      <c r="J2546" t="s">
        <v>3354</v>
      </c>
      <c r="K2546" t="s">
        <v>3366</v>
      </c>
      <c r="M2546" t="s">
        <v>3459</v>
      </c>
      <c r="N2546" t="s">
        <v>3359</v>
      </c>
      <c r="T2546" t="s">
        <v>3424</v>
      </c>
      <c r="W2546" t="s">
        <v>3557</v>
      </c>
      <c r="X2546" t="s">
        <v>3452</v>
      </c>
      <c r="Z2546" t="s">
        <v>3359</v>
      </c>
      <c r="AD2546" s="3" t="s">
        <v>3701</v>
      </c>
      <c r="AF2546" t="s">
        <v>3451</v>
      </c>
      <c r="AH2546" s="2">
        <v>45176</v>
      </c>
    </row>
    <row r="2547" spans="1:36" ht="15" customHeight="1" x14ac:dyDescent="0.35">
      <c r="B2547" s="5">
        <f t="shared" si="165"/>
        <v>2545</v>
      </c>
      <c r="C2547">
        <f t="shared" si="169"/>
        <v>25</v>
      </c>
      <c r="D2547" s="16">
        <v>1952</v>
      </c>
      <c r="E2547" t="s">
        <v>560</v>
      </c>
      <c r="F2547" t="s">
        <v>25</v>
      </c>
      <c r="G2547">
        <v>76093</v>
      </c>
      <c r="H2547" t="s">
        <v>17</v>
      </c>
      <c r="J2547" t="s">
        <v>3354</v>
      </c>
      <c r="K2547" s="16" t="s">
        <v>3366</v>
      </c>
      <c r="M2547" t="s">
        <v>3359</v>
      </c>
      <c r="S2547" s="148">
        <v>460</v>
      </c>
      <c r="Z2547" t="s">
        <v>3359</v>
      </c>
      <c r="AF2547" t="s">
        <v>3060</v>
      </c>
      <c r="AH2547" s="2">
        <v>39830.584594907406</v>
      </c>
    </row>
    <row r="2548" spans="1:36" ht="15" customHeight="1" x14ac:dyDescent="0.35">
      <c r="B2548" s="5">
        <f t="shared" si="165"/>
        <v>2546</v>
      </c>
      <c r="C2548">
        <f t="shared" si="169"/>
        <v>94</v>
      </c>
      <c r="D2548" s="16">
        <v>1952</v>
      </c>
      <c r="E2548" t="s">
        <v>560</v>
      </c>
      <c r="F2548" t="s">
        <v>25</v>
      </c>
      <c r="G2548">
        <v>76118</v>
      </c>
      <c r="J2548" t="s">
        <v>3354</v>
      </c>
      <c r="K2548" t="s">
        <v>3366</v>
      </c>
      <c r="M2548" t="s">
        <v>3459</v>
      </c>
      <c r="T2548" t="s">
        <v>3424</v>
      </c>
      <c r="W2548" t="s">
        <v>3557</v>
      </c>
      <c r="X2548" t="s">
        <v>3452</v>
      </c>
      <c r="Z2548" t="s">
        <v>3359</v>
      </c>
      <c r="AA2548" s="3" t="s">
        <v>3828</v>
      </c>
      <c r="AF2548" t="s">
        <v>3451</v>
      </c>
      <c r="AH2548" s="2">
        <v>45691</v>
      </c>
      <c r="AJ2548" s="154" t="s">
        <v>4641</v>
      </c>
    </row>
    <row r="2549" spans="1:36" ht="15" customHeight="1" x14ac:dyDescent="0.35">
      <c r="B2549" s="5">
        <f t="shared" si="165"/>
        <v>2547</v>
      </c>
      <c r="C2549">
        <f t="shared" si="169"/>
        <v>29</v>
      </c>
      <c r="D2549" s="16">
        <v>1952</v>
      </c>
      <c r="E2549" t="s">
        <v>15</v>
      </c>
      <c r="F2549" t="s">
        <v>16</v>
      </c>
      <c r="G2549">
        <v>76212</v>
      </c>
      <c r="J2549" t="s">
        <v>3354</v>
      </c>
      <c r="K2549" t="s">
        <v>3366</v>
      </c>
      <c r="T2549" t="s">
        <v>3262</v>
      </c>
      <c r="AA2549" s="3" t="s">
        <v>3262</v>
      </c>
      <c r="AF2549" t="s">
        <v>3451</v>
      </c>
      <c r="AH2549" s="2">
        <v>46240</v>
      </c>
      <c r="AJ2549" s="154"/>
    </row>
    <row r="2550" spans="1:36" ht="15" customHeight="1" x14ac:dyDescent="0.35">
      <c r="B2550" s="5">
        <f t="shared" si="165"/>
        <v>2548</v>
      </c>
      <c r="C2550">
        <f t="shared" si="169"/>
        <v>62</v>
      </c>
      <c r="D2550" s="16">
        <v>1952</v>
      </c>
      <c r="E2550" t="s">
        <v>327</v>
      </c>
      <c r="F2550" t="s">
        <v>16</v>
      </c>
      <c r="G2550">
        <v>76241</v>
      </c>
      <c r="H2550" t="s">
        <v>17</v>
      </c>
      <c r="J2550" t="s">
        <v>3354</v>
      </c>
      <c r="K2550" t="s">
        <v>3366</v>
      </c>
      <c r="L2550" t="s">
        <v>37</v>
      </c>
      <c r="M2550" t="s">
        <v>3359</v>
      </c>
      <c r="AF2550" t="s">
        <v>3060</v>
      </c>
      <c r="AH2550" s="2">
        <v>39699.371215277781</v>
      </c>
    </row>
    <row r="2551" spans="1:36" ht="15" customHeight="1" x14ac:dyDescent="0.35">
      <c r="B2551" s="5">
        <f t="shared" si="165"/>
        <v>2549</v>
      </c>
      <c r="C2551">
        <f t="shared" si="163"/>
        <v>134</v>
      </c>
      <c r="D2551" s="16">
        <v>1952</v>
      </c>
      <c r="E2551" t="s">
        <v>15</v>
      </c>
      <c r="F2551" t="s">
        <v>25</v>
      </c>
      <c r="G2551">
        <v>76303</v>
      </c>
      <c r="H2551" t="s">
        <v>17</v>
      </c>
      <c r="J2551" t="s">
        <v>3354</v>
      </c>
      <c r="K2551" t="s">
        <v>3366</v>
      </c>
      <c r="L2551" t="s">
        <v>969</v>
      </c>
      <c r="M2551" t="s">
        <v>3359</v>
      </c>
      <c r="AD2551" s="3" t="s">
        <v>970</v>
      </c>
      <c r="AF2551" t="s">
        <v>3060</v>
      </c>
      <c r="AH2551" s="2">
        <v>40047.364583333336</v>
      </c>
    </row>
    <row r="2552" spans="1:36" ht="15" customHeight="1" x14ac:dyDescent="0.35">
      <c r="B2552" s="5">
        <f t="shared" si="165"/>
        <v>2550</v>
      </c>
      <c r="C2552">
        <f t="shared" si="163"/>
        <v>62</v>
      </c>
      <c r="D2552" s="16">
        <v>1952</v>
      </c>
      <c r="E2552" t="s">
        <v>15</v>
      </c>
      <c r="F2552" t="s">
        <v>16</v>
      </c>
      <c r="G2552">
        <v>76437</v>
      </c>
      <c r="H2552" t="s">
        <v>17</v>
      </c>
      <c r="J2552" t="s">
        <v>3354</v>
      </c>
      <c r="K2552" t="s">
        <v>3366</v>
      </c>
      <c r="L2552" t="s">
        <v>143</v>
      </c>
      <c r="M2552" t="s">
        <v>3359</v>
      </c>
      <c r="AD2552" s="3" t="s">
        <v>3680</v>
      </c>
      <c r="AF2552" t="s">
        <v>3060</v>
      </c>
      <c r="AH2552" s="2">
        <v>40928.94866898148</v>
      </c>
    </row>
    <row r="2553" spans="1:36" ht="15" customHeight="1" x14ac:dyDescent="0.35">
      <c r="A2553" s="17">
        <f>SUM(C2276:C2551)/223</f>
        <v>75.892376681614351</v>
      </c>
      <c r="B2553" s="5">
        <f t="shared" si="165"/>
        <v>2551</v>
      </c>
      <c r="C2553">
        <f t="shared" si="163"/>
        <v>145</v>
      </c>
      <c r="D2553" s="16">
        <v>1952</v>
      </c>
      <c r="E2553" t="s">
        <v>15</v>
      </c>
      <c r="F2553" t="s">
        <v>16</v>
      </c>
      <c r="G2553">
        <v>76499</v>
      </c>
      <c r="H2553" t="s">
        <v>17</v>
      </c>
      <c r="J2553" t="s">
        <v>3354</v>
      </c>
      <c r="K2553" t="s">
        <v>3366</v>
      </c>
      <c r="L2553" t="s">
        <v>28</v>
      </c>
      <c r="M2553" t="s">
        <v>3359</v>
      </c>
      <c r="N2553" t="s">
        <v>3359</v>
      </c>
      <c r="W2553" t="s">
        <v>3557</v>
      </c>
      <c r="AF2553" t="s">
        <v>3060</v>
      </c>
      <c r="AH2553" s="2">
        <v>39973.983680555553</v>
      </c>
    </row>
    <row r="2554" spans="1:36" ht="15" customHeight="1" x14ac:dyDescent="0.35">
      <c r="B2554" s="5">
        <f t="shared" si="165"/>
        <v>2552</v>
      </c>
      <c r="C2554">
        <f t="shared" si="163"/>
        <v>74</v>
      </c>
      <c r="D2554" s="16">
        <v>1952</v>
      </c>
      <c r="E2554" t="s">
        <v>15</v>
      </c>
      <c r="F2554" t="s">
        <v>16</v>
      </c>
      <c r="G2554">
        <v>76644</v>
      </c>
      <c r="H2554" t="s">
        <v>17</v>
      </c>
      <c r="J2554" t="s">
        <v>3354</v>
      </c>
      <c r="K2554" t="s">
        <v>3366</v>
      </c>
      <c r="L2554" t="s">
        <v>369</v>
      </c>
      <c r="M2554" t="s">
        <v>3359</v>
      </c>
      <c r="AF2554" t="s">
        <v>3060</v>
      </c>
      <c r="AH2554" s="2">
        <v>40880.577407407407</v>
      </c>
    </row>
    <row r="2555" spans="1:36" ht="15" customHeight="1" x14ac:dyDescent="0.35">
      <c r="B2555" s="5">
        <f t="shared" si="165"/>
        <v>2553</v>
      </c>
      <c r="C2555">
        <f t="shared" si="163"/>
        <v>5</v>
      </c>
      <c r="D2555" s="16">
        <v>1952</v>
      </c>
      <c r="E2555" t="s">
        <v>15</v>
      </c>
      <c r="F2555" t="s">
        <v>25</v>
      </c>
      <c r="G2555">
        <v>76718</v>
      </c>
      <c r="H2555" t="s">
        <v>17</v>
      </c>
      <c r="J2555" t="s">
        <v>3354</v>
      </c>
      <c r="K2555" t="s">
        <v>3366</v>
      </c>
      <c r="L2555" t="s">
        <v>402</v>
      </c>
      <c r="M2555" t="s">
        <v>3359</v>
      </c>
      <c r="N2555" t="s">
        <v>3359</v>
      </c>
      <c r="AC2555" s="3">
        <v>1953</v>
      </c>
      <c r="AF2555" t="s">
        <v>3060</v>
      </c>
      <c r="AH2555" s="2">
        <v>40682.636701388888</v>
      </c>
    </row>
    <row r="2556" spans="1:36" ht="15" customHeight="1" x14ac:dyDescent="0.35">
      <c r="B2556" s="5">
        <f t="shared" ref="B2556:B2560" si="170">+B2555+1</f>
        <v>2554</v>
      </c>
      <c r="C2556">
        <f t="shared" ref="C2556:C2560" si="171">+G2557-G2556</f>
        <v>90</v>
      </c>
      <c r="D2556" s="16">
        <v>1952</v>
      </c>
      <c r="E2556" t="s">
        <v>15</v>
      </c>
      <c r="F2556" t="s">
        <v>16</v>
      </c>
      <c r="G2556">
        <v>76723</v>
      </c>
      <c r="L2556" t="s">
        <v>37</v>
      </c>
      <c r="AF2556" t="s">
        <v>3060</v>
      </c>
    </row>
    <row r="2557" spans="1:36" ht="15" customHeight="1" thickBot="1" x14ac:dyDescent="0.4">
      <c r="B2557" s="5">
        <f t="shared" si="170"/>
        <v>2555</v>
      </c>
      <c r="C2557">
        <f t="shared" si="171"/>
        <v>56</v>
      </c>
      <c r="D2557" s="16">
        <v>1952</v>
      </c>
      <c r="E2557" t="s">
        <v>15</v>
      </c>
      <c r="F2557" t="s">
        <v>25</v>
      </c>
      <c r="G2557">
        <v>76813</v>
      </c>
      <c r="H2557" t="s">
        <v>17</v>
      </c>
      <c r="J2557" t="s">
        <v>3354</v>
      </c>
      <c r="K2557" t="s">
        <v>3366</v>
      </c>
      <c r="L2557" t="s">
        <v>71</v>
      </c>
      <c r="M2557" t="s">
        <v>3359</v>
      </c>
      <c r="AC2557" s="3">
        <v>1953</v>
      </c>
      <c r="AF2557" t="s">
        <v>3060</v>
      </c>
      <c r="AH2557" s="2">
        <v>40497.885000000002</v>
      </c>
    </row>
    <row r="2558" spans="1:36" ht="15" thickBot="1" x14ac:dyDescent="0.4">
      <c r="B2558" s="5">
        <f t="shared" si="170"/>
        <v>2556</v>
      </c>
      <c r="C2558">
        <f t="shared" si="171"/>
        <v>14</v>
      </c>
      <c r="D2558" s="16">
        <v>1952</v>
      </c>
      <c r="E2558" s="159" t="s">
        <v>15</v>
      </c>
      <c r="F2558" s="159" t="s">
        <v>25</v>
      </c>
      <c r="G2558" s="160">
        <v>76869</v>
      </c>
      <c r="H2558" s="159"/>
      <c r="I2558" s="159"/>
      <c r="J2558" s="159" t="s">
        <v>3354</v>
      </c>
      <c r="K2558" s="159" t="s">
        <v>3366</v>
      </c>
      <c r="L2558" s="159"/>
      <c r="M2558" s="159" t="s">
        <v>3459</v>
      </c>
      <c r="N2558" s="159"/>
      <c r="O2558" s="159"/>
      <c r="P2558" s="159"/>
      <c r="Q2558" s="159"/>
      <c r="R2558" s="159"/>
      <c r="S2558" s="159"/>
      <c r="T2558" s="159" t="s">
        <v>167</v>
      </c>
      <c r="U2558" s="159"/>
      <c r="V2558" s="161"/>
      <c r="W2558" s="159" t="s">
        <v>3576</v>
      </c>
      <c r="X2558" s="159" t="s">
        <v>3660</v>
      </c>
      <c r="Y2558" s="159"/>
      <c r="Z2558" s="159"/>
      <c r="AA2558" s="159" t="s">
        <v>167</v>
      </c>
      <c r="AB2558" s="159"/>
      <c r="AC2558" s="159"/>
      <c r="AD2558" s="159"/>
      <c r="AE2558" s="159"/>
      <c r="AF2558" t="s">
        <v>3451</v>
      </c>
      <c r="AG2558" s="159"/>
      <c r="AH2558" s="176">
        <v>46256</v>
      </c>
      <c r="AI2558" s="76" t="s">
        <v>6876</v>
      </c>
    </row>
    <row r="2559" spans="1:36" ht="15" customHeight="1" thickBot="1" x14ac:dyDescent="0.4">
      <c r="B2559" s="5">
        <f t="shared" si="170"/>
        <v>2557</v>
      </c>
      <c r="C2559">
        <f t="shared" si="171"/>
        <v>50</v>
      </c>
      <c r="D2559" s="16">
        <v>1952</v>
      </c>
      <c r="E2559" s="159" t="s">
        <v>15</v>
      </c>
      <c r="F2559" s="159" t="s">
        <v>25</v>
      </c>
      <c r="G2559" s="160">
        <v>76883</v>
      </c>
      <c r="H2559" s="159"/>
      <c r="I2559" s="159"/>
      <c r="J2559" s="159" t="s">
        <v>3354</v>
      </c>
      <c r="K2559" s="159" t="s">
        <v>3366</v>
      </c>
      <c r="L2559" s="159"/>
      <c r="M2559" s="159" t="s">
        <v>3459</v>
      </c>
      <c r="N2559" s="159"/>
      <c r="O2559" s="159"/>
      <c r="P2559" s="159"/>
      <c r="Q2559" s="159"/>
      <c r="R2559" s="159"/>
      <c r="S2559" s="159"/>
      <c r="T2559" s="159" t="s">
        <v>3262</v>
      </c>
      <c r="U2559" s="159"/>
      <c r="V2559" s="159"/>
      <c r="W2559" s="159" t="s">
        <v>3572</v>
      </c>
      <c r="X2559" s="159" t="s">
        <v>3660</v>
      </c>
      <c r="Y2559" s="159"/>
      <c r="Z2559" s="159"/>
      <c r="AA2559" s="159" t="s">
        <v>3262</v>
      </c>
      <c r="AB2559" s="159"/>
      <c r="AC2559" s="159"/>
      <c r="AD2559" s="159"/>
      <c r="AE2559" s="159"/>
      <c r="AF2559" t="s">
        <v>3451</v>
      </c>
      <c r="AG2559" s="159"/>
      <c r="AH2559" s="176">
        <v>46207</v>
      </c>
      <c r="AI2559" s="76" t="s">
        <v>6715</v>
      </c>
    </row>
    <row r="2560" spans="1:36" ht="15" customHeight="1" x14ac:dyDescent="0.35">
      <c r="B2560" s="5">
        <f t="shared" si="170"/>
        <v>2558</v>
      </c>
      <c r="C2560">
        <f t="shared" si="171"/>
        <v>36</v>
      </c>
      <c r="D2560" s="16">
        <v>1952</v>
      </c>
      <c r="E2560" t="s">
        <v>560</v>
      </c>
      <c r="F2560" t="s">
        <v>25</v>
      </c>
      <c r="G2560">
        <v>76933</v>
      </c>
      <c r="L2560" t="s">
        <v>37</v>
      </c>
      <c r="AF2560" t="s">
        <v>3060</v>
      </c>
    </row>
    <row r="2561" spans="1:35" ht="15" customHeight="1" x14ac:dyDescent="0.35">
      <c r="B2561" s="5">
        <f t="shared" si="165"/>
        <v>2559</v>
      </c>
      <c r="C2561">
        <f t="shared" si="163"/>
        <v>10</v>
      </c>
      <c r="D2561" s="16">
        <v>1952</v>
      </c>
      <c r="E2561" s="3" t="s">
        <v>15</v>
      </c>
      <c r="F2561" s="3" t="s">
        <v>25</v>
      </c>
      <c r="G2561" s="165">
        <v>76969</v>
      </c>
      <c r="H2561" s="3"/>
      <c r="I2561" s="3"/>
      <c r="J2561" s="3" t="s">
        <v>3354</v>
      </c>
      <c r="K2561" s="3" t="s">
        <v>3366</v>
      </c>
      <c r="L2561" s="3"/>
      <c r="M2561" s="3" t="s">
        <v>3459</v>
      </c>
      <c r="N2561" s="3"/>
      <c r="O2561" s="3"/>
      <c r="P2561" s="3"/>
      <c r="Q2561" s="3"/>
      <c r="R2561" s="3"/>
      <c r="S2561" s="152"/>
      <c r="T2561" s="3" t="s">
        <v>3262</v>
      </c>
      <c r="U2561" s="3"/>
      <c r="V2561" s="143"/>
      <c r="W2561" s="3" t="s">
        <v>3572</v>
      </c>
      <c r="X2561" s="3" t="s">
        <v>3660</v>
      </c>
      <c r="Y2561" s="3"/>
      <c r="Z2561" s="3"/>
      <c r="AA2561" s="3" t="s">
        <v>3262</v>
      </c>
      <c r="AB2561" s="3"/>
      <c r="AF2561" t="s">
        <v>3451</v>
      </c>
      <c r="AH2561" s="2">
        <v>45783</v>
      </c>
      <c r="AI2561" s="166" t="s">
        <v>4928</v>
      </c>
    </row>
    <row r="2562" spans="1:35" ht="15" customHeight="1" x14ac:dyDescent="0.35">
      <c r="A2562" s="3"/>
      <c r="B2562" s="5">
        <f t="shared" si="165"/>
        <v>2560</v>
      </c>
      <c r="C2562">
        <f t="shared" si="163"/>
        <v>179</v>
      </c>
      <c r="D2562" s="16">
        <v>1952</v>
      </c>
      <c r="E2562" t="s">
        <v>15</v>
      </c>
      <c r="F2562" t="s">
        <v>25</v>
      </c>
      <c r="G2562">
        <v>76979</v>
      </c>
      <c r="H2562" t="s">
        <v>17</v>
      </c>
      <c r="J2562" t="s">
        <v>3354</v>
      </c>
      <c r="L2562" t="s">
        <v>98</v>
      </c>
      <c r="M2562" t="s">
        <v>3359</v>
      </c>
      <c r="AF2562" t="s">
        <v>3060</v>
      </c>
      <c r="AH2562" s="2">
        <v>40980.694305555553</v>
      </c>
    </row>
    <row r="2563" spans="1:35" ht="15" customHeight="1" x14ac:dyDescent="0.35">
      <c r="B2563" s="5">
        <f t="shared" si="165"/>
        <v>2561</v>
      </c>
      <c r="C2563">
        <f t="shared" si="163"/>
        <v>30</v>
      </c>
      <c r="D2563" s="16">
        <v>1952</v>
      </c>
      <c r="E2563" t="s">
        <v>15</v>
      </c>
      <c r="F2563" t="s">
        <v>25</v>
      </c>
      <c r="G2563">
        <v>77158</v>
      </c>
      <c r="L2563" t="s">
        <v>37</v>
      </c>
      <c r="AF2563" t="s">
        <v>3060</v>
      </c>
    </row>
    <row r="2564" spans="1:35" ht="15" customHeight="1" x14ac:dyDescent="0.35">
      <c r="B2564" s="5">
        <f t="shared" si="165"/>
        <v>2562</v>
      </c>
      <c r="C2564">
        <f t="shared" si="163"/>
        <v>20</v>
      </c>
      <c r="D2564" s="16">
        <v>1952</v>
      </c>
      <c r="E2564" t="s">
        <v>972</v>
      </c>
      <c r="F2564" t="s">
        <v>25</v>
      </c>
      <c r="G2564">
        <v>77188</v>
      </c>
      <c r="H2564" t="s">
        <v>17</v>
      </c>
      <c r="J2564" t="s">
        <v>3354</v>
      </c>
      <c r="K2564" t="s">
        <v>3383</v>
      </c>
      <c r="L2564" t="s">
        <v>973</v>
      </c>
      <c r="M2564" t="s">
        <v>3359</v>
      </c>
      <c r="W2564" t="s">
        <v>3557</v>
      </c>
      <c r="AF2564" t="s">
        <v>3060</v>
      </c>
      <c r="AH2564" s="2">
        <v>40712.17083333333</v>
      </c>
    </row>
    <row r="2565" spans="1:35" ht="15" customHeight="1" x14ac:dyDescent="0.35">
      <c r="B2565" s="5">
        <f t="shared" si="165"/>
        <v>2563</v>
      </c>
      <c r="C2565">
        <f t="shared" si="163"/>
        <v>25</v>
      </c>
      <c r="D2565" s="16">
        <v>1952</v>
      </c>
      <c r="E2565" t="s">
        <v>327</v>
      </c>
      <c r="F2565" t="s">
        <v>25</v>
      </c>
      <c r="G2565">
        <v>77208</v>
      </c>
      <c r="H2565" t="s">
        <v>17</v>
      </c>
      <c r="J2565" t="s">
        <v>3354</v>
      </c>
      <c r="K2565" t="s">
        <v>3366</v>
      </c>
      <c r="L2565" t="s">
        <v>153</v>
      </c>
      <c r="M2565" t="s">
        <v>3359</v>
      </c>
      <c r="AC2565" s="3">
        <v>1954</v>
      </c>
      <c r="AF2565" t="s">
        <v>3060</v>
      </c>
      <c r="AH2565" s="2">
        <v>40180.765127314815</v>
      </c>
    </row>
    <row r="2566" spans="1:35" ht="15" customHeight="1" x14ac:dyDescent="0.35">
      <c r="B2566" s="5">
        <f t="shared" si="165"/>
        <v>2564</v>
      </c>
      <c r="C2566">
        <f t="shared" si="163"/>
        <v>117</v>
      </c>
      <c r="D2566" s="16">
        <v>1952</v>
      </c>
      <c r="E2566" t="s">
        <v>327</v>
      </c>
      <c r="F2566" t="s">
        <v>25</v>
      </c>
      <c r="G2566">
        <v>77233</v>
      </c>
      <c r="H2566" t="s">
        <v>17</v>
      </c>
      <c r="J2566" t="s">
        <v>3354</v>
      </c>
      <c r="L2566" t="s">
        <v>974</v>
      </c>
      <c r="M2566" t="s">
        <v>3359</v>
      </c>
      <c r="AF2566" t="s">
        <v>3060</v>
      </c>
      <c r="AH2566" s="2">
        <v>39853.631712962961</v>
      </c>
    </row>
    <row r="2567" spans="1:35" ht="15" customHeight="1" thickBot="1" x14ac:dyDescent="0.4">
      <c r="B2567" s="5">
        <f t="shared" si="165"/>
        <v>2565</v>
      </c>
      <c r="C2567">
        <f t="shared" si="163"/>
        <v>35</v>
      </c>
      <c r="D2567" s="16">
        <v>1952</v>
      </c>
      <c r="E2567" t="s">
        <v>327</v>
      </c>
      <c r="F2567" t="s">
        <v>16</v>
      </c>
      <c r="G2567">
        <v>77350</v>
      </c>
      <c r="H2567" t="s">
        <v>17</v>
      </c>
      <c r="J2567" t="s">
        <v>3354</v>
      </c>
      <c r="K2567" t="s">
        <v>3366</v>
      </c>
      <c r="L2567" t="s">
        <v>28</v>
      </c>
      <c r="M2567" t="s">
        <v>3359</v>
      </c>
      <c r="AC2567" s="3">
        <v>1952</v>
      </c>
      <c r="AF2567" t="s">
        <v>3060</v>
      </c>
      <c r="AH2567" s="2">
        <v>39673.559548611112</v>
      </c>
    </row>
    <row r="2568" spans="1:35" ht="15" thickBot="1" x14ac:dyDescent="0.4">
      <c r="B2568" s="5">
        <f t="shared" si="165"/>
        <v>2566</v>
      </c>
      <c r="C2568">
        <f t="shared" si="163"/>
        <v>18</v>
      </c>
      <c r="D2568" s="16">
        <v>1952</v>
      </c>
      <c r="E2568" s="159" t="s">
        <v>221</v>
      </c>
      <c r="F2568" s="159" t="s">
        <v>25</v>
      </c>
      <c r="G2568" s="160">
        <v>77385</v>
      </c>
      <c r="H2568" s="159"/>
      <c r="I2568" s="159"/>
      <c r="J2568" s="159" t="s">
        <v>3354</v>
      </c>
      <c r="K2568" s="159" t="s">
        <v>3366</v>
      </c>
      <c r="L2568" s="159"/>
      <c r="M2568" s="159" t="s">
        <v>3459</v>
      </c>
      <c r="N2568" s="159"/>
      <c r="O2568" s="159"/>
      <c r="P2568" s="159"/>
      <c r="Q2568" s="159"/>
      <c r="R2568" s="159"/>
      <c r="S2568" s="159"/>
      <c r="T2568" s="159" t="s">
        <v>3262</v>
      </c>
      <c r="U2568" s="159"/>
      <c r="V2568" s="161"/>
      <c r="W2568" s="159" t="s">
        <v>3572</v>
      </c>
      <c r="X2568" s="159" t="s">
        <v>3452</v>
      </c>
      <c r="Y2568" s="159"/>
      <c r="Z2568" s="159"/>
      <c r="AA2568" s="159" t="s">
        <v>3464</v>
      </c>
      <c r="AB2568" s="159"/>
      <c r="AC2568" s="159"/>
      <c r="AD2568" s="159"/>
      <c r="AE2568" s="159" t="s">
        <v>3424</v>
      </c>
      <c r="AF2568" t="s">
        <v>3451</v>
      </c>
      <c r="AG2568" s="159"/>
      <c r="AH2568" s="176">
        <v>46034</v>
      </c>
      <c r="AI2568" s="76" t="s">
        <v>6171</v>
      </c>
    </row>
    <row r="2569" spans="1:35" ht="15" customHeight="1" x14ac:dyDescent="0.35">
      <c r="B2569" s="5">
        <f t="shared" si="165"/>
        <v>2567</v>
      </c>
      <c r="C2569">
        <f t="shared" si="163"/>
        <v>42</v>
      </c>
      <c r="D2569" s="16">
        <v>1952</v>
      </c>
      <c r="E2569" t="s">
        <v>221</v>
      </c>
      <c r="F2569" t="s">
        <v>25</v>
      </c>
      <c r="G2569">
        <v>77403</v>
      </c>
      <c r="H2569" t="s">
        <v>17</v>
      </c>
      <c r="J2569" t="s">
        <v>3354</v>
      </c>
      <c r="M2569" t="s">
        <v>3359</v>
      </c>
      <c r="AF2569" t="s">
        <v>3060</v>
      </c>
      <c r="AH2569" s="2">
        <v>40506.531851851854</v>
      </c>
    </row>
    <row r="2570" spans="1:35" ht="15" customHeight="1" x14ac:dyDescent="0.35">
      <c r="B2570" s="5">
        <f t="shared" si="165"/>
        <v>2568</v>
      </c>
      <c r="C2570">
        <f t="shared" si="163"/>
        <v>65</v>
      </c>
      <c r="D2570" s="16">
        <v>1952</v>
      </c>
      <c r="E2570" t="s">
        <v>221</v>
      </c>
      <c r="F2570" t="s">
        <v>25</v>
      </c>
      <c r="G2570">
        <v>77445</v>
      </c>
      <c r="H2570" t="s">
        <v>17</v>
      </c>
      <c r="J2570" t="s">
        <v>3354</v>
      </c>
      <c r="K2570" t="s">
        <v>3366</v>
      </c>
      <c r="M2570" t="s">
        <v>3359</v>
      </c>
      <c r="AE2570" t="s">
        <v>380</v>
      </c>
      <c r="AF2570" t="s">
        <v>3060</v>
      </c>
      <c r="AH2570" s="2">
        <v>40380.998703703706</v>
      </c>
    </row>
    <row r="2571" spans="1:35" ht="15" customHeight="1" x14ac:dyDescent="0.35">
      <c r="B2571" s="5">
        <f t="shared" si="165"/>
        <v>2569</v>
      </c>
      <c r="C2571">
        <f t="shared" si="163"/>
        <v>3</v>
      </c>
      <c r="D2571" s="16">
        <v>1952</v>
      </c>
      <c r="E2571" t="s">
        <v>560</v>
      </c>
      <c r="F2571" t="s">
        <v>25</v>
      </c>
      <c r="G2571">
        <v>77510</v>
      </c>
      <c r="H2571" t="s">
        <v>17</v>
      </c>
      <c r="K2571" t="s">
        <v>3366</v>
      </c>
      <c r="L2571" t="s">
        <v>143</v>
      </c>
      <c r="M2571" t="s">
        <v>3359</v>
      </c>
      <c r="W2571" t="s">
        <v>3557</v>
      </c>
      <c r="AF2571" t="s">
        <v>3060</v>
      </c>
      <c r="AH2571" s="2">
        <v>40438.949537037035</v>
      </c>
    </row>
    <row r="2572" spans="1:35" ht="15" customHeight="1" x14ac:dyDescent="0.35">
      <c r="B2572" s="5">
        <f t="shared" si="165"/>
        <v>2570</v>
      </c>
      <c r="C2572">
        <f t="shared" si="163"/>
        <v>3</v>
      </c>
      <c r="D2572" s="16">
        <v>1952</v>
      </c>
      <c r="E2572" t="s">
        <v>560</v>
      </c>
      <c r="F2572" t="s">
        <v>25</v>
      </c>
      <c r="G2572">
        <v>77513</v>
      </c>
      <c r="H2572" t="s">
        <v>17</v>
      </c>
      <c r="J2572" t="s">
        <v>3354</v>
      </c>
      <c r="K2572" t="s">
        <v>3366</v>
      </c>
      <c r="L2572" t="s">
        <v>128</v>
      </c>
      <c r="M2572" t="s">
        <v>3359</v>
      </c>
      <c r="AF2572" t="s">
        <v>3060</v>
      </c>
      <c r="AH2572" s="2">
        <v>41015.768576388888</v>
      </c>
    </row>
    <row r="2573" spans="1:35" ht="15" customHeight="1" x14ac:dyDescent="0.35">
      <c r="B2573" s="5">
        <f t="shared" si="165"/>
        <v>2571</v>
      </c>
      <c r="C2573">
        <f t="shared" si="163"/>
        <v>2</v>
      </c>
      <c r="D2573" s="16">
        <v>1952</v>
      </c>
      <c r="E2573" t="s">
        <v>560</v>
      </c>
      <c r="F2573" t="s">
        <v>25</v>
      </c>
      <c r="G2573">
        <v>77516</v>
      </c>
      <c r="H2573" t="s">
        <v>17</v>
      </c>
      <c r="J2573" t="s">
        <v>3354</v>
      </c>
      <c r="L2573" t="s">
        <v>28</v>
      </c>
      <c r="M2573" t="s">
        <v>3359</v>
      </c>
      <c r="AF2573" t="s">
        <v>3060</v>
      </c>
      <c r="AH2573" s="2">
        <v>40080.742025462961</v>
      </c>
    </row>
    <row r="2574" spans="1:35" ht="15" customHeight="1" x14ac:dyDescent="0.35">
      <c r="B2574" s="5">
        <f t="shared" si="165"/>
        <v>2572</v>
      </c>
      <c r="C2574">
        <f t="shared" si="163"/>
        <v>4</v>
      </c>
      <c r="D2574" s="16">
        <v>1952</v>
      </c>
      <c r="E2574" t="s">
        <v>560</v>
      </c>
      <c r="F2574" t="s">
        <v>25</v>
      </c>
      <c r="G2574">
        <v>77518</v>
      </c>
      <c r="H2574" t="s">
        <v>17</v>
      </c>
      <c r="J2574" t="s">
        <v>3354</v>
      </c>
      <c r="K2574" t="s">
        <v>3366</v>
      </c>
      <c r="L2574" t="s">
        <v>546</v>
      </c>
      <c r="M2574" t="s">
        <v>3459</v>
      </c>
      <c r="N2574" t="s">
        <v>3359</v>
      </c>
      <c r="T2574" t="s">
        <v>3424</v>
      </c>
      <c r="W2574" t="s">
        <v>3557</v>
      </c>
      <c r="X2574" t="s">
        <v>3452</v>
      </c>
      <c r="Z2574" t="s">
        <v>3359</v>
      </c>
      <c r="AA2574" s="3" t="s">
        <v>4039</v>
      </c>
      <c r="AB2574" t="s">
        <v>3667</v>
      </c>
      <c r="AC2574">
        <v>1952</v>
      </c>
      <c r="AD2574"/>
      <c r="AF2574" t="s">
        <v>3060</v>
      </c>
      <c r="AH2574" s="2">
        <v>40985.608182870368</v>
      </c>
    </row>
    <row r="2575" spans="1:35" ht="15" customHeight="1" x14ac:dyDescent="0.35">
      <c r="B2575" s="5">
        <f t="shared" si="165"/>
        <v>2573</v>
      </c>
      <c r="C2575">
        <f t="shared" si="163"/>
        <v>3</v>
      </c>
      <c r="D2575" s="146">
        <f>+D2574</f>
        <v>1952</v>
      </c>
      <c r="E2575" s="3" t="s">
        <v>560</v>
      </c>
      <c r="F2575" s="3" t="s">
        <v>25</v>
      </c>
      <c r="G2575" s="165">
        <v>77522</v>
      </c>
      <c r="H2575" s="3"/>
      <c r="I2575" s="3"/>
      <c r="J2575" s="3" t="s">
        <v>380</v>
      </c>
      <c r="K2575" s="3" t="s">
        <v>3366</v>
      </c>
      <c r="L2575" s="3"/>
      <c r="M2575" s="3" t="s">
        <v>3459</v>
      </c>
      <c r="N2575" s="3"/>
      <c r="O2575" s="3"/>
      <c r="P2575" s="3"/>
      <c r="Q2575" s="3"/>
      <c r="R2575" s="3"/>
      <c r="S2575" s="152"/>
      <c r="T2575" s="3"/>
      <c r="U2575" s="3"/>
      <c r="V2575" s="143"/>
      <c r="W2575" s="3" t="s">
        <v>3557</v>
      </c>
      <c r="X2575" s="3" t="s">
        <v>3452</v>
      </c>
      <c r="Y2575" s="3"/>
      <c r="Z2575" s="3" t="s">
        <v>3359</v>
      </c>
      <c r="AB2575" s="3"/>
      <c r="AE2575" s="3"/>
      <c r="AF2575" s="3" t="s">
        <v>3451</v>
      </c>
      <c r="AG2575" s="3"/>
      <c r="AH2575" s="153">
        <v>45739</v>
      </c>
      <c r="AI2575" s="75" t="s">
        <v>4754</v>
      </c>
    </row>
    <row r="2576" spans="1:35" ht="15" customHeight="1" x14ac:dyDescent="0.35">
      <c r="B2576" s="5">
        <f t="shared" si="165"/>
        <v>2574</v>
      </c>
      <c r="C2576">
        <f t="shared" si="163"/>
        <v>34</v>
      </c>
      <c r="D2576" s="16">
        <v>1952</v>
      </c>
      <c r="E2576" t="s">
        <v>560</v>
      </c>
      <c r="F2576" t="s">
        <v>25</v>
      </c>
      <c r="G2576">
        <v>77525</v>
      </c>
      <c r="H2576" t="s">
        <v>17</v>
      </c>
      <c r="J2576" t="s">
        <v>3354</v>
      </c>
      <c r="K2576" t="s">
        <v>3366</v>
      </c>
      <c r="L2576" t="s">
        <v>977</v>
      </c>
      <c r="M2576" t="s">
        <v>3359</v>
      </c>
      <c r="AB2576" t="s">
        <v>195</v>
      </c>
      <c r="AF2576" t="s">
        <v>3060</v>
      </c>
      <c r="AH2576" s="2">
        <v>39901.804282407407</v>
      </c>
    </row>
    <row r="2577" spans="2:35" ht="15" customHeight="1" x14ac:dyDescent="0.35">
      <c r="B2577" s="5">
        <f t="shared" si="165"/>
        <v>2575</v>
      </c>
      <c r="C2577">
        <f t="shared" ref="C2577:C2635" si="172">+G2578-G2577</f>
        <v>28</v>
      </c>
      <c r="D2577" s="16">
        <v>1952</v>
      </c>
      <c r="E2577" t="s">
        <v>327</v>
      </c>
      <c r="F2577" t="s">
        <v>25</v>
      </c>
      <c r="G2577">
        <v>77559</v>
      </c>
      <c r="H2577" t="s">
        <v>17</v>
      </c>
      <c r="J2577" t="s">
        <v>3354</v>
      </c>
      <c r="K2577" t="s">
        <v>3366</v>
      </c>
      <c r="L2577" t="s">
        <v>37</v>
      </c>
      <c r="M2577" t="s">
        <v>3359</v>
      </c>
      <c r="AF2577" t="s">
        <v>3060</v>
      </c>
      <c r="AH2577" s="2">
        <v>39690.568495370368</v>
      </c>
    </row>
    <row r="2578" spans="2:35" ht="15" customHeight="1" thickBot="1" x14ac:dyDescent="0.4">
      <c r="B2578" s="5">
        <f t="shared" si="165"/>
        <v>2576</v>
      </c>
      <c r="C2578">
        <f t="shared" si="172"/>
        <v>345</v>
      </c>
      <c r="D2578" s="16">
        <v>1952</v>
      </c>
      <c r="E2578" t="s">
        <v>560</v>
      </c>
      <c r="F2578" t="s">
        <v>25</v>
      </c>
      <c r="G2578">
        <v>77587</v>
      </c>
      <c r="H2578" t="s">
        <v>17</v>
      </c>
      <c r="J2578" t="s">
        <v>3354</v>
      </c>
      <c r="K2578" t="s">
        <v>3366</v>
      </c>
      <c r="L2578" t="s">
        <v>37</v>
      </c>
      <c r="M2578" t="s">
        <v>3738</v>
      </c>
      <c r="T2578" t="s">
        <v>3262</v>
      </c>
      <c r="W2578" t="s">
        <v>3830</v>
      </c>
      <c r="X2578" t="s">
        <v>3660</v>
      </c>
      <c r="AA2578" s="3" t="s">
        <v>3262</v>
      </c>
      <c r="AF2578" t="s">
        <v>3060</v>
      </c>
      <c r="AH2578" s="2">
        <v>40766.828321759262</v>
      </c>
    </row>
    <row r="2579" spans="2:35" ht="15" thickBot="1" x14ac:dyDescent="0.4">
      <c r="B2579" s="5">
        <f t="shared" si="165"/>
        <v>2577</v>
      </c>
      <c r="C2579">
        <f t="shared" si="172"/>
        <v>33</v>
      </c>
      <c r="D2579" s="16">
        <v>1952</v>
      </c>
      <c r="E2579" s="159" t="s">
        <v>15</v>
      </c>
      <c r="F2579" s="159" t="s">
        <v>16</v>
      </c>
      <c r="G2579" s="160">
        <v>77932</v>
      </c>
      <c r="H2579" s="159"/>
      <c r="I2579" s="159"/>
      <c r="J2579" s="159" t="s">
        <v>3354</v>
      </c>
      <c r="K2579" s="159" t="s">
        <v>3366</v>
      </c>
      <c r="L2579" s="159"/>
      <c r="M2579" s="159" t="s">
        <v>3459</v>
      </c>
      <c r="N2579" s="159"/>
      <c r="O2579" s="159"/>
      <c r="P2579" s="159"/>
      <c r="Q2579" s="159"/>
      <c r="R2579" s="159"/>
      <c r="S2579" s="159"/>
      <c r="T2579" s="159" t="s">
        <v>167</v>
      </c>
      <c r="U2579" s="159"/>
      <c r="V2579" s="161"/>
      <c r="W2579" s="159" t="s">
        <v>3830</v>
      </c>
      <c r="X2579" s="159" t="s">
        <v>3660</v>
      </c>
      <c r="Y2579" s="159"/>
      <c r="Z2579" s="159"/>
      <c r="AA2579" s="159" t="s">
        <v>3262</v>
      </c>
      <c r="AB2579" s="159"/>
      <c r="AC2579" s="159"/>
      <c r="AD2579" s="159"/>
      <c r="AE2579" s="159"/>
      <c r="AF2579" t="s">
        <v>3451</v>
      </c>
      <c r="AG2579" s="159"/>
      <c r="AH2579" s="176">
        <v>46034</v>
      </c>
      <c r="AI2579" s="76" t="s">
        <v>6225</v>
      </c>
    </row>
    <row r="2580" spans="2:35" ht="15" customHeight="1" x14ac:dyDescent="0.35">
      <c r="B2580" s="5">
        <f t="shared" si="165"/>
        <v>2578</v>
      </c>
      <c r="C2580">
        <f t="shared" si="172"/>
        <v>92</v>
      </c>
      <c r="D2580" s="16">
        <v>1952</v>
      </c>
      <c r="E2580" t="s">
        <v>15</v>
      </c>
      <c r="F2580" t="s">
        <v>16</v>
      </c>
      <c r="G2580" s="70">
        <v>77965</v>
      </c>
      <c r="J2580" t="s">
        <v>3354</v>
      </c>
      <c r="K2580" t="s">
        <v>3366</v>
      </c>
      <c r="M2580" t="s">
        <v>3459</v>
      </c>
      <c r="T2580" t="s">
        <v>167</v>
      </c>
      <c r="W2580" t="s">
        <v>3830</v>
      </c>
      <c r="X2580" t="s">
        <v>3660</v>
      </c>
      <c r="AA2580" t="s">
        <v>3262</v>
      </c>
      <c r="AC2580"/>
      <c r="AD2580"/>
      <c r="AF2580" t="s">
        <v>3451</v>
      </c>
      <c r="AG2580" s="3"/>
      <c r="AH2580" s="153">
        <v>45899</v>
      </c>
      <c r="AI2580" s="36" t="s">
        <v>5385</v>
      </c>
    </row>
    <row r="2581" spans="2:35" ht="15" customHeight="1" x14ac:dyDescent="0.35">
      <c r="B2581" s="5">
        <f t="shared" ref="B2581:B2644" si="173">+B2580+1</f>
        <v>2579</v>
      </c>
      <c r="C2581">
        <f t="shared" si="172"/>
        <v>320</v>
      </c>
      <c r="D2581" s="16">
        <v>1952</v>
      </c>
      <c r="E2581" s="116" t="s">
        <v>15</v>
      </c>
      <c r="F2581" s="116" t="s">
        <v>25</v>
      </c>
      <c r="G2581" s="117">
        <v>78057</v>
      </c>
      <c r="H2581" s="172" t="s">
        <v>5836</v>
      </c>
      <c r="I2581" s="172"/>
      <c r="J2581" s="172" t="s">
        <v>3354</v>
      </c>
      <c r="K2581" s="172" t="s">
        <v>3366</v>
      </c>
      <c r="L2581" s="172"/>
      <c r="M2581" s="172" t="s">
        <v>3459</v>
      </c>
      <c r="N2581" s="172"/>
      <c r="O2581" s="172"/>
      <c r="P2581" s="172"/>
      <c r="Q2581" s="172"/>
      <c r="R2581" s="172"/>
      <c r="S2581" s="173"/>
      <c r="T2581" s="172" t="s">
        <v>3262</v>
      </c>
      <c r="U2581" s="172"/>
      <c r="V2581" s="174"/>
      <c r="W2581" s="172" t="s">
        <v>3572</v>
      </c>
      <c r="X2581" s="172" t="s">
        <v>3660</v>
      </c>
      <c r="Y2581" s="172"/>
      <c r="Z2581" s="172"/>
      <c r="AA2581" s="172" t="s">
        <v>3262</v>
      </c>
      <c r="AB2581" s="172"/>
      <c r="AC2581" s="172"/>
      <c r="AD2581" s="172"/>
      <c r="AE2581" s="172"/>
      <c r="AF2581" t="s">
        <v>3451</v>
      </c>
      <c r="AG2581" s="172"/>
      <c r="AH2581" s="175">
        <v>45999</v>
      </c>
      <c r="AI2581" s="36" t="s">
        <v>6012</v>
      </c>
    </row>
    <row r="2582" spans="2:35" ht="15" customHeight="1" x14ac:dyDescent="0.35">
      <c r="B2582" s="5">
        <f t="shared" si="173"/>
        <v>2580</v>
      </c>
      <c r="C2582">
        <f t="shared" si="172"/>
        <v>24</v>
      </c>
      <c r="D2582" s="16">
        <v>1952</v>
      </c>
      <c r="E2582" t="s">
        <v>327</v>
      </c>
      <c r="F2582" t="s">
        <v>16</v>
      </c>
      <c r="G2582">
        <v>78377</v>
      </c>
      <c r="H2582" t="s">
        <v>17</v>
      </c>
      <c r="J2582" t="s">
        <v>380</v>
      </c>
      <c r="K2582" t="s">
        <v>3383</v>
      </c>
      <c r="L2582" t="s">
        <v>849</v>
      </c>
      <c r="M2582" t="s">
        <v>3359</v>
      </c>
      <c r="AF2582" t="s">
        <v>3060</v>
      </c>
      <c r="AH2582" s="2">
        <v>40618.742395833331</v>
      </c>
    </row>
    <row r="2583" spans="2:35" ht="15" customHeight="1" x14ac:dyDescent="0.35">
      <c r="B2583" s="5">
        <f t="shared" si="173"/>
        <v>2581</v>
      </c>
      <c r="C2583">
        <f t="shared" si="172"/>
        <v>86</v>
      </c>
      <c r="D2583" s="16">
        <v>1952</v>
      </c>
      <c r="E2583" t="s">
        <v>500</v>
      </c>
      <c r="F2583" t="s">
        <v>25</v>
      </c>
      <c r="G2583">
        <v>78401</v>
      </c>
      <c r="H2583" t="s">
        <v>17</v>
      </c>
      <c r="K2583" t="s">
        <v>3366</v>
      </c>
      <c r="L2583" t="s">
        <v>28</v>
      </c>
      <c r="M2583" t="s">
        <v>3359</v>
      </c>
      <c r="AC2583" s="3">
        <v>1952</v>
      </c>
      <c r="AF2583" t="s">
        <v>3060</v>
      </c>
      <c r="AH2583" s="2">
        <v>40419.316574074073</v>
      </c>
    </row>
    <row r="2584" spans="2:35" ht="15" customHeight="1" x14ac:dyDescent="0.35">
      <c r="B2584" s="5">
        <f t="shared" si="173"/>
        <v>2582</v>
      </c>
      <c r="C2584">
        <f t="shared" si="172"/>
        <v>47</v>
      </c>
      <c r="D2584" s="16">
        <v>1952</v>
      </c>
      <c r="E2584" t="s">
        <v>500</v>
      </c>
      <c r="F2584" t="s">
        <v>25</v>
      </c>
      <c r="G2584">
        <v>78487</v>
      </c>
      <c r="H2584" t="s">
        <v>17</v>
      </c>
      <c r="J2584" t="s">
        <v>3354</v>
      </c>
      <c r="K2584" t="s">
        <v>3366</v>
      </c>
      <c r="L2584" t="s">
        <v>56</v>
      </c>
      <c r="M2584" t="s">
        <v>3359</v>
      </c>
      <c r="AC2584" s="153">
        <v>18498</v>
      </c>
      <c r="AF2584" t="s">
        <v>3060</v>
      </c>
      <c r="AH2584" s="2">
        <v>40421.4766087963</v>
      </c>
    </row>
    <row r="2585" spans="2:35" ht="15" customHeight="1" x14ac:dyDescent="0.35">
      <c r="B2585" s="5">
        <f t="shared" si="173"/>
        <v>2583</v>
      </c>
      <c r="C2585">
        <f t="shared" si="172"/>
        <v>44</v>
      </c>
      <c r="D2585" s="16">
        <v>1952</v>
      </c>
      <c r="E2585" t="s">
        <v>500</v>
      </c>
      <c r="F2585" t="s">
        <v>16</v>
      </c>
      <c r="G2585">
        <v>78534</v>
      </c>
      <c r="H2585" t="s">
        <v>17</v>
      </c>
      <c r="J2585" t="s">
        <v>3354</v>
      </c>
      <c r="K2585" t="s">
        <v>3366</v>
      </c>
      <c r="L2585" t="s">
        <v>3371</v>
      </c>
      <c r="M2585" t="s">
        <v>3359</v>
      </c>
      <c r="AD2585" s="3" t="s">
        <v>979</v>
      </c>
      <c r="AF2585" t="s">
        <v>3060</v>
      </c>
      <c r="AH2585" s="2">
        <v>40574.828321759262</v>
      </c>
    </row>
    <row r="2586" spans="2:35" ht="15" customHeight="1" x14ac:dyDescent="0.35">
      <c r="B2586" s="5">
        <f t="shared" si="173"/>
        <v>2584</v>
      </c>
      <c r="C2586">
        <f t="shared" si="172"/>
        <v>27</v>
      </c>
      <c r="D2586" s="16">
        <v>1952</v>
      </c>
      <c r="E2586" t="s">
        <v>500</v>
      </c>
      <c r="F2586" t="s">
        <v>16</v>
      </c>
      <c r="G2586">
        <v>78578</v>
      </c>
      <c r="H2586" t="s">
        <v>17</v>
      </c>
      <c r="J2586" t="s">
        <v>3354</v>
      </c>
      <c r="K2586" t="s">
        <v>3366</v>
      </c>
      <c r="L2586" t="s">
        <v>980</v>
      </c>
      <c r="M2586" t="s">
        <v>3359</v>
      </c>
      <c r="AF2586" t="s">
        <v>3060</v>
      </c>
      <c r="AH2586" s="2">
        <v>40949.591898148145</v>
      </c>
    </row>
    <row r="2587" spans="2:35" ht="15" customHeight="1" x14ac:dyDescent="0.35">
      <c r="B2587" s="5">
        <f t="shared" si="173"/>
        <v>2585</v>
      </c>
      <c r="C2587">
        <f t="shared" si="172"/>
        <v>8</v>
      </c>
      <c r="D2587" s="16">
        <v>1952</v>
      </c>
      <c r="E2587" t="s">
        <v>560</v>
      </c>
      <c r="F2587" t="s">
        <v>25</v>
      </c>
      <c r="G2587">
        <v>78605</v>
      </c>
      <c r="H2587" t="s">
        <v>17</v>
      </c>
      <c r="J2587" t="s">
        <v>3354</v>
      </c>
      <c r="K2587" t="s">
        <v>3366</v>
      </c>
      <c r="L2587" t="s">
        <v>153</v>
      </c>
      <c r="M2587" t="s">
        <v>3359</v>
      </c>
      <c r="W2587" t="s">
        <v>3557</v>
      </c>
      <c r="Z2587" t="s">
        <v>3359</v>
      </c>
      <c r="AF2587" t="s">
        <v>3060</v>
      </c>
      <c r="AH2587" s="2">
        <v>40087.424016203702</v>
      </c>
    </row>
    <row r="2588" spans="2:35" ht="15" customHeight="1" x14ac:dyDescent="0.35">
      <c r="B2588" s="5">
        <f t="shared" si="173"/>
        <v>2586</v>
      </c>
      <c r="C2588">
        <f t="shared" si="172"/>
        <v>16</v>
      </c>
      <c r="D2588" s="16">
        <v>1952</v>
      </c>
      <c r="E2588" t="s">
        <v>560</v>
      </c>
      <c r="F2588" t="s">
        <v>25</v>
      </c>
      <c r="G2588">
        <v>78613</v>
      </c>
      <c r="H2588" t="s">
        <v>17</v>
      </c>
      <c r="J2588" t="s">
        <v>3354</v>
      </c>
      <c r="K2588" t="s">
        <v>3366</v>
      </c>
      <c r="L2588" t="s">
        <v>471</v>
      </c>
      <c r="M2588" t="s">
        <v>3359</v>
      </c>
      <c r="W2588" t="s">
        <v>3557</v>
      </c>
      <c r="AF2588" t="s">
        <v>3060</v>
      </c>
      <c r="AH2588" s="2">
        <v>40374.403356481482</v>
      </c>
    </row>
    <row r="2589" spans="2:35" ht="15" customHeight="1" x14ac:dyDescent="0.35">
      <c r="B2589" s="5">
        <f t="shared" si="173"/>
        <v>2587</v>
      </c>
      <c r="C2589">
        <f t="shared" si="172"/>
        <v>11</v>
      </c>
      <c r="D2589" s="16">
        <v>1952</v>
      </c>
      <c r="E2589" t="s">
        <v>560</v>
      </c>
      <c r="F2589" t="s">
        <v>25</v>
      </c>
      <c r="G2589">
        <v>78629</v>
      </c>
      <c r="L2589" t="s">
        <v>37</v>
      </c>
      <c r="AF2589" t="s">
        <v>3060</v>
      </c>
    </row>
    <row r="2590" spans="2:35" ht="15" customHeight="1" x14ac:dyDescent="0.35">
      <c r="B2590" s="5">
        <f t="shared" si="173"/>
        <v>2588</v>
      </c>
      <c r="C2590">
        <f t="shared" si="172"/>
        <v>7</v>
      </c>
      <c r="D2590" s="16">
        <v>1952</v>
      </c>
      <c r="E2590" t="s">
        <v>560</v>
      </c>
      <c r="F2590" t="s">
        <v>25</v>
      </c>
      <c r="G2590">
        <v>78640</v>
      </c>
      <c r="L2590" t="s">
        <v>37</v>
      </c>
      <c r="AF2590" t="s">
        <v>3060</v>
      </c>
    </row>
    <row r="2591" spans="2:35" ht="15" customHeight="1" x14ac:dyDescent="0.35">
      <c r="B2591" s="5">
        <f t="shared" si="173"/>
        <v>2589</v>
      </c>
      <c r="C2591">
        <f t="shared" si="172"/>
        <v>11</v>
      </c>
      <c r="D2591" s="16">
        <v>1952</v>
      </c>
      <c r="E2591" s="3" t="s">
        <v>560</v>
      </c>
      <c r="F2591" s="3" t="s">
        <v>25</v>
      </c>
      <c r="G2591" s="3">
        <v>78647</v>
      </c>
      <c r="H2591" s="3"/>
      <c r="I2591" s="3"/>
      <c r="J2591" s="3"/>
      <c r="K2591" s="3" t="s">
        <v>3366</v>
      </c>
      <c r="L2591" s="3"/>
      <c r="M2591" s="3"/>
      <c r="N2591" s="3"/>
      <c r="O2591" s="3"/>
      <c r="P2591" s="3"/>
      <c r="Q2591" s="3"/>
      <c r="R2591" s="3"/>
      <c r="S2591" s="152"/>
      <c r="T2591" s="3"/>
      <c r="U2591" s="3"/>
      <c r="V2591" s="143"/>
      <c r="W2591" s="3"/>
      <c r="X2591" s="3" t="s">
        <v>3452</v>
      </c>
      <c r="Y2591" s="3"/>
      <c r="Z2591" s="3"/>
      <c r="AB2591" s="3"/>
      <c r="AE2591" s="3"/>
      <c r="AF2591" s="3" t="s">
        <v>3451</v>
      </c>
      <c r="AG2591" s="3"/>
      <c r="AH2591" s="153">
        <v>45688</v>
      </c>
      <c r="AI2591" s="14" t="s">
        <v>4657</v>
      </c>
    </row>
    <row r="2592" spans="2:35" ht="15" customHeight="1" x14ac:dyDescent="0.35">
      <c r="B2592" s="5">
        <f t="shared" si="173"/>
        <v>2590</v>
      </c>
      <c r="C2592">
        <f t="shared" si="172"/>
        <v>10</v>
      </c>
      <c r="D2592" s="16">
        <v>1952</v>
      </c>
      <c r="E2592" t="s">
        <v>560</v>
      </c>
      <c r="F2592" t="s">
        <v>25</v>
      </c>
      <c r="G2592">
        <v>78658</v>
      </c>
      <c r="J2592" t="s">
        <v>3354</v>
      </c>
      <c r="K2592" t="s">
        <v>3366</v>
      </c>
      <c r="M2592" t="s">
        <v>3459</v>
      </c>
      <c r="N2592" t="s">
        <v>3359</v>
      </c>
      <c r="T2592" t="s">
        <v>3424</v>
      </c>
      <c r="W2592" t="s">
        <v>3557</v>
      </c>
      <c r="X2592" t="s">
        <v>3452</v>
      </c>
      <c r="Z2592" t="s">
        <v>3359</v>
      </c>
      <c r="AA2592" s="3" t="s">
        <v>3556</v>
      </c>
      <c r="AF2592" t="s">
        <v>3451</v>
      </c>
      <c r="AH2592" s="2">
        <v>45209</v>
      </c>
    </row>
    <row r="2593" spans="1:35" ht="15" customHeight="1" x14ac:dyDescent="0.35">
      <c r="B2593" s="5">
        <f t="shared" si="173"/>
        <v>2591</v>
      </c>
      <c r="C2593">
        <f t="shared" si="172"/>
        <v>15</v>
      </c>
      <c r="D2593" s="16">
        <v>1952</v>
      </c>
      <c r="E2593" t="s">
        <v>560</v>
      </c>
      <c r="F2593" t="s">
        <v>25</v>
      </c>
      <c r="G2593">
        <v>78668</v>
      </c>
      <c r="J2593" t="s">
        <v>3354</v>
      </c>
      <c r="K2593" t="s">
        <v>3366</v>
      </c>
      <c r="M2593" t="s">
        <v>3459</v>
      </c>
      <c r="N2593" t="s">
        <v>3359</v>
      </c>
      <c r="W2593" t="s">
        <v>3557</v>
      </c>
      <c r="AF2593" t="s">
        <v>3451</v>
      </c>
      <c r="AH2593" s="2">
        <v>45860</v>
      </c>
    </row>
    <row r="2594" spans="1:35" ht="15" customHeight="1" x14ac:dyDescent="0.35">
      <c r="B2594" s="5">
        <f t="shared" si="173"/>
        <v>2592</v>
      </c>
      <c r="C2594">
        <f t="shared" si="172"/>
        <v>2</v>
      </c>
      <c r="D2594" s="16">
        <v>1952</v>
      </c>
      <c r="E2594" t="s">
        <v>560</v>
      </c>
      <c r="F2594" t="s">
        <v>25</v>
      </c>
      <c r="G2594">
        <v>78683</v>
      </c>
      <c r="H2594" t="s">
        <v>17</v>
      </c>
      <c r="J2594" t="s">
        <v>3354</v>
      </c>
      <c r="K2594" t="s">
        <v>3366</v>
      </c>
      <c r="M2594" t="s">
        <v>3359</v>
      </c>
      <c r="W2594" t="s">
        <v>3557</v>
      </c>
      <c r="AF2594" t="s">
        <v>3060</v>
      </c>
      <c r="AH2594" s="2">
        <v>40914.997523148151</v>
      </c>
    </row>
    <row r="2595" spans="1:35" ht="15" customHeight="1" x14ac:dyDescent="0.35">
      <c r="B2595" s="5">
        <f t="shared" si="173"/>
        <v>2593</v>
      </c>
      <c r="C2595">
        <f t="shared" si="172"/>
        <v>10</v>
      </c>
      <c r="D2595" s="16">
        <v>1952</v>
      </c>
      <c r="E2595" t="s">
        <v>560</v>
      </c>
      <c r="F2595" t="s">
        <v>25</v>
      </c>
      <c r="G2595">
        <v>78685</v>
      </c>
      <c r="H2595" t="s">
        <v>17</v>
      </c>
      <c r="J2595" t="s">
        <v>3354</v>
      </c>
      <c r="K2595" t="s">
        <v>3366</v>
      </c>
      <c r="L2595" t="s">
        <v>153</v>
      </c>
      <c r="M2595" t="s">
        <v>3359</v>
      </c>
      <c r="W2595" t="s">
        <v>3557</v>
      </c>
      <c r="AF2595" t="s">
        <v>3060</v>
      </c>
      <c r="AH2595" s="2">
        <v>41089.075023148151</v>
      </c>
    </row>
    <row r="2596" spans="1:35" ht="15" customHeight="1" x14ac:dyDescent="0.35">
      <c r="B2596" s="5">
        <f t="shared" si="173"/>
        <v>2594</v>
      </c>
      <c r="C2596">
        <f t="shared" si="172"/>
        <v>8</v>
      </c>
      <c r="D2596" s="16">
        <v>1952</v>
      </c>
      <c r="E2596" t="s">
        <v>560</v>
      </c>
      <c r="F2596" t="s">
        <v>25</v>
      </c>
      <c r="G2596">
        <v>78695</v>
      </c>
      <c r="H2596" t="s">
        <v>17</v>
      </c>
      <c r="J2596" t="s">
        <v>3354</v>
      </c>
      <c r="K2596" t="s">
        <v>3366</v>
      </c>
      <c r="L2596" t="s">
        <v>172</v>
      </c>
      <c r="M2596" t="s">
        <v>3359</v>
      </c>
      <c r="W2596" t="s">
        <v>3557</v>
      </c>
      <c r="AF2596" t="s">
        <v>3060</v>
      </c>
      <c r="AH2596" s="2">
        <v>40067.731446759259</v>
      </c>
    </row>
    <row r="2597" spans="1:35" ht="15" customHeight="1" x14ac:dyDescent="0.35">
      <c r="B2597" s="5">
        <f t="shared" si="173"/>
        <v>2595</v>
      </c>
      <c r="C2597">
        <f t="shared" si="172"/>
        <v>21</v>
      </c>
      <c r="D2597" s="16">
        <v>1952</v>
      </c>
      <c r="E2597" t="s">
        <v>560</v>
      </c>
      <c r="F2597" t="s">
        <v>25</v>
      </c>
      <c r="G2597">
        <v>78703</v>
      </c>
      <c r="J2597" t="s">
        <v>3354</v>
      </c>
      <c r="K2597" t="s">
        <v>3366</v>
      </c>
      <c r="M2597" t="s">
        <v>3459</v>
      </c>
      <c r="T2597" t="s">
        <v>3424</v>
      </c>
      <c r="W2597" t="s">
        <v>3557</v>
      </c>
      <c r="AA2597" s="3" t="s">
        <v>4039</v>
      </c>
      <c r="AB2597" s="154" t="s">
        <v>4497</v>
      </c>
      <c r="AF2597" t="s">
        <v>3451</v>
      </c>
      <c r="AH2597" s="2">
        <v>45661</v>
      </c>
    </row>
    <row r="2598" spans="1:35" ht="15" customHeight="1" x14ac:dyDescent="0.35">
      <c r="A2598" s="3"/>
      <c r="B2598" s="5">
        <f t="shared" si="173"/>
        <v>2596</v>
      </c>
      <c r="C2598">
        <f t="shared" si="172"/>
        <v>343</v>
      </c>
      <c r="D2598" s="16">
        <v>1952</v>
      </c>
      <c r="E2598" t="s">
        <v>560</v>
      </c>
      <c r="F2598" t="s">
        <v>25</v>
      </c>
      <c r="G2598">
        <v>78724</v>
      </c>
      <c r="H2598" t="s">
        <v>17</v>
      </c>
      <c r="J2598" t="s">
        <v>3354</v>
      </c>
      <c r="K2598" t="s">
        <v>3366</v>
      </c>
      <c r="L2598" t="s">
        <v>88</v>
      </c>
      <c r="M2598" t="s">
        <v>3359</v>
      </c>
      <c r="N2598" t="s">
        <v>3359</v>
      </c>
      <c r="S2598" s="148">
        <v>0.46</v>
      </c>
      <c r="W2598" t="s">
        <v>3557</v>
      </c>
      <c r="AF2598" t="s">
        <v>3060</v>
      </c>
      <c r="AH2598" s="2">
        <v>40155.361562500002</v>
      </c>
    </row>
    <row r="2599" spans="1:35" ht="15" customHeight="1" x14ac:dyDescent="0.35">
      <c r="B2599" s="5">
        <f t="shared" si="173"/>
        <v>2597</v>
      </c>
      <c r="C2599">
        <f t="shared" si="172"/>
        <v>34</v>
      </c>
      <c r="D2599" s="16">
        <v>1952</v>
      </c>
      <c r="E2599" t="s">
        <v>15</v>
      </c>
      <c r="F2599" t="s">
        <v>16</v>
      </c>
      <c r="G2599">
        <v>79067</v>
      </c>
      <c r="H2599" t="s">
        <v>17</v>
      </c>
      <c r="J2599" t="s">
        <v>3354</v>
      </c>
      <c r="K2599" t="s">
        <v>3366</v>
      </c>
      <c r="L2599" t="s">
        <v>128</v>
      </c>
      <c r="M2599" t="s">
        <v>3359</v>
      </c>
      <c r="AF2599" t="s">
        <v>3060</v>
      </c>
      <c r="AH2599" s="2">
        <v>40053.768831018519</v>
      </c>
    </row>
    <row r="2600" spans="1:35" ht="15" customHeight="1" x14ac:dyDescent="0.35">
      <c r="B2600" s="5">
        <f t="shared" si="173"/>
        <v>2598</v>
      </c>
      <c r="C2600">
        <f t="shared" si="172"/>
        <v>10</v>
      </c>
      <c r="D2600" s="16">
        <v>1952</v>
      </c>
      <c r="E2600" t="s">
        <v>327</v>
      </c>
      <c r="F2600" t="s">
        <v>25</v>
      </c>
      <c r="G2600">
        <v>79101</v>
      </c>
      <c r="H2600" t="s">
        <v>17</v>
      </c>
      <c r="J2600" t="s">
        <v>3354</v>
      </c>
      <c r="K2600" t="s">
        <v>3366</v>
      </c>
      <c r="M2600" t="s">
        <v>3359</v>
      </c>
      <c r="N2600" t="s">
        <v>3359</v>
      </c>
      <c r="AF2600" t="s">
        <v>3060</v>
      </c>
      <c r="AH2600" s="2">
        <v>40520.898078703707</v>
      </c>
    </row>
    <row r="2601" spans="1:35" ht="15" customHeight="1" x14ac:dyDescent="0.35">
      <c r="B2601" s="5">
        <f t="shared" si="173"/>
        <v>2599</v>
      </c>
      <c r="C2601">
        <f t="shared" si="172"/>
        <v>179</v>
      </c>
      <c r="D2601" s="16">
        <v>1952</v>
      </c>
      <c r="E2601" t="s">
        <v>15</v>
      </c>
      <c r="F2601" t="s">
        <v>16</v>
      </c>
      <c r="G2601">
        <v>79111</v>
      </c>
      <c r="H2601" t="s">
        <v>17</v>
      </c>
      <c r="J2601" t="s">
        <v>3354</v>
      </c>
      <c r="K2601" t="s">
        <v>3366</v>
      </c>
      <c r="L2601" t="s">
        <v>491</v>
      </c>
      <c r="M2601" t="s">
        <v>3359</v>
      </c>
      <c r="N2601" t="s">
        <v>3359</v>
      </c>
      <c r="AB2601" s="61" t="s">
        <v>3669</v>
      </c>
      <c r="AC2601" s="50"/>
      <c r="AD2601" s="50"/>
      <c r="AF2601" t="s">
        <v>3060</v>
      </c>
      <c r="AH2601" s="2">
        <v>40500.719421296293</v>
      </c>
    </row>
    <row r="2602" spans="1:35" ht="15" customHeight="1" x14ac:dyDescent="0.35">
      <c r="B2602" s="5">
        <f t="shared" si="173"/>
        <v>2600</v>
      </c>
      <c r="C2602">
        <f t="shared" si="172"/>
        <v>71</v>
      </c>
      <c r="D2602" s="16">
        <v>1952</v>
      </c>
      <c r="E2602" t="s">
        <v>15</v>
      </c>
      <c r="F2602" t="s">
        <v>16</v>
      </c>
      <c r="G2602">
        <v>79290</v>
      </c>
      <c r="H2602" t="s">
        <v>17</v>
      </c>
      <c r="J2602" t="s">
        <v>3354</v>
      </c>
      <c r="K2602" t="s">
        <v>3366</v>
      </c>
      <c r="M2602" t="s">
        <v>3359</v>
      </c>
      <c r="AF2602" t="s">
        <v>3060</v>
      </c>
      <c r="AH2602" s="2">
        <v>40724.035763888889</v>
      </c>
    </row>
    <row r="2603" spans="1:35" ht="15" customHeight="1" x14ac:dyDescent="0.35">
      <c r="B2603" s="5">
        <f t="shared" si="173"/>
        <v>2601</v>
      </c>
      <c r="C2603">
        <f t="shared" si="172"/>
        <v>129</v>
      </c>
      <c r="D2603" s="16">
        <v>1952</v>
      </c>
      <c r="E2603" t="s">
        <v>15</v>
      </c>
      <c r="F2603" t="s">
        <v>16</v>
      </c>
      <c r="G2603">
        <v>79361</v>
      </c>
      <c r="H2603" t="s">
        <v>17</v>
      </c>
      <c r="K2603" t="s">
        <v>3366</v>
      </c>
      <c r="L2603" t="s">
        <v>88</v>
      </c>
      <c r="M2603" t="s">
        <v>3359</v>
      </c>
      <c r="AF2603" t="s">
        <v>3060</v>
      </c>
      <c r="AH2603" s="2">
        <v>39862.714212962965</v>
      </c>
    </row>
    <row r="2604" spans="1:35" ht="15" customHeight="1" x14ac:dyDescent="0.35">
      <c r="B2604" s="5">
        <f t="shared" si="173"/>
        <v>2602</v>
      </c>
      <c r="C2604">
        <f t="shared" si="172"/>
        <v>68</v>
      </c>
      <c r="D2604" s="16">
        <v>1952</v>
      </c>
      <c r="E2604" t="s">
        <v>972</v>
      </c>
      <c r="F2604" t="s">
        <v>25</v>
      </c>
      <c r="G2604">
        <v>79490</v>
      </c>
      <c r="H2604" t="s">
        <v>17</v>
      </c>
      <c r="J2604" t="s">
        <v>3354</v>
      </c>
      <c r="K2604" t="s">
        <v>3366</v>
      </c>
      <c r="L2604" t="s">
        <v>35</v>
      </c>
      <c r="M2604" t="s">
        <v>3453</v>
      </c>
      <c r="S2604" s="148">
        <v>0.46</v>
      </c>
      <c r="T2604" t="s">
        <v>3262</v>
      </c>
      <c r="U2604" t="s">
        <v>3557</v>
      </c>
      <c r="W2604" t="s">
        <v>3557</v>
      </c>
      <c r="X2604" t="s">
        <v>3452</v>
      </c>
      <c r="AD2604" s="3" t="s">
        <v>982</v>
      </c>
      <c r="AF2604" t="s">
        <v>3060</v>
      </c>
      <c r="AH2604" s="2">
        <v>39678.498518518521</v>
      </c>
      <c r="AI2604" s="36" t="s">
        <v>4367</v>
      </c>
    </row>
    <row r="2605" spans="1:35" ht="15" customHeight="1" x14ac:dyDescent="0.35">
      <c r="B2605" s="5">
        <f t="shared" si="173"/>
        <v>2603</v>
      </c>
      <c r="C2605">
        <f t="shared" si="172"/>
        <v>16</v>
      </c>
      <c r="D2605" s="16">
        <v>1952</v>
      </c>
      <c r="E2605" t="s">
        <v>15</v>
      </c>
      <c r="F2605" t="s">
        <v>25</v>
      </c>
      <c r="G2605">
        <v>79558</v>
      </c>
      <c r="H2605" t="s">
        <v>17</v>
      </c>
      <c r="J2605" t="s">
        <v>3354</v>
      </c>
      <c r="K2605" t="s">
        <v>3366</v>
      </c>
      <c r="L2605" t="s">
        <v>258</v>
      </c>
      <c r="M2605" t="s">
        <v>3359</v>
      </c>
      <c r="AF2605" t="s">
        <v>3060</v>
      </c>
      <c r="AH2605" s="2">
        <v>39920.409710648149</v>
      </c>
    </row>
    <row r="2606" spans="1:35" ht="15" customHeight="1" x14ac:dyDescent="0.35">
      <c r="B2606" s="5">
        <f t="shared" si="173"/>
        <v>2604</v>
      </c>
      <c r="C2606">
        <f t="shared" si="172"/>
        <v>30</v>
      </c>
      <c r="D2606" s="16">
        <v>1952</v>
      </c>
      <c r="E2606" t="s">
        <v>560</v>
      </c>
      <c r="F2606" t="s">
        <v>25</v>
      </c>
      <c r="G2606">
        <v>79574</v>
      </c>
      <c r="L2606" t="s">
        <v>37</v>
      </c>
      <c r="AF2606" t="s">
        <v>3060</v>
      </c>
    </row>
    <row r="2607" spans="1:35" ht="15" customHeight="1" x14ac:dyDescent="0.35">
      <c r="B2607" s="5">
        <f t="shared" si="173"/>
        <v>2605</v>
      </c>
      <c r="C2607">
        <f t="shared" si="172"/>
        <v>16</v>
      </c>
      <c r="D2607" s="16">
        <v>1952</v>
      </c>
      <c r="E2607" t="s">
        <v>15</v>
      </c>
      <c r="F2607" t="s">
        <v>25</v>
      </c>
      <c r="G2607">
        <v>79604</v>
      </c>
      <c r="H2607" t="s">
        <v>17</v>
      </c>
      <c r="J2607" t="s">
        <v>3354</v>
      </c>
      <c r="K2607" t="s">
        <v>3366</v>
      </c>
      <c r="L2607" t="s">
        <v>138</v>
      </c>
      <c r="M2607" t="s">
        <v>3359</v>
      </c>
      <c r="AF2607" t="s">
        <v>3060</v>
      </c>
      <c r="AH2607" s="2">
        <v>40286.574560185189</v>
      </c>
    </row>
    <row r="2608" spans="1:35" ht="15" customHeight="1" x14ac:dyDescent="0.35">
      <c r="B2608" s="5">
        <f t="shared" si="173"/>
        <v>2606</v>
      </c>
      <c r="C2608">
        <f t="shared" si="172"/>
        <v>45</v>
      </c>
      <c r="D2608" s="16">
        <v>1952</v>
      </c>
      <c r="E2608" t="s">
        <v>560</v>
      </c>
      <c r="F2608" t="s">
        <v>16</v>
      </c>
      <c r="G2608">
        <v>79620</v>
      </c>
      <c r="H2608" t="s">
        <v>17</v>
      </c>
      <c r="M2608" t="s">
        <v>3359</v>
      </c>
      <c r="AF2608" t="s">
        <v>3060</v>
      </c>
      <c r="AH2608" s="2">
        <v>40525.525370370371</v>
      </c>
    </row>
    <row r="2609" spans="2:35" ht="15" customHeight="1" x14ac:dyDescent="0.35">
      <c r="B2609" s="5">
        <f t="shared" si="173"/>
        <v>2607</v>
      </c>
      <c r="C2609">
        <f t="shared" si="172"/>
        <v>97</v>
      </c>
      <c r="D2609" s="146">
        <f>+D2608</f>
        <v>1952</v>
      </c>
      <c r="E2609" s="3" t="s">
        <v>15</v>
      </c>
      <c r="F2609" s="3" t="s">
        <v>25</v>
      </c>
      <c r="G2609" s="165">
        <v>79665</v>
      </c>
      <c r="H2609" s="3"/>
      <c r="I2609" s="3"/>
      <c r="J2609" s="3"/>
      <c r="K2609" s="3" t="s">
        <v>3366</v>
      </c>
      <c r="L2609" s="3"/>
      <c r="M2609" s="3"/>
      <c r="N2609" s="3"/>
      <c r="O2609" s="3"/>
      <c r="P2609" s="3"/>
      <c r="Q2609" s="3"/>
      <c r="R2609" s="3"/>
      <c r="S2609" s="152"/>
      <c r="T2609" s="3"/>
      <c r="U2609" s="3"/>
      <c r="V2609" s="143"/>
      <c r="W2609" s="3"/>
      <c r="X2609" s="3"/>
      <c r="Y2609" s="3"/>
      <c r="Z2609" s="3"/>
      <c r="AB2609" s="3"/>
      <c r="AE2609" s="3"/>
      <c r="AF2609" s="3" t="s">
        <v>3451</v>
      </c>
      <c r="AG2609" s="3"/>
      <c r="AH2609" s="153">
        <v>45739</v>
      </c>
      <c r="AI2609" s="75" t="s">
        <v>4755</v>
      </c>
    </row>
    <row r="2610" spans="2:35" ht="15" customHeight="1" x14ac:dyDescent="0.35">
      <c r="B2610" s="5">
        <f t="shared" si="173"/>
        <v>2608</v>
      </c>
      <c r="C2610">
        <f t="shared" si="172"/>
        <v>170</v>
      </c>
      <c r="D2610" s="16">
        <v>1952</v>
      </c>
      <c r="E2610" t="s">
        <v>15</v>
      </c>
      <c r="F2610" t="s">
        <v>25</v>
      </c>
      <c r="G2610">
        <v>79762</v>
      </c>
      <c r="L2610" t="s">
        <v>37</v>
      </c>
      <c r="AF2610" t="s">
        <v>3060</v>
      </c>
    </row>
    <row r="2611" spans="2:35" ht="15" customHeight="1" x14ac:dyDescent="0.35">
      <c r="B2611" s="5">
        <f t="shared" si="173"/>
        <v>2609</v>
      </c>
      <c r="C2611">
        <f t="shared" si="172"/>
        <v>4</v>
      </c>
      <c r="D2611" s="16">
        <v>1952</v>
      </c>
      <c r="E2611" t="s">
        <v>327</v>
      </c>
      <c r="F2611" t="s">
        <v>25</v>
      </c>
      <c r="G2611">
        <v>79932</v>
      </c>
      <c r="J2611" t="s">
        <v>3354</v>
      </c>
      <c r="K2611" t="s">
        <v>3366</v>
      </c>
      <c r="M2611" t="s">
        <v>3459</v>
      </c>
      <c r="T2611" t="s">
        <v>3262</v>
      </c>
      <c r="W2611" t="s">
        <v>3572</v>
      </c>
      <c r="AA2611" s="3" t="s">
        <v>167</v>
      </c>
      <c r="AB2611" t="s">
        <v>4383</v>
      </c>
      <c r="AF2611" t="s">
        <v>3451</v>
      </c>
      <c r="AH2611" s="2">
        <v>45606</v>
      </c>
    </row>
    <row r="2612" spans="2:35" ht="15" customHeight="1" x14ac:dyDescent="0.35">
      <c r="B2612" s="5">
        <f t="shared" si="173"/>
        <v>2610</v>
      </c>
      <c r="C2612">
        <f t="shared" si="172"/>
        <v>32</v>
      </c>
      <c r="D2612" s="16">
        <v>1952</v>
      </c>
      <c r="E2612" t="s">
        <v>327</v>
      </c>
      <c r="F2612" t="s">
        <v>25</v>
      </c>
      <c r="G2612">
        <v>79936</v>
      </c>
      <c r="H2612" t="s">
        <v>17</v>
      </c>
      <c r="J2612" t="s">
        <v>3354</v>
      </c>
      <c r="L2612" t="s">
        <v>983</v>
      </c>
      <c r="M2612" t="s">
        <v>3359</v>
      </c>
      <c r="AF2612" t="s">
        <v>3060</v>
      </c>
      <c r="AH2612" s="2">
        <v>40732.544490740744</v>
      </c>
    </row>
    <row r="2613" spans="2:35" ht="15" customHeight="1" x14ac:dyDescent="0.35">
      <c r="B2613" s="5">
        <f t="shared" si="173"/>
        <v>2611</v>
      </c>
      <c r="C2613">
        <f t="shared" si="172"/>
        <v>4</v>
      </c>
      <c r="D2613" s="16">
        <v>1952</v>
      </c>
      <c r="E2613" s="116" t="s">
        <v>327</v>
      </c>
      <c r="F2613" s="116" t="s">
        <v>25</v>
      </c>
      <c r="G2613" s="117">
        <v>79968</v>
      </c>
      <c r="H2613" s="172" t="s">
        <v>5836</v>
      </c>
      <c r="I2613" s="172"/>
      <c r="J2613" s="172" t="s">
        <v>3354</v>
      </c>
      <c r="K2613" s="172" t="s">
        <v>3366</v>
      </c>
      <c r="L2613" s="172"/>
      <c r="M2613" s="172" t="s">
        <v>3459</v>
      </c>
      <c r="N2613" s="172"/>
      <c r="O2613" s="172"/>
      <c r="P2613" s="172"/>
      <c r="Q2613" s="172"/>
      <c r="R2613" s="172"/>
      <c r="S2613" s="173"/>
      <c r="T2613" s="172" t="s">
        <v>3262</v>
      </c>
      <c r="U2613" s="172"/>
      <c r="V2613" s="174"/>
      <c r="W2613" s="172" t="s">
        <v>3572</v>
      </c>
      <c r="X2613" s="172" t="s">
        <v>3452</v>
      </c>
      <c r="Y2613" s="172"/>
      <c r="Z2613" s="172"/>
      <c r="AA2613" s="172" t="s">
        <v>3262</v>
      </c>
      <c r="AB2613" s="172"/>
      <c r="AC2613" s="172"/>
      <c r="AD2613" s="172"/>
      <c r="AE2613" s="172"/>
      <c r="AF2613" t="s">
        <v>3451</v>
      </c>
      <c r="AG2613" s="172"/>
      <c r="AH2613" s="175">
        <v>45999</v>
      </c>
      <c r="AI2613" s="36" t="s">
        <v>6013</v>
      </c>
    </row>
    <row r="2614" spans="2:35" ht="15" customHeight="1" x14ac:dyDescent="0.35">
      <c r="B2614" s="5">
        <f t="shared" si="173"/>
        <v>2612</v>
      </c>
      <c r="C2614">
        <f t="shared" si="172"/>
        <v>1</v>
      </c>
      <c r="D2614" s="16">
        <v>1952</v>
      </c>
      <c r="E2614" t="s">
        <v>327</v>
      </c>
      <c r="F2614" t="s">
        <v>25</v>
      </c>
      <c r="G2614">
        <v>79972</v>
      </c>
      <c r="J2614" t="s">
        <v>34</v>
      </c>
      <c r="K2614" t="s">
        <v>3366</v>
      </c>
      <c r="M2614" t="s">
        <v>3459</v>
      </c>
      <c r="N2614" t="s">
        <v>3359</v>
      </c>
      <c r="U2614" t="s">
        <v>3662</v>
      </c>
      <c r="W2614" t="s">
        <v>3572</v>
      </c>
      <c r="X2614" t="s">
        <v>3508</v>
      </c>
      <c r="AD2614" s="3" t="s">
        <v>3937</v>
      </c>
      <c r="AF2614" t="s">
        <v>3451</v>
      </c>
      <c r="AH2614" s="2">
        <v>45335</v>
      </c>
    </row>
    <row r="2615" spans="2:35" ht="15" customHeight="1" x14ac:dyDescent="0.35">
      <c r="B2615" s="5">
        <f t="shared" si="173"/>
        <v>2613</v>
      </c>
      <c r="C2615">
        <f t="shared" si="172"/>
        <v>33</v>
      </c>
      <c r="D2615" s="16">
        <v>1952</v>
      </c>
      <c r="E2615" t="s">
        <v>327</v>
      </c>
      <c r="F2615" t="s">
        <v>25</v>
      </c>
      <c r="G2615">
        <v>79973</v>
      </c>
      <c r="H2615" t="s">
        <v>17</v>
      </c>
      <c r="J2615" t="s">
        <v>3354</v>
      </c>
      <c r="K2615" t="s">
        <v>3366</v>
      </c>
      <c r="L2615" t="s">
        <v>232</v>
      </c>
      <c r="M2615" t="s">
        <v>3359</v>
      </c>
      <c r="AF2615" t="s">
        <v>3060</v>
      </c>
      <c r="AH2615" s="2">
        <v>40057.401597222219</v>
      </c>
    </row>
    <row r="2616" spans="2:35" ht="15" customHeight="1" x14ac:dyDescent="0.35">
      <c r="B2616" s="5">
        <f t="shared" si="173"/>
        <v>2614</v>
      </c>
      <c r="C2616">
        <f t="shared" si="172"/>
        <v>8</v>
      </c>
      <c r="D2616" s="146">
        <v>1952</v>
      </c>
      <c r="E2616" s="3" t="s">
        <v>327</v>
      </c>
      <c r="F2616" s="3" t="s">
        <v>25</v>
      </c>
      <c r="G2616" s="3">
        <v>80006</v>
      </c>
      <c r="H2616" s="3"/>
      <c r="I2616" s="3"/>
      <c r="J2616" s="3"/>
      <c r="K2616" s="3"/>
      <c r="L2616" s="3"/>
      <c r="M2616" s="3"/>
      <c r="N2616" s="3"/>
      <c r="O2616" s="3"/>
      <c r="P2616" s="3"/>
      <c r="Q2616" s="3"/>
      <c r="R2616" s="3"/>
      <c r="S2616" s="152"/>
      <c r="T2616" s="3"/>
      <c r="U2616" s="3"/>
      <c r="V2616" s="143"/>
      <c r="W2616" s="3"/>
      <c r="X2616" s="3"/>
      <c r="Y2616" s="3"/>
      <c r="Z2616" s="3"/>
      <c r="AB2616" s="3"/>
      <c r="AE2616" s="3"/>
      <c r="AF2616" s="3" t="s">
        <v>3451</v>
      </c>
      <c r="AG2616" s="3"/>
      <c r="AH2616" s="153">
        <v>45561</v>
      </c>
      <c r="AI2616" s="14" t="s">
        <v>4120</v>
      </c>
    </row>
    <row r="2617" spans="2:35" ht="15" customHeight="1" x14ac:dyDescent="0.35">
      <c r="B2617" s="5">
        <f t="shared" si="173"/>
        <v>2615</v>
      </c>
      <c r="C2617">
        <f t="shared" si="172"/>
        <v>3</v>
      </c>
      <c r="D2617" s="16">
        <v>1952</v>
      </c>
      <c r="E2617" s="3" t="s">
        <v>327</v>
      </c>
      <c r="F2617" s="3" t="s">
        <v>25</v>
      </c>
      <c r="G2617" s="3">
        <v>80014</v>
      </c>
      <c r="H2617" s="3"/>
      <c r="I2617" s="3"/>
      <c r="J2617" s="3"/>
      <c r="K2617" s="3" t="s">
        <v>3366</v>
      </c>
      <c r="L2617" s="3"/>
      <c r="M2617" s="3"/>
      <c r="N2617" s="3"/>
      <c r="O2617" s="3"/>
      <c r="P2617" s="3"/>
      <c r="Q2617" s="3"/>
      <c r="R2617" s="3"/>
      <c r="S2617" s="152"/>
      <c r="T2617" s="3"/>
      <c r="U2617" s="3"/>
      <c r="V2617" s="143"/>
      <c r="W2617" s="3"/>
      <c r="X2617" s="3" t="s">
        <v>3452</v>
      </c>
      <c r="Y2617" s="3"/>
      <c r="Z2617" s="3"/>
      <c r="AB2617" s="3"/>
      <c r="AE2617" s="3"/>
      <c r="AF2617" s="3" t="s">
        <v>3451</v>
      </c>
      <c r="AG2617" s="3"/>
      <c r="AH2617" s="153">
        <v>45661</v>
      </c>
      <c r="AI2617" s="14" t="s">
        <v>4526</v>
      </c>
    </row>
    <row r="2618" spans="2:35" ht="15" customHeight="1" x14ac:dyDescent="0.35">
      <c r="B2618" s="5">
        <f t="shared" si="173"/>
        <v>2616</v>
      </c>
      <c r="C2618">
        <f t="shared" si="172"/>
        <v>7</v>
      </c>
      <c r="D2618" s="16">
        <v>1952</v>
      </c>
      <c r="E2618" t="s">
        <v>327</v>
      </c>
      <c r="F2618" t="s">
        <v>25</v>
      </c>
      <c r="G2618">
        <v>80017</v>
      </c>
      <c r="J2618" t="s">
        <v>3354</v>
      </c>
      <c r="K2618" t="s">
        <v>3366</v>
      </c>
      <c r="M2618" t="s">
        <v>3459</v>
      </c>
      <c r="T2618" t="s">
        <v>167</v>
      </c>
      <c r="X2618" t="s">
        <v>3452</v>
      </c>
      <c r="AA2618" s="3" t="s">
        <v>167</v>
      </c>
      <c r="AF2618" t="s">
        <v>3451</v>
      </c>
      <c r="AH2618" s="2">
        <v>45122</v>
      </c>
    </row>
    <row r="2619" spans="2:35" ht="15" customHeight="1" x14ac:dyDescent="0.35">
      <c r="B2619" s="5">
        <f t="shared" si="173"/>
        <v>2617</v>
      </c>
      <c r="C2619">
        <f t="shared" si="172"/>
        <v>113</v>
      </c>
      <c r="D2619" s="16">
        <v>1952</v>
      </c>
      <c r="E2619" t="s">
        <v>327</v>
      </c>
      <c r="F2619" t="s">
        <v>25</v>
      </c>
      <c r="G2619">
        <v>80024</v>
      </c>
      <c r="H2619" t="s">
        <v>17</v>
      </c>
      <c r="J2619" t="s">
        <v>3354</v>
      </c>
      <c r="K2619" t="s">
        <v>3366</v>
      </c>
      <c r="L2619" t="s">
        <v>35</v>
      </c>
      <c r="M2619" t="s">
        <v>3359</v>
      </c>
      <c r="AF2619" t="s">
        <v>3060</v>
      </c>
      <c r="AH2619" s="2">
        <v>40326.526273148149</v>
      </c>
    </row>
    <row r="2620" spans="2:35" ht="15" customHeight="1" x14ac:dyDescent="0.35">
      <c r="B2620" s="5">
        <f t="shared" si="173"/>
        <v>2618</v>
      </c>
      <c r="C2620">
        <f t="shared" si="172"/>
        <v>18</v>
      </c>
      <c r="D2620" s="16">
        <v>1952</v>
      </c>
      <c r="E2620" t="s">
        <v>221</v>
      </c>
      <c r="F2620" t="s">
        <v>25</v>
      </c>
      <c r="G2620">
        <v>80137</v>
      </c>
      <c r="H2620" t="s">
        <v>17</v>
      </c>
      <c r="M2620" t="s">
        <v>3359</v>
      </c>
      <c r="AF2620" t="s">
        <v>3060</v>
      </c>
      <c r="AH2620" s="2">
        <v>41081.797627314816</v>
      </c>
    </row>
    <row r="2621" spans="2:35" ht="15" customHeight="1" x14ac:dyDescent="0.35">
      <c r="B2621" s="5">
        <f t="shared" si="173"/>
        <v>2619</v>
      </c>
      <c r="C2621">
        <f t="shared" si="172"/>
        <v>30</v>
      </c>
      <c r="D2621" s="16">
        <v>1952</v>
      </c>
      <c r="E2621" t="s">
        <v>221</v>
      </c>
      <c r="F2621" t="s">
        <v>25</v>
      </c>
      <c r="G2621">
        <v>80155</v>
      </c>
      <c r="H2621" t="s">
        <v>17</v>
      </c>
      <c r="J2621" t="s">
        <v>3354</v>
      </c>
      <c r="AA2621" s="3" t="s">
        <v>3464</v>
      </c>
      <c r="AF2621" t="s">
        <v>3451</v>
      </c>
      <c r="AH2621" s="2">
        <v>45738</v>
      </c>
    </row>
    <row r="2622" spans="2:35" ht="15" customHeight="1" x14ac:dyDescent="0.35">
      <c r="B2622" s="5">
        <f t="shared" si="173"/>
        <v>2620</v>
      </c>
      <c r="C2622">
        <f t="shared" si="172"/>
        <v>49</v>
      </c>
      <c r="D2622" s="16">
        <v>1952</v>
      </c>
      <c r="E2622" t="s">
        <v>221</v>
      </c>
      <c r="F2622" t="s">
        <v>25</v>
      </c>
      <c r="G2622">
        <v>80185</v>
      </c>
      <c r="H2622" t="s">
        <v>17</v>
      </c>
      <c r="J2622" t="s">
        <v>3354</v>
      </c>
      <c r="K2622" t="s">
        <v>3366</v>
      </c>
      <c r="L2622" t="s">
        <v>21</v>
      </c>
      <c r="M2622" t="s">
        <v>3359</v>
      </c>
      <c r="AA2622" s="3" t="s">
        <v>3464</v>
      </c>
      <c r="AC2622" s="3" t="s">
        <v>984</v>
      </c>
      <c r="AD2622" s="3" t="s">
        <v>985</v>
      </c>
      <c r="AE2622" t="s">
        <v>380</v>
      </c>
      <c r="AF2622" t="s">
        <v>3060</v>
      </c>
      <c r="AH2622" s="2">
        <v>39915.035196759258</v>
      </c>
    </row>
    <row r="2623" spans="2:35" ht="15" customHeight="1" x14ac:dyDescent="0.35">
      <c r="B2623" s="5">
        <f t="shared" si="173"/>
        <v>2621</v>
      </c>
      <c r="C2623">
        <f t="shared" si="172"/>
        <v>214</v>
      </c>
      <c r="D2623" s="16">
        <v>1952</v>
      </c>
      <c r="E2623" t="s">
        <v>221</v>
      </c>
      <c r="F2623" t="s">
        <v>25</v>
      </c>
      <c r="G2623">
        <v>80234</v>
      </c>
      <c r="H2623" t="s">
        <v>17</v>
      </c>
      <c r="J2623" t="s">
        <v>3354</v>
      </c>
      <c r="M2623" t="s">
        <v>3359</v>
      </c>
      <c r="AF2623" t="s">
        <v>3060</v>
      </c>
      <c r="AH2623" s="2">
        <v>41026.760196759256</v>
      </c>
    </row>
    <row r="2624" spans="2:35" ht="15" customHeight="1" x14ac:dyDescent="0.35">
      <c r="B2624" s="5">
        <f t="shared" si="173"/>
        <v>2622</v>
      </c>
      <c r="C2624">
        <f t="shared" si="172"/>
        <v>178</v>
      </c>
      <c r="D2624" s="146">
        <v>1952</v>
      </c>
      <c r="E2624" s="3" t="s">
        <v>15</v>
      </c>
      <c r="F2624" s="3" t="s">
        <v>16</v>
      </c>
      <c r="G2624" s="3">
        <v>80448</v>
      </c>
      <c r="H2624" s="3"/>
      <c r="I2624" s="3"/>
      <c r="J2624" s="3"/>
      <c r="K2624" s="3"/>
      <c r="L2624" s="3"/>
      <c r="M2624" s="3"/>
      <c r="N2624" s="3"/>
      <c r="O2624" s="3"/>
      <c r="P2624" s="3"/>
      <c r="Q2624" s="3"/>
      <c r="R2624" s="3"/>
      <c r="S2624" s="152"/>
      <c r="T2624" s="3"/>
      <c r="U2624" s="3"/>
      <c r="V2624" s="143"/>
      <c r="W2624" s="3"/>
      <c r="X2624" s="3"/>
      <c r="Y2624" s="3"/>
      <c r="Z2624" s="3"/>
      <c r="AB2624" s="14" t="s">
        <v>4121</v>
      </c>
      <c r="AE2624" s="3"/>
      <c r="AF2624" s="3" t="s">
        <v>3451</v>
      </c>
      <c r="AG2624" s="3"/>
      <c r="AH2624" s="153">
        <v>45561</v>
      </c>
      <c r="AI2624" s="14" t="s">
        <v>4122</v>
      </c>
    </row>
    <row r="2625" spans="1:35" ht="15" customHeight="1" x14ac:dyDescent="0.35">
      <c r="B2625" s="5">
        <f t="shared" si="173"/>
        <v>2623</v>
      </c>
      <c r="C2625">
        <f t="shared" si="172"/>
        <v>172</v>
      </c>
      <c r="D2625" s="16">
        <v>1952</v>
      </c>
      <c r="E2625" t="s">
        <v>15</v>
      </c>
      <c r="F2625" t="s">
        <v>16</v>
      </c>
      <c r="G2625">
        <v>80626</v>
      </c>
      <c r="H2625" t="s">
        <v>17</v>
      </c>
      <c r="J2625" t="s">
        <v>3354</v>
      </c>
      <c r="K2625" t="s">
        <v>3366</v>
      </c>
      <c r="L2625" t="s">
        <v>349</v>
      </c>
      <c r="M2625" t="s">
        <v>3359</v>
      </c>
      <c r="AF2625" t="s">
        <v>3060</v>
      </c>
      <c r="AH2625" s="2">
        <v>39742.582974537036</v>
      </c>
    </row>
    <row r="2626" spans="1:35" ht="15" customHeight="1" x14ac:dyDescent="0.35">
      <c r="B2626" s="5">
        <f t="shared" si="173"/>
        <v>2624</v>
      </c>
      <c r="C2626">
        <f t="shared" si="172"/>
        <v>49</v>
      </c>
      <c r="D2626" s="16">
        <v>1952</v>
      </c>
      <c r="E2626" t="s">
        <v>15</v>
      </c>
      <c r="F2626" t="s">
        <v>16</v>
      </c>
      <c r="G2626">
        <v>80798</v>
      </c>
      <c r="H2626" t="s">
        <v>17</v>
      </c>
      <c r="J2626" t="s">
        <v>3354</v>
      </c>
      <c r="L2626" t="s">
        <v>128</v>
      </c>
      <c r="M2626" t="s">
        <v>3359</v>
      </c>
      <c r="AF2626" t="s">
        <v>3060</v>
      </c>
      <c r="AH2626" s="2">
        <v>40104.473379629628</v>
      </c>
    </row>
    <row r="2627" spans="1:35" ht="15" customHeight="1" x14ac:dyDescent="0.35">
      <c r="B2627" s="5">
        <f t="shared" si="173"/>
        <v>2625</v>
      </c>
      <c r="C2627">
        <f t="shared" si="172"/>
        <v>290</v>
      </c>
      <c r="D2627" s="16">
        <v>1952</v>
      </c>
      <c r="E2627" t="s">
        <v>15</v>
      </c>
      <c r="F2627" t="s">
        <v>16</v>
      </c>
      <c r="G2627">
        <v>80847</v>
      </c>
      <c r="H2627" t="s">
        <v>17</v>
      </c>
      <c r="J2627" t="s">
        <v>3354</v>
      </c>
      <c r="K2627" t="s">
        <v>3366</v>
      </c>
      <c r="L2627" t="s">
        <v>71</v>
      </c>
      <c r="M2627" t="s">
        <v>3359</v>
      </c>
      <c r="AC2627" s="3" t="s">
        <v>986</v>
      </c>
      <c r="AD2627" s="3" t="s">
        <v>3668</v>
      </c>
      <c r="AF2627" t="s">
        <v>3060</v>
      </c>
      <c r="AH2627" s="2">
        <v>40965.37122685185</v>
      </c>
    </row>
    <row r="2628" spans="1:35" ht="15" customHeight="1" x14ac:dyDescent="0.35">
      <c r="B2628" s="5">
        <f t="shared" si="173"/>
        <v>2626</v>
      </c>
      <c r="C2628">
        <f t="shared" si="172"/>
        <v>14</v>
      </c>
      <c r="D2628" s="146">
        <v>1952</v>
      </c>
      <c r="E2628" s="3" t="s">
        <v>15</v>
      </c>
      <c r="F2628" s="3" t="s">
        <v>25</v>
      </c>
      <c r="G2628" s="3">
        <v>81137</v>
      </c>
      <c r="H2628" s="3"/>
      <c r="I2628" s="3"/>
      <c r="J2628" s="3"/>
      <c r="K2628" s="3"/>
      <c r="L2628" s="3"/>
      <c r="M2628" s="3"/>
      <c r="N2628" s="3"/>
      <c r="O2628" s="3"/>
      <c r="P2628" s="3"/>
      <c r="Q2628" s="3"/>
      <c r="R2628" s="3"/>
      <c r="S2628" s="152"/>
      <c r="T2628" s="3"/>
      <c r="U2628" s="3"/>
      <c r="V2628" s="143"/>
      <c r="W2628" s="3"/>
      <c r="X2628" s="3"/>
      <c r="Y2628" s="3"/>
      <c r="Z2628" s="3"/>
      <c r="AB2628" s="3"/>
      <c r="AE2628" s="3"/>
      <c r="AF2628" s="3" t="s">
        <v>3451</v>
      </c>
      <c r="AG2628" s="3"/>
      <c r="AH2628" s="153">
        <v>45568</v>
      </c>
      <c r="AI2628" s="14" t="s">
        <v>4278</v>
      </c>
    </row>
    <row r="2629" spans="1:35" ht="15" customHeight="1" x14ac:dyDescent="0.35">
      <c r="B2629" s="5">
        <f t="shared" si="173"/>
        <v>2627</v>
      </c>
      <c r="C2629">
        <f t="shared" si="172"/>
        <v>15</v>
      </c>
      <c r="D2629" s="16">
        <v>1952</v>
      </c>
      <c r="E2629" t="s">
        <v>15</v>
      </c>
      <c r="F2629" t="s">
        <v>25</v>
      </c>
      <c r="G2629">
        <v>81151</v>
      </c>
      <c r="H2629" t="s">
        <v>17</v>
      </c>
      <c r="J2629" t="s">
        <v>3354</v>
      </c>
      <c r="K2629" t="s">
        <v>3366</v>
      </c>
      <c r="L2629" t="s">
        <v>254</v>
      </c>
      <c r="M2629" t="s">
        <v>3359</v>
      </c>
      <c r="N2629" t="s">
        <v>3359</v>
      </c>
      <c r="AF2629" t="s">
        <v>3060</v>
      </c>
      <c r="AH2629" s="2">
        <v>40314.48027777778</v>
      </c>
    </row>
    <row r="2630" spans="1:35" ht="15" customHeight="1" x14ac:dyDescent="0.35">
      <c r="B2630" s="5">
        <f t="shared" si="173"/>
        <v>2628</v>
      </c>
      <c r="C2630">
        <f t="shared" si="172"/>
        <v>16</v>
      </c>
      <c r="D2630" s="16">
        <v>1952</v>
      </c>
      <c r="E2630" t="s">
        <v>15</v>
      </c>
      <c r="F2630" t="s">
        <v>25</v>
      </c>
      <c r="G2630">
        <v>81166</v>
      </c>
      <c r="H2630" t="s">
        <v>17</v>
      </c>
      <c r="J2630" t="s">
        <v>3354</v>
      </c>
      <c r="K2630" t="s">
        <v>3366</v>
      </c>
      <c r="L2630" t="s">
        <v>62</v>
      </c>
      <c r="M2630" t="s">
        <v>3359</v>
      </c>
      <c r="AF2630" t="s">
        <v>3060</v>
      </c>
      <c r="AH2630" s="2">
        <v>39840.340370370373</v>
      </c>
    </row>
    <row r="2631" spans="1:35" ht="15" customHeight="1" thickBot="1" x14ac:dyDescent="0.4">
      <c r="B2631" s="5">
        <f t="shared" si="173"/>
        <v>2629</v>
      </c>
      <c r="C2631">
        <f t="shared" si="172"/>
        <v>81</v>
      </c>
      <c r="D2631" s="16">
        <v>1952</v>
      </c>
      <c r="E2631" t="s">
        <v>15</v>
      </c>
      <c r="F2631" t="s">
        <v>25</v>
      </c>
      <c r="G2631">
        <v>81182</v>
      </c>
      <c r="L2631" t="s">
        <v>37</v>
      </c>
      <c r="AF2631" t="s">
        <v>3060</v>
      </c>
    </row>
    <row r="2632" spans="1:35" ht="15" thickBot="1" x14ac:dyDescent="0.4">
      <c r="B2632" s="5">
        <f t="shared" si="173"/>
        <v>2630</v>
      </c>
      <c r="C2632">
        <f t="shared" si="172"/>
        <v>518</v>
      </c>
      <c r="D2632" s="16">
        <v>1952</v>
      </c>
      <c r="E2632" s="162" t="s">
        <v>15</v>
      </c>
      <c r="F2632" s="162" t="s">
        <v>25</v>
      </c>
      <c r="G2632" s="162">
        <v>81263</v>
      </c>
      <c r="H2632" s="162" t="s">
        <v>17</v>
      </c>
      <c r="I2632" s="162"/>
      <c r="J2632" s="162" t="s">
        <v>3354</v>
      </c>
      <c r="K2632" s="162" t="s">
        <v>3366</v>
      </c>
      <c r="L2632" s="162" t="s">
        <v>918</v>
      </c>
      <c r="M2632" s="162" t="s">
        <v>3359</v>
      </c>
      <c r="N2632" s="162" t="s">
        <v>3359</v>
      </c>
      <c r="O2632" s="162"/>
      <c r="P2632" s="162"/>
      <c r="Q2632" s="162"/>
      <c r="R2632" s="162"/>
      <c r="S2632" s="181"/>
      <c r="T2632" s="162"/>
      <c r="U2632" s="162"/>
      <c r="V2632" s="182"/>
      <c r="W2632" s="162"/>
      <c r="X2632" s="162"/>
      <c r="Y2632" s="162"/>
      <c r="Z2632" s="162"/>
      <c r="AA2632" s="159"/>
      <c r="AB2632" s="162"/>
      <c r="AC2632" s="159"/>
      <c r="AD2632" s="159"/>
      <c r="AE2632" s="162"/>
      <c r="AF2632" t="s">
        <v>3060</v>
      </c>
      <c r="AG2632" s="162"/>
      <c r="AH2632" s="163">
        <v>40369.606388888889</v>
      </c>
      <c r="AI2632" s="162"/>
    </row>
    <row r="2633" spans="1:35" ht="15" customHeight="1" thickBot="1" x14ac:dyDescent="0.4">
      <c r="A2633" s="180"/>
      <c r="B2633" s="5">
        <f t="shared" si="173"/>
        <v>2631</v>
      </c>
      <c r="C2633">
        <f t="shared" si="172"/>
        <v>19</v>
      </c>
      <c r="D2633" s="16">
        <v>1952</v>
      </c>
      <c r="E2633" t="s">
        <v>15</v>
      </c>
      <c r="F2633" t="s">
        <v>25</v>
      </c>
      <c r="G2633">
        <v>81781</v>
      </c>
      <c r="H2633" t="s">
        <v>17</v>
      </c>
      <c r="J2633" t="s">
        <v>3354</v>
      </c>
      <c r="K2633" t="s">
        <v>3383</v>
      </c>
      <c r="L2633" t="s">
        <v>768</v>
      </c>
      <c r="M2633" t="s">
        <v>3359</v>
      </c>
      <c r="AF2633" t="s">
        <v>3060</v>
      </c>
      <c r="AH2633" s="2">
        <v>41100.53328703704</v>
      </c>
    </row>
    <row r="2634" spans="1:35" ht="15" customHeight="1" x14ac:dyDescent="0.35">
      <c r="B2634" s="5">
        <f t="shared" si="173"/>
        <v>2632</v>
      </c>
      <c r="C2634">
        <f t="shared" si="172"/>
        <v>60</v>
      </c>
      <c r="D2634" s="16">
        <v>1952</v>
      </c>
      <c r="E2634" t="s">
        <v>15</v>
      </c>
      <c r="F2634" t="s">
        <v>25</v>
      </c>
      <c r="G2634">
        <v>81800</v>
      </c>
      <c r="H2634" t="s">
        <v>17</v>
      </c>
      <c r="J2634" t="s">
        <v>3354</v>
      </c>
      <c r="K2634" t="s">
        <v>3366</v>
      </c>
      <c r="L2634" t="s">
        <v>638</v>
      </c>
      <c r="M2634" t="s">
        <v>3359</v>
      </c>
      <c r="N2634" t="s">
        <v>3359</v>
      </c>
      <c r="AF2634" t="s">
        <v>3060</v>
      </c>
      <c r="AH2634" s="2">
        <v>39805.738900462966</v>
      </c>
    </row>
    <row r="2635" spans="1:35" ht="15" customHeight="1" x14ac:dyDescent="0.35">
      <c r="B2635" s="5">
        <f t="shared" si="173"/>
        <v>2633</v>
      </c>
      <c r="C2635">
        <f t="shared" si="172"/>
        <v>104</v>
      </c>
      <c r="D2635" s="16">
        <v>1952</v>
      </c>
      <c r="E2635" t="s">
        <v>15</v>
      </c>
      <c r="F2635" t="s">
        <v>16</v>
      </c>
      <c r="G2635">
        <v>81860</v>
      </c>
      <c r="H2635" t="s">
        <v>17</v>
      </c>
      <c r="I2635" s="15" t="s">
        <v>191</v>
      </c>
      <c r="J2635" t="s">
        <v>3354</v>
      </c>
      <c r="M2635" t="s">
        <v>3359</v>
      </c>
      <c r="AF2635" t="s">
        <v>3060</v>
      </c>
      <c r="AH2635" s="2">
        <v>40525.242222222223</v>
      </c>
    </row>
    <row r="2636" spans="1:35" ht="15" customHeight="1" x14ac:dyDescent="0.35">
      <c r="B2636" s="5">
        <f t="shared" si="173"/>
        <v>2634</v>
      </c>
      <c r="C2636">
        <f t="shared" ref="C2636:C2641" si="174">+G2637-G2636</f>
        <v>111</v>
      </c>
      <c r="D2636" s="16">
        <v>1952</v>
      </c>
      <c r="E2636" t="s">
        <v>15</v>
      </c>
      <c r="F2636" t="s">
        <v>16</v>
      </c>
      <c r="G2636">
        <v>81964</v>
      </c>
      <c r="H2636" t="s">
        <v>17</v>
      </c>
      <c r="J2636" t="s">
        <v>3354</v>
      </c>
      <c r="K2636" t="s">
        <v>3366</v>
      </c>
      <c r="L2636" t="s">
        <v>3366</v>
      </c>
      <c r="M2636" t="s">
        <v>3359</v>
      </c>
      <c r="AF2636" t="s">
        <v>3060</v>
      </c>
      <c r="AH2636" s="2">
        <v>39708.35664351852</v>
      </c>
    </row>
    <row r="2637" spans="1:35" ht="15" customHeight="1" x14ac:dyDescent="0.35">
      <c r="B2637" s="5">
        <f t="shared" si="173"/>
        <v>2635</v>
      </c>
      <c r="C2637">
        <f t="shared" si="174"/>
        <v>8</v>
      </c>
      <c r="D2637" s="16">
        <v>1952</v>
      </c>
      <c r="E2637" t="s">
        <v>560</v>
      </c>
      <c r="F2637" t="s">
        <v>16</v>
      </c>
      <c r="G2637">
        <v>82075</v>
      </c>
      <c r="H2637" t="s">
        <v>17</v>
      </c>
      <c r="J2637" t="s">
        <v>3354</v>
      </c>
      <c r="K2637" t="s">
        <v>3366</v>
      </c>
      <c r="L2637" t="s">
        <v>388</v>
      </c>
      <c r="M2637" t="s">
        <v>3359</v>
      </c>
      <c r="W2637" t="s">
        <v>3557</v>
      </c>
      <c r="AD2637" s="3" t="s">
        <v>989</v>
      </c>
      <c r="AF2637" t="s">
        <v>3060</v>
      </c>
      <c r="AH2637" s="2">
        <v>40634.905613425923</v>
      </c>
    </row>
    <row r="2638" spans="1:35" ht="15" customHeight="1" x14ac:dyDescent="0.35">
      <c r="B2638" s="5">
        <f t="shared" si="173"/>
        <v>2636</v>
      </c>
      <c r="C2638">
        <f t="shared" si="174"/>
        <v>37</v>
      </c>
      <c r="D2638" s="16">
        <v>1952</v>
      </c>
      <c r="E2638" t="s">
        <v>560</v>
      </c>
      <c r="F2638" t="s">
        <v>16</v>
      </c>
      <c r="G2638">
        <v>82083</v>
      </c>
      <c r="J2638" t="s">
        <v>3354</v>
      </c>
      <c r="K2638" t="s">
        <v>3366</v>
      </c>
      <c r="M2638" t="s">
        <v>3459</v>
      </c>
      <c r="N2638" t="s">
        <v>3359</v>
      </c>
      <c r="T2638" t="s">
        <v>3424</v>
      </c>
      <c r="W2638" t="s">
        <v>3557</v>
      </c>
      <c r="X2638" t="s">
        <v>3452</v>
      </c>
      <c r="AA2638" s="3" t="s">
        <v>3556</v>
      </c>
      <c r="AF2638" t="s">
        <v>3451</v>
      </c>
      <c r="AH2638" s="2">
        <v>46246</v>
      </c>
    </row>
    <row r="2639" spans="1:35" ht="15" customHeight="1" x14ac:dyDescent="0.35">
      <c r="B2639" s="5">
        <f t="shared" si="173"/>
        <v>2637</v>
      </c>
      <c r="C2639">
        <f t="shared" si="174"/>
        <v>35</v>
      </c>
      <c r="D2639" s="16">
        <v>1952</v>
      </c>
      <c r="E2639" t="s">
        <v>560</v>
      </c>
      <c r="F2639" t="s">
        <v>16</v>
      </c>
      <c r="G2639">
        <v>82120</v>
      </c>
      <c r="H2639" t="s">
        <v>17</v>
      </c>
      <c r="J2639" t="s">
        <v>3354</v>
      </c>
      <c r="K2639" t="s">
        <v>3366</v>
      </c>
      <c r="L2639" t="s">
        <v>35</v>
      </c>
      <c r="M2639" t="s">
        <v>3359</v>
      </c>
      <c r="W2639" t="s">
        <v>3557</v>
      </c>
      <c r="AF2639" t="s">
        <v>3060</v>
      </c>
      <c r="AH2639" s="2">
        <v>39912.554606481484</v>
      </c>
    </row>
    <row r="2640" spans="1:35" ht="15" customHeight="1" x14ac:dyDescent="0.35">
      <c r="B2640" s="5">
        <f t="shared" si="173"/>
        <v>2638</v>
      </c>
      <c r="C2640">
        <f t="shared" si="174"/>
        <v>194</v>
      </c>
      <c r="D2640" s="16">
        <v>1952</v>
      </c>
      <c r="E2640" t="s">
        <v>15</v>
      </c>
      <c r="F2640" t="s">
        <v>25</v>
      </c>
      <c r="G2640">
        <v>82155</v>
      </c>
      <c r="H2640" t="s">
        <v>17</v>
      </c>
      <c r="J2640" t="s">
        <v>3354</v>
      </c>
      <c r="K2640" t="s">
        <v>3366</v>
      </c>
      <c r="L2640" t="s">
        <v>28</v>
      </c>
      <c r="M2640" t="s">
        <v>3359</v>
      </c>
      <c r="N2640" t="s">
        <v>3359</v>
      </c>
      <c r="AF2640" t="s">
        <v>3060</v>
      </c>
      <c r="AH2640" s="2">
        <v>40537.560335648152</v>
      </c>
    </row>
    <row r="2641" spans="1:35" ht="15" customHeight="1" x14ac:dyDescent="0.35">
      <c r="B2641" s="5">
        <f t="shared" si="173"/>
        <v>2639</v>
      </c>
      <c r="C2641">
        <f t="shared" si="174"/>
        <v>43</v>
      </c>
      <c r="D2641" s="16">
        <v>1952</v>
      </c>
      <c r="E2641" s="115" t="s">
        <v>15</v>
      </c>
      <c r="F2641" s="115" t="s">
        <v>25</v>
      </c>
      <c r="G2641" s="70">
        <v>82349</v>
      </c>
      <c r="I2641" s="172"/>
      <c r="J2641" t="s">
        <v>3354</v>
      </c>
      <c r="K2641" t="s">
        <v>3366</v>
      </c>
      <c r="M2641" s="172" t="s">
        <v>3459</v>
      </c>
      <c r="T2641" s="172" t="s">
        <v>3262</v>
      </c>
      <c r="W2641" s="172" t="s">
        <v>3572</v>
      </c>
      <c r="X2641" s="172" t="s">
        <v>3660</v>
      </c>
      <c r="AA2641" s="172" t="s">
        <v>3262</v>
      </c>
      <c r="AB2641" t="s">
        <v>5064</v>
      </c>
      <c r="AC2641"/>
      <c r="AD2641"/>
      <c r="AF2641" t="s">
        <v>3451</v>
      </c>
      <c r="AH2641" s="2">
        <v>45966</v>
      </c>
      <c r="AI2641" s="36" t="s">
        <v>5736</v>
      </c>
    </row>
    <row r="2642" spans="1:35" ht="15" customHeight="1" x14ac:dyDescent="0.35">
      <c r="B2642" s="5">
        <f t="shared" si="173"/>
        <v>2640</v>
      </c>
      <c r="C2642">
        <f t="shared" ref="C2642:C2706" si="175">+G2643-G2642</f>
        <v>99</v>
      </c>
      <c r="D2642" s="16">
        <v>1952</v>
      </c>
      <c r="E2642" t="s">
        <v>15</v>
      </c>
      <c r="F2642" t="s">
        <v>25</v>
      </c>
      <c r="G2642">
        <v>82392</v>
      </c>
      <c r="J2642" t="s">
        <v>3354</v>
      </c>
      <c r="K2642" t="s">
        <v>3366</v>
      </c>
      <c r="M2642" t="s">
        <v>3459</v>
      </c>
      <c r="N2642" t="s">
        <v>3359</v>
      </c>
      <c r="T2642" t="s">
        <v>167</v>
      </c>
      <c r="X2642" t="s">
        <v>3562</v>
      </c>
      <c r="AF2642" t="s">
        <v>3451</v>
      </c>
      <c r="AH2642" s="2">
        <v>45125</v>
      </c>
    </row>
    <row r="2643" spans="1:35" ht="15" customHeight="1" x14ac:dyDescent="0.35">
      <c r="B2643" s="5">
        <f t="shared" si="173"/>
        <v>2641</v>
      </c>
      <c r="C2643">
        <f t="shared" si="175"/>
        <v>75</v>
      </c>
      <c r="D2643" s="16">
        <v>1952</v>
      </c>
      <c r="E2643" t="s">
        <v>327</v>
      </c>
      <c r="F2643" t="s">
        <v>25</v>
      </c>
      <c r="G2643">
        <v>82491</v>
      </c>
      <c r="H2643" t="s">
        <v>17</v>
      </c>
      <c r="J2643" t="s">
        <v>3354</v>
      </c>
      <c r="K2643" t="s">
        <v>3366</v>
      </c>
      <c r="L2643" t="s">
        <v>933</v>
      </c>
      <c r="M2643" t="s">
        <v>3359</v>
      </c>
      <c r="N2643" t="s">
        <v>3359</v>
      </c>
      <c r="AC2643" s="3">
        <v>1952</v>
      </c>
      <c r="AF2643" t="s">
        <v>3060</v>
      </c>
      <c r="AH2643" s="2">
        <v>40202.794039351851</v>
      </c>
    </row>
    <row r="2644" spans="1:35" ht="15" customHeight="1" x14ac:dyDescent="0.35">
      <c r="B2644" s="5">
        <f t="shared" si="173"/>
        <v>2642</v>
      </c>
      <c r="C2644">
        <f t="shared" si="175"/>
        <v>38</v>
      </c>
      <c r="D2644" s="16">
        <v>1952</v>
      </c>
      <c r="E2644" t="s">
        <v>327</v>
      </c>
      <c r="F2644" t="s">
        <v>25</v>
      </c>
      <c r="G2644">
        <v>82566</v>
      </c>
      <c r="H2644" t="s">
        <v>17</v>
      </c>
      <c r="J2644" t="s">
        <v>3354</v>
      </c>
      <c r="K2644" t="s">
        <v>3366</v>
      </c>
      <c r="M2644" t="s">
        <v>3359</v>
      </c>
      <c r="AF2644" t="s">
        <v>3060</v>
      </c>
      <c r="AH2644" s="2">
        <v>40620.650370370371</v>
      </c>
    </row>
    <row r="2645" spans="1:35" ht="15" customHeight="1" x14ac:dyDescent="0.35">
      <c r="B2645" s="5">
        <f t="shared" ref="B2645:B2708" si="176">+B2644+1</f>
        <v>2643</v>
      </c>
      <c r="C2645">
        <f t="shared" si="175"/>
        <v>134</v>
      </c>
      <c r="D2645" s="16">
        <v>1952</v>
      </c>
      <c r="E2645" t="s">
        <v>327</v>
      </c>
      <c r="F2645" t="s">
        <v>16</v>
      </c>
      <c r="G2645">
        <v>82604</v>
      </c>
      <c r="J2645" t="s">
        <v>3354</v>
      </c>
      <c r="K2645" t="s">
        <v>3366</v>
      </c>
      <c r="M2645" t="s">
        <v>3459</v>
      </c>
      <c r="N2645" t="s">
        <v>3359</v>
      </c>
      <c r="T2645" t="s">
        <v>3262</v>
      </c>
      <c r="W2645" t="s">
        <v>3830</v>
      </c>
      <c r="X2645" t="s">
        <v>3452</v>
      </c>
      <c r="AA2645" s="3" t="s">
        <v>3262</v>
      </c>
      <c r="AF2645" t="s">
        <v>3451</v>
      </c>
      <c r="AH2645" s="2">
        <v>45650</v>
      </c>
    </row>
    <row r="2646" spans="1:35" ht="15" customHeight="1" x14ac:dyDescent="0.35">
      <c r="B2646" s="5">
        <f t="shared" si="176"/>
        <v>2644</v>
      </c>
      <c r="C2646">
        <f t="shared" si="175"/>
        <v>21</v>
      </c>
      <c r="D2646" s="16">
        <v>1952</v>
      </c>
      <c r="E2646" t="s">
        <v>15</v>
      </c>
      <c r="F2646" t="s">
        <v>16</v>
      </c>
      <c r="G2646">
        <v>82738</v>
      </c>
      <c r="H2646" t="s">
        <v>17</v>
      </c>
      <c r="J2646" t="s">
        <v>3354</v>
      </c>
      <c r="K2646" t="s">
        <v>3366</v>
      </c>
      <c r="M2646" t="s">
        <v>3359</v>
      </c>
      <c r="AF2646" t="s">
        <v>3060</v>
      </c>
      <c r="AH2646" s="2">
        <v>40872.601180555554</v>
      </c>
    </row>
    <row r="2647" spans="1:35" ht="15" customHeight="1" x14ac:dyDescent="0.35">
      <c r="B2647" s="5">
        <f t="shared" si="176"/>
        <v>2645</v>
      </c>
      <c r="C2647">
        <f t="shared" si="175"/>
        <v>239</v>
      </c>
      <c r="D2647" s="16">
        <v>1952</v>
      </c>
      <c r="E2647" t="s">
        <v>15</v>
      </c>
      <c r="F2647" t="s">
        <v>16</v>
      </c>
      <c r="G2647">
        <v>82759</v>
      </c>
      <c r="H2647" t="s">
        <v>17</v>
      </c>
      <c r="K2647" t="s">
        <v>3366</v>
      </c>
      <c r="M2647" t="s">
        <v>3359</v>
      </c>
      <c r="AD2647" s="3" t="s">
        <v>3671</v>
      </c>
      <c r="AF2647" t="s">
        <v>3060</v>
      </c>
      <c r="AH2647" s="2">
        <v>40943.044687499998</v>
      </c>
    </row>
    <row r="2648" spans="1:35" ht="15" customHeight="1" x14ac:dyDescent="0.35">
      <c r="B2648" s="5">
        <f t="shared" si="176"/>
        <v>2646</v>
      </c>
      <c r="C2648">
        <f t="shared" si="175"/>
        <v>107</v>
      </c>
      <c r="D2648" s="16">
        <v>1952</v>
      </c>
      <c r="E2648" t="s">
        <v>15</v>
      </c>
      <c r="F2648" t="s">
        <v>16</v>
      </c>
      <c r="G2648">
        <v>82998</v>
      </c>
      <c r="H2648" t="s">
        <v>17</v>
      </c>
      <c r="J2648" t="s">
        <v>3354</v>
      </c>
      <c r="K2648" t="s">
        <v>3366</v>
      </c>
      <c r="L2648" t="s">
        <v>516</v>
      </c>
      <c r="M2648" t="s">
        <v>3359</v>
      </c>
      <c r="N2648" t="s">
        <v>3359</v>
      </c>
      <c r="AC2648" s="3">
        <v>1952</v>
      </c>
      <c r="AF2648" t="s">
        <v>3060</v>
      </c>
      <c r="AH2648" s="2">
        <v>40413.804918981485</v>
      </c>
    </row>
    <row r="2649" spans="1:35" ht="15" customHeight="1" x14ac:dyDescent="0.35">
      <c r="B2649" s="5">
        <f t="shared" si="176"/>
        <v>2647</v>
      </c>
      <c r="C2649">
        <f t="shared" si="175"/>
        <v>39</v>
      </c>
      <c r="D2649" s="16">
        <v>1952</v>
      </c>
      <c r="E2649" t="s">
        <v>15</v>
      </c>
      <c r="F2649" t="s">
        <v>16</v>
      </c>
      <c r="G2649">
        <v>83105</v>
      </c>
      <c r="H2649" t="s">
        <v>17</v>
      </c>
      <c r="J2649" t="s">
        <v>3354</v>
      </c>
      <c r="K2649" t="s">
        <v>3366</v>
      </c>
      <c r="L2649" t="s">
        <v>382</v>
      </c>
      <c r="M2649" t="s">
        <v>3359</v>
      </c>
      <c r="AF2649" t="s">
        <v>3060</v>
      </c>
      <c r="AH2649" s="2">
        <v>39982.579895833333</v>
      </c>
    </row>
    <row r="2650" spans="1:35" ht="15" customHeight="1" x14ac:dyDescent="0.35">
      <c r="B2650" s="5">
        <f t="shared" si="176"/>
        <v>2648</v>
      </c>
      <c r="C2650">
        <f t="shared" si="175"/>
        <v>1</v>
      </c>
      <c r="D2650" s="16">
        <v>1952</v>
      </c>
      <c r="E2650" t="s">
        <v>15</v>
      </c>
      <c r="F2650" t="s">
        <v>16</v>
      </c>
      <c r="G2650">
        <v>83144</v>
      </c>
      <c r="H2650" t="s">
        <v>17</v>
      </c>
      <c r="J2650" t="s">
        <v>3354</v>
      </c>
      <c r="K2650" t="s">
        <v>3366</v>
      </c>
      <c r="L2650" t="s">
        <v>991</v>
      </c>
      <c r="M2650" t="s">
        <v>3359</v>
      </c>
      <c r="AD2650" s="3" t="s">
        <v>992</v>
      </c>
      <c r="AF2650" t="s">
        <v>3060</v>
      </c>
      <c r="AH2650" s="2">
        <v>39825.425393518519</v>
      </c>
    </row>
    <row r="2651" spans="1:35" ht="15" customHeight="1" x14ac:dyDescent="0.35">
      <c r="B2651" s="5">
        <f t="shared" si="176"/>
        <v>2649</v>
      </c>
      <c r="C2651">
        <f t="shared" si="175"/>
        <v>93</v>
      </c>
      <c r="D2651" s="16">
        <v>1952</v>
      </c>
      <c r="E2651" t="s">
        <v>15</v>
      </c>
      <c r="F2651" t="s">
        <v>16</v>
      </c>
      <c r="G2651">
        <v>83145</v>
      </c>
      <c r="L2651" t="s">
        <v>37</v>
      </c>
      <c r="AF2651" t="s">
        <v>3060</v>
      </c>
    </row>
    <row r="2652" spans="1:35" ht="15" customHeight="1" x14ac:dyDescent="0.35">
      <c r="A2652" s="3"/>
      <c r="B2652" s="5">
        <f t="shared" si="176"/>
        <v>2650</v>
      </c>
      <c r="C2652">
        <f t="shared" si="175"/>
        <v>102</v>
      </c>
      <c r="D2652" s="16">
        <v>1952</v>
      </c>
      <c r="E2652" s="3" t="s">
        <v>15</v>
      </c>
      <c r="F2652" s="3" t="s">
        <v>25</v>
      </c>
      <c r="G2652" s="165">
        <v>83238</v>
      </c>
      <c r="H2652" s="3"/>
      <c r="I2652" s="3"/>
      <c r="J2652" s="3" t="s">
        <v>3354</v>
      </c>
      <c r="K2652" s="3" t="s">
        <v>3366</v>
      </c>
      <c r="L2652" s="3"/>
      <c r="M2652" s="3" t="s">
        <v>3459</v>
      </c>
      <c r="N2652" s="3"/>
      <c r="O2652" s="3"/>
      <c r="P2652" s="3"/>
      <c r="Q2652" s="3"/>
      <c r="R2652" s="3"/>
      <c r="S2652" s="152"/>
      <c r="T2652" s="3" t="s">
        <v>3262</v>
      </c>
      <c r="U2652" s="3"/>
      <c r="V2652" s="143"/>
      <c r="W2652" s="3" t="s">
        <v>3572</v>
      </c>
      <c r="X2652" s="3" t="s">
        <v>3660</v>
      </c>
      <c r="Y2652" s="3"/>
      <c r="Z2652" s="3"/>
      <c r="AA2652" s="3" t="s">
        <v>3262</v>
      </c>
      <c r="AB2652" s="3"/>
      <c r="AF2652" t="s">
        <v>3451</v>
      </c>
      <c r="AH2652" s="2">
        <v>45783</v>
      </c>
      <c r="AI2652" s="166" t="s">
        <v>4929</v>
      </c>
    </row>
    <row r="2653" spans="1:35" ht="15" customHeight="1" x14ac:dyDescent="0.35">
      <c r="B2653" s="5">
        <f t="shared" si="176"/>
        <v>2651</v>
      </c>
      <c r="C2653">
        <f t="shared" si="175"/>
        <v>141</v>
      </c>
      <c r="D2653" s="16">
        <v>1952</v>
      </c>
      <c r="E2653" s="101" t="s">
        <v>15</v>
      </c>
      <c r="F2653" s="101" t="s">
        <v>25</v>
      </c>
      <c r="G2653" s="165">
        <v>83340</v>
      </c>
      <c r="H2653" s="101"/>
      <c r="I2653" s="101"/>
      <c r="J2653" s="101"/>
      <c r="K2653" s="101" t="s">
        <v>3383</v>
      </c>
      <c r="L2653" s="101"/>
      <c r="M2653" s="101"/>
      <c r="N2653" s="101"/>
      <c r="O2653" s="101"/>
      <c r="P2653" s="101"/>
      <c r="Q2653" s="101"/>
      <c r="R2653" s="101"/>
      <c r="S2653" s="128"/>
      <c r="T2653" s="101"/>
      <c r="U2653" s="101"/>
      <c r="V2653" s="130"/>
      <c r="W2653" s="101"/>
      <c r="X2653" s="101"/>
      <c r="Y2653" s="101"/>
      <c r="Z2653" s="101"/>
      <c r="AA2653" s="101"/>
      <c r="AB2653" s="101"/>
      <c r="AC2653" s="101"/>
      <c r="AD2653" s="101"/>
      <c r="AE2653" s="101"/>
      <c r="AF2653" t="s">
        <v>3451</v>
      </c>
      <c r="AG2653" s="101"/>
      <c r="AH2653" s="103">
        <v>45839</v>
      </c>
      <c r="AI2653" s="75" t="s">
        <v>5122</v>
      </c>
    </row>
    <row r="2654" spans="1:35" ht="15" customHeight="1" thickBot="1" x14ac:dyDescent="0.4">
      <c r="B2654" s="5">
        <f t="shared" si="176"/>
        <v>2652</v>
      </c>
      <c r="C2654">
        <f t="shared" si="175"/>
        <v>506</v>
      </c>
      <c r="D2654" s="16">
        <v>1952</v>
      </c>
      <c r="E2654" t="s">
        <v>15</v>
      </c>
      <c r="F2654" t="s">
        <v>25</v>
      </c>
      <c r="G2654">
        <v>83481</v>
      </c>
      <c r="L2654" t="s">
        <v>37</v>
      </c>
      <c r="AF2654" t="s">
        <v>3060</v>
      </c>
    </row>
    <row r="2655" spans="1:35" ht="15" thickBot="1" x14ac:dyDescent="0.4">
      <c r="B2655" s="5">
        <f t="shared" si="176"/>
        <v>2653</v>
      </c>
      <c r="C2655">
        <f t="shared" si="175"/>
        <v>149</v>
      </c>
      <c r="D2655" s="16">
        <v>1952</v>
      </c>
      <c r="E2655" s="159" t="s">
        <v>500</v>
      </c>
      <c r="F2655" s="159" t="s">
        <v>16</v>
      </c>
      <c r="G2655" s="160">
        <v>83987</v>
      </c>
      <c r="H2655" s="159"/>
      <c r="I2655" s="159"/>
      <c r="J2655" s="159" t="s">
        <v>3354</v>
      </c>
      <c r="K2655" s="159" t="s">
        <v>3366</v>
      </c>
      <c r="L2655" s="159"/>
      <c r="M2655" s="159" t="s">
        <v>3459</v>
      </c>
      <c r="N2655" s="159"/>
      <c r="O2655" s="159"/>
      <c r="P2655" s="159"/>
      <c r="Q2655" s="159"/>
      <c r="R2655" s="159"/>
      <c r="S2655" s="159"/>
      <c r="T2655" s="167" t="s">
        <v>3424</v>
      </c>
      <c r="U2655" s="159"/>
      <c r="V2655" s="161"/>
      <c r="W2655" s="159"/>
      <c r="X2655" s="159" t="s">
        <v>3830</v>
      </c>
      <c r="Y2655" s="159"/>
      <c r="Z2655" s="159"/>
      <c r="AA2655" s="159" t="s">
        <v>6165</v>
      </c>
      <c r="AB2655" s="159"/>
      <c r="AC2655" s="159"/>
      <c r="AD2655" s="159"/>
      <c r="AE2655" s="159"/>
      <c r="AF2655" t="s">
        <v>3451</v>
      </c>
      <c r="AG2655" s="159"/>
      <c r="AH2655" s="176">
        <v>46034</v>
      </c>
      <c r="AI2655" s="76" t="s">
        <v>6232</v>
      </c>
    </row>
    <row r="2656" spans="1:35" ht="15" customHeight="1" x14ac:dyDescent="0.35">
      <c r="B2656" s="5">
        <f t="shared" si="176"/>
        <v>2654</v>
      </c>
      <c r="C2656">
        <f t="shared" si="175"/>
        <v>14</v>
      </c>
      <c r="D2656" s="16">
        <v>1952</v>
      </c>
      <c r="E2656" t="s">
        <v>560</v>
      </c>
      <c r="F2656" t="s">
        <v>25</v>
      </c>
      <c r="G2656">
        <v>84136</v>
      </c>
      <c r="J2656" t="s">
        <v>3354</v>
      </c>
      <c r="K2656" t="s">
        <v>3366</v>
      </c>
      <c r="M2656" t="s">
        <v>3459</v>
      </c>
      <c r="N2656" t="s">
        <v>3359</v>
      </c>
      <c r="T2656" t="s">
        <v>3424</v>
      </c>
      <c r="W2656" t="s">
        <v>3557</v>
      </c>
      <c r="X2656" t="s">
        <v>3452</v>
      </c>
      <c r="Z2656" t="s">
        <v>3359</v>
      </c>
      <c r="AA2656" s="3" t="s">
        <v>3556</v>
      </c>
      <c r="AB2656" t="s">
        <v>4007</v>
      </c>
      <c r="AF2656" t="s">
        <v>3451</v>
      </c>
      <c r="AH2656" s="2">
        <v>45383</v>
      </c>
    </row>
    <row r="2657" spans="1:36" ht="15" customHeight="1" x14ac:dyDescent="0.35">
      <c r="B2657" s="5">
        <f t="shared" si="176"/>
        <v>2655</v>
      </c>
      <c r="C2657">
        <f t="shared" si="175"/>
        <v>5</v>
      </c>
      <c r="D2657" s="16">
        <v>1952</v>
      </c>
      <c r="E2657" t="s">
        <v>560</v>
      </c>
      <c r="F2657" t="s">
        <v>25</v>
      </c>
      <c r="G2657">
        <v>84150</v>
      </c>
      <c r="H2657" t="s">
        <v>17</v>
      </c>
      <c r="J2657" t="s">
        <v>3354</v>
      </c>
      <c r="K2657" t="s">
        <v>3366</v>
      </c>
      <c r="L2657" t="s">
        <v>630</v>
      </c>
      <c r="M2657" t="s">
        <v>3359</v>
      </c>
      <c r="N2657" t="s">
        <v>3359</v>
      </c>
      <c r="AD2657" s="3" t="s">
        <v>3670</v>
      </c>
      <c r="AF2657" t="s">
        <v>3060</v>
      </c>
      <c r="AH2657" s="2">
        <v>40082.422002314815</v>
      </c>
    </row>
    <row r="2658" spans="1:36" ht="15" customHeight="1" thickBot="1" x14ac:dyDescent="0.4">
      <c r="B2658" s="5">
        <f t="shared" si="176"/>
        <v>2656</v>
      </c>
      <c r="C2658">
        <f t="shared" si="175"/>
        <v>12</v>
      </c>
      <c r="D2658" s="16">
        <v>1952</v>
      </c>
      <c r="E2658" t="s">
        <v>560</v>
      </c>
      <c r="F2658" t="s">
        <v>25</v>
      </c>
      <c r="G2658">
        <v>84155</v>
      </c>
      <c r="H2658" t="s">
        <v>17</v>
      </c>
      <c r="J2658" t="s">
        <v>3354</v>
      </c>
      <c r="K2658" t="s">
        <v>3366</v>
      </c>
      <c r="L2658" t="s">
        <v>994</v>
      </c>
      <c r="M2658" t="s">
        <v>3359</v>
      </c>
      <c r="W2658" t="s">
        <v>3557</v>
      </c>
      <c r="Z2658" t="s">
        <v>3359</v>
      </c>
      <c r="AF2658" t="s">
        <v>3060</v>
      </c>
      <c r="AH2658" s="2">
        <v>40052.577789351853</v>
      </c>
    </row>
    <row r="2659" spans="1:36" ht="15" customHeight="1" thickBot="1" x14ac:dyDescent="0.4">
      <c r="B2659" s="5">
        <f t="shared" si="176"/>
        <v>2657</v>
      </c>
      <c r="C2659">
        <f t="shared" si="175"/>
        <v>18</v>
      </c>
      <c r="D2659" s="16">
        <v>1952</v>
      </c>
      <c r="E2659" s="162" t="s">
        <v>560</v>
      </c>
      <c r="F2659" s="162" t="s">
        <v>25</v>
      </c>
      <c r="G2659" s="162">
        <v>84167</v>
      </c>
      <c r="H2659" s="162"/>
      <c r="I2659" s="162"/>
      <c r="J2659" s="162" t="s">
        <v>3354</v>
      </c>
      <c r="K2659" s="162" t="s">
        <v>3366</v>
      </c>
      <c r="L2659" s="162"/>
      <c r="M2659" s="162" t="s">
        <v>3459</v>
      </c>
      <c r="N2659" t="s">
        <v>3359</v>
      </c>
      <c r="O2659" s="162"/>
      <c r="P2659" s="162"/>
      <c r="Q2659" s="162"/>
      <c r="R2659" s="162"/>
      <c r="S2659" s="181"/>
      <c r="T2659" s="162" t="s">
        <v>3424</v>
      </c>
      <c r="U2659" s="162"/>
      <c r="V2659" s="182"/>
      <c r="W2659" s="162" t="s">
        <v>3557</v>
      </c>
      <c r="X2659" s="162" t="s">
        <v>3452</v>
      </c>
      <c r="Y2659" s="162"/>
      <c r="Z2659" s="162" t="s">
        <v>3359</v>
      </c>
      <c r="AA2659" s="159" t="s">
        <v>3556</v>
      </c>
      <c r="AB2659" s="126" t="s">
        <v>3675</v>
      </c>
      <c r="AC2659" s="159"/>
      <c r="AD2659" s="159"/>
      <c r="AE2659" s="162"/>
      <c r="AF2659" s="162" t="s">
        <v>3451</v>
      </c>
      <c r="AG2659" s="162"/>
      <c r="AH2659" s="163">
        <v>45167</v>
      </c>
      <c r="AI2659" s="162"/>
      <c r="AJ2659" s="155" t="s">
        <v>5089</v>
      </c>
    </row>
    <row r="2660" spans="1:36" ht="15" customHeight="1" thickBot="1" x14ac:dyDescent="0.4">
      <c r="A2660" s="180"/>
      <c r="B2660" s="5">
        <f t="shared" si="176"/>
        <v>2658</v>
      </c>
      <c r="C2660">
        <f t="shared" si="175"/>
        <v>14</v>
      </c>
      <c r="D2660" s="16">
        <v>1952</v>
      </c>
      <c r="E2660" t="s">
        <v>560</v>
      </c>
      <c r="F2660" t="s">
        <v>25</v>
      </c>
      <c r="G2660">
        <v>84185</v>
      </c>
      <c r="J2660" t="s">
        <v>3354</v>
      </c>
      <c r="K2660" t="s">
        <v>3366</v>
      </c>
      <c r="M2660" t="s">
        <v>3459</v>
      </c>
      <c r="T2660" t="s">
        <v>3424</v>
      </c>
      <c r="W2660" t="s">
        <v>3557</v>
      </c>
      <c r="X2660" t="s">
        <v>3452</v>
      </c>
      <c r="Z2660" t="s">
        <v>3359</v>
      </c>
      <c r="AA2660" s="3" t="s">
        <v>3556</v>
      </c>
      <c r="AB2660" s="38"/>
      <c r="AF2660" t="s">
        <v>3451</v>
      </c>
      <c r="AH2660" s="2">
        <v>45562</v>
      </c>
    </row>
    <row r="2661" spans="1:36" ht="15" customHeight="1" x14ac:dyDescent="0.35">
      <c r="B2661" s="5">
        <f t="shared" si="176"/>
        <v>2659</v>
      </c>
      <c r="C2661">
        <f t="shared" si="175"/>
        <v>20</v>
      </c>
      <c r="D2661" s="16">
        <v>1952</v>
      </c>
      <c r="E2661" t="s">
        <v>560</v>
      </c>
      <c r="F2661" t="s">
        <v>25</v>
      </c>
      <c r="G2661">
        <v>84199</v>
      </c>
      <c r="H2661" t="s">
        <v>17</v>
      </c>
      <c r="J2661" t="s">
        <v>3354</v>
      </c>
      <c r="K2661" t="s">
        <v>3366</v>
      </c>
      <c r="L2661" t="s">
        <v>995</v>
      </c>
      <c r="M2661" t="s">
        <v>3359</v>
      </c>
      <c r="AF2661" t="s">
        <v>3060</v>
      </c>
      <c r="AH2661" s="2">
        <v>41012.728171296294</v>
      </c>
    </row>
    <row r="2662" spans="1:36" ht="15" customHeight="1" x14ac:dyDescent="0.35">
      <c r="B2662" s="5">
        <f t="shared" si="176"/>
        <v>2660</v>
      </c>
      <c r="C2662">
        <f t="shared" si="175"/>
        <v>19</v>
      </c>
      <c r="D2662" s="16">
        <v>1952</v>
      </c>
      <c r="E2662" t="s">
        <v>560</v>
      </c>
      <c r="F2662" t="s">
        <v>25</v>
      </c>
      <c r="G2662">
        <v>84219</v>
      </c>
      <c r="H2662" t="s">
        <v>17</v>
      </c>
      <c r="J2662" t="s">
        <v>3354</v>
      </c>
      <c r="K2662" t="s">
        <v>3366</v>
      </c>
      <c r="L2662" t="s">
        <v>329</v>
      </c>
      <c r="M2662" t="s">
        <v>3359</v>
      </c>
      <c r="W2662" t="s">
        <v>3557</v>
      </c>
      <c r="AD2662" s="3" t="s">
        <v>996</v>
      </c>
      <c r="AF2662" t="s">
        <v>3060</v>
      </c>
      <c r="AH2662" s="2">
        <v>40056.506331018521</v>
      </c>
    </row>
    <row r="2663" spans="1:36" ht="15" customHeight="1" x14ac:dyDescent="0.35">
      <c r="B2663" s="5">
        <f t="shared" si="176"/>
        <v>2661</v>
      </c>
      <c r="C2663">
        <f t="shared" si="175"/>
        <v>13</v>
      </c>
      <c r="D2663" s="16">
        <v>1952</v>
      </c>
      <c r="E2663" t="s">
        <v>560</v>
      </c>
      <c r="F2663" t="s">
        <v>25</v>
      </c>
      <c r="G2663">
        <v>84238</v>
      </c>
      <c r="H2663" t="s">
        <v>17</v>
      </c>
      <c r="J2663" t="s">
        <v>3354</v>
      </c>
      <c r="K2663" t="s">
        <v>3366</v>
      </c>
      <c r="L2663" t="s">
        <v>65</v>
      </c>
      <c r="M2663" t="s">
        <v>3359</v>
      </c>
      <c r="AF2663" t="s">
        <v>3060</v>
      </c>
      <c r="AH2663" s="2">
        <v>40198.58016203704</v>
      </c>
    </row>
    <row r="2664" spans="1:36" ht="15" customHeight="1" x14ac:dyDescent="0.35">
      <c r="B2664" s="5">
        <f t="shared" si="176"/>
        <v>2662</v>
      </c>
      <c r="C2664">
        <f t="shared" si="175"/>
        <v>4</v>
      </c>
      <c r="D2664" s="16">
        <v>1952</v>
      </c>
      <c r="E2664" t="s">
        <v>560</v>
      </c>
      <c r="F2664" t="s">
        <v>25</v>
      </c>
      <c r="G2664">
        <v>84251</v>
      </c>
      <c r="H2664" t="s">
        <v>17</v>
      </c>
      <c r="J2664" t="s">
        <v>3354</v>
      </c>
      <c r="M2664" t="s">
        <v>3359</v>
      </c>
      <c r="N2664" t="s">
        <v>3359</v>
      </c>
      <c r="W2664" t="s">
        <v>3557</v>
      </c>
      <c r="Z2664" t="s">
        <v>3359</v>
      </c>
      <c r="AF2664" t="s">
        <v>3060</v>
      </c>
      <c r="AH2664" s="2">
        <v>40083.478032407409</v>
      </c>
    </row>
    <row r="2665" spans="1:36" ht="15" customHeight="1" x14ac:dyDescent="0.35">
      <c r="B2665" s="5">
        <f t="shared" si="176"/>
        <v>2663</v>
      </c>
      <c r="C2665">
        <f t="shared" si="175"/>
        <v>39</v>
      </c>
      <c r="D2665" s="16">
        <v>1952</v>
      </c>
      <c r="E2665" t="s">
        <v>560</v>
      </c>
      <c r="F2665" t="s">
        <v>25</v>
      </c>
      <c r="G2665">
        <v>84255</v>
      </c>
      <c r="J2665" t="s">
        <v>3354</v>
      </c>
      <c r="K2665" t="s">
        <v>3366</v>
      </c>
      <c r="M2665" t="s">
        <v>3459</v>
      </c>
      <c r="T2665" t="s">
        <v>3424</v>
      </c>
      <c r="W2665" t="s">
        <v>3557</v>
      </c>
      <c r="X2665" t="s">
        <v>3452</v>
      </c>
      <c r="Z2665" t="s">
        <v>3359</v>
      </c>
      <c r="AA2665" s="3" t="s">
        <v>3556</v>
      </c>
      <c r="AF2665" t="s">
        <v>3451</v>
      </c>
      <c r="AH2665" s="2">
        <v>45690</v>
      </c>
    </row>
    <row r="2666" spans="1:36" ht="15" customHeight="1" x14ac:dyDescent="0.35">
      <c r="B2666" s="5">
        <f t="shared" si="176"/>
        <v>2664</v>
      </c>
      <c r="C2666">
        <f t="shared" si="175"/>
        <v>23</v>
      </c>
      <c r="D2666" s="16">
        <v>1952</v>
      </c>
      <c r="E2666" t="s">
        <v>15</v>
      </c>
      <c r="F2666" t="s">
        <v>16</v>
      </c>
      <c r="G2666">
        <v>84294</v>
      </c>
      <c r="H2666" t="s">
        <v>17</v>
      </c>
      <c r="K2666" t="s">
        <v>3366</v>
      </c>
      <c r="L2666" t="s">
        <v>510</v>
      </c>
      <c r="M2666" t="s">
        <v>3359</v>
      </c>
      <c r="AF2666" t="s">
        <v>3060</v>
      </c>
      <c r="AH2666" s="2">
        <v>39787.766238425924</v>
      </c>
    </row>
    <row r="2667" spans="1:36" ht="15" customHeight="1" x14ac:dyDescent="0.35">
      <c r="B2667" s="5">
        <f t="shared" si="176"/>
        <v>2665</v>
      </c>
      <c r="C2667">
        <f t="shared" si="175"/>
        <v>71</v>
      </c>
      <c r="D2667" s="16">
        <v>1952</v>
      </c>
      <c r="E2667" t="s">
        <v>15</v>
      </c>
      <c r="F2667" t="s">
        <v>25</v>
      </c>
      <c r="G2667">
        <v>84317</v>
      </c>
      <c r="H2667" t="s">
        <v>17</v>
      </c>
      <c r="J2667" t="s">
        <v>3354</v>
      </c>
      <c r="K2667" t="s">
        <v>3366</v>
      </c>
      <c r="L2667" t="s">
        <v>62</v>
      </c>
      <c r="M2667" t="s">
        <v>3359</v>
      </c>
      <c r="AD2667" s="3" t="s">
        <v>997</v>
      </c>
      <c r="AF2667" t="s">
        <v>3060</v>
      </c>
      <c r="AH2667" s="2">
        <v>40800.428506944445</v>
      </c>
    </row>
    <row r="2668" spans="1:36" ht="15" customHeight="1" x14ac:dyDescent="0.35">
      <c r="B2668" s="5">
        <f t="shared" si="176"/>
        <v>2666</v>
      </c>
      <c r="C2668">
        <f t="shared" si="175"/>
        <v>25</v>
      </c>
      <c r="D2668" s="16">
        <v>1952</v>
      </c>
      <c r="E2668" t="s">
        <v>15</v>
      </c>
      <c r="F2668" t="s">
        <v>16</v>
      </c>
      <c r="G2668">
        <v>84388</v>
      </c>
      <c r="H2668" t="s">
        <v>17</v>
      </c>
      <c r="J2668" t="s">
        <v>380</v>
      </c>
      <c r="K2668" t="s">
        <v>3366</v>
      </c>
      <c r="L2668" t="s">
        <v>349</v>
      </c>
      <c r="M2668" t="s">
        <v>3359</v>
      </c>
      <c r="N2668" t="s">
        <v>3359</v>
      </c>
      <c r="AF2668" t="s">
        <v>3060</v>
      </c>
      <c r="AH2668" s="2">
        <v>41088.896168981482</v>
      </c>
    </row>
    <row r="2669" spans="1:36" ht="15" customHeight="1" x14ac:dyDescent="0.35">
      <c r="B2669" s="5">
        <f t="shared" si="176"/>
        <v>2667</v>
      </c>
      <c r="C2669">
        <f t="shared" si="175"/>
        <v>40</v>
      </c>
      <c r="D2669" s="16">
        <v>1952</v>
      </c>
      <c r="E2669" t="s">
        <v>15</v>
      </c>
      <c r="F2669" t="s">
        <v>16</v>
      </c>
      <c r="G2669">
        <v>84413</v>
      </c>
      <c r="H2669" t="s">
        <v>17</v>
      </c>
      <c r="J2669" t="s">
        <v>3354</v>
      </c>
      <c r="K2669" t="s">
        <v>3366</v>
      </c>
      <c r="L2669" t="s">
        <v>630</v>
      </c>
      <c r="M2669" t="s">
        <v>3359</v>
      </c>
      <c r="AF2669" t="s">
        <v>3060</v>
      </c>
      <c r="AH2669" s="2">
        <v>40213.50439814815</v>
      </c>
    </row>
    <row r="2670" spans="1:36" ht="15" customHeight="1" x14ac:dyDescent="0.35">
      <c r="B2670" s="5">
        <f t="shared" si="176"/>
        <v>2668</v>
      </c>
      <c r="C2670">
        <f t="shared" si="175"/>
        <v>13</v>
      </c>
      <c r="D2670" s="16">
        <v>1952</v>
      </c>
      <c r="E2670" s="116" t="s">
        <v>15</v>
      </c>
      <c r="F2670" s="116" t="s">
        <v>16</v>
      </c>
      <c r="G2670" s="117">
        <v>84453</v>
      </c>
      <c r="H2670" s="172" t="s">
        <v>5836</v>
      </c>
      <c r="I2670" s="172"/>
      <c r="J2670" s="172" t="s">
        <v>3354</v>
      </c>
      <c r="K2670" s="172" t="s">
        <v>3366</v>
      </c>
      <c r="L2670" s="172"/>
      <c r="M2670" s="172" t="s">
        <v>3459</v>
      </c>
      <c r="N2670" s="172"/>
      <c r="O2670" s="172"/>
      <c r="P2670" s="172"/>
      <c r="Q2670" s="172"/>
      <c r="R2670" s="172"/>
      <c r="S2670" s="173"/>
      <c r="T2670" s="172" t="s">
        <v>3262</v>
      </c>
      <c r="U2670" s="172"/>
      <c r="V2670" s="174"/>
      <c r="W2670" s="172" t="s">
        <v>3830</v>
      </c>
      <c r="X2670" s="172" t="s">
        <v>3660</v>
      </c>
      <c r="Y2670" s="172"/>
      <c r="Z2670" s="172"/>
      <c r="AA2670" s="172" t="s">
        <v>3262</v>
      </c>
      <c r="AB2670" s="172"/>
      <c r="AC2670" s="172"/>
      <c r="AD2670" s="172"/>
      <c r="AE2670" s="172"/>
      <c r="AF2670" t="s">
        <v>3451</v>
      </c>
      <c r="AG2670" s="172"/>
      <c r="AH2670" s="175">
        <v>45999</v>
      </c>
      <c r="AI2670" s="36" t="s">
        <v>6014</v>
      </c>
    </row>
    <row r="2671" spans="1:36" ht="15" customHeight="1" thickBot="1" x14ac:dyDescent="0.4">
      <c r="B2671" s="5">
        <f t="shared" si="176"/>
        <v>2669</v>
      </c>
      <c r="C2671">
        <f t="shared" si="175"/>
        <v>15</v>
      </c>
      <c r="D2671" s="16">
        <v>1952</v>
      </c>
      <c r="E2671" t="s">
        <v>15</v>
      </c>
      <c r="F2671" t="s">
        <v>25</v>
      </c>
      <c r="G2671">
        <v>84466</v>
      </c>
      <c r="H2671" t="s">
        <v>17</v>
      </c>
      <c r="J2671" t="s">
        <v>3354</v>
      </c>
      <c r="L2671" t="s">
        <v>998</v>
      </c>
      <c r="M2671" t="s">
        <v>3359</v>
      </c>
      <c r="AF2671" t="s">
        <v>3060</v>
      </c>
      <c r="AH2671" s="2">
        <v>39995.803229166668</v>
      </c>
    </row>
    <row r="2672" spans="1:36" ht="15" customHeight="1" thickBot="1" x14ac:dyDescent="0.4">
      <c r="B2672" s="5">
        <f t="shared" si="176"/>
        <v>2670</v>
      </c>
      <c r="C2672">
        <f t="shared" si="175"/>
        <v>19</v>
      </c>
      <c r="D2672" s="16">
        <v>1952</v>
      </c>
      <c r="E2672" s="159" t="s">
        <v>15</v>
      </c>
      <c r="F2672" s="159" t="s">
        <v>16</v>
      </c>
      <c r="G2672" s="160">
        <v>84481</v>
      </c>
      <c r="H2672" s="159"/>
      <c r="I2672" s="159"/>
      <c r="J2672" s="159" t="s">
        <v>3354</v>
      </c>
      <c r="K2672" s="159" t="s">
        <v>3366</v>
      </c>
      <c r="L2672" s="159"/>
      <c r="M2672" s="159" t="s">
        <v>3459</v>
      </c>
      <c r="N2672" s="159"/>
      <c r="O2672" s="159"/>
      <c r="P2672" s="159"/>
      <c r="Q2672" s="159"/>
      <c r="R2672" s="159"/>
      <c r="S2672" s="159"/>
      <c r="T2672" s="159" t="s">
        <v>3262</v>
      </c>
      <c r="U2672" s="159"/>
      <c r="V2672" s="161"/>
      <c r="W2672" s="159" t="s">
        <v>3830</v>
      </c>
      <c r="X2672" s="159" t="s">
        <v>3660</v>
      </c>
      <c r="Y2672" s="159"/>
      <c r="Z2672" s="159"/>
      <c r="AA2672" s="159" t="s">
        <v>3262</v>
      </c>
      <c r="AB2672" s="159"/>
      <c r="AC2672" s="159"/>
      <c r="AD2672" s="159"/>
      <c r="AE2672" s="159"/>
      <c r="AF2672" t="s">
        <v>3451</v>
      </c>
      <c r="AG2672" s="162"/>
      <c r="AH2672" s="163">
        <v>46130</v>
      </c>
      <c r="AI2672" s="76" t="s">
        <v>6530</v>
      </c>
    </row>
    <row r="2673" spans="1:35" ht="15" customHeight="1" x14ac:dyDescent="0.35">
      <c r="B2673" s="5">
        <f t="shared" si="176"/>
        <v>2671</v>
      </c>
      <c r="C2673">
        <f t="shared" si="175"/>
        <v>79</v>
      </c>
      <c r="D2673" s="16">
        <v>1952</v>
      </c>
      <c r="E2673" t="s">
        <v>15</v>
      </c>
      <c r="F2673" t="s">
        <v>16</v>
      </c>
      <c r="G2673">
        <v>84500</v>
      </c>
      <c r="H2673" t="s">
        <v>17</v>
      </c>
      <c r="J2673" t="s">
        <v>3354</v>
      </c>
      <c r="K2673" t="s">
        <v>3366</v>
      </c>
      <c r="L2673" t="s">
        <v>918</v>
      </c>
      <c r="M2673" t="s">
        <v>3359</v>
      </c>
      <c r="N2673" t="s">
        <v>3359</v>
      </c>
      <c r="AF2673" t="s">
        <v>3060</v>
      </c>
      <c r="AH2673" s="2">
        <v>40369.611319444448</v>
      </c>
    </row>
    <row r="2674" spans="1:35" ht="15" customHeight="1" x14ac:dyDescent="0.35">
      <c r="B2674" s="5">
        <f t="shared" si="176"/>
        <v>2672</v>
      </c>
      <c r="C2674">
        <f t="shared" si="175"/>
        <v>35</v>
      </c>
      <c r="D2674" s="16">
        <v>1952</v>
      </c>
      <c r="E2674" t="s">
        <v>15</v>
      </c>
      <c r="F2674" t="s">
        <v>16</v>
      </c>
      <c r="G2674">
        <v>84579</v>
      </c>
      <c r="H2674" t="s">
        <v>17</v>
      </c>
      <c r="J2674" t="s">
        <v>380</v>
      </c>
      <c r="K2674" t="s">
        <v>3366</v>
      </c>
      <c r="L2674" t="s">
        <v>481</v>
      </c>
      <c r="M2674" t="s">
        <v>3359</v>
      </c>
      <c r="N2674" t="s">
        <v>3359</v>
      </c>
      <c r="AB2674" s="194" t="s">
        <v>1000</v>
      </c>
      <c r="AC2674" s="195"/>
      <c r="AD2674" s="195"/>
      <c r="AF2674" t="s">
        <v>3060</v>
      </c>
      <c r="AH2674" s="2">
        <v>40357.063831018517</v>
      </c>
    </row>
    <row r="2675" spans="1:35" ht="15" customHeight="1" x14ac:dyDescent="0.35">
      <c r="B2675" s="5">
        <f t="shared" si="176"/>
        <v>2673</v>
      </c>
      <c r="C2675">
        <f t="shared" si="175"/>
        <v>9</v>
      </c>
      <c r="D2675" s="16">
        <v>1952</v>
      </c>
      <c r="E2675" t="s">
        <v>15</v>
      </c>
      <c r="F2675" t="s">
        <v>16</v>
      </c>
      <c r="G2675">
        <v>84614</v>
      </c>
      <c r="H2675" t="s">
        <v>17</v>
      </c>
      <c r="J2675" t="s">
        <v>3354</v>
      </c>
      <c r="K2675" t="s">
        <v>3366</v>
      </c>
      <c r="L2675" t="s">
        <v>1001</v>
      </c>
      <c r="M2675" t="s">
        <v>3359</v>
      </c>
      <c r="AF2675" t="s">
        <v>3060</v>
      </c>
      <c r="AH2675" s="2">
        <v>39770.325949074075</v>
      </c>
    </row>
    <row r="2676" spans="1:35" ht="15" customHeight="1" x14ac:dyDescent="0.35">
      <c r="B2676" s="5">
        <f t="shared" si="176"/>
        <v>2674</v>
      </c>
      <c r="C2676">
        <f t="shared" si="175"/>
        <v>90</v>
      </c>
      <c r="D2676" s="16">
        <v>1952</v>
      </c>
      <c r="E2676" t="s">
        <v>15</v>
      </c>
      <c r="F2676" t="s">
        <v>16</v>
      </c>
      <c r="G2676">
        <v>84623</v>
      </c>
      <c r="L2676" t="s">
        <v>37</v>
      </c>
      <c r="AF2676" t="s">
        <v>3060</v>
      </c>
    </row>
    <row r="2677" spans="1:35" ht="15" customHeight="1" thickBot="1" x14ac:dyDescent="0.4">
      <c r="B2677" s="5">
        <f t="shared" si="176"/>
        <v>2675</v>
      </c>
      <c r="C2677">
        <f t="shared" si="175"/>
        <v>200</v>
      </c>
      <c r="D2677" s="16">
        <v>1952</v>
      </c>
      <c r="E2677" t="s">
        <v>15</v>
      </c>
      <c r="F2677" t="s">
        <v>16</v>
      </c>
      <c r="G2677">
        <v>84713</v>
      </c>
      <c r="H2677" t="s">
        <v>17</v>
      </c>
      <c r="J2677" t="s">
        <v>380</v>
      </c>
      <c r="K2677" t="s">
        <v>3366</v>
      </c>
      <c r="L2677" t="s">
        <v>1002</v>
      </c>
      <c r="M2677" t="s">
        <v>3359</v>
      </c>
      <c r="AF2677" t="s">
        <v>3060</v>
      </c>
      <c r="AH2677" s="2">
        <v>40984.445902777778</v>
      </c>
    </row>
    <row r="2678" spans="1:35" ht="15" thickBot="1" x14ac:dyDescent="0.4">
      <c r="B2678" s="5">
        <f t="shared" si="176"/>
        <v>2676</v>
      </c>
      <c r="C2678">
        <f t="shared" si="175"/>
        <v>12</v>
      </c>
      <c r="D2678" s="16">
        <v>1952</v>
      </c>
      <c r="E2678" s="159" t="s">
        <v>15</v>
      </c>
      <c r="F2678" s="159" t="s">
        <v>25</v>
      </c>
      <c r="G2678" s="160">
        <v>84913</v>
      </c>
      <c r="H2678" s="159"/>
      <c r="I2678" s="159"/>
      <c r="J2678" s="159" t="s">
        <v>3354</v>
      </c>
      <c r="K2678" s="159" t="s">
        <v>3366</v>
      </c>
      <c r="L2678" s="159"/>
      <c r="M2678" s="159" t="s">
        <v>3459</v>
      </c>
      <c r="N2678" s="159"/>
      <c r="O2678" s="159"/>
      <c r="P2678" s="159"/>
      <c r="Q2678" s="159"/>
      <c r="R2678" s="159"/>
      <c r="S2678" s="159"/>
      <c r="T2678" s="159" t="s">
        <v>167</v>
      </c>
      <c r="U2678" s="159"/>
      <c r="V2678" s="161"/>
      <c r="W2678" s="159" t="s">
        <v>3572</v>
      </c>
      <c r="X2678" s="159" t="s">
        <v>3660</v>
      </c>
      <c r="Y2678" s="159"/>
      <c r="Z2678" s="159"/>
      <c r="AA2678" s="159" t="s">
        <v>3262</v>
      </c>
      <c r="AB2678" s="159"/>
      <c r="AC2678" s="159"/>
      <c r="AD2678" s="159"/>
      <c r="AE2678" s="159"/>
      <c r="AF2678" t="s">
        <v>3451</v>
      </c>
      <c r="AG2678" s="159"/>
      <c r="AH2678" s="176">
        <v>46034</v>
      </c>
      <c r="AI2678" s="76" t="s">
        <v>6273</v>
      </c>
    </row>
    <row r="2679" spans="1:35" ht="15" customHeight="1" x14ac:dyDescent="0.35">
      <c r="B2679" s="5">
        <f t="shared" si="176"/>
        <v>2677</v>
      </c>
      <c r="C2679">
        <f t="shared" si="175"/>
        <v>10</v>
      </c>
      <c r="D2679" s="16">
        <v>1952</v>
      </c>
      <c r="E2679" t="s">
        <v>15</v>
      </c>
      <c r="F2679" t="s">
        <v>25</v>
      </c>
      <c r="G2679">
        <v>84925</v>
      </c>
      <c r="H2679" t="s">
        <v>17</v>
      </c>
      <c r="J2679" t="s">
        <v>3354</v>
      </c>
      <c r="M2679" t="s">
        <v>3359</v>
      </c>
      <c r="AF2679" t="s">
        <v>3060</v>
      </c>
      <c r="AH2679" s="2">
        <v>40712.598657407405</v>
      </c>
    </row>
    <row r="2680" spans="1:35" ht="15" customHeight="1" x14ac:dyDescent="0.35">
      <c r="B2680" s="5">
        <f t="shared" si="176"/>
        <v>2678</v>
      </c>
      <c r="C2680">
        <f t="shared" si="175"/>
        <v>70</v>
      </c>
      <c r="D2680" s="16">
        <v>1952</v>
      </c>
      <c r="E2680" t="s">
        <v>15</v>
      </c>
      <c r="F2680" t="s">
        <v>25</v>
      </c>
      <c r="G2680">
        <v>84935</v>
      </c>
      <c r="H2680" t="s">
        <v>17</v>
      </c>
      <c r="J2680" t="s">
        <v>3354</v>
      </c>
      <c r="K2680" t="s">
        <v>3366</v>
      </c>
      <c r="L2680" t="s">
        <v>258</v>
      </c>
      <c r="M2680" t="s">
        <v>3359</v>
      </c>
      <c r="AF2680" t="s">
        <v>3060</v>
      </c>
      <c r="AH2680" s="2">
        <v>39917.380381944444</v>
      </c>
    </row>
    <row r="2681" spans="1:35" ht="15" customHeight="1" x14ac:dyDescent="0.35">
      <c r="B2681" s="5">
        <f t="shared" si="176"/>
        <v>2679</v>
      </c>
      <c r="C2681">
        <f t="shared" si="175"/>
        <v>142</v>
      </c>
      <c r="D2681" s="16">
        <v>1952</v>
      </c>
      <c r="E2681" t="s">
        <v>15</v>
      </c>
      <c r="F2681" t="s">
        <v>25</v>
      </c>
      <c r="G2681">
        <v>85005</v>
      </c>
      <c r="H2681" t="s">
        <v>17</v>
      </c>
      <c r="J2681" t="s">
        <v>3354</v>
      </c>
      <c r="K2681" t="s">
        <v>3366</v>
      </c>
      <c r="L2681" t="s">
        <v>1003</v>
      </c>
      <c r="M2681" t="s">
        <v>3359</v>
      </c>
      <c r="AB2681" s="9" t="s">
        <v>1004</v>
      </c>
      <c r="AC2681" s="40"/>
      <c r="AD2681" s="40"/>
      <c r="AF2681" t="s">
        <v>3060</v>
      </c>
      <c r="AH2681" s="2">
        <v>40674.769583333335</v>
      </c>
    </row>
    <row r="2682" spans="1:35" ht="15" customHeight="1" x14ac:dyDescent="0.35">
      <c r="B2682" s="5">
        <f t="shared" si="176"/>
        <v>2680</v>
      </c>
      <c r="C2682">
        <f t="shared" si="175"/>
        <v>134</v>
      </c>
      <c r="D2682" s="16">
        <v>1952</v>
      </c>
      <c r="E2682" t="s">
        <v>15</v>
      </c>
      <c r="F2682" t="s">
        <v>25</v>
      </c>
      <c r="G2682">
        <v>85147</v>
      </c>
      <c r="H2682" t="s">
        <v>17</v>
      </c>
      <c r="J2682" t="s">
        <v>3354</v>
      </c>
      <c r="K2682" t="s">
        <v>3366</v>
      </c>
      <c r="L2682" t="s">
        <v>475</v>
      </c>
      <c r="M2682" t="s">
        <v>3359</v>
      </c>
      <c r="AF2682" t="s">
        <v>3060</v>
      </c>
      <c r="AH2682" s="2">
        <v>39877.541817129626</v>
      </c>
    </row>
    <row r="2683" spans="1:35" ht="15" customHeight="1" x14ac:dyDescent="0.35">
      <c r="A2683" s="3"/>
      <c r="B2683" s="5">
        <f t="shared" si="176"/>
        <v>2681</v>
      </c>
      <c r="C2683">
        <f t="shared" si="175"/>
        <v>2</v>
      </c>
      <c r="D2683" s="16">
        <v>1952</v>
      </c>
      <c r="E2683" t="s">
        <v>15</v>
      </c>
      <c r="F2683" t="s">
        <v>25</v>
      </c>
      <c r="G2683">
        <v>85281</v>
      </c>
      <c r="H2683" t="s">
        <v>17</v>
      </c>
      <c r="K2683" t="s">
        <v>3366</v>
      </c>
      <c r="L2683" t="s">
        <v>1005</v>
      </c>
      <c r="M2683" t="s">
        <v>3359</v>
      </c>
      <c r="AB2683" s="194" t="s">
        <v>3672</v>
      </c>
      <c r="AC2683" s="195"/>
      <c r="AD2683" s="195"/>
      <c r="AF2683" t="s">
        <v>3060</v>
      </c>
      <c r="AH2683" s="2">
        <v>40631.445416666669</v>
      </c>
    </row>
    <row r="2684" spans="1:35" ht="15" customHeight="1" thickBot="1" x14ac:dyDescent="0.4">
      <c r="B2684" s="5">
        <f t="shared" si="176"/>
        <v>2682</v>
      </c>
      <c r="C2684">
        <f t="shared" si="175"/>
        <v>52</v>
      </c>
      <c r="D2684" s="16">
        <v>1952</v>
      </c>
      <c r="E2684" s="3" t="s">
        <v>15</v>
      </c>
      <c r="F2684" s="3" t="s">
        <v>25</v>
      </c>
      <c r="G2684" s="3">
        <v>85283</v>
      </c>
      <c r="H2684" s="3"/>
      <c r="I2684" s="3"/>
      <c r="J2684" s="3"/>
      <c r="K2684" s="3"/>
      <c r="L2684" s="3"/>
      <c r="M2684" s="3"/>
      <c r="N2684" s="3"/>
      <c r="O2684" s="3"/>
      <c r="P2684" s="3"/>
      <c r="Q2684" s="3"/>
      <c r="R2684" s="3"/>
      <c r="S2684" s="152"/>
      <c r="T2684" s="3"/>
      <c r="U2684" s="3"/>
      <c r="V2684" s="143"/>
      <c r="W2684" s="3"/>
      <c r="X2684" s="3"/>
      <c r="Y2684" s="3"/>
      <c r="Z2684" s="3"/>
      <c r="AB2684" s="3"/>
      <c r="AE2684" s="3"/>
      <c r="AF2684" s="3" t="s">
        <v>3451</v>
      </c>
      <c r="AG2684" s="3"/>
      <c r="AH2684" s="153">
        <v>45661</v>
      </c>
      <c r="AI2684" s="14" t="s">
        <v>4418</v>
      </c>
    </row>
    <row r="2685" spans="1:35" ht="15" thickBot="1" x14ac:dyDescent="0.4">
      <c r="B2685" s="5">
        <f t="shared" si="176"/>
        <v>2683</v>
      </c>
      <c r="C2685">
        <f t="shared" si="175"/>
        <v>57</v>
      </c>
      <c r="D2685" s="16">
        <v>1952</v>
      </c>
      <c r="E2685" s="162" t="s">
        <v>15</v>
      </c>
      <c r="F2685" s="162" t="s">
        <v>25</v>
      </c>
      <c r="G2685" s="162">
        <v>85335</v>
      </c>
      <c r="H2685" s="162" t="s">
        <v>17</v>
      </c>
      <c r="I2685" s="162"/>
      <c r="J2685" s="162" t="s">
        <v>3354</v>
      </c>
      <c r="K2685" s="162" t="s">
        <v>3366</v>
      </c>
      <c r="L2685" s="162" t="s">
        <v>1007</v>
      </c>
      <c r="M2685" s="162" t="s">
        <v>3359</v>
      </c>
      <c r="N2685" s="162"/>
      <c r="O2685" s="162"/>
      <c r="P2685" s="162"/>
      <c r="Q2685" s="162"/>
      <c r="R2685" s="162"/>
      <c r="S2685" s="181"/>
      <c r="T2685" s="162"/>
      <c r="U2685" s="162"/>
      <c r="V2685" s="182"/>
      <c r="W2685" s="162"/>
      <c r="X2685" s="162"/>
      <c r="Y2685" s="162"/>
      <c r="Z2685" s="162"/>
      <c r="AA2685" s="159"/>
      <c r="AB2685" s="162"/>
      <c r="AC2685" s="159"/>
      <c r="AD2685" s="159"/>
      <c r="AE2685" s="162"/>
      <c r="AF2685" t="s">
        <v>3060</v>
      </c>
      <c r="AG2685" s="162"/>
      <c r="AH2685" s="163">
        <v>40601.762662037036</v>
      </c>
      <c r="AI2685" s="162"/>
    </row>
    <row r="2686" spans="1:35" ht="15" customHeight="1" thickBot="1" x14ac:dyDescent="0.4">
      <c r="A2686" s="180"/>
      <c r="B2686" s="5">
        <f t="shared" si="176"/>
        <v>2684</v>
      </c>
      <c r="C2686">
        <f t="shared" ref="C2686:C2690" si="177">+G2687-G2686</f>
        <v>49</v>
      </c>
      <c r="D2686" s="16">
        <v>1952</v>
      </c>
      <c r="E2686" t="s">
        <v>15</v>
      </c>
      <c r="F2686" t="s">
        <v>25</v>
      </c>
      <c r="G2686">
        <v>85392</v>
      </c>
      <c r="H2686" t="s">
        <v>17</v>
      </c>
      <c r="J2686" t="s">
        <v>3354</v>
      </c>
      <c r="K2686" t="s">
        <v>3366</v>
      </c>
      <c r="L2686" t="s">
        <v>46</v>
      </c>
      <c r="M2686" t="s">
        <v>3359</v>
      </c>
      <c r="S2686" s="148">
        <v>459</v>
      </c>
      <c r="AF2686" t="s">
        <v>3060</v>
      </c>
      <c r="AH2686" s="2">
        <v>39751.493530092594</v>
      </c>
    </row>
    <row r="2687" spans="1:35" ht="15" customHeight="1" thickBot="1" x14ac:dyDescent="0.4">
      <c r="B2687" s="5">
        <f t="shared" si="176"/>
        <v>2685</v>
      </c>
      <c r="C2687">
        <f t="shared" si="177"/>
        <v>138</v>
      </c>
      <c r="D2687" s="16">
        <v>1952</v>
      </c>
      <c r="E2687" s="159" t="s">
        <v>15</v>
      </c>
      <c r="F2687" s="159" t="s">
        <v>25</v>
      </c>
      <c r="G2687" s="160">
        <v>85441</v>
      </c>
      <c r="H2687" s="159"/>
      <c r="I2687" s="159"/>
      <c r="J2687" s="159" t="s">
        <v>3354</v>
      </c>
      <c r="K2687" s="159" t="s">
        <v>3366</v>
      </c>
      <c r="L2687" s="159"/>
      <c r="M2687" s="159" t="s">
        <v>3459</v>
      </c>
      <c r="N2687" s="159"/>
      <c r="O2687" s="159"/>
      <c r="P2687" s="159"/>
      <c r="Q2687" s="159"/>
      <c r="R2687" s="159"/>
      <c r="S2687" s="159"/>
      <c r="T2687" s="159" t="s">
        <v>3262</v>
      </c>
      <c r="U2687" s="159"/>
      <c r="V2687" s="159"/>
      <c r="W2687" s="159" t="s">
        <v>3572</v>
      </c>
      <c r="X2687" s="159" t="s">
        <v>3660</v>
      </c>
      <c r="Y2687" s="159"/>
      <c r="Z2687" s="159"/>
      <c r="AA2687" s="159" t="s">
        <v>3262</v>
      </c>
      <c r="AB2687" s="159"/>
      <c r="AC2687" s="159"/>
      <c r="AD2687" s="159"/>
      <c r="AE2687" s="159"/>
      <c r="AF2687" t="s">
        <v>3451</v>
      </c>
      <c r="AG2687" s="159"/>
      <c r="AH2687" s="176">
        <v>46207</v>
      </c>
      <c r="AI2687" s="76" t="s">
        <v>6766</v>
      </c>
    </row>
    <row r="2688" spans="1:35" ht="15" customHeight="1" x14ac:dyDescent="0.35">
      <c r="B2688" s="5">
        <f t="shared" si="176"/>
        <v>2686</v>
      </c>
      <c r="C2688">
        <f t="shared" si="177"/>
        <v>53</v>
      </c>
      <c r="D2688" s="16">
        <v>1952</v>
      </c>
      <c r="E2688" s="101" t="s">
        <v>221</v>
      </c>
      <c r="F2688" s="101" t="s">
        <v>16</v>
      </c>
      <c r="G2688" s="165">
        <v>85579</v>
      </c>
      <c r="H2688" s="101"/>
      <c r="I2688" s="101"/>
      <c r="J2688" s="101" t="s">
        <v>3354</v>
      </c>
      <c r="K2688" s="101" t="s">
        <v>3366</v>
      </c>
      <c r="L2688" s="101"/>
      <c r="M2688" s="101" t="s">
        <v>3459</v>
      </c>
      <c r="N2688" s="101"/>
      <c r="O2688" s="101"/>
      <c r="P2688" s="101"/>
      <c r="Q2688" s="101"/>
      <c r="R2688" s="101"/>
      <c r="S2688" s="128"/>
      <c r="T2688" s="101" t="s">
        <v>3262</v>
      </c>
      <c r="U2688" s="101" t="s">
        <v>3687</v>
      </c>
      <c r="V2688" s="130"/>
      <c r="W2688" s="101" t="s">
        <v>3830</v>
      </c>
      <c r="X2688" s="101" t="s">
        <v>3452</v>
      </c>
      <c r="Y2688" s="101"/>
      <c r="Z2688" s="101"/>
      <c r="AA2688" s="101" t="s">
        <v>3464</v>
      </c>
      <c r="AB2688" s="101"/>
      <c r="AC2688" s="101"/>
      <c r="AD2688" s="101"/>
      <c r="AE2688" s="101"/>
      <c r="AF2688" t="s">
        <v>3451</v>
      </c>
      <c r="AG2688" s="101"/>
      <c r="AH2688" s="103">
        <v>45839</v>
      </c>
      <c r="AI2688" s="166" t="s">
        <v>4617</v>
      </c>
    </row>
    <row r="2689" spans="1:35" ht="15" customHeight="1" x14ac:dyDescent="0.35">
      <c r="B2689" s="5">
        <f t="shared" si="176"/>
        <v>2687</v>
      </c>
      <c r="C2689">
        <f t="shared" si="177"/>
        <v>62</v>
      </c>
      <c r="D2689" s="16">
        <v>1952</v>
      </c>
      <c r="E2689" t="s">
        <v>15</v>
      </c>
      <c r="F2689" t="s">
        <v>25</v>
      </c>
      <c r="G2689">
        <v>85632</v>
      </c>
      <c r="H2689" t="s">
        <v>17</v>
      </c>
      <c r="J2689" t="s">
        <v>3354</v>
      </c>
      <c r="K2689" t="s">
        <v>3366</v>
      </c>
      <c r="L2689" t="s">
        <v>172</v>
      </c>
      <c r="M2689" t="s">
        <v>3359</v>
      </c>
      <c r="AF2689" t="s">
        <v>3060</v>
      </c>
      <c r="AH2689" s="2">
        <v>39693.524872685186</v>
      </c>
    </row>
    <row r="2690" spans="1:35" ht="15" customHeight="1" x14ac:dyDescent="0.35">
      <c r="B2690" s="5">
        <f t="shared" si="176"/>
        <v>2688</v>
      </c>
      <c r="C2690">
        <f t="shared" si="177"/>
        <v>8</v>
      </c>
      <c r="D2690" s="16">
        <v>1952</v>
      </c>
      <c r="E2690" t="s">
        <v>15</v>
      </c>
      <c r="F2690" t="s">
        <v>16</v>
      </c>
      <c r="G2690">
        <v>85694</v>
      </c>
      <c r="H2690" t="s">
        <v>17</v>
      </c>
      <c r="J2690" t="s">
        <v>3354</v>
      </c>
      <c r="M2690" t="s">
        <v>3359</v>
      </c>
      <c r="AF2690" t="s">
        <v>3060</v>
      </c>
      <c r="AH2690" s="2">
        <v>40738.287465277775</v>
      </c>
    </row>
    <row r="2691" spans="1:35" ht="15" customHeight="1" x14ac:dyDescent="0.35">
      <c r="B2691" s="5">
        <f t="shared" si="176"/>
        <v>2689</v>
      </c>
      <c r="C2691">
        <f t="shared" si="175"/>
        <v>231</v>
      </c>
      <c r="D2691" s="16">
        <v>1952</v>
      </c>
      <c r="E2691" t="s">
        <v>15</v>
      </c>
      <c r="F2691" t="s">
        <v>16</v>
      </c>
      <c r="G2691">
        <v>85702</v>
      </c>
      <c r="H2691" t="s">
        <v>17</v>
      </c>
      <c r="J2691" t="s">
        <v>3354</v>
      </c>
      <c r="K2691" t="s">
        <v>3366</v>
      </c>
      <c r="M2691" t="s">
        <v>3359</v>
      </c>
      <c r="AD2691" s="3" t="s">
        <v>3673</v>
      </c>
      <c r="AF2691" t="s">
        <v>3060</v>
      </c>
      <c r="AH2691" s="2">
        <v>40947.410949074074</v>
      </c>
    </row>
    <row r="2692" spans="1:35" ht="15" customHeight="1" x14ac:dyDescent="0.35">
      <c r="B2692" s="5">
        <f t="shared" si="176"/>
        <v>2690</v>
      </c>
      <c r="C2692">
        <f t="shared" si="175"/>
        <v>71</v>
      </c>
      <c r="D2692" s="146">
        <v>1952</v>
      </c>
      <c r="E2692" s="3" t="s">
        <v>15</v>
      </c>
      <c r="F2692" s="3" t="s">
        <v>16</v>
      </c>
      <c r="G2692" s="3">
        <v>85933</v>
      </c>
      <c r="H2692" s="3"/>
      <c r="I2692" s="3"/>
      <c r="J2692" s="3"/>
      <c r="K2692" s="3"/>
      <c r="L2692" s="3"/>
      <c r="M2692" s="3"/>
      <c r="N2692" s="3"/>
      <c r="O2692" s="3"/>
      <c r="P2692" s="3"/>
      <c r="Q2692" s="3"/>
      <c r="R2692" s="3"/>
      <c r="S2692" s="152"/>
      <c r="T2692" s="3"/>
      <c r="U2692" s="3"/>
      <c r="V2692" s="143"/>
      <c r="W2692" s="3"/>
      <c r="X2692" s="3"/>
      <c r="Y2692" s="3"/>
      <c r="Z2692" s="3"/>
      <c r="AB2692" s="3"/>
      <c r="AE2692" s="3"/>
      <c r="AF2692" s="3" t="s">
        <v>3451</v>
      </c>
      <c r="AG2692" s="3"/>
      <c r="AH2692" s="153">
        <v>45561</v>
      </c>
      <c r="AI2692" s="14" t="s">
        <v>4123</v>
      </c>
    </row>
    <row r="2693" spans="1:35" ht="15" customHeight="1" x14ac:dyDescent="0.35">
      <c r="B2693" s="5">
        <f t="shared" si="176"/>
        <v>2691</v>
      </c>
      <c r="C2693">
        <f t="shared" si="175"/>
        <v>4</v>
      </c>
      <c r="D2693" s="16">
        <v>1952</v>
      </c>
      <c r="E2693" t="s">
        <v>972</v>
      </c>
      <c r="F2693" t="s">
        <v>25</v>
      </c>
      <c r="G2693">
        <v>86004</v>
      </c>
      <c r="H2693" t="s">
        <v>17</v>
      </c>
      <c r="J2693" t="s">
        <v>3354</v>
      </c>
      <c r="K2693" t="s">
        <v>3366</v>
      </c>
      <c r="L2693" t="s">
        <v>1009</v>
      </c>
      <c r="M2693" t="s">
        <v>3359</v>
      </c>
      <c r="U2693" t="s">
        <v>3557</v>
      </c>
      <c r="W2693" t="s">
        <v>3557</v>
      </c>
      <c r="AF2693" t="s">
        <v>3060</v>
      </c>
      <c r="AH2693" s="2">
        <v>40315.383634259262</v>
      </c>
    </row>
    <row r="2694" spans="1:35" ht="15" customHeight="1" x14ac:dyDescent="0.35">
      <c r="A2694" s="3"/>
      <c r="B2694" s="5">
        <f t="shared" si="176"/>
        <v>2692</v>
      </c>
      <c r="C2694">
        <f t="shared" si="175"/>
        <v>12</v>
      </c>
      <c r="D2694" s="16">
        <v>1952</v>
      </c>
      <c r="E2694" t="s">
        <v>972</v>
      </c>
      <c r="F2694" t="s">
        <v>25</v>
      </c>
      <c r="G2694">
        <v>86008</v>
      </c>
      <c r="H2694" t="s">
        <v>17</v>
      </c>
      <c r="J2694" t="s">
        <v>3354</v>
      </c>
      <c r="K2694" t="s">
        <v>3366</v>
      </c>
      <c r="L2694" t="s">
        <v>35</v>
      </c>
      <c r="M2694" t="s">
        <v>3359</v>
      </c>
      <c r="U2694" t="s">
        <v>3557</v>
      </c>
      <c r="W2694" t="s">
        <v>3557</v>
      </c>
      <c r="AF2694" t="s">
        <v>3060</v>
      </c>
      <c r="AH2694" s="2">
        <v>39905.557962962965</v>
      </c>
    </row>
    <row r="2695" spans="1:35" ht="15" customHeight="1" x14ac:dyDescent="0.35">
      <c r="B2695" s="5">
        <f t="shared" si="176"/>
        <v>2693</v>
      </c>
      <c r="C2695">
        <f t="shared" si="175"/>
        <v>29</v>
      </c>
      <c r="D2695" s="16">
        <v>1952</v>
      </c>
      <c r="E2695" t="s">
        <v>972</v>
      </c>
      <c r="F2695" t="s">
        <v>25</v>
      </c>
      <c r="G2695">
        <v>86020</v>
      </c>
      <c r="L2695" t="s">
        <v>28</v>
      </c>
      <c r="AD2695" s="3" t="s">
        <v>1010</v>
      </c>
      <c r="AF2695" t="s">
        <v>3060</v>
      </c>
    </row>
    <row r="2696" spans="1:35" ht="15" customHeight="1" x14ac:dyDescent="0.35">
      <c r="B2696" s="5">
        <f t="shared" si="176"/>
        <v>2694</v>
      </c>
      <c r="C2696">
        <f t="shared" si="175"/>
        <v>31</v>
      </c>
      <c r="D2696" s="16">
        <v>1952</v>
      </c>
      <c r="E2696" t="s">
        <v>972</v>
      </c>
      <c r="F2696" t="s">
        <v>25</v>
      </c>
      <c r="G2696">
        <v>86049</v>
      </c>
      <c r="H2696" t="s">
        <v>17</v>
      </c>
      <c r="J2696" t="s">
        <v>3354</v>
      </c>
      <c r="K2696" t="s">
        <v>3366</v>
      </c>
      <c r="L2696" t="s">
        <v>56</v>
      </c>
      <c r="M2696" t="s">
        <v>3359</v>
      </c>
      <c r="S2696" s="148">
        <v>460</v>
      </c>
      <c r="U2696" t="s">
        <v>3557</v>
      </c>
      <c r="W2696" t="s">
        <v>3557</v>
      </c>
      <c r="AD2696" s="3" t="s">
        <v>1011</v>
      </c>
      <c r="AF2696" t="s">
        <v>3060</v>
      </c>
      <c r="AH2696" s="2">
        <v>40383.762592592589</v>
      </c>
    </row>
    <row r="2697" spans="1:35" ht="15" customHeight="1" x14ac:dyDescent="0.35">
      <c r="B2697" s="5">
        <f t="shared" si="176"/>
        <v>2695</v>
      </c>
      <c r="C2697">
        <f t="shared" si="175"/>
        <v>7</v>
      </c>
      <c r="D2697" s="16">
        <v>1952</v>
      </c>
      <c r="E2697" t="s">
        <v>972</v>
      </c>
      <c r="F2697" t="s">
        <v>25</v>
      </c>
      <c r="G2697">
        <v>86080</v>
      </c>
      <c r="H2697" t="s">
        <v>17</v>
      </c>
      <c r="J2697" t="s">
        <v>3354</v>
      </c>
      <c r="K2697" t="s">
        <v>3366</v>
      </c>
      <c r="L2697" t="s">
        <v>1012</v>
      </c>
      <c r="M2697" t="s">
        <v>3359</v>
      </c>
      <c r="N2697" t="s">
        <v>3359</v>
      </c>
      <c r="W2697" t="s">
        <v>3557</v>
      </c>
      <c r="AF2697" t="s">
        <v>3060</v>
      </c>
      <c r="AH2697" s="2">
        <v>39857.610520833332</v>
      </c>
    </row>
    <row r="2698" spans="1:35" ht="15" customHeight="1" x14ac:dyDescent="0.35">
      <c r="B2698" s="5">
        <f t="shared" si="176"/>
        <v>2696</v>
      </c>
      <c r="C2698">
        <f t="shared" si="175"/>
        <v>6</v>
      </c>
      <c r="D2698" s="16">
        <v>1952</v>
      </c>
      <c r="E2698" t="s">
        <v>972</v>
      </c>
      <c r="F2698" t="s">
        <v>25</v>
      </c>
      <c r="G2698">
        <v>86087</v>
      </c>
      <c r="H2698" t="s">
        <v>17</v>
      </c>
      <c r="J2698" t="s">
        <v>3354</v>
      </c>
      <c r="K2698" t="s">
        <v>3366</v>
      </c>
      <c r="L2698" t="s">
        <v>1013</v>
      </c>
      <c r="M2698" t="s">
        <v>3453</v>
      </c>
      <c r="T2698" t="s">
        <v>3262</v>
      </c>
      <c r="U2698" t="s">
        <v>3557</v>
      </c>
      <c r="W2698" t="s">
        <v>3557</v>
      </c>
      <c r="AF2698" t="s">
        <v>3451</v>
      </c>
      <c r="AH2698" s="2">
        <v>46197</v>
      </c>
    </row>
    <row r="2699" spans="1:35" ht="15" customHeight="1" x14ac:dyDescent="0.35">
      <c r="B2699" s="5">
        <f t="shared" si="176"/>
        <v>2697</v>
      </c>
      <c r="C2699">
        <f t="shared" si="175"/>
        <v>27</v>
      </c>
      <c r="D2699" s="16">
        <v>1952</v>
      </c>
      <c r="E2699" t="s">
        <v>972</v>
      </c>
      <c r="F2699" t="s">
        <v>25</v>
      </c>
      <c r="G2699">
        <v>86093</v>
      </c>
      <c r="H2699" t="s">
        <v>17</v>
      </c>
      <c r="J2699" t="s">
        <v>3354</v>
      </c>
      <c r="L2699" t="s">
        <v>369</v>
      </c>
      <c r="M2699" t="s">
        <v>3359</v>
      </c>
      <c r="AD2699" s="3" t="s">
        <v>1014</v>
      </c>
      <c r="AF2699" t="s">
        <v>3060</v>
      </c>
      <c r="AH2699" s="2">
        <v>39837.466747685183</v>
      </c>
    </row>
    <row r="2700" spans="1:35" ht="15" customHeight="1" x14ac:dyDescent="0.35">
      <c r="B2700" s="5">
        <f t="shared" si="176"/>
        <v>2698</v>
      </c>
      <c r="C2700">
        <f t="shared" si="175"/>
        <v>1</v>
      </c>
      <c r="D2700" s="146">
        <v>1952</v>
      </c>
      <c r="E2700" s="3" t="s">
        <v>972</v>
      </c>
      <c r="F2700" s="3" t="s">
        <v>25</v>
      </c>
      <c r="G2700" s="3">
        <v>86120</v>
      </c>
      <c r="H2700" s="3"/>
      <c r="I2700" s="3"/>
      <c r="J2700" s="3" t="s">
        <v>3354</v>
      </c>
      <c r="K2700" s="3" t="s">
        <v>3366</v>
      </c>
      <c r="L2700" s="3"/>
      <c r="M2700" s="3" t="s">
        <v>3453</v>
      </c>
      <c r="N2700" s="3"/>
      <c r="O2700" s="3"/>
      <c r="P2700" s="3"/>
      <c r="Q2700" s="3"/>
      <c r="R2700" s="3"/>
      <c r="S2700" s="152"/>
      <c r="T2700" s="3" t="s">
        <v>3262</v>
      </c>
      <c r="U2700" s="3" t="s">
        <v>3557</v>
      </c>
      <c r="V2700" s="143"/>
      <c r="W2700" s="3" t="s">
        <v>3557</v>
      </c>
      <c r="X2700" s="3" t="s">
        <v>3452</v>
      </c>
      <c r="Y2700" s="3"/>
      <c r="Z2700" s="3"/>
      <c r="AA2700" s="3" t="s">
        <v>3262</v>
      </c>
      <c r="AB2700" s="3"/>
      <c r="AE2700" s="3"/>
      <c r="AF2700" s="3" t="s">
        <v>3451</v>
      </c>
      <c r="AG2700" s="3"/>
      <c r="AH2700" s="153">
        <v>45561</v>
      </c>
      <c r="AI2700" s="75" t="s">
        <v>4124</v>
      </c>
    </row>
    <row r="2701" spans="1:35" ht="15" customHeight="1" x14ac:dyDescent="0.35">
      <c r="B2701" s="5">
        <f t="shared" si="176"/>
        <v>2699</v>
      </c>
      <c r="C2701">
        <f t="shared" si="175"/>
        <v>17</v>
      </c>
      <c r="D2701" s="16">
        <v>1952</v>
      </c>
      <c r="E2701" t="s">
        <v>972</v>
      </c>
      <c r="F2701" t="s">
        <v>25</v>
      </c>
      <c r="G2701">
        <v>86121</v>
      </c>
      <c r="H2701" t="s">
        <v>17</v>
      </c>
      <c r="J2701" t="s">
        <v>3354</v>
      </c>
      <c r="K2701" t="s">
        <v>3366</v>
      </c>
      <c r="L2701" t="s">
        <v>28</v>
      </c>
      <c r="M2701" t="s">
        <v>3359</v>
      </c>
      <c r="N2701" t="s">
        <v>3359</v>
      </c>
      <c r="U2701" t="s">
        <v>3557</v>
      </c>
      <c r="W2701" t="s">
        <v>3557</v>
      </c>
      <c r="X2701" t="s">
        <v>3452</v>
      </c>
      <c r="AD2701" s="3" t="s">
        <v>3719</v>
      </c>
      <c r="AF2701" t="s">
        <v>3133</v>
      </c>
      <c r="AH2701" s="2">
        <v>45078</v>
      </c>
      <c r="AI2701" t="s">
        <v>3720</v>
      </c>
    </row>
    <row r="2702" spans="1:35" ht="15" customHeight="1" x14ac:dyDescent="0.35">
      <c r="B2702" s="5">
        <f t="shared" si="176"/>
        <v>2700</v>
      </c>
      <c r="C2702">
        <f t="shared" si="175"/>
        <v>5</v>
      </c>
      <c r="D2702" s="16">
        <v>1952</v>
      </c>
      <c r="E2702" s="3" t="s">
        <v>972</v>
      </c>
      <c r="F2702" s="3" t="s">
        <v>25</v>
      </c>
      <c r="G2702" s="3">
        <v>86138</v>
      </c>
      <c r="H2702" s="3"/>
      <c r="I2702" s="3"/>
      <c r="J2702" s="3"/>
      <c r="K2702" s="3"/>
      <c r="L2702" s="3"/>
      <c r="M2702" s="3"/>
      <c r="N2702" s="3"/>
      <c r="O2702" s="3"/>
      <c r="P2702" s="3"/>
      <c r="Q2702" s="3"/>
      <c r="R2702" s="3"/>
      <c r="S2702" s="152"/>
      <c r="T2702" s="3"/>
      <c r="U2702" s="3"/>
      <c r="V2702" s="143"/>
      <c r="W2702" s="3"/>
      <c r="X2702" s="3"/>
      <c r="Y2702" s="3"/>
      <c r="Z2702" s="3"/>
      <c r="AB2702" s="3"/>
      <c r="AE2702" s="3"/>
      <c r="AF2702" s="3" t="s">
        <v>3451</v>
      </c>
      <c r="AG2702" s="3"/>
      <c r="AH2702" s="153">
        <v>45661</v>
      </c>
      <c r="AI2702" s="14" t="s">
        <v>4419</v>
      </c>
    </row>
    <row r="2703" spans="1:35" ht="15" customHeight="1" x14ac:dyDescent="0.35">
      <c r="B2703" s="5">
        <f t="shared" si="176"/>
        <v>2701</v>
      </c>
      <c r="C2703">
        <f t="shared" si="175"/>
        <v>1</v>
      </c>
      <c r="D2703" s="16">
        <v>1952</v>
      </c>
      <c r="E2703" s="3" t="s">
        <v>972</v>
      </c>
      <c r="F2703" s="3" t="s">
        <v>25</v>
      </c>
      <c r="G2703" s="165">
        <v>86143</v>
      </c>
      <c r="H2703" s="3"/>
      <c r="I2703" s="3"/>
      <c r="J2703" s="3" t="s">
        <v>3354</v>
      </c>
      <c r="K2703" s="3" t="s">
        <v>3366</v>
      </c>
      <c r="L2703" s="3"/>
      <c r="M2703" s="3" t="s">
        <v>3453</v>
      </c>
      <c r="N2703" s="3"/>
      <c r="O2703" s="3"/>
      <c r="P2703" s="3"/>
      <c r="Q2703" s="3"/>
      <c r="R2703" s="3"/>
      <c r="S2703" s="152"/>
      <c r="T2703" s="3" t="s">
        <v>3262</v>
      </c>
      <c r="U2703" s="3" t="s">
        <v>3557</v>
      </c>
      <c r="V2703" s="143"/>
      <c r="W2703" s="3" t="s">
        <v>3557</v>
      </c>
      <c r="X2703" s="3" t="s">
        <v>3452</v>
      </c>
      <c r="Y2703" s="3"/>
      <c r="Z2703" s="3"/>
      <c r="AA2703" s="3" t="s">
        <v>3262</v>
      </c>
      <c r="AB2703" s="3"/>
      <c r="AD2703" s="3" t="s">
        <v>5694</v>
      </c>
      <c r="AE2703" s="3"/>
      <c r="AF2703" t="s">
        <v>3451</v>
      </c>
      <c r="AG2703" s="3"/>
      <c r="AH2703" s="153">
        <v>45928</v>
      </c>
      <c r="AI2703" s="166" t="s">
        <v>5583</v>
      </c>
    </row>
    <row r="2704" spans="1:35" ht="15" customHeight="1" x14ac:dyDescent="0.35">
      <c r="B2704" s="5">
        <f t="shared" si="176"/>
        <v>2702</v>
      </c>
      <c r="C2704">
        <f t="shared" si="175"/>
        <v>26</v>
      </c>
      <c r="D2704" s="16">
        <v>1952</v>
      </c>
      <c r="E2704" t="s">
        <v>972</v>
      </c>
      <c r="F2704" t="s">
        <v>25</v>
      </c>
      <c r="G2704">
        <v>86144</v>
      </c>
      <c r="H2704" t="s">
        <v>17</v>
      </c>
      <c r="J2704" t="s">
        <v>3354</v>
      </c>
      <c r="K2704" t="s">
        <v>3383</v>
      </c>
      <c r="L2704" t="s">
        <v>28</v>
      </c>
      <c r="M2704" t="s">
        <v>3359</v>
      </c>
      <c r="S2704" s="148">
        <v>468</v>
      </c>
      <c r="AF2704" t="s">
        <v>3060</v>
      </c>
      <c r="AH2704" s="2">
        <v>40080.437407407408</v>
      </c>
    </row>
    <row r="2705" spans="2:35" ht="15" customHeight="1" x14ac:dyDescent="0.35">
      <c r="B2705" s="5">
        <f t="shared" si="176"/>
        <v>2703</v>
      </c>
      <c r="C2705">
        <f t="shared" si="175"/>
        <v>6</v>
      </c>
      <c r="D2705" s="16">
        <v>1952</v>
      </c>
      <c r="E2705" t="s">
        <v>972</v>
      </c>
      <c r="F2705" t="s">
        <v>25</v>
      </c>
      <c r="G2705">
        <v>86170</v>
      </c>
      <c r="H2705" t="s">
        <v>17</v>
      </c>
      <c r="J2705" t="s">
        <v>3354</v>
      </c>
      <c r="K2705" t="s">
        <v>3366</v>
      </c>
      <c r="L2705" t="s">
        <v>35</v>
      </c>
      <c r="M2705" t="s">
        <v>3359</v>
      </c>
      <c r="S2705" s="148">
        <v>460</v>
      </c>
      <c r="AF2705" t="s">
        <v>3060</v>
      </c>
      <c r="AH2705" s="2">
        <v>39678.73646990741</v>
      </c>
    </row>
    <row r="2706" spans="2:35" ht="15" customHeight="1" x14ac:dyDescent="0.35">
      <c r="B2706" s="5">
        <f t="shared" si="176"/>
        <v>2704</v>
      </c>
      <c r="C2706">
        <f t="shared" si="175"/>
        <v>20</v>
      </c>
      <c r="D2706" s="16">
        <v>1952</v>
      </c>
      <c r="E2706" t="s">
        <v>972</v>
      </c>
      <c r="F2706" t="s">
        <v>25</v>
      </c>
      <c r="G2706">
        <v>86176</v>
      </c>
      <c r="H2706" t="s">
        <v>17</v>
      </c>
      <c r="J2706" t="s">
        <v>3354</v>
      </c>
      <c r="K2706" t="s">
        <v>3366</v>
      </c>
      <c r="L2706" t="s">
        <v>265</v>
      </c>
      <c r="M2706" t="s">
        <v>3359</v>
      </c>
      <c r="N2706" t="s">
        <v>3359</v>
      </c>
      <c r="U2706" t="s">
        <v>3557</v>
      </c>
      <c r="W2706" t="s">
        <v>3557</v>
      </c>
      <c r="AD2706" s="3" t="s">
        <v>1015</v>
      </c>
      <c r="AF2706" t="s">
        <v>3060</v>
      </c>
      <c r="AH2706" s="2">
        <v>40881.469641203701</v>
      </c>
    </row>
    <row r="2707" spans="2:35" ht="15" customHeight="1" x14ac:dyDescent="0.35">
      <c r="B2707" s="5">
        <f t="shared" si="176"/>
        <v>2705</v>
      </c>
      <c r="C2707">
        <f t="shared" ref="C2707:C2772" si="178">+G2708-G2707</f>
        <v>1</v>
      </c>
      <c r="D2707" s="16">
        <v>1952</v>
      </c>
      <c r="E2707" t="s">
        <v>972</v>
      </c>
      <c r="F2707" t="s">
        <v>25</v>
      </c>
      <c r="G2707">
        <v>86196</v>
      </c>
      <c r="J2707" t="s">
        <v>3354</v>
      </c>
      <c r="K2707" t="s">
        <v>3366</v>
      </c>
      <c r="M2707" t="s">
        <v>3453</v>
      </c>
      <c r="T2707" t="s">
        <v>3262</v>
      </c>
      <c r="U2707" t="s">
        <v>3557</v>
      </c>
      <c r="W2707" t="s">
        <v>3557</v>
      </c>
      <c r="X2707" t="s">
        <v>3452</v>
      </c>
      <c r="AA2707" s="3" t="s">
        <v>3262</v>
      </c>
      <c r="AF2707" t="s">
        <v>3451</v>
      </c>
      <c r="AH2707" s="2">
        <v>45298</v>
      </c>
    </row>
    <row r="2708" spans="2:35" ht="15" customHeight="1" x14ac:dyDescent="0.35">
      <c r="B2708" s="5">
        <f t="shared" si="176"/>
        <v>2706</v>
      </c>
      <c r="C2708">
        <f t="shared" si="178"/>
        <v>2</v>
      </c>
      <c r="D2708" s="16">
        <v>1952</v>
      </c>
      <c r="E2708" t="s">
        <v>972</v>
      </c>
      <c r="F2708" t="s">
        <v>25</v>
      </c>
      <c r="G2708">
        <v>86197</v>
      </c>
      <c r="H2708" t="s">
        <v>17</v>
      </c>
      <c r="J2708" t="s">
        <v>3354</v>
      </c>
      <c r="K2708" t="s">
        <v>3366</v>
      </c>
      <c r="L2708" t="s">
        <v>153</v>
      </c>
      <c r="M2708" t="s">
        <v>3359</v>
      </c>
      <c r="W2708" t="s">
        <v>3557</v>
      </c>
      <c r="AF2708" t="s">
        <v>3060</v>
      </c>
      <c r="AH2708" s="2">
        <v>40779.529594907406</v>
      </c>
    </row>
    <row r="2709" spans="2:35" ht="15" customHeight="1" x14ac:dyDescent="0.35">
      <c r="B2709" s="5">
        <f t="shared" ref="B2709:B2774" si="179">+B2708+1</f>
        <v>2707</v>
      </c>
      <c r="C2709">
        <f t="shared" si="178"/>
        <v>10</v>
      </c>
      <c r="D2709" s="16">
        <v>1952</v>
      </c>
      <c r="E2709" s="116" t="s">
        <v>972</v>
      </c>
      <c r="F2709" s="116" t="s">
        <v>25</v>
      </c>
      <c r="G2709" s="117">
        <v>86199</v>
      </c>
      <c r="H2709" s="172" t="s">
        <v>5836</v>
      </c>
      <c r="I2709" s="172"/>
      <c r="J2709" s="172" t="s">
        <v>3354</v>
      </c>
      <c r="K2709" s="172" t="s">
        <v>3366</v>
      </c>
      <c r="L2709" s="172"/>
      <c r="M2709" s="172" t="s">
        <v>3453</v>
      </c>
      <c r="N2709" s="172"/>
      <c r="O2709" s="172"/>
      <c r="P2709" s="172"/>
      <c r="Q2709" s="172"/>
      <c r="R2709" s="172"/>
      <c r="S2709" s="173"/>
      <c r="T2709" s="172" t="s">
        <v>3262</v>
      </c>
      <c r="U2709" s="172" t="s">
        <v>3557</v>
      </c>
      <c r="V2709" s="174"/>
      <c r="W2709" s="172" t="s">
        <v>3557</v>
      </c>
      <c r="X2709" s="172" t="s">
        <v>3452</v>
      </c>
      <c r="Y2709" s="172"/>
      <c r="Z2709" s="172"/>
      <c r="AA2709" s="172" t="s">
        <v>3262</v>
      </c>
      <c r="AB2709" s="172"/>
      <c r="AC2709" s="172"/>
      <c r="AD2709" s="172"/>
      <c r="AE2709" s="172"/>
      <c r="AF2709" t="s">
        <v>3451</v>
      </c>
      <c r="AG2709" s="172"/>
      <c r="AH2709" s="175">
        <v>45999</v>
      </c>
      <c r="AI2709" s="36" t="s">
        <v>6015</v>
      </c>
    </row>
    <row r="2710" spans="2:35" ht="15" customHeight="1" x14ac:dyDescent="0.35">
      <c r="B2710" s="5">
        <f t="shared" si="179"/>
        <v>2708</v>
      </c>
      <c r="C2710">
        <f t="shared" si="178"/>
        <v>20</v>
      </c>
      <c r="D2710" s="16">
        <v>1952</v>
      </c>
      <c r="E2710" t="s">
        <v>972</v>
      </c>
      <c r="F2710" t="s">
        <v>25</v>
      </c>
      <c r="G2710">
        <v>86209</v>
      </c>
      <c r="H2710" t="s">
        <v>17</v>
      </c>
      <c r="J2710" t="s">
        <v>3354</v>
      </c>
      <c r="K2710" t="s">
        <v>3366</v>
      </c>
      <c r="L2710" t="s">
        <v>203</v>
      </c>
      <c r="M2710" t="s">
        <v>3359</v>
      </c>
      <c r="AC2710" s="3">
        <v>1959</v>
      </c>
      <c r="AD2710" s="3" t="s">
        <v>1016</v>
      </c>
      <c r="AF2710" t="s">
        <v>3060</v>
      </c>
      <c r="AH2710" s="2">
        <v>40519.725717592592</v>
      </c>
    </row>
    <row r="2711" spans="2:35" ht="15" customHeight="1" thickBot="1" x14ac:dyDescent="0.4">
      <c r="B2711" s="5">
        <f t="shared" si="179"/>
        <v>2709</v>
      </c>
      <c r="C2711">
        <f t="shared" si="178"/>
        <v>9</v>
      </c>
      <c r="D2711" s="16">
        <v>1952</v>
      </c>
      <c r="E2711" t="s">
        <v>972</v>
      </c>
      <c r="F2711" t="s">
        <v>25</v>
      </c>
      <c r="G2711">
        <v>86229</v>
      </c>
      <c r="J2711" t="s">
        <v>3354</v>
      </c>
      <c r="AF2711" t="s">
        <v>3451</v>
      </c>
      <c r="AH2711" s="2">
        <v>45287</v>
      </c>
    </row>
    <row r="2712" spans="2:35" ht="15" customHeight="1" thickBot="1" x14ac:dyDescent="0.4">
      <c r="B2712" s="5">
        <f t="shared" si="179"/>
        <v>2710</v>
      </c>
      <c r="C2712">
        <f t="shared" si="178"/>
        <v>32</v>
      </c>
      <c r="D2712" s="16">
        <v>1952</v>
      </c>
      <c r="E2712" s="159" t="s">
        <v>972</v>
      </c>
      <c r="F2712" s="159" t="s">
        <v>25</v>
      </c>
      <c r="G2712" s="160">
        <v>86238</v>
      </c>
      <c r="H2712" s="159"/>
      <c r="I2712" s="159"/>
      <c r="J2712" s="159" t="s">
        <v>3354</v>
      </c>
      <c r="K2712" s="159" t="s">
        <v>3366</v>
      </c>
      <c r="L2712" s="159"/>
      <c r="M2712" s="159" t="s">
        <v>3453</v>
      </c>
      <c r="N2712" s="159"/>
      <c r="O2712" s="159"/>
      <c r="P2712" s="159"/>
      <c r="Q2712" s="159"/>
      <c r="R2712" s="159"/>
      <c r="S2712" s="159"/>
      <c r="T2712" s="159" t="s">
        <v>3262</v>
      </c>
      <c r="U2712" s="159" t="s">
        <v>3557</v>
      </c>
      <c r="V2712" s="161"/>
      <c r="W2712" s="159" t="s">
        <v>3557</v>
      </c>
      <c r="X2712" s="159" t="s">
        <v>3452</v>
      </c>
      <c r="Y2712" s="159"/>
      <c r="Z2712" s="159"/>
      <c r="AA2712" s="159" t="s">
        <v>3262</v>
      </c>
      <c r="AB2712" s="159"/>
      <c r="AC2712" s="159"/>
      <c r="AD2712" s="159"/>
      <c r="AE2712" s="159"/>
      <c r="AF2712" t="s">
        <v>3451</v>
      </c>
      <c r="AG2712" s="162"/>
      <c r="AH2712" s="163">
        <v>46130</v>
      </c>
      <c r="AI2712" s="76" t="s">
        <v>6536</v>
      </c>
    </row>
    <row r="2713" spans="2:35" ht="15" customHeight="1" x14ac:dyDescent="0.35">
      <c r="B2713" s="5">
        <f t="shared" si="179"/>
        <v>2711</v>
      </c>
      <c r="C2713">
        <f t="shared" si="178"/>
        <v>16</v>
      </c>
      <c r="D2713" s="16">
        <v>1952</v>
      </c>
      <c r="E2713" t="s">
        <v>972</v>
      </c>
      <c r="F2713" t="s">
        <v>25</v>
      </c>
      <c r="G2713">
        <v>86270</v>
      </c>
      <c r="H2713" t="s">
        <v>17</v>
      </c>
      <c r="J2713" t="s">
        <v>3354</v>
      </c>
      <c r="K2713" t="s">
        <v>3366</v>
      </c>
      <c r="L2713" t="s">
        <v>1017</v>
      </c>
      <c r="M2713" t="s">
        <v>3359</v>
      </c>
      <c r="U2713" t="s">
        <v>3557</v>
      </c>
      <c r="W2713" t="s">
        <v>3557</v>
      </c>
      <c r="AB2713" s="9" t="s">
        <v>3674</v>
      </c>
      <c r="AC2713" s="40"/>
      <c r="AD2713" s="40"/>
      <c r="AF2713" t="s">
        <v>3060</v>
      </c>
      <c r="AH2713" s="2">
        <v>40537.735671296294</v>
      </c>
    </row>
    <row r="2714" spans="2:35" ht="15" customHeight="1" x14ac:dyDescent="0.35">
      <c r="B2714" s="5">
        <f t="shared" si="179"/>
        <v>2712</v>
      </c>
      <c r="C2714">
        <f t="shared" si="178"/>
        <v>14</v>
      </c>
      <c r="D2714" s="16">
        <v>1952</v>
      </c>
      <c r="E2714" t="s">
        <v>972</v>
      </c>
      <c r="F2714" t="s">
        <v>25</v>
      </c>
      <c r="G2714">
        <v>86286</v>
      </c>
      <c r="H2714" t="s">
        <v>17</v>
      </c>
      <c r="J2714" t="s">
        <v>3354</v>
      </c>
      <c r="K2714" t="s">
        <v>3366</v>
      </c>
      <c r="L2714" t="s">
        <v>1019</v>
      </c>
      <c r="M2714" t="s">
        <v>3359</v>
      </c>
      <c r="U2714" t="s">
        <v>3557</v>
      </c>
      <c r="W2714" t="s">
        <v>3557</v>
      </c>
      <c r="AF2714" t="s">
        <v>3060</v>
      </c>
      <c r="AH2714" s="2">
        <v>40070.465243055558</v>
      </c>
    </row>
    <row r="2715" spans="2:35" ht="15" customHeight="1" x14ac:dyDescent="0.35">
      <c r="B2715" s="5">
        <f t="shared" si="179"/>
        <v>2713</v>
      </c>
      <c r="C2715">
        <f t="shared" si="178"/>
        <v>63</v>
      </c>
      <c r="D2715" s="16">
        <v>1952</v>
      </c>
      <c r="E2715" s="3" t="s">
        <v>972</v>
      </c>
      <c r="F2715" s="3" t="s">
        <v>25</v>
      </c>
      <c r="G2715" s="3">
        <v>86300</v>
      </c>
      <c r="H2715" s="3"/>
      <c r="I2715" s="3"/>
      <c r="J2715" s="3"/>
      <c r="K2715" s="3"/>
      <c r="L2715" s="3"/>
      <c r="M2715" s="3"/>
      <c r="N2715" s="3"/>
      <c r="O2715" s="3"/>
      <c r="P2715" s="3"/>
      <c r="Q2715" s="3"/>
      <c r="R2715" s="3"/>
      <c r="S2715" s="152"/>
      <c r="T2715" s="3"/>
      <c r="U2715" s="3"/>
      <c r="V2715" s="143"/>
      <c r="W2715" s="3"/>
      <c r="X2715" s="3"/>
      <c r="Y2715" s="3"/>
      <c r="Z2715" s="3"/>
      <c r="AB2715" s="3"/>
      <c r="AE2715" s="3"/>
      <c r="AF2715" s="3" t="s">
        <v>3451</v>
      </c>
      <c r="AG2715" s="3"/>
      <c r="AH2715" s="153">
        <v>45661</v>
      </c>
      <c r="AI2715" s="14" t="s">
        <v>4420</v>
      </c>
    </row>
    <row r="2716" spans="2:35" ht="15" customHeight="1" x14ac:dyDescent="0.35">
      <c r="B2716" s="5">
        <f t="shared" si="179"/>
        <v>2714</v>
      </c>
      <c r="C2716">
        <f t="shared" si="178"/>
        <v>5</v>
      </c>
      <c r="D2716" s="16">
        <v>1952</v>
      </c>
      <c r="E2716" t="s">
        <v>972</v>
      </c>
      <c r="F2716" t="s">
        <v>25</v>
      </c>
      <c r="G2716">
        <v>86363</v>
      </c>
      <c r="L2716" t="s">
        <v>28</v>
      </c>
      <c r="AF2716" t="s">
        <v>3060</v>
      </c>
    </row>
    <row r="2717" spans="2:35" ht="15" customHeight="1" x14ac:dyDescent="0.35">
      <c r="B2717" s="5">
        <f t="shared" si="179"/>
        <v>2715</v>
      </c>
      <c r="C2717">
        <f t="shared" si="178"/>
        <v>21</v>
      </c>
      <c r="D2717" s="16">
        <v>1952</v>
      </c>
      <c r="E2717" t="s">
        <v>972</v>
      </c>
      <c r="F2717" t="s">
        <v>25</v>
      </c>
      <c r="G2717">
        <v>86368</v>
      </c>
      <c r="K2717" t="s">
        <v>3366</v>
      </c>
      <c r="M2717" t="s">
        <v>3453</v>
      </c>
      <c r="N2717" t="s">
        <v>3359</v>
      </c>
      <c r="U2717" t="s">
        <v>3557</v>
      </c>
      <c r="W2717" t="s">
        <v>3557</v>
      </c>
      <c r="AD2717" s="3" t="s">
        <v>5068</v>
      </c>
      <c r="AF2717" t="s">
        <v>3451</v>
      </c>
      <c r="AH2717" s="2">
        <v>45792</v>
      </c>
    </row>
    <row r="2718" spans="2:35" ht="15" customHeight="1" x14ac:dyDescent="0.35">
      <c r="B2718" s="5">
        <f t="shared" si="179"/>
        <v>2716</v>
      </c>
      <c r="C2718">
        <f t="shared" si="178"/>
        <v>3</v>
      </c>
      <c r="D2718" s="16">
        <v>1952</v>
      </c>
      <c r="E2718" t="s">
        <v>972</v>
      </c>
      <c r="F2718" t="s">
        <v>25</v>
      </c>
      <c r="G2718">
        <v>86389</v>
      </c>
      <c r="H2718" t="s">
        <v>17</v>
      </c>
      <c r="J2718" t="s">
        <v>3354</v>
      </c>
      <c r="K2718" t="s">
        <v>3366</v>
      </c>
      <c r="L2718" t="s">
        <v>62</v>
      </c>
      <c r="M2718" t="s">
        <v>3453</v>
      </c>
      <c r="N2718" t="s">
        <v>3359</v>
      </c>
      <c r="T2718" t="s">
        <v>3262</v>
      </c>
      <c r="U2718" t="s">
        <v>3557</v>
      </c>
      <c r="W2718" t="s">
        <v>3557</v>
      </c>
      <c r="AF2718" t="s">
        <v>3060</v>
      </c>
      <c r="AH2718" s="2">
        <v>41104.30327546296</v>
      </c>
    </row>
    <row r="2719" spans="2:35" ht="15" customHeight="1" x14ac:dyDescent="0.35">
      <c r="B2719" s="5">
        <f t="shared" si="179"/>
        <v>2717</v>
      </c>
      <c r="C2719">
        <f t="shared" si="178"/>
        <v>4</v>
      </c>
      <c r="D2719" s="16">
        <v>1952</v>
      </c>
      <c r="E2719" t="s">
        <v>972</v>
      </c>
      <c r="F2719" t="s">
        <v>25</v>
      </c>
      <c r="G2719">
        <v>86392</v>
      </c>
      <c r="H2719" t="s">
        <v>17</v>
      </c>
      <c r="J2719" t="s">
        <v>3356</v>
      </c>
      <c r="K2719" t="s">
        <v>3366</v>
      </c>
      <c r="L2719" t="s">
        <v>46</v>
      </c>
      <c r="M2719" t="s">
        <v>3359</v>
      </c>
      <c r="N2719" t="s">
        <v>3359</v>
      </c>
      <c r="U2719" t="s">
        <v>3557</v>
      </c>
      <c r="W2719" t="s">
        <v>3557</v>
      </c>
      <c r="AD2719" s="3" t="s">
        <v>1020</v>
      </c>
      <c r="AF2719" t="s">
        <v>3060</v>
      </c>
      <c r="AH2719" s="2">
        <v>40278.716527777775</v>
      </c>
    </row>
    <row r="2720" spans="2:35" ht="15" customHeight="1" x14ac:dyDescent="0.35">
      <c r="B2720" s="5">
        <f t="shared" si="179"/>
        <v>2718</v>
      </c>
      <c r="C2720">
        <f t="shared" si="178"/>
        <v>22</v>
      </c>
      <c r="D2720" s="16">
        <v>1952</v>
      </c>
      <c r="E2720" t="s">
        <v>972</v>
      </c>
      <c r="F2720" t="s">
        <v>25</v>
      </c>
      <c r="G2720">
        <v>86396</v>
      </c>
      <c r="H2720" t="s">
        <v>17</v>
      </c>
      <c r="J2720" t="s">
        <v>3354</v>
      </c>
      <c r="K2720" t="s">
        <v>3366</v>
      </c>
      <c r="L2720" t="s">
        <v>28</v>
      </c>
      <c r="M2720" t="s">
        <v>3359</v>
      </c>
      <c r="U2720" t="s">
        <v>3557</v>
      </c>
      <c r="W2720" t="s">
        <v>3557</v>
      </c>
      <c r="AD2720" s="3" t="s">
        <v>1021</v>
      </c>
      <c r="AF2720" t="s">
        <v>3060</v>
      </c>
      <c r="AH2720" s="2">
        <v>39886.034259259257</v>
      </c>
    </row>
    <row r="2721" spans="1:35" ht="15" customHeight="1" x14ac:dyDescent="0.35">
      <c r="B2721" s="5">
        <f t="shared" si="179"/>
        <v>2719</v>
      </c>
      <c r="C2721">
        <f t="shared" si="178"/>
        <v>7</v>
      </c>
      <c r="D2721" s="16">
        <v>1952</v>
      </c>
      <c r="E2721" t="s">
        <v>972</v>
      </c>
      <c r="F2721" t="s">
        <v>25</v>
      </c>
      <c r="G2721">
        <v>86418</v>
      </c>
      <c r="H2721" t="s">
        <v>17</v>
      </c>
      <c r="J2721" t="s">
        <v>3354</v>
      </c>
      <c r="L2721" t="s">
        <v>1022</v>
      </c>
      <c r="M2721" t="s">
        <v>3359</v>
      </c>
      <c r="U2721" t="s">
        <v>3557</v>
      </c>
      <c r="W2721" t="s">
        <v>3557</v>
      </c>
      <c r="AF2721" t="s">
        <v>3060</v>
      </c>
      <c r="AH2721" s="2">
        <v>40164.442083333335</v>
      </c>
    </row>
    <row r="2722" spans="1:35" ht="15" customHeight="1" x14ac:dyDescent="0.35">
      <c r="B2722" s="5">
        <f t="shared" si="179"/>
        <v>2720</v>
      </c>
      <c r="C2722">
        <f t="shared" si="178"/>
        <v>45</v>
      </c>
      <c r="D2722" s="16">
        <v>1952</v>
      </c>
      <c r="E2722" t="s">
        <v>972</v>
      </c>
      <c r="F2722" t="s">
        <v>25</v>
      </c>
      <c r="G2722">
        <v>86425</v>
      </c>
      <c r="J2722" t="s">
        <v>3354</v>
      </c>
      <c r="K2722" t="s">
        <v>3366</v>
      </c>
      <c r="M2722" t="s">
        <v>3453</v>
      </c>
      <c r="T2722" t="s">
        <v>167</v>
      </c>
      <c r="U2722" t="s">
        <v>3557</v>
      </c>
      <c r="W2722" t="s">
        <v>3557</v>
      </c>
      <c r="AA2722" s="3" t="s">
        <v>167</v>
      </c>
      <c r="AF2722" t="s">
        <v>3451</v>
      </c>
      <c r="AH2722" s="2">
        <v>45288</v>
      </c>
    </row>
    <row r="2723" spans="1:35" ht="15" customHeight="1" x14ac:dyDescent="0.35">
      <c r="B2723" s="5">
        <f t="shared" si="179"/>
        <v>2721</v>
      </c>
      <c r="C2723">
        <f t="shared" si="178"/>
        <v>52</v>
      </c>
      <c r="D2723" s="16">
        <v>1952</v>
      </c>
      <c r="E2723" t="s">
        <v>972</v>
      </c>
      <c r="F2723" t="s">
        <v>25</v>
      </c>
      <c r="G2723">
        <v>86470</v>
      </c>
      <c r="H2723" t="s">
        <v>17</v>
      </c>
      <c r="J2723" t="s">
        <v>380</v>
      </c>
      <c r="K2723" t="s">
        <v>3366</v>
      </c>
      <c r="L2723" t="s">
        <v>74</v>
      </c>
      <c r="M2723" t="s">
        <v>3359</v>
      </c>
      <c r="N2723" t="s">
        <v>3359</v>
      </c>
      <c r="AB2723" s="194" t="s">
        <v>1023</v>
      </c>
      <c r="AC2723" s="195"/>
      <c r="AD2723" s="195"/>
      <c r="AF2723" t="s">
        <v>3060</v>
      </c>
      <c r="AH2723" s="2">
        <v>40184.373831018522</v>
      </c>
    </row>
    <row r="2724" spans="1:35" ht="15" customHeight="1" x14ac:dyDescent="0.35">
      <c r="B2724" s="5">
        <f t="shared" si="179"/>
        <v>2722</v>
      </c>
      <c r="C2724">
        <f t="shared" si="178"/>
        <v>6</v>
      </c>
      <c r="D2724" s="16">
        <v>1952</v>
      </c>
      <c r="E2724" t="s">
        <v>972</v>
      </c>
      <c r="F2724" t="s">
        <v>25</v>
      </c>
      <c r="G2724">
        <v>86522</v>
      </c>
      <c r="H2724" t="s">
        <v>17</v>
      </c>
      <c r="J2724" t="s">
        <v>3354</v>
      </c>
      <c r="K2724" t="s">
        <v>3366</v>
      </c>
      <c r="L2724" t="s">
        <v>295</v>
      </c>
      <c r="M2724" t="s">
        <v>3359</v>
      </c>
      <c r="N2724" t="s">
        <v>3359</v>
      </c>
      <c r="U2724" t="s">
        <v>3557</v>
      </c>
      <c r="W2724" t="s">
        <v>3557</v>
      </c>
      <c r="AF2724" t="s">
        <v>3060</v>
      </c>
      <c r="AH2724" s="2">
        <v>40206.521041666667</v>
      </c>
    </row>
    <row r="2725" spans="1:35" ht="15" customHeight="1" x14ac:dyDescent="0.35">
      <c r="B2725" s="5">
        <f t="shared" si="179"/>
        <v>2723</v>
      </c>
      <c r="C2725">
        <f t="shared" si="178"/>
        <v>32</v>
      </c>
      <c r="D2725" s="16">
        <v>1952</v>
      </c>
      <c r="E2725" t="s">
        <v>972</v>
      </c>
      <c r="F2725" t="s">
        <v>25</v>
      </c>
      <c r="G2725">
        <v>86528</v>
      </c>
      <c r="AF2725" t="s">
        <v>3451</v>
      </c>
      <c r="AH2725" s="2">
        <v>45961</v>
      </c>
    </row>
    <row r="2726" spans="1:35" ht="15" customHeight="1" x14ac:dyDescent="0.35">
      <c r="B2726" s="5">
        <f t="shared" si="179"/>
        <v>2724</v>
      </c>
      <c r="C2726">
        <f t="shared" si="178"/>
        <v>22</v>
      </c>
      <c r="D2726" s="16">
        <v>1952</v>
      </c>
      <c r="E2726" t="s">
        <v>972</v>
      </c>
      <c r="F2726" t="s">
        <v>25</v>
      </c>
      <c r="G2726">
        <v>86560</v>
      </c>
      <c r="L2726" t="s">
        <v>28</v>
      </c>
      <c r="AF2726" t="s">
        <v>3060</v>
      </c>
    </row>
    <row r="2727" spans="1:35" ht="15" customHeight="1" x14ac:dyDescent="0.35">
      <c r="B2727" s="5">
        <f t="shared" si="179"/>
        <v>2725</v>
      </c>
      <c r="C2727">
        <f t="shared" si="178"/>
        <v>22</v>
      </c>
      <c r="D2727" s="16">
        <v>1952</v>
      </c>
      <c r="E2727" t="s">
        <v>972</v>
      </c>
      <c r="F2727" t="s">
        <v>25</v>
      </c>
      <c r="G2727">
        <v>86582</v>
      </c>
      <c r="H2727" t="s">
        <v>17</v>
      </c>
      <c r="J2727" t="s">
        <v>3354</v>
      </c>
      <c r="K2727" t="s">
        <v>3366</v>
      </c>
      <c r="L2727" t="s">
        <v>35</v>
      </c>
      <c r="M2727" t="s">
        <v>3359</v>
      </c>
      <c r="S2727" s="148">
        <v>460</v>
      </c>
      <c r="U2727" t="s">
        <v>3557</v>
      </c>
      <c r="W2727" t="s">
        <v>3557</v>
      </c>
      <c r="AF2727" t="s">
        <v>3060</v>
      </c>
      <c r="AH2727" s="2">
        <v>39996.538483796299</v>
      </c>
    </row>
    <row r="2728" spans="1:35" ht="15" customHeight="1" x14ac:dyDescent="0.35">
      <c r="B2728" s="5">
        <f t="shared" si="179"/>
        <v>2726</v>
      </c>
      <c r="C2728">
        <f t="shared" si="178"/>
        <v>9</v>
      </c>
      <c r="D2728" s="16">
        <v>1952</v>
      </c>
      <c r="E2728" t="s">
        <v>972</v>
      </c>
      <c r="F2728" t="s">
        <v>25</v>
      </c>
      <c r="G2728">
        <v>86604</v>
      </c>
      <c r="H2728" t="s">
        <v>17</v>
      </c>
      <c r="J2728" t="s">
        <v>3354</v>
      </c>
      <c r="K2728" t="s">
        <v>3366</v>
      </c>
      <c r="L2728" t="s">
        <v>1024</v>
      </c>
      <c r="M2728" t="s">
        <v>3359</v>
      </c>
      <c r="S2728" s="148">
        <v>460</v>
      </c>
      <c r="U2728" t="s">
        <v>3557</v>
      </c>
      <c r="W2728" t="s">
        <v>3557</v>
      </c>
      <c r="AB2728" s="18" t="s">
        <v>3679</v>
      </c>
      <c r="AC2728" s="51"/>
      <c r="AD2728" s="51"/>
      <c r="AF2728" t="s">
        <v>3060</v>
      </c>
      <c r="AH2728" s="2">
        <v>40950.878738425927</v>
      </c>
    </row>
    <row r="2729" spans="1:35" ht="15" customHeight="1" x14ac:dyDescent="0.35">
      <c r="B2729" s="5">
        <f t="shared" si="179"/>
        <v>2727</v>
      </c>
      <c r="C2729">
        <f t="shared" si="178"/>
        <v>22</v>
      </c>
      <c r="D2729" s="16">
        <v>1952</v>
      </c>
      <c r="E2729" t="s">
        <v>972</v>
      </c>
      <c r="F2729" t="s">
        <v>25</v>
      </c>
      <c r="G2729">
        <v>86613</v>
      </c>
      <c r="H2729" t="s">
        <v>17</v>
      </c>
      <c r="J2729" t="s">
        <v>3354</v>
      </c>
      <c r="K2729" t="s">
        <v>3366</v>
      </c>
      <c r="L2729" t="s">
        <v>62</v>
      </c>
      <c r="M2729" t="s">
        <v>3359</v>
      </c>
      <c r="U2729" t="s">
        <v>3557</v>
      </c>
      <c r="W2729" t="s">
        <v>3557</v>
      </c>
      <c r="AF2729" t="s">
        <v>3060</v>
      </c>
      <c r="AH2729" s="2">
        <v>40063.818622685183</v>
      </c>
    </row>
    <row r="2730" spans="1:35" ht="15" customHeight="1" x14ac:dyDescent="0.35">
      <c r="B2730" s="5">
        <f t="shared" si="179"/>
        <v>2728</v>
      </c>
      <c r="C2730">
        <f t="shared" si="178"/>
        <v>1</v>
      </c>
      <c r="D2730" s="16">
        <v>1952</v>
      </c>
      <c r="E2730" s="101" t="s">
        <v>972</v>
      </c>
      <c r="F2730" s="101" t="s">
        <v>25</v>
      </c>
      <c r="G2730" s="165">
        <v>86635</v>
      </c>
      <c r="H2730" s="101"/>
      <c r="I2730" s="101"/>
      <c r="J2730" s="101" t="s">
        <v>3354</v>
      </c>
      <c r="K2730" s="101" t="s">
        <v>3366</v>
      </c>
      <c r="L2730" s="101"/>
      <c r="M2730" s="101" t="s">
        <v>3453</v>
      </c>
      <c r="N2730" t="s">
        <v>3359</v>
      </c>
      <c r="O2730" s="101"/>
      <c r="P2730" s="101"/>
      <c r="Q2730" s="101"/>
      <c r="R2730" s="101"/>
      <c r="S2730" s="128"/>
      <c r="T2730" s="101" t="s">
        <v>3262</v>
      </c>
      <c r="U2730" s="101" t="s">
        <v>3557</v>
      </c>
      <c r="V2730" s="130"/>
      <c r="W2730" s="101" t="s">
        <v>3557</v>
      </c>
      <c r="X2730" s="101" t="s">
        <v>3452</v>
      </c>
      <c r="Y2730" s="101"/>
      <c r="Z2730" s="101"/>
      <c r="AA2730" s="101" t="s">
        <v>3262</v>
      </c>
      <c r="AC2730" s="101"/>
      <c r="AD2730" s="101" t="s">
        <v>5310</v>
      </c>
      <c r="AE2730" s="101"/>
      <c r="AF2730" t="s">
        <v>3451</v>
      </c>
      <c r="AG2730" s="101"/>
      <c r="AH2730" s="103">
        <v>45839</v>
      </c>
      <c r="AI2730" s="166" t="s">
        <v>5123</v>
      </c>
    </row>
    <row r="2731" spans="1:35" ht="15" customHeight="1" x14ac:dyDescent="0.35">
      <c r="B2731" s="5">
        <f t="shared" ref="B2731:B2739" si="180">+B2730+1</f>
        <v>2729</v>
      </c>
      <c r="C2731">
        <f t="shared" ref="C2731:C2739" si="181">+G2732-G2731</f>
        <v>28</v>
      </c>
      <c r="D2731" s="16">
        <v>1952</v>
      </c>
      <c r="E2731" t="s">
        <v>972</v>
      </c>
      <c r="F2731" t="s">
        <v>25</v>
      </c>
      <c r="G2731">
        <v>86636</v>
      </c>
      <c r="H2731" t="s">
        <v>17</v>
      </c>
      <c r="J2731" t="s">
        <v>3354</v>
      </c>
      <c r="K2731" t="s">
        <v>3366</v>
      </c>
      <c r="L2731" t="s">
        <v>37</v>
      </c>
      <c r="M2731" t="s">
        <v>3453</v>
      </c>
      <c r="N2731" t="s">
        <v>3359</v>
      </c>
      <c r="T2731" t="s">
        <v>3262</v>
      </c>
      <c r="U2731" t="s">
        <v>3557</v>
      </c>
      <c r="W2731" t="s">
        <v>3557</v>
      </c>
      <c r="AA2731" s="3" t="s">
        <v>3262</v>
      </c>
      <c r="AF2731" t="s">
        <v>3451</v>
      </c>
      <c r="AH2731" s="2">
        <v>45273</v>
      </c>
    </row>
    <row r="2732" spans="1:35" ht="15" customHeight="1" thickBot="1" x14ac:dyDescent="0.4">
      <c r="A2732" s="17">
        <f>SUM(C2557:C2730)/148</f>
        <v>66.371621621621628</v>
      </c>
      <c r="B2732" s="5">
        <f t="shared" si="180"/>
        <v>2730</v>
      </c>
      <c r="C2732">
        <f t="shared" si="181"/>
        <v>19</v>
      </c>
      <c r="D2732" s="16">
        <v>1952</v>
      </c>
      <c r="E2732" t="s">
        <v>972</v>
      </c>
      <c r="F2732" t="s">
        <v>25</v>
      </c>
      <c r="G2732">
        <v>86664</v>
      </c>
      <c r="H2732" t="s">
        <v>17</v>
      </c>
      <c r="J2732" t="s">
        <v>3354</v>
      </c>
      <c r="K2732" t="s">
        <v>3366</v>
      </c>
      <c r="L2732" t="s">
        <v>156</v>
      </c>
      <c r="M2732" t="s">
        <v>3359</v>
      </c>
      <c r="S2732" s="148">
        <v>459</v>
      </c>
      <c r="U2732" t="s">
        <v>3557</v>
      </c>
      <c r="W2732" t="s">
        <v>3557</v>
      </c>
      <c r="AC2732" s="156">
        <v>19937</v>
      </c>
      <c r="AD2732" s="3" t="s">
        <v>3677</v>
      </c>
      <c r="AF2732" t="s">
        <v>3060</v>
      </c>
      <c r="AH2732" s="2">
        <v>40340.749745370369</v>
      </c>
    </row>
    <row r="2733" spans="1:35" ht="15" thickBot="1" x14ac:dyDescent="0.4">
      <c r="B2733" s="5">
        <f t="shared" si="180"/>
        <v>2731</v>
      </c>
      <c r="C2733">
        <f t="shared" si="181"/>
        <v>20</v>
      </c>
      <c r="D2733" s="16">
        <v>1952</v>
      </c>
      <c r="E2733" s="159" t="s">
        <v>972</v>
      </c>
      <c r="F2733" s="159" t="s">
        <v>25</v>
      </c>
      <c r="G2733" s="160">
        <v>86683</v>
      </c>
      <c r="H2733" s="159"/>
      <c r="I2733" s="159"/>
      <c r="J2733" s="159" t="s">
        <v>3354</v>
      </c>
      <c r="K2733" s="159" t="s">
        <v>3366</v>
      </c>
      <c r="L2733" s="159"/>
      <c r="M2733" s="159" t="s">
        <v>3453</v>
      </c>
      <c r="N2733" s="159"/>
      <c r="O2733" s="159"/>
      <c r="P2733" s="159"/>
      <c r="Q2733" s="159"/>
      <c r="R2733" s="159"/>
      <c r="S2733" s="159"/>
      <c r="T2733" s="159" t="s">
        <v>3262</v>
      </c>
      <c r="U2733" s="159" t="s">
        <v>3557</v>
      </c>
      <c r="V2733" s="161"/>
      <c r="W2733" s="159" t="s">
        <v>3557</v>
      </c>
      <c r="X2733" s="159" t="s">
        <v>3452</v>
      </c>
      <c r="Y2733" s="159"/>
      <c r="Z2733" s="159"/>
      <c r="AA2733" s="159" t="s">
        <v>3262</v>
      </c>
      <c r="AB2733" s="159"/>
      <c r="AC2733" s="159"/>
      <c r="AD2733" s="159"/>
      <c r="AE2733" s="159"/>
      <c r="AF2733" t="s">
        <v>3451</v>
      </c>
      <c r="AG2733" s="159"/>
      <c r="AH2733" s="176">
        <v>46256</v>
      </c>
      <c r="AI2733" s="76" t="s">
        <v>6879</v>
      </c>
    </row>
    <row r="2734" spans="1:35" ht="15" customHeight="1" x14ac:dyDescent="0.35">
      <c r="B2734" s="5">
        <f t="shared" si="180"/>
        <v>2732</v>
      </c>
      <c r="C2734">
        <f t="shared" si="181"/>
        <v>34</v>
      </c>
      <c r="D2734" s="16">
        <v>1952</v>
      </c>
      <c r="E2734" t="s">
        <v>972</v>
      </c>
      <c r="F2734" t="s">
        <v>25</v>
      </c>
      <c r="G2734">
        <v>86703</v>
      </c>
      <c r="H2734" t="s">
        <v>17</v>
      </c>
      <c r="J2734" t="s">
        <v>3354</v>
      </c>
      <c r="M2734" t="s">
        <v>3359</v>
      </c>
      <c r="N2734" t="s">
        <v>3359</v>
      </c>
      <c r="U2734" t="s">
        <v>3557</v>
      </c>
      <c r="W2734" t="s">
        <v>3557</v>
      </c>
      <c r="AF2734" t="s">
        <v>3060</v>
      </c>
      <c r="AH2734" s="2">
        <v>41060.546446759261</v>
      </c>
    </row>
    <row r="2735" spans="1:35" ht="15" customHeight="1" x14ac:dyDescent="0.35">
      <c r="B2735" s="5">
        <f t="shared" si="180"/>
        <v>2733</v>
      </c>
      <c r="C2735">
        <f t="shared" si="181"/>
        <v>1</v>
      </c>
      <c r="D2735" s="16">
        <v>1952</v>
      </c>
      <c r="E2735" t="s">
        <v>972</v>
      </c>
      <c r="F2735" t="s">
        <v>25</v>
      </c>
      <c r="G2735">
        <v>86737</v>
      </c>
      <c r="J2735" t="s">
        <v>3354</v>
      </c>
      <c r="K2735" t="s">
        <v>3366</v>
      </c>
      <c r="M2735" t="s">
        <v>3453</v>
      </c>
      <c r="N2735" t="s">
        <v>3359</v>
      </c>
      <c r="S2735" s="148">
        <v>0.46</v>
      </c>
      <c r="T2735" t="s">
        <v>3262</v>
      </c>
      <c r="U2735" t="s">
        <v>3557</v>
      </c>
      <c r="W2735" t="s">
        <v>3557</v>
      </c>
      <c r="X2735" t="s">
        <v>3452</v>
      </c>
      <c r="AA2735" s="3" t="s">
        <v>3262</v>
      </c>
      <c r="AF2735" t="s">
        <v>3451</v>
      </c>
      <c r="AH2735" s="2">
        <v>45498</v>
      </c>
    </row>
    <row r="2736" spans="1:35" ht="15" customHeight="1" x14ac:dyDescent="0.35">
      <c r="A2736" s="3"/>
      <c r="B2736" s="5">
        <f t="shared" si="180"/>
        <v>2734</v>
      </c>
      <c r="C2736">
        <f t="shared" si="181"/>
        <v>24</v>
      </c>
      <c r="D2736" s="16">
        <v>1952</v>
      </c>
      <c r="E2736" t="s">
        <v>972</v>
      </c>
      <c r="F2736" t="s">
        <v>25</v>
      </c>
      <c r="G2736">
        <v>86738</v>
      </c>
      <c r="H2736" t="s">
        <v>17</v>
      </c>
      <c r="J2736" t="s">
        <v>3354</v>
      </c>
      <c r="K2736" t="s">
        <v>3366</v>
      </c>
      <c r="L2736" t="s">
        <v>56</v>
      </c>
      <c r="M2736" t="s">
        <v>3359</v>
      </c>
      <c r="N2736" t="s">
        <v>3359</v>
      </c>
      <c r="AB2736" s="61" t="s">
        <v>3678</v>
      </c>
      <c r="AC2736" s="50"/>
      <c r="AD2736" s="50"/>
      <c r="AF2736" t="s">
        <v>3060</v>
      </c>
      <c r="AH2736" s="2">
        <v>40902.852870370371</v>
      </c>
    </row>
    <row r="2737" spans="1:35" ht="15" customHeight="1" x14ac:dyDescent="0.35">
      <c r="A2737" s="3"/>
      <c r="B2737" s="5">
        <f t="shared" si="180"/>
        <v>2735</v>
      </c>
      <c r="C2737">
        <f t="shared" si="181"/>
        <v>9</v>
      </c>
      <c r="D2737" s="16">
        <v>1952</v>
      </c>
      <c r="E2737" t="s">
        <v>972</v>
      </c>
      <c r="F2737" t="s">
        <v>25</v>
      </c>
      <c r="G2737">
        <v>86762</v>
      </c>
      <c r="J2737" t="s">
        <v>3354</v>
      </c>
      <c r="K2737" t="s">
        <v>3366</v>
      </c>
      <c r="M2737" t="s">
        <v>3453</v>
      </c>
      <c r="T2737" t="s">
        <v>3262</v>
      </c>
      <c r="U2737" t="s">
        <v>3557</v>
      </c>
      <c r="W2737" t="s">
        <v>3557</v>
      </c>
      <c r="X2737" t="s">
        <v>3452</v>
      </c>
      <c r="AA2737" s="3" t="s">
        <v>3262</v>
      </c>
      <c r="AB2737" s="61"/>
      <c r="AC2737" s="50"/>
      <c r="AD2737" s="50" t="s">
        <v>4087</v>
      </c>
      <c r="AF2737" t="s">
        <v>3451</v>
      </c>
      <c r="AH2737" s="2">
        <v>45498</v>
      </c>
    </row>
    <row r="2738" spans="1:35" ht="15" customHeight="1" x14ac:dyDescent="0.35">
      <c r="B2738" s="5">
        <f t="shared" si="180"/>
        <v>2736</v>
      </c>
      <c r="C2738">
        <f t="shared" si="181"/>
        <v>28</v>
      </c>
      <c r="D2738" s="16">
        <v>1952</v>
      </c>
      <c r="E2738" t="s">
        <v>972</v>
      </c>
      <c r="F2738" t="s">
        <v>25</v>
      </c>
      <c r="G2738">
        <v>86771</v>
      </c>
      <c r="J2738" t="s">
        <v>3354</v>
      </c>
      <c r="K2738" t="s">
        <v>3366</v>
      </c>
      <c r="M2738" t="s">
        <v>3453</v>
      </c>
      <c r="T2738" t="s">
        <v>3262</v>
      </c>
      <c r="U2738" t="s">
        <v>3557</v>
      </c>
      <c r="W2738" t="s">
        <v>3557</v>
      </c>
      <c r="X2738" t="s">
        <v>3452</v>
      </c>
      <c r="AA2738" s="3" t="s">
        <v>3262</v>
      </c>
      <c r="AB2738" t="s">
        <v>6617</v>
      </c>
      <c r="AD2738" s="72" t="s">
        <v>6618</v>
      </c>
      <c r="AF2738" t="s">
        <v>3451</v>
      </c>
      <c r="AH2738" s="2">
        <v>46197</v>
      </c>
    </row>
    <row r="2739" spans="1:35" ht="15" customHeight="1" thickBot="1" x14ac:dyDescent="0.4">
      <c r="B2739" s="5">
        <f t="shared" si="180"/>
        <v>2737</v>
      </c>
      <c r="C2739">
        <f t="shared" si="181"/>
        <v>70</v>
      </c>
      <c r="D2739" s="16">
        <v>1952</v>
      </c>
      <c r="E2739" t="s">
        <v>972</v>
      </c>
      <c r="F2739" t="s">
        <v>25</v>
      </c>
      <c r="G2739">
        <v>86799</v>
      </c>
      <c r="H2739" t="s">
        <v>17</v>
      </c>
      <c r="J2739" t="s">
        <v>3354</v>
      </c>
      <c r="K2739" t="s">
        <v>3383</v>
      </c>
      <c r="L2739" t="s">
        <v>80</v>
      </c>
      <c r="M2739" t="s">
        <v>3359</v>
      </c>
      <c r="N2739" t="s">
        <v>3359</v>
      </c>
      <c r="S2739" s="148">
        <v>477</v>
      </c>
      <c r="U2739" t="s">
        <v>3557</v>
      </c>
      <c r="W2739" t="s">
        <v>3557</v>
      </c>
      <c r="AF2739" t="s">
        <v>3060</v>
      </c>
      <c r="AH2739" s="2">
        <v>40004.598067129627</v>
      </c>
    </row>
    <row r="2740" spans="1:35" ht="15" thickBot="1" x14ac:dyDescent="0.4">
      <c r="B2740" s="5">
        <f t="shared" si="179"/>
        <v>2738</v>
      </c>
      <c r="C2740">
        <f t="shared" si="178"/>
        <v>6</v>
      </c>
      <c r="D2740" s="16">
        <v>1952</v>
      </c>
      <c r="E2740" s="162" t="s">
        <v>972</v>
      </c>
      <c r="F2740" s="162" t="s">
        <v>25</v>
      </c>
      <c r="G2740" s="162">
        <v>86869</v>
      </c>
      <c r="H2740" s="162" t="s">
        <v>17</v>
      </c>
      <c r="I2740" s="162"/>
      <c r="J2740" s="162" t="s">
        <v>3354</v>
      </c>
      <c r="K2740" s="162" t="s">
        <v>3366</v>
      </c>
      <c r="L2740" s="162" t="s">
        <v>35</v>
      </c>
      <c r="M2740" s="162" t="s">
        <v>3359</v>
      </c>
      <c r="N2740" s="162"/>
      <c r="O2740" s="162"/>
      <c r="P2740" s="162"/>
      <c r="Q2740" s="162"/>
      <c r="R2740" s="162"/>
      <c r="S2740" s="181">
        <v>460</v>
      </c>
      <c r="T2740" s="162"/>
      <c r="U2740" s="162"/>
      <c r="V2740" s="182"/>
      <c r="W2740" s="162" t="s">
        <v>3557</v>
      </c>
      <c r="X2740" s="162"/>
      <c r="Y2740" s="162"/>
      <c r="Z2740" s="162"/>
      <c r="AA2740" s="159"/>
      <c r="AB2740" s="162"/>
      <c r="AC2740" s="159">
        <v>1955</v>
      </c>
      <c r="AD2740" s="159"/>
      <c r="AE2740" s="162"/>
      <c r="AF2740" t="s">
        <v>3060</v>
      </c>
      <c r="AG2740" s="162"/>
      <c r="AH2740" s="163">
        <v>40847.651053240741</v>
      </c>
      <c r="AI2740" s="162"/>
    </row>
    <row r="2741" spans="1:35" ht="15" customHeight="1" thickBot="1" x14ac:dyDescent="0.4">
      <c r="A2741" s="180"/>
      <c r="B2741" s="5">
        <f t="shared" si="179"/>
        <v>2739</v>
      </c>
      <c r="C2741">
        <f t="shared" si="178"/>
        <v>4</v>
      </c>
      <c r="D2741" s="16">
        <v>1952</v>
      </c>
      <c r="E2741" t="s">
        <v>972</v>
      </c>
      <c r="F2741" t="s">
        <v>25</v>
      </c>
      <c r="G2741">
        <v>86875</v>
      </c>
      <c r="H2741" t="s">
        <v>17</v>
      </c>
      <c r="J2741" t="s">
        <v>3354</v>
      </c>
      <c r="K2741" t="s">
        <v>3366</v>
      </c>
      <c r="L2741" t="s">
        <v>1029</v>
      </c>
      <c r="M2741" t="s">
        <v>3359</v>
      </c>
      <c r="AF2741" t="s">
        <v>3060</v>
      </c>
      <c r="AH2741" s="2">
        <v>39664.384791666664</v>
      </c>
    </row>
    <row r="2742" spans="1:35" ht="15" customHeight="1" x14ac:dyDescent="0.35">
      <c r="B2742" s="5">
        <f t="shared" si="179"/>
        <v>2740</v>
      </c>
      <c r="C2742">
        <f t="shared" si="178"/>
        <v>8</v>
      </c>
      <c r="D2742" s="16">
        <v>1952</v>
      </c>
      <c r="E2742" t="s">
        <v>972</v>
      </c>
      <c r="F2742" t="s">
        <v>25</v>
      </c>
      <c r="G2742">
        <v>86879</v>
      </c>
      <c r="H2742" t="s">
        <v>17</v>
      </c>
      <c r="J2742" t="s">
        <v>3354</v>
      </c>
      <c r="K2742" t="s">
        <v>3366</v>
      </c>
      <c r="L2742" t="s">
        <v>918</v>
      </c>
      <c r="M2742" t="s">
        <v>3359</v>
      </c>
      <c r="U2742" t="s">
        <v>3557</v>
      </c>
      <c r="W2742" t="s">
        <v>3557</v>
      </c>
      <c r="AF2742" t="s">
        <v>3060</v>
      </c>
      <c r="AH2742" s="2">
        <v>40369.522824074076</v>
      </c>
    </row>
    <row r="2743" spans="1:35" ht="15" customHeight="1" x14ac:dyDescent="0.35">
      <c r="B2743" s="5">
        <f t="shared" si="179"/>
        <v>2741</v>
      </c>
      <c r="C2743">
        <f t="shared" si="178"/>
        <v>2</v>
      </c>
      <c r="D2743" s="16">
        <v>1952</v>
      </c>
      <c r="E2743" t="s">
        <v>972</v>
      </c>
      <c r="F2743" t="s">
        <v>25</v>
      </c>
      <c r="G2743">
        <v>86887</v>
      </c>
      <c r="H2743" t="s">
        <v>17</v>
      </c>
      <c r="J2743" t="s">
        <v>3354</v>
      </c>
      <c r="M2743" t="s">
        <v>3359</v>
      </c>
      <c r="U2743" t="s">
        <v>3557</v>
      </c>
      <c r="AF2743" t="s">
        <v>3060</v>
      </c>
      <c r="AH2743" s="2">
        <v>40401.581018518518</v>
      </c>
    </row>
    <row r="2744" spans="1:35" ht="15" customHeight="1" x14ac:dyDescent="0.35">
      <c r="B2744" s="5">
        <f t="shared" si="179"/>
        <v>2742</v>
      </c>
      <c r="C2744">
        <f t="shared" si="178"/>
        <v>23</v>
      </c>
      <c r="D2744" s="16">
        <v>1952</v>
      </c>
      <c r="E2744" s="3" t="s">
        <v>972</v>
      </c>
      <c r="F2744" s="3" t="s">
        <v>25</v>
      </c>
      <c r="G2744" s="3">
        <v>86889</v>
      </c>
      <c r="H2744" s="3"/>
      <c r="I2744" s="3"/>
      <c r="J2744" s="3" t="s">
        <v>3354</v>
      </c>
      <c r="K2744" s="3" t="s">
        <v>3366</v>
      </c>
      <c r="L2744" s="3"/>
      <c r="M2744" s="3" t="s">
        <v>3453</v>
      </c>
      <c r="N2744" s="3"/>
      <c r="O2744" s="3"/>
      <c r="P2744" s="3"/>
      <c r="Q2744" s="3"/>
      <c r="R2744" s="3"/>
      <c r="S2744" s="152"/>
      <c r="T2744" s="3" t="s">
        <v>3262</v>
      </c>
      <c r="U2744" s="3" t="s">
        <v>3557</v>
      </c>
      <c r="V2744" s="143"/>
      <c r="W2744" s="3" t="s">
        <v>3557</v>
      </c>
      <c r="X2744" s="3" t="s">
        <v>3452</v>
      </c>
      <c r="Y2744" s="3"/>
      <c r="Z2744" s="3"/>
      <c r="AA2744" s="3" t="s">
        <v>3262</v>
      </c>
      <c r="AB2744" s="3"/>
      <c r="AE2744" s="3"/>
      <c r="AF2744" s="3" t="s">
        <v>3451</v>
      </c>
      <c r="AG2744" s="3"/>
      <c r="AH2744" s="153">
        <v>45688</v>
      </c>
      <c r="AI2744" s="75" t="s">
        <v>4658</v>
      </c>
    </row>
    <row r="2745" spans="1:35" ht="15" customHeight="1" x14ac:dyDescent="0.35">
      <c r="B2745" s="5">
        <f t="shared" si="179"/>
        <v>2743</v>
      </c>
      <c r="C2745">
        <f t="shared" si="178"/>
        <v>18</v>
      </c>
      <c r="D2745" s="16">
        <v>1952</v>
      </c>
      <c r="E2745" t="s">
        <v>972</v>
      </c>
      <c r="F2745" t="s">
        <v>25</v>
      </c>
      <c r="G2745">
        <v>86912</v>
      </c>
      <c r="H2745" t="s">
        <v>17</v>
      </c>
      <c r="J2745" t="s">
        <v>380</v>
      </c>
      <c r="K2745" t="s">
        <v>3366</v>
      </c>
      <c r="L2745" t="s">
        <v>156</v>
      </c>
      <c r="M2745" t="s">
        <v>3359</v>
      </c>
      <c r="U2745" t="s">
        <v>3557</v>
      </c>
      <c r="W2745" t="s">
        <v>3557</v>
      </c>
      <c r="AC2745" s="3">
        <v>1937</v>
      </c>
      <c r="AF2745" t="s">
        <v>3060</v>
      </c>
      <c r="AH2745" s="2">
        <v>40957.353425925925</v>
      </c>
    </row>
    <row r="2746" spans="1:35" ht="15" customHeight="1" x14ac:dyDescent="0.35">
      <c r="B2746" s="5">
        <f t="shared" si="179"/>
        <v>2744</v>
      </c>
      <c r="C2746">
        <f t="shared" si="178"/>
        <v>5</v>
      </c>
      <c r="D2746" s="16">
        <v>1952</v>
      </c>
      <c r="E2746" t="s">
        <v>972</v>
      </c>
      <c r="F2746" t="s">
        <v>25</v>
      </c>
      <c r="G2746">
        <v>86930</v>
      </c>
      <c r="H2746" t="s">
        <v>17</v>
      </c>
      <c r="J2746" t="s">
        <v>3354</v>
      </c>
      <c r="K2746" t="s">
        <v>3366</v>
      </c>
      <c r="L2746" t="s">
        <v>392</v>
      </c>
      <c r="M2746" t="s">
        <v>3359</v>
      </c>
      <c r="N2746" t="s">
        <v>3359</v>
      </c>
      <c r="AF2746" t="s">
        <v>3060</v>
      </c>
      <c r="AH2746" s="2">
        <v>40200.872361111113</v>
      </c>
    </row>
    <row r="2747" spans="1:35" ht="15" customHeight="1" x14ac:dyDescent="0.35">
      <c r="B2747" s="5">
        <f t="shared" si="179"/>
        <v>2745</v>
      </c>
      <c r="C2747">
        <f t="shared" si="178"/>
        <v>10</v>
      </c>
      <c r="D2747" s="16">
        <v>1952</v>
      </c>
      <c r="E2747" t="s">
        <v>972</v>
      </c>
      <c r="F2747" t="s">
        <v>25</v>
      </c>
      <c r="G2747">
        <v>86935</v>
      </c>
      <c r="J2747" t="s">
        <v>3354</v>
      </c>
      <c r="K2747" t="s">
        <v>3366</v>
      </c>
      <c r="M2747" t="s">
        <v>3453</v>
      </c>
      <c r="N2747" t="s">
        <v>3359</v>
      </c>
      <c r="T2747" t="s">
        <v>3262</v>
      </c>
      <c r="U2747" t="s">
        <v>3557</v>
      </c>
      <c r="W2747" t="s">
        <v>3557</v>
      </c>
      <c r="X2747" t="s">
        <v>3452</v>
      </c>
      <c r="AA2747" s="3" t="s">
        <v>3262</v>
      </c>
      <c r="AF2747" t="s">
        <v>3451</v>
      </c>
      <c r="AH2747" s="2">
        <v>45813</v>
      </c>
    </row>
    <row r="2748" spans="1:35" ht="15" customHeight="1" x14ac:dyDescent="0.35">
      <c r="B2748" s="5">
        <f t="shared" si="179"/>
        <v>2746</v>
      </c>
      <c r="C2748">
        <f t="shared" si="178"/>
        <v>19</v>
      </c>
      <c r="D2748" s="16">
        <v>1952</v>
      </c>
      <c r="E2748" t="s">
        <v>972</v>
      </c>
      <c r="F2748" t="s">
        <v>25</v>
      </c>
      <c r="G2748">
        <v>86945</v>
      </c>
      <c r="J2748" t="s">
        <v>3354</v>
      </c>
      <c r="K2748" t="s">
        <v>3366</v>
      </c>
      <c r="M2748" t="s">
        <v>3453</v>
      </c>
      <c r="N2748" t="s">
        <v>3359</v>
      </c>
      <c r="T2748" t="s">
        <v>3262</v>
      </c>
      <c r="U2748" t="s">
        <v>3557</v>
      </c>
      <c r="W2748" t="s">
        <v>3557</v>
      </c>
      <c r="X2748" t="s">
        <v>3452</v>
      </c>
      <c r="AA2748" s="3" t="s">
        <v>3262</v>
      </c>
      <c r="AF2748" t="s">
        <v>3451</v>
      </c>
      <c r="AH2748" s="2">
        <v>46069</v>
      </c>
    </row>
    <row r="2749" spans="1:35" ht="15" customHeight="1" x14ac:dyDescent="0.35">
      <c r="B2749" s="5">
        <f t="shared" si="179"/>
        <v>2747</v>
      </c>
      <c r="C2749">
        <f t="shared" si="178"/>
        <v>1</v>
      </c>
      <c r="D2749" s="16">
        <v>1952</v>
      </c>
      <c r="E2749" t="s">
        <v>972</v>
      </c>
      <c r="F2749" t="s">
        <v>25</v>
      </c>
      <c r="G2749" s="117">
        <v>86964</v>
      </c>
      <c r="H2749" s="172" t="s">
        <v>5836</v>
      </c>
      <c r="I2749" s="172"/>
      <c r="J2749" s="172" t="s">
        <v>3354</v>
      </c>
      <c r="K2749" s="172" t="s">
        <v>3366</v>
      </c>
      <c r="L2749" s="172"/>
      <c r="M2749" s="172" t="s">
        <v>3453</v>
      </c>
      <c r="N2749" s="172"/>
      <c r="O2749" s="172"/>
      <c r="P2749" s="172"/>
      <c r="Q2749" s="172"/>
      <c r="R2749" s="172"/>
      <c r="S2749" s="173"/>
      <c r="T2749" s="172" t="s">
        <v>3262</v>
      </c>
      <c r="U2749" s="172" t="s">
        <v>3557</v>
      </c>
      <c r="V2749" s="174"/>
      <c r="W2749" s="172" t="s">
        <v>5969</v>
      </c>
      <c r="X2749" s="172" t="s">
        <v>3452</v>
      </c>
      <c r="Y2749" s="172"/>
      <c r="Z2749" s="172"/>
      <c r="AA2749" s="172" t="s">
        <v>3262</v>
      </c>
      <c r="AB2749" s="172"/>
      <c r="AC2749" s="172"/>
      <c r="AD2749" s="172"/>
      <c r="AE2749" s="172"/>
      <c r="AF2749" t="s">
        <v>3451</v>
      </c>
      <c r="AH2749" s="2">
        <v>45966</v>
      </c>
      <c r="AI2749" s="36" t="s">
        <v>5865</v>
      </c>
    </row>
    <row r="2750" spans="1:35" ht="15" customHeight="1" x14ac:dyDescent="0.35">
      <c r="B2750" s="5">
        <f t="shared" si="179"/>
        <v>2748</v>
      </c>
      <c r="C2750">
        <f t="shared" si="178"/>
        <v>34</v>
      </c>
      <c r="D2750" s="16">
        <v>1952</v>
      </c>
      <c r="E2750" t="s">
        <v>972</v>
      </c>
      <c r="F2750" t="s">
        <v>25</v>
      </c>
      <c r="G2750">
        <v>86965</v>
      </c>
      <c r="H2750" t="s">
        <v>17</v>
      </c>
      <c r="J2750" t="s">
        <v>3354</v>
      </c>
      <c r="M2750" t="s">
        <v>3359</v>
      </c>
      <c r="W2750" t="s">
        <v>3557</v>
      </c>
      <c r="AF2750" t="s">
        <v>3060</v>
      </c>
      <c r="AH2750" s="2">
        <v>40409.610995370371</v>
      </c>
    </row>
    <row r="2751" spans="1:35" ht="15" customHeight="1" x14ac:dyDescent="0.35">
      <c r="B2751" s="5">
        <f t="shared" si="179"/>
        <v>2749</v>
      </c>
      <c r="C2751">
        <f t="shared" si="178"/>
        <v>35</v>
      </c>
      <c r="D2751" s="16">
        <v>1952</v>
      </c>
      <c r="E2751" t="s">
        <v>972</v>
      </c>
      <c r="F2751" t="s">
        <v>25</v>
      </c>
      <c r="G2751">
        <v>86999</v>
      </c>
      <c r="J2751" t="s">
        <v>3354</v>
      </c>
      <c r="K2751" t="s">
        <v>3366</v>
      </c>
      <c r="M2751" t="s">
        <v>3453</v>
      </c>
      <c r="N2751" t="s">
        <v>3359</v>
      </c>
      <c r="T2751" t="s">
        <v>3262</v>
      </c>
      <c r="U2751" t="s">
        <v>3557</v>
      </c>
      <c r="W2751" t="s">
        <v>3557</v>
      </c>
      <c r="X2751" t="s">
        <v>3452</v>
      </c>
      <c r="AA2751" s="3" t="s">
        <v>3262</v>
      </c>
      <c r="AF2751" t="s">
        <v>3451</v>
      </c>
      <c r="AH2751" s="2">
        <v>45498</v>
      </c>
    </row>
    <row r="2752" spans="1:35" ht="15" customHeight="1" x14ac:dyDescent="0.35">
      <c r="B2752" s="5">
        <f t="shared" si="179"/>
        <v>2750</v>
      </c>
      <c r="C2752">
        <f t="shared" si="178"/>
        <v>255</v>
      </c>
      <c r="D2752" s="16">
        <v>1952</v>
      </c>
      <c r="E2752" t="s">
        <v>15</v>
      </c>
      <c r="F2752" t="s">
        <v>16</v>
      </c>
      <c r="G2752">
        <v>87034</v>
      </c>
      <c r="H2752" t="s">
        <v>17</v>
      </c>
      <c r="J2752" t="s">
        <v>3354</v>
      </c>
      <c r="K2752" t="s">
        <v>3366</v>
      </c>
      <c r="L2752" t="s">
        <v>1031</v>
      </c>
      <c r="M2752" t="s">
        <v>3359</v>
      </c>
      <c r="AC2752" s="156">
        <v>19176</v>
      </c>
      <c r="AF2752" t="s">
        <v>3060</v>
      </c>
      <c r="AH2752" s="2">
        <v>39684.905925925923</v>
      </c>
    </row>
    <row r="2753" spans="1:35" ht="15" customHeight="1" x14ac:dyDescent="0.35">
      <c r="B2753" s="5">
        <f t="shared" si="179"/>
        <v>2751</v>
      </c>
      <c r="C2753">
        <f t="shared" si="178"/>
        <v>3</v>
      </c>
      <c r="D2753" s="16">
        <v>1952</v>
      </c>
      <c r="E2753" t="s">
        <v>500</v>
      </c>
      <c r="F2753" t="s">
        <v>25</v>
      </c>
      <c r="G2753">
        <v>87289</v>
      </c>
      <c r="L2753" t="s">
        <v>37</v>
      </c>
      <c r="AF2753" t="s">
        <v>3060</v>
      </c>
    </row>
    <row r="2754" spans="1:35" ht="15" customHeight="1" x14ac:dyDescent="0.35">
      <c r="B2754" s="5">
        <f t="shared" si="179"/>
        <v>2752</v>
      </c>
      <c r="C2754">
        <f t="shared" si="178"/>
        <v>18</v>
      </c>
      <c r="D2754" s="16">
        <v>1952</v>
      </c>
      <c r="E2754" t="s">
        <v>500</v>
      </c>
      <c r="F2754" t="s">
        <v>25</v>
      </c>
      <c r="G2754">
        <v>87292</v>
      </c>
      <c r="H2754" t="s">
        <v>17</v>
      </c>
      <c r="K2754" t="s">
        <v>3366</v>
      </c>
      <c r="L2754" t="s">
        <v>254</v>
      </c>
      <c r="M2754" t="s">
        <v>3359</v>
      </c>
      <c r="AD2754" s="3" t="s">
        <v>1032</v>
      </c>
      <c r="AF2754" t="s">
        <v>3060</v>
      </c>
      <c r="AH2754" s="2">
        <v>40649.960358796299</v>
      </c>
    </row>
    <row r="2755" spans="1:35" ht="15" customHeight="1" x14ac:dyDescent="0.35">
      <c r="B2755" s="5">
        <f t="shared" si="179"/>
        <v>2753</v>
      </c>
      <c r="C2755">
        <f t="shared" si="178"/>
        <v>50</v>
      </c>
      <c r="D2755" s="16">
        <v>1952</v>
      </c>
      <c r="E2755" t="s">
        <v>500</v>
      </c>
      <c r="F2755" t="s">
        <v>25</v>
      </c>
      <c r="G2755">
        <v>87310</v>
      </c>
      <c r="H2755" t="s">
        <v>17</v>
      </c>
      <c r="J2755" t="s">
        <v>3354</v>
      </c>
      <c r="K2755" t="s">
        <v>3366</v>
      </c>
      <c r="L2755" t="s">
        <v>65</v>
      </c>
      <c r="M2755" t="s">
        <v>3359</v>
      </c>
      <c r="AF2755" t="s">
        <v>3060</v>
      </c>
      <c r="AH2755" s="2">
        <v>40198.579351851855</v>
      </c>
    </row>
    <row r="2756" spans="1:35" ht="15" customHeight="1" x14ac:dyDescent="0.35">
      <c r="B2756" s="5">
        <f t="shared" si="179"/>
        <v>2754</v>
      </c>
      <c r="C2756">
        <f t="shared" si="178"/>
        <v>26</v>
      </c>
      <c r="D2756" s="16">
        <v>1952</v>
      </c>
      <c r="E2756" t="s">
        <v>500</v>
      </c>
      <c r="F2756" t="s">
        <v>16</v>
      </c>
      <c r="G2756">
        <v>87360</v>
      </c>
      <c r="H2756" t="s">
        <v>17</v>
      </c>
      <c r="J2756" t="s">
        <v>3354</v>
      </c>
      <c r="K2756" t="s">
        <v>3366</v>
      </c>
      <c r="L2756" t="s">
        <v>37</v>
      </c>
      <c r="M2756" t="s">
        <v>3359</v>
      </c>
      <c r="N2756" t="s">
        <v>3681</v>
      </c>
      <c r="AF2756" t="s">
        <v>3060</v>
      </c>
      <c r="AH2756" s="2">
        <v>39668.40315972222</v>
      </c>
    </row>
    <row r="2757" spans="1:35" ht="15" customHeight="1" x14ac:dyDescent="0.35">
      <c r="A2757" s="3"/>
      <c r="B2757" s="5">
        <f t="shared" si="179"/>
        <v>2755</v>
      </c>
      <c r="C2757">
        <f t="shared" si="178"/>
        <v>59</v>
      </c>
      <c r="D2757" s="16">
        <v>1952</v>
      </c>
      <c r="E2757" s="3" t="s">
        <v>500</v>
      </c>
      <c r="F2757" s="3" t="s">
        <v>16</v>
      </c>
      <c r="G2757" s="165">
        <v>87386</v>
      </c>
      <c r="H2757" s="3"/>
      <c r="I2757" s="3"/>
      <c r="J2757" s="3" t="s">
        <v>3354</v>
      </c>
      <c r="K2757" s="3" t="s">
        <v>3366</v>
      </c>
      <c r="L2757" s="3"/>
      <c r="M2757" s="3" t="s">
        <v>3459</v>
      </c>
      <c r="N2757" s="3"/>
      <c r="O2757" s="3"/>
      <c r="P2757" s="3"/>
      <c r="Q2757" s="3"/>
      <c r="R2757" s="3"/>
      <c r="S2757" s="152"/>
      <c r="T2757" s="3" t="s">
        <v>3262</v>
      </c>
      <c r="U2757" s="3"/>
      <c r="V2757" s="143"/>
      <c r="W2757" s="3" t="s">
        <v>3830</v>
      </c>
      <c r="X2757" s="3" t="s">
        <v>3830</v>
      </c>
      <c r="Y2757" s="3"/>
      <c r="Z2757" s="3"/>
      <c r="AA2757" s="3" t="s">
        <v>3648</v>
      </c>
      <c r="AB2757" s="3" t="s">
        <v>3982</v>
      </c>
      <c r="AF2757" t="s">
        <v>3451</v>
      </c>
      <c r="AH2757" s="2">
        <v>45783</v>
      </c>
      <c r="AI2757" s="166" t="s">
        <v>6246</v>
      </c>
    </row>
    <row r="2758" spans="1:35" ht="15" customHeight="1" x14ac:dyDescent="0.35">
      <c r="B2758" s="5">
        <f t="shared" si="179"/>
        <v>2756</v>
      </c>
      <c r="C2758">
        <f t="shared" si="178"/>
        <v>19</v>
      </c>
      <c r="D2758" s="16">
        <v>1952</v>
      </c>
      <c r="E2758" s="3" t="s">
        <v>327</v>
      </c>
      <c r="F2758" s="3" t="s">
        <v>16</v>
      </c>
      <c r="G2758" s="165">
        <v>87445</v>
      </c>
      <c r="H2758" s="3"/>
      <c r="I2758" s="3"/>
      <c r="J2758" s="3" t="s">
        <v>3354</v>
      </c>
      <c r="K2758" s="3"/>
      <c r="L2758" s="3"/>
      <c r="M2758" s="3"/>
      <c r="N2758" s="3"/>
      <c r="O2758" s="3"/>
      <c r="P2758" s="3"/>
      <c r="Q2758" s="3"/>
      <c r="R2758" s="3"/>
      <c r="S2758" s="152"/>
      <c r="T2758" s="3"/>
      <c r="U2758" s="3"/>
      <c r="V2758" s="143"/>
      <c r="W2758" s="3"/>
      <c r="X2758" s="3"/>
      <c r="Y2758" s="3"/>
      <c r="Z2758" s="3"/>
      <c r="AB2758" s="3"/>
      <c r="AE2758" s="3"/>
      <c r="AF2758" t="s">
        <v>3451</v>
      </c>
      <c r="AG2758" s="3"/>
      <c r="AH2758" s="153">
        <v>45928</v>
      </c>
      <c r="AI2758" s="166" t="s">
        <v>5584</v>
      </c>
    </row>
    <row r="2759" spans="1:35" ht="15" customHeight="1" x14ac:dyDescent="0.35">
      <c r="B2759" s="5">
        <f t="shared" si="179"/>
        <v>2757</v>
      </c>
      <c r="C2759">
        <f t="shared" si="178"/>
        <v>13</v>
      </c>
      <c r="D2759" s="16">
        <v>1952</v>
      </c>
      <c r="E2759" t="s">
        <v>327</v>
      </c>
      <c r="F2759" t="s">
        <v>16</v>
      </c>
      <c r="G2759">
        <v>87464</v>
      </c>
      <c r="J2759" t="s">
        <v>3354</v>
      </c>
      <c r="K2759" t="s">
        <v>3366</v>
      </c>
      <c r="M2759" t="s">
        <v>3459</v>
      </c>
      <c r="N2759" t="s">
        <v>3359</v>
      </c>
      <c r="T2759" t="s">
        <v>3262</v>
      </c>
      <c r="W2759" t="s">
        <v>3572</v>
      </c>
      <c r="X2759" t="s">
        <v>3508</v>
      </c>
      <c r="AA2759" s="3" t="s">
        <v>3262</v>
      </c>
      <c r="AD2759" s="3" t="s">
        <v>4248</v>
      </c>
      <c r="AF2759" t="s">
        <v>3451</v>
      </c>
      <c r="AH2759" s="2">
        <v>45562</v>
      </c>
    </row>
    <row r="2760" spans="1:35" ht="15" customHeight="1" x14ac:dyDescent="0.35">
      <c r="B2760" s="5">
        <f t="shared" si="179"/>
        <v>2758</v>
      </c>
      <c r="C2760">
        <f t="shared" si="178"/>
        <v>308</v>
      </c>
      <c r="D2760" s="16">
        <v>1952</v>
      </c>
      <c r="E2760" t="s">
        <v>327</v>
      </c>
      <c r="F2760" t="s">
        <v>16</v>
      </c>
      <c r="G2760">
        <v>87477</v>
      </c>
      <c r="H2760" t="s">
        <v>17</v>
      </c>
      <c r="J2760" t="s">
        <v>3354</v>
      </c>
      <c r="K2760" t="s">
        <v>3366</v>
      </c>
      <c r="L2760" t="s">
        <v>258</v>
      </c>
      <c r="M2760" t="s">
        <v>3359</v>
      </c>
      <c r="AF2760" t="s">
        <v>3060</v>
      </c>
      <c r="AH2760" s="2">
        <v>40621.267627314817</v>
      </c>
    </row>
    <row r="2761" spans="1:35" ht="15" customHeight="1" x14ac:dyDescent="0.35">
      <c r="B2761" s="5">
        <f t="shared" si="179"/>
        <v>2759</v>
      </c>
      <c r="C2761">
        <f t="shared" si="178"/>
        <v>109</v>
      </c>
      <c r="D2761" s="16">
        <v>1952</v>
      </c>
      <c r="E2761" t="s">
        <v>15</v>
      </c>
      <c r="F2761" t="s">
        <v>25</v>
      </c>
      <c r="G2761">
        <v>87785</v>
      </c>
      <c r="H2761" t="s">
        <v>17</v>
      </c>
      <c r="J2761" t="s">
        <v>3354</v>
      </c>
      <c r="K2761" t="s">
        <v>3366</v>
      </c>
      <c r="L2761" t="s">
        <v>369</v>
      </c>
      <c r="M2761" t="s">
        <v>3359</v>
      </c>
      <c r="N2761" t="s">
        <v>3359</v>
      </c>
      <c r="AD2761" s="3" t="s">
        <v>1033</v>
      </c>
      <c r="AF2761" t="s">
        <v>3060</v>
      </c>
      <c r="AH2761" s="2">
        <v>40162.926238425927</v>
      </c>
    </row>
    <row r="2762" spans="1:35" ht="15" customHeight="1" thickBot="1" x14ac:dyDescent="0.4">
      <c r="B2762" s="5">
        <f t="shared" si="179"/>
        <v>2760</v>
      </c>
      <c r="C2762">
        <f t="shared" si="178"/>
        <v>60</v>
      </c>
      <c r="D2762" s="16">
        <v>1952</v>
      </c>
      <c r="E2762" t="s">
        <v>15</v>
      </c>
      <c r="F2762" t="s">
        <v>25</v>
      </c>
      <c r="G2762">
        <v>87894</v>
      </c>
      <c r="H2762" t="s">
        <v>17</v>
      </c>
      <c r="I2762" s="16"/>
      <c r="J2762" t="s">
        <v>3354</v>
      </c>
      <c r="K2762" t="s">
        <v>3366</v>
      </c>
      <c r="L2762" t="s">
        <v>857</v>
      </c>
      <c r="M2762" t="s">
        <v>3359</v>
      </c>
      <c r="S2762" s="148">
        <v>0.45900000000000002</v>
      </c>
      <c r="W2762" t="s">
        <v>3557</v>
      </c>
      <c r="AB2762" t="s">
        <v>3676</v>
      </c>
      <c r="AC2762">
        <v>1955</v>
      </c>
      <c r="AD2762"/>
      <c r="AF2762" t="s">
        <v>3060</v>
      </c>
      <c r="AH2762" s="2">
        <v>40801.581597222219</v>
      </c>
    </row>
    <row r="2763" spans="1:35" ht="15" customHeight="1" thickBot="1" x14ac:dyDescent="0.4">
      <c r="B2763" s="5">
        <f t="shared" si="179"/>
        <v>2761</v>
      </c>
      <c r="C2763">
        <f t="shared" si="178"/>
        <v>208</v>
      </c>
      <c r="D2763" s="16">
        <v>1952</v>
      </c>
      <c r="E2763" s="159" t="s">
        <v>15</v>
      </c>
      <c r="F2763" s="159" t="s">
        <v>25</v>
      </c>
      <c r="G2763" s="160">
        <v>87954</v>
      </c>
      <c r="H2763" s="159"/>
      <c r="I2763" s="159"/>
      <c r="J2763" s="159" t="s">
        <v>3354</v>
      </c>
      <c r="K2763" s="159" t="s">
        <v>3366</v>
      </c>
      <c r="L2763" s="159"/>
      <c r="M2763" s="159" t="s">
        <v>3459</v>
      </c>
      <c r="N2763" s="159"/>
      <c r="O2763" s="159"/>
      <c r="P2763" s="159"/>
      <c r="Q2763" s="159"/>
      <c r="R2763" s="159"/>
      <c r="S2763" s="159"/>
      <c r="T2763" s="159" t="s">
        <v>3262</v>
      </c>
      <c r="U2763" s="159"/>
      <c r="V2763" s="161"/>
      <c r="W2763" s="159" t="s">
        <v>3572</v>
      </c>
      <c r="X2763" s="159" t="s">
        <v>3660</v>
      </c>
      <c r="Y2763" s="159"/>
      <c r="Z2763" s="159"/>
      <c r="AA2763" s="159" t="s">
        <v>3262</v>
      </c>
      <c r="AB2763" s="159"/>
      <c r="AC2763" s="159"/>
      <c r="AD2763" s="159"/>
      <c r="AE2763" s="159"/>
      <c r="AF2763" t="s">
        <v>3451</v>
      </c>
      <c r="AG2763" s="159"/>
      <c r="AH2763" s="176">
        <v>46091</v>
      </c>
      <c r="AI2763" s="76" t="s">
        <v>6445</v>
      </c>
    </row>
    <row r="2764" spans="1:35" ht="15" customHeight="1" x14ac:dyDescent="0.35">
      <c r="B2764" s="5">
        <f t="shared" si="179"/>
        <v>2762</v>
      </c>
      <c r="C2764">
        <f t="shared" si="178"/>
        <v>39</v>
      </c>
      <c r="D2764" s="16">
        <v>1952</v>
      </c>
      <c r="E2764" s="3" t="s">
        <v>15</v>
      </c>
      <c r="F2764" s="3" t="s">
        <v>16</v>
      </c>
      <c r="G2764" s="3">
        <v>88162</v>
      </c>
      <c r="H2764" s="3"/>
      <c r="I2764" s="3"/>
      <c r="J2764" s="3" t="s">
        <v>3354</v>
      </c>
      <c r="K2764" s="3" t="s">
        <v>3366</v>
      </c>
      <c r="L2764" s="3"/>
      <c r="M2764" s="3"/>
      <c r="N2764" s="3"/>
      <c r="O2764" s="3"/>
      <c r="P2764" s="3"/>
      <c r="Q2764" s="3"/>
      <c r="R2764" s="3"/>
      <c r="S2764" s="152"/>
      <c r="T2764" s="3" t="s">
        <v>3262</v>
      </c>
      <c r="U2764" s="3"/>
      <c r="V2764" s="143"/>
      <c r="W2764" s="3" t="s">
        <v>3830</v>
      </c>
      <c r="X2764" s="3" t="s">
        <v>3660</v>
      </c>
      <c r="Y2764" s="3"/>
      <c r="Z2764" s="3"/>
      <c r="AB2764" s="3"/>
      <c r="AE2764" s="3"/>
      <c r="AF2764" s="3" t="s">
        <v>3451</v>
      </c>
      <c r="AG2764" s="3"/>
      <c r="AH2764" s="153">
        <v>45661</v>
      </c>
      <c r="AI2764" s="75" t="s">
        <v>4527</v>
      </c>
    </row>
    <row r="2765" spans="1:35" ht="15" customHeight="1" x14ac:dyDescent="0.35">
      <c r="B2765" s="5">
        <f t="shared" si="179"/>
        <v>2763</v>
      </c>
      <c r="C2765">
        <f t="shared" si="178"/>
        <v>447</v>
      </c>
      <c r="D2765" s="16">
        <v>1952</v>
      </c>
      <c r="E2765" t="s">
        <v>15</v>
      </c>
      <c r="F2765" t="s">
        <v>25</v>
      </c>
      <c r="G2765">
        <v>88201</v>
      </c>
      <c r="H2765" t="s">
        <v>17</v>
      </c>
      <c r="J2765" t="s">
        <v>3354</v>
      </c>
      <c r="K2765" t="s">
        <v>3366</v>
      </c>
      <c r="L2765" t="s">
        <v>1035</v>
      </c>
      <c r="M2765" t="s">
        <v>3359</v>
      </c>
      <c r="AF2765" t="s">
        <v>3060</v>
      </c>
      <c r="AH2765" s="2">
        <v>40881.141608796293</v>
      </c>
    </row>
    <row r="2766" spans="1:35" ht="15" customHeight="1" x14ac:dyDescent="0.45">
      <c r="B2766" s="5">
        <f t="shared" si="179"/>
        <v>2764</v>
      </c>
      <c r="C2766">
        <f t="shared" si="178"/>
        <v>132</v>
      </c>
      <c r="D2766" s="82">
        <v>1953</v>
      </c>
      <c r="E2766" t="s">
        <v>15</v>
      </c>
      <c r="F2766" t="s">
        <v>25</v>
      </c>
      <c r="G2766">
        <v>88648</v>
      </c>
      <c r="H2766" t="s">
        <v>17</v>
      </c>
      <c r="J2766" t="s">
        <v>3354</v>
      </c>
      <c r="M2766" t="s">
        <v>3359</v>
      </c>
      <c r="AF2766" t="s">
        <v>3060</v>
      </c>
      <c r="AH2766" s="2">
        <v>40879.144745370373</v>
      </c>
    </row>
    <row r="2767" spans="1:35" ht="15" customHeight="1" x14ac:dyDescent="0.35">
      <c r="B2767" s="5">
        <f t="shared" si="179"/>
        <v>2765</v>
      </c>
      <c r="C2767">
        <f t="shared" si="178"/>
        <v>93</v>
      </c>
      <c r="D2767" s="16">
        <v>1953</v>
      </c>
      <c r="E2767" t="s">
        <v>15</v>
      </c>
      <c r="F2767" t="s">
        <v>25</v>
      </c>
      <c r="G2767">
        <v>88780</v>
      </c>
      <c r="H2767" t="s">
        <v>17</v>
      </c>
      <c r="J2767" t="s">
        <v>3354</v>
      </c>
      <c r="K2767" t="s">
        <v>3366</v>
      </c>
      <c r="L2767" t="s">
        <v>918</v>
      </c>
      <c r="M2767" t="s">
        <v>3359</v>
      </c>
      <c r="N2767" t="s">
        <v>3359</v>
      </c>
      <c r="AF2767" t="s">
        <v>3060</v>
      </c>
      <c r="AH2767" s="2">
        <v>39960.379293981481</v>
      </c>
    </row>
    <row r="2768" spans="1:35" ht="15" customHeight="1" x14ac:dyDescent="0.35">
      <c r="B2768" s="5">
        <f t="shared" si="179"/>
        <v>2766</v>
      </c>
      <c r="C2768">
        <f t="shared" ref="C2768:C2771" si="182">+G2769-G2768</f>
        <v>-59</v>
      </c>
      <c r="D2768" s="16">
        <v>1953</v>
      </c>
      <c r="E2768" s="3" t="s">
        <v>15</v>
      </c>
      <c r="F2768" s="3" t="s">
        <v>25</v>
      </c>
      <c r="G2768" s="3">
        <v>88873</v>
      </c>
      <c r="H2768" s="3"/>
      <c r="I2768" s="3"/>
      <c r="J2768" s="3"/>
      <c r="K2768" s="3"/>
      <c r="L2768" s="3"/>
      <c r="M2768" s="3"/>
      <c r="N2768" s="3"/>
      <c r="O2768" s="3"/>
      <c r="P2768" s="3"/>
      <c r="Q2768" s="3"/>
      <c r="R2768" s="3"/>
      <c r="S2768" s="152"/>
      <c r="T2768" s="3"/>
      <c r="U2768" s="3"/>
      <c r="V2768" s="143"/>
      <c r="W2768" s="3"/>
      <c r="X2768" s="3"/>
      <c r="Y2768" s="3"/>
      <c r="Z2768" s="3"/>
      <c r="AB2768" s="3"/>
      <c r="AE2768" s="3"/>
      <c r="AF2768" s="3" t="s">
        <v>3451</v>
      </c>
      <c r="AG2768" s="3"/>
      <c r="AH2768" s="153">
        <v>45568</v>
      </c>
      <c r="AI2768" s="14" t="s">
        <v>4279</v>
      </c>
    </row>
    <row r="2769" spans="1:35" ht="15" customHeight="1" x14ac:dyDescent="0.35">
      <c r="B2769" s="5">
        <f t="shared" si="179"/>
        <v>2767</v>
      </c>
      <c r="C2769">
        <f t="shared" si="182"/>
        <v>96</v>
      </c>
      <c r="D2769" s="16">
        <v>1953</v>
      </c>
      <c r="E2769" s="3" t="s">
        <v>15</v>
      </c>
      <c r="F2769" s="3" t="s">
        <v>25</v>
      </c>
      <c r="G2769" s="3">
        <v>88814</v>
      </c>
      <c r="H2769" s="3"/>
      <c r="I2769" s="3"/>
      <c r="J2769" s="3" t="s">
        <v>3354</v>
      </c>
      <c r="K2769" s="3" t="s">
        <v>3366</v>
      </c>
      <c r="L2769" s="3"/>
      <c r="M2769" s="3" t="s">
        <v>3459</v>
      </c>
      <c r="N2769" s="3" t="s">
        <v>3359</v>
      </c>
      <c r="O2769" s="3"/>
      <c r="P2769" s="3"/>
      <c r="Q2769" s="3"/>
      <c r="R2769" s="3"/>
      <c r="S2769" s="152"/>
      <c r="T2769" s="3" t="s">
        <v>3262</v>
      </c>
      <c r="U2769" s="3"/>
      <c r="V2769" s="143"/>
      <c r="W2769" s="3" t="s">
        <v>3572</v>
      </c>
      <c r="X2769" s="3" t="s">
        <v>3660</v>
      </c>
      <c r="Y2769" s="3"/>
      <c r="Z2769" s="3"/>
      <c r="AA2769" s="3" t="s">
        <v>3262</v>
      </c>
      <c r="AB2769" s="3"/>
      <c r="AE2769" s="3"/>
      <c r="AF2769" s="3" t="s">
        <v>3451</v>
      </c>
      <c r="AG2769" s="3"/>
      <c r="AH2769" s="153">
        <v>46266</v>
      </c>
      <c r="AI2769" s="14"/>
    </row>
    <row r="2770" spans="1:35" ht="15" customHeight="1" thickBot="1" x14ac:dyDescent="0.4">
      <c r="B2770" s="5">
        <f t="shared" si="179"/>
        <v>2768</v>
      </c>
      <c r="C2770">
        <f t="shared" si="182"/>
        <v>77</v>
      </c>
      <c r="D2770" s="16">
        <v>1953</v>
      </c>
      <c r="E2770" t="s">
        <v>327</v>
      </c>
      <c r="F2770" t="s">
        <v>16</v>
      </c>
      <c r="G2770">
        <v>88910</v>
      </c>
      <c r="H2770" t="s">
        <v>17</v>
      </c>
      <c r="J2770" t="s">
        <v>3354</v>
      </c>
      <c r="K2770" t="s">
        <v>3366</v>
      </c>
      <c r="L2770" t="s">
        <v>156</v>
      </c>
      <c r="M2770" t="s">
        <v>3359</v>
      </c>
      <c r="AF2770" t="s">
        <v>3060</v>
      </c>
      <c r="AH2770" s="2">
        <v>40714.860393518517</v>
      </c>
    </row>
    <row r="2771" spans="1:35" ht="15" customHeight="1" thickBot="1" x14ac:dyDescent="0.4">
      <c r="B2771" s="5">
        <f t="shared" si="179"/>
        <v>2769</v>
      </c>
      <c r="C2771">
        <f t="shared" si="182"/>
        <v>74</v>
      </c>
      <c r="D2771" s="16">
        <v>1953</v>
      </c>
      <c r="E2771" t="s">
        <v>500</v>
      </c>
      <c r="F2771" t="s">
        <v>16</v>
      </c>
      <c r="G2771">
        <v>88987</v>
      </c>
      <c r="J2771" t="s">
        <v>3354</v>
      </c>
      <c r="K2771" t="s">
        <v>3366</v>
      </c>
      <c r="M2771" t="s">
        <v>3459</v>
      </c>
      <c r="T2771" t="s">
        <v>3262</v>
      </c>
      <c r="W2771" t="s">
        <v>3572</v>
      </c>
      <c r="X2771" t="s">
        <v>3830</v>
      </c>
      <c r="AA2771" s="31" t="s">
        <v>3648</v>
      </c>
      <c r="AB2771" s="38" t="s">
        <v>6603</v>
      </c>
      <c r="AF2771" t="s">
        <v>3451</v>
      </c>
      <c r="AH2771" s="2">
        <v>45661</v>
      </c>
      <c r="AI2771" s="76" t="s">
        <v>6498</v>
      </c>
    </row>
    <row r="2772" spans="1:35" ht="15" customHeight="1" x14ac:dyDescent="0.35">
      <c r="A2772" s="3"/>
      <c r="B2772" s="5">
        <f t="shared" si="179"/>
        <v>2770</v>
      </c>
      <c r="C2772">
        <f t="shared" si="178"/>
        <v>72</v>
      </c>
      <c r="D2772" s="16">
        <v>1953</v>
      </c>
      <c r="E2772" t="s">
        <v>221</v>
      </c>
      <c r="F2772" t="s">
        <v>25</v>
      </c>
      <c r="G2772">
        <v>89061</v>
      </c>
      <c r="H2772" t="s">
        <v>17</v>
      </c>
      <c r="J2772" t="s">
        <v>3354</v>
      </c>
      <c r="K2772" t="s">
        <v>3366</v>
      </c>
      <c r="L2772" t="s">
        <v>21</v>
      </c>
      <c r="M2772" t="s">
        <v>3359</v>
      </c>
      <c r="AA2772" s="3" t="s">
        <v>3464</v>
      </c>
      <c r="AC2772" s="3" t="s">
        <v>984</v>
      </c>
      <c r="AE2772" t="s">
        <v>380</v>
      </c>
      <c r="AF2772" t="s">
        <v>3060</v>
      </c>
      <c r="AH2772" s="2">
        <v>39915.03597222222</v>
      </c>
    </row>
    <row r="2773" spans="1:35" ht="15" customHeight="1" x14ac:dyDescent="0.35">
      <c r="B2773" s="5">
        <f t="shared" si="179"/>
        <v>2771</v>
      </c>
      <c r="C2773">
        <f t="shared" ref="C2773:C2836" si="183">+G2774-G2773</f>
        <v>3</v>
      </c>
      <c r="D2773" s="16">
        <v>1953</v>
      </c>
      <c r="E2773" t="s">
        <v>560</v>
      </c>
      <c r="F2773" t="s">
        <v>25</v>
      </c>
      <c r="G2773">
        <v>89133</v>
      </c>
      <c r="H2773" t="s">
        <v>17</v>
      </c>
      <c r="J2773" t="s">
        <v>3354</v>
      </c>
      <c r="K2773" t="s">
        <v>3366</v>
      </c>
      <c r="L2773" t="s">
        <v>392</v>
      </c>
      <c r="M2773" t="s">
        <v>3359</v>
      </c>
      <c r="N2773" t="s">
        <v>3359</v>
      </c>
      <c r="AC2773" s="3" t="s">
        <v>1036</v>
      </c>
      <c r="AF2773" t="s">
        <v>3060</v>
      </c>
      <c r="AH2773" s="2">
        <v>39662.625844907408</v>
      </c>
    </row>
    <row r="2774" spans="1:35" ht="15" customHeight="1" x14ac:dyDescent="0.35">
      <c r="B2774" s="5">
        <f t="shared" si="179"/>
        <v>2772</v>
      </c>
      <c r="C2774">
        <f t="shared" si="183"/>
        <v>3</v>
      </c>
      <c r="D2774" s="146">
        <v>1953</v>
      </c>
      <c r="E2774" s="3" t="s">
        <v>560</v>
      </c>
      <c r="F2774" s="3" t="s">
        <v>25</v>
      </c>
      <c r="G2774" s="3">
        <v>89136</v>
      </c>
      <c r="H2774" s="3"/>
      <c r="I2774" s="3"/>
      <c r="J2774" s="3" t="s">
        <v>3354</v>
      </c>
      <c r="K2774" s="3" t="s">
        <v>3366</v>
      </c>
      <c r="L2774" s="3"/>
      <c r="M2774" s="3" t="s">
        <v>3459</v>
      </c>
      <c r="N2774" s="3"/>
      <c r="O2774" s="3"/>
      <c r="P2774" s="3"/>
      <c r="Q2774" s="3"/>
      <c r="R2774" s="3"/>
      <c r="S2774" s="152"/>
      <c r="T2774" s="3" t="s">
        <v>3424</v>
      </c>
      <c r="U2774" s="3"/>
      <c r="V2774" s="143"/>
      <c r="W2774" s="3" t="s">
        <v>3557</v>
      </c>
      <c r="X2774" s="3" t="s">
        <v>3452</v>
      </c>
      <c r="Y2774" s="3"/>
      <c r="Z2774" s="3" t="s">
        <v>3359</v>
      </c>
      <c r="AA2774" s="3" t="s">
        <v>3828</v>
      </c>
      <c r="AB2774" s="3" t="s">
        <v>3992</v>
      </c>
      <c r="AD2774" s="3" t="s">
        <v>4887</v>
      </c>
      <c r="AE2774" s="3"/>
      <c r="AF2774" s="3" t="s">
        <v>3451</v>
      </c>
      <c r="AG2774" s="3"/>
      <c r="AH2774" s="153">
        <v>45561</v>
      </c>
      <c r="AI2774" s="75" t="s">
        <v>4125</v>
      </c>
    </row>
    <row r="2775" spans="1:35" ht="15" customHeight="1" x14ac:dyDescent="0.35">
      <c r="A2775" s="3"/>
      <c r="B2775" s="5">
        <f t="shared" ref="B2775:B2838" si="184">+B2774+1</f>
        <v>2773</v>
      </c>
      <c r="C2775">
        <f t="shared" si="183"/>
        <v>29</v>
      </c>
      <c r="D2775" s="16">
        <v>1953</v>
      </c>
      <c r="E2775" t="s">
        <v>560</v>
      </c>
      <c r="F2775" t="s">
        <v>25</v>
      </c>
      <c r="G2775">
        <v>89139</v>
      </c>
      <c r="L2775" t="s">
        <v>37</v>
      </c>
      <c r="AF2775" t="s">
        <v>3060</v>
      </c>
    </row>
    <row r="2776" spans="1:35" ht="15" customHeight="1" x14ac:dyDescent="0.35">
      <c r="B2776" s="5">
        <f t="shared" si="184"/>
        <v>2774</v>
      </c>
      <c r="C2776">
        <f t="shared" si="183"/>
        <v>62</v>
      </c>
      <c r="D2776" s="16">
        <v>1953</v>
      </c>
      <c r="E2776" t="s">
        <v>560</v>
      </c>
      <c r="F2776" t="s">
        <v>16</v>
      </c>
      <c r="G2776">
        <v>89168</v>
      </c>
      <c r="J2776" t="s">
        <v>3354</v>
      </c>
      <c r="K2776" t="s">
        <v>3859</v>
      </c>
      <c r="M2776" t="s">
        <v>3459</v>
      </c>
      <c r="N2776" t="s">
        <v>3359</v>
      </c>
      <c r="T2776" t="s">
        <v>167</v>
      </c>
      <c r="W2776" t="s">
        <v>3557</v>
      </c>
      <c r="X2776" t="s">
        <v>3452</v>
      </c>
      <c r="AF2776" t="s">
        <v>3451</v>
      </c>
      <c r="AH2776" s="2">
        <v>45288</v>
      </c>
    </row>
    <row r="2777" spans="1:35" ht="15" customHeight="1" x14ac:dyDescent="0.35">
      <c r="B2777" s="5">
        <f t="shared" si="184"/>
        <v>2775</v>
      </c>
      <c r="C2777">
        <f t="shared" si="183"/>
        <v>302</v>
      </c>
      <c r="D2777" s="16">
        <v>1953</v>
      </c>
      <c r="E2777" t="s">
        <v>560</v>
      </c>
      <c r="F2777" t="s">
        <v>16</v>
      </c>
      <c r="G2777">
        <v>89230</v>
      </c>
      <c r="H2777" t="s">
        <v>17</v>
      </c>
      <c r="J2777" t="s">
        <v>3354</v>
      </c>
      <c r="K2777" t="s">
        <v>3366</v>
      </c>
      <c r="L2777" t="s">
        <v>244</v>
      </c>
      <c r="M2777" t="s">
        <v>3359</v>
      </c>
      <c r="Z2777" t="s">
        <v>3359</v>
      </c>
      <c r="AB2777" s="9" t="s">
        <v>3682</v>
      </c>
      <c r="AC2777" s="40"/>
      <c r="AD2777" s="40"/>
      <c r="AF2777" t="s">
        <v>3060</v>
      </c>
      <c r="AH2777" s="2">
        <v>40737.84447916667</v>
      </c>
    </row>
    <row r="2778" spans="1:35" ht="15" customHeight="1" x14ac:dyDescent="0.35">
      <c r="B2778" s="5">
        <f t="shared" si="184"/>
        <v>2776</v>
      </c>
      <c r="C2778">
        <f t="shared" si="183"/>
        <v>4</v>
      </c>
      <c r="D2778" s="16">
        <v>1953</v>
      </c>
      <c r="E2778" t="s">
        <v>15</v>
      </c>
      <c r="F2778" t="s">
        <v>16</v>
      </c>
      <c r="G2778">
        <v>89532</v>
      </c>
      <c r="L2778" t="s">
        <v>37</v>
      </c>
      <c r="AF2778" t="s">
        <v>3060</v>
      </c>
    </row>
    <row r="2779" spans="1:35" ht="15" customHeight="1" x14ac:dyDescent="0.35">
      <c r="B2779" s="5">
        <f t="shared" si="184"/>
        <v>2777</v>
      </c>
      <c r="C2779">
        <f t="shared" si="183"/>
        <v>41</v>
      </c>
      <c r="D2779" s="16">
        <v>1953</v>
      </c>
      <c r="E2779" t="s">
        <v>15</v>
      </c>
      <c r="F2779" t="s">
        <v>16</v>
      </c>
      <c r="G2779">
        <v>89536</v>
      </c>
      <c r="H2779" t="s">
        <v>17</v>
      </c>
      <c r="J2779" t="s">
        <v>3354</v>
      </c>
      <c r="K2779" t="s">
        <v>3366</v>
      </c>
      <c r="L2779" t="s">
        <v>1038</v>
      </c>
      <c r="M2779" t="s">
        <v>3359</v>
      </c>
      <c r="N2779" t="s">
        <v>3359</v>
      </c>
      <c r="AF2779" t="s">
        <v>3060</v>
      </c>
      <c r="AH2779" s="2">
        <v>39662.628055555557</v>
      </c>
    </row>
    <row r="2780" spans="1:35" ht="15" customHeight="1" thickBot="1" x14ac:dyDescent="0.4">
      <c r="B2780" s="5">
        <f t="shared" si="184"/>
        <v>2778</v>
      </c>
      <c r="C2780">
        <f t="shared" si="183"/>
        <v>154</v>
      </c>
      <c r="D2780" s="16">
        <v>1953</v>
      </c>
      <c r="E2780" t="s">
        <v>15</v>
      </c>
      <c r="F2780" t="s">
        <v>25</v>
      </c>
      <c r="G2780">
        <v>89577</v>
      </c>
      <c r="H2780" t="s">
        <v>17</v>
      </c>
      <c r="J2780" t="s">
        <v>3354</v>
      </c>
      <c r="K2780" t="s">
        <v>3366</v>
      </c>
      <c r="L2780" t="s">
        <v>37</v>
      </c>
      <c r="M2780" t="s">
        <v>3359</v>
      </c>
      <c r="AF2780" t="s">
        <v>3060</v>
      </c>
      <c r="AH2780" s="2">
        <v>41111.618530092594</v>
      </c>
    </row>
    <row r="2781" spans="1:35" ht="15" customHeight="1" thickBot="1" x14ac:dyDescent="0.4">
      <c r="B2781" s="5">
        <f t="shared" si="184"/>
        <v>2779</v>
      </c>
      <c r="C2781">
        <f t="shared" si="183"/>
        <v>7</v>
      </c>
      <c r="D2781" s="16">
        <v>1953</v>
      </c>
      <c r="E2781" s="159" t="s">
        <v>15</v>
      </c>
      <c r="F2781" s="159" t="s">
        <v>16</v>
      </c>
      <c r="G2781" s="160">
        <v>89731</v>
      </c>
      <c r="H2781" s="159"/>
      <c r="I2781" s="159"/>
      <c r="J2781" s="159" t="s">
        <v>3354</v>
      </c>
      <c r="K2781" s="159" t="s">
        <v>3383</v>
      </c>
      <c r="L2781" s="159"/>
      <c r="M2781" s="159" t="s">
        <v>3459</v>
      </c>
      <c r="N2781" s="159"/>
      <c r="O2781" s="159"/>
      <c r="P2781" s="159"/>
      <c r="Q2781" s="159"/>
      <c r="R2781" s="159"/>
      <c r="S2781" s="159"/>
      <c r="T2781" s="159" t="s">
        <v>3262</v>
      </c>
      <c r="U2781" s="159"/>
      <c r="V2781" s="161"/>
      <c r="W2781" s="159"/>
      <c r="X2781" s="159"/>
      <c r="Y2781" s="159"/>
      <c r="Z2781" s="159"/>
      <c r="AA2781" s="167" t="s">
        <v>6604</v>
      </c>
      <c r="AB2781" s="159"/>
      <c r="AC2781" s="159"/>
      <c r="AD2781" s="159"/>
      <c r="AE2781" s="159"/>
      <c r="AF2781" t="s">
        <v>3451</v>
      </c>
      <c r="AG2781" s="159"/>
      <c r="AH2781" s="176">
        <v>46091</v>
      </c>
      <c r="AI2781" s="76" t="s">
        <v>6431</v>
      </c>
    </row>
    <row r="2782" spans="1:35" ht="15" customHeight="1" x14ac:dyDescent="0.35">
      <c r="B2782" s="5">
        <f t="shared" si="184"/>
        <v>2780</v>
      </c>
      <c r="C2782">
        <f t="shared" si="183"/>
        <v>52</v>
      </c>
      <c r="D2782" s="16">
        <v>1953</v>
      </c>
      <c r="E2782" t="s">
        <v>15</v>
      </c>
      <c r="F2782" t="s">
        <v>16</v>
      </c>
      <c r="G2782">
        <v>89738</v>
      </c>
      <c r="H2782" t="s">
        <v>17</v>
      </c>
      <c r="K2782" t="s">
        <v>3366</v>
      </c>
      <c r="M2782" t="s">
        <v>3359</v>
      </c>
      <c r="AB2782" s="62" t="s">
        <v>3683</v>
      </c>
      <c r="AC2782" s="39"/>
      <c r="AD2782" s="39"/>
      <c r="AF2782" t="s">
        <v>3060</v>
      </c>
      <c r="AH2782" s="2">
        <v>40943.04451388889</v>
      </c>
    </row>
    <row r="2783" spans="1:35" ht="15" customHeight="1" x14ac:dyDescent="0.35">
      <c r="B2783" s="5">
        <f t="shared" si="184"/>
        <v>2781</v>
      </c>
      <c r="C2783">
        <f t="shared" si="183"/>
        <v>12</v>
      </c>
      <c r="D2783" s="16">
        <v>1953</v>
      </c>
      <c r="E2783" t="s">
        <v>15</v>
      </c>
      <c r="F2783" t="s">
        <v>16</v>
      </c>
      <c r="G2783">
        <v>89790</v>
      </c>
      <c r="H2783" t="s">
        <v>17</v>
      </c>
      <c r="J2783" t="s">
        <v>3354</v>
      </c>
      <c r="K2783" t="s">
        <v>3366</v>
      </c>
      <c r="L2783" t="s">
        <v>156</v>
      </c>
      <c r="M2783" t="s">
        <v>3359</v>
      </c>
      <c r="AB2783" t="s">
        <v>3684</v>
      </c>
      <c r="AC2783" s="3">
        <v>1952</v>
      </c>
      <c r="AF2783" t="s">
        <v>3060</v>
      </c>
      <c r="AH2783" s="2">
        <v>40536.602187500001</v>
      </c>
    </row>
    <row r="2784" spans="1:35" ht="15" customHeight="1" x14ac:dyDescent="0.35">
      <c r="B2784" s="5">
        <f t="shared" si="184"/>
        <v>2782</v>
      </c>
      <c r="C2784">
        <f t="shared" si="183"/>
        <v>19</v>
      </c>
      <c r="D2784" s="16">
        <v>1953</v>
      </c>
      <c r="E2784" t="s">
        <v>15</v>
      </c>
      <c r="F2784" t="s">
        <v>16</v>
      </c>
      <c r="G2784">
        <v>89802</v>
      </c>
      <c r="L2784" t="s">
        <v>37</v>
      </c>
      <c r="AF2784" t="s">
        <v>3060</v>
      </c>
    </row>
    <row r="2785" spans="1:35" ht="15" customHeight="1" x14ac:dyDescent="0.35">
      <c r="B2785" s="5">
        <f t="shared" si="184"/>
        <v>2783</v>
      </c>
      <c r="C2785">
        <f t="shared" si="183"/>
        <v>69</v>
      </c>
      <c r="D2785" s="16">
        <v>1953</v>
      </c>
      <c r="E2785" t="s">
        <v>15</v>
      </c>
      <c r="F2785" t="s">
        <v>16</v>
      </c>
      <c r="G2785">
        <v>89821</v>
      </c>
      <c r="H2785" t="s">
        <v>17</v>
      </c>
      <c r="J2785" t="s">
        <v>3354</v>
      </c>
      <c r="K2785" t="s">
        <v>3366</v>
      </c>
      <c r="L2785" t="s">
        <v>1041</v>
      </c>
      <c r="M2785" t="s">
        <v>3359</v>
      </c>
      <c r="AD2785" s="3" t="s">
        <v>1042</v>
      </c>
      <c r="AF2785" t="s">
        <v>3060</v>
      </c>
      <c r="AH2785" s="2">
        <v>40179.399062500001</v>
      </c>
    </row>
    <row r="2786" spans="1:35" ht="15" customHeight="1" x14ac:dyDescent="0.35">
      <c r="B2786" s="5">
        <f t="shared" si="184"/>
        <v>2784</v>
      </c>
      <c r="C2786">
        <f t="shared" si="183"/>
        <v>24</v>
      </c>
      <c r="D2786" s="16">
        <v>1953</v>
      </c>
      <c r="E2786" t="s">
        <v>15</v>
      </c>
      <c r="F2786" t="s">
        <v>25</v>
      </c>
      <c r="G2786">
        <v>89890</v>
      </c>
      <c r="H2786" t="s">
        <v>17</v>
      </c>
      <c r="J2786" t="s">
        <v>3354</v>
      </c>
      <c r="L2786" t="s">
        <v>54</v>
      </c>
      <c r="M2786" t="s">
        <v>3359</v>
      </c>
      <c r="S2786" s="148">
        <v>359</v>
      </c>
      <c r="AD2786" s="3" t="s">
        <v>1043</v>
      </c>
      <c r="AF2786" t="s">
        <v>3060</v>
      </c>
      <c r="AH2786" s="2">
        <v>40642.924270833333</v>
      </c>
    </row>
    <row r="2787" spans="1:35" ht="15" customHeight="1" x14ac:dyDescent="0.35">
      <c r="B2787" s="5">
        <f t="shared" si="184"/>
        <v>2785</v>
      </c>
      <c r="C2787">
        <f t="shared" si="183"/>
        <v>181</v>
      </c>
      <c r="D2787" s="16">
        <v>1953</v>
      </c>
      <c r="E2787" t="s">
        <v>15</v>
      </c>
      <c r="F2787" t="s">
        <v>25</v>
      </c>
      <c r="G2787">
        <v>89914</v>
      </c>
      <c r="H2787" t="s">
        <v>17</v>
      </c>
      <c r="J2787" t="s">
        <v>3354</v>
      </c>
      <c r="M2787" t="s">
        <v>3359</v>
      </c>
      <c r="AF2787" t="s">
        <v>3060</v>
      </c>
      <c r="AH2787" s="2">
        <v>40785.767847222225</v>
      </c>
    </row>
    <row r="2788" spans="1:35" ht="15" customHeight="1" x14ac:dyDescent="0.35">
      <c r="B2788" s="5">
        <f t="shared" si="184"/>
        <v>2786</v>
      </c>
      <c r="C2788">
        <f t="shared" si="183"/>
        <v>246</v>
      </c>
      <c r="D2788" s="16">
        <v>1953</v>
      </c>
      <c r="E2788" t="s">
        <v>15</v>
      </c>
      <c r="F2788" t="s">
        <v>25</v>
      </c>
      <c r="G2788">
        <v>90095</v>
      </c>
      <c r="H2788" t="s">
        <v>17</v>
      </c>
      <c r="J2788" t="s">
        <v>3354</v>
      </c>
      <c r="K2788" t="s">
        <v>3366</v>
      </c>
      <c r="L2788" t="s">
        <v>37</v>
      </c>
      <c r="M2788" t="s">
        <v>3459</v>
      </c>
      <c r="N2788" t="s">
        <v>3359</v>
      </c>
      <c r="T2788" t="s">
        <v>3262</v>
      </c>
      <c r="W2788" t="s">
        <v>3572</v>
      </c>
      <c r="X2788" t="s">
        <v>3660</v>
      </c>
      <c r="AA2788" s="3" t="s">
        <v>3262</v>
      </c>
      <c r="AF2788" t="s">
        <v>3451</v>
      </c>
      <c r="AH2788" s="2">
        <v>46197</v>
      </c>
    </row>
    <row r="2789" spans="1:35" ht="15" customHeight="1" x14ac:dyDescent="0.35">
      <c r="B2789" s="5">
        <f t="shared" si="184"/>
        <v>2787</v>
      </c>
      <c r="C2789">
        <f t="shared" si="183"/>
        <v>83</v>
      </c>
      <c r="D2789" s="16">
        <v>1953</v>
      </c>
      <c r="E2789" t="s">
        <v>327</v>
      </c>
      <c r="F2789" t="s">
        <v>16</v>
      </c>
      <c r="G2789">
        <v>90341</v>
      </c>
      <c r="H2789" t="s">
        <v>17</v>
      </c>
      <c r="J2789" t="s">
        <v>3354</v>
      </c>
      <c r="M2789" t="s">
        <v>3359</v>
      </c>
      <c r="AF2789" t="s">
        <v>3060</v>
      </c>
      <c r="AH2789" s="2">
        <v>40288.262685185182</v>
      </c>
    </row>
    <row r="2790" spans="1:35" ht="15" customHeight="1" x14ac:dyDescent="0.35">
      <c r="B2790" s="5">
        <f t="shared" si="184"/>
        <v>2788</v>
      </c>
      <c r="C2790">
        <f t="shared" si="183"/>
        <v>88</v>
      </c>
      <c r="D2790" s="16">
        <v>1953</v>
      </c>
      <c r="E2790" t="s">
        <v>500</v>
      </c>
      <c r="F2790" t="s">
        <v>25</v>
      </c>
      <c r="G2790">
        <v>90424</v>
      </c>
      <c r="H2790" t="s">
        <v>17</v>
      </c>
      <c r="J2790" t="s">
        <v>3354</v>
      </c>
      <c r="K2790" t="s">
        <v>3366</v>
      </c>
      <c r="L2790" t="s">
        <v>761</v>
      </c>
      <c r="M2790" t="s">
        <v>3359</v>
      </c>
      <c r="AB2790" t="s">
        <v>3685</v>
      </c>
      <c r="AF2790" t="s">
        <v>3060</v>
      </c>
      <c r="AH2790" s="2">
        <v>41098.441388888888</v>
      </c>
    </row>
    <row r="2791" spans="1:35" ht="15" customHeight="1" x14ac:dyDescent="0.35">
      <c r="B2791" s="5">
        <f t="shared" si="184"/>
        <v>2789</v>
      </c>
      <c r="C2791">
        <f t="shared" si="183"/>
        <v>51</v>
      </c>
      <c r="D2791" s="16">
        <v>1953</v>
      </c>
      <c r="E2791" t="s">
        <v>500</v>
      </c>
      <c r="F2791" t="s">
        <v>25</v>
      </c>
      <c r="G2791">
        <v>90512</v>
      </c>
      <c r="H2791" t="s">
        <v>17</v>
      </c>
      <c r="J2791" t="s">
        <v>3354</v>
      </c>
      <c r="K2791" t="s">
        <v>3366</v>
      </c>
      <c r="L2791" t="s">
        <v>74</v>
      </c>
      <c r="M2791" t="s">
        <v>3359</v>
      </c>
      <c r="S2791" s="148">
        <v>460</v>
      </c>
      <c r="AB2791" t="s">
        <v>3686</v>
      </c>
      <c r="AC2791" s="3">
        <v>1953</v>
      </c>
      <c r="AF2791" t="s">
        <v>3060</v>
      </c>
      <c r="AH2791" s="2">
        <v>40938.525567129633</v>
      </c>
    </row>
    <row r="2792" spans="1:35" ht="15" customHeight="1" x14ac:dyDescent="0.35">
      <c r="B2792" s="5">
        <f t="shared" si="184"/>
        <v>2790</v>
      </c>
      <c r="C2792">
        <f t="shared" si="183"/>
        <v>12</v>
      </c>
      <c r="D2792" s="16">
        <v>1953</v>
      </c>
      <c r="E2792" t="s">
        <v>221</v>
      </c>
      <c r="F2792" t="s">
        <v>25</v>
      </c>
      <c r="G2792">
        <v>90563</v>
      </c>
      <c r="H2792" t="s">
        <v>17</v>
      </c>
      <c r="J2792" t="s">
        <v>3354</v>
      </c>
      <c r="K2792" t="s">
        <v>3366</v>
      </c>
      <c r="L2792" t="s">
        <v>65</v>
      </c>
      <c r="M2792" t="s">
        <v>3359</v>
      </c>
      <c r="N2792" t="s">
        <v>3359</v>
      </c>
      <c r="S2792" s="148">
        <v>460</v>
      </c>
      <c r="AA2792" s="3" t="s">
        <v>3464</v>
      </c>
      <c r="AE2792" t="s">
        <v>380</v>
      </c>
      <c r="AF2792" t="s">
        <v>3060</v>
      </c>
      <c r="AH2792" s="2">
        <v>39664.502986111111</v>
      </c>
    </row>
    <row r="2793" spans="1:35" ht="15" customHeight="1" x14ac:dyDescent="0.35">
      <c r="A2793" s="3"/>
      <c r="B2793" s="5">
        <f t="shared" si="184"/>
        <v>2791</v>
      </c>
      <c r="C2793">
        <f t="shared" si="183"/>
        <v>14</v>
      </c>
      <c r="D2793" s="16">
        <v>1953</v>
      </c>
      <c r="E2793" t="s">
        <v>221</v>
      </c>
      <c r="F2793" t="s">
        <v>25</v>
      </c>
      <c r="G2793">
        <v>90575</v>
      </c>
      <c r="J2793" t="s">
        <v>3354</v>
      </c>
      <c r="K2793" t="s">
        <v>3366</v>
      </c>
      <c r="M2793" t="s">
        <v>3459</v>
      </c>
      <c r="T2793" t="s">
        <v>3262</v>
      </c>
      <c r="W2793" t="s">
        <v>3572</v>
      </c>
      <c r="AA2793" s="3" t="s">
        <v>3464</v>
      </c>
      <c r="AF2793" t="s">
        <v>3451</v>
      </c>
      <c r="AH2793" s="2">
        <v>45710</v>
      </c>
    </row>
    <row r="2794" spans="1:35" ht="15" customHeight="1" x14ac:dyDescent="0.35">
      <c r="B2794" s="5">
        <f t="shared" si="184"/>
        <v>2792</v>
      </c>
      <c r="C2794">
        <f t="shared" si="183"/>
        <v>58</v>
      </c>
      <c r="D2794" s="16">
        <v>1953</v>
      </c>
      <c r="E2794" s="116" t="s">
        <v>221</v>
      </c>
      <c r="F2794" s="116" t="s">
        <v>25</v>
      </c>
      <c r="G2794" s="117">
        <v>90589</v>
      </c>
      <c r="H2794" s="172" t="s">
        <v>5836</v>
      </c>
      <c r="I2794" s="172"/>
      <c r="J2794" s="172" t="s">
        <v>3354</v>
      </c>
      <c r="K2794" s="172" t="s">
        <v>3366</v>
      </c>
      <c r="L2794" s="172"/>
      <c r="M2794" s="172" t="s">
        <v>3459</v>
      </c>
      <c r="N2794" s="172" t="s">
        <v>3359</v>
      </c>
      <c r="O2794" s="172"/>
      <c r="P2794" s="172"/>
      <c r="Q2794" s="172"/>
      <c r="R2794" s="172"/>
      <c r="S2794" s="173"/>
      <c r="T2794" s="172" t="s">
        <v>3262</v>
      </c>
      <c r="U2794" s="172"/>
      <c r="V2794" s="174"/>
      <c r="W2794" s="172" t="s">
        <v>3572</v>
      </c>
      <c r="X2794" s="172" t="s">
        <v>3452</v>
      </c>
      <c r="Y2794" s="172"/>
      <c r="Z2794" s="172"/>
      <c r="AA2794" s="172"/>
      <c r="AB2794" s="172"/>
      <c r="AC2794" s="172"/>
      <c r="AD2794" s="172" t="s">
        <v>5059</v>
      </c>
      <c r="AE2794" s="172"/>
      <c r="AF2794" t="s">
        <v>3451</v>
      </c>
      <c r="AH2794" s="2">
        <v>45966</v>
      </c>
      <c r="AI2794" s="36" t="s">
        <v>5866</v>
      </c>
    </row>
    <row r="2795" spans="1:35" ht="15" customHeight="1" x14ac:dyDescent="0.35">
      <c r="A2795" s="3"/>
      <c r="B2795" s="5">
        <f t="shared" si="184"/>
        <v>2793</v>
      </c>
      <c r="C2795">
        <f t="shared" si="183"/>
        <v>6</v>
      </c>
      <c r="D2795" s="16">
        <v>1953</v>
      </c>
      <c r="E2795" t="s">
        <v>221</v>
      </c>
      <c r="F2795" t="s">
        <v>16</v>
      </c>
      <c r="G2795">
        <v>90647</v>
      </c>
      <c r="H2795" t="s">
        <v>17</v>
      </c>
      <c r="J2795" t="s">
        <v>3354</v>
      </c>
      <c r="K2795" t="s">
        <v>3366</v>
      </c>
      <c r="L2795" t="s">
        <v>37</v>
      </c>
      <c r="M2795" t="s">
        <v>3359</v>
      </c>
      <c r="T2795" t="s">
        <v>167</v>
      </c>
      <c r="AD2795" s="3" t="s">
        <v>1046</v>
      </c>
      <c r="AF2795" t="s">
        <v>3060</v>
      </c>
      <c r="AH2795" s="2">
        <v>39848.328460648147</v>
      </c>
    </row>
    <row r="2796" spans="1:35" ht="15" customHeight="1" x14ac:dyDescent="0.35">
      <c r="A2796" s="3"/>
      <c r="B2796" s="5">
        <f t="shared" si="184"/>
        <v>2794</v>
      </c>
      <c r="C2796">
        <f t="shared" si="183"/>
        <v>4</v>
      </c>
      <c r="D2796" s="16">
        <v>1953</v>
      </c>
      <c r="E2796" t="s">
        <v>221</v>
      </c>
      <c r="F2796" t="s">
        <v>25</v>
      </c>
      <c r="G2796">
        <v>90653</v>
      </c>
      <c r="L2796" t="s">
        <v>37</v>
      </c>
      <c r="AF2796" t="s">
        <v>3060</v>
      </c>
    </row>
    <row r="2797" spans="1:35" ht="15" customHeight="1" x14ac:dyDescent="0.35">
      <c r="B2797" s="5">
        <f t="shared" si="184"/>
        <v>2795</v>
      </c>
      <c r="C2797">
        <f t="shared" si="183"/>
        <v>46</v>
      </c>
      <c r="D2797" s="16">
        <v>1953</v>
      </c>
      <c r="E2797" t="s">
        <v>221</v>
      </c>
      <c r="F2797" t="s">
        <v>16</v>
      </c>
      <c r="G2797">
        <v>90657</v>
      </c>
      <c r="H2797" t="s">
        <v>17</v>
      </c>
      <c r="M2797" t="s">
        <v>3359</v>
      </c>
      <c r="AF2797" t="s">
        <v>3060</v>
      </c>
      <c r="AH2797" s="2">
        <v>39847.539305555554</v>
      </c>
    </row>
    <row r="2798" spans="1:35" ht="15" customHeight="1" x14ac:dyDescent="0.35">
      <c r="A2798" s="3"/>
      <c r="B2798" s="5">
        <f t="shared" si="184"/>
        <v>2796</v>
      </c>
      <c r="C2798">
        <f t="shared" si="183"/>
        <v>6</v>
      </c>
      <c r="D2798" s="16">
        <v>1953</v>
      </c>
      <c r="E2798" t="s">
        <v>560</v>
      </c>
      <c r="F2798" t="s">
        <v>25</v>
      </c>
      <c r="G2798">
        <v>90703</v>
      </c>
      <c r="H2798" t="s">
        <v>17</v>
      </c>
      <c r="J2798" t="s">
        <v>3354</v>
      </c>
      <c r="K2798" t="s">
        <v>3366</v>
      </c>
      <c r="L2798" t="s">
        <v>624</v>
      </c>
      <c r="M2798" t="s">
        <v>3359</v>
      </c>
      <c r="N2798" t="s">
        <v>3359</v>
      </c>
      <c r="W2798" t="s">
        <v>3557</v>
      </c>
      <c r="Z2798" t="s">
        <v>3359</v>
      </c>
      <c r="AD2798" s="3" t="s">
        <v>1047</v>
      </c>
      <c r="AF2798" t="s">
        <v>3060</v>
      </c>
      <c r="AH2798" s="2">
        <v>41027.639652777776</v>
      </c>
    </row>
    <row r="2799" spans="1:35" ht="15" customHeight="1" x14ac:dyDescent="0.35">
      <c r="B2799" s="5">
        <f t="shared" si="184"/>
        <v>2797</v>
      </c>
      <c r="C2799">
        <f t="shared" si="183"/>
        <v>9</v>
      </c>
      <c r="D2799" s="16">
        <v>1953</v>
      </c>
      <c r="E2799" s="3" t="s">
        <v>560</v>
      </c>
      <c r="F2799" s="3" t="s">
        <v>25</v>
      </c>
      <c r="G2799" s="3">
        <v>90709</v>
      </c>
      <c r="H2799" s="3"/>
      <c r="I2799" s="3"/>
      <c r="J2799" s="3"/>
      <c r="K2799" s="3"/>
      <c r="L2799" s="3"/>
      <c r="M2799" s="3"/>
      <c r="N2799" s="3"/>
      <c r="O2799" s="3"/>
      <c r="P2799" s="3"/>
      <c r="Q2799" s="3"/>
      <c r="R2799" s="3"/>
      <c r="S2799" s="152"/>
      <c r="T2799" s="3"/>
      <c r="U2799" s="3"/>
      <c r="V2799" s="143"/>
      <c r="W2799" s="3"/>
      <c r="X2799" s="3"/>
      <c r="Y2799" s="3"/>
      <c r="Z2799" s="3"/>
      <c r="AB2799" s="3"/>
      <c r="AE2799" s="3"/>
      <c r="AF2799" s="3" t="s">
        <v>3451</v>
      </c>
      <c r="AG2799" s="3"/>
      <c r="AH2799" s="153">
        <v>45661</v>
      </c>
      <c r="AI2799" s="14" t="s">
        <v>4421</v>
      </c>
    </row>
    <row r="2800" spans="1:35" ht="15" customHeight="1" x14ac:dyDescent="0.35">
      <c r="B2800" s="5">
        <f t="shared" si="184"/>
        <v>2798</v>
      </c>
      <c r="C2800">
        <f t="shared" si="183"/>
        <v>9</v>
      </c>
      <c r="D2800" s="16">
        <v>1953</v>
      </c>
      <c r="E2800" s="3" t="s">
        <v>560</v>
      </c>
      <c r="F2800" s="3" t="s">
        <v>25</v>
      </c>
      <c r="G2800">
        <v>90718</v>
      </c>
      <c r="H2800" t="s">
        <v>17</v>
      </c>
      <c r="J2800" t="s">
        <v>3354</v>
      </c>
      <c r="L2800" t="s">
        <v>47</v>
      </c>
      <c r="M2800" t="s">
        <v>3359</v>
      </c>
      <c r="W2800" t="s">
        <v>3557</v>
      </c>
      <c r="AB2800" t="s">
        <v>1048</v>
      </c>
      <c r="AF2800" t="s">
        <v>3060</v>
      </c>
      <c r="AH2800" s="2">
        <v>40431.489594907405</v>
      </c>
    </row>
    <row r="2801" spans="2:35" ht="15" customHeight="1" x14ac:dyDescent="0.35">
      <c r="B2801" s="5">
        <f t="shared" si="184"/>
        <v>2799</v>
      </c>
      <c r="C2801">
        <f t="shared" si="183"/>
        <v>53</v>
      </c>
      <c r="D2801" s="16">
        <v>1953</v>
      </c>
      <c r="E2801" s="3" t="s">
        <v>560</v>
      </c>
      <c r="F2801" s="3" t="s">
        <v>25</v>
      </c>
      <c r="G2801">
        <v>90727</v>
      </c>
      <c r="J2801" t="s">
        <v>3354</v>
      </c>
      <c r="K2801" t="s">
        <v>3366</v>
      </c>
      <c r="M2801" t="s">
        <v>3459</v>
      </c>
      <c r="T2801" t="s">
        <v>3424</v>
      </c>
      <c r="W2801" t="s">
        <v>3557</v>
      </c>
      <c r="X2801" t="s">
        <v>3452</v>
      </c>
      <c r="Z2801" t="s">
        <v>3359</v>
      </c>
      <c r="AA2801" s="3" t="s">
        <v>3828</v>
      </c>
      <c r="AF2801" t="s">
        <v>3451</v>
      </c>
      <c r="AH2801" s="2">
        <v>46140</v>
      </c>
    </row>
    <row r="2802" spans="2:35" ht="15" customHeight="1" x14ac:dyDescent="0.35">
      <c r="B2802" s="5">
        <f t="shared" si="184"/>
        <v>2800</v>
      </c>
      <c r="C2802">
        <f t="shared" si="183"/>
        <v>1</v>
      </c>
      <c r="D2802" s="16">
        <v>1953</v>
      </c>
      <c r="E2802" s="3" t="s">
        <v>560</v>
      </c>
      <c r="F2802" s="3" t="s">
        <v>25</v>
      </c>
      <c r="G2802" s="165">
        <v>90780</v>
      </c>
      <c r="H2802" s="3"/>
      <c r="I2802" s="3"/>
      <c r="J2802" s="3" t="s">
        <v>3354</v>
      </c>
      <c r="K2802" s="3" t="s">
        <v>3366</v>
      </c>
      <c r="L2802" s="3"/>
      <c r="M2802" s="3" t="s">
        <v>3459</v>
      </c>
      <c r="N2802" s="3"/>
      <c r="O2802" s="3"/>
      <c r="P2802" s="3"/>
      <c r="Q2802" s="3"/>
      <c r="R2802" s="3"/>
      <c r="S2802" s="152"/>
      <c r="T2802" s="3" t="s">
        <v>3424</v>
      </c>
      <c r="U2802" s="3"/>
      <c r="V2802" s="143"/>
      <c r="W2802" s="3" t="s">
        <v>3557</v>
      </c>
      <c r="X2802" s="3" t="s">
        <v>3452</v>
      </c>
      <c r="Y2802" s="3"/>
      <c r="Z2802" s="3" t="s">
        <v>3359</v>
      </c>
      <c r="AA2802" s="3" t="s">
        <v>3828</v>
      </c>
      <c r="AB2802" s="3" t="s">
        <v>3992</v>
      </c>
      <c r="AD2802" s="3" t="s">
        <v>5059</v>
      </c>
      <c r="AF2802" t="s">
        <v>3451</v>
      </c>
      <c r="AH2802" s="2">
        <v>45783</v>
      </c>
      <c r="AI2802" s="166" t="s">
        <v>4930</v>
      </c>
    </row>
    <row r="2803" spans="2:35" ht="15" customHeight="1" x14ac:dyDescent="0.35">
      <c r="B2803" s="5">
        <f t="shared" si="184"/>
        <v>2801</v>
      </c>
      <c r="C2803">
        <f t="shared" si="183"/>
        <v>151</v>
      </c>
      <c r="D2803" s="16">
        <v>1953</v>
      </c>
      <c r="E2803" s="3" t="s">
        <v>560</v>
      </c>
      <c r="F2803" s="3" t="s">
        <v>25</v>
      </c>
      <c r="G2803" s="70">
        <v>90781</v>
      </c>
      <c r="I2803" s="172"/>
      <c r="J2803" t="s">
        <v>3354</v>
      </c>
      <c r="K2803" t="s">
        <v>3366</v>
      </c>
      <c r="M2803" s="172" t="s">
        <v>3459</v>
      </c>
      <c r="N2803" s="172" t="s">
        <v>3359</v>
      </c>
      <c r="T2803" t="s">
        <v>3424</v>
      </c>
      <c r="W2803" s="172" t="s">
        <v>5969</v>
      </c>
      <c r="X2803" t="s">
        <v>3452</v>
      </c>
      <c r="Z2803" t="s">
        <v>3359</v>
      </c>
      <c r="AA2803" s="172" t="s">
        <v>3828</v>
      </c>
      <c r="AC2803"/>
      <c r="AD2803" s="172" t="s">
        <v>5059</v>
      </c>
      <c r="AF2803" t="s">
        <v>3451</v>
      </c>
      <c r="AH2803" s="2">
        <v>45966</v>
      </c>
      <c r="AI2803" s="36"/>
    </row>
    <row r="2804" spans="2:35" ht="15" customHeight="1" x14ac:dyDescent="0.35">
      <c r="B2804" s="5">
        <f t="shared" si="184"/>
        <v>2802</v>
      </c>
      <c r="C2804">
        <f t="shared" si="183"/>
        <v>61</v>
      </c>
      <c r="D2804" s="16">
        <v>1953</v>
      </c>
      <c r="E2804" s="3" t="s">
        <v>327</v>
      </c>
      <c r="F2804" s="3" t="s">
        <v>16</v>
      </c>
      <c r="G2804" s="165">
        <v>90932</v>
      </c>
      <c r="H2804" s="3"/>
      <c r="I2804" s="3"/>
      <c r="J2804" s="3" t="s">
        <v>3354</v>
      </c>
      <c r="K2804" s="3" t="s">
        <v>3366</v>
      </c>
      <c r="L2804" s="3"/>
      <c r="M2804" s="3" t="s">
        <v>3459</v>
      </c>
      <c r="N2804" s="3" t="s">
        <v>3359</v>
      </c>
      <c r="O2804" s="3"/>
      <c r="P2804" s="3"/>
      <c r="Q2804" s="3"/>
      <c r="R2804" s="3"/>
      <c r="S2804" s="152"/>
      <c r="T2804" s="3" t="s">
        <v>3262</v>
      </c>
      <c r="U2804" s="3"/>
      <c r="V2804" s="143"/>
      <c r="W2804" s="3" t="s">
        <v>3830</v>
      </c>
      <c r="X2804" s="3" t="s">
        <v>3452</v>
      </c>
      <c r="Y2804" s="3"/>
      <c r="Z2804" s="3"/>
      <c r="AA2804" s="3" t="s">
        <v>3262</v>
      </c>
      <c r="AB2804" s="3"/>
      <c r="AD2804" s="33" t="s">
        <v>5058</v>
      </c>
      <c r="AE2804" s="3"/>
      <c r="AF2804" s="3" t="s">
        <v>3451</v>
      </c>
      <c r="AG2804" s="3"/>
      <c r="AH2804" s="153">
        <v>45739</v>
      </c>
      <c r="AI2804" s="75" t="s">
        <v>4756</v>
      </c>
    </row>
    <row r="2805" spans="2:35" ht="15" customHeight="1" x14ac:dyDescent="0.35">
      <c r="B2805" s="5">
        <f t="shared" si="184"/>
        <v>2803</v>
      </c>
      <c r="C2805">
        <f t="shared" si="183"/>
        <v>40</v>
      </c>
      <c r="D2805" s="16">
        <v>1953</v>
      </c>
      <c r="E2805" t="s">
        <v>500</v>
      </c>
      <c r="F2805" t="s">
        <v>16</v>
      </c>
      <c r="G2805">
        <v>90993</v>
      </c>
      <c r="J2805" t="s">
        <v>3354</v>
      </c>
      <c r="K2805" t="s">
        <v>3366</v>
      </c>
      <c r="M2805" t="s">
        <v>3459</v>
      </c>
      <c r="N2805" t="s">
        <v>3359</v>
      </c>
      <c r="T2805" t="s">
        <v>167</v>
      </c>
      <c r="W2805" t="s">
        <v>3830</v>
      </c>
      <c r="X2805" t="s">
        <v>3452</v>
      </c>
      <c r="AA2805" s="3" t="s">
        <v>3648</v>
      </c>
      <c r="AD2805" s="3" t="s">
        <v>4056</v>
      </c>
      <c r="AF2805" t="s">
        <v>3451</v>
      </c>
      <c r="AH2805" s="2">
        <v>45487</v>
      </c>
    </row>
    <row r="2806" spans="2:35" ht="15" customHeight="1" x14ac:dyDescent="0.35">
      <c r="B2806" s="5">
        <f t="shared" si="184"/>
        <v>2804</v>
      </c>
      <c r="C2806">
        <f t="shared" si="183"/>
        <v>29</v>
      </c>
      <c r="D2806" s="16">
        <v>1953</v>
      </c>
      <c r="E2806" t="s">
        <v>221</v>
      </c>
      <c r="F2806" t="s">
        <v>25</v>
      </c>
      <c r="G2806">
        <v>91033</v>
      </c>
      <c r="H2806" t="s">
        <v>17</v>
      </c>
      <c r="J2806" t="s">
        <v>3354</v>
      </c>
      <c r="K2806" t="s">
        <v>3366</v>
      </c>
      <c r="L2806" t="s">
        <v>1049</v>
      </c>
      <c r="M2806" t="s">
        <v>3359</v>
      </c>
      <c r="AA2806" s="3" t="s">
        <v>3464</v>
      </c>
      <c r="AE2806" t="s">
        <v>380</v>
      </c>
      <c r="AF2806" t="s">
        <v>3060</v>
      </c>
      <c r="AH2806" s="2">
        <v>39794.320092592592</v>
      </c>
    </row>
    <row r="2807" spans="2:35" ht="15" customHeight="1" x14ac:dyDescent="0.35">
      <c r="B2807" s="5">
        <f t="shared" si="184"/>
        <v>2805</v>
      </c>
      <c r="C2807">
        <f t="shared" si="183"/>
        <v>22</v>
      </c>
      <c r="D2807" s="16">
        <v>1953</v>
      </c>
      <c r="E2807" t="s">
        <v>221</v>
      </c>
      <c r="F2807" t="s">
        <v>25</v>
      </c>
      <c r="G2807">
        <v>91062</v>
      </c>
      <c r="H2807" t="s">
        <v>17</v>
      </c>
      <c r="J2807" t="s">
        <v>3354</v>
      </c>
      <c r="K2807" t="s">
        <v>3366</v>
      </c>
      <c r="L2807" t="s">
        <v>1050</v>
      </c>
      <c r="M2807" t="s">
        <v>3359</v>
      </c>
      <c r="AA2807" s="3" t="s">
        <v>3464</v>
      </c>
      <c r="AE2807" t="s">
        <v>380</v>
      </c>
      <c r="AF2807" t="s">
        <v>3060</v>
      </c>
      <c r="AH2807" s="2">
        <v>39689.372696759259</v>
      </c>
    </row>
    <row r="2808" spans="2:35" ht="15" customHeight="1" x14ac:dyDescent="0.35">
      <c r="B2808" s="5">
        <f t="shared" si="184"/>
        <v>2806</v>
      </c>
      <c r="C2808">
        <f t="shared" si="183"/>
        <v>2</v>
      </c>
      <c r="D2808" s="16">
        <v>1953</v>
      </c>
      <c r="E2808" t="s">
        <v>221</v>
      </c>
      <c r="F2808" t="s">
        <v>25</v>
      </c>
      <c r="G2808">
        <v>91084</v>
      </c>
      <c r="H2808" t="s">
        <v>17</v>
      </c>
      <c r="J2808" t="s">
        <v>3354</v>
      </c>
      <c r="K2808" t="s">
        <v>3366</v>
      </c>
      <c r="L2808" t="s">
        <v>156</v>
      </c>
      <c r="M2808" t="s">
        <v>3359</v>
      </c>
      <c r="AA2808" s="3" t="s">
        <v>3464</v>
      </c>
      <c r="AE2808" t="s">
        <v>380</v>
      </c>
      <c r="AF2808" t="s">
        <v>3060</v>
      </c>
      <c r="AH2808" s="2">
        <v>40220.699699074074</v>
      </c>
    </row>
    <row r="2809" spans="2:35" ht="15" customHeight="1" x14ac:dyDescent="0.35">
      <c r="B2809" s="5">
        <f t="shared" si="184"/>
        <v>2807</v>
      </c>
      <c r="C2809">
        <f t="shared" si="183"/>
        <v>16</v>
      </c>
      <c r="D2809" s="16">
        <v>1953</v>
      </c>
      <c r="E2809" t="s">
        <v>221</v>
      </c>
      <c r="F2809" t="s">
        <v>25</v>
      </c>
      <c r="G2809">
        <v>91086</v>
      </c>
      <c r="J2809" t="s">
        <v>3354</v>
      </c>
      <c r="K2809" t="s">
        <v>3366</v>
      </c>
      <c r="M2809" t="s">
        <v>3459</v>
      </c>
      <c r="T2809" t="s">
        <v>167</v>
      </c>
      <c r="X2809" t="s">
        <v>3452</v>
      </c>
      <c r="AA2809" s="3" t="s">
        <v>3464</v>
      </c>
      <c r="AD2809" s="3" t="s">
        <v>3597</v>
      </c>
      <c r="AE2809" t="s">
        <v>380</v>
      </c>
      <c r="AF2809" t="s">
        <v>3451</v>
      </c>
      <c r="AH2809" s="2">
        <v>45125</v>
      </c>
    </row>
    <row r="2810" spans="2:35" ht="15" customHeight="1" x14ac:dyDescent="0.35">
      <c r="B2810" s="5">
        <f t="shared" si="184"/>
        <v>2808</v>
      </c>
      <c r="C2810">
        <f t="shared" si="183"/>
        <v>103</v>
      </c>
      <c r="D2810" s="16">
        <v>1953</v>
      </c>
      <c r="E2810" t="s">
        <v>221</v>
      </c>
      <c r="F2810" t="s">
        <v>25</v>
      </c>
      <c r="G2810">
        <v>91102</v>
      </c>
      <c r="H2810" t="s">
        <v>17</v>
      </c>
      <c r="J2810" t="s">
        <v>3356</v>
      </c>
      <c r="K2810" t="s">
        <v>3366</v>
      </c>
      <c r="L2810" t="s">
        <v>630</v>
      </c>
      <c r="M2810" t="s">
        <v>3359</v>
      </c>
      <c r="N2810" t="s">
        <v>3359</v>
      </c>
      <c r="U2810" t="s">
        <v>3687</v>
      </c>
      <c r="AD2810" s="3" t="s">
        <v>1051</v>
      </c>
      <c r="AF2810" t="s">
        <v>3060</v>
      </c>
      <c r="AH2810" s="2">
        <v>40080.856458333335</v>
      </c>
    </row>
    <row r="2811" spans="2:35" ht="15" customHeight="1" x14ac:dyDescent="0.35">
      <c r="B2811" s="5">
        <f t="shared" si="184"/>
        <v>2809</v>
      </c>
      <c r="C2811">
        <f t="shared" si="183"/>
        <v>1</v>
      </c>
      <c r="D2811" s="16">
        <v>1953</v>
      </c>
      <c r="E2811" t="s">
        <v>221</v>
      </c>
      <c r="F2811" t="s">
        <v>25</v>
      </c>
      <c r="G2811">
        <v>91205</v>
      </c>
      <c r="L2811" t="s">
        <v>37</v>
      </c>
      <c r="AF2811" t="s">
        <v>3060</v>
      </c>
    </row>
    <row r="2812" spans="2:35" ht="15" customHeight="1" x14ac:dyDescent="0.35">
      <c r="B2812" s="5">
        <f t="shared" si="184"/>
        <v>2810</v>
      </c>
      <c r="C2812">
        <f t="shared" si="183"/>
        <v>36</v>
      </c>
      <c r="D2812" s="16">
        <v>1953</v>
      </c>
      <c r="E2812" s="3" t="s">
        <v>15</v>
      </c>
      <c r="F2812" s="3" t="s">
        <v>25</v>
      </c>
      <c r="G2812" s="3">
        <v>91206</v>
      </c>
      <c r="H2812" s="3"/>
      <c r="I2812" s="3"/>
      <c r="J2812" s="3"/>
      <c r="K2812" s="3"/>
      <c r="L2812" s="3"/>
      <c r="M2812" s="3"/>
      <c r="N2812" s="3"/>
      <c r="O2812" s="3"/>
      <c r="P2812" s="3"/>
      <c r="Q2812" s="3"/>
      <c r="R2812" s="3"/>
      <c r="S2812" s="152"/>
      <c r="T2812" s="3"/>
      <c r="U2812" s="3"/>
      <c r="V2812" s="143"/>
      <c r="W2812" s="3"/>
      <c r="X2812" s="3"/>
      <c r="Y2812" s="3"/>
      <c r="Z2812" s="3"/>
      <c r="AB2812" s="3"/>
      <c r="AE2812" s="3"/>
      <c r="AF2812" s="3" t="s">
        <v>3451</v>
      </c>
      <c r="AG2812" s="3"/>
      <c r="AH2812" s="153">
        <v>45568</v>
      </c>
      <c r="AI2812" s="14" t="s">
        <v>4280</v>
      </c>
    </row>
    <row r="2813" spans="2:35" ht="15" customHeight="1" x14ac:dyDescent="0.35">
      <c r="B2813" s="5">
        <f t="shared" si="184"/>
        <v>2811</v>
      </c>
      <c r="C2813">
        <f t="shared" si="183"/>
        <v>184</v>
      </c>
      <c r="D2813" s="16">
        <v>1953</v>
      </c>
      <c r="E2813" t="s">
        <v>15</v>
      </c>
      <c r="F2813" t="s">
        <v>25</v>
      </c>
      <c r="G2813">
        <v>91242</v>
      </c>
      <c r="H2813" t="s">
        <v>17</v>
      </c>
      <c r="J2813" t="s">
        <v>3354</v>
      </c>
      <c r="K2813" t="s">
        <v>3366</v>
      </c>
      <c r="L2813" t="s">
        <v>392</v>
      </c>
      <c r="M2813" t="s">
        <v>3359</v>
      </c>
      <c r="AF2813" t="s">
        <v>3060</v>
      </c>
      <c r="AH2813" s="2">
        <v>40314.258298611108</v>
      </c>
    </row>
    <row r="2814" spans="2:35" ht="15" customHeight="1" x14ac:dyDescent="0.35">
      <c r="B2814" s="5">
        <f t="shared" si="184"/>
        <v>2812</v>
      </c>
      <c r="C2814">
        <f t="shared" si="183"/>
        <v>213</v>
      </c>
      <c r="D2814" s="16">
        <v>1953</v>
      </c>
      <c r="E2814" s="3" t="s">
        <v>15</v>
      </c>
      <c r="F2814" s="3" t="s">
        <v>25</v>
      </c>
      <c r="G2814" s="165">
        <v>91426</v>
      </c>
      <c r="H2814" s="3"/>
      <c r="I2814" s="3"/>
      <c r="J2814" s="3" t="s">
        <v>3354</v>
      </c>
      <c r="K2814" s="3" t="s">
        <v>3366</v>
      </c>
      <c r="L2814" s="3"/>
      <c r="M2814" s="3" t="s">
        <v>3459</v>
      </c>
      <c r="N2814" s="3"/>
      <c r="O2814" s="3"/>
      <c r="P2814" s="3"/>
      <c r="Q2814" s="3"/>
      <c r="R2814" s="3"/>
      <c r="S2814" s="152"/>
      <c r="T2814" s="3" t="s">
        <v>3262</v>
      </c>
      <c r="U2814" s="3"/>
      <c r="V2814" s="143"/>
      <c r="W2814" s="3" t="s">
        <v>3572</v>
      </c>
      <c r="X2814" s="3" t="s">
        <v>3660</v>
      </c>
      <c r="Y2814" s="3"/>
      <c r="Z2814" s="3"/>
      <c r="AA2814" s="3" t="s">
        <v>3262</v>
      </c>
      <c r="AB2814" s="3"/>
      <c r="AE2814" s="3"/>
      <c r="AF2814" t="s">
        <v>3451</v>
      </c>
      <c r="AG2814" s="3"/>
      <c r="AH2814" s="153">
        <v>45928</v>
      </c>
      <c r="AI2814" s="166" t="s">
        <v>5585</v>
      </c>
    </row>
    <row r="2815" spans="2:35" ht="15" customHeight="1" x14ac:dyDescent="0.35">
      <c r="B2815" s="5">
        <f t="shared" si="184"/>
        <v>2813</v>
      </c>
      <c r="C2815">
        <f t="shared" si="183"/>
        <v>12</v>
      </c>
      <c r="D2815" s="16">
        <v>1953</v>
      </c>
      <c r="E2815" t="s">
        <v>560</v>
      </c>
      <c r="F2815" t="s">
        <v>25</v>
      </c>
      <c r="G2815">
        <v>91639</v>
      </c>
      <c r="H2815" t="s">
        <v>17</v>
      </c>
      <c r="J2815" t="s">
        <v>3354</v>
      </c>
      <c r="K2815" t="s">
        <v>3366</v>
      </c>
      <c r="L2815" t="s">
        <v>1052</v>
      </c>
      <c r="M2815" t="s">
        <v>3359</v>
      </c>
      <c r="AD2815" s="3" t="s">
        <v>1053</v>
      </c>
      <c r="AF2815" t="s">
        <v>3060</v>
      </c>
      <c r="AH2815" s="2">
        <v>39915.458379629628</v>
      </c>
    </row>
    <row r="2816" spans="2:35" ht="15" customHeight="1" x14ac:dyDescent="0.35">
      <c r="B2816" s="5">
        <f t="shared" si="184"/>
        <v>2814</v>
      </c>
      <c r="C2816">
        <f t="shared" si="183"/>
        <v>23</v>
      </c>
      <c r="D2816" s="16">
        <v>1953</v>
      </c>
      <c r="E2816" t="s">
        <v>560</v>
      </c>
      <c r="F2816" t="s">
        <v>25</v>
      </c>
      <c r="G2816">
        <v>91651</v>
      </c>
      <c r="H2816" t="s">
        <v>17</v>
      </c>
      <c r="J2816" t="s">
        <v>3354</v>
      </c>
      <c r="K2816" t="s">
        <v>3366</v>
      </c>
      <c r="L2816" t="s">
        <v>162</v>
      </c>
      <c r="M2816" t="s">
        <v>3359</v>
      </c>
      <c r="N2816" t="s">
        <v>3359</v>
      </c>
      <c r="W2816" t="s">
        <v>3557</v>
      </c>
      <c r="Z2816" t="s">
        <v>3359</v>
      </c>
      <c r="AC2816" s="3">
        <v>1953</v>
      </c>
      <c r="AF2816" t="s">
        <v>3060</v>
      </c>
      <c r="AH2816" s="2">
        <v>39891.867372685185</v>
      </c>
    </row>
    <row r="2817" spans="2:35" ht="15" customHeight="1" x14ac:dyDescent="0.35">
      <c r="B2817" s="5">
        <f t="shared" si="184"/>
        <v>2815</v>
      </c>
      <c r="C2817">
        <f t="shared" si="183"/>
        <v>8</v>
      </c>
      <c r="D2817" s="16">
        <v>1953</v>
      </c>
      <c r="E2817" t="s">
        <v>560</v>
      </c>
      <c r="F2817" t="s">
        <v>25</v>
      </c>
      <c r="G2817">
        <v>91674</v>
      </c>
      <c r="J2817" t="s">
        <v>3354</v>
      </c>
      <c r="K2817" t="s">
        <v>3366</v>
      </c>
      <c r="M2817" t="s">
        <v>3459</v>
      </c>
      <c r="N2817" t="s">
        <v>3359</v>
      </c>
      <c r="T2817" t="s">
        <v>3424</v>
      </c>
      <c r="W2817" t="s">
        <v>3557</v>
      </c>
      <c r="AA2817" s="3" t="s">
        <v>3556</v>
      </c>
      <c r="AD2817" s="155" t="s">
        <v>5690</v>
      </c>
      <c r="AF2817" t="s">
        <v>3451</v>
      </c>
      <c r="AH2817" s="2">
        <v>45928</v>
      </c>
    </row>
    <row r="2818" spans="2:35" ht="15" customHeight="1" x14ac:dyDescent="0.35">
      <c r="B2818" s="5">
        <f t="shared" si="184"/>
        <v>2816</v>
      </c>
      <c r="C2818">
        <f t="shared" si="183"/>
        <v>17</v>
      </c>
      <c r="D2818" s="16">
        <v>1953</v>
      </c>
      <c r="E2818" t="s">
        <v>560</v>
      </c>
      <c r="F2818" t="s">
        <v>25</v>
      </c>
      <c r="G2818">
        <v>91682</v>
      </c>
      <c r="H2818" t="s">
        <v>17</v>
      </c>
      <c r="J2818" t="s">
        <v>3354</v>
      </c>
      <c r="K2818" t="s">
        <v>3366</v>
      </c>
      <c r="L2818" t="s">
        <v>21</v>
      </c>
      <c r="M2818" t="s">
        <v>3359</v>
      </c>
      <c r="W2818" t="s">
        <v>3557</v>
      </c>
      <c r="Z2818" t="s">
        <v>3359</v>
      </c>
      <c r="AF2818" t="s">
        <v>3060</v>
      </c>
      <c r="AH2818" s="2">
        <v>40052.396041666667</v>
      </c>
    </row>
    <row r="2819" spans="2:35" ht="15" customHeight="1" x14ac:dyDescent="0.35">
      <c r="B2819" s="5">
        <f t="shared" si="184"/>
        <v>2817</v>
      </c>
      <c r="C2819">
        <f t="shared" si="183"/>
        <v>13</v>
      </c>
      <c r="D2819" s="16">
        <v>1953</v>
      </c>
      <c r="E2819" t="s">
        <v>560</v>
      </c>
      <c r="F2819" t="s">
        <v>25</v>
      </c>
      <c r="G2819">
        <v>91699</v>
      </c>
      <c r="H2819" t="s">
        <v>17</v>
      </c>
      <c r="J2819" t="s">
        <v>3354</v>
      </c>
      <c r="K2819" t="s">
        <v>3366</v>
      </c>
      <c r="L2819" t="s">
        <v>153</v>
      </c>
      <c r="M2819" t="s">
        <v>3359</v>
      </c>
      <c r="S2819" s="148">
        <v>460</v>
      </c>
      <c r="AD2819" s="3" t="s">
        <v>1054</v>
      </c>
      <c r="AF2819" t="s">
        <v>3060</v>
      </c>
      <c r="AH2819" s="2">
        <v>40874.665833333333</v>
      </c>
    </row>
    <row r="2820" spans="2:35" ht="15" customHeight="1" x14ac:dyDescent="0.35">
      <c r="B2820" s="5">
        <f t="shared" si="184"/>
        <v>2818</v>
      </c>
      <c r="C2820">
        <f t="shared" si="183"/>
        <v>22</v>
      </c>
      <c r="D2820" s="16">
        <v>1953</v>
      </c>
      <c r="E2820" t="s">
        <v>560</v>
      </c>
      <c r="F2820" t="s">
        <v>25</v>
      </c>
      <c r="G2820">
        <v>91712</v>
      </c>
      <c r="H2820" t="s">
        <v>17</v>
      </c>
      <c r="J2820" t="s">
        <v>3354</v>
      </c>
      <c r="K2820" t="s">
        <v>3366</v>
      </c>
      <c r="L2820" t="s">
        <v>1055</v>
      </c>
      <c r="M2820" t="s">
        <v>3359</v>
      </c>
      <c r="S2820" s="148">
        <v>460</v>
      </c>
      <c r="AD2820" s="3" t="s">
        <v>1056</v>
      </c>
      <c r="AF2820" t="s">
        <v>3060</v>
      </c>
      <c r="AH2820" s="2">
        <v>41107.763252314813</v>
      </c>
    </row>
    <row r="2821" spans="2:35" ht="15" customHeight="1" x14ac:dyDescent="0.35">
      <c r="B2821" s="5">
        <f t="shared" si="184"/>
        <v>2819</v>
      </c>
      <c r="C2821">
        <f t="shared" si="183"/>
        <v>61</v>
      </c>
      <c r="D2821" s="16">
        <v>1953</v>
      </c>
      <c r="E2821" t="s">
        <v>560</v>
      </c>
      <c r="F2821" t="s">
        <v>25</v>
      </c>
      <c r="G2821">
        <v>91734</v>
      </c>
      <c r="H2821" t="s">
        <v>17</v>
      </c>
      <c r="J2821" t="s">
        <v>3354</v>
      </c>
      <c r="K2821" t="s">
        <v>3366</v>
      </c>
      <c r="L2821" t="s">
        <v>1057</v>
      </c>
      <c r="M2821" t="s">
        <v>3359</v>
      </c>
      <c r="W2821" t="s">
        <v>3557</v>
      </c>
      <c r="AF2821" t="s">
        <v>3060</v>
      </c>
      <c r="AH2821" s="2">
        <v>40083.521053240744</v>
      </c>
    </row>
    <row r="2822" spans="2:35" ht="15" customHeight="1" x14ac:dyDescent="0.35">
      <c r="B2822" s="5">
        <f t="shared" si="184"/>
        <v>2820</v>
      </c>
      <c r="C2822">
        <f t="shared" si="183"/>
        <v>295</v>
      </c>
      <c r="D2822" s="16">
        <v>1953</v>
      </c>
      <c r="E2822" t="s">
        <v>15</v>
      </c>
      <c r="F2822" t="s">
        <v>16</v>
      </c>
      <c r="G2822">
        <v>91795</v>
      </c>
      <c r="H2822" t="s">
        <v>17</v>
      </c>
      <c r="J2822" t="s">
        <v>3354</v>
      </c>
      <c r="K2822" t="s">
        <v>3366</v>
      </c>
      <c r="L2822" t="s">
        <v>630</v>
      </c>
      <c r="M2822" t="s">
        <v>3359</v>
      </c>
      <c r="N2822" t="s">
        <v>3359</v>
      </c>
      <c r="AF2822" t="s">
        <v>3060</v>
      </c>
      <c r="AH2822" s="2">
        <v>40213.585462962961</v>
      </c>
    </row>
    <row r="2823" spans="2:35" ht="15" customHeight="1" x14ac:dyDescent="0.35">
      <c r="B2823" s="5">
        <f t="shared" si="184"/>
        <v>2821</v>
      </c>
      <c r="C2823">
        <f t="shared" si="183"/>
        <v>73</v>
      </c>
      <c r="D2823" s="16">
        <v>1953</v>
      </c>
      <c r="E2823" t="s">
        <v>15</v>
      </c>
      <c r="F2823" t="s">
        <v>16</v>
      </c>
      <c r="G2823">
        <v>92090</v>
      </c>
      <c r="H2823" t="s">
        <v>17</v>
      </c>
      <c r="J2823" t="s">
        <v>3354</v>
      </c>
      <c r="K2823" t="s">
        <v>3366</v>
      </c>
      <c r="L2823" t="s">
        <v>224</v>
      </c>
      <c r="M2823" t="s">
        <v>3359</v>
      </c>
      <c r="AF2823" t="s">
        <v>3060</v>
      </c>
      <c r="AH2823" s="2">
        <v>40786.772210648145</v>
      </c>
    </row>
    <row r="2824" spans="2:35" ht="15" customHeight="1" x14ac:dyDescent="0.35">
      <c r="B2824" s="5">
        <f t="shared" si="184"/>
        <v>2822</v>
      </c>
      <c r="C2824">
        <f t="shared" si="183"/>
        <v>97</v>
      </c>
      <c r="D2824" s="146">
        <f>+D2823</f>
        <v>1953</v>
      </c>
      <c r="E2824" s="3" t="s">
        <v>15</v>
      </c>
      <c r="F2824" s="3" t="s">
        <v>16</v>
      </c>
      <c r="G2824" s="165">
        <v>92163</v>
      </c>
      <c r="H2824" s="3"/>
      <c r="I2824" s="3"/>
      <c r="J2824" s="3"/>
      <c r="K2824" s="3" t="s">
        <v>3366</v>
      </c>
      <c r="L2824" s="3"/>
      <c r="M2824" s="3"/>
      <c r="N2824" s="3"/>
      <c r="O2824" s="3"/>
      <c r="P2824" s="3"/>
      <c r="Q2824" s="3"/>
      <c r="R2824" s="3"/>
      <c r="S2824" s="152"/>
      <c r="T2824" s="3"/>
      <c r="U2824" s="3"/>
      <c r="V2824" s="143"/>
      <c r="W2824" s="3"/>
      <c r="X2824" s="3"/>
      <c r="Y2824" s="3"/>
      <c r="Z2824" s="3"/>
      <c r="AB2824" s="3"/>
      <c r="AE2824" s="3"/>
      <c r="AF2824" s="3" t="s">
        <v>3451</v>
      </c>
      <c r="AG2824" s="3"/>
      <c r="AH2824" s="153">
        <v>45739</v>
      </c>
      <c r="AI2824" s="14" t="s">
        <v>4757</v>
      </c>
    </row>
    <row r="2825" spans="2:35" ht="15" customHeight="1" x14ac:dyDescent="0.35">
      <c r="B2825" s="5">
        <f t="shared" si="184"/>
        <v>2823</v>
      </c>
      <c r="C2825">
        <f t="shared" si="183"/>
        <v>60</v>
      </c>
      <c r="D2825" s="16">
        <v>1953</v>
      </c>
      <c r="E2825" t="s">
        <v>15</v>
      </c>
      <c r="F2825" t="s">
        <v>25</v>
      </c>
      <c r="G2825">
        <v>92260</v>
      </c>
      <c r="H2825" t="s">
        <v>17</v>
      </c>
      <c r="J2825" t="s">
        <v>380</v>
      </c>
      <c r="K2825" t="s">
        <v>3366</v>
      </c>
      <c r="L2825" t="s">
        <v>239</v>
      </c>
      <c r="M2825" t="s">
        <v>3359</v>
      </c>
      <c r="AF2825" t="s">
        <v>3060</v>
      </c>
      <c r="AH2825" s="2">
        <v>40363.679583333331</v>
      </c>
    </row>
    <row r="2826" spans="2:35" ht="15" customHeight="1" x14ac:dyDescent="0.35">
      <c r="B2826" s="5">
        <f t="shared" si="184"/>
        <v>2824</v>
      </c>
      <c r="C2826">
        <f t="shared" si="183"/>
        <v>183</v>
      </c>
      <c r="D2826" s="16">
        <v>1953</v>
      </c>
      <c r="E2826" t="s">
        <v>15</v>
      </c>
      <c r="F2826" t="s">
        <v>25</v>
      </c>
      <c r="G2826">
        <v>92320</v>
      </c>
      <c r="H2826" t="s">
        <v>17</v>
      </c>
      <c r="J2826" t="s">
        <v>3354</v>
      </c>
      <c r="K2826" t="s">
        <v>3366</v>
      </c>
      <c r="L2826" t="s">
        <v>135</v>
      </c>
      <c r="M2826" t="s">
        <v>3359</v>
      </c>
      <c r="S2826" s="148">
        <v>460</v>
      </c>
      <c r="AC2826" s="3">
        <v>1953</v>
      </c>
      <c r="AD2826" s="3" t="s">
        <v>1058</v>
      </c>
      <c r="AF2826" t="s">
        <v>3060</v>
      </c>
      <c r="AH2826" s="2">
        <v>39793.507928240739</v>
      </c>
    </row>
    <row r="2827" spans="2:35" ht="15" customHeight="1" x14ac:dyDescent="0.35">
      <c r="B2827" s="5">
        <f t="shared" si="184"/>
        <v>2825</v>
      </c>
      <c r="C2827">
        <f t="shared" si="183"/>
        <v>213</v>
      </c>
      <c r="D2827" s="16">
        <v>1953</v>
      </c>
      <c r="E2827" t="s">
        <v>15</v>
      </c>
      <c r="F2827" t="s">
        <v>16</v>
      </c>
      <c r="G2827">
        <v>92503</v>
      </c>
      <c r="H2827" t="s">
        <v>17</v>
      </c>
      <c r="J2827" t="s">
        <v>3354</v>
      </c>
      <c r="K2827" t="s">
        <v>3366</v>
      </c>
      <c r="L2827" t="s">
        <v>244</v>
      </c>
      <c r="M2827" t="s">
        <v>3359</v>
      </c>
      <c r="AF2827" t="s">
        <v>3060</v>
      </c>
      <c r="AH2827" s="2">
        <v>39947.364837962959</v>
      </c>
    </row>
    <row r="2828" spans="2:35" ht="15" customHeight="1" x14ac:dyDescent="0.35">
      <c r="B2828" s="5">
        <f t="shared" si="184"/>
        <v>2826</v>
      </c>
      <c r="C2828">
        <f t="shared" si="183"/>
        <v>23</v>
      </c>
      <c r="D2828" s="16">
        <v>1953</v>
      </c>
      <c r="E2828" s="115" t="s">
        <v>15</v>
      </c>
      <c r="F2828" s="115" t="s">
        <v>25</v>
      </c>
      <c r="G2828" s="70">
        <v>92716</v>
      </c>
      <c r="I2828" s="172"/>
      <c r="J2828" t="s">
        <v>3354</v>
      </c>
      <c r="K2828" t="s">
        <v>3366</v>
      </c>
      <c r="M2828" s="172" t="s">
        <v>3459</v>
      </c>
      <c r="T2828" s="172" t="s">
        <v>3262</v>
      </c>
      <c r="W2828" s="172" t="s">
        <v>3572</v>
      </c>
      <c r="X2828" s="172" t="s">
        <v>3660</v>
      </c>
      <c r="AA2828" s="172" t="s">
        <v>3262</v>
      </c>
      <c r="AB2828" s="172" t="s">
        <v>5064</v>
      </c>
      <c r="AC2828"/>
      <c r="AD2828"/>
      <c r="AF2828" t="s">
        <v>3451</v>
      </c>
      <c r="AH2828" s="2">
        <v>45966</v>
      </c>
      <c r="AI2828" s="36" t="s">
        <v>5737</v>
      </c>
    </row>
    <row r="2829" spans="2:35" ht="15" customHeight="1" x14ac:dyDescent="0.35">
      <c r="B2829" s="5">
        <f t="shared" si="184"/>
        <v>2827</v>
      </c>
      <c r="C2829">
        <f t="shared" si="183"/>
        <v>42</v>
      </c>
      <c r="D2829" s="16">
        <v>1953</v>
      </c>
      <c r="E2829" t="s">
        <v>327</v>
      </c>
      <c r="F2829" t="s">
        <v>25</v>
      </c>
      <c r="G2829">
        <v>92739</v>
      </c>
      <c r="L2829" t="s">
        <v>37</v>
      </c>
      <c r="AF2829" t="s">
        <v>3060</v>
      </c>
    </row>
    <row r="2830" spans="2:35" ht="15" customHeight="1" x14ac:dyDescent="0.35">
      <c r="B2830" s="5">
        <f t="shared" si="184"/>
        <v>2828</v>
      </c>
      <c r="C2830">
        <f t="shared" si="183"/>
        <v>21</v>
      </c>
      <c r="D2830" s="16">
        <v>1953</v>
      </c>
      <c r="E2830" t="s">
        <v>327</v>
      </c>
      <c r="F2830" t="s">
        <v>25</v>
      </c>
      <c r="G2830">
        <v>92781</v>
      </c>
      <c r="L2830" t="s">
        <v>37</v>
      </c>
      <c r="AF2830" t="s">
        <v>3060</v>
      </c>
    </row>
    <row r="2831" spans="2:35" ht="15" customHeight="1" x14ac:dyDescent="0.35">
      <c r="B2831" s="5">
        <f t="shared" si="184"/>
        <v>2829</v>
      </c>
      <c r="C2831">
        <f t="shared" si="183"/>
        <v>34</v>
      </c>
      <c r="D2831" s="16">
        <v>1953</v>
      </c>
      <c r="E2831" t="s">
        <v>327</v>
      </c>
      <c r="F2831" t="s">
        <v>25</v>
      </c>
      <c r="G2831">
        <v>92802</v>
      </c>
      <c r="H2831" t="s">
        <v>17</v>
      </c>
      <c r="J2831" t="s">
        <v>3354</v>
      </c>
      <c r="K2831" t="s">
        <v>3366</v>
      </c>
      <c r="L2831" t="s">
        <v>1059</v>
      </c>
      <c r="M2831" t="s">
        <v>3359</v>
      </c>
      <c r="S2831" s="148">
        <v>454</v>
      </c>
      <c r="AF2831" t="s">
        <v>3060</v>
      </c>
      <c r="AH2831" s="2">
        <v>39711.58625</v>
      </c>
    </row>
    <row r="2832" spans="2:35" ht="15" customHeight="1" x14ac:dyDescent="0.35">
      <c r="B2832" s="5">
        <f t="shared" si="184"/>
        <v>2830</v>
      </c>
      <c r="C2832">
        <f t="shared" si="183"/>
        <v>113</v>
      </c>
      <c r="D2832" s="16">
        <v>1953</v>
      </c>
      <c r="E2832" t="s">
        <v>327</v>
      </c>
      <c r="F2832" t="s">
        <v>25</v>
      </c>
      <c r="G2832">
        <v>92836</v>
      </c>
      <c r="H2832" t="s">
        <v>17</v>
      </c>
      <c r="J2832" t="s">
        <v>3354</v>
      </c>
      <c r="K2832" t="s">
        <v>3366</v>
      </c>
      <c r="L2832" t="s">
        <v>28</v>
      </c>
      <c r="M2832" t="s">
        <v>3359</v>
      </c>
      <c r="AF2832" t="s">
        <v>3060</v>
      </c>
      <c r="AH2832" s="2">
        <v>40793.984710648147</v>
      </c>
    </row>
    <row r="2833" spans="2:35" ht="15" customHeight="1" x14ac:dyDescent="0.35">
      <c r="B2833" s="5">
        <f t="shared" si="184"/>
        <v>2831</v>
      </c>
      <c r="C2833">
        <f t="shared" si="183"/>
        <v>15</v>
      </c>
      <c r="D2833" s="16">
        <v>1953</v>
      </c>
      <c r="E2833" t="s">
        <v>221</v>
      </c>
      <c r="F2833" t="s">
        <v>25</v>
      </c>
      <c r="G2833">
        <v>92949</v>
      </c>
      <c r="L2833" t="s">
        <v>37</v>
      </c>
      <c r="AF2833" t="s">
        <v>3060</v>
      </c>
    </row>
    <row r="2834" spans="2:35" ht="15" customHeight="1" x14ac:dyDescent="0.35">
      <c r="B2834" s="5">
        <f t="shared" si="184"/>
        <v>2832</v>
      </c>
      <c r="C2834">
        <f t="shared" si="183"/>
        <v>26</v>
      </c>
      <c r="D2834" s="16">
        <v>1953</v>
      </c>
      <c r="E2834" t="s">
        <v>221</v>
      </c>
      <c r="F2834" t="s">
        <v>25</v>
      </c>
      <c r="G2834">
        <v>92964</v>
      </c>
      <c r="H2834" t="s">
        <v>17</v>
      </c>
      <c r="J2834" t="s">
        <v>3354</v>
      </c>
      <c r="K2834" t="s">
        <v>3366</v>
      </c>
      <c r="L2834" t="s">
        <v>130</v>
      </c>
      <c r="M2834" t="s">
        <v>3359</v>
      </c>
      <c r="AA2834" s="3" t="s">
        <v>3464</v>
      </c>
      <c r="AE2834" t="s">
        <v>380</v>
      </c>
      <c r="AF2834" t="s">
        <v>3060</v>
      </c>
      <c r="AH2834" s="2">
        <v>40383.267627314817</v>
      </c>
    </row>
    <row r="2835" spans="2:35" ht="15" customHeight="1" x14ac:dyDescent="0.35">
      <c r="B2835" s="5">
        <f t="shared" si="184"/>
        <v>2833</v>
      </c>
      <c r="C2835">
        <f t="shared" si="183"/>
        <v>17</v>
      </c>
      <c r="D2835" s="16">
        <v>1953</v>
      </c>
      <c r="E2835" t="s">
        <v>221</v>
      </c>
      <c r="F2835" t="s">
        <v>25</v>
      </c>
      <c r="G2835">
        <v>92990</v>
      </c>
      <c r="H2835" t="s">
        <v>17</v>
      </c>
      <c r="J2835" t="s">
        <v>3354</v>
      </c>
      <c r="K2835" t="s">
        <v>3366</v>
      </c>
      <c r="L2835" t="s">
        <v>172</v>
      </c>
      <c r="M2835" t="s">
        <v>3359</v>
      </c>
      <c r="AA2835" s="3" t="s">
        <v>3464</v>
      </c>
      <c r="AE2835" t="s">
        <v>380</v>
      </c>
      <c r="AF2835" t="s">
        <v>3060</v>
      </c>
      <c r="AH2835" s="2">
        <v>39792.845613425925</v>
      </c>
    </row>
    <row r="2836" spans="2:35" ht="15" customHeight="1" x14ac:dyDescent="0.35">
      <c r="B2836" s="5">
        <f t="shared" si="184"/>
        <v>2834</v>
      </c>
      <c r="C2836">
        <f t="shared" si="183"/>
        <v>107</v>
      </c>
      <c r="D2836" s="16">
        <v>1953</v>
      </c>
      <c r="E2836" t="s">
        <v>221</v>
      </c>
      <c r="F2836" t="s">
        <v>25</v>
      </c>
      <c r="G2836">
        <v>93007</v>
      </c>
      <c r="J2836" t="s">
        <v>3354</v>
      </c>
      <c r="K2836" t="s">
        <v>3366</v>
      </c>
      <c r="M2836" t="s">
        <v>3459</v>
      </c>
      <c r="N2836" t="s">
        <v>3359</v>
      </c>
      <c r="T2836" t="s">
        <v>167</v>
      </c>
      <c r="W2836" t="s">
        <v>3572</v>
      </c>
      <c r="X2836" t="s">
        <v>3452</v>
      </c>
      <c r="AA2836" s="3" t="s">
        <v>3464</v>
      </c>
      <c r="AF2836" t="s">
        <v>3451</v>
      </c>
      <c r="AH2836" s="2">
        <v>45409</v>
      </c>
    </row>
    <row r="2837" spans="2:35" ht="15" customHeight="1" x14ac:dyDescent="0.35">
      <c r="B2837" s="5">
        <f t="shared" si="184"/>
        <v>2835</v>
      </c>
      <c r="C2837">
        <f t="shared" ref="C2837:C2901" si="185">+G2838-G2837</f>
        <v>57</v>
      </c>
      <c r="D2837" s="16">
        <v>1953</v>
      </c>
      <c r="E2837" s="101" t="s">
        <v>221</v>
      </c>
      <c r="F2837" s="101" t="s">
        <v>16</v>
      </c>
      <c r="G2837" s="165">
        <v>93114</v>
      </c>
      <c r="H2837" s="101"/>
      <c r="I2837" s="101"/>
      <c r="J2837" s="101" t="s">
        <v>3354</v>
      </c>
      <c r="K2837" s="101" t="s">
        <v>3366</v>
      </c>
      <c r="L2837" s="101"/>
      <c r="M2837" s="101" t="s">
        <v>3459</v>
      </c>
      <c r="N2837" s="101"/>
      <c r="O2837" s="101"/>
      <c r="P2837" s="101"/>
      <c r="Q2837" s="101"/>
      <c r="R2837" s="101"/>
      <c r="S2837" s="128"/>
      <c r="T2837" s="101" t="s">
        <v>3262</v>
      </c>
      <c r="U2837" s="3" t="s">
        <v>3687</v>
      </c>
      <c r="V2837" s="130"/>
      <c r="W2837" s="101" t="s">
        <v>3830</v>
      </c>
      <c r="X2837" s="101" t="s">
        <v>3452</v>
      </c>
      <c r="Y2837" s="101"/>
      <c r="Z2837" s="101"/>
      <c r="AA2837" s="101" t="s">
        <v>3464</v>
      </c>
      <c r="AB2837" s="101"/>
      <c r="AC2837" s="101"/>
      <c r="AD2837" s="101" t="s">
        <v>3703</v>
      </c>
      <c r="AE2837" s="101"/>
      <c r="AF2837" t="s">
        <v>3451</v>
      </c>
      <c r="AG2837" s="101"/>
      <c r="AH2837" s="103">
        <v>45839</v>
      </c>
      <c r="AI2837" s="166" t="s">
        <v>4931</v>
      </c>
    </row>
    <row r="2838" spans="2:35" ht="15" customHeight="1" x14ac:dyDescent="0.35">
      <c r="B2838" s="5">
        <f t="shared" si="184"/>
        <v>2836</v>
      </c>
      <c r="C2838">
        <f t="shared" si="185"/>
        <v>6</v>
      </c>
      <c r="D2838" s="16">
        <v>1953</v>
      </c>
      <c r="E2838" s="3" t="s">
        <v>221</v>
      </c>
      <c r="F2838" s="3" t="s">
        <v>16</v>
      </c>
      <c r="G2838" s="3">
        <v>93171</v>
      </c>
      <c r="H2838" s="3"/>
      <c r="I2838" s="3"/>
      <c r="J2838" s="3"/>
      <c r="K2838" s="3" t="s">
        <v>3366</v>
      </c>
      <c r="L2838" s="3"/>
      <c r="M2838" s="3"/>
      <c r="N2838" s="3"/>
      <c r="O2838" s="3"/>
      <c r="P2838" s="3"/>
      <c r="Q2838" s="3"/>
      <c r="R2838" s="3"/>
      <c r="S2838" s="152"/>
      <c r="T2838" s="3"/>
      <c r="U2838" s="3"/>
      <c r="V2838" s="143"/>
      <c r="W2838" s="3"/>
      <c r="X2838" s="3" t="s">
        <v>3452</v>
      </c>
      <c r="Y2838" s="3"/>
      <c r="Z2838" s="3"/>
      <c r="AA2838" s="14" t="s">
        <v>4522</v>
      </c>
      <c r="AB2838" s="3"/>
      <c r="AE2838" s="3"/>
      <c r="AF2838" s="3" t="s">
        <v>3451</v>
      </c>
      <c r="AG2838" s="3"/>
      <c r="AH2838" s="153">
        <v>45661</v>
      </c>
      <c r="AI2838" s="75" t="s">
        <v>4528</v>
      </c>
    </row>
    <row r="2839" spans="2:35" ht="15" customHeight="1" x14ac:dyDescent="0.35">
      <c r="B2839" s="5">
        <f t="shared" ref="B2839:B2902" si="186">+B2838+1</f>
        <v>2837</v>
      </c>
      <c r="C2839">
        <f t="shared" si="185"/>
        <v>127</v>
      </c>
      <c r="D2839" s="16">
        <v>1953</v>
      </c>
      <c r="E2839" t="s">
        <v>221</v>
      </c>
      <c r="F2839" t="s">
        <v>16</v>
      </c>
      <c r="G2839">
        <v>93177</v>
      </c>
      <c r="H2839" t="s">
        <v>17</v>
      </c>
      <c r="J2839" t="s">
        <v>380</v>
      </c>
      <c r="K2839" t="s">
        <v>3366</v>
      </c>
      <c r="L2839" t="s">
        <v>1060</v>
      </c>
      <c r="M2839" t="s">
        <v>3359</v>
      </c>
      <c r="U2839" t="s">
        <v>3687</v>
      </c>
      <c r="AA2839" s="3" t="s">
        <v>3464</v>
      </c>
      <c r="AB2839" t="s">
        <v>3688</v>
      </c>
      <c r="AC2839" s="3">
        <v>1953</v>
      </c>
      <c r="AE2839" t="s">
        <v>380</v>
      </c>
      <c r="AF2839" t="s">
        <v>3060</v>
      </c>
      <c r="AH2839" s="2">
        <v>40252.447858796295</v>
      </c>
    </row>
    <row r="2840" spans="2:35" ht="15" customHeight="1" x14ac:dyDescent="0.35">
      <c r="B2840" s="5">
        <f t="shared" si="186"/>
        <v>2838</v>
      </c>
      <c r="C2840">
        <f t="shared" si="185"/>
        <v>21</v>
      </c>
      <c r="D2840" s="16">
        <v>1953</v>
      </c>
      <c r="E2840" t="s">
        <v>560</v>
      </c>
      <c r="F2840" t="s">
        <v>25</v>
      </c>
      <c r="G2840">
        <v>93304</v>
      </c>
      <c r="H2840" t="s">
        <v>17</v>
      </c>
      <c r="J2840" t="s">
        <v>3354</v>
      </c>
      <c r="K2840" t="s">
        <v>3366</v>
      </c>
      <c r="L2840" t="s">
        <v>71</v>
      </c>
      <c r="M2840" t="s">
        <v>3359</v>
      </c>
      <c r="W2840" t="s">
        <v>3557</v>
      </c>
      <c r="AF2840" t="s">
        <v>3060</v>
      </c>
      <c r="AH2840" s="2">
        <v>40477.426481481481</v>
      </c>
    </row>
    <row r="2841" spans="2:35" ht="15" customHeight="1" x14ac:dyDescent="0.35">
      <c r="B2841" s="5">
        <f t="shared" si="186"/>
        <v>2839</v>
      </c>
      <c r="C2841">
        <f t="shared" si="185"/>
        <v>12</v>
      </c>
      <c r="D2841" s="16">
        <v>1953</v>
      </c>
      <c r="E2841" t="s">
        <v>560</v>
      </c>
      <c r="F2841" t="s">
        <v>25</v>
      </c>
      <c r="G2841">
        <v>93325</v>
      </c>
      <c r="J2841" t="s">
        <v>3354</v>
      </c>
      <c r="K2841" t="s">
        <v>4038</v>
      </c>
      <c r="M2841" t="s">
        <v>3459</v>
      </c>
      <c r="N2841" t="s">
        <v>3359</v>
      </c>
      <c r="T2841" t="s">
        <v>3424</v>
      </c>
      <c r="W2841" t="s">
        <v>3557</v>
      </c>
      <c r="X2841" t="s">
        <v>3452</v>
      </c>
      <c r="Z2841" t="s">
        <v>3359</v>
      </c>
      <c r="AA2841" s="3" t="s">
        <v>4039</v>
      </c>
      <c r="AF2841" t="s">
        <v>3451</v>
      </c>
      <c r="AH2841" s="2">
        <v>45431</v>
      </c>
    </row>
    <row r="2842" spans="2:35" ht="15" customHeight="1" x14ac:dyDescent="0.35">
      <c r="B2842" s="5">
        <f t="shared" si="186"/>
        <v>2840</v>
      </c>
      <c r="C2842">
        <f t="shared" si="185"/>
        <v>5</v>
      </c>
      <c r="D2842" s="16">
        <v>1953</v>
      </c>
      <c r="E2842" t="s">
        <v>560</v>
      </c>
      <c r="F2842" t="s">
        <v>25</v>
      </c>
      <c r="G2842">
        <v>93337</v>
      </c>
      <c r="H2842" t="s">
        <v>17</v>
      </c>
      <c r="J2842" t="s">
        <v>380</v>
      </c>
      <c r="K2842" t="s">
        <v>3383</v>
      </c>
      <c r="L2842" t="s">
        <v>1062</v>
      </c>
      <c r="M2842" t="s">
        <v>3359</v>
      </c>
      <c r="W2842" t="s">
        <v>3557</v>
      </c>
      <c r="AD2842" s="3" t="s">
        <v>1063</v>
      </c>
      <c r="AF2842" t="s">
        <v>3060</v>
      </c>
      <c r="AH2842" s="2">
        <v>41001.676261574074</v>
      </c>
    </row>
    <row r="2843" spans="2:35" ht="15" customHeight="1" x14ac:dyDescent="0.35">
      <c r="B2843" s="5">
        <f t="shared" si="186"/>
        <v>2841</v>
      </c>
      <c r="C2843">
        <f t="shared" si="185"/>
        <v>18</v>
      </c>
      <c r="D2843" s="16">
        <v>1953</v>
      </c>
      <c r="E2843" t="s">
        <v>560</v>
      </c>
      <c r="F2843" t="s">
        <v>25</v>
      </c>
      <c r="G2843">
        <v>93342</v>
      </c>
      <c r="L2843" t="s">
        <v>37</v>
      </c>
      <c r="AF2843" t="s">
        <v>3060</v>
      </c>
    </row>
    <row r="2844" spans="2:35" ht="15" customHeight="1" x14ac:dyDescent="0.35">
      <c r="B2844" s="5">
        <f t="shared" si="186"/>
        <v>2842</v>
      </c>
      <c r="C2844">
        <f t="shared" si="185"/>
        <v>34</v>
      </c>
      <c r="D2844" s="16">
        <v>1953</v>
      </c>
      <c r="E2844" t="s">
        <v>560</v>
      </c>
      <c r="F2844" t="s">
        <v>25</v>
      </c>
      <c r="G2844">
        <v>93360</v>
      </c>
      <c r="L2844" t="s">
        <v>37</v>
      </c>
      <c r="AF2844" t="s">
        <v>3060</v>
      </c>
    </row>
    <row r="2845" spans="2:35" ht="15" customHeight="1" x14ac:dyDescent="0.35">
      <c r="B2845" s="5">
        <f t="shared" si="186"/>
        <v>2843</v>
      </c>
      <c r="C2845">
        <f t="shared" si="185"/>
        <v>7</v>
      </c>
      <c r="D2845" s="16">
        <v>1953</v>
      </c>
      <c r="E2845" t="s">
        <v>560</v>
      </c>
      <c r="F2845" t="s">
        <v>25</v>
      </c>
      <c r="G2845">
        <v>93394</v>
      </c>
      <c r="H2845" t="s">
        <v>17</v>
      </c>
      <c r="J2845" t="s">
        <v>3354</v>
      </c>
      <c r="K2845" t="s">
        <v>3366</v>
      </c>
      <c r="L2845" t="s">
        <v>37</v>
      </c>
      <c r="M2845" t="s">
        <v>3359</v>
      </c>
      <c r="W2845" t="s">
        <v>3557</v>
      </c>
      <c r="AF2845" t="s">
        <v>3060</v>
      </c>
      <c r="AH2845" s="2">
        <v>40052.547650462962</v>
      </c>
    </row>
    <row r="2846" spans="2:35" ht="15" customHeight="1" x14ac:dyDescent="0.35">
      <c r="B2846" s="5">
        <f t="shared" si="186"/>
        <v>2844</v>
      </c>
      <c r="C2846">
        <f t="shared" si="185"/>
        <v>21</v>
      </c>
      <c r="D2846" s="16">
        <v>1953</v>
      </c>
      <c r="E2846" t="s">
        <v>560</v>
      </c>
      <c r="F2846" t="s">
        <v>25</v>
      </c>
      <c r="G2846">
        <v>93401</v>
      </c>
      <c r="H2846" t="s">
        <v>17</v>
      </c>
      <c r="J2846" t="s">
        <v>3354</v>
      </c>
      <c r="K2846" t="s">
        <v>3366</v>
      </c>
      <c r="L2846" t="s">
        <v>224</v>
      </c>
      <c r="M2846" t="s">
        <v>3359</v>
      </c>
      <c r="W2846" t="s">
        <v>3557</v>
      </c>
      <c r="AF2846" t="s">
        <v>3060</v>
      </c>
      <c r="AH2846" s="2">
        <v>40035.794328703705</v>
      </c>
    </row>
    <row r="2847" spans="2:35" ht="15" customHeight="1" x14ac:dyDescent="0.35">
      <c r="B2847" s="5">
        <f t="shared" si="186"/>
        <v>2845</v>
      </c>
      <c r="C2847">
        <f t="shared" si="185"/>
        <v>28</v>
      </c>
      <c r="D2847" s="16">
        <v>1953</v>
      </c>
      <c r="E2847" t="s">
        <v>560</v>
      </c>
      <c r="F2847" t="s">
        <v>25</v>
      </c>
      <c r="G2847">
        <v>93422</v>
      </c>
      <c r="H2847" t="s">
        <v>17</v>
      </c>
      <c r="J2847" t="s">
        <v>3354</v>
      </c>
      <c r="K2847" t="s">
        <v>3366</v>
      </c>
      <c r="L2847" t="s">
        <v>156</v>
      </c>
      <c r="M2847" t="s">
        <v>3359</v>
      </c>
      <c r="S2847" s="148">
        <v>0.46</v>
      </c>
      <c r="W2847" t="s">
        <v>3557</v>
      </c>
      <c r="AB2847" t="s">
        <v>3691</v>
      </c>
      <c r="AF2847" t="s">
        <v>3060</v>
      </c>
      <c r="AH2847" s="2">
        <v>41036.670775462961</v>
      </c>
    </row>
    <row r="2848" spans="2:35" ht="15" customHeight="1" x14ac:dyDescent="0.35">
      <c r="B2848" s="5">
        <f t="shared" si="186"/>
        <v>2846</v>
      </c>
      <c r="C2848">
        <f t="shared" si="185"/>
        <v>44</v>
      </c>
      <c r="D2848" s="16">
        <v>1953</v>
      </c>
      <c r="E2848" t="s">
        <v>500</v>
      </c>
      <c r="F2848" t="s">
        <v>25</v>
      </c>
      <c r="G2848">
        <v>93450</v>
      </c>
      <c r="H2848" t="s">
        <v>17</v>
      </c>
      <c r="J2848" t="s">
        <v>3354</v>
      </c>
      <c r="K2848" t="s">
        <v>3366</v>
      </c>
      <c r="L2848" t="s">
        <v>630</v>
      </c>
      <c r="M2848" t="s">
        <v>3359</v>
      </c>
      <c r="N2848" t="s">
        <v>3359</v>
      </c>
      <c r="AD2848" s="3" t="s">
        <v>1065</v>
      </c>
      <c r="AF2848" t="s">
        <v>3060</v>
      </c>
      <c r="AH2848" s="2">
        <v>40774.815289351849</v>
      </c>
    </row>
    <row r="2849" spans="2:35" ht="15" customHeight="1" x14ac:dyDescent="0.35">
      <c r="B2849" s="5">
        <f t="shared" si="186"/>
        <v>2847</v>
      </c>
      <c r="C2849">
        <f t="shared" si="185"/>
        <v>17</v>
      </c>
      <c r="D2849" s="16">
        <v>1953</v>
      </c>
      <c r="E2849" t="s">
        <v>500</v>
      </c>
      <c r="F2849" t="s">
        <v>25</v>
      </c>
      <c r="G2849">
        <v>93494</v>
      </c>
      <c r="H2849" t="s">
        <v>17</v>
      </c>
      <c r="J2849" t="s">
        <v>3354</v>
      </c>
      <c r="K2849" t="s">
        <v>3366</v>
      </c>
      <c r="L2849" t="s">
        <v>576</v>
      </c>
      <c r="M2849" t="s">
        <v>3359</v>
      </c>
      <c r="N2849" t="s">
        <v>3359</v>
      </c>
      <c r="AF2849" t="s">
        <v>3060</v>
      </c>
      <c r="AH2849" s="2">
        <v>40434.88821759259</v>
      </c>
    </row>
    <row r="2850" spans="2:35" ht="15" customHeight="1" x14ac:dyDescent="0.35">
      <c r="B2850" s="5">
        <f t="shared" si="186"/>
        <v>2848</v>
      </c>
      <c r="C2850">
        <f t="shared" si="185"/>
        <v>88</v>
      </c>
      <c r="D2850" s="16">
        <v>1953</v>
      </c>
      <c r="E2850" t="s">
        <v>500</v>
      </c>
      <c r="F2850" t="s">
        <v>25</v>
      </c>
      <c r="G2850">
        <v>93511</v>
      </c>
      <c r="J2850" t="s">
        <v>3354</v>
      </c>
      <c r="K2850" t="s">
        <v>3366</v>
      </c>
      <c r="M2850" t="s">
        <v>3459</v>
      </c>
      <c r="N2850" t="s">
        <v>3359</v>
      </c>
      <c r="T2850" t="s">
        <v>3424</v>
      </c>
      <c r="W2850" t="s">
        <v>3572</v>
      </c>
      <c r="X2850" t="s">
        <v>3452</v>
      </c>
      <c r="AA2850" s="3" t="s">
        <v>3648</v>
      </c>
      <c r="AF2850" t="s">
        <v>3451</v>
      </c>
      <c r="AH2850" s="2">
        <v>45402</v>
      </c>
    </row>
    <row r="2851" spans="2:35" ht="15" customHeight="1" x14ac:dyDescent="0.35">
      <c r="B2851" s="5">
        <f t="shared" si="186"/>
        <v>2849</v>
      </c>
      <c r="C2851">
        <f t="shared" si="185"/>
        <v>56</v>
      </c>
      <c r="D2851" s="16">
        <v>1953</v>
      </c>
      <c r="E2851" t="s">
        <v>15</v>
      </c>
      <c r="F2851" t="s">
        <v>16</v>
      </c>
      <c r="G2851">
        <v>93599</v>
      </c>
      <c r="H2851" t="s">
        <v>17</v>
      </c>
      <c r="J2851" t="s">
        <v>3354</v>
      </c>
      <c r="K2851" t="s">
        <v>3366</v>
      </c>
      <c r="L2851" t="s">
        <v>21</v>
      </c>
      <c r="M2851" t="s">
        <v>3359</v>
      </c>
      <c r="U2851" t="s">
        <v>3687</v>
      </c>
      <c r="AA2851" s="3" t="s">
        <v>3386</v>
      </c>
      <c r="AF2851" t="s">
        <v>3060</v>
      </c>
      <c r="AH2851" s="2">
        <v>39915.067523148151</v>
      </c>
    </row>
    <row r="2852" spans="2:35" ht="15" customHeight="1" x14ac:dyDescent="0.35">
      <c r="B2852" s="5">
        <f t="shared" si="186"/>
        <v>2850</v>
      </c>
      <c r="C2852">
        <f t="shared" si="185"/>
        <v>96</v>
      </c>
      <c r="D2852" s="16">
        <v>1953</v>
      </c>
      <c r="E2852" t="s">
        <v>15</v>
      </c>
      <c r="F2852" t="s">
        <v>25</v>
      </c>
      <c r="G2852">
        <v>93655</v>
      </c>
      <c r="H2852" t="s">
        <v>17</v>
      </c>
      <c r="J2852" t="s">
        <v>3354</v>
      </c>
      <c r="M2852" t="s">
        <v>3359</v>
      </c>
      <c r="S2852" s="148">
        <v>3</v>
      </c>
      <c r="AF2852" t="s">
        <v>3060</v>
      </c>
      <c r="AH2852" s="2">
        <v>40299.885625000003</v>
      </c>
    </row>
    <row r="2853" spans="2:35" ht="15" customHeight="1" x14ac:dyDescent="0.35">
      <c r="B2853" s="5">
        <f t="shared" si="186"/>
        <v>2851</v>
      </c>
      <c r="C2853">
        <f t="shared" si="185"/>
        <v>105</v>
      </c>
      <c r="D2853" s="16">
        <v>1953</v>
      </c>
      <c r="E2853" t="s">
        <v>15</v>
      </c>
      <c r="F2853" t="s">
        <v>16</v>
      </c>
      <c r="G2853">
        <v>93751</v>
      </c>
      <c r="J2853" t="s">
        <v>3354</v>
      </c>
      <c r="K2853" t="s">
        <v>3366</v>
      </c>
      <c r="M2853" t="s">
        <v>3459</v>
      </c>
      <c r="S2853" s="148">
        <v>0.46800000000000003</v>
      </c>
      <c r="T2853" t="s">
        <v>3262</v>
      </c>
      <c r="X2853" t="s">
        <v>3660</v>
      </c>
      <c r="AA2853" s="3" t="s">
        <v>3262</v>
      </c>
      <c r="AB2853" t="s">
        <v>3905</v>
      </c>
      <c r="AF2853" t="s">
        <v>3451</v>
      </c>
      <c r="AH2853" s="2">
        <v>45315</v>
      </c>
    </row>
    <row r="2854" spans="2:35" ht="15" customHeight="1" x14ac:dyDescent="0.35">
      <c r="B2854" s="5">
        <f t="shared" si="186"/>
        <v>2852</v>
      </c>
      <c r="C2854">
        <f t="shared" si="185"/>
        <v>1</v>
      </c>
      <c r="D2854" s="16">
        <v>1953</v>
      </c>
      <c r="E2854" t="s">
        <v>15</v>
      </c>
      <c r="F2854" t="s">
        <v>16</v>
      </c>
      <c r="G2854">
        <v>93856</v>
      </c>
      <c r="H2854" t="s">
        <v>17</v>
      </c>
      <c r="J2854" t="s">
        <v>3354</v>
      </c>
      <c r="K2854" t="s">
        <v>3366</v>
      </c>
      <c r="L2854" t="s">
        <v>35</v>
      </c>
      <c r="M2854" t="s">
        <v>3359</v>
      </c>
      <c r="AF2854" t="s">
        <v>3060</v>
      </c>
      <c r="AH2854" s="2">
        <v>40091.639803240738</v>
      </c>
    </row>
    <row r="2855" spans="2:35" ht="15" customHeight="1" x14ac:dyDescent="0.35">
      <c r="B2855" s="5">
        <f t="shared" si="186"/>
        <v>2853</v>
      </c>
      <c r="C2855">
        <f t="shared" si="185"/>
        <v>112</v>
      </c>
      <c r="D2855" s="16">
        <v>1953</v>
      </c>
      <c r="E2855" t="s">
        <v>327</v>
      </c>
      <c r="F2855" t="s">
        <v>25</v>
      </c>
      <c r="G2855">
        <v>93857</v>
      </c>
      <c r="H2855" t="s">
        <v>17</v>
      </c>
      <c r="J2855" t="s">
        <v>3354</v>
      </c>
      <c r="K2855" t="s">
        <v>3366</v>
      </c>
      <c r="L2855" t="s">
        <v>377</v>
      </c>
      <c r="M2855" t="s">
        <v>3359</v>
      </c>
      <c r="AF2855" t="s">
        <v>3060</v>
      </c>
      <c r="AH2855" s="2">
        <v>40278.503750000003</v>
      </c>
    </row>
    <row r="2856" spans="2:35" ht="15" customHeight="1" x14ac:dyDescent="0.35">
      <c r="B2856" s="5">
        <f t="shared" si="186"/>
        <v>2854</v>
      </c>
      <c r="C2856">
        <f t="shared" si="185"/>
        <v>39</v>
      </c>
      <c r="D2856" s="16">
        <v>1953</v>
      </c>
      <c r="E2856" t="s">
        <v>15</v>
      </c>
      <c r="F2856" t="s">
        <v>16</v>
      </c>
      <c r="G2856">
        <v>93969</v>
      </c>
      <c r="H2856" t="s">
        <v>17</v>
      </c>
      <c r="J2856" t="s">
        <v>3354</v>
      </c>
      <c r="K2856" t="s">
        <v>3366</v>
      </c>
      <c r="L2856" t="s">
        <v>28</v>
      </c>
      <c r="M2856" t="s">
        <v>3359</v>
      </c>
      <c r="S2856" s="148">
        <v>464</v>
      </c>
      <c r="AF2856" t="s">
        <v>3060</v>
      </c>
      <c r="AH2856" s="2">
        <v>40404.600474537037</v>
      </c>
    </row>
    <row r="2857" spans="2:35" ht="15" customHeight="1" x14ac:dyDescent="0.35">
      <c r="B2857" s="5">
        <f t="shared" si="186"/>
        <v>2855</v>
      </c>
      <c r="C2857">
        <f t="shared" si="185"/>
        <v>56</v>
      </c>
      <c r="D2857" s="16">
        <v>1953</v>
      </c>
      <c r="E2857" s="101" t="s">
        <v>15</v>
      </c>
      <c r="F2857" s="101" t="s">
        <v>16</v>
      </c>
      <c r="G2857" s="165">
        <v>94008</v>
      </c>
      <c r="H2857" s="101"/>
      <c r="I2857" s="101"/>
      <c r="J2857" s="101" t="s">
        <v>3354</v>
      </c>
      <c r="K2857" s="101" t="s">
        <v>3366</v>
      </c>
      <c r="L2857" s="101"/>
      <c r="M2857" s="101" t="s">
        <v>3459</v>
      </c>
      <c r="N2857" s="101"/>
      <c r="O2857" s="101"/>
      <c r="P2857" s="101"/>
      <c r="Q2857" s="101"/>
      <c r="R2857" s="101"/>
      <c r="S2857" s="128"/>
      <c r="T2857" s="101" t="s">
        <v>3262</v>
      </c>
      <c r="U2857" s="101"/>
      <c r="V2857" s="130"/>
      <c r="W2857" s="101" t="s">
        <v>3830</v>
      </c>
      <c r="X2857" s="101" t="s">
        <v>3660</v>
      </c>
      <c r="Y2857" s="101"/>
      <c r="Z2857" s="101"/>
      <c r="AA2857" s="101" t="s">
        <v>3262</v>
      </c>
      <c r="AB2857" s="101"/>
      <c r="AC2857" s="101"/>
      <c r="AD2857" s="101"/>
      <c r="AE2857" s="101"/>
      <c r="AF2857" t="s">
        <v>3451</v>
      </c>
      <c r="AG2857" s="101"/>
      <c r="AH2857" s="103">
        <v>45839</v>
      </c>
      <c r="AI2857" s="166" t="s">
        <v>4932</v>
      </c>
    </row>
    <row r="2858" spans="2:35" ht="15" customHeight="1" x14ac:dyDescent="0.35">
      <c r="B2858" s="5">
        <f t="shared" si="186"/>
        <v>2856</v>
      </c>
      <c r="C2858">
        <f t="shared" si="185"/>
        <v>15</v>
      </c>
      <c r="D2858" s="16">
        <v>1953</v>
      </c>
      <c r="E2858" s="3" t="s">
        <v>15</v>
      </c>
      <c r="F2858" s="3" t="s">
        <v>25</v>
      </c>
      <c r="G2858">
        <v>94064</v>
      </c>
      <c r="H2858" s="3"/>
      <c r="I2858" s="3"/>
      <c r="J2858" s="3"/>
      <c r="K2858" s="3"/>
      <c r="L2858" s="3"/>
      <c r="M2858" s="3"/>
      <c r="N2858" s="3"/>
      <c r="O2858" s="3"/>
      <c r="P2858" s="3"/>
      <c r="Q2858" s="3"/>
      <c r="R2858" s="3"/>
      <c r="S2858" s="152"/>
      <c r="T2858" s="3"/>
      <c r="U2858" s="3"/>
      <c r="V2858" s="143"/>
      <c r="W2858" s="3"/>
      <c r="X2858" s="3"/>
      <c r="Y2858" s="3"/>
      <c r="Z2858" s="3"/>
      <c r="AB2858" s="3"/>
      <c r="AE2858" s="3"/>
      <c r="AF2858" s="3" t="s">
        <v>3451</v>
      </c>
      <c r="AG2858" s="3"/>
      <c r="AH2858" s="153">
        <v>45561</v>
      </c>
      <c r="AI2858" s="14" t="s">
        <v>4126</v>
      </c>
    </row>
    <row r="2859" spans="2:35" ht="15" customHeight="1" x14ac:dyDescent="0.35">
      <c r="B2859" s="5">
        <f t="shared" si="186"/>
        <v>2857</v>
      </c>
      <c r="C2859">
        <f t="shared" si="185"/>
        <v>151</v>
      </c>
      <c r="D2859" s="16">
        <v>1953</v>
      </c>
      <c r="E2859" t="s">
        <v>15</v>
      </c>
      <c r="F2859" t="s">
        <v>25</v>
      </c>
      <c r="G2859">
        <v>94079</v>
      </c>
      <c r="H2859" t="s">
        <v>17</v>
      </c>
      <c r="J2859" t="s">
        <v>3354</v>
      </c>
      <c r="K2859" t="s">
        <v>3366</v>
      </c>
      <c r="L2859" t="s">
        <v>375</v>
      </c>
      <c r="M2859" t="s">
        <v>3359</v>
      </c>
      <c r="Y2859" t="s">
        <v>3359</v>
      </c>
      <c r="AD2859" s="3" t="s">
        <v>1067</v>
      </c>
      <c r="AF2859" t="s">
        <v>3060</v>
      </c>
      <c r="AH2859" s="2">
        <v>40810.777511574073</v>
      </c>
    </row>
    <row r="2860" spans="2:35" ht="15" customHeight="1" x14ac:dyDescent="0.35">
      <c r="B2860" s="5">
        <f t="shared" si="186"/>
        <v>2858</v>
      </c>
      <c r="C2860">
        <f t="shared" si="185"/>
        <v>6</v>
      </c>
      <c r="D2860" s="16">
        <v>1953</v>
      </c>
      <c r="E2860" t="s">
        <v>15</v>
      </c>
      <c r="F2860" t="s">
        <v>25</v>
      </c>
      <c r="G2860">
        <v>94230</v>
      </c>
      <c r="H2860" t="s">
        <v>17</v>
      </c>
      <c r="J2860" t="s">
        <v>3354</v>
      </c>
      <c r="M2860" t="s">
        <v>3359</v>
      </c>
      <c r="AF2860" t="s">
        <v>3060</v>
      </c>
      <c r="AH2860" s="2">
        <v>41102.672708333332</v>
      </c>
    </row>
    <row r="2861" spans="2:35" ht="15" customHeight="1" x14ac:dyDescent="0.35">
      <c r="B2861" s="5">
        <f t="shared" si="186"/>
        <v>2859</v>
      </c>
      <c r="C2861">
        <f t="shared" si="185"/>
        <v>321</v>
      </c>
      <c r="D2861" s="16">
        <v>1953</v>
      </c>
      <c r="E2861" t="s">
        <v>15</v>
      </c>
      <c r="F2861" t="s">
        <v>25</v>
      </c>
      <c r="G2861">
        <v>94236</v>
      </c>
      <c r="H2861" t="s">
        <v>17</v>
      </c>
      <c r="J2861" t="s">
        <v>3354</v>
      </c>
      <c r="K2861" t="s">
        <v>3366</v>
      </c>
      <c r="L2861" t="s">
        <v>258</v>
      </c>
      <c r="M2861" t="s">
        <v>3359</v>
      </c>
      <c r="AF2861" t="s">
        <v>3060</v>
      </c>
      <c r="AH2861" s="2">
        <v>39906.448229166665</v>
      </c>
    </row>
    <row r="2862" spans="2:35" ht="15" customHeight="1" x14ac:dyDescent="0.35">
      <c r="B2862" s="5">
        <f t="shared" si="186"/>
        <v>2860</v>
      </c>
      <c r="C2862">
        <f t="shared" si="185"/>
        <v>21</v>
      </c>
      <c r="D2862" s="16">
        <v>1953</v>
      </c>
      <c r="E2862" t="s">
        <v>500</v>
      </c>
      <c r="F2862" t="s">
        <v>16</v>
      </c>
      <c r="G2862">
        <v>94557</v>
      </c>
      <c r="H2862" t="s">
        <v>17</v>
      </c>
      <c r="J2862" t="s">
        <v>380</v>
      </c>
      <c r="K2862" t="s">
        <v>3366</v>
      </c>
      <c r="L2862" t="s">
        <v>254</v>
      </c>
      <c r="M2862" t="s">
        <v>3359</v>
      </c>
      <c r="AD2862" s="3" t="s">
        <v>1068</v>
      </c>
      <c r="AF2862" t="s">
        <v>3060</v>
      </c>
      <c r="AH2862" s="2">
        <v>40543.757164351853</v>
      </c>
    </row>
    <row r="2863" spans="2:35" ht="15" customHeight="1" x14ac:dyDescent="0.35">
      <c r="B2863" s="5">
        <f t="shared" si="186"/>
        <v>2861</v>
      </c>
      <c r="C2863">
        <f t="shared" si="185"/>
        <v>3</v>
      </c>
      <c r="D2863" s="16">
        <v>1953</v>
      </c>
      <c r="E2863" t="s">
        <v>500</v>
      </c>
      <c r="F2863" t="s">
        <v>16</v>
      </c>
      <c r="G2863">
        <v>94578</v>
      </c>
      <c r="J2863" t="s">
        <v>3354</v>
      </c>
      <c r="K2863" t="s">
        <v>3366</v>
      </c>
      <c r="M2863" t="s">
        <v>3459</v>
      </c>
      <c r="N2863" t="s">
        <v>3359</v>
      </c>
      <c r="T2863" t="s">
        <v>167</v>
      </c>
      <c r="V2863" s="43" t="s">
        <v>3830</v>
      </c>
      <c r="AA2863" s="3" t="s">
        <v>3648</v>
      </c>
      <c r="AD2863" s="3" t="s">
        <v>3991</v>
      </c>
      <c r="AF2863" t="s">
        <v>3451</v>
      </c>
      <c r="AH2863" s="2">
        <v>45371</v>
      </c>
    </row>
    <row r="2864" spans="2:35" ht="15" customHeight="1" thickBot="1" x14ac:dyDescent="0.4">
      <c r="B2864" s="5">
        <f t="shared" si="186"/>
        <v>2862</v>
      </c>
      <c r="C2864">
        <f t="shared" si="185"/>
        <v>58</v>
      </c>
      <c r="D2864" s="16">
        <v>1953</v>
      </c>
      <c r="E2864" t="s">
        <v>500</v>
      </c>
      <c r="F2864" t="s">
        <v>16</v>
      </c>
      <c r="G2864">
        <v>94581</v>
      </c>
      <c r="L2864" t="s">
        <v>37</v>
      </c>
      <c r="AF2864" t="s">
        <v>3060</v>
      </c>
    </row>
    <row r="2865" spans="1:35" ht="15" thickBot="1" x14ac:dyDescent="0.4">
      <c r="B2865" s="5">
        <f t="shared" si="186"/>
        <v>2863</v>
      </c>
      <c r="C2865">
        <f t="shared" si="185"/>
        <v>51</v>
      </c>
      <c r="D2865" s="16">
        <v>1953</v>
      </c>
      <c r="E2865" s="162" t="s">
        <v>560</v>
      </c>
      <c r="F2865" s="162" t="s">
        <v>16</v>
      </c>
      <c r="G2865" s="162">
        <v>94639</v>
      </c>
      <c r="H2865" s="162" t="s">
        <v>17</v>
      </c>
      <c r="I2865" s="162"/>
      <c r="J2865" s="162" t="s">
        <v>3354</v>
      </c>
      <c r="K2865" s="162" t="s">
        <v>3366</v>
      </c>
      <c r="L2865" s="162" t="s">
        <v>254</v>
      </c>
      <c r="M2865" s="162" t="s">
        <v>3359</v>
      </c>
      <c r="N2865" s="162"/>
      <c r="O2865" s="162"/>
      <c r="P2865" s="162"/>
      <c r="Q2865" s="162"/>
      <c r="R2865" s="162"/>
      <c r="S2865" s="181"/>
      <c r="T2865" s="162"/>
      <c r="U2865" s="162"/>
      <c r="V2865" s="182"/>
      <c r="W2865" s="162"/>
      <c r="X2865" s="162"/>
      <c r="Y2865" s="162"/>
      <c r="Z2865" s="162"/>
      <c r="AA2865" s="159"/>
      <c r="AB2865" s="162"/>
      <c r="AC2865" s="159"/>
      <c r="AD2865" s="159"/>
      <c r="AE2865" s="162"/>
      <c r="AF2865" t="s">
        <v>3060</v>
      </c>
      <c r="AG2865" s="162"/>
      <c r="AH2865" s="163">
        <v>39996.953009259261</v>
      </c>
      <c r="AI2865" s="162"/>
    </row>
    <row r="2866" spans="1:35" ht="15" customHeight="1" thickBot="1" x14ac:dyDescent="0.4">
      <c r="A2866" s="180"/>
      <c r="B2866" s="5">
        <f t="shared" si="186"/>
        <v>2864</v>
      </c>
      <c r="C2866">
        <f t="shared" si="185"/>
        <v>301</v>
      </c>
      <c r="D2866" s="16">
        <v>1953</v>
      </c>
      <c r="E2866" t="s">
        <v>560</v>
      </c>
      <c r="F2866" t="s">
        <v>16</v>
      </c>
      <c r="G2866">
        <v>94690</v>
      </c>
      <c r="H2866" t="s">
        <v>17</v>
      </c>
      <c r="J2866" t="s">
        <v>3354</v>
      </c>
      <c r="K2866" t="s">
        <v>3366</v>
      </c>
      <c r="L2866" t="s">
        <v>1069</v>
      </c>
      <c r="M2866" t="s">
        <v>3359</v>
      </c>
      <c r="W2866" t="s">
        <v>3557</v>
      </c>
      <c r="AB2866" t="s">
        <v>195</v>
      </c>
      <c r="AC2866" s="3" t="s">
        <v>1070</v>
      </c>
      <c r="AD2866" s="3" t="s">
        <v>1071</v>
      </c>
      <c r="AF2866" t="s">
        <v>3060</v>
      </c>
      <c r="AH2866" s="2">
        <v>40165.623773148145</v>
      </c>
    </row>
    <row r="2867" spans="1:35" ht="15" customHeight="1" x14ac:dyDescent="0.35">
      <c r="B2867" s="5">
        <f t="shared" si="186"/>
        <v>2865</v>
      </c>
      <c r="C2867">
        <f t="shared" si="185"/>
        <v>19</v>
      </c>
      <c r="D2867" s="16">
        <v>1953</v>
      </c>
      <c r="E2867" s="3" t="s">
        <v>15</v>
      </c>
      <c r="F2867" s="3" t="s">
        <v>16</v>
      </c>
      <c r="G2867" s="3">
        <v>94991</v>
      </c>
      <c r="H2867" s="3"/>
      <c r="I2867" s="3"/>
      <c r="J2867" s="3"/>
      <c r="K2867" s="3" t="s">
        <v>3366</v>
      </c>
      <c r="L2867" s="3"/>
      <c r="M2867" s="3"/>
      <c r="N2867" s="3"/>
      <c r="O2867" s="3"/>
      <c r="P2867" s="3"/>
      <c r="Q2867" s="3"/>
      <c r="R2867" s="3"/>
      <c r="S2867" s="152"/>
      <c r="T2867" s="3"/>
      <c r="U2867" s="3"/>
      <c r="V2867" s="143"/>
      <c r="W2867" s="3"/>
      <c r="X2867" s="3"/>
      <c r="Y2867" s="3"/>
      <c r="Z2867" s="3"/>
      <c r="AB2867" s="3"/>
      <c r="AE2867" s="3"/>
      <c r="AF2867" s="3" t="s">
        <v>3451</v>
      </c>
      <c r="AG2867" s="3"/>
      <c r="AH2867" s="153">
        <v>45688</v>
      </c>
      <c r="AI2867" s="14" t="s">
        <v>4659</v>
      </c>
    </row>
    <row r="2868" spans="1:35" ht="15" customHeight="1" x14ac:dyDescent="0.35">
      <c r="B2868" s="5">
        <f t="shared" si="186"/>
        <v>2866</v>
      </c>
      <c r="C2868">
        <f t="shared" si="185"/>
        <v>58</v>
      </c>
      <c r="D2868" s="16">
        <v>1953</v>
      </c>
      <c r="E2868" t="s">
        <v>15</v>
      </c>
      <c r="F2868" t="s">
        <v>16</v>
      </c>
      <c r="G2868">
        <v>95010</v>
      </c>
      <c r="H2868" t="s">
        <v>17</v>
      </c>
      <c r="J2868" t="s">
        <v>3354</v>
      </c>
      <c r="K2868" t="s">
        <v>3366</v>
      </c>
      <c r="L2868" t="s">
        <v>358</v>
      </c>
      <c r="M2868" t="s">
        <v>3359</v>
      </c>
      <c r="S2868" s="148">
        <v>465</v>
      </c>
      <c r="AC2868" s="3">
        <v>1953</v>
      </c>
      <c r="AF2868" t="s">
        <v>3060</v>
      </c>
      <c r="AH2868" s="2">
        <v>40956.293923611112</v>
      </c>
    </row>
    <row r="2869" spans="1:35" ht="15" customHeight="1" x14ac:dyDescent="0.35">
      <c r="B2869" s="5">
        <f t="shared" si="186"/>
        <v>2867</v>
      </c>
      <c r="C2869">
        <f t="shared" si="185"/>
        <v>37</v>
      </c>
      <c r="D2869" s="16">
        <v>1953</v>
      </c>
      <c r="E2869" t="s">
        <v>15</v>
      </c>
      <c r="F2869" t="s">
        <v>16</v>
      </c>
      <c r="G2869">
        <v>95068</v>
      </c>
      <c r="L2869" t="s">
        <v>37</v>
      </c>
      <c r="AF2869" t="s">
        <v>3060</v>
      </c>
    </row>
    <row r="2870" spans="1:35" ht="15" customHeight="1" x14ac:dyDescent="0.35">
      <c r="B2870" s="5">
        <f t="shared" si="186"/>
        <v>2868</v>
      </c>
      <c r="C2870">
        <f t="shared" si="185"/>
        <v>392</v>
      </c>
      <c r="D2870" s="16">
        <v>1953</v>
      </c>
      <c r="E2870" t="s">
        <v>15</v>
      </c>
      <c r="F2870" t="s">
        <v>16</v>
      </c>
      <c r="G2870">
        <v>95105</v>
      </c>
      <c r="H2870" t="s">
        <v>17</v>
      </c>
      <c r="M2870" t="s">
        <v>3359</v>
      </c>
      <c r="AF2870" t="s">
        <v>3060</v>
      </c>
      <c r="AH2870" s="2">
        <v>40359.92459490741</v>
      </c>
    </row>
    <row r="2871" spans="1:35" ht="15" customHeight="1" x14ac:dyDescent="0.35">
      <c r="B2871" s="5">
        <f t="shared" si="186"/>
        <v>2869</v>
      </c>
      <c r="C2871">
        <f t="shared" si="185"/>
        <v>162</v>
      </c>
      <c r="D2871" s="16">
        <v>1953</v>
      </c>
      <c r="E2871" t="s">
        <v>15</v>
      </c>
      <c r="F2871" t="s">
        <v>25</v>
      </c>
      <c r="G2871">
        <v>95497</v>
      </c>
      <c r="H2871" t="s">
        <v>17</v>
      </c>
      <c r="J2871" t="s">
        <v>3354</v>
      </c>
      <c r="K2871" t="s">
        <v>3366</v>
      </c>
      <c r="L2871" t="s">
        <v>674</v>
      </c>
      <c r="M2871" t="s">
        <v>3359</v>
      </c>
      <c r="N2871" t="s">
        <v>3359</v>
      </c>
      <c r="AF2871" t="s">
        <v>3060</v>
      </c>
      <c r="AH2871" s="2">
        <v>39946.928298611114</v>
      </c>
    </row>
    <row r="2872" spans="1:35" ht="15" customHeight="1" x14ac:dyDescent="0.35">
      <c r="B2872" s="5">
        <f t="shared" si="186"/>
        <v>2870</v>
      </c>
      <c r="C2872">
        <f t="shared" si="185"/>
        <v>56</v>
      </c>
      <c r="D2872" s="16">
        <v>1953</v>
      </c>
      <c r="E2872" t="s">
        <v>15</v>
      </c>
      <c r="F2872" t="s">
        <v>25</v>
      </c>
      <c r="G2872">
        <v>95659</v>
      </c>
      <c r="H2872" t="s">
        <v>17</v>
      </c>
      <c r="J2872" t="s">
        <v>3354</v>
      </c>
      <c r="L2872" t="s">
        <v>778</v>
      </c>
      <c r="M2872" t="s">
        <v>3359</v>
      </c>
      <c r="AB2872" s="164" t="s">
        <v>3914</v>
      </c>
      <c r="AD2872" s="143"/>
      <c r="AF2872" t="s">
        <v>3060</v>
      </c>
      <c r="AH2872" s="2">
        <v>40749.968472222223</v>
      </c>
    </row>
    <row r="2873" spans="1:35" ht="15" customHeight="1" thickBot="1" x14ac:dyDescent="0.4">
      <c r="B2873" s="5">
        <f t="shared" si="186"/>
        <v>2871</v>
      </c>
      <c r="C2873">
        <f t="shared" si="185"/>
        <v>209</v>
      </c>
      <c r="D2873" s="16">
        <v>1953</v>
      </c>
      <c r="E2873" t="s">
        <v>15</v>
      </c>
      <c r="F2873" t="s">
        <v>25</v>
      </c>
      <c r="G2873">
        <v>95715</v>
      </c>
      <c r="J2873" t="s">
        <v>3354</v>
      </c>
      <c r="K2873" t="s">
        <v>3366</v>
      </c>
      <c r="M2873" t="s">
        <v>3459</v>
      </c>
      <c r="N2873" t="s">
        <v>3359</v>
      </c>
      <c r="T2873" t="s">
        <v>167</v>
      </c>
      <c r="W2873" t="s">
        <v>3572</v>
      </c>
      <c r="X2873" t="s">
        <v>3660</v>
      </c>
      <c r="AA2873" s="3" t="s">
        <v>167</v>
      </c>
      <c r="AB2873" s="164"/>
      <c r="AF2873" t="s">
        <v>3451</v>
      </c>
      <c r="AH2873" s="2">
        <v>45326</v>
      </c>
    </row>
    <row r="2874" spans="1:35" ht="15" thickBot="1" x14ac:dyDescent="0.4">
      <c r="B2874" s="5">
        <f t="shared" si="186"/>
        <v>2872</v>
      </c>
      <c r="C2874">
        <f t="shared" si="185"/>
        <v>20</v>
      </c>
      <c r="D2874" s="199">
        <v>1953</v>
      </c>
      <c r="E2874" s="162" t="s">
        <v>15</v>
      </c>
      <c r="F2874" s="162" t="s">
        <v>25</v>
      </c>
      <c r="G2874" s="162">
        <v>95924</v>
      </c>
      <c r="H2874" s="162" t="s">
        <v>17</v>
      </c>
      <c r="I2874" s="162"/>
      <c r="J2874" s="162" t="s">
        <v>3354</v>
      </c>
      <c r="K2874" s="162" t="s">
        <v>3366</v>
      </c>
      <c r="L2874" s="162" t="s">
        <v>1074</v>
      </c>
      <c r="M2874" s="162" t="s">
        <v>3359</v>
      </c>
      <c r="N2874" s="162"/>
      <c r="O2874" s="162"/>
      <c r="P2874" s="162"/>
      <c r="Q2874" s="162"/>
      <c r="R2874" s="162"/>
      <c r="S2874" s="181"/>
      <c r="T2874" s="162"/>
      <c r="U2874" s="162"/>
      <c r="V2874" s="182"/>
      <c r="W2874" s="162"/>
      <c r="X2874" s="162"/>
      <c r="Y2874" s="162"/>
      <c r="Z2874" s="162"/>
      <c r="AA2874" s="159"/>
      <c r="AB2874" s="162"/>
      <c r="AC2874" s="159"/>
      <c r="AD2874" s="159"/>
      <c r="AE2874" s="162"/>
      <c r="AF2874" t="s">
        <v>3060</v>
      </c>
      <c r="AG2874" s="162"/>
      <c r="AH2874" s="163">
        <v>40268.464444444442</v>
      </c>
      <c r="AI2874" s="162"/>
    </row>
    <row r="2875" spans="1:35" ht="15" customHeight="1" thickBot="1" x14ac:dyDescent="0.4">
      <c r="A2875" s="180"/>
      <c r="B2875" s="5">
        <f t="shared" si="186"/>
        <v>2873</v>
      </c>
      <c r="C2875">
        <f t="shared" si="185"/>
        <v>114</v>
      </c>
      <c r="D2875" s="16">
        <v>1953</v>
      </c>
      <c r="E2875" t="s">
        <v>15</v>
      </c>
      <c r="F2875" t="s">
        <v>25</v>
      </c>
      <c r="G2875">
        <v>95944</v>
      </c>
      <c r="H2875" t="s">
        <v>17</v>
      </c>
      <c r="J2875" t="s">
        <v>3354</v>
      </c>
      <c r="K2875" t="s">
        <v>3366</v>
      </c>
      <c r="M2875" t="s">
        <v>3359</v>
      </c>
      <c r="AF2875" t="s">
        <v>3060</v>
      </c>
      <c r="AH2875" s="2">
        <v>40216.776805555557</v>
      </c>
    </row>
    <row r="2876" spans="1:35" ht="15" customHeight="1" x14ac:dyDescent="0.35">
      <c r="B2876" s="5">
        <f t="shared" si="186"/>
        <v>2874</v>
      </c>
      <c r="C2876">
        <f t="shared" si="185"/>
        <v>128</v>
      </c>
      <c r="D2876" s="16">
        <v>1953</v>
      </c>
      <c r="E2876" t="s">
        <v>327</v>
      </c>
      <c r="F2876" t="s">
        <v>25</v>
      </c>
      <c r="G2876">
        <v>96058</v>
      </c>
      <c r="J2876" t="s">
        <v>3354</v>
      </c>
      <c r="K2876" t="s">
        <v>3366</v>
      </c>
      <c r="M2876" t="s">
        <v>3459</v>
      </c>
      <c r="N2876" t="s">
        <v>3359</v>
      </c>
      <c r="T2876" t="s">
        <v>167</v>
      </c>
      <c r="W2876" t="s">
        <v>3572</v>
      </c>
      <c r="X2876" t="s">
        <v>3452</v>
      </c>
      <c r="AA2876" s="3" t="s">
        <v>167</v>
      </c>
      <c r="AB2876" t="s">
        <v>3982</v>
      </c>
      <c r="AD2876" s="3" t="s">
        <v>3983</v>
      </c>
      <c r="AF2876" s="3" t="s">
        <v>3451</v>
      </c>
      <c r="AH2876" s="2">
        <v>45371</v>
      </c>
    </row>
    <row r="2877" spans="1:35" ht="15" customHeight="1" x14ac:dyDescent="0.35">
      <c r="B2877" s="5">
        <f t="shared" si="186"/>
        <v>2875</v>
      </c>
      <c r="C2877">
        <f t="shared" si="185"/>
        <v>817</v>
      </c>
      <c r="D2877" s="16">
        <v>1953</v>
      </c>
      <c r="E2877" s="3" t="s">
        <v>327</v>
      </c>
      <c r="F2877" s="3" t="s">
        <v>16</v>
      </c>
      <c r="G2877" s="3">
        <v>96186</v>
      </c>
      <c r="H2877" s="3"/>
      <c r="I2877" s="3"/>
      <c r="J2877" s="3"/>
      <c r="K2877" s="3"/>
      <c r="L2877" s="3"/>
      <c r="M2877" s="3"/>
      <c r="N2877" s="3"/>
      <c r="O2877" s="3"/>
      <c r="P2877" s="3"/>
      <c r="Q2877" s="3"/>
      <c r="R2877" s="3"/>
      <c r="S2877" s="152"/>
      <c r="T2877" s="3"/>
      <c r="U2877" s="3"/>
      <c r="V2877" s="143"/>
      <c r="W2877" s="3"/>
      <c r="X2877" s="3"/>
      <c r="Y2877" s="3"/>
      <c r="Z2877" s="3"/>
      <c r="AB2877" s="3"/>
      <c r="AE2877" s="3"/>
      <c r="AF2877" s="3" t="s">
        <v>3451</v>
      </c>
      <c r="AG2877" s="3"/>
      <c r="AH2877" s="153">
        <v>45661</v>
      </c>
      <c r="AI2877" s="14" t="s">
        <v>4422</v>
      </c>
    </row>
    <row r="2878" spans="1:35" ht="15" customHeight="1" x14ac:dyDescent="0.35">
      <c r="B2878" s="5">
        <f t="shared" si="186"/>
        <v>2876</v>
      </c>
      <c r="C2878">
        <f t="shared" si="185"/>
        <v>23</v>
      </c>
      <c r="D2878" s="16">
        <v>1953</v>
      </c>
      <c r="E2878" t="s">
        <v>15</v>
      </c>
      <c r="F2878" t="s">
        <v>16</v>
      </c>
      <c r="G2878">
        <v>97003</v>
      </c>
      <c r="H2878" t="s">
        <v>17</v>
      </c>
      <c r="J2878" t="s">
        <v>3354</v>
      </c>
      <c r="K2878" t="s">
        <v>3366</v>
      </c>
      <c r="M2878" t="s">
        <v>3359</v>
      </c>
      <c r="AF2878" t="s">
        <v>3060</v>
      </c>
      <c r="AH2878" s="2">
        <v>40031.682129629633</v>
      </c>
    </row>
    <row r="2879" spans="1:35" ht="15" customHeight="1" x14ac:dyDescent="0.35">
      <c r="B2879" s="5">
        <f t="shared" si="186"/>
        <v>2877</v>
      </c>
      <c r="C2879">
        <f t="shared" si="185"/>
        <v>22</v>
      </c>
      <c r="D2879" s="16">
        <v>1953</v>
      </c>
      <c r="E2879" t="s">
        <v>15</v>
      </c>
      <c r="F2879" t="s">
        <v>16</v>
      </c>
      <c r="G2879">
        <v>97026</v>
      </c>
      <c r="H2879" t="s">
        <v>17</v>
      </c>
      <c r="J2879" t="s">
        <v>3354</v>
      </c>
      <c r="K2879" t="s">
        <v>3366</v>
      </c>
      <c r="L2879" t="s">
        <v>254</v>
      </c>
      <c r="M2879" t="s">
        <v>3359</v>
      </c>
      <c r="AC2879" s="3">
        <v>1953</v>
      </c>
      <c r="AF2879" t="s">
        <v>3060</v>
      </c>
      <c r="AH2879" s="2">
        <v>40068.067083333335</v>
      </c>
    </row>
    <row r="2880" spans="1:35" ht="15" customHeight="1" x14ac:dyDescent="0.35">
      <c r="B2880" s="5">
        <f t="shared" si="186"/>
        <v>2878</v>
      </c>
      <c r="C2880">
        <f t="shared" si="185"/>
        <v>376</v>
      </c>
      <c r="D2880" s="16">
        <v>1953</v>
      </c>
      <c r="E2880" t="s">
        <v>15</v>
      </c>
      <c r="F2880" t="s">
        <v>16</v>
      </c>
      <c r="G2880">
        <v>97048</v>
      </c>
      <c r="H2880" t="s">
        <v>17</v>
      </c>
      <c r="J2880" t="s">
        <v>3354</v>
      </c>
      <c r="K2880" t="s">
        <v>3366</v>
      </c>
      <c r="L2880" t="s">
        <v>239</v>
      </c>
      <c r="M2880" t="s">
        <v>3359</v>
      </c>
      <c r="AF2880" t="s">
        <v>3060</v>
      </c>
      <c r="AH2880" s="2">
        <v>40990.624537037038</v>
      </c>
    </row>
    <row r="2881" spans="2:35" ht="15" customHeight="1" x14ac:dyDescent="0.35">
      <c r="B2881" s="5">
        <f t="shared" si="186"/>
        <v>2879</v>
      </c>
      <c r="C2881">
        <f t="shared" si="185"/>
        <v>67</v>
      </c>
      <c r="D2881" s="16">
        <v>1953</v>
      </c>
      <c r="E2881" t="s">
        <v>15</v>
      </c>
      <c r="F2881" t="s">
        <v>16</v>
      </c>
      <c r="G2881">
        <v>97424</v>
      </c>
      <c r="H2881" t="s">
        <v>17</v>
      </c>
      <c r="J2881" t="s">
        <v>380</v>
      </c>
      <c r="L2881" t="s">
        <v>1076</v>
      </c>
      <c r="M2881" t="s">
        <v>3359</v>
      </c>
      <c r="AB2881" t="s">
        <v>1077</v>
      </c>
      <c r="AF2881" t="s">
        <v>3060</v>
      </c>
      <c r="AH2881" s="2">
        <v>40937.634409722225</v>
      </c>
    </row>
    <row r="2882" spans="2:35" ht="15" customHeight="1" x14ac:dyDescent="0.35">
      <c r="B2882" s="5">
        <f t="shared" si="186"/>
        <v>2880</v>
      </c>
      <c r="C2882">
        <f t="shared" si="185"/>
        <v>41</v>
      </c>
      <c r="D2882" s="146">
        <f>+D2881</f>
        <v>1953</v>
      </c>
      <c r="E2882" s="3" t="s">
        <v>15</v>
      </c>
      <c r="F2882" s="3" t="s">
        <v>25</v>
      </c>
      <c r="G2882" s="165">
        <v>97491</v>
      </c>
      <c r="H2882" s="3"/>
      <c r="I2882" s="3"/>
      <c r="J2882" s="3"/>
      <c r="K2882" s="3" t="s">
        <v>3366</v>
      </c>
      <c r="L2882" s="3"/>
      <c r="M2882" s="3"/>
      <c r="N2882" s="3"/>
      <c r="O2882" s="3"/>
      <c r="P2882" s="3"/>
      <c r="Q2882" s="3"/>
      <c r="R2882" s="3"/>
      <c r="S2882" s="152"/>
      <c r="T2882" s="3"/>
      <c r="U2882" s="3"/>
      <c r="V2882" s="143"/>
      <c r="W2882" s="3"/>
      <c r="X2882" s="3"/>
      <c r="Y2882" s="3"/>
      <c r="Z2882" s="3"/>
      <c r="AB2882" s="3"/>
      <c r="AE2882" s="3"/>
      <c r="AF2882" s="3" t="s">
        <v>3451</v>
      </c>
      <c r="AG2882" s="3"/>
      <c r="AH2882" s="153">
        <v>45739</v>
      </c>
      <c r="AI2882" s="14" t="s">
        <v>4742</v>
      </c>
    </row>
    <row r="2883" spans="2:35" ht="15" customHeight="1" x14ac:dyDescent="0.35">
      <c r="B2883" s="5">
        <f t="shared" si="186"/>
        <v>2881</v>
      </c>
      <c r="C2883">
        <f t="shared" si="185"/>
        <v>170</v>
      </c>
      <c r="D2883" s="16">
        <v>1953</v>
      </c>
      <c r="E2883" t="s">
        <v>15</v>
      </c>
      <c r="F2883" t="s">
        <v>25</v>
      </c>
      <c r="G2883">
        <v>97532</v>
      </c>
      <c r="L2883" t="s">
        <v>37</v>
      </c>
      <c r="AF2883" t="s">
        <v>3060</v>
      </c>
    </row>
    <row r="2884" spans="2:35" ht="15" customHeight="1" x14ac:dyDescent="0.35">
      <c r="B2884" s="5">
        <f t="shared" si="186"/>
        <v>2882</v>
      </c>
      <c r="C2884">
        <f t="shared" si="185"/>
        <v>1</v>
      </c>
      <c r="D2884" s="16">
        <v>1953</v>
      </c>
      <c r="E2884" t="s">
        <v>15</v>
      </c>
      <c r="F2884" t="s">
        <v>25</v>
      </c>
      <c r="G2884">
        <v>97702</v>
      </c>
      <c r="H2884" t="s">
        <v>17</v>
      </c>
      <c r="J2884" t="s">
        <v>3354</v>
      </c>
      <c r="K2884" t="s">
        <v>3366</v>
      </c>
      <c r="L2884" t="s">
        <v>239</v>
      </c>
      <c r="M2884" t="s">
        <v>3359</v>
      </c>
      <c r="S2884" s="148">
        <v>460</v>
      </c>
      <c r="AC2884" s="3">
        <v>1953</v>
      </c>
      <c r="AF2884" t="s">
        <v>3060</v>
      </c>
      <c r="AH2884" s="2">
        <v>40280.345277777778</v>
      </c>
    </row>
    <row r="2885" spans="2:35" ht="15" customHeight="1" x14ac:dyDescent="0.35">
      <c r="B2885" s="5">
        <f t="shared" si="186"/>
        <v>2883</v>
      </c>
      <c r="C2885">
        <f t="shared" si="185"/>
        <v>153</v>
      </c>
      <c r="D2885" s="16">
        <v>1953</v>
      </c>
      <c r="E2885" t="s">
        <v>15</v>
      </c>
      <c r="F2885" t="s">
        <v>25</v>
      </c>
      <c r="G2885">
        <v>97703</v>
      </c>
      <c r="J2885" t="s">
        <v>3354</v>
      </c>
      <c r="K2885" t="s">
        <v>3366</v>
      </c>
      <c r="M2885" t="s">
        <v>3459</v>
      </c>
      <c r="N2885" t="s">
        <v>3359</v>
      </c>
      <c r="T2885" t="s">
        <v>3262</v>
      </c>
      <c r="W2885" t="s">
        <v>3572</v>
      </c>
      <c r="X2885" t="s">
        <v>3660</v>
      </c>
      <c r="AA2885" s="3" t="s">
        <v>3262</v>
      </c>
      <c r="AF2885" t="s">
        <v>3451</v>
      </c>
      <c r="AH2885" s="2">
        <v>46031</v>
      </c>
    </row>
    <row r="2886" spans="2:35" ht="15" customHeight="1" x14ac:dyDescent="0.35">
      <c r="B2886" s="5">
        <f t="shared" si="186"/>
        <v>2884</v>
      </c>
      <c r="C2886">
        <f t="shared" si="185"/>
        <v>152</v>
      </c>
      <c r="D2886" s="16">
        <v>1953</v>
      </c>
      <c r="E2886" t="s">
        <v>15</v>
      </c>
      <c r="F2886" t="s">
        <v>25</v>
      </c>
      <c r="G2886" s="117">
        <v>97856</v>
      </c>
      <c r="H2886" s="172" t="s">
        <v>5836</v>
      </c>
      <c r="I2886" s="172"/>
      <c r="J2886" s="172" t="s">
        <v>3354</v>
      </c>
      <c r="K2886" s="172" t="s">
        <v>3366</v>
      </c>
      <c r="L2886" s="172"/>
      <c r="M2886" s="172" t="s">
        <v>3459</v>
      </c>
      <c r="N2886" s="172"/>
      <c r="O2886" s="172"/>
      <c r="P2886" s="172"/>
      <c r="Q2886" s="172"/>
      <c r="R2886" s="172"/>
      <c r="S2886" s="173"/>
      <c r="T2886" s="172" t="s">
        <v>3262</v>
      </c>
      <c r="U2886" s="172"/>
      <c r="V2886" s="174"/>
      <c r="W2886" s="172" t="s">
        <v>3572</v>
      </c>
      <c r="X2886" s="172" t="s">
        <v>3660</v>
      </c>
      <c r="Y2886" s="172"/>
      <c r="Z2886" s="172"/>
      <c r="AA2886" s="172" t="s">
        <v>3262</v>
      </c>
      <c r="AB2886" s="172"/>
      <c r="AC2886" s="172"/>
      <c r="AD2886" s="172"/>
      <c r="AE2886" s="172"/>
      <c r="AF2886" t="s">
        <v>3451</v>
      </c>
      <c r="AG2886" s="172"/>
      <c r="AH2886" s="175">
        <v>45999</v>
      </c>
      <c r="AI2886" s="36" t="s">
        <v>6016</v>
      </c>
    </row>
    <row r="2887" spans="2:35" ht="15" customHeight="1" x14ac:dyDescent="0.35">
      <c r="B2887" s="5">
        <f t="shared" si="186"/>
        <v>2885</v>
      </c>
      <c r="C2887">
        <f t="shared" si="185"/>
        <v>13</v>
      </c>
      <c r="D2887" s="16">
        <v>1953</v>
      </c>
      <c r="E2887" t="s">
        <v>15</v>
      </c>
      <c r="F2887" t="s">
        <v>25</v>
      </c>
      <c r="G2887">
        <v>98008</v>
      </c>
      <c r="H2887" t="s">
        <v>17</v>
      </c>
      <c r="J2887" t="s">
        <v>3354</v>
      </c>
      <c r="K2887" t="s">
        <v>3366</v>
      </c>
      <c r="L2887" t="s">
        <v>28</v>
      </c>
      <c r="M2887" t="s">
        <v>3359</v>
      </c>
      <c r="AF2887" t="s">
        <v>3060</v>
      </c>
      <c r="AH2887" s="2">
        <v>40217.982754629629</v>
      </c>
    </row>
    <row r="2888" spans="2:35" ht="15" customHeight="1" x14ac:dyDescent="0.35">
      <c r="B2888" s="5">
        <f t="shared" si="186"/>
        <v>2886</v>
      </c>
      <c r="C2888">
        <f t="shared" si="185"/>
        <v>67</v>
      </c>
      <c r="D2888" s="16">
        <f>+D2887</f>
        <v>1953</v>
      </c>
      <c r="E2888" s="101" t="s">
        <v>15</v>
      </c>
      <c r="F2888" s="101" t="s">
        <v>25</v>
      </c>
      <c r="G2888" s="165">
        <v>98021</v>
      </c>
      <c r="H2888" s="101"/>
      <c r="I2888" s="101"/>
      <c r="J2888" s="101"/>
      <c r="K2888" s="101" t="s">
        <v>3366</v>
      </c>
      <c r="L2888" s="101"/>
      <c r="M2888" s="101"/>
      <c r="N2888" s="101"/>
      <c r="O2888" s="101"/>
      <c r="P2888" s="101"/>
      <c r="Q2888" s="101"/>
      <c r="R2888" s="101"/>
      <c r="S2888" s="128"/>
      <c r="T2888" s="101"/>
      <c r="U2888" s="101"/>
      <c r="V2888" s="130"/>
      <c r="W2888" s="101"/>
      <c r="X2888" s="101"/>
      <c r="Y2888" s="101"/>
      <c r="Z2888" s="101"/>
      <c r="AA2888" s="101"/>
      <c r="AB2888" s="101"/>
      <c r="AC2888" s="101"/>
      <c r="AD2888" s="101"/>
      <c r="AE2888" s="101"/>
      <c r="AF2888" t="s">
        <v>3451</v>
      </c>
      <c r="AG2888" s="101"/>
      <c r="AH2888" s="103">
        <v>45839</v>
      </c>
      <c r="AI2888" s="102" t="s">
        <v>5124</v>
      </c>
    </row>
    <row r="2889" spans="2:35" ht="15" customHeight="1" x14ac:dyDescent="0.35">
      <c r="B2889" s="5">
        <f t="shared" si="186"/>
        <v>2887</v>
      </c>
      <c r="C2889">
        <f t="shared" si="185"/>
        <v>1</v>
      </c>
      <c r="D2889" s="16">
        <v>1953</v>
      </c>
      <c r="E2889" t="s">
        <v>15</v>
      </c>
      <c r="F2889" t="s">
        <v>25</v>
      </c>
      <c r="G2889">
        <v>98088</v>
      </c>
      <c r="J2889" t="s">
        <v>3354</v>
      </c>
      <c r="K2889" t="s">
        <v>3366</v>
      </c>
      <c r="M2889" t="s">
        <v>3459</v>
      </c>
      <c r="N2889" t="s">
        <v>3359</v>
      </c>
      <c r="T2889" t="s">
        <v>3262</v>
      </c>
      <c r="W2889" t="s">
        <v>3572</v>
      </c>
      <c r="X2889" t="s">
        <v>3660</v>
      </c>
      <c r="AA2889" s="3" t="s">
        <v>3262</v>
      </c>
      <c r="AF2889" t="s">
        <v>3451</v>
      </c>
      <c r="AH2889" s="2">
        <v>45491</v>
      </c>
    </row>
    <row r="2890" spans="2:35" ht="15" customHeight="1" x14ac:dyDescent="0.35">
      <c r="B2890" s="5">
        <f t="shared" si="186"/>
        <v>2888</v>
      </c>
      <c r="C2890">
        <f t="shared" si="185"/>
        <v>9</v>
      </c>
      <c r="D2890" s="16">
        <v>1953</v>
      </c>
      <c r="E2890" s="3" t="s">
        <v>15</v>
      </c>
      <c r="F2890" s="3" t="s">
        <v>25</v>
      </c>
      <c r="G2890" s="3">
        <v>98089</v>
      </c>
      <c r="H2890" s="3"/>
      <c r="I2890" s="3"/>
      <c r="J2890" s="3"/>
      <c r="K2890" s="3" t="s">
        <v>3366</v>
      </c>
      <c r="L2890" s="3"/>
      <c r="M2890" s="3"/>
      <c r="N2890" s="3"/>
      <c r="O2890" s="3"/>
      <c r="P2890" s="3"/>
      <c r="Q2890" s="3"/>
      <c r="R2890" s="3"/>
      <c r="S2890" s="152"/>
      <c r="T2890" s="3"/>
      <c r="U2890" s="3"/>
      <c r="V2890" s="143"/>
      <c r="W2890" s="3"/>
      <c r="X2890" s="3"/>
      <c r="Y2890" s="3"/>
      <c r="Z2890" s="3"/>
      <c r="AB2890" s="3"/>
      <c r="AE2890" s="3"/>
      <c r="AF2890" s="3" t="s">
        <v>3451</v>
      </c>
      <c r="AG2890" s="3"/>
      <c r="AH2890" s="153">
        <v>45688</v>
      </c>
      <c r="AI2890" s="14" t="s">
        <v>4660</v>
      </c>
    </row>
    <row r="2891" spans="2:35" ht="15" customHeight="1" x14ac:dyDescent="0.35">
      <c r="B2891" s="5">
        <f t="shared" si="186"/>
        <v>2889</v>
      </c>
      <c r="C2891">
        <f t="shared" si="185"/>
        <v>203</v>
      </c>
      <c r="D2891" s="16">
        <v>1953</v>
      </c>
      <c r="E2891" t="s">
        <v>15</v>
      </c>
      <c r="F2891" t="s">
        <v>25</v>
      </c>
      <c r="G2891">
        <v>98098</v>
      </c>
      <c r="L2891" t="s">
        <v>37</v>
      </c>
      <c r="AF2891" t="s">
        <v>3060</v>
      </c>
    </row>
    <row r="2892" spans="2:35" ht="15" customHeight="1" x14ac:dyDescent="0.35">
      <c r="B2892" s="5">
        <f t="shared" si="186"/>
        <v>2890</v>
      </c>
      <c r="C2892">
        <f t="shared" si="185"/>
        <v>2</v>
      </c>
      <c r="D2892" s="16">
        <v>1953</v>
      </c>
      <c r="E2892" t="s">
        <v>221</v>
      </c>
      <c r="F2892" t="s">
        <v>25</v>
      </c>
      <c r="G2892">
        <v>98301</v>
      </c>
      <c r="H2892" t="s">
        <v>17</v>
      </c>
      <c r="J2892" t="s">
        <v>3354</v>
      </c>
      <c r="K2892" t="s">
        <v>3366</v>
      </c>
      <c r="L2892" t="s">
        <v>329</v>
      </c>
      <c r="M2892" t="s">
        <v>3359</v>
      </c>
      <c r="AA2892" s="3" t="s">
        <v>3464</v>
      </c>
      <c r="AE2892" t="s">
        <v>380</v>
      </c>
      <c r="AF2892" t="s">
        <v>3060</v>
      </c>
      <c r="AH2892" s="2">
        <v>39811.348344907405</v>
      </c>
    </row>
    <row r="2893" spans="2:35" ht="15" customHeight="1" x14ac:dyDescent="0.35">
      <c r="B2893" s="5">
        <f t="shared" si="186"/>
        <v>2891</v>
      </c>
      <c r="C2893">
        <f t="shared" si="185"/>
        <v>2</v>
      </c>
      <c r="D2893" s="16">
        <v>1953</v>
      </c>
      <c r="E2893" t="s">
        <v>221</v>
      </c>
      <c r="F2893" t="s">
        <v>25</v>
      </c>
      <c r="G2893">
        <v>98303</v>
      </c>
      <c r="L2893" t="s">
        <v>37</v>
      </c>
      <c r="AF2893" t="s">
        <v>3060</v>
      </c>
    </row>
    <row r="2894" spans="2:35" ht="15" customHeight="1" x14ac:dyDescent="0.35">
      <c r="B2894" s="5">
        <f t="shared" si="186"/>
        <v>2892</v>
      </c>
      <c r="C2894">
        <f t="shared" ref="C2894:C2899" si="187">+G2895-G2894</f>
        <v>57</v>
      </c>
      <c r="D2894" s="16">
        <v>1953</v>
      </c>
      <c r="E2894" t="s">
        <v>221</v>
      </c>
      <c r="F2894" t="s">
        <v>25</v>
      </c>
      <c r="G2894">
        <v>98305</v>
      </c>
      <c r="H2894" t="s">
        <v>17</v>
      </c>
      <c r="J2894" t="s">
        <v>3354</v>
      </c>
      <c r="K2894" t="s">
        <v>3366</v>
      </c>
      <c r="L2894" t="s">
        <v>503</v>
      </c>
      <c r="M2894" t="s">
        <v>3359</v>
      </c>
      <c r="N2894" t="s">
        <v>3359</v>
      </c>
      <c r="V2894" s="43" t="s">
        <v>3359</v>
      </c>
      <c r="AA2894" s="3" t="s">
        <v>3464</v>
      </c>
      <c r="AB2894" t="s">
        <v>81</v>
      </c>
      <c r="AE2894" t="s">
        <v>380</v>
      </c>
      <c r="AF2894" t="s">
        <v>3060</v>
      </c>
      <c r="AH2894" s="2">
        <v>40819.469930555555</v>
      </c>
    </row>
    <row r="2895" spans="2:35" ht="15" customHeight="1" thickBot="1" x14ac:dyDescent="0.4">
      <c r="B2895" s="5">
        <f t="shared" si="186"/>
        <v>2893</v>
      </c>
      <c r="C2895">
        <f t="shared" si="187"/>
        <v>5</v>
      </c>
      <c r="D2895" s="16">
        <v>1953</v>
      </c>
      <c r="E2895" t="s">
        <v>221</v>
      </c>
      <c r="F2895" t="s">
        <v>25</v>
      </c>
      <c r="G2895">
        <v>98362</v>
      </c>
      <c r="H2895" t="s">
        <v>17</v>
      </c>
      <c r="J2895" t="s">
        <v>3354</v>
      </c>
      <c r="K2895" t="s">
        <v>3366</v>
      </c>
      <c r="L2895" t="s">
        <v>224</v>
      </c>
      <c r="M2895" t="s">
        <v>3359</v>
      </c>
      <c r="AF2895" t="s">
        <v>3060</v>
      </c>
      <c r="AH2895" s="2">
        <v>39840.341724537036</v>
      </c>
    </row>
    <row r="2896" spans="2:35" ht="15" customHeight="1" thickBot="1" x14ac:dyDescent="0.4">
      <c r="B2896" s="5">
        <f t="shared" si="186"/>
        <v>2894</v>
      </c>
      <c r="C2896">
        <f t="shared" si="187"/>
        <v>3</v>
      </c>
      <c r="D2896" s="16">
        <v>1953</v>
      </c>
      <c r="E2896" s="159" t="s">
        <v>221</v>
      </c>
      <c r="F2896" s="159" t="s">
        <v>25</v>
      </c>
      <c r="G2896" s="160">
        <v>98367</v>
      </c>
      <c r="H2896" s="159"/>
      <c r="I2896" s="159"/>
      <c r="J2896" s="159" t="s">
        <v>3354</v>
      </c>
      <c r="K2896" s="159" t="s">
        <v>3366</v>
      </c>
      <c r="L2896" s="159"/>
      <c r="M2896" s="159" t="s">
        <v>3459</v>
      </c>
      <c r="N2896" s="159"/>
      <c r="O2896" s="159"/>
      <c r="P2896" s="159"/>
      <c r="Q2896" s="159"/>
      <c r="R2896" s="159"/>
      <c r="S2896" s="159"/>
      <c r="T2896" s="159" t="s">
        <v>167</v>
      </c>
      <c r="U2896" s="159"/>
      <c r="V2896" s="231"/>
      <c r="W2896" s="159" t="s">
        <v>3572</v>
      </c>
      <c r="X2896" s="159" t="s">
        <v>3452</v>
      </c>
      <c r="Y2896" s="159"/>
      <c r="Z2896" s="159"/>
      <c r="AA2896" s="159" t="s">
        <v>3464</v>
      </c>
      <c r="AB2896" s="159"/>
      <c r="AC2896" s="159"/>
      <c r="AD2896" s="159"/>
      <c r="AE2896" s="159" t="s">
        <v>3424</v>
      </c>
      <c r="AF2896" t="s">
        <v>3451</v>
      </c>
      <c r="AG2896" s="159"/>
      <c r="AH2896" s="176">
        <v>46207</v>
      </c>
      <c r="AI2896" s="76" t="s">
        <v>6701</v>
      </c>
    </row>
    <row r="2897" spans="1:35" ht="15" customHeight="1" thickBot="1" x14ac:dyDescent="0.4">
      <c r="B2897" s="5">
        <f t="shared" si="186"/>
        <v>2895</v>
      </c>
      <c r="C2897">
        <f t="shared" si="187"/>
        <v>16</v>
      </c>
      <c r="D2897" s="16">
        <v>1953</v>
      </c>
      <c r="E2897" s="101" t="s">
        <v>221</v>
      </c>
      <c r="F2897" s="101" t="s">
        <v>25</v>
      </c>
      <c r="G2897" s="165">
        <v>98370</v>
      </c>
      <c r="H2897" s="101"/>
      <c r="I2897" s="101"/>
      <c r="J2897" s="101" t="s">
        <v>3354</v>
      </c>
      <c r="K2897" s="101" t="s">
        <v>3366</v>
      </c>
      <c r="L2897" s="101"/>
      <c r="M2897" s="101" t="s">
        <v>3459</v>
      </c>
      <c r="N2897" s="101"/>
      <c r="O2897" s="101"/>
      <c r="P2897" s="101"/>
      <c r="Q2897" s="101"/>
      <c r="R2897" s="101"/>
      <c r="S2897" s="128"/>
      <c r="T2897" s="101" t="s">
        <v>3262</v>
      </c>
      <c r="U2897" s="101"/>
      <c r="V2897" s="130"/>
      <c r="W2897" s="101" t="s">
        <v>3572</v>
      </c>
      <c r="X2897" s="101" t="s">
        <v>3452</v>
      </c>
      <c r="Y2897" s="101"/>
      <c r="Z2897" s="101"/>
      <c r="AA2897" s="101" t="s">
        <v>3464</v>
      </c>
      <c r="AB2897" s="101"/>
      <c r="AC2897" s="101"/>
      <c r="AD2897" s="101" t="s">
        <v>5311</v>
      </c>
      <c r="AE2897" s="101"/>
      <c r="AF2897" t="s">
        <v>3451</v>
      </c>
      <c r="AG2897" s="101"/>
      <c r="AH2897" s="103">
        <v>45839</v>
      </c>
      <c r="AI2897" s="166" t="s">
        <v>5125</v>
      </c>
    </row>
    <row r="2898" spans="1:35" ht="15" thickBot="1" x14ac:dyDescent="0.4">
      <c r="B2898" s="5">
        <f t="shared" si="186"/>
        <v>2896</v>
      </c>
      <c r="C2898">
        <f t="shared" si="187"/>
        <v>51</v>
      </c>
      <c r="D2898" s="16">
        <v>1953</v>
      </c>
      <c r="E2898" s="162" t="s">
        <v>221</v>
      </c>
      <c r="F2898" s="162" t="s">
        <v>25</v>
      </c>
      <c r="G2898" s="162">
        <v>98386</v>
      </c>
      <c r="H2898" s="162"/>
      <c r="I2898" s="162"/>
      <c r="J2898" s="162"/>
      <c r="K2898" s="162"/>
      <c r="L2898" s="162" t="s">
        <v>28</v>
      </c>
      <c r="M2898" s="162"/>
      <c r="N2898" s="162"/>
      <c r="O2898" s="162"/>
      <c r="P2898" s="162"/>
      <c r="Q2898" s="162"/>
      <c r="R2898" s="162"/>
      <c r="S2898" s="181"/>
      <c r="T2898" s="162"/>
      <c r="U2898" s="162"/>
      <c r="V2898" s="182"/>
      <c r="W2898" s="162"/>
      <c r="X2898" s="162"/>
      <c r="Y2898" s="162"/>
      <c r="Z2898" s="162"/>
      <c r="AA2898" s="159"/>
      <c r="AB2898" s="162"/>
      <c r="AC2898" s="159"/>
      <c r="AD2898" s="159"/>
      <c r="AE2898" s="162"/>
      <c r="AF2898" t="s">
        <v>3060</v>
      </c>
      <c r="AG2898" s="162"/>
      <c r="AH2898" s="163"/>
      <c r="AI2898" s="162"/>
    </row>
    <row r="2899" spans="1:35" ht="15" customHeight="1" thickBot="1" x14ac:dyDescent="0.4">
      <c r="A2899" s="180"/>
      <c r="B2899" s="5">
        <f t="shared" si="186"/>
        <v>2897</v>
      </c>
      <c r="C2899">
        <f t="shared" si="187"/>
        <v>21</v>
      </c>
      <c r="D2899" s="16">
        <v>1953</v>
      </c>
      <c r="E2899" t="s">
        <v>560</v>
      </c>
      <c r="F2899" t="s">
        <v>25</v>
      </c>
      <c r="G2899">
        <v>98437</v>
      </c>
      <c r="H2899" t="s">
        <v>17</v>
      </c>
      <c r="J2899" t="s">
        <v>3354</v>
      </c>
      <c r="K2899" t="s">
        <v>3366</v>
      </c>
      <c r="L2899" t="s">
        <v>35</v>
      </c>
      <c r="M2899" t="s">
        <v>3359</v>
      </c>
      <c r="N2899" t="s">
        <v>3359</v>
      </c>
      <c r="AB2899" t="s">
        <v>195</v>
      </c>
      <c r="AD2899" s="3" t="s">
        <v>1078</v>
      </c>
      <c r="AF2899" t="s">
        <v>3060</v>
      </c>
      <c r="AH2899" s="2">
        <v>40502.481863425928</v>
      </c>
    </row>
    <row r="2900" spans="1:35" ht="15" customHeight="1" x14ac:dyDescent="0.35">
      <c r="B2900" s="5">
        <f t="shared" si="186"/>
        <v>2898</v>
      </c>
      <c r="C2900">
        <f t="shared" si="185"/>
        <v>13</v>
      </c>
      <c r="D2900" s="16">
        <v>1953</v>
      </c>
      <c r="E2900" t="s">
        <v>560</v>
      </c>
      <c r="F2900" t="s">
        <v>25</v>
      </c>
      <c r="G2900">
        <v>98458</v>
      </c>
      <c r="J2900" t="s">
        <v>3354</v>
      </c>
      <c r="K2900" t="s">
        <v>3366</v>
      </c>
      <c r="M2900" t="s">
        <v>3459</v>
      </c>
      <c r="N2900" t="s">
        <v>3359</v>
      </c>
      <c r="T2900" t="s">
        <v>3424</v>
      </c>
      <c r="W2900" t="s">
        <v>3557</v>
      </c>
      <c r="X2900" t="s">
        <v>3452</v>
      </c>
      <c r="Z2900" t="s">
        <v>3359</v>
      </c>
      <c r="AA2900" s="3" t="s">
        <v>3828</v>
      </c>
      <c r="AD2900" s="155" t="s">
        <v>6329</v>
      </c>
      <c r="AF2900" t="s">
        <v>3451</v>
      </c>
      <c r="AH2900" s="2">
        <v>46053</v>
      </c>
    </row>
    <row r="2901" spans="1:35" ht="15" customHeight="1" x14ac:dyDescent="0.35">
      <c r="B2901" s="5">
        <f t="shared" si="186"/>
        <v>2899</v>
      </c>
      <c r="C2901">
        <f t="shared" si="185"/>
        <v>44</v>
      </c>
      <c r="D2901" s="16">
        <v>1953</v>
      </c>
      <c r="E2901" t="s">
        <v>560</v>
      </c>
      <c r="F2901" t="s">
        <v>25</v>
      </c>
      <c r="G2901">
        <v>98471</v>
      </c>
      <c r="H2901" t="s">
        <v>17</v>
      </c>
      <c r="J2901" t="s">
        <v>3354</v>
      </c>
      <c r="L2901" t="s">
        <v>355</v>
      </c>
      <c r="M2901" t="s">
        <v>3359</v>
      </c>
      <c r="AF2901" t="s">
        <v>3060</v>
      </c>
      <c r="AH2901" s="2">
        <v>40533.401134259257</v>
      </c>
    </row>
    <row r="2902" spans="1:35" ht="15" customHeight="1" x14ac:dyDescent="0.35">
      <c r="B2902" s="5">
        <f t="shared" si="186"/>
        <v>2900</v>
      </c>
      <c r="C2902">
        <f t="shared" ref="C2902:C2970" si="188">+G2903-G2902</f>
        <v>91</v>
      </c>
      <c r="D2902" s="16">
        <v>1953</v>
      </c>
      <c r="E2902" t="s">
        <v>327</v>
      </c>
      <c r="F2902" t="s">
        <v>16</v>
      </c>
      <c r="G2902">
        <v>98515</v>
      </c>
      <c r="H2902" t="s">
        <v>17</v>
      </c>
      <c r="J2902" t="s">
        <v>3354</v>
      </c>
      <c r="K2902" t="s">
        <v>3366</v>
      </c>
      <c r="L2902" t="s">
        <v>358</v>
      </c>
      <c r="M2902" t="s">
        <v>3359</v>
      </c>
      <c r="AC2902" s="3">
        <v>1953</v>
      </c>
      <c r="AF2902" t="s">
        <v>3060</v>
      </c>
      <c r="AH2902" s="2">
        <v>41030.346909722219</v>
      </c>
    </row>
    <row r="2903" spans="1:35" ht="15" customHeight="1" x14ac:dyDescent="0.35">
      <c r="B2903" s="5">
        <f t="shared" ref="B2903:B2966" si="189">+B2902+1</f>
        <v>2901</v>
      </c>
      <c r="C2903">
        <f t="shared" si="188"/>
        <v>182</v>
      </c>
      <c r="D2903" s="16">
        <v>1953</v>
      </c>
      <c r="E2903" t="s">
        <v>221</v>
      </c>
      <c r="F2903" t="s">
        <v>16</v>
      </c>
      <c r="G2903">
        <v>98606</v>
      </c>
      <c r="H2903" t="s">
        <v>17</v>
      </c>
      <c r="J2903" t="s">
        <v>3354</v>
      </c>
      <c r="K2903" t="s">
        <v>3366</v>
      </c>
      <c r="L2903" t="s">
        <v>28</v>
      </c>
      <c r="M2903" t="s">
        <v>3359</v>
      </c>
      <c r="AF2903" t="s">
        <v>3060</v>
      </c>
      <c r="AH2903" s="2">
        <v>39673.558877314812</v>
      </c>
    </row>
    <row r="2904" spans="1:35" ht="15" customHeight="1" thickBot="1" x14ac:dyDescent="0.4">
      <c r="B2904" s="5">
        <f t="shared" si="189"/>
        <v>2902</v>
      </c>
      <c r="C2904">
        <f t="shared" si="188"/>
        <v>82</v>
      </c>
      <c r="D2904" s="16">
        <v>1953</v>
      </c>
      <c r="E2904" s="3" t="s">
        <v>500</v>
      </c>
      <c r="F2904" s="3" t="s">
        <v>25</v>
      </c>
      <c r="G2904" s="165">
        <v>98788</v>
      </c>
      <c r="H2904" s="3"/>
      <c r="I2904" s="3"/>
      <c r="J2904" s="3"/>
      <c r="K2904" s="3" t="s">
        <v>3366</v>
      </c>
      <c r="L2904" s="3"/>
      <c r="M2904" s="3"/>
      <c r="N2904" s="3"/>
      <c r="O2904" s="3"/>
      <c r="P2904" s="3"/>
      <c r="Q2904" s="3"/>
      <c r="R2904" s="3"/>
      <c r="S2904" s="152"/>
      <c r="T2904" s="3" t="s">
        <v>3262</v>
      </c>
      <c r="U2904" s="3"/>
      <c r="V2904" s="143"/>
      <c r="W2904" s="3"/>
      <c r="X2904" s="3" t="s">
        <v>3452</v>
      </c>
      <c r="Y2904" s="3"/>
      <c r="Z2904" s="3"/>
      <c r="AB2904" s="3"/>
      <c r="AE2904" s="3"/>
      <c r="AF2904" s="3" t="s">
        <v>3451</v>
      </c>
      <c r="AG2904" s="3"/>
      <c r="AH2904" s="153">
        <v>45739</v>
      </c>
      <c r="AI2904" s="14" t="s">
        <v>4758</v>
      </c>
    </row>
    <row r="2905" spans="1:35" ht="15" thickBot="1" x14ac:dyDescent="0.4">
      <c r="B2905" s="5">
        <f t="shared" si="189"/>
        <v>2903</v>
      </c>
      <c r="C2905">
        <f t="shared" si="188"/>
        <v>40</v>
      </c>
      <c r="D2905" s="16">
        <v>1953</v>
      </c>
      <c r="E2905" s="159" t="s">
        <v>327</v>
      </c>
      <c r="F2905" s="159" t="s">
        <v>25</v>
      </c>
      <c r="G2905" s="160">
        <v>98870</v>
      </c>
      <c r="H2905" s="159"/>
      <c r="I2905" s="159"/>
      <c r="J2905" s="159" t="s">
        <v>3354</v>
      </c>
      <c r="K2905" s="159" t="s">
        <v>3366</v>
      </c>
      <c r="L2905" s="159"/>
      <c r="M2905" s="159" t="s">
        <v>3459</v>
      </c>
      <c r="N2905" s="159" t="s">
        <v>3359</v>
      </c>
      <c r="O2905" s="159"/>
      <c r="P2905" s="159"/>
      <c r="Q2905" s="159"/>
      <c r="R2905" s="159"/>
      <c r="S2905" s="159"/>
      <c r="T2905" s="159" t="s">
        <v>167</v>
      </c>
      <c r="U2905" s="159"/>
      <c r="V2905" s="161"/>
      <c r="W2905" s="159" t="s">
        <v>3572</v>
      </c>
      <c r="X2905" s="159" t="s">
        <v>3452</v>
      </c>
      <c r="Y2905" s="159"/>
      <c r="Z2905" s="159"/>
      <c r="AA2905" s="159" t="s">
        <v>167</v>
      </c>
      <c r="AB2905" s="159" t="s">
        <v>6188</v>
      </c>
      <c r="AC2905" s="159"/>
      <c r="AD2905" s="159" t="s">
        <v>6283</v>
      </c>
      <c r="AE2905" s="159"/>
      <c r="AF2905" t="s">
        <v>3451</v>
      </c>
      <c r="AG2905" s="159"/>
      <c r="AH2905" s="176">
        <v>46034</v>
      </c>
      <c r="AI2905" s="76" t="s">
        <v>6189</v>
      </c>
    </row>
    <row r="2906" spans="1:35" ht="15" customHeight="1" x14ac:dyDescent="0.35">
      <c r="B2906" s="5">
        <f t="shared" si="189"/>
        <v>2904</v>
      </c>
      <c r="C2906">
        <f t="shared" si="188"/>
        <v>24</v>
      </c>
      <c r="D2906" s="16">
        <v>1953</v>
      </c>
      <c r="E2906" t="s">
        <v>327</v>
      </c>
      <c r="F2906" t="s">
        <v>25</v>
      </c>
      <c r="G2906">
        <v>98910</v>
      </c>
      <c r="H2906" t="s">
        <v>17</v>
      </c>
      <c r="K2906" t="s">
        <v>3366</v>
      </c>
      <c r="L2906" t="s">
        <v>1079</v>
      </c>
      <c r="M2906" t="s">
        <v>3359</v>
      </c>
      <c r="AD2906" s="3" t="s">
        <v>1080</v>
      </c>
      <c r="AF2906" t="s">
        <v>3060</v>
      </c>
      <c r="AH2906" s="2">
        <v>40794.645104166666</v>
      </c>
    </row>
    <row r="2907" spans="1:35" ht="15" customHeight="1" x14ac:dyDescent="0.35">
      <c r="B2907" s="5">
        <f t="shared" si="189"/>
        <v>2905</v>
      </c>
      <c r="C2907">
        <f t="shared" si="188"/>
        <v>111</v>
      </c>
      <c r="D2907" s="16">
        <v>1953</v>
      </c>
      <c r="E2907" t="s">
        <v>500</v>
      </c>
      <c r="F2907" t="s">
        <v>16</v>
      </c>
      <c r="G2907">
        <v>98934</v>
      </c>
      <c r="H2907" t="s">
        <v>17</v>
      </c>
      <c r="J2907" t="s">
        <v>3354</v>
      </c>
      <c r="K2907" t="s">
        <v>3366</v>
      </c>
      <c r="M2907" t="s">
        <v>3359</v>
      </c>
      <c r="AF2907" t="s">
        <v>3060</v>
      </c>
      <c r="AH2907" s="2">
        <v>39831.535196759258</v>
      </c>
    </row>
    <row r="2908" spans="1:35" ht="15" customHeight="1" x14ac:dyDescent="0.35">
      <c r="B2908" s="5">
        <f t="shared" si="189"/>
        <v>2906</v>
      </c>
      <c r="C2908">
        <f t="shared" si="188"/>
        <v>70</v>
      </c>
      <c r="D2908" s="16">
        <v>1953</v>
      </c>
      <c r="E2908" t="s">
        <v>327</v>
      </c>
      <c r="F2908" t="s">
        <v>16</v>
      </c>
      <c r="G2908">
        <v>99045</v>
      </c>
      <c r="H2908" t="s">
        <v>17</v>
      </c>
      <c r="J2908" t="s">
        <v>3354</v>
      </c>
      <c r="M2908" t="s">
        <v>3359</v>
      </c>
      <c r="AF2908" t="s">
        <v>3060</v>
      </c>
      <c r="AH2908" s="2">
        <v>40774.656631944446</v>
      </c>
    </row>
    <row r="2909" spans="1:35" ht="15" customHeight="1" x14ac:dyDescent="0.35">
      <c r="B2909" s="5">
        <f t="shared" si="189"/>
        <v>2907</v>
      </c>
      <c r="C2909">
        <f t="shared" si="188"/>
        <v>62</v>
      </c>
      <c r="D2909" s="16">
        <v>1953</v>
      </c>
      <c r="E2909" t="s">
        <v>15</v>
      </c>
      <c r="F2909" t="s">
        <v>16</v>
      </c>
      <c r="G2909">
        <v>99115</v>
      </c>
      <c r="H2909" t="s">
        <v>17</v>
      </c>
      <c r="J2909" t="s">
        <v>3354</v>
      </c>
      <c r="K2909" t="s">
        <v>3366</v>
      </c>
      <c r="L2909" t="s">
        <v>764</v>
      </c>
      <c r="M2909" t="s">
        <v>3359</v>
      </c>
      <c r="AF2909" t="s">
        <v>3060</v>
      </c>
      <c r="AH2909" s="2">
        <v>40175.818518518521</v>
      </c>
    </row>
    <row r="2910" spans="1:35" ht="15" customHeight="1" thickBot="1" x14ac:dyDescent="0.4">
      <c r="B2910" s="5">
        <f t="shared" si="189"/>
        <v>2908</v>
      </c>
      <c r="C2910">
        <f t="shared" ref="C2910:C2913" si="190">+G2911-G2910</f>
        <v>32</v>
      </c>
      <c r="D2910" s="16">
        <v>1953</v>
      </c>
      <c r="E2910" t="s">
        <v>15</v>
      </c>
      <c r="F2910" t="s">
        <v>16</v>
      </c>
      <c r="G2910">
        <v>99177</v>
      </c>
      <c r="L2910" t="s">
        <v>37</v>
      </c>
      <c r="AF2910" t="s">
        <v>3060</v>
      </c>
    </row>
    <row r="2911" spans="1:35" ht="15" customHeight="1" thickBot="1" x14ac:dyDescent="0.4">
      <c r="B2911" s="5">
        <f t="shared" si="189"/>
        <v>2909</v>
      </c>
      <c r="C2911">
        <f t="shared" si="190"/>
        <v>98</v>
      </c>
      <c r="D2911" s="16">
        <v>1953</v>
      </c>
      <c r="E2911" s="159" t="s">
        <v>15</v>
      </c>
      <c r="F2911" s="159" t="s">
        <v>25</v>
      </c>
      <c r="G2911" s="160">
        <v>99209</v>
      </c>
      <c r="H2911" s="159"/>
      <c r="I2911" s="159"/>
      <c r="J2911" s="159" t="s">
        <v>3354</v>
      </c>
      <c r="K2911" s="159" t="s">
        <v>3366</v>
      </c>
      <c r="L2911" s="159"/>
      <c r="M2911" s="159" t="s">
        <v>3459</v>
      </c>
      <c r="N2911" s="159"/>
      <c r="O2911" s="159"/>
      <c r="P2911" s="159"/>
      <c r="Q2911" s="159"/>
      <c r="R2911" s="159"/>
      <c r="S2911" s="159"/>
      <c r="T2911" s="159" t="s">
        <v>3262</v>
      </c>
      <c r="U2911" s="159"/>
      <c r="V2911" s="159"/>
      <c r="W2911" s="159" t="s">
        <v>3830</v>
      </c>
      <c r="X2911" s="159" t="s">
        <v>3660</v>
      </c>
      <c r="Y2911" s="159"/>
      <c r="Z2911" s="159"/>
      <c r="AA2911" s="159" t="s">
        <v>3262</v>
      </c>
      <c r="AB2911" s="159"/>
      <c r="AC2911" s="159"/>
      <c r="AD2911" s="159"/>
      <c r="AE2911" s="159"/>
      <c r="AF2911" t="s">
        <v>3451</v>
      </c>
      <c r="AG2911" s="159"/>
      <c r="AH2911" s="176">
        <v>46207</v>
      </c>
      <c r="AI2911" s="76" t="s">
        <v>6665</v>
      </c>
    </row>
    <row r="2912" spans="1:35" ht="15" customHeight="1" x14ac:dyDescent="0.35">
      <c r="B2912" s="5">
        <f t="shared" si="189"/>
        <v>2910</v>
      </c>
      <c r="C2912">
        <f t="shared" si="190"/>
        <v>19</v>
      </c>
      <c r="D2912" s="16">
        <v>1953</v>
      </c>
      <c r="E2912" t="s">
        <v>15</v>
      </c>
      <c r="F2912" t="s">
        <v>16</v>
      </c>
      <c r="G2912">
        <v>99307</v>
      </c>
      <c r="H2912" t="s">
        <v>17</v>
      </c>
      <c r="J2912" t="s">
        <v>3354</v>
      </c>
      <c r="K2912" t="s">
        <v>3366</v>
      </c>
      <c r="L2912" t="s">
        <v>1081</v>
      </c>
      <c r="M2912" t="s">
        <v>3359</v>
      </c>
      <c r="AF2912" t="s">
        <v>3060</v>
      </c>
      <c r="AH2912" s="2">
        <v>40027.642546296294</v>
      </c>
    </row>
    <row r="2913" spans="1:35" ht="15" customHeight="1" x14ac:dyDescent="0.35">
      <c r="B2913" s="5">
        <f t="shared" si="189"/>
        <v>2911</v>
      </c>
      <c r="C2913">
        <f t="shared" si="190"/>
        <v>182</v>
      </c>
      <c r="D2913" s="16">
        <v>1953</v>
      </c>
      <c r="E2913" t="s">
        <v>15</v>
      </c>
      <c r="F2913" t="s">
        <v>25</v>
      </c>
      <c r="G2913">
        <v>99326</v>
      </c>
      <c r="H2913" t="s">
        <v>17</v>
      </c>
      <c r="J2913" t="s">
        <v>3354</v>
      </c>
      <c r="K2913" t="s">
        <v>3366</v>
      </c>
      <c r="L2913" t="s">
        <v>21</v>
      </c>
      <c r="M2913" t="s">
        <v>3359</v>
      </c>
      <c r="AF2913" t="s">
        <v>3060</v>
      </c>
      <c r="AH2913" s="2">
        <v>40743.703738425924</v>
      </c>
    </row>
    <row r="2914" spans="1:35" ht="15" customHeight="1" x14ac:dyDescent="0.35">
      <c r="B2914" s="5">
        <f t="shared" si="189"/>
        <v>2912</v>
      </c>
      <c r="C2914">
        <f t="shared" si="188"/>
        <v>69</v>
      </c>
      <c r="D2914" s="16">
        <v>1953</v>
      </c>
      <c r="E2914" t="s">
        <v>15</v>
      </c>
      <c r="F2914" t="s">
        <v>16</v>
      </c>
      <c r="G2914">
        <v>99508</v>
      </c>
      <c r="H2914" t="s">
        <v>17</v>
      </c>
      <c r="J2914" t="s">
        <v>3354</v>
      </c>
      <c r="K2914" t="s">
        <v>3366</v>
      </c>
      <c r="L2914" t="s">
        <v>1082</v>
      </c>
      <c r="M2914" t="s">
        <v>3359</v>
      </c>
      <c r="S2914" s="148">
        <v>0.46800000000000003</v>
      </c>
      <c r="AB2914" t="s">
        <v>1083</v>
      </c>
      <c r="AF2914" t="s">
        <v>3060</v>
      </c>
      <c r="AH2914" s="2">
        <v>39981.903773148151</v>
      </c>
    </row>
    <row r="2915" spans="1:35" ht="15" customHeight="1" x14ac:dyDescent="0.35">
      <c r="B2915" s="5">
        <f t="shared" si="189"/>
        <v>2913</v>
      </c>
      <c r="C2915">
        <f t="shared" si="188"/>
        <v>69</v>
      </c>
      <c r="D2915" s="16">
        <v>1953</v>
      </c>
      <c r="E2915" t="s">
        <v>15</v>
      </c>
      <c r="F2915" t="s">
        <v>25</v>
      </c>
      <c r="G2915">
        <v>99577</v>
      </c>
      <c r="J2915" t="s">
        <v>3354</v>
      </c>
      <c r="K2915" t="s">
        <v>3366</v>
      </c>
      <c r="M2915" t="s">
        <v>3459</v>
      </c>
      <c r="N2915" t="s">
        <v>3359</v>
      </c>
      <c r="T2915" t="s">
        <v>3262</v>
      </c>
      <c r="U2915" t="s">
        <v>3971</v>
      </c>
      <c r="W2915" t="s">
        <v>3572</v>
      </c>
      <c r="X2915" t="s">
        <v>4600</v>
      </c>
      <c r="AA2915" s="3" t="s">
        <v>3262</v>
      </c>
      <c r="AB2915" t="s">
        <v>4604</v>
      </c>
      <c r="AF2915" t="s">
        <v>3451</v>
      </c>
      <c r="AH2915" s="2">
        <v>45661</v>
      </c>
    </row>
    <row r="2916" spans="1:35" ht="15" customHeight="1" x14ac:dyDescent="0.35">
      <c r="B2916" s="5">
        <f t="shared" si="189"/>
        <v>2914</v>
      </c>
      <c r="C2916">
        <f t="shared" si="188"/>
        <v>173</v>
      </c>
      <c r="D2916" s="16">
        <v>1953</v>
      </c>
      <c r="E2916" t="s">
        <v>15</v>
      </c>
      <c r="F2916" t="s">
        <v>25</v>
      </c>
      <c r="G2916">
        <v>99646</v>
      </c>
      <c r="H2916" t="s">
        <v>17</v>
      </c>
      <c r="J2916" t="s">
        <v>3354</v>
      </c>
      <c r="K2916" t="s">
        <v>3366</v>
      </c>
      <c r="L2916" t="s">
        <v>764</v>
      </c>
      <c r="M2916" t="s">
        <v>3359</v>
      </c>
      <c r="T2916" t="s">
        <v>3262</v>
      </c>
      <c r="AF2916" t="s">
        <v>3451</v>
      </c>
      <c r="AH2916" s="2">
        <v>45928</v>
      </c>
    </row>
    <row r="2917" spans="1:35" ht="15" customHeight="1" x14ac:dyDescent="0.35">
      <c r="B2917" s="5">
        <f t="shared" si="189"/>
        <v>2915</v>
      </c>
      <c r="C2917">
        <f t="shared" si="188"/>
        <v>15</v>
      </c>
      <c r="D2917" s="16">
        <v>1953</v>
      </c>
      <c r="E2917" t="s">
        <v>15</v>
      </c>
      <c r="F2917" t="s">
        <v>25</v>
      </c>
      <c r="G2917">
        <v>99819</v>
      </c>
      <c r="H2917" t="s">
        <v>17</v>
      </c>
      <c r="J2917" t="s">
        <v>3354</v>
      </c>
      <c r="K2917" t="s">
        <v>3366</v>
      </c>
      <c r="L2917" t="s">
        <v>1050</v>
      </c>
      <c r="M2917" t="s">
        <v>3359</v>
      </c>
      <c r="AB2917" t="s">
        <v>195</v>
      </c>
      <c r="AC2917" s="3">
        <v>1953</v>
      </c>
      <c r="AF2917" t="s">
        <v>3060</v>
      </c>
      <c r="AH2917" s="2">
        <v>40046.688900462963</v>
      </c>
    </row>
    <row r="2918" spans="1:35" ht="15" customHeight="1" x14ac:dyDescent="0.35">
      <c r="B2918" s="5">
        <f t="shared" si="189"/>
        <v>2916</v>
      </c>
      <c r="C2918">
        <f t="shared" si="188"/>
        <v>52</v>
      </c>
      <c r="D2918" s="16">
        <v>1953</v>
      </c>
      <c r="E2918" t="s">
        <v>15</v>
      </c>
      <c r="F2918" t="s">
        <v>25</v>
      </c>
      <c r="G2918">
        <v>99834</v>
      </c>
      <c r="J2918" t="s">
        <v>3354</v>
      </c>
      <c r="K2918" t="s">
        <v>3366</v>
      </c>
      <c r="M2918" t="s">
        <v>3359</v>
      </c>
      <c r="N2918" t="s">
        <v>3359</v>
      </c>
      <c r="T2918" t="s">
        <v>3262</v>
      </c>
      <c r="X2918" t="s">
        <v>3660</v>
      </c>
      <c r="AA2918" s="3" t="s">
        <v>3262</v>
      </c>
      <c r="AF2918" t="s">
        <v>3451</v>
      </c>
      <c r="AH2918" s="2">
        <v>45167</v>
      </c>
    </row>
    <row r="2919" spans="1:35" ht="15" customHeight="1" x14ac:dyDescent="0.35">
      <c r="B2919" s="5">
        <f t="shared" si="189"/>
        <v>2917</v>
      </c>
      <c r="C2919">
        <f t="shared" si="188"/>
        <v>29</v>
      </c>
      <c r="D2919" s="16">
        <v>1953</v>
      </c>
      <c r="E2919" t="s">
        <v>15</v>
      </c>
      <c r="F2919" t="s">
        <v>25</v>
      </c>
      <c r="G2919">
        <v>99886</v>
      </c>
      <c r="H2919" t="s">
        <v>17</v>
      </c>
      <c r="J2919" t="s">
        <v>3354</v>
      </c>
      <c r="M2919" t="s">
        <v>3359</v>
      </c>
      <c r="AF2919" t="s">
        <v>3060</v>
      </c>
      <c r="AH2919" s="2">
        <v>40667.783460648148</v>
      </c>
    </row>
    <row r="2920" spans="1:35" ht="15" customHeight="1" x14ac:dyDescent="0.35">
      <c r="B2920" s="5">
        <f t="shared" si="189"/>
        <v>2918</v>
      </c>
      <c r="C2920">
        <f t="shared" si="188"/>
        <v>1</v>
      </c>
      <c r="D2920" s="16">
        <v>1953</v>
      </c>
      <c r="E2920" t="s">
        <v>15</v>
      </c>
      <c r="F2920" t="s">
        <v>25</v>
      </c>
      <c r="G2920">
        <v>99915</v>
      </c>
      <c r="H2920" t="s">
        <v>17</v>
      </c>
      <c r="J2920" t="s">
        <v>3354</v>
      </c>
      <c r="K2920" t="s">
        <v>3366</v>
      </c>
      <c r="M2920" t="s">
        <v>3359</v>
      </c>
      <c r="AF2920" t="s">
        <v>3060</v>
      </c>
      <c r="AH2920" s="2">
        <v>40892.571851851855</v>
      </c>
    </row>
    <row r="2921" spans="1:35" ht="15" customHeight="1" thickBot="1" x14ac:dyDescent="0.4">
      <c r="B2921" s="5">
        <f t="shared" si="189"/>
        <v>2919</v>
      </c>
      <c r="C2921">
        <f t="shared" si="188"/>
        <v>80</v>
      </c>
      <c r="D2921" s="16">
        <v>1953</v>
      </c>
      <c r="E2921" t="s">
        <v>15</v>
      </c>
      <c r="F2921" t="s">
        <v>25</v>
      </c>
      <c r="G2921">
        <v>99916</v>
      </c>
      <c r="H2921" t="s">
        <v>17</v>
      </c>
      <c r="J2921" t="s">
        <v>3356</v>
      </c>
      <c r="M2921" t="s">
        <v>3359</v>
      </c>
      <c r="AF2921" t="s">
        <v>3060</v>
      </c>
      <c r="AH2921" s="2">
        <v>40419.488541666666</v>
      </c>
    </row>
    <row r="2922" spans="1:35" ht="15" thickBot="1" x14ac:dyDescent="0.4">
      <c r="A2922" s="3"/>
      <c r="B2922" s="5">
        <f t="shared" si="189"/>
        <v>2920</v>
      </c>
      <c r="C2922">
        <f t="shared" ref="C2922:C2925" si="191">+G2923-G2922</f>
        <v>22</v>
      </c>
      <c r="D2922" s="16">
        <v>1953</v>
      </c>
      <c r="E2922" s="159" t="s">
        <v>327</v>
      </c>
      <c r="F2922" s="159" t="s">
        <v>16</v>
      </c>
      <c r="G2922" s="160">
        <v>99996</v>
      </c>
      <c r="H2922" s="159"/>
      <c r="I2922" s="159"/>
      <c r="J2922" s="159" t="s">
        <v>3354</v>
      </c>
      <c r="K2922" s="159" t="s">
        <v>3366</v>
      </c>
      <c r="L2922" s="159"/>
      <c r="M2922" s="159" t="s">
        <v>3459</v>
      </c>
      <c r="N2922" s="159"/>
      <c r="O2922" s="159"/>
      <c r="P2922" s="159"/>
      <c r="Q2922" s="159"/>
      <c r="R2922" s="159"/>
      <c r="S2922" s="159"/>
      <c r="T2922" s="167" t="s">
        <v>167</v>
      </c>
      <c r="U2922" s="159"/>
      <c r="V2922" s="161"/>
      <c r="W2922" s="159" t="s">
        <v>3572</v>
      </c>
      <c r="X2922" s="159" t="s">
        <v>3452</v>
      </c>
      <c r="Y2922" s="159"/>
      <c r="Z2922" s="159"/>
      <c r="AA2922" s="159" t="s">
        <v>4416</v>
      </c>
      <c r="AB2922" s="159" t="s">
        <v>6010</v>
      </c>
      <c r="AC2922" s="159"/>
      <c r="AD2922" s="159" t="s">
        <v>6284</v>
      </c>
      <c r="AE2922" s="159"/>
      <c r="AF2922" t="s">
        <v>3451</v>
      </c>
      <c r="AG2922" s="159"/>
      <c r="AH2922" s="176">
        <v>46034</v>
      </c>
      <c r="AI2922" s="76" t="s">
        <v>6272</v>
      </c>
    </row>
    <row r="2923" spans="1:35" ht="15" customHeight="1" thickBot="1" x14ac:dyDescent="0.4">
      <c r="B2923" s="5">
        <f t="shared" si="189"/>
        <v>2921</v>
      </c>
      <c r="C2923">
        <f t="shared" si="191"/>
        <v>31</v>
      </c>
      <c r="D2923" s="16">
        <v>1953</v>
      </c>
      <c r="E2923" s="159" t="s">
        <v>327</v>
      </c>
      <c r="F2923" s="159" t="s">
        <v>16</v>
      </c>
      <c r="G2923" s="160">
        <v>100018</v>
      </c>
      <c r="H2923" s="159"/>
      <c r="I2923" s="159"/>
      <c r="J2923" s="159" t="s">
        <v>3354</v>
      </c>
      <c r="K2923" s="159" t="s">
        <v>3366</v>
      </c>
      <c r="L2923" s="159"/>
      <c r="M2923" s="159" t="s">
        <v>3459</v>
      </c>
      <c r="N2923" s="159"/>
      <c r="O2923" s="159"/>
      <c r="P2923" s="159"/>
      <c r="Q2923" s="159"/>
      <c r="R2923" s="159"/>
      <c r="S2923" s="159"/>
      <c r="T2923" s="167" t="s">
        <v>167</v>
      </c>
      <c r="U2923" s="159"/>
      <c r="V2923" s="159"/>
      <c r="W2923" s="159" t="s">
        <v>3572</v>
      </c>
      <c r="X2923" s="159" t="s">
        <v>3452</v>
      </c>
      <c r="Y2923" s="159"/>
      <c r="Z2923" s="159"/>
      <c r="AA2923" s="159" t="s">
        <v>3262</v>
      </c>
      <c r="AB2923" s="159" t="s">
        <v>6188</v>
      </c>
      <c r="AC2923" s="159"/>
      <c r="AD2923" s="159"/>
      <c r="AE2923" s="159"/>
      <c r="AF2923" t="s">
        <v>3451</v>
      </c>
      <c r="AG2923" s="159"/>
      <c r="AH2923" s="176">
        <v>46207</v>
      </c>
      <c r="AI2923" s="76" t="s">
        <v>6641</v>
      </c>
    </row>
    <row r="2924" spans="1:35" ht="15" customHeight="1" thickBot="1" x14ac:dyDescent="0.4">
      <c r="B2924" s="5">
        <f t="shared" si="189"/>
        <v>2922</v>
      </c>
      <c r="C2924">
        <f t="shared" si="191"/>
        <v>170</v>
      </c>
      <c r="D2924" s="16">
        <v>1953</v>
      </c>
      <c r="E2924" s="159" t="s">
        <v>327</v>
      </c>
      <c r="F2924" s="159" t="s">
        <v>16</v>
      </c>
      <c r="G2924" s="160">
        <v>100049</v>
      </c>
      <c r="H2924" s="159"/>
      <c r="I2924" s="159"/>
      <c r="J2924" s="159" t="s">
        <v>3354</v>
      </c>
      <c r="K2924" s="159" t="s">
        <v>3366</v>
      </c>
      <c r="L2924" s="159"/>
      <c r="M2924" s="159" t="s">
        <v>3459</v>
      </c>
      <c r="N2924" s="159"/>
      <c r="O2924" s="159"/>
      <c r="P2924" s="159"/>
      <c r="Q2924" s="159"/>
      <c r="R2924" s="159"/>
      <c r="S2924" s="159"/>
      <c r="T2924" s="159" t="s">
        <v>3262</v>
      </c>
      <c r="U2924" s="159"/>
      <c r="V2924" s="161"/>
      <c r="W2924" s="159" t="s">
        <v>3572</v>
      </c>
      <c r="X2924" s="159" t="s">
        <v>3452</v>
      </c>
      <c r="Y2924" s="159"/>
      <c r="Z2924" s="159"/>
      <c r="AA2924" s="159" t="s">
        <v>4416</v>
      </c>
      <c r="AB2924" s="159"/>
      <c r="AC2924" s="159"/>
      <c r="AD2924" s="159" t="s">
        <v>6284</v>
      </c>
      <c r="AE2924" s="159"/>
      <c r="AF2924" t="s">
        <v>3451</v>
      </c>
      <c r="AG2924" s="159"/>
      <c r="AH2924" s="176">
        <v>46091</v>
      </c>
      <c r="AI2924" s="76" t="s">
        <v>6450</v>
      </c>
    </row>
    <row r="2925" spans="1:35" ht="15" customHeight="1" x14ac:dyDescent="0.35">
      <c r="B2925" s="5">
        <f t="shared" si="189"/>
        <v>2923</v>
      </c>
      <c r="C2925">
        <f t="shared" si="191"/>
        <v>21</v>
      </c>
      <c r="D2925" s="16">
        <v>1953</v>
      </c>
      <c r="E2925" s="3" t="s">
        <v>327</v>
      </c>
      <c r="F2925" s="3" t="s">
        <v>25</v>
      </c>
      <c r="G2925" s="165">
        <v>100219</v>
      </c>
      <c r="H2925" s="3"/>
      <c r="I2925" s="3"/>
      <c r="J2925" s="3"/>
      <c r="K2925" s="3" t="s">
        <v>3366</v>
      </c>
      <c r="L2925" s="3"/>
      <c r="M2925" s="3"/>
      <c r="N2925" s="3"/>
      <c r="O2925" s="3"/>
      <c r="P2925" s="3"/>
      <c r="Q2925" s="3"/>
      <c r="R2925" s="3"/>
      <c r="S2925" s="152"/>
      <c r="T2925" s="3"/>
      <c r="U2925" s="3"/>
      <c r="V2925" s="143"/>
      <c r="W2925" s="3"/>
      <c r="X2925" s="3" t="s">
        <v>3452</v>
      </c>
      <c r="Y2925" s="3"/>
      <c r="Z2925" s="3"/>
      <c r="AB2925" s="3" t="s">
        <v>3704</v>
      </c>
      <c r="AE2925" s="3"/>
      <c r="AF2925" s="3" t="s">
        <v>3451</v>
      </c>
      <c r="AG2925" s="3"/>
      <c r="AH2925" s="153">
        <v>45739</v>
      </c>
      <c r="AI2925" s="14" t="s">
        <v>4759</v>
      </c>
    </row>
    <row r="2926" spans="1:35" ht="15" customHeight="1" thickBot="1" x14ac:dyDescent="0.4">
      <c r="B2926" s="5">
        <f t="shared" si="189"/>
        <v>2924</v>
      </c>
      <c r="C2926">
        <f t="shared" ref="C2926:C2931" si="192">+G2927-G2926</f>
        <v>80</v>
      </c>
      <c r="D2926" s="16">
        <v>1953</v>
      </c>
      <c r="E2926" t="s">
        <v>327</v>
      </c>
      <c r="F2926" t="s">
        <v>25</v>
      </c>
      <c r="G2926">
        <v>100240</v>
      </c>
      <c r="H2926" t="s">
        <v>17</v>
      </c>
      <c r="J2926" t="s">
        <v>3354</v>
      </c>
      <c r="K2926" t="s">
        <v>3366</v>
      </c>
      <c r="M2926" t="s">
        <v>3359</v>
      </c>
      <c r="AF2926" t="s">
        <v>3060</v>
      </c>
      <c r="AH2926" s="2">
        <v>39946.689340277779</v>
      </c>
    </row>
    <row r="2927" spans="1:35" ht="15" customHeight="1" thickBot="1" x14ac:dyDescent="0.4">
      <c r="B2927" s="5">
        <f t="shared" si="189"/>
        <v>2925</v>
      </c>
      <c r="C2927">
        <f t="shared" si="192"/>
        <v>17</v>
      </c>
      <c r="D2927" s="16">
        <v>1953</v>
      </c>
      <c r="E2927" s="159" t="s">
        <v>500</v>
      </c>
      <c r="F2927" s="159" t="s">
        <v>25</v>
      </c>
      <c r="G2927" s="160">
        <v>100320</v>
      </c>
      <c r="H2927" s="159"/>
      <c r="I2927" s="159"/>
      <c r="J2927" s="159" t="s">
        <v>3354</v>
      </c>
      <c r="K2927" s="159" t="s">
        <v>3366</v>
      </c>
      <c r="L2927" s="159"/>
      <c r="M2927" s="159" t="s">
        <v>3459</v>
      </c>
      <c r="N2927" s="159"/>
      <c r="O2927" s="159"/>
      <c r="P2927" s="159"/>
      <c r="Q2927" s="159"/>
      <c r="R2927" s="159"/>
      <c r="S2927" s="159"/>
      <c r="T2927" s="167" t="s">
        <v>167</v>
      </c>
      <c r="U2927" s="159"/>
      <c r="V2927" s="159"/>
      <c r="W2927" s="159" t="s">
        <v>3572</v>
      </c>
      <c r="X2927" s="159" t="s">
        <v>3452</v>
      </c>
      <c r="Y2927" s="159"/>
      <c r="Z2927" s="159"/>
      <c r="AA2927" s="159" t="s">
        <v>3648</v>
      </c>
      <c r="AB2927" s="159"/>
      <c r="AC2927" s="159"/>
      <c r="AD2927" s="159"/>
      <c r="AE2927" s="159"/>
      <c r="AF2927" t="s">
        <v>3451</v>
      </c>
      <c r="AG2927" s="159"/>
      <c r="AH2927" s="176">
        <v>46207</v>
      </c>
      <c r="AI2927" s="76" t="s">
        <v>6761</v>
      </c>
    </row>
    <row r="2928" spans="1:35" ht="15" customHeight="1" thickBot="1" x14ac:dyDescent="0.4">
      <c r="B2928" s="5">
        <f t="shared" si="189"/>
        <v>2926</v>
      </c>
      <c r="C2928">
        <f t="shared" si="192"/>
        <v>34</v>
      </c>
      <c r="D2928" s="16">
        <v>1953</v>
      </c>
      <c r="E2928" s="159" t="s">
        <v>500</v>
      </c>
      <c r="F2928" s="159" t="s">
        <v>25</v>
      </c>
      <c r="G2928" s="160">
        <v>100337</v>
      </c>
      <c r="H2928" s="159"/>
      <c r="I2928" s="159"/>
      <c r="J2928" s="159" t="s">
        <v>3354</v>
      </c>
      <c r="K2928" s="159" t="s">
        <v>3366</v>
      </c>
      <c r="L2928" s="159"/>
      <c r="M2928" s="159" t="s">
        <v>3459</v>
      </c>
      <c r="N2928" s="159"/>
      <c r="O2928" s="159"/>
      <c r="P2928" s="159"/>
      <c r="Q2928" s="159"/>
      <c r="R2928" s="159"/>
      <c r="S2928" s="159"/>
      <c r="T2928" s="167" t="s">
        <v>167</v>
      </c>
      <c r="U2928" s="159"/>
      <c r="V2928" s="159"/>
      <c r="W2928" s="159" t="s">
        <v>3572</v>
      </c>
      <c r="X2928" s="159" t="s">
        <v>3452</v>
      </c>
      <c r="Y2928" s="159"/>
      <c r="Z2928" s="159"/>
      <c r="AA2928" s="159" t="s">
        <v>3648</v>
      </c>
      <c r="AB2928" s="159"/>
      <c r="AC2928" s="159"/>
      <c r="AD2928" s="159"/>
      <c r="AE2928" s="159"/>
      <c r="AF2928" t="s">
        <v>3451</v>
      </c>
      <c r="AG2928" s="159"/>
      <c r="AH2928" s="176">
        <v>46207</v>
      </c>
      <c r="AI2928" s="76" t="s">
        <v>6760</v>
      </c>
    </row>
    <row r="2929" spans="1:35" ht="15" customHeight="1" x14ac:dyDescent="0.35">
      <c r="B2929" s="5">
        <f t="shared" si="189"/>
        <v>2927</v>
      </c>
      <c r="C2929">
        <f t="shared" si="192"/>
        <v>49</v>
      </c>
      <c r="D2929" s="16">
        <v>1953</v>
      </c>
      <c r="E2929" t="s">
        <v>500</v>
      </c>
      <c r="F2929" t="s">
        <v>25</v>
      </c>
      <c r="G2929">
        <v>100371</v>
      </c>
      <c r="H2929" t="s">
        <v>17</v>
      </c>
      <c r="J2929" t="s">
        <v>3354</v>
      </c>
      <c r="K2929" t="s">
        <v>3366</v>
      </c>
      <c r="L2929" t="s">
        <v>254</v>
      </c>
      <c r="M2929" t="s">
        <v>3359</v>
      </c>
      <c r="AC2929" s="3">
        <v>1953</v>
      </c>
      <c r="AF2929" t="s">
        <v>3060</v>
      </c>
      <c r="AH2929" s="2">
        <v>39882.327164351853</v>
      </c>
    </row>
    <row r="2930" spans="1:35" ht="15" customHeight="1" x14ac:dyDescent="0.35">
      <c r="B2930" s="5">
        <f t="shared" si="189"/>
        <v>2928</v>
      </c>
      <c r="C2930">
        <f t="shared" si="192"/>
        <v>95</v>
      </c>
      <c r="D2930" s="16">
        <v>1953</v>
      </c>
      <c r="E2930" t="s">
        <v>15</v>
      </c>
      <c r="F2930" t="s">
        <v>16</v>
      </c>
      <c r="G2930">
        <v>100420</v>
      </c>
      <c r="L2930" t="s">
        <v>37</v>
      </c>
      <c r="AF2930" t="s">
        <v>3060</v>
      </c>
    </row>
    <row r="2931" spans="1:35" ht="15" customHeight="1" x14ac:dyDescent="0.35">
      <c r="B2931" s="5">
        <f t="shared" si="189"/>
        <v>2929</v>
      </c>
      <c r="C2931">
        <f t="shared" si="192"/>
        <v>45</v>
      </c>
      <c r="D2931" s="16">
        <v>1953</v>
      </c>
      <c r="E2931" t="s">
        <v>15</v>
      </c>
      <c r="F2931" t="s">
        <v>16</v>
      </c>
      <c r="G2931">
        <v>100515</v>
      </c>
      <c r="H2931" t="s">
        <v>17</v>
      </c>
      <c r="J2931" t="s">
        <v>3354</v>
      </c>
      <c r="K2931" t="s">
        <v>3366</v>
      </c>
      <c r="M2931" t="s">
        <v>3359</v>
      </c>
      <c r="AF2931" t="s">
        <v>3060</v>
      </c>
      <c r="AH2931" s="2">
        <v>40554.419432870367</v>
      </c>
    </row>
    <row r="2932" spans="1:35" ht="15" customHeight="1" x14ac:dyDescent="0.35">
      <c r="B2932" s="5">
        <f t="shared" si="189"/>
        <v>2930</v>
      </c>
      <c r="C2932">
        <f t="shared" si="188"/>
        <v>82</v>
      </c>
      <c r="D2932" s="16">
        <v>1953</v>
      </c>
      <c r="E2932" t="s">
        <v>15</v>
      </c>
      <c r="F2932" t="s">
        <v>16</v>
      </c>
      <c r="G2932" s="117">
        <v>100560</v>
      </c>
      <c r="H2932" s="172" t="s">
        <v>5836</v>
      </c>
      <c r="I2932" s="172"/>
      <c r="J2932" t="s">
        <v>3354</v>
      </c>
      <c r="K2932" t="s">
        <v>3366</v>
      </c>
      <c r="M2932" s="172" t="s">
        <v>3459</v>
      </c>
      <c r="T2932" s="172" t="s">
        <v>3262</v>
      </c>
      <c r="W2932" s="172" t="s">
        <v>3830</v>
      </c>
      <c r="X2932" s="172" t="s">
        <v>3660</v>
      </c>
      <c r="AA2932" s="172" t="s">
        <v>3262</v>
      </c>
      <c r="AB2932" t="s">
        <v>5064</v>
      </c>
      <c r="AC2932" s="172"/>
      <c r="AD2932" s="172"/>
      <c r="AE2932" s="172"/>
      <c r="AF2932" t="s">
        <v>3451</v>
      </c>
      <c r="AH2932" s="2">
        <v>45966</v>
      </c>
      <c r="AI2932" s="36" t="s">
        <v>5867</v>
      </c>
    </row>
    <row r="2933" spans="1:35" ht="15" customHeight="1" x14ac:dyDescent="0.35">
      <c r="B2933" s="5">
        <f t="shared" si="189"/>
        <v>2931</v>
      </c>
      <c r="C2933">
        <f t="shared" si="188"/>
        <v>257</v>
      </c>
      <c r="D2933" s="16">
        <v>1953</v>
      </c>
      <c r="E2933" t="s">
        <v>15</v>
      </c>
      <c r="F2933" t="s">
        <v>16</v>
      </c>
      <c r="G2933" s="117">
        <v>100642</v>
      </c>
      <c r="H2933" s="172"/>
      <c r="I2933" s="172"/>
      <c r="J2933" t="s">
        <v>3354</v>
      </c>
      <c r="K2933" t="s">
        <v>3366</v>
      </c>
      <c r="M2933" s="172" t="s">
        <v>3459</v>
      </c>
      <c r="T2933" s="172" t="s">
        <v>3262</v>
      </c>
      <c r="W2933" s="172" t="s">
        <v>3572</v>
      </c>
      <c r="X2933" s="172" t="s">
        <v>3660</v>
      </c>
      <c r="AA2933" s="172" t="s">
        <v>3262</v>
      </c>
      <c r="AC2933" s="172"/>
      <c r="AD2933" s="172"/>
      <c r="AE2933" s="172"/>
      <c r="AF2933" t="s">
        <v>3451</v>
      </c>
      <c r="AH2933" s="2">
        <v>46025</v>
      </c>
      <c r="AI2933" s="36"/>
    </row>
    <row r="2934" spans="1:35" ht="15" customHeight="1" x14ac:dyDescent="0.35">
      <c r="B2934" s="5">
        <f t="shared" si="189"/>
        <v>2932</v>
      </c>
      <c r="C2934">
        <f t="shared" si="188"/>
        <v>22</v>
      </c>
      <c r="D2934" s="16">
        <v>1953</v>
      </c>
      <c r="E2934" t="s">
        <v>15</v>
      </c>
      <c r="F2934" t="s">
        <v>25</v>
      </c>
      <c r="G2934">
        <v>100899</v>
      </c>
      <c r="J2934" t="s">
        <v>3354</v>
      </c>
      <c r="K2934" t="s">
        <v>3366</v>
      </c>
      <c r="M2934" t="s">
        <v>3459</v>
      </c>
      <c r="N2934" t="s">
        <v>3359</v>
      </c>
      <c r="T2934" t="s">
        <v>3262</v>
      </c>
      <c r="W2934" t="s">
        <v>3572</v>
      </c>
      <c r="X2934" t="s">
        <v>3660</v>
      </c>
      <c r="AA2934" s="3" t="s">
        <v>3262</v>
      </c>
      <c r="AF2934" t="s">
        <v>3451</v>
      </c>
      <c r="AH2934" s="2">
        <v>45371</v>
      </c>
    </row>
    <row r="2935" spans="1:35" ht="15" customHeight="1" x14ac:dyDescent="0.35">
      <c r="B2935" s="5">
        <f t="shared" si="189"/>
        <v>2933</v>
      </c>
      <c r="C2935">
        <f t="shared" si="188"/>
        <v>99</v>
      </c>
      <c r="D2935" s="16">
        <v>1953</v>
      </c>
      <c r="E2935" t="s">
        <v>15</v>
      </c>
      <c r="F2935" t="s">
        <v>25</v>
      </c>
      <c r="G2935">
        <v>100921</v>
      </c>
      <c r="H2935" t="s">
        <v>17</v>
      </c>
      <c r="K2935" t="s">
        <v>3366</v>
      </c>
      <c r="L2935" t="s">
        <v>1084</v>
      </c>
      <c r="M2935" t="s">
        <v>3359</v>
      </c>
      <c r="AF2935" t="s">
        <v>3060</v>
      </c>
      <c r="AH2935" s="2">
        <v>40807.894606481481</v>
      </c>
    </row>
    <row r="2936" spans="1:35" ht="15" customHeight="1" x14ac:dyDescent="0.35">
      <c r="B2936" s="5">
        <f t="shared" si="189"/>
        <v>2934</v>
      </c>
      <c r="C2936">
        <f t="shared" si="188"/>
        <v>3</v>
      </c>
      <c r="D2936" s="16">
        <v>1953</v>
      </c>
      <c r="E2936" s="3" t="s">
        <v>15</v>
      </c>
      <c r="F2936" s="3" t="s">
        <v>25</v>
      </c>
      <c r="G2936" s="165">
        <v>101020</v>
      </c>
      <c r="H2936" s="3"/>
      <c r="I2936" s="3"/>
      <c r="J2936" s="3"/>
      <c r="K2936" s="3"/>
      <c r="L2936" s="3"/>
      <c r="M2936" s="3"/>
      <c r="N2936" s="3"/>
      <c r="O2936" s="3"/>
      <c r="P2936" s="3"/>
      <c r="Q2936" s="3"/>
      <c r="R2936" s="3"/>
      <c r="S2936" s="152"/>
      <c r="T2936" s="3"/>
      <c r="U2936" s="3"/>
      <c r="V2936" s="143"/>
      <c r="W2936" s="3"/>
      <c r="X2936" s="3"/>
      <c r="Y2936" s="3"/>
      <c r="Z2936" s="3"/>
      <c r="AB2936" s="3"/>
      <c r="AE2936" s="3"/>
      <c r="AF2936" s="3" t="s">
        <v>3451</v>
      </c>
      <c r="AG2936" s="3"/>
      <c r="AH2936" s="153">
        <v>45739</v>
      </c>
      <c r="AI2936" s="14" t="s">
        <v>4760</v>
      </c>
    </row>
    <row r="2937" spans="1:35" ht="15" customHeight="1" x14ac:dyDescent="0.35">
      <c r="A2937" s="3"/>
      <c r="B2937" s="5">
        <f t="shared" si="189"/>
        <v>2935</v>
      </c>
      <c r="C2937">
        <f t="shared" si="188"/>
        <v>433</v>
      </c>
      <c r="D2937" s="16">
        <v>1953</v>
      </c>
      <c r="E2937" t="s">
        <v>15</v>
      </c>
      <c r="F2937" t="s">
        <v>25</v>
      </c>
      <c r="G2937">
        <v>101023</v>
      </c>
      <c r="H2937" t="s">
        <v>17</v>
      </c>
      <c r="J2937" t="s">
        <v>3354</v>
      </c>
      <c r="K2937" t="s">
        <v>3366</v>
      </c>
      <c r="L2937" t="s">
        <v>212</v>
      </c>
      <c r="M2937" t="s">
        <v>3359</v>
      </c>
      <c r="AF2937" t="s">
        <v>3060</v>
      </c>
      <c r="AH2937" s="2">
        <v>40639.792824074073</v>
      </c>
    </row>
    <row r="2938" spans="1:35" ht="15" customHeight="1" thickBot="1" x14ac:dyDescent="0.4">
      <c r="B2938" s="5">
        <f t="shared" si="189"/>
        <v>2936</v>
      </c>
      <c r="C2938">
        <f t="shared" si="188"/>
        <v>21</v>
      </c>
      <c r="D2938" s="16">
        <v>1953</v>
      </c>
      <c r="E2938" t="s">
        <v>221</v>
      </c>
      <c r="F2938" t="s">
        <v>25</v>
      </c>
      <c r="G2938">
        <v>101456</v>
      </c>
      <c r="J2938" t="s">
        <v>3354</v>
      </c>
      <c r="K2938" t="s">
        <v>3366</v>
      </c>
      <c r="M2938" t="s">
        <v>3459</v>
      </c>
      <c r="T2938" t="s">
        <v>3262</v>
      </c>
      <c r="W2938" t="s">
        <v>3572</v>
      </c>
      <c r="X2938" t="s">
        <v>3452</v>
      </c>
      <c r="AA2938" s="3" t="s">
        <v>3464</v>
      </c>
      <c r="AB2938" t="s">
        <v>3999</v>
      </c>
      <c r="AF2938" t="s">
        <v>3451</v>
      </c>
      <c r="AH2938" s="2">
        <v>45374</v>
      </c>
    </row>
    <row r="2939" spans="1:35" ht="15" thickBot="1" x14ac:dyDescent="0.4">
      <c r="B2939" s="5">
        <f t="shared" si="189"/>
        <v>2937</v>
      </c>
      <c r="C2939">
        <f t="shared" si="188"/>
        <v>57</v>
      </c>
      <c r="D2939" s="16">
        <v>1953</v>
      </c>
      <c r="E2939" t="s">
        <v>221</v>
      </c>
      <c r="F2939" t="s">
        <v>25</v>
      </c>
      <c r="G2939">
        <v>101477</v>
      </c>
      <c r="H2939" t="s">
        <v>17</v>
      </c>
      <c r="J2939" t="s">
        <v>3354</v>
      </c>
      <c r="K2939" t="s">
        <v>3366</v>
      </c>
      <c r="L2939" t="s">
        <v>1085</v>
      </c>
      <c r="M2939" t="s">
        <v>3359</v>
      </c>
      <c r="AA2939" s="3" t="s">
        <v>3464</v>
      </c>
      <c r="AE2939" t="s">
        <v>380</v>
      </c>
      <c r="AF2939" t="s">
        <v>3060</v>
      </c>
      <c r="AG2939" s="162"/>
      <c r="AH2939" s="163">
        <v>40951.709456018521</v>
      </c>
    </row>
    <row r="2940" spans="1:35" ht="15" customHeight="1" thickBot="1" x14ac:dyDescent="0.4">
      <c r="A2940" s="180"/>
      <c r="B2940" s="5">
        <f t="shared" si="189"/>
        <v>2938</v>
      </c>
      <c r="C2940">
        <f t="shared" si="188"/>
        <v>19</v>
      </c>
      <c r="D2940" s="16">
        <v>1953</v>
      </c>
      <c r="E2940" s="3" t="s">
        <v>221</v>
      </c>
      <c r="F2940" s="3" t="s">
        <v>25</v>
      </c>
      <c r="G2940" s="3">
        <v>101534</v>
      </c>
      <c r="H2940" s="3"/>
      <c r="I2940" s="3"/>
      <c r="J2940" s="3"/>
      <c r="K2940" s="3" t="s">
        <v>3366</v>
      </c>
      <c r="L2940" s="3"/>
      <c r="M2940" s="3"/>
      <c r="N2940" s="3"/>
      <c r="O2940" s="3"/>
      <c r="P2940" s="3"/>
      <c r="Q2940" s="3"/>
      <c r="R2940" s="3"/>
      <c r="S2940" s="152"/>
      <c r="T2940" s="3"/>
      <c r="U2940" s="3" t="s">
        <v>4212</v>
      </c>
      <c r="V2940" s="143" t="s">
        <v>4212</v>
      </c>
      <c r="W2940" s="3" t="s">
        <v>4387</v>
      </c>
      <c r="X2940" s="3" t="s">
        <v>3452</v>
      </c>
      <c r="Y2940" s="3" t="s">
        <v>4212</v>
      </c>
      <c r="Z2940" s="3" t="s">
        <v>4212</v>
      </c>
      <c r="AA2940" s="14" t="s">
        <v>4522</v>
      </c>
      <c r="AB2940" s="3"/>
      <c r="AE2940" s="3"/>
      <c r="AF2940" s="3" t="s">
        <v>3451</v>
      </c>
      <c r="AG2940" s="3"/>
      <c r="AH2940" s="153">
        <v>45661</v>
      </c>
      <c r="AI2940" s="14" t="s">
        <v>4529</v>
      </c>
    </row>
    <row r="2941" spans="1:35" ht="15" customHeight="1" x14ac:dyDescent="0.35">
      <c r="B2941" s="5">
        <f t="shared" si="189"/>
        <v>2939</v>
      </c>
      <c r="C2941">
        <f t="shared" si="188"/>
        <v>162</v>
      </c>
      <c r="D2941" s="16">
        <v>1953</v>
      </c>
      <c r="E2941" t="s">
        <v>221</v>
      </c>
      <c r="F2941" t="s">
        <v>16</v>
      </c>
      <c r="G2941">
        <v>101553</v>
      </c>
      <c r="H2941" t="s">
        <v>17</v>
      </c>
      <c r="J2941" t="s">
        <v>3354</v>
      </c>
      <c r="K2941" t="s">
        <v>3366</v>
      </c>
      <c r="L2941" t="s">
        <v>277</v>
      </c>
      <c r="M2941" t="s">
        <v>3359</v>
      </c>
      <c r="AB2941" t="s">
        <v>1086</v>
      </c>
      <c r="AF2941" t="s">
        <v>3060</v>
      </c>
      <c r="AH2941" s="2">
        <v>40431.576967592591</v>
      </c>
    </row>
    <row r="2942" spans="1:35" ht="15" customHeight="1" x14ac:dyDescent="0.35">
      <c r="B2942" s="5">
        <f t="shared" si="189"/>
        <v>2940</v>
      </c>
      <c r="C2942">
        <f t="shared" si="188"/>
        <v>65</v>
      </c>
      <c r="D2942" s="16">
        <v>1953</v>
      </c>
      <c r="E2942" t="s">
        <v>500</v>
      </c>
      <c r="F2942" t="s">
        <v>16</v>
      </c>
      <c r="G2942">
        <v>101715</v>
      </c>
      <c r="L2942" t="s">
        <v>37</v>
      </c>
      <c r="AF2942" t="s">
        <v>3060</v>
      </c>
    </row>
    <row r="2943" spans="1:35" ht="15" customHeight="1" x14ac:dyDescent="0.35">
      <c r="B2943" s="5">
        <f t="shared" si="189"/>
        <v>2941</v>
      </c>
      <c r="C2943">
        <f t="shared" si="188"/>
        <v>27</v>
      </c>
      <c r="D2943" s="16">
        <v>1953</v>
      </c>
      <c r="E2943" t="s">
        <v>560</v>
      </c>
      <c r="F2943" t="s">
        <v>25</v>
      </c>
      <c r="G2943">
        <v>101780</v>
      </c>
      <c r="H2943" t="s">
        <v>17</v>
      </c>
      <c r="J2943" t="s">
        <v>3354</v>
      </c>
      <c r="K2943" t="s">
        <v>3366</v>
      </c>
      <c r="L2943" t="s">
        <v>35</v>
      </c>
      <c r="M2943" t="s">
        <v>3359</v>
      </c>
      <c r="AC2943" s="3" t="s">
        <v>869</v>
      </c>
      <c r="AF2943" t="s">
        <v>3060</v>
      </c>
      <c r="AH2943" s="2">
        <v>40163.421446759261</v>
      </c>
    </row>
    <row r="2944" spans="1:35" ht="15" customHeight="1" x14ac:dyDescent="0.35">
      <c r="B2944" s="5">
        <f t="shared" si="189"/>
        <v>2942</v>
      </c>
      <c r="C2944">
        <f t="shared" si="188"/>
        <v>17</v>
      </c>
      <c r="D2944" s="16">
        <v>1953</v>
      </c>
      <c r="E2944" t="s">
        <v>560</v>
      </c>
      <c r="F2944" t="s">
        <v>25</v>
      </c>
      <c r="G2944">
        <v>101807</v>
      </c>
      <c r="H2944" t="s">
        <v>17</v>
      </c>
      <c r="J2944" t="s">
        <v>3354</v>
      </c>
      <c r="K2944" t="s">
        <v>3366</v>
      </c>
      <c r="L2944" t="s">
        <v>905</v>
      </c>
      <c r="M2944" t="s">
        <v>3359</v>
      </c>
      <c r="W2944" t="s">
        <v>3557</v>
      </c>
      <c r="AF2944" t="s">
        <v>3060</v>
      </c>
      <c r="AH2944" s="2">
        <v>40957.636817129627</v>
      </c>
    </row>
    <row r="2945" spans="1:35" ht="15" customHeight="1" x14ac:dyDescent="0.35">
      <c r="B2945" s="5">
        <f t="shared" si="189"/>
        <v>2943</v>
      </c>
      <c r="C2945">
        <f t="shared" si="188"/>
        <v>17</v>
      </c>
      <c r="D2945" s="16">
        <v>1953</v>
      </c>
      <c r="E2945" t="s">
        <v>560</v>
      </c>
      <c r="F2945" t="s">
        <v>25</v>
      </c>
      <c r="G2945">
        <v>101824</v>
      </c>
      <c r="J2945" t="s">
        <v>3354</v>
      </c>
      <c r="K2945" t="s">
        <v>3366</v>
      </c>
      <c r="M2945" t="s">
        <v>3459</v>
      </c>
      <c r="T2945" t="s">
        <v>3424</v>
      </c>
      <c r="W2945" t="s">
        <v>3557</v>
      </c>
      <c r="X2945" s="16" t="s">
        <v>3452</v>
      </c>
      <c r="AA2945" s="3" t="s">
        <v>3917</v>
      </c>
      <c r="AD2945" s="3" t="s">
        <v>3918</v>
      </c>
      <c r="AF2945" t="s">
        <v>3451</v>
      </c>
      <c r="AH2945" s="2">
        <v>45335</v>
      </c>
    </row>
    <row r="2946" spans="1:35" ht="15" customHeight="1" x14ac:dyDescent="0.35">
      <c r="B2946" s="5">
        <f t="shared" si="189"/>
        <v>2944</v>
      </c>
      <c r="C2946">
        <f t="shared" si="188"/>
        <v>6</v>
      </c>
      <c r="D2946" s="16">
        <v>1953</v>
      </c>
      <c r="E2946" t="s">
        <v>560</v>
      </c>
      <c r="F2946" t="s">
        <v>25</v>
      </c>
      <c r="G2946">
        <v>101841</v>
      </c>
      <c r="J2946" t="s">
        <v>3354</v>
      </c>
      <c r="K2946" t="s">
        <v>3366</v>
      </c>
      <c r="M2946" t="s">
        <v>3359</v>
      </c>
      <c r="T2946" t="s">
        <v>3424</v>
      </c>
      <c r="W2946" t="s">
        <v>3557</v>
      </c>
      <c r="AF2946" t="s">
        <v>3451</v>
      </c>
      <c r="AH2946" s="2">
        <v>45214</v>
      </c>
    </row>
    <row r="2947" spans="1:35" ht="15" customHeight="1" x14ac:dyDescent="0.35">
      <c r="B2947" s="5">
        <f t="shared" si="189"/>
        <v>2945</v>
      </c>
      <c r="C2947">
        <f t="shared" si="188"/>
        <v>51</v>
      </c>
      <c r="D2947" s="16">
        <v>1953</v>
      </c>
      <c r="E2947" t="s">
        <v>560</v>
      </c>
      <c r="F2947" t="s">
        <v>25</v>
      </c>
      <c r="G2947">
        <v>101847</v>
      </c>
      <c r="H2947" t="s">
        <v>17</v>
      </c>
      <c r="J2947" t="s">
        <v>3354</v>
      </c>
      <c r="K2947" t="s">
        <v>3366</v>
      </c>
      <c r="L2947" t="s">
        <v>138</v>
      </c>
      <c r="M2947" t="s">
        <v>3359</v>
      </c>
      <c r="T2947" t="s">
        <v>3424</v>
      </c>
      <c r="W2947" t="s">
        <v>3557</v>
      </c>
      <c r="AF2947" t="s">
        <v>3060</v>
      </c>
      <c r="AH2947" s="2">
        <v>39987.394976851851</v>
      </c>
    </row>
    <row r="2948" spans="1:35" ht="15" customHeight="1" x14ac:dyDescent="0.35">
      <c r="B2948" s="5">
        <f t="shared" si="189"/>
        <v>2946</v>
      </c>
      <c r="C2948">
        <f t="shared" si="188"/>
        <v>112</v>
      </c>
      <c r="D2948" s="16">
        <v>1953</v>
      </c>
      <c r="E2948" t="s">
        <v>15</v>
      </c>
      <c r="F2948" t="s">
        <v>16</v>
      </c>
      <c r="G2948">
        <v>101898</v>
      </c>
      <c r="H2948" t="s">
        <v>17</v>
      </c>
      <c r="J2948" t="s">
        <v>380</v>
      </c>
      <c r="K2948" t="s">
        <v>3366</v>
      </c>
      <c r="L2948" t="s">
        <v>56</v>
      </c>
      <c r="M2948" t="s">
        <v>3359</v>
      </c>
      <c r="S2948" s="148">
        <v>460</v>
      </c>
      <c r="AD2948" s="3" t="s">
        <v>1087</v>
      </c>
      <c r="AF2948" t="s">
        <v>3060</v>
      </c>
      <c r="AH2948" s="2">
        <v>40680.686805555553</v>
      </c>
    </row>
    <row r="2949" spans="1:35" ht="15" customHeight="1" x14ac:dyDescent="0.35">
      <c r="B2949" s="5">
        <f t="shared" si="189"/>
        <v>2947</v>
      </c>
      <c r="C2949">
        <f t="shared" si="188"/>
        <v>14</v>
      </c>
      <c r="D2949" s="16">
        <v>1953</v>
      </c>
      <c r="E2949" s="3" t="s">
        <v>15</v>
      </c>
      <c r="F2949" s="3" t="s">
        <v>16</v>
      </c>
      <c r="G2949" s="165">
        <v>102010</v>
      </c>
      <c r="H2949" s="3"/>
      <c r="I2949" s="3"/>
      <c r="J2949" s="3" t="s">
        <v>3354</v>
      </c>
      <c r="K2949" s="3" t="s">
        <v>3366</v>
      </c>
      <c r="L2949" s="3"/>
      <c r="M2949" s="3"/>
      <c r="N2949" s="3"/>
      <c r="O2949" s="3"/>
      <c r="P2949" s="3"/>
      <c r="Q2949" s="3"/>
      <c r="R2949" s="3"/>
      <c r="S2949" s="152"/>
      <c r="T2949" s="3"/>
      <c r="U2949" s="3"/>
      <c r="V2949" s="143"/>
      <c r="W2949" s="3"/>
      <c r="X2949" s="3"/>
      <c r="Y2949" s="3"/>
      <c r="Z2949" s="3"/>
      <c r="AB2949" s="3"/>
      <c r="AE2949" s="3"/>
      <c r="AF2949" t="s">
        <v>3451</v>
      </c>
      <c r="AG2949" s="3"/>
      <c r="AH2949" s="153">
        <v>45928</v>
      </c>
      <c r="AI2949" s="166" t="s">
        <v>5587</v>
      </c>
    </row>
    <row r="2950" spans="1:35" ht="15" customHeight="1" thickBot="1" x14ac:dyDescent="0.4">
      <c r="B2950" s="5">
        <f t="shared" si="189"/>
        <v>2948</v>
      </c>
      <c r="C2950">
        <f t="shared" si="188"/>
        <v>124</v>
      </c>
      <c r="D2950" s="16">
        <v>1953</v>
      </c>
      <c r="E2950" t="s">
        <v>15</v>
      </c>
      <c r="F2950" t="s">
        <v>16</v>
      </c>
      <c r="G2950">
        <v>102024</v>
      </c>
      <c r="H2950" t="s">
        <v>17</v>
      </c>
      <c r="J2950" t="s">
        <v>3354</v>
      </c>
      <c r="L2950" t="s">
        <v>1088</v>
      </c>
      <c r="M2950" t="s">
        <v>3359</v>
      </c>
      <c r="AF2950" t="s">
        <v>3060</v>
      </c>
      <c r="AH2950" s="2">
        <v>40860.634745370371</v>
      </c>
    </row>
    <row r="2951" spans="1:35" ht="15" customHeight="1" thickBot="1" x14ac:dyDescent="0.4">
      <c r="B2951" s="5">
        <f t="shared" si="189"/>
        <v>2949</v>
      </c>
      <c r="C2951">
        <f t="shared" si="188"/>
        <v>4</v>
      </c>
      <c r="D2951" s="16">
        <v>1953</v>
      </c>
      <c r="E2951" s="159" t="s">
        <v>15</v>
      </c>
      <c r="F2951" s="159" t="s">
        <v>16</v>
      </c>
      <c r="G2951" s="160">
        <v>102148</v>
      </c>
      <c r="H2951" s="159"/>
      <c r="I2951" s="159"/>
      <c r="J2951" s="159" t="s">
        <v>3354</v>
      </c>
      <c r="K2951" s="159" t="s">
        <v>3366</v>
      </c>
      <c r="L2951" s="159"/>
      <c r="M2951" s="159" t="s">
        <v>3459</v>
      </c>
      <c r="N2951" s="159"/>
      <c r="O2951" s="159"/>
      <c r="P2951" s="159"/>
      <c r="Q2951" s="159"/>
      <c r="R2951" s="159"/>
      <c r="S2951" s="159"/>
      <c r="T2951" s="159" t="s">
        <v>3262</v>
      </c>
      <c r="U2951" s="159"/>
      <c r="V2951" s="161"/>
      <c r="W2951" s="159" t="s">
        <v>3830</v>
      </c>
      <c r="X2951" s="159" t="s">
        <v>3660</v>
      </c>
      <c r="Y2951" s="159"/>
      <c r="Z2951" s="159"/>
      <c r="AA2951" s="159" t="s">
        <v>3262</v>
      </c>
      <c r="AB2951" s="159"/>
      <c r="AC2951" s="159"/>
      <c r="AD2951" s="159"/>
      <c r="AE2951" s="159"/>
      <c r="AF2951" t="s">
        <v>3451</v>
      </c>
      <c r="AG2951" s="162"/>
      <c r="AH2951" s="163">
        <v>46130</v>
      </c>
      <c r="AI2951" s="76" t="s">
        <v>6485</v>
      </c>
    </row>
    <row r="2952" spans="1:35" ht="15" customHeight="1" x14ac:dyDescent="0.35">
      <c r="B2952" s="5">
        <f t="shared" si="189"/>
        <v>2950</v>
      </c>
      <c r="C2952">
        <f t="shared" si="188"/>
        <v>21</v>
      </c>
      <c r="D2952" s="16">
        <v>1953</v>
      </c>
      <c r="E2952" t="s">
        <v>15</v>
      </c>
      <c r="F2952" t="s">
        <v>16</v>
      </c>
      <c r="G2952">
        <v>102152</v>
      </c>
      <c r="H2952" t="s">
        <v>17</v>
      </c>
      <c r="J2952" t="s">
        <v>3354</v>
      </c>
      <c r="L2952" t="s">
        <v>1089</v>
      </c>
      <c r="M2952" t="s">
        <v>3359</v>
      </c>
      <c r="AF2952" t="s">
        <v>3060</v>
      </c>
      <c r="AH2952" s="2">
        <v>40728.756469907406</v>
      </c>
    </row>
    <row r="2953" spans="1:35" ht="15" customHeight="1" x14ac:dyDescent="0.35">
      <c r="B2953" s="5">
        <f t="shared" si="189"/>
        <v>2951</v>
      </c>
      <c r="C2953">
        <f t="shared" si="188"/>
        <v>10</v>
      </c>
      <c r="D2953" s="16">
        <v>1953</v>
      </c>
      <c r="E2953" t="s">
        <v>15</v>
      </c>
      <c r="F2953" t="s">
        <v>16</v>
      </c>
      <c r="G2953">
        <v>102173</v>
      </c>
      <c r="AF2953" t="s">
        <v>3451</v>
      </c>
      <c r="AH2953" s="2">
        <v>45498</v>
      </c>
    </row>
    <row r="2954" spans="1:35" ht="15" customHeight="1" x14ac:dyDescent="0.35">
      <c r="B2954" s="5">
        <f t="shared" si="189"/>
        <v>2952</v>
      </c>
      <c r="C2954">
        <f t="shared" si="188"/>
        <v>53</v>
      </c>
      <c r="D2954" s="16">
        <v>1953</v>
      </c>
      <c r="E2954" t="s">
        <v>15</v>
      </c>
      <c r="F2954" t="s">
        <v>16</v>
      </c>
      <c r="G2954">
        <v>102183</v>
      </c>
      <c r="H2954" t="s">
        <v>17</v>
      </c>
      <c r="J2954" t="s">
        <v>3354</v>
      </c>
      <c r="K2954" t="s">
        <v>3366</v>
      </c>
      <c r="L2954" t="s">
        <v>56</v>
      </c>
      <c r="M2954" t="s">
        <v>3359</v>
      </c>
      <c r="AF2954" t="s">
        <v>3060</v>
      </c>
      <c r="AH2954" s="2">
        <v>39952.378472222219</v>
      </c>
    </row>
    <row r="2955" spans="1:35" ht="15" customHeight="1" x14ac:dyDescent="0.35">
      <c r="B2955" s="5">
        <f t="shared" si="189"/>
        <v>2953</v>
      </c>
      <c r="C2955">
        <f t="shared" si="188"/>
        <v>64</v>
      </c>
      <c r="D2955" s="16">
        <v>1953</v>
      </c>
      <c r="E2955" t="s">
        <v>15</v>
      </c>
      <c r="F2955" t="s">
        <v>25</v>
      </c>
      <c r="G2955">
        <v>102236</v>
      </c>
      <c r="H2955" t="s">
        <v>17</v>
      </c>
      <c r="J2955" t="s">
        <v>3354</v>
      </c>
      <c r="L2955" t="s">
        <v>659</v>
      </c>
      <c r="M2955" t="s">
        <v>3359</v>
      </c>
      <c r="AF2955" t="s">
        <v>3060</v>
      </c>
      <c r="AH2955" s="2">
        <v>40073.654166666667</v>
      </c>
    </row>
    <row r="2956" spans="1:35" ht="15" customHeight="1" x14ac:dyDescent="0.35">
      <c r="B2956" s="5">
        <f t="shared" si="189"/>
        <v>2954</v>
      </c>
      <c r="C2956">
        <f t="shared" si="188"/>
        <v>22</v>
      </c>
      <c r="D2956" s="16">
        <v>1953</v>
      </c>
      <c r="E2956" t="s">
        <v>15</v>
      </c>
      <c r="F2956" t="s">
        <v>25</v>
      </c>
      <c r="G2956">
        <v>102300</v>
      </c>
      <c r="AF2956" t="s">
        <v>3451</v>
      </c>
      <c r="AH2956" s="2">
        <v>45498</v>
      </c>
    </row>
    <row r="2957" spans="1:35" ht="15" customHeight="1" x14ac:dyDescent="0.35">
      <c r="B2957" s="5">
        <f t="shared" si="189"/>
        <v>2955</v>
      </c>
      <c r="C2957">
        <f t="shared" si="188"/>
        <v>516</v>
      </c>
      <c r="D2957" s="16">
        <v>1953</v>
      </c>
      <c r="E2957" s="3" t="s">
        <v>15</v>
      </c>
      <c r="F2957" s="3" t="s">
        <v>25</v>
      </c>
      <c r="G2957" s="3">
        <v>102322</v>
      </c>
      <c r="H2957" s="3"/>
      <c r="I2957" s="3"/>
      <c r="J2957" s="3"/>
      <c r="K2957" s="3"/>
      <c r="L2957" s="3"/>
      <c r="M2957" s="3"/>
      <c r="N2957" s="3"/>
      <c r="O2957" s="3"/>
      <c r="P2957" s="3"/>
      <c r="Q2957" s="3"/>
      <c r="R2957" s="3"/>
      <c r="S2957" s="152"/>
      <c r="T2957" s="3"/>
      <c r="U2957" s="3"/>
      <c r="V2957" s="143"/>
      <c r="W2957" s="3"/>
      <c r="X2957" s="3"/>
      <c r="Y2957" s="3"/>
      <c r="Z2957" s="3"/>
      <c r="AB2957" s="3"/>
      <c r="AE2957" s="3"/>
      <c r="AF2957" s="3" t="s">
        <v>3451</v>
      </c>
      <c r="AG2957" s="3"/>
      <c r="AH2957" s="153">
        <v>45661</v>
      </c>
      <c r="AI2957" s="14" t="s">
        <v>4423</v>
      </c>
    </row>
    <row r="2958" spans="1:35" ht="15" customHeight="1" x14ac:dyDescent="0.35">
      <c r="B2958" s="5">
        <f t="shared" si="189"/>
        <v>2956</v>
      </c>
      <c r="C2958">
        <f t="shared" si="188"/>
        <v>5</v>
      </c>
      <c r="D2958" s="16">
        <v>1953</v>
      </c>
      <c r="E2958" t="s">
        <v>327</v>
      </c>
      <c r="F2958" t="s">
        <v>25</v>
      </c>
      <c r="G2958">
        <v>102838</v>
      </c>
      <c r="H2958" t="s">
        <v>17</v>
      </c>
      <c r="J2958" t="s">
        <v>3354</v>
      </c>
      <c r="K2958" t="s">
        <v>3383</v>
      </c>
      <c r="M2958" t="s">
        <v>3359</v>
      </c>
      <c r="U2958" t="s">
        <v>3557</v>
      </c>
      <c r="AF2958" t="s">
        <v>3060</v>
      </c>
      <c r="AH2958" s="2">
        <v>40672.748263888891</v>
      </c>
    </row>
    <row r="2959" spans="1:35" ht="15" customHeight="1" x14ac:dyDescent="0.35">
      <c r="B2959" s="5">
        <f t="shared" si="189"/>
        <v>2957</v>
      </c>
      <c r="C2959">
        <f t="shared" si="188"/>
        <v>9</v>
      </c>
      <c r="D2959" s="3">
        <v>1953</v>
      </c>
      <c r="E2959" s="3" t="s">
        <v>327</v>
      </c>
      <c r="F2959" s="3" t="s">
        <v>25</v>
      </c>
      <c r="G2959" s="165">
        <v>102843</v>
      </c>
      <c r="H2959" s="3"/>
      <c r="I2959" s="3"/>
      <c r="J2959" s="3" t="s">
        <v>3354</v>
      </c>
      <c r="K2959" s="3" t="s">
        <v>3366</v>
      </c>
      <c r="L2959" s="3"/>
      <c r="M2959" s="3" t="s">
        <v>3459</v>
      </c>
      <c r="N2959" s="3"/>
      <c r="O2959" s="3"/>
      <c r="P2959" s="3"/>
      <c r="Q2959" s="3"/>
      <c r="R2959" s="3"/>
      <c r="S2959" s="152"/>
      <c r="T2959" s="3" t="s">
        <v>167</v>
      </c>
      <c r="U2959" s="3"/>
      <c r="V2959" s="143"/>
      <c r="W2959" s="3" t="s">
        <v>3572</v>
      </c>
      <c r="X2959" s="3" t="s">
        <v>5702</v>
      </c>
      <c r="Y2959" s="3"/>
      <c r="Z2959" s="3"/>
      <c r="AA2959" s="3" t="s">
        <v>4416</v>
      </c>
      <c r="AB2959" s="3"/>
      <c r="AE2959" s="3"/>
      <c r="AF2959" t="s">
        <v>3451</v>
      </c>
      <c r="AG2959" s="3"/>
      <c r="AH2959" s="153">
        <v>45928</v>
      </c>
      <c r="AI2959" s="166" t="s">
        <v>5588</v>
      </c>
    </row>
    <row r="2960" spans="1:35" ht="15" customHeight="1" x14ac:dyDescent="0.35">
      <c r="A2960" s="3"/>
      <c r="B2960" s="5">
        <f t="shared" si="189"/>
        <v>2958</v>
      </c>
      <c r="C2960">
        <f t="shared" si="188"/>
        <v>80</v>
      </c>
      <c r="D2960" s="16">
        <v>1953</v>
      </c>
      <c r="E2960" t="s">
        <v>327</v>
      </c>
      <c r="F2960" t="s">
        <v>25</v>
      </c>
      <c r="G2960">
        <v>102852</v>
      </c>
      <c r="H2960" t="s">
        <v>17</v>
      </c>
      <c r="J2960" t="s">
        <v>3354</v>
      </c>
      <c r="K2960" t="s">
        <v>3366</v>
      </c>
      <c r="L2960" t="s">
        <v>908</v>
      </c>
      <c r="M2960" t="s">
        <v>3359</v>
      </c>
      <c r="AF2960" t="s">
        <v>3060</v>
      </c>
      <c r="AH2960" s="2">
        <v>40566.916562500002</v>
      </c>
    </row>
    <row r="2961" spans="1:35" ht="15" customHeight="1" x14ac:dyDescent="0.35">
      <c r="B2961" s="5">
        <f t="shared" si="189"/>
        <v>2959</v>
      </c>
      <c r="C2961">
        <f t="shared" si="188"/>
        <v>64</v>
      </c>
      <c r="D2961" s="16">
        <v>1953</v>
      </c>
      <c r="E2961" t="s">
        <v>327</v>
      </c>
      <c r="F2961" t="s">
        <v>25</v>
      </c>
      <c r="G2961">
        <v>102932</v>
      </c>
      <c r="H2961" t="s">
        <v>17</v>
      </c>
      <c r="J2961" t="s">
        <v>3354</v>
      </c>
      <c r="K2961" t="s">
        <v>3366</v>
      </c>
      <c r="L2961" t="s">
        <v>1090</v>
      </c>
      <c r="M2961" t="s">
        <v>3359</v>
      </c>
      <c r="AC2961" s="3" t="s">
        <v>1091</v>
      </c>
      <c r="AF2961" t="s">
        <v>3060</v>
      </c>
      <c r="AH2961" s="2">
        <v>40845.723865740743</v>
      </c>
    </row>
    <row r="2962" spans="1:35" ht="15" customHeight="1" x14ac:dyDescent="0.35">
      <c r="B2962" s="5">
        <f t="shared" si="189"/>
        <v>2960</v>
      </c>
      <c r="C2962">
        <f t="shared" si="188"/>
        <v>14</v>
      </c>
      <c r="D2962" s="16">
        <v>1953</v>
      </c>
      <c r="E2962" t="s">
        <v>327</v>
      </c>
      <c r="F2962" t="s">
        <v>25</v>
      </c>
      <c r="G2962">
        <v>102996</v>
      </c>
      <c r="H2962" t="s">
        <v>17</v>
      </c>
      <c r="J2962" t="s">
        <v>3354</v>
      </c>
      <c r="M2962" t="s">
        <v>3359</v>
      </c>
      <c r="Z2962" t="s">
        <v>3359</v>
      </c>
      <c r="AF2962" t="s">
        <v>3060</v>
      </c>
      <c r="AH2962" s="2">
        <v>40963.990358796298</v>
      </c>
    </row>
    <row r="2963" spans="1:35" ht="15" customHeight="1" x14ac:dyDescent="0.35">
      <c r="B2963" s="5">
        <f t="shared" si="189"/>
        <v>2961</v>
      </c>
      <c r="C2963">
        <f t="shared" ref="C2963:C2967" si="193">+G2964-G2963</f>
        <v>17</v>
      </c>
      <c r="D2963" s="16">
        <v>1953</v>
      </c>
      <c r="E2963" t="s">
        <v>327</v>
      </c>
      <c r="F2963" t="s">
        <v>16</v>
      </c>
      <c r="G2963">
        <v>103010</v>
      </c>
      <c r="H2963" t="s">
        <v>17</v>
      </c>
      <c r="J2963" t="s">
        <v>3354</v>
      </c>
      <c r="K2963" t="s">
        <v>3366</v>
      </c>
      <c r="L2963" t="s">
        <v>546</v>
      </c>
      <c r="M2963" t="s">
        <v>3359</v>
      </c>
      <c r="AF2963" t="s">
        <v>3060</v>
      </c>
      <c r="AH2963" s="2">
        <v>40771.489421296297</v>
      </c>
    </row>
    <row r="2964" spans="1:35" ht="15" customHeight="1" thickBot="1" x14ac:dyDescent="0.4">
      <c r="B2964" s="5">
        <f t="shared" si="189"/>
        <v>2962</v>
      </c>
      <c r="C2964">
        <f t="shared" si="193"/>
        <v>9</v>
      </c>
      <c r="D2964" s="16">
        <v>1953</v>
      </c>
      <c r="E2964" t="s">
        <v>560</v>
      </c>
      <c r="F2964" t="s">
        <v>16</v>
      </c>
      <c r="G2964">
        <v>103027</v>
      </c>
      <c r="H2964" t="s">
        <v>17</v>
      </c>
      <c r="J2964" t="s">
        <v>3354</v>
      </c>
      <c r="K2964" t="s">
        <v>3366</v>
      </c>
      <c r="L2964" t="s">
        <v>349</v>
      </c>
      <c r="M2964" t="s">
        <v>3359</v>
      </c>
      <c r="W2964" t="s">
        <v>3557</v>
      </c>
      <c r="AF2964" t="s">
        <v>3060</v>
      </c>
      <c r="AH2964" s="2">
        <v>39856.660509259258</v>
      </c>
    </row>
    <row r="2965" spans="1:35" ht="15" customHeight="1" thickBot="1" x14ac:dyDescent="0.4">
      <c r="B2965" s="5">
        <f t="shared" si="189"/>
        <v>2963</v>
      </c>
      <c r="C2965">
        <f t="shared" si="193"/>
        <v>5</v>
      </c>
      <c r="D2965" s="16">
        <v>1953</v>
      </c>
      <c r="E2965" s="159" t="s">
        <v>560</v>
      </c>
      <c r="F2965" s="159" t="s">
        <v>16</v>
      </c>
      <c r="G2965" s="160">
        <v>103036</v>
      </c>
      <c r="H2965" s="159"/>
      <c r="I2965" s="159"/>
      <c r="J2965" s="159" t="s">
        <v>3354</v>
      </c>
      <c r="K2965" s="159" t="s">
        <v>3366</v>
      </c>
      <c r="L2965" s="159"/>
      <c r="M2965" s="159" t="s">
        <v>3459</v>
      </c>
      <c r="N2965" s="159"/>
      <c r="O2965" s="159"/>
      <c r="P2965" s="159"/>
      <c r="Q2965" s="159"/>
      <c r="R2965" s="159"/>
      <c r="S2965" s="159"/>
      <c r="T2965" s="159" t="s">
        <v>3424</v>
      </c>
      <c r="U2965" s="159"/>
      <c r="V2965" s="231"/>
      <c r="W2965" s="159" t="s">
        <v>3557</v>
      </c>
      <c r="X2965" s="159" t="s">
        <v>3452</v>
      </c>
      <c r="Y2965" s="159"/>
      <c r="Z2965" s="159"/>
      <c r="AA2965" s="159" t="s">
        <v>4039</v>
      </c>
      <c r="AB2965" s="167" t="s">
        <v>6776</v>
      </c>
      <c r="AC2965" s="159"/>
      <c r="AD2965" s="159"/>
      <c r="AE2965" s="159"/>
      <c r="AF2965" t="s">
        <v>3451</v>
      </c>
      <c r="AG2965" s="159"/>
      <c r="AH2965" s="176">
        <v>46207</v>
      </c>
      <c r="AI2965" s="76" t="s">
        <v>6777</v>
      </c>
    </row>
    <row r="2966" spans="1:35" ht="15" customHeight="1" x14ac:dyDescent="0.35">
      <c r="B2966" s="5">
        <f t="shared" si="189"/>
        <v>2964</v>
      </c>
      <c r="C2966">
        <f t="shared" si="193"/>
        <v>11</v>
      </c>
      <c r="D2966" s="16">
        <v>1953</v>
      </c>
      <c r="E2966" s="3" t="s">
        <v>560</v>
      </c>
      <c r="F2966" s="3" t="s">
        <v>16</v>
      </c>
      <c r="G2966" s="3">
        <v>103041</v>
      </c>
      <c r="H2966" s="3"/>
      <c r="I2966" s="3"/>
      <c r="J2966" s="3" t="s">
        <v>3354</v>
      </c>
      <c r="K2966" s="3" t="s">
        <v>3366</v>
      </c>
      <c r="L2966" s="3"/>
      <c r="M2966" s="3" t="s">
        <v>3459</v>
      </c>
      <c r="N2966" s="3"/>
      <c r="O2966" s="3"/>
      <c r="P2966" s="3"/>
      <c r="Q2966" s="3"/>
      <c r="R2966" s="3"/>
      <c r="S2966" s="152"/>
      <c r="T2966" s="3" t="s">
        <v>3424</v>
      </c>
      <c r="U2966" s="3"/>
      <c r="V2966" s="143"/>
      <c r="W2966" s="3" t="s">
        <v>3557</v>
      </c>
      <c r="X2966" s="3" t="s">
        <v>3452</v>
      </c>
      <c r="Y2966" s="3"/>
      <c r="Z2966" s="3"/>
      <c r="AA2966" s="3" t="s">
        <v>4039</v>
      </c>
      <c r="AB2966" s="3"/>
      <c r="AE2966" s="3"/>
      <c r="AF2966" s="3" t="s">
        <v>3451</v>
      </c>
      <c r="AG2966" s="3"/>
      <c r="AH2966" s="153">
        <v>45568</v>
      </c>
      <c r="AI2966" s="166" t="s">
        <v>4281</v>
      </c>
    </row>
    <row r="2967" spans="1:35" ht="15" customHeight="1" x14ac:dyDescent="0.35">
      <c r="B2967" s="5">
        <f t="shared" ref="B2967:B3030" si="194">+B2966+1</f>
        <v>2965</v>
      </c>
      <c r="C2967">
        <f t="shared" si="193"/>
        <v>33</v>
      </c>
      <c r="D2967" s="16">
        <v>1953</v>
      </c>
      <c r="E2967" t="s">
        <v>560</v>
      </c>
      <c r="F2967" t="s">
        <v>16</v>
      </c>
      <c r="G2967">
        <v>103052</v>
      </c>
      <c r="H2967" t="s">
        <v>17</v>
      </c>
      <c r="J2967" t="s">
        <v>3354</v>
      </c>
      <c r="K2967" t="s">
        <v>3366</v>
      </c>
      <c r="L2967" t="s">
        <v>1092</v>
      </c>
      <c r="M2967" t="s">
        <v>3359</v>
      </c>
      <c r="W2967" t="s">
        <v>3557</v>
      </c>
      <c r="AF2967" t="s">
        <v>3060</v>
      </c>
      <c r="AH2967" s="2">
        <v>40189.444571759261</v>
      </c>
    </row>
    <row r="2968" spans="1:35" ht="15" customHeight="1" x14ac:dyDescent="0.35">
      <c r="B2968" s="5">
        <f t="shared" si="194"/>
        <v>2966</v>
      </c>
      <c r="C2968">
        <f t="shared" si="188"/>
        <v>15</v>
      </c>
      <c r="D2968" s="16">
        <v>1953</v>
      </c>
      <c r="E2968" t="s">
        <v>560</v>
      </c>
      <c r="F2968" t="s">
        <v>16</v>
      </c>
      <c r="G2968">
        <v>103085</v>
      </c>
      <c r="H2968" t="s">
        <v>17</v>
      </c>
      <c r="J2968" t="s">
        <v>3354</v>
      </c>
      <c r="K2968" t="s">
        <v>3366</v>
      </c>
      <c r="L2968" t="s">
        <v>28</v>
      </c>
      <c r="M2968" t="s">
        <v>3359</v>
      </c>
      <c r="W2968" t="s">
        <v>3557</v>
      </c>
      <c r="AB2968" t="s">
        <v>1094</v>
      </c>
      <c r="AC2968" s="3" t="s">
        <v>1093</v>
      </c>
      <c r="AF2968" t="s">
        <v>3060</v>
      </c>
      <c r="AH2968" s="2">
        <v>40992.994097222225</v>
      </c>
    </row>
    <row r="2969" spans="1:35" ht="15" customHeight="1" x14ac:dyDescent="0.35">
      <c r="B2969" s="5">
        <f t="shared" si="194"/>
        <v>2967</v>
      </c>
      <c r="C2969">
        <f t="shared" si="188"/>
        <v>156</v>
      </c>
      <c r="D2969" s="16">
        <v>1953</v>
      </c>
      <c r="E2969" t="s">
        <v>15</v>
      </c>
      <c r="F2969" t="s">
        <v>16</v>
      </c>
      <c r="G2969">
        <v>103100</v>
      </c>
      <c r="H2969" t="s">
        <v>17</v>
      </c>
      <c r="J2969" t="s">
        <v>3354</v>
      </c>
      <c r="K2969" t="s">
        <v>3366</v>
      </c>
      <c r="L2969" t="s">
        <v>1095</v>
      </c>
      <c r="M2969" t="s">
        <v>3359</v>
      </c>
      <c r="AD2969" s="3" t="s">
        <v>1096</v>
      </c>
      <c r="AF2969" t="s">
        <v>3060</v>
      </c>
      <c r="AH2969" s="2">
        <v>40877.87226851852</v>
      </c>
    </row>
    <row r="2970" spans="1:35" ht="15" customHeight="1" x14ac:dyDescent="0.35">
      <c r="B2970" s="5">
        <f t="shared" si="194"/>
        <v>2968</v>
      </c>
      <c r="C2970">
        <f t="shared" si="188"/>
        <v>291</v>
      </c>
      <c r="D2970" s="16">
        <v>1953</v>
      </c>
      <c r="E2970" t="s">
        <v>15</v>
      </c>
      <c r="F2970" t="s">
        <v>16</v>
      </c>
      <c r="G2970">
        <v>103256</v>
      </c>
      <c r="H2970" t="s">
        <v>17</v>
      </c>
      <c r="J2970" t="s">
        <v>3354</v>
      </c>
      <c r="K2970" t="s">
        <v>3366</v>
      </c>
      <c r="L2970" t="s">
        <v>135</v>
      </c>
      <c r="M2970" t="s">
        <v>3359</v>
      </c>
      <c r="AD2970" s="3" t="s">
        <v>3689</v>
      </c>
      <c r="AF2970" t="s">
        <v>3060</v>
      </c>
      <c r="AH2970" s="2">
        <v>40836.9450462963</v>
      </c>
    </row>
    <row r="2971" spans="1:35" ht="15" customHeight="1" x14ac:dyDescent="0.35">
      <c r="B2971" s="5">
        <f t="shared" si="194"/>
        <v>2969</v>
      </c>
      <c r="C2971">
        <f t="shared" ref="C2971:C3036" si="195">+G2972-G2971</f>
        <v>2</v>
      </c>
      <c r="D2971" s="16">
        <v>1953</v>
      </c>
      <c r="E2971" t="s">
        <v>15</v>
      </c>
      <c r="F2971" t="s">
        <v>25</v>
      </c>
      <c r="G2971">
        <v>103547</v>
      </c>
      <c r="H2971" t="s">
        <v>17</v>
      </c>
      <c r="J2971" t="s">
        <v>3354</v>
      </c>
      <c r="K2971" t="s">
        <v>3366</v>
      </c>
      <c r="L2971" t="s">
        <v>368</v>
      </c>
      <c r="M2971" t="s">
        <v>3359</v>
      </c>
      <c r="N2971" t="s">
        <v>3359</v>
      </c>
      <c r="AF2971" t="s">
        <v>3060</v>
      </c>
      <c r="AH2971" s="2">
        <v>40071.607800925929</v>
      </c>
    </row>
    <row r="2972" spans="1:35" ht="15" customHeight="1" x14ac:dyDescent="0.35">
      <c r="B2972" s="5">
        <f t="shared" si="194"/>
        <v>2970</v>
      </c>
      <c r="C2972">
        <f t="shared" si="195"/>
        <v>257</v>
      </c>
      <c r="D2972" s="16">
        <v>1953</v>
      </c>
      <c r="E2972" t="s">
        <v>15</v>
      </c>
      <c r="F2972" t="s">
        <v>25</v>
      </c>
      <c r="G2972">
        <v>103549</v>
      </c>
      <c r="H2972" t="s">
        <v>17</v>
      </c>
      <c r="J2972" t="s">
        <v>3354</v>
      </c>
      <c r="K2972" t="s">
        <v>3366</v>
      </c>
      <c r="L2972" t="s">
        <v>1098</v>
      </c>
      <c r="M2972" t="s">
        <v>3359</v>
      </c>
      <c r="AF2972" t="s">
        <v>3060</v>
      </c>
      <c r="AH2972" s="2">
        <v>39920.410624999997</v>
      </c>
    </row>
    <row r="2973" spans="1:35" ht="15" customHeight="1" x14ac:dyDescent="0.35">
      <c r="B2973" s="5">
        <f t="shared" si="194"/>
        <v>2971</v>
      </c>
      <c r="C2973">
        <f t="shared" si="195"/>
        <v>194</v>
      </c>
      <c r="D2973" s="16">
        <v>1953</v>
      </c>
      <c r="E2973" t="s">
        <v>15</v>
      </c>
      <c r="F2973" t="s">
        <v>25</v>
      </c>
      <c r="G2973">
        <v>103806</v>
      </c>
      <c r="H2973" t="s">
        <v>17</v>
      </c>
      <c r="J2973" t="s">
        <v>3354</v>
      </c>
      <c r="K2973" t="s">
        <v>3366</v>
      </c>
      <c r="L2973" t="s">
        <v>1099</v>
      </c>
      <c r="M2973" t="s">
        <v>3359</v>
      </c>
      <c r="AF2973" t="s">
        <v>3060</v>
      </c>
      <c r="AH2973" s="2">
        <v>39982.392210648148</v>
      </c>
    </row>
    <row r="2974" spans="1:35" ht="15" customHeight="1" x14ac:dyDescent="0.35">
      <c r="A2974" s="17">
        <f>SUM(C2743:C2971)/192</f>
        <v>86.78125</v>
      </c>
      <c r="B2974" s="5">
        <f t="shared" si="194"/>
        <v>2972</v>
      </c>
      <c r="C2974">
        <f t="shared" si="195"/>
        <v>118</v>
      </c>
      <c r="D2974" s="16">
        <v>1953</v>
      </c>
      <c r="E2974" t="s">
        <v>327</v>
      </c>
      <c r="F2974" t="s">
        <v>25</v>
      </c>
      <c r="G2974">
        <v>104000</v>
      </c>
      <c r="H2974" t="s">
        <v>17</v>
      </c>
      <c r="J2974" t="s">
        <v>380</v>
      </c>
      <c r="K2974" t="s">
        <v>3366</v>
      </c>
      <c r="M2974" t="s">
        <v>3359</v>
      </c>
      <c r="AC2974" s="3">
        <v>1953</v>
      </c>
      <c r="AF2974" t="s">
        <v>3060</v>
      </c>
      <c r="AH2974" s="2">
        <v>40024.868657407409</v>
      </c>
    </row>
    <row r="2975" spans="1:35" ht="15" customHeight="1" x14ac:dyDescent="0.35">
      <c r="B2975" s="5">
        <f t="shared" si="194"/>
        <v>2973</v>
      </c>
      <c r="C2975">
        <f t="shared" si="195"/>
        <v>8</v>
      </c>
      <c r="D2975" s="16">
        <v>1953</v>
      </c>
      <c r="E2975" t="s">
        <v>327</v>
      </c>
      <c r="F2975" t="s">
        <v>25</v>
      </c>
      <c r="G2975">
        <v>104118</v>
      </c>
      <c r="J2975" t="s">
        <v>3354</v>
      </c>
      <c r="K2975" t="s">
        <v>3366</v>
      </c>
      <c r="M2975" t="s">
        <v>3459</v>
      </c>
      <c r="T2975" t="s">
        <v>3262</v>
      </c>
      <c r="W2975" t="s">
        <v>3572</v>
      </c>
      <c r="X2975" t="s">
        <v>3452</v>
      </c>
      <c r="AA2975" s="3" t="s">
        <v>3262</v>
      </c>
      <c r="AD2975" s="3" t="s">
        <v>6330</v>
      </c>
      <c r="AF2975" t="s">
        <v>3451</v>
      </c>
      <c r="AH2975" s="2">
        <v>46054</v>
      </c>
      <c r="AI2975" s="36" t="s">
        <v>6331</v>
      </c>
    </row>
    <row r="2976" spans="1:35" ht="15" customHeight="1" x14ac:dyDescent="0.35">
      <c r="B2976" s="5">
        <f t="shared" si="194"/>
        <v>2974</v>
      </c>
      <c r="C2976">
        <f t="shared" si="195"/>
        <v>165</v>
      </c>
      <c r="D2976" s="16">
        <v>1953</v>
      </c>
      <c r="E2976" t="s">
        <v>327</v>
      </c>
      <c r="F2976" t="s">
        <v>25</v>
      </c>
      <c r="G2976">
        <v>104126</v>
      </c>
      <c r="H2976" t="s">
        <v>17</v>
      </c>
      <c r="J2976" t="s">
        <v>3354</v>
      </c>
      <c r="K2976" t="s">
        <v>3366</v>
      </c>
      <c r="L2976" t="s">
        <v>703</v>
      </c>
      <c r="M2976" t="s">
        <v>3359</v>
      </c>
      <c r="AF2976" t="s">
        <v>3060</v>
      </c>
      <c r="AH2976" s="2">
        <v>39707.688993055555</v>
      </c>
    </row>
    <row r="2977" spans="2:35" ht="15" customHeight="1" x14ac:dyDescent="0.35">
      <c r="B2977" s="5">
        <f t="shared" si="194"/>
        <v>2975</v>
      </c>
      <c r="C2977">
        <f t="shared" si="195"/>
        <v>4</v>
      </c>
      <c r="D2977" s="16">
        <v>1953</v>
      </c>
      <c r="E2977" t="s">
        <v>327</v>
      </c>
      <c r="F2977" t="s">
        <v>16</v>
      </c>
      <c r="G2977">
        <v>104291</v>
      </c>
      <c r="L2977" t="s">
        <v>37</v>
      </c>
      <c r="AF2977" t="s">
        <v>3060</v>
      </c>
    </row>
    <row r="2978" spans="2:35" ht="15" customHeight="1" x14ac:dyDescent="0.35">
      <c r="B2978" s="5">
        <f t="shared" si="194"/>
        <v>2976</v>
      </c>
      <c r="C2978">
        <f t="shared" si="195"/>
        <v>6</v>
      </c>
      <c r="D2978" s="16">
        <v>1953</v>
      </c>
      <c r="E2978" t="s">
        <v>221</v>
      </c>
      <c r="F2978" t="s">
        <v>25</v>
      </c>
      <c r="G2978">
        <v>104295</v>
      </c>
      <c r="H2978" t="s">
        <v>17</v>
      </c>
      <c r="J2978" t="s">
        <v>3354</v>
      </c>
      <c r="K2978" t="s">
        <v>3366</v>
      </c>
      <c r="L2978" t="s">
        <v>1100</v>
      </c>
      <c r="M2978" t="s">
        <v>3359</v>
      </c>
      <c r="N2978" t="s">
        <v>3359</v>
      </c>
      <c r="V2978" s="43" t="s">
        <v>3359</v>
      </c>
      <c r="AA2978" s="3" t="s">
        <v>3464</v>
      </c>
      <c r="AB2978" t="s">
        <v>81</v>
      </c>
      <c r="AE2978" t="s">
        <v>380</v>
      </c>
      <c r="AF2978" t="s">
        <v>3060</v>
      </c>
      <c r="AH2978" s="2">
        <v>40677.565115740741</v>
      </c>
    </row>
    <row r="2979" spans="2:35" ht="15" customHeight="1" x14ac:dyDescent="0.35">
      <c r="B2979" s="5">
        <f t="shared" si="194"/>
        <v>2977</v>
      </c>
      <c r="C2979">
        <f t="shared" si="195"/>
        <v>7</v>
      </c>
      <c r="D2979" s="16">
        <v>1953</v>
      </c>
      <c r="E2979" t="s">
        <v>221</v>
      </c>
      <c r="F2979" t="s">
        <v>25</v>
      </c>
      <c r="G2979">
        <v>104301</v>
      </c>
      <c r="H2979" t="s">
        <v>17</v>
      </c>
      <c r="L2979" t="s">
        <v>74</v>
      </c>
      <c r="M2979" t="s">
        <v>3359</v>
      </c>
      <c r="S2979" s="148">
        <v>460</v>
      </c>
      <c r="U2979" t="s">
        <v>3687</v>
      </c>
      <c r="AB2979" t="s">
        <v>1101</v>
      </c>
      <c r="AF2979" t="s">
        <v>3060</v>
      </c>
      <c r="AH2979" s="2">
        <v>39953.613425925927</v>
      </c>
    </row>
    <row r="2980" spans="2:35" ht="15" customHeight="1" x14ac:dyDescent="0.35">
      <c r="B2980" s="5">
        <f t="shared" si="194"/>
        <v>2978</v>
      </c>
      <c r="C2980">
        <f t="shared" si="195"/>
        <v>41</v>
      </c>
      <c r="D2980" s="16">
        <v>1953</v>
      </c>
      <c r="E2980" t="s">
        <v>221</v>
      </c>
      <c r="F2980" t="s">
        <v>25</v>
      </c>
      <c r="G2980">
        <v>104308</v>
      </c>
      <c r="H2980" t="s">
        <v>17</v>
      </c>
      <c r="J2980" t="s">
        <v>3354</v>
      </c>
      <c r="K2980" t="s">
        <v>3366</v>
      </c>
      <c r="L2980" t="s">
        <v>558</v>
      </c>
      <c r="M2980" t="s">
        <v>3359</v>
      </c>
      <c r="N2980" t="s">
        <v>3359</v>
      </c>
      <c r="AA2980" s="3" t="s">
        <v>3464</v>
      </c>
      <c r="AE2980" t="s">
        <v>380</v>
      </c>
      <c r="AF2980" t="s">
        <v>3060</v>
      </c>
      <c r="AH2980" s="2">
        <v>39934.559374999997</v>
      </c>
    </row>
    <row r="2981" spans="2:35" ht="15" customHeight="1" x14ac:dyDescent="0.35">
      <c r="B2981" s="5">
        <f t="shared" si="194"/>
        <v>2979</v>
      </c>
      <c r="C2981">
        <f t="shared" si="195"/>
        <v>2</v>
      </c>
      <c r="D2981" s="16">
        <v>1953</v>
      </c>
      <c r="E2981" t="s">
        <v>221</v>
      </c>
      <c r="F2981" t="s">
        <v>25</v>
      </c>
      <c r="G2981">
        <v>104349</v>
      </c>
      <c r="H2981" t="s">
        <v>17</v>
      </c>
      <c r="J2981" t="s">
        <v>3354</v>
      </c>
      <c r="K2981" t="s">
        <v>3366</v>
      </c>
      <c r="L2981" t="s">
        <v>471</v>
      </c>
      <c r="M2981" t="s">
        <v>3359</v>
      </c>
      <c r="AA2981" s="3" t="s">
        <v>3464</v>
      </c>
      <c r="AE2981" t="s">
        <v>380</v>
      </c>
      <c r="AF2981" t="s">
        <v>3060</v>
      </c>
      <c r="AH2981" s="2">
        <v>40467.570590277777</v>
      </c>
    </row>
    <row r="2982" spans="2:35" ht="15" customHeight="1" x14ac:dyDescent="0.35">
      <c r="B2982" s="5">
        <f t="shared" si="194"/>
        <v>2980</v>
      </c>
      <c r="C2982">
        <f t="shared" si="195"/>
        <v>13</v>
      </c>
      <c r="D2982" s="16">
        <v>1953</v>
      </c>
      <c r="E2982" t="s">
        <v>221</v>
      </c>
      <c r="F2982" t="s">
        <v>25</v>
      </c>
      <c r="G2982">
        <v>104351</v>
      </c>
      <c r="H2982" t="s">
        <v>17</v>
      </c>
      <c r="J2982" t="s">
        <v>3354</v>
      </c>
      <c r="K2982" t="s">
        <v>3366</v>
      </c>
      <c r="L2982" t="s">
        <v>98</v>
      </c>
      <c r="M2982" t="s">
        <v>3359</v>
      </c>
      <c r="N2982" t="s">
        <v>3359</v>
      </c>
      <c r="AB2982" t="s">
        <v>1102</v>
      </c>
      <c r="AF2982" t="s">
        <v>3060</v>
      </c>
      <c r="AH2982" s="2">
        <v>39972.328981481478</v>
      </c>
    </row>
    <row r="2983" spans="2:35" ht="15" customHeight="1" thickBot="1" x14ac:dyDescent="0.4">
      <c r="B2983" s="5">
        <f t="shared" si="194"/>
        <v>2981</v>
      </c>
      <c r="C2983">
        <f t="shared" si="195"/>
        <v>-1</v>
      </c>
      <c r="D2983" s="16">
        <v>1953</v>
      </c>
      <c r="E2983" s="3" t="s">
        <v>221</v>
      </c>
      <c r="F2983" s="3" t="s">
        <v>25</v>
      </c>
      <c r="G2983" s="165">
        <v>104364</v>
      </c>
      <c r="H2983" s="3"/>
      <c r="I2983" s="3"/>
      <c r="J2983" s="3" t="s">
        <v>3354</v>
      </c>
      <c r="K2983" s="3" t="s">
        <v>3366</v>
      </c>
      <c r="L2983" s="3"/>
      <c r="M2983" s="3" t="s">
        <v>3459</v>
      </c>
      <c r="N2983" s="3"/>
      <c r="O2983" s="3"/>
      <c r="P2983" s="3"/>
      <c r="Q2983" s="3"/>
      <c r="R2983" s="3"/>
      <c r="S2983" s="152"/>
      <c r="T2983" s="3" t="s">
        <v>3424</v>
      </c>
      <c r="U2983" s="3"/>
      <c r="V2983" s="143"/>
      <c r="W2983" s="3" t="s">
        <v>3572</v>
      </c>
      <c r="X2983" s="3" t="s">
        <v>3452</v>
      </c>
      <c r="Y2983" s="3"/>
      <c r="Z2983" s="3"/>
      <c r="AA2983" s="3" t="s">
        <v>3464</v>
      </c>
      <c r="AB2983" s="3"/>
      <c r="AE2983" s="3" t="s">
        <v>3424</v>
      </c>
      <c r="AF2983" t="s">
        <v>3451</v>
      </c>
      <c r="AG2983" s="3"/>
      <c r="AH2983" s="153">
        <v>45928</v>
      </c>
      <c r="AI2983" s="166" t="s">
        <v>5589</v>
      </c>
    </row>
    <row r="2984" spans="2:35" ht="15" customHeight="1" thickBot="1" x14ac:dyDescent="0.4">
      <c r="B2984" s="5">
        <f t="shared" si="194"/>
        <v>2982</v>
      </c>
      <c r="C2984">
        <f t="shared" si="195"/>
        <v>3</v>
      </c>
      <c r="D2984" s="16">
        <v>1953</v>
      </c>
      <c r="E2984" s="159" t="s">
        <v>221</v>
      </c>
      <c r="F2984" s="159" t="s">
        <v>25</v>
      </c>
      <c r="G2984" s="160">
        <v>104363</v>
      </c>
      <c r="H2984" s="159"/>
      <c r="I2984" s="159"/>
      <c r="J2984" s="159" t="s">
        <v>3354</v>
      </c>
      <c r="K2984" s="159" t="s">
        <v>3366</v>
      </c>
      <c r="L2984" s="159"/>
      <c r="M2984" s="159" t="s">
        <v>3459</v>
      </c>
      <c r="N2984" s="159"/>
      <c r="O2984" s="159"/>
      <c r="P2984" s="159"/>
      <c r="Q2984" s="159"/>
      <c r="R2984" s="159"/>
      <c r="S2984" s="159"/>
      <c r="T2984" s="159" t="s">
        <v>3424</v>
      </c>
      <c r="U2984" s="159"/>
      <c r="V2984" s="161"/>
      <c r="W2984" s="159" t="s">
        <v>3572</v>
      </c>
      <c r="X2984" s="159" t="s">
        <v>3452</v>
      </c>
      <c r="Y2984" s="159"/>
      <c r="Z2984" s="159"/>
      <c r="AA2984" s="159" t="s">
        <v>3464</v>
      </c>
      <c r="AB2984" s="159"/>
      <c r="AC2984" s="159"/>
      <c r="AD2984" s="159" t="s">
        <v>4634</v>
      </c>
      <c r="AE2984" s="159" t="s">
        <v>3424</v>
      </c>
      <c r="AF2984" t="s">
        <v>3451</v>
      </c>
      <c r="AG2984" s="159"/>
      <c r="AH2984" s="176">
        <v>46091</v>
      </c>
      <c r="AI2984" s="76" t="s">
        <v>6417</v>
      </c>
    </row>
    <row r="2985" spans="2:35" ht="15" customHeight="1" x14ac:dyDescent="0.35">
      <c r="B2985" s="5">
        <f t="shared" si="194"/>
        <v>2983</v>
      </c>
      <c r="C2985">
        <f t="shared" si="195"/>
        <v>5</v>
      </c>
      <c r="D2985" s="16">
        <v>1953</v>
      </c>
      <c r="E2985" t="s">
        <v>221</v>
      </c>
      <c r="F2985" t="s">
        <v>25</v>
      </c>
      <c r="G2985">
        <v>104366</v>
      </c>
      <c r="H2985" t="s">
        <v>17</v>
      </c>
      <c r="J2985" t="s">
        <v>3354</v>
      </c>
      <c r="K2985" t="s">
        <v>3366</v>
      </c>
      <c r="L2985" t="s">
        <v>1103</v>
      </c>
      <c r="M2985" t="s">
        <v>3359</v>
      </c>
      <c r="N2985" t="s">
        <v>3359</v>
      </c>
      <c r="AA2985" s="3" t="s">
        <v>3464</v>
      </c>
      <c r="AB2985" t="s">
        <v>3690</v>
      </c>
      <c r="AE2985" t="s">
        <v>380</v>
      </c>
      <c r="AF2985" t="s">
        <v>3060</v>
      </c>
      <c r="AH2985" s="2">
        <v>40861.54446759259</v>
      </c>
    </row>
    <row r="2986" spans="2:35" ht="15" customHeight="1" x14ac:dyDescent="0.35">
      <c r="B2986" s="5">
        <f t="shared" si="194"/>
        <v>2984</v>
      </c>
      <c r="C2986">
        <f t="shared" si="195"/>
        <v>32</v>
      </c>
      <c r="D2986" s="16">
        <v>1953</v>
      </c>
      <c r="E2986" t="s">
        <v>221</v>
      </c>
      <c r="F2986" t="s">
        <v>25</v>
      </c>
      <c r="G2986">
        <v>104371</v>
      </c>
      <c r="H2986" t="s">
        <v>17</v>
      </c>
      <c r="J2986" t="s">
        <v>3354</v>
      </c>
      <c r="K2986" t="s">
        <v>3366</v>
      </c>
      <c r="L2986" t="s">
        <v>481</v>
      </c>
      <c r="M2986" t="s">
        <v>3359</v>
      </c>
      <c r="AA2986" s="3" t="s">
        <v>3464</v>
      </c>
      <c r="AE2986" t="s">
        <v>380</v>
      </c>
      <c r="AF2986" t="s">
        <v>3060</v>
      </c>
      <c r="AH2986" s="2">
        <v>40273.688958333332</v>
      </c>
    </row>
    <row r="2987" spans="2:35" ht="15" customHeight="1" x14ac:dyDescent="0.35">
      <c r="B2987" s="5">
        <f t="shared" si="194"/>
        <v>2985</v>
      </c>
      <c r="C2987">
        <f t="shared" si="195"/>
        <v>10</v>
      </c>
      <c r="D2987" s="16">
        <v>1953</v>
      </c>
      <c r="E2987" t="s">
        <v>221</v>
      </c>
      <c r="F2987" t="s">
        <v>25</v>
      </c>
      <c r="G2987">
        <v>104403</v>
      </c>
      <c r="J2987" t="s">
        <v>3354</v>
      </c>
      <c r="K2987" t="s">
        <v>3366</v>
      </c>
      <c r="M2987" t="s">
        <v>3459</v>
      </c>
      <c r="T2987" t="s">
        <v>3424</v>
      </c>
      <c r="W2987" t="s">
        <v>3572</v>
      </c>
      <c r="X2987" t="s">
        <v>3452</v>
      </c>
      <c r="AA2987" s="3" t="s">
        <v>3464</v>
      </c>
      <c r="AF2987" t="s">
        <v>3451</v>
      </c>
      <c r="AH2987" s="2">
        <v>45710</v>
      </c>
    </row>
    <row r="2988" spans="2:35" ht="15" customHeight="1" x14ac:dyDescent="0.35">
      <c r="B2988" s="5">
        <f t="shared" si="194"/>
        <v>2986</v>
      </c>
      <c r="C2988">
        <f t="shared" si="195"/>
        <v>61</v>
      </c>
      <c r="D2988" s="16">
        <v>1953</v>
      </c>
      <c r="E2988" t="s">
        <v>221</v>
      </c>
      <c r="F2988" t="s">
        <v>25</v>
      </c>
      <c r="G2988">
        <v>104413</v>
      </c>
      <c r="H2988" t="s">
        <v>17</v>
      </c>
      <c r="J2988" t="s">
        <v>3354</v>
      </c>
      <c r="K2988" t="s">
        <v>3366</v>
      </c>
      <c r="L2988" t="s">
        <v>56</v>
      </c>
      <c r="M2988" t="s">
        <v>3359</v>
      </c>
      <c r="N2988" t="s">
        <v>3359</v>
      </c>
      <c r="AA2988" s="3" t="s">
        <v>3464</v>
      </c>
      <c r="AD2988" s="3" t="s">
        <v>563</v>
      </c>
      <c r="AE2988" t="s">
        <v>380</v>
      </c>
      <c r="AF2988" t="s">
        <v>3060</v>
      </c>
      <c r="AH2988" s="2">
        <v>40894.838043981479</v>
      </c>
    </row>
    <row r="2989" spans="2:35" ht="15" customHeight="1" x14ac:dyDescent="0.35">
      <c r="B2989" s="5">
        <f t="shared" si="194"/>
        <v>2987</v>
      </c>
      <c r="C2989">
        <f t="shared" si="195"/>
        <v>23</v>
      </c>
      <c r="D2989" s="16">
        <v>1953</v>
      </c>
      <c r="E2989" t="s">
        <v>221</v>
      </c>
      <c r="F2989" t="s">
        <v>16</v>
      </c>
      <c r="G2989">
        <v>104474</v>
      </c>
      <c r="H2989" t="s">
        <v>17</v>
      </c>
      <c r="J2989" t="s">
        <v>3354</v>
      </c>
      <c r="K2989" t="s">
        <v>3366</v>
      </c>
      <c r="L2989" t="s">
        <v>516</v>
      </c>
      <c r="M2989" t="s">
        <v>3359</v>
      </c>
      <c r="N2989" t="s">
        <v>3359</v>
      </c>
      <c r="U2989" t="s">
        <v>3687</v>
      </c>
      <c r="AC2989" s="3">
        <v>1953</v>
      </c>
      <c r="AD2989" s="3" t="s">
        <v>1105</v>
      </c>
      <c r="AF2989" t="s">
        <v>3060</v>
      </c>
      <c r="AH2989" s="2">
        <v>40847.695543981485</v>
      </c>
    </row>
    <row r="2990" spans="2:35" ht="15" customHeight="1" x14ac:dyDescent="0.35">
      <c r="B2990" s="5">
        <f t="shared" si="194"/>
        <v>2988</v>
      </c>
      <c r="C2990">
        <f t="shared" si="195"/>
        <v>159</v>
      </c>
      <c r="D2990" s="16">
        <v>1953</v>
      </c>
      <c r="E2990" s="3" t="s">
        <v>15</v>
      </c>
      <c r="F2990" s="3" t="s">
        <v>16</v>
      </c>
      <c r="G2990" s="3">
        <v>104497</v>
      </c>
      <c r="H2990" s="3"/>
      <c r="I2990" s="3"/>
      <c r="J2990" s="3"/>
      <c r="K2990" s="3" t="s">
        <v>3366</v>
      </c>
      <c r="L2990" s="3"/>
      <c r="M2990" s="3"/>
      <c r="N2990" s="3"/>
      <c r="O2990" s="3"/>
      <c r="P2990" s="3"/>
      <c r="Q2990" s="3"/>
      <c r="R2990" s="3"/>
      <c r="S2990" s="152"/>
      <c r="T2990" s="3"/>
      <c r="U2990" s="3"/>
      <c r="V2990" s="143"/>
      <c r="W2990" s="3"/>
      <c r="X2990" s="3"/>
      <c r="Y2990" s="3"/>
      <c r="Z2990" s="3"/>
      <c r="AB2990" s="3"/>
      <c r="AE2990" s="3"/>
      <c r="AF2990" s="3" t="s">
        <v>3451</v>
      </c>
      <c r="AG2990" s="3"/>
      <c r="AH2990" s="153">
        <v>45661</v>
      </c>
      <c r="AI2990" s="14" t="s">
        <v>4424</v>
      </c>
    </row>
    <row r="2991" spans="2:35" ht="15" customHeight="1" x14ac:dyDescent="0.35">
      <c r="B2991" s="5">
        <f t="shared" si="194"/>
        <v>2989</v>
      </c>
      <c r="C2991">
        <f t="shared" si="195"/>
        <v>40</v>
      </c>
      <c r="D2991" s="16">
        <v>1953</v>
      </c>
      <c r="E2991" t="s">
        <v>15</v>
      </c>
      <c r="F2991" t="s">
        <v>25</v>
      </c>
      <c r="G2991">
        <v>104656</v>
      </c>
      <c r="H2991" t="s">
        <v>17</v>
      </c>
      <c r="M2991" t="s">
        <v>3359</v>
      </c>
      <c r="AF2991" t="s">
        <v>3060</v>
      </c>
      <c r="AH2991" s="2">
        <v>41090.888611111113</v>
      </c>
    </row>
    <row r="2992" spans="2:35" ht="15" customHeight="1" x14ac:dyDescent="0.35">
      <c r="B2992" s="5">
        <f t="shared" si="194"/>
        <v>2990</v>
      </c>
      <c r="C2992">
        <f t="shared" si="195"/>
        <v>4</v>
      </c>
      <c r="D2992" s="16">
        <v>1953</v>
      </c>
      <c r="E2992" s="3" t="s">
        <v>15</v>
      </c>
      <c r="F2992" s="3" t="s">
        <v>16</v>
      </c>
      <c r="G2992" s="3">
        <v>104696</v>
      </c>
      <c r="H2992" s="3"/>
      <c r="I2992" s="3"/>
      <c r="J2992" s="3"/>
      <c r="K2992" s="3"/>
      <c r="L2992" s="3"/>
      <c r="M2992" s="3"/>
      <c r="N2992" s="3"/>
      <c r="O2992" s="3"/>
      <c r="P2992" s="3"/>
      <c r="Q2992" s="3"/>
      <c r="R2992" s="3"/>
      <c r="S2992" s="152"/>
      <c r="T2992" s="3"/>
      <c r="U2992" s="3"/>
      <c r="V2992" s="143"/>
      <c r="W2992" s="3"/>
      <c r="X2992" s="3"/>
      <c r="Y2992" s="3"/>
      <c r="Z2992" s="3"/>
      <c r="AB2992" s="3"/>
      <c r="AE2992" s="3"/>
      <c r="AF2992" s="3" t="s">
        <v>3451</v>
      </c>
      <c r="AG2992" s="3"/>
      <c r="AH2992" s="153">
        <v>45568</v>
      </c>
      <c r="AI2992" s="14" t="s">
        <v>4282</v>
      </c>
    </row>
    <row r="2993" spans="1:35" ht="15" customHeight="1" x14ac:dyDescent="0.35">
      <c r="B2993" s="5">
        <f t="shared" si="194"/>
        <v>2991</v>
      </c>
      <c r="C2993">
        <f t="shared" si="195"/>
        <v>127</v>
      </c>
      <c r="D2993" s="16">
        <v>1953</v>
      </c>
      <c r="E2993" t="s">
        <v>15</v>
      </c>
      <c r="F2993" t="s">
        <v>16</v>
      </c>
      <c r="G2993">
        <v>104700</v>
      </c>
      <c r="H2993" t="s">
        <v>17</v>
      </c>
      <c r="J2993" t="s">
        <v>3354</v>
      </c>
      <c r="K2993" t="s">
        <v>3366</v>
      </c>
      <c r="L2993" t="s">
        <v>37</v>
      </c>
      <c r="M2993" t="s">
        <v>3359</v>
      </c>
      <c r="AF2993" t="s">
        <v>3060</v>
      </c>
      <c r="AH2993" s="2">
        <v>39765.634375000001</v>
      </c>
    </row>
    <row r="2994" spans="1:35" ht="15" customHeight="1" x14ac:dyDescent="0.35">
      <c r="B2994" s="5">
        <f t="shared" si="194"/>
        <v>2992</v>
      </c>
      <c r="C2994">
        <f t="shared" si="195"/>
        <v>348</v>
      </c>
      <c r="D2994" s="16">
        <v>1953</v>
      </c>
      <c r="E2994" t="s">
        <v>15</v>
      </c>
      <c r="F2994" t="s">
        <v>16</v>
      </c>
      <c r="G2994">
        <v>104827</v>
      </c>
      <c r="L2994" t="s">
        <v>37</v>
      </c>
      <c r="AF2994" t="s">
        <v>3060</v>
      </c>
    </row>
    <row r="2995" spans="1:35" ht="15" customHeight="1" x14ac:dyDescent="0.35">
      <c r="A2995" s="3"/>
      <c r="B2995" s="5">
        <f t="shared" si="194"/>
        <v>2993</v>
      </c>
      <c r="C2995">
        <f t="shared" si="195"/>
        <v>263</v>
      </c>
      <c r="D2995" s="16">
        <v>1953</v>
      </c>
      <c r="E2995" t="s">
        <v>15</v>
      </c>
      <c r="F2995" t="s">
        <v>25</v>
      </c>
      <c r="G2995">
        <v>105175</v>
      </c>
      <c r="H2995" t="s">
        <v>17</v>
      </c>
      <c r="J2995" t="s">
        <v>3354</v>
      </c>
      <c r="M2995" t="s">
        <v>3359</v>
      </c>
      <c r="AF2995" t="s">
        <v>3060</v>
      </c>
      <c r="AH2995" s="2">
        <v>39834.760787037034</v>
      </c>
    </row>
    <row r="2996" spans="1:35" ht="15" customHeight="1" thickBot="1" x14ac:dyDescent="0.4">
      <c r="B2996" s="5">
        <f t="shared" si="194"/>
        <v>2994</v>
      </c>
      <c r="C2996">
        <f t="shared" ref="C2996:C2999" si="196">+G2997-G2996</f>
        <v>477</v>
      </c>
      <c r="D2996" s="16">
        <v>1953</v>
      </c>
      <c r="E2996" t="s">
        <v>15</v>
      </c>
      <c r="F2996" t="s">
        <v>2064</v>
      </c>
      <c r="G2996">
        <v>105438</v>
      </c>
      <c r="J2996" t="s">
        <v>3354</v>
      </c>
      <c r="M2996" t="s">
        <v>3459</v>
      </c>
      <c r="AF2996" t="s">
        <v>3451</v>
      </c>
      <c r="AH2996" s="2">
        <v>45928</v>
      </c>
    </row>
    <row r="2997" spans="1:35" ht="15" customHeight="1" thickBot="1" x14ac:dyDescent="0.4">
      <c r="B2997" s="5">
        <f t="shared" si="194"/>
        <v>2995</v>
      </c>
      <c r="C2997">
        <f t="shared" si="196"/>
        <v>29</v>
      </c>
      <c r="D2997" s="16">
        <v>1953</v>
      </c>
      <c r="E2997" s="159" t="s">
        <v>327</v>
      </c>
      <c r="F2997" s="159" t="s">
        <v>25</v>
      </c>
      <c r="G2997" s="160">
        <v>105915</v>
      </c>
      <c r="H2997" s="159"/>
      <c r="I2997" s="159"/>
      <c r="J2997" s="159" t="s">
        <v>3354</v>
      </c>
      <c r="K2997" s="159" t="s">
        <v>3366</v>
      </c>
      <c r="L2997" s="159"/>
      <c r="M2997" s="159" t="s">
        <v>3459</v>
      </c>
      <c r="N2997" s="159"/>
      <c r="O2997" s="159"/>
      <c r="P2997" s="159"/>
      <c r="Q2997" s="159"/>
      <c r="R2997" s="159"/>
      <c r="S2997" s="159"/>
      <c r="T2997" s="159" t="s">
        <v>167</v>
      </c>
      <c r="U2997" s="159"/>
      <c r="V2997" s="231"/>
      <c r="W2997" s="159" t="s">
        <v>3572</v>
      </c>
      <c r="X2997" s="159" t="s">
        <v>3452</v>
      </c>
      <c r="Y2997" s="159"/>
      <c r="Z2997" s="159"/>
      <c r="AA2997" s="159" t="s">
        <v>4416</v>
      </c>
      <c r="AB2997" s="159"/>
      <c r="AC2997" s="159"/>
      <c r="AD2997" s="159"/>
      <c r="AE2997" s="159"/>
      <c r="AF2997" t="s">
        <v>3451</v>
      </c>
      <c r="AG2997" s="159"/>
      <c r="AH2997" s="176">
        <v>46207</v>
      </c>
      <c r="AI2997" s="76" t="s">
        <v>6663</v>
      </c>
    </row>
    <row r="2998" spans="1:35" ht="15" customHeight="1" x14ac:dyDescent="0.35">
      <c r="B2998" s="5">
        <f t="shared" si="194"/>
        <v>2996</v>
      </c>
      <c r="C2998">
        <f t="shared" si="196"/>
        <v>28</v>
      </c>
      <c r="D2998" s="16">
        <v>1953</v>
      </c>
      <c r="E2998" t="s">
        <v>327</v>
      </c>
      <c r="F2998" t="s">
        <v>16</v>
      </c>
      <c r="G2998">
        <v>105944</v>
      </c>
      <c r="J2998" t="s">
        <v>3354</v>
      </c>
      <c r="K2998" t="s">
        <v>3366</v>
      </c>
      <c r="L2998" t="s">
        <v>50</v>
      </c>
      <c r="M2998" t="s">
        <v>3459</v>
      </c>
      <c r="T2998" t="s">
        <v>3262</v>
      </c>
      <c r="X2998" t="s">
        <v>3452</v>
      </c>
      <c r="AA2998" s="3" t="s">
        <v>3262</v>
      </c>
      <c r="AD2998" s="3" t="s">
        <v>4887</v>
      </c>
      <c r="AF2998" t="s">
        <v>3451</v>
      </c>
      <c r="AH2998" s="2">
        <v>45788</v>
      </c>
    </row>
    <row r="2999" spans="1:35" ht="15" customHeight="1" x14ac:dyDescent="0.35">
      <c r="B2999" s="5">
        <f t="shared" si="194"/>
        <v>2997</v>
      </c>
      <c r="C2999">
        <f t="shared" si="196"/>
        <v>22</v>
      </c>
      <c r="D2999" s="16">
        <v>1953</v>
      </c>
      <c r="E2999" t="s">
        <v>327</v>
      </c>
      <c r="F2999" t="s">
        <v>16</v>
      </c>
      <c r="G2999">
        <v>105972</v>
      </c>
      <c r="AF2999" t="s">
        <v>3060</v>
      </c>
    </row>
    <row r="3000" spans="1:35" ht="15" customHeight="1" x14ac:dyDescent="0.35">
      <c r="B3000" s="5">
        <f t="shared" si="194"/>
        <v>2998</v>
      </c>
      <c r="C3000">
        <f t="shared" si="195"/>
        <v>69</v>
      </c>
      <c r="D3000" s="16">
        <v>1953</v>
      </c>
      <c r="E3000" t="s">
        <v>327</v>
      </c>
      <c r="F3000" t="s">
        <v>16</v>
      </c>
      <c r="G3000">
        <v>105994</v>
      </c>
      <c r="J3000" t="s">
        <v>3354</v>
      </c>
      <c r="K3000" t="s">
        <v>3366</v>
      </c>
      <c r="L3000" t="s">
        <v>50</v>
      </c>
      <c r="M3000" t="s">
        <v>3459</v>
      </c>
      <c r="T3000" t="s">
        <v>3262</v>
      </c>
      <c r="W3000" t="s">
        <v>3830</v>
      </c>
      <c r="X3000" t="s">
        <v>3452</v>
      </c>
      <c r="AA3000" s="3" t="s">
        <v>3262</v>
      </c>
      <c r="AD3000" s="3" t="s">
        <v>4887</v>
      </c>
      <c r="AF3000" t="s">
        <v>3451</v>
      </c>
      <c r="AH3000" s="2">
        <v>45388</v>
      </c>
    </row>
    <row r="3001" spans="1:35" ht="15" customHeight="1" x14ac:dyDescent="0.35">
      <c r="B3001" s="5">
        <f t="shared" si="194"/>
        <v>2999</v>
      </c>
      <c r="C3001">
        <f t="shared" si="195"/>
        <v>116</v>
      </c>
      <c r="D3001" s="16">
        <v>1953</v>
      </c>
      <c r="E3001" t="s">
        <v>221</v>
      </c>
      <c r="F3001" t="s">
        <v>25</v>
      </c>
      <c r="G3001">
        <v>106063</v>
      </c>
      <c r="H3001" t="s">
        <v>17</v>
      </c>
      <c r="J3001" t="s">
        <v>380</v>
      </c>
      <c r="L3001" t="s">
        <v>1002</v>
      </c>
      <c r="M3001" t="s">
        <v>3359</v>
      </c>
      <c r="N3001" t="s">
        <v>3359</v>
      </c>
      <c r="S3001" s="148">
        <v>460</v>
      </c>
      <c r="AD3001" s="3" t="s">
        <v>1106</v>
      </c>
      <c r="AF3001" t="s">
        <v>3060</v>
      </c>
      <c r="AH3001" s="2">
        <v>40992.904016203705</v>
      </c>
    </row>
    <row r="3002" spans="1:35" ht="15" customHeight="1" x14ac:dyDescent="0.35">
      <c r="B3002" s="5">
        <f t="shared" si="194"/>
        <v>3000</v>
      </c>
      <c r="C3002">
        <f t="shared" si="195"/>
        <v>37</v>
      </c>
      <c r="D3002" s="16">
        <v>1953</v>
      </c>
      <c r="E3002" t="s">
        <v>500</v>
      </c>
      <c r="F3002" t="s">
        <v>25</v>
      </c>
      <c r="G3002">
        <v>106179</v>
      </c>
      <c r="H3002" t="s">
        <v>17</v>
      </c>
      <c r="J3002" t="s">
        <v>3354</v>
      </c>
      <c r="K3002" t="s">
        <v>3366</v>
      </c>
      <c r="L3002" t="s">
        <v>35</v>
      </c>
      <c r="M3002" t="s">
        <v>3359</v>
      </c>
      <c r="AD3002" s="3" t="s">
        <v>1107</v>
      </c>
      <c r="AF3002" t="s">
        <v>3060</v>
      </c>
      <c r="AH3002" s="2">
        <v>39775.701886574076</v>
      </c>
    </row>
    <row r="3003" spans="1:35" ht="15" customHeight="1" x14ac:dyDescent="0.35">
      <c r="B3003" s="5">
        <f t="shared" si="194"/>
        <v>3001</v>
      </c>
      <c r="C3003">
        <f t="shared" si="195"/>
        <v>24</v>
      </c>
      <c r="D3003" s="16">
        <v>1953</v>
      </c>
      <c r="E3003" t="s">
        <v>221</v>
      </c>
      <c r="F3003" t="s">
        <v>16</v>
      </c>
      <c r="G3003">
        <v>106216</v>
      </c>
      <c r="L3003" t="s">
        <v>37</v>
      </c>
      <c r="AF3003" t="s">
        <v>3060</v>
      </c>
    </row>
    <row r="3004" spans="1:35" ht="15" customHeight="1" x14ac:dyDescent="0.35">
      <c r="B3004" s="5">
        <f t="shared" si="194"/>
        <v>3002</v>
      </c>
      <c r="C3004">
        <f t="shared" si="195"/>
        <v>155</v>
      </c>
      <c r="D3004" s="16">
        <v>1953</v>
      </c>
      <c r="E3004" s="3" t="s">
        <v>500</v>
      </c>
      <c r="F3004" s="3" t="s">
        <v>16</v>
      </c>
      <c r="G3004" s="3">
        <v>106240</v>
      </c>
      <c r="H3004" s="3"/>
      <c r="I3004" s="3"/>
      <c r="J3004" s="3"/>
      <c r="K3004" s="3" t="s">
        <v>3366</v>
      </c>
      <c r="L3004" s="3"/>
      <c r="M3004" s="3"/>
      <c r="N3004" s="3"/>
      <c r="O3004" s="3"/>
      <c r="P3004" s="3"/>
      <c r="Q3004" s="3"/>
      <c r="R3004" s="3"/>
      <c r="S3004" s="152"/>
      <c r="T3004" s="3"/>
      <c r="U3004" s="3"/>
      <c r="V3004" s="143"/>
      <c r="W3004" s="3"/>
      <c r="X3004" s="3"/>
      <c r="Y3004" s="3"/>
      <c r="Z3004" s="3"/>
      <c r="AB3004" s="3"/>
      <c r="AE3004" s="3"/>
      <c r="AF3004" s="3" t="s">
        <v>3451</v>
      </c>
      <c r="AG3004" s="3"/>
      <c r="AH3004" s="153">
        <v>45661</v>
      </c>
      <c r="AI3004" s="14" t="s">
        <v>4530</v>
      </c>
    </row>
    <row r="3005" spans="1:35" ht="15" customHeight="1" x14ac:dyDescent="0.35">
      <c r="B3005" s="5">
        <f t="shared" si="194"/>
        <v>3003</v>
      </c>
      <c r="C3005">
        <f t="shared" si="195"/>
        <v>31</v>
      </c>
      <c r="D3005" s="16">
        <v>1953</v>
      </c>
      <c r="E3005" t="s">
        <v>15</v>
      </c>
      <c r="F3005" t="s">
        <v>16</v>
      </c>
      <c r="G3005">
        <v>106395</v>
      </c>
      <c r="H3005" t="s">
        <v>17</v>
      </c>
      <c r="J3005" t="s">
        <v>3354</v>
      </c>
      <c r="K3005" t="s">
        <v>3366</v>
      </c>
      <c r="L3005" t="s">
        <v>47</v>
      </c>
      <c r="M3005" t="s">
        <v>3359</v>
      </c>
      <c r="AF3005" t="s">
        <v>3060</v>
      </c>
      <c r="AH3005" s="2">
        <v>40512.870706018519</v>
      </c>
    </row>
    <row r="3006" spans="1:35" ht="15" customHeight="1" x14ac:dyDescent="0.35">
      <c r="B3006" s="5">
        <f t="shared" si="194"/>
        <v>3004</v>
      </c>
      <c r="C3006">
        <f t="shared" si="195"/>
        <v>296</v>
      </c>
      <c r="D3006" s="16">
        <v>1953</v>
      </c>
      <c r="E3006" t="s">
        <v>15</v>
      </c>
      <c r="F3006" t="s">
        <v>16</v>
      </c>
      <c r="G3006">
        <v>106426</v>
      </c>
      <c r="H3006" t="s">
        <v>17</v>
      </c>
      <c r="J3006" t="s">
        <v>3354</v>
      </c>
      <c r="M3006" t="s">
        <v>3359</v>
      </c>
      <c r="AF3006" t="s">
        <v>3060</v>
      </c>
      <c r="AH3006" s="2">
        <v>40671.750694444447</v>
      </c>
    </row>
    <row r="3007" spans="1:35" ht="15" customHeight="1" x14ac:dyDescent="0.35">
      <c r="B3007" s="5">
        <f t="shared" si="194"/>
        <v>3005</v>
      </c>
      <c r="C3007">
        <f t="shared" si="195"/>
        <v>71</v>
      </c>
      <c r="D3007" s="16">
        <v>1953</v>
      </c>
      <c r="E3007" t="s">
        <v>15</v>
      </c>
      <c r="F3007" t="s">
        <v>25</v>
      </c>
      <c r="G3007">
        <v>106722</v>
      </c>
      <c r="J3007" t="s">
        <v>3354</v>
      </c>
      <c r="K3007" t="s">
        <v>3366</v>
      </c>
      <c r="M3007" t="s">
        <v>3459</v>
      </c>
      <c r="T3007" t="s">
        <v>3262</v>
      </c>
      <c r="W3007" t="s">
        <v>3572</v>
      </c>
      <c r="X3007" t="s">
        <v>3660</v>
      </c>
      <c r="AF3007" t="s">
        <v>3451</v>
      </c>
      <c r="AH3007" s="2">
        <v>45422</v>
      </c>
    </row>
    <row r="3008" spans="1:35" ht="15" customHeight="1" x14ac:dyDescent="0.35">
      <c r="B3008" s="5">
        <f t="shared" si="194"/>
        <v>3006</v>
      </c>
      <c r="C3008">
        <f t="shared" si="195"/>
        <v>202</v>
      </c>
      <c r="D3008" s="16">
        <v>1953</v>
      </c>
      <c r="E3008" t="s">
        <v>15</v>
      </c>
      <c r="F3008" t="s">
        <v>25</v>
      </c>
      <c r="G3008">
        <v>106793</v>
      </c>
      <c r="H3008" t="s">
        <v>17</v>
      </c>
      <c r="J3008" t="s">
        <v>3354</v>
      </c>
      <c r="K3008" t="s">
        <v>3366</v>
      </c>
      <c r="L3008" t="s">
        <v>135</v>
      </c>
      <c r="M3008" t="s">
        <v>3359</v>
      </c>
      <c r="V3008" s="43" t="s">
        <v>3359</v>
      </c>
      <c r="AF3008" t="s">
        <v>3060</v>
      </c>
      <c r="AH3008" s="2">
        <v>39749.433159722219</v>
      </c>
    </row>
    <row r="3009" spans="1:35" ht="15" customHeight="1" x14ac:dyDescent="0.45">
      <c r="B3009" s="5">
        <f t="shared" si="194"/>
        <v>3007</v>
      </c>
      <c r="C3009">
        <f t="shared" si="195"/>
        <v>3</v>
      </c>
      <c r="D3009" s="82">
        <v>1954</v>
      </c>
      <c r="E3009" t="s">
        <v>560</v>
      </c>
      <c r="F3009" t="s">
        <v>25</v>
      </c>
      <c r="G3009">
        <v>106995</v>
      </c>
      <c r="H3009" t="s">
        <v>17</v>
      </c>
      <c r="J3009" t="s">
        <v>3354</v>
      </c>
      <c r="K3009" t="s">
        <v>3366</v>
      </c>
      <c r="L3009" t="s">
        <v>45</v>
      </c>
      <c r="M3009" t="s">
        <v>3359</v>
      </c>
      <c r="W3009" t="s">
        <v>3557</v>
      </c>
      <c r="AC3009" s="3">
        <v>1954</v>
      </c>
      <c r="AF3009" t="s">
        <v>3060</v>
      </c>
      <c r="AH3009" s="2">
        <v>40301.880567129629</v>
      </c>
    </row>
    <row r="3010" spans="1:35" ht="15" customHeight="1" x14ac:dyDescent="0.35">
      <c r="B3010" s="5">
        <f t="shared" si="194"/>
        <v>3008</v>
      </c>
      <c r="C3010">
        <f t="shared" si="195"/>
        <v>7</v>
      </c>
      <c r="D3010" s="16">
        <v>1954</v>
      </c>
      <c r="E3010" t="s">
        <v>560</v>
      </c>
      <c r="F3010" t="s">
        <v>25</v>
      </c>
      <c r="G3010">
        <v>106998</v>
      </c>
      <c r="H3010" t="s">
        <v>17</v>
      </c>
      <c r="J3010" t="s">
        <v>3354</v>
      </c>
      <c r="K3010" t="s">
        <v>3366</v>
      </c>
      <c r="L3010" t="s">
        <v>1108</v>
      </c>
      <c r="M3010" t="s">
        <v>3359</v>
      </c>
      <c r="N3010" t="s">
        <v>3359</v>
      </c>
      <c r="AF3010" t="s">
        <v>3060</v>
      </c>
      <c r="AH3010" s="2">
        <v>39781.681354166663</v>
      </c>
    </row>
    <row r="3011" spans="1:35" ht="15" customHeight="1" x14ac:dyDescent="0.35">
      <c r="B3011" s="5">
        <f t="shared" si="194"/>
        <v>3009</v>
      </c>
      <c r="C3011">
        <f t="shared" si="195"/>
        <v>7</v>
      </c>
      <c r="D3011" s="16">
        <v>1954</v>
      </c>
      <c r="E3011" t="s">
        <v>560</v>
      </c>
      <c r="F3011" t="s">
        <v>25</v>
      </c>
      <c r="G3011">
        <v>107005</v>
      </c>
      <c r="H3011" t="s">
        <v>17</v>
      </c>
      <c r="J3011" t="s">
        <v>3354</v>
      </c>
      <c r="K3011" t="s">
        <v>3366</v>
      </c>
      <c r="L3011" t="s">
        <v>135</v>
      </c>
      <c r="M3011" t="s">
        <v>3359</v>
      </c>
      <c r="W3011" t="s">
        <v>3557</v>
      </c>
      <c r="AC3011" s="3">
        <v>1953</v>
      </c>
      <c r="AF3011" t="s">
        <v>3060</v>
      </c>
      <c r="AH3011" s="2">
        <v>40927.395092592589</v>
      </c>
    </row>
    <row r="3012" spans="1:35" ht="15" customHeight="1" x14ac:dyDescent="0.35">
      <c r="B3012" s="5">
        <f t="shared" si="194"/>
        <v>3010</v>
      </c>
      <c r="C3012">
        <f t="shared" si="195"/>
        <v>3</v>
      </c>
      <c r="D3012" s="16">
        <v>1954</v>
      </c>
      <c r="E3012" t="s">
        <v>560</v>
      </c>
      <c r="F3012" t="s">
        <v>25</v>
      </c>
      <c r="G3012">
        <v>107012</v>
      </c>
      <c r="L3012" t="s">
        <v>37</v>
      </c>
      <c r="AF3012" t="s">
        <v>3060</v>
      </c>
    </row>
    <row r="3013" spans="1:35" ht="15" customHeight="1" x14ac:dyDescent="0.35">
      <c r="B3013" s="5">
        <f t="shared" si="194"/>
        <v>3011</v>
      </c>
      <c r="C3013">
        <f t="shared" si="195"/>
        <v>52</v>
      </c>
      <c r="D3013" s="16">
        <v>1954</v>
      </c>
      <c r="E3013" t="s">
        <v>560</v>
      </c>
      <c r="F3013" t="s">
        <v>25</v>
      </c>
      <c r="G3013">
        <v>107015</v>
      </c>
      <c r="H3013" t="s">
        <v>17</v>
      </c>
      <c r="J3013" t="s">
        <v>380</v>
      </c>
      <c r="K3013" t="s">
        <v>3366</v>
      </c>
      <c r="L3013" t="s">
        <v>1109</v>
      </c>
      <c r="M3013" t="s">
        <v>3359</v>
      </c>
      <c r="W3013" t="s">
        <v>3557</v>
      </c>
      <c r="AB3013" t="s">
        <v>3708</v>
      </c>
      <c r="AF3013" t="s">
        <v>3060</v>
      </c>
      <c r="AH3013" s="2">
        <v>40424.514479166668</v>
      </c>
    </row>
    <row r="3014" spans="1:35" ht="15" customHeight="1" x14ac:dyDescent="0.35">
      <c r="B3014" s="5">
        <f t="shared" si="194"/>
        <v>3012</v>
      </c>
      <c r="C3014">
        <f t="shared" si="195"/>
        <v>210</v>
      </c>
      <c r="D3014" s="16">
        <v>1954</v>
      </c>
      <c r="E3014" t="s">
        <v>560</v>
      </c>
      <c r="F3014" t="s">
        <v>25</v>
      </c>
      <c r="G3014">
        <v>107067</v>
      </c>
      <c r="H3014" t="s">
        <v>17</v>
      </c>
      <c r="J3014" t="s">
        <v>3354</v>
      </c>
      <c r="K3014" t="s">
        <v>3366</v>
      </c>
      <c r="L3014" t="s">
        <v>254</v>
      </c>
      <c r="M3014" t="s">
        <v>3359</v>
      </c>
      <c r="N3014" t="s">
        <v>3359</v>
      </c>
      <c r="Z3014" t="s">
        <v>3359</v>
      </c>
      <c r="AF3014" t="s">
        <v>3060</v>
      </c>
      <c r="AH3014" s="2">
        <v>40314.489687499998</v>
      </c>
    </row>
    <row r="3015" spans="1:35" ht="15" customHeight="1" x14ac:dyDescent="0.35">
      <c r="B3015" s="5">
        <f t="shared" si="194"/>
        <v>3013</v>
      </c>
      <c r="C3015">
        <f t="shared" si="195"/>
        <v>622</v>
      </c>
      <c r="D3015" s="16">
        <v>1954</v>
      </c>
      <c r="E3015" t="s">
        <v>327</v>
      </c>
      <c r="F3015" t="s">
        <v>25</v>
      </c>
      <c r="G3015">
        <v>107277</v>
      </c>
      <c r="H3015" t="s">
        <v>17</v>
      </c>
      <c r="J3015" t="s">
        <v>3354</v>
      </c>
      <c r="K3015" t="s">
        <v>3366</v>
      </c>
      <c r="M3015" t="s">
        <v>3359</v>
      </c>
      <c r="AF3015" t="s">
        <v>3060</v>
      </c>
      <c r="AH3015" s="2">
        <v>40645.844537037039</v>
      </c>
    </row>
    <row r="3016" spans="1:35" ht="15" customHeight="1" x14ac:dyDescent="0.35">
      <c r="B3016" s="5">
        <f t="shared" si="194"/>
        <v>3014</v>
      </c>
      <c r="C3016">
        <f t="shared" si="195"/>
        <v>40</v>
      </c>
      <c r="D3016" s="16">
        <v>1954</v>
      </c>
      <c r="E3016" t="s">
        <v>327</v>
      </c>
      <c r="F3016" t="s">
        <v>25</v>
      </c>
      <c r="G3016">
        <v>107899</v>
      </c>
      <c r="L3016" t="s">
        <v>37</v>
      </c>
      <c r="AF3016" t="s">
        <v>3060</v>
      </c>
    </row>
    <row r="3017" spans="1:35" ht="15" customHeight="1" x14ac:dyDescent="0.35">
      <c r="A3017" s="3"/>
      <c r="B3017" s="5">
        <f t="shared" si="194"/>
        <v>3015</v>
      </c>
      <c r="C3017">
        <f t="shared" si="195"/>
        <v>25</v>
      </c>
      <c r="D3017" s="16">
        <v>1954</v>
      </c>
      <c r="E3017" t="s">
        <v>327</v>
      </c>
      <c r="F3017" t="s">
        <v>25</v>
      </c>
      <c r="G3017" s="70">
        <v>107939</v>
      </c>
      <c r="J3017" t="s">
        <v>3354</v>
      </c>
      <c r="K3017" t="s">
        <v>3366</v>
      </c>
      <c r="M3017" t="s">
        <v>3459</v>
      </c>
      <c r="T3017" t="s">
        <v>167</v>
      </c>
      <c r="W3017" t="s">
        <v>3572</v>
      </c>
      <c r="X3017" t="s">
        <v>3452</v>
      </c>
      <c r="AA3017" t="s">
        <v>3262</v>
      </c>
      <c r="AC3017"/>
      <c r="AD3017" t="s">
        <v>5533</v>
      </c>
      <c r="AF3017" t="s">
        <v>3451</v>
      </c>
      <c r="AG3017" s="3"/>
      <c r="AH3017" s="153">
        <v>45899</v>
      </c>
      <c r="AI3017" s="36" t="s">
        <v>5386</v>
      </c>
    </row>
    <row r="3018" spans="1:35" ht="15" customHeight="1" x14ac:dyDescent="0.35">
      <c r="B3018" s="5">
        <f t="shared" si="194"/>
        <v>3016</v>
      </c>
      <c r="C3018">
        <f t="shared" si="195"/>
        <v>37</v>
      </c>
      <c r="D3018" s="16">
        <v>1954</v>
      </c>
      <c r="E3018" t="s">
        <v>327</v>
      </c>
      <c r="F3018" t="s">
        <v>25</v>
      </c>
      <c r="G3018">
        <v>107964</v>
      </c>
      <c r="H3018" t="s">
        <v>17</v>
      </c>
      <c r="J3018" t="s">
        <v>3354</v>
      </c>
      <c r="K3018" t="s">
        <v>3366</v>
      </c>
      <c r="L3018" t="s">
        <v>213</v>
      </c>
      <c r="M3018" t="s">
        <v>3359</v>
      </c>
      <c r="N3018" t="s">
        <v>3359</v>
      </c>
      <c r="W3018" t="s">
        <v>3557</v>
      </c>
      <c r="AF3018" t="s">
        <v>3060</v>
      </c>
      <c r="AH3018" s="2">
        <v>40590.748148148145</v>
      </c>
    </row>
    <row r="3019" spans="1:35" ht="15" customHeight="1" x14ac:dyDescent="0.35">
      <c r="B3019" s="5">
        <f t="shared" si="194"/>
        <v>3017</v>
      </c>
      <c r="C3019">
        <f t="shared" si="195"/>
        <v>74</v>
      </c>
      <c r="D3019" s="16">
        <v>1954</v>
      </c>
      <c r="E3019" t="s">
        <v>327</v>
      </c>
      <c r="F3019" t="s">
        <v>25</v>
      </c>
      <c r="G3019">
        <v>108001</v>
      </c>
      <c r="H3019" t="s">
        <v>17</v>
      </c>
      <c r="J3019" t="s">
        <v>3354</v>
      </c>
      <c r="K3019" t="s">
        <v>3366</v>
      </c>
      <c r="L3019" t="s">
        <v>689</v>
      </c>
      <c r="M3019" t="s">
        <v>3359</v>
      </c>
      <c r="N3019" t="s">
        <v>3359</v>
      </c>
      <c r="AF3019" t="s">
        <v>3060</v>
      </c>
      <c r="AH3019" s="2">
        <v>40018.911886574075</v>
      </c>
    </row>
    <row r="3020" spans="1:35" ht="15" customHeight="1" x14ac:dyDescent="0.35">
      <c r="B3020" s="5">
        <f t="shared" si="194"/>
        <v>3018</v>
      </c>
      <c r="C3020">
        <f t="shared" si="195"/>
        <v>7</v>
      </c>
      <c r="D3020" s="16">
        <v>1954</v>
      </c>
      <c r="E3020" t="s">
        <v>221</v>
      </c>
      <c r="F3020" t="s">
        <v>25</v>
      </c>
      <c r="G3020">
        <v>108075</v>
      </c>
      <c r="H3020" t="s">
        <v>17</v>
      </c>
      <c r="L3020" t="s">
        <v>130</v>
      </c>
      <c r="M3020" t="s">
        <v>3359</v>
      </c>
      <c r="AF3020" t="s">
        <v>3060</v>
      </c>
      <c r="AH3020" s="2">
        <v>40140.415416666663</v>
      </c>
    </row>
    <row r="3021" spans="1:35" ht="15" customHeight="1" x14ac:dyDescent="0.35">
      <c r="B3021" s="5">
        <f t="shared" si="194"/>
        <v>3019</v>
      </c>
      <c r="C3021">
        <f t="shared" si="195"/>
        <v>17</v>
      </c>
      <c r="D3021" s="16">
        <v>1954</v>
      </c>
      <c r="E3021" t="s">
        <v>221</v>
      </c>
      <c r="F3021" t="s">
        <v>25</v>
      </c>
      <c r="G3021">
        <v>108082</v>
      </c>
      <c r="L3021" t="s">
        <v>37</v>
      </c>
      <c r="AF3021" t="s">
        <v>3060</v>
      </c>
    </row>
    <row r="3022" spans="1:35" ht="15" customHeight="1" thickBot="1" x14ac:dyDescent="0.4">
      <c r="B3022" s="5">
        <f t="shared" si="194"/>
        <v>3020</v>
      </c>
      <c r="C3022">
        <f t="shared" si="195"/>
        <v>7</v>
      </c>
      <c r="D3022" s="16">
        <v>1954</v>
      </c>
      <c r="E3022" t="s">
        <v>221</v>
      </c>
      <c r="F3022" t="s">
        <v>25</v>
      </c>
      <c r="G3022">
        <v>108099</v>
      </c>
      <c r="H3022" t="s">
        <v>17</v>
      </c>
      <c r="J3022" t="s">
        <v>3354</v>
      </c>
      <c r="M3022" t="s">
        <v>3359</v>
      </c>
      <c r="AC3022" s="3">
        <v>1952</v>
      </c>
      <c r="AF3022" t="s">
        <v>3060</v>
      </c>
      <c r="AH3022" s="2">
        <v>40392.318703703706</v>
      </c>
    </row>
    <row r="3023" spans="1:35" ht="15" thickBot="1" x14ac:dyDescent="0.4">
      <c r="B3023" s="5">
        <f t="shared" si="194"/>
        <v>3021</v>
      </c>
      <c r="C3023">
        <f t="shared" ref="C3023:C3026" si="197">+G3024-G3023</f>
        <v>7</v>
      </c>
      <c r="D3023" s="16">
        <v>1954</v>
      </c>
      <c r="E3023" t="s">
        <v>221</v>
      </c>
      <c r="F3023" t="s">
        <v>25</v>
      </c>
      <c r="G3023">
        <v>108106</v>
      </c>
      <c r="J3023" t="s">
        <v>3354</v>
      </c>
      <c r="K3023" t="s">
        <v>3366</v>
      </c>
      <c r="M3023" t="s">
        <v>3459</v>
      </c>
      <c r="N3023" t="s">
        <v>3359</v>
      </c>
      <c r="T3023" t="s">
        <v>3424</v>
      </c>
      <c r="W3023" t="s">
        <v>3572</v>
      </c>
      <c r="X3023" t="s">
        <v>3452</v>
      </c>
      <c r="AA3023" s="3" t="s">
        <v>3464</v>
      </c>
      <c r="AB3023" s="71" t="s">
        <v>4001</v>
      </c>
      <c r="AD3023" s="3" t="s">
        <v>4000</v>
      </c>
      <c r="AF3023" s="3" t="s">
        <v>3451</v>
      </c>
      <c r="AG3023" s="162"/>
      <c r="AH3023" s="163">
        <v>45375</v>
      </c>
    </row>
    <row r="3024" spans="1:35" ht="15" thickBot="1" x14ac:dyDescent="0.4">
      <c r="A3024" s="180"/>
      <c r="B3024" s="5">
        <f t="shared" si="194"/>
        <v>3022</v>
      </c>
      <c r="C3024">
        <f t="shared" si="197"/>
        <v>26</v>
      </c>
      <c r="D3024" s="16">
        <v>1954</v>
      </c>
      <c r="E3024" t="s">
        <v>221</v>
      </c>
      <c r="F3024" t="s">
        <v>25</v>
      </c>
      <c r="G3024">
        <v>108113</v>
      </c>
      <c r="K3024" t="s">
        <v>3366</v>
      </c>
      <c r="M3024" t="s">
        <v>3459</v>
      </c>
      <c r="N3024" t="s">
        <v>3359</v>
      </c>
      <c r="T3024" t="s">
        <v>3424</v>
      </c>
      <c r="W3024" t="s">
        <v>3572</v>
      </c>
      <c r="X3024" t="s">
        <v>3452</v>
      </c>
      <c r="AA3024" s="3" t="s">
        <v>3464</v>
      </c>
      <c r="AB3024" s="71"/>
      <c r="AD3024" s="72" t="s">
        <v>6638</v>
      </c>
      <c r="AF3024" s="3" t="s">
        <v>3451</v>
      </c>
      <c r="AH3024" s="2">
        <v>46204</v>
      </c>
    </row>
    <row r="3025" spans="1:35" ht="15" customHeight="1" x14ac:dyDescent="0.35">
      <c r="B3025" s="5">
        <f t="shared" si="194"/>
        <v>3023</v>
      </c>
      <c r="C3025">
        <f t="shared" si="197"/>
        <v>4</v>
      </c>
      <c r="D3025" s="16">
        <v>1954</v>
      </c>
      <c r="E3025" t="s">
        <v>221</v>
      </c>
      <c r="F3025" t="s">
        <v>25</v>
      </c>
      <c r="G3025">
        <v>108139</v>
      </c>
      <c r="H3025" t="s">
        <v>17</v>
      </c>
      <c r="J3025" t="s">
        <v>3354</v>
      </c>
      <c r="K3025" t="s">
        <v>3366</v>
      </c>
      <c r="L3025" t="s">
        <v>153</v>
      </c>
      <c r="M3025" t="s">
        <v>3359</v>
      </c>
      <c r="AA3025" s="3" t="s">
        <v>3464</v>
      </c>
      <c r="AE3025" t="s">
        <v>380</v>
      </c>
      <c r="AF3025" t="s">
        <v>3060</v>
      </c>
      <c r="AH3025" s="2">
        <v>40162.922662037039</v>
      </c>
    </row>
    <row r="3026" spans="1:35" ht="15" customHeight="1" x14ac:dyDescent="0.35">
      <c r="B3026" s="5">
        <f t="shared" si="194"/>
        <v>3024</v>
      </c>
      <c r="C3026">
        <f t="shared" si="197"/>
        <v>39</v>
      </c>
      <c r="D3026" s="16">
        <v>1954</v>
      </c>
      <c r="E3026" t="s">
        <v>221</v>
      </c>
      <c r="F3026" t="s">
        <v>25</v>
      </c>
      <c r="G3026" s="3">
        <v>108143</v>
      </c>
      <c r="H3026" s="3"/>
      <c r="I3026" s="3"/>
      <c r="J3026" s="3" t="s">
        <v>3354</v>
      </c>
      <c r="K3026" s="3" t="s">
        <v>3366</v>
      </c>
      <c r="L3026" s="3"/>
      <c r="M3026" s="3" t="s">
        <v>3459</v>
      </c>
      <c r="N3026" s="3"/>
      <c r="O3026" s="3"/>
      <c r="P3026" s="3"/>
      <c r="Q3026" s="3"/>
      <c r="R3026" s="3"/>
      <c r="S3026" s="152"/>
      <c r="T3026" s="3" t="s">
        <v>3424</v>
      </c>
      <c r="U3026" s="3"/>
      <c r="V3026" s="143"/>
      <c r="W3026" s="3" t="s">
        <v>3572</v>
      </c>
      <c r="X3026" s="3" t="s">
        <v>3452</v>
      </c>
      <c r="Y3026" s="3"/>
      <c r="Z3026" s="3"/>
      <c r="AA3026" s="3" t="s">
        <v>3464</v>
      </c>
      <c r="AB3026" s="3"/>
      <c r="AE3026" s="3"/>
      <c r="AF3026" s="3" t="s">
        <v>3451</v>
      </c>
      <c r="AG3026" s="3"/>
      <c r="AH3026" s="153">
        <v>45568</v>
      </c>
      <c r="AI3026" s="166" t="s">
        <v>4283</v>
      </c>
    </row>
    <row r="3027" spans="1:35" ht="15" customHeight="1" x14ac:dyDescent="0.35">
      <c r="B3027" s="5">
        <f t="shared" si="194"/>
        <v>3025</v>
      </c>
      <c r="C3027">
        <f t="shared" si="195"/>
        <v>25</v>
      </c>
      <c r="D3027" s="16">
        <v>1954</v>
      </c>
      <c r="E3027" t="s">
        <v>221</v>
      </c>
      <c r="F3027" t="s">
        <v>16</v>
      </c>
      <c r="G3027">
        <v>108182</v>
      </c>
      <c r="H3027" t="s">
        <v>17</v>
      </c>
      <c r="J3027" t="s">
        <v>3354</v>
      </c>
      <c r="K3027" t="s">
        <v>3366</v>
      </c>
      <c r="L3027" t="s">
        <v>1049</v>
      </c>
      <c r="M3027" t="s">
        <v>3359</v>
      </c>
      <c r="AA3027" s="3" t="s">
        <v>3464</v>
      </c>
      <c r="AE3027" t="s">
        <v>380</v>
      </c>
      <c r="AF3027" t="s">
        <v>3060</v>
      </c>
      <c r="AH3027" s="2">
        <v>41005.441064814811</v>
      </c>
    </row>
    <row r="3028" spans="1:35" ht="15" customHeight="1" x14ac:dyDescent="0.35">
      <c r="B3028" s="5">
        <f t="shared" si="194"/>
        <v>3026</v>
      </c>
      <c r="C3028">
        <f t="shared" si="195"/>
        <v>142</v>
      </c>
      <c r="D3028" s="16">
        <v>1954</v>
      </c>
      <c r="E3028" t="s">
        <v>221</v>
      </c>
      <c r="F3028" t="s">
        <v>16</v>
      </c>
      <c r="G3028">
        <v>108207</v>
      </c>
      <c r="H3028" t="s">
        <v>17</v>
      </c>
      <c r="J3028" t="s">
        <v>3354</v>
      </c>
      <c r="K3028" t="s">
        <v>3366</v>
      </c>
      <c r="L3028" t="s">
        <v>172</v>
      </c>
      <c r="M3028" t="s">
        <v>3359</v>
      </c>
      <c r="N3028" t="s">
        <v>3359</v>
      </c>
      <c r="U3028" t="s">
        <v>3662</v>
      </c>
      <c r="AA3028" s="3" t="s">
        <v>3464</v>
      </c>
      <c r="AD3028" s="3" t="s">
        <v>1113</v>
      </c>
      <c r="AE3028" t="s">
        <v>380</v>
      </c>
      <c r="AF3028" t="s">
        <v>3060</v>
      </c>
      <c r="AH3028" s="2">
        <v>40225.455127314817</v>
      </c>
    </row>
    <row r="3029" spans="1:35" ht="15" customHeight="1" x14ac:dyDescent="0.35">
      <c r="B3029" s="5">
        <f t="shared" si="194"/>
        <v>3027</v>
      </c>
      <c r="C3029">
        <f t="shared" si="195"/>
        <v>2</v>
      </c>
      <c r="D3029" s="16">
        <v>1954</v>
      </c>
      <c r="E3029" s="3" t="s">
        <v>560</v>
      </c>
      <c r="F3029" s="3" t="s">
        <v>16</v>
      </c>
      <c r="G3029" s="165">
        <v>108349</v>
      </c>
      <c r="H3029" s="3"/>
      <c r="I3029" s="3"/>
      <c r="J3029" s="3"/>
      <c r="K3029" s="3"/>
      <c r="L3029" s="3"/>
      <c r="M3029" s="3"/>
      <c r="N3029" s="3"/>
      <c r="O3029" s="3"/>
      <c r="P3029" s="3"/>
      <c r="Q3029" s="3"/>
      <c r="R3029" s="3"/>
      <c r="S3029" s="152"/>
      <c r="T3029" s="3" t="s">
        <v>3424</v>
      </c>
      <c r="U3029" s="3"/>
      <c r="V3029" s="143"/>
      <c r="W3029" s="3"/>
      <c r="X3029" s="3"/>
      <c r="Y3029" s="3"/>
      <c r="Z3029" s="3"/>
      <c r="AB3029" s="3"/>
      <c r="AE3029" s="3"/>
      <c r="AF3029" s="3" t="s">
        <v>3451</v>
      </c>
      <c r="AG3029" s="3"/>
      <c r="AH3029" s="153">
        <v>45739</v>
      </c>
      <c r="AI3029" s="14" t="s">
        <v>4761</v>
      </c>
    </row>
    <row r="3030" spans="1:35" ht="15" customHeight="1" x14ac:dyDescent="0.35">
      <c r="B3030" s="5">
        <f t="shared" si="194"/>
        <v>3028</v>
      </c>
      <c r="C3030">
        <f t="shared" si="195"/>
        <v>1</v>
      </c>
      <c r="D3030" s="16">
        <v>1954</v>
      </c>
      <c r="E3030" t="s">
        <v>560</v>
      </c>
      <c r="F3030" t="s">
        <v>16</v>
      </c>
      <c r="G3030">
        <v>108351</v>
      </c>
      <c r="H3030" t="s">
        <v>17</v>
      </c>
      <c r="J3030" t="s">
        <v>3354</v>
      </c>
      <c r="K3030" t="s">
        <v>3366</v>
      </c>
      <c r="L3030" t="s">
        <v>398</v>
      </c>
      <c r="M3030" t="s">
        <v>3359</v>
      </c>
      <c r="AF3030" t="s">
        <v>3060</v>
      </c>
      <c r="AH3030" s="2">
        <v>40060.703449074077</v>
      </c>
    </row>
    <row r="3031" spans="1:35" ht="15" customHeight="1" x14ac:dyDescent="0.35">
      <c r="B3031" s="5">
        <f t="shared" ref="B3031:B3094" si="198">+B3030+1</f>
        <v>3029</v>
      </c>
      <c r="C3031">
        <f t="shared" si="195"/>
        <v>2</v>
      </c>
      <c r="D3031" s="16">
        <v>1954</v>
      </c>
      <c r="E3031" t="s">
        <v>560</v>
      </c>
      <c r="F3031" t="s">
        <v>16</v>
      </c>
      <c r="G3031">
        <v>108352</v>
      </c>
      <c r="H3031" t="s">
        <v>17</v>
      </c>
      <c r="J3031" t="s">
        <v>3354</v>
      </c>
      <c r="K3031" t="s">
        <v>3366</v>
      </c>
      <c r="L3031" t="s">
        <v>37</v>
      </c>
      <c r="M3031" t="s">
        <v>3359</v>
      </c>
      <c r="W3031" t="s">
        <v>3557</v>
      </c>
      <c r="AF3031" t="s">
        <v>3060</v>
      </c>
      <c r="AH3031" s="2">
        <v>39982.535810185182</v>
      </c>
    </row>
    <row r="3032" spans="1:35" ht="15" customHeight="1" x14ac:dyDescent="0.35">
      <c r="B3032" s="5">
        <f t="shared" si="198"/>
        <v>3030</v>
      </c>
      <c r="C3032">
        <f t="shared" si="195"/>
        <v>13</v>
      </c>
      <c r="D3032" s="16">
        <v>1954</v>
      </c>
      <c r="E3032" t="s">
        <v>560</v>
      </c>
      <c r="F3032" t="s">
        <v>16</v>
      </c>
      <c r="G3032">
        <v>108354</v>
      </c>
      <c r="L3032" t="s">
        <v>37</v>
      </c>
      <c r="AF3032" t="s">
        <v>3060</v>
      </c>
    </row>
    <row r="3033" spans="1:35" ht="15" customHeight="1" x14ac:dyDescent="0.35">
      <c r="B3033" s="5">
        <f t="shared" si="198"/>
        <v>3031</v>
      </c>
      <c r="C3033">
        <f t="shared" si="195"/>
        <v>10</v>
      </c>
      <c r="D3033" s="16">
        <v>1954</v>
      </c>
      <c r="E3033" t="s">
        <v>560</v>
      </c>
      <c r="F3033" t="s">
        <v>16</v>
      </c>
      <c r="G3033">
        <v>108367</v>
      </c>
      <c r="H3033" t="s">
        <v>17</v>
      </c>
      <c r="J3033" t="s">
        <v>3354</v>
      </c>
      <c r="M3033" t="s">
        <v>3359</v>
      </c>
      <c r="AD3033" s="3" t="s">
        <v>1114</v>
      </c>
      <c r="AF3033" t="s">
        <v>3060</v>
      </c>
      <c r="AH3033" s="2">
        <v>40947.414537037039</v>
      </c>
    </row>
    <row r="3034" spans="1:35" ht="15" customHeight="1" x14ac:dyDescent="0.35">
      <c r="B3034" s="5">
        <f t="shared" si="198"/>
        <v>3032</v>
      </c>
      <c r="C3034">
        <f t="shared" si="195"/>
        <v>74</v>
      </c>
      <c r="D3034" s="16">
        <v>1954</v>
      </c>
      <c r="E3034" s="3" t="s">
        <v>560</v>
      </c>
      <c r="F3034" s="3" t="s">
        <v>25</v>
      </c>
      <c r="G3034" s="3">
        <v>108377</v>
      </c>
      <c r="H3034" s="3"/>
      <c r="I3034" s="3"/>
      <c r="J3034" s="3"/>
      <c r="K3034" s="3" t="s">
        <v>3366</v>
      </c>
      <c r="L3034" s="3"/>
      <c r="M3034" s="3"/>
      <c r="N3034" s="3"/>
      <c r="O3034" s="3"/>
      <c r="P3034" s="3"/>
      <c r="Q3034" s="3"/>
      <c r="R3034" s="3"/>
      <c r="S3034" s="152"/>
      <c r="T3034" s="3"/>
      <c r="U3034" s="3"/>
      <c r="V3034" s="143"/>
      <c r="W3034" s="3"/>
      <c r="X3034" s="3"/>
      <c r="Y3034" s="3"/>
      <c r="Z3034" s="3"/>
      <c r="AB3034" s="3"/>
      <c r="AE3034" s="3"/>
      <c r="AF3034" s="3" t="s">
        <v>3451</v>
      </c>
      <c r="AG3034" s="3"/>
      <c r="AH3034" s="153">
        <v>45661</v>
      </c>
      <c r="AI3034" s="14" t="s">
        <v>4531</v>
      </c>
    </row>
    <row r="3035" spans="1:35" ht="15" customHeight="1" x14ac:dyDescent="0.35">
      <c r="B3035" s="5">
        <f t="shared" si="198"/>
        <v>3033</v>
      </c>
      <c r="C3035">
        <f t="shared" si="195"/>
        <v>2</v>
      </c>
      <c r="D3035" s="16">
        <v>1954</v>
      </c>
      <c r="E3035" t="s">
        <v>560</v>
      </c>
      <c r="F3035" t="s">
        <v>25</v>
      </c>
      <c r="G3035">
        <v>108451</v>
      </c>
      <c r="H3035" t="s">
        <v>17</v>
      </c>
      <c r="J3035" t="s">
        <v>3354</v>
      </c>
      <c r="K3035" t="s">
        <v>3383</v>
      </c>
      <c r="L3035" t="s">
        <v>1115</v>
      </c>
      <c r="M3035" t="s">
        <v>3359</v>
      </c>
      <c r="W3035" t="s">
        <v>3557</v>
      </c>
      <c r="AC3035" s="3" t="s">
        <v>1116</v>
      </c>
      <c r="AD3035" s="3" t="s">
        <v>1117</v>
      </c>
      <c r="AF3035" t="s">
        <v>3060</v>
      </c>
      <c r="AH3035" s="2">
        <v>40243.672962962963</v>
      </c>
    </row>
    <row r="3036" spans="1:35" ht="15" customHeight="1" thickBot="1" x14ac:dyDescent="0.4">
      <c r="B3036" s="5">
        <f t="shared" si="198"/>
        <v>3034</v>
      </c>
      <c r="C3036">
        <f t="shared" si="195"/>
        <v>96</v>
      </c>
      <c r="D3036" s="16">
        <v>1954</v>
      </c>
      <c r="E3036" t="s">
        <v>560</v>
      </c>
      <c r="F3036" t="s">
        <v>25</v>
      </c>
      <c r="G3036">
        <v>108453</v>
      </c>
      <c r="H3036" t="s">
        <v>17</v>
      </c>
      <c r="J3036" t="s">
        <v>3354</v>
      </c>
      <c r="K3036" t="s">
        <v>3366</v>
      </c>
      <c r="L3036" t="s">
        <v>864</v>
      </c>
      <c r="M3036" t="s">
        <v>3359</v>
      </c>
      <c r="W3036" t="s">
        <v>3557</v>
      </c>
      <c r="AF3036" t="s">
        <v>3060</v>
      </c>
      <c r="AH3036" s="2">
        <v>40328.805821759262</v>
      </c>
    </row>
    <row r="3037" spans="1:35" ht="15" thickBot="1" x14ac:dyDescent="0.4">
      <c r="B3037" s="5">
        <f t="shared" si="198"/>
        <v>3035</v>
      </c>
      <c r="C3037">
        <f t="shared" ref="C3037:C3101" si="199">+G3038-G3037</f>
        <v>77</v>
      </c>
      <c r="D3037" s="199">
        <v>1954</v>
      </c>
      <c r="E3037" s="162" t="s">
        <v>15</v>
      </c>
      <c r="F3037" s="162" t="s">
        <v>25</v>
      </c>
      <c r="G3037" s="162">
        <v>108549</v>
      </c>
      <c r="H3037" s="162" t="s">
        <v>17</v>
      </c>
      <c r="I3037" s="162"/>
      <c r="J3037" s="162" t="s">
        <v>3354</v>
      </c>
      <c r="K3037" s="162" t="s">
        <v>3366</v>
      </c>
      <c r="L3037" s="162" t="s">
        <v>838</v>
      </c>
      <c r="M3037" t="s">
        <v>3359</v>
      </c>
      <c r="N3037" s="162"/>
      <c r="O3037" s="162"/>
      <c r="P3037" s="162"/>
      <c r="Q3037" s="162"/>
      <c r="R3037" s="162"/>
      <c r="S3037" s="181"/>
      <c r="T3037" s="162"/>
      <c r="U3037" s="162"/>
      <c r="V3037" s="182"/>
      <c r="W3037" s="162"/>
      <c r="X3037" s="162"/>
      <c r="Y3037" s="162"/>
      <c r="Z3037" s="162"/>
      <c r="AA3037" s="159"/>
      <c r="AB3037" s="162"/>
      <c r="AC3037" s="159"/>
      <c r="AD3037" s="159"/>
      <c r="AE3037" s="162"/>
      <c r="AF3037" t="s">
        <v>3060</v>
      </c>
      <c r="AG3037" s="162"/>
      <c r="AH3037" s="163">
        <v>40039.399212962962</v>
      </c>
      <c r="AI3037" s="162"/>
    </row>
    <row r="3038" spans="1:35" ht="15" customHeight="1" thickBot="1" x14ac:dyDescent="0.4">
      <c r="A3038" s="180"/>
      <c r="B3038" s="5">
        <f t="shared" si="198"/>
        <v>3036</v>
      </c>
      <c r="C3038">
        <f t="shared" si="199"/>
        <v>4</v>
      </c>
      <c r="D3038" s="16">
        <v>1954</v>
      </c>
      <c r="E3038" t="s">
        <v>15</v>
      </c>
      <c r="F3038" t="s">
        <v>16</v>
      </c>
      <c r="G3038">
        <v>108626</v>
      </c>
      <c r="H3038" t="s">
        <v>17</v>
      </c>
      <c r="J3038" t="s">
        <v>3354</v>
      </c>
      <c r="K3038" t="s">
        <v>3366</v>
      </c>
      <c r="L3038" t="s">
        <v>377</v>
      </c>
      <c r="M3038" t="s">
        <v>3359</v>
      </c>
      <c r="AF3038" t="s">
        <v>3060</v>
      </c>
      <c r="AH3038" s="2">
        <v>40469.830266203702</v>
      </c>
    </row>
    <row r="3039" spans="1:35" ht="15" thickBot="1" x14ac:dyDescent="0.4">
      <c r="A3039" s="3"/>
      <c r="B3039" s="5">
        <f t="shared" si="198"/>
        <v>3037</v>
      </c>
      <c r="C3039">
        <f t="shared" si="199"/>
        <v>73</v>
      </c>
      <c r="D3039" s="16">
        <v>1954</v>
      </c>
      <c r="E3039" t="s">
        <v>15</v>
      </c>
      <c r="F3039" t="s">
        <v>16</v>
      </c>
      <c r="G3039">
        <v>108630</v>
      </c>
      <c r="H3039" t="s">
        <v>17</v>
      </c>
      <c r="J3039" t="s">
        <v>3354</v>
      </c>
      <c r="K3039" t="s">
        <v>3366</v>
      </c>
      <c r="L3039" t="s">
        <v>258</v>
      </c>
      <c r="M3039" t="s">
        <v>3359</v>
      </c>
      <c r="AF3039" t="s">
        <v>3060</v>
      </c>
      <c r="AG3039" s="162"/>
      <c r="AH3039" s="163">
        <v>39800.586585648147</v>
      </c>
    </row>
    <row r="3040" spans="1:35" ht="15" customHeight="1" thickBot="1" x14ac:dyDescent="0.4">
      <c r="A3040" s="180"/>
      <c r="B3040" s="5">
        <f t="shared" si="198"/>
        <v>3038</v>
      </c>
      <c r="C3040">
        <f t="shared" si="199"/>
        <v>145</v>
      </c>
      <c r="D3040" s="16">
        <v>1954</v>
      </c>
      <c r="E3040" t="s">
        <v>15</v>
      </c>
      <c r="F3040" t="s">
        <v>25</v>
      </c>
      <c r="G3040">
        <v>108703</v>
      </c>
      <c r="H3040" t="s">
        <v>17</v>
      </c>
      <c r="J3040" t="s">
        <v>3354</v>
      </c>
      <c r="K3040" t="s">
        <v>3366</v>
      </c>
      <c r="L3040" t="s">
        <v>65</v>
      </c>
      <c r="M3040" t="s">
        <v>3359</v>
      </c>
      <c r="AF3040" t="s">
        <v>3060</v>
      </c>
      <c r="AH3040" s="2">
        <v>40198.578645833331</v>
      </c>
    </row>
    <row r="3041" spans="1:35" ht="15" customHeight="1" x14ac:dyDescent="0.35">
      <c r="B3041" s="5">
        <f t="shared" si="198"/>
        <v>3039</v>
      </c>
      <c r="C3041">
        <f t="shared" si="199"/>
        <v>126</v>
      </c>
      <c r="D3041" s="16">
        <v>1954</v>
      </c>
      <c r="E3041" t="s">
        <v>15</v>
      </c>
      <c r="F3041" t="s">
        <v>25</v>
      </c>
      <c r="G3041">
        <v>108848</v>
      </c>
      <c r="H3041" t="s">
        <v>17</v>
      </c>
      <c r="K3041" t="s">
        <v>3366</v>
      </c>
      <c r="L3041" t="s">
        <v>616</v>
      </c>
      <c r="M3041" t="s">
        <v>3359</v>
      </c>
      <c r="AF3041" t="s">
        <v>3060</v>
      </c>
      <c r="AH3041" s="2">
        <v>39721.749907407408</v>
      </c>
    </row>
    <row r="3042" spans="1:35" ht="15" customHeight="1" x14ac:dyDescent="0.35">
      <c r="B3042" s="5">
        <f t="shared" si="198"/>
        <v>3040</v>
      </c>
      <c r="C3042">
        <f t="shared" si="199"/>
        <v>115</v>
      </c>
      <c r="D3042" s="16">
        <v>1954</v>
      </c>
      <c r="E3042" t="s">
        <v>15</v>
      </c>
      <c r="F3042" t="s">
        <v>25</v>
      </c>
      <c r="G3042">
        <v>108974</v>
      </c>
      <c r="H3042" t="s">
        <v>17</v>
      </c>
      <c r="J3042" t="s">
        <v>3354</v>
      </c>
      <c r="K3042" t="s">
        <v>3366</v>
      </c>
      <c r="L3042" t="s">
        <v>135</v>
      </c>
      <c r="M3042" t="s">
        <v>3359</v>
      </c>
      <c r="N3042" t="s">
        <v>3359</v>
      </c>
      <c r="AF3042" t="s">
        <v>3060</v>
      </c>
      <c r="AH3042" s="2">
        <v>40847.443692129629</v>
      </c>
    </row>
    <row r="3043" spans="1:35" ht="15" customHeight="1" x14ac:dyDescent="0.35">
      <c r="B3043" s="5">
        <f t="shared" si="198"/>
        <v>3041</v>
      </c>
      <c r="C3043">
        <f t="shared" si="199"/>
        <v>57</v>
      </c>
      <c r="D3043" s="16">
        <v>1954</v>
      </c>
      <c r="E3043" t="s">
        <v>15</v>
      </c>
      <c r="F3043" t="s">
        <v>25</v>
      </c>
      <c r="G3043">
        <v>109089</v>
      </c>
      <c r="H3043" t="s">
        <v>17</v>
      </c>
      <c r="J3043" t="s">
        <v>3354</v>
      </c>
      <c r="K3043" t="s">
        <v>3366</v>
      </c>
      <c r="L3043" t="s">
        <v>1119</v>
      </c>
      <c r="M3043" t="s">
        <v>3359</v>
      </c>
      <c r="AF3043" t="s">
        <v>3060</v>
      </c>
      <c r="AH3043" s="2">
        <v>40439.938703703701</v>
      </c>
    </row>
    <row r="3044" spans="1:35" ht="15" customHeight="1" x14ac:dyDescent="0.35">
      <c r="B3044" s="5">
        <f t="shared" si="198"/>
        <v>3042</v>
      </c>
      <c r="C3044">
        <f t="shared" si="199"/>
        <v>752</v>
      </c>
      <c r="D3044" s="16">
        <v>1954</v>
      </c>
      <c r="E3044" t="s">
        <v>15</v>
      </c>
      <c r="F3044" t="s">
        <v>25</v>
      </c>
      <c r="G3044">
        <v>109146</v>
      </c>
      <c r="H3044" t="s">
        <v>17</v>
      </c>
      <c r="J3044" t="s">
        <v>3354</v>
      </c>
      <c r="K3044" t="s">
        <v>3366</v>
      </c>
      <c r="L3044" t="s">
        <v>65</v>
      </c>
      <c r="M3044" t="s">
        <v>3359</v>
      </c>
      <c r="AF3044" t="s">
        <v>3060</v>
      </c>
      <c r="AH3044" s="2">
        <v>40086.648333333331</v>
      </c>
    </row>
    <row r="3045" spans="1:35" ht="15" customHeight="1" x14ac:dyDescent="0.35">
      <c r="B3045" s="5">
        <f t="shared" si="198"/>
        <v>3043</v>
      </c>
      <c r="C3045">
        <f t="shared" si="199"/>
        <v>47</v>
      </c>
      <c r="D3045" s="16">
        <v>1954</v>
      </c>
      <c r="E3045" s="116" t="s">
        <v>15</v>
      </c>
      <c r="F3045" s="116" t="s">
        <v>16</v>
      </c>
      <c r="G3045" s="117">
        <v>109898</v>
      </c>
      <c r="H3045" s="172" t="s">
        <v>5836</v>
      </c>
      <c r="I3045" s="172"/>
      <c r="J3045" t="s">
        <v>3354</v>
      </c>
      <c r="K3045" t="s">
        <v>3366</v>
      </c>
      <c r="M3045" s="172" t="s">
        <v>3459</v>
      </c>
      <c r="T3045" s="172" t="s">
        <v>3262</v>
      </c>
      <c r="W3045" s="172" t="s">
        <v>3830</v>
      </c>
      <c r="X3045" s="172" t="s">
        <v>3660</v>
      </c>
      <c r="AA3045" s="172" t="s">
        <v>3262</v>
      </c>
      <c r="AB3045" t="s">
        <v>5064</v>
      </c>
      <c r="AC3045" s="172"/>
      <c r="AD3045" s="172"/>
      <c r="AE3045" s="172"/>
      <c r="AF3045" t="s">
        <v>3451</v>
      </c>
      <c r="AH3045" s="2">
        <v>45966</v>
      </c>
      <c r="AI3045" s="36" t="s">
        <v>5868</v>
      </c>
    </row>
    <row r="3046" spans="1:35" ht="15" customHeight="1" x14ac:dyDescent="0.35">
      <c r="B3046" s="5">
        <f t="shared" si="198"/>
        <v>3044</v>
      </c>
      <c r="C3046">
        <f t="shared" si="199"/>
        <v>115</v>
      </c>
      <c r="D3046" s="16">
        <v>1954</v>
      </c>
      <c r="E3046" s="116" t="s">
        <v>15</v>
      </c>
      <c r="F3046" s="116" t="s">
        <v>16</v>
      </c>
      <c r="G3046" s="117">
        <v>109945</v>
      </c>
      <c r="H3046" s="172" t="s">
        <v>5836</v>
      </c>
      <c r="I3046" s="172"/>
      <c r="J3046" t="s">
        <v>3354</v>
      </c>
      <c r="K3046" t="s">
        <v>3366</v>
      </c>
      <c r="M3046" s="172" t="s">
        <v>3459</v>
      </c>
      <c r="T3046" s="172" t="s">
        <v>3262</v>
      </c>
      <c r="W3046" s="172" t="s">
        <v>3830</v>
      </c>
      <c r="X3046" s="172" t="s">
        <v>3660</v>
      </c>
      <c r="AA3046" s="172" t="s">
        <v>3262</v>
      </c>
      <c r="AB3046" t="s">
        <v>5064</v>
      </c>
      <c r="AC3046" s="172"/>
      <c r="AD3046" s="172"/>
      <c r="AE3046" s="172"/>
      <c r="AF3046" t="s">
        <v>3451</v>
      </c>
      <c r="AH3046" s="2">
        <v>45966</v>
      </c>
      <c r="AI3046" s="36" t="s">
        <v>5869</v>
      </c>
    </row>
    <row r="3047" spans="1:35" ht="15" customHeight="1" x14ac:dyDescent="0.35">
      <c r="B3047" s="5">
        <f t="shared" si="198"/>
        <v>3045</v>
      </c>
      <c r="C3047">
        <f t="shared" si="199"/>
        <v>109</v>
      </c>
      <c r="D3047" s="16">
        <v>1954</v>
      </c>
      <c r="E3047" s="101" t="s">
        <v>15</v>
      </c>
      <c r="F3047" s="101" t="s">
        <v>25</v>
      </c>
      <c r="G3047" s="165">
        <v>110060</v>
      </c>
      <c r="H3047" s="101"/>
      <c r="I3047" s="101"/>
      <c r="J3047" s="101"/>
      <c r="K3047" s="101" t="s">
        <v>3366</v>
      </c>
      <c r="L3047" s="101"/>
      <c r="M3047" s="101"/>
      <c r="N3047" s="101"/>
      <c r="O3047" s="101"/>
      <c r="P3047" s="101"/>
      <c r="Q3047" s="101"/>
      <c r="R3047" s="101"/>
      <c r="S3047" s="128"/>
      <c r="T3047" s="101"/>
      <c r="U3047" s="101"/>
      <c r="V3047" s="130"/>
      <c r="W3047" s="101"/>
      <c r="X3047" s="101"/>
      <c r="Y3047" s="101"/>
      <c r="Z3047" s="101"/>
      <c r="AA3047" s="101"/>
      <c r="AB3047" s="101"/>
      <c r="AC3047" s="101"/>
      <c r="AD3047" s="101"/>
      <c r="AE3047" s="101"/>
      <c r="AF3047" t="s">
        <v>3451</v>
      </c>
      <c r="AG3047" s="101"/>
      <c r="AH3047" s="103">
        <v>45839</v>
      </c>
      <c r="AI3047" s="102" t="s">
        <v>5126</v>
      </c>
    </row>
    <row r="3048" spans="1:35" ht="15" customHeight="1" x14ac:dyDescent="0.35">
      <c r="B3048" s="5">
        <f t="shared" si="198"/>
        <v>3046</v>
      </c>
      <c r="C3048">
        <f t="shared" si="199"/>
        <v>1</v>
      </c>
      <c r="D3048" s="16">
        <v>1954</v>
      </c>
      <c r="E3048" t="s">
        <v>500</v>
      </c>
      <c r="F3048" t="s">
        <v>25</v>
      </c>
      <c r="G3048">
        <v>110169</v>
      </c>
      <c r="H3048" t="s">
        <v>17</v>
      </c>
      <c r="J3048" t="s">
        <v>3354</v>
      </c>
      <c r="K3048" t="s">
        <v>3366</v>
      </c>
      <c r="L3048" t="s">
        <v>89</v>
      </c>
      <c r="M3048" t="s">
        <v>3359</v>
      </c>
      <c r="U3048" t="s">
        <v>3687</v>
      </c>
      <c r="AC3048" s="3">
        <v>1955</v>
      </c>
      <c r="AF3048" t="s">
        <v>3060</v>
      </c>
      <c r="AH3048" s="2">
        <v>40778.90283564815</v>
      </c>
    </row>
    <row r="3049" spans="1:35" ht="15" customHeight="1" x14ac:dyDescent="0.35">
      <c r="B3049" s="5">
        <f t="shared" si="198"/>
        <v>3047</v>
      </c>
      <c r="C3049">
        <f t="shared" si="199"/>
        <v>21</v>
      </c>
      <c r="D3049" s="16">
        <v>1954</v>
      </c>
      <c r="E3049" t="s">
        <v>500</v>
      </c>
      <c r="F3049" t="s">
        <v>25</v>
      </c>
      <c r="G3049">
        <v>110170</v>
      </c>
      <c r="J3049" t="s">
        <v>3354</v>
      </c>
      <c r="K3049" t="s">
        <v>3366</v>
      </c>
      <c r="M3049" t="s">
        <v>3459</v>
      </c>
      <c r="T3049" t="s">
        <v>3262</v>
      </c>
      <c r="AF3049" t="s">
        <v>3451</v>
      </c>
      <c r="AH3049" s="2">
        <v>46075</v>
      </c>
    </row>
    <row r="3050" spans="1:35" ht="15" customHeight="1" x14ac:dyDescent="0.35">
      <c r="B3050" s="5">
        <f t="shared" si="198"/>
        <v>3048</v>
      </c>
      <c r="C3050">
        <f t="shared" si="199"/>
        <v>46</v>
      </c>
      <c r="D3050" s="16">
        <v>1954</v>
      </c>
      <c r="E3050" t="s">
        <v>500</v>
      </c>
      <c r="F3050" t="s">
        <v>16</v>
      </c>
      <c r="G3050">
        <v>110191</v>
      </c>
      <c r="J3050" t="s">
        <v>3354</v>
      </c>
      <c r="K3050" t="s">
        <v>3366</v>
      </c>
      <c r="M3050" t="s">
        <v>3459</v>
      </c>
      <c r="N3050" t="s">
        <v>3359</v>
      </c>
      <c r="T3050" t="s">
        <v>3262</v>
      </c>
      <c r="W3050" t="s">
        <v>3572</v>
      </c>
      <c r="X3050" t="s">
        <v>3452</v>
      </c>
      <c r="AA3050" s="3" t="s">
        <v>6298</v>
      </c>
      <c r="AF3050" t="s">
        <v>3451</v>
      </c>
      <c r="AH3050" s="2">
        <v>45710</v>
      </c>
    </row>
    <row r="3051" spans="1:35" ht="15" customHeight="1" x14ac:dyDescent="0.35">
      <c r="B3051" s="5">
        <f t="shared" si="198"/>
        <v>3049</v>
      </c>
      <c r="C3051">
        <f t="shared" si="199"/>
        <v>108</v>
      </c>
      <c r="D3051" s="16">
        <v>1954</v>
      </c>
      <c r="E3051" t="s">
        <v>500</v>
      </c>
      <c r="F3051" t="s">
        <v>16</v>
      </c>
      <c r="G3051">
        <v>110237</v>
      </c>
      <c r="H3051" t="s">
        <v>17</v>
      </c>
      <c r="J3051" t="s">
        <v>3354</v>
      </c>
      <c r="K3051" t="s">
        <v>3366</v>
      </c>
      <c r="M3051" t="s">
        <v>3359</v>
      </c>
      <c r="AC3051" s="3" t="s">
        <v>1120</v>
      </c>
      <c r="AF3051" t="s">
        <v>3060</v>
      </c>
      <c r="AH3051" s="2">
        <v>40266.881898148145</v>
      </c>
    </row>
    <row r="3052" spans="1:35" ht="15" customHeight="1" x14ac:dyDescent="0.35">
      <c r="B3052" s="5">
        <f t="shared" si="198"/>
        <v>3050</v>
      </c>
      <c r="C3052">
        <f t="shared" si="199"/>
        <v>209</v>
      </c>
      <c r="D3052" s="16">
        <v>1954</v>
      </c>
      <c r="E3052" t="s">
        <v>15</v>
      </c>
      <c r="F3052" t="s">
        <v>16</v>
      </c>
      <c r="G3052">
        <v>110345</v>
      </c>
      <c r="H3052" t="s">
        <v>17</v>
      </c>
      <c r="J3052" t="s">
        <v>3354</v>
      </c>
      <c r="K3052" t="s">
        <v>3366</v>
      </c>
      <c r="L3052" t="s">
        <v>1121</v>
      </c>
      <c r="M3052" t="s">
        <v>3359</v>
      </c>
      <c r="AF3052" t="s">
        <v>3060</v>
      </c>
      <c r="AH3052" s="2">
        <v>40030.814675925925</v>
      </c>
    </row>
    <row r="3053" spans="1:35" ht="15" customHeight="1" thickBot="1" x14ac:dyDescent="0.4">
      <c r="B3053" s="5">
        <f t="shared" si="198"/>
        <v>3051</v>
      </c>
      <c r="C3053">
        <f t="shared" si="199"/>
        <v>47</v>
      </c>
      <c r="D3053" s="16">
        <v>1954</v>
      </c>
      <c r="E3053" t="s">
        <v>15</v>
      </c>
      <c r="F3053" t="s">
        <v>16</v>
      </c>
      <c r="G3053">
        <v>110554</v>
      </c>
      <c r="J3053" t="s">
        <v>3354</v>
      </c>
      <c r="K3053" t="s">
        <v>3366</v>
      </c>
      <c r="L3053" t="s">
        <v>37</v>
      </c>
      <c r="M3053" t="s">
        <v>3459</v>
      </c>
      <c r="T3053" t="s">
        <v>3262</v>
      </c>
      <c r="X3053" t="s">
        <v>3660</v>
      </c>
      <c r="AA3053" s="3" t="s">
        <v>3262</v>
      </c>
      <c r="AF3053" t="s">
        <v>3060</v>
      </c>
    </row>
    <row r="3054" spans="1:35" ht="15" customHeight="1" thickBot="1" x14ac:dyDescent="0.4">
      <c r="B3054" s="5">
        <f t="shared" si="198"/>
        <v>3052</v>
      </c>
      <c r="C3054">
        <f t="shared" si="199"/>
        <v>46</v>
      </c>
      <c r="D3054" s="16">
        <v>1954</v>
      </c>
      <c r="E3054" s="159" t="s">
        <v>15</v>
      </c>
      <c r="F3054" s="159" t="s">
        <v>16</v>
      </c>
      <c r="G3054" s="160">
        <v>110601</v>
      </c>
      <c r="H3054" s="159"/>
      <c r="I3054" s="159"/>
      <c r="J3054" s="159" t="s">
        <v>3354</v>
      </c>
      <c r="K3054" s="159" t="s">
        <v>3366</v>
      </c>
      <c r="L3054" s="159"/>
      <c r="M3054" s="159" t="s">
        <v>3459</v>
      </c>
      <c r="N3054" s="159"/>
      <c r="O3054" s="159"/>
      <c r="P3054" s="159"/>
      <c r="Q3054" s="159"/>
      <c r="R3054" s="159"/>
      <c r="S3054" s="159"/>
      <c r="T3054" s="159" t="s">
        <v>3262</v>
      </c>
      <c r="U3054" s="159"/>
      <c r="V3054" s="161"/>
      <c r="W3054" s="159"/>
      <c r="X3054" s="159"/>
      <c r="Y3054" s="159"/>
      <c r="Z3054" s="159"/>
      <c r="AA3054" s="159"/>
      <c r="AB3054" s="159"/>
      <c r="AC3054" s="159"/>
      <c r="AD3054" s="159"/>
      <c r="AE3054" s="159"/>
      <c r="AF3054" t="s">
        <v>3451</v>
      </c>
      <c r="AG3054" s="162"/>
      <c r="AH3054" s="163">
        <v>46130</v>
      </c>
      <c r="AI3054" s="76" t="s">
        <v>6550</v>
      </c>
    </row>
    <row r="3055" spans="1:35" ht="15" customHeight="1" x14ac:dyDescent="0.35">
      <c r="B3055" s="5">
        <f t="shared" si="198"/>
        <v>3053</v>
      </c>
      <c r="C3055">
        <f t="shared" ref="C3055:C3059" si="200">+G3056-G3055</f>
        <v>29</v>
      </c>
      <c r="D3055" s="16">
        <v>1954</v>
      </c>
      <c r="E3055" s="3" t="s">
        <v>15</v>
      </c>
      <c r="F3055" s="3" t="s">
        <v>16</v>
      </c>
      <c r="G3055" s="3">
        <v>110647</v>
      </c>
      <c r="H3055" s="3"/>
      <c r="I3055" s="3"/>
      <c r="J3055" s="3"/>
      <c r="K3055" s="3"/>
      <c r="L3055" s="3"/>
      <c r="M3055" s="3"/>
      <c r="N3055" s="3"/>
      <c r="O3055" s="3"/>
      <c r="P3055" s="3"/>
      <c r="Q3055" s="3"/>
      <c r="R3055" s="3"/>
      <c r="S3055" s="152"/>
      <c r="T3055" s="3"/>
      <c r="U3055" s="3"/>
      <c r="V3055" s="143"/>
      <c r="W3055" s="3"/>
      <c r="X3055" s="3"/>
      <c r="Y3055" s="3"/>
      <c r="Z3055" s="3"/>
      <c r="AB3055" s="3"/>
      <c r="AE3055" s="3"/>
      <c r="AF3055" s="3" t="s">
        <v>3451</v>
      </c>
      <c r="AG3055" s="3"/>
      <c r="AH3055" s="153">
        <v>45561</v>
      </c>
      <c r="AI3055" s="14" t="s">
        <v>4127</v>
      </c>
    </row>
    <row r="3056" spans="1:35" ht="15" customHeight="1" thickBot="1" x14ac:dyDescent="0.4">
      <c r="A3056" s="3"/>
      <c r="B3056" s="5">
        <f t="shared" si="198"/>
        <v>3054</v>
      </c>
      <c r="C3056">
        <f t="shared" si="200"/>
        <v>30</v>
      </c>
      <c r="D3056" s="16">
        <v>1954</v>
      </c>
      <c r="E3056" t="s">
        <v>15</v>
      </c>
      <c r="F3056" t="s">
        <v>16</v>
      </c>
      <c r="G3056">
        <v>110676</v>
      </c>
      <c r="H3056" t="s">
        <v>17</v>
      </c>
      <c r="J3056" t="s">
        <v>3354</v>
      </c>
      <c r="K3056" t="s">
        <v>3366</v>
      </c>
      <c r="L3056" t="s">
        <v>659</v>
      </c>
      <c r="M3056" t="s">
        <v>3359</v>
      </c>
      <c r="AF3056" t="s">
        <v>3060</v>
      </c>
      <c r="AH3056" s="2">
        <v>40073.652569444443</v>
      </c>
    </row>
    <row r="3057" spans="2:35" ht="15" customHeight="1" thickBot="1" x14ac:dyDescent="0.4">
      <c r="B3057" s="5">
        <f t="shared" si="198"/>
        <v>3055</v>
      </c>
      <c r="C3057">
        <f t="shared" si="200"/>
        <v>108</v>
      </c>
      <c r="D3057" s="16">
        <v>1954</v>
      </c>
      <c r="E3057" s="159" t="s">
        <v>15</v>
      </c>
      <c r="F3057" s="159" t="s">
        <v>16</v>
      </c>
      <c r="G3057" s="160">
        <v>110706</v>
      </c>
      <c r="H3057" s="159"/>
      <c r="I3057" s="159"/>
      <c r="J3057" s="159" t="s">
        <v>3354</v>
      </c>
      <c r="K3057" s="159" t="s">
        <v>3366</v>
      </c>
      <c r="L3057" s="159"/>
      <c r="M3057" s="159" t="s">
        <v>3459</v>
      </c>
      <c r="N3057" s="159"/>
      <c r="O3057" s="159"/>
      <c r="P3057" s="159"/>
      <c r="Q3057" s="159"/>
      <c r="R3057" s="159"/>
      <c r="S3057" s="159"/>
      <c r="T3057" s="159" t="s">
        <v>3262</v>
      </c>
      <c r="U3057" s="159"/>
      <c r="V3057" s="159"/>
      <c r="W3057" s="159" t="s">
        <v>3830</v>
      </c>
      <c r="X3057" s="159" t="s">
        <v>3660</v>
      </c>
      <c r="Y3057" s="159"/>
      <c r="Z3057" s="159"/>
      <c r="AA3057" s="159" t="s">
        <v>3262</v>
      </c>
      <c r="AB3057" s="159" t="s">
        <v>5064</v>
      </c>
      <c r="AC3057" s="159"/>
      <c r="AD3057" s="159"/>
      <c r="AE3057" s="159"/>
      <c r="AF3057" t="s">
        <v>3451</v>
      </c>
      <c r="AG3057" s="159"/>
      <c r="AH3057" s="176">
        <v>46207</v>
      </c>
      <c r="AI3057" s="76" t="s">
        <v>6811</v>
      </c>
    </row>
    <row r="3058" spans="2:35" ht="15" customHeight="1" x14ac:dyDescent="0.35">
      <c r="B3058" s="5">
        <f t="shared" si="198"/>
        <v>3056</v>
      </c>
      <c r="C3058">
        <f t="shared" si="200"/>
        <v>63</v>
      </c>
      <c r="D3058" s="16">
        <v>1954</v>
      </c>
      <c r="E3058" t="s">
        <v>15</v>
      </c>
      <c r="F3058" t="s">
        <v>16</v>
      </c>
      <c r="G3058">
        <v>110814</v>
      </c>
      <c r="H3058" t="s">
        <v>17</v>
      </c>
      <c r="J3058" t="s">
        <v>3354</v>
      </c>
      <c r="K3058" t="s">
        <v>3366</v>
      </c>
      <c r="L3058" t="s">
        <v>1122</v>
      </c>
      <c r="M3058" t="s">
        <v>3359</v>
      </c>
      <c r="AB3058" t="s">
        <v>1124</v>
      </c>
      <c r="AC3058"/>
      <c r="AD3058"/>
      <c r="AF3058" t="s">
        <v>3060</v>
      </c>
      <c r="AH3058" s="2">
        <v>40658.86681712963</v>
      </c>
    </row>
    <row r="3059" spans="2:35" ht="15" customHeight="1" x14ac:dyDescent="0.35">
      <c r="B3059" s="5">
        <f t="shared" si="198"/>
        <v>3057</v>
      </c>
      <c r="C3059">
        <f t="shared" si="200"/>
        <v>53</v>
      </c>
      <c r="D3059" s="16">
        <v>1954</v>
      </c>
      <c r="E3059" s="116" t="s">
        <v>15</v>
      </c>
      <c r="F3059" s="116" t="s">
        <v>16</v>
      </c>
      <c r="G3059" s="117">
        <v>110877</v>
      </c>
      <c r="H3059" s="172" t="s">
        <v>5836</v>
      </c>
      <c r="I3059" s="172"/>
      <c r="J3059" t="s">
        <v>3354</v>
      </c>
      <c r="K3059" t="s">
        <v>3366</v>
      </c>
      <c r="M3059" s="172" t="s">
        <v>3459</v>
      </c>
      <c r="T3059" s="172" t="s">
        <v>3262</v>
      </c>
      <c r="W3059" s="172" t="s">
        <v>3830</v>
      </c>
      <c r="X3059" s="172" t="s">
        <v>3660</v>
      </c>
      <c r="AA3059" s="172" t="s">
        <v>3262</v>
      </c>
      <c r="AB3059" t="s">
        <v>5064</v>
      </c>
      <c r="AC3059" s="172"/>
      <c r="AD3059" s="172"/>
      <c r="AE3059" s="172"/>
      <c r="AF3059" t="s">
        <v>3451</v>
      </c>
      <c r="AH3059" s="2">
        <v>45966</v>
      </c>
      <c r="AI3059" s="36" t="s">
        <v>5870</v>
      </c>
    </row>
    <row r="3060" spans="2:35" ht="15" customHeight="1" x14ac:dyDescent="0.35">
      <c r="B3060" s="5">
        <f t="shared" si="198"/>
        <v>3058</v>
      </c>
      <c r="C3060">
        <f t="shared" si="199"/>
        <v>223</v>
      </c>
      <c r="D3060" s="16">
        <v>1954</v>
      </c>
      <c r="E3060" t="s">
        <v>15</v>
      </c>
      <c r="F3060" t="s">
        <v>25</v>
      </c>
      <c r="G3060">
        <v>110930</v>
      </c>
      <c r="H3060" t="s">
        <v>17</v>
      </c>
      <c r="J3060" t="s">
        <v>3354</v>
      </c>
      <c r="K3060" t="s">
        <v>3366</v>
      </c>
      <c r="L3060" t="s">
        <v>224</v>
      </c>
      <c r="M3060" t="s">
        <v>3359</v>
      </c>
      <c r="AF3060" t="s">
        <v>3060</v>
      </c>
      <c r="AH3060" s="2">
        <v>39891.45449074074</v>
      </c>
    </row>
    <row r="3061" spans="2:35" ht="15" customHeight="1" x14ac:dyDescent="0.35">
      <c r="B3061" s="5">
        <f t="shared" si="198"/>
        <v>3059</v>
      </c>
      <c r="C3061">
        <f t="shared" si="199"/>
        <v>143</v>
      </c>
      <c r="D3061" s="16">
        <v>1954</v>
      </c>
      <c r="E3061" s="3" t="s">
        <v>15</v>
      </c>
      <c r="F3061" s="3" t="s">
        <v>25</v>
      </c>
      <c r="G3061" s="3">
        <v>111153</v>
      </c>
      <c r="H3061" s="3"/>
      <c r="I3061" s="3"/>
      <c r="J3061" s="3"/>
      <c r="K3061" s="3"/>
      <c r="L3061" s="3"/>
      <c r="M3061" s="3"/>
      <c r="N3061" s="3"/>
      <c r="O3061" s="3"/>
      <c r="P3061" s="3"/>
      <c r="Q3061" s="3"/>
      <c r="R3061" s="3"/>
      <c r="S3061" s="152"/>
      <c r="T3061" s="3"/>
      <c r="U3061" s="3"/>
      <c r="V3061" s="143"/>
      <c r="W3061" s="3"/>
      <c r="X3061" s="3"/>
      <c r="Y3061" s="3"/>
      <c r="Z3061" s="3"/>
      <c r="AB3061" s="3"/>
      <c r="AE3061" s="3"/>
      <c r="AF3061" s="3" t="s">
        <v>3451</v>
      </c>
      <c r="AG3061" s="3"/>
      <c r="AH3061" s="153">
        <v>45568</v>
      </c>
      <c r="AI3061" s="14" t="s">
        <v>4284</v>
      </c>
    </row>
    <row r="3062" spans="2:35" ht="15" customHeight="1" x14ac:dyDescent="0.35">
      <c r="B3062" s="5">
        <f t="shared" si="198"/>
        <v>3060</v>
      </c>
      <c r="C3062">
        <f t="shared" si="199"/>
        <v>89</v>
      </c>
      <c r="D3062" s="16">
        <v>1954</v>
      </c>
      <c r="E3062" t="s">
        <v>15</v>
      </c>
      <c r="F3062" t="s">
        <v>25</v>
      </c>
      <c r="G3062">
        <v>111296</v>
      </c>
      <c r="H3062" t="s">
        <v>17</v>
      </c>
      <c r="M3062" t="s">
        <v>3359</v>
      </c>
      <c r="AF3062" t="s">
        <v>3060</v>
      </c>
      <c r="AH3062" s="2">
        <v>40965.433368055557</v>
      </c>
    </row>
    <row r="3063" spans="2:35" ht="15" customHeight="1" x14ac:dyDescent="0.35">
      <c r="B3063" s="5">
        <f t="shared" si="198"/>
        <v>3061</v>
      </c>
      <c r="C3063">
        <f t="shared" si="199"/>
        <v>1</v>
      </c>
      <c r="D3063" s="16">
        <v>1954</v>
      </c>
      <c r="E3063" t="s">
        <v>15</v>
      </c>
      <c r="F3063" t="s">
        <v>25</v>
      </c>
      <c r="G3063">
        <v>111385</v>
      </c>
      <c r="H3063" t="s">
        <v>17</v>
      </c>
      <c r="J3063" t="s">
        <v>3354</v>
      </c>
      <c r="K3063" t="s">
        <v>3366</v>
      </c>
      <c r="L3063" t="s">
        <v>143</v>
      </c>
      <c r="M3063" t="s">
        <v>3359</v>
      </c>
      <c r="AF3063" t="s">
        <v>3060</v>
      </c>
      <c r="AH3063" s="2">
        <v>40052.571215277778</v>
      </c>
    </row>
    <row r="3064" spans="2:35" ht="15" customHeight="1" x14ac:dyDescent="0.35">
      <c r="B3064" s="5">
        <f t="shared" si="198"/>
        <v>3062</v>
      </c>
      <c r="C3064">
        <f t="shared" si="199"/>
        <v>1164</v>
      </c>
      <c r="D3064" s="16">
        <v>1954</v>
      </c>
      <c r="E3064" t="s">
        <v>15</v>
      </c>
      <c r="F3064" t="s">
        <v>25</v>
      </c>
      <c r="G3064">
        <v>111386</v>
      </c>
      <c r="H3064" t="s">
        <v>17</v>
      </c>
      <c r="J3064" t="s">
        <v>3354</v>
      </c>
      <c r="K3064" t="s">
        <v>3366</v>
      </c>
      <c r="M3064" t="s">
        <v>3359</v>
      </c>
      <c r="AF3064" t="s">
        <v>3060</v>
      </c>
      <c r="AH3064" s="2">
        <v>40817.623379629629</v>
      </c>
    </row>
    <row r="3065" spans="2:35" ht="15" customHeight="1" x14ac:dyDescent="0.35">
      <c r="B3065" s="5">
        <f t="shared" si="198"/>
        <v>3063</v>
      </c>
      <c r="C3065">
        <f t="shared" si="199"/>
        <v>7</v>
      </c>
      <c r="D3065" s="16">
        <v>1954</v>
      </c>
      <c r="E3065" s="3" t="s">
        <v>327</v>
      </c>
      <c r="F3065" s="3" t="s">
        <v>25</v>
      </c>
      <c r="G3065" s="3">
        <v>112550</v>
      </c>
      <c r="H3065" s="3"/>
      <c r="I3065" s="3"/>
      <c r="J3065" s="3" t="s">
        <v>3354</v>
      </c>
      <c r="K3065" s="3" t="s">
        <v>3366</v>
      </c>
      <c r="L3065" s="3"/>
      <c r="M3065" s="3" t="s">
        <v>3459</v>
      </c>
      <c r="N3065" s="3"/>
      <c r="O3065" s="3"/>
      <c r="P3065" s="3"/>
      <c r="Q3065" s="3"/>
      <c r="R3065" s="3"/>
      <c r="S3065" s="152"/>
      <c r="T3065" s="3" t="s">
        <v>3262</v>
      </c>
      <c r="U3065" s="3"/>
      <c r="V3065" s="143"/>
      <c r="W3065" s="3" t="s">
        <v>3572</v>
      </c>
      <c r="X3065" s="3" t="s">
        <v>3452</v>
      </c>
      <c r="Y3065" s="3"/>
      <c r="Z3065" s="3"/>
      <c r="AA3065" s="3" t="s">
        <v>3704</v>
      </c>
      <c r="AB3065" s="3"/>
      <c r="AD3065" s="3" t="s">
        <v>4634</v>
      </c>
      <c r="AE3065" s="3"/>
      <c r="AF3065" s="3" t="s">
        <v>3451</v>
      </c>
      <c r="AG3065" s="3"/>
      <c r="AH3065" s="153">
        <v>45661</v>
      </c>
      <c r="AI3065" s="14" t="s">
        <v>4532</v>
      </c>
    </row>
    <row r="3066" spans="2:35" ht="15" customHeight="1" x14ac:dyDescent="0.35">
      <c r="B3066" s="5">
        <f t="shared" si="198"/>
        <v>3064</v>
      </c>
      <c r="C3066">
        <f t="shared" si="199"/>
        <v>35</v>
      </c>
      <c r="D3066" s="16">
        <v>1954</v>
      </c>
      <c r="E3066" t="s">
        <v>327</v>
      </c>
      <c r="F3066" t="s">
        <v>25</v>
      </c>
      <c r="G3066">
        <v>112557</v>
      </c>
      <c r="J3066" t="s">
        <v>3354</v>
      </c>
      <c r="K3066" t="s">
        <v>3366</v>
      </c>
      <c r="M3066" t="s">
        <v>3359</v>
      </c>
      <c r="N3066" t="s">
        <v>3359</v>
      </c>
      <c r="T3066" t="s">
        <v>167</v>
      </c>
      <c r="W3066" t="s">
        <v>3572</v>
      </c>
      <c r="X3066" t="s">
        <v>3452</v>
      </c>
      <c r="AA3066" s="3" t="s">
        <v>3704</v>
      </c>
      <c r="AD3066" s="3" t="s">
        <v>3703</v>
      </c>
      <c r="AF3066" t="s">
        <v>3133</v>
      </c>
      <c r="AH3066" s="2">
        <v>45078</v>
      </c>
    </row>
    <row r="3067" spans="2:35" ht="15" customHeight="1" x14ac:dyDescent="0.35">
      <c r="B3067" s="5">
        <f t="shared" si="198"/>
        <v>3065</v>
      </c>
      <c r="C3067">
        <f t="shared" si="199"/>
        <v>1</v>
      </c>
      <c r="D3067" s="16">
        <v>1954</v>
      </c>
      <c r="E3067" t="s">
        <v>327</v>
      </c>
      <c r="F3067" t="s">
        <v>25</v>
      </c>
      <c r="G3067">
        <v>112592</v>
      </c>
      <c r="H3067" t="s">
        <v>17</v>
      </c>
      <c r="J3067" t="s">
        <v>3354</v>
      </c>
      <c r="K3067" t="s">
        <v>3366</v>
      </c>
      <c r="M3067" t="s">
        <v>3359</v>
      </c>
      <c r="S3067" s="148">
        <v>460</v>
      </c>
      <c r="Y3067" t="s">
        <v>3359</v>
      </c>
      <c r="AF3067" t="s">
        <v>3060</v>
      </c>
      <c r="AH3067" s="2">
        <v>40519.327847222223</v>
      </c>
    </row>
    <row r="3068" spans="2:35" ht="15" customHeight="1" x14ac:dyDescent="0.35">
      <c r="B3068" s="5">
        <f t="shared" si="198"/>
        <v>3066</v>
      </c>
      <c r="C3068">
        <f t="shared" si="199"/>
        <v>92</v>
      </c>
      <c r="D3068" s="16">
        <v>1954</v>
      </c>
      <c r="E3068" t="s">
        <v>327</v>
      </c>
      <c r="F3068" t="s">
        <v>25</v>
      </c>
      <c r="G3068">
        <v>112593</v>
      </c>
      <c r="H3068" t="s">
        <v>17</v>
      </c>
      <c r="J3068" t="s">
        <v>3354</v>
      </c>
      <c r="K3068" t="s">
        <v>3366</v>
      </c>
      <c r="L3068" t="s">
        <v>1125</v>
      </c>
      <c r="M3068" t="s">
        <v>3359</v>
      </c>
      <c r="W3068" t="s">
        <v>3557</v>
      </c>
      <c r="AD3068" s="3" t="s">
        <v>1126</v>
      </c>
      <c r="AF3068" t="s">
        <v>3060</v>
      </c>
      <c r="AH3068" s="2">
        <v>40946.34884259259</v>
      </c>
    </row>
    <row r="3069" spans="2:35" ht="15" customHeight="1" x14ac:dyDescent="0.35">
      <c r="B3069" s="5">
        <f t="shared" si="198"/>
        <v>3067</v>
      </c>
      <c r="C3069">
        <f t="shared" si="199"/>
        <v>9</v>
      </c>
      <c r="D3069" s="16">
        <v>1954</v>
      </c>
      <c r="E3069" t="s">
        <v>221</v>
      </c>
      <c r="F3069" t="s">
        <v>25</v>
      </c>
      <c r="G3069">
        <v>112685</v>
      </c>
      <c r="H3069" t="s">
        <v>17</v>
      </c>
      <c r="J3069" t="s">
        <v>3354</v>
      </c>
      <c r="L3069" t="s">
        <v>156</v>
      </c>
      <c r="M3069" t="s">
        <v>3359</v>
      </c>
      <c r="AA3069" s="3" t="s">
        <v>3464</v>
      </c>
      <c r="AE3069" t="s">
        <v>380</v>
      </c>
      <c r="AF3069" t="s">
        <v>3060</v>
      </c>
      <c r="AH3069" s="2">
        <v>40598.362280092595</v>
      </c>
    </row>
    <row r="3070" spans="2:35" ht="15" customHeight="1" x14ac:dyDescent="0.35">
      <c r="B3070" s="5">
        <f t="shared" si="198"/>
        <v>3068</v>
      </c>
      <c r="C3070">
        <f t="shared" si="199"/>
        <v>12</v>
      </c>
      <c r="D3070" s="16">
        <v>1954</v>
      </c>
      <c r="E3070" t="s">
        <v>221</v>
      </c>
      <c r="F3070" t="s">
        <v>25</v>
      </c>
      <c r="G3070">
        <v>112694</v>
      </c>
      <c r="J3070" t="s">
        <v>3354</v>
      </c>
      <c r="K3070" t="s">
        <v>3366</v>
      </c>
      <c r="M3070" t="s">
        <v>3459</v>
      </c>
      <c r="T3070" t="s">
        <v>3424</v>
      </c>
      <c r="W3070" t="s">
        <v>3572</v>
      </c>
      <c r="X3070" t="s">
        <v>3452</v>
      </c>
      <c r="AA3070" s="3" t="s">
        <v>3464</v>
      </c>
      <c r="AF3070" t="s">
        <v>3451</v>
      </c>
      <c r="AH3070" s="2">
        <v>45491</v>
      </c>
    </row>
    <row r="3071" spans="2:35" ht="15" customHeight="1" x14ac:dyDescent="0.35">
      <c r="B3071" s="5">
        <f t="shared" si="198"/>
        <v>3069</v>
      </c>
      <c r="C3071">
        <f t="shared" si="199"/>
        <v>15</v>
      </c>
      <c r="D3071" s="16">
        <v>1954</v>
      </c>
      <c r="E3071" t="s">
        <v>221</v>
      </c>
      <c r="F3071" t="s">
        <v>25</v>
      </c>
      <c r="G3071">
        <v>112706</v>
      </c>
      <c r="L3071" t="s">
        <v>37</v>
      </c>
      <c r="AF3071" t="s">
        <v>3060</v>
      </c>
    </row>
    <row r="3072" spans="2:35" ht="15" customHeight="1" x14ac:dyDescent="0.35">
      <c r="B3072" s="5">
        <f t="shared" si="198"/>
        <v>3070</v>
      </c>
      <c r="C3072">
        <f t="shared" si="199"/>
        <v>47</v>
      </c>
      <c r="D3072" s="16">
        <v>1954</v>
      </c>
      <c r="E3072" t="s">
        <v>221</v>
      </c>
      <c r="F3072" t="s">
        <v>25</v>
      </c>
      <c r="G3072">
        <v>112721</v>
      </c>
      <c r="J3072" t="s">
        <v>3354</v>
      </c>
      <c r="K3072" t="s">
        <v>3366</v>
      </c>
      <c r="M3072" t="s">
        <v>3459</v>
      </c>
      <c r="T3072" t="s">
        <v>3424</v>
      </c>
      <c r="W3072" t="s">
        <v>3572</v>
      </c>
      <c r="X3072" t="s">
        <v>3452</v>
      </c>
      <c r="AA3072" s="3" t="s">
        <v>3464</v>
      </c>
      <c r="AB3072" t="s">
        <v>3982</v>
      </c>
      <c r="AD3072" s="3" t="s">
        <v>4002</v>
      </c>
      <c r="AF3072" t="s">
        <v>3451</v>
      </c>
      <c r="AH3072" s="2">
        <v>45375</v>
      </c>
    </row>
    <row r="3073" spans="1:35" ht="15" customHeight="1" x14ac:dyDescent="0.35">
      <c r="B3073" s="5">
        <f t="shared" si="198"/>
        <v>3071</v>
      </c>
      <c r="C3073">
        <f t="shared" si="199"/>
        <v>6</v>
      </c>
      <c r="D3073" s="16">
        <v>1954</v>
      </c>
      <c r="E3073" s="116" t="s">
        <v>221</v>
      </c>
      <c r="F3073" s="116" t="s">
        <v>25</v>
      </c>
      <c r="G3073" s="117">
        <v>112768</v>
      </c>
      <c r="H3073" s="172" t="s">
        <v>5836</v>
      </c>
      <c r="I3073" s="172"/>
      <c r="J3073" s="172" t="s">
        <v>3354</v>
      </c>
      <c r="K3073" s="172" t="s">
        <v>3366</v>
      </c>
      <c r="L3073" s="172"/>
      <c r="M3073" s="172" t="s">
        <v>3459</v>
      </c>
      <c r="N3073" s="172" t="s">
        <v>3359</v>
      </c>
      <c r="O3073" s="172"/>
      <c r="P3073" s="172"/>
      <c r="Q3073" s="172"/>
      <c r="R3073" s="172"/>
      <c r="S3073" s="173"/>
      <c r="T3073" s="172" t="s">
        <v>3424</v>
      </c>
      <c r="U3073" s="172"/>
      <c r="V3073" s="174"/>
      <c r="W3073" s="172" t="s">
        <v>3572</v>
      </c>
      <c r="X3073" s="172" t="s">
        <v>3452</v>
      </c>
      <c r="Y3073" s="172"/>
      <c r="Z3073" s="172"/>
      <c r="AA3073" s="172" t="s">
        <v>3464</v>
      </c>
      <c r="AB3073" s="172"/>
      <c r="AC3073" s="172"/>
      <c r="AD3073" s="172" t="s">
        <v>6097</v>
      </c>
      <c r="AE3073" s="172" t="s">
        <v>3424</v>
      </c>
      <c r="AF3073" t="s">
        <v>3451</v>
      </c>
      <c r="AG3073" s="172"/>
      <c r="AH3073" s="175">
        <v>45999</v>
      </c>
      <c r="AI3073" s="36" t="s">
        <v>6017</v>
      </c>
    </row>
    <row r="3074" spans="1:35" ht="15" customHeight="1" x14ac:dyDescent="0.35">
      <c r="B3074" s="5">
        <f t="shared" si="198"/>
        <v>3072</v>
      </c>
      <c r="C3074">
        <f t="shared" si="199"/>
        <v>25</v>
      </c>
      <c r="D3074" s="16">
        <v>1954</v>
      </c>
      <c r="E3074" t="s">
        <v>221</v>
      </c>
      <c r="F3074" t="s">
        <v>25</v>
      </c>
      <c r="G3074">
        <v>112774</v>
      </c>
      <c r="H3074" t="s">
        <v>17</v>
      </c>
      <c r="J3074" t="s">
        <v>3354</v>
      </c>
      <c r="K3074" t="s">
        <v>3366</v>
      </c>
      <c r="L3074" t="s">
        <v>28</v>
      </c>
      <c r="M3074" t="s">
        <v>3359</v>
      </c>
      <c r="AA3074" s="3" t="s">
        <v>3464</v>
      </c>
      <c r="AE3074" t="s">
        <v>380</v>
      </c>
      <c r="AF3074" t="s">
        <v>3060</v>
      </c>
      <c r="AH3074" s="2">
        <v>40076.955949074072</v>
      </c>
    </row>
    <row r="3075" spans="1:35" ht="15" customHeight="1" x14ac:dyDescent="0.35">
      <c r="B3075" s="5">
        <f t="shared" si="198"/>
        <v>3073</v>
      </c>
      <c r="C3075">
        <f t="shared" si="199"/>
        <v>22</v>
      </c>
      <c r="D3075" s="16">
        <v>1954</v>
      </c>
      <c r="E3075" s="3" t="s">
        <v>221</v>
      </c>
      <c r="F3075" s="3" t="s">
        <v>16</v>
      </c>
      <c r="G3075" s="165">
        <v>112799</v>
      </c>
      <c r="H3075" s="3"/>
      <c r="I3075" s="3"/>
      <c r="J3075" s="3"/>
      <c r="K3075" s="3" t="s">
        <v>3366</v>
      </c>
      <c r="L3075" s="3"/>
      <c r="M3075" s="3"/>
      <c r="N3075" s="3"/>
      <c r="O3075" s="3"/>
      <c r="P3075" s="3"/>
      <c r="Q3075" s="3"/>
      <c r="R3075" s="3"/>
      <c r="S3075" s="152"/>
      <c r="T3075" s="3" t="s">
        <v>3424</v>
      </c>
      <c r="U3075" s="3" t="s">
        <v>3687</v>
      </c>
      <c r="V3075" s="143"/>
      <c r="W3075" s="3"/>
      <c r="X3075" s="3" t="s">
        <v>3452</v>
      </c>
      <c r="Y3075" s="3"/>
      <c r="Z3075" s="3"/>
      <c r="AB3075" s="3"/>
      <c r="AE3075" s="3"/>
      <c r="AF3075" s="3" t="s">
        <v>3451</v>
      </c>
      <c r="AG3075" s="3"/>
      <c r="AH3075" s="153">
        <v>45739</v>
      </c>
      <c r="AI3075" s="14" t="s">
        <v>4762</v>
      </c>
    </row>
    <row r="3076" spans="1:35" ht="15" customHeight="1" x14ac:dyDescent="0.35">
      <c r="B3076" s="5">
        <f t="shared" si="198"/>
        <v>3074</v>
      </c>
      <c r="C3076">
        <f t="shared" si="199"/>
        <v>7</v>
      </c>
      <c r="D3076" s="16">
        <v>1954</v>
      </c>
      <c r="E3076" s="3" t="s">
        <v>221</v>
      </c>
      <c r="F3076" s="3" t="s">
        <v>16</v>
      </c>
      <c r="G3076" s="3">
        <v>112821</v>
      </c>
      <c r="H3076" s="3"/>
      <c r="I3076" s="3"/>
      <c r="J3076" s="3"/>
      <c r="K3076" s="3"/>
      <c r="L3076" s="3"/>
      <c r="M3076" s="3"/>
      <c r="N3076" s="3"/>
      <c r="O3076" s="3"/>
      <c r="P3076" s="3"/>
      <c r="Q3076" s="3"/>
      <c r="R3076" s="3"/>
      <c r="S3076" s="152"/>
      <c r="T3076" s="3"/>
      <c r="U3076" s="3"/>
      <c r="V3076" s="143"/>
      <c r="W3076" s="3"/>
      <c r="X3076" s="3"/>
      <c r="Y3076" s="3"/>
      <c r="Z3076" s="3"/>
      <c r="AB3076" s="3"/>
      <c r="AE3076" s="3"/>
      <c r="AF3076" s="3" t="s">
        <v>3451</v>
      </c>
      <c r="AG3076" s="3"/>
      <c r="AH3076" s="153">
        <v>45561</v>
      </c>
      <c r="AI3076" s="14" t="s">
        <v>4128</v>
      </c>
    </row>
    <row r="3077" spans="1:35" ht="15" customHeight="1" x14ac:dyDescent="0.35">
      <c r="B3077" s="5">
        <f t="shared" si="198"/>
        <v>3075</v>
      </c>
      <c r="C3077">
        <f t="shared" si="199"/>
        <v>51</v>
      </c>
      <c r="D3077" s="16">
        <v>1954</v>
      </c>
      <c r="E3077" s="3" t="s">
        <v>221</v>
      </c>
      <c r="F3077" s="3" t="s">
        <v>16</v>
      </c>
      <c r="G3077" s="165">
        <v>112828</v>
      </c>
      <c r="H3077" s="3"/>
      <c r="I3077" s="3"/>
      <c r="J3077" s="3"/>
      <c r="K3077" s="3" t="s">
        <v>3366</v>
      </c>
      <c r="L3077" s="3"/>
      <c r="M3077" s="3"/>
      <c r="N3077" s="3"/>
      <c r="O3077" s="3"/>
      <c r="P3077" s="3"/>
      <c r="Q3077" s="3"/>
      <c r="R3077" s="3"/>
      <c r="S3077" s="152"/>
      <c r="T3077" s="3" t="s">
        <v>3424</v>
      </c>
      <c r="U3077" s="3" t="s">
        <v>3687</v>
      </c>
      <c r="V3077" s="143"/>
      <c r="W3077" s="3" t="s">
        <v>3830</v>
      </c>
      <c r="X3077" s="3" t="s">
        <v>3452</v>
      </c>
      <c r="Y3077" s="3"/>
      <c r="Z3077" s="3"/>
      <c r="AA3077" s="3" t="s">
        <v>3464</v>
      </c>
      <c r="AB3077" s="3"/>
      <c r="AE3077" s="3"/>
      <c r="AF3077" s="3" t="s">
        <v>3451</v>
      </c>
      <c r="AG3077" s="3"/>
      <c r="AH3077" s="153">
        <v>45739</v>
      </c>
      <c r="AI3077" s="14" t="s">
        <v>4763</v>
      </c>
    </row>
    <row r="3078" spans="1:35" ht="15" customHeight="1" x14ac:dyDescent="0.35">
      <c r="B3078" s="5">
        <f t="shared" si="198"/>
        <v>3076</v>
      </c>
      <c r="C3078">
        <f t="shared" si="199"/>
        <v>25</v>
      </c>
      <c r="D3078" s="16">
        <v>1954</v>
      </c>
      <c r="E3078" t="s">
        <v>327</v>
      </c>
      <c r="F3078" t="s">
        <v>16</v>
      </c>
      <c r="G3078">
        <v>112879</v>
      </c>
      <c r="L3078" t="s">
        <v>37</v>
      </c>
      <c r="AF3078" t="s">
        <v>3060</v>
      </c>
    </row>
    <row r="3079" spans="1:35" ht="15" customHeight="1" x14ac:dyDescent="0.35">
      <c r="B3079" s="5">
        <f t="shared" si="198"/>
        <v>3077</v>
      </c>
      <c r="C3079">
        <f t="shared" si="199"/>
        <v>41</v>
      </c>
      <c r="D3079" s="16">
        <v>1954</v>
      </c>
      <c r="E3079" t="s">
        <v>327</v>
      </c>
      <c r="F3079" t="s">
        <v>16</v>
      </c>
      <c r="G3079">
        <v>112904</v>
      </c>
      <c r="H3079" t="s">
        <v>17</v>
      </c>
      <c r="J3079" t="s">
        <v>3354</v>
      </c>
      <c r="K3079" t="s">
        <v>3366</v>
      </c>
      <c r="L3079" t="s">
        <v>245</v>
      </c>
      <c r="M3079" t="s">
        <v>3359</v>
      </c>
      <c r="AF3079" t="s">
        <v>3060</v>
      </c>
      <c r="AH3079" s="2">
        <v>40219.65828703704</v>
      </c>
    </row>
    <row r="3080" spans="1:35" ht="15" customHeight="1" x14ac:dyDescent="0.35">
      <c r="B3080" s="5">
        <f t="shared" si="198"/>
        <v>3078</v>
      </c>
      <c r="C3080">
        <f t="shared" si="199"/>
        <v>20</v>
      </c>
      <c r="D3080" s="16">
        <v>1954</v>
      </c>
      <c r="E3080" s="116" t="s">
        <v>560</v>
      </c>
      <c r="F3080" s="116" t="s">
        <v>25</v>
      </c>
      <c r="G3080" s="117">
        <v>112945</v>
      </c>
      <c r="H3080" s="172" t="s">
        <v>5836</v>
      </c>
      <c r="I3080" s="172"/>
      <c r="J3080" s="172" t="s">
        <v>3354</v>
      </c>
      <c r="K3080" s="172" t="s">
        <v>3366</v>
      </c>
      <c r="L3080" s="172"/>
      <c r="M3080" s="172" t="s">
        <v>3459</v>
      </c>
      <c r="N3080" s="172"/>
      <c r="O3080" s="172"/>
      <c r="P3080" s="172"/>
      <c r="Q3080" s="172"/>
      <c r="R3080" s="172"/>
      <c r="S3080" s="173"/>
      <c r="T3080" s="172" t="s">
        <v>3424</v>
      </c>
      <c r="U3080" s="172"/>
      <c r="V3080" s="174"/>
      <c r="W3080" s="172" t="s">
        <v>3557</v>
      </c>
      <c r="X3080" s="172" t="s">
        <v>3452</v>
      </c>
      <c r="Y3080" s="172"/>
      <c r="Z3080" s="172"/>
      <c r="AA3080" s="172" t="s">
        <v>3828</v>
      </c>
      <c r="AB3080" s="172"/>
      <c r="AC3080" s="172"/>
      <c r="AD3080" s="172" t="s">
        <v>4634</v>
      </c>
      <c r="AE3080" s="172"/>
      <c r="AF3080" t="s">
        <v>3451</v>
      </c>
      <c r="AH3080" s="2">
        <v>45966</v>
      </c>
      <c r="AI3080" s="36" t="s">
        <v>5871</v>
      </c>
    </row>
    <row r="3081" spans="1:35" ht="15" customHeight="1" x14ac:dyDescent="0.35">
      <c r="B3081" s="5">
        <f t="shared" si="198"/>
        <v>3079</v>
      </c>
      <c r="C3081">
        <f t="shared" si="199"/>
        <v>49</v>
      </c>
      <c r="D3081" s="16">
        <v>1954</v>
      </c>
      <c r="E3081" t="s">
        <v>560</v>
      </c>
      <c r="F3081" t="s">
        <v>25</v>
      </c>
      <c r="G3081">
        <v>112965</v>
      </c>
      <c r="H3081" t="s">
        <v>17</v>
      </c>
      <c r="J3081" t="s">
        <v>3354</v>
      </c>
      <c r="K3081" t="s">
        <v>3366</v>
      </c>
      <c r="L3081" t="s">
        <v>37</v>
      </c>
      <c r="M3081" t="s">
        <v>3359</v>
      </c>
      <c r="W3081" t="s">
        <v>3557</v>
      </c>
      <c r="AF3081" t="s">
        <v>3060</v>
      </c>
      <c r="AH3081" s="2">
        <v>40052.547569444447</v>
      </c>
    </row>
    <row r="3082" spans="1:35" ht="15" customHeight="1" x14ac:dyDescent="0.35">
      <c r="A3082" s="3"/>
      <c r="B3082" s="5">
        <f t="shared" si="198"/>
        <v>3080</v>
      </c>
      <c r="C3082">
        <f t="shared" si="199"/>
        <v>64</v>
      </c>
      <c r="D3082" s="16">
        <v>1954</v>
      </c>
      <c r="E3082" t="s">
        <v>560</v>
      </c>
      <c r="F3082" t="s">
        <v>25</v>
      </c>
      <c r="G3082">
        <v>113014</v>
      </c>
      <c r="H3082" t="s">
        <v>17</v>
      </c>
      <c r="J3082" t="s">
        <v>3354</v>
      </c>
      <c r="K3082" t="s">
        <v>3366</v>
      </c>
      <c r="L3082" t="s">
        <v>239</v>
      </c>
      <c r="M3082" t="s">
        <v>3359</v>
      </c>
      <c r="AD3082" s="3" t="s">
        <v>1127</v>
      </c>
      <c r="AF3082" t="s">
        <v>3060</v>
      </c>
      <c r="AH3082" s="2">
        <v>40029.612280092595</v>
      </c>
    </row>
    <row r="3083" spans="1:35" ht="15" customHeight="1" x14ac:dyDescent="0.35">
      <c r="A3083" s="3"/>
      <c r="B3083" s="5">
        <f t="shared" si="198"/>
        <v>3081</v>
      </c>
      <c r="C3083">
        <f t="shared" si="199"/>
        <v>100</v>
      </c>
      <c r="D3083" s="16">
        <v>1954</v>
      </c>
      <c r="E3083" t="s">
        <v>15</v>
      </c>
      <c r="F3083" t="s">
        <v>25</v>
      </c>
      <c r="G3083">
        <v>113078</v>
      </c>
      <c r="H3083" t="s">
        <v>17</v>
      </c>
      <c r="J3083" t="s">
        <v>3354</v>
      </c>
      <c r="K3083" t="s">
        <v>3366</v>
      </c>
      <c r="L3083" t="s">
        <v>388</v>
      </c>
      <c r="M3083" t="s">
        <v>3359</v>
      </c>
      <c r="AF3083" t="s">
        <v>3060</v>
      </c>
      <c r="AH3083" s="2">
        <v>39979.388749999998</v>
      </c>
    </row>
    <row r="3084" spans="1:35" ht="15" customHeight="1" x14ac:dyDescent="0.35">
      <c r="B3084" s="5">
        <f t="shared" si="198"/>
        <v>3082</v>
      </c>
      <c r="C3084">
        <f t="shared" si="199"/>
        <v>41</v>
      </c>
      <c r="D3084" s="16">
        <v>1954</v>
      </c>
      <c r="E3084" t="s">
        <v>15</v>
      </c>
      <c r="F3084" t="s">
        <v>16</v>
      </c>
      <c r="G3084">
        <v>113178</v>
      </c>
      <c r="H3084" t="s">
        <v>17</v>
      </c>
      <c r="J3084" t="s">
        <v>3356</v>
      </c>
      <c r="K3084" t="s">
        <v>3366</v>
      </c>
      <c r="L3084" t="s">
        <v>1128</v>
      </c>
      <c r="M3084" t="s">
        <v>3359</v>
      </c>
      <c r="N3084" t="s">
        <v>3359</v>
      </c>
      <c r="AF3084" t="s">
        <v>3060</v>
      </c>
      <c r="AH3084" s="2">
        <v>40938.483437499999</v>
      </c>
    </row>
    <row r="3085" spans="1:35" ht="15" customHeight="1" x14ac:dyDescent="0.35">
      <c r="B3085" s="5">
        <f t="shared" si="198"/>
        <v>3083</v>
      </c>
      <c r="C3085">
        <f t="shared" si="199"/>
        <v>183</v>
      </c>
      <c r="D3085" s="16">
        <v>1954</v>
      </c>
      <c r="E3085" t="s">
        <v>15</v>
      </c>
      <c r="F3085" t="s">
        <v>16</v>
      </c>
      <c r="G3085">
        <v>113219</v>
      </c>
      <c r="H3085" t="s">
        <v>17</v>
      </c>
      <c r="J3085" t="s">
        <v>3354</v>
      </c>
      <c r="K3085" t="s">
        <v>3366</v>
      </c>
      <c r="L3085" t="s">
        <v>239</v>
      </c>
      <c r="M3085" t="s">
        <v>3359</v>
      </c>
      <c r="AB3085" t="s">
        <v>1129</v>
      </c>
      <c r="AF3085" t="s">
        <v>3060</v>
      </c>
      <c r="AH3085" s="2">
        <v>39883.945486111108</v>
      </c>
    </row>
    <row r="3086" spans="1:35" ht="15" customHeight="1" x14ac:dyDescent="0.35">
      <c r="B3086" s="5">
        <f t="shared" si="198"/>
        <v>3084</v>
      </c>
      <c r="C3086">
        <f t="shared" si="199"/>
        <v>3</v>
      </c>
      <c r="D3086" s="16">
        <v>1954</v>
      </c>
      <c r="E3086" t="s">
        <v>15</v>
      </c>
      <c r="F3086" t="s">
        <v>16</v>
      </c>
      <c r="G3086">
        <v>113402</v>
      </c>
      <c r="L3086" t="s">
        <v>37</v>
      </c>
      <c r="AF3086" t="s">
        <v>3060</v>
      </c>
    </row>
    <row r="3087" spans="1:35" ht="15" customHeight="1" thickBot="1" x14ac:dyDescent="0.4">
      <c r="B3087" s="5">
        <f t="shared" si="198"/>
        <v>3085</v>
      </c>
      <c r="C3087">
        <f t="shared" si="199"/>
        <v>73</v>
      </c>
      <c r="D3087" s="16">
        <v>1954</v>
      </c>
      <c r="E3087" t="s">
        <v>15</v>
      </c>
      <c r="F3087" t="s">
        <v>16</v>
      </c>
      <c r="G3087">
        <v>113405</v>
      </c>
      <c r="H3087" t="s">
        <v>17</v>
      </c>
      <c r="J3087" t="s">
        <v>3354</v>
      </c>
      <c r="M3087" t="s">
        <v>3359</v>
      </c>
      <c r="AF3087" t="s">
        <v>3060</v>
      </c>
      <c r="AH3087" s="2">
        <v>41030.416828703703</v>
      </c>
    </row>
    <row r="3088" spans="1:35" ht="15" customHeight="1" thickBot="1" x14ac:dyDescent="0.4">
      <c r="B3088" s="5">
        <f t="shared" si="198"/>
        <v>3086</v>
      </c>
      <c r="C3088">
        <f t="shared" si="199"/>
        <v>141</v>
      </c>
      <c r="D3088" s="16">
        <v>1954</v>
      </c>
      <c r="E3088" s="159" t="s">
        <v>15</v>
      </c>
      <c r="F3088" s="159" t="s">
        <v>16</v>
      </c>
      <c r="G3088" s="160">
        <v>113478</v>
      </c>
      <c r="H3088" s="159"/>
      <c r="I3088" s="159"/>
      <c r="J3088" s="159" t="s">
        <v>3354</v>
      </c>
      <c r="K3088" s="159" t="s">
        <v>3366</v>
      </c>
      <c r="L3088" s="159"/>
      <c r="M3088" s="159" t="s">
        <v>3459</v>
      </c>
      <c r="N3088" s="159"/>
      <c r="O3088" s="159"/>
      <c r="P3088" s="159"/>
      <c r="Q3088" s="159"/>
      <c r="R3088" s="159"/>
      <c r="S3088" s="159"/>
      <c r="T3088" s="159" t="s">
        <v>3262</v>
      </c>
      <c r="U3088" s="159"/>
      <c r="V3088" s="161"/>
      <c r="W3088" s="159"/>
      <c r="X3088" s="159" t="s">
        <v>3660</v>
      </c>
      <c r="Y3088" s="159"/>
      <c r="Z3088" s="159"/>
      <c r="AA3088" s="159" t="s">
        <v>3262</v>
      </c>
      <c r="AB3088" s="159"/>
      <c r="AC3088" s="159"/>
      <c r="AD3088" s="159"/>
      <c r="AE3088" s="159"/>
      <c r="AF3088" t="s">
        <v>3451</v>
      </c>
      <c r="AG3088" s="159"/>
      <c r="AH3088" s="176">
        <v>46091</v>
      </c>
      <c r="AI3088" s="76" t="s">
        <v>6430</v>
      </c>
    </row>
    <row r="3089" spans="1:35" ht="15" customHeight="1" thickBot="1" x14ac:dyDescent="0.4">
      <c r="B3089" s="5">
        <f t="shared" si="198"/>
        <v>3087</v>
      </c>
      <c r="C3089">
        <f t="shared" si="199"/>
        <v>62</v>
      </c>
      <c r="D3089" s="16">
        <v>1954</v>
      </c>
      <c r="E3089" s="159" t="s">
        <v>15</v>
      </c>
      <c r="F3089" s="159" t="s">
        <v>25</v>
      </c>
      <c r="G3089" s="160">
        <v>113619</v>
      </c>
      <c r="H3089" s="159"/>
      <c r="I3089" s="159"/>
      <c r="J3089" s="159" t="s">
        <v>3354</v>
      </c>
      <c r="K3089" s="159" t="s">
        <v>3366</v>
      </c>
      <c r="L3089" s="159"/>
      <c r="M3089" s="159" t="s">
        <v>3459</v>
      </c>
      <c r="N3089" s="159"/>
      <c r="O3089" s="159"/>
      <c r="P3089" s="159"/>
      <c r="Q3089" s="159"/>
      <c r="R3089" s="159"/>
      <c r="S3089" s="159"/>
      <c r="T3089" s="159" t="s">
        <v>3262</v>
      </c>
      <c r="U3089" s="159"/>
      <c r="V3089" s="161"/>
      <c r="W3089" s="159" t="s">
        <v>3572</v>
      </c>
      <c r="X3089" s="159" t="s">
        <v>3660</v>
      </c>
      <c r="Y3089" s="159"/>
      <c r="Z3089" s="159"/>
      <c r="AA3089" s="159" t="s">
        <v>3262</v>
      </c>
      <c r="AB3089" s="159"/>
      <c r="AC3089" s="159"/>
      <c r="AD3089" s="159"/>
      <c r="AE3089" s="159"/>
      <c r="AF3089" t="s">
        <v>3451</v>
      </c>
      <c r="AG3089" s="162"/>
      <c r="AH3089" s="163">
        <v>46130</v>
      </c>
      <c r="AI3089" s="76" t="s">
        <v>6533</v>
      </c>
    </row>
    <row r="3090" spans="1:35" ht="15" customHeight="1" x14ac:dyDescent="0.35">
      <c r="B3090" s="5">
        <f t="shared" si="198"/>
        <v>3088</v>
      </c>
      <c r="C3090">
        <f t="shared" si="199"/>
        <v>6</v>
      </c>
      <c r="D3090" s="16">
        <v>1954</v>
      </c>
      <c r="E3090" t="s">
        <v>15</v>
      </c>
      <c r="F3090" t="s">
        <v>25</v>
      </c>
      <c r="G3090">
        <v>113681</v>
      </c>
      <c r="H3090" t="s">
        <v>17</v>
      </c>
      <c r="J3090" t="s">
        <v>3354</v>
      </c>
      <c r="K3090" t="s">
        <v>3366</v>
      </c>
      <c r="L3090" t="s">
        <v>1130</v>
      </c>
      <c r="M3090" t="s">
        <v>3359</v>
      </c>
      <c r="AF3090" t="s">
        <v>3060</v>
      </c>
      <c r="AH3090" s="2">
        <v>39720.923703703702</v>
      </c>
    </row>
    <row r="3091" spans="1:35" ht="15" customHeight="1" x14ac:dyDescent="0.35">
      <c r="B3091" s="5">
        <f t="shared" si="198"/>
        <v>3089</v>
      </c>
      <c r="C3091">
        <f t="shared" si="199"/>
        <v>115</v>
      </c>
      <c r="D3091" s="16">
        <v>1954</v>
      </c>
      <c r="E3091" t="s">
        <v>15</v>
      </c>
      <c r="F3091" t="s">
        <v>25</v>
      </c>
      <c r="G3091">
        <v>113687</v>
      </c>
      <c r="H3091" t="s">
        <v>17</v>
      </c>
      <c r="J3091" t="s">
        <v>3354</v>
      </c>
      <c r="K3091" t="s">
        <v>3366</v>
      </c>
      <c r="L3091" t="s">
        <v>920</v>
      </c>
      <c r="M3091" t="s">
        <v>3359</v>
      </c>
      <c r="AF3091" t="s">
        <v>3060</v>
      </c>
      <c r="AH3091" s="2">
        <v>40084.766331018516</v>
      </c>
    </row>
    <row r="3092" spans="1:35" ht="15" customHeight="1" thickBot="1" x14ac:dyDescent="0.4">
      <c r="B3092" s="5">
        <f t="shared" si="198"/>
        <v>3090</v>
      </c>
      <c r="C3092">
        <f t="shared" si="199"/>
        <v>1104</v>
      </c>
      <c r="D3092" s="16">
        <v>1954</v>
      </c>
      <c r="E3092" t="s">
        <v>15</v>
      </c>
      <c r="F3092" t="s">
        <v>25</v>
      </c>
      <c r="G3092">
        <v>113802</v>
      </c>
      <c r="H3092" t="s">
        <v>17</v>
      </c>
      <c r="J3092" t="s">
        <v>3354</v>
      </c>
      <c r="K3092" t="s">
        <v>3366</v>
      </c>
      <c r="L3092" t="s">
        <v>80</v>
      </c>
      <c r="M3092" t="s">
        <v>3359</v>
      </c>
      <c r="N3092" t="s">
        <v>3359</v>
      </c>
      <c r="AC3092" s="156">
        <v>19694</v>
      </c>
      <c r="AD3092" s="3" t="s">
        <v>1131</v>
      </c>
      <c r="AF3092" t="s">
        <v>3060</v>
      </c>
      <c r="AH3092" s="2">
        <v>40792.631099537037</v>
      </c>
    </row>
    <row r="3093" spans="1:35" ht="15" customHeight="1" thickBot="1" x14ac:dyDescent="0.4">
      <c r="B3093" s="5">
        <f t="shared" si="198"/>
        <v>3091</v>
      </c>
      <c r="C3093">
        <f t="shared" si="199"/>
        <v>47</v>
      </c>
      <c r="D3093" s="16">
        <v>1954</v>
      </c>
      <c r="E3093" s="159" t="s">
        <v>500</v>
      </c>
      <c r="F3093" s="159" t="s">
        <v>25</v>
      </c>
      <c r="G3093" s="160">
        <v>114906</v>
      </c>
      <c r="H3093" s="159"/>
      <c r="I3093" s="159"/>
      <c r="J3093" s="159" t="s">
        <v>3354</v>
      </c>
      <c r="K3093" s="159" t="s">
        <v>3366</v>
      </c>
      <c r="L3093" s="159"/>
      <c r="M3093" s="159" t="s">
        <v>3359</v>
      </c>
      <c r="N3093" s="159"/>
      <c r="O3093" s="159"/>
      <c r="P3093" s="159"/>
      <c r="Q3093" s="159"/>
      <c r="R3093" s="159"/>
      <c r="S3093" s="159"/>
      <c r="T3093" s="159" t="s">
        <v>167</v>
      </c>
      <c r="U3093" s="159"/>
      <c r="V3093" s="161"/>
      <c r="W3093" s="159" t="s">
        <v>3572</v>
      </c>
      <c r="X3093" s="159" t="s">
        <v>3452</v>
      </c>
      <c r="Y3093" s="159"/>
      <c r="Z3093" s="159"/>
      <c r="AA3093" s="159" t="s">
        <v>3648</v>
      </c>
      <c r="AB3093" s="159"/>
      <c r="AC3093" s="159"/>
      <c r="AD3093" s="159"/>
      <c r="AE3093" s="159"/>
      <c r="AF3093" t="s">
        <v>3451</v>
      </c>
      <c r="AG3093" s="162"/>
      <c r="AH3093" s="163">
        <v>46130</v>
      </c>
      <c r="AI3093" s="76" t="s">
        <v>6482</v>
      </c>
    </row>
    <row r="3094" spans="1:35" ht="15" customHeight="1" x14ac:dyDescent="0.35">
      <c r="B3094" s="5">
        <f t="shared" si="198"/>
        <v>3092</v>
      </c>
      <c r="C3094">
        <f t="shared" si="199"/>
        <v>45</v>
      </c>
      <c r="D3094" s="16">
        <v>1954</v>
      </c>
      <c r="E3094" t="s">
        <v>500</v>
      </c>
      <c r="F3094" t="s">
        <v>25</v>
      </c>
      <c r="G3094">
        <v>114953</v>
      </c>
      <c r="H3094" t="s">
        <v>17</v>
      </c>
      <c r="J3094" t="s">
        <v>3354</v>
      </c>
      <c r="K3094" t="s">
        <v>3366</v>
      </c>
      <c r="L3094" t="s">
        <v>80</v>
      </c>
      <c r="M3094" t="s">
        <v>3359</v>
      </c>
      <c r="N3094" t="s">
        <v>3359</v>
      </c>
      <c r="S3094" s="148">
        <v>0.498</v>
      </c>
      <c r="AF3094" t="s">
        <v>3060</v>
      </c>
      <c r="AH3094" s="2">
        <v>39918.694166666668</v>
      </c>
    </row>
    <row r="3095" spans="1:35" ht="15" customHeight="1" x14ac:dyDescent="0.35">
      <c r="B3095" s="5">
        <f t="shared" ref="B3095:B3159" si="201">+B3094+1</f>
        <v>3093</v>
      </c>
      <c r="C3095">
        <f t="shared" si="199"/>
        <v>6</v>
      </c>
      <c r="D3095" s="16">
        <v>1954</v>
      </c>
      <c r="E3095" t="s">
        <v>500</v>
      </c>
      <c r="F3095" t="s">
        <v>16</v>
      </c>
      <c r="G3095">
        <v>114998</v>
      </c>
      <c r="J3095" t="s">
        <v>3354</v>
      </c>
      <c r="K3095" t="s">
        <v>3366</v>
      </c>
      <c r="M3095" t="s">
        <v>3459</v>
      </c>
      <c r="N3095" t="s">
        <v>3359</v>
      </c>
      <c r="T3095" t="s">
        <v>167</v>
      </c>
      <c r="W3095" t="s">
        <v>3830</v>
      </c>
      <c r="X3095" t="s">
        <v>3830</v>
      </c>
      <c r="AA3095" s="3" t="s">
        <v>3648</v>
      </c>
      <c r="AF3095" t="s">
        <v>3451</v>
      </c>
      <c r="AH3095" s="2">
        <v>45369</v>
      </c>
    </row>
    <row r="3096" spans="1:35" ht="15" customHeight="1" x14ac:dyDescent="0.35">
      <c r="B3096" s="5">
        <f t="shared" si="201"/>
        <v>3094</v>
      </c>
      <c r="C3096">
        <f t="shared" si="199"/>
        <v>2</v>
      </c>
      <c r="D3096" s="16">
        <v>1954</v>
      </c>
      <c r="E3096" t="s">
        <v>500</v>
      </c>
      <c r="F3096" t="s">
        <v>16</v>
      </c>
      <c r="G3096">
        <v>115004</v>
      </c>
      <c r="H3096" t="s">
        <v>17</v>
      </c>
      <c r="J3096" t="s">
        <v>3354</v>
      </c>
      <c r="K3096" t="s">
        <v>3366</v>
      </c>
      <c r="L3096" t="s">
        <v>281</v>
      </c>
      <c r="M3096" t="s">
        <v>3359</v>
      </c>
      <c r="AF3096" t="s">
        <v>3060</v>
      </c>
      <c r="AH3096" s="2">
        <v>39671.560416666667</v>
      </c>
    </row>
    <row r="3097" spans="1:35" ht="15" customHeight="1" x14ac:dyDescent="0.35">
      <c r="A3097" s="3"/>
      <c r="B3097" s="5">
        <f t="shared" si="201"/>
        <v>3095</v>
      </c>
      <c r="C3097">
        <f t="shared" si="199"/>
        <v>3</v>
      </c>
      <c r="D3097" s="16">
        <v>1954</v>
      </c>
      <c r="E3097" t="s">
        <v>500</v>
      </c>
      <c r="F3097" t="s">
        <v>16</v>
      </c>
      <c r="G3097">
        <v>115006</v>
      </c>
      <c r="J3097" t="s">
        <v>3354</v>
      </c>
      <c r="K3097" t="s">
        <v>3366</v>
      </c>
      <c r="M3097" t="s">
        <v>3459</v>
      </c>
      <c r="T3097" t="s">
        <v>3262</v>
      </c>
      <c r="W3097" t="s">
        <v>3830</v>
      </c>
      <c r="AA3097" s="3" t="s">
        <v>3648</v>
      </c>
      <c r="AF3097" t="s">
        <v>3451</v>
      </c>
      <c r="AH3097" s="2">
        <v>45606</v>
      </c>
    </row>
    <row r="3098" spans="1:35" ht="15" customHeight="1" thickBot="1" x14ac:dyDescent="0.4">
      <c r="B3098" s="5">
        <f t="shared" si="201"/>
        <v>3096</v>
      </c>
      <c r="C3098">
        <f t="shared" si="199"/>
        <v>4</v>
      </c>
      <c r="D3098" s="16">
        <v>1954</v>
      </c>
      <c r="E3098" t="s">
        <v>500</v>
      </c>
      <c r="F3098" t="s">
        <v>16</v>
      </c>
      <c r="G3098">
        <v>115009</v>
      </c>
      <c r="H3098" t="s">
        <v>17</v>
      </c>
      <c r="J3098" t="s">
        <v>3354</v>
      </c>
      <c r="K3098" t="s">
        <v>3366</v>
      </c>
      <c r="L3098" t="s">
        <v>112</v>
      </c>
      <c r="M3098" t="s">
        <v>3359</v>
      </c>
      <c r="AF3098" t="s">
        <v>3060</v>
      </c>
      <c r="AH3098" s="2">
        <v>39687.371087962965</v>
      </c>
    </row>
    <row r="3099" spans="1:35" ht="15" thickBot="1" x14ac:dyDescent="0.4">
      <c r="A3099" s="3" t="s">
        <v>858</v>
      </c>
      <c r="B3099" s="5">
        <f t="shared" si="201"/>
        <v>3097</v>
      </c>
      <c r="C3099">
        <f t="shared" si="199"/>
        <v>28</v>
      </c>
      <c r="D3099" s="16">
        <v>1954</v>
      </c>
      <c r="E3099" t="s">
        <v>500</v>
      </c>
      <c r="F3099" t="s">
        <v>16</v>
      </c>
      <c r="G3099">
        <v>115013</v>
      </c>
      <c r="H3099" t="s">
        <v>17</v>
      </c>
      <c r="J3099" t="s">
        <v>3354</v>
      </c>
      <c r="K3099" t="s">
        <v>3366</v>
      </c>
      <c r="L3099" t="s">
        <v>56</v>
      </c>
      <c r="M3099" t="s">
        <v>3359</v>
      </c>
      <c r="AF3099" t="s">
        <v>3060</v>
      </c>
      <c r="AG3099" s="162"/>
      <c r="AH3099" s="163">
        <v>40907.827939814815</v>
      </c>
    </row>
    <row r="3100" spans="1:35" ht="15" customHeight="1" thickBot="1" x14ac:dyDescent="0.4">
      <c r="A3100" s="180"/>
      <c r="B3100" s="5">
        <f t="shared" si="201"/>
        <v>3098</v>
      </c>
      <c r="C3100">
        <f t="shared" si="199"/>
        <v>49</v>
      </c>
      <c r="D3100" s="16">
        <v>1954</v>
      </c>
      <c r="E3100" t="s">
        <v>500</v>
      </c>
      <c r="F3100" t="s">
        <v>16</v>
      </c>
      <c r="G3100">
        <v>115041</v>
      </c>
      <c r="J3100" t="s">
        <v>3354</v>
      </c>
      <c r="K3100" t="s">
        <v>3366</v>
      </c>
      <c r="M3100" t="s">
        <v>3459</v>
      </c>
      <c r="S3100" s="148">
        <v>0.47</v>
      </c>
      <c r="T3100" t="s">
        <v>3262</v>
      </c>
      <c r="W3100" t="s">
        <v>3830</v>
      </c>
      <c r="X3100" t="s">
        <v>3452</v>
      </c>
      <c r="AA3100" s="3" t="s">
        <v>3648</v>
      </c>
      <c r="AD3100" s="154" t="s">
        <v>4495</v>
      </c>
      <c r="AF3100" t="s">
        <v>3451</v>
      </c>
      <c r="AH3100" s="2">
        <v>45661</v>
      </c>
    </row>
    <row r="3101" spans="1:35" ht="15" customHeight="1" x14ac:dyDescent="0.35">
      <c r="B3101" s="5">
        <f t="shared" si="201"/>
        <v>3099</v>
      </c>
      <c r="C3101">
        <f t="shared" si="199"/>
        <v>8</v>
      </c>
      <c r="D3101" s="16">
        <v>1954</v>
      </c>
      <c r="E3101" t="s">
        <v>560</v>
      </c>
      <c r="F3101" t="s">
        <v>16</v>
      </c>
      <c r="G3101">
        <v>115090</v>
      </c>
      <c r="J3101" t="s">
        <v>380</v>
      </c>
      <c r="K3101" t="s">
        <v>3366</v>
      </c>
      <c r="M3101" t="s">
        <v>3459</v>
      </c>
      <c r="N3101" t="s">
        <v>3359</v>
      </c>
      <c r="W3101" t="s">
        <v>3557</v>
      </c>
      <c r="X3101" t="s">
        <v>3452</v>
      </c>
      <c r="AB3101" t="s">
        <v>4043</v>
      </c>
      <c r="AD3101" s="3" t="s">
        <v>4060</v>
      </c>
      <c r="AF3101" t="s">
        <v>3451</v>
      </c>
      <c r="AH3101" s="2">
        <v>45431</v>
      </c>
    </row>
    <row r="3102" spans="1:35" ht="15" customHeight="1" x14ac:dyDescent="0.35">
      <c r="B3102" s="5">
        <f t="shared" si="201"/>
        <v>3100</v>
      </c>
      <c r="C3102">
        <f t="shared" ref="C3102:C3162" si="202">+G3103-G3102</f>
        <v>4</v>
      </c>
      <c r="D3102" s="16">
        <v>1954</v>
      </c>
      <c r="E3102" t="s">
        <v>560</v>
      </c>
      <c r="F3102" t="s">
        <v>16</v>
      </c>
      <c r="G3102">
        <v>115098</v>
      </c>
      <c r="H3102" t="s">
        <v>17</v>
      </c>
      <c r="J3102" t="s">
        <v>3354</v>
      </c>
      <c r="M3102" t="s">
        <v>3359</v>
      </c>
      <c r="W3102" t="s">
        <v>3557</v>
      </c>
      <c r="AF3102" t="s">
        <v>3060</v>
      </c>
      <c r="AH3102" s="2">
        <v>40562.341435185182</v>
      </c>
    </row>
    <row r="3103" spans="1:35" ht="15" customHeight="1" x14ac:dyDescent="0.35">
      <c r="A3103" s="3"/>
      <c r="B3103" s="5">
        <f t="shared" si="201"/>
        <v>3101</v>
      </c>
      <c r="C3103">
        <f t="shared" si="202"/>
        <v>17</v>
      </c>
      <c r="D3103" s="16">
        <v>1954</v>
      </c>
      <c r="E3103" t="s">
        <v>560</v>
      </c>
      <c r="F3103" t="s">
        <v>16</v>
      </c>
      <c r="G3103">
        <v>115102</v>
      </c>
      <c r="H3103" t="s">
        <v>17</v>
      </c>
      <c r="J3103" t="s">
        <v>3354</v>
      </c>
      <c r="K3103" t="s">
        <v>3383</v>
      </c>
      <c r="L3103" t="s">
        <v>787</v>
      </c>
      <c r="M3103" t="s">
        <v>3359</v>
      </c>
      <c r="AF3103" t="s">
        <v>3060</v>
      </c>
      <c r="AH3103" s="2">
        <v>40320.031342592592</v>
      </c>
    </row>
    <row r="3104" spans="1:35" ht="15" customHeight="1" x14ac:dyDescent="0.35">
      <c r="B3104" s="5">
        <f t="shared" si="201"/>
        <v>3102</v>
      </c>
      <c r="C3104">
        <f t="shared" si="202"/>
        <v>28</v>
      </c>
      <c r="D3104" s="16">
        <v>1954</v>
      </c>
      <c r="E3104" t="s">
        <v>560</v>
      </c>
      <c r="F3104" t="s">
        <v>16</v>
      </c>
      <c r="G3104">
        <v>115119</v>
      </c>
      <c r="H3104" t="s">
        <v>17</v>
      </c>
      <c r="J3104" t="s">
        <v>3354</v>
      </c>
      <c r="L3104" t="s">
        <v>624</v>
      </c>
      <c r="M3104" t="s">
        <v>3359</v>
      </c>
      <c r="N3104" t="s">
        <v>3359</v>
      </c>
      <c r="W3104" t="s">
        <v>3557</v>
      </c>
      <c r="AF3104" t="s">
        <v>3060</v>
      </c>
      <c r="AH3104" s="2">
        <v>41027.642268518517</v>
      </c>
    </row>
    <row r="3105" spans="1:35" ht="15" customHeight="1" x14ac:dyDescent="0.35">
      <c r="B3105" s="5">
        <f t="shared" si="201"/>
        <v>3103</v>
      </c>
      <c r="C3105">
        <f t="shared" si="202"/>
        <v>247</v>
      </c>
      <c r="D3105" s="16">
        <v>1954</v>
      </c>
      <c r="E3105" t="s">
        <v>15</v>
      </c>
      <c r="F3105" t="s">
        <v>16</v>
      </c>
      <c r="G3105">
        <v>115147</v>
      </c>
      <c r="H3105" t="s">
        <v>17</v>
      </c>
      <c r="J3105" t="s">
        <v>3354</v>
      </c>
      <c r="K3105" t="s">
        <v>3366</v>
      </c>
      <c r="L3105" t="s">
        <v>481</v>
      </c>
      <c r="M3105" t="s">
        <v>3359</v>
      </c>
      <c r="N3105" t="s">
        <v>3359</v>
      </c>
      <c r="AF3105" t="s">
        <v>3060</v>
      </c>
      <c r="AH3105" s="2">
        <v>39733.477337962962</v>
      </c>
    </row>
    <row r="3106" spans="1:35" ht="15" customHeight="1" x14ac:dyDescent="0.35">
      <c r="B3106" s="5">
        <f t="shared" si="201"/>
        <v>3104</v>
      </c>
      <c r="C3106">
        <f t="shared" si="202"/>
        <v>120</v>
      </c>
      <c r="D3106" s="16">
        <v>1954</v>
      </c>
      <c r="E3106" t="s">
        <v>15</v>
      </c>
      <c r="F3106" t="s">
        <v>16</v>
      </c>
      <c r="G3106">
        <v>115394</v>
      </c>
      <c r="L3106" t="s">
        <v>37</v>
      </c>
      <c r="AF3106" t="s">
        <v>3060</v>
      </c>
    </row>
    <row r="3107" spans="1:35" ht="15" customHeight="1" x14ac:dyDescent="0.35">
      <c r="B3107" s="5">
        <f t="shared" si="201"/>
        <v>3105</v>
      </c>
      <c r="C3107">
        <f t="shared" si="202"/>
        <v>53</v>
      </c>
      <c r="D3107" s="16">
        <v>1954</v>
      </c>
      <c r="E3107" t="s">
        <v>15</v>
      </c>
      <c r="F3107" t="s">
        <v>16</v>
      </c>
      <c r="G3107" s="70">
        <v>115514</v>
      </c>
      <c r="J3107" t="s">
        <v>3354</v>
      </c>
      <c r="K3107" t="s">
        <v>3366</v>
      </c>
      <c r="M3107" t="s">
        <v>3459</v>
      </c>
      <c r="T3107" t="s">
        <v>3262</v>
      </c>
      <c r="W3107" t="s">
        <v>3830</v>
      </c>
      <c r="X3107" t="s">
        <v>3660</v>
      </c>
      <c r="AA3107" t="s">
        <v>3262</v>
      </c>
      <c r="AC3107"/>
      <c r="AD3107"/>
      <c r="AF3107" t="s">
        <v>3451</v>
      </c>
      <c r="AG3107" s="3"/>
      <c r="AH3107" s="153">
        <v>45899</v>
      </c>
      <c r="AI3107" s="36" t="s">
        <v>5387</v>
      </c>
    </row>
    <row r="3108" spans="1:35" ht="15" customHeight="1" x14ac:dyDescent="0.35">
      <c r="B3108" s="5">
        <f t="shared" si="201"/>
        <v>3106</v>
      </c>
      <c r="C3108">
        <f t="shared" si="202"/>
        <v>27</v>
      </c>
      <c r="D3108" s="16">
        <v>1954</v>
      </c>
      <c r="E3108" t="s">
        <v>15</v>
      </c>
      <c r="F3108" t="s">
        <v>16</v>
      </c>
      <c r="G3108">
        <v>115567</v>
      </c>
      <c r="H3108" t="s">
        <v>17</v>
      </c>
      <c r="J3108" t="s">
        <v>3354</v>
      </c>
      <c r="K3108" t="s">
        <v>3366</v>
      </c>
      <c r="L3108" t="s">
        <v>234</v>
      </c>
      <c r="M3108" t="s">
        <v>3359</v>
      </c>
      <c r="AF3108" t="s">
        <v>3060</v>
      </c>
      <c r="AH3108" s="2">
        <v>40965.51054398148</v>
      </c>
    </row>
    <row r="3109" spans="1:35" ht="15" customHeight="1" x14ac:dyDescent="0.35">
      <c r="B3109" s="5">
        <f t="shared" si="201"/>
        <v>3107</v>
      </c>
      <c r="C3109">
        <f t="shared" si="202"/>
        <v>126</v>
      </c>
      <c r="D3109" s="16">
        <v>1954</v>
      </c>
      <c r="E3109" s="3" t="s">
        <v>15</v>
      </c>
      <c r="F3109" s="3" t="s">
        <v>16</v>
      </c>
      <c r="G3109" s="3">
        <v>115594</v>
      </c>
      <c r="H3109" s="3"/>
      <c r="I3109" s="3"/>
      <c r="J3109" s="3"/>
      <c r="K3109" s="3"/>
      <c r="L3109" s="3"/>
      <c r="M3109" s="3"/>
      <c r="N3109" s="3"/>
      <c r="O3109" s="3"/>
      <c r="P3109" s="3"/>
      <c r="Q3109" s="3"/>
      <c r="R3109" s="3"/>
      <c r="S3109" s="152"/>
      <c r="T3109" s="3"/>
      <c r="U3109" s="3"/>
      <c r="V3109" s="143"/>
      <c r="W3109" s="3"/>
      <c r="X3109" s="3"/>
      <c r="Y3109" s="3"/>
      <c r="Z3109" s="3"/>
      <c r="AB3109" s="3"/>
      <c r="AE3109" s="3"/>
      <c r="AF3109" s="3" t="s">
        <v>3451</v>
      </c>
      <c r="AG3109" s="3"/>
      <c r="AH3109" s="153">
        <v>45568</v>
      </c>
      <c r="AI3109" s="3"/>
    </row>
    <row r="3110" spans="1:35" ht="15" customHeight="1" x14ac:dyDescent="0.35">
      <c r="B3110" s="5">
        <f t="shared" si="201"/>
        <v>3108</v>
      </c>
      <c r="C3110">
        <f t="shared" si="202"/>
        <v>60</v>
      </c>
      <c r="D3110" s="16">
        <v>1954</v>
      </c>
      <c r="E3110" t="s">
        <v>15</v>
      </c>
      <c r="F3110" t="s">
        <v>25</v>
      </c>
      <c r="G3110">
        <v>115720</v>
      </c>
      <c r="H3110" t="s">
        <v>17</v>
      </c>
      <c r="J3110" t="s">
        <v>3354</v>
      </c>
      <c r="K3110" t="s">
        <v>3366</v>
      </c>
      <c r="L3110" t="s">
        <v>366</v>
      </c>
      <c r="M3110" t="s">
        <v>3359</v>
      </c>
      <c r="AF3110" t="s">
        <v>3060</v>
      </c>
      <c r="AH3110" s="2">
        <v>39938.381168981483</v>
      </c>
    </row>
    <row r="3111" spans="1:35" ht="15" customHeight="1" thickBot="1" x14ac:dyDescent="0.4">
      <c r="B3111" s="5">
        <f t="shared" si="201"/>
        <v>3109</v>
      </c>
      <c r="C3111">
        <f t="shared" si="202"/>
        <v>31</v>
      </c>
      <c r="D3111" s="16">
        <v>1954</v>
      </c>
      <c r="E3111" t="s">
        <v>15</v>
      </c>
      <c r="F3111" t="s">
        <v>25</v>
      </c>
      <c r="G3111">
        <v>115780</v>
      </c>
      <c r="H3111" t="s">
        <v>17</v>
      </c>
      <c r="J3111" t="s">
        <v>3354</v>
      </c>
      <c r="M3111" t="s">
        <v>3359</v>
      </c>
      <c r="AF3111" t="s">
        <v>3060</v>
      </c>
      <c r="AH3111" s="2">
        <v>40312.003344907411</v>
      </c>
    </row>
    <row r="3112" spans="1:35" ht="15" thickBot="1" x14ac:dyDescent="0.4">
      <c r="B3112" s="5">
        <f t="shared" si="201"/>
        <v>3110</v>
      </c>
      <c r="C3112">
        <f t="shared" si="202"/>
        <v>45</v>
      </c>
      <c r="D3112" s="16">
        <v>1954</v>
      </c>
      <c r="E3112" s="3" t="s">
        <v>15</v>
      </c>
      <c r="F3112" s="3" t="s">
        <v>25</v>
      </c>
      <c r="G3112" s="165">
        <v>115811</v>
      </c>
      <c r="H3112" s="3"/>
      <c r="I3112" s="3"/>
      <c r="J3112" s="3" t="s">
        <v>3354</v>
      </c>
      <c r="K3112" s="3" t="s">
        <v>3366</v>
      </c>
      <c r="L3112" s="3"/>
      <c r="M3112" s="3" t="s">
        <v>3459</v>
      </c>
      <c r="N3112" s="3"/>
      <c r="O3112" s="3"/>
      <c r="P3112" s="3"/>
      <c r="Q3112" s="3"/>
      <c r="R3112" s="3"/>
      <c r="S3112" s="152"/>
      <c r="T3112" s="3" t="s">
        <v>3262</v>
      </c>
      <c r="U3112" s="3"/>
      <c r="V3112" s="143"/>
      <c r="W3112" s="3" t="s">
        <v>3830</v>
      </c>
      <c r="X3112" s="3" t="s">
        <v>3660</v>
      </c>
      <c r="Y3112" s="3"/>
      <c r="Z3112" s="3"/>
      <c r="AA3112" s="3" t="s">
        <v>3262</v>
      </c>
      <c r="AB3112" s="3"/>
      <c r="AD3112" s="3" t="s">
        <v>5061</v>
      </c>
      <c r="AF3112" t="s">
        <v>3451</v>
      </c>
      <c r="AG3112" s="162"/>
      <c r="AH3112" s="163">
        <v>45783</v>
      </c>
      <c r="AI3112" s="166" t="s">
        <v>4933</v>
      </c>
    </row>
    <row r="3113" spans="1:35" ht="15" customHeight="1" thickBot="1" x14ac:dyDescent="0.4">
      <c r="A3113" s="180"/>
      <c r="B3113" s="5">
        <f t="shared" si="201"/>
        <v>3111</v>
      </c>
      <c r="C3113">
        <f t="shared" si="202"/>
        <v>1435</v>
      </c>
      <c r="D3113" s="16">
        <v>1954</v>
      </c>
      <c r="E3113" t="s">
        <v>15</v>
      </c>
      <c r="F3113" t="s">
        <v>25</v>
      </c>
      <c r="G3113">
        <v>115856</v>
      </c>
      <c r="H3113" t="s">
        <v>17</v>
      </c>
      <c r="J3113" t="s">
        <v>3354</v>
      </c>
      <c r="L3113" t="s">
        <v>369</v>
      </c>
      <c r="M3113" t="s">
        <v>3359</v>
      </c>
      <c r="AF3113" t="s">
        <v>3060</v>
      </c>
      <c r="AH3113" s="2">
        <v>40584.558472222219</v>
      </c>
    </row>
    <row r="3114" spans="1:35" ht="15" customHeight="1" thickBot="1" x14ac:dyDescent="0.4">
      <c r="B3114" s="5">
        <f t="shared" ref="B3114:B3118" si="203">+B3113+1</f>
        <v>3112</v>
      </c>
      <c r="C3114">
        <f t="shared" ref="C3114:C3118" si="204">+G3115-G3114</f>
        <v>69</v>
      </c>
      <c r="D3114" s="16">
        <v>1954</v>
      </c>
      <c r="E3114" t="s">
        <v>500</v>
      </c>
      <c r="F3114" t="s">
        <v>25</v>
      </c>
      <c r="G3114">
        <v>117291</v>
      </c>
      <c r="H3114" t="s">
        <v>17</v>
      </c>
      <c r="L3114" t="s">
        <v>1133</v>
      </c>
      <c r="M3114" t="s">
        <v>3359</v>
      </c>
      <c r="AF3114" t="s">
        <v>3060</v>
      </c>
      <c r="AG3114" s="162"/>
      <c r="AH3114" s="163">
        <v>40770.400509259256</v>
      </c>
    </row>
    <row r="3115" spans="1:35" ht="15" customHeight="1" x14ac:dyDescent="0.35">
      <c r="B3115" s="5">
        <f t="shared" si="203"/>
        <v>3113</v>
      </c>
      <c r="C3115">
        <f t="shared" si="204"/>
        <v>203</v>
      </c>
      <c r="D3115" s="16">
        <v>1954</v>
      </c>
      <c r="E3115" t="s">
        <v>500</v>
      </c>
      <c r="F3115" t="s">
        <v>25</v>
      </c>
      <c r="G3115">
        <v>117360</v>
      </c>
      <c r="J3115" t="s">
        <v>3354</v>
      </c>
      <c r="K3115" t="s">
        <v>3366</v>
      </c>
      <c r="M3115" t="s">
        <v>3459</v>
      </c>
      <c r="W3115" t="s">
        <v>3572</v>
      </c>
      <c r="X3115" t="s">
        <v>3452</v>
      </c>
      <c r="AA3115" s="3" t="s">
        <v>3648</v>
      </c>
      <c r="AF3115" t="s">
        <v>3451</v>
      </c>
      <c r="AH3115" s="2">
        <v>46266</v>
      </c>
    </row>
    <row r="3116" spans="1:35" ht="15" customHeight="1" x14ac:dyDescent="0.35">
      <c r="B3116" s="5">
        <f t="shared" si="203"/>
        <v>3114</v>
      </c>
      <c r="C3116">
        <f t="shared" si="204"/>
        <v>16</v>
      </c>
      <c r="D3116" s="16">
        <v>1954</v>
      </c>
      <c r="E3116" t="s">
        <v>15</v>
      </c>
      <c r="F3116" t="s">
        <v>16</v>
      </c>
      <c r="G3116">
        <v>117563</v>
      </c>
      <c r="H3116" t="s">
        <v>17</v>
      </c>
      <c r="J3116" t="s">
        <v>3354</v>
      </c>
      <c r="K3116" t="s">
        <v>3366</v>
      </c>
      <c r="L3116" t="s">
        <v>292</v>
      </c>
      <c r="M3116" t="s">
        <v>3359</v>
      </c>
      <c r="Y3116" t="s">
        <v>3359</v>
      </c>
      <c r="AD3116" s="3" t="s">
        <v>1134</v>
      </c>
      <c r="AF3116" t="s">
        <v>3060</v>
      </c>
      <c r="AH3116" s="2">
        <v>40081.475324074076</v>
      </c>
    </row>
    <row r="3117" spans="1:35" ht="15" customHeight="1" x14ac:dyDescent="0.35">
      <c r="B3117" s="5">
        <f t="shared" si="203"/>
        <v>3115</v>
      </c>
      <c r="C3117">
        <f t="shared" si="204"/>
        <v>145</v>
      </c>
      <c r="D3117" s="16">
        <v>1954</v>
      </c>
      <c r="E3117" t="s">
        <v>15</v>
      </c>
      <c r="F3117" t="s">
        <v>16</v>
      </c>
      <c r="G3117">
        <v>117579</v>
      </c>
      <c r="H3117" t="s">
        <v>17</v>
      </c>
      <c r="J3117" t="s">
        <v>3354</v>
      </c>
      <c r="K3117" t="s">
        <v>3366</v>
      </c>
      <c r="L3117" t="s">
        <v>385</v>
      </c>
      <c r="M3117" t="s">
        <v>3359</v>
      </c>
      <c r="AF3117" t="s">
        <v>3060</v>
      </c>
      <c r="AH3117" s="2">
        <v>39905.60193287037</v>
      </c>
    </row>
    <row r="3118" spans="1:35" ht="15" customHeight="1" x14ac:dyDescent="0.35">
      <c r="B3118" s="5">
        <f t="shared" si="203"/>
        <v>3116</v>
      </c>
      <c r="C3118">
        <f t="shared" si="204"/>
        <v>50</v>
      </c>
      <c r="D3118" s="16">
        <v>1954</v>
      </c>
      <c r="E3118" t="s">
        <v>15</v>
      </c>
      <c r="F3118" t="s">
        <v>16</v>
      </c>
      <c r="G3118">
        <v>117724</v>
      </c>
      <c r="H3118" t="s">
        <v>17</v>
      </c>
      <c r="J3118" t="s">
        <v>3354</v>
      </c>
      <c r="K3118" t="s">
        <v>3366</v>
      </c>
      <c r="L3118" t="s">
        <v>234</v>
      </c>
      <c r="M3118" t="s">
        <v>3359</v>
      </c>
      <c r="AF3118" t="s">
        <v>3060</v>
      </c>
      <c r="AH3118" s="2">
        <v>39741.367986111109</v>
      </c>
    </row>
    <row r="3119" spans="1:35" ht="15" customHeight="1" x14ac:dyDescent="0.35">
      <c r="B3119" s="5">
        <f t="shared" si="201"/>
        <v>3117</v>
      </c>
      <c r="C3119">
        <f t="shared" si="202"/>
        <v>46</v>
      </c>
      <c r="D3119" s="16">
        <v>1954</v>
      </c>
      <c r="E3119" t="s">
        <v>15</v>
      </c>
      <c r="F3119" t="s">
        <v>16</v>
      </c>
      <c r="G3119">
        <v>117774</v>
      </c>
      <c r="H3119" t="s">
        <v>17</v>
      </c>
      <c r="J3119" t="s">
        <v>380</v>
      </c>
      <c r="M3119" t="s">
        <v>3359</v>
      </c>
      <c r="AF3119" t="s">
        <v>3060</v>
      </c>
      <c r="AH3119" s="2">
        <v>39936.714861111112</v>
      </c>
    </row>
    <row r="3120" spans="1:35" ht="15" customHeight="1" x14ac:dyDescent="0.35">
      <c r="B3120" s="5">
        <f t="shared" si="201"/>
        <v>3118</v>
      </c>
      <c r="C3120">
        <f t="shared" si="202"/>
        <v>2</v>
      </c>
      <c r="D3120" s="3">
        <v>1954</v>
      </c>
      <c r="E3120" s="3" t="s">
        <v>500</v>
      </c>
      <c r="F3120" s="3" t="s">
        <v>16</v>
      </c>
      <c r="G3120" s="165">
        <v>117820</v>
      </c>
      <c r="H3120" s="3"/>
      <c r="I3120" s="3"/>
      <c r="J3120" s="3" t="s">
        <v>3354</v>
      </c>
      <c r="K3120" s="3" t="s">
        <v>3366</v>
      </c>
      <c r="L3120" s="3"/>
      <c r="M3120" t="s">
        <v>3459</v>
      </c>
      <c r="N3120" s="3" t="s">
        <v>3359</v>
      </c>
      <c r="O3120" s="3"/>
      <c r="P3120" s="3"/>
      <c r="Q3120" s="3"/>
      <c r="R3120" s="3"/>
      <c r="S3120" s="152"/>
      <c r="T3120" s="3" t="s">
        <v>167</v>
      </c>
      <c r="U3120" s="3"/>
      <c r="V3120" s="143"/>
      <c r="W3120" s="3" t="s">
        <v>3830</v>
      </c>
      <c r="X3120" s="3" t="s">
        <v>3830</v>
      </c>
      <c r="Y3120" s="3"/>
      <c r="Z3120" s="3"/>
      <c r="AA3120" s="3" t="s">
        <v>3648</v>
      </c>
      <c r="AB3120" s="3"/>
      <c r="AE3120" s="3"/>
      <c r="AF3120" t="s">
        <v>3451</v>
      </c>
      <c r="AG3120" s="3"/>
      <c r="AH3120" s="153">
        <v>45928</v>
      </c>
      <c r="AI3120" s="166" t="s">
        <v>5703</v>
      </c>
    </row>
    <row r="3121" spans="1:35" ht="15" customHeight="1" x14ac:dyDescent="0.35">
      <c r="B3121" s="5">
        <f t="shared" si="201"/>
        <v>3119</v>
      </c>
      <c r="C3121">
        <f t="shared" si="202"/>
        <v>55</v>
      </c>
      <c r="D3121" s="16">
        <v>1954</v>
      </c>
      <c r="E3121" t="s">
        <v>500</v>
      </c>
      <c r="F3121" t="s">
        <v>16</v>
      </c>
      <c r="G3121">
        <v>117822</v>
      </c>
      <c r="J3121" t="s">
        <v>3354</v>
      </c>
      <c r="K3121" t="s">
        <v>3366</v>
      </c>
      <c r="M3121" t="s">
        <v>3459</v>
      </c>
      <c r="N3121" t="s">
        <v>3359</v>
      </c>
      <c r="T3121" t="s">
        <v>3262</v>
      </c>
      <c r="W3121" t="s">
        <v>3830</v>
      </c>
      <c r="X3121" t="s">
        <v>3452</v>
      </c>
      <c r="AA3121" s="3" t="s">
        <v>3648</v>
      </c>
      <c r="AF3121" t="s">
        <v>3451</v>
      </c>
      <c r="AH3121" s="2">
        <v>45860</v>
      </c>
      <c r="AI3121" s="36" t="s">
        <v>5534</v>
      </c>
    </row>
    <row r="3122" spans="1:35" ht="15" customHeight="1" x14ac:dyDescent="0.35">
      <c r="B3122" s="5">
        <f t="shared" si="201"/>
        <v>3120</v>
      </c>
      <c r="C3122">
        <f t="shared" si="202"/>
        <v>47</v>
      </c>
      <c r="D3122" s="16">
        <v>1954</v>
      </c>
      <c r="E3122" t="s">
        <v>15</v>
      </c>
      <c r="F3122" t="s">
        <v>16</v>
      </c>
      <c r="G3122" s="70">
        <v>117877</v>
      </c>
      <c r="J3122" t="s">
        <v>3354</v>
      </c>
      <c r="K3122" t="s">
        <v>3366</v>
      </c>
      <c r="M3122" t="s">
        <v>3459</v>
      </c>
      <c r="T3122" t="s">
        <v>3262</v>
      </c>
      <c r="W3122" t="s">
        <v>3830</v>
      </c>
      <c r="X3122" t="s">
        <v>3660</v>
      </c>
      <c r="AA3122" t="s">
        <v>3262</v>
      </c>
      <c r="AC3122"/>
      <c r="AD3122"/>
      <c r="AF3122" t="s">
        <v>3451</v>
      </c>
      <c r="AG3122" s="3"/>
      <c r="AH3122" s="153">
        <v>45899</v>
      </c>
      <c r="AI3122" s="36" t="s">
        <v>5388</v>
      </c>
    </row>
    <row r="3123" spans="1:35" ht="15" customHeight="1" x14ac:dyDescent="0.35">
      <c r="B3123" s="5">
        <f t="shared" si="201"/>
        <v>3121</v>
      </c>
      <c r="C3123">
        <f t="shared" si="202"/>
        <v>208</v>
      </c>
      <c r="D3123" s="16">
        <v>1954</v>
      </c>
      <c r="E3123" t="s">
        <v>15</v>
      </c>
      <c r="F3123" t="s">
        <v>16</v>
      </c>
      <c r="G3123">
        <v>117924</v>
      </c>
      <c r="H3123" t="s">
        <v>17</v>
      </c>
      <c r="J3123" t="s">
        <v>380</v>
      </c>
      <c r="K3123" t="s">
        <v>3366</v>
      </c>
      <c r="L3123" t="s">
        <v>402</v>
      </c>
      <c r="M3123" t="s">
        <v>3359</v>
      </c>
      <c r="AF3123" t="s">
        <v>3060</v>
      </c>
      <c r="AH3123" s="2">
        <v>39693.852175925924</v>
      </c>
    </row>
    <row r="3124" spans="1:35" ht="15" customHeight="1" x14ac:dyDescent="0.35">
      <c r="B3124" s="5">
        <f t="shared" si="201"/>
        <v>3122</v>
      </c>
      <c r="C3124">
        <f t="shared" si="202"/>
        <v>62</v>
      </c>
      <c r="D3124" s="16">
        <v>1954</v>
      </c>
      <c r="E3124" s="3" t="s">
        <v>15</v>
      </c>
      <c r="F3124" s="3" t="s">
        <v>25</v>
      </c>
      <c r="G3124" s="3">
        <v>118132</v>
      </c>
      <c r="H3124" s="3"/>
      <c r="I3124" s="3"/>
      <c r="J3124" s="3"/>
      <c r="K3124" s="3"/>
      <c r="L3124" s="3"/>
      <c r="M3124" s="3"/>
      <c r="N3124" s="3"/>
      <c r="O3124" s="3"/>
      <c r="P3124" s="3"/>
      <c r="Q3124" s="3"/>
      <c r="R3124" s="3"/>
      <c r="S3124" s="152"/>
      <c r="T3124" s="3"/>
      <c r="U3124" s="3"/>
      <c r="V3124" s="143"/>
      <c r="W3124" s="3"/>
      <c r="X3124" s="3"/>
      <c r="Y3124" s="3"/>
      <c r="Z3124" s="3"/>
      <c r="AB3124" s="3"/>
      <c r="AE3124" s="3"/>
      <c r="AF3124" s="3" t="s">
        <v>3451</v>
      </c>
      <c r="AG3124" s="3"/>
      <c r="AH3124" s="153">
        <v>45661</v>
      </c>
      <c r="AI3124" s="14" t="s">
        <v>4533</v>
      </c>
    </row>
    <row r="3125" spans="1:35" ht="15" customHeight="1" x14ac:dyDescent="0.35">
      <c r="B3125" s="5">
        <f t="shared" si="201"/>
        <v>3123</v>
      </c>
      <c r="C3125">
        <f t="shared" si="202"/>
        <v>52</v>
      </c>
      <c r="D3125" s="16">
        <v>1954</v>
      </c>
      <c r="E3125" t="s">
        <v>15</v>
      </c>
      <c r="F3125" t="s">
        <v>25</v>
      </c>
      <c r="G3125">
        <v>118194</v>
      </c>
      <c r="H3125" t="s">
        <v>17</v>
      </c>
      <c r="L3125" t="s">
        <v>1135</v>
      </c>
      <c r="M3125" t="s">
        <v>3359</v>
      </c>
      <c r="AD3125" s="3" t="s">
        <v>3374</v>
      </c>
      <c r="AF3125" t="s">
        <v>3060</v>
      </c>
      <c r="AH3125" s="2">
        <v>40956.361504629633</v>
      </c>
    </row>
    <row r="3126" spans="1:35" ht="15" customHeight="1" thickBot="1" x14ac:dyDescent="0.4">
      <c r="B3126" s="5">
        <f t="shared" si="201"/>
        <v>3124</v>
      </c>
      <c r="C3126">
        <f t="shared" si="202"/>
        <v>28</v>
      </c>
      <c r="D3126" s="16">
        <v>1954</v>
      </c>
      <c r="E3126" t="s">
        <v>15</v>
      </c>
      <c r="F3126" t="s">
        <v>25</v>
      </c>
      <c r="G3126">
        <v>118246</v>
      </c>
      <c r="H3126" t="s">
        <v>17</v>
      </c>
      <c r="L3126" t="s">
        <v>957</v>
      </c>
      <c r="M3126" t="s">
        <v>3359</v>
      </c>
      <c r="S3126" s="148" t="s">
        <v>1137</v>
      </c>
      <c r="AB3126" t="s">
        <v>1138</v>
      </c>
      <c r="AF3126" t="s">
        <v>3060</v>
      </c>
      <c r="AH3126" s="2">
        <v>40070.707812499997</v>
      </c>
    </row>
    <row r="3127" spans="1:35" ht="15" thickBot="1" x14ac:dyDescent="0.4">
      <c r="B3127" s="5">
        <f t="shared" si="201"/>
        <v>3125</v>
      </c>
      <c r="C3127">
        <f t="shared" si="202"/>
        <v>18</v>
      </c>
      <c r="D3127" s="16">
        <v>1954</v>
      </c>
      <c r="E3127" s="162" t="s">
        <v>15</v>
      </c>
      <c r="F3127" s="162" t="s">
        <v>25</v>
      </c>
      <c r="G3127" s="162">
        <v>118274</v>
      </c>
      <c r="H3127" s="162"/>
      <c r="I3127" s="162"/>
      <c r="J3127" s="162"/>
      <c r="K3127" s="162"/>
      <c r="L3127" s="162" t="s">
        <v>37</v>
      </c>
      <c r="M3127" s="162"/>
      <c r="N3127" s="162"/>
      <c r="O3127" s="162"/>
      <c r="P3127" s="162"/>
      <c r="Q3127" s="162"/>
      <c r="R3127" s="162"/>
      <c r="S3127" s="181"/>
      <c r="T3127" s="162"/>
      <c r="U3127" s="162"/>
      <c r="V3127" s="182"/>
      <c r="W3127" s="162"/>
      <c r="X3127" s="162"/>
      <c r="Y3127" s="162"/>
      <c r="Z3127" s="162"/>
      <c r="AA3127" s="159"/>
      <c r="AB3127" s="162"/>
      <c r="AC3127" s="159"/>
      <c r="AD3127" s="159"/>
      <c r="AE3127" s="162"/>
      <c r="AF3127" t="s">
        <v>3060</v>
      </c>
      <c r="AG3127" s="162"/>
      <c r="AH3127" s="163"/>
      <c r="AI3127" s="162"/>
    </row>
    <row r="3128" spans="1:35" ht="15" customHeight="1" thickBot="1" x14ac:dyDescent="0.4">
      <c r="A3128" s="180"/>
      <c r="B3128" s="5">
        <f t="shared" si="201"/>
        <v>3126</v>
      </c>
      <c r="C3128">
        <f t="shared" si="202"/>
        <v>66</v>
      </c>
      <c r="D3128" s="16">
        <v>1954</v>
      </c>
      <c r="E3128" s="159" t="s">
        <v>15</v>
      </c>
      <c r="F3128" s="159" t="s">
        <v>25</v>
      </c>
      <c r="G3128" s="160">
        <v>118292</v>
      </c>
      <c r="H3128" s="159"/>
      <c r="I3128" s="159"/>
      <c r="J3128" s="159" t="s">
        <v>3354</v>
      </c>
      <c r="K3128" s="159" t="s">
        <v>3366</v>
      </c>
      <c r="L3128" s="159"/>
      <c r="M3128" s="159" t="s">
        <v>3459</v>
      </c>
      <c r="N3128" s="159"/>
      <c r="O3128" s="159"/>
      <c r="P3128" s="159"/>
      <c r="Q3128" s="159"/>
      <c r="R3128" s="159"/>
      <c r="S3128" s="159"/>
      <c r="T3128" s="159" t="s">
        <v>3262</v>
      </c>
      <c r="U3128" s="159"/>
      <c r="V3128" s="161"/>
      <c r="W3128" s="159" t="s">
        <v>3572</v>
      </c>
      <c r="X3128" s="159" t="s">
        <v>3660</v>
      </c>
      <c r="Y3128" s="159"/>
      <c r="Z3128" s="159"/>
      <c r="AA3128" s="159" t="s">
        <v>3262</v>
      </c>
      <c r="AB3128" s="159"/>
      <c r="AC3128" s="159"/>
      <c r="AD3128" s="159"/>
      <c r="AE3128" s="159"/>
      <c r="AF3128" t="s">
        <v>3451</v>
      </c>
      <c r="AG3128" s="159"/>
      <c r="AH3128" s="176">
        <v>46091</v>
      </c>
      <c r="AI3128" s="76" t="s">
        <v>6427</v>
      </c>
    </row>
    <row r="3129" spans="1:35" ht="15" customHeight="1" x14ac:dyDescent="0.35">
      <c r="B3129" s="5">
        <f t="shared" si="201"/>
        <v>3127</v>
      </c>
      <c r="C3129">
        <f t="shared" si="202"/>
        <v>40</v>
      </c>
      <c r="D3129" s="16">
        <v>1954</v>
      </c>
      <c r="E3129" t="s">
        <v>15</v>
      </c>
      <c r="F3129" t="s">
        <v>25</v>
      </c>
      <c r="G3129">
        <v>118358</v>
      </c>
      <c r="H3129" t="s">
        <v>17</v>
      </c>
      <c r="J3129" t="s">
        <v>3354</v>
      </c>
      <c r="K3129" t="s">
        <v>3366</v>
      </c>
      <c r="L3129" t="s">
        <v>446</v>
      </c>
      <c r="M3129" t="s">
        <v>3359</v>
      </c>
      <c r="AB3129" t="s">
        <v>132</v>
      </c>
      <c r="AF3129" t="s">
        <v>3060</v>
      </c>
      <c r="AH3129" s="2">
        <v>40833.152025462965</v>
      </c>
    </row>
    <row r="3130" spans="1:35" ht="15" customHeight="1" x14ac:dyDescent="0.35">
      <c r="B3130" s="5">
        <f t="shared" si="201"/>
        <v>3128</v>
      </c>
      <c r="C3130">
        <f t="shared" si="202"/>
        <v>390</v>
      </c>
      <c r="D3130" s="16">
        <v>1954</v>
      </c>
      <c r="E3130" t="s">
        <v>15</v>
      </c>
      <c r="F3130" t="s">
        <v>25</v>
      </c>
      <c r="G3130">
        <v>118398</v>
      </c>
      <c r="H3130" t="s">
        <v>17</v>
      </c>
      <c r="J3130" t="s">
        <v>3354</v>
      </c>
      <c r="L3130" t="s">
        <v>518</v>
      </c>
      <c r="M3130" t="s">
        <v>3359</v>
      </c>
      <c r="AF3130" t="s">
        <v>3060</v>
      </c>
      <c r="AH3130" s="2">
        <v>40339.881597222222</v>
      </c>
    </row>
    <row r="3131" spans="1:35" ht="15" customHeight="1" x14ac:dyDescent="0.35">
      <c r="B3131" s="5">
        <f t="shared" si="201"/>
        <v>3129</v>
      </c>
      <c r="C3131">
        <f t="shared" si="202"/>
        <v>766</v>
      </c>
      <c r="D3131" s="16">
        <v>1954</v>
      </c>
      <c r="E3131" t="s">
        <v>560</v>
      </c>
      <c r="F3131" t="s">
        <v>25</v>
      </c>
      <c r="G3131">
        <v>118788</v>
      </c>
      <c r="J3131" t="s">
        <v>380</v>
      </c>
      <c r="K3131" t="s">
        <v>3366</v>
      </c>
      <c r="M3131" t="s">
        <v>3459</v>
      </c>
      <c r="N3131" t="s">
        <v>3359</v>
      </c>
      <c r="T3131" t="s">
        <v>3424</v>
      </c>
      <c r="W3131" t="s">
        <v>3572</v>
      </c>
      <c r="X3131" t="s">
        <v>3452</v>
      </c>
      <c r="AA3131" s="3" t="s">
        <v>3828</v>
      </c>
      <c r="AB3131" t="s">
        <v>4064</v>
      </c>
      <c r="AD3131" s="3" t="s">
        <v>4065</v>
      </c>
      <c r="AF3131" s="3" t="s">
        <v>3451</v>
      </c>
      <c r="AH3131" s="2">
        <v>45496</v>
      </c>
      <c r="AI3131" t="s">
        <v>4066</v>
      </c>
    </row>
    <row r="3132" spans="1:35" ht="15" customHeight="1" thickBot="1" x14ac:dyDescent="0.4">
      <c r="B3132" s="5">
        <f t="shared" si="201"/>
        <v>3130</v>
      </c>
      <c r="C3132">
        <f t="shared" si="202"/>
        <v>19</v>
      </c>
      <c r="D3132" s="16">
        <v>1954</v>
      </c>
      <c r="E3132" t="s">
        <v>327</v>
      </c>
      <c r="F3132" t="s">
        <v>25</v>
      </c>
      <c r="G3132">
        <v>119554</v>
      </c>
      <c r="H3132" t="s">
        <v>17</v>
      </c>
      <c r="J3132" t="s">
        <v>3354</v>
      </c>
      <c r="K3132" t="s">
        <v>3366</v>
      </c>
      <c r="L3132" t="s">
        <v>1139</v>
      </c>
      <c r="M3132" t="s">
        <v>3359</v>
      </c>
      <c r="AB3132" t="s">
        <v>1141</v>
      </c>
      <c r="AC3132" s="3" t="s">
        <v>1140</v>
      </c>
      <c r="AF3132" t="s">
        <v>3060</v>
      </c>
      <c r="AH3132" s="2">
        <v>40171.621747685182</v>
      </c>
    </row>
    <row r="3133" spans="1:35" ht="15" thickBot="1" x14ac:dyDescent="0.4">
      <c r="B3133" s="5">
        <f t="shared" si="201"/>
        <v>3131</v>
      </c>
      <c r="C3133">
        <f t="shared" si="202"/>
        <v>33</v>
      </c>
      <c r="D3133" s="16">
        <v>1954</v>
      </c>
      <c r="E3133" s="3" t="s">
        <v>327</v>
      </c>
      <c r="F3133" s="3" t="s">
        <v>25</v>
      </c>
      <c r="G3133" s="3">
        <v>119573</v>
      </c>
      <c r="H3133" s="3"/>
      <c r="I3133" s="3"/>
      <c r="J3133" s="3" t="s">
        <v>3354</v>
      </c>
      <c r="K3133" s="3" t="s">
        <v>3366</v>
      </c>
      <c r="L3133" s="3"/>
      <c r="M3133" s="3" t="s">
        <v>3459</v>
      </c>
      <c r="N3133" s="3"/>
      <c r="O3133" s="3"/>
      <c r="P3133" s="3"/>
      <c r="Q3133" s="3"/>
      <c r="R3133" s="3"/>
      <c r="S3133" s="152"/>
      <c r="T3133" s="3" t="s">
        <v>167</v>
      </c>
      <c r="U3133" s="3"/>
      <c r="V3133" s="143"/>
      <c r="W3133" s="3" t="s">
        <v>3572</v>
      </c>
      <c r="X3133" s="3" t="s">
        <v>3452</v>
      </c>
      <c r="Y3133" s="3"/>
      <c r="Z3133" s="3"/>
      <c r="AA3133" s="3" t="s">
        <v>3262</v>
      </c>
      <c r="AB3133" s="3"/>
      <c r="AE3133" s="3"/>
      <c r="AF3133" s="3" t="s">
        <v>3451</v>
      </c>
      <c r="AG3133" s="159"/>
      <c r="AH3133" s="176">
        <v>45661</v>
      </c>
      <c r="AI3133" s="75" t="s">
        <v>4534</v>
      </c>
    </row>
    <row r="3134" spans="1:35" ht="15" customHeight="1" thickBot="1" x14ac:dyDescent="0.4">
      <c r="A3134" s="180"/>
      <c r="B3134" s="5">
        <f t="shared" si="201"/>
        <v>3132</v>
      </c>
      <c r="C3134">
        <f t="shared" si="202"/>
        <v>158</v>
      </c>
      <c r="D3134" s="16">
        <v>1954</v>
      </c>
      <c r="E3134" t="s">
        <v>327</v>
      </c>
      <c r="F3134" t="s">
        <v>25</v>
      </c>
      <c r="G3134">
        <v>119606</v>
      </c>
      <c r="J3134" t="s">
        <v>3354</v>
      </c>
      <c r="K3134" t="s">
        <v>3366</v>
      </c>
      <c r="M3134" t="s">
        <v>3459</v>
      </c>
      <c r="T3134" t="s">
        <v>167</v>
      </c>
      <c r="X3134" t="s">
        <v>3457</v>
      </c>
      <c r="AF3134" t="s">
        <v>3451</v>
      </c>
      <c r="AH3134" s="2">
        <v>45122</v>
      </c>
    </row>
    <row r="3135" spans="1:35" ht="15" customHeight="1" x14ac:dyDescent="0.35">
      <c r="B3135" s="5">
        <f t="shared" si="201"/>
        <v>3133</v>
      </c>
      <c r="C3135">
        <f t="shared" si="202"/>
        <v>14</v>
      </c>
      <c r="D3135" s="16">
        <v>1954</v>
      </c>
      <c r="E3135" t="s">
        <v>327</v>
      </c>
      <c r="F3135" t="s">
        <v>16</v>
      </c>
      <c r="G3135">
        <v>119764</v>
      </c>
      <c r="L3135" t="s">
        <v>37</v>
      </c>
      <c r="AF3135" t="s">
        <v>3060</v>
      </c>
    </row>
    <row r="3136" spans="1:35" ht="15" customHeight="1" x14ac:dyDescent="0.35">
      <c r="B3136" s="5">
        <f t="shared" si="201"/>
        <v>3134</v>
      </c>
      <c r="C3136">
        <f t="shared" si="202"/>
        <v>9</v>
      </c>
      <c r="D3136" s="16">
        <v>1954</v>
      </c>
      <c r="E3136" t="s">
        <v>327</v>
      </c>
      <c r="F3136" t="s">
        <v>16</v>
      </c>
      <c r="G3136">
        <v>119778</v>
      </c>
      <c r="H3136" t="s">
        <v>17</v>
      </c>
      <c r="J3136" t="s">
        <v>3354</v>
      </c>
      <c r="K3136" t="s">
        <v>3366</v>
      </c>
      <c r="M3136" t="s">
        <v>3359</v>
      </c>
      <c r="AD3136" s="3" t="s">
        <v>1142</v>
      </c>
      <c r="AF3136" t="s">
        <v>3060</v>
      </c>
      <c r="AH3136" s="2">
        <v>40947.419490740744</v>
      </c>
    </row>
    <row r="3137" spans="1:35" ht="15" customHeight="1" thickBot="1" x14ac:dyDescent="0.4">
      <c r="B3137" s="5">
        <f t="shared" si="201"/>
        <v>3135</v>
      </c>
      <c r="C3137">
        <f t="shared" si="202"/>
        <v>73</v>
      </c>
      <c r="D3137" s="16">
        <v>1954</v>
      </c>
      <c r="E3137" t="s">
        <v>560</v>
      </c>
      <c r="F3137" t="s">
        <v>25</v>
      </c>
      <c r="G3137">
        <v>119787</v>
      </c>
      <c r="H3137" t="s">
        <v>17</v>
      </c>
      <c r="J3137" t="s">
        <v>3354</v>
      </c>
      <c r="K3137" t="s">
        <v>3366</v>
      </c>
      <c r="L3137" t="s">
        <v>143</v>
      </c>
      <c r="M3137" t="s">
        <v>3359</v>
      </c>
      <c r="AF3137" t="s">
        <v>3060</v>
      </c>
      <c r="AH3137" s="2">
        <v>40186.737662037034</v>
      </c>
    </row>
    <row r="3138" spans="1:35" ht="15" thickBot="1" x14ac:dyDescent="0.4">
      <c r="B3138" s="5">
        <f t="shared" si="201"/>
        <v>3136</v>
      </c>
      <c r="C3138">
        <f t="shared" si="202"/>
        <v>15</v>
      </c>
      <c r="D3138" s="199">
        <v>1954</v>
      </c>
      <c r="E3138" s="162" t="s">
        <v>221</v>
      </c>
      <c r="F3138" s="162" t="s">
        <v>25</v>
      </c>
      <c r="G3138" s="162">
        <v>119860</v>
      </c>
      <c r="H3138" s="162" t="s">
        <v>17</v>
      </c>
      <c r="I3138" s="162"/>
      <c r="J3138" s="162" t="s">
        <v>3354</v>
      </c>
      <c r="K3138" s="162" t="s">
        <v>3366</v>
      </c>
      <c r="L3138" s="162"/>
      <c r="M3138" s="162" t="s">
        <v>3359</v>
      </c>
      <c r="N3138" s="162"/>
      <c r="O3138" s="162"/>
      <c r="P3138" s="162"/>
      <c r="Q3138" s="162"/>
      <c r="R3138" s="162"/>
      <c r="S3138" s="181"/>
      <c r="T3138" s="162"/>
      <c r="U3138" s="162"/>
      <c r="V3138" s="182"/>
      <c r="W3138" s="162"/>
      <c r="X3138" s="162"/>
      <c r="Y3138" s="162"/>
      <c r="Z3138" s="162"/>
      <c r="AA3138" s="159"/>
      <c r="AB3138" s="162"/>
      <c r="AC3138" s="159"/>
      <c r="AD3138" s="159"/>
      <c r="AE3138" s="162"/>
      <c r="AF3138" t="s">
        <v>3060</v>
      </c>
      <c r="AG3138" s="162"/>
      <c r="AH3138" s="163">
        <v>40986.73027777778</v>
      </c>
      <c r="AI3138" s="162"/>
    </row>
    <row r="3139" spans="1:35" ht="15" customHeight="1" thickBot="1" x14ac:dyDescent="0.4">
      <c r="A3139" s="180"/>
      <c r="B3139" s="5">
        <f t="shared" si="201"/>
        <v>3137</v>
      </c>
      <c r="C3139">
        <f t="shared" si="202"/>
        <v>4</v>
      </c>
      <c r="D3139" s="16">
        <v>1954</v>
      </c>
      <c r="E3139" t="s">
        <v>221</v>
      </c>
      <c r="F3139" t="s">
        <v>25</v>
      </c>
      <c r="G3139">
        <v>119875</v>
      </c>
      <c r="H3139" t="s">
        <v>17</v>
      </c>
      <c r="J3139" t="s">
        <v>3354</v>
      </c>
      <c r="K3139" t="s">
        <v>3366</v>
      </c>
      <c r="L3139" t="s">
        <v>37</v>
      </c>
      <c r="M3139" t="s">
        <v>3359</v>
      </c>
      <c r="AA3139" s="3" t="s">
        <v>3464</v>
      </c>
      <c r="AE3139" t="s">
        <v>380</v>
      </c>
      <c r="AF3139" t="s">
        <v>3060</v>
      </c>
      <c r="AH3139" s="2">
        <v>39671.410127314812</v>
      </c>
    </row>
    <row r="3140" spans="1:35" ht="15" customHeight="1" thickBot="1" x14ac:dyDescent="0.4">
      <c r="B3140" s="5">
        <f t="shared" si="201"/>
        <v>3138</v>
      </c>
      <c r="C3140">
        <f t="shared" si="202"/>
        <v>3</v>
      </c>
      <c r="D3140" s="16">
        <v>1954</v>
      </c>
      <c r="E3140" t="s">
        <v>221</v>
      </c>
      <c r="F3140" t="s">
        <v>25</v>
      </c>
      <c r="G3140">
        <v>119879</v>
      </c>
      <c r="H3140" t="s">
        <v>17</v>
      </c>
      <c r="J3140" t="s">
        <v>3354</v>
      </c>
      <c r="K3140" t="s">
        <v>3366</v>
      </c>
      <c r="L3140" t="s">
        <v>963</v>
      </c>
      <c r="M3140" t="s">
        <v>3359</v>
      </c>
      <c r="AA3140" s="3" t="s">
        <v>3464</v>
      </c>
      <c r="AE3140" t="s">
        <v>380</v>
      </c>
      <c r="AF3140" t="s">
        <v>3060</v>
      </c>
      <c r="AH3140" s="2">
        <v>40824.69054398148</v>
      </c>
    </row>
    <row r="3141" spans="1:35" ht="15" thickBot="1" x14ac:dyDescent="0.4">
      <c r="B3141" s="5">
        <f t="shared" si="201"/>
        <v>3139</v>
      </c>
      <c r="C3141">
        <f t="shared" si="202"/>
        <v>9</v>
      </c>
      <c r="D3141" s="199">
        <v>1954</v>
      </c>
      <c r="E3141" s="162" t="s">
        <v>221</v>
      </c>
      <c r="F3141" s="162" t="s">
        <v>25</v>
      </c>
      <c r="G3141" s="162">
        <v>119882</v>
      </c>
      <c r="H3141" s="162"/>
      <c r="I3141" s="162"/>
      <c r="J3141" s="162"/>
      <c r="K3141" s="162"/>
      <c r="L3141" s="162" t="s">
        <v>37</v>
      </c>
      <c r="M3141" s="162"/>
      <c r="N3141" s="162"/>
      <c r="O3141" s="162"/>
      <c r="P3141" s="162"/>
      <c r="Q3141" s="162"/>
      <c r="R3141" s="162"/>
      <c r="S3141" s="181"/>
      <c r="T3141" s="162"/>
      <c r="U3141" s="162"/>
      <c r="V3141" s="182"/>
      <c r="W3141" s="162"/>
      <c r="X3141" s="162"/>
      <c r="Y3141" s="162"/>
      <c r="Z3141" s="162"/>
      <c r="AA3141" s="159"/>
      <c r="AB3141" s="162"/>
      <c r="AC3141" s="159"/>
      <c r="AD3141" s="159"/>
      <c r="AE3141" s="162"/>
      <c r="AF3141" t="s">
        <v>3060</v>
      </c>
      <c r="AG3141" s="162"/>
      <c r="AH3141" s="163"/>
      <c r="AI3141" s="162"/>
    </row>
    <row r="3142" spans="1:35" ht="15" customHeight="1" thickBot="1" x14ac:dyDescent="0.4">
      <c r="A3142" s="180"/>
      <c r="B3142" s="5">
        <f t="shared" si="201"/>
        <v>3140</v>
      </c>
      <c r="C3142">
        <f t="shared" si="202"/>
        <v>28</v>
      </c>
      <c r="D3142" s="16">
        <v>1954</v>
      </c>
      <c r="E3142" t="s">
        <v>221</v>
      </c>
      <c r="F3142" t="s">
        <v>25</v>
      </c>
      <c r="G3142">
        <v>119891</v>
      </c>
      <c r="H3142" t="s">
        <v>17</v>
      </c>
      <c r="K3142" t="s">
        <v>3366</v>
      </c>
      <c r="L3142" t="s">
        <v>281</v>
      </c>
      <c r="M3142" t="s">
        <v>3359</v>
      </c>
      <c r="U3142" t="s">
        <v>3687</v>
      </c>
      <c r="AA3142" s="3" t="s">
        <v>3464</v>
      </c>
      <c r="AD3142" s="3" t="s">
        <v>1143</v>
      </c>
      <c r="AE3142" t="s">
        <v>380</v>
      </c>
      <c r="AF3142" t="s">
        <v>3060</v>
      </c>
      <c r="AH3142" s="2">
        <v>40957.481898148151</v>
      </c>
    </row>
    <row r="3143" spans="1:35" ht="15" thickBot="1" x14ac:dyDescent="0.4">
      <c r="B3143" s="5">
        <f t="shared" si="201"/>
        <v>3141</v>
      </c>
      <c r="C3143">
        <f t="shared" si="202"/>
        <v>115</v>
      </c>
      <c r="D3143" s="16">
        <v>1954</v>
      </c>
      <c r="E3143" t="s">
        <v>221</v>
      </c>
      <c r="F3143" t="s">
        <v>25</v>
      </c>
      <c r="G3143">
        <v>119919</v>
      </c>
      <c r="H3143" t="s">
        <v>17</v>
      </c>
      <c r="J3143" t="s">
        <v>3354</v>
      </c>
      <c r="K3143" t="s">
        <v>3366</v>
      </c>
      <c r="L3143" t="s">
        <v>388</v>
      </c>
      <c r="M3143" t="s">
        <v>3359</v>
      </c>
      <c r="AB3143" t="s">
        <v>1144</v>
      </c>
      <c r="AC3143" s="3">
        <v>1955</v>
      </c>
      <c r="AF3143" t="s">
        <v>3060</v>
      </c>
      <c r="AG3143" s="162"/>
      <c r="AH3143" s="163">
        <v>41104.891527777778</v>
      </c>
    </row>
    <row r="3144" spans="1:35" ht="15" customHeight="1" thickBot="1" x14ac:dyDescent="0.4">
      <c r="A3144" s="180"/>
      <c r="B3144" s="5">
        <f t="shared" si="201"/>
        <v>3142</v>
      </c>
      <c r="C3144">
        <f t="shared" si="202"/>
        <v>96</v>
      </c>
      <c r="D3144" s="16">
        <v>1954</v>
      </c>
      <c r="E3144" t="s">
        <v>221</v>
      </c>
      <c r="F3144" t="s">
        <v>16</v>
      </c>
      <c r="G3144">
        <v>120034</v>
      </c>
      <c r="H3144" t="s">
        <v>17</v>
      </c>
      <c r="J3144" t="s">
        <v>3354</v>
      </c>
      <c r="K3144" t="s">
        <v>3366</v>
      </c>
      <c r="L3144" t="s">
        <v>667</v>
      </c>
      <c r="M3144" t="s">
        <v>3359</v>
      </c>
      <c r="U3144" t="s">
        <v>3687</v>
      </c>
      <c r="AB3144" t="s">
        <v>1145</v>
      </c>
      <c r="AC3144" s="3">
        <v>1958</v>
      </c>
      <c r="AE3144" t="s">
        <v>380</v>
      </c>
      <c r="AF3144" t="s">
        <v>3060</v>
      </c>
      <c r="AH3144" s="2">
        <v>40568.930092592593</v>
      </c>
    </row>
    <row r="3145" spans="1:35" ht="15" customHeight="1" x14ac:dyDescent="0.35">
      <c r="B3145" s="5">
        <f t="shared" si="201"/>
        <v>3143</v>
      </c>
      <c r="C3145">
        <f t="shared" si="202"/>
        <v>373</v>
      </c>
      <c r="D3145" s="16">
        <v>1954</v>
      </c>
      <c r="E3145" t="s">
        <v>15</v>
      </c>
      <c r="F3145" t="s">
        <v>16</v>
      </c>
      <c r="G3145">
        <v>120130</v>
      </c>
      <c r="H3145" t="s">
        <v>17</v>
      </c>
      <c r="J3145" t="s">
        <v>3354</v>
      </c>
      <c r="K3145" t="s">
        <v>3366</v>
      </c>
      <c r="L3145" t="s">
        <v>254</v>
      </c>
      <c r="M3145" t="s">
        <v>3359</v>
      </c>
      <c r="AD3145" s="3" t="s">
        <v>1146</v>
      </c>
      <c r="AF3145" t="s">
        <v>3060</v>
      </c>
      <c r="AH3145" s="2">
        <v>40173.475370370368</v>
      </c>
    </row>
    <row r="3146" spans="1:35" ht="15" customHeight="1" x14ac:dyDescent="0.35">
      <c r="B3146" s="5">
        <f t="shared" si="201"/>
        <v>3144</v>
      </c>
      <c r="C3146">
        <f t="shared" si="202"/>
        <v>30</v>
      </c>
      <c r="D3146" s="16">
        <v>1954</v>
      </c>
      <c r="E3146" t="s">
        <v>15</v>
      </c>
      <c r="F3146" t="s">
        <v>16</v>
      </c>
      <c r="G3146">
        <v>120503</v>
      </c>
      <c r="H3146" t="s">
        <v>17</v>
      </c>
      <c r="J3146" t="s">
        <v>3354</v>
      </c>
      <c r="K3146" t="s">
        <v>3366</v>
      </c>
      <c r="L3146" t="s">
        <v>254</v>
      </c>
      <c r="M3146" t="s">
        <v>3359</v>
      </c>
      <c r="N3146" t="s">
        <v>3359</v>
      </c>
      <c r="U3146" t="s">
        <v>3687</v>
      </c>
      <c r="AB3146" t="s">
        <v>1147</v>
      </c>
      <c r="AF3146" t="s">
        <v>3060</v>
      </c>
      <c r="AH3146" s="2">
        <v>40314.478472222225</v>
      </c>
    </row>
    <row r="3147" spans="1:35" ht="15" customHeight="1" x14ac:dyDescent="0.35">
      <c r="B3147" s="5">
        <f t="shared" si="201"/>
        <v>3145</v>
      </c>
      <c r="C3147">
        <f t="shared" si="202"/>
        <v>9</v>
      </c>
      <c r="D3147" s="16">
        <v>1954</v>
      </c>
      <c r="E3147" s="3" t="s">
        <v>15</v>
      </c>
      <c r="F3147" s="3" t="s">
        <v>16</v>
      </c>
      <c r="G3147" s="3">
        <v>120533</v>
      </c>
      <c r="H3147" s="3"/>
      <c r="I3147" s="3"/>
      <c r="J3147" s="3"/>
      <c r="K3147" s="3"/>
      <c r="L3147" s="3"/>
      <c r="M3147" s="3"/>
      <c r="N3147" s="3"/>
      <c r="O3147" s="3"/>
      <c r="P3147" s="3"/>
      <c r="Q3147" s="3"/>
      <c r="R3147" s="3"/>
      <c r="S3147" s="152"/>
      <c r="T3147" s="3"/>
      <c r="U3147" s="3"/>
      <c r="V3147" s="143"/>
      <c r="W3147" s="3"/>
      <c r="X3147" s="3"/>
      <c r="Y3147" s="3"/>
      <c r="Z3147" s="3"/>
      <c r="AB3147" s="3"/>
      <c r="AE3147" s="3"/>
      <c r="AF3147" s="3" t="s">
        <v>3451</v>
      </c>
      <c r="AG3147" s="3"/>
      <c r="AH3147" s="153">
        <v>45661</v>
      </c>
      <c r="AI3147" s="14" t="s">
        <v>4425</v>
      </c>
    </row>
    <row r="3148" spans="1:35" ht="15" customHeight="1" x14ac:dyDescent="0.35">
      <c r="B3148" s="5">
        <f t="shared" si="201"/>
        <v>3146</v>
      </c>
      <c r="C3148">
        <f t="shared" si="202"/>
        <v>19</v>
      </c>
      <c r="D3148" s="16">
        <v>1954</v>
      </c>
      <c r="E3148" t="s">
        <v>15</v>
      </c>
      <c r="F3148" t="s">
        <v>25</v>
      </c>
      <c r="G3148">
        <v>120542</v>
      </c>
      <c r="H3148" t="s">
        <v>17</v>
      </c>
      <c r="J3148" t="s">
        <v>3354</v>
      </c>
      <c r="K3148" t="s">
        <v>3366</v>
      </c>
      <c r="L3148" t="s">
        <v>234</v>
      </c>
      <c r="M3148" t="s">
        <v>3359</v>
      </c>
      <c r="AC3148" s="3" t="s">
        <v>1148</v>
      </c>
      <c r="AF3148" t="s">
        <v>3060</v>
      </c>
      <c r="AH3148" s="2">
        <v>40147.549340277779</v>
      </c>
    </row>
    <row r="3149" spans="1:35" ht="15" customHeight="1" x14ac:dyDescent="0.35">
      <c r="B3149" s="5">
        <f t="shared" si="201"/>
        <v>3147</v>
      </c>
      <c r="C3149">
        <f t="shared" si="202"/>
        <v>63</v>
      </c>
      <c r="D3149" s="16">
        <v>1954</v>
      </c>
      <c r="E3149" t="s">
        <v>15</v>
      </c>
      <c r="F3149" t="s">
        <v>25</v>
      </c>
      <c r="G3149">
        <v>120561</v>
      </c>
      <c r="H3149" t="s">
        <v>17</v>
      </c>
      <c r="J3149" t="s">
        <v>3354</v>
      </c>
      <c r="K3149" t="s">
        <v>3366</v>
      </c>
      <c r="L3149" t="s">
        <v>644</v>
      </c>
      <c r="M3149" t="s">
        <v>3359</v>
      </c>
      <c r="AF3149" t="s">
        <v>3060</v>
      </c>
      <c r="AH3149" s="2">
        <v>40192.8440625</v>
      </c>
    </row>
    <row r="3150" spans="1:35" ht="15" customHeight="1" x14ac:dyDescent="0.35">
      <c r="B3150" s="5">
        <f t="shared" si="201"/>
        <v>3148</v>
      </c>
      <c r="C3150">
        <f t="shared" si="202"/>
        <v>52</v>
      </c>
      <c r="D3150" s="16">
        <v>1954</v>
      </c>
      <c r="E3150" t="s">
        <v>15</v>
      </c>
      <c r="F3150" t="s">
        <v>25</v>
      </c>
      <c r="G3150">
        <v>120624</v>
      </c>
      <c r="H3150" t="s">
        <v>17</v>
      </c>
      <c r="J3150" t="s">
        <v>3354</v>
      </c>
      <c r="K3150" t="s">
        <v>3366</v>
      </c>
      <c r="L3150" t="s">
        <v>37</v>
      </c>
      <c r="M3150" t="s">
        <v>3359</v>
      </c>
      <c r="AF3150" t="s">
        <v>3060</v>
      </c>
      <c r="AH3150" s="2">
        <v>39755.351053240738</v>
      </c>
    </row>
    <row r="3151" spans="1:35" ht="15" customHeight="1" x14ac:dyDescent="0.35">
      <c r="B3151" s="5">
        <f t="shared" si="201"/>
        <v>3149</v>
      </c>
      <c r="C3151">
        <f t="shared" si="202"/>
        <v>137</v>
      </c>
      <c r="D3151" s="16">
        <v>1954</v>
      </c>
      <c r="E3151" s="116" t="s">
        <v>15</v>
      </c>
      <c r="F3151" s="116" t="s">
        <v>25</v>
      </c>
      <c r="G3151" s="117">
        <v>120676</v>
      </c>
      <c r="H3151" s="172" t="s">
        <v>5836</v>
      </c>
      <c r="I3151" s="172"/>
      <c r="J3151" s="172" t="s">
        <v>3354</v>
      </c>
      <c r="K3151" s="172" t="s">
        <v>3366</v>
      </c>
      <c r="L3151" s="172"/>
      <c r="M3151" s="172" t="s">
        <v>3459</v>
      </c>
      <c r="N3151" s="172"/>
      <c r="O3151" s="172"/>
      <c r="P3151" s="172"/>
      <c r="Q3151" s="172"/>
      <c r="R3151" s="172"/>
      <c r="S3151" s="173"/>
      <c r="T3151" s="172" t="s">
        <v>3262</v>
      </c>
      <c r="U3151" s="172"/>
      <c r="V3151" s="174"/>
      <c r="W3151" s="172" t="s">
        <v>3572</v>
      </c>
      <c r="X3151" s="172" t="s">
        <v>3660</v>
      </c>
      <c r="Y3151" s="172"/>
      <c r="Z3151" s="172"/>
      <c r="AA3151" s="172"/>
      <c r="AB3151" s="172"/>
      <c r="AC3151" s="172"/>
      <c r="AD3151" s="172"/>
      <c r="AE3151" s="172"/>
      <c r="AF3151" t="s">
        <v>3451</v>
      </c>
      <c r="AG3151" s="172"/>
      <c r="AH3151" s="175">
        <v>45999</v>
      </c>
      <c r="AI3151" s="36" t="s">
        <v>6018</v>
      </c>
    </row>
    <row r="3152" spans="1:35" ht="15" customHeight="1" x14ac:dyDescent="0.35">
      <c r="B3152" s="5">
        <f t="shared" si="201"/>
        <v>3150</v>
      </c>
      <c r="C3152">
        <f t="shared" si="202"/>
        <v>13</v>
      </c>
      <c r="D3152" s="16">
        <v>1954</v>
      </c>
      <c r="E3152" t="s">
        <v>15</v>
      </c>
      <c r="F3152" t="s">
        <v>25</v>
      </c>
      <c r="G3152">
        <v>120813</v>
      </c>
      <c r="H3152" t="s">
        <v>17</v>
      </c>
      <c r="J3152" t="s">
        <v>3354</v>
      </c>
      <c r="K3152" t="s">
        <v>3366</v>
      </c>
      <c r="L3152" t="s">
        <v>35</v>
      </c>
      <c r="M3152" t="s">
        <v>3359</v>
      </c>
      <c r="AF3152" t="s">
        <v>3060</v>
      </c>
      <c r="AH3152" s="2">
        <v>40007.450370370374</v>
      </c>
    </row>
    <row r="3153" spans="1:35" ht="15" customHeight="1" x14ac:dyDescent="0.35">
      <c r="B3153" s="5">
        <f t="shared" si="201"/>
        <v>3151</v>
      </c>
      <c r="C3153">
        <f t="shared" si="202"/>
        <v>18</v>
      </c>
      <c r="D3153" s="16">
        <v>1954</v>
      </c>
      <c r="E3153" t="s">
        <v>15</v>
      </c>
      <c r="F3153" t="s">
        <v>25</v>
      </c>
      <c r="G3153">
        <v>120826</v>
      </c>
      <c r="H3153" t="s">
        <v>17</v>
      </c>
      <c r="J3153" t="s">
        <v>3354</v>
      </c>
      <c r="K3153" t="s">
        <v>3366</v>
      </c>
      <c r="L3153" t="s">
        <v>37</v>
      </c>
      <c r="M3153" t="s">
        <v>3359</v>
      </c>
      <c r="AF3153" t="s">
        <v>3060</v>
      </c>
      <c r="AH3153" s="2">
        <v>39678.361805555556</v>
      </c>
    </row>
    <row r="3154" spans="1:35" ht="15" customHeight="1" x14ac:dyDescent="0.35">
      <c r="B3154" s="5">
        <f t="shared" si="201"/>
        <v>3152</v>
      </c>
      <c r="C3154">
        <f t="shared" si="202"/>
        <v>85</v>
      </c>
      <c r="D3154" s="16">
        <v>1954</v>
      </c>
      <c r="E3154" t="s">
        <v>15</v>
      </c>
      <c r="F3154" t="s">
        <v>25</v>
      </c>
      <c r="G3154">
        <v>120844</v>
      </c>
      <c r="H3154" t="s">
        <v>17</v>
      </c>
      <c r="J3154" t="s">
        <v>3354</v>
      </c>
      <c r="K3154" t="s">
        <v>3366</v>
      </c>
      <c r="L3154" t="s">
        <v>28</v>
      </c>
      <c r="M3154" t="s">
        <v>3359</v>
      </c>
      <c r="AB3154" t="s">
        <v>1150</v>
      </c>
      <c r="AC3154" s="3" t="s">
        <v>1149</v>
      </c>
      <c r="AF3154" t="s">
        <v>3060</v>
      </c>
      <c r="AH3154" s="2">
        <v>39994.981342592589</v>
      </c>
    </row>
    <row r="3155" spans="1:35" ht="15" customHeight="1" x14ac:dyDescent="0.35">
      <c r="B3155" s="5">
        <f t="shared" si="201"/>
        <v>3153</v>
      </c>
      <c r="C3155">
        <f t="shared" si="202"/>
        <v>1</v>
      </c>
      <c r="D3155" s="16">
        <v>1954</v>
      </c>
      <c r="E3155" t="s">
        <v>15</v>
      </c>
      <c r="F3155" t="s">
        <v>25</v>
      </c>
      <c r="G3155">
        <v>120929</v>
      </c>
      <c r="H3155" t="s">
        <v>17</v>
      </c>
      <c r="J3155" t="s">
        <v>380</v>
      </c>
      <c r="K3155" t="s">
        <v>3366</v>
      </c>
      <c r="L3155" t="s">
        <v>42</v>
      </c>
      <c r="M3155" t="s">
        <v>3359</v>
      </c>
      <c r="AF3155" t="s">
        <v>3060</v>
      </c>
      <c r="AH3155" s="2">
        <v>39664.385115740741</v>
      </c>
    </row>
    <row r="3156" spans="1:35" ht="15" customHeight="1" x14ac:dyDescent="0.35">
      <c r="B3156" s="5">
        <f t="shared" si="201"/>
        <v>3154</v>
      </c>
      <c r="C3156">
        <f t="shared" si="202"/>
        <v>54</v>
      </c>
      <c r="D3156" s="16">
        <v>1954</v>
      </c>
      <c r="E3156" t="s">
        <v>15</v>
      </c>
      <c r="F3156" t="s">
        <v>25</v>
      </c>
      <c r="G3156">
        <v>120930</v>
      </c>
      <c r="H3156" t="s">
        <v>17</v>
      </c>
      <c r="J3156" t="s">
        <v>3354</v>
      </c>
      <c r="K3156" s="15" t="s">
        <v>3383</v>
      </c>
      <c r="L3156" t="s">
        <v>258</v>
      </c>
      <c r="M3156" t="s">
        <v>3359</v>
      </c>
      <c r="AB3156" t="s">
        <v>3387</v>
      </c>
      <c r="AC3156" s="3">
        <v>1953</v>
      </c>
      <c r="AF3156" t="s">
        <v>3060</v>
      </c>
      <c r="AH3156" s="2">
        <v>40103.710451388892</v>
      </c>
    </row>
    <row r="3157" spans="1:35" ht="15" customHeight="1" x14ac:dyDescent="0.35">
      <c r="B3157" s="5">
        <f t="shared" si="201"/>
        <v>3155</v>
      </c>
      <c r="C3157">
        <f t="shared" si="202"/>
        <v>1083</v>
      </c>
      <c r="D3157" s="16">
        <v>1954</v>
      </c>
      <c r="E3157" s="115" t="s">
        <v>15</v>
      </c>
      <c r="F3157" s="115" t="s">
        <v>25</v>
      </c>
      <c r="G3157" s="70">
        <v>120984</v>
      </c>
      <c r="I3157" s="172"/>
      <c r="J3157" s="172" t="s">
        <v>3354</v>
      </c>
      <c r="K3157" s="172" t="s">
        <v>3366</v>
      </c>
      <c r="L3157" s="172"/>
      <c r="M3157" s="172" t="s">
        <v>3459</v>
      </c>
      <c r="N3157" s="172" t="s">
        <v>3359</v>
      </c>
      <c r="O3157" s="172"/>
      <c r="P3157" s="172"/>
      <c r="Q3157" s="172"/>
      <c r="R3157" s="172"/>
      <c r="S3157" s="173"/>
      <c r="T3157" s="172" t="s">
        <v>3262</v>
      </c>
      <c r="U3157" s="172"/>
      <c r="V3157" s="174"/>
      <c r="W3157" s="172" t="s">
        <v>3572</v>
      </c>
      <c r="X3157" s="172" t="s">
        <v>3660</v>
      </c>
      <c r="Y3157" s="172"/>
      <c r="Z3157" s="172"/>
      <c r="AA3157" s="172" t="s">
        <v>3262</v>
      </c>
      <c r="AB3157" s="172" t="s">
        <v>5064</v>
      </c>
      <c r="AC3157"/>
      <c r="AD3157"/>
      <c r="AF3157" t="s">
        <v>3451</v>
      </c>
      <c r="AH3157" s="2">
        <v>45966</v>
      </c>
      <c r="AI3157" s="36" t="s">
        <v>5738</v>
      </c>
    </row>
    <row r="3158" spans="1:35" ht="15" customHeight="1" x14ac:dyDescent="0.35">
      <c r="B3158" s="5">
        <f t="shared" si="201"/>
        <v>3156</v>
      </c>
      <c r="C3158">
        <f t="shared" si="202"/>
        <v>12</v>
      </c>
      <c r="D3158" s="16">
        <v>1954</v>
      </c>
      <c r="E3158" s="3" t="s">
        <v>560</v>
      </c>
      <c r="F3158" s="3" t="s">
        <v>25</v>
      </c>
      <c r="G3158" s="165">
        <v>122067</v>
      </c>
      <c r="H3158" s="3"/>
      <c r="I3158" s="3"/>
      <c r="J3158" s="3" t="s">
        <v>3354</v>
      </c>
      <c r="K3158" s="3" t="s">
        <v>3366</v>
      </c>
      <c r="L3158" s="3"/>
      <c r="M3158" s="3" t="s">
        <v>3459</v>
      </c>
      <c r="N3158" s="3"/>
      <c r="O3158" s="3"/>
      <c r="P3158" s="3"/>
      <c r="Q3158" s="3"/>
      <c r="R3158" s="3"/>
      <c r="S3158" s="152"/>
      <c r="T3158" s="3" t="s">
        <v>3424</v>
      </c>
      <c r="U3158" s="3"/>
      <c r="V3158" s="143"/>
      <c r="W3158" s="3" t="s">
        <v>3557</v>
      </c>
      <c r="X3158" s="3" t="s">
        <v>3452</v>
      </c>
      <c r="Y3158" s="3"/>
      <c r="Z3158" s="3" t="s">
        <v>3359</v>
      </c>
      <c r="AA3158" s="3" t="s">
        <v>3828</v>
      </c>
      <c r="AB3158" s="3" t="s">
        <v>3992</v>
      </c>
      <c r="AF3158" t="s">
        <v>3451</v>
      </c>
      <c r="AH3158" s="2">
        <v>45783</v>
      </c>
      <c r="AI3158" s="166" t="s">
        <v>4934</v>
      </c>
    </row>
    <row r="3159" spans="1:35" ht="15" customHeight="1" x14ac:dyDescent="0.35">
      <c r="B3159" s="5">
        <f t="shared" si="201"/>
        <v>3157</v>
      </c>
      <c r="C3159">
        <f t="shared" si="202"/>
        <v>138</v>
      </c>
      <c r="D3159" s="16">
        <v>1954</v>
      </c>
      <c r="E3159" s="3" t="s">
        <v>560</v>
      </c>
      <c r="F3159" s="3" t="s">
        <v>25</v>
      </c>
      <c r="G3159" s="165">
        <v>122079</v>
      </c>
      <c r="H3159" s="3"/>
      <c r="I3159" s="3"/>
      <c r="J3159" s="3" t="s">
        <v>3354</v>
      </c>
      <c r="K3159" s="3" t="s">
        <v>3366</v>
      </c>
      <c r="L3159" s="3"/>
      <c r="M3159" s="3" t="s">
        <v>3459</v>
      </c>
      <c r="N3159" s="3" t="s">
        <v>3359</v>
      </c>
      <c r="O3159" s="3"/>
      <c r="P3159" s="3"/>
      <c r="Q3159" s="3"/>
      <c r="R3159" s="3"/>
      <c r="S3159" s="152">
        <v>0.46</v>
      </c>
      <c r="T3159" s="3" t="s">
        <v>3424</v>
      </c>
      <c r="U3159" s="3"/>
      <c r="V3159" s="143"/>
      <c r="W3159" s="3" t="s">
        <v>3572</v>
      </c>
      <c r="X3159" s="3" t="s">
        <v>3452</v>
      </c>
      <c r="Y3159" s="3"/>
      <c r="Z3159" s="3" t="s">
        <v>3359</v>
      </c>
      <c r="AA3159" s="3" t="s">
        <v>3828</v>
      </c>
      <c r="AB3159" s="3" t="s">
        <v>3992</v>
      </c>
      <c r="AD3159" s="3" t="s">
        <v>6154</v>
      </c>
      <c r="AF3159" s="3" t="s">
        <v>3451</v>
      </c>
      <c r="AH3159" s="2">
        <v>46032</v>
      </c>
      <c r="AI3159" s="166"/>
    </row>
    <row r="3160" spans="1:35" ht="15" customHeight="1" x14ac:dyDescent="0.35">
      <c r="B3160" s="5">
        <f t="shared" ref="B3160:B3223" si="205">+B3159+1</f>
        <v>3158</v>
      </c>
      <c r="C3160">
        <f t="shared" si="202"/>
        <v>25</v>
      </c>
      <c r="D3160" s="16">
        <v>1954</v>
      </c>
      <c r="E3160" s="3" t="s">
        <v>500</v>
      </c>
      <c r="F3160" s="3" t="s">
        <v>25</v>
      </c>
      <c r="G3160" s="165">
        <v>122217</v>
      </c>
      <c r="H3160" s="3"/>
      <c r="I3160" s="3"/>
      <c r="J3160" s="3" t="s">
        <v>3354</v>
      </c>
      <c r="K3160" s="3" t="s">
        <v>6624</v>
      </c>
      <c r="L3160" s="3"/>
      <c r="M3160" s="3" t="s">
        <v>3459</v>
      </c>
      <c r="N3160" s="3" t="s">
        <v>3359</v>
      </c>
      <c r="O3160" s="3"/>
      <c r="P3160" s="3"/>
      <c r="Q3160" s="3"/>
      <c r="R3160" s="3"/>
      <c r="S3160" s="152"/>
      <c r="T3160" s="3" t="s">
        <v>3262</v>
      </c>
      <c r="U3160" s="3"/>
      <c r="V3160" s="143"/>
      <c r="W3160" s="3" t="s">
        <v>3572</v>
      </c>
      <c r="X3160" s="3" t="s">
        <v>3452</v>
      </c>
      <c r="Y3160" s="3"/>
      <c r="Z3160" s="3"/>
      <c r="AA3160" s="3" t="s">
        <v>6299</v>
      </c>
      <c r="AB3160" s="3"/>
      <c r="AF3160" s="3" t="s">
        <v>3451</v>
      </c>
      <c r="AH3160" s="2">
        <v>46198</v>
      </c>
      <c r="AI3160" s="166"/>
    </row>
    <row r="3161" spans="1:35" ht="15" customHeight="1" x14ac:dyDescent="0.35">
      <c r="B3161" s="5">
        <f t="shared" si="205"/>
        <v>3159</v>
      </c>
      <c r="C3161">
        <f t="shared" si="202"/>
        <v>25</v>
      </c>
      <c r="D3161" s="16">
        <v>1954</v>
      </c>
      <c r="E3161" t="s">
        <v>500</v>
      </c>
      <c r="F3161" t="s">
        <v>16</v>
      </c>
      <c r="G3161">
        <v>122242</v>
      </c>
      <c r="J3161" t="s">
        <v>3354</v>
      </c>
      <c r="K3161" t="s">
        <v>3366</v>
      </c>
      <c r="M3161" t="s">
        <v>3459</v>
      </c>
      <c r="N3161" t="s">
        <v>3359</v>
      </c>
      <c r="T3161" t="s">
        <v>3262</v>
      </c>
      <c r="W3161" t="s">
        <v>3830</v>
      </c>
      <c r="X3161" t="s">
        <v>3830</v>
      </c>
      <c r="AA3161" s="3" t="s">
        <v>6299</v>
      </c>
      <c r="AF3161" t="s">
        <v>3451</v>
      </c>
      <c r="AH3161" s="2">
        <v>45732</v>
      </c>
    </row>
    <row r="3162" spans="1:35" ht="15" customHeight="1" x14ac:dyDescent="0.35">
      <c r="A3162" s="3"/>
      <c r="B3162" s="5">
        <f t="shared" si="205"/>
        <v>3160</v>
      </c>
      <c r="C3162">
        <f t="shared" si="202"/>
        <v>188</v>
      </c>
      <c r="D3162" s="16">
        <v>1954</v>
      </c>
      <c r="E3162" s="3" t="s">
        <v>500</v>
      </c>
      <c r="F3162" s="3" t="s">
        <v>16</v>
      </c>
      <c r="G3162" s="3">
        <v>122267</v>
      </c>
      <c r="H3162" s="3"/>
      <c r="I3162" s="3"/>
      <c r="J3162" s="3"/>
      <c r="K3162" s="3" t="s">
        <v>3366</v>
      </c>
      <c r="L3162" s="3"/>
      <c r="M3162" s="3"/>
      <c r="N3162" s="3"/>
      <c r="O3162" s="3"/>
      <c r="P3162" s="3"/>
      <c r="Q3162" s="3"/>
      <c r="R3162" s="3"/>
      <c r="S3162" s="152"/>
      <c r="T3162" s="3"/>
      <c r="U3162" s="3"/>
      <c r="V3162" s="143"/>
      <c r="W3162" s="3"/>
      <c r="X3162" s="3"/>
      <c r="Y3162" s="3"/>
      <c r="Z3162" s="3"/>
      <c r="AB3162" s="3"/>
      <c r="AE3162" s="3"/>
      <c r="AF3162" s="3" t="s">
        <v>3451</v>
      </c>
      <c r="AG3162" s="3"/>
      <c r="AH3162" s="153">
        <v>45661</v>
      </c>
      <c r="AI3162" s="14" t="s">
        <v>4426</v>
      </c>
    </row>
    <row r="3163" spans="1:35" ht="15" customHeight="1" thickBot="1" x14ac:dyDescent="0.4">
      <c r="B3163" s="5">
        <f t="shared" si="205"/>
        <v>3161</v>
      </c>
      <c r="C3163">
        <f t="shared" ref="C3163:C3167" si="206">+G3164-G3163</f>
        <v>140</v>
      </c>
      <c r="D3163" s="16">
        <v>1954</v>
      </c>
      <c r="E3163" t="s">
        <v>15</v>
      </c>
      <c r="F3163" t="s">
        <v>16</v>
      </c>
      <c r="G3163">
        <v>122455</v>
      </c>
      <c r="H3163" t="s">
        <v>17</v>
      </c>
      <c r="J3163" t="s">
        <v>3354</v>
      </c>
      <c r="K3163" s="3" t="s">
        <v>3366</v>
      </c>
      <c r="M3163" t="s">
        <v>3459</v>
      </c>
      <c r="N3163" t="s">
        <v>3359</v>
      </c>
      <c r="T3163" s="3" t="s">
        <v>3262</v>
      </c>
      <c r="W3163" s="3" t="s">
        <v>3830</v>
      </c>
      <c r="X3163" s="3" t="s">
        <v>3660</v>
      </c>
      <c r="AA3163" s="3" t="s">
        <v>3262</v>
      </c>
      <c r="AB3163" s="3" t="s">
        <v>5064</v>
      </c>
      <c r="AF3163" t="s">
        <v>3060</v>
      </c>
      <c r="AH3163" s="2">
        <v>40659.68546296296</v>
      </c>
    </row>
    <row r="3164" spans="1:35" ht="15" customHeight="1" thickBot="1" x14ac:dyDescent="0.4">
      <c r="B3164" s="5">
        <f t="shared" si="205"/>
        <v>3162</v>
      </c>
      <c r="C3164">
        <f t="shared" si="206"/>
        <v>96</v>
      </c>
      <c r="D3164" s="16">
        <v>1954</v>
      </c>
      <c r="E3164" s="159" t="s">
        <v>15</v>
      </c>
      <c r="F3164" s="159" t="s">
        <v>16</v>
      </c>
      <c r="G3164" s="160">
        <v>122595</v>
      </c>
      <c r="H3164" s="159"/>
      <c r="I3164" s="159"/>
      <c r="J3164" s="159" t="s">
        <v>3354</v>
      </c>
      <c r="K3164" s="159" t="s">
        <v>3366</v>
      </c>
      <c r="L3164" s="159"/>
      <c r="M3164" s="159" t="s">
        <v>3359</v>
      </c>
      <c r="N3164" s="159"/>
      <c r="O3164" s="159"/>
      <c r="P3164" s="159"/>
      <c r="Q3164" s="159"/>
      <c r="R3164" s="159"/>
      <c r="S3164" s="159"/>
      <c r="T3164" s="159"/>
      <c r="U3164" s="159"/>
      <c r="V3164" s="159"/>
      <c r="W3164" s="159"/>
      <c r="X3164" s="159"/>
      <c r="Y3164" s="159"/>
      <c r="Z3164" s="159"/>
      <c r="AA3164" s="159"/>
      <c r="AB3164" s="159"/>
      <c r="AC3164" s="159"/>
      <c r="AD3164" s="159"/>
      <c r="AE3164" s="159"/>
      <c r="AF3164" t="s">
        <v>3451</v>
      </c>
      <c r="AG3164" s="159"/>
      <c r="AH3164" s="176">
        <v>46207</v>
      </c>
      <c r="AI3164" s="76" t="s">
        <v>6821</v>
      </c>
    </row>
    <row r="3165" spans="1:35" ht="15" customHeight="1" x14ac:dyDescent="0.35">
      <c r="B3165" s="5">
        <f t="shared" si="205"/>
        <v>3163</v>
      </c>
      <c r="C3165">
        <f t="shared" si="206"/>
        <v>328</v>
      </c>
      <c r="D3165" s="16">
        <v>1954</v>
      </c>
      <c r="E3165" t="s">
        <v>15</v>
      </c>
      <c r="F3165" t="s">
        <v>16</v>
      </c>
      <c r="G3165" s="70">
        <v>122691</v>
      </c>
      <c r="I3165" s="172"/>
      <c r="J3165" t="s">
        <v>3354</v>
      </c>
      <c r="K3165" t="s">
        <v>3366</v>
      </c>
      <c r="M3165" s="172" t="s">
        <v>3459</v>
      </c>
      <c r="T3165" s="172" t="s">
        <v>3262</v>
      </c>
      <c r="W3165" s="172" t="s">
        <v>3830</v>
      </c>
      <c r="X3165" s="172" t="s">
        <v>3660</v>
      </c>
      <c r="AA3165" s="172" t="s">
        <v>3262</v>
      </c>
      <c r="AB3165" s="172" t="s">
        <v>5064</v>
      </c>
      <c r="AC3165"/>
      <c r="AD3165"/>
      <c r="AF3165" t="s">
        <v>3451</v>
      </c>
      <c r="AH3165" s="2">
        <v>45966</v>
      </c>
      <c r="AI3165" s="192" t="s">
        <v>5739</v>
      </c>
    </row>
    <row r="3166" spans="1:35" ht="15" customHeight="1" x14ac:dyDescent="0.35">
      <c r="B3166" s="5">
        <f t="shared" si="205"/>
        <v>3164</v>
      </c>
      <c r="C3166">
        <f t="shared" si="206"/>
        <v>34</v>
      </c>
      <c r="D3166" s="16">
        <v>1954</v>
      </c>
      <c r="E3166" t="s">
        <v>15</v>
      </c>
      <c r="F3166" t="s">
        <v>25</v>
      </c>
      <c r="G3166">
        <v>123019</v>
      </c>
      <c r="J3166" t="s">
        <v>3354</v>
      </c>
      <c r="K3166" t="s">
        <v>3366</v>
      </c>
      <c r="M3166" t="s">
        <v>3459</v>
      </c>
      <c r="T3166" t="s">
        <v>3262</v>
      </c>
      <c r="W3166" t="s">
        <v>3572</v>
      </c>
      <c r="X3166" t="s">
        <v>3660</v>
      </c>
      <c r="AA3166" s="3" t="s">
        <v>3262</v>
      </c>
      <c r="AF3166" t="s">
        <v>3451</v>
      </c>
      <c r="AH3166" s="2">
        <v>46033</v>
      </c>
    </row>
    <row r="3167" spans="1:35" ht="15" customHeight="1" x14ac:dyDescent="0.35">
      <c r="B3167" s="5">
        <f t="shared" si="205"/>
        <v>3165</v>
      </c>
      <c r="C3167">
        <f t="shared" si="206"/>
        <v>112</v>
      </c>
      <c r="D3167" s="16">
        <v>1954</v>
      </c>
      <c r="E3167" t="s">
        <v>15</v>
      </c>
      <c r="F3167" t="s">
        <v>25</v>
      </c>
      <c r="G3167">
        <v>123053</v>
      </c>
      <c r="J3167" t="s">
        <v>3354</v>
      </c>
      <c r="K3167" t="s">
        <v>3366</v>
      </c>
      <c r="M3167" t="s">
        <v>3459</v>
      </c>
      <c r="T3167" t="s">
        <v>3262</v>
      </c>
      <c r="X3167" t="s">
        <v>3660</v>
      </c>
      <c r="AA3167" s="3" t="s">
        <v>3262</v>
      </c>
      <c r="AF3167" t="s">
        <v>3451</v>
      </c>
      <c r="AH3167" s="2">
        <v>45738</v>
      </c>
    </row>
    <row r="3168" spans="1:35" ht="15" customHeight="1" x14ac:dyDescent="0.35">
      <c r="B3168" s="5">
        <f t="shared" si="205"/>
        <v>3166</v>
      </c>
      <c r="C3168">
        <f t="shared" ref="C3168:C3234" si="207">+G3169-G3168</f>
        <v>894</v>
      </c>
      <c r="D3168" s="16">
        <v>1954</v>
      </c>
      <c r="E3168" t="s">
        <v>15</v>
      </c>
      <c r="F3168" t="s">
        <v>25</v>
      </c>
      <c r="G3168">
        <v>123165</v>
      </c>
      <c r="H3168" t="s">
        <v>17</v>
      </c>
      <c r="J3168" t="s">
        <v>3354</v>
      </c>
      <c r="M3168" t="s">
        <v>3359</v>
      </c>
      <c r="AF3168" t="s">
        <v>3060</v>
      </c>
      <c r="AH3168" s="2">
        <v>40557.028043981481</v>
      </c>
    </row>
    <row r="3169" spans="1:35" ht="15" customHeight="1" x14ac:dyDescent="0.35">
      <c r="B3169" s="5">
        <f t="shared" si="205"/>
        <v>3167</v>
      </c>
      <c r="C3169">
        <f t="shared" si="207"/>
        <v>8</v>
      </c>
      <c r="D3169" s="16">
        <v>1954</v>
      </c>
      <c r="E3169" t="s">
        <v>560</v>
      </c>
      <c r="F3169" t="s">
        <v>25</v>
      </c>
      <c r="G3169">
        <v>124059</v>
      </c>
      <c r="H3169" t="s">
        <v>17</v>
      </c>
      <c r="J3169" t="s">
        <v>3354</v>
      </c>
      <c r="K3169" t="s">
        <v>3366</v>
      </c>
      <c r="L3169" t="s">
        <v>37</v>
      </c>
      <c r="M3169" t="s">
        <v>3359</v>
      </c>
      <c r="N3169" t="s">
        <v>3359</v>
      </c>
      <c r="AF3169" t="s">
        <v>3060</v>
      </c>
      <c r="AH3169" s="2">
        <v>39659.485879629632</v>
      </c>
    </row>
    <row r="3170" spans="1:35" ht="15" customHeight="1" x14ac:dyDescent="0.35">
      <c r="B3170" s="5">
        <f t="shared" si="205"/>
        <v>3168</v>
      </c>
      <c r="C3170">
        <f t="shared" si="207"/>
        <v>39</v>
      </c>
      <c r="D3170" s="16">
        <v>1954</v>
      </c>
      <c r="E3170" s="3" t="s">
        <v>560</v>
      </c>
      <c r="F3170" s="3" t="s">
        <v>25</v>
      </c>
      <c r="G3170" s="165">
        <v>124067</v>
      </c>
      <c r="H3170" s="3"/>
      <c r="I3170" s="3"/>
      <c r="J3170" s="3" t="s">
        <v>3354</v>
      </c>
      <c r="K3170" s="3" t="s">
        <v>3366</v>
      </c>
      <c r="L3170" s="3"/>
      <c r="M3170" s="3" t="s">
        <v>3459</v>
      </c>
      <c r="N3170" s="3" t="s">
        <v>3359</v>
      </c>
      <c r="O3170" s="3"/>
      <c r="P3170" s="3"/>
      <c r="Q3170" s="3"/>
      <c r="R3170" s="3"/>
      <c r="S3170" s="152"/>
      <c r="T3170" s="3" t="s">
        <v>3424</v>
      </c>
      <c r="U3170" s="3"/>
      <c r="V3170" s="143"/>
      <c r="W3170" s="3" t="s">
        <v>3557</v>
      </c>
      <c r="X3170" s="3" t="s">
        <v>3452</v>
      </c>
      <c r="Y3170" s="3"/>
      <c r="Z3170" s="3" t="s">
        <v>3359</v>
      </c>
      <c r="AA3170" s="3" t="s">
        <v>3828</v>
      </c>
      <c r="AB3170" s="3"/>
      <c r="AE3170" s="3"/>
      <c r="AF3170" s="3" t="s">
        <v>3451</v>
      </c>
      <c r="AG3170" s="3"/>
      <c r="AH3170" s="153">
        <v>45739</v>
      </c>
      <c r="AI3170" s="14" t="s">
        <v>4764</v>
      </c>
    </row>
    <row r="3171" spans="1:35" ht="15" customHeight="1" x14ac:dyDescent="0.35">
      <c r="B3171" s="5">
        <f t="shared" si="205"/>
        <v>3169</v>
      </c>
      <c r="C3171">
        <f t="shared" ref="C3171:C3175" si="208">+G3172-G3171</f>
        <v>9</v>
      </c>
      <c r="D3171" s="16">
        <v>1954</v>
      </c>
      <c r="E3171" t="s">
        <v>560</v>
      </c>
      <c r="F3171" t="s">
        <v>25</v>
      </c>
      <c r="G3171">
        <v>124106</v>
      </c>
      <c r="H3171" t="s">
        <v>17</v>
      </c>
      <c r="J3171" t="s">
        <v>3354</v>
      </c>
      <c r="K3171" t="s">
        <v>3366</v>
      </c>
      <c r="L3171" t="s">
        <v>254</v>
      </c>
      <c r="M3171" t="s">
        <v>3359</v>
      </c>
      <c r="Z3171" t="s">
        <v>3359</v>
      </c>
      <c r="AF3171" t="s">
        <v>3060</v>
      </c>
      <c r="AH3171" s="2">
        <v>40314.485509259262</v>
      </c>
    </row>
    <row r="3172" spans="1:35" x14ac:dyDescent="0.35">
      <c r="B3172" s="5">
        <f t="shared" si="205"/>
        <v>3170</v>
      </c>
      <c r="C3172">
        <f t="shared" si="208"/>
        <v>10</v>
      </c>
      <c r="D3172" s="16">
        <v>1954</v>
      </c>
      <c r="E3172" s="115" t="s">
        <v>560</v>
      </c>
      <c r="F3172" s="115" t="s">
        <v>25</v>
      </c>
      <c r="G3172" s="115">
        <v>124115</v>
      </c>
      <c r="H3172" s="115"/>
      <c r="I3172" s="115"/>
      <c r="J3172" s="230" t="s">
        <v>3354</v>
      </c>
      <c r="K3172" s="115" t="s">
        <v>3366</v>
      </c>
      <c r="AF3172" t="s">
        <v>3451</v>
      </c>
      <c r="AH3172" s="2">
        <v>46204</v>
      </c>
    </row>
    <row r="3173" spans="1:35" ht="15" customHeight="1" x14ac:dyDescent="0.35">
      <c r="B3173" s="5">
        <f t="shared" si="205"/>
        <v>3171</v>
      </c>
      <c r="C3173">
        <f t="shared" si="208"/>
        <v>3</v>
      </c>
      <c r="D3173" s="16">
        <v>1954</v>
      </c>
      <c r="E3173" s="3" t="s">
        <v>560</v>
      </c>
      <c r="F3173" s="3" t="s">
        <v>25</v>
      </c>
      <c r="G3173" s="3">
        <v>124125</v>
      </c>
      <c r="H3173" s="3"/>
      <c r="I3173" s="3"/>
      <c r="J3173" s="3"/>
      <c r="K3173" s="3" t="s">
        <v>3366</v>
      </c>
      <c r="L3173" s="3"/>
      <c r="M3173" s="3"/>
      <c r="N3173" s="3"/>
      <c r="O3173" s="3"/>
      <c r="P3173" s="3"/>
      <c r="Q3173" s="3"/>
      <c r="R3173" s="3"/>
      <c r="S3173" s="152"/>
      <c r="T3173" s="3"/>
      <c r="U3173" s="3"/>
      <c r="V3173" s="143"/>
      <c r="W3173" s="3"/>
      <c r="X3173" s="3"/>
      <c r="Y3173" s="3"/>
      <c r="Z3173" s="3"/>
      <c r="AB3173" s="3"/>
      <c r="AE3173" s="3"/>
      <c r="AF3173" s="3" t="s">
        <v>3451</v>
      </c>
      <c r="AG3173" s="3"/>
      <c r="AH3173" s="153">
        <v>45688</v>
      </c>
      <c r="AI3173" s="14" t="s">
        <v>4661</v>
      </c>
    </row>
    <row r="3174" spans="1:35" ht="15" customHeight="1" x14ac:dyDescent="0.35">
      <c r="B3174" s="5">
        <f t="shared" si="205"/>
        <v>3172</v>
      </c>
      <c r="C3174">
        <f t="shared" si="208"/>
        <v>4</v>
      </c>
      <c r="D3174" s="16">
        <v>1954</v>
      </c>
      <c r="E3174" t="s">
        <v>560</v>
      </c>
      <c r="F3174" t="s">
        <v>25</v>
      </c>
      <c r="G3174">
        <v>124128</v>
      </c>
      <c r="J3174" t="s">
        <v>3354</v>
      </c>
      <c r="K3174" t="s">
        <v>3366</v>
      </c>
      <c r="M3174" t="s">
        <v>3459</v>
      </c>
      <c r="N3174" t="s">
        <v>3359</v>
      </c>
      <c r="T3174" t="s">
        <v>3424</v>
      </c>
      <c r="W3174" t="s">
        <v>3557</v>
      </c>
      <c r="X3174" t="s">
        <v>3452</v>
      </c>
      <c r="Z3174" t="s">
        <v>3359</v>
      </c>
      <c r="AA3174" s="3" t="s">
        <v>3828</v>
      </c>
      <c r="AF3174" t="s">
        <v>3451</v>
      </c>
      <c r="AH3174" s="2">
        <v>45427</v>
      </c>
    </row>
    <row r="3175" spans="1:35" ht="15" customHeight="1" x14ac:dyDescent="0.35">
      <c r="B3175" s="5">
        <f t="shared" si="205"/>
        <v>3173</v>
      </c>
      <c r="C3175">
        <f t="shared" si="208"/>
        <v>4</v>
      </c>
      <c r="D3175" s="16">
        <v>1954</v>
      </c>
      <c r="E3175" t="s">
        <v>560</v>
      </c>
      <c r="F3175" t="s">
        <v>25</v>
      </c>
      <c r="G3175">
        <v>124132</v>
      </c>
      <c r="H3175" t="s">
        <v>17</v>
      </c>
      <c r="J3175" t="s">
        <v>3354</v>
      </c>
      <c r="K3175" t="s">
        <v>3366</v>
      </c>
      <c r="L3175" t="s">
        <v>1152</v>
      </c>
      <c r="M3175" t="s">
        <v>3359</v>
      </c>
      <c r="AF3175" t="s">
        <v>3060</v>
      </c>
      <c r="AH3175" s="2">
        <v>41057.603067129632</v>
      </c>
    </row>
    <row r="3176" spans="1:35" ht="15" customHeight="1" x14ac:dyDescent="0.35">
      <c r="B3176" s="5">
        <f t="shared" si="205"/>
        <v>3174</v>
      </c>
      <c r="C3176">
        <f t="shared" si="207"/>
        <v>58</v>
      </c>
      <c r="D3176" s="16">
        <v>1954</v>
      </c>
      <c r="E3176" t="s">
        <v>560</v>
      </c>
      <c r="F3176" t="s">
        <v>25</v>
      </c>
      <c r="G3176">
        <v>124136</v>
      </c>
      <c r="H3176" t="s">
        <v>17</v>
      </c>
      <c r="J3176" t="s">
        <v>3354</v>
      </c>
      <c r="K3176" t="s">
        <v>3366</v>
      </c>
      <c r="M3176" t="s">
        <v>3359</v>
      </c>
      <c r="AF3176" t="s">
        <v>3060</v>
      </c>
      <c r="AH3176" s="2">
        <v>40751.505497685182</v>
      </c>
    </row>
    <row r="3177" spans="1:35" ht="15" customHeight="1" x14ac:dyDescent="0.35">
      <c r="A3177" s="3"/>
      <c r="B3177" s="5">
        <f t="shared" si="205"/>
        <v>3175</v>
      </c>
      <c r="C3177">
        <f t="shared" si="207"/>
        <v>4</v>
      </c>
      <c r="D3177" s="16">
        <v>1954</v>
      </c>
      <c r="E3177" t="s">
        <v>560</v>
      </c>
      <c r="F3177" t="s">
        <v>16</v>
      </c>
      <c r="G3177">
        <v>124194</v>
      </c>
      <c r="H3177" t="s">
        <v>17</v>
      </c>
      <c r="J3177" t="s">
        <v>3354</v>
      </c>
      <c r="K3177" t="s">
        <v>3366</v>
      </c>
      <c r="L3177" t="s">
        <v>369</v>
      </c>
      <c r="M3177" t="s">
        <v>3359</v>
      </c>
      <c r="W3177" t="s">
        <v>3557</v>
      </c>
      <c r="AB3177" t="s">
        <v>1153</v>
      </c>
      <c r="AF3177" t="s">
        <v>3060</v>
      </c>
      <c r="AH3177" s="2">
        <v>40400.898761574077</v>
      </c>
    </row>
    <row r="3178" spans="1:35" ht="15" customHeight="1" x14ac:dyDescent="0.35">
      <c r="B3178" s="5">
        <f t="shared" si="205"/>
        <v>3176</v>
      </c>
      <c r="C3178">
        <f t="shared" si="207"/>
        <v>19</v>
      </c>
      <c r="D3178" s="16">
        <v>1954</v>
      </c>
      <c r="E3178" t="s">
        <v>560</v>
      </c>
      <c r="F3178" t="s">
        <v>16</v>
      </c>
      <c r="G3178">
        <v>124198</v>
      </c>
      <c r="H3178" t="s">
        <v>17</v>
      </c>
      <c r="J3178" t="s">
        <v>3354</v>
      </c>
      <c r="K3178" t="s">
        <v>3366</v>
      </c>
      <c r="L3178" t="s">
        <v>244</v>
      </c>
      <c r="M3178" t="s">
        <v>3359</v>
      </c>
      <c r="W3178" t="s">
        <v>3557</v>
      </c>
      <c r="AC3178" s="3">
        <v>1954</v>
      </c>
      <c r="AF3178" t="s">
        <v>3060</v>
      </c>
      <c r="AH3178" s="2">
        <v>40049.684803240743</v>
      </c>
    </row>
    <row r="3179" spans="1:35" ht="15" customHeight="1" x14ac:dyDescent="0.35">
      <c r="B3179" s="5">
        <f t="shared" si="205"/>
        <v>3177</v>
      </c>
      <c r="C3179">
        <f t="shared" si="207"/>
        <v>1</v>
      </c>
      <c r="D3179" s="16">
        <v>1954</v>
      </c>
      <c r="E3179" s="3" t="s">
        <v>560</v>
      </c>
      <c r="F3179" s="3" t="s">
        <v>16</v>
      </c>
      <c r="G3179" s="165">
        <v>124217</v>
      </c>
      <c r="H3179" s="3"/>
      <c r="I3179" s="3"/>
      <c r="J3179" s="3" t="s">
        <v>3354</v>
      </c>
      <c r="K3179" s="3" t="s">
        <v>3366</v>
      </c>
      <c r="L3179" s="3"/>
      <c r="M3179" s="3" t="s">
        <v>3459</v>
      </c>
      <c r="N3179" s="3"/>
      <c r="O3179" s="3"/>
      <c r="P3179" s="3"/>
      <c r="Q3179" s="3"/>
      <c r="R3179" s="3"/>
      <c r="S3179" s="152"/>
      <c r="T3179" s="3" t="s">
        <v>3424</v>
      </c>
      <c r="U3179" s="3"/>
      <c r="V3179" s="143"/>
      <c r="W3179" s="3" t="s">
        <v>3557</v>
      </c>
      <c r="X3179" s="3"/>
      <c r="Y3179" s="3"/>
      <c r="Z3179" s="3"/>
      <c r="AA3179" s="3" t="s">
        <v>3828</v>
      </c>
      <c r="AB3179" s="3"/>
      <c r="AF3179" t="s">
        <v>3451</v>
      </c>
      <c r="AH3179" s="2">
        <v>45783</v>
      </c>
      <c r="AI3179" s="166" t="s">
        <v>4935</v>
      </c>
    </row>
    <row r="3180" spans="1:35" ht="15" customHeight="1" x14ac:dyDescent="0.35">
      <c r="B3180" s="5">
        <f t="shared" si="205"/>
        <v>3178</v>
      </c>
      <c r="C3180">
        <f t="shared" si="207"/>
        <v>20</v>
      </c>
      <c r="D3180" s="16">
        <v>1954</v>
      </c>
      <c r="E3180" t="s">
        <v>560</v>
      </c>
      <c r="F3180" t="s">
        <v>16</v>
      </c>
      <c r="G3180">
        <v>124218</v>
      </c>
      <c r="H3180" t="s">
        <v>17</v>
      </c>
      <c r="K3180" t="s">
        <v>3366</v>
      </c>
      <c r="L3180" t="s">
        <v>329</v>
      </c>
      <c r="M3180" t="s">
        <v>3359</v>
      </c>
      <c r="W3180" t="s">
        <v>3557</v>
      </c>
      <c r="AB3180" t="s">
        <v>1154</v>
      </c>
      <c r="AF3180" t="s">
        <v>3060</v>
      </c>
      <c r="AH3180" s="2">
        <v>40954.614490740743</v>
      </c>
    </row>
    <row r="3181" spans="1:35" ht="15" customHeight="1" x14ac:dyDescent="0.35">
      <c r="B3181" s="5">
        <f t="shared" si="205"/>
        <v>3179</v>
      </c>
      <c r="C3181">
        <f t="shared" si="207"/>
        <v>8</v>
      </c>
      <c r="D3181" s="16">
        <v>1954</v>
      </c>
      <c r="E3181" t="s">
        <v>327</v>
      </c>
      <c r="F3181" t="s">
        <v>25</v>
      </c>
      <c r="G3181">
        <v>124238</v>
      </c>
      <c r="H3181" t="s">
        <v>17</v>
      </c>
      <c r="J3181" t="s">
        <v>3354</v>
      </c>
      <c r="M3181" t="s">
        <v>3359</v>
      </c>
      <c r="AF3181" t="s">
        <v>3060</v>
      </c>
      <c r="AH3181" s="2">
        <v>40659.288784722223</v>
      </c>
    </row>
    <row r="3182" spans="1:35" ht="15" customHeight="1" x14ac:dyDescent="0.35">
      <c r="B3182" s="5">
        <f t="shared" si="205"/>
        <v>3180</v>
      </c>
      <c r="C3182">
        <f t="shared" si="207"/>
        <v>155</v>
      </c>
      <c r="D3182" s="16">
        <v>1954</v>
      </c>
      <c r="E3182" t="s">
        <v>327</v>
      </c>
      <c r="F3182" t="s">
        <v>25</v>
      </c>
      <c r="G3182">
        <v>124246</v>
      </c>
      <c r="H3182" t="s">
        <v>17</v>
      </c>
      <c r="L3182" t="s">
        <v>1155</v>
      </c>
      <c r="M3182" t="s">
        <v>3359</v>
      </c>
      <c r="AF3182" t="s">
        <v>3060</v>
      </c>
      <c r="AH3182" s="2">
        <v>41109.351087962961</v>
      </c>
    </row>
    <row r="3183" spans="1:35" ht="15" customHeight="1" x14ac:dyDescent="0.35">
      <c r="B3183" s="5">
        <f t="shared" si="205"/>
        <v>3181</v>
      </c>
      <c r="C3183">
        <f t="shared" si="207"/>
        <v>4</v>
      </c>
      <c r="D3183" s="16">
        <v>1954</v>
      </c>
      <c r="E3183" s="115" t="s">
        <v>327</v>
      </c>
      <c r="F3183" s="115" t="s">
        <v>16</v>
      </c>
      <c r="G3183" s="70">
        <v>124401</v>
      </c>
      <c r="I3183" s="172"/>
      <c r="J3183" t="s">
        <v>3354</v>
      </c>
      <c r="K3183" t="s">
        <v>3366</v>
      </c>
      <c r="M3183" s="172" t="s">
        <v>3459</v>
      </c>
      <c r="T3183" t="s">
        <v>3262</v>
      </c>
      <c r="W3183" s="172" t="s">
        <v>3830</v>
      </c>
      <c r="X3183" s="172" t="s">
        <v>3452</v>
      </c>
      <c r="AA3183" s="172" t="s">
        <v>3262</v>
      </c>
      <c r="AC3183"/>
      <c r="AD3183" t="s">
        <v>5740</v>
      </c>
      <c r="AF3183" t="s">
        <v>3451</v>
      </c>
      <c r="AH3183" s="2">
        <v>45966</v>
      </c>
      <c r="AI3183" s="36" t="s">
        <v>5741</v>
      </c>
    </row>
    <row r="3184" spans="1:35" ht="15" customHeight="1" x14ac:dyDescent="0.35">
      <c r="B3184" s="5">
        <f t="shared" si="205"/>
        <v>3182</v>
      </c>
      <c r="C3184">
        <f t="shared" si="207"/>
        <v>4</v>
      </c>
      <c r="D3184" s="16">
        <v>1954</v>
      </c>
      <c r="E3184" t="s">
        <v>327</v>
      </c>
      <c r="F3184" t="s">
        <v>16</v>
      </c>
      <c r="G3184">
        <v>124405</v>
      </c>
      <c r="H3184" t="s">
        <v>17</v>
      </c>
      <c r="J3184" t="s">
        <v>3354</v>
      </c>
      <c r="M3184" t="s">
        <v>3359</v>
      </c>
      <c r="AF3184" t="s">
        <v>3060</v>
      </c>
      <c r="AH3184" s="2">
        <v>40404.745717592596</v>
      </c>
    </row>
    <row r="3185" spans="1:35" ht="15" customHeight="1" x14ac:dyDescent="0.35">
      <c r="B3185" s="5">
        <f t="shared" si="205"/>
        <v>3183</v>
      </c>
      <c r="C3185">
        <f t="shared" si="207"/>
        <v>353</v>
      </c>
      <c r="D3185" s="16">
        <v>1954</v>
      </c>
      <c r="E3185" t="s">
        <v>327</v>
      </c>
      <c r="F3185" t="s">
        <v>16</v>
      </c>
      <c r="G3185">
        <v>124409</v>
      </c>
      <c r="H3185" t="s">
        <v>17</v>
      </c>
      <c r="J3185" t="s">
        <v>3354</v>
      </c>
      <c r="K3185" t="s">
        <v>3366</v>
      </c>
      <c r="L3185" t="s">
        <v>377</v>
      </c>
      <c r="M3185" t="s">
        <v>3359</v>
      </c>
      <c r="AB3185" t="s">
        <v>1157</v>
      </c>
      <c r="AF3185" t="s">
        <v>3060</v>
      </c>
      <c r="AH3185" s="2">
        <v>41062.566574074073</v>
      </c>
    </row>
    <row r="3186" spans="1:35" ht="15" customHeight="1" x14ac:dyDescent="0.35">
      <c r="B3186" s="5">
        <f t="shared" si="205"/>
        <v>3184</v>
      </c>
      <c r="C3186">
        <f t="shared" si="207"/>
        <v>340</v>
      </c>
      <c r="D3186" s="16">
        <v>1954</v>
      </c>
      <c r="E3186" t="s">
        <v>15</v>
      </c>
      <c r="F3186" t="s">
        <v>16</v>
      </c>
      <c r="G3186">
        <v>124762</v>
      </c>
      <c r="J3186" t="s">
        <v>3354</v>
      </c>
      <c r="K3186" t="s">
        <v>3366</v>
      </c>
      <c r="M3186" t="s">
        <v>3459</v>
      </c>
      <c r="N3186" t="s">
        <v>3359</v>
      </c>
      <c r="T3186" t="s">
        <v>3262</v>
      </c>
      <c r="W3186" t="s">
        <v>3830</v>
      </c>
      <c r="X3186" t="s">
        <v>3660</v>
      </c>
      <c r="AA3186" s="3" t="s">
        <v>3262</v>
      </c>
      <c r="AF3186" t="s">
        <v>3451</v>
      </c>
      <c r="AH3186" s="2">
        <v>46031</v>
      </c>
    </row>
    <row r="3187" spans="1:35" ht="15" customHeight="1" x14ac:dyDescent="0.35">
      <c r="B3187" s="5">
        <f t="shared" si="205"/>
        <v>3185</v>
      </c>
      <c r="C3187">
        <f t="shared" si="207"/>
        <v>113</v>
      </c>
      <c r="D3187" s="16">
        <v>1954</v>
      </c>
      <c r="E3187" t="s">
        <v>15</v>
      </c>
      <c r="F3187" t="s">
        <v>25</v>
      </c>
      <c r="G3187">
        <v>125102</v>
      </c>
      <c r="H3187" t="s">
        <v>17</v>
      </c>
      <c r="J3187" t="s">
        <v>3354</v>
      </c>
      <c r="K3187" t="s">
        <v>3366</v>
      </c>
      <c r="L3187" t="s">
        <v>234</v>
      </c>
      <c r="M3187" t="s">
        <v>3359</v>
      </c>
      <c r="Z3187" t="s">
        <v>3359</v>
      </c>
      <c r="AB3187" t="s">
        <v>1158</v>
      </c>
      <c r="AF3187" t="s">
        <v>3060</v>
      </c>
      <c r="AH3187" s="2">
        <v>39915.935081018521</v>
      </c>
    </row>
    <row r="3188" spans="1:35" ht="15" customHeight="1" x14ac:dyDescent="0.35">
      <c r="B3188" s="5">
        <f t="shared" si="205"/>
        <v>3186</v>
      </c>
      <c r="C3188">
        <f t="shared" si="207"/>
        <v>294</v>
      </c>
      <c r="D3188" s="16">
        <v>1954</v>
      </c>
      <c r="E3188" t="s">
        <v>15</v>
      </c>
      <c r="F3188" t="s">
        <v>25</v>
      </c>
      <c r="G3188" s="70">
        <v>125215</v>
      </c>
      <c r="J3188" t="s">
        <v>3354</v>
      </c>
      <c r="K3188" t="s">
        <v>3366</v>
      </c>
      <c r="M3188" t="s">
        <v>3459</v>
      </c>
      <c r="T3188" t="s">
        <v>3262</v>
      </c>
      <c r="W3188" t="s">
        <v>3572</v>
      </c>
      <c r="X3188" t="s">
        <v>3660</v>
      </c>
      <c r="AA3188" t="s">
        <v>3262</v>
      </c>
      <c r="AC3188"/>
      <c r="AD3188"/>
      <c r="AF3188" t="s">
        <v>3451</v>
      </c>
      <c r="AG3188" s="3"/>
      <c r="AH3188" s="153">
        <v>45899</v>
      </c>
      <c r="AI3188" s="36" t="s">
        <v>5389</v>
      </c>
    </row>
    <row r="3189" spans="1:35" ht="15" customHeight="1" x14ac:dyDescent="0.35">
      <c r="B3189" s="5">
        <f t="shared" si="205"/>
        <v>3187</v>
      </c>
      <c r="C3189">
        <f t="shared" si="207"/>
        <v>87</v>
      </c>
      <c r="D3189" s="16">
        <v>1954</v>
      </c>
      <c r="E3189" t="s">
        <v>15</v>
      </c>
      <c r="F3189" t="s">
        <v>25</v>
      </c>
      <c r="G3189">
        <v>125509</v>
      </c>
      <c r="H3189" t="s">
        <v>17</v>
      </c>
      <c r="J3189" t="s">
        <v>3354</v>
      </c>
      <c r="K3189" t="s">
        <v>3366</v>
      </c>
      <c r="L3189" t="s">
        <v>254</v>
      </c>
      <c r="M3189" t="s">
        <v>3359</v>
      </c>
      <c r="AF3189" t="s">
        <v>3060</v>
      </c>
      <c r="AH3189" s="2">
        <v>40267.56790509259</v>
      </c>
    </row>
    <row r="3190" spans="1:35" ht="15" customHeight="1" x14ac:dyDescent="0.35">
      <c r="B3190" s="5">
        <f t="shared" si="205"/>
        <v>3188</v>
      </c>
      <c r="C3190">
        <f t="shared" si="207"/>
        <v>8</v>
      </c>
      <c r="D3190" s="16">
        <v>1954</v>
      </c>
      <c r="E3190" t="s">
        <v>15</v>
      </c>
      <c r="F3190" t="s">
        <v>25</v>
      </c>
      <c r="G3190">
        <v>125596</v>
      </c>
      <c r="H3190" t="s">
        <v>17</v>
      </c>
      <c r="J3190" t="s">
        <v>3354</v>
      </c>
      <c r="M3190" t="s">
        <v>3359</v>
      </c>
      <c r="AF3190" t="s">
        <v>3060</v>
      </c>
      <c r="AH3190" s="2">
        <v>40330.422534722224</v>
      </c>
    </row>
    <row r="3191" spans="1:35" ht="15" customHeight="1" x14ac:dyDescent="0.35">
      <c r="B3191" s="5">
        <f t="shared" si="205"/>
        <v>3189</v>
      </c>
      <c r="C3191">
        <f t="shared" si="207"/>
        <v>57</v>
      </c>
      <c r="D3191" s="16">
        <v>1954</v>
      </c>
      <c r="E3191" t="s">
        <v>15</v>
      </c>
      <c r="F3191" t="s">
        <v>16</v>
      </c>
      <c r="G3191">
        <v>125604</v>
      </c>
      <c r="H3191" t="s">
        <v>17</v>
      </c>
      <c r="J3191" t="s">
        <v>3354</v>
      </c>
      <c r="K3191" t="s">
        <v>3366</v>
      </c>
      <c r="L3191" t="s">
        <v>368</v>
      </c>
      <c r="M3191" t="s">
        <v>3359</v>
      </c>
      <c r="AF3191" t="s">
        <v>3060</v>
      </c>
      <c r="AH3191" s="2">
        <v>39910.411087962966</v>
      </c>
    </row>
    <row r="3192" spans="1:35" ht="15" customHeight="1" x14ac:dyDescent="0.35">
      <c r="A3192" s="3"/>
      <c r="B3192" s="5">
        <f t="shared" si="205"/>
        <v>3190</v>
      </c>
      <c r="C3192">
        <f t="shared" si="207"/>
        <v>5</v>
      </c>
      <c r="D3192" s="16">
        <v>1954</v>
      </c>
      <c r="E3192" s="3" t="s">
        <v>15</v>
      </c>
      <c r="F3192" s="3" t="s">
        <v>16</v>
      </c>
      <c r="G3192" s="165">
        <v>125661</v>
      </c>
      <c r="H3192" s="3"/>
      <c r="I3192" s="3"/>
      <c r="J3192" s="3"/>
      <c r="K3192" s="3" t="s">
        <v>3366</v>
      </c>
      <c r="L3192" s="3"/>
      <c r="M3192" s="3"/>
      <c r="N3192" s="3"/>
      <c r="O3192" s="3"/>
      <c r="P3192" s="3"/>
      <c r="Q3192" s="3"/>
      <c r="R3192" s="3"/>
      <c r="S3192" s="152"/>
      <c r="T3192" s="3"/>
      <c r="U3192" s="3"/>
      <c r="V3192" s="143"/>
      <c r="W3192" s="3"/>
      <c r="X3192" s="3"/>
      <c r="Y3192" s="3"/>
      <c r="Z3192" s="3"/>
      <c r="AB3192" s="3"/>
      <c r="AE3192" s="3"/>
      <c r="AF3192" s="3" t="s">
        <v>3451</v>
      </c>
      <c r="AG3192" s="3"/>
      <c r="AH3192" s="153">
        <v>45739</v>
      </c>
      <c r="AI3192" s="14" t="s">
        <v>4765</v>
      </c>
    </row>
    <row r="3193" spans="1:35" ht="15" customHeight="1" x14ac:dyDescent="0.35">
      <c r="B3193" s="5">
        <f t="shared" si="205"/>
        <v>3191</v>
      </c>
      <c r="C3193">
        <f t="shared" si="207"/>
        <v>156</v>
      </c>
      <c r="D3193" s="16">
        <v>1954</v>
      </c>
      <c r="E3193" t="s">
        <v>15</v>
      </c>
      <c r="F3193" t="s">
        <v>16</v>
      </c>
      <c r="G3193">
        <v>125666</v>
      </c>
      <c r="L3193" t="s">
        <v>37</v>
      </c>
      <c r="AF3193" t="s">
        <v>3060</v>
      </c>
    </row>
    <row r="3194" spans="1:35" ht="15" customHeight="1" x14ac:dyDescent="0.35">
      <c r="B3194" s="5">
        <f t="shared" si="205"/>
        <v>3192</v>
      </c>
      <c r="C3194">
        <f t="shared" si="207"/>
        <v>127</v>
      </c>
      <c r="D3194" s="16">
        <v>1954</v>
      </c>
      <c r="E3194" t="s">
        <v>15</v>
      </c>
      <c r="F3194" t="s">
        <v>16</v>
      </c>
      <c r="G3194">
        <v>125822</v>
      </c>
      <c r="L3194" t="s">
        <v>37</v>
      </c>
      <c r="AF3194" t="s">
        <v>3060</v>
      </c>
    </row>
    <row r="3195" spans="1:35" ht="15" customHeight="1" x14ac:dyDescent="0.35">
      <c r="B3195" s="5">
        <f t="shared" si="205"/>
        <v>3193</v>
      </c>
      <c r="C3195">
        <f t="shared" si="207"/>
        <v>312</v>
      </c>
      <c r="D3195" s="16">
        <v>1954</v>
      </c>
      <c r="E3195" t="s">
        <v>15</v>
      </c>
      <c r="F3195" t="s">
        <v>25</v>
      </c>
      <c r="G3195">
        <v>125949</v>
      </c>
      <c r="H3195" t="s">
        <v>17</v>
      </c>
      <c r="J3195" t="s">
        <v>3354</v>
      </c>
      <c r="K3195" t="s">
        <v>3366</v>
      </c>
      <c r="L3195" t="s">
        <v>37</v>
      </c>
      <c r="M3195" t="s">
        <v>3359</v>
      </c>
      <c r="AF3195" t="s">
        <v>3060</v>
      </c>
      <c r="AH3195" s="2">
        <v>39766.361180555556</v>
      </c>
    </row>
    <row r="3196" spans="1:35" ht="15" customHeight="1" x14ac:dyDescent="0.35">
      <c r="B3196" s="5">
        <f t="shared" si="205"/>
        <v>3194</v>
      </c>
      <c r="C3196">
        <f t="shared" si="207"/>
        <v>6</v>
      </c>
      <c r="D3196" s="16">
        <v>1954</v>
      </c>
      <c r="E3196" t="s">
        <v>15</v>
      </c>
      <c r="F3196" t="s">
        <v>25</v>
      </c>
      <c r="G3196">
        <v>126261</v>
      </c>
      <c r="H3196" t="s">
        <v>17</v>
      </c>
      <c r="J3196" t="s">
        <v>3354</v>
      </c>
      <c r="K3196" t="s">
        <v>3366</v>
      </c>
      <c r="L3196" t="s">
        <v>918</v>
      </c>
      <c r="M3196" t="s">
        <v>3359</v>
      </c>
      <c r="N3196" t="s">
        <v>3359</v>
      </c>
      <c r="AD3196" s="3" t="s">
        <v>988</v>
      </c>
      <c r="AF3196" t="s">
        <v>3060</v>
      </c>
      <c r="AH3196" s="2">
        <v>40369.602071759262</v>
      </c>
    </row>
    <row r="3197" spans="1:35" ht="15" customHeight="1" x14ac:dyDescent="0.35">
      <c r="A3197" s="3"/>
      <c r="B3197" s="5">
        <f t="shared" si="205"/>
        <v>3195</v>
      </c>
      <c r="C3197">
        <f t="shared" si="207"/>
        <v>906</v>
      </c>
      <c r="D3197" s="16">
        <f>+D3196</f>
        <v>1954</v>
      </c>
      <c r="E3197" s="101" t="s">
        <v>15</v>
      </c>
      <c r="F3197" s="101" t="s">
        <v>25</v>
      </c>
      <c r="G3197" s="165">
        <v>126267</v>
      </c>
      <c r="H3197" s="101"/>
      <c r="I3197" s="101"/>
      <c r="J3197" s="101"/>
      <c r="K3197" s="101" t="s">
        <v>3366</v>
      </c>
      <c r="L3197" s="101"/>
      <c r="M3197" s="101"/>
      <c r="N3197" s="101"/>
      <c r="O3197" s="101"/>
      <c r="P3197" s="101"/>
      <c r="Q3197" s="101"/>
      <c r="R3197" s="101"/>
      <c r="S3197" s="128"/>
      <c r="T3197" s="101"/>
      <c r="U3197" s="101"/>
      <c r="V3197" s="130"/>
      <c r="W3197" s="101"/>
      <c r="X3197" s="101"/>
      <c r="Y3197" s="101"/>
      <c r="Z3197" s="101"/>
      <c r="AA3197" s="101"/>
      <c r="AB3197" s="101"/>
      <c r="AC3197" s="101"/>
      <c r="AD3197" s="101"/>
      <c r="AE3197" s="101"/>
      <c r="AF3197" t="s">
        <v>3451</v>
      </c>
      <c r="AG3197" s="101"/>
      <c r="AH3197" s="103">
        <v>45839</v>
      </c>
      <c r="AI3197" s="102" t="s">
        <v>5127</v>
      </c>
    </row>
    <row r="3198" spans="1:35" ht="15" customHeight="1" x14ac:dyDescent="0.35">
      <c r="B3198" s="5">
        <f t="shared" si="205"/>
        <v>3196</v>
      </c>
      <c r="C3198">
        <f t="shared" si="207"/>
        <v>9</v>
      </c>
      <c r="D3198" s="16">
        <v>1954</v>
      </c>
      <c r="E3198" t="s">
        <v>327</v>
      </c>
      <c r="F3198" t="s">
        <v>25</v>
      </c>
      <c r="G3198">
        <v>127173</v>
      </c>
      <c r="H3198" t="s">
        <v>17</v>
      </c>
      <c r="J3198" t="s">
        <v>3354</v>
      </c>
      <c r="K3198" t="s">
        <v>3366</v>
      </c>
      <c r="L3198" t="s">
        <v>369</v>
      </c>
      <c r="M3198" t="s">
        <v>3359</v>
      </c>
      <c r="N3198" t="s">
        <v>3359</v>
      </c>
      <c r="AF3198" t="s">
        <v>3060</v>
      </c>
      <c r="AH3198" s="2">
        <v>41008.325706018521</v>
      </c>
    </row>
    <row r="3199" spans="1:35" ht="15" customHeight="1" x14ac:dyDescent="0.35">
      <c r="B3199" s="5">
        <f t="shared" si="205"/>
        <v>3197</v>
      </c>
      <c r="C3199">
        <f t="shared" si="207"/>
        <v>32</v>
      </c>
      <c r="D3199" s="16">
        <v>1954</v>
      </c>
      <c r="E3199" t="s">
        <v>327</v>
      </c>
      <c r="F3199" t="s">
        <v>25</v>
      </c>
      <c r="G3199">
        <v>127182</v>
      </c>
      <c r="H3199" t="s">
        <v>17</v>
      </c>
      <c r="J3199" t="s">
        <v>3354</v>
      </c>
      <c r="K3199" t="s">
        <v>3366</v>
      </c>
      <c r="L3199" t="s">
        <v>153</v>
      </c>
      <c r="M3199" t="s">
        <v>3359</v>
      </c>
      <c r="S3199" s="148">
        <v>459</v>
      </c>
      <c r="AF3199" t="s">
        <v>3060</v>
      </c>
      <c r="AH3199" s="2">
        <v>40664.420856481483</v>
      </c>
    </row>
    <row r="3200" spans="1:35" ht="15" customHeight="1" x14ac:dyDescent="0.35">
      <c r="B3200" s="5">
        <f t="shared" si="205"/>
        <v>3198</v>
      </c>
      <c r="C3200">
        <f t="shared" si="207"/>
        <v>26</v>
      </c>
      <c r="D3200" s="16">
        <v>1954</v>
      </c>
      <c r="E3200" t="s">
        <v>327</v>
      </c>
      <c r="F3200" t="s">
        <v>25</v>
      </c>
      <c r="G3200">
        <v>127214</v>
      </c>
      <c r="L3200" t="s">
        <v>37</v>
      </c>
      <c r="AF3200" t="s">
        <v>3060</v>
      </c>
    </row>
    <row r="3201" spans="1:35" ht="15" customHeight="1" x14ac:dyDescent="0.35">
      <c r="B3201" s="5">
        <f t="shared" si="205"/>
        <v>3199</v>
      </c>
      <c r="C3201">
        <f t="shared" si="207"/>
        <v>111</v>
      </c>
      <c r="D3201" s="16">
        <v>1954</v>
      </c>
      <c r="E3201" t="s">
        <v>327</v>
      </c>
      <c r="F3201" t="s">
        <v>25</v>
      </c>
      <c r="G3201" s="70">
        <v>127240</v>
      </c>
      <c r="J3201" t="s">
        <v>3354</v>
      </c>
      <c r="K3201" t="s">
        <v>3366</v>
      </c>
      <c r="M3201" t="s">
        <v>3459</v>
      </c>
      <c r="T3201" t="s">
        <v>3262</v>
      </c>
      <c r="W3201" t="s">
        <v>3572</v>
      </c>
      <c r="X3201" t="s">
        <v>3452</v>
      </c>
      <c r="AA3201" t="s">
        <v>3262</v>
      </c>
      <c r="AC3201"/>
      <c r="AD3201"/>
      <c r="AF3201" t="s">
        <v>3451</v>
      </c>
      <c r="AG3201" s="3"/>
      <c r="AH3201" s="153">
        <v>45899</v>
      </c>
      <c r="AI3201" s="36" t="s">
        <v>5390</v>
      </c>
    </row>
    <row r="3202" spans="1:35" ht="15" customHeight="1" x14ac:dyDescent="0.35">
      <c r="A3202" s="3"/>
      <c r="B3202" s="5">
        <f t="shared" si="205"/>
        <v>3200</v>
      </c>
      <c r="C3202">
        <f t="shared" si="207"/>
        <v>2</v>
      </c>
      <c r="D3202" s="16">
        <v>1954</v>
      </c>
      <c r="E3202" t="s">
        <v>972</v>
      </c>
      <c r="F3202" t="s">
        <v>25</v>
      </c>
      <c r="G3202">
        <v>127351</v>
      </c>
      <c r="H3202" t="s">
        <v>17</v>
      </c>
      <c r="J3202" t="s">
        <v>3354</v>
      </c>
      <c r="K3202" t="s">
        <v>3366</v>
      </c>
      <c r="L3202" t="s">
        <v>239</v>
      </c>
      <c r="M3202" t="s">
        <v>3359</v>
      </c>
      <c r="AF3202" t="s">
        <v>3060</v>
      </c>
      <c r="AH3202" s="2">
        <v>39840.337453703702</v>
      </c>
    </row>
    <row r="3203" spans="1:35" ht="15" customHeight="1" x14ac:dyDescent="0.35">
      <c r="B3203" s="5">
        <f t="shared" si="205"/>
        <v>3201</v>
      </c>
      <c r="C3203">
        <f t="shared" si="207"/>
        <v>12</v>
      </c>
      <c r="D3203" s="16">
        <v>1954</v>
      </c>
      <c r="E3203" t="s">
        <v>500</v>
      </c>
      <c r="F3203" t="s">
        <v>25</v>
      </c>
      <c r="G3203">
        <v>127353</v>
      </c>
      <c r="H3203" t="s">
        <v>17</v>
      </c>
      <c r="J3203" t="s">
        <v>3354</v>
      </c>
      <c r="K3203" t="s">
        <v>3366</v>
      </c>
      <c r="L3203" t="s">
        <v>56</v>
      </c>
      <c r="M3203" t="s">
        <v>3459</v>
      </c>
      <c r="T3203" t="s">
        <v>167</v>
      </c>
      <c r="X3203" t="s">
        <v>3452</v>
      </c>
      <c r="AF3203" t="s">
        <v>3451</v>
      </c>
      <c r="AG3203" s="3"/>
      <c r="AH3203" s="153">
        <v>45899</v>
      </c>
    </row>
    <row r="3204" spans="1:35" ht="15" customHeight="1" x14ac:dyDescent="0.35">
      <c r="B3204" s="5">
        <f t="shared" si="205"/>
        <v>3202</v>
      </c>
      <c r="C3204">
        <f t="shared" si="207"/>
        <v>24</v>
      </c>
      <c r="D3204" s="16">
        <v>1954</v>
      </c>
      <c r="E3204" t="s">
        <v>500</v>
      </c>
      <c r="F3204" t="s">
        <v>25</v>
      </c>
      <c r="G3204">
        <v>127365</v>
      </c>
      <c r="H3204" t="s">
        <v>17</v>
      </c>
      <c r="J3204" t="s">
        <v>3354</v>
      </c>
      <c r="L3204" t="s">
        <v>471</v>
      </c>
      <c r="M3204" t="s">
        <v>3359</v>
      </c>
      <c r="AF3204" t="s">
        <v>3060</v>
      </c>
      <c r="AH3204" s="2">
        <v>40823.717499999999</v>
      </c>
    </row>
    <row r="3205" spans="1:35" ht="15" customHeight="1" x14ac:dyDescent="0.35">
      <c r="A3205" s="3"/>
      <c r="B3205" s="5">
        <f t="shared" si="205"/>
        <v>3203</v>
      </c>
      <c r="C3205">
        <f t="shared" ref="C3205:C3209" si="209">+G3206-G3205</f>
        <v>122</v>
      </c>
      <c r="D3205" s="16">
        <v>1954</v>
      </c>
      <c r="E3205" t="s">
        <v>500</v>
      </c>
      <c r="F3205" t="s">
        <v>25</v>
      </c>
      <c r="G3205">
        <v>127389</v>
      </c>
      <c r="L3205" t="s">
        <v>37</v>
      </c>
      <c r="AF3205" t="s">
        <v>3060</v>
      </c>
    </row>
    <row r="3206" spans="1:35" ht="15" customHeight="1" thickBot="1" x14ac:dyDescent="0.4">
      <c r="B3206" s="5">
        <f t="shared" si="205"/>
        <v>3204</v>
      </c>
      <c r="C3206">
        <f t="shared" si="209"/>
        <v>15</v>
      </c>
      <c r="D3206" s="16">
        <v>1954</v>
      </c>
      <c r="E3206" t="s">
        <v>500</v>
      </c>
      <c r="F3206" t="s">
        <v>16</v>
      </c>
      <c r="G3206">
        <v>127511</v>
      </c>
      <c r="H3206" t="s">
        <v>17</v>
      </c>
      <c r="J3206" t="s">
        <v>3354</v>
      </c>
      <c r="K3206" t="s">
        <v>3366</v>
      </c>
      <c r="L3206" t="s">
        <v>471</v>
      </c>
      <c r="M3206" t="s">
        <v>3359</v>
      </c>
      <c r="AF3206" t="s">
        <v>3060</v>
      </c>
      <c r="AH3206" s="2">
        <v>40595.353831018518</v>
      </c>
    </row>
    <row r="3207" spans="1:35" ht="15" customHeight="1" thickBot="1" x14ac:dyDescent="0.4">
      <c r="B3207" s="5">
        <f t="shared" si="205"/>
        <v>3205</v>
      </c>
      <c r="C3207">
        <f t="shared" si="209"/>
        <v>11</v>
      </c>
      <c r="D3207" s="16">
        <v>1954</v>
      </c>
      <c r="E3207" s="159" t="s">
        <v>500</v>
      </c>
      <c r="F3207" s="159" t="s">
        <v>16</v>
      </c>
      <c r="G3207" s="160">
        <v>127526</v>
      </c>
      <c r="H3207" s="159"/>
      <c r="I3207" s="159"/>
      <c r="J3207" s="159" t="s">
        <v>3354</v>
      </c>
      <c r="K3207" s="159" t="s">
        <v>3366</v>
      </c>
      <c r="L3207" s="159"/>
      <c r="M3207" s="159" t="s">
        <v>3459</v>
      </c>
      <c r="N3207" s="159"/>
      <c r="O3207" s="159"/>
      <c r="P3207" s="159"/>
      <c r="Q3207" s="159"/>
      <c r="R3207" s="159"/>
      <c r="S3207" s="159"/>
      <c r="T3207" s="167" t="s">
        <v>167</v>
      </c>
      <c r="U3207" s="159"/>
      <c r="V3207" s="231"/>
      <c r="W3207" s="159" t="s">
        <v>3830</v>
      </c>
      <c r="X3207" s="159" t="s">
        <v>3452</v>
      </c>
      <c r="Y3207" s="159"/>
      <c r="Z3207" s="159"/>
      <c r="AA3207" s="159" t="s">
        <v>3648</v>
      </c>
      <c r="AB3207" s="159"/>
      <c r="AC3207" s="159"/>
      <c r="AD3207" s="159"/>
      <c r="AE3207" s="159"/>
      <c r="AF3207" t="s">
        <v>3451</v>
      </c>
      <c r="AG3207" s="159"/>
      <c r="AH3207" s="176">
        <v>46207</v>
      </c>
      <c r="AI3207" s="76" t="s">
        <v>6698</v>
      </c>
    </row>
    <row r="3208" spans="1:35" ht="15" customHeight="1" x14ac:dyDescent="0.35">
      <c r="A3208" s="3"/>
      <c r="B3208" s="5">
        <f t="shared" si="205"/>
        <v>3206</v>
      </c>
      <c r="C3208">
        <f t="shared" si="209"/>
        <v>8</v>
      </c>
      <c r="D3208" s="16">
        <v>1954</v>
      </c>
      <c r="E3208" t="s">
        <v>500</v>
      </c>
      <c r="F3208" t="s">
        <v>16</v>
      </c>
      <c r="G3208">
        <v>127537</v>
      </c>
      <c r="L3208" t="s">
        <v>37</v>
      </c>
      <c r="AF3208" t="s">
        <v>3060</v>
      </c>
    </row>
    <row r="3209" spans="1:35" ht="15" customHeight="1" x14ac:dyDescent="0.35">
      <c r="B3209" s="5">
        <f t="shared" si="205"/>
        <v>3207</v>
      </c>
      <c r="C3209">
        <f t="shared" si="209"/>
        <v>17</v>
      </c>
      <c r="D3209" s="16">
        <v>1954</v>
      </c>
      <c r="E3209" t="s">
        <v>327</v>
      </c>
      <c r="F3209" t="s">
        <v>25</v>
      </c>
      <c r="G3209">
        <v>127545</v>
      </c>
      <c r="H3209" t="s">
        <v>17</v>
      </c>
      <c r="J3209" t="s">
        <v>3354</v>
      </c>
      <c r="M3209" t="s">
        <v>3359</v>
      </c>
      <c r="V3209" s="43" t="s">
        <v>3359</v>
      </c>
      <c r="AF3209" t="s">
        <v>3060</v>
      </c>
      <c r="AH3209" s="2">
        <v>41107.825821759259</v>
      </c>
    </row>
    <row r="3210" spans="1:35" ht="15" customHeight="1" x14ac:dyDescent="0.35">
      <c r="B3210" s="5">
        <f t="shared" si="205"/>
        <v>3208</v>
      </c>
      <c r="C3210">
        <f t="shared" si="207"/>
        <v>23</v>
      </c>
      <c r="D3210" s="16">
        <v>1954</v>
      </c>
      <c r="E3210" t="s">
        <v>221</v>
      </c>
      <c r="F3210" t="s">
        <v>25</v>
      </c>
      <c r="G3210">
        <v>127562</v>
      </c>
      <c r="H3210" t="s">
        <v>17</v>
      </c>
      <c r="J3210" t="s">
        <v>3354</v>
      </c>
      <c r="K3210" t="s">
        <v>3366</v>
      </c>
      <c r="L3210" t="s">
        <v>1159</v>
      </c>
      <c r="M3210" t="s">
        <v>3359</v>
      </c>
      <c r="AA3210" s="3" t="s">
        <v>3465</v>
      </c>
      <c r="AE3210" t="s">
        <v>380</v>
      </c>
      <c r="AF3210" t="s">
        <v>3060</v>
      </c>
      <c r="AH3210" s="2">
        <v>40746.446967592594</v>
      </c>
    </row>
    <row r="3211" spans="1:35" ht="15" customHeight="1" x14ac:dyDescent="0.35">
      <c r="B3211" s="5">
        <f t="shared" si="205"/>
        <v>3209</v>
      </c>
      <c r="C3211">
        <f t="shared" si="207"/>
        <v>27</v>
      </c>
      <c r="D3211" s="16">
        <v>1954</v>
      </c>
      <c r="E3211" t="s">
        <v>221</v>
      </c>
      <c r="F3211" t="s">
        <v>25</v>
      </c>
      <c r="G3211">
        <v>127585</v>
      </c>
      <c r="H3211" t="s">
        <v>17</v>
      </c>
      <c r="J3211" t="s">
        <v>3354</v>
      </c>
      <c r="K3211" t="s">
        <v>3366</v>
      </c>
      <c r="L3211" t="s">
        <v>56</v>
      </c>
      <c r="M3211" t="s">
        <v>3359</v>
      </c>
      <c r="AA3211" s="3" t="s">
        <v>3465</v>
      </c>
      <c r="AE3211" t="s">
        <v>380</v>
      </c>
      <c r="AF3211" t="s">
        <v>3060</v>
      </c>
      <c r="AH3211" s="2">
        <v>40549.793020833335</v>
      </c>
    </row>
    <row r="3212" spans="1:35" ht="15" customHeight="1" x14ac:dyDescent="0.35">
      <c r="B3212" s="5">
        <f t="shared" si="205"/>
        <v>3210</v>
      </c>
      <c r="C3212">
        <f t="shared" si="207"/>
        <v>21</v>
      </c>
      <c r="D3212" s="16">
        <v>1954</v>
      </c>
      <c r="E3212" t="s">
        <v>221</v>
      </c>
      <c r="F3212" t="s">
        <v>25</v>
      </c>
      <c r="G3212">
        <v>127612</v>
      </c>
      <c r="L3212" t="s">
        <v>37</v>
      </c>
      <c r="AF3212" t="s">
        <v>3060</v>
      </c>
    </row>
    <row r="3213" spans="1:35" ht="15" customHeight="1" x14ac:dyDescent="0.35">
      <c r="B3213" s="5">
        <f t="shared" si="205"/>
        <v>3211</v>
      </c>
      <c r="C3213">
        <f t="shared" si="207"/>
        <v>16</v>
      </c>
      <c r="D3213" s="16">
        <v>1954</v>
      </c>
      <c r="E3213" t="s">
        <v>221</v>
      </c>
      <c r="F3213" t="s">
        <v>25</v>
      </c>
      <c r="G3213">
        <v>127633</v>
      </c>
      <c r="H3213" t="s">
        <v>17</v>
      </c>
      <c r="J3213" t="s">
        <v>3354</v>
      </c>
      <c r="K3213" t="s">
        <v>3366</v>
      </c>
      <c r="L3213" t="s">
        <v>35</v>
      </c>
      <c r="M3213" t="s">
        <v>3359</v>
      </c>
      <c r="U3213" t="s">
        <v>3662</v>
      </c>
      <c r="AF3213" t="s">
        <v>3060</v>
      </c>
      <c r="AH3213" s="2">
        <v>40833.455046296294</v>
      </c>
    </row>
    <row r="3214" spans="1:35" ht="15" customHeight="1" x14ac:dyDescent="0.35">
      <c r="B3214" s="5">
        <f t="shared" si="205"/>
        <v>3212</v>
      </c>
      <c r="C3214">
        <f t="shared" si="207"/>
        <v>64</v>
      </c>
      <c r="D3214" s="16">
        <v>1954</v>
      </c>
      <c r="E3214" t="s">
        <v>221</v>
      </c>
      <c r="F3214" t="s">
        <v>16</v>
      </c>
      <c r="G3214">
        <v>127649</v>
      </c>
      <c r="J3214" t="s">
        <v>3354</v>
      </c>
      <c r="K3214" t="s">
        <v>3366</v>
      </c>
      <c r="M3214" t="s">
        <v>3459</v>
      </c>
      <c r="N3214" t="s">
        <v>3359</v>
      </c>
      <c r="T3214" t="s">
        <v>3262</v>
      </c>
      <c r="U3214" t="s">
        <v>3662</v>
      </c>
      <c r="W3214" t="s">
        <v>3830</v>
      </c>
      <c r="X3214" t="s">
        <v>3452</v>
      </c>
      <c r="AA3214" s="3" t="s">
        <v>3464</v>
      </c>
      <c r="AF3214" t="s">
        <v>3451</v>
      </c>
      <c r="AH3214" s="2">
        <v>45273</v>
      </c>
    </row>
    <row r="3215" spans="1:35" ht="15" customHeight="1" x14ac:dyDescent="0.35">
      <c r="B3215" s="5">
        <f t="shared" si="205"/>
        <v>3213</v>
      </c>
      <c r="C3215">
        <f t="shared" si="207"/>
        <v>21</v>
      </c>
      <c r="D3215" s="16">
        <v>1954</v>
      </c>
      <c r="E3215" t="s">
        <v>327</v>
      </c>
      <c r="F3215" t="s">
        <v>25</v>
      </c>
      <c r="G3215">
        <v>127713</v>
      </c>
      <c r="H3215" t="s">
        <v>17</v>
      </c>
      <c r="J3215" t="s">
        <v>3354</v>
      </c>
      <c r="K3215" t="s">
        <v>3366</v>
      </c>
      <c r="L3215" t="s">
        <v>1160</v>
      </c>
      <c r="M3215" t="s">
        <v>3359</v>
      </c>
      <c r="S3215" s="148" t="s">
        <v>580</v>
      </c>
      <c r="AF3215" t="s">
        <v>3060</v>
      </c>
      <c r="AH3215" s="2">
        <v>40578.789988425924</v>
      </c>
    </row>
    <row r="3216" spans="1:35" ht="15" customHeight="1" x14ac:dyDescent="0.35">
      <c r="B3216" s="5">
        <f t="shared" si="205"/>
        <v>3214</v>
      </c>
      <c r="C3216">
        <f t="shared" si="207"/>
        <v>15</v>
      </c>
      <c r="D3216" s="16">
        <v>1954</v>
      </c>
      <c r="E3216" s="3" t="s">
        <v>221</v>
      </c>
      <c r="F3216" s="3" t="s">
        <v>16</v>
      </c>
      <c r="G3216" s="165">
        <v>127734</v>
      </c>
      <c r="H3216" s="3"/>
      <c r="I3216" s="3"/>
      <c r="J3216" s="3" t="s">
        <v>3354</v>
      </c>
      <c r="K3216" s="3" t="s">
        <v>3366</v>
      </c>
      <c r="L3216" s="3"/>
      <c r="M3216" s="3"/>
      <c r="N3216" s="3"/>
      <c r="O3216" s="3"/>
      <c r="P3216" s="3"/>
      <c r="Q3216" s="3"/>
      <c r="R3216" s="3"/>
      <c r="S3216" s="152"/>
      <c r="T3216" s="3" t="s">
        <v>3424</v>
      </c>
      <c r="U3216" s="3"/>
      <c r="V3216" s="143"/>
      <c r="W3216" s="3" t="s">
        <v>3830</v>
      </c>
      <c r="X3216" s="3" t="s">
        <v>3452</v>
      </c>
      <c r="Y3216" s="3"/>
      <c r="Z3216" s="3"/>
      <c r="AB3216" s="3"/>
      <c r="AE3216" s="3" t="s">
        <v>3424</v>
      </c>
      <c r="AF3216" t="s">
        <v>3451</v>
      </c>
      <c r="AG3216" s="3"/>
      <c r="AH3216" s="153">
        <v>45928</v>
      </c>
      <c r="AI3216" s="14" t="s">
        <v>5590</v>
      </c>
    </row>
    <row r="3217" spans="1:35" ht="15" customHeight="1" x14ac:dyDescent="0.35">
      <c r="B3217" s="5">
        <f t="shared" si="205"/>
        <v>3215</v>
      </c>
      <c r="C3217">
        <f t="shared" si="207"/>
        <v>1</v>
      </c>
      <c r="D3217" s="16">
        <v>1954</v>
      </c>
      <c r="E3217" t="s">
        <v>560</v>
      </c>
      <c r="F3217" t="s">
        <v>25</v>
      </c>
      <c r="G3217">
        <v>127749</v>
      </c>
      <c r="H3217" t="s">
        <v>17</v>
      </c>
      <c r="J3217" t="s">
        <v>3354</v>
      </c>
      <c r="K3217" t="s">
        <v>3366</v>
      </c>
      <c r="L3217" t="s">
        <v>1161</v>
      </c>
      <c r="M3217" t="s">
        <v>3359</v>
      </c>
      <c r="N3217" t="s">
        <v>3359</v>
      </c>
      <c r="W3217" t="s">
        <v>3557</v>
      </c>
      <c r="AF3217" t="s">
        <v>3060</v>
      </c>
      <c r="AH3217" s="2">
        <v>39859.78570601852</v>
      </c>
    </row>
    <row r="3218" spans="1:35" ht="15" customHeight="1" x14ac:dyDescent="0.35">
      <c r="B3218" s="5">
        <f t="shared" si="205"/>
        <v>3216</v>
      </c>
      <c r="C3218">
        <f t="shared" si="207"/>
        <v>20</v>
      </c>
      <c r="D3218" s="16">
        <v>1954</v>
      </c>
      <c r="E3218" t="s">
        <v>560</v>
      </c>
      <c r="F3218" t="s">
        <v>25</v>
      </c>
      <c r="G3218">
        <v>127750</v>
      </c>
      <c r="J3218" t="s">
        <v>3354</v>
      </c>
      <c r="K3218" t="s">
        <v>3366</v>
      </c>
      <c r="M3218" t="s">
        <v>3459</v>
      </c>
      <c r="N3218" t="s">
        <v>3359</v>
      </c>
      <c r="T3218" t="s">
        <v>3424</v>
      </c>
      <c r="W3218" t="s">
        <v>3557</v>
      </c>
      <c r="X3218" t="s">
        <v>3452</v>
      </c>
      <c r="Z3218" t="s">
        <v>3359</v>
      </c>
      <c r="AA3218" s="3" t="s">
        <v>3828</v>
      </c>
      <c r="AF3218" t="s">
        <v>3451</v>
      </c>
      <c r="AH3218" s="2">
        <v>45287</v>
      </c>
    </row>
    <row r="3219" spans="1:35" ht="15" customHeight="1" x14ac:dyDescent="0.35">
      <c r="B3219" s="5">
        <f t="shared" si="205"/>
        <v>3217</v>
      </c>
      <c r="C3219">
        <f t="shared" si="207"/>
        <v>7</v>
      </c>
      <c r="D3219" s="16">
        <v>1954</v>
      </c>
      <c r="E3219" t="s">
        <v>560</v>
      </c>
      <c r="F3219" t="s">
        <v>25</v>
      </c>
      <c r="G3219">
        <v>127770</v>
      </c>
      <c r="H3219" t="s">
        <v>17</v>
      </c>
      <c r="J3219" t="s">
        <v>3354</v>
      </c>
      <c r="K3219" t="s">
        <v>3366</v>
      </c>
      <c r="L3219" t="s">
        <v>88</v>
      </c>
      <c r="M3219" t="s">
        <v>3359</v>
      </c>
      <c r="W3219" t="s">
        <v>3557</v>
      </c>
      <c r="AB3219" t="s">
        <v>1162</v>
      </c>
      <c r="AF3219" t="s">
        <v>3060</v>
      </c>
      <c r="AH3219" s="2">
        <v>39961.564652777779</v>
      </c>
    </row>
    <row r="3220" spans="1:35" ht="15" customHeight="1" x14ac:dyDescent="0.35">
      <c r="B3220" s="5">
        <f t="shared" si="205"/>
        <v>3218</v>
      </c>
      <c r="C3220">
        <f t="shared" ref="C3220:C3225" si="210">+G3221-G3220</f>
        <v>32</v>
      </c>
      <c r="D3220" s="16">
        <v>1954</v>
      </c>
      <c r="E3220" t="s">
        <v>560</v>
      </c>
      <c r="F3220" t="s">
        <v>25</v>
      </c>
      <c r="G3220">
        <v>127777</v>
      </c>
      <c r="AF3220" t="s">
        <v>3451</v>
      </c>
      <c r="AH3220" s="2">
        <v>45862</v>
      </c>
    </row>
    <row r="3221" spans="1:35" ht="15" customHeight="1" thickBot="1" x14ac:dyDescent="0.4">
      <c r="B3221" s="5">
        <f t="shared" si="205"/>
        <v>3219</v>
      </c>
      <c r="C3221">
        <f t="shared" si="210"/>
        <v>15</v>
      </c>
      <c r="D3221" s="16">
        <v>1954</v>
      </c>
      <c r="E3221" t="s">
        <v>560</v>
      </c>
      <c r="F3221" t="s">
        <v>25</v>
      </c>
      <c r="G3221" s="70">
        <v>127809</v>
      </c>
      <c r="J3221" t="s">
        <v>3354</v>
      </c>
      <c r="K3221" t="s">
        <v>3366</v>
      </c>
      <c r="M3221" t="s">
        <v>3459</v>
      </c>
      <c r="T3221" t="s">
        <v>3424</v>
      </c>
      <c r="W3221" t="s">
        <v>3557</v>
      </c>
      <c r="X3221" t="s">
        <v>3452</v>
      </c>
      <c r="Z3221" t="s">
        <v>3359</v>
      </c>
      <c r="AA3221" t="s">
        <v>3828</v>
      </c>
      <c r="AC3221"/>
      <c r="AD3221"/>
      <c r="AF3221" t="s">
        <v>3451</v>
      </c>
      <c r="AG3221" s="3"/>
      <c r="AH3221" s="153">
        <v>45899</v>
      </c>
      <c r="AI3221" s="36" t="s">
        <v>5391</v>
      </c>
    </row>
    <row r="3222" spans="1:35" ht="15" customHeight="1" thickBot="1" x14ac:dyDescent="0.4">
      <c r="B3222" s="5">
        <f t="shared" si="205"/>
        <v>3220</v>
      </c>
      <c r="C3222">
        <f t="shared" si="210"/>
        <v>3</v>
      </c>
      <c r="D3222" s="16">
        <v>1954</v>
      </c>
      <c r="E3222" s="159" t="s">
        <v>560</v>
      </c>
      <c r="F3222" s="159" t="s">
        <v>25</v>
      </c>
      <c r="G3222" s="160">
        <v>127824</v>
      </c>
      <c r="H3222" s="159"/>
      <c r="I3222" s="159"/>
      <c r="J3222" s="159" t="s">
        <v>3354</v>
      </c>
      <c r="K3222" s="159" t="s">
        <v>3366</v>
      </c>
      <c r="L3222" s="159"/>
      <c r="M3222" s="159" t="s">
        <v>3459</v>
      </c>
      <c r="N3222" s="159"/>
      <c r="O3222" s="159"/>
      <c r="P3222" s="159"/>
      <c r="Q3222" s="159"/>
      <c r="R3222" s="159"/>
      <c r="S3222" s="159"/>
      <c r="T3222" s="159" t="s">
        <v>3424</v>
      </c>
      <c r="U3222" s="159"/>
      <c r="V3222" s="231"/>
      <c r="W3222" s="159" t="s">
        <v>3557</v>
      </c>
      <c r="X3222" s="159" t="s">
        <v>3452</v>
      </c>
      <c r="Y3222" s="159"/>
      <c r="Z3222" s="159" t="s">
        <v>3359</v>
      </c>
      <c r="AA3222" s="159" t="s">
        <v>3828</v>
      </c>
      <c r="AB3222" s="159"/>
      <c r="AC3222" s="159"/>
      <c r="AD3222" s="159"/>
      <c r="AE3222" s="159"/>
      <c r="AF3222" t="s">
        <v>3451</v>
      </c>
      <c r="AG3222" s="159"/>
      <c r="AH3222" s="176">
        <v>46207</v>
      </c>
      <c r="AI3222" s="76" t="s">
        <v>6711</v>
      </c>
    </row>
    <row r="3223" spans="1:35" ht="15" customHeight="1" x14ac:dyDescent="0.35">
      <c r="B3223" s="5">
        <f t="shared" si="205"/>
        <v>3221</v>
      </c>
      <c r="C3223">
        <f t="shared" si="210"/>
        <v>7</v>
      </c>
      <c r="D3223" s="16">
        <v>1954</v>
      </c>
      <c r="E3223" t="s">
        <v>560</v>
      </c>
      <c r="F3223" t="s">
        <v>25</v>
      </c>
      <c r="G3223">
        <v>127827</v>
      </c>
      <c r="H3223" t="s">
        <v>17</v>
      </c>
      <c r="J3223" t="s">
        <v>3354</v>
      </c>
      <c r="K3223" t="s">
        <v>3366</v>
      </c>
      <c r="M3223" t="s">
        <v>3359</v>
      </c>
      <c r="W3223" t="s">
        <v>3557</v>
      </c>
      <c r="AC3223" s="3" t="s">
        <v>1163</v>
      </c>
      <c r="AD3223" s="3" t="s">
        <v>1164</v>
      </c>
      <c r="AF3223" t="s">
        <v>3060</v>
      </c>
      <c r="AH3223" s="2">
        <v>40832.822048611109</v>
      </c>
    </row>
    <row r="3224" spans="1:35" ht="15" customHeight="1" x14ac:dyDescent="0.35">
      <c r="B3224" s="5">
        <f t="shared" ref="B3224:B3290" si="211">+B3223+1</f>
        <v>3222</v>
      </c>
      <c r="C3224">
        <f t="shared" si="210"/>
        <v>269</v>
      </c>
      <c r="D3224" s="16">
        <v>1954</v>
      </c>
      <c r="E3224" t="s">
        <v>560</v>
      </c>
      <c r="F3224" t="s">
        <v>25</v>
      </c>
      <c r="G3224">
        <v>127834</v>
      </c>
      <c r="H3224" t="s">
        <v>17</v>
      </c>
      <c r="J3224" t="s">
        <v>3354</v>
      </c>
      <c r="K3224" t="s">
        <v>3366</v>
      </c>
      <c r="L3224" t="s">
        <v>1165</v>
      </c>
      <c r="M3224" t="s">
        <v>3359</v>
      </c>
      <c r="AC3224" s="3">
        <v>1953</v>
      </c>
      <c r="AD3224" s="3" t="s">
        <v>1166</v>
      </c>
      <c r="AF3224" t="s">
        <v>3060</v>
      </c>
      <c r="AH3224" s="2">
        <v>39950.776932870373</v>
      </c>
    </row>
    <row r="3225" spans="1:35" ht="15" customHeight="1" x14ac:dyDescent="0.35">
      <c r="B3225" s="5">
        <f t="shared" si="211"/>
        <v>3223</v>
      </c>
      <c r="C3225">
        <f t="shared" si="210"/>
        <v>124</v>
      </c>
      <c r="D3225" s="16">
        <v>1954</v>
      </c>
      <c r="E3225" t="s">
        <v>15</v>
      </c>
      <c r="F3225" t="s">
        <v>16</v>
      </c>
      <c r="G3225">
        <v>128103</v>
      </c>
      <c r="J3225" t="s">
        <v>3354</v>
      </c>
      <c r="K3225" t="s">
        <v>3366</v>
      </c>
      <c r="M3225" t="s">
        <v>3459</v>
      </c>
      <c r="N3225" t="s">
        <v>3359</v>
      </c>
      <c r="T3225" t="s">
        <v>3262</v>
      </c>
      <c r="W3225" t="s">
        <v>3572</v>
      </c>
      <c r="X3225" t="s">
        <v>3660</v>
      </c>
      <c r="AA3225" s="3" t="s">
        <v>3262</v>
      </c>
      <c r="AF3225" t="s">
        <v>3451</v>
      </c>
      <c r="AH3225" s="2">
        <v>45562</v>
      </c>
    </row>
    <row r="3226" spans="1:35" ht="15" customHeight="1" x14ac:dyDescent="0.35">
      <c r="B3226" s="5">
        <f t="shared" si="211"/>
        <v>3224</v>
      </c>
      <c r="C3226">
        <f t="shared" si="207"/>
        <v>93</v>
      </c>
      <c r="D3226" s="16">
        <v>1954</v>
      </c>
      <c r="E3226" t="s">
        <v>15</v>
      </c>
      <c r="F3226" t="s">
        <v>16</v>
      </c>
      <c r="G3226">
        <v>128227</v>
      </c>
      <c r="H3226" t="s">
        <v>17</v>
      </c>
      <c r="J3226" t="s">
        <v>3354</v>
      </c>
      <c r="K3226" t="s">
        <v>3366</v>
      </c>
      <c r="L3226" t="s">
        <v>28</v>
      </c>
      <c r="M3226" t="s">
        <v>3359</v>
      </c>
      <c r="AD3226" s="3" t="s">
        <v>1167</v>
      </c>
      <c r="AF3226" t="s">
        <v>3060</v>
      </c>
      <c r="AH3226" s="2">
        <v>40261.346770833334</v>
      </c>
    </row>
    <row r="3227" spans="1:35" ht="15" customHeight="1" thickBot="1" x14ac:dyDescent="0.4">
      <c r="B3227" s="5">
        <f t="shared" si="211"/>
        <v>3225</v>
      </c>
      <c r="C3227">
        <f t="shared" si="207"/>
        <v>396</v>
      </c>
      <c r="D3227" s="3">
        <v>1954</v>
      </c>
      <c r="E3227" s="3" t="s">
        <v>15</v>
      </c>
      <c r="F3227" s="3" t="s">
        <v>16</v>
      </c>
      <c r="G3227" s="165">
        <v>128320</v>
      </c>
      <c r="H3227" s="3"/>
      <c r="I3227" s="3"/>
      <c r="J3227" s="3" t="s">
        <v>3354</v>
      </c>
      <c r="K3227" s="3" t="s">
        <v>3366</v>
      </c>
      <c r="L3227" s="3"/>
      <c r="M3227" s="3" t="s">
        <v>3459</v>
      </c>
      <c r="N3227" s="3"/>
      <c r="O3227" s="3"/>
      <c r="P3227" s="3"/>
      <c r="Q3227" s="3"/>
      <c r="R3227" s="3"/>
      <c r="S3227" s="152"/>
      <c r="T3227" s="3" t="s">
        <v>3262</v>
      </c>
      <c r="U3227" s="3"/>
      <c r="V3227" s="143"/>
      <c r="W3227" s="3"/>
      <c r="X3227" s="3" t="s">
        <v>3660</v>
      </c>
      <c r="Y3227" s="3"/>
      <c r="Z3227" s="3"/>
      <c r="AA3227" s="3" t="s">
        <v>3262</v>
      </c>
      <c r="AB3227" s="3"/>
      <c r="AE3227" s="3"/>
      <c r="AF3227" t="s">
        <v>3451</v>
      </c>
      <c r="AG3227" s="3"/>
      <c r="AH3227" s="153">
        <v>45928</v>
      </c>
      <c r="AI3227" s="14" t="s">
        <v>5591</v>
      </c>
    </row>
    <row r="3228" spans="1:35" ht="15" thickBot="1" x14ac:dyDescent="0.4">
      <c r="B3228" s="5">
        <f t="shared" ref="B3228:B3232" si="212">+B3227+1</f>
        <v>3226</v>
      </c>
      <c r="C3228">
        <f t="shared" ref="C3228:C3232" si="213">+G3229-G3228</f>
        <v>276</v>
      </c>
      <c r="D3228" s="3">
        <v>1954</v>
      </c>
      <c r="E3228" t="s">
        <v>15</v>
      </c>
      <c r="F3228" t="s">
        <v>25</v>
      </c>
      <c r="G3228">
        <v>128716</v>
      </c>
      <c r="H3228" t="s">
        <v>17</v>
      </c>
      <c r="J3228" t="s">
        <v>3354</v>
      </c>
      <c r="M3228" t="s">
        <v>3359</v>
      </c>
      <c r="AF3228" t="s">
        <v>3060</v>
      </c>
      <c r="AG3228" s="162"/>
      <c r="AH3228" s="163">
        <v>40419.799027777779</v>
      </c>
    </row>
    <row r="3229" spans="1:35" ht="15" thickBot="1" x14ac:dyDescent="0.4">
      <c r="B3229" s="5">
        <f t="shared" si="212"/>
        <v>3227</v>
      </c>
      <c r="C3229">
        <f t="shared" si="213"/>
        <v>20</v>
      </c>
      <c r="D3229" s="3">
        <v>1954</v>
      </c>
      <c r="E3229" s="159" t="s">
        <v>15</v>
      </c>
      <c r="F3229" s="159" t="s">
        <v>25</v>
      </c>
      <c r="G3229" s="160">
        <v>128992</v>
      </c>
      <c r="H3229" s="159"/>
      <c r="I3229" s="159"/>
      <c r="J3229" s="159" t="s">
        <v>3354</v>
      </c>
      <c r="K3229" s="159" t="s">
        <v>3366</v>
      </c>
      <c r="L3229" s="159"/>
      <c r="M3229" s="159" t="s">
        <v>3459</v>
      </c>
      <c r="N3229" s="159" t="s">
        <v>3359</v>
      </c>
      <c r="O3229" s="159"/>
      <c r="P3229" s="159"/>
      <c r="Q3229" s="159"/>
      <c r="R3229" s="159"/>
      <c r="S3229" s="159"/>
      <c r="T3229" s="159" t="s">
        <v>167</v>
      </c>
      <c r="U3229" s="159"/>
      <c r="V3229" s="161"/>
      <c r="W3229" s="159" t="s">
        <v>3576</v>
      </c>
      <c r="X3229" s="159"/>
      <c r="Y3229" s="159"/>
      <c r="Z3229" s="159"/>
      <c r="AA3229" s="159" t="s">
        <v>167</v>
      </c>
      <c r="AB3229" s="159"/>
      <c r="AC3229" s="159"/>
      <c r="AD3229" s="159"/>
      <c r="AE3229" s="159"/>
      <c r="AF3229" t="s">
        <v>3451</v>
      </c>
      <c r="AG3229" s="159"/>
      <c r="AH3229" s="176">
        <v>46256</v>
      </c>
      <c r="AI3229" s="76" t="s">
        <v>6882</v>
      </c>
    </row>
    <row r="3230" spans="1:35" ht="15" customHeight="1" thickBot="1" x14ac:dyDescent="0.4">
      <c r="A3230" s="180"/>
      <c r="B3230" s="5">
        <f t="shared" si="212"/>
        <v>3228</v>
      </c>
      <c r="C3230">
        <f t="shared" si="213"/>
        <v>617</v>
      </c>
      <c r="D3230" s="3">
        <v>1954</v>
      </c>
      <c r="E3230" s="101" t="s">
        <v>15</v>
      </c>
      <c r="F3230" s="101" t="s">
        <v>25</v>
      </c>
      <c r="G3230" s="165">
        <v>129012</v>
      </c>
      <c r="H3230" s="101"/>
      <c r="I3230" s="101"/>
      <c r="J3230" s="101"/>
      <c r="K3230" s="101" t="s">
        <v>3366</v>
      </c>
      <c r="L3230" s="101"/>
      <c r="M3230" s="101"/>
      <c r="N3230" s="101"/>
      <c r="O3230" s="101"/>
      <c r="P3230" s="101"/>
      <c r="Q3230" s="101"/>
      <c r="R3230" s="101"/>
      <c r="S3230" s="128"/>
      <c r="T3230" s="101"/>
      <c r="U3230" s="101"/>
      <c r="V3230" s="130"/>
      <c r="W3230" s="101"/>
      <c r="X3230" s="101"/>
      <c r="Y3230" s="101"/>
      <c r="Z3230" s="101"/>
      <c r="AA3230" s="101"/>
      <c r="AB3230" s="101"/>
      <c r="AC3230" s="101"/>
      <c r="AD3230" s="101"/>
      <c r="AE3230" s="101"/>
      <c r="AF3230" t="s">
        <v>3451</v>
      </c>
      <c r="AG3230" s="101"/>
      <c r="AH3230" s="103">
        <v>45839</v>
      </c>
      <c r="AI3230" s="75" t="s">
        <v>5128</v>
      </c>
    </row>
    <row r="3231" spans="1:35" ht="15" customHeight="1" x14ac:dyDescent="0.35">
      <c r="B3231" s="5">
        <f t="shared" si="212"/>
        <v>3229</v>
      </c>
      <c r="C3231">
        <f t="shared" si="213"/>
        <v>222</v>
      </c>
      <c r="D3231" s="3">
        <v>1954</v>
      </c>
      <c r="E3231" s="101" t="s">
        <v>327</v>
      </c>
      <c r="F3231" s="101" t="s">
        <v>25</v>
      </c>
      <c r="G3231" s="165">
        <v>129629</v>
      </c>
      <c r="H3231" s="101"/>
      <c r="I3231" s="101"/>
      <c r="J3231" s="101" t="s">
        <v>3354</v>
      </c>
      <c r="K3231" s="101" t="s">
        <v>3366</v>
      </c>
      <c r="L3231" s="101"/>
      <c r="M3231" s="101" t="s">
        <v>3459</v>
      </c>
      <c r="N3231" s="101" t="s">
        <v>3359</v>
      </c>
      <c r="O3231" s="101"/>
      <c r="P3231" s="101"/>
      <c r="Q3231" s="101"/>
      <c r="R3231" s="101"/>
      <c r="S3231" s="128"/>
      <c r="T3231" s="101" t="s">
        <v>3262</v>
      </c>
      <c r="U3231" s="101"/>
      <c r="V3231" s="130"/>
      <c r="W3231" s="101" t="s">
        <v>3572</v>
      </c>
      <c r="X3231" s="101" t="s">
        <v>3452</v>
      </c>
      <c r="Y3231" s="101"/>
      <c r="Z3231" s="101"/>
      <c r="AA3231" s="101" t="s">
        <v>3262</v>
      </c>
      <c r="AB3231" s="101"/>
      <c r="AC3231" s="101"/>
      <c r="AD3231" s="101"/>
      <c r="AE3231" s="101"/>
      <c r="AF3231" t="s">
        <v>3451</v>
      </c>
      <c r="AG3231" s="101"/>
      <c r="AH3231" s="103">
        <v>46257</v>
      </c>
      <c r="AI3231" s="75"/>
    </row>
    <row r="3232" spans="1:35" ht="15" customHeight="1" thickBot="1" x14ac:dyDescent="0.4">
      <c r="B3232" s="5">
        <f t="shared" si="212"/>
        <v>3230</v>
      </c>
      <c r="C3232">
        <f t="shared" si="213"/>
        <v>26</v>
      </c>
      <c r="D3232" s="3">
        <v>1954</v>
      </c>
      <c r="E3232" s="3" t="s">
        <v>500</v>
      </c>
      <c r="F3232" s="3" t="s">
        <v>25</v>
      </c>
      <c r="G3232" s="165">
        <v>129851</v>
      </c>
      <c r="H3232" s="3"/>
      <c r="I3232" s="3"/>
      <c r="J3232" s="3" t="s">
        <v>3354</v>
      </c>
      <c r="K3232" s="3" t="s">
        <v>3366</v>
      </c>
      <c r="L3232" s="3"/>
      <c r="M3232" s="3" t="s">
        <v>3459</v>
      </c>
      <c r="N3232" s="3"/>
      <c r="O3232" s="3"/>
      <c r="P3232" s="3"/>
      <c r="Q3232" s="3"/>
      <c r="R3232" s="3"/>
      <c r="S3232" s="152"/>
      <c r="T3232" s="3" t="s">
        <v>3262</v>
      </c>
      <c r="U3232" s="3"/>
      <c r="V3232" s="143"/>
      <c r="W3232" s="3" t="s">
        <v>3572</v>
      </c>
      <c r="X3232" s="3" t="s">
        <v>3452</v>
      </c>
      <c r="Y3232" s="3"/>
      <c r="Z3232" s="3"/>
      <c r="AA3232" s="3" t="s">
        <v>3648</v>
      </c>
      <c r="AB3232" s="3" t="s">
        <v>3863</v>
      </c>
      <c r="AE3232" s="3"/>
      <c r="AF3232" t="s">
        <v>3451</v>
      </c>
      <c r="AG3232" s="3"/>
      <c r="AH3232" s="153">
        <v>45928</v>
      </c>
      <c r="AI3232" s="166" t="s">
        <v>5592</v>
      </c>
    </row>
    <row r="3233" spans="1:35" ht="15" thickBot="1" x14ac:dyDescent="0.4">
      <c r="B3233" s="5">
        <f t="shared" si="211"/>
        <v>3231</v>
      </c>
      <c r="C3233">
        <f t="shared" ref="C3233" si="214">+G3234-G3233</f>
        <v>1</v>
      </c>
      <c r="D3233" s="16">
        <v>1954</v>
      </c>
      <c r="E3233" t="s">
        <v>500</v>
      </c>
      <c r="F3233" t="s">
        <v>25</v>
      </c>
      <c r="G3233">
        <v>129877</v>
      </c>
      <c r="J3233" t="s">
        <v>3354</v>
      </c>
      <c r="K3233" t="s">
        <v>3366</v>
      </c>
      <c r="M3233" t="s">
        <v>3459</v>
      </c>
      <c r="N3233" t="s">
        <v>3359</v>
      </c>
      <c r="T3233" t="s">
        <v>3424</v>
      </c>
      <c r="W3233" t="s">
        <v>3572</v>
      </c>
      <c r="X3233" t="s">
        <v>3452</v>
      </c>
      <c r="AA3233" s="3" t="s">
        <v>3648</v>
      </c>
      <c r="AB3233" t="s">
        <v>3863</v>
      </c>
      <c r="AD3233" s="3" t="s">
        <v>3864</v>
      </c>
      <c r="AF3233" s="3" t="s">
        <v>3451</v>
      </c>
      <c r="AG3233" s="162"/>
      <c r="AH3233" s="163">
        <v>45287</v>
      </c>
    </row>
    <row r="3234" spans="1:35" ht="15" customHeight="1" thickBot="1" x14ac:dyDescent="0.4">
      <c r="A3234" s="180"/>
      <c r="B3234" s="5">
        <f t="shared" si="211"/>
        <v>3232</v>
      </c>
      <c r="C3234">
        <f t="shared" si="207"/>
        <v>42</v>
      </c>
      <c r="D3234" s="16">
        <v>1954</v>
      </c>
      <c r="E3234" t="s">
        <v>500</v>
      </c>
      <c r="F3234" t="s">
        <v>25</v>
      </c>
      <c r="G3234" s="70">
        <v>129878</v>
      </c>
      <c r="J3234" t="s">
        <v>3354</v>
      </c>
      <c r="K3234" t="s">
        <v>3366</v>
      </c>
      <c r="M3234" t="s">
        <v>3459</v>
      </c>
      <c r="N3234" t="s">
        <v>3359</v>
      </c>
      <c r="T3234" t="s">
        <v>167</v>
      </c>
      <c r="W3234" t="s">
        <v>3572</v>
      </c>
      <c r="X3234" t="s">
        <v>3452</v>
      </c>
      <c r="AA3234" t="s">
        <v>3648</v>
      </c>
      <c r="AB3234" t="s">
        <v>3863</v>
      </c>
      <c r="AC3234"/>
      <c r="AD3234"/>
      <c r="AF3234" t="s">
        <v>3451</v>
      </c>
      <c r="AG3234" s="3"/>
      <c r="AH3234" s="153">
        <v>45899</v>
      </c>
      <c r="AI3234" s="36" t="s">
        <v>5392</v>
      </c>
    </row>
    <row r="3235" spans="1:35" ht="15" customHeight="1" x14ac:dyDescent="0.35">
      <c r="B3235" s="5">
        <f t="shared" ref="B3235:B3240" si="215">+B3234+1</f>
        <v>3233</v>
      </c>
      <c r="C3235">
        <f t="shared" ref="C3235:C3240" si="216">+G3236-G3235</f>
        <v>2</v>
      </c>
      <c r="D3235" s="16">
        <v>1954</v>
      </c>
      <c r="E3235" s="101" t="s">
        <v>500</v>
      </c>
      <c r="F3235" s="101" t="s">
        <v>25</v>
      </c>
      <c r="G3235" s="165">
        <v>129920</v>
      </c>
      <c r="H3235" s="101"/>
      <c r="I3235" s="101"/>
      <c r="J3235" s="101" t="s">
        <v>3354</v>
      </c>
      <c r="K3235" s="101" t="s">
        <v>3366</v>
      </c>
      <c r="L3235" s="101"/>
      <c r="M3235" s="101" t="s">
        <v>3459</v>
      </c>
      <c r="N3235" s="101"/>
      <c r="O3235" s="101"/>
      <c r="P3235" s="101"/>
      <c r="Q3235" s="101"/>
      <c r="R3235" s="101"/>
      <c r="S3235" s="128"/>
      <c r="T3235" s="101" t="s">
        <v>3262</v>
      </c>
      <c r="U3235" s="101"/>
      <c r="V3235" s="130"/>
      <c r="W3235" s="101" t="s">
        <v>3572</v>
      </c>
      <c r="X3235" s="101" t="s">
        <v>3452</v>
      </c>
      <c r="Y3235" s="101"/>
      <c r="Z3235" s="101"/>
      <c r="AA3235" s="101" t="s">
        <v>3648</v>
      </c>
      <c r="AB3235" s="101" t="s">
        <v>3863</v>
      </c>
      <c r="AC3235" s="101"/>
      <c r="AD3235" s="101"/>
      <c r="AE3235" s="101"/>
      <c r="AF3235" t="s">
        <v>3451</v>
      </c>
      <c r="AG3235" s="101"/>
      <c r="AH3235" s="103">
        <v>45839</v>
      </c>
      <c r="AI3235" s="75" t="s">
        <v>5129</v>
      </c>
    </row>
    <row r="3236" spans="1:35" ht="15" customHeight="1" x14ac:dyDescent="0.35">
      <c r="B3236" s="5">
        <f t="shared" si="215"/>
        <v>3234</v>
      </c>
      <c r="C3236">
        <f t="shared" si="216"/>
        <v>35</v>
      </c>
      <c r="D3236" s="16">
        <v>1954</v>
      </c>
      <c r="E3236" t="s">
        <v>500</v>
      </c>
      <c r="F3236" t="s">
        <v>25</v>
      </c>
      <c r="G3236">
        <v>129922</v>
      </c>
      <c r="H3236" t="s">
        <v>17</v>
      </c>
      <c r="J3236" t="s">
        <v>3354</v>
      </c>
      <c r="L3236" t="s">
        <v>88</v>
      </c>
      <c r="M3236" t="s">
        <v>3359</v>
      </c>
      <c r="AF3236" t="s">
        <v>3060</v>
      </c>
      <c r="AH3236" s="2">
        <v>39959.85665509259</v>
      </c>
    </row>
    <row r="3237" spans="1:35" ht="15" customHeight="1" thickBot="1" x14ac:dyDescent="0.4">
      <c r="B3237" s="5">
        <f t="shared" si="215"/>
        <v>3235</v>
      </c>
      <c r="C3237">
        <f t="shared" si="216"/>
        <v>2</v>
      </c>
      <c r="D3237" s="16">
        <v>1954</v>
      </c>
      <c r="E3237" t="s">
        <v>327</v>
      </c>
      <c r="F3237" t="s">
        <v>25</v>
      </c>
      <c r="G3237">
        <v>129957</v>
      </c>
      <c r="H3237" t="s">
        <v>17</v>
      </c>
      <c r="J3237" t="s">
        <v>3354</v>
      </c>
      <c r="K3237" t="s">
        <v>3383</v>
      </c>
      <c r="L3237" t="s">
        <v>1168</v>
      </c>
      <c r="M3237" t="s">
        <v>3359</v>
      </c>
      <c r="N3237" t="s">
        <v>3359</v>
      </c>
      <c r="AF3237" t="s">
        <v>3060</v>
      </c>
      <c r="AH3237" s="2">
        <v>40677.467847222222</v>
      </c>
    </row>
    <row r="3238" spans="1:35" ht="15" thickBot="1" x14ac:dyDescent="0.4">
      <c r="B3238" s="5">
        <f t="shared" si="215"/>
        <v>3236</v>
      </c>
      <c r="C3238">
        <f t="shared" si="216"/>
        <v>11</v>
      </c>
      <c r="D3238" s="16">
        <v>1954</v>
      </c>
      <c r="E3238" s="159" t="s">
        <v>327</v>
      </c>
      <c r="F3238" s="159" t="s">
        <v>25</v>
      </c>
      <c r="G3238" s="160">
        <v>129959</v>
      </c>
      <c r="H3238" s="159"/>
      <c r="I3238" s="159"/>
      <c r="J3238" s="159" t="s">
        <v>3354</v>
      </c>
      <c r="K3238" s="159" t="s">
        <v>3366</v>
      </c>
      <c r="L3238" s="159"/>
      <c r="M3238" s="159" t="s">
        <v>3359</v>
      </c>
      <c r="N3238" s="159"/>
      <c r="O3238" s="159"/>
      <c r="P3238" s="159"/>
      <c r="Q3238" s="159"/>
      <c r="R3238" s="159"/>
      <c r="S3238" s="159"/>
      <c r="T3238" s="159" t="s">
        <v>167</v>
      </c>
      <c r="U3238" s="159"/>
      <c r="V3238" s="161"/>
      <c r="W3238" s="159" t="s">
        <v>3576</v>
      </c>
      <c r="X3238" s="159" t="s">
        <v>3452</v>
      </c>
      <c r="Y3238" s="159"/>
      <c r="Z3238" s="159"/>
      <c r="AA3238" s="159" t="s">
        <v>167</v>
      </c>
      <c r="AB3238" s="159"/>
      <c r="AC3238" s="159"/>
      <c r="AD3238" s="159"/>
      <c r="AE3238" s="159"/>
      <c r="AF3238" t="s">
        <v>3451</v>
      </c>
      <c r="AG3238" s="159"/>
      <c r="AH3238" s="176">
        <v>46256</v>
      </c>
      <c r="AI3238" s="76" t="s">
        <v>6945</v>
      </c>
    </row>
    <row r="3239" spans="1:35" ht="15" customHeight="1" x14ac:dyDescent="0.35">
      <c r="B3239" s="5">
        <f t="shared" si="215"/>
        <v>3237</v>
      </c>
      <c r="C3239">
        <f t="shared" si="216"/>
        <v>27</v>
      </c>
      <c r="D3239" s="16">
        <v>1954</v>
      </c>
      <c r="E3239" t="s">
        <v>327</v>
      </c>
      <c r="F3239" t="s">
        <v>25</v>
      </c>
      <c r="G3239">
        <v>129970</v>
      </c>
      <c r="H3239" t="s">
        <v>17</v>
      </c>
      <c r="J3239" t="s">
        <v>3354</v>
      </c>
      <c r="K3239" t="s">
        <v>3366</v>
      </c>
      <c r="L3239" t="s">
        <v>232</v>
      </c>
      <c r="M3239" t="s">
        <v>3359</v>
      </c>
      <c r="AF3239" t="s">
        <v>3060</v>
      </c>
      <c r="AH3239" s="2">
        <v>40359.708773148152</v>
      </c>
    </row>
    <row r="3240" spans="1:35" ht="15" customHeight="1" x14ac:dyDescent="0.35">
      <c r="B3240" s="5">
        <f t="shared" si="215"/>
        <v>3238</v>
      </c>
      <c r="C3240">
        <f t="shared" si="216"/>
        <v>88</v>
      </c>
      <c r="D3240" s="16">
        <v>1954</v>
      </c>
      <c r="E3240" t="s">
        <v>327</v>
      </c>
      <c r="F3240" t="s">
        <v>25</v>
      </c>
      <c r="G3240">
        <v>129997</v>
      </c>
      <c r="H3240" t="s">
        <v>17</v>
      </c>
      <c r="J3240" t="s">
        <v>3354</v>
      </c>
      <c r="K3240" t="s">
        <v>3366</v>
      </c>
      <c r="L3240" t="s">
        <v>62</v>
      </c>
      <c r="M3240" t="s">
        <v>3359</v>
      </c>
      <c r="AF3240" t="s">
        <v>3060</v>
      </c>
      <c r="AH3240" s="2">
        <v>40293.355949074074</v>
      </c>
    </row>
    <row r="3241" spans="1:35" ht="15" customHeight="1" x14ac:dyDescent="0.35">
      <c r="B3241" s="5">
        <f t="shared" si="211"/>
        <v>3239</v>
      </c>
      <c r="C3241">
        <f t="shared" ref="C3241:C3303" si="217">+G3242-G3241</f>
        <v>27</v>
      </c>
      <c r="D3241" s="16">
        <v>1954</v>
      </c>
      <c r="E3241" t="s">
        <v>327</v>
      </c>
      <c r="F3241" t="s">
        <v>25</v>
      </c>
      <c r="G3241">
        <v>130085</v>
      </c>
      <c r="L3241" t="s">
        <v>37</v>
      </c>
      <c r="AF3241" t="s">
        <v>3060</v>
      </c>
    </row>
    <row r="3242" spans="1:35" ht="15" customHeight="1" x14ac:dyDescent="0.35">
      <c r="B3242" s="5">
        <f t="shared" si="211"/>
        <v>3240</v>
      </c>
      <c r="C3242">
        <f t="shared" si="217"/>
        <v>53</v>
      </c>
      <c r="D3242" s="16">
        <v>1954</v>
      </c>
      <c r="E3242" t="s">
        <v>327</v>
      </c>
      <c r="F3242" t="s">
        <v>25</v>
      </c>
      <c r="G3242">
        <v>130112</v>
      </c>
      <c r="L3242" t="s">
        <v>37</v>
      </c>
      <c r="AF3242" t="s">
        <v>3060</v>
      </c>
    </row>
    <row r="3243" spans="1:35" ht="15" customHeight="1" x14ac:dyDescent="0.35">
      <c r="B3243" s="5">
        <f t="shared" si="211"/>
        <v>3241</v>
      </c>
      <c r="C3243">
        <f t="shared" si="217"/>
        <v>10</v>
      </c>
      <c r="D3243" s="16">
        <v>1954</v>
      </c>
      <c r="E3243" t="s">
        <v>327</v>
      </c>
      <c r="F3243" t="s">
        <v>16</v>
      </c>
      <c r="G3243">
        <v>130165</v>
      </c>
      <c r="H3243" t="s">
        <v>17</v>
      </c>
      <c r="K3243" t="s">
        <v>3366</v>
      </c>
      <c r="L3243" t="s">
        <v>791</v>
      </c>
      <c r="M3243" t="s">
        <v>3359</v>
      </c>
      <c r="AF3243" t="s">
        <v>3060</v>
      </c>
      <c r="AH3243" s="2">
        <v>40829.647627314815</v>
      </c>
    </row>
    <row r="3244" spans="1:35" ht="15" customHeight="1" x14ac:dyDescent="0.35">
      <c r="B3244" s="5">
        <f t="shared" si="211"/>
        <v>3242</v>
      </c>
      <c r="C3244">
        <f t="shared" si="217"/>
        <v>47</v>
      </c>
      <c r="D3244" s="16">
        <v>1954</v>
      </c>
      <c r="E3244" s="115" t="s">
        <v>327</v>
      </c>
      <c r="F3244" s="115" t="s">
        <v>16</v>
      </c>
      <c r="G3244" s="70">
        <v>130175</v>
      </c>
      <c r="I3244" s="172"/>
      <c r="J3244" t="s">
        <v>3354</v>
      </c>
      <c r="K3244" t="s">
        <v>3366</v>
      </c>
      <c r="M3244" s="172" t="s">
        <v>3459</v>
      </c>
      <c r="T3244" t="s">
        <v>167</v>
      </c>
      <c r="W3244" s="172" t="s">
        <v>3830</v>
      </c>
      <c r="X3244" t="s">
        <v>3452</v>
      </c>
      <c r="AA3244" t="s">
        <v>3262</v>
      </c>
      <c r="AC3244"/>
      <c r="AD3244" t="s">
        <v>5740</v>
      </c>
      <c r="AF3244" t="s">
        <v>3451</v>
      </c>
      <c r="AH3244" s="2">
        <v>45966</v>
      </c>
      <c r="AI3244" s="36" t="s">
        <v>5742</v>
      </c>
    </row>
    <row r="3245" spans="1:35" ht="15" customHeight="1" x14ac:dyDescent="0.35">
      <c r="B3245" s="5">
        <f t="shared" si="211"/>
        <v>3243</v>
      </c>
      <c r="C3245">
        <f t="shared" si="217"/>
        <v>26</v>
      </c>
      <c r="D3245" s="16">
        <v>1954</v>
      </c>
      <c r="E3245" s="116" t="s">
        <v>327</v>
      </c>
      <c r="F3245" s="116" t="s">
        <v>16</v>
      </c>
      <c r="G3245" s="117">
        <v>130222</v>
      </c>
      <c r="H3245" s="172" t="s">
        <v>5836</v>
      </c>
      <c r="I3245" s="172"/>
      <c r="J3245" s="172" t="s">
        <v>3354</v>
      </c>
      <c r="K3245" s="172" t="s">
        <v>3366</v>
      </c>
      <c r="L3245" s="172"/>
      <c r="M3245" s="172" t="s">
        <v>3459</v>
      </c>
      <c r="N3245" s="172"/>
      <c r="O3245" s="172"/>
      <c r="P3245" s="172"/>
      <c r="Q3245" s="172"/>
      <c r="R3245" s="172"/>
      <c r="S3245" s="173"/>
      <c r="T3245" s="172" t="s">
        <v>167</v>
      </c>
      <c r="U3245" s="172"/>
      <c r="V3245" s="174"/>
      <c r="W3245" s="172" t="s">
        <v>3830</v>
      </c>
      <c r="X3245" s="172" t="s">
        <v>3452</v>
      </c>
      <c r="Y3245" s="172"/>
      <c r="Z3245" s="172"/>
      <c r="AA3245" s="172" t="s">
        <v>3262</v>
      </c>
      <c r="AB3245" s="172"/>
      <c r="AC3245" s="172"/>
      <c r="AD3245" s="172" t="s">
        <v>5740</v>
      </c>
      <c r="AE3245" s="172"/>
      <c r="AF3245" t="s">
        <v>3451</v>
      </c>
      <c r="AH3245" s="2">
        <v>45966</v>
      </c>
      <c r="AI3245" s="36" t="s">
        <v>5872</v>
      </c>
    </row>
    <row r="3246" spans="1:35" ht="15" customHeight="1" x14ac:dyDescent="0.35">
      <c r="B3246" s="5">
        <f t="shared" si="211"/>
        <v>3244</v>
      </c>
      <c r="C3246">
        <f t="shared" si="217"/>
        <v>35</v>
      </c>
      <c r="D3246" s="16">
        <v>1954</v>
      </c>
      <c r="E3246" t="s">
        <v>560</v>
      </c>
      <c r="F3246" t="s">
        <v>25</v>
      </c>
      <c r="G3246">
        <v>130248</v>
      </c>
      <c r="J3246" t="s">
        <v>3356</v>
      </c>
      <c r="M3246" t="s">
        <v>3459</v>
      </c>
      <c r="N3246" t="s">
        <v>3359</v>
      </c>
      <c r="W3246" t="s">
        <v>3557</v>
      </c>
      <c r="X3246" t="s">
        <v>4600</v>
      </c>
      <c r="AB3246" t="s">
        <v>96</v>
      </c>
      <c r="AD3246" s="3" t="s">
        <v>4601</v>
      </c>
      <c r="AF3246" t="s">
        <v>3451</v>
      </c>
      <c r="AH3246" s="2">
        <v>45661</v>
      </c>
    </row>
    <row r="3247" spans="1:35" ht="15" customHeight="1" x14ac:dyDescent="0.35">
      <c r="B3247" s="5">
        <f t="shared" si="211"/>
        <v>3245</v>
      </c>
      <c r="C3247">
        <f t="shared" si="217"/>
        <v>28</v>
      </c>
      <c r="D3247" s="16">
        <v>1954</v>
      </c>
      <c r="E3247" t="s">
        <v>560</v>
      </c>
      <c r="F3247" t="s">
        <v>25</v>
      </c>
      <c r="G3247">
        <v>130283</v>
      </c>
      <c r="H3247" t="s">
        <v>17</v>
      </c>
      <c r="J3247" t="s">
        <v>3354</v>
      </c>
      <c r="K3247" t="s">
        <v>3366</v>
      </c>
      <c r="L3247" t="s">
        <v>56</v>
      </c>
      <c r="M3247" t="s">
        <v>3359</v>
      </c>
      <c r="AF3247" t="s">
        <v>3060</v>
      </c>
      <c r="AH3247" s="2">
        <v>39906.784930555557</v>
      </c>
    </row>
    <row r="3248" spans="1:35" ht="15" customHeight="1" x14ac:dyDescent="0.35">
      <c r="B3248" s="5">
        <f t="shared" si="211"/>
        <v>3246</v>
      </c>
      <c r="C3248">
        <f t="shared" si="217"/>
        <v>19</v>
      </c>
      <c r="D3248" s="16">
        <v>1954</v>
      </c>
      <c r="E3248" t="s">
        <v>560</v>
      </c>
      <c r="F3248" t="s">
        <v>25</v>
      </c>
      <c r="G3248">
        <v>130311</v>
      </c>
      <c r="H3248" t="s">
        <v>17</v>
      </c>
      <c r="J3248" t="s">
        <v>3355</v>
      </c>
      <c r="K3248" t="s">
        <v>3366</v>
      </c>
      <c r="M3248" t="s">
        <v>3359</v>
      </c>
      <c r="Z3248" t="s">
        <v>3359</v>
      </c>
      <c r="AF3248" t="s">
        <v>3060</v>
      </c>
      <c r="AH3248" s="2">
        <v>39710.914120370369</v>
      </c>
    </row>
    <row r="3249" spans="2:35" ht="15" customHeight="1" x14ac:dyDescent="0.35">
      <c r="B3249" s="5">
        <f t="shared" si="211"/>
        <v>3247</v>
      </c>
      <c r="C3249">
        <f t="shared" si="217"/>
        <v>31</v>
      </c>
      <c r="D3249" s="16">
        <v>1954</v>
      </c>
      <c r="E3249" s="115" t="s">
        <v>560</v>
      </c>
      <c r="F3249" s="115" t="s">
        <v>25</v>
      </c>
      <c r="G3249" s="70">
        <v>130330</v>
      </c>
      <c r="I3249" s="172"/>
      <c r="J3249" t="s">
        <v>3354</v>
      </c>
      <c r="K3249" t="s">
        <v>3366</v>
      </c>
      <c r="M3249" s="172" t="s">
        <v>3459</v>
      </c>
      <c r="N3249" t="s">
        <v>3359</v>
      </c>
      <c r="T3249" t="s">
        <v>3424</v>
      </c>
      <c r="W3249" s="172" t="s">
        <v>3557</v>
      </c>
      <c r="X3249" t="s">
        <v>3452</v>
      </c>
      <c r="Z3249" t="s">
        <v>3359</v>
      </c>
      <c r="AA3249" s="172" t="s">
        <v>3828</v>
      </c>
      <c r="AC3249"/>
      <c r="AD3249" s="3" t="s">
        <v>4011</v>
      </c>
      <c r="AF3249" t="s">
        <v>3451</v>
      </c>
      <c r="AH3249" s="2">
        <v>45966</v>
      </c>
      <c r="AI3249" s="36" t="s">
        <v>5743</v>
      </c>
    </row>
    <row r="3250" spans="2:35" ht="15" customHeight="1" x14ac:dyDescent="0.35">
      <c r="B3250" s="5">
        <f t="shared" si="211"/>
        <v>3248</v>
      </c>
      <c r="C3250">
        <f t="shared" si="217"/>
        <v>31</v>
      </c>
      <c r="D3250" s="16">
        <v>1954</v>
      </c>
      <c r="E3250" t="s">
        <v>15</v>
      </c>
      <c r="F3250" t="s">
        <v>16</v>
      </c>
      <c r="G3250">
        <v>130361</v>
      </c>
      <c r="H3250" t="s">
        <v>17</v>
      </c>
      <c r="J3250" t="s">
        <v>3354</v>
      </c>
      <c r="K3250" t="s">
        <v>3366</v>
      </c>
      <c r="L3250" t="s">
        <v>703</v>
      </c>
      <c r="M3250" t="s">
        <v>3359</v>
      </c>
      <c r="AF3250" t="s">
        <v>3060</v>
      </c>
      <c r="AH3250" s="2">
        <v>39804.712245370371</v>
      </c>
    </row>
    <row r="3251" spans="2:35" ht="15" customHeight="1" x14ac:dyDescent="0.35">
      <c r="B3251" s="5">
        <f t="shared" si="211"/>
        <v>3249</v>
      </c>
      <c r="C3251">
        <f t="shared" si="217"/>
        <v>163</v>
      </c>
      <c r="D3251" s="16">
        <v>1954</v>
      </c>
      <c r="E3251" t="s">
        <v>15</v>
      </c>
      <c r="F3251" t="s">
        <v>16</v>
      </c>
      <c r="G3251">
        <v>130392</v>
      </c>
      <c r="H3251" t="s">
        <v>17</v>
      </c>
      <c r="J3251" t="s">
        <v>380</v>
      </c>
      <c r="K3251" t="s">
        <v>3366</v>
      </c>
      <c r="L3251" t="s">
        <v>162</v>
      </c>
      <c r="M3251" t="s">
        <v>3359</v>
      </c>
      <c r="AF3251" t="s">
        <v>3060</v>
      </c>
      <c r="AH3251" s="2">
        <v>40426.496458333335</v>
      </c>
    </row>
    <row r="3252" spans="2:35" ht="15" customHeight="1" x14ac:dyDescent="0.35">
      <c r="B3252" s="5">
        <f t="shared" si="211"/>
        <v>3250</v>
      </c>
      <c r="C3252">
        <f t="shared" si="217"/>
        <v>40</v>
      </c>
      <c r="D3252" s="16">
        <v>1954</v>
      </c>
      <c r="E3252" t="s">
        <v>15</v>
      </c>
      <c r="F3252" t="s">
        <v>16</v>
      </c>
      <c r="G3252">
        <v>130555</v>
      </c>
      <c r="H3252" t="s">
        <v>17</v>
      </c>
      <c r="J3252" t="s">
        <v>3354</v>
      </c>
      <c r="L3252" t="s">
        <v>37</v>
      </c>
      <c r="M3252" t="s">
        <v>3359</v>
      </c>
      <c r="AF3252" t="s">
        <v>3060</v>
      </c>
      <c r="AH3252" s="2">
        <v>39809.653877314813</v>
      </c>
    </row>
    <row r="3253" spans="2:35" ht="15" customHeight="1" x14ac:dyDescent="0.35">
      <c r="B3253" s="5">
        <f t="shared" si="211"/>
        <v>3251</v>
      </c>
      <c r="C3253">
        <f t="shared" si="217"/>
        <v>180</v>
      </c>
      <c r="D3253" s="16">
        <v>1954</v>
      </c>
      <c r="E3253" t="s">
        <v>15</v>
      </c>
      <c r="F3253" t="s">
        <v>16</v>
      </c>
      <c r="G3253">
        <v>130595</v>
      </c>
      <c r="H3253" t="s">
        <v>17</v>
      </c>
      <c r="M3253" t="s">
        <v>3359</v>
      </c>
      <c r="AF3253" t="s">
        <v>3060</v>
      </c>
      <c r="AH3253" s="2">
        <v>40932.309293981481</v>
      </c>
    </row>
    <row r="3254" spans="2:35" ht="15" customHeight="1" x14ac:dyDescent="0.35">
      <c r="B3254" s="5">
        <f t="shared" si="211"/>
        <v>3252</v>
      </c>
      <c r="C3254">
        <f t="shared" si="217"/>
        <v>38</v>
      </c>
      <c r="D3254" s="16">
        <v>1954</v>
      </c>
      <c r="E3254" t="s">
        <v>15</v>
      </c>
      <c r="F3254" t="s">
        <v>16</v>
      </c>
      <c r="G3254">
        <v>130775</v>
      </c>
      <c r="H3254" t="s">
        <v>17</v>
      </c>
      <c r="M3254" t="s">
        <v>3359</v>
      </c>
      <c r="AB3254" t="s">
        <v>1169</v>
      </c>
      <c r="AF3254" t="s">
        <v>3060</v>
      </c>
      <c r="AH3254" s="2">
        <v>40943.047337962962</v>
      </c>
    </row>
    <row r="3255" spans="2:35" ht="15" customHeight="1" x14ac:dyDescent="0.35">
      <c r="B3255" s="5">
        <f t="shared" si="211"/>
        <v>3253</v>
      </c>
      <c r="C3255">
        <f t="shared" si="217"/>
        <v>132</v>
      </c>
      <c r="D3255" s="16">
        <v>1954</v>
      </c>
      <c r="E3255" t="s">
        <v>15</v>
      </c>
      <c r="F3255" t="s">
        <v>16</v>
      </c>
      <c r="G3255">
        <v>130813</v>
      </c>
      <c r="H3255" t="s">
        <v>17</v>
      </c>
      <c r="J3255" t="s">
        <v>3354</v>
      </c>
      <c r="K3255" t="s">
        <v>3366</v>
      </c>
      <c r="L3255" t="s">
        <v>156</v>
      </c>
      <c r="M3255" t="s">
        <v>3359</v>
      </c>
      <c r="N3255" t="s">
        <v>3359</v>
      </c>
      <c r="AC3255" s="3">
        <v>1975</v>
      </c>
      <c r="AD3255" s="3" t="s">
        <v>1170</v>
      </c>
      <c r="AF3255" t="s">
        <v>3060</v>
      </c>
      <c r="AH3255" s="2">
        <v>40168.785520833335</v>
      </c>
    </row>
    <row r="3256" spans="2:35" ht="15" customHeight="1" x14ac:dyDescent="0.35">
      <c r="B3256" s="5">
        <f t="shared" si="211"/>
        <v>3254</v>
      </c>
      <c r="C3256">
        <f t="shared" si="217"/>
        <v>186</v>
      </c>
      <c r="D3256" s="16">
        <v>1954</v>
      </c>
      <c r="E3256" t="s">
        <v>15</v>
      </c>
      <c r="F3256" t="s">
        <v>25</v>
      </c>
      <c r="G3256">
        <v>130945</v>
      </c>
      <c r="H3256" t="s">
        <v>17</v>
      </c>
      <c r="J3256" t="s">
        <v>3354</v>
      </c>
      <c r="K3256" t="s">
        <v>3366</v>
      </c>
      <c r="L3256" t="s">
        <v>369</v>
      </c>
      <c r="M3256" t="s">
        <v>3359</v>
      </c>
      <c r="AB3256" t="s">
        <v>1171</v>
      </c>
      <c r="AF3256" t="s">
        <v>3060</v>
      </c>
      <c r="AH3256" s="2">
        <v>40282.900555555556</v>
      </c>
    </row>
    <row r="3257" spans="2:35" ht="15" customHeight="1" x14ac:dyDescent="0.35">
      <c r="B3257" s="5">
        <f t="shared" si="211"/>
        <v>3255</v>
      </c>
      <c r="C3257">
        <f t="shared" si="217"/>
        <v>44</v>
      </c>
      <c r="D3257" s="16">
        <v>1954</v>
      </c>
      <c r="E3257" t="s">
        <v>15</v>
      </c>
      <c r="F3257" t="s">
        <v>25</v>
      </c>
      <c r="G3257">
        <v>131131</v>
      </c>
      <c r="H3257" t="s">
        <v>17</v>
      </c>
      <c r="J3257" t="s">
        <v>3354</v>
      </c>
      <c r="K3257" t="s">
        <v>3366</v>
      </c>
      <c r="L3257" t="s">
        <v>258</v>
      </c>
      <c r="M3257" t="s">
        <v>3359</v>
      </c>
      <c r="N3257" t="s">
        <v>3359</v>
      </c>
      <c r="AF3257" t="s">
        <v>3060</v>
      </c>
      <c r="AH3257" s="2">
        <v>40551.609849537039</v>
      </c>
    </row>
    <row r="3258" spans="2:35" ht="15" customHeight="1" x14ac:dyDescent="0.35">
      <c r="B3258" s="5">
        <f t="shared" si="211"/>
        <v>3256</v>
      </c>
      <c r="C3258">
        <f t="shared" si="217"/>
        <v>36</v>
      </c>
      <c r="D3258" s="16">
        <v>1954</v>
      </c>
      <c r="E3258" t="s">
        <v>15</v>
      </c>
      <c r="F3258" t="s">
        <v>25</v>
      </c>
      <c r="G3258">
        <v>131175</v>
      </c>
      <c r="H3258" t="s">
        <v>17</v>
      </c>
      <c r="J3258" t="s">
        <v>3354</v>
      </c>
      <c r="K3258" t="s">
        <v>3366</v>
      </c>
      <c r="L3258" t="s">
        <v>277</v>
      </c>
      <c r="M3258" t="s">
        <v>3359</v>
      </c>
      <c r="AD3258" s="3" t="s">
        <v>1172</v>
      </c>
      <c r="AF3258" t="s">
        <v>3060</v>
      </c>
      <c r="AH3258" s="2">
        <v>40089.670254629629</v>
      </c>
    </row>
    <row r="3259" spans="2:35" ht="15" customHeight="1" x14ac:dyDescent="0.35">
      <c r="B3259" s="5">
        <f t="shared" si="211"/>
        <v>3257</v>
      </c>
      <c r="C3259">
        <f t="shared" si="217"/>
        <v>198</v>
      </c>
      <c r="D3259" s="16">
        <v>1954</v>
      </c>
      <c r="E3259" t="s">
        <v>15</v>
      </c>
      <c r="F3259" t="s">
        <v>25</v>
      </c>
      <c r="G3259">
        <v>131211</v>
      </c>
      <c r="H3259" t="s">
        <v>17</v>
      </c>
      <c r="J3259" t="s">
        <v>3354</v>
      </c>
      <c r="K3259" t="s">
        <v>3366</v>
      </c>
      <c r="L3259" t="s">
        <v>703</v>
      </c>
      <c r="M3259" t="s">
        <v>3359</v>
      </c>
      <c r="AF3259" t="s">
        <v>3060</v>
      </c>
      <c r="AH3259" s="2">
        <v>40047.897812499999</v>
      </c>
    </row>
    <row r="3260" spans="2:35" ht="15" customHeight="1" x14ac:dyDescent="0.35">
      <c r="B3260" s="5">
        <f t="shared" si="211"/>
        <v>3258</v>
      </c>
      <c r="C3260">
        <f t="shared" si="217"/>
        <v>14</v>
      </c>
      <c r="D3260" s="16">
        <v>1954</v>
      </c>
      <c r="E3260" t="s">
        <v>15</v>
      </c>
      <c r="F3260" t="s">
        <v>25</v>
      </c>
      <c r="G3260">
        <v>131409</v>
      </c>
      <c r="AF3260" t="s">
        <v>3451</v>
      </c>
      <c r="AH3260" s="2">
        <v>45427</v>
      </c>
    </row>
    <row r="3261" spans="2:35" ht="15" customHeight="1" thickBot="1" x14ac:dyDescent="0.4">
      <c r="B3261" s="5">
        <f t="shared" si="211"/>
        <v>3259</v>
      </c>
      <c r="C3261">
        <f t="shared" si="217"/>
        <v>58</v>
      </c>
      <c r="D3261" s="16">
        <v>1954</v>
      </c>
      <c r="E3261" t="s">
        <v>15</v>
      </c>
      <c r="F3261" t="s">
        <v>25</v>
      </c>
      <c r="G3261">
        <v>131423</v>
      </c>
      <c r="H3261" t="s">
        <v>17</v>
      </c>
      <c r="J3261" t="s">
        <v>3354</v>
      </c>
      <c r="K3261" t="s">
        <v>3366</v>
      </c>
      <c r="L3261" t="s">
        <v>392</v>
      </c>
      <c r="M3261" t="s">
        <v>3359</v>
      </c>
      <c r="AB3261" t="s">
        <v>1173</v>
      </c>
      <c r="AF3261" t="s">
        <v>3060</v>
      </c>
      <c r="AH3261" s="2">
        <v>40200.744953703703</v>
      </c>
    </row>
    <row r="3262" spans="2:35" ht="15" customHeight="1" thickBot="1" x14ac:dyDescent="0.4">
      <c r="B3262" s="5">
        <f t="shared" si="211"/>
        <v>3260</v>
      </c>
      <c r="C3262">
        <f t="shared" si="217"/>
        <v>13</v>
      </c>
      <c r="D3262" s="16">
        <v>1954</v>
      </c>
      <c r="E3262" s="159" t="s">
        <v>15</v>
      </c>
      <c r="F3262" s="159" t="s">
        <v>25</v>
      </c>
      <c r="G3262" s="160">
        <v>131481</v>
      </c>
      <c r="H3262" s="159"/>
      <c r="I3262" s="159"/>
      <c r="J3262" s="159" t="s">
        <v>3354</v>
      </c>
      <c r="K3262" s="159" t="s">
        <v>3366</v>
      </c>
      <c r="L3262" s="159"/>
      <c r="M3262" s="159" t="s">
        <v>3459</v>
      </c>
      <c r="N3262" s="159"/>
      <c r="O3262" s="159"/>
      <c r="P3262" s="159"/>
      <c r="Q3262" s="159"/>
      <c r="R3262" s="159"/>
      <c r="S3262" s="159"/>
      <c r="T3262" s="159" t="s">
        <v>3262</v>
      </c>
      <c r="U3262" s="159"/>
      <c r="V3262" s="161"/>
      <c r="W3262" s="159" t="s">
        <v>3572</v>
      </c>
      <c r="X3262" s="159" t="s">
        <v>3660</v>
      </c>
      <c r="Y3262" s="159"/>
      <c r="Z3262" s="159"/>
      <c r="AA3262" s="159" t="s">
        <v>3262</v>
      </c>
      <c r="AB3262" s="159"/>
      <c r="AC3262" s="159"/>
      <c r="AD3262" s="159"/>
      <c r="AE3262" s="159"/>
      <c r="AF3262" t="s">
        <v>3451</v>
      </c>
      <c r="AG3262" s="159"/>
      <c r="AH3262" s="176">
        <v>46091</v>
      </c>
      <c r="AI3262" s="76" t="s">
        <v>6354</v>
      </c>
    </row>
    <row r="3263" spans="2:35" ht="15" customHeight="1" x14ac:dyDescent="0.35">
      <c r="B3263" s="5">
        <f t="shared" si="211"/>
        <v>3261</v>
      </c>
      <c r="C3263">
        <f t="shared" si="217"/>
        <v>1076</v>
      </c>
      <c r="D3263" s="16">
        <v>1954</v>
      </c>
      <c r="E3263" t="s">
        <v>15</v>
      </c>
      <c r="F3263" t="s">
        <v>25</v>
      </c>
      <c r="G3263">
        <v>131494</v>
      </c>
      <c r="H3263" t="s">
        <v>17</v>
      </c>
      <c r="M3263" t="s">
        <v>3359</v>
      </c>
      <c r="AF3263" t="s">
        <v>3060</v>
      </c>
      <c r="AH3263" s="2">
        <v>40053.630671296298</v>
      </c>
    </row>
    <row r="3264" spans="2:35" ht="15" customHeight="1" x14ac:dyDescent="0.35">
      <c r="B3264" s="5">
        <f t="shared" si="211"/>
        <v>3262</v>
      </c>
      <c r="C3264">
        <f t="shared" si="217"/>
        <v>1</v>
      </c>
      <c r="D3264" s="16">
        <v>1954</v>
      </c>
      <c r="E3264" t="s">
        <v>972</v>
      </c>
      <c r="F3264" t="s">
        <v>25</v>
      </c>
      <c r="G3264">
        <v>132570</v>
      </c>
      <c r="H3264" t="s">
        <v>17</v>
      </c>
      <c r="J3264" t="s">
        <v>3354</v>
      </c>
      <c r="M3264" t="s">
        <v>3359</v>
      </c>
      <c r="U3264" t="s">
        <v>3557</v>
      </c>
      <c r="AF3264" t="s">
        <v>3060</v>
      </c>
      <c r="AH3264" s="2">
        <v>40821.471377314818</v>
      </c>
    </row>
    <row r="3265" spans="1:35" ht="15" customHeight="1" thickBot="1" x14ac:dyDescent="0.4">
      <c r="B3265" s="5">
        <f t="shared" ref="B3265:B3268" si="218">+B3264+1</f>
        <v>3263</v>
      </c>
      <c r="C3265">
        <f t="shared" ref="C3265:C3268" si="219">+G3266-G3265</f>
        <v>30</v>
      </c>
      <c r="D3265" s="16">
        <v>1954</v>
      </c>
      <c r="E3265" s="3" t="s">
        <v>972</v>
      </c>
      <c r="F3265" s="3" t="s">
        <v>25</v>
      </c>
      <c r="G3265" s="165">
        <v>132571</v>
      </c>
      <c r="H3265" s="3"/>
      <c r="I3265" s="3"/>
      <c r="J3265" s="3" t="s">
        <v>3354</v>
      </c>
      <c r="K3265" s="3" t="s">
        <v>3366</v>
      </c>
      <c r="L3265" s="3"/>
      <c r="M3265" s="3" t="s">
        <v>3453</v>
      </c>
      <c r="N3265" s="3"/>
      <c r="O3265" s="3"/>
      <c r="P3265" s="3"/>
      <c r="Q3265" s="3"/>
      <c r="R3265" s="3"/>
      <c r="S3265" s="148">
        <v>0.46</v>
      </c>
      <c r="T3265" s="3" t="s">
        <v>3262</v>
      </c>
      <c r="U3265" s="3" t="s">
        <v>3557</v>
      </c>
      <c r="V3265" s="143"/>
      <c r="W3265" s="3" t="s">
        <v>3557</v>
      </c>
      <c r="X3265" s="3" t="s">
        <v>3452</v>
      </c>
      <c r="Y3265" s="3"/>
      <c r="Z3265" s="3"/>
      <c r="AA3265" s="3" t="s">
        <v>3262</v>
      </c>
      <c r="AB3265" s="3"/>
      <c r="AD3265" s="3" t="s">
        <v>6969</v>
      </c>
      <c r="AE3265" s="3"/>
      <c r="AF3265" s="3" t="s">
        <v>3451</v>
      </c>
      <c r="AG3265" s="3"/>
      <c r="AH3265" s="153">
        <v>45739</v>
      </c>
      <c r="AI3265" s="14" t="s">
        <v>4766</v>
      </c>
    </row>
    <row r="3266" spans="1:35" ht="15" thickBot="1" x14ac:dyDescent="0.4">
      <c r="B3266" s="5">
        <f t="shared" si="218"/>
        <v>3264</v>
      </c>
      <c r="C3266">
        <f t="shared" si="219"/>
        <v>11</v>
      </c>
      <c r="D3266" s="16">
        <v>1954</v>
      </c>
      <c r="E3266" s="159" t="s">
        <v>972</v>
      </c>
      <c r="F3266" s="159" t="s">
        <v>25</v>
      </c>
      <c r="G3266" s="160">
        <v>132601</v>
      </c>
      <c r="H3266" s="159"/>
      <c r="I3266" s="159"/>
      <c r="J3266" s="159" t="s">
        <v>3354</v>
      </c>
      <c r="K3266" s="159" t="s">
        <v>3366</v>
      </c>
      <c r="L3266" s="159"/>
      <c r="M3266" s="159" t="s">
        <v>3359</v>
      </c>
      <c r="N3266" s="159"/>
      <c r="O3266" s="159"/>
      <c r="P3266" s="159"/>
      <c r="Q3266" s="159"/>
      <c r="R3266" s="159"/>
      <c r="S3266" s="159"/>
      <c r="T3266" s="159"/>
      <c r="U3266" s="159" t="s">
        <v>3557</v>
      </c>
      <c r="V3266" s="161"/>
      <c r="W3266" s="159" t="s">
        <v>3557</v>
      </c>
      <c r="X3266" s="159" t="s">
        <v>3452</v>
      </c>
      <c r="Y3266" s="159"/>
      <c r="Z3266" s="159"/>
      <c r="AA3266" s="159"/>
      <c r="AB3266" s="159"/>
      <c r="AC3266" s="159"/>
      <c r="AD3266" s="159"/>
      <c r="AE3266" s="159"/>
      <c r="AF3266" t="s">
        <v>3451</v>
      </c>
      <c r="AG3266" s="159"/>
      <c r="AH3266" s="176">
        <v>46256</v>
      </c>
      <c r="AI3266" s="76" t="s">
        <v>6928</v>
      </c>
    </row>
    <row r="3267" spans="1:35" ht="15" customHeight="1" thickBot="1" x14ac:dyDescent="0.4">
      <c r="B3267" s="5">
        <f t="shared" si="218"/>
        <v>3265</v>
      </c>
      <c r="C3267">
        <f t="shared" si="219"/>
        <v>8</v>
      </c>
      <c r="D3267" s="16">
        <v>1954</v>
      </c>
      <c r="E3267" t="s">
        <v>972</v>
      </c>
      <c r="F3267" t="s">
        <v>25</v>
      </c>
      <c r="G3267">
        <v>132612</v>
      </c>
      <c r="H3267" t="s">
        <v>17</v>
      </c>
      <c r="J3267" t="s">
        <v>3354</v>
      </c>
      <c r="K3267" t="s">
        <v>3366</v>
      </c>
      <c r="L3267" t="s">
        <v>902</v>
      </c>
      <c r="M3267" t="s">
        <v>3359</v>
      </c>
      <c r="U3267" t="s">
        <v>3557</v>
      </c>
      <c r="W3267" t="s">
        <v>3557</v>
      </c>
      <c r="AD3267" s="3" t="s">
        <v>1174</v>
      </c>
      <c r="AF3267" t="s">
        <v>3060</v>
      </c>
      <c r="AH3267" s="2">
        <v>40046.402627314812</v>
      </c>
    </row>
    <row r="3268" spans="1:35" ht="15" thickBot="1" x14ac:dyDescent="0.4">
      <c r="B3268" s="5">
        <f t="shared" si="218"/>
        <v>3266</v>
      </c>
      <c r="C3268">
        <f t="shared" si="219"/>
        <v>14</v>
      </c>
      <c r="D3268" s="16">
        <v>1954</v>
      </c>
      <c r="E3268" t="s">
        <v>972</v>
      </c>
      <c r="F3268" t="s">
        <v>25</v>
      </c>
      <c r="G3268">
        <v>132620</v>
      </c>
      <c r="H3268" t="s">
        <v>17</v>
      </c>
      <c r="J3268" t="s">
        <v>3354</v>
      </c>
      <c r="K3268" s="15" t="s">
        <v>3383</v>
      </c>
      <c r="L3268" t="s">
        <v>37</v>
      </c>
      <c r="M3268" t="s">
        <v>3359</v>
      </c>
      <c r="U3268" t="s">
        <v>3557</v>
      </c>
      <c r="AD3268" s="3" t="s">
        <v>3388</v>
      </c>
      <c r="AF3268" t="s">
        <v>3060</v>
      </c>
      <c r="AG3268" s="162"/>
      <c r="AH3268" s="163">
        <v>39694.384247685186</v>
      </c>
    </row>
    <row r="3269" spans="1:35" ht="15" customHeight="1" thickBot="1" x14ac:dyDescent="0.4">
      <c r="A3269" s="180"/>
      <c r="B3269" s="5">
        <f t="shared" si="211"/>
        <v>3267</v>
      </c>
      <c r="C3269">
        <f t="shared" si="217"/>
        <v>9</v>
      </c>
      <c r="D3269" s="16">
        <v>1954</v>
      </c>
      <c r="E3269" t="s">
        <v>972</v>
      </c>
      <c r="F3269" t="s">
        <v>25</v>
      </c>
      <c r="G3269">
        <v>132634</v>
      </c>
      <c r="H3269" t="s">
        <v>17</v>
      </c>
      <c r="J3269" t="s">
        <v>3354</v>
      </c>
      <c r="K3269" t="s">
        <v>3366</v>
      </c>
      <c r="L3269" t="s">
        <v>256</v>
      </c>
      <c r="M3269" t="s">
        <v>3359</v>
      </c>
      <c r="N3269" t="s">
        <v>3359</v>
      </c>
      <c r="AF3269" t="s">
        <v>3060</v>
      </c>
      <c r="AH3269" s="2">
        <v>39687.389768518522</v>
      </c>
    </row>
    <row r="3270" spans="1:35" ht="15" customHeight="1" x14ac:dyDescent="0.35">
      <c r="A3270" s="17">
        <f>SUM(C2992:C3268)/234</f>
        <v>119.3931623931624</v>
      </c>
      <c r="B3270" s="5">
        <f t="shared" si="211"/>
        <v>3268</v>
      </c>
      <c r="C3270">
        <f t="shared" si="217"/>
        <v>6</v>
      </c>
      <c r="D3270" s="16">
        <v>1954</v>
      </c>
      <c r="E3270" t="s">
        <v>972</v>
      </c>
      <c r="F3270" t="s">
        <v>25</v>
      </c>
      <c r="G3270">
        <v>132643</v>
      </c>
      <c r="H3270" t="s">
        <v>17</v>
      </c>
      <c r="J3270" t="s">
        <v>3354</v>
      </c>
      <c r="K3270" t="s">
        <v>3366</v>
      </c>
      <c r="L3270" t="s">
        <v>292</v>
      </c>
      <c r="M3270" t="s">
        <v>3359</v>
      </c>
      <c r="N3270" t="s">
        <v>3359</v>
      </c>
      <c r="S3270" s="148">
        <v>0.46</v>
      </c>
      <c r="U3270" t="s">
        <v>3557</v>
      </c>
      <c r="W3270" t="s">
        <v>3557</v>
      </c>
      <c r="AF3270" t="s">
        <v>3060</v>
      </c>
      <c r="AH3270" s="2">
        <v>40071.526053240741</v>
      </c>
    </row>
    <row r="3271" spans="1:35" ht="15" customHeight="1" x14ac:dyDescent="0.35">
      <c r="B3271" s="5">
        <f t="shared" si="211"/>
        <v>3269</v>
      </c>
      <c r="C3271">
        <f t="shared" si="217"/>
        <v>35</v>
      </c>
      <c r="D3271" s="16">
        <v>1954</v>
      </c>
      <c r="E3271" t="s">
        <v>972</v>
      </c>
      <c r="F3271" t="s">
        <v>25</v>
      </c>
      <c r="G3271">
        <v>132649</v>
      </c>
      <c r="H3271" t="s">
        <v>17</v>
      </c>
      <c r="J3271" t="s">
        <v>3354</v>
      </c>
      <c r="K3271" t="s">
        <v>3366</v>
      </c>
      <c r="L3271" t="s">
        <v>918</v>
      </c>
      <c r="M3271" t="s">
        <v>3359</v>
      </c>
      <c r="U3271" t="s">
        <v>3557</v>
      </c>
      <c r="W3271" t="s">
        <v>3557</v>
      </c>
      <c r="AF3271" t="s">
        <v>3060</v>
      </c>
      <c r="AH3271" s="2">
        <v>40146.761574074073</v>
      </c>
    </row>
    <row r="3272" spans="1:35" ht="15" customHeight="1" x14ac:dyDescent="0.35">
      <c r="B3272" s="5">
        <f t="shared" si="211"/>
        <v>3270</v>
      </c>
      <c r="C3272">
        <f t="shared" si="217"/>
        <v>29</v>
      </c>
      <c r="D3272" s="16">
        <v>1954</v>
      </c>
      <c r="E3272" t="s">
        <v>972</v>
      </c>
      <c r="F3272" t="s">
        <v>25</v>
      </c>
      <c r="G3272">
        <v>132684</v>
      </c>
      <c r="H3272" t="s">
        <v>17</v>
      </c>
      <c r="J3272" t="s">
        <v>3354</v>
      </c>
      <c r="K3272" t="s">
        <v>3366</v>
      </c>
      <c r="L3272" t="s">
        <v>28</v>
      </c>
      <c r="M3272" t="s">
        <v>3359</v>
      </c>
      <c r="AF3272" t="s">
        <v>3060</v>
      </c>
      <c r="AH3272" s="2">
        <v>40060.569386574076</v>
      </c>
    </row>
    <row r="3273" spans="1:35" ht="15" customHeight="1" x14ac:dyDescent="0.35">
      <c r="B3273" s="5">
        <f t="shared" si="211"/>
        <v>3271</v>
      </c>
      <c r="C3273">
        <f t="shared" si="217"/>
        <v>10</v>
      </c>
      <c r="D3273" s="16">
        <v>1954</v>
      </c>
      <c r="E3273" t="s">
        <v>972</v>
      </c>
      <c r="F3273" t="s">
        <v>25</v>
      </c>
      <c r="G3273">
        <v>132713</v>
      </c>
      <c r="H3273" t="s">
        <v>17</v>
      </c>
      <c r="J3273" t="s">
        <v>3354</v>
      </c>
      <c r="K3273" t="s">
        <v>3366</v>
      </c>
      <c r="M3273" t="s">
        <v>3359</v>
      </c>
      <c r="AF3273" t="s">
        <v>3060</v>
      </c>
      <c r="AH3273" s="2">
        <v>40111.643090277779</v>
      </c>
    </row>
    <row r="3274" spans="1:35" ht="15" customHeight="1" x14ac:dyDescent="0.35">
      <c r="A3274" s="3"/>
      <c r="B3274" s="5">
        <f t="shared" si="211"/>
        <v>3272</v>
      </c>
      <c r="C3274">
        <f t="shared" si="217"/>
        <v>34</v>
      </c>
      <c r="D3274" s="16">
        <v>1954</v>
      </c>
      <c r="E3274" t="s">
        <v>972</v>
      </c>
      <c r="F3274" t="s">
        <v>25</v>
      </c>
      <c r="G3274">
        <v>132723</v>
      </c>
      <c r="H3274" t="s">
        <v>17</v>
      </c>
      <c r="J3274" t="s">
        <v>3354</v>
      </c>
      <c r="K3274" t="s">
        <v>3366</v>
      </c>
      <c r="L3274" t="s">
        <v>329</v>
      </c>
      <c r="M3274" t="s">
        <v>3359</v>
      </c>
      <c r="U3274" t="s">
        <v>3557</v>
      </c>
      <c r="W3274" t="s">
        <v>3557</v>
      </c>
      <c r="AB3274" t="s">
        <v>1177</v>
      </c>
      <c r="AC3274" s="3" t="s">
        <v>1176</v>
      </c>
      <c r="AF3274" t="s">
        <v>3060</v>
      </c>
      <c r="AH3274" s="2">
        <v>40796.578703703701</v>
      </c>
    </row>
    <row r="3275" spans="1:35" ht="15" customHeight="1" x14ac:dyDescent="0.35">
      <c r="B3275" s="5">
        <f t="shared" si="211"/>
        <v>3273</v>
      </c>
      <c r="C3275">
        <f t="shared" si="217"/>
        <v>1</v>
      </c>
      <c r="D3275" s="16">
        <v>1954</v>
      </c>
      <c r="E3275" t="s">
        <v>972</v>
      </c>
      <c r="F3275" t="s">
        <v>25</v>
      </c>
      <c r="G3275">
        <v>132757</v>
      </c>
      <c r="H3275" t="s">
        <v>17</v>
      </c>
      <c r="J3275" t="s">
        <v>3354</v>
      </c>
      <c r="K3275" t="s">
        <v>3366</v>
      </c>
      <c r="L3275" t="s">
        <v>21</v>
      </c>
      <c r="M3275" t="s">
        <v>3359</v>
      </c>
      <c r="U3275" t="s">
        <v>3557</v>
      </c>
      <c r="W3275" t="s">
        <v>3557</v>
      </c>
      <c r="AF3275" t="s">
        <v>3060</v>
      </c>
      <c r="AH3275" s="2">
        <v>40559.506666666668</v>
      </c>
    </row>
    <row r="3276" spans="1:35" ht="15" customHeight="1" x14ac:dyDescent="0.35">
      <c r="B3276" s="5">
        <f t="shared" si="211"/>
        <v>3274</v>
      </c>
      <c r="C3276">
        <f t="shared" si="217"/>
        <v>17</v>
      </c>
      <c r="D3276" s="16">
        <v>1954</v>
      </c>
      <c r="E3276" t="s">
        <v>972</v>
      </c>
      <c r="F3276" t="s">
        <v>25</v>
      </c>
      <c r="G3276">
        <v>132758</v>
      </c>
      <c r="H3276" t="s">
        <v>17</v>
      </c>
      <c r="J3276" t="s">
        <v>3354</v>
      </c>
      <c r="K3276" t="s">
        <v>3366</v>
      </c>
      <c r="L3276" t="s">
        <v>224</v>
      </c>
      <c r="M3276" t="s">
        <v>3359</v>
      </c>
      <c r="U3276" t="s">
        <v>3557</v>
      </c>
      <c r="W3276" t="s">
        <v>3557</v>
      </c>
      <c r="AF3276" t="s">
        <v>3060</v>
      </c>
      <c r="AH3276" s="2">
        <v>39860.362071759257</v>
      </c>
    </row>
    <row r="3277" spans="1:35" ht="15" customHeight="1" x14ac:dyDescent="0.35">
      <c r="B3277" s="5">
        <f t="shared" si="211"/>
        <v>3275</v>
      </c>
      <c r="C3277">
        <f t="shared" si="217"/>
        <v>2</v>
      </c>
      <c r="D3277" s="16">
        <v>1954</v>
      </c>
      <c r="E3277" t="s">
        <v>500</v>
      </c>
      <c r="F3277" t="s">
        <v>25</v>
      </c>
      <c r="G3277">
        <v>132775</v>
      </c>
      <c r="L3277" t="s">
        <v>37</v>
      </c>
      <c r="AF3277" t="s">
        <v>3060</v>
      </c>
    </row>
    <row r="3278" spans="1:35" ht="15" customHeight="1" x14ac:dyDescent="0.35">
      <c r="B3278" s="5">
        <f t="shared" si="211"/>
        <v>3276</v>
      </c>
      <c r="C3278">
        <f t="shared" si="217"/>
        <v>6</v>
      </c>
      <c r="D3278" s="16">
        <v>1954</v>
      </c>
      <c r="E3278" t="s">
        <v>500</v>
      </c>
      <c r="F3278" t="s">
        <v>25</v>
      </c>
      <c r="G3278">
        <v>132777</v>
      </c>
      <c r="H3278" t="s">
        <v>17</v>
      </c>
      <c r="J3278" t="s">
        <v>3354</v>
      </c>
      <c r="L3278" t="s">
        <v>329</v>
      </c>
      <c r="M3278" t="s">
        <v>3359</v>
      </c>
      <c r="N3278" t="s">
        <v>3359</v>
      </c>
      <c r="AD3278" s="3" t="s">
        <v>1178</v>
      </c>
      <c r="AF3278" t="s">
        <v>3060</v>
      </c>
      <c r="AH3278" s="2">
        <v>40037.527488425927</v>
      </c>
    </row>
    <row r="3279" spans="1:35" ht="15" customHeight="1" x14ac:dyDescent="0.35">
      <c r="B3279" s="5">
        <f t="shared" si="211"/>
        <v>3277</v>
      </c>
      <c r="C3279">
        <f t="shared" si="217"/>
        <v>81</v>
      </c>
      <c r="D3279" s="16">
        <v>1954</v>
      </c>
      <c r="E3279" t="s">
        <v>500</v>
      </c>
      <c r="F3279" t="s">
        <v>25</v>
      </c>
      <c r="G3279">
        <v>132783</v>
      </c>
      <c r="H3279" t="s">
        <v>17</v>
      </c>
      <c r="M3279" t="s">
        <v>3359</v>
      </c>
      <c r="AF3279" t="s">
        <v>3060</v>
      </c>
      <c r="AH3279" s="2">
        <v>40548.791770833333</v>
      </c>
    </row>
    <row r="3280" spans="1:35" ht="15" customHeight="1" x14ac:dyDescent="0.35">
      <c r="B3280" s="5">
        <f t="shared" si="211"/>
        <v>3278</v>
      </c>
      <c r="C3280">
        <f t="shared" si="217"/>
        <v>5</v>
      </c>
      <c r="D3280" s="16">
        <v>1954</v>
      </c>
      <c r="E3280" t="s">
        <v>221</v>
      </c>
      <c r="F3280" t="s">
        <v>25</v>
      </c>
      <c r="G3280">
        <v>132864</v>
      </c>
      <c r="L3280" t="s">
        <v>37</v>
      </c>
      <c r="AF3280" t="s">
        <v>3060</v>
      </c>
    </row>
    <row r="3281" spans="2:35" ht="15" customHeight="1" x14ac:dyDescent="0.35">
      <c r="B3281" s="5">
        <f t="shared" si="211"/>
        <v>3279</v>
      </c>
      <c r="C3281">
        <f t="shared" si="217"/>
        <v>16</v>
      </c>
      <c r="D3281" s="16">
        <v>1954</v>
      </c>
      <c r="E3281" t="s">
        <v>221</v>
      </c>
      <c r="F3281" t="s">
        <v>25</v>
      </c>
      <c r="G3281">
        <v>132869</v>
      </c>
      <c r="J3281" t="s">
        <v>3354</v>
      </c>
      <c r="K3281" t="s">
        <v>3366</v>
      </c>
      <c r="M3281" t="s">
        <v>3459</v>
      </c>
      <c r="N3281" t="s">
        <v>3359</v>
      </c>
      <c r="T3281" t="s">
        <v>3424</v>
      </c>
      <c r="W3281" t="s">
        <v>3572</v>
      </c>
      <c r="X3281" t="s">
        <v>3452</v>
      </c>
      <c r="AA3281" s="3" t="s">
        <v>3464</v>
      </c>
      <c r="AF3281" t="s">
        <v>3451</v>
      </c>
      <c r="AH3281" s="2">
        <v>45427</v>
      </c>
    </row>
    <row r="3282" spans="2:35" ht="15" customHeight="1" x14ac:dyDescent="0.35">
      <c r="B3282" s="5">
        <f t="shared" si="211"/>
        <v>3280</v>
      </c>
      <c r="C3282">
        <f t="shared" si="217"/>
        <v>11</v>
      </c>
      <c r="D3282" s="16">
        <v>1954</v>
      </c>
      <c r="E3282" t="s">
        <v>221</v>
      </c>
      <c r="F3282" t="s">
        <v>25</v>
      </c>
      <c r="G3282">
        <v>132885</v>
      </c>
      <c r="H3282" t="s">
        <v>17</v>
      </c>
      <c r="J3282" t="s">
        <v>3354</v>
      </c>
      <c r="K3282" t="s">
        <v>3366</v>
      </c>
      <c r="L3282" t="s">
        <v>28</v>
      </c>
      <c r="M3282" t="s">
        <v>3359</v>
      </c>
      <c r="V3282" s="43" t="s">
        <v>3359</v>
      </c>
      <c r="AA3282" s="3" t="s">
        <v>3464</v>
      </c>
      <c r="AE3282" t="s">
        <v>380</v>
      </c>
      <c r="AF3282" t="s">
        <v>3060</v>
      </c>
      <c r="AH3282" s="2">
        <v>39725.547962962963</v>
      </c>
    </row>
    <row r="3283" spans="2:35" ht="15" customHeight="1" x14ac:dyDescent="0.35">
      <c r="B3283" s="5">
        <f t="shared" si="211"/>
        <v>3281</v>
      </c>
      <c r="C3283">
        <f t="shared" si="217"/>
        <v>2</v>
      </c>
      <c r="D3283" s="16">
        <v>1954</v>
      </c>
      <c r="E3283" s="116" t="s">
        <v>221</v>
      </c>
      <c r="F3283" s="116" t="s">
        <v>25</v>
      </c>
      <c r="G3283" s="117">
        <v>132896</v>
      </c>
      <c r="H3283" s="172" t="s">
        <v>5836</v>
      </c>
      <c r="I3283" s="172"/>
      <c r="J3283" s="172" t="s">
        <v>3354</v>
      </c>
      <c r="K3283" s="172" t="s">
        <v>3366</v>
      </c>
      <c r="L3283" s="172"/>
      <c r="M3283" s="172" t="s">
        <v>3459</v>
      </c>
      <c r="N3283" s="172"/>
      <c r="O3283" s="172"/>
      <c r="P3283" s="172"/>
      <c r="Q3283" s="172"/>
      <c r="R3283" s="172"/>
      <c r="S3283" s="173"/>
      <c r="T3283" s="172" t="s">
        <v>3424</v>
      </c>
      <c r="U3283" s="172"/>
      <c r="V3283" s="174"/>
      <c r="W3283" s="172" t="s">
        <v>3572</v>
      </c>
      <c r="X3283" s="172" t="s">
        <v>3452</v>
      </c>
      <c r="Y3283" s="172"/>
      <c r="Z3283" s="172"/>
      <c r="AA3283" s="172" t="s">
        <v>3771</v>
      </c>
      <c r="AB3283" s="172"/>
      <c r="AC3283" s="172"/>
      <c r="AD3283" s="172"/>
      <c r="AE3283" s="172"/>
      <c r="AF3283" t="s">
        <v>3451</v>
      </c>
      <c r="AH3283" s="2">
        <v>45966</v>
      </c>
      <c r="AI3283" s="36" t="s">
        <v>5873</v>
      </c>
    </row>
    <row r="3284" spans="2:35" ht="15" customHeight="1" x14ac:dyDescent="0.35">
      <c r="B3284" s="5">
        <f t="shared" si="211"/>
        <v>3282</v>
      </c>
      <c r="C3284">
        <f t="shared" si="217"/>
        <v>16</v>
      </c>
      <c r="D3284" s="16">
        <v>1954</v>
      </c>
      <c r="E3284" t="s">
        <v>221</v>
      </c>
      <c r="F3284" t="s">
        <v>25</v>
      </c>
      <c r="G3284">
        <v>132898</v>
      </c>
      <c r="H3284" t="s">
        <v>17</v>
      </c>
      <c r="J3284" t="s">
        <v>3354</v>
      </c>
      <c r="K3284" t="s">
        <v>3366</v>
      </c>
      <c r="L3284" t="s">
        <v>65</v>
      </c>
      <c r="M3284" t="s">
        <v>3359</v>
      </c>
      <c r="AA3284" s="3" t="s">
        <v>3464</v>
      </c>
      <c r="AE3284" t="s">
        <v>380</v>
      </c>
      <c r="AF3284" t="s">
        <v>3060</v>
      </c>
      <c r="AH3284" s="2">
        <v>40083.747997685183</v>
      </c>
    </row>
    <row r="3285" spans="2:35" ht="15" customHeight="1" x14ac:dyDescent="0.35">
      <c r="B3285" s="5">
        <f t="shared" si="211"/>
        <v>3283</v>
      </c>
      <c r="C3285">
        <f t="shared" si="217"/>
        <v>63</v>
      </c>
      <c r="D3285" s="16">
        <v>1954</v>
      </c>
      <c r="E3285" t="s">
        <v>221</v>
      </c>
      <c r="F3285" t="s">
        <v>25</v>
      </c>
      <c r="G3285">
        <v>132914</v>
      </c>
      <c r="H3285" t="s">
        <v>17</v>
      </c>
      <c r="J3285" t="s">
        <v>3354</v>
      </c>
      <c r="K3285" t="s">
        <v>3366</v>
      </c>
      <c r="L3285" t="s">
        <v>407</v>
      </c>
      <c r="M3285" t="s">
        <v>3359</v>
      </c>
      <c r="AA3285" s="3" t="s">
        <v>3464</v>
      </c>
      <c r="AE3285" t="s">
        <v>380</v>
      </c>
      <c r="AF3285" t="s">
        <v>3060</v>
      </c>
      <c r="AH3285" s="2">
        <v>40160.686631944445</v>
      </c>
    </row>
    <row r="3286" spans="2:35" ht="15" customHeight="1" x14ac:dyDescent="0.35">
      <c r="B3286" s="5">
        <f t="shared" si="211"/>
        <v>3284</v>
      </c>
      <c r="C3286">
        <f t="shared" si="217"/>
        <v>24</v>
      </c>
      <c r="D3286" s="16">
        <v>1954</v>
      </c>
      <c r="E3286" t="s">
        <v>221</v>
      </c>
      <c r="F3286" t="s">
        <v>25</v>
      </c>
      <c r="G3286">
        <v>132977</v>
      </c>
      <c r="H3286" t="s">
        <v>17</v>
      </c>
      <c r="J3286" t="s">
        <v>3354</v>
      </c>
      <c r="K3286" t="s">
        <v>3366</v>
      </c>
      <c r="M3286" t="s">
        <v>3459</v>
      </c>
      <c r="N3286" t="s">
        <v>3359</v>
      </c>
      <c r="T3286" t="s">
        <v>3424</v>
      </c>
      <c r="W3286" t="s">
        <v>3572</v>
      </c>
      <c r="X3286" t="s">
        <v>3452</v>
      </c>
      <c r="AA3286" s="3" t="s">
        <v>3464</v>
      </c>
      <c r="AF3286" t="s">
        <v>3451</v>
      </c>
      <c r="AH3286" s="2">
        <v>45860</v>
      </c>
    </row>
    <row r="3287" spans="2:35" ht="15" customHeight="1" x14ac:dyDescent="0.35">
      <c r="B3287" s="5">
        <f t="shared" si="211"/>
        <v>3285</v>
      </c>
      <c r="C3287">
        <f t="shared" si="217"/>
        <v>59</v>
      </c>
      <c r="D3287" s="16">
        <v>1954</v>
      </c>
      <c r="E3287" t="s">
        <v>221</v>
      </c>
      <c r="F3287" t="s">
        <v>25</v>
      </c>
      <c r="G3287">
        <v>133001</v>
      </c>
      <c r="H3287" t="s">
        <v>17</v>
      </c>
      <c r="J3287" t="s">
        <v>3354</v>
      </c>
      <c r="K3287" t="s">
        <v>3366</v>
      </c>
      <c r="L3287" t="s">
        <v>172</v>
      </c>
      <c r="M3287" t="s">
        <v>3359</v>
      </c>
      <c r="N3287" t="s">
        <v>3359</v>
      </c>
      <c r="W3287" t="s">
        <v>3557</v>
      </c>
      <c r="AB3287" t="s">
        <v>3707</v>
      </c>
      <c r="AC3287" s="3" t="s">
        <v>1179</v>
      </c>
      <c r="AF3287" t="s">
        <v>3060</v>
      </c>
      <c r="AH3287" s="2">
        <v>41063.606435185182</v>
      </c>
    </row>
    <row r="3288" spans="2:35" ht="15" customHeight="1" x14ac:dyDescent="0.35">
      <c r="B3288" s="5">
        <f t="shared" si="211"/>
        <v>3286</v>
      </c>
      <c r="C3288">
        <f t="shared" si="217"/>
        <v>9</v>
      </c>
      <c r="D3288" s="16">
        <v>1954</v>
      </c>
      <c r="E3288" t="s">
        <v>221</v>
      </c>
      <c r="F3288" t="s">
        <v>25</v>
      </c>
      <c r="G3288">
        <v>133060</v>
      </c>
      <c r="H3288" t="s">
        <v>17</v>
      </c>
      <c r="J3288" t="s">
        <v>3354</v>
      </c>
      <c r="K3288" t="s">
        <v>3366</v>
      </c>
      <c r="L3288" t="s">
        <v>780</v>
      </c>
      <c r="M3288" t="s">
        <v>3359</v>
      </c>
      <c r="S3288" s="148">
        <v>462</v>
      </c>
      <c r="AA3288" s="3" t="s">
        <v>3464</v>
      </c>
      <c r="AE3288" t="s">
        <v>380</v>
      </c>
      <c r="AF3288" t="s">
        <v>3060</v>
      </c>
      <c r="AH3288" s="2">
        <v>40682.656585648147</v>
      </c>
    </row>
    <row r="3289" spans="2:35" ht="15" customHeight="1" x14ac:dyDescent="0.35">
      <c r="B3289" s="5">
        <f t="shared" si="211"/>
        <v>3287</v>
      </c>
      <c r="C3289">
        <f t="shared" si="217"/>
        <v>28</v>
      </c>
      <c r="D3289" s="16">
        <v>1954</v>
      </c>
      <c r="E3289" t="s">
        <v>221</v>
      </c>
      <c r="F3289" t="s">
        <v>25</v>
      </c>
      <c r="G3289">
        <v>133069</v>
      </c>
      <c r="H3289" t="s">
        <v>17</v>
      </c>
      <c r="J3289" t="s">
        <v>3354</v>
      </c>
      <c r="L3289" t="s">
        <v>780</v>
      </c>
      <c r="M3289" t="s">
        <v>3359</v>
      </c>
      <c r="AA3289" s="3" t="s">
        <v>3464</v>
      </c>
      <c r="AD3289" s="3" t="s">
        <v>1181</v>
      </c>
      <c r="AE3289" t="s">
        <v>380</v>
      </c>
      <c r="AF3289" t="s">
        <v>3060</v>
      </c>
      <c r="AH3289" s="2">
        <v>40687.652488425927</v>
      </c>
    </row>
    <row r="3290" spans="2:35" ht="15" customHeight="1" x14ac:dyDescent="0.35">
      <c r="B3290" s="5">
        <f t="shared" si="211"/>
        <v>3288</v>
      </c>
      <c r="C3290">
        <f t="shared" si="217"/>
        <v>46</v>
      </c>
      <c r="D3290" s="16">
        <v>1954</v>
      </c>
      <c r="E3290" t="s">
        <v>221</v>
      </c>
      <c r="F3290" t="s">
        <v>16</v>
      </c>
      <c r="G3290">
        <v>133097</v>
      </c>
      <c r="H3290" t="s">
        <v>17</v>
      </c>
      <c r="L3290" t="s">
        <v>271</v>
      </c>
      <c r="M3290" t="s">
        <v>3359</v>
      </c>
      <c r="AF3290" t="s">
        <v>3060</v>
      </c>
      <c r="AH3290" s="2">
        <v>39817.360347222224</v>
      </c>
    </row>
    <row r="3291" spans="2:35" ht="15" customHeight="1" x14ac:dyDescent="0.35">
      <c r="B3291" s="5">
        <f t="shared" ref="B3291:B3354" si="220">+B3290+1</f>
        <v>3289</v>
      </c>
      <c r="C3291">
        <f t="shared" si="217"/>
        <v>115</v>
      </c>
      <c r="D3291" s="16">
        <v>1954</v>
      </c>
      <c r="E3291" t="s">
        <v>221</v>
      </c>
      <c r="F3291" t="s">
        <v>16</v>
      </c>
      <c r="G3291">
        <v>133143</v>
      </c>
      <c r="H3291" t="s">
        <v>17</v>
      </c>
      <c r="J3291" t="s">
        <v>3354</v>
      </c>
      <c r="K3291" t="s">
        <v>3366</v>
      </c>
      <c r="L3291" t="s">
        <v>375</v>
      </c>
      <c r="M3291" t="s">
        <v>3359</v>
      </c>
      <c r="N3291" t="s">
        <v>3359</v>
      </c>
      <c r="S3291" s="148">
        <v>468</v>
      </c>
      <c r="U3291" t="s">
        <v>3687</v>
      </c>
      <c r="AD3291" s="3" t="s">
        <v>1182</v>
      </c>
      <c r="AE3291" t="s">
        <v>380</v>
      </c>
      <c r="AF3291" t="s">
        <v>3060</v>
      </c>
      <c r="AH3291" s="2">
        <v>40597.636793981481</v>
      </c>
    </row>
    <row r="3292" spans="2:35" ht="15" customHeight="1" x14ac:dyDescent="0.35">
      <c r="B3292" s="5">
        <f t="shared" si="220"/>
        <v>3290</v>
      </c>
      <c r="C3292">
        <f t="shared" si="217"/>
        <v>27</v>
      </c>
      <c r="D3292" s="16">
        <v>1954</v>
      </c>
      <c r="E3292" t="s">
        <v>327</v>
      </c>
      <c r="F3292" t="s">
        <v>16</v>
      </c>
      <c r="G3292">
        <v>133258</v>
      </c>
      <c r="H3292" t="s">
        <v>17</v>
      </c>
      <c r="J3292" t="s">
        <v>3356</v>
      </c>
      <c r="K3292" t="s">
        <v>3366</v>
      </c>
      <c r="L3292" t="s">
        <v>28</v>
      </c>
      <c r="M3292" t="s">
        <v>3359</v>
      </c>
      <c r="N3292" t="s">
        <v>3359</v>
      </c>
      <c r="AC3292" s="3">
        <v>1954</v>
      </c>
      <c r="AD3292" s="3" t="s">
        <v>1183</v>
      </c>
      <c r="AF3292" t="s">
        <v>3060</v>
      </c>
      <c r="AH3292" s="2">
        <v>40706.912534722222</v>
      </c>
    </row>
    <row r="3293" spans="2:35" ht="15" customHeight="1" thickBot="1" x14ac:dyDescent="0.4">
      <c r="B3293" s="5">
        <f t="shared" si="220"/>
        <v>3291</v>
      </c>
      <c r="C3293">
        <f t="shared" ref="C3293:C3298" si="221">+G3294-G3293</f>
        <v>48</v>
      </c>
      <c r="D3293" s="16">
        <v>1954</v>
      </c>
      <c r="E3293" t="s">
        <v>500</v>
      </c>
      <c r="F3293" t="s">
        <v>16</v>
      </c>
      <c r="G3293">
        <v>133285</v>
      </c>
      <c r="H3293" t="s">
        <v>17</v>
      </c>
      <c r="J3293" t="s">
        <v>3354</v>
      </c>
      <c r="K3293" t="s">
        <v>3383</v>
      </c>
      <c r="L3293" t="s">
        <v>442</v>
      </c>
      <c r="M3293" t="s">
        <v>3359</v>
      </c>
      <c r="S3293" s="148">
        <v>465</v>
      </c>
      <c r="AD3293" s="3" t="s">
        <v>1184</v>
      </c>
      <c r="AF3293" t="s">
        <v>3060</v>
      </c>
      <c r="AH3293" s="2">
        <v>40962.25922453704</v>
      </c>
    </row>
    <row r="3294" spans="2:35" ht="15" thickBot="1" x14ac:dyDescent="0.4">
      <c r="B3294" s="5">
        <f t="shared" si="220"/>
        <v>3292</v>
      </c>
      <c r="C3294">
        <f t="shared" si="221"/>
        <v>9</v>
      </c>
      <c r="D3294" s="16">
        <v>1954</v>
      </c>
      <c r="E3294" s="159" t="s">
        <v>500</v>
      </c>
      <c r="F3294" s="159" t="s">
        <v>16</v>
      </c>
      <c r="G3294" s="160">
        <v>133333</v>
      </c>
      <c r="H3294" s="159"/>
      <c r="I3294" s="159"/>
      <c r="J3294" s="159" t="s">
        <v>3354</v>
      </c>
      <c r="K3294" s="159" t="s">
        <v>3366</v>
      </c>
      <c r="L3294" s="159"/>
      <c r="M3294" s="159" t="s">
        <v>3459</v>
      </c>
      <c r="N3294" s="159"/>
      <c r="O3294" s="159"/>
      <c r="P3294" s="159"/>
      <c r="Q3294" s="159"/>
      <c r="R3294" s="159"/>
      <c r="S3294" s="159"/>
      <c r="T3294" s="167" t="s">
        <v>167</v>
      </c>
      <c r="U3294" s="159"/>
      <c r="V3294" s="161"/>
      <c r="W3294" s="159" t="s">
        <v>3830</v>
      </c>
      <c r="X3294" s="159" t="s">
        <v>3830</v>
      </c>
      <c r="Y3294" s="159"/>
      <c r="Z3294" s="159"/>
      <c r="AA3294" s="159" t="s">
        <v>6300</v>
      </c>
      <c r="AB3294" s="159"/>
      <c r="AC3294" s="159"/>
      <c r="AD3294" s="159"/>
      <c r="AE3294" s="159"/>
      <c r="AF3294" t="s">
        <v>3451</v>
      </c>
      <c r="AG3294" s="159"/>
      <c r="AH3294" s="176">
        <v>46034</v>
      </c>
      <c r="AI3294" s="76" t="s">
        <v>6265</v>
      </c>
    </row>
    <row r="3295" spans="2:35" ht="15" customHeight="1" thickBot="1" x14ac:dyDescent="0.4">
      <c r="B3295" s="5">
        <f t="shared" si="220"/>
        <v>3293</v>
      </c>
      <c r="C3295">
        <f t="shared" si="221"/>
        <v>51</v>
      </c>
      <c r="D3295" s="16">
        <v>1954</v>
      </c>
      <c r="E3295" s="159" t="s">
        <v>500</v>
      </c>
      <c r="F3295" s="159" t="s">
        <v>16</v>
      </c>
      <c r="G3295" s="160">
        <v>133342</v>
      </c>
      <c r="H3295" s="159"/>
      <c r="I3295" s="159"/>
      <c r="J3295" s="159" t="s">
        <v>3354</v>
      </c>
      <c r="K3295" s="159" t="s">
        <v>3366</v>
      </c>
      <c r="L3295" s="159"/>
      <c r="M3295" s="159" t="s">
        <v>3459</v>
      </c>
      <c r="N3295" s="159"/>
      <c r="O3295" s="159"/>
      <c r="P3295" s="159"/>
      <c r="Q3295" s="159"/>
      <c r="R3295" s="159"/>
      <c r="S3295" s="159"/>
      <c r="T3295" s="167" t="s">
        <v>167</v>
      </c>
      <c r="U3295" s="159"/>
      <c r="V3295" s="159"/>
      <c r="W3295" s="159" t="s">
        <v>3830</v>
      </c>
      <c r="X3295" s="159" t="s">
        <v>3830</v>
      </c>
      <c r="Y3295" s="159"/>
      <c r="Z3295" s="159"/>
      <c r="AA3295" s="159" t="s">
        <v>6300</v>
      </c>
      <c r="AB3295" s="159"/>
      <c r="AC3295" s="159"/>
      <c r="AD3295" s="159"/>
      <c r="AE3295" s="159"/>
      <c r="AF3295" t="s">
        <v>3451</v>
      </c>
      <c r="AG3295" s="159"/>
      <c r="AH3295" s="176">
        <v>46207</v>
      </c>
      <c r="AI3295" s="76" t="s">
        <v>6725</v>
      </c>
    </row>
    <row r="3296" spans="2:35" ht="15" customHeight="1" x14ac:dyDescent="0.35">
      <c r="B3296" s="5">
        <f t="shared" si="220"/>
        <v>3294</v>
      </c>
      <c r="C3296">
        <f t="shared" si="221"/>
        <v>94</v>
      </c>
      <c r="D3296" s="16">
        <v>1954</v>
      </c>
      <c r="E3296" t="s">
        <v>15</v>
      </c>
      <c r="F3296" t="s">
        <v>16</v>
      </c>
      <c r="G3296">
        <v>133393</v>
      </c>
      <c r="H3296" t="s">
        <v>17</v>
      </c>
      <c r="J3296" t="s">
        <v>3354</v>
      </c>
      <c r="K3296" t="s">
        <v>3366</v>
      </c>
      <c r="M3296" t="s">
        <v>3359</v>
      </c>
      <c r="AF3296" t="s">
        <v>3060</v>
      </c>
      <c r="AH3296" s="2">
        <v>40179.506724537037</v>
      </c>
    </row>
    <row r="3297" spans="1:35" ht="15" customHeight="1" x14ac:dyDescent="0.35">
      <c r="B3297" s="5">
        <f t="shared" si="220"/>
        <v>3295</v>
      </c>
      <c r="C3297">
        <f t="shared" si="221"/>
        <v>7</v>
      </c>
      <c r="D3297" s="16">
        <v>1954</v>
      </c>
      <c r="E3297" t="s">
        <v>15</v>
      </c>
      <c r="F3297" t="s">
        <v>16</v>
      </c>
      <c r="G3297">
        <v>133487</v>
      </c>
      <c r="H3297" t="s">
        <v>17</v>
      </c>
      <c r="J3297" t="s">
        <v>3354</v>
      </c>
      <c r="K3297" t="s">
        <v>3383</v>
      </c>
      <c r="L3297" t="s">
        <v>1185</v>
      </c>
      <c r="M3297" t="s">
        <v>3359</v>
      </c>
      <c r="AF3297" t="s">
        <v>3060</v>
      </c>
      <c r="AH3297" s="2">
        <v>40054.767187500001</v>
      </c>
    </row>
    <row r="3298" spans="1:35" ht="15" customHeight="1" x14ac:dyDescent="0.35">
      <c r="B3298" s="5">
        <f t="shared" si="220"/>
        <v>3296</v>
      </c>
      <c r="C3298">
        <f t="shared" si="221"/>
        <v>19</v>
      </c>
      <c r="D3298" s="16">
        <v>1954</v>
      </c>
      <c r="E3298" s="115" t="s">
        <v>15</v>
      </c>
      <c r="F3298" s="115" t="s">
        <v>16</v>
      </c>
      <c r="G3298" s="70">
        <v>133494</v>
      </c>
      <c r="I3298" s="172"/>
      <c r="J3298" s="172" t="s">
        <v>3354</v>
      </c>
      <c r="K3298" s="172" t="s">
        <v>3366</v>
      </c>
      <c r="L3298" s="172"/>
      <c r="M3298" s="172" t="s">
        <v>3459</v>
      </c>
      <c r="N3298" s="172" t="s">
        <v>3359</v>
      </c>
      <c r="O3298" s="172"/>
      <c r="P3298" s="172"/>
      <c r="Q3298" s="172"/>
      <c r="R3298" s="172"/>
      <c r="S3298" s="173"/>
      <c r="T3298" s="172"/>
      <c r="U3298" s="172"/>
      <c r="V3298" s="174"/>
      <c r="W3298" s="172"/>
      <c r="X3298" s="172"/>
      <c r="Y3298" s="172"/>
      <c r="Z3298" s="172"/>
      <c r="AA3298" s="172"/>
      <c r="AC3298"/>
      <c r="AD3298" t="s">
        <v>5972</v>
      </c>
      <c r="AF3298" t="s">
        <v>3451</v>
      </c>
      <c r="AH3298" s="2">
        <v>45966</v>
      </c>
      <c r="AI3298" s="36" t="s">
        <v>5744</v>
      </c>
    </row>
    <row r="3299" spans="1:35" ht="15" customHeight="1" x14ac:dyDescent="0.35">
      <c r="A3299" s="3"/>
      <c r="B3299" s="5">
        <f t="shared" si="220"/>
        <v>3297</v>
      </c>
      <c r="C3299">
        <f t="shared" si="217"/>
        <v>122</v>
      </c>
      <c r="D3299" s="16">
        <v>1954</v>
      </c>
      <c r="E3299" t="s">
        <v>15</v>
      </c>
      <c r="F3299" t="s">
        <v>16</v>
      </c>
      <c r="G3299">
        <v>133513</v>
      </c>
      <c r="H3299" t="s">
        <v>17</v>
      </c>
      <c r="M3299" t="s">
        <v>3359</v>
      </c>
      <c r="AF3299" t="s">
        <v>3060</v>
      </c>
      <c r="AH3299" s="2">
        <v>40435.71334490741</v>
      </c>
    </row>
    <row r="3300" spans="1:35" ht="15" customHeight="1" x14ac:dyDescent="0.35">
      <c r="B3300" s="5">
        <f t="shared" si="220"/>
        <v>3298</v>
      </c>
      <c r="C3300">
        <f t="shared" si="217"/>
        <v>380</v>
      </c>
      <c r="D3300" s="16">
        <v>1954</v>
      </c>
      <c r="E3300" t="s">
        <v>15</v>
      </c>
      <c r="F3300" t="s">
        <v>16</v>
      </c>
      <c r="G3300">
        <v>133635</v>
      </c>
      <c r="H3300" t="s">
        <v>17</v>
      </c>
      <c r="J3300" t="s">
        <v>3354</v>
      </c>
      <c r="L3300" t="s">
        <v>258</v>
      </c>
      <c r="M3300" t="s">
        <v>3359</v>
      </c>
      <c r="AF3300" t="s">
        <v>3060</v>
      </c>
      <c r="AH3300" s="2">
        <v>40034.86109953704</v>
      </c>
    </row>
    <row r="3301" spans="1:35" ht="15" customHeight="1" thickBot="1" x14ac:dyDescent="0.4">
      <c r="B3301" s="5">
        <f t="shared" si="220"/>
        <v>3299</v>
      </c>
      <c r="C3301">
        <f t="shared" si="217"/>
        <v>39</v>
      </c>
      <c r="D3301" s="16">
        <v>1954</v>
      </c>
      <c r="E3301" t="s">
        <v>15</v>
      </c>
      <c r="F3301" t="s">
        <v>16</v>
      </c>
      <c r="G3301">
        <v>134015</v>
      </c>
      <c r="H3301" t="s">
        <v>17</v>
      </c>
      <c r="J3301" t="s">
        <v>3354</v>
      </c>
      <c r="K3301" t="s">
        <v>3366</v>
      </c>
      <c r="L3301" t="s">
        <v>1186</v>
      </c>
      <c r="M3301" t="s">
        <v>3359</v>
      </c>
      <c r="N3301" t="s">
        <v>3359</v>
      </c>
      <c r="Y3301" t="s">
        <v>3359</v>
      </c>
      <c r="AF3301" t="s">
        <v>3060</v>
      </c>
      <c r="AH3301" s="2">
        <v>40392.814930555556</v>
      </c>
    </row>
    <row r="3302" spans="1:35" ht="15" thickBot="1" x14ac:dyDescent="0.4">
      <c r="A3302" s="3"/>
      <c r="B3302" s="5">
        <f t="shared" si="220"/>
        <v>3300</v>
      </c>
      <c r="C3302">
        <f t="shared" si="217"/>
        <v>72</v>
      </c>
      <c r="D3302" s="16">
        <v>1954</v>
      </c>
      <c r="E3302" s="3" t="s">
        <v>15</v>
      </c>
      <c r="F3302" s="3" t="s">
        <v>16</v>
      </c>
      <c r="G3302" s="3">
        <v>134054</v>
      </c>
      <c r="H3302" s="3"/>
      <c r="I3302" s="3"/>
      <c r="J3302" s="3"/>
      <c r="K3302" s="3"/>
      <c r="L3302" s="3"/>
      <c r="M3302" s="3"/>
      <c r="N3302" s="3"/>
      <c r="O3302" s="3"/>
      <c r="P3302" s="3"/>
      <c r="Q3302" s="3"/>
      <c r="R3302" s="3"/>
      <c r="S3302" s="152"/>
      <c r="T3302" s="3"/>
      <c r="U3302" s="3"/>
      <c r="V3302" s="143"/>
      <c r="W3302" s="3"/>
      <c r="X3302" s="3"/>
      <c r="Y3302" s="3"/>
      <c r="Z3302" s="3"/>
      <c r="AB3302" s="3"/>
      <c r="AE3302" s="3"/>
      <c r="AF3302" s="3" t="s">
        <v>3451</v>
      </c>
      <c r="AG3302" s="159"/>
      <c r="AH3302" s="176">
        <v>45561</v>
      </c>
      <c r="AI3302" s="14" t="s">
        <v>4129</v>
      </c>
    </row>
    <row r="3303" spans="1:35" ht="15" customHeight="1" thickBot="1" x14ac:dyDescent="0.5">
      <c r="A3303" s="180"/>
      <c r="B3303" s="5">
        <f t="shared" si="220"/>
        <v>3301</v>
      </c>
      <c r="C3303">
        <f t="shared" si="217"/>
        <v>159</v>
      </c>
      <c r="D3303" s="82">
        <v>1955</v>
      </c>
      <c r="E3303" t="s">
        <v>15</v>
      </c>
      <c r="F3303" t="s">
        <v>25</v>
      </c>
      <c r="G3303">
        <v>134126</v>
      </c>
      <c r="H3303" t="s">
        <v>17</v>
      </c>
      <c r="J3303" t="s">
        <v>3354</v>
      </c>
      <c r="K3303" t="s">
        <v>3366</v>
      </c>
      <c r="L3303" t="s">
        <v>286</v>
      </c>
      <c r="M3303" t="s">
        <v>3359</v>
      </c>
      <c r="AF3303" t="s">
        <v>3060</v>
      </c>
      <c r="AH3303" s="2">
        <v>39782.84679398148</v>
      </c>
    </row>
    <row r="3304" spans="1:35" ht="15" thickBot="1" x14ac:dyDescent="0.4">
      <c r="B3304" s="5">
        <f t="shared" si="220"/>
        <v>3302</v>
      </c>
      <c r="C3304">
        <f t="shared" ref="C3304:C3368" si="222">+G3305-G3304</f>
        <v>87</v>
      </c>
      <c r="D3304" s="16">
        <v>1955</v>
      </c>
      <c r="E3304" s="162" t="s">
        <v>560</v>
      </c>
      <c r="F3304" s="162" t="s">
        <v>16</v>
      </c>
      <c r="G3304" s="162">
        <v>134285</v>
      </c>
      <c r="H3304" s="162" t="s">
        <v>17</v>
      </c>
      <c r="I3304" s="162"/>
      <c r="J3304" s="162" t="s">
        <v>3354</v>
      </c>
      <c r="K3304" s="162" t="s">
        <v>3366</v>
      </c>
      <c r="L3304" s="162" t="s">
        <v>329</v>
      </c>
      <c r="M3304" s="162" t="s">
        <v>3359</v>
      </c>
      <c r="N3304" s="162"/>
      <c r="O3304" s="162"/>
      <c r="P3304" s="162"/>
      <c r="Q3304" s="162"/>
      <c r="R3304" s="162"/>
      <c r="S3304" s="181"/>
      <c r="T3304" s="162"/>
      <c r="U3304" s="162"/>
      <c r="V3304" s="182"/>
      <c r="W3304" s="162"/>
      <c r="X3304" s="162"/>
      <c r="Y3304" s="162"/>
      <c r="Z3304" s="162"/>
      <c r="AA3304" s="159"/>
      <c r="AB3304" s="162"/>
      <c r="AC3304" s="159"/>
      <c r="AD3304" s="159"/>
      <c r="AE3304" s="162"/>
      <c r="AF3304" t="s">
        <v>3060</v>
      </c>
      <c r="AG3304" s="162"/>
      <c r="AH3304" s="163">
        <v>39765.312488425923</v>
      </c>
      <c r="AI3304" s="162"/>
    </row>
    <row r="3305" spans="1:35" ht="15" thickBot="1" x14ac:dyDescent="0.4">
      <c r="A3305" s="180"/>
      <c r="B3305" s="5">
        <f t="shared" si="220"/>
        <v>3303</v>
      </c>
      <c r="C3305">
        <f t="shared" si="222"/>
        <v>42</v>
      </c>
      <c r="D3305" s="16">
        <v>1955</v>
      </c>
      <c r="E3305" t="s">
        <v>15</v>
      </c>
      <c r="F3305" t="s">
        <v>25</v>
      </c>
      <c r="G3305">
        <v>134372</v>
      </c>
      <c r="J3305" t="s">
        <v>3354</v>
      </c>
      <c r="K3305" t="s">
        <v>3366</v>
      </c>
      <c r="M3305" t="s">
        <v>3459</v>
      </c>
      <c r="T3305" t="s">
        <v>3262</v>
      </c>
      <c r="W3305" t="s">
        <v>3572</v>
      </c>
      <c r="X3305" t="s">
        <v>3660</v>
      </c>
      <c r="AA3305" s="3" t="s">
        <v>3262</v>
      </c>
      <c r="AF3305" t="s">
        <v>3451</v>
      </c>
      <c r="AH3305" s="2">
        <v>46043</v>
      </c>
      <c r="AI3305" s="192" t="s">
        <v>6311</v>
      </c>
    </row>
    <row r="3306" spans="1:35" ht="15" customHeight="1" x14ac:dyDescent="0.35">
      <c r="B3306" s="5">
        <f t="shared" si="220"/>
        <v>3304</v>
      </c>
      <c r="C3306">
        <f t="shared" si="222"/>
        <v>70</v>
      </c>
      <c r="D3306" s="16">
        <v>1955</v>
      </c>
      <c r="E3306" t="s">
        <v>15</v>
      </c>
      <c r="F3306" t="s">
        <v>25</v>
      </c>
      <c r="G3306">
        <v>134414</v>
      </c>
      <c r="H3306" t="s">
        <v>17</v>
      </c>
      <c r="J3306" t="s">
        <v>3354</v>
      </c>
      <c r="K3306" t="s">
        <v>3366</v>
      </c>
      <c r="L3306" t="s">
        <v>28</v>
      </c>
      <c r="M3306" t="s">
        <v>3359</v>
      </c>
      <c r="AF3306" t="s">
        <v>3060</v>
      </c>
      <c r="AH3306" s="2">
        <v>40293.355532407404</v>
      </c>
    </row>
    <row r="3307" spans="1:35" ht="15" customHeight="1" thickBot="1" x14ac:dyDescent="0.4">
      <c r="B3307" s="5">
        <f t="shared" si="220"/>
        <v>3305</v>
      </c>
      <c r="C3307">
        <f t="shared" si="222"/>
        <v>28</v>
      </c>
      <c r="D3307" s="16">
        <v>1955</v>
      </c>
      <c r="E3307" t="s">
        <v>15</v>
      </c>
      <c r="F3307" t="s">
        <v>25</v>
      </c>
      <c r="G3307">
        <v>134484</v>
      </c>
      <c r="H3307" t="s">
        <v>17</v>
      </c>
      <c r="J3307" t="s">
        <v>3354</v>
      </c>
      <c r="K3307" t="s">
        <v>3366</v>
      </c>
      <c r="L3307" t="s">
        <v>686</v>
      </c>
      <c r="M3307" t="s">
        <v>3359</v>
      </c>
      <c r="AC3307" s="3">
        <v>1954</v>
      </c>
      <c r="AF3307" t="s">
        <v>3060</v>
      </c>
      <c r="AH3307" s="2">
        <v>40149.534247685187</v>
      </c>
    </row>
    <row r="3308" spans="1:35" ht="15" customHeight="1" thickBot="1" x14ac:dyDescent="0.4">
      <c r="B3308" s="5">
        <f t="shared" si="220"/>
        <v>3306</v>
      </c>
      <c r="C3308">
        <f t="shared" si="222"/>
        <v>24</v>
      </c>
      <c r="D3308" s="16">
        <v>1955</v>
      </c>
      <c r="E3308" s="159" t="s">
        <v>15</v>
      </c>
      <c r="F3308" s="159" t="s">
        <v>25</v>
      </c>
      <c r="G3308" s="160">
        <v>134512</v>
      </c>
      <c r="H3308" s="159"/>
      <c r="I3308" s="159"/>
      <c r="J3308" s="159" t="s">
        <v>3354</v>
      </c>
      <c r="K3308" s="159" t="s">
        <v>3366</v>
      </c>
      <c r="L3308" s="159"/>
      <c r="M3308" s="159" t="s">
        <v>3459</v>
      </c>
      <c r="N3308" s="159"/>
      <c r="O3308" s="159"/>
      <c r="P3308" s="159"/>
      <c r="Q3308" s="159"/>
      <c r="R3308" s="159"/>
      <c r="S3308" s="159"/>
      <c r="T3308" s="159" t="s">
        <v>3262</v>
      </c>
      <c r="U3308" s="159"/>
      <c r="V3308" s="161"/>
      <c r="W3308" s="159" t="s">
        <v>3572</v>
      </c>
      <c r="X3308" s="159" t="s">
        <v>3660</v>
      </c>
      <c r="Y3308" s="159"/>
      <c r="Z3308" s="159"/>
      <c r="AA3308" s="159" t="s">
        <v>3262</v>
      </c>
      <c r="AB3308" s="159"/>
      <c r="AC3308" s="159"/>
      <c r="AD3308" s="159"/>
      <c r="AE3308" s="159"/>
      <c r="AF3308" t="s">
        <v>3451</v>
      </c>
      <c r="AG3308" s="162"/>
      <c r="AH3308" s="163">
        <v>46130</v>
      </c>
      <c r="AI3308" s="76" t="s">
        <v>6510</v>
      </c>
    </row>
    <row r="3309" spans="1:35" ht="15" customHeight="1" x14ac:dyDescent="0.35">
      <c r="B3309" s="5">
        <f t="shared" si="220"/>
        <v>3307</v>
      </c>
      <c r="C3309">
        <f t="shared" si="222"/>
        <v>231</v>
      </c>
      <c r="D3309" s="16">
        <v>1955</v>
      </c>
      <c r="E3309" t="s">
        <v>221</v>
      </c>
      <c r="F3309" t="s">
        <v>25</v>
      </c>
      <c r="G3309">
        <v>134536</v>
      </c>
      <c r="L3309" t="s">
        <v>37</v>
      </c>
      <c r="AF3309" t="s">
        <v>3060</v>
      </c>
    </row>
    <row r="3310" spans="1:35" ht="15" customHeight="1" x14ac:dyDescent="0.35">
      <c r="B3310" s="5">
        <f t="shared" si="220"/>
        <v>3308</v>
      </c>
      <c r="C3310">
        <f t="shared" si="222"/>
        <v>31</v>
      </c>
      <c r="D3310" s="16">
        <v>1955</v>
      </c>
      <c r="E3310" t="s">
        <v>560</v>
      </c>
      <c r="F3310" t="s">
        <v>16</v>
      </c>
      <c r="G3310">
        <v>134767</v>
      </c>
      <c r="J3310" t="s">
        <v>3354</v>
      </c>
      <c r="K3310" t="s">
        <v>3366</v>
      </c>
      <c r="M3310" t="s">
        <v>3459</v>
      </c>
      <c r="N3310" t="s">
        <v>3359</v>
      </c>
      <c r="T3310" t="s">
        <v>3424</v>
      </c>
      <c r="W3310" t="s">
        <v>3557</v>
      </c>
      <c r="X3310" t="s">
        <v>3452</v>
      </c>
      <c r="AA3310" s="3" t="s">
        <v>3828</v>
      </c>
      <c r="AB3310" s="14" t="s">
        <v>4427</v>
      </c>
      <c r="AF3310" t="s">
        <v>3451</v>
      </c>
      <c r="AH3310" s="2">
        <v>45597</v>
      </c>
    </row>
    <row r="3311" spans="1:35" ht="15" customHeight="1" x14ac:dyDescent="0.35">
      <c r="B3311" s="5">
        <f t="shared" si="220"/>
        <v>3309</v>
      </c>
      <c r="C3311">
        <f t="shared" si="222"/>
        <v>2</v>
      </c>
      <c r="D3311" s="16">
        <v>1955</v>
      </c>
      <c r="E3311" t="s">
        <v>560</v>
      </c>
      <c r="F3311" t="s">
        <v>16</v>
      </c>
      <c r="G3311">
        <v>134798</v>
      </c>
      <c r="J3311" t="s">
        <v>380</v>
      </c>
      <c r="K3311" t="s">
        <v>3366</v>
      </c>
      <c r="M3311" t="s">
        <v>3359</v>
      </c>
      <c r="W3311" t="s">
        <v>3557</v>
      </c>
      <c r="AB3311" t="s">
        <v>3786</v>
      </c>
      <c r="AF3311" t="s">
        <v>3451</v>
      </c>
      <c r="AH3311" s="2">
        <v>45214</v>
      </c>
    </row>
    <row r="3312" spans="1:35" ht="15" customHeight="1" thickBot="1" x14ac:dyDescent="0.4">
      <c r="B3312" s="5">
        <f t="shared" si="220"/>
        <v>3310</v>
      </c>
      <c r="C3312">
        <f t="shared" si="222"/>
        <v>11</v>
      </c>
      <c r="D3312" s="16">
        <v>1955</v>
      </c>
      <c r="E3312" t="s">
        <v>560</v>
      </c>
      <c r="F3312" t="s">
        <v>16</v>
      </c>
      <c r="G3312">
        <v>134800</v>
      </c>
      <c r="J3312" t="s">
        <v>3354</v>
      </c>
      <c r="K3312" t="s">
        <v>3366</v>
      </c>
      <c r="T3312" t="s">
        <v>3424</v>
      </c>
      <c r="W3312" t="s">
        <v>3557</v>
      </c>
      <c r="X3312" t="s">
        <v>3452</v>
      </c>
      <c r="AA3312" s="3" t="s">
        <v>3828</v>
      </c>
      <c r="AF3312" t="s">
        <v>3451</v>
      </c>
      <c r="AH3312" s="2">
        <v>45744</v>
      </c>
    </row>
    <row r="3313" spans="1:35" ht="15" thickBot="1" x14ac:dyDescent="0.4">
      <c r="A3313" s="3"/>
      <c r="B3313" s="5">
        <f t="shared" si="220"/>
        <v>3311</v>
      </c>
      <c r="C3313">
        <f t="shared" si="222"/>
        <v>15</v>
      </c>
      <c r="D3313" s="16">
        <v>1955</v>
      </c>
      <c r="E3313" t="s">
        <v>560</v>
      </c>
      <c r="F3313" t="s">
        <v>16</v>
      </c>
      <c r="G3313">
        <v>134811</v>
      </c>
      <c r="J3313" t="s">
        <v>3354</v>
      </c>
      <c r="K3313" t="s">
        <v>3366</v>
      </c>
      <c r="M3313" t="s">
        <v>3459</v>
      </c>
      <c r="N3313" t="s">
        <v>3359</v>
      </c>
      <c r="T3313" t="s">
        <v>3424</v>
      </c>
      <c r="W3313" t="s">
        <v>3557</v>
      </c>
      <c r="X3313" t="s">
        <v>3452</v>
      </c>
      <c r="AA3313" s="3" t="s">
        <v>3828</v>
      </c>
      <c r="AD3313" s="3" t="s">
        <v>4633</v>
      </c>
      <c r="AF3313" t="s">
        <v>3451</v>
      </c>
      <c r="AG3313" s="162"/>
      <c r="AH3313" s="163">
        <v>45690</v>
      </c>
      <c r="AI3313" s="36"/>
    </row>
    <row r="3314" spans="1:35" ht="15" customHeight="1" thickBot="1" x14ac:dyDescent="0.4">
      <c r="A3314" s="159"/>
      <c r="B3314" s="5">
        <f t="shared" si="220"/>
        <v>3312</v>
      </c>
      <c r="C3314">
        <f t="shared" si="222"/>
        <v>336</v>
      </c>
      <c r="D3314" s="16">
        <v>1955</v>
      </c>
      <c r="E3314" t="s">
        <v>560</v>
      </c>
      <c r="F3314" t="s">
        <v>16</v>
      </c>
      <c r="G3314">
        <v>134826</v>
      </c>
      <c r="L3314" t="s">
        <v>37</v>
      </c>
      <c r="AF3314" t="s">
        <v>3060</v>
      </c>
    </row>
    <row r="3315" spans="1:35" ht="15" customHeight="1" x14ac:dyDescent="0.35">
      <c r="B3315" s="5">
        <f t="shared" si="220"/>
        <v>3313</v>
      </c>
      <c r="C3315">
        <f t="shared" si="222"/>
        <v>49</v>
      </c>
      <c r="D3315" s="16">
        <v>1955</v>
      </c>
      <c r="E3315" t="s">
        <v>15</v>
      </c>
      <c r="F3315" t="s">
        <v>25</v>
      </c>
      <c r="G3315">
        <v>135162</v>
      </c>
      <c r="H3315" t="s">
        <v>17</v>
      </c>
      <c r="J3315" t="s">
        <v>3354</v>
      </c>
      <c r="K3315" t="s">
        <v>3366</v>
      </c>
      <c r="M3315" t="s">
        <v>3359</v>
      </c>
      <c r="AB3315" t="s">
        <v>4721</v>
      </c>
      <c r="AC3315"/>
      <c r="AD3315"/>
      <c r="AF3315" t="s">
        <v>3060</v>
      </c>
      <c r="AH3315" s="2">
        <v>40857.468055555553</v>
      </c>
    </row>
    <row r="3316" spans="1:35" ht="15" customHeight="1" x14ac:dyDescent="0.35">
      <c r="B3316" s="5">
        <f t="shared" si="220"/>
        <v>3314</v>
      </c>
      <c r="C3316">
        <f t="shared" si="222"/>
        <v>572</v>
      </c>
      <c r="D3316" s="16">
        <v>1955</v>
      </c>
      <c r="E3316" t="s">
        <v>15</v>
      </c>
      <c r="F3316" t="s">
        <v>2064</v>
      </c>
      <c r="G3316">
        <v>135211</v>
      </c>
      <c r="K3316" t="s">
        <v>3366</v>
      </c>
      <c r="AC3316"/>
      <c r="AD3316"/>
      <c r="AF3316" t="s">
        <v>3451</v>
      </c>
      <c r="AH3316" s="2">
        <v>45961</v>
      </c>
    </row>
    <row r="3317" spans="1:35" ht="15" customHeight="1" x14ac:dyDescent="0.35">
      <c r="B3317" s="5">
        <f t="shared" si="220"/>
        <v>3315</v>
      </c>
      <c r="C3317">
        <f t="shared" si="222"/>
        <v>37</v>
      </c>
      <c r="D3317" s="16">
        <v>1955</v>
      </c>
      <c r="E3317" s="3" t="s">
        <v>500</v>
      </c>
      <c r="F3317" s="3" t="s">
        <v>25</v>
      </c>
      <c r="G3317" s="3">
        <v>135783</v>
      </c>
      <c r="H3317" s="3"/>
      <c r="I3317" s="3"/>
      <c r="J3317" s="3"/>
      <c r="K3317" s="3" t="s">
        <v>3366</v>
      </c>
      <c r="L3317" s="3"/>
      <c r="M3317" s="3"/>
      <c r="N3317" s="3"/>
      <c r="O3317" s="3"/>
      <c r="P3317" s="3"/>
      <c r="Q3317" s="3"/>
      <c r="R3317" s="3"/>
      <c r="S3317" s="152"/>
      <c r="T3317" s="3"/>
      <c r="U3317" s="3"/>
      <c r="V3317" s="143"/>
      <c r="W3317" s="3"/>
      <c r="X3317" s="3" t="s">
        <v>3457</v>
      </c>
      <c r="Y3317" s="3"/>
      <c r="Z3317" s="3"/>
      <c r="AB3317" s="3"/>
      <c r="AE3317" s="3"/>
      <c r="AF3317" s="3" t="s">
        <v>3451</v>
      </c>
      <c r="AG3317" s="3"/>
      <c r="AH3317" s="153">
        <v>45661</v>
      </c>
      <c r="AI3317" s="14" t="s">
        <v>4428</v>
      </c>
    </row>
    <row r="3318" spans="1:35" ht="15" customHeight="1" thickBot="1" x14ac:dyDescent="0.4">
      <c r="B3318" s="5">
        <f t="shared" si="220"/>
        <v>3316</v>
      </c>
      <c r="C3318">
        <f t="shared" si="222"/>
        <v>15</v>
      </c>
      <c r="D3318" s="16">
        <v>1955</v>
      </c>
      <c r="E3318" s="116" t="s">
        <v>327</v>
      </c>
      <c r="F3318" s="116" t="s">
        <v>25</v>
      </c>
      <c r="G3318" s="117">
        <v>135820</v>
      </c>
      <c r="H3318" s="172" t="s">
        <v>5836</v>
      </c>
      <c r="I3318" s="172"/>
      <c r="J3318" s="172" t="s">
        <v>3354</v>
      </c>
      <c r="K3318" s="172" t="s">
        <v>3383</v>
      </c>
      <c r="L3318" s="172"/>
      <c r="M3318" s="172" t="s">
        <v>3459</v>
      </c>
      <c r="N3318" s="172"/>
      <c r="O3318" s="172"/>
      <c r="P3318" s="172"/>
      <c r="Q3318" s="172"/>
      <c r="R3318" s="172"/>
      <c r="S3318" s="173"/>
      <c r="T3318" s="172" t="s">
        <v>3262</v>
      </c>
      <c r="U3318" s="172"/>
      <c r="V3318" s="174"/>
      <c r="W3318" s="172" t="s">
        <v>3572</v>
      </c>
      <c r="X3318" s="172" t="s">
        <v>3452</v>
      </c>
      <c r="Y3318" s="172"/>
      <c r="Z3318" s="172"/>
      <c r="AA3318" s="172" t="s">
        <v>3262</v>
      </c>
      <c r="AB3318" s="172"/>
      <c r="AC3318" s="172"/>
      <c r="AD3318" s="172"/>
      <c r="AE3318" s="172"/>
      <c r="AF3318" t="s">
        <v>3451</v>
      </c>
      <c r="AG3318" s="172"/>
      <c r="AH3318" s="175">
        <v>45999</v>
      </c>
      <c r="AI3318" s="36" t="s">
        <v>6019</v>
      </c>
    </row>
    <row r="3319" spans="1:35" ht="15" customHeight="1" thickBot="1" x14ac:dyDescent="0.4">
      <c r="B3319" s="5">
        <f t="shared" si="220"/>
        <v>3317</v>
      </c>
      <c r="C3319">
        <f t="shared" si="222"/>
        <v>70</v>
      </c>
      <c r="D3319" s="16">
        <v>1955</v>
      </c>
      <c r="E3319" s="159" t="s">
        <v>327</v>
      </c>
      <c r="F3319" s="159" t="s">
        <v>25</v>
      </c>
      <c r="G3319" s="160">
        <v>135835</v>
      </c>
      <c r="H3319" s="159"/>
      <c r="I3319" s="159"/>
      <c r="J3319" s="159" t="s">
        <v>3354</v>
      </c>
      <c r="K3319" s="159" t="s">
        <v>3366</v>
      </c>
      <c r="L3319" s="159"/>
      <c r="M3319" s="159" t="s">
        <v>3459</v>
      </c>
      <c r="N3319" s="159" t="s">
        <v>3359</v>
      </c>
      <c r="O3319" s="159"/>
      <c r="P3319" s="159"/>
      <c r="Q3319" s="159"/>
      <c r="R3319" s="159"/>
      <c r="S3319" s="159"/>
      <c r="T3319" s="167" t="s">
        <v>167</v>
      </c>
      <c r="U3319" s="159"/>
      <c r="V3319" s="161"/>
      <c r="W3319" s="159" t="s">
        <v>3572</v>
      </c>
      <c r="X3319" s="159" t="s">
        <v>3452</v>
      </c>
      <c r="Y3319" s="159"/>
      <c r="Z3319" s="159"/>
      <c r="AA3319" s="159" t="s">
        <v>167</v>
      </c>
      <c r="AB3319" s="159" t="s">
        <v>5580</v>
      </c>
      <c r="AC3319" s="159"/>
      <c r="AD3319" s="159"/>
      <c r="AE3319" s="159"/>
      <c r="AF3319" t="s">
        <v>3451</v>
      </c>
      <c r="AG3319" s="162"/>
      <c r="AH3319" s="163">
        <v>46130</v>
      </c>
      <c r="AI3319" s="76" t="s">
        <v>6522</v>
      </c>
    </row>
    <row r="3320" spans="1:35" ht="15" customHeight="1" thickBot="1" x14ac:dyDescent="0.4">
      <c r="B3320" s="5">
        <f t="shared" si="220"/>
        <v>3318</v>
      </c>
      <c r="C3320">
        <f t="shared" si="222"/>
        <v>140</v>
      </c>
      <c r="D3320" s="16">
        <v>1955</v>
      </c>
      <c r="E3320" t="s">
        <v>327</v>
      </c>
      <c r="F3320" t="s">
        <v>25</v>
      </c>
      <c r="G3320">
        <v>135905</v>
      </c>
      <c r="H3320" t="s">
        <v>17</v>
      </c>
      <c r="J3320" t="s">
        <v>3354</v>
      </c>
      <c r="K3320" t="s">
        <v>3366</v>
      </c>
      <c r="L3320" t="s">
        <v>77</v>
      </c>
      <c r="M3320" t="s">
        <v>3359</v>
      </c>
      <c r="AC3320" s="3" t="s">
        <v>1188</v>
      </c>
      <c r="AF3320" t="s">
        <v>3060</v>
      </c>
      <c r="AH3320" s="2">
        <v>40861.796203703707</v>
      </c>
    </row>
    <row r="3321" spans="1:35" ht="15" customHeight="1" thickBot="1" x14ac:dyDescent="0.4">
      <c r="B3321" s="5">
        <f t="shared" si="220"/>
        <v>3319</v>
      </c>
      <c r="C3321">
        <f t="shared" si="222"/>
        <v>64</v>
      </c>
      <c r="D3321" s="16">
        <v>1955</v>
      </c>
      <c r="E3321" s="159" t="s">
        <v>327</v>
      </c>
      <c r="F3321" s="159" t="s">
        <v>16</v>
      </c>
      <c r="G3321" s="160">
        <v>136045</v>
      </c>
      <c r="H3321" s="159"/>
      <c r="I3321" s="159"/>
      <c r="J3321" s="159" t="s">
        <v>3354</v>
      </c>
      <c r="K3321" s="159" t="s">
        <v>3366</v>
      </c>
      <c r="L3321" s="159"/>
      <c r="M3321" s="159" t="s">
        <v>3459</v>
      </c>
      <c r="N3321" s="159" t="s">
        <v>3359</v>
      </c>
      <c r="O3321" s="159"/>
      <c r="P3321" s="159"/>
      <c r="Q3321" s="159"/>
      <c r="R3321" s="159"/>
      <c r="S3321" s="159"/>
      <c r="T3321" s="167" t="s">
        <v>167</v>
      </c>
      <c r="U3321" s="159"/>
      <c r="V3321" s="161"/>
      <c r="W3321" s="159" t="s">
        <v>3830</v>
      </c>
      <c r="X3321" s="159" t="s">
        <v>3452</v>
      </c>
      <c r="Y3321" s="159"/>
      <c r="Z3321" s="159"/>
      <c r="AA3321" s="159" t="s">
        <v>3262</v>
      </c>
      <c r="AB3321" s="159" t="s">
        <v>5580</v>
      </c>
      <c r="AC3321" s="159"/>
      <c r="AD3321" s="159"/>
      <c r="AE3321" s="159"/>
      <c r="AF3321" t="s">
        <v>3451</v>
      </c>
      <c r="AG3321" s="162"/>
      <c r="AH3321" s="163">
        <v>46130</v>
      </c>
      <c r="AI3321" s="76" t="s">
        <v>6524</v>
      </c>
    </row>
    <row r="3322" spans="1:35" ht="15" customHeight="1" x14ac:dyDescent="0.35">
      <c r="B3322" s="5">
        <f t="shared" si="220"/>
        <v>3320</v>
      </c>
      <c r="C3322">
        <f t="shared" si="222"/>
        <v>30</v>
      </c>
      <c r="D3322" s="16">
        <v>1955</v>
      </c>
      <c r="E3322" t="s">
        <v>15</v>
      </c>
      <c r="F3322" t="s">
        <v>16</v>
      </c>
      <c r="G3322">
        <v>136109</v>
      </c>
      <c r="H3322" t="s">
        <v>17</v>
      </c>
      <c r="J3322" t="s">
        <v>3354</v>
      </c>
      <c r="K3322" t="s">
        <v>3366</v>
      </c>
      <c r="L3322" t="s">
        <v>918</v>
      </c>
      <c r="M3322" t="s">
        <v>3359</v>
      </c>
      <c r="AC3322" s="3" t="s">
        <v>1189</v>
      </c>
      <c r="AF3322" t="s">
        <v>3060</v>
      </c>
      <c r="AH3322" s="2">
        <v>40132.883738425924</v>
      </c>
    </row>
    <row r="3323" spans="1:35" ht="15" customHeight="1" x14ac:dyDescent="0.35">
      <c r="B3323" s="5">
        <f t="shared" si="220"/>
        <v>3321</v>
      </c>
      <c r="C3323">
        <f t="shared" si="222"/>
        <v>85</v>
      </c>
      <c r="D3323" s="16">
        <v>1955</v>
      </c>
      <c r="E3323" t="s">
        <v>221</v>
      </c>
      <c r="F3323" t="s">
        <v>25</v>
      </c>
      <c r="G3323">
        <v>136139</v>
      </c>
      <c r="J3323" t="s">
        <v>3354</v>
      </c>
      <c r="K3323" t="s">
        <v>3366</v>
      </c>
      <c r="M3323" t="s">
        <v>3459</v>
      </c>
      <c r="N3323" t="s">
        <v>3359</v>
      </c>
      <c r="S3323" s="148">
        <v>0.45900000000000002</v>
      </c>
      <c r="T3323" t="s">
        <v>3424</v>
      </c>
      <c r="W3323" t="s">
        <v>3572</v>
      </c>
      <c r="X3323" t="s">
        <v>3452</v>
      </c>
      <c r="AA3323" s="3" t="s">
        <v>3464</v>
      </c>
      <c r="AB3323" s="80" t="s">
        <v>4252</v>
      </c>
      <c r="AF3323" t="s">
        <v>3451</v>
      </c>
      <c r="AH3323" s="2">
        <v>45562</v>
      </c>
    </row>
    <row r="3324" spans="1:35" ht="15" customHeight="1" x14ac:dyDescent="0.35">
      <c r="B3324" s="5">
        <f t="shared" si="220"/>
        <v>3322</v>
      </c>
      <c r="C3324">
        <f t="shared" si="222"/>
        <v>103</v>
      </c>
      <c r="D3324" s="16">
        <v>1955</v>
      </c>
      <c r="E3324" t="s">
        <v>15</v>
      </c>
      <c r="F3324" t="s">
        <v>16</v>
      </c>
      <c r="G3324">
        <v>136224</v>
      </c>
      <c r="AF3324" t="s">
        <v>3451</v>
      </c>
      <c r="AH3324" s="2">
        <v>45498</v>
      </c>
    </row>
    <row r="3325" spans="1:35" ht="15" customHeight="1" thickBot="1" x14ac:dyDescent="0.4">
      <c r="B3325" s="5">
        <f t="shared" si="220"/>
        <v>3323</v>
      </c>
      <c r="C3325">
        <f t="shared" si="222"/>
        <v>146</v>
      </c>
      <c r="D3325" s="16">
        <v>1955</v>
      </c>
      <c r="E3325" t="s">
        <v>15</v>
      </c>
      <c r="F3325" t="s">
        <v>25</v>
      </c>
      <c r="G3325">
        <v>136327</v>
      </c>
      <c r="L3325" t="s">
        <v>37</v>
      </c>
      <c r="AF3325" t="s">
        <v>3060</v>
      </c>
    </row>
    <row r="3326" spans="1:35" ht="15" customHeight="1" thickBot="1" x14ac:dyDescent="0.4">
      <c r="B3326" s="5">
        <f t="shared" si="220"/>
        <v>3324</v>
      </c>
      <c r="C3326">
        <f t="shared" si="222"/>
        <v>82</v>
      </c>
      <c r="D3326" s="16">
        <v>1955</v>
      </c>
      <c r="E3326" t="s">
        <v>15</v>
      </c>
      <c r="F3326" t="s">
        <v>16</v>
      </c>
      <c r="G3326" s="70">
        <v>136473</v>
      </c>
      <c r="J3326" t="s">
        <v>3354</v>
      </c>
      <c r="K3326" t="s">
        <v>3366</v>
      </c>
      <c r="M3326" t="s">
        <v>3459</v>
      </c>
      <c r="T3326" t="s">
        <v>3262</v>
      </c>
      <c r="W3326" t="s">
        <v>3572</v>
      </c>
      <c r="X3326" t="s">
        <v>3660</v>
      </c>
      <c r="AA3326" t="s">
        <v>3262</v>
      </c>
      <c r="AB3326" s="162"/>
      <c r="AC3326"/>
      <c r="AD3326"/>
      <c r="AF3326" t="s">
        <v>3451</v>
      </c>
      <c r="AG3326" s="3"/>
      <c r="AH3326" s="153">
        <v>45899</v>
      </c>
      <c r="AI3326" s="198" t="s">
        <v>5393</v>
      </c>
    </row>
    <row r="3327" spans="1:35" ht="15" customHeight="1" x14ac:dyDescent="0.35">
      <c r="B3327" s="5">
        <f t="shared" si="220"/>
        <v>3325</v>
      </c>
      <c r="C3327">
        <f t="shared" si="222"/>
        <v>15</v>
      </c>
      <c r="D3327" s="16">
        <v>1955</v>
      </c>
      <c r="E3327" t="s">
        <v>15</v>
      </c>
      <c r="F3327" t="s">
        <v>16</v>
      </c>
      <c r="G3327">
        <v>136555</v>
      </c>
      <c r="H3327" t="s">
        <v>17</v>
      </c>
      <c r="J3327" t="s">
        <v>3354</v>
      </c>
      <c r="K3327" t="s">
        <v>3366</v>
      </c>
      <c r="L3327" t="s">
        <v>1190</v>
      </c>
      <c r="M3327" t="s">
        <v>3359</v>
      </c>
      <c r="AF3327" t="s">
        <v>3060</v>
      </c>
      <c r="AH3327" s="2">
        <v>40233.3981712963</v>
      </c>
    </row>
    <row r="3328" spans="1:35" ht="15" customHeight="1" x14ac:dyDescent="0.35">
      <c r="B3328" s="5">
        <f t="shared" si="220"/>
        <v>3326</v>
      </c>
      <c r="C3328">
        <f t="shared" si="222"/>
        <v>51</v>
      </c>
      <c r="D3328" s="16">
        <v>1955</v>
      </c>
      <c r="E3328" t="s">
        <v>15</v>
      </c>
      <c r="F3328" t="s">
        <v>16</v>
      </c>
      <c r="G3328">
        <v>136570</v>
      </c>
      <c r="H3328" t="s">
        <v>17</v>
      </c>
      <c r="M3328" t="s">
        <v>3359</v>
      </c>
      <c r="AF3328" t="s">
        <v>3060</v>
      </c>
      <c r="AH3328" s="2">
        <v>40478.9531712963</v>
      </c>
    </row>
    <row r="3329" spans="1:35" ht="15" customHeight="1" x14ac:dyDescent="0.35">
      <c r="B3329" s="5">
        <f t="shared" si="220"/>
        <v>3327</v>
      </c>
      <c r="C3329">
        <f t="shared" si="222"/>
        <v>432</v>
      </c>
      <c r="D3329" s="16">
        <v>1955</v>
      </c>
      <c r="E3329" t="s">
        <v>15</v>
      </c>
      <c r="F3329" t="s">
        <v>16</v>
      </c>
      <c r="G3329" s="70">
        <v>136621</v>
      </c>
      <c r="J3329" t="s">
        <v>3354</v>
      </c>
      <c r="K3329" t="s">
        <v>3366</v>
      </c>
      <c r="M3329" t="s">
        <v>3459</v>
      </c>
      <c r="T3329" t="s">
        <v>3262</v>
      </c>
      <c r="W3329" t="s">
        <v>3572</v>
      </c>
      <c r="X3329" t="s">
        <v>3660</v>
      </c>
      <c r="AA3329" t="s">
        <v>3262</v>
      </c>
      <c r="AC3329"/>
      <c r="AD3329"/>
      <c r="AF3329" t="s">
        <v>3451</v>
      </c>
      <c r="AG3329" s="3"/>
      <c r="AH3329" s="153">
        <v>45899</v>
      </c>
      <c r="AI3329" s="36" t="s">
        <v>5394</v>
      </c>
    </row>
    <row r="3330" spans="1:35" ht="15" customHeight="1" x14ac:dyDescent="0.35">
      <c r="B3330" s="5">
        <f t="shared" si="220"/>
        <v>3328</v>
      </c>
      <c r="C3330">
        <f t="shared" si="222"/>
        <v>41</v>
      </c>
      <c r="D3330" s="16">
        <v>1955</v>
      </c>
      <c r="E3330" t="s">
        <v>15</v>
      </c>
      <c r="F3330" t="s">
        <v>25</v>
      </c>
      <c r="G3330">
        <v>137053</v>
      </c>
      <c r="H3330" t="s">
        <v>17</v>
      </c>
      <c r="J3330" t="s">
        <v>3354</v>
      </c>
      <c r="K3330" t="s">
        <v>3366</v>
      </c>
      <c r="L3330" t="s">
        <v>71</v>
      </c>
      <c r="M3330" t="s">
        <v>3359</v>
      </c>
      <c r="AF3330" t="s">
        <v>3060</v>
      </c>
      <c r="AH3330" s="2">
        <v>39903.399872685186</v>
      </c>
    </row>
    <row r="3331" spans="1:35" ht="15" customHeight="1" x14ac:dyDescent="0.35">
      <c r="B3331" s="5">
        <f t="shared" si="220"/>
        <v>3329</v>
      </c>
      <c r="C3331">
        <f t="shared" si="222"/>
        <v>19</v>
      </c>
      <c r="D3331" s="16">
        <v>1955</v>
      </c>
      <c r="E3331" s="116" t="s">
        <v>15</v>
      </c>
      <c r="F3331" s="116" t="s">
        <v>25</v>
      </c>
      <c r="G3331" s="117">
        <v>137094</v>
      </c>
      <c r="H3331" s="172" t="s">
        <v>5836</v>
      </c>
      <c r="I3331" s="172"/>
      <c r="J3331" s="172" t="s">
        <v>3354</v>
      </c>
      <c r="K3331" s="172" t="s">
        <v>3366</v>
      </c>
      <c r="L3331" s="172"/>
      <c r="M3331" s="172" t="s">
        <v>3459</v>
      </c>
      <c r="N3331" s="172"/>
      <c r="O3331" s="172"/>
      <c r="P3331" s="172"/>
      <c r="Q3331" s="172"/>
      <c r="R3331" s="172"/>
      <c r="S3331" s="173"/>
      <c r="T3331" s="172" t="s">
        <v>3262</v>
      </c>
      <c r="U3331" s="172"/>
      <c r="V3331" s="174"/>
      <c r="W3331" s="172" t="s">
        <v>3572</v>
      </c>
      <c r="X3331" s="172" t="s">
        <v>3660</v>
      </c>
      <c r="Y3331" s="172"/>
      <c r="Z3331" s="172"/>
      <c r="AA3331" s="172" t="s">
        <v>3262</v>
      </c>
      <c r="AB3331" s="172"/>
      <c r="AC3331" s="172"/>
      <c r="AD3331" s="172"/>
      <c r="AE3331" s="172"/>
      <c r="AF3331" t="s">
        <v>3451</v>
      </c>
      <c r="AG3331" s="172"/>
      <c r="AH3331" s="175">
        <v>45999</v>
      </c>
      <c r="AI3331" s="36" t="s">
        <v>6020</v>
      </c>
    </row>
    <row r="3332" spans="1:35" ht="15" customHeight="1" x14ac:dyDescent="0.35">
      <c r="B3332" s="5">
        <f t="shared" si="220"/>
        <v>3330</v>
      </c>
      <c r="C3332">
        <f t="shared" si="222"/>
        <v>399</v>
      </c>
      <c r="D3332" s="16">
        <v>1955</v>
      </c>
      <c r="E3332" t="s">
        <v>15</v>
      </c>
      <c r="F3332" t="s">
        <v>25</v>
      </c>
      <c r="G3332">
        <v>137113</v>
      </c>
      <c r="H3332" t="s">
        <v>17</v>
      </c>
      <c r="J3332" t="s">
        <v>3354</v>
      </c>
      <c r="K3332" t="s">
        <v>3366</v>
      </c>
      <c r="L3332" t="s">
        <v>37</v>
      </c>
      <c r="M3332" t="s">
        <v>3359</v>
      </c>
      <c r="N3332" t="s">
        <v>3359</v>
      </c>
      <c r="AF3332" t="s">
        <v>3060</v>
      </c>
      <c r="AH3332" s="2">
        <v>39657.560787037037</v>
      </c>
    </row>
    <row r="3333" spans="1:35" ht="15" customHeight="1" x14ac:dyDescent="0.35">
      <c r="B3333" s="5">
        <f t="shared" si="220"/>
        <v>3331</v>
      </c>
      <c r="C3333">
        <f t="shared" si="222"/>
        <v>10</v>
      </c>
      <c r="D3333" s="16">
        <v>1955</v>
      </c>
      <c r="E3333" t="s">
        <v>560</v>
      </c>
      <c r="F3333" t="s">
        <v>25</v>
      </c>
      <c r="G3333">
        <v>137512</v>
      </c>
      <c r="H3333" t="s">
        <v>17</v>
      </c>
      <c r="J3333" t="s">
        <v>3354</v>
      </c>
      <c r="K3333" t="s">
        <v>3366</v>
      </c>
      <c r="L3333" t="s">
        <v>37</v>
      </c>
      <c r="M3333" t="s">
        <v>3359</v>
      </c>
      <c r="U3333" t="s">
        <v>3687</v>
      </c>
      <c r="AD3333" s="3" t="s">
        <v>1191</v>
      </c>
      <c r="AF3333" t="s">
        <v>3060</v>
      </c>
      <c r="AH3333" s="2">
        <v>39693.394317129627</v>
      </c>
    </row>
    <row r="3334" spans="1:35" ht="15" customHeight="1" x14ac:dyDescent="0.35">
      <c r="B3334" s="5">
        <f t="shared" si="220"/>
        <v>3332</v>
      </c>
      <c r="C3334">
        <f t="shared" si="222"/>
        <v>15</v>
      </c>
      <c r="D3334" s="16">
        <v>1955</v>
      </c>
      <c r="E3334" t="s">
        <v>560</v>
      </c>
      <c r="F3334" t="s">
        <v>25</v>
      </c>
      <c r="G3334">
        <v>137522</v>
      </c>
      <c r="H3334" t="s">
        <v>17</v>
      </c>
      <c r="J3334" t="s">
        <v>3354</v>
      </c>
      <c r="K3334" t="s">
        <v>3366</v>
      </c>
      <c r="L3334" t="s">
        <v>37</v>
      </c>
      <c r="M3334" t="s">
        <v>3359</v>
      </c>
      <c r="W3334" t="s">
        <v>3557</v>
      </c>
      <c r="AB3334" t="s">
        <v>195</v>
      </c>
      <c r="AF3334" t="s">
        <v>3060</v>
      </c>
      <c r="AH3334" s="2">
        <v>40052.547395833331</v>
      </c>
    </row>
    <row r="3335" spans="1:35" ht="15" customHeight="1" x14ac:dyDescent="0.35">
      <c r="B3335" s="5">
        <f t="shared" si="220"/>
        <v>3333</v>
      </c>
      <c r="C3335">
        <f t="shared" si="222"/>
        <v>1</v>
      </c>
      <c r="D3335" s="16">
        <v>1955</v>
      </c>
      <c r="E3335" t="s">
        <v>560</v>
      </c>
      <c r="F3335" t="s">
        <v>25</v>
      </c>
      <c r="G3335">
        <v>137537</v>
      </c>
      <c r="H3335" t="s">
        <v>17</v>
      </c>
      <c r="J3335" t="s">
        <v>380</v>
      </c>
      <c r="M3335" t="s">
        <v>3359</v>
      </c>
      <c r="AF3335" t="s">
        <v>3060</v>
      </c>
      <c r="AH3335" s="2">
        <v>41048.335196759261</v>
      </c>
    </row>
    <row r="3336" spans="1:35" ht="15" customHeight="1" x14ac:dyDescent="0.35">
      <c r="B3336" s="5">
        <f t="shared" si="220"/>
        <v>3334</v>
      </c>
      <c r="C3336">
        <f t="shared" si="222"/>
        <v>2</v>
      </c>
      <c r="D3336" s="16">
        <v>1955</v>
      </c>
      <c r="E3336" t="s">
        <v>560</v>
      </c>
      <c r="F3336" t="s">
        <v>25</v>
      </c>
      <c r="G3336">
        <v>137538</v>
      </c>
      <c r="H3336" t="s">
        <v>17</v>
      </c>
      <c r="J3336" t="s">
        <v>3354</v>
      </c>
      <c r="K3336" t="s">
        <v>3366</v>
      </c>
      <c r="L3336" t="s">
        <v>385</v>
      </c>
      <c r="M3336" t="s">
        <v>3359</v>
      </c>
      <c r="Z3336" t="s">
        <v>3359</v>
      </c>
      <c r="AB3336" t="s">
        <v>132</v>
      </c>
      <c r="AF3336" t="s">
        <v>3060</v>
      </c>
      <c r="AH3336" s="2">
        <v>39764.330763888887</v>
      </c>
    </row>
    <row r="3337" spans="1:35" ht="15" customHeight="1" x14ac:dyDescent="0.35">
      <c r="A3337" s="3"/>
      <c r="B3337" s="5">
        <f t="shared" si="220"/>
        <v>3335</v>
      </c>
      <c r="C3337">
        <f t="shared" si="222"/>
        <v>8</v>
      </c>
      <c r="D3337" s="16">
        <v>1955</v>
      </c>
      <c r="E3337" t="s">
        <v>560</v>
      </c>
      <c r="F3337" t="s">
        <v>25</v>
      </c>
      <c r="G3337">
        <v>137540</v>
      </c>
      <c r="H3337" t="s">
        <v>17</v>
      </c>
      <c r="J3337" t="s">
        <v>3354</v>
      </c>
      <c r="K3337" t="s">
        <v>3366</v>
      </c>
      <c r="L3337" t="s">
        <v>857</v>
      </c>
      <c r="M3337" t="s">
        <v>3359</v>
      </c>
      <c r="AF3337" t="s">
        <v>3060</v>
      </c>
      <c r="AH3337" s="2">
        <v>40928.645219907405</v>
      </c>
    </row>
    <row r="3338" spans="1:35" ht="15" customHeight="1" x14ac:dyDescent="0.35">
      <c r="B3338" s="5">
        <f t="shared" si="220"/>
        <v>3336</v>
      </c>
      <c r="C3338">
        <f t="shared" si="222"/>
        <v>11</v>
      </c>
      <c r="D3338" s="16">
        <v>1955</v>
      </c>
      <c r="E3338" t="s">
        <v>560</v>
      </c>
      <c r="F3338" t="s">
        <v>25</v>
      </c>
      <c r="G3338">
        <v>137548</v>
      </c>
      <c r="H3338" t="s">
        <v>17</v>
      </c>
      <c r="J3338" t="s">
        <v>3354</v>
      </c>
      <c r="K3338" t="s">
        <v>3366</v>
      </c>
      <c r="L3338" t="s">
        <v>624</v>
      </c>
      <c r="M3338" t="s">
        <v>3359</v>
      </c>
      <c r="N3338" t="s">
        <v>3359</v>
      </c>
      <c r="W3338" t="s">
        <v>3557</v>
      </c>
      <c r="Z3338" t="s">
        <v>3359</v>
      </c>
      <c r="AD3338" s="3" t="s">
        <v>1192</v>
      </c>
      <c r="AF3338" t="s">
        <v>3060</v>
      </c>
      <c r="AH3338" s="2">
        <v>41027.589895833335</v>
      </c>
    </row>
    <row r="3339" spans="1:35" ht="15" customHeight="1" x14ac:dyDescent="0.35">
      <c r="B3339" s="5">
        <f t="shared" si="220"/>
        <v>3337</v>
      </c>
      <c r="C3339">
        <f t="shared" si="222"/>
        <v>13</v>
      </c>
      <c r="D3339" s="16">
        <v>1955</v>
      </c>
      <c r="E3339" t="s">
        <v>560</v>
      </c>
      <c r="F3339" t="s">
        <v>25</v>
      </c>
      <c r="G3339">
        <v>137559</v>
      </c>
      <c r="H3339" t="s">
        <v>17</v>
      </c>
      <c r="J3339" t="s">
        <v>3354</v>
      </c>
      <c r="K3339" t="s">
        <v>3366</v>
      </c>
      <c r="L3339" t="s">
        <v>1193</v>
      </c>
      <c r="M3339" t="s">
        <v>3359</v>
      </c>
      <c r="W3339" t="s">
        <v>3557</v>
      </c>
      <c r="AF3339" t="s">
        <v>3060</v>
      </c>
      <c r="AH3339" s="2">
        <v>40898.030057870368</v>
      </c>
    </row>
    <row r="3340" spans="1:35" ht="15" customHeight="1" x14ac:dyDescent="0.35">
      <c r="B3340" s="5">
        <f t="shared" si="220"/>
        <v>3338</v>
      </c>
      <c r="C3340">
        <f t="shared" si="222"/>
        <v>5</v>
      </c>
      <c r="D3340" s="16">
        <v>1955</v>
      </c>
      <c r="E3340" t="s">
        <v>560</v>
      </c>
      <c r="F3340" t="s">
        <v>25</v>
      </c>
      <c r="G3340">
        <v>137572</v>
      </c>
      <c r="H3340" t="s">
        <v>17</v>
      </c>
      <c r="J3340" t="s">
        <v>3354</v>
      </c>
      <c r="K3340" t="s">
        <v>3366</v>
      </c>
      <c r="L3340" t="s">
        <v>576</v>
      </c>
      <c r="M3340" t="s">
        <v>3459</v>
      </c>
      <c r="T3340" t="s">
        <v>3424</v>
      </c>
      <c r="W3340" t="s">
        <v>3557</v>
      </c>
      <c r="X3340" t="s">
        <v>3452</v>
      </c>
      <c r="Z3340" t="s">
        <v>3359</v>
      </c>
      <c r="AB3340" t="s">
        <v>3828</v>
      </c>
      <c r="AF3340" t="s">
        <v>3451</v>
      </c>
      <c r="AH3340" s="2">
        <v>45882</v>
      </c>
    </row>
    <row r="3341" spans="1:35" ht="15" customHeight="1" x14ac:dyDescent="0.35">
      <c r="B3341" s="5">
        <f t="shared" si="220"/>
        <v>3339</v>
      </c>
      <c r="C3341">
        <f t="shared" si="222"/>
        <v>1</v>
      </c>
      <c r="D3341" s="16">
        <v>1955</v>
      </c>
      <c r="E3341" t="s">
        <v>560</v>
      </c>
      <c r="F3341" t="s">
        <v>25</v>
      </c>
      <c r="G3341">
        <v>137577</v>
      </c>
      <c r="H3341" t="s">
        <v>17</v>
      </c>
      <c r="J3341" t="s">
        <v>3354</v>
      </c>
      <c r="K3341" t="s">
        <v>3366</v>
      </c>
      <c r="L3341" t="s">
        <v>576</v>
      </c>
      <c r="M3341" t="s">
        <v>3359</v>
      </c>
      <c r="W3341" t="s">
        <v>3557</v>
      </c>
      <c r="AF3341" t="s">
        <v>3060</v>
      </c>
      <c r="AH3341" s="2">
        <v>39996.378923611112</v>
      </c>
    </row>
    <row r="3342" spans="1:35" ht="15" customHeight="1" x14ac:dyDescent="0.35">
      <c r="B3342" s="5">
        <f t="shared" si="220"/>
        <v>3340</v>
      </c>
      <c r="C3342">
        <f t="shared" si="222"/>
        <v>27</v>
      </c>
      <c r="D3342" s="16">
        <v>1955</v>
      </c>
      <c r="E3342" t="s">
        <v>560</v>
      </c>
      <c r="F3342" t="s">
        <v>25</v>
      </c>
      <c r="G3342">
        <v>137578</v>
      </c>
      <c r="L3342" t="s">
        <v>37</v>
      </c>
      <c r="AF3342" t="s">
        <v>3060</v>
      </c>
    </row>
    <row r="3343" spans="1:35" ht="15" customHeight="1" x14ac:dyDescent="0.35">
      <c r="B3343" s="5">
        <f t="shared" si="220"/>
        <v>3341</v>
      </c>
      <c r="C3343">
        <f t="shared" si="222"/>
        <v>331</v>
      </c>
      <c r="D3343" s="16">
        <v>1955</v>
      </c>
      <c r="E3343" t="s">
        <v>560</v>
      </c>
      <c r="F3343" t="s">
        <v>25</v>
      </c>
      <c r="G3343">
        <v>137605</v>
      </c>
      <c r="H3343" t="s">
        <v>17</v>
      </c>
      <c r="J3343" t="s">
        <v>3354</v>
      </c>
      <c r="K3343" t="s">
        <v>3366</v>
      </c>
      <c r="L3343" t="s">
        <v>538</v>
      </c>
      <c r="M3343" t="s">
        <v>3359</v>
      </c>
      <c r="W3343" t="s">
        <v>3557</v>
      </c>
      <c r="AB3343" t="s">
        <v>3375</v>
      </c>
      <c r="AC3343" s="3">
        <v>1961</v>
      </c>
      <c r="AF3343" t="s">
        <v>3060</v>
      </c>
      <c r="AH3343" s="2">
        <v>40693.959490740737</v>
      </c>
    </row>
    <row r="3344" spans="1:35" ht="15" customHeight="1" x14ac:dyDescent="0.35">
      <c r="B3344" s="5">
        <f t="shared" si="220"/>
        <v>3342</v>
      </c>
      <c r="C3344">
        <f t="shared" si="222"/>
        <v>929</v>
      </c>
      <c r="D3344" s="16">
        <v>1955</v>
      </c>
      <c r="E3344" t="s">
        <v>15</v>
      </c>
      <c r="F3344" t="s">
        <v>25</v>
      </c>
      <c r="G3344">
        <v>137936</v>
      </c>
      <c r="H3344" t="s">
        <v>17</v>
      </c>
      <c r="J3344" t="s">
        <v>3354</v>
      </c>
      <c r="K3344" t="s">
        <v>3383</v>
      </c>
      <c r="M3344" t="s">
        <v>3359</v>
      </c>
      <c r="AF3344" t="s">
        <v>3060</v>
      </c>
      <c r="AH3344" s="2">
        <v>40498.436030092591</v>
      </c>
    </row>
    <row r="3345" spans="2:35" ht="15" customHeight="1" x14ac:dyDescent="0.35">
      <c r="B3345" s="5">
        <f t="shared" si="220"/>
        <v>3343</v>
      </c>
      <c r="C3345">
        <f t="shared" si="222"/>
        <v>2</v>
      </c>
      <c r="D3345" s="16">
        <v>1955</v>
      </c>
      <c r="E3345" t="s">
        <v>500</v>
      </c>
      <c r="F3345" t="s">
        <v>25</v>
      </c>
      <c r="G3345">
        <v>138865</v>
      </c>
      <c r="L3345" t="s">
        <v>37</v>
      </c>
      <c r="AF3345" t="s">
        <v>3060</v>
      </c>
    </row>
    <row r="3346" spans="2:35" ht="15" customHeight="1" x14ac:dyDescent="0.35">
      <c r="B3346" s="5">
        <f t="shared" si="220"/>
        <v>3344</v>
      </c>
      <c r="C3346">
        <f t="shared" si="222"/>
        <v>46</v>
      </c>
      <c r="D3346" s="16">
        <v>1955</v>
      </c>
      <c r="E3346" t="s">
        <v>500</v>
      </c>
      <c r="F3346" t="s">
        <v>25</v>
      </c>
      <c r="G3346">
        <v>138867</v>
      </c>
      <c r="J3346" t="s">
        <v>3354</v>
      </c>
      <c r="K3346" t="s">
        <v>3366</v>
      </c>
      <c r="M3346" t="s">
        <v>3459</v>
      </c>
      <c r="N3346" t="s">
        <v>3359</v>
      </c>
      <c r="T3346" t="s">
        <v>3262</v>
      </c>
      <c r="W3346" t="s">
        <v>3572</v>
      </c>
      <c r="X3346" t="s">
        <v>3452</v>
      </c>
      <c r="AA3346" s="3" t="s">
        <v>3648</v>
      </c>
      <c r="AF3346" t="s">
        <v>3451</v>
      </c>
      <c r="AH3346" s="2">
        <v>45498</v>
      </c>
    </row>
    <row r="3347" spans="2:35" ht="15" customHeight="1" x14ac:dyDescent="0.35">
      <c r="B3347" s="5">
        <f t="shared" si="220"/>
        <v>3345</v>
      </c>
      <c r="C3347">
        <f t="shared" si="222"/>
        <v>65</v>
      </c>
      <c r="D3347" s="16">
        <v>1955</v>
      </c>
      <c r="E3347" t="s">
        <v>500</v>
      </c>
      <c r="F3347" t="s">
        <v>25</v>
      </c>
      <c r="G3347">
        <v>138913</v>
      </c>
      <c r="J3347" t="s">
        <v>3354</v>
      </c>
      <c r="K3347" t="s">
        <v>3366</v>
      </c>
      <c r="M3347" t="s">
        <v>3459</v>
      </c>
      <c r="T3347" t="s">
        <v>3424</v>
      </c>
      <c r="W3347" t="s">
        <v>3572</v>
      </c>
      <c r="X3347" t="s">
        <v>3452</v>
      </c>
      <c r="AA3347" s="3" t="s">
        <v>4030</v>
      </c>
      <c r="AB3347" t="s">
        <v>4031</v>
      </c>
      <c r="AD3347" s="3" t="s">
        <v>4033</v>
      </c>
      <c r="AF3347" t="s">
        <v>3451</v>
      </c>
      <c r="AH3347" s="2">
        <v>45421</v>
      </c>
    </row>
    <row r="3348" spans="2:35" ht="15" customHeight="1" thickBot="1" x14ac:dyDescent="0.4">
      <c r="B3348" s="5">
        <f t="shared" si="220"/>
        <v>3346</v>
      </c>
      <c r="C3348">
        <f t="shared" ref="C3348:C3352" si="223">+G3349-G3348</f>
        <v>3</v>
      </c>
      <c r="D3348" s="16">
        <v>1955</v>
      </c>
      <c r="E3348" t="s">
        <v>221</v>
      </c>
      <c r="F3348" t="s">
        <v>25</v>
      </c>
      <c r="G3348">
        <v>138978</v>
      </c>
      <c r="J3348" t="s">
        <v>3354</v>
      </c>
      <c r="K3348" t="s">
        <v>3366</v>
      </c>
      <c r="M3348" t="s">
        <v>3459</v>
      </c>
      <c r="T3348" t="s">
        <v>3424</v>
      </c>
      <c r="W3348" t="s">
        <v>3572</v>
      </c>
      <c r="X3348" t="s">
        <v>3452</v>
      </c>
      <c r="AA3348" s="3" t="s">
        <v>3464</v>
      </c>
      <c r="AF3348" t="s">
        <v>3451</v>
      </c>
      <c r="AH3348" s="2">
        <v>45298</v>
      </c>
    </row>
    <row r="3349" spans="2:35" ht="15" customHeight="1" thickBot="1" x14ac:dyDescent="0.4">
      <c r="B3349" s="5">
        <f t="shared" si="220"/>
        <v>3347</v>
      </c>
      <c r="C3349">
        <f t="shared" si="223"/>
        <v>3</v>
      </c>
      <c r="D3349" s="16">
        <v>1955</v>
      </c>
      <c r="E3349" s="159" t="s">
        <v>221</v>
      </c>
      <c r="F3349" s="159" t="s">
        <v>25</v>
      </c>
      <c r="G3349" s="160">
        <v>138981</v>
      </c>
      <c r="H3349" s="159"/>
      <c r="I3349" s="159"/>
      <c r="J3349" s="159" t="s">
        <v>3354</v>
      </c>
      <c r="K3349" s="159" t="s">
        <v>3366</v>
      </c>
      <c r="L3349" s="159"/>
      <c r="M3349" s="159" t="s">
        <v>3459</v>
      </c>
      <c r="N3349" s="159"/>
      <c r="O3349" s="159"/>
      <c r="P3349" s="159"/>
      <c r="Q3349" s="159"/>
      <c r="R3349" s="159"/>
      <c r="S3349" s="159"/>
      <c r="T3349" s="159" t="s">
        <v>3424</v>
      </c>
      <c r="U3349" s="159"/>
      <c r="V3349" s="159"/>
      <c r="W3349" s="159" t="s">
        <v>3572</v>
      </c>
      <c r="X3349" s="159" t="s">
        <v>3452</v>
      </c>
      <c r="Y3349" s="159"/>
      <c r="Z3349" s="159"/>
      <c r="AA3349" s="159" t="s">
        <v>3464</v>
      </c>
      <c r="AB3349" s="159" t="s">
        <v>6310</v>
      </c>
      <c r="AC3349" s="159"/>
      <c r="AD3349" s="159"/>
      <c r="AE3349" s="159" t="s">
        <v>3424</v>
      </c>
      <c r="AF3349" t="s">
        <v>3451</v>
      </c>
      <c r="AG3349" s="159"/>
      <c r="AH3349" s="176">
        <v>46207</v>
      </c>
      <c r="AI3349" s="76" t="s">
        <v>6800</v>
      </c>
    </row>
    <row r="3350" spans="2:35" ht="15" customHeight="1" x14ac:dyDescent="0.35">
      <c r="B3350" s="5">
        <f t="shared" si="220"/>
        <v>3348</v>
      </c>
      <c r="C3350">
        <f t="shared" si="223"/>
        <v>9</v>
      </c>
      <c r="D3350" s="16">
        <v>1955</v>
      </c>
      <c r="E3350" t="s">
        <v>221</v>
      </c>
      <c r="F3350" t="s">
        <v>25</v>
      </c>
      <c r="G3350">
        <v>138984</v>
      </c>
      <c r="H3350" t="s">
        <v>17</v>
      </c>
      <c r="K3350" t="s">
        <v>3366</v>
      </c>
      <c r="L3350" t="s">
        <v>377</v>
      </c>
      <c r="M3350" t="s">
        <v>3359</v>
      </c>
      <c r="AA3350" s="3" t="s">
        <v>3464</v>
      </c>
      <c r="AC3350" s="3">
        <v>1954</v>
      </c>
      <c r="AD3350" s="3" t="s">
        <v>1197</v>
      </c>
      <c r="AE3350" t="s">
        <v>380</v>
      </c>
      <c r="AF3350" t="s">
        <v>3060</v>
      </c>
      <c r="AH3350" s="2">
        <v>40805.774814814817</v>
      </c>
    </row>
    <row r="3351" spans="2:35" ht="15" customHeight="1" x14ac:dyDescent="0.35">
      <c r="B3351" s="5">
        <f t="shared" si="220"/>
        <v>3349</v>
      </c>
      <c r="C3351">
        <f t="shared" si="223"/>
        <v>40</v>
      </c>
      <c r="D3351" s="16">
        <v>1955</v>
      </c>
      <c r="E3351" t="s">
        <v>221</v>
      </c>
      <c r="F3351" t="s">
        <v>25</v>
      </c>
      <c r="G3351">
        <v>138993</v>
      </c>
      <c r="H3351" t="s">
        <v>17</v>
      </c>
      <c r="J3351" t="s">
        <v>3354</v>
      </c>
      <c r="K3351" t="s">
        <v>3383</v>
      </c>
      <c r="M3351" t="s">
        <v>3359</v>
      </c>
      <c r="AA3351" s="3" t="s">
        <v>3464</v>
      </c>
      <c r="AE3351" t="s">
        <v>380</v>
      </c>
      <c r="AF3351" t="s">
        <v>3060</v>
      </c>
      <c r="AH3351" s="2">
        <v>40626.206111111111</v>
      </c>
    </row>
    <row r="3352" spans="2:35" ht="15" customHeight="1" x14ac:dyDescent="0.35">
      <c r="B3352" s="5">
        <f t="shared" si="220"/>
        <v>3350</v>
      </c>
      <c r="C3352">
        <f t="shared" si="223"/>
        <v>3</v>
      </c>
      <c r="D3352" s="16">
        <v>1955</v>
      </c>
      <c r="E3352" t="s">
        <v>560</v>
      </c>
      <c r="F3352" t="s">
        <v>25</v>
      </c>
      <c r="G3352">
        <v>139033</v>
      </c>
      <c r="H3352" t="s">
        <v>17</v>
      </c>
      <c r="J3352" t="s">
        <v>3354</v>
      </c>
      <c r="K3352" t="s">
        <v>3366</v>
      </c>
      <c r="L3352" t="s">
        <v>224</v>
      </c>
      <c r="M3352" t="s">
        <v>3459</v>
      </c>
      <c r="T3352" t="s">
        <v>3424</v>
      </c>
      <c r="W3352" t="s">
        <v>3557</v>
      </c>
      <c r="X3352" t="s">
        <v>3452</v>
      </c>
      <c r="AA3352" s="3" t="s">
        <v>4039</v>
      </c>
      <c r="AB3352" s="197" t="s">
        <v>5042</v>
      </c>
      <c r="AF3352" t="s">
        <v>3451</v>
      </c>
      <c r="AH3352" s="2">
        <v>45784</v>
      </c>
    </row>
    <row r="3353" spans="2:35" ht="15" customHeight="1" thickBot="1" x14ac:dyDescent="0.4">
      <c r="B3353" s="5">
        <f t="shared" si="220"/>
        <v>3351</v>
      </c>
      <c r="C3353">
        <f t="shared" si="222"/>
        <v>2</v>
      </c>
      <c r="D3353" s="16">
        <v>1955</v>
      </c>
      <c r="E3353" t="s">
        <v>560</v>
      </c>
      <c r="F3353" t="s">
        <v>25</v>
      </c>
      <c r="G3353">
        <v>139036</v>
      </c>
      <c r="H3353" t="s">
        <v>17</v>
      </c>
      <c r="K3353" t="s">
        <v>3366</v>
      </c>
      <c r="L3353" t="s">
        <v>592</v>
      </c>
      <c r="M3353" t="s">
        <v>3359</v>
      </c>
      <c r="W3353" t="s">
        <v>3557</v>
      </c>
      <c r="AB3353" t="s">
        <v>1199</v>
      </c>
      <c r="AC3353" s="3" t="s">
        <v>1198</v>
      </c>
      <c r="AF3353" t="s">
        <v>3060</v>
      </c>
      <c r="AH3353" s="2">
        <v>39978.653067129628</v>
      </c>
    </row>
    <row r="3354" spans="2:35" ht="15" customHeight="1" thickBot="1" x14ac:dyDescent="0.4">
      <c r="B3354" s="5">
        <f t="shared" si="220"/>
        <v>3352</v>
      </c>
      <c r="C3354">
        <f t="shared" si="222"/>
        <v>3</v>
      </c>
      <c r="D3354" s="16">
        <v>1955</v>
      </c>
      <c r="E3354" s="159" t="s">
        <v>560</v>
      </c>
      <c r="F3354" s="159" t="s">
        <v>25</v>
      </c>
      <c r="G3354" s="160">
        <v>139038</v>
      </c>
      <c r="H3354" s="159"/>
      <c r="I3354" s="159"/>
      <c r="J3354" s="159" t="s">
        <v>3354</v>
      </c>
      <c r="K3354" s="159" t="s">
        <v>3366</v>
      </c>
      <c r="L3354" s="159"/>
      <c r="M3354" s="159" t="s">
        <v>3459</v>
      </c>
      <c r="N3354" s="159" t="s">
        <v>3359</v>
      </c>
      <c r="O3354" s="159"/>
      <c r="P3354" s="159"/>
      <c r="Q3354" s="159"/>
      <c r="R3354" s="159"/>
      <c r="S3354" s="159"/>
      <c r="T3354" s="159"/>
      <c r="U3354" s="159"/>
      <c r="V3354" s="161"/>
      <c r="W3354" s="159" t="s">
        <v>3538</v>
      </c>
      <c r="X3354" s="159" t="s">
        <v>3457</v>
      </c>
      <c r="Y3354" s="159"/>
      <c r="Z3354" s="159"/>
      <c r="AA3354" s="159" t="s">
        <v>3777</v>
      </c>
      <c r="AB3354" s="159"/>
      <c r="AC3354" s="159"/>
      <c r="AD3354" s="159"/>
      <c r="AE3354" s="162"/>
      <c r="AF3354" t="s">
        <v>3451</v>
      </c>
      <c r="AG3354" s="162"/>
      <c r="AH3354" s="163">
        <v>46130</v>
      </c>
      <c r="AI3354" s="162"/>
    </row>
    <row r="3355" spans="2:35" ht="15" customHeight="1" x14ac:dyDescent="0.35">
      <c r="B3355" s="5">
        <f t="shared" ref="B3355:B3420" si="224">+B3354+1</f>
        <v>3353</v>
      </c>
      <c r="C3355">
        <f t="shared" si="222"/>
        <v>15</v>
      </c>
      <c r="D3355" s="16">
        <v>1955</v>
      </c>
      <c r="E3355" t="s">
        <v>560</v>
      </c>
      <c r="F3355" t="s">
        <v>25</v>
      </c>
      <c r="G3355">
        <v>139041</v>
      </c>
      <c r="H3355" t="s">
        <v>17</v>
      </c>
      <c r="J3355" t="s">
        <v>3354</v>
      </c>
      <c r="K3355" t="s">
        <v>3366</v>
      </c>
      <c r="L3355" t="s">
        <v>689</v>
      </c>
      <c r="M3355" t="s">
        <v>3359</v>
      </c>
      <c r="W3355" t="s">
        <v>3557</v>
      </c>
      <c r="AD3355" s="3" t="s">
        <v>1200</v>
      </c>
      <c r="AF3355" t="s">
        <v>3060</v>
      </c>
      <c r="AH3355" s="2">
        <v>41033.856099537035</v>
      </c>
    </row>
    <row r="3356" spans="2:35" ht="15" customHeight="1" x14ac:dyDescent="0.35">
      <c r="B3356" s="5">
        <f t="shared" si="224"/>
        <v>3354</v>
      </c>
      <c r="C3356">
        <f t="shared" si="222"/>
        <v>10</v>
      </c>
      <c r="D3356" s="16">
        <v>1955</v>
      </c>
      <c r="E3356" t="s">
        <v>560</v>
      </c>
      <c r="F3356" t="s">
        <v>25</v>
      </c>
      <c r="G3356">
        <v>139056</v>
      </c>
      <c r="H3356" t="s">
        <v>17</v>
      </c>
      <c r="J3356" t="s">
        <v>3354</v>
      </c>
      <c r="K3356" t="s">
        <v>3366</v>
      </c>
      <c r="L3356" t="s">
        <v>592</v>
      </c>
      <c r="M3356" t="s">
        <v>3359</v>
      </c>
      <c r="W3356" t="s">
        <v>3557</v>
      </c>
      <c r="AB3356" t="s">
        <v>1201</v>
      </c>
      <c r="AF3356" t="s">
        <v>3060</v>
      </c>
      <c r="AH3356" s="2">
        <v>40568.972303240742</v>
      </c>
    </row>
    <row r="3357" spans="2:35" ht="15" customHeight="1" x14ac:dyDescent="0.35">
      <c r="B3357" s="5">
        <f t="shared" si="224"/>
        <v>3355</v>
      </c>
      <c r="C3357">
        <f t="shared" si="222"/>
        <v>17</v>
      </c>
      <c r="D3357" s="16">
        <v>1955</v>
      </c>
      <c r="E3357" t="s">
        <v>560</v>
      </c>
      <c r="F3357" t="s">
        <v>25</v>
      </c>
      <c r="G3357">
        <v>139066</v>
      </c>
      <c r="H3357" t="s">
        <v>17</v>
      </c>
      <c r="J3357" t="s">
        <v>3354</v>
      </c>
      <c r="K3357" t="s">
        <v>3366</v>
      </c>
      <c r="L3357" t="s">
        <v>254</v>
      </c>
      <c r="M3357" t="s">
        <v>3359</v>
      </c>
      <c r="Z3357" t="s">
        <v>3359</v>
      </c>
      <c r="AB3357" t="s">
        <v>1202</v>
      </c>
      <c r="AF3357" t="s">
        <v>3060</v>
      </c>
      <c r="AH3357" s="2">
        <v>40314.487118055556</v>
      </c>
    </row>
    <row r="3358" spans="2:35" ht="15" customHeight="1" x14ac:dyDescent="0.35">
      <c r="B3358" s="5">
        <f t="shared" si="224"/>
        <v>3356</v>
      </c>
      <c r="C3358">
        <f t="shared" si="222"/>
        <v>7</v>
      </c>
      <c r="D3358" s="16">
        <v>1955</v>
      </c>
      <c r="E3358" t="s">
        <v>560</v>
      </c>
      <c r="F3358" t="s">
        <v>25</v>
      </c>
      <c r="G3358">
        <v>139083</v>
      </c>
      <c r="J3358" t="s">
        <v>3354</v>
      </c>
      <c r="K3358" t="s">
        <v>3366</v>
      </c>
      <c r="M3358" t="s">
        <v>3459</v>
      </c>
      <c r="N3358" t="s">
        <v>3359</v>
      </c>
      <c r="W3358" t="s">
        <v>3557</v>
      </c>
      <c r="X3358" t="s">
        <v>3452</v>
      </c>
      <c r="Z3358" t="s">
        <v>3359</v>
      </c>
      <c r="AF3358" t="s">
        <v>3451</v>
      </c>
      <c r="AH3358" s="2">
        <v>46197</v>
      </c>
    </row>
    <row r="3359" spans="2:35" ht="15" customHeight="1" x14ac:dyDescent="0.35">
      <c r="B3359" s="5">
        <f t="shared" si="224"/>
        <v>3357</v>
      </c>
      <c r="C3359">
        <f t="shared" si="222"/>
        <v>8</v>
      </c>
      <c r="D3359" s="16">
        <v>1955</v>
      </c>
      <c r="E3359" t="s">
        <v>560</v>
      </c>
      <c r="F3359" t="s">
        <v>25</v>
      </c>
      <c r="G3359" s="165">
        <v>139090</v>
      </c>
      <c r="H3359" s="3"/>
      <c r="I3359" s="3"/>
      <c r="J3359" s="3"/>
      <c r="K3359" s="3" t="s">
        <v>3366</v>
      </c>
      <c r="L3359" s="3"/>
      <c r="M3359" s="3"/>
      <c r="N3359" s="3"/>
      <c r="O3359" s="3"/>
      <c r="P3359" s="3"/>
      <c r="Q3359" s="3"/>
      <c r="R3359" s="3"/>
      <c r="S3359" s="152"/>
      <c r="T3359" s="3" t="s">
        <v>3424</v>
      </c>
      <c r="U3359" s="3"/>
      <c r="V3359" s="143"/>
      <c r="W3359" s="3"/>
      <c r="X3359" s="3"/>
      <c r="Y3359" s="3"/>
      <c r="Z3359" s="3"/>
      <c r="AB3359" s="3"/>
      <c r="AF3359" t="s">
        <v>3451</v>
      </c>
      <c r="AH3359" s="2">
        <v>45783</v>
      </c>
      <c r="AI3359" s="166" t="s">
        <v>4936</v>
      </c>
    </row>
    <row r="3360" spans="2:35" ht="15" customHeight="1" x14ac:dyDescent="0.35">
      <c r="B3360" s="5">
        <f t="shared" si="224"/>
        <v>3358</v>
      </c>
      <c r="C3360">
        <f t="shared" si="222"/>
        <v>12</v>
      </c>
      <c r="D3360" s="16">
        <v>1955</v>
      </c>
      <c r="E3360" t="s">
        <v>560</v>
      </c>
      <c r="F3360" t="s">
        <v>25</v>
      </c>
      <c r="G3360">
        <v>139098</v>
      </c>
      <c r="H3360" t="s">
        <v>17</v>
      </c>
      <c r="J3360" t="s">
        <v>3354</v>
      </c>
      <c r="M3360" t="s">
        <v>3359</v>
      </c>
      <c r="N3360" t="s">
        <v>3359</v>
      </c>
      <c r="Z3360" t="s">
        <v>3359</v>
      </c>
      <c r="AF3360" t="s">
        <v>3060</v>
      </c>
      <c r="AH3360" s="2">
        <v>40757.717465277776</v>
      </c>
    </row>
    <row r="3361" spans="1:35" ht="15" customHeight="1" x14ac:dyDescent="0.35">
      <c r="B3361" s="5">
        <f t="shared" si="224"/>
        <v>3359</v>
      </c>
      <c r="C3361">
        <f t="shared" si="222"/>
        <v>7</v>
      </c>
      <c r="D3361" s="16">
        <v>1955</v>
      </c>
      <c r="E3361" t="s">
        <v>560</v>
      </c>
      <c r="F3361" t="s">
        <v>25</v>
      </c>
      <c r="G3361">
        <v>139110</v>
      </c>
      <c r="H3361" t="s">
        <v>17</v>
      </c>
      <c r="J3361" t="s">
        <v>3354</v>
      </c>
      <c r="K3361" t="s">
        <v>3366</v>
      </c>
      <c r="L3361" t="s">
        <v>37</v>
      </c>
      <c r="M3361" t="s">
        <v>3359</v>
      </c>
      <c r="AF3361" t="s">
        <v>3060</v>
      </c>
      <c r="AH3361" s="2">
        <v>39784.557800925926</v>
      </c>
    </row>
    <row r="3362" spans="1:35" ht="15" customHeight="1" x14ac:dyDescent="0.35">
      <c r="B3362" s="5">
        <f t="shared" si="224"/>
        <v>3360</v>
      </c>
      <c r="C3362">
        <f t="shared" si="222"/>
        <v>43</v>
      </c>
      <c r="D3362" s="16">
        <v>1955</v>
      </c>
      <c r="E3362" t="s">
        <v>327</v>
      </c>
      <c r="F3362" t="s">
        <v>16</v>
      </c>
      <c r="G3362">
        <v>139117</v>
      </c>
      <c r="H3362" t="s">
        <v>17</v>
      </c>
      <c r="J3362" t="s">
        <v>3354</v>
      </c>
      <c r="K3362" t="s">
        <v>3366</v>
      </c>
      <c r="L3362" t="s">
        <v>37</v>
      </c>
      <c r="M3362" t="s">
        <v>3359</v>
      </c>
      <c r="AF3362" t="s">
        <v>3060</v>
      </c>
      <c r="AH3362" s="2">
        <v>39678.367523148147</v>
      </c>
    </row>
    <row r="3363" spans="1:35" ht="15" customHeight="1" thickBot="1" x14ac:dyDescent="0.4">
      <c r="B3363" s="5">
        <f t="shared" si="224"/>
        <v>3361</v>
      </c>
      <c r="C3363">
        <f t="shared" si="222"/>
        <v>13</v>
      </c>
      <c r="D3363" s="16">
        <v>1955</v>
      </c>
      <c r="E3363" t="s">
        <v>327</v>
      </c>
      <c r="F3363" t="s">
        <v>16</v>
      </c>
      <c r="G3363">
        <v>139160</v>
      </c>
      <c r="L3363" t="s">
        <v>37</v>
      </c>
      <c r="AF3363" t="s">
        <v>3060</v>
      </c>
    </row>
    <row r="3364" spans="1:35" ht="15.5" customHeight="1" thickBot="1" x14ac:dyDescent="0.4">
      <c r="B3364" s="5">
        <f t="shared" si="224"/>
        <v>3362</v>
      </c>
      <c r="C3364">
        <f t="shared" si="222"/>
        <v>10</v>
      </c>
      <c r="D3364" s="16">
        <v>1955</v>
      </c>
      <c r="E3364" t="s">
        <v>327</v>
      </c>
      <c r="F3364" t="s">
        <v>16</v>
      </c>
      <c r="G3364">
        <v>139173</v>
      </c>
      <c r="H3364" t="s">
        <v>17</v>
      </c>
      <c r="J3364" t="s">
        <v>3354</v>
      </c>
      <c r="L3364" t="s">
        <v>902</v>
      </c>
      <c r="M3364" t="s">
        <v>3359</v>
      </c>
      <c r="AF3364" t="s">
        <v>3060</v>
      </c>
      <c r="AG3364" s="162"/>
      <c r="AH3364" s="163">
        <v>40898.200925925928</v>
      </c>
    </row>
    <row r="3365" spans="1:35" ht="15" customHeight="1" thickBot="1" x14ac:dyDescent="0.4">
      <c r="A3365" s="180"/>
      <c r="B3365" s="5">
        <f t="shared" si="224"/>
        <v>3363</v>
      </c>
      <c r="C3365">
        <f t="shared" si="222"/>
        <v>133</v>
      </c>
      <c r="D3365" s="16">
        <v>1955</v>
      </c>
      <c r="E3365" t="s">
        <v>327</v>
      </c>
      <c r="F3365" t="s">
        <v>16</v>
      </c>
      <c r="G3365" s="70">
        <v>139183</v>
      </c>
      <c r="J3365" t="s">
        <v>3354</v>
      </c>
      <c r="K3365" t="s">
        <v>3366</v>
      </c>
      <c r="M3365" t="s">
        <v>3459</v>
      </c>
      <c r="T3365" t="s">
        <v>3262</v>
      </c>
      <c r="W3365" t="s">
        <v>3830</v>
      </c>
      <c r="X3365" t="s">
        <v>3452</v>
      </c>
      <c r="AA3365" t="s">
        <v>3262</v>
      </c>
      <c r="AC3365"/>
      <c r="AD3365"/>
      <c r="AF3365" t="s">
        <v>3451</v>
      </c>
      <c r="AG3365" s="3"/>
      <c r="AH3365" s="153">
        <v>45899</v>
      </c>
      <c r="AI3365" s="36" t="s">
        <v>5395</v>
      </c>
    </row>
    <row r="3366" spans="1:35" ht="15" customHeight="1" x14ac:dyDescent="0.35">
      <c r="B3366" s="5">
        <f t="shared" si="224"/>
        <v>3364</v>
      </c>
      <c r="C3366">
        <f t="shared" si="222"/>
        <v>122</v>
      </c>
      <c r="D3366" s="16">
        <v>1955</v>
      </c>
      <c r="E3366" t="s">
        <v>15</v>
      </c>
      <c r="F3366" t="s">
        <v>16</v>
      </c>
      <c r="G3366">
        <v>139316</v>
      </c>
      <c r="H3366" t="s">
        <v>17</v>
      </c>
      <c r="J3366" t="s">
        <v>380</v>
      </c>
      <c r="K3366" t="s">
        <v>3366</v>
      </c>
      <c r="L3366" t="s">
        <v>174</v>
      </c>
      <c r="M3366" t="s">
        <v>3359</v>
      </c>
      <c r="AD3366" s="3" t="s">
        <v>1203</v>
      </c>
      <c r="AF3366" t="s">
        <v>3060</v>
      </c>
      <c r="AH3366" s="2">
        <v>39829.496828703705</v>
      </c>
    </row>
    <row r="3367" spans="1:35" ht="15" customHeight="1" x14ac:dyDescent="0.35">
      <c r="B3367" s="5">
        <f t="shared" si="224"/>
        <v>3365</v>
      </c>
      <c r="C3367">
        <f t="shared" si="222"/>
        <v>7</v>
      </c>
      <c r="D3367" s="16">
        <v>1955</v>
      </c>
      <c r="E3367" t="s">
        <v>15</v>
      </c>
      <c r="F3367" t="s">
        <v>16</v>
      </c>
      <c r="G3367">
        <v>139438</v>
      </c>
      <c r="H3367" t="s">
        <v>17</v>
      </c>
      <c r="J3367" t="s">
        <v>3354</v>
      </c>
      <c r="K3367" t="s">
        <v>3366</v>
      </c>
      <c r="L3367" t="s">
        <v>1204</v>
      </c>
      <c r="M3367" t="s">
        <v>3359</v>
      </c>
      <c r="AF3367" t="s">
        <v>3060</v>
      </c>
      <c r="AH3367" s="2">
        <v>40905.533449074072</v>
      </c>
    </row>
    <row r="3368" spans="1:35" ht="15" customHeight="1" x14ac:dyDescent="0.35">
      <c r="B3368" s="5">
        <f t="shared" si="224"/>
        <v>3366</v>
      </c>
      <c r="C3368">
        <f t="shared" si="222"/>
        <v>69</v>
      </c>
      <c r="D3368" s="16">
        <v>1955</v>
      </c>
      <c r="E3368" t="s">
        <v>15</v>
      </c>
      <c r="F3368" t="s">
        <v>16</v>
      </c>
      <c r="G3368">
        <v>139445</v>
      </c>
      <c r="H3368" t="s">
        <v>17</v>
      </c>
      <c r="J3368" t="s">
        <v>3354</v>
      </c>
      <c r="L3368" t="s">
        <v>234</v>
      </c>
      <c r="M3368" t="s">
        <v>3359</v>
      </c>
      <c r="AF3368" t="s">
        <v>3060</v>
      </c>
      <c r="AH3368" s="2">
        <v>39915.927870370368</v>
      </c>
    </row>
    <row r="3369" spans="1:35" ht="15" customHeight="1" x14ac:dyDescent="0.35">
      <c r="B3369" s="5">
        <f t="shared" si="224"/>
        <v>3367</v>
      </c>
      <c r="C3369">
        <f t="shared" ref="C3369:C3436" si="225">+G3370-G3369</f>
        <v>30</v>
      </c>
      <c r="D3369" s="16">
        <v>1955</v>
      </c>
      <c r="E3369" s="115" t="s">
        <v>15</v>
      </c>
      <c r="F3369" s="115" t="s">
        <v>16</v>
      </c>
      <c r="G3369" s="70">
        <v>139514</v>
      </c>
      <c r="I3369" s="172"/>
      <c r="J3369" t="s">
        <v>3354</v>
      </c>
      <c r="K3369" t="s">
        <v>3366</v>
      </c>
      <c r="M3369" s="172" t="s">
        <v>3459</v>
      </c>
      <c r="T3369" s="172" t="s">
        <v>3262</v>
      </c>
      <c r="W3369" s="172" t="s">
        <v>3830</v>
      </c>
      <c r="X3369" s="172" t="s">
        <v>3660</v>
      </c>
      <c r="AA3369" s="172" t="s">
        <v>3262</v>
      </c>
      <c r="AB3369" t="s">
        <v>5064</v>
      </c>
      <c r="AC3369"/>
      <c r="AD3369"/>
      <c r="AF3369" t="s">
        <v>3451</v>
      </c>
      <c r="AH3369" s="2">
        <v>45966</v>
      </c>
      <c r="AI3369" s="36" t="s">
        <v>5745</v>
      </c>
    </row>
    <row r="3370" spans="1:35" ht="15" customHeight="1" x14ac:dyDescent="0.35">
      <c r="B3370" s="5">
        <f t="shared" ref="B3370:B3374" si="226">+B3369+1</f>
        <v>3368</v>
      </c>
      <c r="C3370">
        <f t="shared" ref="C3370:C3374" si="227">+G3371-G3370</f>
        <v>417</v>
      </c>
      <c r="D3370" s="16">
        <v>1955</v>
      </c>
      <c r="E3370" t="s">
        <v>15</v>
      </c>
      <c r="F3370" t="s">
        <v>16</v>
      </c>
      <c r="G3370">
        <v>139544</v>
      </c>
      <c r="H3370" t="s">
        <v>17</v>
      </c>
      <c r="J3370" t="s">
        <v>3354</v>
      </c>
      <c r="L3370" t="s">
        <v>813</v>
      </c>
      <c r="M3370" t="s">
        <v>3359</v>
      </c>
      <c r="AF3370" t="s">
        <v>3060</v>
      </c>
      <c r="AH3370" s="2">
        <v>40147.790729166663</v>
      </c>
    </row>
    <row r="3371" spans="1:35" ht="15" customHeight="1" x14ac:dyDescent="0.35">
      <c r="B3371" s="5">
        <f t="shared" si="226"/>
        <v>3369</v>
      </c>
      <c r="C3371">
        <f t="shared" si="227"/>
        <v>26</v>
      </c>
      <c r="D3371" s="16">
        <v>1955</v>
      </c>
      <c r="E3371" t="s">
        <v>15</v>
      </c>
      <c r="F3371" t="s">
        <v>25</v>
      </c>
      <c r="G3371">
        <v>139961</v>
      </c>
      <c r="H3371" t="s">
        <v>17</v>
      </c>
      <c r="J3371" t="s">
        <v>3354</v>
      </c>
      <c r="L3371" t="s">
        <v>88</v>
      </c>
      <c r="M3371" t="s">
        <v>3359</v>
      </c>
      <c r="AF3371" t="s">
        <v>3060</v>
      </c>
      <c r="AH3371" s="2">
        <v>40069.444780092592</v>
      </c>
    </row>
    <row r="3372" spans="1:35" ht="15" customHeight="1" thickBot="1" x14ac:dyDescent="0.4">
      <c r="B3372" s="5">
        <f t="shared" si="226"/>
        <v>3370</v>
      </c>
      <c r="C3372">
        <f t="shared" si="227"/>
        <v>3</v>
      </c>
      <c r="D3372" s="16">
        <v>1955</v>
      </c>
      <c r="E3372" t="s">
        <v>15</v>
      </c>
      <c r="F3372" t="s">
        <v>25</v>
      </c>
      <c r="G3372">
        <v>139987</v>
      </c>
      <c r="H3372" t="s">
        <v>17</v>
      </c>
      <c r="J3372" t="s">
        <v>3354</v>
      </c>
      <c r="K3372" t="s">
        <v>3366</v>
      </c>
      <c r="M3372" t="s">
        <v>3359</v>
      </c>
      <c r="AF3372" t="s">
        <v>3060</v>
      </c>
      <c r="AH3372" s="2">
        <v>39981.192037037035</v>
      </c>
    </row>
    <row r="3373" spans="1:35" ht="15" thickBot="1" x14ac:dyDescent="0.4">
      <c r="B3373" s="5">
        <f t="shared" si="226"/>
        <v>3371</v>
      </c>
      <c r="C3373">
        <f t="shared" si="227"/>
        <v>76</v>
      </c>
      <c r="D3373" s="16">
        <v>1955</v>
      </c>
      <c r="E3373" s="159" t="s">
        <v>15</v>
      </c>
      <c r="F3373" s="159" t="s">
        <v>25</v>
      </c>
      <c r="G3373" s="160">
        <v>139990</v>
      </c>
      <c r="H3373" s="159"/>
      <c r="I3373" s="159"/>
      <c r="J3373" s="159" t="s">
        <v>3354</v>
      </c>
      <c r="K3373" s="159" t="s">
        <v>3366</v>
      </c>
      <c r="L3373" s="159"/>
      <c r="M3373" s="159" t="s">
        <v>3459</v>
      </c>
      <c r="N3373" s="159" t="s">
        <v>3359</v>
      </c>
      <c r="O3373" s="159"/>
      <c r="P3373" s="159"/>
      <c r="Q3373" s="159"/>
      <c r="R3373" s="159"/>
      <c r="S3373" s="159"/>
      <c r="T3373" s="159" t="s">
        <v>167</v>
      </c>
      <c r="U3373" s="159"/>
      <c r="V3373" s="161"/>
      <c r="W3373" s="159" t="s">
        <v>3576</v>
      </c>
      <c r="X3373" s="159" t="s">
        <v>3660</v>
      </c>
      <c r="Y3373" s="159"/>
      <c r="Z3373" s="159"/>
      <c r="AA3373" s="159" t="s">
        <v>167</v>
      </c>
      <c r="AB3373" s="159"/>
      <c r="AC3373" s="159"/>
      <c r="AD3373" s="159"/>
      <c r="AE3373" s="159"/>
      <c r="AF3373" t="s">
        <v>3451</v>
      </c>
      <c r="AG3373" s="159"/>
      <c r="AH3373" s="176">
        <v>46256</v>
      </c>
      <c r="AI3373" s="76" t="s">
        <v>6937</v>
      </c>
    </row>
    <row r="3374" spans="1:35" ht="15" customHeight="1" x14ac:dyDescent="0.35">
      <c r="A3374" s="3"/>
      <c r="B3374" s="5">
        <f t="shared" si="226"/>
        <v>3372</v>
      </c>
      <c r="C3374">
        <f t="shared" si="227"/>
        <v>38</v>
      </c>
      <c r="D3374" s="16">
        <v>1955</v>
      </c>
      <c r="E3374" t="s">
        <v>15</v>
      </c>
      <c r="F3374" t="s">
        <v>25</v>
      </c>
      <c r="G3374">
        <v>140066</v>
      </c>
      <c r="H3374" t="s">
        <v>17</v>
      </c>
      <c r="J3374" t="s">
        <v>3354</v>
      </c>
      <c r="K3374" t="s">
        <v>3366</v>
      </c>
      <c r="L3374" t="s">
        <v>375</v>
      </c>
      <c r="M3374" t="s">
        <v>3359</v>
      </c>
      <c r="AF3374" t="s">
        <v>3060</v>
      </c>
      <c r="AH3374" s="2">
        <v>39847.46601851852</v>
      </c>
    </row>
    <row r="3375" spans="1:35" ht="15" customHeight="1" x14ac:dyDescent="0.35">
      <c r="B3375" s="5">
        <f t="shared" si="224"/>
        <v>3373</v>
      </c>
      <c r="C3375">
        <f t="shared" si="225"/>
        <v>148</v>
      </c>
      <c r="D3375" s="16">
        <v>1955</v>
      </c>
      <c r="E3375" t="s">
        <v>15</v>
      </c>
      <c r="F3375" t="s">
        <v>25</v>
      </c>
      <c r="G3375">
        <v>140104</v>
      </c>
      <c r="H3375" t="s">
        <v>17</v>
      </c>
      <c r="J3375" t="s">
        <v>3354</v>
      </c>
      <c r="K3375" t="s">
        <v>3366</v>
      </c>
      <c r="M3375" t="s">
        <v>3352</v>
      </c>
      <c r="AB3375" t="s">
        <v>31</v>
      </c>
      <c r="AF3375" t="s">
        <v>3060</v>
      </c>
      <c r="AH3375" s="2">
        <v>40100.73951388889</v>
      </c>
    </row>
    <row r="3376" spans="1:35" ht="15" customHeight="1" x14ac:dyDescent="0.35">
      <c r="A3376" s="3"/>
      <c r="B3376" s="5">
        <f t="shared" si="224"/>
        <v>3374</v>
      </c>
      <c r="C3376">
        <f t="shared" si="225"/>
        <v>41</v>
      </c>
      <c r="D3376" s="16">
        <v>1955</v>
      </c>
      <c r="E3376" s="3" t="s">
        <v>15</v>
      </c>
      <c r="F3376" s="3" t="s">
        <v>25</v>
      </c>
      <c r="G3376" s="3">
        <v>140252</v>
      </c>
      <c r="H3376" s="3"/>
      <c r="I3376" s="3"/>
      <c r="J3376" s="3"/>
      <c r="K3376" s="3" t="s">
        <v>3366</v>
      </c>
      <c r="L3376" s="3"/>
      <c r="M3376" s="3"/>
      <c r="N3376" s="3"/>
      <c r="O3376" s="3"/>
      <c r="P3376" s="3"/>
      <c r="Q3376" s="3"/>
      <c r="R3376" s="3"/>
      <c r="S3376" s="152"/>
      <c r="T3376" s="3"/>
      <c r="U3376" s="3"/>
      <c r="V3376" s="143"/>
      <c r="W3376" s="3"/>
      <c r="X3376" s="3"/>
      <c r="Y3376" s="3"/>
      <c r="Z3376" s="3"/>
      <c r="AB3376" s="3"/>
      <c r="AE3376" s="3"/>
      <c r="AF3376" s="3" t="s">
        <v>3451</v>
      </c>
      <c r="AG3376" s="3"/>
      <c r="AH3376" s="153">
        <v>45661</v>
      </c>
      <c r="AI3376" s="14" t="s">
        <v>4429</v>
      </c>
    </row>
    <row r="3377" spans="1:35" ht="15" customHeight="1" x14ac:dyDescent="0.35">
      <c r="B3377" s="5">
        <f t="shared" si="224"/>
        <v>3375</v>
      </c>
      <c r="C3377">
        <f t="shared" si="225"/>
        <v>5</v>
      </c>
      <c r="D3377" s="16">
        <v>1955</v>
      </c>
      <c r="E3377" t="s">
        <v>15</v>
      </c>
      <c r="F3377" t="s">
        <v>25</v>
      </c>
      <c r="G3377">
        <v>140293</v>
      </c>
      <c r="H3377" t="s">
        <v>17</v>
      </c>
      <c r="J3377" t="s">
        <v>3354</v>
      </c>
      <c r="K3377" t="s">
        <v>3366</v>
      </c>
      <c r="L3377" t="s">
        <v>398</v>
      </c>
      <c r="M3377" t="s">
        <v>3359</v>
      </c>
      <c r="AD3377" s="3" t="s">
        <v>1205</v>
      </c>
      <c r="AF3377" t="s">
        <v>3060</v>
      </c>
      <c r="AH3377" s="2">
        <v>39862.340185185189</v>
      </c>
    </row>
    <row r="3378" spans="1:35" ht="15" customHeight="1" x14ac:dyDescent="0.35">
      <c r="B3378" s="5">
        <f t="shared" si="224"/>
        <v>3376</v>
      </c>
      <c r="C3378">
        <f t="shared" si="225"/>
        <v>76</v>
      </c>
      <c r="D3378" s="16">
        <v>1955</v>
      </c>
      <c r="E3378" t="s">
        <v>15</v>
      </c>
      <c r="F3378" t="s">
        <v>25</v>
      </c>
      <c r="G3378">
        <v>140298</v>
      </c>
      <c r="H3378" t="s">
        <v>17</v>
      </c>
      <c r="J3378" t="s">
        <v>3356</v>
      </c>
      <c r="K3378" t="s">
        <v>3366</v>
      </c>
      <c r="L3378" t="s">
        <v>1115</v>
      </c>
      <c r="M3378" t="s">
        <v>3359</v>
      </c>
      <c r="AC3378" s="3" t="s">
        <v>1206</v>
      </c>
      <c r="AD3378" s="3" t="s">
        <v>1207</v>
      </c>
      <c r="AF3378" t="s">
        <v>3060</v>
      </c>
      <c r="AH3378" s="2">
        <v>40310.542905092596</v>
      </c>
    </row>
    <row r="3379" spans="1:35" ht="15" customHeight="1" x14ac:dyDescent="0.35">
      <c r="B3379" s="5">
        <f t="shared" si="224"/>
        <v>3377</v>
      </c>
      <c r="C3379">
        <f t="shared" ref="C3379:C3386" si="228">+G3380-G3379</f>
        <v>134</v>
      </c>
      <c r="D3379" s="16">
        <v>1955</v>
      </c>
      <c r="E3379" t="s">
        <v>15</v>
      </c>
      <c r="F3379" t="s">
        <v>25</v>
      </c>
      <c r="G3379">
        <v>140374</v>
      </c>
      <c r="H3379" t="s">
        <v>17</v>
      </c>
      <c r="J3379" t="s">
        <v>3354</v>
      </c>
      <c r="K3379" t="s">
        <v>3383</v>
      </c>
      <c r="M3379" t="s">
        <v>3359</v>
      </c>
      <c r="AD3379" s="3" t="s">
        <v>3389</v>
      </c>
      <c r="AF3379" t="s">
        <v>3060</v>
      </c>
      <c r="AH3379" s="2">
        <v>40025.41333333333</v>
      </c>
    </row>
    <row r="3380" spans="1:35" ht="15" customHeight="1" x14ac:dyDescent="0.35">
      <c r="B3380" s="5">
        <f t="shared" ref="B3380:B3383" si="229">+B3379+1</f>
        <v>3378</v>
      </c>
      <c r="C3380">
        <f t="shared" ref="C3380:C3383" si="230">+G3381-G3380</f>
        <v>1066</v>
      </c>
      <c r="D3380" s="16">
        <v>1955</v>
      </c>
      <c r="E3380" t="s">
        <v>15</v>
      </c>
      <c r="F3380" t="s">
        <v>25</v>
      </c>
      <c r="G3380">
        <v>140508</v>
      </c>
      <c r="J3380" t="s">
        <v>3354</v>
      </c>
      <c r="K3380" t="s">
        <v>3366</v>
      </c>
      <c r="M3380" t="s">
        <v>3359</v>
      </c>
      <c r="N3380" t="s">
        <v>3359</v>
      </c>
      <c r="T3380" t="s">
        <v>3262</v>
      </c>
      <c r="U3380" t="s">
        <v>380</v>
      </c>
      <c r="X3380" t="s">
        <v>3660</v>
      </c>
      <c r="AA3380" s="3" t="s">
        <v>3262</v>
      </c>
      <c r="AF3380" t="s">
        <v>3451</v>
      </c>
      <c r="AH3380" s="2">
        <v>45167</v>
      </c>
    </row>
    <row r="3381" spans="1:35" ht="15" customHeight="1" thickBot="1" x14ac:dyDescent="0.4">
      <c r="B3381" s="5">
        <f t="shared" si="229"/>
        <v>3379</v>
      </c>
      <c r="C3381">
        <f t="shared" si="230"/>
        <v>100</v>
      </c>
      <c r="D3381" s="16">
        <v>1955</v>
      </c>
      <c r="E3381" t="s">
        <v>500</v>
      </c>
      <c r="F3381" t="s">
        <v>25</v>
      </c>
      <c r="G3381">
        <v>141574</v>
      </c>
      <c r="J3381" t="s">
        <v>3354</v>
      </c>
      <c r="K3381" t="s">
        <v>3366</v>
      </c>
      <c r="M3381" t="s">
        <v>3459</v>
      </c>
      <c r="N3381" t="s">
        <v>3359</v>
      </c>
      <c r="S3381" s="148">
        <v>0.45900000000000002</v>
      </c>
      <c r="T3381" t="s">
        <v>3424</v>
      </c>
      <c r="W3381" t="s">
        <v>3572</v>
      </c>
      <c r="X3381" t="s">
        <v>3452</v>
      </c>
      <c r="AA3381" s="3" t="s">
        <v>6858</v>
      </c>
      <c r="AF3381" t="s">
        <v>3451</v>
      </c>
      <c r="AH3381" s="2">
        <v>46246</v>
      </c>
    </row>
    <row r="3382" spans="1:35" ht="15" thickBot="1" x14ac:dyDescent="0.4">
      <c r="B3382" s="5">
        <f t="shared" si="229"/>
        <v>3380</v>
      </c>
      <c r="C3382">
        <f t="shared" si="230"/>
        <v>23</v>
      </c>
      <c r="D3382" s="16">
        <v>1955</v>
      </c>
      <c r="E3382" s="159" t="s">
        <v>500</v>
      </c>
      <c r="F3382" s="159" t="s">
        <v>25</v>
      </c>
      <c r="G3382" s="160">
        <v>141674</v>
      </c>
      <c r="H3382" s="159"/>
      <c r="I3382" s="159"/>
      <c r="J3382" s="159" t="s">
        <v>3354</v>
      </c>
      <c r="K3382" s="159" t="s">
        <v>3366</v>
      </c>
      <c r="L3382" s="159"/>
      <c r="M3382" s="159" t="s">
        <v>3459</v>
      </c>
      <c r="N3382" s="159" t="s">
        <v>3359</v>
      </c>
      <c r="O3382" s="159"/>
      <c r="P3382" s="159"/>
      <c r="Q3382" s="159"/>
      <c r="R3382" s="159"/>
      <c r="S3382" s="159"/>
      <c r="T3382" s="159" t="s">
        <v>3424</v>
      </c>
      <c r="U3382" s="159"/>
      <c r="V3382" s="161"/>
      <c r="W3382" s="159" t="s">
        <v>3576</v>
      </c>
      <c r="X3382" s="159" t="s">
        <v>3452</v>
      </c>
      <c r="Y3382" s="159"/>
      <c r="Z3382" s="159"/>
      <c r="AA3382" s="159" t="s">
        <v>6858</v>
      </c>
      <c r="AB3382" s="159"/>
      <c r="AC3382" s="159"/>
      <c r="AD3382" s="159"/>
      <c r="AE3382" s="159"/>
      <c r="AF3382" t="s">
        <v>3451</v>
      </c>
      <c r="AG3382" s="159"/>
      <c r="AH3382" s="176">
        <v>46256</v>
      </c>
      <c r="AI3382" s="76" t="s">
        <v>6916</v>
      </c>
    </row>
    <row r="3383" spans="1:35" ht="15" customHeight="1" x14ac:dyDescent="0.35">
      <c r="B3383" s="5">
        <f t="shared" si="229"/>
        <v>3381</v>
      </c>
      <c r="C3383">
        <f t="shared" si="230"/>
        <v>28</v>
      </c>
      <c r="D3383" s="16">
        <v>1955</v>
      </c>
      <c r="E3383" t="s">
        <v>500</v>
      </c>
      <c r="F3383" t="s">
        <v>25</v>
      </c>
      <c r="G3383">
        <v>141697</v>
      </c>
      <c r="H3383" t="s">
        <v>17</v>
      </c>
      <c r="J3383" t="s">
        <v>3354</v>
      </c>
      <c r="K3383" t="s">
        <v>3366</v>
      </c>
      <c r="L3383" t="s">
        <v>28</v>
      </c>
      <c r="M3383" t="s">
        <v>3359</v>
      </c>
      <c r="AD3383" s="3" t="s">
        <v>1209</v>
      </c>
      <c r="AF3383" t="s">
        <v>3060</v>
      </c>
      <c r="AH3383" s="2">
        <v>40202.277326388888</v>
      </c>
    </row>
    <row r="3384" spans="1:35" ht="15" customHeight="1" x14ac:dyDescent="0.35">
      <c r="B3384" s="5">
        <f t="shared" si="224"/>
        <v>3382</v>
      </c>
      <c r="C3384">
        <f t="shared" si="228"/>
        <v>32</v>
      </c>
      <c r="D3384" s="16">
        <v>1955</v>
      </c>
      <c r="E3384" t="s">
        <v>500</v>
      </c>
      <c r="F3384" t="s">
        <v>25</v>
      </c>
      <c r="G3384">
        <v>141725</v>
      </c>
      <c r="J3384" t="s">
        <v>3354</v>
      </c>
      <c r="K3384" t="s">
        <v>3366</v>
      </c>
      <c r="M3384" t="s">
        <v>3459</v>
      </c>
      <c r="N3384" t="s">
        <v>3359</v>
      </c>
      <c r="T3384" t="s">
        <v>3424</v>
      </c>
      <c r="W3384" t="s">
        <v>3572</v>
      </c>
      <c r="X3384" t="s">
        <v>3452</v>
      </c>
      <c r="AA3384" s="3" t="s">
        <v>6301</v>
      </c>
      <c r="AF3384" t="s">
        <v>3451</v>
      </c>
      <c r="AH3384" s="2">
        <v>45562</v>
      </c>
    </row>
    <row r="3385" spans="1:35" ht="15" customHeight="1" x14ac:dyDescent="0.35">
      <c r="A3385" s="3"/>
      <c r="B3385" s="5">
        <f t="shared" si="224"/>
        <v>3383</v>
      </c>
      <c r="C3385">
        <f t="shared" si="228"/>
        <v>15</v>
      </c>
      <c r="D3385" s="16">
        <v>1955</v>
      </c>
      <c r="E3385" t="s">
        <v>500</v>
      </c>
      <c r="F3385" t="s">
        <v>25</v>
      </c>
      <c r="G3385">
        <v>141757</v>
      </c>
      <c r="L3385" t="s">
        <v>37</v>
      </c>
      <c r="AF3385" t="s">
        <v>3060</v>
      </c>
    </row>
    <row r="3386" spans="1:35" ht="15" customHeight="1" x14ac:dyDescent="0.35">
      <c r="A3386" s="3"/>
      <c r="B3386" s="5">
        <f t="shared" si="224"/>
        <v>3384</v>
      </c>
      <c r="C3386">
        <f t="shared" si="228"/>
        <v>134</v>
      </c>
      <c r="D3386" s="16">
        <v>1955</v>
      </c>
      <c r="E3386" t="s">
        <v>327</v>
      </c>
      <c r="F3386" t="s">
        <v>16</v>
      </c>
      <c r="G3386">
        <v>141772</v>
      </c>
      <c r="H3386" t="s">
        <v>17</v>
      </c>
      <c r="J3386" t="s">
        <v>3354</v>
      </c>
      <c r="K3386" t="s">
        <v>3366</v>
      </c>
      <c r="L3386" t="s">
        <v>630</v>
      </c>
      <c r="M3386" t="s">
        <v>3359</v>
      </c>
      <c r="AF3386" t="s">
        <v>3060</v>
      </c>
      <c r="AH3386" s="2">
        <v>40030.41134259259</v>
      </c>
    </row>
    <row r="3387" spans="1:35" ht="15" customHeight="1" x14ac:dyDescent="0.35">
      <c r="B3387" s="5">
        <f t="shared" si="224"/>
        <v>3385</v>
      </c>
      <c r="C3387">
        <f t="shared" si="225"/>
        <v>49</v>
      </c>
      <c r="D3387" s="16">
        <v>1955</v>
      </c>
      <c r="E3387" t="s">
        <v>221</v>
      </c>
      <c r="F3387" t="s">
        <v>25</v>
      </c>
      <c r="G3387">
        <v>141906</v>
      </c>
      <c r="H3387" t="s">
        <v>17</v>
      </c>
      <c r="J3387" t="s">
        <v>3356</v>
      </c>
      <c r="K3387" t="s">
        <v>3366</v>
      </c>
      <c r="L3387" t="s">
        <v>1210</v>
      </c>
      <c r="M3387" t="s">
        <v>3359</v>
      </c>
      <c r="AA3387" s="3" t="s">
        <v>3464</v>
      </c>
      <c r="AE3387" t="s">
        <v>380</v>
      </c>
      <c r="AF3387" t="s">
        <v>3060</v>
      </c>
      <c r="AH3387" s="2">
        <v>40118.30400462963</v>
      </c>
    </row>
    <row r="3388" spans="1:35" ht="15" customHeight="1" x14ac:dyDescent="0.35">
      <c r="B3388" s="5">
        <f t="shared" si="224"/>
        <v>3386</v>
      </c>
      <c r="C3388">
        <f t="shared" si="225"/>
        <v>29</v>
      </c>
      <c r="D3388" s="16">
        <v>1955</v>
      </c>
      <c r="E3388" t="s">
        <v>221</v>
      </c>
      <c r="F3388" t="s">
        <v>25</v>
      </c>
      <c r="G3388">
        <v>141955</v>
      </c>
      <c r="H3388" t="s">
        <v>17</v>
      </c>
      <c r="J3388" t="s">
        <v>3354</v>
      </c>
      <c r="K3388" t="s">
        <v>3366</v>
      </c>
      <c r="L3388" t="s">
        <v>37</v>
      </c>
      <c r="M3388" t="s">
        <v>3359</v>
      </c>
      <c r="AA3388" s="3" t="s">
        <v>3464</v>
      </c>
      <c r="AE3388" t="s">
        <v>380</v>
      </c>
      <c r="AF3388" t="s">
        <v>3060</v>
      </c>
      <c r="AH3388" s="2">
        <v>39832.348495370374</v>
      </c>
    </row>
    <row r="3389" spans="1:35" ht="15" customHeight="1" x14ac:dyDescent="0.35">
      <c r="B3389" s="5">
        <f t="shared" si="224"/>
        <v>3387</v>
      </c>
      <c r="C3389">
        <f t="shared" si="225"/>
        <v>11</v>
      </c>
      <c r="D3389" s="16">
        <v>1955</v>
      </c>
      <c r="E3389" t="s">
        <v>560</v>
      </c>
      <c r="F3389" t="s">
        <v>25</v>
      </c>
      <c r="G3389">
        <v>141984</v>
      </c>
      <c r="H3389" t="s">
        <v>17</v>
      </c>
      <c r="J3389" t="s">
        <v>3354</v>
      </c>
      <c r="K3389" t="s">
        <v>3366</v>
      </c>
      <c r="L3389" t="s">
        <v>355</v>
      </c>
      <c r="M3389" t="s">
        <v>3359</v>
      </c>
      <c r="W3389" t="s">
        <v>3557</v>
      </c>
      <c r="AB3389" t="s">
        <v>195</v>
      </c>
      <c r="AC3389" s="3" t="s">
        <v>1211</v>
      </c>
      <c r="AD3389" s="3" t="s">
        <v>1212</v>
      </c>
      <c r="AF3389" t="s">
        <v>3060</v>
      </c>
      <c r="AH3389" s="2">
        <v>40167.741238425922</v>
      </c>
    </row>
    <row r="3390" spans="1:35" ht="15" customHeight="1" x14ac:dyDescent="0.35">
      <c r="B3390" s="5">
        <f t="shared" si="224"/>
        <v>3388</v>
      </c>
      <c r="C3390">
        <f t="shared" si="225"/>
        <v>20</v>
      </c>
      <c r="D3390" s="16">
        <v>1955</v>
      </c>
      <c r="E3390" t="s">
        <v>560</v>
      </c>
      <c r="F3390" t="s">
        <v>25</v>
      </c>
      <c r="G3390">
        <v>141995</v>
      </c>
      <c r="L3390" t="s">
        <v>37</v>
      </c>
      <c r="AF3390" t="s">
        <v>3060</v>
      </c>
    </row>
    <row r="3391" spans="1:35" ht="15" customHeight="1" x14ac:dyDescent="0.35">
      <c r="B3391" s="5">
        <f t="shared" si="224"/>
        <v>3389</v>
      </c>
      <c r="C3391">
        <f t="shared" si="225"/>
        <v>5</v>
      </c>
      <c r="D3391" s="16">
        <v>1955</v>
      </c>
      <c r="E3391" s="3" t="s">
        <v>560</v>
      </c>
      <c r="F3391" s="3" t="s">
        <v>25</v>
      </c>
      <c r="G3391" s="3">
        <v>142015</v>
      </c>
      <c r="H3391" s="3"/>
      <c r="I3391" s="3"/>
      <c r="J3391" s="3" t="s">
        <v>3354</v>
      </c>
      <c r="K3391" s="3" t="s">
        <v>3366</v>
      </c>
      <c r="L3391" s="3"/>
      <c r="M3391" s="3" t="s">
        <v>3459</v>
      </c>
      <c r="N3391" s="3"/>
      <c r="O3391" s="3"/>
      <c r="P3391" s="3"/>
      <c r="Q3391" s="3"/>
      <c r="R3391" s="3"/>
      <c r="S3391" s="152"/>
      <c r="T3391" s="3" t="s">
        <v>3424</v>
      </c>
      <c r="U3391" s="3"/>
      <c r="V3391" s="143"/>
      <c r="W3391" s="3" t="s">
        <v>3557</v>
      </c>
      <c r="X3391" s="3" t="s">
        <v>3452</v>
      </c>
      <c r="Y3391" s="3"/>
      <c r="Z3391" s="3"/>
      <c r="AA3391" s="3" t="s">
        <v>3828</v>
      </c>
      <c r="AB3391" s="3"/>
      <c r="AE3391" s="3"/>
      <c r="AF3391" s="3" t="s">
        <v>3451</v>
      </c>
      <c r="AG3391" s="3"/>
      <c r="AH3391" s="153">
        <v>45561</v>
      </c>
      <c r="AI3391" s="75" t="s">
        <v>4130</v>
      </c>
    </row>
    <row r="3392" spans="1:35" ht="15" customHeight="1" x14ac:dyDescent="0.35">
      <c r="B3392" s="5">
        <f t="shared" si="224"/>
        <v>3390</v>
      </c>
      <c r="C3392">
        <f t="shared" si="225"/>
        <v>21</v>
      </c>
      <c r="D3392" s="16">
        <v>1955</v>
      </c>
      <c r="E3392" t="s">
        <v>560</v>
      </c>
      <c r="F3392" t="s">
        <v>25</v>
      </c>
      <c r="G3392">
        <v>142020</v>
      </c>
      <c r="H3392" t="s">
        <v>17</v>
      </c>
      <c r="J3392" t="s">
        <v>3354</v>
      </c>
      <c r="K3392" t="s">
        <v>3383</v>
      </c>
      <c r="L3392" t="s">
        <v>254</v>
      </c>
      <c r="M3392" t="s">
        <v>3359</v>
      </c>
      <c r="N3392" t="s">
        <v>3359</v>
      </c>
      <c r="Z3392" t="s">
        <v>3359</v>
      </c>
      <c r="AB3392" t="s">
        <v>132</v>
      </c>
      <c r="AF3392" t="s">
        <v>3060</v>
      </c>
      <c r="AH3392" s="2">
        <v>40314.488136574073</v>
      </c>
    </row>
    <row r="3393" spans="1:35" ht="15" customHeight="1" x14ac:dyDescent="0.35">
      <c r="B3393" s="5">
        <f t="shared" si="224"/>
        <v>3391</v>
      </c>
      <c r="C3393">
        <f t="shared" si="225"/>
        <v>8</v>
      </c>
      <c r="D3393" s="16">
        <v>1955</v>
      </c>
      <c r="E3393" t="s">
        <v>560</v>
      </c>
      <c r="F3393" t="s">
        <v>25</v>
      </c>
      <c r="G3393">
        <v>142041</v>
      </c>
      <c r="H3393" t="s">
        <v>17</v>
      </c>
      <c r="J3393" t="s">
        <v>3354</v>
      </c>
      <c r="K3393" t="s">
        <v>3366</v>
      </c>
      <c r="L3393" t="s">
        <v>62</v>
      </c>
      <c r="M3393" t="s">
        <v>3359</v>
      </c>
      <c r="AA3393" t="s">
        <v>1214</v>
      </c>
      <c r="AC3393" s="3" t="s">
        <v>1213</v>
      </c>
      <c r="AF3393" t="s">
        <v>3060</v>
      </c>
      <c r="AH3393" s="2">
        <v>40688.931828703702</v>
      </c>
    </row>
    <row r="3394" spans="1:35" ht="15" customHeight="1" x14ac:dyDescent="0.35">
      <c r="B3394" s="5">
        <f t="shared" si="224"/>
        <v>3392</v>
      </c>
      <c r="C3394">
        <f t="shared" si="225"/>
        <v>4</v>
      </c>
      <c r="D3394" s="16">
        <v>1955</v>
      </c>
      <c r="E3394" t="s">
        <v>560</v>
      </c>
      <c r="F3394" t="s">
        <v>25</v>
      </c>
      <c r="G3394">
        <v>142049</v>
      </c>
      <c r="H3394" t="s">
        <v>17</v>
      </c>
      <c r="J3394" t="s">
        <v>3354</v>
      </c>
      <c r="K3394" t="s">
        <v>3366</v>
      </c>
      <c r="M3394" t="s">
        <v>3579</v>
      </c>
      <c r="N3394" t="s">
        <v>3359</v>
      </c>
      <c r="T3394" t="s">
        <v>3424</v>
      </c>
      <c r="W3394" t="s">
        <v>3557</v>
      </c>
      <c r="X3394" t="s">
        <v>3452</v>
      </c>
      <c r="Z3394" t="s">
        <v>3359</v>
      </c>
      <c r="AF3394" t="s">
        <v>3451</v>
      </c>
      <c r="AH3394" s="2">
        <v>45178</v>
      </c>
    </row>
    <row r="3395" spans="1:35" ht="15" customHeight="1" x14ac:dyDescent="0.35">
      <c r="B3395" s="5">
        <f t="shared" si="224"/>
        <v>3393</v>
      </c>
      <c r="C3395">
        <f t="shared" si="225"/>
        <v>8</v>
      </c>
      <c r="D3395" s="16">
        <v>1955</v>
      </c>
      <c r="E3395" t="s">
        <v>560</v>
      </c>
      <c r="F3395" t="s">
        <v>25</v>
      </c>
      <c r="G3395">
        <v>142053</v>
      </c>
      <c r="H3395" t="s">
        <v>17</v>
      </c>
      <c r="J3395" t="s">
        <v>3354</v>
      </c>
      <c r="K3395" t="s">
        <v>3383</v>
      </c>
      <c r="M3395" t="s">
        <v>3359</v>
      </c>
      <c r="AF3395" t="s">
        <v>3060</v>
      </c>
      <c r="AH3395" s="2">
        <v>40850.802719907406</v>
      </c>
    </row>
    <row r="3396" spans="1:35" ht="15" customHeight="1" x14ac:dyDescent="0.35">
      <c r="B3396" s="5">
        <f t="shared" si="224"/>
        <v>3394</v>
      </c>
      <c r="C3396">
        <f t="shared" si="225"/>
        <v>116</v>
      </c>
      <c r="D3396" s="16">
        <v>1955</v>
      </c>
      <c r="E3396" t="s">
        <v>560</v>
      </c>
      <c r="F3396" t="s">
        <v>25</v>
      </c>
      <c r="G3396">
        <v>142061</v>
      </c>
      <c r="H3396" t="s">
        <v>17</v>
      </c>
      <c r="J3396" t="s">
        <v>3354</v>
      </c>
      <c r="K3396" t="s">
        <v>3383</v>
      </c>
      <c r="L3396" t="s">
        <v>592</v>
      </c>
      <c r="M3396" t="s">
        <v>3359</v>
      </c>
      <c r="T3396" t="s">
        <v>3424</v>
      </c>
      <c r="W3396" t="s">
        <v>3557</v>
      </c>
      <c r="X3396" t="s">
        <v>3452</v>
      </c>
      <c r="Z3396" t="s">
        <v>3359</v>
      </c>
      <c r="AF3396" t="s">
        <v>3451</v>
      </c>
      <c r="AH3396" s="2">
        <v>45370</v>
      </c>
    </row>
    <row r="3397" spans="1:35" ht="15" customHeight="1" x14ac:dyDescent="0.35">
      <c r="B3397" s="5">
        <f t="shared" si="224"/>
        <v>3395</v>
      </c>
      <c r="C3397">
        <f t="shared" si="225"/>
        <v>28</v>
      </c>
      <c r="D3397" s="16">
        <v>1955</v>
      </c>
      <c r="E3397" t="s">
        <v>15</v>
      </c>
      <c r="F3397" t="s">
        <v>16</v>
      </c>
      <c r="G3397">
        <v>142177</v>
      </c>
      <c r="H3397" t="s">
        <v>17</v>
      </c>
      <c r="J3397" t="s">
        <v>3354</v>
      </c>
      <c r="K3397" t="s">
        <v>3366</v>
      </c>
      <c r="L3397" t="s">
        <v>764</v>
      </c>
      <c r="M3397" t="s">
        <v>3359</v>
      </c>
      <c r="N3397" t="s">
        <v>3359</v>
      </c>
      <c r="AF3397" t="s">
        <v>3060</v>
      </c>
      <c r="AH3397" s="2">
        <v>40200.652048611111</v>
      </c>
    </row>
    <row r="3398" spans="1:35" ht="15" customHeight="1" x14ac:dyDescent="0.35">
      <c r="B3398" s="5">
        <f t="shared" si="224"/>
        <v>3396</v>
      </c>
      <c r="C3398">
        <f t="shared" ref="C3398:C3402" si="231">+G3399-G3398</f>
        <v>2</v>
      </c>
      <c r="D3398" s="16">
        <v>1955</v>
      </c>
      <c r="E3398" t="s">
        <v>15</v>
      </c>
      <c r="F3398" t="s">
        <v>16</v>
      </c>
      <c r="G3398">
        <v>142205</v>
      </c>
      <c r="L3398" t="s">
        <v>37</v>
      </c>
      <c r="AF3398" t="s">
        <v>3060</v>
      </c>
    </row>
    <row r="3399" spans="1:35" ht="15" customHeight="1" thickBot="1" x14ac:dyDescent="0.4">
      <c r="B3399" s="5">
        <f t="shared" si="224"/>
        <v>3397</v>
      </c>
      <c r="C3399">
        <f t="shared" si="231"/>
        <v>418</v>
      </c>
      <c r="D3399" s="16">
        <v>1955</v>
      </c>
      <c r="E3399" t="s">
        <v>15</v>
      </c>
      <c r="F3399" t="s">
        <v>16</v>
      </c>
      <c r="G3399">
        <v>142207</v>
      </c>
      <c r="L3399" t="s">
        <v>37</v>
      </c>
      <c r="AF3399" t="s">
        <v>3060</v>
      </c>
    </row>
    <row r="3400" spans="1:35" ht="15" customHeight="1" thickBot="1" x14ac:dyDescent="0.4">
      <c r="B3400" s="5">
        <f t="shared" si="224"/>
        <v>3398</v>
      </c>
      <c r="C3400">
        <f t="shared" si="231"/>
        <v>22</v>
      </c>
      <c r="D3400" s="16">
        <v>1955</v>
      </c>
      <c r="E3400" s="159" t="s">
        <v>15</v>
      </c>
      <c r="F3400" s="159" t="s">
        <v>16</v>
      </c>
      <c r="G3400" s="160">
        <v>142625</v>
      </c>
      <c r="H3400" s="159"/>
      <c r="I3400" s="159"/>
      <c r="J3400" s="159" t="s">
        <v>3354</v>
      </c>
      <c r="K3400" s="159" t="s">
        <v>3366</v>
      </c>
      <c r="L3400" s="159"/>
      <c r="M3400" s="159" t="s">
        <v>3459</v>
      </c>
      <c r="N3400" s="159"/>
      <c r="O3400" s="159"/>
      <c r="P3400" s="159"/>
      <c r="Q3400" s="159"/>
      <c r="R3400" s="159"/>
      <c r="S3400" s="159"/>
      <c r="T3400" s="159" t="s">
        <v>3262</v>
      </c>
      <c r="U3400" s="159"/>
      <c r="V3400" s="159"/>
      <c r="W3400" s="159" t="s">
        <v>3830</v>
      </c>
      <c r="X3400" s="159" t="s">
        <v>3660</v>
      </c>
      <c r="Y3400" s="159"/>
      <c r="Z3400" s="159"/>
      <c r="AA3400" s="159" t="s">
        <v>3262</v>
      </c>
      <c r="AB3400" s="159" t="s">
        <v>5064</v>
      </c>
      <c r="AC3400" s="159"/>
      <c r="AD3400" s="159"/>
      <c r="AE3400" s="159"/>
      <c r="AF3400" t="s">
        <v>3451</v>
      </c>
      <c r="AG3400" s="159"/>
      <c r="AH3400" s="176">
        <v>46207</v>
      </c>
      <c r="AI3400" s="76" t="s">
        <v>6707</v>
      </c>
    </row>
    <row r="3401" spans="1:35" ht="15" customHeight="1" x14ac:dyDescent="0.35">
      <c r="B3401" s="5">
        <f t="shared" si="224"/>
        <v>3399</v>
      </c>
      <c r="C3401">
        <f t="shared" si="231"/>
        <v>207</v>
      </c>
      <c r="D3401" s="16">
        <v>1955</v>
      </c>
      <c r="E3401" t="s">
        <v>15</v>
      </c>
      <c r="F3401" t="s">
        <v>16</v>
      </c>
      <c r="G3401">
        <v>142647</v>
      </c>
      <c r="H3401" t="s">
        <v>17</v>
      </c>
      <c r="J3401" t="s">
        <v>3354</v>
      </c>
      <c r="K3401" t="s">
        <v>3366</v>
      </c>
      <c r="L3401" t="s">
        <v>143</v>
      </c>
      <c r="M3401" t="s">
        <v>3359</v>
      </c>
      <c r="AD3401" s="3" t="s">
        <v>1205</v>
      </c>
      <c r="AF3401" t="s">
        <v>3060</v>
      </c>
      <c r="AH3401" s="2">
        <v>39937.445601851854</v>
      </c>
    </row>
    <row r="3402" spans="1:35" ht="15" customHeight="1" x14ac:dyDescent="0.35">
      <c r="B3402" s="5">
        <f t="shared" si="224"/>
        <v>3400</v>
      </c>
      <c r="C3402">
        <f t="shared" si="231"/>
        <v>78</v>
      </c>
      <c r="D3402" s="16">
        <v>1955</v>
      </c>
      <c r="E3402" t="s">
        <v>15</v>
      </c>
      <c r="F3402" t="s">
        <v>25</v>
      </c>
      <c r="G3402" s="70">
        <v>142854</v>
      </c>
      <c r="J3402" t="s">
        <v>3354</v>
      </c>
      <c r="K3402" t="s">
        <v>3366</v>
      </c>
      <c r="M3402" t="s">
        <v>3459</v>
      </c>
      <c r="T3402" t="s">
        <v>3262</v>
      </c>
      <c r="W3402" t="s">
        <v>3572</v>
      </c>
      <c r="X3402" t="s">
        <v>3660</v>
      </c>
      <c r="AA3402" t="s">
        <v>3262</v>
      </c>
      <c r="AC3402"/>
      <c r="AD3402"/>
      <c r="AF3402" t="s">
        <v>3451</v>
      </c>
      <c r="AG3402" s="3"/>
      <c r="AH3402" s="153">
        <v>45899</v>
      </c>
      <c r="AI3402" s="36" t="s">
        <v>5396</v>
      </c>
    </row>
    <row r="3403" spans="1:35" ht="15" customHeight="1" x14ac:dyDescent="0.35">
      <c r="B3403" s="5">
        <f t="shared" si="224"/>
        <v>3401</v>
      </c>
      <c r="C3403">
        <f t="shared" si="225"/>
        <v>20</v>
      </c>
      <c r="D3403" s="16">
        <v>1955</v>
      </c>
      <c r="E3403" t="s">
        <v>15</v>
      </c>
      <c r="F3403" t="s">
        <v>25</v>
      </c>
      <c r="G3403">
        <v>142932</v>
      </c>
      <c r="H3403" t="s">
        <v>17</v>
      </c>
      <c r="J3403" t="s">
        <v>3354</v>
      </c>
      <c r="L3403" t="s">
        <v>554</v>
      </c>
      <c r="M3403" t="s">
        <v>3359</v>
      </c>
      <c r="AF3403" t="s">
        <v>3060</v>
      </c>
      <c r="AH3403" s="2">
        <v>40224.799212962964</v>
      </c>
    </row>
    <row r="3404" spans="1:35" ht="15" customHeight="1" x14ac:dyDescent="0.35">
      <c r="B3404" s="5">
        <f t="shared" si="224"/>
        <v>3402</v>
      </c>
      <c r="C3404">
        <f t="shared" si="225"/>
        <v>33</v>
      </c>
      <c r="D3404" s="16">
        <v>1955</v>
      </c>
      <c r="E3404" s="3" t="s">
        <v>15</v>
      </c>
      <c r="F3404" s="3" t="s">
        <v>25</v>
      </c>
      <c r="G3404" s="165">
        <v>142952</v>
      </c>
      <c r="H3404" s="3"/>
      <c r="I3404" s="3"/>
      <c r="J3404" s="3" t="s">
        <v>3354</v>
      </c>
      <c r="K3404" s="3" t="s">
        <v>3366</v>
      </c>
      <c r="L3404" s="3"/>
      <c r="M3404" s="3" t="s">
        <v>3459</v>
      </c>
      <c r="N3404" s="3"/>
      <c r="O3404" s="3"/>
      <c r="P3404" s="3"/>
      <c r="Q3404" s="3"/>
      <c r="R3404" s="3"/>
      <c r="S3404" s="152"/>
      <c r="T3404" s="3" t="s">
        <v>3262</v>
      </c>
      <c r="U3404" s="3"/>
      <c r="V3404" s="143"/>
      <c r="W3404" s="3" t="s">
        <v>3572</v>
      </c>
      <c r="X3404" s="3" t="s">
        <v>3660</v>
      </c>
      <c r="Y3404" s="3"/>
      <c r="Z3404" s="3"/>
      <c r="AA3404" s="3" t="s">
        <v>3262</v>
      </c>
      <c r="AB3404" s="3"/>
      <c r="AE3404" s="3"/>
      <c r="AF3404" t="s">
        <v>3451</v>
      </c>
      <c r="AG3404" s="3"/>
      <c r="AH3404" s="153">
        <v>45928</v>
      </c>
      <c r="AI3404" s="166" t="s">
        <v>5593</v>
      </c>
    </row>
    <row r="3405" spans="1:35" ht="15" customHeight="1" x14ac:dyDescent="0.35">
      <c r="B3405" s="5">
        <f t="shared" si="224"/>
        <v>3403</v>
      </c>
      <c r="C3405">
        <f t="shared" si="225"/>
        <v>124</v>
      </c>
      <c r="D3405" s="16">
        <v>1955</v>
      </c>
      <c r="E3405" t="s">
        <v>15</v>
      </c>
      <c r="F3405" t="s">
        <v>25</v>
      </c>
      <c r="G3405">
        <v>142985</v>
      </c>
      <c r="H3405" t="s">
        <v>17</v>
      </c>
      <c r="J3405" t="s">
        <v>3354</v>
      </c>
      <c r="M3405" t="s">
        <v>3359</v>
      </c>
      <c r="AF3405" t="s">
        <v>3060</v>
      </c>
      <c r="AH3405" s="2">
        <v>40339.83488425926</v>
      </c>
    </row>
    <row r="3406" spans="1:35" ht="15" customHeight="1" x14ac:dyDescent="0.35">
      <c r="B3406" s="5">
        <f t="shared" si="224"/>
        <v>3404</v>
      </c>
      <c r="C3406">
        <f t="shared" si="225"/>
        <v>102</v>
      </c>
      <c r="D3406" s="16">
        <v>1955</v>
      </c>
      <c r="E3406" s="3" t="s">
        <v>15</v>
      </c>
      <c r="F3406" s="3" t="s">
        <v>25</v>
      </c>
      <c r="G3406" s="3">
        <v>143109</v>
      </c>
      <c r="H3406" s="3"/>
      <c r="I3406" s="3"/>
      <c r="J3406" s="3"/>
      <c r="K3406" s="3"/>
      <c r="L3406" s="3"/>
      <c r="M3406" s="3"/>
      <c r="N3406" s="3"/>
      <c r="O3406" s="3"/>
      <c r="P3406" s="3"/>
      <c r="Q3406" s="3"/>
      <c r="R3406" s="3"/>
      <c r="S3406" s="152"/>
      <c r="T3406" s="3"/>
      <c r="U3406" s="3"/>
      <c r="V3406" s="143"/>
      <c r="W3406" s="3"/>
      <c r="X3406" s="3"/>
      <c r="Y3406" s="3"/>
      <c r="Z3406" s="3"/>
      <c r="AB3406" s="3"/>
      <c r="AE3406" s="3"/>
      <c r="AF3406" s="3" t="s">
        <v>3451</v>
      </c>
      <c r="AG3406" s="3"/>
      <c r="AH3406" s="153">
        <v>45568</v>
      </c>
      <c r="AI3406" s="14" t="s">
        <v>4285</v>
      </c>
    </row>
    <row r="3407" spans="1:35" ht="15" customHeight="1" x14ac:dyDescent="0.35">
      <c r="B3407" s="5">
        <f t="shared" si="224"/>
        <v>3405</v>
      </c>
      <c r="C3407">
        <f t="shared" si="225"/>
        <v>45</v>
      </c>
      <c r="D3407" s="16">
        <v>1955</v>
      </c>
      <c r="E3407" t="s">
        <v>15</v>
      </c>
      <c r="F3407" t="s">
        <v>25</v>
      </c>
      <c r="G3407">
        <v>143211</v>
      </c>
      <c r="H3407" t="s">
        <v>17</v>
      </c>
      <c r="J3407" t="s">
        <v>3354</v>
      </c>
      <c r="L3407" t="s">
        <v>162</v>
      </c>
      <c r="M3407" t="s">
        <v>3359</v>
      </c>
      <c r="AF3407" t="s">
        <v>3060</v>
      </c>
      <c r="AH3407" s="2">
        <v>39820.332939814813</v>
      </c>
    </row>
    <row r="3408" spans="1:35" ht="15" customHeight="1" x14ac:dyDescent="0.35">
      <c r="A3408" s="3"/>
      <c r="B3408" s="5">
        <f t="shared" si="224"/>
        <v>3406</v>
      </c>
      <c r="C3408">
        <f t="shared" si="225"/>
        <v>81</v>
      </c>
      <c r="D3408" s="16">
        <v>1955</v>
      </c>
      <c r="E3408" t="s">
        <v>15</v>
      </c>
      <c r="F3408" t="s">
        <v>25</v>
      </c>
      <c r="G3408">
        <v>143256</v>
      </c>
      <c r="H3408" t="s">
        <v>17</v>
      </c>
      <c r="J3408" t="s">
        <v>3354</v>
      </c>
      <c r="K3408" t="s">
        <v>3366</v>
      </c>
      <c r="L3408" t="s">
        <v>1216</v>
      </c>
      <c r="M3408" t="s">
        <v>3359</v>
      </c>
      <c r="AB3408" t="s">
        <v>195</v>
      </c>
      <c r="AC3408" s="3">
        <v>1954</v>
      </c>
      <c r="AF3408" t="s">
        <v>3060</v>
      </c>
      <c r="AH3408" s="2">
        <v>40729.502615740741</v>
      </c>
    </row>
    <row r="3409" spans="1:35" ht="15" customHeight="1" x14ac:dyDescent="0.35">
      <c r="B3409" s="5">
        <f t="shared" si="224"/>
        <v>3407</v>
      </c>
      <c r="C3409">
        <f t="shared" si="225"/>
        <v>82</v>
      </c>
      <c r="D3409" s="16">
        <v>1955</v>
      </c>
      <c r="E3409" t="s">
        <v>15</v>
      </c>
      <c r="F3409" t="s">
        <v>25</v>
      </c>
      <c r="G3409">
        <v>143337</v>
      </c>
      <c r="H3409" t="s">
        <v>17</v>
      </c>
      <c r="J3409" t="s">
        <v>3354</v>
      </c>
      <c r="K3409" t="s">
        <v>3366</v>
      </c>
      <c r="L3409" t="s">
        <v>254</v>
      </c>
      <c r="M3409" t="s">
        <v>3359</v>
      </c>
      <c r="AD3409" s="3" t="s">
        <v>1174</v>
      </c>
      <c r="AF3409" t="s">
        <v>3060</v>
      </c>
      <c r="AH3409" s="2">
        <v>40081.688796296294</v>
      </c>
    </row>
    <row r="3410" spans="1:35" ht="15" customHeight="1" x14ac:dyDescent="0.35">
      <c r="B3410" s="5">
        <f t="shared" si="224"/>
        <v>3408</v>
      </c>
      <c r="C3410">
        <f t="shared" si="225"/>
        <v>321</v>
      </c>
      <c r="D3410" s="16">
        <v>1955</v>
      </c>
      <c r="E3410" t="s">
        <v>15</v>
      </c>
      <c r="F3410" t="s">
        <v>25</v>
      </c>
      <c r="G3410">
        <v>143419</v>
      </c>
      <c r="J3410" t="s">
        <v>3354</v>
      </c>
      <c r="K3410" t="s">
        <v>3366</v>
      </c>
      <c r="M3410" t="s">
        <v>3459</v>
      </c>
      <c r="N3410" t="s">
        <v>3359</v>
      </c>
      <c r="T3410" t="s">
        <v>3262</v>
      </c>
      <c r="W3410" t="s">
        <v>3572</v>
      </c>
      <c r="X3410" t="s">
        <v>3660</v>
      </c>
      <c r="AA3410" s="3" t="s">
        <v>167</v>
      </c>
      <c r="AF3410" t="s">
        <v>3451</v>
      </c>
      <c r="AH3410" s="2">
        <v>45335</v>
      </c>
    </row>
    <row r="3411" spans="1:35" ht="15" customHeight="1" x14ac:dyDescent="0.35">
      <c r="B3411" s="5">
        <f t="shared" si="224"/>
        <v>3409</v>
      </c>
      <c r="C3411">
        <f t="shared" si="225"/>
        <v>384</v>
      </c>
      <c r="D3411" s="16">
        <v>1955</v>
      </c>
      <c r="E3411" t="s">
        <v>972</v>
      </c>
      <c r="F3411" t="s">
        <v>25</v>
      </c>
      <c r="G3411" s="70">
        <v>143740</v>
      </c>
      <c r="J3411" t="s">
        <v>3354</v>
      </c>
      <c r="K3411" t="s">
        <v>3366</v>
      </c>
      <c r="M3411" t="s">
        <v>3453</v>
      </c>
      <c r="T3411" t="s">
        <v>3262</v>
      </c>
      <c r="U3411" t="s">
        <v>3557</v>
      </c>
      <c r="W3411" t="s">
        <v>3557</v>
      </c>
      <c r="X3411" t="s">
        <v>3452</v>
      </c>
      <c r="AA3411" t="s">
        <v>167</v>
      </c>
      <c r="AC3411"/>
      <c r="AD3411" t="s">
        <v>5535</v>
      </c>
      <c r="AF3411" t="s">
        <v>3451</v>
      </c>
      <c r="AG3411" s="3"/>
      <c r="AH3411" s="153">
        <v>45899</v>
      </c>
      <c r="AI3411" s="36" t="s">
        <v>5397</v>
      </c>
    </row>
    <row r="3412" spans="1:35" ht="15" customHeight="1" x14ac:dyDescent="0.35">
      <c r="A3412" s="3"/>
      <c r="B3412" s="5">
        <f t="shared" si="224"/>
        <v>3410</v>
      </c>
      <c r="C3412">
        <f t="shared" si="225"/>
        <v>105</v>
      </c>
      <c r="D3412" s="16">
        <v>1955</v>
      </c>
      <c r="E3412" t="s">
        <v>972</v>
      </c>
      <c r="F3412" t="s">
        <v>25</v>
      </c>
      <c r="G3412">
        <v>144124</v>
      </c>
      <c r="H3412" t="s">
        <v>17</v>
      </c>
      <c r="J3412" t="s">
        <v>3354</v>
      </c>
      <c r="K3412" t="s">
        <v>3383</v>
      </c>
      <c r="L3412" t="s">
        <v>35</v>
      </c>
      <c r="M3412" t="s">
        <v>3359</v>
      </c>
      <c r="U3412" t="s">
        <v>3557</v>
      </c>
      <c r="W3412" t="s">
        <v>3557</v>
      </c>
      <c r="AD3412" s="3" t="s">
        <v>3391</v>
      </c>
      <c r="AF3412" t="s">
        <v>3060</v>
      </c>
      <c r="AH3412" s="2">
        <v>39979.393877314818</v>
      </c>
    </row>
    <row r="3413" spans="1:35" ht="15" customHeight="1" x14ac:dyDescent="0.35">
      <c r="B3413" s="5">
        <f t="shared" si="224"/>
        <v>3411</v>
      </c>
      <c r="C3413">
        <f t="shared" si="225"/>
        <v>5</v>
      </c>
      <c r="D3413" s="16">
        <v>1955</v>
      </c>
      <c r="E3413" t="s">
        <v>972</v>
      </c>
      <c r="F3413" t="s">
        <v>25</v>
      </c>
      <c r="G3413">
        <v>144229</v>
      </c>
      <c r="H3413" t="s">
        <v>17</v>
      </c>
      <c r="J3413" t="s">
        <v>3354</v>
      </c>
      <c r="K3413" t="s">
        <v>3366</v>
      </c>
      <c r="L3413" t="s">
        <v>77</v>
      </c>
      <c r="M3413" t="s">
        <v>3359</v>
      </c>
      <c r="U3413" t="s">
        <v>3557</v>
      </c>
      <c r="W3413" t="s">
        <v>3557</v>
      </c>
      <c r="AD3413" s="3" t="s">
        <v>3376</v>
      </c>
      <c r="AF3413" t="s">
        <v>3060</v>
      </c>
      <c r="AH3413" s="2">
        <v>40141.387337962966</v>
      </c>
    </row>
    <row r="3414" spans="1:35" ht="15" customHeight="1" x14ac:dyDescent="0.35">
      <c r="B3414" s="5">
        <f t="shared" si="224"/>
        <v>3412</v>
      </c>
      <c r="C3414">
        <f t="shared" si="225"/>
        <v>4</v>
      </c>
      <c r="D3414" s="16">
        <v>1955</v>
      </c>
      <c r="E3414" t="s">
        <v>972</v>
      </c>
      <c r="F3414" t="s">
        <v>25</v>
      </c>
      <c r="G3414">
        <v>144234</v>
      </c>
      <c r="H3414" t="s">
        <v>17</v>
      </c>
      <c r="J3414" t="s">
        <v>3354</v>
      </c>
      <c r="K3414" t="s">
        <v>3383</v>
      </c>
      <c r="L3414" t="s">
        <v>600</v>
      </c>
      <c r="M3414" t="s">
        <v>3359</v>
      </c>
      <c r="U3414" t="s">
        <v>3557</v>
      </c>
      <c r="W3414" t="s">
        <v>3557</v>
      </c>
      <c r="AC3414" s="3">
        <v>1954</v>
      </c>
      <c r="AD3414" s="3" t="s">
        <v>3392</v>
      </c>
      <c r="AF3414" t="s">
        <v>3060</v>
      </c>
      <c r="AH3414" s="2">
        <v>39876.339849537035</v>
      </c>
    </row>
    <row r="3415" spans="1:35" ht="15" customHeight="1" x14ac:dyDescent="0.35">
      <c r="B3415" s="5">
        <f t="shared" si="224"/>
        <v>3413</v>
      </c>
      <c r="C3415">
        <f t="shared" si="225"/>
        <v>29</v>
      </c>
      <c r="D3415" s="16">
        <v>1955</v>
      </c>
      <c r="E3415" t="s">
        <v>972</v>
      </c>
      <c r="F3415" t="s">
        <v>25</v>
      </c>
      <c r="G3415">
        <v>144238</v>
      </c>
      <c r="H3415" t="s">
        <v>17</v>
      </c>
      <c r="J3415" t="s">
        <v>3354</v>
      </c>
      <c r="K3415" t="s">
        <v>3366</v>
      </c>
      <c r="L3415" t="s">
        <v>224</v>
      </c>
      <c r="M3415" t="s">
        <v>3359</v>
      </c>
      <c r="U3415" t="s">
        <v>3557</v>
      </c>
      <c r="W3415" t="s">
        <v>3557</v>
      </c>
      <c r="AF3415" t="s">
        <v>3060</v>
      </c>
      <c r="AH3415" s="2">
        <v>39906.436180555553</v>
      </c>
    </row>
    <row r="3416" spans="1:35" ht="15" customHeight="1" x14ac:dyDescent="0.35">
      <c r="B3416" s="5">
        <f t="shared" si="224"/>
        <v>3414</v>
      </c>
      <c r="C3416">
        <f t="shared" si="225"/>
        <v>4</v>
      </c>
      <c r="D3416" s="16">
        <v>1955</v>
      </c>
      <c r="E3416" t="s">
        <v>972</v>
      </c>
      <c r="F3416" t="s">
        <v>25</v>
      </c>
      <c r="G3416">
        <v>144267</v>
      </c>
      <c r="J3416" t="s">
        <v>3354</v>
      </c>
      <c r="K3416" t="s">
        <v>3383</v>
      </c>
      <c r="M3416" t="s">
        <v>3453</v>
      </c>
      <c r="T3416" t="s">
        <v>3262</v>
      </c>
      <c r="U3416" t="s">
        <v>3557</v>
      </c>
      <c r="W3416" t="s">
        <v>3557</v>
      </c>
      <c r="AA3416" s="3" t="s">
        <v>3262</v>
      </c>
      <c r="AD3416" s="3" t="s">
        <v>4384</v>
      </c>
      <c r="AF3416" t="s">
        <v>3451</v>
      </c>
      <c r="AH3416" s="2">
        <v>45606</v>
      </c>
    </row>
    <row r="3417" spans="1:35" ht="15" customHeight="1" x14ac:dyDescent="0.35">
      <c r="B3417" s="5">
        <f t="shared" si="224"/>
        <v>3415</v>
      </c>
      <c r="C3417">
        <f t="shared" si="225"/>
        <v>15</v>
      </c>
      <c r="D3417" s="16">
        <v>1955</v>
      </c>
      <c r="E3417" s="116" t="s">
        <v>972</v>
      </c>
      <c r="F3417" s="116" t="s">
        <v>25</v>
      </c>
      <c r="G3417" s="117">
        <v>144271</v>
      </c>
      <c r="H3417" s="172" t="s">
        <v>5836</v>
      </c>
      <c r="I3417" s="172"/>
      <c r="J3417" s="172" t="s">
        <v>3354</v>
      </c>
      <c r="K3417" s="172" t="s">
        <v>3383</v>
      </c>
      <c r="L3417" s="172"/>
      <c r="M3417" s="172" t="s">
        <v>3453</v>
      </c>
      <c r="N3417" s="172"/>
      <c r="O3417" s="172"/>
      <c r="P3417" s="172"/>
      <c r="Q3417" s="172"/>
      <c r="R3417" s="172"/>
      <c r="S3417" s="173"/>
      <c r="T3417" s="172" t="s">
        <v>3262</v>
      </c>
      <c r="U3417" s="172" t="s">
        <v>3557</v>
      </c>
      <c r="V3417" s="174"/>
      <c r="W3417" s="172" t="s">
        <v>3557</v>
      </c>
      <c r="X3417" s="172" t="s">
        <v>3452</v>
      </c>
      <c r="Y3417" s="172"/>
      <c r="Z3417" s="172"/>
      <c r="AA3417" s="172" t="s">
        <v>3262</v>
      </c>
      <c r="AB3417" s="172"/>
      <c r="AC3417" s="172"/>
      <c r="AD3417" s="172"/>
      <c r="AE3417" s="172"/>
      <c r="AF3417" t="s">
        <v>3451</v>
      </c>
      <c r="AG3417" s="172"/>
      <c r="AH3417" s="175">
        <v>45999</v>
      </c>
      <c r="AI3417" s="36" t="s">
        <v>6021</v>
      </c>
    </row>
    <row r="3418" spans="1:35" ht="15" customHeight="1" x14ac:dyDescent="0.35">
      <c r="B3418" s="5">
        <f t="shared" si="224"/>
        <v>3416</v>
      </c>
      <c r="C3418">
        <f t="shared" si="225"/>
        <v>45</v>
      </c>
      <c r="D3418" s="16">
        <v>1955</v>
      </c>
      <c r="E3418" t="s">
        <v>972</v>
      </c>
      <c r="F3418" t="s">
        <v>25</v>
      </c>
      <c r="G3418">
        <v>144286</v>
      </c>
      <c r="H3418" t="s">
        <v>17</v>
      </c>
      <c r="J3418" t="s">
        <v>3354</v>
      </c>
      <c r="K3418" t="s">
        <v>3383</v>
      </c>
      <c r="L3418" t="s">
        <v>28</v>
      </c>
      <c r="M3418" t="s">
        <v>3359</v>
      </c>
      <c r="S3418" s="148" t="s">
        <v>580</v>
      </c>
      <c r="U3418" t="s">
        <v>3557</v>
      </c>
      <c r="W3418" t="s">
        <v>3557</v>
      </c>
      <c r="AD3418" s="3" t="s">
        <v>1220</v>
      </c>
      <c r="AF3418" t="s">
        <v>3060</v>
      </c>
      <c r="AH3418" s="2">
        <v>40277.541261574072</v>
      </c>
    </row>
    <row r="3419" spans="1:35" ht="15" customHeight="1" x14ac:dyDescent="0.35">
      <c r="B3419" s="5">
        <f t="shared" si="224"/>
        <v>3417</v>
      </c>
      <c r="C3419">
        <f t="shared" si="225"/>
        <v>2</v>
      </c>
      <c r="D3419" s="16">
        <v>1955</v>
      </c>
      <c r="E3419" t="s">
        <v>972</v>
      </c>
      <c r="F3419" t="s">
        <v>25</v>
      </c>
      <c r="G3419">
        <v>144331</v>
      </c>
      <c r="H3419" t="s">
        <v>17</v>
      </c>
      <c r="J3419" t="s">
        <v>3354</v>
      </c>
      <c r="K3419" t="s">
        <v>3383</v>
      </c>
      <c r="L3419" t="s">
        <v>28</v>
      </c>
      <c r="M3419" t="s">
        <v>3359</v>
      </c>
      <c r="AD3419" s="3" t="s">
        <v>3390</v>
      </c>
      <c r="AF3419" t="s">
        <v>3060</v>
      </c>
      <c r="AH3419" s="2">
        <v>39673.606747685182</v>
      </c>
    </row>
    <row r="3420" spans="1:35" ht="15" customHeight="1" x14ac:dyDescent="0.35">
      <c r="B3420" s="5">
        <f t="shared" si="224"/>
        <v>3418</v>
      </c>
      <c r="C3420">
        <f t="shared" si="225"/>
        <v>9</v>
      </c>
      <c r="D3420" s="16">
        <v>1955</v>
      </c>
      <c r="E3420" t="s">
        <v>972</v>
      </c>
      <c r="F3420" t="s">
        <v>25</v>
      </c>
      <c r="G3420">
        <v>144333</v>
      </c>
      <c r="H3420" t="s">
        <v>17</v>
      </c>
      <c r="J3420" t="s">
        <v>3354</v>
      </c>
      <c r="L3420" t="s">
        <v>1221</v>
      </c>
      <c r="M3420" t="s">
        <v>3359</v>
      </c>
      <c r="AF3420" t="s">
        <v>3060</v>
      </c>
      <c r="AH3420" s="2">
        <v>40584.357523148145</v>
      </c>
    </row>
    <row r="3421" spans="1:35" ht="15" customHeight="1" x14ac:dyDescent="0.35">
      <c r="B3421" s="5">
        <f t="shared" ref="B3421:B3484" si="232">+B3420+1</f>
        <v>3419</v>
      </c>
      <c r="C3421">
        <f t="shared" si="225"/>
        <v>32</v>
      </c>
      <c r="D3421" s="16">
        <v>1955</v>
      </c>
      <c r="E3421" t="s">
        <v>972</v>
      </c>
      <c r="F3421" t="s">
        <v>25</v>
      </c>
      <c r="G3421">
        <v>144342</v>
      </c>
      <c r="H3421" t="s">
        <v>17</v>
      </c>
      <c r="J3421" t="s">
        <v>3354</v>
      </c>
      <c r="K3421" t="s">
        <v>3383</v>
      </c>
      <c r="L3421" t="s">
        <v>471</v>
      </c>
      <c r="M3421" t="s">
        <v>3359</v>
      </c>
      <c r="N3421" t="s">
        <v>3359</v>
      </c>
      <c r="U3421" t="s">
        <v>3557</v>
      </c>
      <c r="W3421" t="s">
        <v>3557</v>
      </c>
      <c r="AB3421" t="s">
        <v>1222</v>
      </c>
      <c r="AF3421" t="s">
        <v>3060</v>
      </c>
      <c r="AH3421" s="2">
        <v>41009.485081018516</v>
      </c>
    </row>
    <row r="3422" spans="1:35" ht="15" customHeight="1" x14ac:dyDescent="0.35">
      <c r="B3422" s="5">
        <f t="shared" si="232"/>
        <v>3420</v>
      </c>
      <c r="C3422">
        <f t="shared" si="225"/>
        <v>3</v>
      </c>
      <c r="D3422" s="16">
        <v>1955</v>
      </c>
      <c r="E3422" t="s">
        <v>972</v>
      </c>
      <c r="F3422" t="s">
        <v>25</v>
      </c>
      <c r="G3422">
        <v>144374</v>
      </c>
      <c r="H3422" t="s">
        <v>17</v>
      </c>
      <c r="J3422" t="s">
        <v>3354</v>
      </c>
      <c r="K3422" t="s">
        <v>3383</v>
      </c>
      <c r="L3422" t="s">
        <v>162</v>
      </c>
      <c r="M3422" t="s">
        <v>3359</v>
      </c>
      <c r="U3422" t="s">
        <v>3557</v>
      </c>
      <c r="W3422" t="s">
        <v>3557</v>
      </c>
      <c r="AD3422" s="3" t="s">
        <v>3391</v>
      </c>
      <c r="AF3422" t="s">
        <v>3060</v>
      </c>
      <c r="AH3422" s="2">
        <v>40021.925034722219</v>
      </c>
    </row>
    <row r="3423" spans="1:35" ht="15" customHeight="1" x14ac:dyDescent="0.35">
      <c r="B3423" s="5">
        <f t="shared" si="232"/>
        <v>3421</v>
      </c>
      <c r="C3423">
        <f t="shared" si="225"/>
        <v>90</v>
      </c>
      <c r="D3423" s="16">
        <v>1955</v>
      </c>
      <c r="E3423" t="s">
        <v>972</v>
      </c>
      <c r="F3423" t="s">
        <v>25</v>
      </c>
      <c r="G3423">
        <v>144377</v>
      </c>
      <c r="H3423" t="s">
        <v>17</v>
      </c>
      <c r="J3423" t="s">
        <v>3354</v>
      </c>
      <c r="K3423" t="s">
        <v>3383</v>
      </c>
      <c r="L3423" t="s">
        <v>234</v>
      </c>
      <c r="M3423" t="s">
        <v>3359</v>
      </c>
      <c r="AB3423" t="s">
        <v>1223</v>
      </c>
      <c r="AF3423" t="s">
        <v>3060</v>
      </c>
      <c r="AH3423" s="2">
        <v>40120.550810185188</v>
      </c>
    </row>
    <row r="3424" spans="1:35" ht="15" customHeight="1" x14ac:dyDescent="0.35">
      <c r="B3424" s="5">
        <f t="shared" si="232"/>
        <v>3422</v>
      </c>
      <c r="C3424">
        <f t="shared" si="225"/>
        <v>1</v>
      </c>
      <c r="D3424" s="16">
        <v>1955</v>
      </c>
      <c r="E3424" t="s">
        <v>560</v>
      </c>
      <c r="F3424" t="s">
        <v>16</v>
      </c>
      <c r="G3424">
        <v>144467</v>
      </c>
      <c r="H3424" t="s">
        <v>17</v>
      </c>
      <c r="J3424" t="s">
        <v>3354</v>
      </c>
      <c r="K3424" t="s">
        <v>3383</v>
      </c>
      <c r="L3424" t="s">
        <v>254</v>
      </c>
      <c r="M3424" t="s">
        <v>3459</v>
      </c>
      <c r="N3424" t="s">
        <v>3359</v>
      </c>
      <c r="T3424" t="s">
        <v>3424</v>
      </c>
      <c r="W3424" t="s">
        <v>3557</v>
      </c>
      <c r="X3424" t="s">
        <v>3452</v>
      </c>
      <c r="AA3424" s="3" t="s">
        <v>3556</v>
      </c>
      <c r="AB3424" s="14" t="s">
        <v>5594</v>
      </c>
      <c r="AF3424" t="s">
        <v>3451</v>
      </c>
      <c r="AH3424" s="2">
        <v>45930</v>
      </c>
      <c r="AI3424" s="166" t="s">
        <v>5595</v>
      </c>
    </row>
    <row r="3425" spans="1:35" ht="15" customHeight="1" x14ac:dyDescent="0.35">
      <c r="B3425" s="5">
        <f t="shared" si="232"/>
        <v>3423</v>
      </c>
      <c r="C3425">
        <f t="shared" si="225"/>
        <v>16</v>
      </c>
      <c r="D3425" s="16">
        <v>1955</v>
      </c>
      <c r="E3425" t="s">
        <v>560</v>
      </c>
      <c r="F3425" t="s">
        <v>16</v>
      </c>
      <c r="G3425">
        <v>144468</v>
      </c>
      <c r="H3425" t="s">
        <v>17</v>
      </c>
      <c r="J3425" t="s">
        <v>3354</v>
      </c>
      <c r="K3425" t="s">
        <v>3383</v>
      </c>
      <c r="L3425" t="s">
        <v>254</v>
      </c>
      <c r="M3425" t="s">
        <v>3359</v>
      </c>
      <c r="AC3425" s="3">
        <v>1953</v>
      </c>
      <c r="AD3425" s="3" t="s">
        <v>3393</v>
      </c>
      <c r="AF3425" t="s">
        <v>3060</v>
      </c>
      <c r="AH3425" s="2">
        <v>39747.703645833331</v>
      </c>
    </row>
    <row r="3426" spans="1:35" ht="15" customHeight="1" x14ac:dyDescent="0.35">
      <c r="B3426" s="5">
        <f t="shared" si="232"/>
        <v>3424</v>
      </c>
      <c r="C3426">
        <f t="shared" si="225"/>
        <v>2</v>
      </c>
      <c r="D3426" s="16">
        <v>1955</v>
      </c>
      <c r="E3426" t="s">
        <v>560</v>
      </c>
      <c r="F3426" t="s">
        <v>16</v>
      </c>
      <c r="G3426">
        <v>144484</v>
      </c>
      <c r="H3426" t="s">
        <v>17</v>
      </c>
      <c r="J3426" t="s">
        <v>3354</v>
      </c>
      <c r="K3426" t="s">
        <v>3383</v>
      </c>
      <c r="L3426" t="s">
        <v>234</v>
      </c>
      <c r="M3426" t="s">
        <v>3359</v>
      </c>
      <c r="AF3426" t="s">
        <v>3060</v>
      </c>
      <c r="AH3426" s="2">
        <v>40895.050798611112</v>
      </c>
    </row>
    <row r="3427" spans="1:35" ht="15" customHeight="1" x14ac:dyDescent="0.35">
      <c r="B3427" s="5">
        <f t="shared" si="232"/>
        <v>3425</v>
      </c>
      <c r="C3427">
        <f t="shared" si="225"/>
        <v>24</v>
      </c>
      <c r="D3427" s="16">
        <v>1955</v>
      </c>
      <c r="E3427" t="s">
        <v>560</v>
      </c>
      <c r="F3427" t="s">
        <v>16</v>
      </c>
      <c r="G3427">
        <v>144486</v>
      </c>
      <c r="H3427" t="s">
        <v>73</v>
      </c>
      <c r="J3427" t="s">
        <v>3354</v>
      </c>
      <c r="L3427" t="s">
        <v>261</v>
      </c>
      <c r="M3427" t="s">
        <v>3359</v>
      </c>
      <c r="W3427" t="s">
        <v>3557</v>
      </c>
      <c r="AB3427" t="s">
        <v>195</v>
      </c>
      <c r="AF3427" t="s">
        <v>3060</v>
      </c>
      <c r="AH3427" s="2">
        <v>40166.42728009259</v>
      </c>
    </row>
    <row r="3428" spans="1:35" ht="15" customHeight="1" x14ac:dyDescent="0.35">
      <c r="A3428" s="3"/>
      <c r="B3428" s="5">
        <f t="shared" si="232"/>
        <v>3426</v>
      </c>
      <c r="C3428">
        <f t="shared" si="225"/>
        <v>29</v>
      </c>
      <c r="D3428" s="16">
        <v>1955</v>
      </c>
      <c r="E3428" t="s">
        <v>560</v>
      </c>
      <c r="F3428" t="s">
        <v>16</v>
      </c>
      <c r="G3428">
        <v>144510</v>
      </c>
      <c r="H3428" t="s">
        <v>17</v>
      </c>
      <c r="J3428" t="s">
        <v>3354</v>
      </c>
      <c r="K3428" t="s">
        <v>3383</v>
      </c>
      <c r="L3428" t="s">
        <v>1225</v>
      </c>
      <c r="M3428" t="s">
        <v>3359</v>
      </c>
      <c r="W3428" t="s">
        <v>3557</v>
      </c>
      <c r="AB3428" t="s">
        <v>195</v>
      </c>
      <c r="AF3428" t="s">
        <v>3060</v>
      </c>
      <c r="AH3428" s="2">
        <v>40218.991041666668</v>
      </c>
    </row>
    <row r="3429" spans="1:35" ht="15" customHeight="1" x14ac:dyDescent="0.35">
      <c r="B3429" s="5">
        <f t="shared" si="232"/>
        <v>3427</v>
      </c>
      <c r="C3429">
        <f t="shared" si="225"/>
        <v>136</v>
      </c>
      <c r="D3429" s="16">
        <f>+D3428</f>
        <v>1955</v>
      </c>
      <c r="E3429" s="101" t="s">
        <v>560</v>
      </c>
      <c r="F3429" s="101" t="s">
        <v>16</v>
      </c>
      <c r="G3429" s="165">
        <v>144539</v>
      </c>
      <c r="H3429" s="101"/>
      <c r="I3429" s="101"/>
      <c r="J3429" s="101" t="s">
        <v>3354</v>
      </c>
      <c r="K3429" s="101" t="s">
        <v>3383</v>
      </c>
      <c r="L3429" s="101"/>
      <c r="M3429" s="101" t="s">
        <v>3459</v>
      </c>
      <c r="N3429" s="101"/>
      <c r="O3429" s="101"/>
      <c r="P3429" s="101"/>
      <c r="Q3429" s="101"/>
      <c r="R3429" s="101"/>
      <c r="S3429" s="128"/>
      <c r="T3429" s="101" t="s">
        <v>3424</v>
      </c>
      <c r="U3429" s="101"/>
      <c r="V3429" s="130"/>
      <c r="W3429" s="101" t="s">
        <v>3557</v>
      </c>
      <c r="X3429" s="101" t="s">
        <v>3452</v>
      </c>
      <c r="Y3429" s="101"/>
      <c r="Z3429" s="101"/>
      <c r="AA3429" s="101" t="s">
        <v>3828</v>
      </c>
      <c r="AB3429" s="101"/>
      <c r="AC3429" s="101"/>
      <c r="AD3429" s="101" t="s">
        <v>5312</v>
      </c>
      <c r="AE3429" s="101"/>
      <c r="AF3429" t="s">
        <v>3451</v>
      </c>
      <c r="AG3429" s="101"/>
      <c r="AH3429" s="103">
        <v>45839</v>
      </c>
      <c r="AI3429" s="166" t="s">
        <v>5130</v>
      </c>
    </row>
    <row r="3430" spans="1:35" ht="15" customHeight="1" x14ac:dyDescent="0.35">
      <c r="B3430" s="5">
        <f t="shared" si="232"/>
        <v>3428</v>
      </c>
      <c r="C3430">
        <f t="shared" si="225"/>
        <v>23</v>
      </c>
      <c r="D3430" s="16">
        <v>1955</v>
      </c>
      <c r="E3430" t="s">
        <v>327</v>
      </c>
      <c r="F3430" t="s">
        <v>25</v>
      </c>
      <c r="G3430">
        <v>144675</v>
      </c>
      <c r="H3430" t="s">
        <v>17</v>
      </c>
      <c r="J3430" t="s">
        <v>3354</v>
      </c>
      <c r="K3430" t="s">
        <v>3366</v>
      </c>
      <c r="L3430" t="s">
        <v>434</v>
      </c>
      <c r="M3430" t="s">
        <v>3359</v>
      </c>
      <c r="AD3430" s="3" t="s">
        <v>1174</v>
      </c>
      <c r="AF3430" t="s">
        <v>3060</v>
      </c>
      <c r="AH3430" s="2">
        <v>39820.583425925928</v>
      </c>
    </row>
    <row r="3431" spans="1:35" ht="15" customHeight="1" x14ac:dyDescent="0.35">
      <c r="B3431" s="5">
        <f t="shared" si="232"/>
        <v>3429</v>
      </c>
      <c r="C3431">
        <f t="shared" si="225"/>
        <v>67</v>
      </c>
      <c r="D3431" s="16">
        <v>1955</v>
      </c>
      <c r="E3431" t="s">
        <v>327</v>
      </c>
      <c r="F3431" t="s">
        <v>25</v>
      </c>
      <c r="G3431">
        <v>144698</v>
      </c>
      <c r="H3431" t="s">
        <v>17</v>
      </c>
      <c r="K3431" t="s">
        <v>3366</v>
      </c>
      <c r="L3431" t="s">
        <v>1226</v>
      </c>
      <c r="M3431" t="s">
        <v>3359</v>
      </c>
      <c r="AF3431" t="s">
        <v>3060</v>
      </c>
      <c r="AH3431" s="2">
        <v>40921.466886574075</v>
      </c>
    </row>
    <row r="3432" spans="1:35" ht="15" customHeight="1" x14ac:dyDescent="0.35">
      <c r="B3432" s="5">
        <f t="shared" si="232"/>
        <v>3430</v>
      </c>
      <c r="C3432">
        <f t="shared" si="225"/>
        <v>21</v>
      </c>
      <c r="D3432" s="16">
        <v>1955</v>
      </c>
      <c r="E3432" t="s">
        <v>500</v>
      </c>
      <c r="F3432" t="s">
        <v>25</v>
      </c>
      <c r="G3432">
        <v>144765</v>
      </c>
      <c r="H3432" t="s">
        <v>17</v>
      </c>
      <c r="J3432" t="s">
        <v>3354</v>
      </c>
      <c r="K3432" t="s">
        <v>3383</v>
      </c>
      <c r="L3432" t="s">
        <v>65</v>
      </c>
      <c r="M3432" t="s">
        <v>3359</v>
      </c>
      <c r="AD3432" s="3" t="s">
        <v>3391</v>
      </c>
      <c r="AF3432" t="s">
        <v>3060</v>
      </c>
      <c r="AH3432" s="2">
        <v>39822.332233796296</v>
      </c>
    </row>
    <row r="3433" spans="1:35" ht="15" customHeight="1" x14ac:dyDescent="0.35">
      <c r="A3433" s="3"/>
      <c r="B3433" s="5">
        <f t="shared" si="232"/>
        <v>3431</v>
      </c>
      <c r="C3433">
        <f t="shared" si="225"/>
        <v>74</v>
      </c>
      <c r="D3433" s="16">
        <v>1955</v>
      </c>
      <c r="E3433" t="s">
        <v>500</v>
      </c>
      <c r="F3433" t="s">
        <v>25</v>
      </c>
      <c r="G3433">
        <v>144786</v>
      </c>
      <c r="H3433" t="s">
        <v>17</v>
      </c>
      <c r="J3433" t="s">
        <v>3354</v>
      </c>
      <c r="K3433" t="s">
        <v>3383</v>
      </c>
      <c r="L3433" t="s">
        <v>174</v>
      </c>
      <c r="M3433" t="s">
        <v>3359</v>
      </c>
      <c r="AF3433" t="s">
        <v>3060</v>
      </c>
      <c r="AH3433" s="2">
        <v>40405.473576388889</v>
      </c>
    </row>
    <row r="3434" spans="1:35" ht="15" customHeight="1" thickBot="1" x14ac:dyDescent="0.4">
      <c r="B3434" s="5">
        <f t="shared" si="232"/>
        <v>3432</v>
      </c>
      <c r="C3434">
        <f t="shared" si="225"/>
        <v>129</v>
      </c>
      <c r="D3434" s="16">
        <v>1955</v>
      </c>
      <c r="E3434" t="s">
        <v>327</v>
      </c>
      <c r="F3434" t="s">
        <v>16</v>
      </c>
      <c r="G3434">
        <v>144860</v>
      </c>
      <c r="H3434" t="s">
        <v>17</v>
      </c>
      <c r="J3434" t="s">
        <v>3354</v>
      </c>
      <c r="K3434" t="s">
        <v>3366</v>
      </c>
      <c r="L3434" t="s">
        <v>258</v>
      </c>
      <c r="M3434" t="s">
        <v>3359</v>
      </c>
      <c r="AD3434" s="3" t="s">
        <v>1205</v>
      </c>
      <c r="AF3434" t="s">
        <v>3060</v>
      </c>
      <c r="AH3434" s="2">
        <v>39687.475370370368</v>
      </c>
    </row>
    <row r="3435" spans="1:35" ht="15" thickBot="1" x14ac:dyDescent="0.4">
      <c r="B3435" s="5">
        <f t="shared" si="232"/>
        <v>3433</v>
      </c>
      <c r="C3435">
        <f t="shared" si="225"/>
        <v>206</v>
      </c>
      <c r="D3435" s="16">
        <v>1955</v>
      </c>
      <c r="E3435" t="s">
        <v>221</v>
      </c>
      <c r="F3435" t="s">
        <v>25</v>
      </c>
      <c r="G3435">
        <v>144989</v>
      </c>
      <c r="H3435" t="s">
        <v>17</v>
      </c>
      <c r="M3435" t="s">
        <v>3359</v>
      </c>
      <c r="AF3435" t="s">
        <v>3060</v>
      </c>
      <c r="AG3435" s="162"/>
      <c r="AH3435" s="163">
        <v>40962.742928240739</v>
      </c>
    </row>
    <row r="3436" spans="1:35" ht="15" customHeight="1" thickBot="1" x14ac:dyDescent="0.4">
      <c r="A3436" s="180"/>
      <c r="B3436" s="5">
        <f t="shared" si="232"/>
        <v>3434</v>
      </c>
      <c r="C3436">
        <f t="shared" si="225"/>
        <v>49</v>
      </c>
      <c r="D3436" s="16">
        <v>1955</v>
      </c>
      <c r="E3436" t="s">
        <v>15</v>
      </c>
      <c r="F3436" t="s">
        <v>16</v>
      </c>
      <c r="G3436">
        <v>145195</v>
      </c>
      <c r="L3436" t="s">
        <v>37</v>
      </c>
      <c r="AD3436" s="3" t="s">
        <v>3391</v>
      </c>
      <c r="AF3436" t="s">
        <v>3060</v>
      </c>
    </row>
    <row r="3437" spans="1:35" ht="15" customHeight="1" x14ac:dyDescent="0.35">
      <c r="B3437" s="5">
        <f t="shared" si="232"/>
        <v>3435</v>
      </c>
      <c r="C3437">
        <f t="shared" ref="C3437:C3502" si="233">+G3438-G3437</f>
        <v>67</v>
      </c>
      <c r="D3437" s="16">
        <v>1955</v>
      </c>
      <c r="E3437" t="s">
        <v>15</v>
      </c>
      <c r="F3437" t="s">
        <v>16</v>
      </c>
      <c r="G3437">
        <v>145244</v>
      </c>
      <c r="H3437" t="s">
        <v>17</v>
      </c>
      <c r="J3437" t="s">
        <v>3354</v>
      </c>
      <c r="K3437" t="s">
        <v>3366</v>
      </c>
      <c r="L3437" t="s">
        <v>37</v>
      </c>
      <c r="M3437" t="s">
        <v>3359</v>
      </c>
      <c r="AD3437" s="3" t="s">
        <v>3383</v>
      </c>
      <c r="AF3437" t="s">
        <v>3060</v>
      </c>
      <c r="AH3437" s="2">
        <v>39783.690821759257</v>
      </c>
    </row>
    <row r="3438" spans="1:35" ht="15" customHeight="1" x14ac:dyDescent="0.35">
      <c r="B3438" s="5">
        <f t="shared" si="232"/>
        <v>3436</v>
      </c>
      <c r="C3438">
        <f t="shared" si="233"/>
        <v>73</v>
      </c>
      <c r="D3438" s="16">
        <v>1955</v>
      </c>
      <c r="E3438" t="s">
        <v>15</v>
      </c>
      <c r="F3438" t="s">
        <v>16</v>
      </c>
      <c r="G3438">
        <v>145311</v>
      </c>
      <c r="H3438" t="s">
        <v>17</v>
      </c>
      <c r="J3438" t="s">
        <v>3354</v>
      </c>
      <c r="K3438" t="s">
        <v>3383</v>
      </c>
      <c r="L3438" t="s">
        <v>369</v>
      </c>
      <c r="M3438" t="s">
        <v>3359</v>
      </c>
      <c r="AD3438" s="3" t="s">
        <v>3394</v>
      </c>
      <c r="AF3438" t="s">
        <v>3060</v>
      </c>
      <c r="AH3438" s="2">
        <v>39845.521724537037</v>
      </c>
    </row>
    <row r="3439" spans="1:35" ht="15" customHeight="1" x14ac:dyDescent="0.35">
      <c r="B3439" s="5">
        <f t="shared" si="232"/>
        <v>3437</v>
      </c>
      <c r="C3439">
        <f t="shared" si="233"/>
        <v>93</v>
      </c>
      <c r="D3439" s="16">
        <v>1955</v>
      </c>
      <c r="E3439" t="s">
        <v>15</v>
      </c>
      <c r="F3439" t="s">
        <v>16</v>
      </c>
      <c r="G3439">
        <v>145384</v>
      </c>
      <c r="H3439" t="s">
        <v>17</v>
      </c>
      <c r="J3439" t="s">
        <v>3354</v>
      </c>
      <c r="K3439" t="s">
        <v>3383</v>
      </c>
      <c r="L3439" t="s">
        <v>1229</v>
      </c>
      <c r="M3439" t="s">
        <v>3359</v>
      </c>
      <c r="AF3439" t="s">
        <v>3060</v>
      </c>
      <c r="AH3439" s="2">
        <v>40764.022326388891</v>
      </c>
    </row>
    <row r="3440" spans="1:35" ht="15" customHeight="1" x14ac:dyDescent="0.35">
      <c r="B3440" s="5">
        <f t="shared" si="232"/>
        <v>3438</v>
      </c>
      <c r="C3440">
        <f t="shared" si="233"/>
        <v>13</v>
      </c>
      <c r="D3440" s="16">
        <v>1955</v>
      </c>
      <c r="E3440" t="s">
        <v>15</v>
      </c>
      <c r="F3440" t="s">
        <v>16</v>
      </c>
      <c r="G3440">
        <v>145477</v>
      </c>
      <c r="L3440" t="s">
        <v>37</v>
      </c>
      <c r="AF3440" t="s">
        <v>3060</v>
      </c>
    </row>
    <row r="3441" spans="2:35" ht="15" customHeight="1" x14ac:dyDescent="0.35">
      <c r="B3441" s="5">
        <f t="shared" si="232"/>
        <v>3439</v>
      </c>
      <c r="C3441">
        <f t="shared" si="233"/>
        <v>2</v>
      </c>
      <c r="D3441" s="16">
        <v>1955</v>
      </c>
      <c r="E3441" s="3" t="s">
        <v>15</v>
      </c>
      <c r="F3441" s="3" t="s">
        <v>16</v>
      </c>
      <c r="G3441" s="3">
        <v>145490</v>
      </c>
      <c r="H3441" s="3"/>
      <c r="I3441" s="3"/>
      <c r="J3441" s="3"/>
      <c r="K3441" s="3" t="s">
        <v>3383</v>
      </c>
      <c r="L3441" s="3"/>
      <c r="M3441" s="3"/>
      <c r="N3441" s="3"/>
      <c r="O3441" s="3"/>
      <c r="P3441" s="3"/>
      <c r="Q3441" s="3"/>
      <c r="R3441" s="3"/>
      <c r="S3441" s="152"/>
      <c r="T3441" s="3"/>
      <c r="U3441" s="3"/>
      <c r="V3441" s="143"/>
      <c r="W3441" s="3"/>
      <c r="X3441" s="3"/>
      <c r="Y3441" s="3"/>
      <c r="Z3441" s="3"/>
      <c r="AB3441" s="3"/>
      <c r="AE3441" s="3"/>
      <c r="AF3441" s="3" t="s">
        <v>3451</v>
      </c>
      <c r="AG3441" s="3"/>
      <c r="AH3441" s="153">
        <v>45688</v>
      </c>
      <c r="AI3441" s="75" t="s">
        <v>4662</v>
      </c>
    </row>
    <row r="3442" spans="2:35" ht="15" customHeight="1" x14ac:dyDescent="0.35">
      <c r="B3442" s="5">
        <f t="shared" si="232"/>
        <v>3440</v>
      </c>
      <c r="C3442">
        <f t="shared" si="233"/>
        <v>79</v>
      </c>
      <c r="D3442" s="16">
        <v>1955</v>
      </c>
      <c r="E3442" t="s">
        <v>15</v>
      </c>
      <c r="F3442" t="s">
        <v>16</v>
      </c>
      <c r="G3442">
        <v>145492</v>
      </c>
      <c r="H3442" t="s">
        <v>17</v>
      </c>
      <c r="J3442" t="s">
        <v>3354</v>
      </c>
      <c r="K3442" t="s">
        <v>3383</v>
      </c>
      <c r="L3442" t="s">
        <v>254</v>
      </c>
      <c r="M3442" t="s">
        <v>3359</v>
      </c>
      <c r="AF3442" t="s">
        <v>3060</v>
      </c>
      <c r="AH3442" s="2">
        <v>40034.849861111114</v>
      </c>
    </row>
    <row r="3443" spans="2:35" ht="15" customHeight="1" x14ac:dyDescent="0.35">
      <c r="B3443" s="5">
        <f t="shared" si="232"/>
        <v>3441</v>
      </c>
      <c r="C3443">
        <f t="shared" si="233"/>
        <v>5</v>
      </c>
      <c r="D3443" s="16">
        <v>1955</v>
      </c>
      <c r="E3443" t="s">
        <v>15</v>
      </c>
      <c r="F3443" t="s">
        <v>16</v>
      </c>
      <c r="G3443">
        <v>145571</v>
      </c>
      <c r="H3443" t="s">
        <v>17</v>
      </c>
      <c r="J3443" t="s">
        <v>3354</v>
      </c>
      <c r="L3443" t="s">
        <v>258</v>
      </c>
      <c r="M3443" t="s">
        <v>3359</v>
      </c>
      <c r="AD3443" s="3" t="s">
        <v>3415</v>
      </c>
      <c r="AF3443" t="s">
        <v>3060</v>
      </c>
      <c r="AH3443" s="2">
        <v>41057.56354166667</v>
      </c>
    </row>
    <row r="3444" spans="2:35" ht="15" customHeight="1" x14ac:dyDescent="0.35">
      <c r="B3444" s="5">
        <f t="shared" si="232"/>
        <v>3442</v>
      </c>
      <c r="C3444">
        <f t="shared" si="233"/>
        <v>8</v>
      </c>
      <c r="D3444" s="16">
        <v>1955</v>
      </c>
      <c r="E3444" t="s">
        <v>15</v>
      </c>
      <c r="F3444" t="s">
        <v>16</v>
      </c>
      <c r="G3444">
        <v>145576</v>
      </c>
      <c r="H3444" t="s">
        <v>17</v>
      </c>
      <c r="J3444" t="s">
        <v>3354</v>
      </c>
      <c r="K3444" t="s">
        <v>3383</v>
      </c>
      <c r="L3444" t="s">
        <v>28</v>
      </c>
      <c r="M3444" t="s">
        <v>3359</v>
      </c>
      <c r="AA3444" s="3" t="s">
        <v>3711</v>
      </c>
      <c r="AF3444" t="s">
        <v>3060</v>
      </c>
      <c r="AH3444" s="2">
        <v>40624.88989583333</v>
      </c>
    </row>
    <row r="3445" spans="2:35" ht="15" customHeight="1" thickBot="1" x14ac:dyDescent="0.4">
      <c r="B3445" s="5">
        <f t="shared" si="232"/>
        <v>3443</v>
      </c>
      <c r="C3445">
        <f t="shared" si="233"/>
        <v>165</v>
      </c>
      <c r="D3445" s="16">
        <v>1955</v>
      </c>
      <c r="E3445" t="s">
        <v>15</v>
      </c>
      <c r="F3445" t="s">
        <v>16</v>
      </c>
      <c r="G3445">
        <v>145584</v>
      </c>
      <c r="H3445" t="s">
        <v>17</v>
      </c>
      <c r="J3445" t="s">
        <v>3354</v>
      </c>
      <c r="K3445" t="s">
        <v>3383</v>
      </c>
      <c r="L3445" t="s">
        <v>791</v>
      </c>
      <c r="M3445" t="s">
        <v>3359</v>
      </c>
      <c r="N3445" t="s">
        <v>3359</v>
      </c>
      <c r="AC3445" s="3">
        <v>1954</v>
      </c>
      <c r="AF3445" t="s">
        <v>3060</v>
      </c>
      <c r="AH3445" s="2">
        <v>39980.344918981478</v>
      </c>
    </row>
    <row r="3446" spans="2:35" ht="15" thickBot="1" x14ac:dyDescent="0.4">
      <c r="B3446" s="5">
        <f t="shared" si="232"/>
        <v>3444</v>
      </c>
      <c r="C3446">
        <f t="shared" si="233"/>
        <v>1</v>
      </c>
      <c r="D3446" s="16">
        <v>1955</v>
      </c>
      <c r="E3446" s="159" t="s">
        <v>15</v>
      </c>
      <c r="F3446" s="159" t="s">
        <v>25</v>
      </c>
      <c r="G3446" s="160">
        <v>145749</v>
      </c>
      <c r="H3446" s="159"/>
      <c r="I3446" s="159"/>
      <c r="J3446" s="159" t="s">
        <v>3354</v>
      </c>
      <c r="K3446" s="159" t="s">
        <v>3383</v>
      </c>
      <c r="L3446" s="159"/>
      <c r="M3446" s="159" t="s">
        <v>3459</v>
      </c>
      <c r="N3446" s="159" t="s">
        <v>3359</v>
      </c>
      <c r="O3446" s="159"/>
      <c r="P3446" s="159"/>
      <c r="Q3446" s="159"/>
      <c r="R3446" s="159"/>
      <c r="S3446" s="159"/>
      <c r="T3446" s="159" t="s">
        <v>167</v>
      </c>
      <c r="U3446" s="159"/>
      <c r="V3446" s="161"/>
      <c r="W3446" s="159" t="s">
        <v>3572</v>
      </c>
      <c r="X3446" s="159" t="s">
        <v>3660</v>
      </c>
      <c r="Y3446" s="159"/>
      <c r="Z3446" s="159"/>
      <c r="AA3446" s="159" t="s">
        <v>3262</v>
      </c>
      <c r="AB3446" s="159"/>
      <c r="AC3446" s="159"/>
      <c r="AD3446" s="159"/>
      <c r="AE3446" s="159"/>
      <c r="AF3446" t="s">
        <v>3451</v>
      </c>
      <c r="AG3446" s="159"/>
      <c r="AH3446" s="176">
        <v>46034</v>
      </c>
      <c r="AI3446" s="76" t="s">
        <v>6199</v>
      </c>
    </row>
    <row r="3447" spans="2:35" ht="15" customHeight="1" x14ac:dyDescent="0.35">
      <c r="B3447" s="5">
        <f t="shared" si="232"/>
        <v>3445</v>
      </c>
      <c r="C3447">
        <f t="shared" si="233"/>
        <v>390</v>
      </c>
      <c r="D3447" s="16">
        <v>1955</v>
      </c>
      <c r="E3447" t="s">
        <v>15</v>
      </c>
      <c r="F3447" t="s">
        <v>25</v>
      </c>
      <c r="G3447">
        <v>145750</v>
      </c>
      <c r="H3447" t="s">
        <v>17</v>
      </c>
      <c r="J3447" t="s">
        <v>3354</v>
      </c>
      <c r="K3447" t="s">
        <v>3383</v>
      </c>
      <c r="L3447" t="s">
        <v>292</v>
      </c>
      <c r="M3447" t="s">
        <v>3359</v>
      </c>
      <c r="AD3447" s="3" t="s">
        <v>3391</v>
      </c>
      <c r="AF3447" t="s">
        <v>3060</v>
      </c>
      <c r="AH3447" s="2">
        <v>39876.334270833337</v>
      </c>
    </row>
    <row r="3448" spans="2:35" ht="15" customHeight="1" x14ac:dyDescent="0.35">
      <c r="B3448" s="5">
        <f t="shared" si="232"/>
        <v>3446</v>
      </c>
      <c r="C3448">
        <f t="shared" si="233"/>
        <v>65</v>
      </c>
      <c r="D3448" s="16">
        <v>1955</v>
      </c>
      <c r="E3448" t="s">
        <v>560</v>
      </c>
      <c r="F3448" t="s">
        <v>25</v>
      </c>
      <c r="G3448">
        <v>146140</v>
      </c>
      <c r="H3448" t="s">
        <v>17</v>
      </c>
      <c r="K3448" t="s">
        <v>3383</v>
      </c>
      <c r="L3448" t="s">
        <v>65</v>
      </c>
      <c r="M3448" t="s">
        <v>3359</v>
      </c>
      <c r="W3448" t="s">
        <v>3557</v>
      </c>
      <c r="Z3448" t="s">
        <v>3359</v>
      </c>
      <c r="AD3448" s="3" t="s">
        <v>3383</v>
      </c>
      <c r="AF3448" t="s">
        <v>3060</v>
      </c>
      <c r="AH3448" s="2">
        <v>40041.966574074075</v>
      </c>
    </row>
    <row r="3449" spans="2:35" ht="15" customHeight="1" x14ac:dyDescent="0.35">
      <c r="B3449" s="5">
        <f t="shared" si="232"/>
        <v>3447</v>
      </c>
      <c r="C3449">
        <f t="shared" si="233"/>
        <v>166</v>
      </c>
      <c r="D3449" s="16">
        <v>1955</v>
      </c>
      <c r="E3449" t="s">
        <v>15</v>
      </c>
      <c r="F3449" t="s">
        <v>25</v>
      </c>
      <c r="G3449">
        <v>146205</v>
      </c>
      <c r="H3449" t="s">
        <v>17</v>
      </c>
      <c r="J3449" t="s">
        <v>3354</v>
      </c>
      <c r="L3449" t="s">
        <v>232</v>
      </c>
      <c r="M3449" t="s">
        <v>3359</v>
      </c>
      <c r="AD3449" s="3" t="s">
        <v>1232</v>
      </c>
      <c r="AF3449" t="s">
        <v>3060</v>
      </c>
      <c r="AH3449" s="2">
        <v>40740.562962962962</v>
      </c>
    </row>
    <row r="3450" spans="2:35" ht="15" customHeight="1" x14ac:dyDescent="0.35">
      <c r="B3450" s="5">
        <f t="shared" si="232"/>
        <v>3448</v>
      </c>
      <c r="C3450">
        <f t="shared" si="233"/>
        <v>32</v>
      </c>
      <c r="D3450" s="16">
        <v>1955</v>
      </c>
      <c r="E3450" t="s">
        <v>15</v>
      </c>
      <c r="F3450" t="s">
        <v>25</v>
      </c>
      <c r="G3450">
        <v>146371</v>
      </c>
      <c r="H3450" t="s">
        <v>17</v>
      </c>
      <c r="J3450" t="s">
        <v>3354</v>
      </c>
      <c r="K3450" t="s">
        <v>3383</v>
      </c>
      <c r="L3450" t="s">
        <v>481</v>
      </c>
      <c r="M3450" t="s">
        <v>3359</v>
      </c>
      <c r="AF3450" t="s">
        <v>3060</v>
      </c>
      <c r="AH3450" s="2">
        <v>40339.095590277779</v>
      </c>
    </row>
    <row r="3451" spans="2:35" ht="15" customHeight="1" x14ac:dyDescent="0.35">
      <c r="B3451" s="5">
        <f t="shared" si="232"/>
        <v>3449</v>
      </c>
      <c r="C3451">
        <f t="shared" si="233"/>
        <v>32</v>
      </c>
      <c r="D3451" s="16">
        <v>1955</v>
      </c>
      <c r="E3451" t="s">
        <v>15</v>
      </c>
      <c r="F3451" t="s">
        <v>25</v>
      </c>
      <c r="G3451">
        <v>146403</v>
      </c>
      <c r="H3451" t="s">
        <v>17</v>
      </c>
      <c r="J3451" t="s">
        <v>3354</v>
      </c>
      <c r="K3451" t="s">
        <v>3383</v>
      </c>
      <c r="L3451" t="s">
        <v>65</v>
      </c>
      <c r="M3451" t="s">
        <v>3359</v>
      </c>
      <c r="N3451" t="s">
        <v>3359</v>
      </c>
      <c r="AF3451" t="s">
        <v>3060</v>
      </c>
      <c r="AH3451" s="2">
        <v>40075.024282407408</v>
      </c>
    </row>
    <row r="3452" spans="2:35" ht="15" customHeight="1" x14ac:dyDescent="0.35">
      <c r="B3452" s="5">
        <f t="shared" si="232"/>
        <v>3450</v>
      </c>
      <c r="C3452">
        <f t="shared" si="233"/>
        <v>32</v>
      </c>
      <c r="D3452" s="16">
        <v>1955</v>
      </c>
      <c r="E3452" t="s">
        <v>560</v>
      </c>
      <c r="F3452" t="s">
        <v>25</v>
      </c>
      <c r="G3452">
        <v>146435</v>
      </c>
      <c r="L3452" t="s">
        <v>37</v>
      </c>
      <c r="AF3452" t="s">
        <v>3060</v>
      </c>
    </row>
    <row r="3453" spans="2:35" ht="15" customHeight="1" x14ac:dyDescent="0.35">
      <c r="B3453" s="5">
        <f t="shared" si="232"/>
        <v>3451</v>
      </c>
      <c r="C3453">
        <f t="shared" si="233"/>
        <v>43</v>
      </c>
      <c r="D3453" s="16">
        <v>1955</v>
      </c>
      <c r="E3453" t="s">
        <v>560</v>
      </c>
      <c r="F3453" t="s">
        <v>25</v>
      </c>
      <c r="G3453">
        <v>146467</v>
      </c>
      <c r="H3453" t="s">
        <v>17</v>
      </c>
      <c r="J3453" t="s">
        <v>3354</v>
      </c>
      <c r="K3453" t="s">
        <v>3383</v>
      </c>
      <c r="L3453" t="s">
        <v>37</v>
      </c>
      <c r="M3453" t="s">
        <v>3359</v>
      </c>
      <c r="AD3453" s="3" t="s">
        <v>3391</v>
      </c>
      <c r="AF3453" t="s">
        <v>3060</v>
      </c>
      <c r="AH3453" s="2">
        <v>39819.327939814815</v>
      </c>
    </row>
    <row r="3454" spans="2:35" ht="15" customHeight="1" x14ac:dyDescent="0.35">
      <c r="B3454" s="5">
        <f t="shared" si="232"/>
        <v>3452</v>
      </c>
      <c r="C3454">
        <f t="shared" si="233"/>
        <v>10</v>
      </c>
      <c r="D3454" s="16">
        <v>1955</v>
      </c>
      <c r="E3454" t="s">
        <v>560</v>
      </c>
      <c r="F3454" t="s">
        <v>25</v>
      </c>
      <c r="G3454">
        <v>146510</v>
      </c>
      <c r="H3454" t="s">
        <v>17</v>
      </c>
      <c r="J3454" t="s">
        <v>3354</v>
      </c>
      <c r="L3454" t="s">
        <v>1233</v>
      </c>
      <c r="M3454" t="s">
        <v>3359</v>
      </c>
      <c r="AD3454" s="3" t="s">
        <v>1234</v>
      </c>
      <c r="AF3454" t="s">
        <v>3060</v>
      </c>
      <c r="AH3454" s="2">
        <v>41001.761018518519</v>
      </c>
    </row>
    <row r="3455" spans="2:35" ht="15" customHeight="1" x14ac:dyDescent="0.35">
      <c r="B3455" s="5">
        <f t="shared" si="232"/>
        <v>3453</v>
      </c>
      <c r="C3455">
        <f t="shared" si="233"/>
        <v>88</v>
      </c>
      <c r="D3455" s="16">
        <v>1955</v>
      </c>
      <c r="E3455" t="s">
        <v>560</v>
      </c>
      <c r="F3455" t="s">
        <v>25</v>
      </c>
      <c r="G3455">
        <v>146520</v>
      </c>
      <c r="H3455" t="s">
        <v>17</v>
      </c>
      <c r="J3455" t="s">
        <v>3354</v>
      </c>
      <c r="K3455" t="s">
        <v>3383</v>
      </c>
      <c r="L3455" t="s">
        <v>254</v>
      </c>
      <c r="M3455" t="s">
        <v>3359</v>
      </c>
      <c r="AD3455" s="3" t="s">
        <v>3391</v>
      </c>
      <c r="AF3455" t="s">
        <v>3060</v>
      </c>
      <c r="AH3455" s="2">
        <v>40134.349768518521</v>
      </c>
    </row>
    <row r="3456" spans="2:35" ht="15" customHeight="1" x14ac:dyDescent="0.35">
      <c r="B3456" s="5">
        <f t="shared" si="232"/>
        <v>3454</v>
      </c>
      <c r="C3456">
        <f t="shared" si="233"/>
        <v>877</v>
      </c>
      <c r="D3456" s="16">
        <v>1955</v>
      </c>
      <c r="E3456" t="s">
        <v>15</v>
      </c>
      <c r="F3456" t="s">
        <v>2064</v>
      </c>
      <c r="G3456">
        <v>146608</v>
      </c>
      <c r="J3456" t="s">
        <v>3354</v>
      </c>
      <c r="K3456" t="s">
        <v>3366</v>
      </c>
      <c r="AF3456" t="s">
        <v>3451</v>
      </c>
      <c r="AH3456" s="2">
        <v>46076</v>
      </c>
      <c r="AI3456" t="s">
        <v>6340</v>
      </c>
    </row>
    <row r="3457" spans="1:35" ht="15" customHeight="1" x14ac:dyDescent="0.35">
      <c r="B3457" s="5">
        <f t="shared" si="232"/>
        <v>3455</v>
      </c>
      <c r="C3457">
        <f t="shared" si="233"/>
        <v>12</v>
      </c>
      <c r="D3457" s="16">
        <v>1955</v>
      </c>
      <c r="E3457" t="s">
        <v>500</v>
      </c>
      <c r="F3457" t="s">
        <v>25</v>
      </c>
      <c r="G3457">
        <v>147485</v>
      </c>
      <c r="L3457" t="s">
        <v>37</v>
      </c>
      <c r="AD3457" s="3" t="s">
        <v>3391</v>
      </c>
      <c r="AF3457" t="s">
        <v>3060</v>
      </c>
    </row>
    <row r="3458" spans="1:35" ht="15" customHeight="1" x14ac:dyDescent="0.35">
      <c r="B3458" s="5">
        <f t="shared" si="232"/>
        <v>3456</v>
      </c>
      <c r="C3458">
        <f t="shared" si="233"/>
        <v>41</v>
      </c>
      <c r="D3458" s="16">
        <v>1955</v>
      </c>
      <c r="E3458" t="s">
        <v>500</v>
      </c>
      <c r="F3458" t="s">
        <v>25</v>
      </c>
      <c r="G3458">
        <v>147497</v>
      </c>
      <c r="H3458" t="s">
        <v>17</v>
      </c>
      <c r="J3458" t="s">
        <v>3354</v>
      </c>
      <c r="K3458" t="s">
        <v>3383</v>
      </c>
      <c r="L3458" t="s">
        <v>239</v>
      </c>
      <c r="M3458" t="s">
        <v>3359</v>
      </c>
      <c r="AF3458" t="s">
        <v>3060</v>
      </c>
      <c r="AH3458" s="2">
        <v>40840.972129629627</v>
      </c>
    </row>
    <row r="3459" spans="1:35" ht="15" customHeight="1" thickBot="1" x14ac:dyDescent="0.4">
      <c r="B3459" s="5">
        <f t="shared" si="232"/>
        <v>3457</v>
      </c>
      <c r="C3459">
        <f t="shared" si="233"/>
        <v>30</v>
      </c>
      <c r="D3459" s="16">
        <v>1955</v>
      </c>
      <c r="E3459" t="s">
        <v>500</v>
      </c>
      <c r="F3459" t="s">
        <v>25</v>
      </c>
      <c r="G3459">
        <v>147538</v>
      </c>
      <c r="H3459" t="s">
        <v>17</v>
      </c>
      <c r="J3459" t="s">
        <v>3354</v>
      </c>
      <c r="K3459" t="s">
        <v>3383</v>
      </c>
      <c r="L3459" t="s">
        <v>138</v>
      </c>
      <c r="M3459" t="s">
        <v>3359</v>
      </c>
      <c r="AF3459" t="s">
        <v>3060</v>
      </c>
      <c r="AH3459" s="2">
        <v>39898.645173611112</v>
      </c>
    </row>
    <row r="3460" spans="1:35" ht="15" customHeight="1" thickBot="1" x14ac:dyDescent="0.4">
      <c r="B3460" s="5">
        <f t="shared" si="232"/>
        <v>3458</v>
      </c>
      <c r="C3460">
        <f t="shared" si="233"/>
        <v>15</v>
      </c>
      <c r="D3460" s="16">
        <v>1955</v>
      </c>
      <c r="E3460" s="159" t="s">
        <v>327</v>
      </c>
      <c r="F3460" s="159" t="s">
        <v>25</v>
      </c>
      <c r="G3460" s="160">
        <v>147568</v>
      </c>
      <c r="H3460" s="159"/>
      <c r="I3460" s="159"/>
      <c r="J3460" s="159" t="s">
        <v>3354</v>
      </c>
      <c r="K3460" s="159" t="s">
        <v>3383</v>
      </c>
      <c r="L3460" s="159"/>
      <c r="M3460" s="159" t="s">
        <v>3459</v>
      </c>
      <c r="N3460" s="159"/>
      <c r="O3460" s="159"/>
      <c r="P3460" s="159"/>
      <c r="Q3460" s="159"/>
      <c r="R3460" s="159"/>
      <c r="S3460" s="159"/>
      <c r="T3460" s="159" t="s">
        <v>3424</v>
      </c>
      <c r="U3460" s="159"/>
      <c r="V3460" s="161"/>
      <c r="W3460" s="159" t="s">
        <v>3572</v>
      </c>
      <c r="X3460" s="159" t="s">
        <v>3452</v>
      </c>
      <c r="Y3460" s="159"/>
      <c r="Z3460" s="159"/>
      <c r="AA3460" s="159" t="s">
        <v>3262</v>
      </c>
      <c r="AB3460" s="159" t="s">
        <v>6188</v>
      </c>
      <c r="AC3460" s="159"/>
      <c r="AD3460" s="159"/>
      <c r="AE3460" s="159"/>
      <c r="AF3460" t="s">
        <v>3451</v>
      </c>
      <c r="AG3460" s="162"/>
      <c r="AH3460" s="163">
        <v>46130</v>
      </c>
      <c r="AI3460" s="76" t="s">
        <v>6558</v>
      </c>
    </row>
    <row r="3461" spans="1:35" ht="15" customHeight="1" x14ac:dyDescent="0.35">
      <c r="B3461" s="5">
        <f t="shared" si="232"/>
        <v>3459</v>
      </c>
      <c r="C3461">
        <f t="shared" si="233"/>
        <v>66</v>
      </c>
      <c r="D3461" s="16">
        <v>1955</v>
      </c>
      <c r="E3461" t="s">
        <v>327</v>
      </c>
      <c r="F3461" t="s">
        <v>25</v>
      </c>
      <c r="G3461">
        <v>147583</v>
      </c>
      <c r="J3461" t="s">
        <v>3354</v>
      </c>
      <c r="K3461" t="s">
        <v>3383</v>
      </c>
      <c r="M3461" t="s">
        <v>3459</v>
      </c>
      <c r="T3461" t="s">
        <v>3424</v>
      </c>
      <c r="W3461" t="s">
        <v>3572</v>
      </c>
      <c r="X3461" t="s">
        <v>3452</v>
      </c>
      <c r="AA3461" s="3" t="s">
        <v>3262</v>
      </c>
      <c r="AF3461" t="s">
        <v>3451</v>
      </c>
      <c r="AH3461" s="2">
        <v>45685</v>
      </c>
    </row>
    <row r="3462" spans="1:35" ht="15" customHeight="1" x14ac:dyDescent="0.35">
      <c r="B3462" s="5">
        <f t="shared" si="232"/>
        <v>3460</v>
      </c>
      <c r="C3462">
        <f t="shared" si="233"/>
        <v>36</v>
      </c>
      <c r="D3462" s="16">
        <v>1955</v>
      </c>
      <c r="E3462" t="s">
        <v>327</v>
      </c>
      <c r="F3462" t="s">
        <v>16</v>
      </c>
      <c r="G3462" s="70">
        <v>147649</v>
      </c>
      <c r="J3462" t="s">
        <v>3354</v>
      </c>
      <c r="K3462" t="s">
        <v>3383</v>
      </c>
      <c r="M3462" t="s">
        <v>3459</v>
      </c>
      <c r="T3462" t="s">
        <v>3424</v>
      </c>
      <c r="W3462" t="s">
        <v>3830</v>
      </c>
      <c r="X3462" t="s">
        <v>3452</v>
      </c>
      <c r="AA3462" t="s">
        <v>3262</v>
      </c>
      <c r="AC3462"/>
      <c r="AD3462"/>
      <c r="AF3462" t="s">
        <v>3451</v>
      </c>
      <c r="AG3462" s="3"/>
      <c r="AH3462" s="153">
        <v>45899</v>
      </c>
      <c r="AI3462" s="36" t="s">
        <v>5398</v>
      </c>
    </row>
    <row r="3463" spans="1:35" ht="15" customHeight="1" thickBot="1" x14ac:dyDescent="0.4">
      <c r="B3463" s="5">
        <f t="shared" si="232"/>
        <v>3461</v>
      </c>
      <c r="C3463">
        <f t="shared" si="233"/>
        <v>59</v>
      </c>
      <c r="D3463" s="16">
        <v>1955</v>
      </c>
      <c r="E3463" t="s">
        <v>327</v>
      </c>
      <c r="F3463" t="s">
        <v>16</v>
      </c>
      <c r="G3463">
        <v>147685</v>
      </c>
      <c r="L3463" t="s">
        <v>37</v>
      </c>
      <c r="AD3463" s="3" t="s">
        <v>3391</v>
      </c>
      <c r="AF3463" t="s">
        <v>3060</v>
      </c>
    </row>
    <row r="3464" spans="1:35" ht="15" thickBot="1" x14ac:dyDescent="0.4">
      <c r="B3464" s="5">
        <f t="shared" si="232"/>
        <v>3462</v>
      </c>
      <c r="C3464">
        <f t="shared" si="233"/>
        <v>31</v>
      </c>
      <c r="D3464" s="16">
        <v>1955</v>
      </c>
      <c r="E3464" t="s">
        <v>560</v>
      </c>
      <c r="F3464" t="s">
        <v>25</v>
      </c>
      <c r="G3464">
        <v>147744</v>
      </c>
      <c r="J3464" t="s">
        <v>3354</v>
      </c>
      <c r="K3464" t="s">
        <v>3383</v>
      </c>
      <c r="M3464" t="s">
        <v>3459</v>
      </c>
      <c r="N3464" t="s">
        <v>3359</v>
      </c>
      <c r="T3464" t="s">
        <v>3424</v>
      </c>
      <c r="W3464" t="s">
        <v>3557</v>
      </c>
      <c r="X3464" t="s">
        <v>3452</v>
      </c>
      <c r="Z3464" t="s">
        <v>3359</v>
      </c>
      <c r="AA3464" s="3" t="s">
        <v>3777</v>
      </c>
      <c r="AF3464" t="s">
        <v>3451</v>
      </c>
      <c r="AG3464" s="162"/>
      <c r="AH3464" s="163">
        <v>45327</v>
      </c>
    </row>
    <row r="3465" spans="1:35" ht="15" customHeight="1" thickBot="1" x14ac:dyDescent="0.4">
      <c r="A3465" s="180"/>
      <c r="B3465" s="5">
        <f t="shared" si="232"/>
        <v>3463</v>
      </c>
      <c r="C3465">
        <f t="shared" ref="C3465:C3469" si="234">+G3466-G3465</f>
        <v>31</v>
      </c>
      <c r="D3465" s="16">
        <v>1955</v>
      </c>
      <c r="E3465" t="s">
        <v>560</v>
      </c>
      <c r="F3465" t="s">
        <v>25</v>
      </c>
      <c r="G3465" s="3">
        <v>147775</v>
      </c>
      <c r="H3465" s="3"/>
      <c r="I3465" s="3"/>
      <c r="J3465" s="3"/>
      <c r="K3465" s="3"/>
      <c r="L3465" s="3"/>
      <c r="M3465" s="3"/>
      <c r="N3465" s="3"/>
      <c r="O3465" s="3"/>
      <c r="P3465" s="3"/>
      <c r="Q3465" s="3"/>
      <c r="R3465" s="3"/>
      <c r="S3465" s="152"/>
      <c r="T3465" s="3"/>
      <c r="U3465" s="3"/>
      <c r="V3465" s="143"/>
      <c r="W3465" s="3"/>
      <c r="X3465" s="3"/>
      <c r="Y3465" s="3"/>
      <c r="Z3465" s="3"/>
      <c r="AB3465" s="3"/>
      <c r="AE3465" s="3"/>
      <c r="AF3465" s="3" t="s">
        <v>3451</v>
      </c>
      <c r="AG3465" s="3"/>
      <c r="AH3465" s="153">
        <v>45661</v>
      </c>
      <c r="AI3465" s="14" t="s">
        <v>4430</v>
      </c>
    </row>
    <row r="3466" spans="1:35" ht="15" customHeight="1" x14ac:dyDescent="0.35">
      <c r="B3466" s="5">
        <f t="shared" si="232"/>
        <v>3464</v>
      </c>
      <c r="C3466">
        <f t="shared" si="234"/>
        <v>3</v>
      </c>
      <c r="D3466" s="16">
        <v>1955</v>
      </c>
      <c r="E3466" t="s">
        <v>560</v>
      </c>
      <c r="F3466" t="s">
        <v>25</v>
      </c>
      <c r="G3466" s="3">
        <v>147806</v>
      </c>
      <c r="H3466" s="3"/>
      <c r="I3466" s="3"/>
      <c r="J3466" s="3" t="s">
        <v>3354</v>
      </c>
      <c r="K3466" s="3" t="s">
        <v>3383</v>
      </c>
      <c r="L3466" s="3"/>
      <c r="M3466" s="3" t="s">
        <v>3459</v>
      </c>
      <c r="N3466" s="3" t="s">
        <v>3359</v>
      </c>
      <c r="O3466" s="3"/>
      <c r="P3466" s="3"/>
      <c r="Q3466" s="3"/>
      <c r="R3466" s="3"/>
      <c r="S3466" s="152"/>
      <c r="T3466" s="3" t="s">
        <v>3424</v>
      </c>
      <c r="U3466" s="3"/>
      <c r="V3466" s="143"/>
      <c r="W3466" s="3" t="s">
        <v>3557</v>
      </c>
      <c r="X3466" s="3" t="s">
        <v>3452</v>
      </c>
      <c r="Y3466" s="3"/>
      <c r="Z3466" s="3" t="s">
        <v>3359</v>
      </c>
      <c r="AA3466" s="3" t="s">
        <v>3556</v>
      </c>
      <c r="AB3466" s="3"/>
      <c r="AE3466" s="3"/>
      <c r="AF3466" s="3" t="s">
        <v>3451</v>
      </c>
      <c r="AG3466" s="3"/>
      <c r="AH3466" s="153">
        <v>46037</v>
      </c>
      <c r="AI3466" s="14"/>
    </row>
    <row r="3467" spans="1:35" ht="15" customHeight="1" x14ac:dyDescent="0.35">
      <c r="B3467" s="5">
        <f t="shared" si="232"/>
        <v>3465</v>
      </c>
      <c r="C3467">
        <f t="shared" si="234"/>
        <v>4</v>
      </c>
      <c r="D3467" s="16">
        <v>1955</v>
      </c>
      <c r="E3467" t="s">
        <v>560</v>
      </c>
      <c r="F3467" t="s">
        <v>25</v>
      </c>
      <c r="G3467">
        <v>147809</v>
      </c>
      <c r="H3467" t="s">
        <v>17</v>
      </c>
      <c r="J3467" t="s">
        <v>3354</v>
      </c>
      <c r="L3467" t="s">
        <v>1235</v>
      </c>
      <c r="M3467" t="s">
        <v>3359</v>
      </c>
      <c r="N3467" t="s">
        <v>3359</v>
      </c>
      <c r="W3467" t="s">
        <v>3557</v>
      </c>
      <c r="AB3467" t="s">
        <v>195</v>
      </c>
      <c r="AF3467" t="s">
        <v>3060</v>
      </c>
      <c r="AH3467" s="2">
        <v>40242.37363425926</v>
      </c>
    </row>
    <row r="3468" spans="1:35" ht="15" customHeight="1" x14ac:dyDescent="0.35">
      <c r="B3468" s="5">
        <f t="shared" si="232"/>
        <v>3466</v>
      </c>
      <c r="C3468">
        <f t="shared" si="234"/>
        <v>3</v>
      </c>
      <c r="D3468" s="16">
        <v>1955</v>
      </c>
      <c r="E3468" t="s">
        <v>560</v>
      </c>
      <c r="F3468" t="s">
        <v>25</v>
      </c>
      <c r="G3468" s="165">
        <v>147813</v>
      </c>
      <c r="H3468" s="101"/>
      <c r="I3468" s="101"/>
      <c r="J3468" s="101" t="s">
        <v>3354</v>
      </c>
      <c r="K3468" s="101" t="s">
        <v>3383</v>
      </c>
      <c r="L3468" s="101"/>
      <c r="M3468" s="101" t="s">
        <v>3459</v>
      </c>
      <c r="N3468" s="101"/>
      <c r="O3468" s="101"/>
      <c r="P3468" s="101"/>
      <c r="Q3468" s="101"/>
      <c r="R3468" s="101"/>
      <c r="S3468" s="128"/>
      <c r="T3468" s="101" t="s">
        <v>3424</v>
      </c>
      <c r="U3468" s="101"/>
      <c r="V3468" s="130"/>
      <c r="W3468" s="101" t="s">
        <v>3557</v>
      </c>
      <c r="X3468" s="101" t="s">
        <v>3452</v>
      </c>
      <c r="Y3468" s="101"/>
      <c r="Z3468" s="101" t="s">
        <v>3359</v>
      </c>
      <c r="AA3468" s="101" t="s">
        <v>3828</v>
      </c>
      <c r="AB3468" s="101"/>
      <c r="AC3468" s="101"/>
      <c r="AD3468" s="101" t="s">
        <v>5312</v>
      </c>
      <c r="AE3468" s="101"/>
      <c r="AF3468" t="s">
        <v>3451</v>
      </c>
      <c r="AG3468" s="101"/>
      <c r="AH3468" s="103">
        <v>45839</v>
      </c>
      <c r="AI3468" s="166" t="s">
        <v>4937</v>
      </c>
    </row>
    <row r="3469" spans="1:35" ht="15" customHeight="1" x14ac:dyDescent="0.35">
      <c r="B3469" s="5">
        <f t="shared" si="232"/>
        <v>3467</v>
      </c>
      <c r="C3469">
        <f t="shared" si="234"/>
        <v>7</v>
      </c>
      <c r="D3469" s="16">
        <v>1955</v>
      </c>
      <c r="E3469" t="s">
        <v>560</v>
      </c>
      <c r="F3469" t="s">
        <v>25</v>
      </c>
      <c r="G3469">
        <v>147816</v>
      </c>
      <c r="H3469" t="s">
        <v>17</v>
      </c>
      <c r="J3469" t="s">
        <v>3354</v>
      </c>
      <c r="K3469" t="s">
        <v>3366</v>
      </c>
      <c r="M3469" t="s">
        <v>3459</v>
      </c>
      <c r="N3469" t="s">
        <v>3359</v>
      </c>
      <c r="T3469" t="s">
        <v>3424</v>
      </c>
      <c r="W3469" t="s">
        <v>3557</v>
      </c>
      <c r="X3469" t="s">
        <v>3452</v>
      </c>
      <c r="AA3469" s="3" t="s">
        <v>3777</v>
      </c>
      <c r="AD3469" s="77" t="s">
        <v>5049</v>
      </c>
      <c r="AF3469" t="s">
        <v>3451</v>
      </c>
      <c r="AH3469" s="2">
        <v>45784</v>
      </c>
    </row>
    <row r="3470" spans="1:35" ht="15" customHeight="1" x14ac:dyDescent="0.35">
      <c r="B3470" s="5">
        <f t="shared" si="232"/>
        <v>3468</v>
      </c>
      <c r="C3470">
        <f t="shared" si="233"/>
        <v>4</v>
      </c>
      <c r="D3470" s="16">
        <v>1955</v>
      </c>
      <c r="E3470" t="s">
        <v>560</v>
      </c>
      <c r="F3470" t="s">
        <v>25</v>
      </c>
      <c r="G3470">
        <v>147823</v>
      </c>
      <c r="J3470" t="s">
        <v>3354</v>
      </c>
      <c r="K3470" t="s">
        <v>3383</v>
      </c>
      <c r="M3470" t="s">
        <v>3459</v>
      </c>
      <c r="N3470" t="s">
        <v>3359</v>
      </c>
      <c r="T3470" t="s">
        <v>3424</v>
      </c>
      <c r="W3470" t="s">
        <v>3557</v>
      </c>
      <c r="X3470" t="s">
        <v>3452</v>
      </c>
      <c r="AA3470" s="3" t="s">
        <v>3777</v>
      </c>
      <c r="AD3470" s="3" t="s">
        <v>3778</v>
      </c>
      <c r="AF3470" t="s">
        <v>3451</v>
      </c>
      <c r="AH3470" s="2">
        <v>45209</v>
      </c>
    </row>
    <row r="3471" spans="1:35" ht="15" customHeight="1" x14ac:dyDescent="0.35">
      <c r="B3471" s="5">
        <f t="shared" si="232"/>
        <v>3469</v>
      </c>
      <c r="C3471">
        <f t="shared" si="233"/>
        <v>9</v>
      </c>
      <c r="D3471" s="16">
        <v>1955</v>
      </c>
      <c r="E3471" t="s">
        <v>560</v>
      </c>
      <c r="F3471" t="s">
        <v>25</v>
      </c>
      <c r="G3471">
        <v>147827</v>
      </c>
      <c r="H3471" t="s">
        <v>17</v>
      </c>
      <c r="J3471" t="s">
        <v>3354</v>
      </c>
      <c r="K3471" t="s">
        <v>3383</v>
      </c>
      <c r="L3471" t="s">
        <v>254</v>
      </c>
      <c r="M3471" t="s">
        <v>3359</v>
      </c>
      <c r="N3471" t="s">
        <v>3359</v>
      </c>
      <c r="Z3471" t="s">
        <v>3359</v>
      </c>
      <c r="AB3471" t="s">
        <v>132</v>
      </c>
      <c r="AF3471" t="s">
        <v>3060</v>
      </c>
      <c r="AH3471" s="2">
        <v>40314.488842592589</v>
      </c>
    </row>
    <row r="3472" spans="1:35" ht="15" customHeight="1" x14ac:dyDescent="0.35">
      <c r="B3472" s="5">
        <f t="shared" si="232"/>
        <v>3470</v>
      </c>
      <c r="C3472">
        <f t="shared" si="233"/>
        <v>94</v>
      </c>
      <c r="D3472" s="16">
        <v>1955</v>
      </c>
      <c r="E3472" t="s">
        <v>560</v>
      </c>
      <c r="F3472" t="s">
        <v>25</v>
      </c>
      <c r="G3472">
        <v>147836</v>
      </c>
      <c r="H3472" t="s">
        <v>17</v>
      </c>
      <c r="J3472" t="s">
        <v>3354</v>
      </c>
      <c r="K3472" t="s">
        <v>3383</v>
      </c>
      <c r="M3472" t="s">
        <v>3359</v>
      </c>
      <c r="AF3472" t="s">
        <v>3060</v>
      </c>
      <c r="AH3472" s="2">
        <v>40751.506666666668</v>
      </c>
    </row>
    <row r="3473" spans="1:35" ht="15" customHeight="1" x14ac:dyDescent="0.35">
      <c r="B3473" s="5">
        <f t="shared" si="232"/>
        <v>3471</v>
      </c>
      <c r="C3473">
        <f t="shared" si="233"/>
        <v>232</v>
      </c>
      <c r="D3473" s="16">
        <v>1955</v>
      </c>
      <c r="E3473" t="s">
        <v>15</v>
      </c>
      <c r="F3473" t="s">
        <v>16</v>
      </c>
      <c r="G3473">
        <v>147930</v>
      </c>
      <c r="H3473" t="s">
        <v>17</v>
      </c>
      <c r="J3473" t="s">
        <v>3354</v>
      </c>
      <c r="K3473" t="s">
        <v>3383</v>
      </c>
      <c r="L3473" t="s">
        <v>516</v>
      </c>
      <c r="M3473" t="s">
        <v>3359</v>
      </c>
      <c r="AD3473" s="3" t="s">
        <v>3390</v>
      </c>
      <c r="AF3473" t="s">
        <v>3060</v>
      </c>
      <c r="AH3473" s="2">
        <v>39855.814664351848</v>
      </c>
    </row>
    <row r="3474" spans="1:35" ht="15" customHeight="1" x14ac:dyDescent="0.35">
      <c r="B3474" s="5">
        <f t="shared" si="232"/>
        <v>3472</v>
      </c>
      <c r="C3474">
        <f t="shared" si="233"/>
        <v>11</v>
      </c>
      <c r="D3474" s="16">
        <v>1955</v>
      </c>
      <c r="E3474" t="s">
        <v>15</v>
      </c>
      <c r="F3474" t="s">
        <v>16</v>
      </c>
      <c r="G3474">
        <v>148162</v>
      </c>
      <c r="H3474" t="s">
        <v>17</v>
      </c>
      <c r="J3474" t="s">
        <v>3354</v>
      </c>
      <c r="L3474" t="s">
        <v>934</v>
      </c>
      <c r="M3474" t="s">
        <v>3359</v>
      </c>
      <c r="AF3474" t="s">
        <v>3060</v>
      </c>
      <c r="AH3474" s="2">
        <v>40555.531435185185</v>
      </c>
    </row>
    <row r="3475" spans="1:35" ht="15" customHeight="1" x14ac:dyDescent="0.35">
      <c r="B3475" s="5">
        <f t="shared" si="232"/>
        <v>3473</v>
      </c>
      <c r="C3475">
        <f t="shared" si="233"/>
        <v>1</v>
      </c>
      <c r="D3475" s="16">
        <v>1955</v>
      </c>
      <c r="E3475" t="s">
        <v>15</v>
      </c>
      <c r="F3475" t="s">
        <v>16</v>
      </c>
      <c r="G3475">
        <v>148173</v>
      </c>
      <c r="H3475" t="s">
        <v>17</v>
      </c>
      <c r="J3475" t="s">
        <v>3354</v>
      </c>
      <c r="K3475" t="s">
        <v>3383</v>
      </c>
      <c r="L3475" t="s">
        <v>224</v>
      </c>
      <c r="M3475" t="s">
        <v>3359</v>
      </c>
      <c r="AC3475" s="3">
        <v>1956</v>
      </c>
      <c r="AF3475" t="s">
        <v>3060</v>
      </c>
      <c r="AH3475" s="2">
        <v>40742.89675925926</v>
      </c>
    </row>
    <row r="3476" spans="1:35" ht="15" customHeight="1" x14ac:dyDescent="0.35">
      <c r="B3476" s="5">
        <f t="shared" si="232"/>
        <v>3474</v>
      </c>
      <c r="C3476">
        <f t="shared" si="233"/>
        <v>86</v>
      </c>
      <c r="D3476" s="16">
        <v>1955</v>
      </c>
      <c r="E3476" t="s">
        <v>15</v>
      </c>
      <c r="F3476" t="s">
        <v>16</v>
      </c>
      <c r="G3476">
        <v>148174</v>
      </c>
      <c r="H3476" t="s">
        <v>17</v>
      </c>
      <c r="J3476" t="s">
        <v>3354</v>
      </c>
      <c r="K3476" t="s">
        <v>3383</v>
      </c>
      <c r="M3476" t="s">
        <v>3359</v>
      </c>
      <c r="AF3476" t="s">
        <v>3060</v>
      </c>
      <c r="AH3476" s="2">
        <v>41000.406574074077</v>
      </c>
    </row>
    <row r="3477" spans="1:35" ht="15" customHeight="1" x14ac:dyDescent="0.35">
      <c r="B3477" s="5">
        <f t="shared" si="232"/>
        <v>3475</v>
      </c>
      <c r="C3477">
        <f t="shared" si="233"/>
        <v>107</v>
      </c>
      <c r="D3477" s="16">
        <v>1955</v>
      </c>
      <c r="E3477" t="s">
        <v>15</v>
      </c>
      <c r="F3477" t="s">
        <v>16</v>
      </c>
      <c r="G3477">
        <v>148260</v>
      </c>
      <c r="H3477" t="s">
        <v>17</v>
      </c>
      <c r="J3477" t="s">
        <v>3354</v>
      </c>
      <c r="K3477" t="s">
        <v>3383</v>
      </c>
      <c r="L3477" t="s">
        <v>1236</v>
      </c>
      <c r="M3477" t="s">
        <v>3359</v>
      </c>
      <c r="AF3477" t="s">
        <v>3060</v>
      </c>
      <c r="AH3477" s="2">
        <v>40512.772256944445</v>
      </c>
    </row>
    <row r="3478" spans="1:35" ht="15" customHeight="1" x14ac:dyDescent="0.35">
      <c r="B3478" s="5">
        <f t="shared" si="232"/>
        <v>3476</v>
      </c>
      <c r="C3478">
        <f t="shared" si="233"/>
        <v>192</v>
      </c>
      <c r="D3478" s="16">
        <v>1955</v>
      </c>
      <c r="E3478" s="3" t="s">
        <v>15</v>
      </c>
      <c r="F3478" s="3" t="s">
        <v>16</v>
      </c>
      <c r="G3478" s="3">
        <v>148367</v>
      </c>
      <c r="H3478" s="3"/>
      <c r="I3478" s="3"/>
      <c r="J3478" s="3"/>
      <c r="K3478" s="3"/>
      <c r="L3478" s="3"/>
      <c r="M3478" s="3"/>
      <c r="N3478" s="3"/>
      <c r="O3478" s="3"/>
      <c r="P3478" s="3"/>
      <c r="Q3478" s="3"/>
      <c r="R3478" s="3"/>
      <c r="S3478" s="152"/>
      <c r="T3478" s="3"/>
      <c r="U3478" s="3"/>
      <c r="V3478" s="143"/>
      <c r="W3478" s="3"/>
      <c r="X3478" s="3"/>
      <c r="Y3478" s="3"/>
      <c r="Z3478" s="3"/>
      <c r="AB3478" s="3"/>
      <c r="AE3478" s="3"/>
      <c r="AF3478" s="3" t="s">
        <v>3451</v>
      </c>
      <c r="AG3478" s="3"/>
      <c r="AH3478" s="153">
        <v>45661</v>
      </c>
      <c r="AI3478" s="14" t="s">
        <v>4431</v>
      </c>
    </row>
    <row r="3479" spans="1:35" ht="15" customHeight="1" x14ac:dyDescent="0.35">
      <c r="B3479" s="5">
        <f t="shared" si="232"/>
        <v>3477</v>
      </c>
      <c r="C3479">
        <f t="shared" si="233"/>
        <v>308</v>
      </c>
      <c r="D3479" s="16">
        <v>1955</v>
      </c>
      <c r="E3479" t="s">
        <v>15</v>
      </c>
      <c r="F3479" t="s">
        <v>25</v>
      </c>
      <c r="G3479">
        <v>148559</v>
      </c>
      <c r="H3479" t="s">
        <v>17</v>
      </c>
      <c r="J3479" t="s">
        <v>3354</v>
      </c>
      <c r="M3479" t="s">
        <v>3359</v>
      </c>
      <c r="AF3479" t="s">
        <v>3060</v>
      </c>
      <c r="AH3479" s="2">
        <v>40836.623715277776</v>
      </c>
    </row>
    <row r="3480" spans="1:35" ht="15" customHeight="1" x14ac:dyDescent="0.35">
      <c r="B3480" s="5">
        <f t="shared" si="232"/>
        <v>3478</v>
      </c>
      <c r="C3480">
        <f t="shared" si="233"/>
        <v>142</v>
      </c>
      <c r="D3480" s="16">
        <v>1955</v>
      </c>
      <c r="E3480" t="s">
        <v>15</v>
      </c>
      <c r="F3480" t="s">
        <v>25</v>
      </c>
      <c r="G3480">
        <v>148867</v>
      </c>
      <c r="H3480" t="s">
        <v>17</v>
      </c>
      <c r="J3480" t="s">
        <v>3354</v>
      </c>
      <c r="K3480" t="s">
        <v>3383</v>
      </c>
      <c r="L3480" t="s">
        <v>592</v>
      </c>
      <c r="M3480" t="s">
        <v>3359</v>
      </c>
      <c r="AF3480" t="s">
        <v>3060</v>
      </c>
      <c r="AH3480" s="2">
        <v>40203.896608796298</v>
      </c>
    </row>
    <row r="3481" spans="1:35" ht="15" customHeight="1" x14ac:dyDescent="0.35">
      <c r="B3481" s="5">
        <f t="shared" si="232"/>
        <v>3479</v>
      </c>
      <c r="C3481">
        <f t="shared" si="233"/>
        <v>59</v>
      </c>
      <c r="D3481" s="16">
        <v>1955</v>
      </c>
      <c r="E3481" t="s">
        <v>15</v>
      </c>
      <c r="F3481" t="s">
        <v>25</v>
      </c>
      <c r="G3481">
        <v>149009</v>
      </c>
      <c r="H3481" t="s">
        <v>17</v>
      </c>
      <c r="J3481" t="s">
        <v>3354</v>
      </c>
      <c r="K3481" t="s">
        <v>3383</v>
      </c>
      <c r="L3481" t="s">
        <v>37</v>
      </c>
      <c r="M3481" t="s">
        <v>3359</v>
      </c>
      <c r="AF3481" t="s">
        <v>3060</v>
      </c>
      <c r="AH3481" s="2">
        <v>39664.590208333335</v>
      </c>
    </row>
    <row r="3482" spans="1:35" ht="15" customHeight="1" thickBot="1" x14ac:dyDescent="0.4">
      <c r="B3482" s="5">
        <f t="shared" si="232"/>
        <v>3480</v>
      </c>
      <c r="C3482">
        <f t="shared" si="233"/>
        <v>209</v>
      </c>
      <c r="D3482" s="16">
        <v>1955</v>
      </c>
      <c r="E3482" t="s">
        <v>15</v>
      </c>
      <c r="F3482" t="s">
        <v>25</v>
      </c>
      <c r="G3482">
        <v>149068</v>
      </c>
      <c r="J3482" t="s">
        <v>3354</v>
      </c>
      <c r="K3482" t="s">
        <v>3383</v>
      </c>
      <c r="M3482" t="s">
        <v>3459</v>
      </c>
      <c r="T3482" t="s">
        <v>3262</v>
      </c>
      <c r="W3482" t="s">
        <v>3572</v>
      </c>
      <c r="X3482" t="s">
        <v>3660</v>
      </c>
      <c r="AA3482" s="3" t="s">
        <v>3262</v>
      </c>
      <c r="AF3482" t="s">
        <v>3451</v>
      </c>
      <c r="AH3482" s="2">
        <v>45742</v>
      </c>
    </row>
    <row r="3483" spans="1:35" ht="15.5" customHeight="1" thickBot="1" x14ac:dyDescent="0.4">
      <c r="A3483" s="3"/>
      <c r="B3483" s="5">
        <f t="shared" si="232"/>
        <v>3481</v>
      </c>
      <c r="C3483">
        <f t="shared" si="233"/>
        <v>17</v>
      </c>
      <c r="D3483" s="16">
        <v>1955</v>
      </c>
      <c r="E3483" t="s">
        <v>972</v>
      </c>
      <c r="F3483" t="s">
        <v>25</v>
      </c>
      <c r="G3483">
        <v>149277</v>
      </c>
      <c r="H3483" t="s">
        <v>17</v>
      </c>
      <c r="J3483" t="s">
        <v>3354</v>
      </c>
      <c r="K3483" t="s">
        <v>3383</v>
      </c>
      <c r="L3483" t="s">
        <v>592</v>
      </c>
      <c r="M3483" t="s">
        <v>3359</v>
      </c>
      <c r="U3483" t="s">
        <v>3557</v>
      </c>
      <c r="W3483" t="s">
        <v>3557</v>
      </c>
      <c r="AC3483" s="3" t="s">
        <v>1237</v>
      </c>
      <c r="AF3483" t="s">
        <v>3060</v>
      </c>
      <c r="AG3483" s="162"/>
      <c r="AH3483" s="163">
        <v>40482.480891203704</v>
      </c>
    </row>
    <row r="3484" spans="1:35" ht="15" customHeight="1" thickBot="1" x14ac:dyDescent="0.4">
      <c r="A3484" s="180"/>
      <c r="B3484" s="5">
        <f t="shared" si="232"/>
        <v>3482</v>
      </c>
      <c r="C3484">
        <f t="shared" si="233"/>
        <v>11</v>
      </c>
      <c r="D3484" s="16">
        <v>1955</v>
      </c>
      <c r="E3484" t="s">
        <v>972</v>
      </c>
      <c r="F3484" t="s">
        <v>25</v>
      </c>
      <c r="G3484">
        <v>149294</v>
      </c>
      <c r="H3484" t="s">
        <v>17</v>
      </c>
      <c r="J3484" t="s">
        <v>3354</v>
      </c>
      <c r="K3484" t="s">
        <v>3383</v>
      </c>
      <c r="L3484" t="s">
        <v>1152</v>
      </c>
      <c r="M3484" t="s">
        <v>3359</v>
      </c>
      <c r="AC3484" s="3">
        <v>1965</v>
      </c>
      <c r="AF3484" t="s">
        <v>3060</v>
      </c>
      <c r="AH3484" s="2">
        <v>40814.270856481482</v>
      </c>
    </row>
    <row r="3485" spans="1:35" ht="15" customHeight="1" x14ac:dyDescent="0.35">
      <c r="B3485" s="5">
        <f t="shared" ref="B3485:B3549" si="235">+B3484+1</f>
        <v>3483</v>
      </c>
      <c r="C3485">
        <f t="shared" si="233"/>
        <v>150</v>
      </c>
      <c r="D3485" s="16">
        <v>1955</v>
      </c>
      <c r="E3485" t="s">
        <v>972</v>
      </c>
      <c r="F3485" t="s">
        <v>25</v>
      </c>
      <c r="G3485">
        <v>149305</v>
      </c>
      <c r="H3485" t="s">
        <v>17</v>
      </c>
      <c r="J3485" t="s">
        <v>3354</v>
      </c>
      <c r="K3485" t="s">
        <v>3383</v>
      </c>
      <c r="L3485" t="s">
        <v>1238</v>
      </c>
      <c r="M3485" t="s">
        <v>3359</v>
      </c>
      <c r="AF3485" t="s">
        <v>3060</v>
      </c>
      <c r="AH3485" s="2">
        <v>39724.393576388888</v>
      </c>
    </row>
    <row r="3486" spans="1:35" ht="15" customHeight="1" x14ac:dyDescent="0.35">
      <c r="B3486" s="5">
        <f t="shared" si="235"/>
        <v>3484</v>
      </c>
      <c r="C3486">
        <f t="shared" si="233"/>
        <v>2</v>
      </c>
      <c r="D3486" s="16">
        <v>1955</v>
      </c>
      <c r="E3486" t="s">
        <v>221</v>
      </c>
      <c r="F3486" t="s">
        <v>25</v>
      </c>
      <c r="G3486">
        <v>149455</v>
      </c>
      <c r="H3486" t="s">
        <v>17</v>
      </c>
      <c r="J3486" t="s">
        <v>3354</v>
      </c>
      <c r="K3486" t="s">
        <v>3366</v>
      </c>
      <c r="L3486" t="s">
        <v>35</v>
      </c>
      <c r="M3486" t="s">
        <v>3359</v>
      </c>
      <c r="AA3486" s="3" t="s">
        <v>3464</v>
      </c>
      <c r="AD3486" s="3" t="s">
        <v>3377</v>
      </c>
      <c r="AE3486" t="s">
        <v>380</v>
      </c>
      <c r="AF3486" t="s">
        <v>3060</v>
      </c>
      <c r="AH3486" s="2">
        <v>39868.352627314816</v>
      </c>
    </row>
    <row r="3487" spans="1:35" ht="15" customHeight="1" x14ac:dyDescent="0.35">
      <c r="B3487" s="5">
        <f t="shared" si="235"/>
        <v>3485</v>
      </c>
      <c r="C3487">
        <f t="shared" si="233"/>
        <v>57</v>
      </c>
      <c r="D3487" s="16">
        <v>1955</v>
      </c>
      <c r="E3487" s="3" t="s">
        <v>221</v>
      </c>
      <c r="F3487" s="3" t="s">
        <v>25</v>
      </c>
      <c r="G3487" s="3">
        <v>149457</v>
      </c>
      <c r="H3487" s="3"/>
      <c r="I3487" s="3"/>
      <c r="J3487" s="3" t="s">
        <v>3354</v>
      </c>
      <c r="K3487" s="3" t="s">
        <v>3366</v>
      </c>
      <c r="L3487" s="3"/>
      <c r="M3487" s="3" t="s">
        <v>3459</v>
      </c>
      <c r="N3487" s="3"/>
      <c r="O3487" s="3"/>
      <c r="P3487" s="3"/>
      <c r="Q3487" s="3"/>
      <c r="R3487" s="3"/>
      <c r="S3487" s="152"/>
      <c r="T3487" s="3" t="s">
        <v>3424</v>
      </c>
      <c r="U3487" s="3"/>
      <c r="V3487" s="143"/>
      <c r="W3487" s="3" t="s">
        <v>3572</v>
      </c>
      <c r="X3487" s="3" t="s">
        <v>3452</v>
      </c>
      <c r="Y3487" s="3"/>
      <c r="Z3487" s="3"/>
      <c r="AA3487" s="3" t="s">
        <v>3464</v>
      </c>
      <c r="AB3487" s="3"/>
      <c r="AE3487" s="3"/>
      <c r="AF3487" s="3" t="s">
        <v>3451</v>
      </c>
      <c r="AG3487" s="3"/>
      <c r="AH3487" s="153">
        <v>45561</v>
      </c>
      <c r="AI3487" s="75" t="s">
        <v>4131</v>
      </c>
    </row>
    <row r="3488" spans="1:35" ht="15" customHeight="1" x14ac:dyDescent="0.35">
      <c r="B3488" s="5">
        <f t="shared" si="235"/>
        <v>3486</v>
      </c>
      <c r="C3488">
        <f t="shared" si="233"/>
        <v>26</v>
      </c>
      <c r="D3488" s="16">
        <v>1955</v>
      </c>
      <c r="E3488" s="101" t="s">
        <v>221</v>
      </c>
      <c r="F3488" s="101" t="s">
        <v>25</v>
      </c>
      <c r="G3488" s="165">
        <v>149514</v>
      </c>
      <c r="H3488" s="101"/>
      <c r="I3488" s="101"/>
      <c r="J3488" s="101" t="s">
        <v>3354</v>
      </c>
      <c r="K3488" s="101" t="s">
        <v>3366</v>
      </c>
      <c r="L3488" s="101"/>
      <c r="M3488" s="101" t="s">
        <v>3459</v>
      </c>
      <c r="N3488" s="101"/>
      <c r="O3488" s="101"/>
      <c r="P3488" s="101"/>
      <c r="Q3488" s="101"/>
      <c r="R3488" s="101"/>
      <c r="S3488" s="128"/>
      <c r="T3488" s="101" t="s">
        <v>3424</v>
      </c>
      <c r="U3488" s="101"/>
      <c r="V3488" s="130"/>
      <c r="W3488" s="101" t="s">
        <v>3572</v>
      </c>
      <c r="X3488" s="101" t="s">
        <v>3452</v>
      </c>
      <c r="Y3488" s="101"/>
      <c r="Z3488" s="101"/>
      <c r="AA3488" s="101" t="s">
        <v>3464</v>
      </c>
      <c r="AB3488" s="101"/>
      <c r="AC3488" s="101"/>
      <c r="AD3488" s="101"/>
      <c r="AE3488" s="101"/>
      <c r="AF3488" t="s">
        <v>3451</v>
      </c>
      <c r="AG3488" s="101"/>
      <c r="AH3488" s="103">
        <v>45839</v>
      </c>
      <c r="AI3488" s="166" t="s">
        <v>5131</v>
      </c>
    </row>
    <row r="3489" spans="1:35" ht="15" customHeight="1" x14ac:dyDescent="0.35">
      <c r="B3489" s="5">
        <f t="shared" si="235"/>
        <v>3487</v>
      </c>
      <c r="C3489">
        <f t="shared" si="233"/>
        <v>6</v>
      </c>
      <c r="D3489" s="16">
        <v>1955</v>
      </c>
      <c r="E3489" t="s">
        <v>221</v>
      </c>
      <c r="F3489" t="s">
        <v>25</v>
      </c>
      <c r="G3489">
        <v>149540</v>
      </c>
      <c r="H3489" t="s">
        <v>17</v>
      </c>
      <c r="J3489" t="s">
        <v>3354</v>
      </c>
      <c r="L3489" t="s">
        <v>373</v>
      </c>
      <c r="M3489" t="s">
        <v>3359</v>
      </c>
      <c r="AF3489" t="s">
        <v>3060</v>
      </c>
      <c r="AH3489" s="2">
        <v>39995.621539351851</v>
      </c>
    </row>
    <row r="3490" spans="1:35" ht="15" customHeight="1" x14ac:dyDescent="0.35">
      <c r="B3490" s="5">
        <f t="shared" si="235"/>
        <v>3488</v>
      </c>
      <c r="C3490">
        <f t="shared" si="233"/>
        <v>56</v>
      </c>
      <c r="D3490" s="16">
        <v>1955</v>
      </c>
      <c r="E3490" t="s">
        <v>221</v>
      </c>
      <c r="F3490" t="s">
        <v>25</v>
      </c>
      <c r="G3490">
        <v>149546</v>
      </c>
      <c r="H3490" t="s">
        <v>17</v>
      </c>
      <c r="J3490" t="s">
        <v>3355</v>
      </c>
      <c r="K3490" t="s">
        <v>3366</v>
      </c>
      <c r="L3490" t="s">
        <v>1240</v>
      </c>
      <c r="M3490" t="s">
        <v>3359</v>
      </c>
      <c r="AA3490" s="3" t="s">
        <v>3464</v>
      </c>
      <c r="AB3490" t="s">
        <v>132</v>
      </c>
      <c r="AE3490" t="s">
        <v>380</v>
      </c>
      <c r="AF3490" t="s">
        <v>3060</v>
      </c>
      <c r="AH3490" s="2">
        <v>39780.87394675926</v>
      </c>
    </row>
    <row r="3491" spans="1:35" ht="15" customHeight="1" x14ac:dyDescent="0.35">
      <c r="B3491" s="5">
        <f t="shared" si="235"/>
        <v>3489</v>
      </c>
      <c r="C3491">
        <f t="shared" si="233"/>
        <v>14</v>
      </c>
      <c r="D3491" s="16">
        <v>1955</v>
      </c>
      <c r="E3491" t="s">
        <v>500</v>
      </c>
      <c r="F3491" t="s">
        <v>25</v>
      </c>
      <c r="G3491">
        <v>149602</v>
      </c>
      <c r="H3491" t="s">
        <v>17</v>
      </c>
      <c r="J3491" t="s">
        <v>3354</v>
      </c>
      <c r="K3491" t="s">
        <v>3383</v>
      </c>
      <c r="L3491" t="s">
        <v>592</v>
      </c>
      <c r="M3491" t="s">
        <v>3359</v>
      </c>
      <c r="AF3491" t="s">
        <v>3060</v>
      </c>
      <c r="AH3491" s="2">
        <v>40420.674826388888</v>
      </c>
    </row>
    <row r="3492" spans="1:35" ht="15" customHeight="1" x14ac:dyDescent="0.35">
      <c r="B3492" s="5">
        <f t="shared" si="235"/>
        <v>3490</v>
      </c>
      <c r="C3492">
        <f t="shared" si="233"/>
        <v>35</v>
      </c>
      <c r="D3492" s="16">
        <v>1955</v>
      </c>
      <c r="E3492" s="101" t="s">
        <v>500</v>
      </c>
      <c r="F3492" s="101" t="s">
        <v>25</v>
      </c>
      <c r="G3492" s="165">
        <v>149616</v>
      </c>
      <c r="H3492" s="101"/>
      <c r="I3492" s="101"/>
      <c r="J3492" s="101" t="s">
        <v>3354</v>
      </c>
      <c r="K3492" s="101" t="s">
        <v>3383</v>
      </c>
      <c r="L3492" s="101"/>
      <c r="M3492" s="101" t="s">
        <v>3459</v>
      </c>
      <c r="N3492" s="101"/>
      <c r="O3492" s="101"/>
      <c r="P3492" s="101"/>
      <c r="Q3492" s="101"/>
      <c r="R3492" s="101"/>
      <c r="S3492" s="128"/>
      <c r="T3492" s="101" t="s">
        <v>3424</v>
      </c>
      <c r="U3492" s="101"/>
      <c r="V3492" s="130"/>
      <c r="W3492" s="101" t="s">
        <v>3572</v>
      </c>
      <c r="X3492" s="101" t="s">
        <v>3452</v>
      </c>
      <c r="Y3492" s="101"/>
      <c r="Z3492" s="101"/>
      <c r="AA3492" s="101" t="s">
        <v>3648</v>
      </c>
      <c r="AB3492" s="101" t="s">
        <v>3863</v>
      </c>
      <c r="AC3492" s="101"/>
      <c r="AD3492" s="101"/>
      <c r="AE3492" s="101"/>
      <c r="AF3492" t="s">
        <v>3451</v>
      </c>
      <c r="AG3492" s="101"/>
      <c r="AH3492" s="103">
        <v>45839</v>
      </c>
      <c r="AI3492" s="166" t="s">
        <v>4938</v>
      </c>
    </row>
    <row r="3493" spans="1:35" ht="15" customHeight="1" thickBot="1" x14ac:dyDescent="0.4">
      <c r="B3493" s="5">
        <f t="shared" si="235"/>
        <v>3491</v>
      </c>
      <c r="C3493">
        <f t="shared" si="233"/>
        <v>7</v>
      </c>
      <c r="D3493" s="16">
        <v>1955</v>
      </c>
      <c r="E3493" t="s">
        <v>500</v>
      </c>
      <c r="F3493" t="s">
        <v>25</v>
      </c>
      <c r="G3493">
        <v>149651</v>
      </c>
      <c r="H3493" t="s">
        <v>17</v>
      </c>
      <c r="J3493" t="s">
        <v>3354</v>
      </c>
      <c r="K3493" t="s">
        <v>3383</v>
      </c>
      <c r="L3493" t="s">
        <v>37</v>
      </c>
      <c r="M3493" t="s">
        <v>3359</v>
      </c>
      <c r="AD3493" s="3" t="s">
        <v>3391</v>
      </c>
      <c r="AF3493" t="s">
        <v>3060</v>
      </c>
      <c r="AH3493" s="2">
        <v>39731.402511574073</v>
      </c>
    </row>
    <row r="3494" spans="1:35" ht="15" thickBot="1" x14ac:dyDescent="0.4">
      <c r="B3494" s="5">
        <f t="shared" si="235"/>
        <v>3492</v>
      </c>
      <c r="C3494">
        <f t="shared" si="233"/>
        <v>30</v>
      </c>
      <c r="D3494" s="16">
        <v>1955</v>
      </c>
      <c r="E3494" t="s">
        <v>221</v>
      </c>
      <c r="F3494" t="s">
        <v>25</v>
      </c>
      <c r="G3494">
        <v>149658</v>
      </c>
      <c r="H3494" t="s">
        <v>17</v>
      </c>
      <c r="J3494" t="s">
        <v>3354</v>
      </c>
      <c r="K3494" t="s">
        <v>3366</v>
      </c>
      <c r="L3494" t="s">
        <v>292</v>
      </c>
      <c r="M3494" t="s">
        <v>3359</v>
      </c>
      <c r="AA3494" s="3" t="s">
        <v>3464</v>
      </c>
      <c r="AE3494" t="s">
        <v>380</v>
      </c>
      <c r="AF3494" t="s">
        <v>3060</v>
      </c>
      <c r="AG3494" s="162"/>
      <c r="AH3494" s="163">
        <v>40286.488819444443</v>
      </c>
    </row>
    <row r="3495" spans="1:35" ht="15" customHeight="1" thickBot="1" x14ac:dyDescent="0.4">
      <c r="A3495" s="180"/>
      <c r="B3495" s="5">
        <f t="shared" si="235"/>
        <v>3493</v>
      </c>
      <c r="C3495">
        <f t="shared" ref="C3495:C3499" si="236">+G3496-G3495</f>
        <v>42</v>
      </c>
      <c r="D3495" s="16">
        <v>1955</v>
      </c>
      <c r="E3495" t="s">
        <v>500</v>
      </c>
      <c r="F3495" t="s">
        <v>16</v>
      </c>
      <c r="G3495">
        <v>149688</v>
      </c>
      <c r="H3495" t="s">
        <v>17</v>
      </c>
      <c r="J3495" t="s">
        <v>3354</v>
      </c>
      <c r="K3495" t="s">
        <v>3366</v>
      </c>
      <c r="L3495" t="s">
        <v>369</v>
      </c>
      <c r="M3495" t="s">
        <v>3359</v>
      </c>
      <c r="S3495" s="148">
        <v>468</v>
      </c>
      <c r="AD3495" s="3" t="s">
        <v>1241</v>
      </c>
      <c r="AF3495" t="s">
        <v>3060</v>
      </c>
      <c r="AH3495" s="2">
        <v>40923.893819444442</v>
      </c>
    </row>
    <row r="3496" spans="1:35" ht="15" customHeight="1" thickBot="1" x14ac:dyDescent="0.4">
      <c r="B3496" s="5">
        <f t="shared" si="235"/>
        <v>3494</v>
      </c>
      <c r="C3496">
        <f t="shared" si="236"/>
        <v>78</v>
      </c>
      <c r="D3496" s="16">
        <v>1955</v>
      </c>
      <c r="E3496" s="159" t="s">
        <v>500</v>
      </c>
      <c r="F3496" s="159" t="s">
        <v>16</v>
      </c>
      <c r="G3496" s="160">
        <v>149730</v>
      </c>
      <c r="H3496" s="159"/>
      <c r="I3496" s="159"/>
      <c r="J3496" s="159" t="s">
        <v>3354</v>
      </c>
      <c r="K3496" s="159" t="s">
        <v>3366</v>
      </c>
      <c r="L3496" s="159"/>
      <c r="M3496" s="159" t="s">
        <v>3459</v>
      </c>
      <c r="N3496" s="159"/>
      <c r="O3496" s="159"/>
      <c r="P3496" s="159"/>
      <c r="Q3496" s="159"/>
      <c r="R3496" s="159"/>
      <c r="S3496" s="159"/>
      <c r="T3496" s="159" t="s">
        <v>3424</v>
      </c>
      <c r="U3496" s="159"/>
      <c r="V3496" s="159"/>
      <c r="W3496" s="159" t="s">
        <v>3830</v>
      </c>
      <c r="X3496" s="159" t="s">
        <v>3452</v>
      </c>
      <c r="Y3496" s="159"/>
      <c r="Z3496" s="159"/>
      <c r="AA3496" s="159" t="s">
        <v>3648</v>
      </c>
      <c r="AB3496" s="159"/>
      <c r="AC3496" s="159"/>
      <c r="AD3496" s="159"/>
      <c r="AE3496" s="159"/>
      <c r="AF3496" t="s">
        <v>3451</v>
      </c>
      <c r="AG3496" s="159"/>
      <c r="AH3496" s="176">
        <v>46207</v>
      </c>
      <c r="AI3496" s="76" t="s">
        <v>6758</v>
      </c>
    </row>
    <row r="3497" spans="1:35" ht="15" customHeight="1" thickBot="1" x14ac:dyDescent="0.4">
      <c r="B3497" s="5">
        <f t="shared" si="235"/>
        <v>3495</v>
      </c>
      <c r="C3497">
        <f t="shared" si="236"/>
        <v>145</v>
      </c>
      <c r="D3497" s="16">
        <v>1955</v>
      </c>
      <c r="E3497" t="s">
        <v>15</v>
      </c>
      <c r="F3497" t="s">
        <v>16</v>
      </c>
      <c r="G3497">
        <v>149808</v>
      </c>
      <c r="H3497" t="s">
        <v>17</v>
      </c>
      <c r="J3497" t="s">
        <v>3354</v>
      </c>
      <c r="K3497" t="s">
        <v>3383</v>
      </c>
      <c r="L3497" t="s">
        <v>28</v>
      </c>
      <c r="M3497" t="s">
        <v>3359</v>
      </c>
      <c r="AF3497" t="s">
        <v>3060</v>
      </c>
      <c r="AH3497" s="2">
        <v>40275.995486111111</v>
      </c>
    </row>
    <row r="3498" spans="1:35" ht="15" thickBot="1" x14ac:dyDescent="0.4">
      <c r="B3498" s="5">
        <f t="shared" si="235"/>
        <v>3496</v>
      </c>
      <c r="C3498">
        <f t="shared" si="236"/>
        <v>274</v>
      </c>
      <c r="D3498" s="16">
        <v>1955</v>
      </c>
      <c r="E3498" s="159" t="s">
        <v>15</v>
      </c>
      <c r="F3498" s="159" t="s">
        <v>16</v>
      </c>
      <c r="G3498" s="160">
        <v>149953</v>
      </c>
      <c r="H3498" s="159"/>
      <c r="I3498" s="159"/>
      <c r="J3498" s="159" t="s">
        <v>3354</v>
      </c>
      <c r="K3498" s="159" t="s">
        <v>3383</v>
      </c>
      <c r="L3498" s="159"/>
      <c r="M3498" s="159" t="s">
        <v>3459</v>
      </c>
      <c r="N3498" s="159"/>
      <c r="O3498" s="159"/>
      <c r="P3498" s="159"/>
      <c r="Q3498" s="159"/>
      <c r="R3498" s="159"/>
      <c r="S3498" s="159"/>
      <c r="T3498" s="159" t="s">
        <v>167</v>
      </c>
      <c r="U3498" s="159"/>
      <c r="V3498" s="161"/>
      <c r="W3498" s="159" t="s">
        <v>3830</v>
      </c>
      <c r="X3498" s="159" t="s">
        <v>3660</v>
      </c>
      <c r="Y3498" s="159"/>
      <c r="Z3498" s="159"/>
      <c r="AA3498" s="159" t="s">
        <v>3262</v>
      </c>
      <c r="AB3498" s="159"/>
      <c r="AC3498" s="159"/>
      <c r="AD3498" s="159"/>
      <c r="AE3498" s="159"/>
      <c r="AF3498" t="s">
        <v>3451</v>
      </c>
      <c r="AG3498" s="159"/>
      <c r="AH3498" s="176">
        <v>46034</v>
      </c>
      <c r="AI3498" s="76" t="s">
        <v>6267</v>
      </c>
    </row>
    <row r="3499" spans="1:35" ht="15" customHeight="1" x14ac:dyDescent="0.35">
      <c r="B3499" s="5">
        <f t="shared" si="235"/>
        <v>3497</v>
      </c>
      <c r="C3499">
        <f t="shared" si="236"/>
        <v>26</v>
      </c>
      <c r="D3499" s="16">
        <v>1955</v>
      </c>
      <c r="E3499" t="s">
        <v>327</v>
      </c>
      <c r="F3499" t="s">
        <v>16</v>
      </c>
      <c r="G3499">
        <v>150227</v>
      </c>
      <c r="L3499" t="s">
        <v>37</v>
      </c>
      <c r="AD3499" s="3" t="s">
        <v>1174</v>
      </c>
      <c r="AF3499" t="s">
        <v>3060</v>
      </c>
    </row>
    <row r="3500" spans="1:35" ht="15" customHeight="1" x14ac:dyDescent="0.35">
      <c r="B3500" s="5">
        <f t="shared" si="235"/>
        <v>3498</v>
      </c>
      <c r="C3500">
        <f t="shared" si="233"/>
        <v>83</v>
      </c>
      <c r="D3500" s="16">
        <v>1955</v>
      </c>
      <c r="E3500" t="s">
        <v>15</v>
      </c>
      <c r="F3500" t="s">
        <v>16</v>
      </c>
      <c r="G3500">
        <v>150253</v>
      </c>
      <c r="L3500" t="s">
        <v>37</v>
      </c>
      <c r="AD3500" s="3" t="s">
        <v>3391</v>
      </c>
      <c r="AF3500" t="s">
        <v>3060</v>
      </c>
    </row>
    <row r="3501" spans="1:35" ht="15" customHeight="1" x14ac:dyDescent="0.35">
      <c r="B3501" s="5">
        <f t="shared" si="235"/>
        <v>3499</v>
      </c>
      <c r="C3501">
        <f t="shared" si="233"/>
        <v>263</v>
      </c>
      <c r="D3501" s="16">
        <v>1955</v>
      </c>
      <c r="E3501" t="s">
        <v>15</v>
      </c>
      <c r="F3501" t="s">
        <v>16</v>
      </c>
      <c r="G3501">
        <v>150336</v>
      </c>
      <c r="H3501" t="s">
        <v>17</v>
      </c>
      <c r="J3501" t="s">
        <v>3354</v>
      </c>
      <c r="K3501" t="s">
        <v>3383</v>
      </c>
      <c r="L3501" t="s">
        <v>37</v>
      </c>
      <c r="M3501" t="s">
        <v>3359</v>
      </c>
      <c r="AD3501" s="3" t="s">
        <v>3391</v>
      </c>
      <c r="AF3501" t="s">
        <v>3060</v>
      </c>
      <c r="AH3501" s="2">
        <v>39650.581921296296</v>
      </c>
    </row>
    <row r="3502" spans="1:35" ht="15" customHeight="1" x14ac:dyDescent="0.35">
      <c r="B3502" s="5">
        <f t="shared" si="235"/>
        <v>3500</v>
      </c>
      <c r="C3502">
        <f t="shared" si="233"/>
        <v>146</v>
      </c>
      <c r="D3502" s="16">
        <v>1955</v>
      </c>
      <c r="E3502" s="3" t="s">
        <v>15</v>
      </c>
      <c r="F3502" s="3" t="s">
        <v>25</v>
      </c>
      <c r="G3502" s="165">
        <v>150599</v>
      </c>
      <c r="H3502" s="3"/>
      <c r="I3502" s="3"/>
      <c r="J3502" s="3" t="s">
        <v>4867</v>
      </c>
      <c r="K3502" s="3" t="s">
        <v>3383</v>
      </c>
      <c r="L3502" s="3"/>
      <c r="M3502" s="3" t="s">
        <v>3459</v>
      </c>
      <c r="N3502" s="3"/>
      <c r="O3502" s="3"/>
      <c r="P3502" s="3"/>
      <c r="Q3502" s="3"/>
      <c r="R3502" s="3"/>
      <c r="S3502" s="152"/>
      <c r="T3502" s="3"/>
      <c r="U3502" s="3"/>
      <c r="V3502" s="143"/>
      <c r="W3502" s="3"/>
      <c r="X3502" s="3" t="s">
        <v>3660</v>
      </c>
      <c r="Y3502" s="3"/>
      <c r="Z3502" s="3"/>
      <c r="AB3502" s="3"/>
      <c r="AE3502" s="3"/>
      <c r="AF3502" s="3" t="s">
        <v>3451</v>
      </c>
      <c r="AG3502" s="3"/>
      <c r="AH3502" s="153">
        <v>45739</v>
      </c>
      <c r="AI3502" s="14" t="s">
        <v>4767</v>
      </c>
    </row>
    <row r="3503" spans="1:35" ht="15" customHeight="1" x14ac:dyDescent="0.35">
      <c r="B3503" s="5">
        <f t="shared" si="235"/>
        <v>3501</v>
      </c>
      <c r="C3503">
        <f t="shared" ref="C3503:C3567" si="237">+G3504-G3503</f>
        <v>8</v>
      </c>
      <c r="D3503" s="16">
        <v>1955</v>
      </c>
      <c r="E3503" t="s">
        <v>15</v>
      </c>
      <c r="F3503" t="s">
        <v>25</v>
      </c>
      <c r="G3503">
        <v>150745</v>
      </c>
      <c r="H3503" t="s">
        <v>17</v>
      </c>
      <c r="J3503" t="s">
        <v>3354</v>
      </c>
      <c r="L3503" t="s">
        <v>659</v>
      </c>
      <c r="M3503" t="s">
        <v>3359</v>
      </c>
      <c r="AF3503" t="s">
        <v>3060</v>
      </c>
      <c r="AH3503" s="2">
        <v>40073.654907407406</v>
      </c>
    </row>
    <row r="3504" spans="1:35" ht="15" customHeight="1" x14ac:dyDescent="0.35">
      <c r="B3504" s="5">
        <f t="shared" si="235"/>
        <v>3502</v>
      </c>
      <c r="C3504">
        <f t="shared" si="237"/>
        <v>251</v>
      </c>
      <c r="D3504" s="16">
        <v>1955</v>
      </c>
      <c r="E3504" t="s">
        <v>15</v>
      </c>
      <c r="F3504" t="s">
        <v>25</v>
      </c>
      <c r="G3504">
        <v>150753</v>
      </c>
      <c r="H3504" t="s">
        <v>17</v>
      </c>
      <c r="K3504" t="s">
        <v>3383</v>
      </c>
      <c r="M3504" t="s">
        <v>3359</v>
      </c>
      <c r="AF3504" t="s">
        <v>3060</v>
      </c>
      <c r="AH3504" s="2">
        <v>40835.714884259258</v>
      </c>
    </row>
    <row r="3505" spans="1:35" ht="15" customHeight="1" x14ac:dyDescent="0.35">
      <c r="B3505" s="5">
        <f t="shared" si="235"/>
        <v>3503</v>
      </c>
      <c r="C3505">
        <f t="shared" si="237"/>
        <v>55</v>
      </c>
      <c r="D3505" s="16">
        <v>1955</v>
      </c>
      <c r="E3505" t="s">
        <v>15</v>
      </c>
      <c r="F3505" t="s">
        <v>25</v>
      </c>
      <c r="G3505">
        <v>151004</v>
      </c>
      <c r="J3505" t="s">
        <v>3354</v>
      </c>
      <c r="K3505" t="s">
        <v>3383</v>
      </c>
      <c r="M3505" t="s">
        <v>3459</v>
      </c>
      <c r="T3505" t="s">
        <v>3262</v>
      </c>
      <c r="W3505" t="s">
        <v>3572</v>
      </c>
      <c r="X3505" t="s">
        <v>3660</v>
      </c>
      <c r="AA3505" s="3" t="s">
        <v>3262</v>
      </c>
      <c r="AB3505" t="s">
        <v>5053</v>
      </c>
      <c r="AD3505" s="72" t="s">
        <v>5054</v>
      </c>
      <c r="AF3505" t="s">
        <v>3451</v>
      </c>
      <c r="AH3505" s="2">
        <v>45784</v>
      </c>
    </row>
    <row r="3506" spans="1:35" ht="15" customHeight="1" x14ac:dyDescent="0.35">
      <c r="B3506" s="5">
        <f t="shared" si="235"/>
        <v>3504</v>
      </c>
      <c r="C3506">
        <f t="shared" si="237"/>
        <v>641</v>
      </c>
      <c r="D3506" s="16">
        <v>1955</v>
      </c>
      <c r="E3506" t="s">
        <v>15</v>
      </c>
      <c r="F3506" t="s">
        <v>25</v>
      </c>
      <c r="G3506">
        <v>151059</v>
      </c>
      <c r="L3506" t="s">
        <v>37</v>
      </c>
      <c r="AF3506" t="s">
        <v>3060</v>
      </c>
    </row>
    <row r="3507" spans="1:35" ht="15" customHeight="1" x14ac:dyDescent="0.35">
      <c r="A3507" s="3"/>
      <c r="B3507" s="5">
        <f t="shared" si="235"/>
        <v>3505</v>
      </c>
      <c r="C3507">
        <f t="shared" si="237"/>
        <v>47</v>
      </c>
      <c r="D3507" s="16">
        <v>1955</v>
      </c>
      <c r="E3507" t="s">
        <v>327</v>
      </c>
      <c r="F3507" t="s">
        <v>25</v>
      </c>
      <c r="G3507">
        <v>151700</v>
      </c>
      <c r="H3507" t="s">
        <v>17</v>
      </c>
      <c r="J3507" t="s">
        <v>3354</v>
      </c>
      <c r="M3507" t="s">
        <v>3359</v>
      </c>
      <c r="N3507" t="s">
        <v>3359</v>
      </c>
      <c r="AB3507" t="s">
        <v>1243</v>
      </c>
      <c r="AF3507" t="s">
        <v>3060</v>
      </c>
      <c r="AH3507" s="2">
        <v>40111.548148148147</v>
      </c>
    </row>
    <row r="3508" spans="1:35" ht="15" customHeight="1" x14ac:dyDescent="0.35">
      <c r="B3508" s="5">
        <f t="shared" si="235"/>
        <v>3506</v>
      </c>
      <c r="C3508">
        <f t="shared" si="237"/>
        <v>26</v>
      </c>
      <c r="D3508" s="16">
        <v>1955</v>
      </c>
      <c r="E3508" s="3" t="s">
        <v>327</v>
      </c>
      <c r="F3508" s="3" t="s">
        <v>16</v>
      </c>
      <c r="G3508" s="165">
        <v>151747</v>
      </c>
      <c r="H3508" s="3"/>
      <c r="I3508" s="3"/>
      <c r="J3508" s="3" t="s">
        <v>3354</v>
      </c>
      <c r="K3508" s="3" t="s">
        <v>3383</v>
      </c>
      <c r="L3508" s="3"/>
      <c r="M3508" s="3"/>
      <c r="N3508" s="3"/>
      <c r="O3508" s="3"/>
      <c r="P3508" s="3"/>
      <c r="Q3508" s="3"/>
      <c r="R3508" s="3"/>
      <c r="S3508" s="152"/>
      <c r="T3508" s="3" t="s">
        <v>3424</v>
      </c>
      <c r="U3508" s="3"/>
      <c r="V3508" s="143"/>
      <c r="W3508" s="3" t="s">
        <v>3830</v>
      </c>
      <c r="X3508" s="3" t="s">
        <v>3457</v>
      </c>
      <c r="Y3508" s="3"/>
      <c r="Z3508" s="3"/>
      <c r="AA3508" s="3" t="s">
        <v>4416</v>
      </c>
      <c r="AB3508" s="3"/>
      <c r="AE3508" s="3"/>
      <c r="AF3508" s="3" t="s">
        <v>3451</v>
      </c>
      <c r="AG3508" s="3"/>
      <c r="AH3508" s="153">
        <v>45739</v>
      </c>
      <c r="AI3508" s="166" t="s">
        <v>4768</v>
      </c>
    </row>
    <row r="3509" spans="1:35" ht="15" customHeight="1" x14ac:dyDescent="0.35">
      <c r="B3509" s="5">
        <f t="shared" si="235"/>
        <v>3507</v>
      </c>
      <c r="C3509">
        <f t="shared" si="237"/>
        <v>680</v>
      </c>
      <c r="D3509" s="16">
        <v>1955</v>
      </c>
      <c r="E3509" t="s">
        <v>327</v>
      </c>
      <c r="F3509" t="s">
        <v>16</v>
      </c>
      <c r="G3509">
        <v>151773</v>
      </c>
      <c r="H3509" t="s">
        <v>17</v>
      </c>
      <c r="J3509" t="s">
        <v>3354</v>
      </c>
      <c r="K3509" t="s">
        <v>3383</v>
      </c>
      <c r="L3509" t="s">
        <v>42</v>
      </c>
      <c r="M3509" t="s">
        <v>3359</v>
      </c>
      <c r="N3509" t="s">
        <v>3359</v>
      </c>
      <c r="AF3509" t="s">
        <v>3060</v>
      </c>
      <c r="AH3509" s="2">
        <v>39659.79414351852</v>
      </c>
    </row>
    <row r="3510" spans="1:35" ht="15" customHeight="1" x14ac:dyDescent="0.35">
      <c r="B3510" s="5">
        <f t="shared" si="235"/>
        <v>3508</v>
      </c>
      <c r="C3510">
        <f t="shared" si="237"/>
        <v>46</v>
      </c>
      <c r="D3510" s="16">
        <v>1955</v>
      </c>
      <c r="E3510" s="3" t="s">
        <v>221</v>
      </c>
      <c r="F3510" s="3" t="s">
        <v>25</v>
      </c>
      <c r="G3510" s="165">
        <v>152453</v>
      </c>
      <c r="H3510" s="3"/>
      <c r="I3510" s="3"/>
      <c r="J3510" s="3" t="s">
        <v>3354</v>
      </c>
      <c r="K3510" s="3" t="s">
        <v>3366</v>
      </c>
      <c r="L3510" s="3"/>
      <c r="M3510" s="3"/>
      <c r="N3510" s="3"/>
      <c r="O3510" s="3"/>
      <c r="P3510" s="3"/>
      <c r="Q3510" s="3"/>
      <c r="R3510" s="3"/>
      <c r="S3510" s="152"/>
      <c r="T3510" s="3" t="s">
        <v>3424</v>
      </c>
      <c r="U3510" s="3"/>
      <c r="V3510" s="143"/>
      <c r="W3510" s="3"/>
      <c r="X3510" s="3"/>
      <c r="Y3510" s="3"/>
      <c r="Z3510" s="3"/>
      <c r="AA3510" s="3" t="s">
        <v>3464</v>
      </c>
      <c r="AB3510" s="3"/>
      <c r="AD3510" s="3" t="s">
        <v>5062</v>
      </c>
      <c r="AF3510" t="s">
        <v>3451</v>
      </c>
      <c r="AH3510" s="2">
        <v>45783</v>
      </c>
      <c r="AI3510" s="75" t="s">
        <v>4939</v>
      </c>
    </row>
    <row r="3511" spans="1:35" ht="15" customHeight="1" x14ac:dyDescent="0.35">
      <c r="B3511" s="5">
        <f t="shared" si="235"/>
        <v>3509</v>
      </c>
      <c r="C3511">
        <f t="shared" si="237"/>
        <v>3</v>
      </c>
      <c r="D3511" s="16">
        <v>1955</v>
      </c>
      <c r="E3511" t="s">
        <v>221</v>
      </c>
      <c r="F3511" t="s">
        <v>25</v>
      </c>
      <c r="G3511">
        <v>152499</v>
      </c>
      <c r="H3511" t="s">
        <v>17</v>
      </c>
      <c r="J3511" t="s">
        <v>3354</v>
      </c>
      <c r="K3511" t="s">
        <v>3366</v>
      </c>
      <c r="L3511" t="s">
        <v>385</v>
      </c>
      <c r="M3511" t="s">
        <v>3359</v>
      </c>
      <c r="AA3511" s="3" t="s">
        <v>3464</v>
      </c>
      <c r="AE3511" t="s">
        <v>380</v>
      </c>
      <c r="AF3511" t="s">
        <v>3060</v>
      </c>
      <c r="AH3511" s="2">
        <v>40313.574861111112</v>
      </c>
    </row>
    <row r="3512" spans="1:35" ht="15" customHeight="1" x14ac:dyDescent="0.35">
      <c r="B3512" s="5">
        <f t="shared" si="235"/>
        <v>3510</v>
      </c>
      <c r="C3512">
        <f t="shared" si="237"/>
        <v>10</v>
      </c>
      <c r="D3512" s="16">
        <v>1955</v>
      </c>
      <c r="E3512" t="s">
        <v>221</v>
      </c>
      <c r="F3512" t="s">
        <v>25</v>
      </c>
      <c r="G3512">
        <v>152502</v>
      </c>
      <c r="H3512" t="s">
        <v>17</v>
      </c>
      <c r="M3512" t="s">
        <v>3359</v>
      </c>
      <c r="AF3512" t="s">
        <v>3060</v>
      </c>
      <c r="AH3512" s="2">
        <v>40790.477500000001</v>
      </c>
    </row>
    <row r="3513" spans="1:35" ht="15" customHeight="1" x14ac:dyDescent="0.35">
      <c r="B3513" s="5">
        <f t="shared" si="235"/>
        <v>3511</v>
      </c>
      <c r="C3513">
        <f t="shared" si="237"/>
        <v>79</v>
      </c>
      <c r="D3513" s="16">
        <v>1955</v>
      </c>
      <c r="E3513" t="s">
        <v>221</v>
      </c>
      <c r="F3513" t="s">
        <v>25</v>
      </c>
      <c r="G3513">
        <v>152512</v>
      </c>
      <c r="H3513" t="s">
        <v>17</v>
      </c>
      <c r="J3513" t="s">
        <v>3354</v>
      </c>
      <c r="K3513" t="s">
        <v>3366</v>
      </c>
      <c r="L3513" t="s">
        <v>1244</v>
      </c>
      <c r="M3513" t="s">
        <v>3359</v>
      </c>
      <c r="AA3513" s="3" t="s">
        <v>3465</v>
      </c>
      <c r="AB3513" t="s">
        <v>195</v>
      </c>
      <c r="AD3513" s="3" t="s">
        <v>1245</v>
      </c>
      <c r="AE3513" t="s">
        <v>380</v>
      </c>
      <c r="AF3513" t="s">
        <v>3060</v>
      </c>
      <c r="AH3513" s="2">
        <v>41004.856817129628</v>
      </c>
    </row>
    <row r="3514" spans="1:35" ht="15" customHeight="1" x14ac:dyDescent="0.35">
      <c r="B3514" s="5">
        <f t="shared" si="235"/>
        <v>3512</v>
      </c>
      <c r="C3514">
        <f t="shared" si="237"/>
        <v>7</v>
      </c>
      <c r="D3514" s="16">
        <v>1955</v>
      </c>
      <c r="E3514" t="s">
        <v>327</v>
      </c>
      <c r="F3514" t="s">
        <v>25</v>
      </c>
      <c r="G3514">
        <v>152591</v>
      </c>
      <c r="H3514" t="s">
        <v>17</v>
      </c>
      <c r="J3514" t="s">
        <v>380</v>
      </c>
      <c r="K3514" t="s">
        <v>3383</v>
      </c>
      <c r="L3514" t="s">
        <v>254</v>
      </c>
      <c r="M3514" t="s">
        <v>3359</v>
      </c>
      <c r="AF3514" t="s">
        <v>3060</v>
      </c>
      <c r="AH3514" s="2">
        <v>40346.704861111109</v>
      </c>
    </row>
    <row r="3515" spans="1:35" ht="15" customHeight="1" x14ac:dyDescent="0.35">
      <c r="B3515" s="5">
        <f t="shared" si="235"/>
        <v>3513</v>
      </c>
      <c r="C3515">
        <f t="shared" si="237"/>
        <v>295</v>
      </c>
      <c r="D3515" s="16">
        <v>1955</v>
      </c>
      <c r="E3515" t="s">
        <v>327</v>
      </c>
      <c r="F3515" t="s">
        <v>25</v>
      </c>
      <c r="G3515">
        <v>152598</v>
      </c>
      <c r="J3515" t="s">
        <v>3354</v>
      </c>
      <c r="K3515" t="s">
        <v>3383</v>
      </c>
      <c r="M3515" t="s">
        <v>3459</v>
      </c>
      <c r="N3515" t="s">
        <v>3359</v>
      </c>
      <c r="AA3515" s="3" t="s">
        <v>167</v>
      </c>
      <c r="AF3515" t="s">
        <v>3451</v>
      </c>
      <c r="AH3515" s="2">
        <v>45335</v>
      </c>
    </row>
    <row r="3516" spans="1:35" ht="15" customHeight="1" x14ac:dyDescent="0.35">
      <c r="B3516" s="5">
        <f t="shared" si="235"/>
        <v>3514</v>
      </c>
      <c r="C3516">
        <f t="shared" si="237"/>
        <v>47</v>
      </c>
      <c r="D3516" s="16">
        <v>1955</v>
      </c>
      <c r="E3516" t="s">
        <v>327</v>
      </c>
      <c r="F3516" t="s">
        <v>16</v>
      </c>
      <c r="G3516">
        <v>152893</v>
      </c>
      <c r="H3516" t="s">
        <v>17</v>
      </c>
      <c r="J3516" t="s">
        <v>3354</v>
      </c>
      <c r="K3516" t="s">
        <v>3383</v>
      </c>
      <c r="L3516" t="s">
        <v>1246</v>
      </c>
      <c r="M3516" t="s">
        <v>3359</v>
      </c>
      <c r="AB3516" t="s">
        <v>1247</v>
      </c>
      <c r="AC3516" s="3">
        <v>1960</v>
      </c>
      <c r="AF3516" t="s">
        <v>3060</v>
      </c>
      <c r="AH3516" s="2">
        <v>40555.871377314812</v>
      </c>
    </row>
    <row r="3517" spans="1:35" ht="15" customHeight="1" x14ac:dyDescent="0.35">
      <c r="B3517" s="5">
        <f t="shared" si="235"/>
        <v>3515</v>
      </c>
      <c r="C3517">
        <f t="shared" si="237"/>
        <v>3</v>
      </c>
      <c r="D3517" s="16">
        <v>1955</v>
      </c>
      <c r="E3517" t="s">
        <v>560</v>
      </c>
      <c r="F3517" t="s">
        <v>16</v>
      </c>
      <c r="G3517">
        <v>152940</v>
      </c>
      <c r="H3517" t="s">
        <v>17</v>
      </c>
      <c r="J3517" t="s">
        <v>3354</v>
      </c>
      <c r="K3517" t="s">
        <v>3383</v>
      </c>
      <c r="L3517" t="s">
        <v>592</v>
      </c>
      <c r="M3517" t="s">
        <v>3359</v>
      </c>
      <c r="W3517" t="s">
        <v>3557</v>
      </c>
      <c r="AB3517" t="s">
        <v>1248</v>
      </c>
      <c r="AF3517" t="s">
        <v>3060</v>
      </c>
      <c r="AH3517" s="2">
        <v>40542.494201388887</v>
      </c>
    </row>
    <row r="3518" spans="1:35" ht="15" customHeight="1" x14ac:dyDescent="0.35">
      <c r="B3518" s="5">
        <f t="shared" si="235"/>
        <v>3516</v>
      </c>
      <c r="C3518">
        <f t="shared" si="237"/>
        <v>38</v>
      </c>
      <c r="D3518" s="16">
        <v>1955</v>
      </c>
      <c r="E3518" t="s">
        <v>560</v>
      </c>
      <c r="F3518" t="s">
        <v>16</v>
      </c>
      <c r="G3518">
        <v>152943</v>
      </c>
      <c r="K3518" t="s">
        <v>3383</v>
      </c>
      <c r="L3518" t="s">
        <v>37</v>
      </c>
      <c r="AF3518" t="s">
        <v>3451</v>
      </c>
      <c r="AH3518" s="2">
        <v>45427</v>
      </c>
    </row>
    <row r="3519" spans="1:35" ht="15" customHeight="1" thickBot="1" x14ac:dyDescent="0.4">
      <c r="B3519" s="5">
        <f t="shared" si="235"/>
        <v>3517</v>
      </c>
      <c r="C3519">
        <f t="shared" si="237"/>
        <v>9</v>
      </c>
      <c r="D3519" s="16">
        <v>1955</v>
      </c>
      <c r="E3519" t="s">
        <v>560</v>
      </c>
      <c r="F3519" t="s">
        <v>25</v>
      </c>
      <c r="G3519">
        <v>152981</v>
      </c>
      <c r="H3519" t="s">
        <v>17</v>
      </c>
      <c r="J3519" t="s">
        <v>3354</v>
      </c>
      <c r="K3519" t="s">
        <v>3383</v>
      </c>
      <c r="L3519" t="s">
        <v>761</v>
      </c>
      <c r="M3519" t="s">
        <v>3359</v>
      </c>
      <c r="W3519" t="s">
        <v>3557</v>
      </c>
      <c r="AB3519" t="s">
        <v>3710</v>
      </c>
      <c r="AF3519" t="s">
        <v>3060</v>
      </c>
      <c r="AH3519" s="2">
        <v>40529.606493055559</v>
      </c>
    </row>
    <row r="3520" spans="1:35" ht="15" thickBot="1" x14ac:dyDescent="0.4">
      <c r="B3520" s="5">
        <f t="shared" si="235"/>
        <v>3518</v>
      </c>
      <c r="C3520">
        <f t="shared" si="237"/>
        <v>45</v>
      </c>
      <c r="D3520" s="16">
        <v>1955</v>
      </c>
      <c r="E3520" t="s">
        <v>560</v>
      </c>
      <c r="F3520" t="s">
        <v>16</v>
      </c>
      <c r="G3520">
        <v>152990</v>
      </c>
      <c r="H3520" t="s">
        <v>17</v>
      </c>
      <c r="J3520" t="s">
        <v>3354</v>
      </c>
      <c r="K3520" t="s">
        <v>3383</v>
      </c>
      <c r="M3520" t="s">
        <v>3359</v>
      </c>
      <c r="AF3520" t="s">
        <v>3060</v>
      </c>
      <c r="AG3520" s="162"/>
      <c r="AH3520" s="163">
        <v>40845.72991898148</v>
      </c>
    </row>
    <row r="3521" spans="1:35" ht="15" customHeight="1" thickBot="1" x14ac:dyDescent="0.4">
      <c r="A3521" s="180"/>
      <c r="B3521" s="5">
        <f t="shared" si="235"/>
        <v>3519</v>
      </c>
      <c r="C3521">
        <f t="shared" si="237"/>
        <v>52</v>
      </c>
      <c r="D3521" s="16">
        <v>1955</v>
      </c>
      <c r="E3521" t="s">
        <v>560</v>
      </c>
      <c r="F3521" t="s">
        <v>16</v>
      </c>
      <c r="G3521">
        <v>153035</v>
      </c>
      <c r="H3521" t="s">
        <v>17</v>
      </c>
      <c r="J3521" t="s">
        <v>3354</v>
      </c>
      <c r="K3521" t="s">
        <v>3383</v>
      </c>
      <c r="L3521" t="s">
        <v>56</v>
      </c>
      <c r="M3521" t="s">
        <v>3359</v>
      </c>
      <c r="N3521" t="s">
        <v>3359</v>
      </c>
      <c r="W3521" t="s">
        <v>3557</v>
      </c>
      <c r="AF3521" t="s">
        <v>3060</v>
      </c>
      <c r="AH3521" s="2">
        <v>40256.820833333331</v>
      </c>
    </row>
    <row r="3522" spans="1:35" ht="15" customHeight="1" x14ac:dyDescent="0.35">
      <c r="B3522" s="5">
        <f t="shared" si="235"/>
        <v>3520</v>
      </c>
      <c r="C3522">
        <f t="shared" si="237"/>
        <v>302</v>
      </c>
      <c r="D3522" s="16">
        <v>1955</v>
      </c>
      <c r="E3522" s="3" t="s">
        <v>15</v>
      </c>
      <c r="F3522" s="3" t="s">
        <v>16</v>
      </c>
      <c r="G3522" s="165">
        <v>153087</v>
      </c>
      <c r="H3522" s="3"/>
      <c r="I3522" s="3"/>
      <c r="J3522" s="3"/>
      <c r="K3522" s="3" t="s">
        <v>3383</v>
      </c>
      <c r="L3522" s="3"/>
      <c r="M3522" s="3"/>
      <c r="N3522" s="3"/>
      <c r="O3522" s="3"/>
      <c r="P3522" s="3"/>
      <c r="Q3522" s="3"/>
      <c r="R3522" s="3"/>
      <c r="S3522" s="152"/>
      <c r="T3522" s="3"/>
      <c r="U3522" s="3"/>
      <c r="V3522" s="143"/>
      <c r="W3522" s="3"/>
      <c r="X3522" s="3"/>
      <c r="Y3522" s="3"/>
      <c r="Z3522" s="3"/>
      <c r="AB3522" s="3"/>
      <c r="AE3522" s="3"/>
      <c r="AF3522" s="3" t="s">
        <v>3451</v>
      </c>
      <c r="AG3522" s="3"/>
      <c r="AH3522" s="153">
        <v>45739</v>
      </c>
      <c r="AI3522" s="14" t="s">
        <v>4769</v>
      </c>
    </row>
    <row r="3523" spans="1:35" ht="15" customHeight="1" x14ac:dyDescent="0.35">
      <c r="B3523" s="5">
        <f t="shared" si="235"/>
        <v>3521</v>
      </c>
      <c r="C3523">
        <f t="shared" si="237"/>
        <v>127</v>
      </c>
      <c r="D3523" s="16">
        <v>1955</v>
      </c>
      <c r="E3523" t="s">
        <v>15</v>
      </c>
      <c r="F3523" t="s">
        <v>16</v>
      </c>
      <c r="G3523">
        <v>153389</v>
      </c>
      <c r="J3523" t="s">
        <v>3354</v>
      </c>
      <c r="K3523" t="s">
        <v>3383</v>
      </c>
      <c r="M3523" t="s">
        <v>3459</v>
      </c>
      <c r="T3523" t="s">
        <v>3262</v>
      </c>
      <c r="W3523" t="s">
        <v>3572</v>
      </c>
      <c r="X3523" t="s">
        <v>3660</v>
      </c>
      <c r="AF3523" t="s">
        <v>3451</v>
      </c>
      <c r="AH3523" s="2">
        <v>45498</v>
      </c>
    </row>
    <row r="3524" spans="1:35" ht="15" customHeight="1" x14ac:dyDescent="0.35">
      <c r="B3524" s="5">
        <f t="shared" si="235"/>
        <v>3522</v>
      </c>
      <c r="C3524">
        <f t="shared" si="237"/>
        <v>135</v>
      </c>
      <c r="D3524" s="16">
        <v>1955</v>
      </c>
      <c r="E3524" t="s">
        <v>15</v>
      </c>
      <c r="F3524" t="s">
        <v>16</v>
      </c>
      <c r="G3524">
        <v>153516</v>
      </c>
      <c r="H3524" t="s">
        <v>17</v>
      </c>
      <c r="J3524" t="s">
        <v>3354</v>
      </c>
      <c r="M3524" t="s">
        <v>3359</v>
      </c>
      <c r="AF3524" t="s">
        <v>3060</v>
      </c>
      <c r="AH3524" s="2">
        <v>40925.246435185189</v>
      </c>
    </row>
    <row r="3525" spans="1:35" ht="15" customHeight="1" x14ac:dyDescent="0.35">
      <c r="B3525" s="5">
        <f t="shared" si="235"/>
        <v>3523</v>
      </c>
      <c r="C3525">
        <f t="shared" si="237"/>
        <v>20</v>
      </c>
      <c r="D3525" s="16">
        <v>1955</v>
      </c>
      <c r="E3525" t="s">
        <v>15</v>
      </c>
      <c r="F3525" t="s">
        <v>16</v>
      </c>
      <c r="G3525">
        <v>153651</v>
      </c>
      <c r="H3525" t="s">
        <v>17</v>
      </c>
      <c r="J3525" t="s">
        <v>3354</v>
      </c>
      <c r="M3525" t="s">
        <v>3359</v>
      </c>
      <c r="AF3525" t="s">
        <v>3060</v>
      </c>
      <c r="AH3525" s="2">
        <v>40943.670254629629</v>
      </c>
    </row>
    <row r="3526" spans="1:35" ht="15" customHeight="1" x14ac:dyDescent="0.35">
      <c r="B3526" s="5">
        <f t="shared" si="235"/>
        <v>3524</v>
      </c>
      <c r="C3526">
        <f t="shared" si="237"/>
        <v>107</v>
      </c>
      <c r="D3526" s="16">
        <v>1955</v>
      </c>
      <c r="E3526" s="115" t="s">
        <v>15</v>
      </c>
      <c r="F3526" s="115" t="s">
        <v>16</v>
      </c>
      <c r="G3526" s="70">
        <v>153671</v>
      </c>
      <c r="I3526" s="172"/>
      <c r="J3526" t="s">
        <v>3354</v>
      </c>
      <c r="K3526" t="s">
        <v>3383</v>
      </c>
      <c r="M3526" s="172" t="s">
        <v>3459</v>
      </c>
      <c r="T3526" s="172" t="s">
        <v>3262</v>
      </c>
      <c r="W3526" s="172" t="s">
        <v>3830</v>
      </c>
      <c r="X3526" s="172" t="s">
        <v>3660</v>
      </c>
      <c r="AA3526" s="172" t="s">
        <v>3262</v>
      </c>
      <c r="AB3526" t="s">
        <v>5064</v>
      </c>
      <c r="AC3526"/>
      <c r="AD3526"/>
      <c r="AF3526" t="s">
        <v>3451</v>
      </c>
      <c r="AH3526" s="2">
        <v>45966</v>
      </c>
      <c r="AI3526" s="36" t="s">
        <v>5746</v>
      </c>
    </row>
    <row r="3527" spans="1:35" ht="15" customHeight="1" x14ac:dyDescent="0.35">
      <c r="B3527" s="5">
        <f t="shared" si="235"/>
        <v>3525</v>
      </c>
      <c r="C3527">
        <f>+G3529-G3527</f>
        <v>19</v>
      </c>
      <c r="D3527" s="16">
        <v>1955</v>
      </c>
      <c r="E3527" t="s">
        <v>15</v>
      </c>
      <c r="F3527" t="s">
        <v>25</v>
      </c>
      <c r="G3527">
        <v>153778</v>
      </c>
      <c r="H3527" t="s">
        <v>17</v>
      </c>
      <c r="J3527" t="s">
        <v>3354</v>
      </c>
      <c r="K3527" t="s">
        <v>3383</v>
      </c>
      <c r="L3527" t="s">
        <v>56</v>
      </c>
      <c r="M3527" t="s">
        <v>3359</v>
      </c>
      <c r="N3527" t="s">
        <v>3359</v>
      </c>
      <c r="AD3527" s="3" t="s">
        <v>3383</v>
      </c>
      <c r="AF3527" t="s">
        <v>3060</v>
      </c>
      <c r="AH3527" s="2">
        <v>40620.712824074071</v>
      </c>
    </row>
    <row r="3528" spans="1:35" ht="15" customHeight="1" thickBot="1" x14ac:dyDescent="0.4">
      <c r="B3528" s="5">
        <f t="shared" si="235"/>
        <v>3526</v>
      </c>
      <c r="C3528">
        <f t="shared" ref="C3528:C3529" si="238">+G3530-G3528</f>
        <v>46</v>
      </c>
      <c r="D3528" s="16">
        <v>1955</v>
      </c>
      <c r="E3528" t="s">
        <v>15</v>
      </c>
      <c r="F3528" t="s">
        <v>25</v>
      </c>
      <c r="G3528">
        <v>153794</v>
      </c>
      <c r="J3528" t="s">
        <v>3354</v>
      </c>
      <c r="K3528" t="s">
        <v>3383</v>
      </c>
      <c r="M3528" t="s">
        <v>3459</v>
      </c>
      <c r="T3528" t="s">
        <v>167</v>
      </c>
      <c r="W3528" t="s">
        <v>3572</v>
      </c>
      <c r="X3528" t="s">
        <v>3660</v>
      </c>
      <c r="AA3528" s="3" t="s">
        <v>3262</v>
      </c>
      <c r="AF3528" t="s">
        <v>3451</v>
      </c>
      <c r="AH3528" s="2">
        <v>46266</v>
      </c>
    </row>
    <row r="3529" spans="1:35" ht="15" thickBot="1" x14ac:dyDescent="0.4">
      <c r="B3529" s="5">
        <f t="shared" si="235"/>
        <v>3527</v>
      </c>
      <c r="C3529">
        <f t="shared" si="238"/>
        <v>135</v>
      </c>
      <c r="D3529" s="16">
        <v>1955</v>
      </c>
      <c r="E3529" t="s">
        <v>15</v>
      </c>
      <c r="F3529" t="s">
        <v>25</v>
      </c>
      <c r="G3529" s="160">
        <v>153797</v>
      </c>
      <c r="H3529" s="159"/>
      <c r="I3529" s="159"/>
      <c r="J3529" s="159" t="s">
        <v>3354</v>
      </c>
      <c r="K3529" s="159" t="s">
        <v>3383</v>
      </c>
      <c r="L3529" s="159"/>
      <c r="M3529" s="159" t="s">
        <v>3459</v>
      </c>
      <c r="N3529" s="159"/>
      <c r="O3529" s="159"/>
      <c r="P3529" s="159"/>
      <c r="Q3529" s="159"/>
      <c r="R3529" s="159"/>
      <c r="S3529" s="159"/>
      <c r="T3529" s="159" t="s">
        <v>167</v>
      </c>
      <c r="U3529" s="159"/>
      <c r="V3529" s="161"/>
      <c r="W3529" s="159" t="s">
        <v>3572</v>
      </c>
      <c r="X3529" s="159" t="s">
        <v>3660</v>
      </c>
      <c r="Y3529" s="159"/>
      <c r="Z3529" s="159"/>
      <c r="AA3529" s="159" t="s">
        <v>3262</v>
      </c>
      <c r="AB3529" s="159"/>
      <c r="AC3529" s="159"/>
      <c r="AD3529" s="159"/>
      <c r="AE3529" s="159"/>
      <c r="AF3529" t="s">
        <v>3451</v>
      </c>
      <c r="AG3529" s="159"/>
      <c r="AH3529" s="176">
        <v>46034</v>
      </c>
      <c r="AI3529" s="76" t="s">
        <v>6242</v>
      </c>
    </row>
    <row r="3530" spans="1:35" ht="15" customHeight="1" x14ac:dyDescent="0.35">
      <c r="B3530" s="5">
        <f t="shared" si="235"/>
        <v>3528</v>
      </c>
      <c r="C3530">
        <f t="shared" si="237"/>
        <v>92</v>
      </c>
      <c r="D3530" s="16">
        <v>1955</v>
      </c>
      <c r="E3530" t="s">
        <v>221</v>
      </c>
      <c r="F3530" t="s">
        <v>25</v>
      </c>
      <c r="G3530">
        <v>153840</v>
      </c>
      <c r="H3530" t="s">
        <v>17</v>
      </c>
      <c r="J3530" t="s">
        <v>3354</v>
      </c>
      <c r="K3530" t="s">
        <v>3383</v>
      </c>
      <c r="L3530" t="s">
        <v>1250</v>
      </c>
      <c r="M3530" t="s">
        <v>3359</v>
      </c>
      <c r="AD3530" s="3" t="s">
        <v>3395</v>
      </c>
      <c r="AF3530" t="s">
        <v>3060</v>
      </c>
      <c r="AH3530" s="2">
        <v>40004.070034722223</v>
      </c>
    </row>
    <row r="3531" spans="1:35" ht="15" customHeight="1" thickBot="1" x14ac:dyDescent="0.4">
      <c r="B3531" s="5">
        <f t="shared" si="235"/>
        <v>3529</v>
      </c>
      <c r="C3531">
        <f t="shared" si="237"/>
        <v>47</v>
      </c>
      <c r="D3531" s="16">
        <v>1955</v>
      </c>
      <c r="E3531" t="s">
        <v>15</v>
      </c>
      <c r="F3531" t="s">
        <v>25</v>
      </c>
      <c r="G3531">
        <v>153932</v>
      </c>
      <c r="H3531" t="s">
        <v>17</v>
      </c>
      <c r="J3531" t="s">
        <v>3354</v>
      </c>
      <c r="K3531" t="s">
        <v>3383</v>
      </c>
      <c r="L3531" t="s">
        <v>28</v>
      </c>
      <c r="M3531" t="s">
        <v>3359</v>
      </c>
      <c r="AB3531" t="s">
        <v>1252</v>
      </c>
      <c r="AF3531" t="s">
        <v>3060</v>
      </c>
      <c r="AH3531" s="2">
        <v>40809.747164351851</v>
      </c>
    </row>
    <row r="3532" spans="1:35" ht="16" thickBot="1" x14ac:dyDescent="0.4">
      <c r="B3532" s="5">
        <f t="shared" si="235"/>
        <v>3530</v>
      </c>
      <c r="C3532">
        <f t="shared" si="237"/>
        <v>254</v>
      </c>
      <c r="D3532" s="16">
        <v>1955</v>
      </c>
      <c r="E3532" s="116" t="s">
        <v>15</v>
      </c>
      <c r="F3532" s="116" t="s">
        <v>25</v>
      </c>
      <c r="G3532" s="117">
        <v>153979</v>
      </c>
      <c r="H3532" s="172" t="s">
        <v>5836</v>
      </c>
      <c r="I3532" s="172"/>
      <c r="J3532" s="172" t="s">
        <v>3354</v>
      </c>
      <c r="K3532" s="172" t="s">
        <v>3383</v>
      </c>
      <c r="L3532" s="172"/>
      <c r="M3532" s="172" t="s">
        <v>3459</v>
      </c>
      <c r="N3532" s="172"/>
      <c r="O3532" s="172"/>
      <c r="P3532" s="172"/>
      <c r="Q3532" s="172"/>
      <c r="R3532" s="172"/>
      <c r="S3532" s="173"/>
      <c r="T3532" s="172" t="s">
        <v>3262</v>
      </c>
      <c r="U3532" s="172"/>
      <c r="V3532" s="174"/>
      <c r="W3532" s="172" t="s">
        <v>3572</v>
      </c>
      <c r="X3532" s="172" t="s">
        <v>3660</v>
      </c>
      <c r="Y3532" s="172"/>
      <c r="Z3532" s="172"/>
      <c r="AA3532" s="172"/>
      <c r="AB3532" s="172"/>
      <c r="AC3532" s="172"/>
      <c r="AD3532" s="172"/>
      <c r="AE3532" s="172"/>
      <c r="AF3532" t="s">
        <v>3451</v>
      </c>
      <c r="AG3532" s="196"/>
      <c r="AH3532" s="206">
        <v>45999</v>
      </c>
      <c r="AI3532" s="36" t="s">
        <v>6022</v>
      </c>
    </row>
    <row r="3533" spans="1:35" ht="15" customHeight="1" thickBot="1" x14ac:dyDescent="0.4">
      <c r="A3533" s="180"/>
      <c r="B3533" s="5">
        <f t="shared" si="235"/>
        <v>3531</v>
      </c>
      <c r="C3533">
        <f t="shared" si="237"/>
        <v>15</v>
      </c>
      <c r="D3533" s="16">
        <v>1955</v>
      </c>
      <c r="E3533" t="s">
        <v>15</v>
      </c>
      <c r="F3533" t="s">
        <v>25</v>
      </c>
      <c r="G3533">
        <v>154233</v>
      </c>
      <c r="H3533" t="s">
        <v>17</v>
      </c>
      <c r="J3533" t="s">
        <v>3354</v>
      </c>
      <c r="K3533" t="s">
        <v>3383</v>
      </c>
      <c r="L3533" t="s">
        <v>71</v>
      </c>
      <c r="M3533" t="s">
        <v>3359</v>
      </c>
      <c r="AF3533" t="s">
        <v>3060</v>
      </c>
      <c r="AH3533" s="2">
        <v>41112.723912037036</v>
      </c>
    </row>
    <row r="3534" spans="1:35" ht="15" customHeight="1" x14ac:dyDescent="0.35">
      <c r="B3534" s="5">
        <f t="shared" si="235"/>
        <v>3532</v>
      </c>
      <c r="C3534">
        <f t="shared" si="237"/>
        <v>153</v>
      </c>
      <c r="D3534" s="16">
        <v>1955</v>
      </c>
      <c r="E3534" t="s">
        <v>15</v>
      </c>
      <c r="F3534" t="s">
        <v>16</v>
      </c>
      <c r="G3534">
        <v>154248</v>
      </c>
      <c r="H3534" t="s">
        <v>17</v>
      </c>
      <c r="J3534" t="s">
        <v>3354</v>
      </c>
      <c r="K3534" t="s">
        <v>3383</v>
      </c>
      <c r="M3534" t="s">
        <v>3359</v>
      </c>
      <c r="AF3534" t="s">
        <v>3060</v>
      </c>
      <c r="AH3534" s="2">
        <v>40114.355532407404</v>
      </c>
    </row>
    <row r="3535" spans="1:35" ht="15" customHeight="1" x14ac:dyDescent="0.35">
      <c r="A3535" s="3"/>
      <c r="B3535" s="5">
        <f t="shared" si="235"/>
        <v>3533</v>
      </c>
      <c r="C3535">
        <f t="shared" si="237"/>
        <v>141</v>
      </c>
      <c r="D3535" s="16">
        <v>1955</v>
      </c>
      <c r="E3535" t="s">
        <v>15</v>
      </c>
      <c r="F3535" t="s">
        <v>16</v>
      </c>
      <c r="G3535">
        <v>154401</v>
      </c>
      <c r="H3535" t="s">
        <v>17</v>
      </c>
      <c r="M3535" t="s">
        <v>3359</v>
      </c>
      <c r="AB3535" t="s">
        <v>1253</v>
      </c>
      <c r="AF3535" t="s">
        <v>3060</v>
      </c>
      <c r="AH3535" s="2">
        <v>40943.049328703702</v>
      </c>
    </row>
    <row r="3536" spans="1:35" ht="15" customHeight="1" x14ac:dyDescent="0.35">
      <c r="B3536" s="5">
        <f t="shared" si="235"/>
        <v>3534</v>
      </c>
      <c r="C3536">
        <f t="shared" si="237"/>
        <v>32</v>
      </c>
      <c r="D3536" s="16">
        <v>1955</v>
      </c>
      <c r="E3536" t="s">
        <v>5399</v>
      </c>
      <c r="F3536" t="s">
        <v>25</v>
      </c>
      <c r="G3536" s="70">
        <v>154542</v>
      </c>
      <c r="J3536" t="s">
        <v>3354</v>
      </c>
      <c r="K3536" t="s">
        <v>3366</v>
      </c>
      <c r="M3536" t="s">
        <v>3459</v>
      </c>
      <c r="T3536" t="s">
        <v>3424</v>
      </c>
      <c r="X3536" t="s">
        <v>3452</v>
      </c>
      <c r="AA3536" t="s">
        <v>4257</v>
      </c>
      <c r="AC3536"/>
      <c r="AD3536"/>
      <c r="AF3536" t="s">
        <v>3451</v>
      </c>
      <c r="AG3536" s="3"/>
      <c r="AH3536" s="153">
        <v>45899</v>
      </c>
      <c r="AI3536" s="36" t="s">
        <v>6611</v>
      </c>
    </row>
    <row r="3537" spans="1:35" ht="15" customHeight="1" x14ac:dyDescent="0.35">
      <c r="B3537" s="5">
        <f t="shared" si="235"/>
        <v>3535</v>
      </c>
      <c r="C3537">
        <f t="shared" si="237"/>
        <v>19</v>
      </c>
      <c r="D3537" s="16">
        <v>1955</v>
      </c>
      <c r="E3537" t="s">
        <v>15</v>
      </c>
      <c r="F3537" t="s">
        <v>16</v>
      </c>
      <c r="G3537">
        <v>154574</v>
      </c>
      <c r="H3537" t="s">
        <v>17</v>
      </c>
      <c r="J3537" t="s">
        <v>3354</v>
      </c>
      <c r="K3537" t="s">
        <v>3383</v>
      </c>
      <c r="L3537" t="s">
        <v>3391</v>
      </c>
      <c r="M3537" t="s">
        <v>3359</v>
      </c>
      <c r="AF3537" t="s">
        <v>3060</v>
      </c>
      <c r="AH3537" s="2">
        <v>39828.321342592593</v>
      </c>
    </row>
    <row r="3538" spans="1:35" ht="15" customHeight="1" x14ac:dyDescent="0.35">
      <c r="B3538" s="5">
        <f t="shared" si="235"/>
        <v>3536</v>
      </c>
      <c r="C3538">
        <f t="shared" si="237"/>
        <v>475</v>
      </c>
      <c r="D3538" s="16">
        <v>1955</v>
      </c>
      <c r="E3538" t="s">
        <v>15</v>
      </c>
      <c r="F3538" t="s">
        <v>16</v>
      </c>
      <c r="G3538">
        <v>154593</v>
      </c>
      <c r="L3538" t="s">
        <v>37</v>
      </c>
      <c r="AD3538" s="3" t="s">
        <v>3391</v>
      </c>
      <c r="AF3538" t="s">
        <v>3060</v>
      </c>
    </row>
    <row r="3539" spans="1:35" ht="15" customHeight="1" x14ac:dyDescent="0.35">
      <c r="B3539" s="5">
        <f t="shared" si="235"/>
        <v>3537</v>
      </c>
      <c r="C3539">
        <f t="shared" si="237"/>
        <v>505</v>
      </c>
      <c r="D3539" s="16">
        <v>1955</v>
      </c>
      <c r="E3539" t="s">
        <v>15</v>
      </c>
      <c r="F3539" t="s">
        <v>16</v>
      </c>
      <c r="G3539">
        <v>155068</v>
      </c>
      <c r="H3539" t="s">
        <v>17</v>
      </c>
      <c r="J3539" t="s">
        <v>3354</v>
      </c>
      <c r="K3539" t="s">
        <v>3383</v>
      </c>
      <c r="M3539" t="s">
        <v>3359</v>
      </c>
      <c r="AF3539" t="s">
        <v>3060</v>
      </c>
      <c r="AH3539" s="2">
        <v>40548.233599537038</v>
      </c>
    </row>
    <row r="3540" spans="1:35" ht="15" customHeight="1" x14ac:dyDescent="0.35">
      <c r="B3540" s="5">
        <f t="shared" si="235"/>
        <v>3538</v>
      </c>
      <c r="C3540">
        <f t="shared" si="237"/>
        <v>47</v>
      </c>
      <c r="D3540" s="16">
        <v>1955</v>
      </c>
      <c r="E3540" t="s">
        <v>327</v>
      </c>
      <c r="F3540" t="s">
        <v>25</v>
      </c>
      <c r="G3540">
        <v>155573</v>
      </c>
      <c r="J3540" t="s">
        <v>3354</v>
      </c>
      <c r="K3540" t="s">
        <v>3383</v>
      </c>
      <c r="M3540" t="s">
        <v>3459</v>
      </c>
      <c r="N3540" t="s">
        <v>3359</v>
      </c>
      <c r="T3540" t="s">
        <v>3424</v>
      </c>
      <c r="W3540" t="s">
        <v>3572</v>
      </c>
      <c r="AA3540" s="3" t="s">
        <v>3262</v>
      </c>
      <c r="AF3540" t="s">
        <v>3451</v>
      </c>
      <c r="AH3540" s="2">
        <v>45961</v>
      </c>
    </row>
    <row r="3541" spans="1:35" ht="15" customHeight="1" x14ac:dyDescent="0.35">
      <c r="B3541" s="5">
        <f t="shared" si="235"/>
        <v>3539</v>
      </c>
      <c r="C3541">
        <f t="shared" si="237"/>
        <v>31</v>
      </c>
      <c r="D3541" s="16">
        <v>1955</v>
      </c>
      <c r="E3541" t="s">
        <v>221</v>
      </c>
      <c r="F3541" t="s">
        <v>25</v>
      </c>
      <c r="G3541">
        <v>155620</v>
      </c>
      <c r="H3541" t="s">
        <v>17</v>
      </c>
      <c r="J3541" t="s">
        <v>3354</v>
      </c>
      <c r="K3541" t="s">
        <v>3366</v>
      </c>
      <c r="L3541" t="s">
        <v>1254</v>
      </c>
      <c r="M3541" t="s">
        <v>3359</v>
      </c>
      <c r="AA3541" s="3" t="s">
        <v>3467</v>
      </c>
      <c r="AD3541" s="3" t="s">
        <v>1255</v>
      </c>
      <c r="AE3541" t="s">
        <v>380</v>
      </c>
      <c r="AF3541" t="s">
        <v>3060</v>
      </c>
      <c r="AH3541" s="2">
        <v>40427.620787037034</v>
      </c>
    </row>
    <row r="3542" spans="1:35" ht="15" customHeight="1" thickBot="1" x14ac:dyDescent="0.4">
      <c r="B3542" s="5">
        <f t="shared" si="235"/>
        <v>3540</v>
      </c>
      <c r="C3542">
        <f t="shared" si="237"/>
        <v>54</v>
      </c>
      <c r="D3542" s="16">
        <v>1955</v>
      </c>
      <c r="E3542" t="s">
        <v>221</v>
      </c>
      <c r="F3542" t="s">
        <v>25</v>
      </c>
      <c r="G3542">
        <v>155651</v>
      </c>
      <c r="H3542" t="s">
        <v>17</v>
      </c>
      <c r="J3542" t="s">
        <v>3354</v>
      </c>
      <c r="K3542" t="s">
        <v>3366</v>
      </c>
      <c r="L3542" t="s">
        <v>1256</v>
      </c>
      <c r="M3542" t="s">
        <v>3359</v>
      </c>
      <c r="AA3542" s="3" t="s">
        <v>3467</v>
      </c>
      <c r="AD3542" s="3" t="s">
        <v>1257</v>
      </c>
      <c r="AE3542" t="s">
        <v>380</v>
      </c>
      <c r="AF3542" t="s">
        <v>3060</v>
      </c>
      <c r="AH3542" s="2">
        <v>40882.856458333335</v>
      </c>
    </row>
    <row r="3543" spans="1:35" ht="15" customHeight="1" thickBot="1" x14ac:dyDescent="0.4">
      <c r="B3543" s="5">
        <f t="shared" si="235"/>
        <v>3541</v>
      </c>
      <c r="C3543">
        <f t="shared" si="237"/>
        <v>65</v>
      </c>
      <c r="D3543" s="16">
        <v>1955</v>
      </c>
      <c r="E3543" s="159" t="s">
        <v>500</v>
      </c>
      <c r="F3543" s="159" t="s">
        <v>16</v>
      </c>
      <c r="G3543" s="160">
        <v>155705</v>
      </c>
      <c r="H3543" s="159"/>
      <c r="I3543" s="159"/>
      <c r="J3543" s="159" t="s">
        <v>3354</v>
      </c>
      <c r="K3543" s="159" t="s">
        <v>3383</v>
      </c>
      <c r="L3543" s="159"/>
      <c r="M3543" s="159" t="s">
        <v>3459</v>
      </c>
      <c r="N3543" s="159" t="s">
        <v>3359</v>
      </c>
      <c r="O3543" s="159"/>
      <c r="P3543" s="159"/>
      <c r="Q3543" s="159"/>
      <c r="R3543" s="159"/>
      <c r="S3543" s="159"/>
      <c r="T3543" s="159" t="s">
        <v>3424</v>
      </c>
      <c r="U3543" s="159"/>
      <c r="V3543" s="161"/>
      <c r="W3543" s="159" t="s">
        <v>3830</v>
      </c>
      <c r="X3543" s="159" t="s">
        <v>3452</v>
      </c>
      <c r="Y3543" s="159"/>
      <c r="Z3543" s="159"/>
      <c r="AA3543" s="159" t="s">
        <v>3648</v>
      </c>
      <c r="AB3543" s="159"/>
      <c r="AC3543" s="159"/>
      <c r="AD3543" s="159"/>
      <c r="AE3543" s="159"/>
      <c r="AF3543" t="s">
        <v>3451</v>
      </c>
      <c r="AG3543" s="162"/>
      <c r="AH3543" s="163">
        <v>46130</v>
      </c>
      <c r="AI3543" s="76" t="s">
        <v>6501</v>
      </c>
    </row>
    <row r="3544" spans="1:35" ht="15" customHeight="1" x14ac:dyDescent="0.35">
      <c r="B3544" s="5">
        <f t="shared" si="235"/>
        <v>3542</v>
      </c>
      <c r="C3544">
        <f t="shared" si="237"/>
        <v>69</v>
      </c>
      <c r="D3544" s="16">
        <v>1955</v>
      </c>
      <c r="E3544" t="s">
        <v>500</v>
      </c>
      <c r="F3544" t="s">
        <v>16</v>
      </c>
      <c r="G3544">
        <v>155770</v>
      </c>
      <c r="H3544" t="s">
        <v>17</v>
      </c>
      <c r="J3544" t="s">
        <v>3354</v>
      </c>
      <c r="L3544" t="s">
        <v>358</v>
      </c>
      <c r="M3544" t="s">
        <v>3359</v>
      </c>
      <c r="AF3544" t="s">
        <v>3060</v>
      </c>
      <c r="AH3544" s="2">
        <v>40920.278912037036</v>
      </c>
    </row>
    <row r="3545" spans="1:35" ht="15" customHeight="1" x14ac:dyDescent="0.35">
      <c r="B3545" s="5">
        <f t="shared" si="235"/>
        <v>3543</v>
      </c>
      <c r="C3545">
        <f t="shared" si="237"/>
        <v>59</v>
      </c>
      <c r="D3545" s="16">
        <v>1955</v>
      </c>
      <c r="E3545" t="s">
        <v>972</v>
      </c>
      <c r="F3545" t="s">
        <v>25</v>
      </c>
      <c r="G3545">
        <v>155839</v>
      </c>
      <c r="J3545" t="s">
        <v>3354</v>
      </c>
      <c r="K3545" t="s">
        <v>3383</v>
      </c>
      <c r="M3545" t="s">
        <v>3459</v>
      </c>
      <c r="N3545" t="s">
        <v>3359</v>
      </c>
      <c r="T3545" t="s">
        <v>3262</v>
      </c>
      <c r="U3545" t="s">
        <v>3557</v>
      </c>
      <c r="W3545" t="s">
        <v>3557</v>
      </c>
      <c r="X3545" t="s">
        <v>3452</v>
      </c>
      <c r="AF3545" t="s">
        <v>3133</v>
      </c>
      <c r="AH3545" s="2">
        <v>45078</v>
      </c>
    </row>
    <row r="3546" spans="1:35" ht="15" customHeight="1" x14ac:dyDescent="0.35">
      <c r="B3546" s="5">
        <f t="shared" si="235"/>
        <v>3544</v>
      </c>
      <c r="C3546">
        <f t="shared" si="237"/>
        <v>37</v>
      </c>
      <c r="D3546" s="16">
        <v>1955</v>
      </c>
      <c r="E3546" s="3" t="s">
        <v>15</v>
      </c>
      <c r="F3546" s="3" t="s">
        <v>16</v>
      </c>
      <c r="G3546" s="3">
        <v>155898</v>
      </c>
      <c r="H3546" s="3"/>
      <c r="I3546" s="3"/>
      <c r="J3546" s="3"/>
      <c r="K3546" s="3"/>
      <c r="L3546" s="3"/>
      <c r="M3546" s="3"/>
      <c r="N3546" s="3"/>
      <c r="O3546" s="3"/>
      <c r="P3546" s="3"/>
      <c r="Q3546" s="3"/>
      <c r="R3546" s="3"/>
      <c r="S3546" s="152"/>
      <c r="T3546" s="3"/>
      <c r="U3546" s="3"/>
      <c r="V3546" s="143"/>
      <c r="W3546" s="3"/>
      <c r="X3546" s="3"/>
      <c r="Y3546" s="3"/>
      <c r="Z3546" s="3"/>
      <c r="AB3546" s="3"/>
      <c r="AE3546" s="3"/>
      <c r="AF3546" s="3" t="s">
        <v>3451</v>
      </c>
      <c r="AG3546" s="3"/>
      <c r="AH3546" s="153">
        <v>45561</v>
      </c>
      <c r="AI3546" s="75"/>
    </row>
    <row r="3547" spans="1:35" ht="15" customHeight="1" x14ac:dyDescent="0.35">
      <c r="B3547" s="5">
        <f t="shared" si="235"/>
        <v>3545</v>
      </c>
      <c r="C3547">
        <f t="shared" si="237"/>
        <v>27</v>
      </c>
      <c r="D3547" s="16">
        <v>1955</v>
      </c>
      <c r="E3547" t="s">
        <v>15</v>
      </c>
      <c r="F3547" t="s">
        <v>16</v>
      </c>
      <c r="G3547">
        <v>155935</v>
      </c>
      <c r="H3547" t="s">
        <v>17</v>
      </c>
      <c r="L3547" t="s">
        <v>1258</v>
      </c>
      <c r="M3547" t="s">
        <v>3359</v>
      </c>
      <c r="N3547" t="s">
        <v>3359</v>
      </c>
      <c r="AD3547" s="3" t="s">
        <v>1259</v>
      </c>
      <c r="AF3547" t="s">
        <v>3060</v>
      </c>
      <c r="AH3547" s="2">
        <v>40538.40556712963</v>
      </c>
    </row>
    <row r="3548" spans="1:35" ht="15" customHeight="1" x14ac:dyDescent="0.35">
      <c r="A3548" s="3"/>
      <c r="B3548" s="5">
        <f t="shared" si="235"/>
        <v>3546</v>
      </c>
      <c r="C3548">
        <f t="shared" si="237"/>
        <v>33</v>
      </c>
      <c r="D3548" s="16">
        <v>1955</v>
      </c>
      <c r="E3548" t="s">
        <v>15</v>
      </c>
      <c r="F3548" t="s">
        <v>16</v>
      </c>
      <c r="G3548">
        <v>155962</v>
      </c>
      <c r="H3548" t="s">
        <v>17</v>
      </c>
      <c r="J3548" t="s">
        <v>380</v>
      </c>
      <c r="M3548" t="s">
        <v>3359</v>
      </c>
      <c r="AF3548" t="s">
        <v>3060</v>
      </c>
      <c r="AH3548" s="2">
        <v>41041.388761574075</v>
      </c>
    </row>
    <row r="3549" spans="1:35" ht="15" customHeight="1" x14ac:dyDescent="0.35">
      <c r="B3549" s="5">
        <f t="shared" si="235"/>
        <v>3547</v>
      </c>
      <c r="C3549">
        <f t="shared" si="237"/>
        <v>90</v>
      </c>
      <c r="D3549" s="16">
        <v>1955</v>
      </c>
      <c r="E3549" s="3" t="s">
        <v>15</v>
      </c>
      <c r="F3549" s="3" t="s">
        <v>16</v>
      </c>
      <c r="G3549" s="165">
        <v>155995</v>
      </c>
      <c r="H3549" s="3"/>
      <c r="I3549" s="3"/>
      <c r="J3549" s="3"/>
      <c r="K3549" s="3"/>
      <c r="L3549" s="3"/>
      <c r="M3549" s="3"/>
      <c r="N3549" s="3"/>
      <c r="O3549" s="3"/>
      <c r="P3549" s="3"/>
      <c r="Q3549" s="3"/>
      <c r="R3549" s="3"/>
      <c r="S3549" s="152"/>
      <c r="T3549" s="3"/>
      <c r="U3549" s="3"/>
      <c r="V3549" s="143"/>
      <c r="W3549" s="3"/>
      <c r="X3549" s="3"/>
      <c r="Y3549" s="3"/>
      <c r="Z3549" s="3"/>
      <c r="AB3549" s="3"/>
      <c r="AE3549" s="3"/>
      <c r="AF3549" s="3" t="s">
        <v>3451</v>
      </c>
      <c r="AG3549" s="3"/>
      <c r="AH3549" s="153">
        <v>45739</v>
      </c>
      <c r="AI3549" s="14" t="s">
        <v>4770</v>
      </c>
    </row>
    <row r="3550" spans="1:35" ht="15" customHeight="1" x14ac:dyDescent="0.35">
      <c r="B3550" s="5">
        <f t="shared" ref="B3550:B3614" si="239">+B3549+1</f>
        <v>3548</v>
      </c>
      <c r="C3550">
        <f t="shared" si="237"/>
        <v>298</v>
      </c>
      <c r="D3550" s="16">
        <v>1955</v>
      </c>
      <c r="E3550" t="s">
        <v>15</v>
      </c>
      <c r="F3550" t="s">
        <v>16</v>
      </c>
      <c r="G3550">
        <v>156085</v>
      </c>
      <c r="H3550" t="s">
        <v>17</v>
      </c>
      <c r="J3550" t="s">
        <v>380</v>
      </c>
      <c r="K3550" t="s">
        <v>3383</v>
      </c>
      <c r="L3550" t="s">
        <v>28</v>
      </c>
      <c r="M3550" t="s">
        <v>3359</v>
      </c>
      <c r="AF3550" t="s">
        <v>3060</v>
      </c>
      <c r="AH3550" s="2">
        <v>40241.936874999999</v>
      </c>
    </row>
    <row r="3551" spans="1:35" ht="15" customHeight="1" x14ac:dyDescent="0.35">
      <c r="B3551" s="5">
        <f t="shared" si="239"/>
        <v>3549</v>
      </c>
      <c r="C3551">
        <f t="shared" si="237"/>
        <v>221</v>
      </c>
      <c r="D3551" s="16">
        <v>1955</v>
      </c>
      <c r="E3551" t="s">
        <v>15</v>
      </c>
      <c r="F3551" t="s">
        <v>16</v>
      </c>
      <c r="G3551">
        <v>156383</v>
      </c>
      <c r="H3551" t="s">
        <v>17</v>
      </c>
      <c r="J3551" t="s">
        <v>3354</v>
      </c>
      <c r="K3551" t="s">
        <v>3383</v>
      </c>
      <c r="L3551" t="s">
        <v>37</v>
      </c>
      <c r="M3551" t="s">
        <v>3359</v>
      </c>
      <c r="AD3551" s="3" t="s">
        <v>3391</v>
      </c>
      <c r="AF3551" t="s">
        <v>3060</v>
      </c>
      <c r="AH3551" s="2">
        <v>39748.389027777775</v>
      </c>
    </row>
    <row r="3552" spans="1:35" ht="15" customHeight="1" x14ac:dyDescent="0.35">
      <c r="B3552" s="5">
        <f t="shared" si="239"/>
        <v>3550</v>
      </c>
      <c r="C3552">
        <f t="shared" si="237"/>
        <v>344</v>
      </c>
      <c r="D3552" s="16">
        <f>+D3551</f>
        <v>1955</v>
      </c>
      <c r="E3552" s="101" t="s">
        <v>15</v>
      </c>
      <c r="F3552" s="101" t="s">
        <v>25</v>
      </c>
      <c r="G3552" s="165">
        <v>156604</v>
      </c>
      <c r="H3552" s="101"/>
      <c r="I3552" s="101"/>
      <c r="J3552" s="101"/>
      <c r="K3552" s="101"/>
      <c r="L3552" s="101"/>
      <c r="M3552" s="101"/>
      <c r="N3552" s="101"/>
      <c r="O3552" s="101"/>
      <c r="P3552" s="101"/>
      <c r="Q3552" s="101"/>
      <c r="R3552" s="101"/>
      <c r="S3552" s="128"/>
      <c r="T3552" s="101"/>
      <c r="U3552" s="101"/>
      <c r="V3552" s="130"/>
      <c r="W3552" s="101"/>
      <c r="X3552" s="101"/>
      <c r="Y3552" s="101"/>
      <c r="Z3552" s="101"/>
      <c r="AA3552" s="101"/>
      <c r="AB3552" s="101"/>
      <c r="AC3552" s="101"/>
      <c r="AD3552" s="101"/>
      <c r="AE3552" s="101"/>
      <c r="AF3552" t="s">
        <v>3451</v>
      </c>
      <c r="AG3552" s="101"/>
      <c r="AH3552" s="103">
        <v>45839</v>
      </c>
      <c r="AI3552" s="101"/>
    </row>
    <row r="3553" spans="1:35" ht="15" customHeight="1" x14ac:dyDescent="0.35">
      <c r="B3553" s="5">
        <f t="shared" si="239"/>
        <v>3551</v>
      </c>
      <c r="C3553">
        <f t="shared" si="237"/>
        <v>11</v>
      </c>
      <c r="D3553" s="16">
        <v>1955</v>
      </c>
      <c r="E3553" t="s">
        <v>15</v>
      </c>
      <c r="F3553" t="s">
        <v>25</v>
      </c>
      <c r="G3553">
        <v>156948</v>
      </c>
      <c r="H3553" t="s">
        <v>17</v>
      </c>
      <c r="J3553" t="s">
        <v>3354</v>
      </c>
      <c r="M3553" t="s">
        <v>3359</v>
      </c>
      <c r="AF3553" t="s">
        <v>3060</v>
      </c>
      <c r="AH3553" s="2">
        <v>40121.381458333337</v>
      </c>
    </row>
    <row r="3554" spans="1:35" ht="15" customHeight="1" x14ac:dyDescent="0.35">
      <c r="A3554" s="3"/>
      <c r="B3554" s="5">
        <f t="shared" si="239"/>
        <v>3552</v>
      </c>
      <c r="C3554">
        <f t="shared" si="237"/>
        <v>162</v>
      </c>
      <c r="D3554" s="16">
        <v>1955</v>
      </c>
      <c r="E3554" t="s">
        <v>15</v>
      </c>
      <c r="F3554" t="s">
        <v>25</v>
      </c>
      <c r="G3554">
        <v>156959</v>
      </c>
      <c r="H3554" t="s">
        <v>17</v>
      </c>
      <c r="J3554" t="s">
        <v>3354</v>
      </c>
      <c r="K3554" t="s">
        <v>3383</v>
      </c>
      <c r="L3554" t="s">
        <v>1260</v>
      </c>
      <c r="M3554" t="s">
        <v>3359</v>
      </c>
      <c r="N3554" t="s">
        <v>3359</v>
      </c>
      <c r="AB3554" t="s">
        <v>3709</v>
      </c>
      <c r="AF3554" t="s">
        <v>3060</v>
      </c>
      <c r="AH3554" s="2">
        <v>40963.415775462963</v>
      </c>
    </row>
    <row r="3555" spans="1:35" ht="15" customHeight="1" thickBot="1" x14ac:dyDescent="0.4">
      <c r="B3555" s="5">
        <f t="shared" si="239"/>
        <v>3553</v>
      </c>
      <c r="C3555">
        <f t="shared" si="237"/>
        <v>50</v>
      </c>
      <c r="D3555" s="16">
        <v>1955</v>
      </c>
      <c r="E3555" t="s">
        <v>15</v>
      </c>
      <c r="F3555" t="s">
        <v>25</v>
      </c>
      <c r="G3555">
        <v>157121</v>
      </c>
      <c r="H3555" t="s">
        <v>17</v>
      </c>
      <c r="J3555" t="s">
        <v>3354</v>
      </c>
      <c r="K3555" t="s">
        <v>3383</v>
      </c>
      <c r="L3555" t="s">
        <v>592</v>
      </c>
      <c r="M3555" t="s">
        <v>3359</v>
      </c>
      <c r="AF3555" t="s">
        <v>3060</v>
      </c>
      <c r="AH3555" s="2">
        <v>40214.867245370369</v>
      </c>
    </row>
    <row r="3556" spans="1:35" ht="15" customHeight="1" thickBot="1" x14ac:dyDescent="0.4">
      <c r="B3556" s="5">
        <f t="shared" si="239"/>
        <v>3554</v>
      </c>
      <c r="C3556">
        <f t="shared" si="237"/>
        <v>152</v>
      </c>
      <c r="D3556" s="16">
        <v>1955</v>
      </c>
      <c r="E3556" s="159" t="s">
        <v>15</v>
      </c>
      <c r="F3556" s="159" t="s">
        <v>25</v>
      </c>
      <c r="G3556" s="160">
        <v>157171</v>
      </c>
      <c r="H3556" s="159"/>
      <c r="I3556" s="159"/>
      <c r="J3556" s="159" t="s">
        <v>3354</v>
      </c>
      <c r="K3556" s="159" t="s">
        <v>3383</v>
      </c>
      <c r="L3556" s="159"/>
      <c r="M3556" s="159" t="s">
        <v>3459</v>
      </c>
      <c r="N3556" s="159"/>
      <c r="O3556" s="159"/>
      <c r="P3556" s="159"/>
      <c r="Q3556" s="159"/>
      <c r="R3556" s="159"/>
      <c r="S3556" s="159"/>
      <c r="T3556" s="159" t="s">
        <v>3262</v>
      </c>
      <c r="U3556" s="159"/>
      <c r="V3556" s="161"/>
      <c r="W3556" s="159" t="s">
        <v>3572</v>
      </c>
      <c r="X3556" s="159" t="s">
        <v>3660</v>
      </c>
      <c r="Y3556" s="159"/>
      <c r="Z3556" s="159"/>
      <c r="AA3556" s="159" t="s">
        <v>3262</v>
      </c>
      <c r="AB3556" s="159"/>
      <c r="AC3556" s="159"/>
      <c r="AD3556" s="159"/>
      <c r="AE3556" s="159"/>
      <c r="AF3556" t="s">
        <v>3451</v>
      </c>
      <c r="AG3556" s="162"/>
      <c r="AH3556" s="163">
        <v>46130</v>
      </c>
      <c r="AI3556" s="76" t="s">
        <v>6570</v>
      </c>
    </row>
    <row r="3557" spans="1:35" ht="15" customHeight="1" x14ac:dyDescent="0.35">
      <c r="B3557" s="5">
        <f t="shared" si="239"/>
        <v>3555</v>
      </c>
      <c r="C3557">
        <f t="shared" si="237"/>
        <v>216</v>
      </c>
      <c r="D3557" s="16">
        <v>1955</v>
      </c>
      <c r="E3557" t="s">
        <v>500</v>
      </c>
      <c r="F3557" t="s">
        <v>25</v>
      </c>
      <c r="G3557">
        <v>157323</v>
      </c>
      <c r="H3557" t="s">
        <v>17</v>
      </c>
      <c r="K3557" t="s">
        <v>3383</v>
      </c>
      <c r="L3557" t="s">
        <v>1262</v>
      </c>
      <c r="M3557" t="s">
        <v>3359</v>
      </c>
      <c r="AF3557" t="s">
        <v>3060</v>
      </c>
      <c r="AH3557" s="2">
        <v>40269.075127314813</v>
      </c>
    </row>
    <row r="3558" spans="1:35" ht="15" customHeight="1" x14ac:dyDescent="0.35">
      <c r="B3558" s="5">
        <f t="shared" si="239"/>
        <v>3556</v>
      </c>
      <c r="C3558">
        <f t="shared" si="237"/>
        <v>420</v>
      </c>
      <c r="D3558" s="16">
        <v>1955</v>
      </c>
      <c r="E3558" t="s">
        <v>560</v>
      </c>
      <c r="F3558" t="s">
        <v>2064</v>
      </c>
      <c r="G3558">
        <v>157539</v>
      </c>
      <c r="J3558" t="s">
        <v>3354</v>
      </c>
      <c r="K3558" t="s">
        <v>3383</v>
      </c>
      <c r="AA3558" s="3" t="s">
        <v>3556</v>
      </c>
      <c r="AF3558" t="s">
        <v>3451</v>
      </c>
      <c r="AH3558" s="2">
        <v>46075</v>
      </c>
      <c r="AI3558" t="s">
        <v>6336</v>
      </c>
    </row>
    <row r="3559" spans="1:35" ht="15" customHeight="1" x14ac:dyDescent="0.35">
      <c r="B3559" s="5">
        <f t="shared" si="239"/>
        <v>3557</v>
      </c>
      <c r="C3559">
        <f t="shared" si="237"/>
        <v>637</v>
      </c>
      <c r="D3559" s="16">
        <v>1955</v>
      </c>
      <c r="E3559" t="s">
        <v>15</v>
      </c>
      <c r="F3559" t="s">
        <v>16</v>
      </c>
      <c r="G3559">
        <v>157959</v>
      </c>
      <c r="H3559" t="s">
        <v>17</v>
      </c>
      <c r="J3559" t="s">
        <v>380</v>
      </c>
      <c r="L3559" t="s">
        <v>908</v>
      </c>
      <c r="M3559" t="s">
        <v>3359</v>
      </c>
      <c r="AF3559" t="s">
        <v>3060</v>
      </c>
      <c r="AH3559" s="2">
        <v>40720.959120370368</v>
      </c>
    </row>
    <row r="3560" spans="1:35" ht="15" customHeight="1" x14ac:dyDescent="0.35">
      <c r="B3560" s="5">
        <f t="shared" si="239"/>
        <v>3558</v>
      </c>
      <c r="C3560">
        <f t="shared" si="237"/>
        <v>51</v>
      </c>
      <c r="D3560" s="16">
        <v>1955</v>
      </c>
      <c r="E3560" s="3" t="s">
        <v>15</v>
      </c>
      <c r="F3560" s="3" t="s">
        <v>16</v>
      </c>
      <c r="G3560" s="3">
        <v>158596</v>
      </c>
      <c r="H3560" s="3"/>
      <c r="I3560" s="3"/>
      <c r="J3560" s="3"/>
      <c r="K3560" s="3"/>
      <c r="L3560" s="3"/>
      <c r="M3560" s="3"/>
      <c r="N3560" s="3"/>
      <c r="O3560" s="3"/>
      <c r="P3560" s="3"/>
      <c r="Q3560" s="3"/>
      <c r="R3560" s="3"/>
      <c r="S3560" s="152"/>
      <c r="T3560" s="3"/>
      <c r="U3560" s="3"/>
      <c r="V3560" s="143"/>
      <c r="W3560" s="3"/>
      <c r="X3560" s="3"/>
      <c r="Y3560" s="3"/>
      <c r="Z3560" s="3"/>
      <c r="AB3560" s="3"/>
      <c r="AC3560" s="3" t="s">
        <v>4433</v>
      </c>
      <c r="AD3560" s="3" t="s">
        <v>5098</v>
      </c>
      <c r="AE3560" s="3"/>
      <c r="AF3560" s="3" t="s">
        <v>3451</v>
      </c>
      <c r="AG3560" s="3"/>
      <c r="AH3560" s="153">
        <v>45661</v>
      </c>
      <c r="AI3560" s="14" t="s">
        <v>4432</v>
      </c>
    </row>
    <row r="3561" spans="1:35" ht="15" customHeight="1" thickBot="1" x14ac:dyDescent="0.4">
      <c r="B3561" s="5">
        <f t="shared" si="239"/>
        <v>3559</v>
      </c>
      <c r="C3561">
        <f t="shared" si="237"/>
        <v>550</v>
      </c>
      <c r="D3561" s="16">
        <v>1955</v>
      </c>
      <c r="E3561" t="s">
        <v>15</v>
      </c>
      <c r="F3561" t="s">
        <v>16</v>
      </c>
      <c r="G3561">
        <v>158647</v>
      </c>
      <c r="H3561" t="s">
        <v>17</v>
      </c>
      <c r="J3561" t="s">
        <v>3354</v>
      </c>
      <c r="K3561" t="s">
        <v>3383</v>
      </c>
      <c r="M3561" t="s">
        <v>3359</v>
      </c>
      <c r="AF3561" t="s">
        <v>3060</v>
      </c>
      <c r="AH3561" s="2">
        <v>40305.411319444444</v>
      </c>
    </row>
    <row r="3562" spans="1:35" ht="15" thickBot="1" x14ac:dyDescent="0.4">
      <c r="B3562" s="5">
        <f t="shared" si="239"/>
        <v>3560</v>
      </c>
      <c r="C3562">
        <f t="shared" si="237"/>
        <v>165</v>
      </c>
      <c r="D3562" s="16">
        <v>1955</v>
      </c>
      <c r="E3562" t="s">
        <v>15</v>
      </c>
      <c r="F3562" t="s">
        <v>16</v>
      </c>
      <c r="G3562">
        <v>159197</v>
      </c>
      <c r="H3562" t="s">
        <v>17</v>
      </c>
      <c r="J3562" t="s">
        <v>3354</v>
      </c>
      <c r="K3562" t="s">
        <v>3383</v>
      </c>
      <c r="L3562" t="s">
        <v>1098</v>
      </c>
      <c r="M3562" t="s">
        <v>3359</v>
      </c>
      <c r="N3562" t="s">
        <v>3359</v>
      </c>
      <c r="AF3562" t="s">
        <v>3060</v>
      </c>
      <c r="AG3562" s="162"/>
      <c r="AH3562" s="163">
        <v>40155.447488425925</v>
      </c>
    </row>
    <row r="3563" spans="1:35" ht="15" customHeight="1" thickBot="1" x14ac:dyDescent="0.4">
      <c r="A3563" s="180"/>
      <c r="B3563" s="5">
        <f t="shared" si="239"/>
        <v>3561</v>
      </c>
      <c r="C3563">
        <f t="shared" si="237"/>
        <v>7</v>
      </c>
      <c r="D3563" s="16">
        <v>1955</v>
      </c>
      <c r="E3563" t="s">
        <v>15</v>
      </c>
      <c r="F3563" t="s">
        <v>25</v>
      </c>
      <c r="G3563">
        <v>159362</v>
      </c>
      <c r="H3563" t="s">
        <v>17</v>
      </c>
      <c r="J3563" t="s">
        <v>3354</v>
      </c>
      <c r="K3563" t="s">
        <v>3383</v>
      </c>
      <c r="M3563" t="s">
        <v>3359</v>
      </c>
      <c r="AF3563" t="s">
        <v>3060</v>
      </c>
      <c r="AH3563" s="2">
        <v>39707.689282407409</v>
      </c>
    </row>
    <row r="3564" spans="1:35" ht="15" customHeight="1" thickBot="1" x14ac:dyDescent="0.4">
      <c r="B3564" s="5">
        <f t="shared" si="239"/>
        <v>3562</v>
      </c>
      <c r="C3564">
        <f t="shared" si="237"/>
        <v>147</v>
      </c>
      <c r="D3564" s="16">
        <v>1955</v>
      </c>
      <c r="E3564" t="s">
        <v>15</v>
      </c>
      <c r="F3564" t="s">
        <v>25</v>
      </c>
      <c r="G3564">
        <v>159369</v>
      </c>
      <c r="H3564" t="s">
        <v>17</v>
      </c>
      <c r="J3564" t="s">
        <v>3354</v>
      </c>
      <c r="K3564" t="s">
        <v>3383</v>
      </c>
      <c r="L3564" t="s">
        <v>471</v>
      </c>
      <c r="M3564" t="s">
        <v>3359</v>
      </c>
      <c r="AF3564" t="s">
        <v>3060</v>
      </c>
      <c r="AH3564" s="2">
        <v>40735.822951388887</v>
      </c>
    </row>
    <row r="3565" spans="1:35" ht="15" customHeight="1" thickBot="1" x14ac:dyDescent="0.4">
      <c r="B3565" s="5">
        <f t="shared" si="239"/>
        <v>3563</v>
      </c>
      <c r="C3565">
        <f t="shared" si="237"/>
        <v>156</v>
      </c>
      <c r="D3565" s="16">
        <v>1955</v>
      </c>
      <c r="E3565" s="159" t="s">
        <v>15</v>
      </c>
      <c r="F3565" s="159" t="s">
        <v>25</v>
      </c>
      <c r="G3565" s="160">
        <v>159516</v>
      </c>
      <c r="H3565" s="159"/>
      <c r="I3565" s="159"/>
      <c r="J3565" s="159" t="s">
        <v>3354</v>
      </c>
      <c r="K3565" s="159" t="s">
        <v>3383</v>
      </c>
      <c r="L3565" s="159"/>
      <c r="M3565" s="159" t="s">
        <v>3459</v>
      </c>
      <c r="N3565" s="159"/>
      <c r="O3565" s="159"/>
      <c r="P3565" s="159"/>
      <c r="Q3565" s="159"/>
      <c r="R3565" s="159"/>
      <c r="S3565" s="159"/>
      <c r="T3565" s="159" t="s">
        <v>3262</v>
      </c>
      <c r="U3565" s="159"/>
      <c r="V3565" s="161"/>
      <c r="W3565" s="159" t="s">
        <v>3572</v>
      </c>
      <c r="X3565" s="159" t="s">
        <v>3660</v>
      </c>
      <c r="Y3565" s="159"/>
      <c r="Z3565" s="159"/>
      <c r="AA3565" s="159" t="s">
        <v>3262</v>
      </c>
      <c r="AB3565" s="159"/>
      <c r="AC3565" s="159"/>
      <c r="AD3565" s="159"/>
      <c r="AE3565" s="159"/>
      <c r="AF3565" t="s">
        <v>3451</v>
      </c>
      <c r="AG3565" s="159"/>
      <c r="AH3565" s="176">
        <v>46091</v>
      </c>
      <c r="AI3565" s="76" t="s">
        <v>6399</v>
      </c>
    </row>
    <row r="3566" spans="1:35" ht="15" customHeight="1" thickBot="1" x14ac:dyDescent="0.4">
      <c r="B3566" s="5">
        <f t="shared" si="239"/>
        <v>3564</v>
      </c>
      <c r="C3566">
        <f t="shared" si="237"/>
        <v>144</v>
      </c>
      <c r="D3566" s="16">
        <v>1955</v>
      </c>
      <c r="E3566" t="s">
        <v>15</v>
      </c>
      <c r="F3566" t="s">
        <v>25</v>
      </c>
      <c r="G3566" s="70">
        <v>159672</v>
      </c>
      <c r="J3566" t="s">
        <v>3354</v>
      </c>
      <c r="K3566" s="16" t="s">
        <v>3383</v>
      </c>
      <c r="M3566" t="s">
        <v>3459</v>
      </c>
      <c r="T3566" t="s">
        <v>3262</v>
      </c>
      <c r="W3566" t="s">
        <v>3572</v>
      </c>
      <c r="X3566" t="s">
        <v>3660</v>
      </c>
      <c r="AA3566" t="s">
        <v>3262</v>
      </c>
      <c r="AC3566"/>
      <c r="AD3566"/>
      <c r="AF3566" t="s">
        <v>3451</v>
      </c>
      <c r="AG3566" s="3"/>
      <c r="AH3566" s="153">
        <v>45899</v>
      </c>
      <c r="AI3566" s="36" t="s">
        <v>5400</v>
      </c>
    </row>
    <row r="3567" spans="1:35" ht="15" thickBot="1" x14ac:dyDescent="0.4">
      <c r="B3567" s="5">
        <f t="shared" si="239"/>
        <v>3565</v>
      </c>
      <c r="C3567">
        <f t="shared" si="237"/>
        <v>47</v>
      </c>
      <c r="D3567" s="16">
        <v>1955</v>
      </c>
      <c r="E3567" s="159" t="s">
        <v>15</v>
      </c>
      <c r="F3567" s="159" t="s">
        <v>25</v>
      </c>
      <c r="G3567" s="160">
        <v>159816</v>
      </c>
      <c r="H3567" s="159"/>
      <c r="I3567" s="159"/>
      <c r="J3567" s="159" t="s">
        <v>3354</v>
      </c>
      <c r="K3567" s="159" t="s">
        <v>3383</v>
      </c>
      <c r="L3567" s="159"/>
      <c r="M3567" s="159" t="s">
        <v>3459</v>
      </c>
      <c r="N3567" s="159"/>
      <c r="O3567" s="159"/>
      <c r="P3567" s="159"/>
      <c r="Q3567" s="159"/>
      <c r="R3567" s="159"/>
      <c r="S3567" s="159"/>
      <c r="T3567" s="159" t="s">
        <v>167</v>
      </c>
      <c r="U3567" s="159"/>
      <c r="V3567" s="161"/>
      <c r="W3567" s="159" t="s">
        <v>3572</v>
      </c>
      <c r="X3567" s="159" t="s">
        <v>3660</v>
      </c>
      <c r="Y3567" s="159"/>
      <c r="Z3567" s="159"/>
      <c r="AA3567" s="159" t="s">
        <v>3262</v>
      </c>
      <c r="AB3567" s="159"/>
      <c r="AC3567" s="159"/>
      <c r="AD3567" s="159"/>
      <c r="AE3567" s="159"/>
      <c r="AF3567" t="s">
        <v>3451</v>
      </c>
      <c r="AG3567" s="159"/>
      <c r="AH3567" s="176">
        <v>46034</v>
      </c>
      <c r="AI3567" s="76" t="s">
        <v>6204</v>
      </c>
    </row>
    <row r="3568" spans="1:35" ht="15" customHeight="1" x14ac:dyDescent="0.35">
      <c r="B3568" s="5">
        <f t="shared" si="239"/>
        <v>3566</v>
      </c>
      <c r="C3568">
        <f t="shared" ref="C3568:C3636" si="240">+G3569-G3568</f>
        <v>102</v>
      </c>
      <c r="D3568" s="16">
        <v>1955</v>
      </c>
      <c r="E3568" t="s">
        <v>15</v>
      </c>
      <c r="F3568" t="s">
        <v>25</v>
      </c>
      <c r="G3568">
        <v>159863</v>
      </c>
      <c r="J3568" t="s">
        <v>3354</v>
      </c>
      <c r="K3568" t="s">
        <v>3383</v>
      </c>
      <c r="M3568" t="s">
        <v>3459</v>
      </c>
      <c r="T3568" t="s">
        <v>3262</v>
      </c>
      <c r="W3568" t="s">
        <v>3572</v>
      </c>
      <c r="X3568" t="s">
        <v>3660</v>
      </c>
      <c r="AA3568" s="3" t="s">
        <v>3262</v>
      </c>
      <c r="AF3568" t="s">
        <v>3451</v>
      </c>
      <c r="AH3568" s="2">
        <v>45458</v>
      </c>
    </row>
    <row r="3569" spans="1:35" ht="15" customHeight="1" x14ac:dyDescent="0.35">
      <c r="A3569" s="3"/>
      <c r="B3569" s="5">
        <f t="shared" si="239"/>
        <v>3567</v>
      </c>
      <c r="C3569">
        <f t="shared" si="240"/>
        <v>6</v>
      </c>
      <c r="D3569" s="16">
        <v>1955</v>
      </c>
      <c r="E3569" t="s">
        <v>15</v>
      </c>
      <c r="F3569" t="s">
        <v>25</v>
      </c>
      <c r="G3569">
        <v>159965</v>
      </c>
      <c r="H3569" t="s">
        <v>17</v>
      </c>
      <c r="J3569" t="s">
        <v>3354</v>
      </c>
      <c r="K3569" t="s">
        <v>3383</v>
      </c>
      <c r="L3569" t="s">
        <v>239</v>
      </c>
      <c r="M3569" t="s">
        <v>3359</v>
      </c>
      <c r="AF3569" t="s">
        <v>3060</v>
      </c>
      <c r="AH3569" s="2">
        <v>40393.761180555557</v>
      </c>
    </row>
    <row r="3570" spans="1:35" ht="15" customHeight="1" x14ac:dyDescent="0.35">
      <c r="B3570" s="5">
        <f t="shared" si="239"/>
        <v>3568</v>
      </c>
      <c r="C3570">
        <f t="shared" si="240"/>
        <v>187</v>
      </c>
      <c r="D3570" s="16">
        <v>1955</v>
      </c>
      <c r="E3570" t="s">
        <v>15</v>
      </c>
      <c r="F3570" t="s">
        <v>25</v>
      </c>
      <c r="G3570">
        <v>159971</v>
      </c>
      <c r="H3570" t="s">
        <v>17</v>
      </c>
      <c r="J3570" t="s">
        <v>3354</v>
      </c>
      <c r="K3570" t="s">
        <v>3383</v>
      </c>
      <c r="L3570" t="s">
        <v>211</v>
      </c>
      <c r="M3570" t="s">
        <v>3359</v>
      </c>
      <c r="AF3570" t="s">
        <v>3060</v>
      </c>
      <c r="AH3570" s="2">
        <v>39762.365289351852</v>
      </c>
    </row>
    <row r="3571" spans="1:35" ht="15" customHeight="1" x14ac:dyDescent="0.35">
      <c r="A3571" s="3"/>
      <c r="B3571" s="5">
        <f t="shared" si="239"/>
        <v>3569</v>
      </c>
      <c r="C3571">
        <f t="shared" si="240"/>
        <v>40</v>
      </c>
      <c r="D3571" s="16">
        <v>1955</v>
      </c>
      <c r="E3571" t="s">
        <v>500</v>
      </c>
      <c r="F3571" t="s">
        <v>25</v>
      </c>
      <c r="G3571">
        <v>160158</v>
      </c>
      <c r="H3571" t="s">
        <v>17</v>
      </c>
      <c r="K3571" t="s">
        <v>3383</v>
      </c>
      <c r="L3571" t="s">
        <v>1263</v>
      </c>
      <c r="M3571" t="s">
        <v>3359</v>
      </c>
      <c r="N3571" t="s">
        <v>3359</v>
      </c>
      <c r="AF3571" t="s">
        <v>3060</v>
      </c>
      <c r="AH3571" s="2">
        <v>41084.868518518517</v>
      </c>
    </row>
    <row r="3572" spans="1:35" ht="15" customHeight="1" x14ac:dyDescent="0.35">
      <c r="B3572" s="5">
        <f t="shared" si="239"/>
        <v>3570</v>
      </c>
      <c r="C3572">
        <f t="shared" si="240"/>
        <v>53</v>
      </c>
      <c r="D3572" s="16">
        <v>1955</v>
      </c>
      <c r="E3572" t="s">
        <v>500</v>
      </c>
      <c r="F3572" t="s">
        <v>25</v>
      </c>
      <c r="G3572">
        <v>160198</v>
      </c>
      <c r="H3572" t="s">
        <v>17</v>
      </c>
      <c r="J3572" t="s">
        <v>3354</v>
      </c>
      <c r="K3572" t="s">
        <v>3383</v>
      </c>
      <c r="L3572" t="s">
        <v>1264</v>
      </c>
      <c r="M3572" t="s">
        <v>3359</v>
      </c>
      <c r="AF3572" t="s">
        <v>3060</v>
      </c>
      <c r="AH3572" s="2">
        <v>40843.249513888892</v>
      </c>
    </row>
    <row r="3573" spans="1:35" ht="15" customHeight="1" x14ac:dyDescent="0.35">
      <c r="B3573" s="5">
        <f t="shared" si="239"/>
        <v>3571</v>
      </c>
      <c r="C3573">
        <f t="shared" si="240"/>
        <v>3</v>
      </c>
      <c r="D3573" s="16">
        <v>1955</v>
      </c>
      <c r="E3573" t="s">
        <v>560</v>
      </c>
      <c r="F3573" t="s">
        <v>25</v>
      </c>
      <c r="G3573">
        <v>160251</v>
      </c>
      <c r="H3573" t="s">
        <v>17</v>
      </c>
      <c r="J3573" t="s">
        <v>3354</v>
      </c>
      <c r="K3573" t="s">
        <v>3383</v>
      </c>
      <c r="L3573" t="s">
        <v>212</v>
      </c>
      <c r="M3573" t="s">
        <v>3359</v>
      </c>
      <c r="W3573" t="s">
        <v>3557</v>
      </c>
      <c r="AF3573" t="s">
        <v>3060</v>
      </c>
      <c r="AH3573" s="2">
        <v>40532.275462962964</v>
      </c>
    </row>
    <row r="3574" spans="1:35" ht="15" customHeight="1" x14ac:dyDescent="0.35">
      <c r="B3574" s="5">
        <f t="shared" si="239"/>
        <v>3572</v>
      </c>
      <c r="C3574">
        <f t="shared" si="240"/>
        <v>7</v>
      </c>
      <c r="D3574" s="16">
        <v>1955</v>
      </c>
      <c r="E3574" t="s">
        <v>560</v>
      </c>
      <c r="F3574" t="s">
        <v>25</v>
      </c>
      <c r="G3574">
        <v>160254</v>
      </c>
      <c r="J3574" t="s">
        <v>3354</v>
      </c>
      <c r="K3574" t="s">
        <v>3383</v>
      </c>
      <c r="M3574" t="s">
        <v>3459</v>
      </c>
      <c r="N3574" t="s">
        <v>3359</v>
      </c>
      <c r="T3574" t="s">
        <v>3424</v>
      </c>
      <c r="W3574" t="s">
        <v>3557</v>
      </c>
      <c r="X3574" t="s">
        <v>3452</v>
      </c>
      <c r="Z3574" t="s">
        <v>3359</v>
      </c>
      <c r="AF3574" t="s">
        <v>3451</v>
      </c>
      <c r="AH3574" s="2">
        <v>45243</v>
      </c>
    </row>
    <row r="3575" spans="1:35" ht="15" customHeight="1" thickBot="1" x14ac:dyDescent="0.4">
      <c r="B3575" s="5">
        <f t="shared" si="239"/>
        <v>3573</v>
      </c>
      <c r="C3575">
        <f t="shared" si="240"/>
        <v>14</v>
      </c>
      <c r="D3575" s="16">
        <v>1955</v>
      </c>
      <c r="E3575" t="s">
        <v>560</v>
      </c>
      <c r="F3575" t="s">
        <v>25</v>
      </c>
      <c r="G3575">
        <v>160261</v>
      </c>
      <c r="H3575" t="s">
        <v>17</v>
      </c>
      <c r="M3575" t="s">
        <v>3359</v>
      </c>
      <c r="AF3575" t="s">
        <v>3060</v>
      </c>
      <c r="AH3575" s="2">
        <v>40002.627881944441</v>
      </c>
    </row>
    <row r="3576" spans="1:35" ht="15" customHeight="1" thickBot="1" x14ac:dyDescent="0.4">
      <c r="B3576" s="5">
        <f t="shared" si="239"/>
        <v>3574</v>
      </c>
      <c r="C3576">
        <f t="shared" si="240"/>
        <v>8</v>
      </c>
      <c r="D3576" s="16">
        <v>1955</v>
      </c>
      <c r="E3576" s="159" t="s">
        <v>560</v>
      </c>
      <c r="F3576" s="159" t="s">
        <v>25</v>
      </c>
      <c r="G3576" s="160">
        <v>160275</v>
      </c>
      <c r="H3576" s="159"/>
      <c r="I3576" s="159"/>
      <c r="J3576" s="159" t="s">
        <v>3354</v>
      </c>
      <c r="K3576" s="159" t="s">
        <v>3383</v>
      </c>
      <c r="L3576" s="159"/>
      <c r="M3576" s="159" t="s">
        <v>3359</v>
      </c>
      <c r="N3576" s="159"/>
      <c r="O3576" s="159"/>
      <c r="P3576" s="159"/>
      <c r="Q3576" s="159"/>
      <c r="R3576" s="159"/>
      <c r="S3576" s="159"/>
      <c r="T3576" s="159" t="s">
        <v>3424</v>
      </c>
      <c r="U3576" s="159"/>
      <c r="V3576" s="161"/>
      <c r="W3576" s="159" t="s">
        <v>3557</v>
      </c>
      <c r="X3576" s="159" t="s">
        <v>3452</v>
      </c>
      <c r="Y3576" s="159"/>
      <c r="Z3576" s="159" t="s">
        <v>3359</v>
      </c>
      <c r="AA3576" s="159" t="s">
        <v>3556</v>
      </c>
      <c r="AB3576" s="159"/>
      <c r="AC3576" s="159"/>
      <c r="AD3576" s="159"/>
      <c r="AE3576" s="159"/>
      <c r="AF3576" t="s">
        <v>3451</v>
      </c>
      <c r="AG3576" s="159"/>
      <c r="AH3576" s="176">
        <v>46091</v>
      </c>
      <c r="AI3576" s="76" t="s">
        <v>6429</v>
      </c>
    </row>
    <row r="3577" spans="1:35" ht="15" customHeight="1" x14ac:dyDescent="0.35">
      <c r="B3577" s="5">
        <f t="shared" si="239"/>
        <v>3575</v>
      </c>
      <c r="C3577">
        <f t="shared" si="240"/>
        <v>12</v>
      </c>
      <c r="D3577" s="16">
        <v>1955</v>
      </c>
      <c r="E3577" s="101" t="s">
        <v>560</v>
      </c>
      <c r="F3577" s="101" t="s">
        <v>25</v>
      </c>
      <c r="G3577" s="165">
        <v>160283</v>
      </c>
      <c r="H3577" s="101"/>
      <c r="I3577" s="101"/>
      <c r="J3577" s="101" t="s">
        <v>3354</v>
      </c>
      <c r="K3577" s="101" t="s">
        <v>3383</v>
      </c>
      <c r="L3577" s="101"/>
      <c r="M3577" s="101" t="s">
        <v>3459</v>
      </c>
      <c r="N3577" s="101"/>
      <c r="O3577" s="101"/>
      <c r="P3577" s="101"/>
      <c r="Q3577" s="101"/>
      <c r="R3577" s="101"/>
      <c r="S3577" s="128"/>
      <c r="T3577" s="101" t="s">
        <v>3424</v>
      </c>
      <c r="U3577" s="101"/>
      <c r="V3577" s="130"/>
      <c r="W3577" s="101" t="s">
        <v>3557</v>
      </c>
      <c r="X3577" s="101" t="s">
        <v>3452</v>
      </c>
      <c r="Y3577" s="101"/>
      <c r="Z3577" s="101" t="s">
        <v>3359</v>
      </c>
      <c r="AA3577" s="101" t="s">
        <v>3828</v>
      </c>
      <c r="AB3577" s="101"/>
      <c r="AC3577" s="101"/>
      <c r="AD3577" s="101"/>
      <c r="AE3577" s="101"/>
      <c r="AF3577" t="s">
        <v>3451</v>
      </c>
      <c r="AG3577" s="101"/>
      <c r="AH3577" s="103">
        <v>45839</v>
      </c>
      <c r="AI3577" s="166" t="s">
        <v>5132</v>
      </c>
    </row>
    <row r="3578" spans="1:35" ht="15" customHeight="1" x14ac:dyDescent="0.35">
      <c r="B3578" s="5">
        <f t="shared" si="239"/>
        <v>3576</v>
      </c>
      <c r="C3578">
        <f t="shared" si="240"/>
        <v>4</v>
      </c>
      <c r="D3578" s="16">
        <v>1955</v>
      </c>
      <c r="E3578" t="s">
        <v>560</v>
      </c>
      <c r="F3578" t="s">
        <v>25</v>
      </c>
      <c r="G3578">
        <v>160295</v>
      </c>
      <c r="H3578" t="s">
        <v>17</v>
      </c>
      <c r="J3578" t="s">
        <v>3354</v>
      </c>
      <c r="K3578" t="s">
        <v>3383</v>
      </c>
      <c r="L3578" t="s">
        <v>37</v>
      </c>
      <c r="M3578" t="s">
        <v>3359</v>
      </c>
      <c r="W3578" t="s">
        <v>3557</v>
      </c>
      <c r="AF3578" t="s">
        <v>3060</v>
      </c>
      <c r="AH3578" s="2">
        <v>40052.546689814815</v>
      </c>
    </row>
    <row r="3579" spans="1:35" ht="15" customHeight="1" x14ac:dyDescent="0.35">
      <c r="B3579" s="5">
        <f t="shared" si="239"/>
        <v>3577</v>
      </c>
      <c r="C3579">
        <f t="shared" si="240"/>
        <v>22</v>
      </c>
      <c r="D3579" s="16">
        <f t="shared" ref="D3579:D3590" si="241">+D3578</f>
        <v>1955</v>
      </c>
      <c r="E3579" t="s">
        <v>560</v>
      </c>
      <c r="F3579" t="s">
        <v>25</v>
      </c>
      <c r="G3579">
        <v>160299</v>
      </c>
      <c r="J3579" t="s">
        <v>3354</v>
      </c>
      <c r="K3579" t="s">
        <v>3383</v>
      </c>
      <c r="M3579" t="s">
        <v>3459</v>
      </c>
      <c r="N3579" t="s">
        <v>3359</v>
      </c>
      <c r="T3579" t="s">
        <v>3424</v>
      </c>
      <c r="W3579" t="s">
        <v>3557</v>
      </c>
      <c r="X3579" t="s">
        <v>3452</v>
      </c>
      <c r="Z3579" t="s">
        <v>3359</v>
      </c>
      <c r="AA3579" s="3" t="s">
        <v>3828</v>
      </c>
      <c r="AF3579" t="s">
        <v>3451</v>
      </c>
      <c r="AH3579" s="2">
        <v>46068</v>
      </c>
    </row>
    <row r="3580" spans="1:35" ht="15" customHeight="1" x14ac:dyDescent="0.35">
      <c r="B3580" s="5">
        <f t="shared" si="239"/>
        <v>3578</v>
      </c>
      <c r="C3580">
        <f t="shared" si="240"/>
        <v>12</v>
      </c>
      <c r="D3580" s="16">
        <f t="shared" si="241"/>
        <v>1955</v>
      </c>
      <c r="E3580" t="s">
        <v>972</v>
      </c>
      <c r="F3580" t="s">
        <v>25</v>
      </c>
      <c r="G3580">
        <v>160321</v>
      </c>
      <c r="H3580" t="s">
        <v>17</v>
      </c>
      <c r="J3580" t="s">
        <v>3354</v>
      </c>
      <c r="K3580" t="s">
        <v>3383</v>
      </c>
      <c r="L3580" t="s">
        <v>1265</v>
      </c>
      <c r="M3580" t="s">
        <v>3359</v>
      </c>
      <c r="U3580" t="s">
        <v>3557</v>
      </c>
      <c r="W3580" t="s">
        <v>3557</v>
      </c>
      <c r="AC3580" s="3" t="s">
        <v>1266</v>
      </c>
      <c r="AF3580" t="s">
        <v>3060</v>
      </c>
      <c r="AH3580" s="2">
        <v>39938.933854166666</v>
      </c>
    </row>
    <row r="3581" spans="1:35" ht="15" customHeight="1" x14ac:dyDescent="0.35">
      <c r="B3581" s="5">
        <f t="shared" si="239"/>
        <v>3579</v>
      </c>
      <c r="C3581">
        <f t="shared" si="240"/>
        <v>5</v>
      </c>
      <c r="D3581" s="16">
        <f t="shared" si="241"/>
        <v>1955</v>
      </c>
      <c r="E3581" t="s">
        <v>972</v>
      </c>
      <c r="F3581" t="s">
        <v>25</v>
      </c>
      <c r="G3581">
        <v>160333</v>
      </c>
      <c r="H3581" t="s">
        <v>17</v>
      </c>
      <c r="J3581" t="s">
        <v>3354</v>
      </c>
      <c r="K3581" t="s">
        <v>3383</v>
      </c>
      <c r="L3581" t="s">
        <v>1267</v>
      </c>
      <c r="M3581" t="s">
        <v>3359</v>
      </c>
      <c r="U3581" t="s">
        <v>3557</v>
      </c>
      <c r="W3581" t="s">
        <v>3557</v>
      </c>
      <c r="AA3581" s="3" t="s">
        <v>1269</v>
      </c>
      <c r="AC3581" s="3" t="s">
        <v>1268</v>
      </c>
      <c r="AF3581" t="s">
        <v>3060</v>
      </c>
      <c r="AH3581" s="2">
        <v>40448.567094907405</v>
      </c>
    </row>
    <row r="3582" spans="1:35" ht="15" customHeight="1" x14ac:dyDescent="0.35">
      <c r="B3582" s="5">
        <f t="shared" si="239"/>
        <v>3580</v>
      </c>
      <c r="C3582">
        <f t="shared" ref="C3582:C3585" si="242">+G3583-G3582</f>
        <v>19</v>
      </c>
      <c r="D3582" s="16">
        <f t="shared" si="241"/>
        <v>1955</v>
      </c>
      <c r="E3582" t="s">
        <v>972</v>
      </c>
      <c r="F3582" t="s">
        <v>25</v>
      </c>
      <c r="G3582">
        <v>160338</v>
      </c>
      <c r="H3582" t="s">
        <v>17</v>
      </c>
      <c r="J3582" t="s">
        <v>3354</v>
      </c>
      <c r="K3582" t="s">
        <v>3383</v>
      </c>
      <c r="L3582" t="s">
        <v>1270</v>
      </c>
      <c r="M3582" t="s">
        <v>3359</v>
      </c>
      <c r="U3582" t="s">
        <v>3557</v>
      </c>
      <c r="W3582" t="s">
        <v>3557</v>
      </c>
      <c r="AA3582" s="3" t="s">
        <v>1271</v>
      </c>
      <c r="AF3582" t="s">
        <v>3060</v>
      </c>
      <c r="AH3582" s="2">
        <v>40959.53565972222</v>
      </c>
    </row>
    <row r="3583" spans="1:35" ht="15" customHeight="1" x14ac:dyDescent="0.35">
      <c r="B3583" s="5">
        <f t="shared" si="239"/>
        <v>3581</v>
      </c>
      <c r="C3583">
        <f t="shared" si="242"/>
        <v>10</v>
      </c>
      <c r="D3583" s="16">
        <f t="shared" si="241"/>
        <v>1955</v>
      </c>
      <c r="E3583" t="s">
        <v>972</v>
      </c>
      <c r="F3583" t="s">
        <v>25</v>
      </c>
      <c r="G3583">
        <v>160357</v>
      </c>
      <c r="H3583" t="s">
        <v>17</v>
      </c>
      <c r="J3583" t="s">
        <v>3354</v>
      </c>
      <c r="K3583" t="s">
        <v>3383</v>
      </c>
      <c r="L3583" t="s">
        <v>914</v>
      </c>
      <c r="M3583" t="s">
        <v>3359</v>
      </c>
      <c r="N3583" t="s">
        <v>3359</v>
      </c>
      <c r="AF3583" t="s">
        <v>3060</v>
      </c>
      <c r="AH3583" s="2">
        <v>39864.646249999998</v>
      </c>
    </row>
    <row r="3584" spans="1:35" ht="15" customHeight="1" thickBot="1" x14ac:dyDescent="0.4">
      <c r="B3584" s="5">
        <f t="shared" si="239"/>
        <v>3582</v>
      </c>
      <c r="C3584">
        <f t="shared" si="242"/>
        <v>74</v>
      </c>
      <c r="D3584" s="16">
        <f t="shared" si="241"/>
        <v>1955</v>
      </c>
      <c r="E3584" t="s">
        <v>972</v>
      </c>
      <c r="F3584" t="s">
        <v>25</v>
      </c>
      <c r="G3584">
        <v>160367</v>
      </c>
      <c r="J3584" t="s">
        <v>3354</v>
      </c>
      <c r="K3584" t="s">
        <v>3383</v>
      </c>
      <c r="M3584" t="s">
        <v>3453</v>
      </c>
      <c r="T3584" t="s">
        <v>3262</v>
      </c>
      <c r="U3584" t="s">
        <v>3557</v>
      </c>
      <c r="W3584" t="s">
        <v>3557</v>
      </c>
      <c r="X3584" t="s">
        <v>3452</v>
      </c>
      <c r="AA3584" s="3" t="s">
        <v>3262</v>
      </c>
      <c r="AF3584" t="s">
        <v>3451</v>
      </c>
      <c r="AH3584" s="2">
        <v>46034</v>
      </c>
      <c r="AI3584" t="s">
        <v>6280</v>
      </c>
    </row>
    <row r="3585" spans="1:36" ht="15" customHeight="1" thickBot="1" x14ac:dyDescent="0.4">
      <c r="B3585" s="5">
        <f t="shared" si="239"/>
        <v>3583</v>
      </c>
      <c r="C3585">
        <f t="shared" si="242"/>
        <v>169</v>
      </c>
      <c r="D3585" s="16">
        <f t="shared" si="241"/>
        <v>1955</v>
      </c>
      <c r="E3585" s="159" t="s">
        <v>327</v>
      </c>
      <c r="F3585" s="159" t="s">
        <v>16</v>
      </c>
      <c r="G3585" s="160">
        <v>160441</v>
      </c>
      <c r="H3585" s="159"/>
      <c r="I3585" s="159"/>
      <c r="J3585" s="159" t="s">
        <v>3354</v>
      </c>
      <c r="K3585" s="159" t="s">
        <v>3383</v>
      </c>
      <c r="L3585" s="159"/>
      <c r="M3585" s="159" t="s">
        <v>3459</v>
      </c>
      <c r="N3585" s="159"/>
      <c r="O3585" s="159"/>
      <c r="P3585" s="159"/>
      <c r="Q3585" s="159"/>
      <c r="R3585" s="159"/>
      <c r="S3585" s="159"/>
      <c r="T3585" s="159" t="s">
        <v>3424</v>
      </c>
      <c r="U3585" s="159"/>
      <c r="V3585" s="231"/>
      <c r="W3585" s="159"/>
      <c r="X3585" s="159" t="s">
        <v>3452</v>
      </c>
      <c r="Y3585" s="159"/>
      <c r="Z3585" s="159"/>
      <c r="AA3585" s="159" t="s">
        <v>5381</v>
      </c>
      <c r="AB3585" s="159"/>
      <c r="AC3585" s="159"/>
      <c r="AD3585" s="159"/>
      <c r="AE3585" s="159"/>
      <c r="AF3585" t="s">
        <v>3451</v>
      </c>
      <c r="AG3585" s="159"/>
      <c r="AH3585" s="176">
        <v>46207</v>
      </c>
      <c r="AI3585" s="76" t="s">
        <v>6804</v>
      </c>
    </row>
    <row r="3586" spans="1:36" ht="15" customHeight="1" x14ac:dyDescent="0.35">
      <c r="B3586" s="5">
        <f t="shared" si="239"/>
        <v>3584</v>
      </c>
      <c r="C3586">
        <f t="shared" ref="C3586:C3590" si="243">+G3587-G3586</f>
        <v>838</v>
      </c>
      <c r="D3586" s="16">
        <f t="shared" si="241"/>
        <v>1955</v>
      </c>
      <c r="E3586" t="s">
        <v>15</v>
      </c>
      <c r="F3586" t="s">
        <v>2064</v>
      </c>
      <c r="G3586">
        <v>160610</v>
      </c>
      <c r="J3586" t="s">
        <v>3354</v>
      </c>
      <c r="K3586" t="s">
        <v>3383</v>
      </c>
      <c r="T3586" t="s">
        <v>3262</v>
      </c>
      <c r="AF3586" t="s">
        <v>3451</v>
      </c>
      <c r="AH3586" s="2">
        <v>45697</v>
      </c>
    </row>
    <row r="3587" spans="1:36" ht="15" customHeight="1" thickBot="1" x14ac:dyDescent="0.4">
      <c r="B3587" s="5">
        <f t="shared" si="239"/>
        <v>3585</v>
      </c>
      <c r="C3587">
        <f t="shared" si="243"/>
        <v>325</v>
      </c>
      <c r="D3587" s="16">
        <f t="shared" si="241"/>
        <v>1955</v>
      </c>
      <c r="E3587" t="s">
        <v>15</v>
      </c>
      <c r="F3587" t="s">
        <v>25</v>
      </c>
      <c r="G3587">
        <v>161448</v>
      </c>
      <c r="H3587" t="s">
        <v>17</v>
      </c>
      <c r="J3587" t="s">
        <v>3354</v>
      </c>
      <c r="M3587" t="s">
        <v>3359</v>
      </c>
      <c r="AF3587" t="s">
        <v>3060</v>
      </c>
      <c r="AH3587" s="2">
        <v>39797.009976851848</v>
      </c>
    </row>
    <row r="3588" spans="1:36" ht="15" customHeight="1" thickBot="1" x14ac:dyDescent="0.4">
      <c r="B3588" s="5">
        <f t="shared" si="239"/>
        <v>3586</v>
      </c>
      <c r="C3588">
        <f t="shared" si="243"/>
        <v>28</v>
      </c>
      <c r="D3588" s="16">
        <f t="shared" si="241"/>
        <v>1955</v>
      </c>
      <c r="E3588" s="159" t="s">
        <v>15</v>
      </c>
      <c r="F3588" s="159" t="s">
        <v>16</v>
      </c>
      <c r="G3588" s="160">
        <v>161773</v>
      </c>
      <c r="H3588" s="159"/>
      <c r="I3588" s="159"/>
      <c r="J3588" s="159" t="s">
        <v>3354</v>
      </c>
      <c r="K3588" s="159" t="s">
        <v>3383</v>
      </c>
      <c r="L3588" s="159"/>
      <c r="M3588" s="159" t="s">
        <v>3459</v>
      </c>
      <c r="N3588" s="159"/>
      <c r="O3588" s="159"/>
      <c r="P3588" s="159"/>
      <c r="Q3588" s="159"/>
      <c r="R3588" s="159"/>
      <c r="S3588" s="159"/>
      <c r="T3588" s="159" t="s">
        <v>3262</v>
      </c>
      <c r="U3588" s="159"/>
      <c r="V3588" s="159"/>
      <c r="W3588" s="159" t="s">
        <v>3830</v>
      </c>
      <c r="X3588" s="159" t="s">
        <v>3660</v>
      </c>
      <c r="Y3588" s="159"/>
      <c r="Z3588" s="159"/>
      <c r="AA3588" s="159" t="s">
        <v>3262</v>
      </c>
      <c r="AB3588" s="159" t="s">
        <v>5133</v>
      </c>
      <c r="AC3588" s="159"/>
      <c r="AD3588" s="159"/>
      <c r="AE3588" s="159"/>
      <c r="AF3588" t="s">
        <v>3451</v>
      </c>
      <c r="AG3588" s="159"/>
      <c r="AH3588" s="176">
        <v>46207</v>
      </c>
      <c r="AI3588" s="76" t="s">
        <v>6664</v>
      </c>
    </row>
    <row r="3589" spans="1:36" ht="15" customHeight="1" x14ac:dyDescent="0.35">
      <c r="B3589" s="5">
        <f t="shared" si="239"/>
        <v>3587</v>
      </c>
      <c r="C3589">
        <f t="shared" si="243"/>
        <v>256</v>
      </c>
      <c r="D3589" s="16">
        <f t="shared" si="241"/>
        <v>1955</v>
      </c>
      <c r="E3589" s="101" t="s">
        <v>15</v>
      </c>
      <c r="F3589" s="101" t="s">
        <v>16</v>
      </c>
      <c r="G3589" s="165">
        <v>161801</v>
      </c>
      <c r="H3589" s="101"/>
      <c r="I3589" s="101"/>
      <c r="J3589" s="101"/>
      <c r="K3589" s="101" t="s">
        <v>3383</v>
      </c>
      <c r="L3589" s="101"/>
      <c r="M3589" s="101"/>
      <c r="N3589" s="101"/>
      <c r="O3589" s="101"/>
      <c r="P3589" s="101"/>
      <c r="Q3589" s="101"/>
      <c r="R3589" s="101"/>
      <c r="S3589" s="128"/>
      <c r="T3589" s="101"/>
      <c r="U3589" s="101"/>
      <c r="V3589" s="130"/>
      <c r="W3589" s="101"/>
      <c r="X3589" s="101"/>
      <c r="Y3589" s="101"/>
      <c r="Z3589" s="101"/>
      <c r="AA3589" s="101"/>
      <c r="AB3589" s="101" t="s">
        <v>5133</v>
      </c>
      <c r="AC3589" s="101"/>
      <c r="AD3589" s="101"/>
      <c r="AE3589" s="101"/>
      <c r="AF3589" t="s">
        <v>3451</v>
      </c>
      <c r="AG3589" s="101"/>
      <c r="AH3589" s="103">
        <v>45839</v>
      </c>
      <c r="AI3589" s="102" t="s">
        <v>5134</v>
      </c>
    </row>
    <row r="3590" spans="1:36" ht="15" customHeight="1" x14ac:dyDescent="0.35">
      <c r="B3590" s="5">
        <f t="shared" si="239"/>
        <v>3588</v>
      </c>
      <c r="C3590">
        <f t="shared" si="243"/>
        <v>407</v>
      </c>
      <c r="D3590" s="16">
        <f t="shared" si="241"/>
        <v>1955</v>
      </c>
      <c r="E3590" t="s">
        <v>15</v>
      </c>
      <c r="F3590" t="s">
        <v>16</v>
      </c>
      <c r="G3590" s="70">
        <v>162057</v>
      </c>
      <c r="J3590" t="s">
        <v>3354</v>
      </c>
      <c r="M3590" t="s">
        <v>3459</v>
      </c>
      <c r="T3590" t="s">
        <v>3262</v>
      </c>
      <c r="W3590" t="s">
        <v>3830</v>
      </c>
      <c r="X3590" t="s">
        <v>3660</v>
      </c>
      <c r="AA3590" t="s">
        <v>3262</v>
      </c>
      <c r="AB3590" t="s">
        <v>5133</v>
      </c>
      <c r="AC3590"/>
      <c r="AD3590"/>
      <c r="AF3590" t="s">
        <v>3451</v>
      </c>
      <c r="AG3590" s="3"/>
      <c r="AH3590" s="153">
        <v>45899</v>
      </c>
      <c r="AI3590" s="36" t="s">
        <v>5401</v>
      </c>
    </row>
    <row r="3591" spans="1:36" ht="15" customHeight="1" x14ac:dyDescent="0.35">
      <c r="B3591" s="5">
        <f t="shared" si="239"/>
        <v>3589</v>
      </c>
      <c r="C3591">
        <f t="shared" ref="C3591:C3592" si="244">+G3593-G3591</f>
        <v>37</v>
      </c>
      <c r="D3591" s="16">
        <v>1955</v>
      </c>
      <c r="E3591" t="s">
        <v>15</v>
      </c>
      <c r="F3591" t="s">
        <v>25</v>
      </c>
      <c r="G3591" s="70">
        <v>162464</v>
      </c>
      <c r="J3591" t="s">
        <v>3354</v>
      </c>
      <c r="K3591" t="s">
        <v>3383</v>
      </c>
      <c r="M3591" t="s">
        <v>3459</v>
      </c>
      <c r="T3591" t="s">
        <v>3262</v>
      </c>
      <c r="W3591" t="s">
        <v>3572</v>
      </c>
      <c r="X3591" t="s">
        <v>3660</v>
      </c>
      <c r="AA3591" t="s">
        <v>3262</v>
      </c>
      <c r="AC3591"/>
      <c r="AD3591"/>
      <c r="AF3591" t="s">
        <v>3451</v>
      </c>
      <c r="AG3591" s="3"/>
      <c r="AH3591" s="153">
        <v>46246</v>
      </c>
      <c r="AI3591" s="36"/>
    </row>
    <row r="3592" spans="1:36" ht="15" customHeight="1" thickBot="1" x14ac:dyDescent="0.4">
      <c r="B3592" s="5">
        <f t="shared" si="239"/>
        <v>3590</v>
      </c>
      <c r="C3592">
        <f t="shared" si="244"/>
        <v>81</v>
      </c>
      <c r="D3592" s="16">
        <v>1955</v>
      </c>
      <c r="E3592" t="s">
        <v>15</v>
      </c>
      <c r="F3592" t="s">
        <v>25</v>
      </c>
      <c r="G3592">
        <v>162487</v>
      </c>
      <c r="H3592" t="s">
        <v>17</v>
      </c>
      <c r="J3592" t="s">
        <v>3354</v>
      </c>
      <c r="K3592" t="s">
        <v>3383</v>
      </c>
      <c r="L3592" t="s">
        <v>35</v>
      </c>
      <c r="M3592" t="s">
        <v>3359</v>
      </c>
      <c r="AF3592" t="s">
        <v>3060</v>
      </c>
      <c r="AH3592" s="2">
        <v>40091.638958333337</v>
      </c>
    </row>
    <row r="3593" spans="1:36" ht="15" thickBot="1" x14ac:dyDescent="0.4">
      <c r="B3593" s="5">
        <f t="shared" si="239"/>
        <v>3591</v>
      </c>
      <c r="C3593">
        <f>+G3596-G3593</f>
        <v>237</v>
      </c>
      <c r="D3593" s="16">
        <v>1955</v>
      </c>
      <c r="E3593" s="162" t="s">
        <v>15</v>
      </c>
      <c r="F3593" s="162" t="s">
        <v>25</v>
      </c>
      <c r="G3593" s="162">
        <v>162501</v>
      </c>
      <c r="H3593" s="162" t="s">
        <v>17</v>
      </c>
      <c r="I3593" s="162"/>
      <c r="J3593" s="162" t="s">
        <v>3354</v>
      </c>
      <c r="K3593" s="162"/>
      <c r="L3593" s="162"/>
      <c r="M3593" s="162" t="s">
        <v>3359</v>
      </c>
      <c r="N3593" s="162"/>
      <c r="O3593" s="162"/>
      <c r="P3593" s="162"/>
      <c r="Q3593" s="162"/>
      <c r="R3593" s="162"/>
      <c r="S3593" s="181"/>
      <c r="T3593" s="162"/>
      <c r="U3593" s="162"/>
      <c r="V3593" s="182"/>
      <c r="W3593" s="162"/>
      <c r="X3593" s="162"/>
      <c r="Y3593" s="162"/>
      <c r="Z3593" s="162"/>
      <c r="AA3593" s="159"/>
      <c r="AB3593" s="162"/>
      <c r="AC3593" s="159"/>
      <c r="AD3593" s="159"/>
      <c r="AE3593" s="162"/>
      <c r="AF3593" t="s">
        <v>3060</v>
      </c>
      <c r="AG3593" s="162"/>
      <c r="AH3593" s="163">
        <v>40592.909456018519</v>
      </c>
      <c r="AI3593" s="162"/>
    </row>
    <row r="3594" spans="1:36" ht="15" customHeight="1" thickBot="1" x14ac:dyDescent="0.4">
      <c r="A3594" s="180"/>
      <c r="B3594" s="5">
        <f t="shared" ref="B3594:B3597" si="245">+B3593+1</f>
        <v>3592</v>
      </c>
      <c r="C3594">
        <f t="shared" ref="C3594:C3597" si="246">+G3597-G3594</f>
        <v>327</v>
      </c>
      <c r="D3594" s="16">
        <v>1955</v>
      </c>
      <c r="E3594" t="s">
        <v>15</v>
      </c>
      <c r="F3594" t="s">
        <v>25</v>
      </c>
      <c r="G3594">
        <v>162568</v>
      </c>
      <c r="H3594" t="s">
        <v>17</v>
      </c>
      <c r="J3594" t="s">
        <v>3354</v>
      </c>
      <c r="K3594" t="s">
        <v>3383</v>
      </c>
      <c r="M3594" t="s">
        <v>3459</v>
      </c>
      <c r="T3594" t="s">
        <v>3262</v>
      </c>
      <c r="W3594" t="s">
        <v>3572</v>
      </c>
      <c r="X3594" t="s">
        <v>3660</v>
      </c>
      <c r="AA3594" s="3" t="s">
        <v>3262</v>
      </c>
      <c r="AB3594" s="155" t="s">
        <v>5090</v>
      </c>
      <c r="AF3594" t="s">
        <v>3451</v>
      </c>
      <c r="AH3594" s="2">
        <v>45817</v>
      </c>
      <c r="AJ3594" s="155" t="s">
        <v>5090</v>
      </c>
    </row>
    <row r="3595" spans="1:36" ht="15" thickBot="1" x14ac:dyDescent="0.4">
      <c r="B3595" s="5">
        <f t="shared" si="245"/>
        <v>3593</v>
      </c>
      <c r="C3595">
        <f t="shared" si="246"/>
        <v>397</v>
      </c>
      <c r="D3595" s="16">
        <v>1955</v>
      </c>
      <c r="E3595" s="159" t="s">
        <v>15</v>
      </c>
      <c r="F3595" s="159" t="s">
        <v>25</v>
      </c>
      <c r="G3595" s="160">
        <v>162625</v>
      </c>
      <c r="H3595" s="159"/>
      <c r="I3595" s="159"/>
      <c r="J3595" s="159" t="s">
        <v>3354</v>
      </c>
      <c r="K3595" s="159" t="s">
        <v>3383</v>
      </c>
      <c r="L3595" s="159"/>
      <c r="M3595" s="159" t="s">
        <v>3459</v>
      </c>
      <c r="N3595" s="159"/>
      <c r="O3595" s="159"/>
      <c r="P3595" s="159"/>
      <c r="Q3595" s="159"/>
      <c r="R3595" s="159"/>
      <c r="S3595" s="159"/>
      <c r="T3595" s="159" t="s">
        <v>167</v>
      </c>
      <c r="U3595" s="159"/>
      <c r="V3595" s="161"/>
      <c r="W3595" s="159" t="s">
        <v>3576</v>
      </c>
      <c r="X3595" s="159" t="s">
        <v>3660</v>
      </c>
      <c r="Y3595" s="159"/>
      <c r="Z3595" s="159"/>
      <c r="AA3595" s="159" t="s">
        <v>167</v>
      </c>
      <c r="AB3595" s="159"/>
      <c r="AC3595" s="159"/>
      <c r="AD3595" s="159"/>
      <c r="AE3595" s="159"/>
      <c r="AF3595" t="s">
        <v>3451</v>
      </c>
      <c r="AG3595" s="159"/>
      <c r="AH3595" s="176">
        <v>46256</v>
      </c>
      <c r="AI3595" s="76" t="s">
        <v>6911</v>
      </c>
    </row>
    <row r="3596" spans="1:36" ht="15" customHeight="1" x14ac:dyDescent="0.35">
      <c r="B3596" s="5">
        <f t="shared" si="245"/>
        <v>3594</v>
      </c>
      <c r="C3596">
        <f t="shared" si="246"/>
        <v>301</v>
      </c>
      <c r="D3596" s="16">
        <v>1955</v>
      </c>
      <c r="E3596" t="s">
        <v>15</v>
      </c>
      <c r="F3596" t="s">
        <v>25</v>
      </c>
      <c r="G3596">
        <v>162738</v>
      </c>
      <c r="H3596" t="s">
        <v>17</v>
      </c>
      <c r="J3596" t="s">
        <v>3354</v>
      </c>
      <c r="K3596" t="s">
        <v>3383</v>
      </c>
      <c r="M3596" t="s">
        <v>3359</v>
      </c>
      <c r="N3596" t="s">
        <v>3359</v>
      </c>
      <c r="AF3596" t="s">
        <v>3060</v>
      </c>
      <c r="AH3596" s="2">
        <v>40353.986597222225</v>
      </c>
    </row>
    <row r="3597" spans="1:36" ht="15" customHeight="1" x14ac:dyDescent="0.35">
      <c r="B3597" s="5">
        <f t="shared" si="245"/>
        <v>3595</v>
      </c>
      <c r="C3597">
        <f t="shared" si="246"/>
        <v>229</v>
      </c>
      <c r="D3597" s="16">
        <v>1955</v>
      </c>
      <c r="E3597" s="3" t="s">
        <v>15</v>
      </c>
      <c r="F3597" s="3" t="s">
        <v>25</v>
      </c>
      <c r="G3597" s="3">
        <v>162895</v>
      </c>
      <c r="H3597" s="3"/>
      <c r="I3597" s="3"/>
      <c r="J3597" s="3"/>
      <c r="K3597" s="3"/>
      <c r="L3597" s="3"/>
      <c r="M3597" s="3"/>
      <c r="N3597" s="3"/>
      <c r="O3597" s="3"/>
      <c r="P3597" s="3"/>
      <c r="Q3597" s="3"/>
      <c r="R3597" s="3"/>
      <c r="S3597" s="152"/>
      <c r="T3597" s="3"/>
      <c r="U3597" s="3"/>
      <c r="V3597" s="143"/>
      <c r="W3597" s="3"/>
      <c r="X3597" s="3"/>
      <c r="Y3597" s="3"/>
      <c r="Z3597" s="3"/>
      <c r="AB3597" s="3"/>
      <c r="AE3597" s="3"/>
      <c r="AF3597" s="3" t="s">
        <v>3451</v>
      </c>
      <c r="AG3597" s="3"/>
      <c r="AH3597" s="153">
        <v>45568</v>
      </c>
      <c r="AI3597" s="14" t="s">
        <v>4286</v>
      </c>
    </row>
    <row r="3598" spans="1:36" ht="15" customHeight="1" x14ac:dyDescent="0.35">
      <c r="B3598" s="5">
        <f t="shared" si="239"/>
        <v>3596</v>
      </c>
      <c r="C3598">
        <f t="shared" si="240"/>
        <v>17</v>
      </c>
      <c r="D3598" s="16">
        <v>1955</v>
      </c>
      <c r="E3598" s="3" t="s">
        <v>327</v>
      </c>
      <c r="F3598" s="3" t="s">
        <v>25</v>
      </c>
      <c r="G3598" s="3">
        <v>163022</v>
      </c>
      <c r="H3598" s="3"/>
      <c r="I3598" s="3"/>
      <c r="J3598" s="3" t="s">
        <v>3354</v>
      </c>
      <c r="K3598" s="3" t="s">
        <v>3383</v>
      </c>
      <c r="L3598" s="3"/>
      <c r="M3598" s="3" t="s">
        <v>3459</v>
      </c>
      <c r="N3598" s="3"/>
      <c r="O3598" s="3"/>
      <c r="P3598" s="3"/>
      <c r="Q3598" s="3"/>
      <c r="R3598" s="3"/>
      <c r="S3598" s="152"/>
      <c r="T3598" s="3" t="s">
        <v>3424</v>
      </c>
      <c r="U3598" s="3"/>
      <c r="V3598" s="143"/>
      <c r="W3598" s="3" t="s">
        <v>3572</v>
      </c>
      <c r="X3598" s="3" t="s">
        <v>3452</v>
      </c>
      <c r="Y3598" s="3"/>
      <c r="Z3598" s="3"/>
      <c r="AA3598" s="3" t="s">
        <v>3779</v>
      </c>
      <c r="AB3598" s="3"/>
      <c r="AD3598" s="3" t="s">
        <v>4251</v>
      </c>
      <c r="AE3598" s="3"/>
      <c r="AF3598" s="3" t="s">
        <v>3451</v>
      </c>
      <c r="AG3598" s="3"/>
      <c r="AH3598" s="153">
        <v>45561</v>
      </c>
      <c r="AI3598" s="14" t="s">
        <v>4132</v>
      </c>
    </row>
    <row r="3599" spans="1:36" ht="15" customHeight="1" x14ac:dyDescent="0.35">
      <c r="B3599" s="5">
        <f t="shared" si="239"/>
        <v>3597</v>
      </c>
      <c r="C3599">
        <f t="shared" si="240"/>
        <v>85</v>
      </c>
      <c r="D3599" s="16">
        <v>1955</v>
      </c>
      <c r="E3599" t="s">
        <v>327</v>
      </c>
      <c r="F3599" t="s">
        <v>16</v>
      </c>
      <c r="G3599">
        <v>163039</v>
      </c>
      <c r="H3599" t="s">
        <v>17</v>
      </c>
      <c r="J3599" t="s">
        <v>3354</v>
      </c>
      <c r="K3599" t="s">
        <v>3383</v>
      </c>
      <c r="L3599" t="s">
        <v>88</v>
      </c>
      <c r="M3599" t="s">
        <v>3359</v>
      </c>
      <c r="AF3599" t="s">
        <v>3060</v>
      </c>
      <c r="AH3599" s="2">
        <v>40129.325231481482</v>
      </c>
    </row>
    <row r="3600" spans="1:36" ht="15" customHeight="1" x14ac:dyDescent="0.35">
      <c r="B3600" s="5">
        <f t="shared" si="239"/>
        <v>3598</v>
      </c>
      <c r="C3600">
        <f t="shared" si="240"/>
        <v>15</v>
      </c>
      <c r="D3600" s="16">
        <v>1955</v>
      </c>
      <c r="E3600" t="s">
        <v>221</v>
      </c>
      <c r="F3600" t="s">
        <v>25</v>
      </c>
      <c r="G3600">
        <v>163124</v>
      </c>
      <c r="J3600" t="s">
        <v>3354</v>
      </c>
      <c r="K3600" t="s">
        <v>3366</v>
      </c>
      <c r="AF3600" t="s">
        <v>3451</v>
      </c>
      <c r="AH3600" s="2">
        <v>45606</v>
      </c>
    </row>
    <row r="3601" spans="1:35" ht="15" customHeight="1" x14ac:dyDescent="0.35">
      <c r="A3601" s="3"/>
      <c r="B3601" s="5">
        <f t="shared" si="239"/>
        <v>3599</v>
      </c>
      <c r="C3601">
        <f t="shared" si="240"/>
        <v>12</v>
      </c>
      <c r="D3601" s="16">
        <v>1955</v>
      </c>
      <c r="E3601" t="s">
        <v>221</v>
      </c>
      <c r="F3601" t="s">
        <v>25</v>
      </c>
      <c r="G3601">
        <v>163139</v>
      </c>
      <c r="J3601" t="s">
        <v>3354</v>
      </c>
      <c r="K3601" t="s">
        <v>3366</v>
      </c>
      <c r="M3601" t="s">
        <v>3459</v>
      </c>
      <c r="N3601" t="s">
        <v>3359</v>
      </c>
      <c r="S3601" s="148">
        <v>0.46</v>
      </c>
      <c r="T3601" t="s">
        <v>3424</v>
      </c>
      <c r="W3601" t="s">
        <v>3572</v>
      </c>
      <c r="X3601" t="s">
        <v>3452</v>
      </c>
      <c r="AA3601" s="3" t="s">
        <v>3464</v>
      </c>
      <c r="AF3601" t="s">
        <v>3451</v>
      </c>
      <c r="AH3601" s="2">
        <v>45965</v>
      </c>
    </row>
    <row r="3602" spans="1:35" ht="15" customHeight="1" x14ac:dyDescent="0.35">
      <c r="B3602" s="5">
        <f t="shared" si="239"/>
        <v>3600</v>
      </c>
      <c r="C3602">
        <f t="shared" si="240"/>
        <v>3</v>
      </c>
      <c r="D3602" s="16">
        <v>1955</v>
      </c>
      <c r="E3602" t="s">
        <v>221</v>
      </c>
      <c r="F3602" t="s">
        <v>25</v>
      </c>
      <c r="G3602">
        <v>163151</v>
      </c>
      <c r="H3602" t="s">
        <v>17</v>
      </c>
      <c r="J3602" t="s">
        <v>3354</v>
      </c>
      <c r="K3602" t="s">
        <v>3366</v>
      </c>
      <c r="L3602" t="s">
        <v>143</v>
      </c>
      <c r="M3602" t="s">
        <v>3359</v>
      </c>
      <c r="AE3602" t="s">
        <v>380</v>
      </c>
      <c r="AF3602" t="s">
        <v>3060</v>
      </c>
      <c r="AH3602" s="2">
        <v>40826.986944444441</v>
      </c>
    </row>
    <row r="3603" spans="1:35" ht="15" customHeight="1" x14ac:dyDescent="0.35">
      <c r="B3603" s="5">
        <f t="shared" si="239"/>
        <v>3601</v>
      </c>
      <c r="C3603">
        <f t="shared" si="240"/>
        <v>5</v>
      </c>
      <c r="D3603" s="16">
        <v>1955</v>
      </c>
      <c r="E3603" t="s">
        <v>221</v>
      </c>
      <c r="F3603" t="s">
        <v>25</v>
      </c>
      <c r="G3603" s="70">
        <v>163154</v>
      </c>
      <c r="J3603" t="s">
        <v>3354</v>
      </c>
      <c r="K3603" t="s">
        <v>3366</v>
      </c>
      <c r="M3603" t="s">
        <v>3459</v>
      </c>
      <c r="T3603" t="s">
        <v>3424</v>
      </c>
      <c r="W3603" t="s">
        <v>3572</v>
      </c>
      <c r="X3603" t="s">
        <v>3452</v>
      </c>
      <c r="AA3603" t="s">
        <v>3464</v>
      </c>
      <c r="AC3603"/>
      <c r="AD3603" t="s">
        <v>5536</v>
      </c>
      <c r="AF3603" t="s">
        <v>3451</v>
      </c>
      <c r="AG3603" s="3"/>
      <c r="AH3603" s="153">
        <v>45899</v>
      </c>
      <c r="AI3603" s="36" t="s">
        <v>5402</v>
      </c>
    </row>
    <row r="3604" spans="1:35" ht="15" customHeight="1" x14ac:dyDescent="0.35">
      <c r="B3604" s="5">
        <f t="shared" si="239"/>
        <v>3602</v>
      </c>
      <c r="C3604">
        <f t="shared" si="240"/>
        <v>3</v>
      </c>
      <c r="D3604" s="16">
        <v>1955</v>
      </c>
      <c r="E3604" t="s">
        <v>221</v>
      </c>
      <c r="F3604" t="s">
        <v>25</v>
      </c>
      <c r="G3604">
        <v>163159</v>
      </c>
      <c r="J3604" t="s">
        <v>3354</v>
      </c>
      <c r="K3604" t="s">
        <v>3366</v>
      </c>
      <c r="L3604" t="s">
        <v>50</v>
      </c>
      <c r="M3604" t="s">
        <v>3359</v>
      </c>
      <c r="AA3604" s="3" t="s">
        <v>3464</v>
      </c>
      <c r="AD3604" s="3" t="s">
        <v>3391</v>
      </c>
      <c r="AF3604" t="s">
        <v>3060</v>
      </c>
    </row>
    <row r="3605" spans="1:35" ht="15" customHeight="1" x14ac:dyDescent="0.35">
      <c r="B3605" s="5">
        <f t="shared" si="239"/>
        <v>3603</v>
      </c>
      <c r="C3605">
        <f t="shared" si="240"/>
        <v>2</v>
      </c>
      <c r="D3605" s="16">
        <v>1955</v>
      </c>
      <c r="E3605" t="s">
        <v>221</v>
      </c>
      <c r="F3605" t="s">
        <v>25</v>
      </c>
      <c r="G3605">
        <v>163162</v>
      </c>
      <c r="H3605" t="s">
        <v>17</v>
      </c>
      <c r="J3605" t="s">
        <v>3354</v>
      </c>
      <c r="K3605" t="s">
        <v>3366</v>
      </c>
      <c r="L3605" t="s">
        <v>368</v>
      </c>
      <c r="M3605" t="s">
        <v>3359</v>
      </c>
      <c r="AF3605" t="s">
        <v>3060</v>
      </c>
      <c r="AH3605" s="2">
        <v>39884.673020833332</v>
      </c>
    </row>
    <row r="3606" spans="1:35" ht="15" customHeight="1" x14ac:dyDescent="0.35">
      <c r="B3606" s="5">
        <f t="shared" si="239"/>
        <v>3604</v>
      </c>
      <c r="C3606">
        <f t="shared" si="240"/>
        <v>7</v>
      </c>
      <c r="D3606" s="16">
        <v>1955</v>
      </c>
      <c r="E3606" t="s">
        <v>221</v>
      </c>
      <c r="F3606" t="s">
        <v>25</v>
      </c>
      <c r="G3606">
        <v>163164</v>
      </c>
      <c r="J3606" t="s">
        <v>3354</v>
      </c>
      <c r="K3606" t="s">
        <v>3366</v>
      </c>
      <c r="M3606" t="s">
        <v>3459</v>
      </c>
      <c r="N3606" t="s">
        <v>3359</v>
      </c>
      <c r="T3606" t="s">
        <v>3424</v>
      </c>
      <c r="V3606" s="43" t="s">
        <v>3572</v>
      </c>
      <c r="X3606" t="s">
        <v>3452</v>
      </c>
      <c r="AA3606" s="3" t="s">
        <v>3464</v>
      </c>
      <c r="AF3606" t="s">
        <v>3451</v>
      </c>
      <c r="AH3606" s="2">
        <v>45335</v>
      </c>
    </row>
    <row r="3607" spans="1:35" ht="15" customHeight="1" x14ac:dyDescent="0.35">
      <c r="B3607" s="5">
        <f t="shared" si="239"/>
        <v>3605</v>
      </c>
      <c r="C3607">
        <f t="shared" si="240"/>
        <v>28</v>
      </c>
      <c r="D3607" s="16">
        <v>1955</v>
      </c>
      <c r="E3607" t="s">
        <v>221</v>
      </c>
      <c r="F3607" t="s">
        <v>25</v>
      </c>
      <c r="G3607">
        <v>163171</v>
      </c>
      <c r="H3607" t="s">
        <v>17</v>
      </c>
      <c r="J3607" t="s">
        <v>3354</v>
      </c>
      <c r="K3607" t="s">
        <v>3366</v>
      </c>
      <c r="M3607" t="s">
        <v>3359</v>
      </c>
      <c r="AA3607" s="3" t="s">
        <v>3464</v>
      </c>
      <c r="AD3607" s="3" t="s">
        <v>3396</v>
      </c>
      <c r="AE3607" t="s">
        <v>380</v>
      </c>
      <c r="AF3607" t="s">
        <v>3060</v>
      </c>
      <c r="AH3607" s="2">
        <v>39762.361435185187</v>
      </c>
    </row>
    <row r="3608" spans="1:35" ht="15" customHeight="1" x14ac:dyDescent="0.35">
      <c r="B3608" s="5">
        <f t="shared" si="239"/>
        <v>3606</v>
      </c>
      <c r="C3608">
        <f t="shared" si="240"/>
        <v>24</v>
      </c>
      <c r="D3608" s="16">
        <v>1955</v>
      </c>
      <c r="E3608" t="s">
        <v>221</v>
      </c>
      <c r="F3608" t="s">
        <v>25</v>
      </c>
      <c r="G3608">
        <v>163199</v>
      </c>
      <c r="H3608" t="s">
        <v>17</v>
      </c>
      <c r="J3608" t="s">
        <v>3354</v>
      </c>
      <c r="K3608" t="s">
        <v>3366</v>
      </c>
      <c r="L3608" t="s">
        <v>1273</v>
      </c>
      <c r="M3608" t="s">
        <v>3359</v>
      </c>
      <c r="AA3608" s="3" t="s">
        <v>3464</v>
      </c>
      <c r="AD3608" s="3" t="s">
        <v>1274</v>
      </c>
      <c r="AE3608" t="s">
        <v>380</v>
      </c>
      <c r="AF3608" t="s">
        <v>3060</v>
      </c>
      <c r="AH3608" s="2">
        <v>40726.939606481479</v>
      </c>
    </row>
    <row r="3609" spans="1:35" ht="15" customHeight="1" x14ac:dyDescent="0.35">
      <c r="B3609" s="5">
        <f t="shared" si="239"/>
        <v>3607</v>
      </c>
      <c r="C3609">
        <f t="shared" si="240"/>
        <v>41</v>
      </c>
      <c r="D3609" s="16">
        <v>1955</v>
      </c>
      <c r="E3609" t="s">
        <v>560</v>
      </c>
      <c r="F3609" t="s">
        <v>25</v>
      </c>
      <c r="G3609">
        <v>163223</v>
      </c>
      <c r="H3609" t="s">
        <v>17</v>
      </c>
      <c r="M3609" t="s">
        <v>3359</v>
      </c>
      <c r="AF3609" t="s">
        <v>3060</v>
      </c>
      <c r="AH3609" s="2">
        <v>40809.636099537034</v>
      </c>
    </row>
    <row r="3610" spans="1:35" ht="15" customHeight="1" x14ac:dyDescent="0.35">
      <c r="B3610" s="5">
        <f t="shared" si="239"/>
        <v>3608</v>
      </c>
      <c r="C3610">
        <f t="shared" si="240"/>
        <v>31</v>
      </c>
      <c r="D3610" s="16">
        <v>1955</v>
      </c>
      <c r="E3610" t="s">
        <v>560</v>
      </c>
      <c r="F3610" t="s">
        <v>25</v>
      </c>
      <c r="G3610">
        <v>163264</v>
      </c>
      <c r="H3610" t="s">
        <v>17</v>
      </c>
      <c r="K3610" t="s">
        <v>3383</v>
      </c>
      <c r="L3610" t="s">
        <v>1275</v>
      </c>
      <c r="M3610" t="s">
        <v>3359</v>
      </c>
      <c r="AD3610" s="3" t="s">
        <v>1276</v>
      </c>
      <c r="AF3610" t="s">
        <v>3060</v>
      </c>
      <c r="AH3610" s="2">
        <v>40855.963738425926</v>
      </c>
    </row>
    <row r="3611" spans="1:35" ht="15" customHeight="1" x14ac:dyDescent="0.35">
      <c r="B3611" s="5">
        <f t="shared" si="239"/>
        <v>3609</v>
      </c>
      <c r="C3611">
        <f t="shared" si="240"/>
        <v>9</v>
      </c>
      <c r="D3611" s="16">
        <v>1955</v>
      </c>
      <c r="E3611" t="s">
        <v>560</v>
      </c>
      <c r="F3611" t="s">
        <v>25</v>
      </c>
      <c r="G3611">
        <v>163295</v>
      </c>
      <c r="H3611" t="s">
        <v>17</v>
      </c>
      <c r="J3611" t="s">
        <v>3354</v>
      </c>
      <c r="K3611" t="s">
        <v>3383</v>
      </c>
      <c r="L3611" t="s">
        <v>969</v>
      </c>
      <c r="M3611" t="s">
        <v>3359</v>
      </c>
      <c r="AB3611" t="s">
        <v>3717</v>
      </c>
      <c r="AF3611" t="s">
        <v>3060</v>
      </c>
      <c r="AH3611" s="2">
        <v>40417.476377314815</v>
      </c>
    </row>
    <row r="3612" spans="1:35" ht="15" customHeight="1" x14ac:dyDescent="0.35">
      <c r="A3612" s="3"/>
      <c r="B3612" s="5">
        <f t="shared" si="239"/>
        <v>3610</v>
      </c>
      <c r="C3612">
        <f t="shared" si="240"/>
        <v>11</v>
      </c>
      <c r="D3612" s="16">
        <v>1955</v>
      </c>
      <c r="E3612" t="s">
        <v>560</v>
      </c>
      <c r="F3612" t="s">
        <v>25</v>
      </c>
      <c r="G3612">
        <v>163304</v>
      </c>
      <c r="H3612" t="s">
        <v>17</v>
      </c>
      <c r="J3612" t="s">
        <v>3354</v>
      </c>
      <c r="K3612" t="s">
        <v>3383</v>
      </c>
      <c r="L3612" t="s">
        <v>234</v>
      </c>
      <c r="M3612" t="s">
        <v>3359</v>
      </c>
      <c r="Z3612" t="s">
        <v>3359</v>
      </c>
      <c r="AF3612" t="s">
        <v>3060</v>
      </c>
      <c r="AH3612" s="2">
        <v>39781.882222222222</v>
      </c>
    </row>
    <row r="3613" spans="1:35" ht="15" customHeight="1" x14ac:dyDescent="0.35">
      <c r="A3613" s="3"/>
      <c r="B3613" s="5">
        <f t="shared" si="239"/>
        <v>3611</v>
      </c>
      <c r="C3613">
        <f t="shared" si="240"/>
        <v>8</v>
      </c>
      <c r="D3613" s="16">
        <v>1955</v>
      </c>
      <c r="E3613" t="s">
        <v>327</v>
      </c>
      <c r="F3613" t="s">
        <v>16</v>
      </c>
      <c r="G3613">
        <v>163315</v>
      </c>
      <c r="H3613" t="s">
        <v>17</v>
      </c>
      <c r="J3613" t="s">
        <v>3356</v>
      </c>
      <c r="L3613" t="s">
        <v>1278</v>
      </c>
      <c r="M3613" t="s">
        <v>3359</v>
      </c>
      <c r="AC3613" s="3">
        <v>1955</v>
      </c>
      <c r="AD3613" s="3" t="s">
        <v>1279</v>
      </c>
      <c r="AF3613" t="s">
        <v>3060</v>
      </c>
      <c r="AH3613" s="2">
        <v>40301.475104166668</v>
      </c>
    </row>
    <row r="3614" spans="1:35" ht="15" customHeight="1" x14ac:dyDescent="0.35">
      <c r="B3614" s="5">
        <f t="shared" si="239"/>
        <v>3612</v>
      </c>
      <c r="C3614">
        <f t="shared" si="240"/>
        <v>56</v>
      </c>
      <c r="D3614" s="16">
        <v>1955</v>
      </c>
      <c r="E3614" t="s">
        <v>327</v>
      </c>
      <c r="F3614" t="s">
        <v>16</v>
      </c>
      <c r="G3614">
        <v>163323</v>
      </c>
      <c r="H3614" t="s">
        <v>17</v>
      </c>
      <c r="J3614" t="s">
        <v>380</v>
      </c>
      <c r="K3614" t="s">
        <v>3383</v>
      </c>
      <c r="L3614" t="s">
        <v>491</v>
      </c>
      <c r="M3614" t="s">
        <v>3359</v>
      </c>
      <c r="AF3614" t="s">
        <v>3060</v>
      </c>
      <c r="AH3614" s="2">
        <v>40148.367847222224</v>
      </c>
    </row>
    <row r="3615" spans="1:35" ht="15" customHeight="1" x14ac:dyDescent="0.35">
      <c r="B3615" s="5">
        <f t="shared" ref="B3615:B3680" si="247">+B3614+1</f>
        <v>3613</v>
      </c>
      <c r="C3615">
        <f t="shared" si="240"/>
        <v>80</v>
      </c>
      <c r="D3615" s="16">
        <v>1955</v>
      </c>
      <c r="E3615" t="s">
        <v>327</v>
      </c>
      <c r="F3615" t="s">
        <v>16</v>
      </c>
      <c r="G3615">
        <v>163379</v>
      </c>
      <c r="H3615" t="s">
        <v>17</v>
      </c>
      <c r="J3615" t="s">
        <v>3354</v>
      </c>
      <c r="L3615" t="s">
        <v>232</v>
      </c>
      <c r="M3615" t="s">
        <v>3359</v>
      </c>
      <c r="AF3615" t="s">
        <v>3060</v>
      </c>
      <c r="AH3615" s="2">
        <v>40778.855115740742</v>
      </c>
    </row>
    <row r="3616" spans="1:35" ht="15" customHeight="1" x14ac:dyDescent="0.35">
      <c r="B3616" s="5">
        <f t="shared" si="247"/>
        <v>3614</v>
      </c>
      <c r="C3616">
        <f t="shared" si="240"/>
        <v>6</v>
      </c>
      <c r="D3616" s="16">
        <v>1955</v>
      </c>
      <c r="E3616" s="115" t="s">
        <v>972</v>
      </c>
      <c r="F3616" s="115" t="s">
        <v>25</v>
      </c>
      <c r="G3616" s="70">
        <v>163459</v>
      </c>
      <c r="I3616" s="172"/>
      <c r="J3616" t="s">
        <v>3354</v>
      </c>
      <c r="K3616" t="s">
        <v>3383</v>
      </c>
      <c r="M3616" s="172" t="s">
        <v>3453</v>
      </c>
      <c r="T3616" s="172" t="s">
        <v>3262</v>
      </c>
      <c r="U3616" t="s">
        <v>3557</v>
      </c>
      <c r="W3616" s="172" t="s">
        <v>3557</v>
      </c>
      <c r="X3616" s="172" t="s">
        <v>3452</v>
      </c>
      <c r="AA3616" s="172" t="s">
        <v>3262</v>
      </c>
      <c r="AC3616"/>
      <c r="AD3616"/>
      <c r="AF3616" t="s">
        <v>3451</v>
      </c>
      <c r="AH3616" s="2">
        <v>45966</v>
      </c>
      <c r="AI3616" s="36" t="s">
        <v>5747</v>
      </c>
    </row>
    <row r="3617" spans="2:35" ht="15" customHeight="1" x14ac:dyDescent="0.35">
      <c r="B3617" s="5">
        <f t="shared" si="247"/>
        <v>3615</v>
      </c>
      <c r="C3617">
        <f t="shared" si="240"/>
        <v>399</v>
      </c>
      <c r="D3617" s="16">
        <v>1955</v>
      </c>
      <c r="E3617" t="s">
        <v>972</v>
      </c>
      <c r="F3617" t="s">
        <v>25</v>
      </c>
      <c r="G3617">
        <v>163465</v>
      </c>
      <c r="H3617" t="s">
        <v>17</v>
      </c>
      <c r="J3617" t="s">
        <v>3354</v>
      </c>
      <c r="K3617" t="s">
        <v>3383</v>
      </c>
      <c r="L3617" t="s">
        <v>538</v>
      </c>
      <c r="M3617" t="s">
        <v>3359</v>
      </c>
      <c r="U3617" t="s">
        <v>3557</v>
      </c>
      <c r="W3617" t="s">
        <v>3557</v>
      </c>
      <c r="AF3617" t="s">
        <v>3060</v>
      </c>
      <c r="AH3617" s="2">
        <v>40059.390717592592</v>
      </c>
    </row>
    <row r="3618" spans="2:35" ht="15" customHeight="1" x14ac:dyDescent="0.35">
      <c r="B3618" s="5">
        <f t="shared" si="247"/>
        <v>3616</v>
      </c>
      <c r="C3618">
        <f t="shared" si="240"/>
        <v>545</v>
      </c>
      <c r="D3618" s="16">
        <v>1955</v>
      </c>
      <c r="E3618" t="s">
        <v>15</v>
      </c>
      <c r="F3618" t="s">
        <v>2064</v>
      </c>
      <c r="G3618">
        <v>163864</v>
      </c>
      <c r="K3618" t="s">
        <v>3383</v>
      </c>
      <c r="AF3618" t="s">
        <v>3451</v>
      </c>
      <c r="AH3618" s="2">
        <v>46129</v>
      </c>
    </row>
    <row r="3619" spans="2:35" ht="15" customHeight="1" x14ac:dyDescent="0.35">
      <c r="B3619" s="5">
        <f t="shared" si="247"/>
        <v>3617</v>
      </c>
      <c r="C3619">
        <f t="shared" si="240"/>
        <v>10</v>
      </c>
      <c r="D3619" s="16">
        <v>1955</v>
      </c>
      <c r="E3619" t="s">
        <v>15</v>
      </c>
      <c r="F3619" t="s">
        <v>16</v>
      </c>
      <c r="G3619">
        <v>164409</v>
      </c>
      <c r="H3619" t="s">
        <v>17</v>
      </c>
      <c r="J3619" t="s">
        <v>3354</v>
      </c>
      <c r="K3619" t="s">
        <v>3383</v>
      </c>
      <c r="L3619" t="s">
        <v>369</v>
      </c>
      <c r="M3619" t="s">
        <v>3359</v>
      </c>
      <c r="AF3619" t="s">
        <v>3060</v>
      </c>
      <c r="AH3619" s="2">
        <v>39842.351550925923</v>
      </c>
    </row>
    <row r="3620" spans="2:35" ht="15" customHeight="1" thickBot="1" x14ac:dyDescent="0.4">
      <c r="B3620" s="5">
        <f t="shared" ref="B3620:B3623" si="248">+B3619+1</f>
        <v>3618</v>
      </c>
      <c r="C3620">
        <f t="shared" ref="C3620:C3623" si="249">+G3621-G3620</f>
        <v>86</v>
      </c>
      <c r="D3620" s="16">
        <v>1955</v>
      </c>
      <c r="E3620" s="3" t="s">
        <v>15</v>
      </c>
      <c r="F3620" s="3" t="s">
        <v>16</v>
      </c>
      <c r="G3620" s="165">
        <v>164419</v>
      </c>
      <c r="H3620" s="3"/>
      <c r="I3620" s="3"/>
      <c r="J3620" s="3"/>
      <c r="K3620" s="3" t="s">
        <v>3383</v>
      </c>
      <c r="L3620" s="3"/>
      <c r="M3620" s="3"/>
      <c r="N3620" s="3"/>
      <c r="O3620" s="3"/>
      <c r="P3620" s="3"/>
      <c r="Q3620" s="3"/>
      <c r="R3620" s="3"/>
      <c r="S3620" s="152"/>
      <c r="T3620" s="3"/>
      <c r="U3620" s="3"/>
      <c r="V3620" s="143"/>
      <c r="W3620" s="3"/>
      <c r="X3620" s="3"/>
      <c r="Y3620" s="3"/>
      <c r="Z3620" s="3"/>
      <c r="AB3620" s="3"/>
      <c r="AE3620" s="3"/>
      <c r="AF3620" s="3" t="s">
        <v>3451</v>
      </c>
      <c r="AG3620" s="3"/>
      <c r="AH3620" s="153">
        <v>45739</v>
      </c>
      <c r="AI3620" s="14" t="s">
        <v>4771</v>
      </c>
    </row>
    <row r="3621" spans="2:35" ht="15" thickBot="1" x14ac:dyDescent="0.4">
      <c r="B3621" s="5">
        <f t="shared" si="248"/>
        <v>3619</v>
      </c>
      <c r="C3621">
        <f t="shared" si="249"/>
        <v>61</v>
      </c>
      <c r="D3621" s="16">
        <v>1955</v>
      </c>
      <c r="E3621" s="159" t="s">
        <v>15</v>
      </c>
      <c r="F3621" s="159" t="s">
        <v>16</v>
      </c>
      <c r="G3621" s="160">
        <v>164505</v>
      </c>
      <c r="H3621" s="159"/>
      <c r="I3621" s="159"/>
      <c r="J3621" s="159" t="s">
        <v>3354</v>
      </c>
      <c r="K3621" s="159" t="s">
        <v>3383</v>
      </c>
      <c r="L3621" s="159"/>
      <c r="M3621" s="159" t="s">
        <v>3459</v>
      </c>
      <c r="N3621" s="159"/>
      <c r="O3621" s="159"/>
      <c r="P3621" s="159"/>
      <c r="Q3621" s="159"/>
      <c r="R3621" s="159"/>
      <c r="S3621" s="159"/>
      <c r="T3621" s="159" t="s">
        <v>3262</v>
      </c>
      <c r="U3621" s="159"/>
      <c r="V3621" s="161"/>
      <c r="W3621" s="159" t="s">
        <v>3830</v>
      </c>
      <c r="X3621" s="159" t="s">
        <v>3660</v>
      </c>
      <c r="Y3621" s="159"/>
      <c r="Z3621" s="159"/>
      <c r="AA3621" s="159" t="s">
        <v>3262</v>
      </c>
      <c r="AB3621" s="159"/>
      <c r="AC3621" s="159"/>
      <c r="AD3621" s="159"/>
      <c r="AE3621" s="159"/>
      <c r="AF3621" t="s">
        <v>3451</v>
      </c>
      <c r="AG3621" s="159"/>
      <c r="AH3621" s="176">
        <v>46256</v>
      </c>
      <c r="AI3621" s="76" t="s">
        <v>6925</v>
      </c>
    </row>
    <row r="3622" spans="2:35" ht="15" customHeight="1" x14ac:dyDescent="0.35">
      <c r="B3622" s="5">
        <f t="shared" si="248"/>
        <v>3620</v>
      </c>
      <c r="C3622">
        <f t="shared" si="249"/>
        <v>29</v>
      </c>
      <c r="D3622" s="16">
        <v>1955</v>
      </c>
      <c r="E3622" t="s">
        <v>15</v>
      </c>
      <c r="F3622" t="s">
        <v>4061</v>
      </c>
      <c r="G3622">
        <v>164566</v>
      </c>
      <c r="H3622" t="s">
        <v>17</v>
      </c>
      <c r="J3622" t="s">
        <v>3354</v>
      </c>
      <c r="K3622" t="s">
        <v>3383</v>
      </c>
      <c r="M3622" t="s">
        <v>3359</v>
      </c>
      <c r="AD3622" s="3" t="s">
        <v>3391</v>
      </c>
      <c r="AF3622" t="s">
        <v>3060</v>
      </c>
      <c r="AH3622" s="2">
        <v>39832.338923611111</v>
      </c>
    </row>
    <row r="3623" spans="2:35" ht="15" customHeight="1" x14ac:dyDescent="0.35">
      <c r="B3623" s="5">
        <f t="shared" si="248"/>
        <v>3621</v>
      </c>
      <c r="C3623">
        <f t="shared" si="249"/>
        <v>474</v>
      </c>
      <c r="D3623" s="16">
        <v>1955</v>
      </c>
      <c r="E3623" t="s">
        <v>15</v>
      </c>
      <c r="F3623" t="s">
        <v>16</v>
      </c>
      <c r="G3623">
        <v>164595</v>
      </c>
      <c r="H3623" t="s">
        <v>17</v>
      </c>
      <c r="J3623" t="s">
        <v>3354</v>
      </c>
      <c r="L3623" t="s">
        <v>1128</v>
      </c>
      <c r="M3623" t="s">
        <v>3359</v>
      </c>
      <c r="AF3623" t="s">
        <v>3060</v>
      </c>
      <c r="AH3623" s="2">
        <v>40170.964479166665</v>
      </c>
    </row>
    <row r="3624" spans="2:35" ht="15" customHeight="1" x14ac:dyDescent="0.35">
      <c r="B3624" s="5">
        <f t="shared" si="247"/>
        <v>3622</v>
      </c>
      <c r="C3624">
        <f t="shared" si="240"/>
        <v>189</v>
      </c>
      <c r="D3624" s="16">
        <v>1955</v>
      </c>
      <c r="E3624" t="s">
        <v>15</v>
      </c>
      <c r="F3624" t="s">
        <v>16</v>
      </c>
      <c r="G3624">
        <v>165069</v>
      </c>
      <c r="H3624" t="s">
        <v>17</v>
      </c>
      <c r="J3624" t="s">
        <v>3356</v>
      </c>
      <c r="M3624" t="s">
        <v>3359</v>
      </c>
      <c r="AF3624" t="s">
        <v>3060</v>
      </c>
      <c r="AH3624" s="2">
        <v>40679.68310185185</v>
      </c>
    </row>
    <row r="3625" spans="2:35" ht="15" customHeight="1" x14ac:dyDescent="0.35">
      <c r="B3625" s="5">
        <f t="shared" si="247"/>
        <v>3623</v>
      </c>
      <c r="C3625">
        <f t="shared" si="240"/>
        <v>227</v>
      </c>
      <c r="D3625" s="16">
        <v>1955</v>
      </c>
      <c r="E3625" t="s">
        <v>15</v>
      </c>
      <c r="F3625" t="s">
        <v>25</v>
      </c>
      <c r="G3625">
        <v>165258</v>
      </c>
      <c r="H3625" t="s">
        <v>17</v>
      </c>
      <c r="J3625" t="s">
        <v>3354</v>
      </c>
      <c r="M3625" t="s">
        <v>3359</v>
      </c>
      <c r="AF3625" t="s">
        <v>3060</v>
      </c>
      <c r="AH3625" s="2">
        <v>41047.52134259259</v>
      </c>
    </row>
    <row r="3626" spans="2:35" ht="15" customHeight="1" x14ac:dyDescent="0.35">
      <c r="B3626" s="5">
        <f t="shared" si="247"/>
        <v>3624</v>
      </c>
      <c r="C3626">
        <f t="shared" si="240"/>
        <v>88</v>
      </c>
      <c r="D3626" s="16">
        <v>1955</v>
      </c>
      <c r="E3626" t="s">
        <v>15</v>
      </c>
      <c r="F3626" t="s">
        <v>25</v>
      </c>
      <c r="G3626">
        <v>165485</v>
      </c>
      <c r="H3626" t="s">
        <v>17</v>
      </c>
      <c r="J3626" t="s">
        <v>3354</v>
      </c>
      <c r="K3626" t="s">
        <v>3383</v>
      </c>
      <c r="L3626" t="s">
        <v>254</v>
      </c>
      <c r="M3626" t="s">
        <v>3359</v>
      </c>
      <c r="AF3626" t="s">
        <v>3060</v>
      </c>
      <c r="AH3626" s="2">
        <v>40441.436261574076</v>
      </c>
    </row>
    <row r="3627" spans="2:35" ht="15" customHeight="1" x14ac:dyDescent="0.35">
      <c r="B3627" s="5">
        <f t="shared" si="247"/>
        <v>3625</v>
      </c>
      <c r="C3627">
        <f t="shared" si="240"/>
        <v>20</v>
      </c>
      <c r="D3627" s="16">
        <v>1955</v>
      </c>
      <c r="E3627" t="s">
        <v>15</v>
      </c>
      <c r="F3627" t="s">
        <v>25</v>
      </c>
      <c r="G3627">
        <v>165573</v>
      </c>
      <c r="H3627" t="s">
        <v>17</v>
      </c>
      <c r="J3627" t="s">
        <v>3354</v>
      </c>
      <c r="K3627" t="s">
        <v>3383</v>
      </c>
      <c r="L3627" t="s">
        <v>89</v>
      </c>
      <c r="M3627" t="s">
        <v>3359</v>
      </c>
      <c r="N3627" t="s">
        <v>3359</v>
      </c>
      <c r="AC3627" s="3">
        <v>1957</v>
      </c>
      <c r="AD3627" s="3" t="s">
        <v>1280</v>
      </c>
      <c r="AF3627" t="s">
        <v>3060</v>
      </c>
      <c r="AH3627" s="2">
        <v>40937.692083333335</v>
      </c>
    </row>
    <row r="3628" spans="2:35" ht="15" customHeight="1" x14ac:dyDescent="0.35">
      <c r="B3628" s="5">
        <f t="shared" si="247"/>
        <v>3626</v>
      </c>
      <c r="C3628">
        <f t="shared" si="240"/>
        <v>112</v>
      </c>
      <c r="D3628" s="16">
        <v>1955</v>
      </c>
      <c r="E3628" t="s">
        <v>15</v>
      </c>
      <c r="F3628" t="s">
        <v>25</v>
      </c>
      <c r="G3628">
        <v>165593</v>
      </c>
      <c r="H3628" t="s">
        <v>17</v>
      </c>
      <c r="J3628" t="s">
        <v>3354</v>
      </c>
      <c r="K3628" t="s">
        <v>3383</v>
      </c>
      <c r="L3628" t="s">
        <v>88</v>
      </c>
      <c r="M3628" t="s">
        <v>3359</v>
      </c>
      <c r="N3628" t="s">
        <v>3359</v>
      </c>
      <c r="AF3628" t="s">
        <v>3060</v>
      </c>
      <c r="AH3628" s="2">
        <v>39739.738437499997</v>
      </c>
    </row>
    <row r="3629" spans="2:35" ht="15" customHeight="1" x14ac:dyDescent="0.35">
      <c r="B3629" s="5">
        <f t="shared" si="247"/>
        <v>3627</v>
      </c>
      <c r="C3629">
        <f t="shared" si="240"/>
        <v>239</v>
      </c>
      <c r="D3629" s="16">
        <v>1955</v>
      </c>
      <c r="E3629" t="s">
        <v>15</v>
      </c>
      <c r="F3629" t="s">
        <v>25</v>
      </c>
      <c r="G3629">
        <v>165705</v>
      </c>
      <c r="J3629" t="s">
        <v>3354</v>
      </c>
      <c r="K3629" t="s">
        <v>3383</v>
      </c>
      <c r="M3629" t="s">
        <v>3459</v>
      </c>
      <c r="N3629" t="s">
        <v>3359</v>
      </c>
      <c r="T3629" t="s">
        <v>3262</v>
      </c>
      <c r="W3629" t="s">
        <v>3572</v>
      </c>
      <c r="X3629" t="s">
        <v>3660</v>
      </c>
      <c r="AA3629" s="3" t="s">
        <v>3262</v>
      </c>
      <c r="AF3629" t="s">
        <v>3451</v>
      </c>
      <c r="AH3629" s="2">
        <v>45273</v>
      </c>
    </row>
    <row r="3630" spans="2:35" ht="15" customHeight="1" x14ac:dyDescent="0.35">
      <c r="B3630" s="5">
        <f t="shared" si="247"/>
        <v>3628</v>
      </c>
      <c r="C3630">
        <f t="shared" si="240"/>
        <v>24</v>
      </c>
      <c r="D3630" s="16">
        <v>1955</v>
      </c>
      <c r="E3630" t="s">
        <v>327</v>
      </c>
      <c r="F3630" t="s">
        <v>25</v>
      </c>
      <c r="G3630" s="70">
        <v>165944</v>
      </c>
      <c r="J3630" t="s">
        <v>3354</v>
      </c>
      <c r="K3630" t="s">
        <v>3383</v>
      </c>
      <c r="M3630" t="s">
        <v>3459</v>
      </c>
      <c r="T3630" t="s">
        <v>3424</v>
      </c>
      <c r="W3630" t="s">
        <v>3572</v>
      </c>
      <c r="X3630" t="s">
        <v>3452</v>
      </c>
      <c r="AA3630" t="s">
        <v>5381</v>
      </c>
      <c r="AC3630"/>
      <c r="AD3630"/>
      <c r="AF3630" t="s">
        <v>3451</v>
      </c>
      <c r="AG3630" s="3"/>
      <c r="AH3630" s="153">
        <v>45899</v>
      </c>
      <c r="AI3630" s="36" t="s">
        <v>5403</v>
      </c>
    </row>
    <row r="3631" spans="2:35" ht="15" customHeight="1" x14ac:dyDescent="0.35">
      <c r="B3631" s="5">
        <f t="shared" si="247"/>
        <v>3629</v>
      </c>
      <c r="C3631">
        <f t="shared" si="240"/>
        <v>47</v>
      </c>
      <c r="D3631" s="16">
        <v>1955</v>
      </c>
      <c r="E3631" t="s">
        <v>327</v>
      </c>
      <c r="F3631" t="s">
        <v>25</v>
      </c>
      <c r="G3631">
        <v>165968</v>
      </c>
      <c r="H3631" t="s">
        <v>17</v>
      </c>
      <c r="J3631" t="s">
        <v>3354</v>
      </c>
      <c r="K3631" t="s">
        <v>3383</v>
      </c>
      <c r="L3631" t="s">
        <v>56</v>
      </c>
      <c r="M3631" t="s">
        <v>3359</v>
      </c>
      <c r="AB3631" t="s">
        <v>81</v>
      </c>
      <c r="AF3631" t="s">
        <v>3060</v>
      </c>
      <c r="AH3631" s="2">
        <v>40077.382164351853</v>
      </c>
    </row>
    <row r="3632" spans="2:35" ht="15" customHeight="1" x14ac:dyDescent="0.35">
      <c r="B3632" s="5">
        <f t="shared" si="247"/>
        <v>3630</v>
      </c>
      <c r="C3632">
        <f t="shared" si="240"/>
        <v>25</v>
      </c>
      <c r="D3632" s="16">
        <v>1955</v>
      </c>
      <c r="E3632" t="s">
        <v>327</v>
      </c>
      <c r="F3632" t="s">
        <v>25</v>
      </c>
      <c r="G3632">
        <v>166015</v>
      </c>
      <c r="H3632" t="s">
        <v>17</v>
      </c>
      <c r="J3632" t="s">
        <v>380</v>
      </c>
      <c r="K3632" t="s">
        <v>3383</v>
      </c>
      <c r="L3632" t="s">
        <v>56</v>
      </c>
      <c r="M3632" t="s">
        <v>3359</v>
      </c>
      <c r="AB3632" t="s">
        <v>1281</v>
      </c>
      <c r="AF3632" t="s">
        <v>3060</v>
      </c>
      <c r="AH3632" s="2">
        <v>40735.625092592592</v>
      </c>
    </row>
    <row r="3633" spans="1:35" ht="15" customHeight="1" x14ac:dyDescent="0.35">
      <c r="B3633" s="5">
        <f t="shared" si="247"/>
        <v>3631</v>
      </c>
      <c r="C3633">
        <f t="shared" si="240"/>
        <v>4</v>
      </c>
      <c r="D3633" s="16">
        <v>1955</v>
      </c>
      <c r="E3633" t="s">
        <v>327</v>
      </c>
      <c r="F3633" t="s">
        <v>25</v>
      </c>
      <c r="G3633">
        <v>166040</v>
      </c>
      <c r="H3633" t="s">
        <v>17</v>
      </c>
      <c r="J3633" t="s">
        <v>3354</v>
      </c>
      <c r="K3633" t="s">
        <v>3383</v>
      </c>
      <c r="L3633" t="s">
        <v>224</v>
      </c>
      <c r="M3633" t="s">
        <v>3359</v>
      </c>
      <c r="AF3633" t="s">
        <v>3060</v>
      </c>
      <c r="AH3633" s="2">
        <v>39809.85833333333</v>
      </c>
    </row>
    <row r="3634" spans="1:35" ht="15" customHeight="1" x14ac:dyDescent="0.35">
      <c r="B3634" s="5">
        <f t="shared" si="247"/>
        <v>3632</v>
      </c>
      <c r="C3634">
        <f t="shared" si="240"/>
        <v>183</v>
      </c>
      <c r="D3634" s="16">
        <v>1955</v>
      </c>
      <c r="E3634" t="s">
        <v>327</v>
      </c>
      <c r="F3634" t="s">
        <v>25</v>
      </c>
      <c r="G3634">
        <v>166044</v>
      </c>
      <c r="J3634" t="s">
        <v>3354</v>
      </c>
      <c r="K3634" t="s">
        <v>3383</v>
      </c>
      <c r="M3634" t="s">
        <v>3459</v>
      </c>
      <c r="N3634" t="s">
        <v>3359</v>
      </c>
      <c r="T3634" t="s">
        <v>3424</v>
      </c>
      <c r="W3634" t="s">
        <v>3572</v>
      </c>
      <c r="X3634" t="s">
        <v>3452</v>
      </c>
      <c r="AA3634" s="3" t="s">
        <v>3262</v>
      </c>
      <c r="AF3634" t="s">
        <v>3451</v>
      </c>
      <c r="AH3634" s="2">
        <v>46031</v>
      </c>
    </row>
    <row r="3635" spans="1:35" ht="15" customHeight="1" thickBot="1" x14ac:dyDescent="0.4">
      <c r="B3635" s="5">
        <f t="shared" si="247"/>
        <v>3633</v>
      </c>
      <c r="C3635">
        <f t="shared" si="240"/>
        <v>4</v>
      </c>
      <c r="D3635" s="16">
        <v>1955</v>
      </c>
      <c r="E3635" t="s">
        <v>560</v>
      </c>
      <c r="F3635" t="s">
        <v>25</v>
      </c>
      <c r="G3635">
        <v>166227</v>
      </c>
      <c r="H3635" t="s">
        <v>17</v>
      </c>
      <c r="J3635" t="s">
        <v>3356</v>
      </c>
      <c r="K3635" t="s">
        <v>3383</v>
      </c>
      <c r="L3635" t="s">
        <v>135</v>
      </c>
      <c r="M3635" t="s">
        <v>3359</v>
      </c>
      <c r="AB3635" t="s">
        <v>1283</v>
      </c>
      <c r="AC3635" s="3" t="s">
        <v>1282</v>
      </c>
      <c r="AF3635" t="s">
        <v>3060</v>
      </c>
      <c r="AH3635" s="2">
        <v>40809.767592592594</v>
      </c>
    </row>
    <row r="3636" spans="1:35" ht="15" customHeight="1" thickBot="1" x14ac:dyDescent="0.4">
      <c r="B3636" s="5">
        <f t="shared" si="247"/>
        <v>3634</v>
      </c>
      <c r="C3636">
        <f t="shared" si="240"/>
        <v>2</v>
      </c>
      <c r="D3636" s="16">
        <v>1955</v>
      </c>
      <c r="E3636" s="159" t="s">
        <v>560</v>
      </c>
      <c r="F3636" s="159" t="s">
        <v>25</v>
      </c>
      <c r="G3636" s="160">
        <v>166231</v>
      </c>
      <c r="H3636" s="159"/>
      <c r="I3636" s="159"/>
      <c r="J3636" s="159" t="s">
        <v>3354</v>
      </c>
      <c r="K3636" s="159" t="s">
        <v>3383</v>
      </c>
      <c r="L3636" s="159"/>
      <c r="M3636" s="159" t="s">
        <v>3459</v>
      </c>
      <c r="N3636" s="159"/>
      <c r="O3636" s="159"/>
      <c r="P3636" s="159"/>
      <c r="Q3636" s="159"/>
      <c r="R3636" s="159"/>
      <c r="S3636" s="159"/>
      <c r="T3636" s="159" t="s">
        <v>3424</v>
      </c>
      <c r="U3636" s="159"/>
      <c r="V3636" s="161"/>
      <c r="W3636" s="159" t="s">
        <v>3557</v>
      </c>
      <c r="X3636" s="159" t="s">
        <v>3452</v>
      </c>
      <c r="Y3636" s="159"/>
      <c r="Z3636" s="159" t="s">
        <v>3359</v>
      </c>
      <c r="AA3636" s="159" t="s">
        <v>3556</v>
      </c>
      <c r="AB3636" s="159"/>
      <c r="AC3636" s="159"/>
      <c r="AD3636" s="159"/>
      <c r="AE3636" s="159"/>
      <c r="AF3636" t="s">
        <v>3451</v>
      </c>
      <c r="AG3636" s="159"/>
      <c r="AH3636" s="176">
        <v>46091</v>
      </c>
      <c r="AI3636" s="76" t="s">
        <v>6437</v>
      </c>
    </row>
    <row r="3637" spans="1:35" ht="15" customHeight="1" x14ac:dyDescent="0.35">
      <c r="B3637" s="5">
        <f t="shared" si="247"/>
        <v>3635</v>
      </c>
      <c r="C3637">
        <f t="shared" ref="C3637:C3703" si="250">+G3638-G3637</f>
        <v>26</v>
      </c>
      <c r="D3637" s="16">
        <v>1955</v>
      </c>
      <c r="E3637" t="s">
        <v>560</v>
      </c>
      <c r="F3637" t="s">
        <v>25</v>
      </c>
      <c r="G3637">
        <v>166233</v>
      </c>
      <c r="H3637" t="s">
        <v>17</v>
      </c>
      <c r="J3637" t="s">
        <v>3354</v>
      </c>
      <c r="K3637" t="s">
        <v>3383</v>
      </c>
      <c r="L3637" t="s">
        <v>35</v>
      </c>
      <c r="M3637" t="s">
        <v>3359</v>
      </c>
      <c r="AB3637" t="s">
        <v>195</v>
      </c>
      <c r="AD3637" s="3" t="s">
        <v>1284</v>
      </c>
      <c r="AF3637" t="s">
        <v>3060</v>
      </c>
      <c r="AH3637" s="2">
        <v>40136.578020833331</v>
      </c>
    </row>
    <row r="3638" spans="1:35" ht="15" customHeight="1" x14ac:dyDescent="0.35">
      <c r="B3638" s="5">
        <f t="shared" si="247"/>
        <v>3636</v>
      </c>
      <c r="C3638">
        <f t="shared" si="250"/>
        <v>58</v>
      </c>
      <c r="D3638" s="16">
        <v>1955</v>
      </c>
      <c r="E3638" s="116" t="s">
        <v>560</v>
      </c>
      <c r="F3638" s="116" t="s">
        <v>25</v>
      </c>
      <c r="G3638" s="117">
        <v>166259</v>
      </c>
      <c r="H3638" s="172" t="s">
        <v>5836</v>
      </c>
      <c r="I3638" s="172"/>
      <c r="J3638" s="172" t="s">
        <v>3354</v>
      </c>
      <c r="K3638" s="172" t="s">
        <v>3383</v>
      </c>
      <c r="L3638" s="172"/>
      <c r="M3638" s="172" t="s">
        <v>3459</v>
      </c>
      <c r="N3638" s="172"/>
      <c r="O3638" s="172"/>
      <c r="P3638" s="172"/>
      <c r="Q3638" s="172"/>
      <c r="R3638" s="172"/>
      <c r="S3638" s="173"/>
      <c r="T3638" s="172" t="s">
        <v>3424</v>
      </c>
      <c r="U3638" s="172"/>
      <c r="V3638" s="174"/>
      <c r="W3638" s="172" t="s">
        <v>3557</v>
      </c>
      <c r="X3638" s="172" t="s">
        <v>3452</v>
      </c>
      <c r="Y3638" s="172"/>
      <c r="Z3638" s="172"/>
      <c r="AA3638" s="172" t="s">
        <v>3556</v>
      </c>
      <c r="AB3638" s="172"/>
      <c r="AC3638" s="172"/>
      <c r="AD3638" s="172"/>
      <c r="AE3638" s="172"/>
      <c r="AF3638" t="s">
        <v>3451</v>
      </c>
      <c r="AH3638" s="2">
        <v>45966</v>
      </c>
      <c r="AI3638" s="36" t="s">
        <v>5874</v>
      </c>
    </row>
    <row r="3639" spans="1:35" ht="15" customHeight="1" x14ac:dyDescent="0.35">
      <c r="B3639" s="5">
        <f t="shared" si="247"/>
        <v>3637</v>
      </c>
      <c r="C3639">
        <f t="shared" si="250"/>
        <v>61</v>
      </c>
      <c r="D3639" s="16">
        <v>1955</v>
      </c>
      <c r="E3639" t="s">
        <v>560</v>
      </c>
      <c r="F3639" t="s">
        <v>25</v>
      </c>
      <c r="G3639">
        <v>166317</v>
      </c>
      <c r="H3639" t="s">
        <v>17</v>
      </c>
      <c r="K3639" t="s">
        <v>3383</v>
      </c>
      <c r="L3639" t="s">
        <v>37</v>
      </c>
      <c r="M3639" t="s">
        <v>3359</v>
      </c>
      <c r="W3639" t="s">
        <v>3557</v>
      </c>
      <c r="AB3639" t="s">
        <v>3397</v>
      </c>
      <c r="AF3639" t="s">
        <v>3060</v>
      </c>
      <c r="AH3639" s="2">
        <v>40807.73101851852</v>
      </c>
    </row>
    <row r="3640" spans="1:35" ht="15" customHeight="1" x14ac:dyDescent="0.35">
      <c r="B3640" s="5">
        <f t="shared" si="247"/>
        <v>3638</v>
      </c>
      <c r="C3640">
        <f t="shared" si="250"/>
        <v>12</v>
      </c>
      <c r="D3640" s="16">
        <v>1955</v>
      </c>
      <c r="E3640" s="3" t="s">
        <v>560</v>
      </c>
      <c r="F3640" s="3" t="s">
        <v>16</v>
      </c>
      <c r="G3640" s="3">
        <v>166378</v>
      </c>
      <c r="H3640" s="3"/>
      <c r="I3640" s="3"/>
      <c r="J3640" s="3"/>
      <c r="K3640" s="3" t="s">
        <v>3383</v>
      </c>
      <c r="L3640" s="3"/>
      <c r="M3640" s="3"/>
      <c r="N3640" s="3"/>
      <c r="O3640" s="3"/>
      <c r="P3640" s="3"/>
      <c r="Q3640" s="3"/>
      <c r="R3640" s="3"/>
      <c r="S3640" s="152"/>
      <c r="T3640" s="3"/>
      <c r="U3640" s="3"/>
      <c r="V3640" s="143"/>
      <c r="W3640" t="s">
        <v>3557</v>
      </c>
      <c r="X3640" s="3" t="s">
        <v>3452</v>
      </c>
      <c r="Y3640" s="3"/>
      <c r="Z3640" s="3"/>
      <c r="AB3640" s="41" t="s">
        <v>4043</v>
      </c>
      <c r="AE3640" s="3"/>
      <c r="AF3640" s="3" t="s">
        <v>3451</v>
      </c>
      <c r="AG3640" s="3"/>
      <c r="AH3640" s="153">
        <v>45688</v>
      </c>
      <c r="AI3640" s="14" t="s">
        <v>4663</v>
      </c>
    </row>
    <row r="3641" spans="1:35" ht="15" customHeight="1" x14ac:dyDescent="0.35">
      <c r="B3641" s="5">
        <f t="shared" si="247"/>
        <v>3639</v>
      </c>
      <c r="C3641">
        <f t="shared" si="250"/>
        <v>30</v>
      </c>
      <c r="D3641" s="16">
        <v>1955</v>
      </c>
      <c r="E3641" t="s">
        <v>560</v>
      </c>
      <c r="F3641" t="s">
        <v>16</v>
      </c>
      <c r="G3641">
        <v>166390</v>
      </c>
      <c r="H3641" t="s">
        <v>17</v>
      </c>
      <c r="J3641" t="s">
        <v>3354</v>
      </c>
      <c r="K3641" t="s">
        <v>3383</v>
      </c>
      <c r="L3641" t="s">
        <v>88</v>
      </c>
      <c r="M3641" t="s">
        <v>3359</v>
      </c>
      <c r="AF3641" t="s">
        <v>3060</v>
      </c>
      <c r="AH3641" s="2">
        <v>40627.671597222223</v>
      </c>
    </row>
    <row r="3642" spans="1:35" ht="15" customHeight="1" x14ac:dyDescent="0.35">
      <c r="B3642" s="5">
        <f t="shared" si="247"/>
        <v>3640</v>
      </c>
      <c r="C3642">
        <f t="shared" si="250"/>
        <v>53</v>
      </c>
      <c r="D3642" s="16">
        <v>1955</v>
      </c>
      <c r="E3642" t="s">
        <v>560</v>
      </c>
      <c r="F3642" t="s">
        <v>16</v>
      </c>
      <c r="G3642">
        <v>166420</v>
      </c>
      <c r="H3642" t="s">
        <v>17</v>
      </c>
      <c r="J3642" t="s">
        <v>3354</v>
      </c>
      <c r="K3642" t="s">
        <v>3383</v>
      </c>
      <c r="M3642" t="s">
        <v>3359</v>
      </c>
      <c r="W3642" t="s">
        <v>3557</v>
      </c>
      <c r="AB3642" t="s">
        <v>195</v>
      </c>
      <c r="AF3642" t="s">
        <v>3060</v>
      </c>
      <c r="AH3642" s="2">
        <v>40571.613946759258</v>
      </c>
    </row>
    <row r="3643" spans="1:35" ht="15" customHeight="1" x14ac:dyDescent="0.35">
      <c r="B3643" s="5">
        <f t="shared" si="247"/>
        <v>3641</v>
      </c>
      <c r="C3643">
        <f t="shared" si="250"/>
        <v>50</v>
      </c>
      <c r="D3643" s="16">
        <v>1955</v>
      </c>
      <c r="E3643" t="s">
        <v>221</v>
      </c>
      <c r="F3643" t="s">
        <v>16</v>
      </c>
      <c r="G3643" s="70">
        <v>166473</v>
      </c>
      <c r="J3643" t="s">
        <v>3354</v>
      </c>
      <c r="K3643" t="s">
        <v>3366</v>
      </c>
      <c r="M3643" t="s">
        <v>3459</v>
      </c>
      <c r="T3643" t="s">
        <v>3424</v>
      </c>
      <c r="U3643" t="s">
        <v>3662</v>
      </c>
      <c r="W3643" t="s">
        <v>3830</v>
      </c>
      <c r="X3643" t="s">
        <v>3452</v>
      </c>
      <c r="AA3643" t="s">
        <v>3464</v>
      </c>
      <c r="AC3643"/>
      <c r="AD3643"/>
      <c r="AF3643" t="s">
        <v>3451</v>
      </c>
      <c r="AG3643" s="3"/>
      <c r="AH3643" s="153">
        <v>45899</v>
      </c>
      <c r="AI3643" s="36" t="s">
        <v>5404</v>
      </c>
    </row>
    <row r="3644" spans="1:35" ht="15" customHeight="1" thickBot="1" x14ac:dyDescent="0.4">
      <c r="B3644" s="5">
        <f t="shared" ref="B3644:B3648" si="251">+B3643+1</f>
        <v>3642</v>
      </c>
      <c r="C3644">
        <f t="shared" ref="C3644:C3648" si="252">+G3645-G3644</f>
        <v>2</v>
      </c>
      <c r="D3644" s="16">
        <v>1955</v>
      </c>
      <c r="E3644" t="s">
        <v>972</v>
      </c>
      <c r="F3644" t="s">
        <v>25</v>
      </c>
      <c r="G3644" s="70">
        <v>166523</v>
      </c>
      <c r="J3644" t="s">
        <v>3354</v>
      </c>
      <c r="K3644" t="s">
        <v>3383</v>
      </c>
      <c r="M3644" t="s">
        <v>3453</v>
      </c>
      <c r="N3644" t="s">
        <v>3359</v>
      </c>
      <c r="T3644" t="s">
        <v>3262</v>
      </c>
      <c r="U3644" t="s">
        <v>3557</v>
      </c>
      <c r="W3644" t="s">
        <v>3557</v>
      </c>
      <c r="X3644" t="s">
        <v>3452</v>
      </c>
      <c r="AA3644" t="s">
        <v>3262</v>
      </c>
      <c r="AC3644"/>
      <c r="AD3644" t="s">
        <v>5995</v>
      </c>
      <c r="AF3644" t="s">
        <v>3451</v>
      </c>
      <c r="AG3644" s="3"/>
      <c r="AH3644" s="153">
        <v>45988</v>
      </c>
      <c r="AI3644" s="36"/>
    </row>
    <row r="3645" spans="1:35" ht="15" thickBot="1" x14ac:dyDescent="0.4">
      <c r="B3645" s="5">
        <f t="shared" si="251"/>
        <v>3643</v>
      </c>
      <c r="C3645">
        <f t="shared" si="252"/>
        <v>185</v>
      </c>
      <c r="D3645" s="16">
        <v>1955</v>
      </c>
      <c r="E3645" s="159" t="s">
        <v>972</v>
      </c>
      <c r="F3645" s="159" t="s">
        <v>25</v>
      </c>
      <c r="G3645" s="160">
        <v>166525</v>
      </c>
      <c r="H3645" s="159"/>
      <c r="I3645" s="159"/>
      <c r="J3645" s="159" t="s">
        <v>3354</v>
      </c>
      <c r="K3645" s="159" t="s">
        <v>3383</v>
      </c>
      <c r="L3645" s="159"/>
      <c r="M3645" s="159" t="s">
        <v>3453</v>
      </c>
      <c r="N3645" s="159"/>
      <c r="O3645" s="159"/>
      <c r="P3645" s="159"/>
      <c r="Q3645" s="159"/>
      <c r="R3645" s="159"/>
      <c r="S3645" s="159"/>
      <c r="T3645" s="159" t="s">
        <v>3262</v>
      </c>
      <c r="U3645" s="159" t="s">
        <v>3538</v>
      </c>
      <c r="V3645" s="161"/>
      <c r="W3645" s="159" t="s">
        <v>3557</v>
      </c>
      <c r="X3645" s="159" t="s">
        <v>3452</v>
      </c>
      <c r="Y3645" s="159"/>
      <c r="Z3645" s="159"/>
      <c r="AA3645" s="159" t="s">
        <v>3262</v>
      </c>
      <c r="AB3645" s="159"/>
      <c r="AC3645" s="159"/>
      <c r="AD3645" s="159"/>
      <c r="AE3645" s="159"/>
      <c r="AF3645" t="s">
        <v>3451</v>
      </c>
      <c r="AG3645" s="159"/>
      <c r="AH3645" s="176">
        <v>46256</v>
      </c>
      <c r="AI3645" s="76" t="s">
        <v>6909</v>
      </c>
    </row>
    <row r="3646" spans="1:35" ht="15" customHeight="1" x14ac:dyDescent="0.45">
      <c r="B3646" s="5">
        <f t="shared" si="251"/>
        <v>3644</v>
      </c>
      <c r="C3646">
        <f t="shared" si="252"/>
        <v>1409</v>
      </c>
      <c r="D3646" s="82">
        <v>1956</v>
      </c>
      <c r="E3646" t="s">
        <v>500</v>
      </c>
      <c r="F3646" t="s">
        <v>25</v>
      </c>
      <c r="G3646">
        <v>166710</v>
      </c>
      <c r="H3646" t="s">
        <v>836</v>
      </c>
      <c r="J3646" t="s">
        <v>3354</v>
      </c>
      <c r="K3646" t="s">
        <v>3383</v>
      </c>
      <c r="L3646" t="s">
        <v>1286</v>
      </c>
      <c r="M3646" t="s">
        <v>3359</v>
      </c>
      <c r="AB3646" t="s">
        <v>1287</v>
      </c>
      <c r="AF3646" t="s">
        <v>3060</v>
      </c>
      <c r="AH3646" s="2">
        <v>40074.872187499997</v>
      </c>
    </row>
    <row r="3647" spans="1:35" ht="15" customHeight="1" x14ac:dyDescent="0.35">
      <c r="B3647" s="5">
        <f t="shared" si="251"/>
        <v>3645</v>
      </c>
      <c r="C3647">
        <f t="shared" si="252"/>
        <v>34</v>
      </c>
      <c r="D3647" s="16">
        <v>1956</v>
      </c>
      <c r="E3647" t="s">
        <v>221</v>
      </c>
      <c r="F3647" t="s">
        <v>25</v>
      </c>
      <c r="G3647">
        <v>168119</v>
      </c>
      <c r="H3647" t="s">
        <v>17</v>
      </c>
      <c r="J3647" t="s">
        <v>3354</v>
      </c>
      <c r="M3647" t="s">
        <v>3359</v>
      </c>
      <c r="AF3647" t="s">
        <v>3060</v>
      </c>
      <c r="AH3647" s="2">
        <v>40647.415046296293</v>
      </c>
    </row>
    <row r="3648" spans="1:35" ht="15" customHeight="1" x14ac:dyDescent="0.35">
      <c r="A3648" s="3"/>
      <c r="B3648" s="5">
        <f t="shared" si="251"/>
        <v>3646</v>
      </c>
      <c r="C3648">
        <f t="shared" si="252"/>
        <v>180</v>
      </c>
      <c r="D3648" s="16">
        <v>1956</v>
      </c>
      <c r="E3648" t="s">
        <v>15</v>
      </c>
      <c r="F3648" t="s">
        <v>16</v>
      </c>
      <c r="G3648">
        <v>168153</v>
      </c>
      <c r="H3648" t="s">
        <v>17</v>
      </c>
      <c r="J3648" t="s">
        <v>3354</v>
      </c>
      <c r="K3648" t="s">
        <v>3383</v>
      </c>
      <c r="L3648" t="s">
        <v>174</v>
      </c>
      <c r="M3648" t="s">
        <v>3359</v>
      </c>
      <c r="AF3648" t="s">
        <v>3060</v>
      </c>
      <c r="AH3648" s="2">
        <v>39785.328796296293</v>
      </c>
    </row>
    <row r="3649" spans="1:35" ht="15" customHeight="1" x14ac:dyDescent="0.35">
      <c r="B3649" s="5">
        <f t="shared" si="247"/>
        <v>3647</v>
      </c>
      <c r="C3649">
        <f t="shared" si="250"/>
        <v>30</v>
      </c>
      <c r="D3649" s="16">
        <v>1956</v>
      </c>
      <c r="E3649" t="s">
        <v>15</v>
      </c>
      <c r="F3649" t="s">
        <v>16</v>
      </c>
      <c r="G3649">
        <v>168333</v>
      </c>
      <c r="H3649" t="s">
        <v>17</v>
      </c>
      <c r="J3649" t="s">
        <v>3354</v>
      </c>
      <c r="K3649" t="s">
        <v>3383</v>
      </c>
      <c r="L3649" t="s">
        <v>1288</v>
      </c>
      <c r="M3649" t="s">
        <v>3359</v>
      </c>
      <c r="AC3649" s="3" t="s">
        <v>1289</v>
      </c>
      <c r="AF3649" t="s">
        <v>3060</v>
      </c>
      <c r="AH3649" s="2">
        <v>40938.350439814814</v>
      </c>
    </row>
    <row r="3650" spans="1:35" ht="15" customHeight="1" thickBot="1" x14ac:dyDescent="0.4">
      <c r="B3650" s="5">
        <f t="shared" si="247"/>
        <v>3648</v>
      </c>
      <c r="C3650">
        <f t="shared" si="250"/>
        <v>562</v>
      </c>
      <c r="D3650" s="16">
        <v>1956</v>
      </c>
      <c r="E3650" t="s">
        <v>15</v>
      </c>
      <c r="F3650" t="s">
        <v>16</v>
      </c>
      <c r="G3650">
        <v>168363</v>
      </c>
      <c r="H3650" t="s">
        <v>17</v>
      </c>
      <c r="J3650" t="s">
        <v>3354</v>
      </c>
      <c r="M3650" t="s">
        <v>3359</v>
      </c>
      <c r="AF3650" t="s">
        <v>3060</v>
      </c>
      <c r="AH3650" s="2">
        <v>40487.611828703702</v>
      </c>
    </row>
    <row r="3651" spans="1:35" ht="15" thickBot="1" x14ac:dyDescent="0.4">
      <c r="B3651" s="5">
        <f t="shared" si="247"/>
        <v>3649</v>
      </c>
      <c r="C3651">
        <f t="shared" si="250"/>
        <v>529</v>
      </c>
      <c r="D3651" s="16">
        <v>1956</v>
      </c>
      <c r="E3651" s="159" t="s">
        <v>15</v>
      </c>
      <c r="F3651" s="159" t="s">
        <v>25</v>
      </c>
      <c r="G3651" s="160">
        <v>168925</v>
      </c>
      <c r="H3651" s="159"/>
      <c r="I3651" s="159"/>
      <c r="J3651" s="159" t="s">
        <v>3354</v>
      </c>
      <c r="K3651" s="159" t="s">
        <v>3383</v>
      </c>
      <c r="L3651" s="159"/>
      <c r="M3651" s="159" t="s">
        <v>3459</v>
      </c>
      <c r="N3651" s="159"/>
      <c r="O3651" s="159"/>
      <c r="P3651" s="159"/>
      <c r="Q3651" s="159"/>
      <c r="R3651" s="159"/>
      <c r="S3651" s="159"/>
      <c r="T3651" s="159" t="s">
        <v>167</v>
      </c>
      <c r="U3651" s="159"/>
      <c r="V3651" s="161"/>
      <c r="W3651" s="159" t="s">
        <v>3572</v>
      </c>
      <c r="X3651" s="159" t="s">
        <v>3660</v>
      </c>
      <c r="Y3651" s="159"/>
      <c r="Z3651" s="159"/>
      <c r="AA3651" s="159" t="s">
        <v>3262</v>
      </c>
      <c r="AB3651" s="159"/>
      <c r="AC3651" s="159"/>
      <c r="AD3651" s="159"/>
      <c r="AE3651" s="159"/>
      <c r="AF3651" t="s">
        <v>3451</v>
      </c>
      <c r="AG3651" s="159"/>
      <c r="AH3651" s="176">
        <v>46034</v>
      </c>
      <c r="AI3651" s="76" t="s">
        <v>6216</v>
      </c>
    </row>
    <row r="3652" spans="1:35" ht="15" customHeight="1" x14ac:dyDescent="0.35">
      <c r="B3652" s="5">
        <f t="shared" si="247"/>
        <v>3650</v>
      </c>
      <c r="C3652">
        <f t="shared" si="250"/>
        <v>12</v>
      </c>
      <c r="D3652" s="16">
        <v>1956</v>
      </c>
      <c r="E3652" t="s">
        <v>560</v>
      </c>
      <c r="F3652" t="s">
        <v>25</v>
      </c>
      <c r="G3652">
        <v>169454</v>
      </c>
      <c r="H3652" t="s">
        <v>17</v>
      </c>
      <c r="J3652" t="s">
        <v>3354</v>
      </c>
      <c r="K3652" t="s">
        <v>3383</v>
      </c>
      <c r="L3652" t="s">
        <v>35</v>
      </c>
      <c r="M3652" t="s">
        <v>3359</v>
      </c>
      <c r="S3652" s="148">
        <v>460</v>
      </c>
      <c r="W3652" t="s">
        <v>3557</v>
      </c>
      <c r="AB3652" t="s">
        <v>195</v>
      </c>
      <c r="AF3652" t="s">
        <v>3060</v>
      </c>
      <c r="AH3652" s="2">
        <v>39910.483437499999</v>
      </c>
    </row>
    <row r="3653" spans="1:35" ht="15" customHeight="1" x14ac:dyDescent="0.35">
      <c r="B3653" s="5">
        <f t="shared" si="247"/>
        <v>3651</v>
      </c>
      <c r="C3653">
        <f t="shared" si="250"/>
        <v>84</v>
      </c>
      <c r="D3653" s="16">
        <v>1956</v>
      </c>
      <c r="E3653" t="s">
        <v>560</v>
      </c>
      <c r="F3653" t="s">
        <v>25</v>
      </c>
      <c r="G3653">
        <v>169466</v>
      </c>
      <c r="H3653" t="s">
        <v>17</v>
      </c>
      <c r="J3653" t="s">
        <v>3354</v>
      </c>
      <c r="K3653" t="s">
        <v>3383</v>
      </c>
      <c r="L3653" t="s">
        <v>1290</v>
      </c>
      <c r="M3653" t="s">
        <v>3359</v>
      </c>
      <c r="W3653" t="s">
        <v>3557</v>
      </c>
      <c r="AB3653" t="s">
        <v>195</v>
      </c>
      <c r="AF3653" t="s">
        <v>3060</v>
      </c>
      <c r="AH3653" s="2">
        <v>40103.902719907404</v>
      </c>
    </row>
    <row r="3654" spans="1:35" ht="15" customHeight="1" x14ac:dyDescent="0.35">
      <c r="B3654" s="5">
        <f t="shared" si="247"/>
        <v>3652</v>
      </c>
      <c r="C3654">
        <f t="shared" si="250"/>
        <v>40</v>
      </c>
      <c r="D3654" s="16">
        <v>1956</v>
      </c>
      <c r="E3654" t="s">
        <v>327</v>
      </c>
      <c r="F3654" t="s">
        <v>25</v>
      </c>
      <c r="G3654">
        <v>169550</v>
      </c>
      <c r="H3654" t="s">
        <v>17</v>
      </c>
      <c r="J3654" t="s">
        <v>3354</v>
      </c>
      <c r="K3654" t="s">
        <v>3383</v>
      </c>
      <c r="L3654" t="s">
        <v>1291</v>
      </c>
      <c r="M3654" t="s">
        <v>3359</v>
      </c>
      <c r="AC3654" s="3">
        <v>1956</v>
      </c>
      <c r="AF3654" t="s">
        <v>3060</v>
      </c>
      <c r="AH3654" s="2">
        <v>40871.667685185188</v>
      </c>
    </row>
    <row r="3655" spans="1:35" ht="15" customHeight="1" x14ac:dyDescent="0.35">
      <c r="B3655" s="5">
        <f t="shared" si="247"/>
        <v>3653</v>
      </c>
      <c r="C3655">
        <f t="shared" si="250"/>
        <v>35</v>
      </c>
      <c r="D3655" s="16">
        <v>1956</v>
      </c>
      <c r="E3655" s="3" t="s">
        <v>327</v>
      </c>
      <c r="F3655" s="3" t="s">
        <v>25</v>
      </c>
      <c r="G3655" s="165">
        <v>169590</v>
      </c>
      <c r="H3655" s="3"/>
      <c r="I3655" s="3"/>
      <c r="J3655" s="3" t="s">
        <v>3354</v>
      </c>
      <c r="K3655" s="3" t="s">
        <v>3383</v>
      </c>
      <c r="L3655" s="3"/>
      <c r="M3655" s="3" t="s">
        <v>3459</v>
      </c>
      <c r="N3655" s="3"/>
      <c r="O3655" s="3"/>
      <c r="P3655" s="3"/>
      <c r="Q3655" s="3"/>
      <c r="R3655" s="3"/>
      <c r="S3655" s="152"/>
      <c r="T3655" s="3" t="s">
        <v>3424</v>
      </c>
      <c r="U3655" s="3"/>
      <c r="V3655" s="143"/>
      <c r="W3655" s="3" t="s">
        <v>3572</v>
      </c>
      <c r="X3655" s="3" t="s">
        <v>3452</v>
      </c>
      <c r="Y3655" s="3"/>
      <c r="Z3655" s="3"/>
      <c r="AA3655" s="3" t="s">
        <v>3262</v>
      </c>
      <c r="AB3655" s="3"/>
      <c r="AF3655" t="s">
        <v>3451</v>
      </c>
      <c r="AH3655" s="2">
        <v>45783</v>
      </c>
      <c r="AI3655" s="75" t="s">
        <v>4940</v>
      </c>
    </row>
    <row r="3656" spans="1:35" ht="15" customHeight="1" x14ac:dyDescent="0.35">
      <c r="B3656" s="5">
        <f t="shared" si="247"/>
        <v>3654</v>
      </c>
      <c r="C3656">
        <f t="shared" si="250"/>
        <v>78</v>
      </c>
      <c r="D3656" s="16">
        <v>1956</v>
      </c>
      <c r="E3656" t="s">
        <v>327</v>
      </c>
      <c r="F3656" t="s">
        <v>25</v>
      </c>
      <c r="G3656">
        <v>169625</v>
      </c>
      <c r="H3656" t="s">
        <v>17</v>
      </c>
      <c r="J3656" t="s">
        <v>3354</v>
      </c>
      <c r="K3656" t="s">
        <v>3383</v>
      </c>
      <c r="L3656" t="s">
        <v>65</v>
      </c>
      <c r="M3656" t="s">
        <v>3359</v>
      </c>
      <c r="AB3656" t="s">
        <v>195</v>
      </c>
      <c r="AF3656" t="s">
        <v>3060</v>
      </c>
      <c r="AH3656" s="2">
        <v>40457.633761574078</v>
      </c>
    </row>
    <row r="3657" spans="1:35" ht="15" customHeight="1" x14ac:dyDescent="0.35">
      <c r="B3657" s="5">
        <f t="shared" si="247"/>
        <v>3655</v>
      </c>
      <c r="C3657">
        <f t="shared" si="250"/>
        <v>100</v>
      </c>
      <c r="D3657" s="16">
        <v>1956</v>
      </c>
      <c r="E3657" t="s">
        <v>500</v>
      </c>
      <c r="F3657" t="s">
        <v>25</v>
      </c>
      <c r="G3657">
        <v>169703</v>
      </c>
      <c r="H3657" t="s">
        <v>17</v>
      </c>
      <c r="J3657" t="s">
        <v>3354</v>
      </c>
      <c r="K3657" t="s">
        <v>3383</v>
      </c>
      <c r="L3657" t="s">
        <v>1292</v>
      </c>
      <c r="M3657" t="s">
        <v>3359</v>
      </c>
      <c r="AB3657" t="s">
        <v>1293</v>
      </c>
      <c r="AC3657" s="156">
        <v>22433</v>
      </c>
      <c r="AF3657" t="s">
        <v>3060</v>
      </c>
      <c r="AH3657" s="2">
        <v>40091.588645833333</v>
      </c>
    </row>
    <row r="3658" spans="1:35" ht="15" customHeight="1" x14ac:dyDescent="0.35">
      <c r="A3658" s="3"/>
      <c r="B3658" s="5">
        <f t="shared" si="247"/>
        <v>3656</v>
      </c>
      <c r="C3658">
        <f t="shared" si="250"/>
        <v>9</v>
      </c>
      <c r="D3658" s="16">
        <v>1956</v>
      </c>
      <c r="E3658" t="s">
        <v>221</v>
      </c>
      <c r="F3658" t="s">
        <v>25</v>
      </c>
      <c r="G3658">
        <v>169803</v>
      </c>
      <c r="H3658" t="s">
        <v>17</v>
      </c>
      <c r="J3658" t="s">
        <v>3354</v>
      </c>
      <c r="K3658" t="s">
        <v>3366</v>
      </c>
      <c r="L3658" t="s">
        <v>918</v>
      </c>
      <c r="M3658" t="s">
        <v>3359</v>
      </c>
      <c r="AA3658" s="3" t="s">
        <v>3464</v>
      </c>
      <c r="AB3658" t="s">
        <v>195</v>
      </c>
      <c r="AC3658" s="3">
        <v>1954</v>
      </c>
      <c r="AD3658" s="3" t="s">
        <v>1212</v>
      </c>
      <c r="AE3658" t="s">
        <v>380</v>
      </c>
      <c r="AF3658" t="s">
        <v>3060</v>
      </c>
      <c r="AH3658" s="2">
        <v>40146.769687499997</v>
      </c>
    </row>
    <row r="3659" spans="1:35" ht="15" customHeight="1" x14ac:dyDescent="0.35">
      <c r="B3659" s="5">
        <f t="shared" si="247"/>
        <v>3657</v>
      </c>
      <c r="C3659">
        <f t="shared" si="250"/>
        <v>17</v>
      </c>
      <c r="D3659" s="16">
        <v>1956</v>
      </c>
      <c r="E3659" t="s">
        <v>221</v>
      </c>
      <c r="F3659" t="s">
        <v>25</v>
      </c>
      <c r="G3659">
        <v>169812</v>
      </c>
      <c r="H3659" t="s">
        <v>17</v>
      </c>
      <c r="J3659" t="s">
        <v>3354</v>
      </c>
      <c r="K3659" t="s">
        <v>3366</v>
      </c>
      <c r="L3659" t="s">
        <v>254</v>
      </c>
      <c r="M3659" t="s">
        <v>3359</v>
      </c>
      <c r="AA3659" s="3" t="s">
        <v>3464</v>
      </c>
      <c r="AC3659" s="3">
        <v>1955</v>
      </c>
      <c r="AD3659" s="3" t="s">
        <v>1294</v>
      </c>
      <c r="AE3659" t="s">
        <v>380</v>
      </c>
      <c r="AF3659" t="s">
        <v>3060</v>
      </c>
      <c r="AH3659" s="2">
        <v>40587.451585648145</v>
      </c>
    </row>
    <row r="3660" spans="1:35" ht="15" customHeight="1" x14ac:dyDescent="0.35">
      <c r="B3660" s="5">
        <f t="shared" si="247"/>
        <v>3658</v>
      </c>
      <c r="C3660">
        <f t="shared" si="250"/>
        <v>28</v>
      </c>
      <c r="D3660" s="16">
        <v>1956</v>
      </c>
      <c r="E3660" t="s">
        <v>221</v>
      </c>
      <c r="F3660" t="s">
        <v>25</v>
      </c>
      <c r="G3660">
        <v>169829</v>
      </c>
      <c r="H3660" t="s">
        <v>17</v>
      </c>
      <c r="J3660" t="s">
        <v>3354</v>
      </c>
      <c r="K3660" t="s">
        <v>3383</v>
      </c>
      <c r="L3660" t="s">
        <v>37</v>
      </c>
      <c r="M3660" t="s">
        <v>3359</v>
      </c>
      <c r="AA3660" s="3" t="s">
        <v>3464</v>
      </c>
      <c r="AD3660" s="3" t="s">
        <v>1295</v>
      </c>
      <c r="AE3660" t="s">
        <v>380</v>
      </c>
      <c r="AF3660" t="s">
        <v>3060</v>
      </c>
      <c r="AH3660" s="2">
        <v>39681.465636574074</v>
      </c>
    </row>
    <row r="3661" spans="1:35" ht="15" customHeight="1" thickBot="1" x14ac:dyDescent="0.4">
      <c r="B3661" s="5">
        <f t="shared" si="247"/>
        <v>3659</v>
      </c>
      <c r="C3661">
        <f t="shared" si="250"/>
        <v>89</v>
      </c>
      <c r="D3661" s="16">
        <v>1956</v>
      </c>
      <c r="E3661" t="s">
        <v>221</v>
      </c>
      <c r="F3661" t="s">
        <v>25</v>
      </c>
      <c r="G3661">
        <v>169857</v>
      </c>
      <c r="H3661" t="s">
        <v>17</v>
      </c>
      <c r="J3661" t="s">
        <v>380</v>
      </c>
      <c r="K3661" t="s">
        <v>3366</v>
      </c>
      <c r="L3661" t="s">
        <v>1296</v>
      </c>
      <c r="M3661" t="s">
        <v>3359</v>
      </c>
      <c r="S3661" s="148">
        <v>475</v>
      </c>
      <c r="AA3661" s="3" t="s">
        <v>3464</v>
      </c>
      <c r="AB3661" t="s">
        <v>1297</v>
      </c>
      <c r="AC3661" s="156">
        <v>34243</v>
      </c>
      <c r="AE3661" t="s">
        <v>380</v>
      </c>
      <c r="AF3661" t="s">
        <v>3060</v>
      </c>
      <c r="AH3661" s="2">
        <v>40462.989768518521</v>
      </c>
    </row>
    <row r="3662" spans="1:35" ht="15" thickBot="1" x14ac:dyDescent="0.4">
      <c r="B3662" s="5">
        <f t="shared" si="247"/>
        <v>3660</v>
      </c>
      <c r="C3662">
        <f t="shared" si="250"/>
        <v>235</v>
      </c>
      <c r="D3662" s="16">
        <v>1956</v>
      </c>
      <c r="E3662" s="159" t="s">
        <v>500</v>
      </c>
      <c r="F3662" s="159" t="s">
        <v>16</v>
      </c>
      <c r="G3662" s="160">
        <v>169946</v>
      </c>
      <c r="H3662" s="159"/>
      <c r="I3662" s="159"/>
      <c r="J3662" s="159" t="s">
        <v>3354</v>
      </c>
      <c r="K3662" s="159" t="s">
        <v>3383</v>
      </c>
      <c r="L3662" s="159"/>
      <c r="M3662" s="159" t="s">
        <v>3459</v>
      </c>
      <c r="N3662" s="159" t="s">
        <v>3359</v>
      </c>
      <c r="O3662" s="159"/>
      <c r="P3662" s="159"/>
      <c r="Q3662" s="159"/>
      <c r="R3662" s="159"/>
      <c r="S3662" s="159"/>
      <c r="T3662" s="159" t="s">
        <v>3424</v>
      </c>
      <c r="U3662" s="159"/>
      <c r="V3662" s="161"/>
      <c r="W3662" s="159" t="s">
        <v>3830</v>
      </c>
      <c r="X3662" s="159" t="s">
        <v>3830</v>
      </c>
      <c r="Y3662" s="159"/>
      <c r="Z3662" s="159"/>
      <c r="AA3662" s="159" t="s">
        <v>6299</v>
      </c>
      <c r="AB3662" s="159"/>
      <c r="AC3662" s="159"/>
      <c r="AD3662" s="159"/>
      <c r="AE3662" s="159"/>
      <c r="AF3662" t="s">
        <v>3451</v>
      </c>
      <c r="AG3662" s="159"/>
      <c r="AH3662" s="176">
        <v>46034</v>
      </c>
      <c r="AI3662" s="76" t="s">
        <v>6239</v>
      </c>
    </row>
    <row r="3663" spans="1:35" ht="15" customHeight="1" x14ac:dyDescent="0.35">
      <c r="B3663" s="5">
        <f t="shared" si="247"/>
        <v>3661</v>
      </c>
      <c r="C3663">
        <f t="shared" si="250"/>
        <v>435</v>
      </c>
      <c r="D3663" s="16">
        <v>1956</v>
      </c>
      <c r="E3663" s="115" t="s">
        <v>560</v>
      </c>
      <c r="F3663" s="115" t="s">
        <v>16</v>
      </c>
      <c r="G3663" s="70">
        <v>170181</v>
      </c>
      <c r="I3663" s="172"/>
      <c r="J3663" t="s">
        <v>3354</v>
      </c>
      <c r="K3663" t="s">
        <v>3383</v>
      </c>
      <c r="T3663" t="s">
        <v>3424</v>
      </c>
      <c r="W3663" t="s">
        <v>3557</v>
      </c>
      <c r="AA3663"/>
      <c r="AB3663" t="s">
        <v>5748</v>
      </c>
      <c r="AC3663"/>
      <c r="AD3663"/>
      <c r="AF3663" t="s">
        <v>3451</v>
      </c>
      <c r="AH3663" s="2">
        <v>45966</v>
      </c>
      <c r="AI3663" s="36" t="s">
        <v>5749</v>
      </c>
    </row>
    <row r="3664" spans="1:35" ht="15" customHeight="1" x14ac:dyDescent="0.35">
      <c r="B3664" s="5">
        <f t="shared" si="247"/>
        <v>3662</v>
      </c>
      <c r="C3664">
        <f t="shared" si="250"/>
        <v>511</v>
      </c>
      <c r="D3664" s="16">
        <v>1956</v>
      </c>
      <c r="E3664" t="s">
        <v>221</v>
      </c>
      <c r="F3664" t="s">
        <v>25</v>
      </c>
      <c r="G3664">
        <v>170616</v>
      </c>
      <c r="H3664" t="s">
        <v>17</v>
      </c>
      <c r="J3664" t="s">
        <v>3354</v>
      </c>
      <c r="L3664" t="s">
        <v>1298</v>
      </c>
      <c r="M3664" t="s">
        <v>3359</v>
      </c>
      <c r="AB3664" t="s">
        <v>81</v>
      </c>
      <c r="AE3664" t="s">
        <v>167</v>
      </c>
      <c r="AF3664" t="s">
        <v>3060</v>
      </c>
      <c r="AH3664" s="2">
        <v>40795.408043981479</v>
      </c>
    </row>
    <row r="3665" spans="1:35" ht="15" customHeight="1" x14ac:dyDescent="0.35">
      <c r="B3665" s="5">
        <f t="shared" si="247"/>
        <v>3663</v>
      </c>
      <c r="C3665">
        <f t="shared" si="250"/>
        <v>347</v>
      </c>
      <c r="D3665" s="16">
        <v>1956</v>
      </c>
      <c r="E3665" t="s">
        <v>15</v>
      </c>
      <c r="F3665" t="s">
        <v>16</v>
      </c>
      <c r="G3665">
        <v>171127</v>
      </c>
      <c r="H3665" t="s">
        <v>17</v>
      </c>
      <c r="J3665" t="s">
        <v>3354</v>
      </c>
      <c r="M3665" t="s">
        <v>3359</v>
      </c>
      <c r="AD3665" s="3" t="s">
        <v>1299</v>
      </c>
      <c r="AF3665" t="s">
        <v>3060</v>
      </c>
      <c r="AH3665" s="2">
        <v>40794.812071759261</v>
      </c>
    </row>
    <row r="3666" spans="1:35" ht="15" customHeight="1" x14ac:dyDescent="0.35">
      <c r="B3666" s="5">
        <f t="shared" si="247"/>
        <v>3664</v>
      </c>
      <c r="C3666">
        <f t="shared" si="250"/>
        <v>65</v>
      </c>
      <c r="D3666" s="16">
        <v>1956</v>
      </c>
      <c r="E3666" t="s">
        <v>15</v>
      </c>
      <c r="F3666" t="s">
        <v>16</v>
      </c>
      <c r="G3666">
        <v>171474</v>
      </c>
      <c r="H3666" t="s">
        <v>17</v>
      </c>
      <c r="J3666" t="s">
        <v>3354</v>
      </c>
      <c r="K3666" t="s">
        <v>3383</v>
      </c>
      <c r="L3666" t="s">
        <v>481</v>
      </c>
      <c r="M3666" t="s">
        <v>3359</v>
      </c>
      <c r="AB3666" t="s">
        <v>1300</v>
      </c>
      <c r="AF3666" t="s">
        <v>3060</v>
      </c>
      <c r="AH3666" s="2">
        <v>40635.50571759259</v>
      </c>
    </row>
    <row r="3667" spans="1:35" ht="15" customHeight="1" x14ac:dyDescent="0.35">
      <c r="B3667" s="5">
        <f t="shared" si="247"/>
        <v>3665</v>
      </c>
      <c r="C3667">
        <f t="shared" ref="C3667:C3670" si="253">+G3668-G3667</f>
        <v>56</v>
      </c>
      <c r="D3667" s="16">
        <v>1956</v>
      </c>
      <c r="E3667" t="s">
        <v>15</v>
      </c>
      <c r="F3667" t="s">
        <v>16</v>
      </c>
      <c r="G3667" s="165">
        <v>171539</v>
      </c>
      <c r="H3667" s="3"/>
      <c r="I3667" s="3"/>
      <c r="J3667" s="3"/>
      <c r="K3667" s="3" t="s">
        <v>3383</v>
      </c>
      <c r="L3667" s="3"/>
      <c r="M3667" s="3"/>
      <c r="N3667" s="3"/>
      <c r="O3667" s="3"/>
      <c r="P3667" s="3"/>
      <c r="Q3667" s="3"/>
      <c r="R3667" s="3"/>
      <c r="S3667" s="152"/>
      <c r="T3667" s="3"/>
      <c r="U3667" s="3"/>
      <c r="V3667" s="143"/>
      <c r="W3667" s="3"/>
      <c r="X3667" s="3"/>
      <c r="Y3667" s="3"/>
      <c r="Z3667" s="3"/>
      <c r="AB3667" s="3"/>
      <c r="AE3667" s="3"/>
      <c r="AF3667" s="3" t="s">
        <v>3451</v>
      </c>
      <c r="AG3667" s="3"/>
      <c r="AH3667" s="153">
        <v>45739</v>
      </c>
      <c r="AI3667" s="14" t="s">
        <v>4772</v>
      </c>
    </row>
    <row r="3668" spans="1:35" ht="15" customHeight="1" x14ac:dyDescent="0.35">
      <c r="B3668" s="5">
        <f t="shared" si="247"/>
        <v>3666</v>
      </c>
      <c r="C3668">
        <f t="shared" si="253"/>
        <v>1</v>
      </c>
      <c r="D3668" s="16">
        <v>1956</v>
      </c>
      <c r="E3668" t="s">
        <v>15</v>
      </c>
      <c r="F3668" t="s">
        <v>16</v>
      </c>
      <c r="G3668">
        <v>171595</v>
      </c>
      <c r="J3668" t="s">
        <v>3354</v>
      </c>
      <c r="K3668" t="s">
        <v>3383</v>
      </c>
      <c r="M3668" t="s">
        <v>3459</v>
      </c>
      <c r="T3668" t="s">
        <v>3262</v>
      </c>
      <c r="W3668" t="s">
        <v>3572</v>
      </c>
      <c r="X3668" t="s">
        <v>3660</v>
      </c>
      <c r="AD3668" s="154" t="s">
        <v>4045</v>
      </c>
      <c r="AF3668" t="s">
        <v>3451</v>
      </c>
      <c r="AH3668" s="2">
        <v>45458</v>
      </c>
    </row>
    <row r="3669" spans="1:35" ht="15" customHeight="1" x14ac:dyDescent="0.35">
      <c r="B3669" s="5">
        <f t="shared" si="247"/>
        <v>3667</v>
      </c>
      <c r="C3669">
        <f t="shared" si="253"/>
        <v>31</v>
      </c>
      <c r="D3669" s="16">
        <v>1956</v>
      </c>
      <c r="E3669" t="s">
        <v>15</v>
      </c>
      <c r="F3669" t="s">
        <v>16</v>
      </c>
      <c r="G3669">
        <v>171596</v>
      </c>
      <c r="J3669" t="s">
        <v>3354</v>
      </c>
      <c r="K3669" t="s">
        <v>3383</v>
      </c>
      <c r="T3669" t="s">
        <v>3262</v>
      </c>
      <c r="X3669" t="s">
        <v>3660</v>
      </c>
      <c r="AA3669" s="3" t="s">
        <v>3262</v>
      </c>
      <c r="AD3669" s="154"/>
      <c r="AF3669" t="s">
        <v>3451</v>
      </c>
      <c r="AH3669" s="2">
        <v>46240</v>
      </c>
    </row>
    <row r="3670" spans="1:35" ht="15" customHeight="1" x14ac:dyDescent="0.35">
      <c r="B3670" s="5">
        <f t="shared" si="247"/>
        <v>3668</v>
      </c>
      <c r="C3670">
        <f t="shared" si="253"/>
        <v>352</v>
      </c>
      <c r="D3670" s="16">
        <v>1956</v>
      </c>
      <c r="E3670" t="s">
        <v>15</v>
      </c>
      <c r="F3670" t="s">
        <v>16</v>
      </c>
      <c r="G3670" s="70">
        <v>171627</v>
      </c>
      <c r="I3670" s="172"/>
      <c r="J3670" t="s">
        <v>3354</v>
      </c>
      <c r="K3670" t="s">
        <v>3383</v>
      </c>
      <c r="M3670" s="172" t="s">
        <v>3459</v>
      </c>
      <c r="T3670" s="172" t="s">
        <v>3262</v>
      </c>
      <c r="W3670" s="172" t="s">
        <v>3830</v>
      </c>
      <c r="X3670" s="172" t="s">
        <v>3660</v>
      </c>
      <c r="AA3670" s="172" t="s">
        <v>3262</v>
      </c>
      <c r="AB3670" t="s">
        <v>5064</v>
      </c>
      <c r="AC3670"/>
      <c r="AD3670"/>
      <c r="AF3670" t="s">
        <v>3451</v>
      </c>
      <c r="AH3670" s="2">
        <v>45966</v>
      </c>
      <c r="AI3670" s="36" t="s">
        <v>5750</v>
      </c>
    </row>
    <row r="3671" spans="1:35" ht="15" customHeight="1" x14ac:dyDescent="0.35">
      <c r="B3671" s="5">
        <f t="shared" si="247"/>
        <v>3669</v>
      </c>
      <c r="C3671">
        <f t="shared" si="250"/>
        <v>65</v>
      </c>
      <c r="D3671" s="16">
        <v>1956</v>
      </c>
      <c r="E3671" t="s">
        <v>15</v>
      </c>
      <c r="F3671" t="s">
        <v>25</v>
      </c>
      <c r="G3671">
        <v>171979</v>
      </c>
      <c r="H3671" t="s">
        <v>17</v>
      </c>
      <c r="J3671" t="s">
        <v>3354</v>
      </c>
      <c r="K3671" t="s">
        <v>3383</v>
      </c>
      <c r="L3671" t="s">
        <v>392</v>
      </c>
      <c r="M3671" t="s">
        <v>3359</v>
      </c>
      <c r="AF3671" t="s">
        <v>3060</v>
      </c>
      <c r="AH3671" s="2">
        <v>40661.419270833336</v>
      </c>
    </row>
    <row r="3672" spans="1:35" ht="15" customHeight="1" x14ac:dyDescent="0.35">
      <c r="B3672" s="5">
        <f t="shared" si="247"/>
        <v>3670</v>
      </c>
      <c r="C3672">
        <f t="shared" si="250"/>
        <v>241</v>
      </c>
      <c r="D3672" s="16">
        <v>1956</v>
      </c>
      <c r="E3672" t="s">
        <v>15</v>
      </c>
      <c r="F3672" t="s">
        <v>25</v>
      </c>
      <c r="G3672">
        <v>172044</v>
      </c>
      <c r="H3672" t="s">
        <v>17</v>
      </c>
      <c r="J3672" t="s">
        <v>3354</v>
      </c>
      <c r="M3672" t="s">
        <v>3359</v>
      </c>
      <c r="AF3672" t="s">
        <v>3060</v>
      </c>
      <c r="AH3672" s="2">
        <v>40678.483564814815</v>
      </c>
    </row>
    <row r="3673" spans="1:35" ht="15" customHeight="1" x14ac:dyDescent="0.35">
      <c r="B3673" s="5">
        <f t="shared" si="247"/>
        <v>3671</v>
      </c>
      <c r="C3673">
        <f t="shared" si="250"/>
        <v>87</v>
      </c>
      <c r="D3673" s="16">
        <v>1956</v>
      </c>
      <c r="E3673" s="116" t="s">
        <v>15</v>
      </c>
      <c r="F3673" s="116" t="s">
        <v>25</v>
      </c>
      <c r="G3673" s="117">
        <v>172285</v>
      </c>
      <c r="H3673" s="172" t="s">
        <v>5836</v>
      </c>
      <c r="I3673" s="172"/>
      <c r="J3673" s="172" t="s">
        <v>3354</v>
      </c>
      <c r="K3673" s="172" t="s">
        <v>3383</v>
      </c>
      <c r="L3673" s="172"/>
      <c r="M3673" s="172" t="s">
        <v>3459</v>
      </c>
      <c r="N3673" s="172" t="s">
        <v>3359</v>
      </c>
      <c r="O3673" s="172"/>
      <c r="P3673" s="172"/>
      <c r="Q3673" s="172"/>
      <c r="R3673" s="172"/>
      <c r="S3673" s="173"/>
      <c r="T3673" s="172" t="s">
        <v>3262</v>
      </c>
      <c r="U3673" s="172"/>
      <c r="V3673" s="174"/>
      <c r="W3673" s="172" t="s">
        <v>3572</v>
      </c>
      <c r="X3673" s="172" t="s">
        <v>3660</v>
      </c>
      <c r="Y3673" s="172"/>
      <c r="Z3673" s="172"/>
      <c r="AA3673" s="172" t="s">
        <v>3262</v>
      </c>
      <c r="AB3673" s="172" t="s">
        <v>5064</v>
      </c>
      <c r="AC3673" s="172"/>
      <c r="AD3673" s="172"/>
      <c r="AE3673" s="172"/>
      <c r="AF3673" t="s">
        <v>3451</v>
      </c>
      <c r="AH3673" s="2">
        <v>45966</v>
      </c>
      <c r="AI3673" s="36" t="s">
        <v>5875</v>
      </c>
    </row>
    <row r="3674" spans="1:35" ht="15" customHeight="1" x14ac:dyDescent="0.35">
      <c r="B3674" s="5">
        <f t="shared" si="247"/>
        <v>3672</v>
      </c>
      <c r="C3674">
        <f t="shared" si="250"/>
        <v>168</v>
      </c>
      <c r="D3674" s="16">
        <v>1956</v>
      </c>
      <c r="E3674" t="s">
        <v>327</v>
      </c>
      <c r="F3674" t="s">
        <v>25</v>
      </c>
      <c r="G3674">
        <v>172372</v>
      </c>
      <c r="J3674" t="s">
        <v>3354</v>
      </c>
      <c r="K3674" t="s">
        <v>3383</v>
      </c>
      <c r="M3674" t="s">
        <v>3459</v>
      </c>
      <c r="N3674" t="s">
        <v>3359</v>
      </c>
      <c r="T3674" t="s">
        <v>3424</v>
      </c>
      <c r="W3674" t="s">
        <v>3572</v>
      </c>
      <c r="AF3674" t="s">
        <v>3451</v>
      </c>
      <c r="AH3674" s="2">
        <v>45273</v>
      </c>
    </row>
    <row r="3675" spans="1:35" ht="15" customHeight="1" x14ac:dyDescent="0.35">
      <c r="B3675" s="5">
        <f t="shared" si="247"/>
        <v>3673</v>
      </c>
      <c r="C3675">
        <f t="shared" si="250"/>
        <v>150</v>
      </c>
      <c r="D3675" s="16">
        <v>1956</v>
      </c>
      <c r="E3675" t="s">
        <v>15</v>
      </c>
      <c r="F3675" t="s">
        <v>25</v>
      </c>
      <c r="G3675">
        <v>172540</v>
      </c>
      <c r="H3675" t="s">
        <v>17</v>
      </c>
      <c r="J3675" t="s">
        <v>3354</v>
      </c>
      <c r="M3675" t="s">
        <v>3359</v>
      </c>
      <c r="AF3675" t="s">
        <v>3060</v>
      </c>
      <c r="AH3675" s="2">
        <v>41072.531643518516</v>
      </c>
    </row>
    <row r="3676" spans="1:35" ht="15" customHeight="1" thickBot="1" x14ac:dyDescent="0.4">
      <c r="A3676" s="3"/>
      <c r="B3676" s="5">
        <f t="shared" si="247"/>
        <v>3674</v>
      </c>
      <c r="C3676">
        <f t="shared" si="250"/>
        <v>30</v>
      </c>
      <c r="D3676" s="16">
        <v>1956</v>
      </c>
      <c r="E3676" s="3" t="s">
        <v>15</v>
      </c>
      <c r="F3676" s="3" t="s">
        <v>25</v>
      </c>
      <c r="G3676" s="165">
        <v>172690</v>
      </c>
      <c r="H3676" s="3"/>
      <c r="I3676" s="3"/>
      <c r="J3676" s="3"/>
      <c r="K3676" s="3" t="s">
        <v>3383</v>
      </c>
      <c r="L3676" s="3"/>
      <c r="M3676" s="3"/>
      <c r="N3676" s="3"/>
      <c r="O3676" s="3"/>
      <c r="P3676" s="3"/>
      <c r="Q3676" s="3"/>
      <c r="R3676" s="3"/>
      <c r="S3676" s="152"/>
      <c r="T3676" s="3"/>
      <c r="U3676" s="3"/>
      <c r="V3676" s="143"/>
      <c r="W3676" s="3"/>
      <c r="X3676" s="3"/>
      <c r="Y3676" s="3"/>
      <c r="Z3676" s="3"/>
      <c r="AB3676" s="3"/>
      <c r="AF3676" t="s">
        <v>3451</v>
      </c>
      <c r="AH3676" s="2">
        <v>45783</v>
      </c>
      <c r="AI3676" s="75" t="s">
        <v>4941</v>
      </c>
    </row>
    <row r="3677" spans="1:35" ht="15" thickBot="1" x14ac:dyDescent="0.4">
      <c r="B3677" s="5">
        <f t="shared" si="247"/>
        <v>3675</v>
      </c>
      <c r="C3677">
        <f t="shared" si="250"/>
        <v>180</v>
      </c>
      <c r="D3677" s="16">
        <v>1956</v>
      </c>
      <c r="E3677" t="s">
        <v>15</v>
      </c>
      <c r="F3677" t="s">
        <v>25</v>
      </c>
      <c r="G3677">
        <v>172720</v>
      </c>
      <c r="H3677" t="s">
        <v>17</v>
      </c>
      <c r="J3677" t="s">
        <v>3354</v>
      </c>
      <c r="M3677" t="s">
        <v>3359</v>
      </c>
      <c r="AF3677" t="s">
        <v>3060</v>
      </c>
      <c r="AG3677" s="162"/>
      <c r="AH3677" s="163">
        <v>40908.411851851852</v>
      </c>
    </row>
    <row r="3678" spans="1:35" ht="15" customHeight="1" thickBot="1" x14ac:dyDescent="0.4">
      <c r="A3678" s="180"/>
      <c r="B3678" s="5">
        <f t="shared" si="247"/>
        <v>3676</v>
      </c>
      <c r="C3678">
        <f t="shared" si="250"/>
        <v>50</v>
      </c>
      <c r="D3678" s="16">
        <v>1956</v>
      </c>
      <c r="E3678" t="s">
        <v>327</v>
      </c>
      <c r="F3678" t="s">
        <v>25</v>
      </c>
      <c r="G3678" s="70">
        <v>172900</v>
      </c>
      <c r="J3678" t="s">
        <v>3354</v>
      </c>
      <c r="K3678" t="s">
        <v>3383</v>
      </c>
      <c r="M3678" t="s">
        <v>3459</v>
      </c>
      <c r="T3678" t="s">
        <v>3424</v>
      </c>
      <c r="W3678" t="s">
        <v>3572</v>
      </c>
      <c r="X3678" t="s">
        <v>3452</v>
      </c>
      <c r="AA3678" t="s">
        <v>4416</v>
      </c>
      <c r="AC3678"/>
      <c r="AD3678"/>
      <c r="AF3678" t="s">
        <v>3451</v>
      </c>
      <c r="AG3678" s="3"/>
      <c r="AH3678" s="153">
        <v>45899</v>
      </c>
      <c r="AI3678" s="36" t="s">
        <v>5405</v>
      </c>
    </row>
    <row r="3679" spans="1:35" ht="15" customHeight="1" thickBot="1" x14ac:dyDescent="0.4">
      <c r="B3679" s="5">
        <f t="shared" si="247"/>
        <v>3677</v>
      </c>
      <c r="C3679">
        <f t="shared" si="250"/>
        <v>69</v>
      </c>
      <c r="D3679" s="16">
        <v>1956</v>
      </c>
      <c r="E3679" t="s">
        <v>327</v>
      </c>
      <c r="F3679" t="s">
        <v>25</v>
      </c>
      <c r="G3679">
        <v>172950</v>
      </c>
      <c r="H3679" t="s">
        <v>17</v>
      </c>
      <c r="J3679" t="s">
        <v>3354</v>
      </c>
      <c r="M3679" t="s">
        <v>3359</v>
      </c>
      <c r="AF3679" t="s">
        <v>3060</v>
      </c>
      <c r="AH3679" s="2">
        <v>40455.392141203702</v>
      </c>
    </row>
    <row r="3680" spans="1:35" ht="15" thickBot="1" x14ac:dyDescent="0.4">
      <c r="B3680" s="5">
        <f t="shared" si="247"/>
        <v>3678</v>
      </c>
      <c r="C3680">
        <f t="shared" si="250"/>
        <v>33</v>
      </c>
      <c r="D3680" s="16">
        <v>1956</v>
      </c>
      <c r="E3680" t="s">
        <v>500</v>
      </c>
      <c r="F3680" t="s">
        <v>25</v>
      </c>
      <c r="G3680">
        <v>173019</v>
      </c>
      <c r="H3680" t="s">
        <v>17</v>
      </c>
      <c r="J3680" t="s">
        <v>3354</v>
      </c>
      <c r="K3680" t="s">
        <v>3383</v>
      </c>
      <c r="L3680" t="s">
        <v>822</v>
      </c>
      <c r="M3680" t="s">
        <v>3359</v>
      </c>
      <c r="AF3680" t="s">
        <v>3060</v>
      </c>
      <c r="AG3680" s="162"/>
      <c r="AH3680" s="163">
        <v>40204.424328703702</v>
      </c>
    </row>
    <row r="3681" spans="1:35" ht="15" customHeight="1" thickBot="1" x14ac:dyDescent="0.4">
      <c r="A3681" s="180"/>
      <c r="B3681" s="5">
        <f t="shared" ref="B3681:B3744" si="254">+B3680+1</f>
        <v>3679</v>
      </c>
      <c r="C3681">
        <f t="shared" si="250"/>
        <v>29</v>
      </c>
      <c r="D3681" s="16">
        <v>1956</v>
      </c>
      <c r="E3681" t="s">
        <v>500</v>
      </c>
      <c r="F3681" t="s">
        <v>25</v>
      </c>
      <c r="G3681">
        <v>173052</v>
      </c>
      <c r="H3681" t="s">
        <v>17</v>
      </c>
      <c r="J3681" t="s">
        <v>3354</v>
      </c>
      <c r="K3681" t="s">
        <v>3383</v>
      </c>
      <c r="M3681" t="s">
        <v>3359</v>
      </c>
      <c r="Y3681" t="s">
        <v>3359</v>
      </c>
      <c r="AC3681" s="3">
        <v>1955</v>
      </c>
      <c r="AF3681" t="s">
        <v>3060</v>
      </c>
      <c r="AH3681" s="2">
        <v>40746.740555555552</v>
      </c>
    </row>
    <row r="3682" spans="1:35" ht="15" customHeight="1" x14ac:dyDescent="0.35">
      <c r="B3682" s="5">
        <f t="shared" si="254"/>
        <v>3680</v>
      </c>
      <c r="C3682">
        <f t="shared" si="250"/>
        <v>1</v>
      </c>
      <c r="D3682" s="16">
        <v>1956</v>
      </c>
      <c r="E3682" s="3" t="s">
        <v>500</v>
      </c>
      <c r="F3682" s="3" t="s">
        <v>25</v>
      </c>
      <c r="G3682" s="165">
        <v>173081</v>
      </c>
      <c r="H3682" s="3"/>
      <c r="I3682" s="3"/>
      <c r="J3682" s="3"/>
      <c r="K3682" s="3" t="s">
        <v>3383</v>
      </c>
      <c r="L3682" s="3"/>
      <c r="M3682" s="3"/>
      <c r="N3682" s="3"/>
      <c r="O3682" s="3"/>
      <c r="P3682" s="3"/>
      <c r="Q3682" s="3"/>
      <c r="R3682" s="3"/>
      <c r="S3682" s="152"/>
      <c r="T3682" s="3" t="s">
        <v>3424</v>
      </c>
      <c r="U3682" s="3"/>
      <c r="V3682" s="143"/>
      <c r="W3682" s="3"/>
      <c r="X3682" s="3"/>
      <c r="Y3682" s="3"/>
      <c r="Z3682" s="3"/>
      <c r="AB3682" s="3"/>
      <c r="AE3682" s="3"/>
      <c r="AF3682" s="3" t="s">
        <v>3451</v>
      </c>
      <c r="AG3682" s="3"/>
      <c r="AH3682" s="153">
        <v>45739</v>
      </c>
      <c r="AI3682" s="14" t="s">
        <v>4773</v>
      </c>
    </row>
    <row r="3683" spans="1:35" ht="15" customHeight="1" x14ac:dyDescent="0.35">
      <c r="B3683" s="5">
        <f t="shared" si="254"/>
        <v>3681</v>
      </c>
      <c r="C3683">
        <f t="shared" si="250"/>
        <v>1393</v>
      </c>
      <c r="D3683" s="16">
        <v>1956</v>
      </c>
      <c r="E3683" t="s">
        <v>500</v>
      </c>
      <c r="F3683" t="s">
        <v>25</v>
      </c>
      <c r="G3683">
        <v>173082</v>
      </c>
      <c r="H3683" t="s">
        <v>17</v>
      </c>
      <c r="J3683" t="s">
        <v>3354</v>
      </c>
      <c r="K3683" t="s">
        <v>3383</v>
      </c>
      <c r="L3683" t="s">
        <v>46</v>
      </c>
      <c r="M3683" t="s">
        <v>3359</v>
      </c>
      <c r="N3683" t="s">
        <v>3359</v>
      </c>
      <c r="AF3683" t="s">
        <v>3060</v>
      </c>
      <c r="AH3683" s="2">
        <v>39779.539050925923</v>
      </c>
    </row>
    <row r="3684" spans="1:35" ht="15" customHeight="1" x14ac:dyDescent="0.35">
      <c r="B3684" s="5">
        <f t="shared" si="254"/>
        <v>3682</v>
      </c>
      <c r="C3684">
        <f t="shared" si="250"/>
        <v>231</v>
      </c>
      <c r="D3684" s="16">
        <v>1956</v>
      </c>
      <c r="E3684" t="s">
        <v>15</v>
      </c>
      <c r="F3684" t="s">
        <v>16</v>
      </c>
      <c r="G3684">
        <v>174475</v>
      </c>
      <c r="H3684" t="s">
        <v>17</v>
      </c>
      <c r="J3684" t="s">
        <v>3354</v>
      </c>
      <c r="K3684" t="s">
        <v>3383</v>
      </c>
      <c r="M3684" t="s">
        <v>3359</v>
      </c>
      <c r="AD3684" s="3" t="s">
        <v>1301</v>
      </c>
      <c r="AF3684" t="s">
        <v>3060</v>
      </c>
      <c r="AH3684" s="2">
        <v>39792.322233796294</v>
      </c>
    </row>
    <row r="3685" spans="1:35" ht="15" customHeight="1" x14ac:dyDescent="0.35">
      <c r="B3685" s="5">
        <f t="shared" si="254"/>
        <v>3683</v>
      </c>
      <c r="C3685">
        <f t="shared" si="250"/>
        <v>344</v>
      </c>
      <c r="D3685" s="16">
        <v>1956</v>
      </c>
      <c r="E3685" t="s">
        <v>15</v>
      </c>
      <c r="F3685" t="s">
        <v>16</v>
      </c>
      <c r="G3685">
        <v>174706</v>
      </c>
      <c r="H3685" t="s">
        <v>17</v>
      </c>
      <c r="J3685" t="s">
        <v>3354</v>
      </c>
      <c r="M3685" t="s">
        <v>3359</v>
      </c>
      <c r="AF3685" t="s">
        <v>3060</v>
      </c>
      <c r="AH3685" s="2">
        <v>39956.388518518521</v>
      </c>
    </row>
    <row r="3686" spans="1:35" ht="15" customHeight="1" x14ac:dyDescent="0.35">
      <c r="B3686" s="5">
        <f t="shared" si="254"/>
        <v>3684</v>
      </c>
      <c r="C3686">
        <f t="shared" si="250"/>
        <v>334</v>
      </c>
      <c r="D3686" s="16">
        <v>1956</v>
      </c>
      <c r="E3686" t="s">
        <v>15</v>
      </c>
      <c r="F3686" t="s">
        <v>25</v>
      </c>
      <c r="G3686">
        <v>175050</v>
      </c>
      <c r="H3686" t="s">
        <v>17</v>
      </c>
      <c r="J3686" t="s">
        <v>3354</v>
      </c>
      <c r="K3686" t="s">
        <v>3383</v>
      </c>
      <c r="L3686" t="s">
        <v>392</v>
      </c>
      <c r="M3686" t="s">
        <v>3359</v>
      </c>
      <c r="AF3686" t="s">
        <v>3060</v>
      </c>
      <c r="AH3686" s="2">
        <v>39872.99728009259</v>
      </c>
    </row>
    <row r="3687" spans="1:35" ht="15" customHeight="1" x14ac:dyDescent="0.35">
      <c r="B3687" s="5">
        <f t="shared" si="254"/>
        <v>3685</v>
      </c>
      <c r="C3687">
        <f t="shared" si="250"/>
        <v>115</v>
      </c>
      <c r="D3687" s="16">
        <v>1956</v>
      </c>
      <c r="E3687" t="s">
        <v>15</v>
      </c>
      <c r="F3687" t="s">
        <v>25</v>
      </c>
      <c r="G3687">
        <v>175384</v>
      </c>
      <c r="H3687" t="s">
        <v>17</v>
      </c>
      <c r="J3687" t="s">
        <v>3354</v>
      </c>
      <c r="L3687" t="s">
        <v>234</v>
      </c>
      <c r="M3687" t="s">
        <v>3359</v>
      </c>
      <c r="AF3687" t="s">
        <v>3060</v>
      </c>
      <c r="AH3687" s="2">
        <v>40664.956689814811</v>
      </c>
    </row>
    <row r="3688" spans="1:35" ht="15" customHeight="1" x14ac:dyDescent="0.35">
      <c r="B3688" s="5">
        <f t="shared" si="254"/>
        <v>3686</v>
      </c>
      <c r="C3688">
        <f t="shared" si="250"/>
        <v>186</v>
      </c>
      <c r="D3688" s="16">
        <v>1956</v>
      </c>
      <c r="E3688" t="s">
        <v>15</v>
      </c>
      <c r="F3688" t="s">
        <v>25</v>
      </c>
      <c r="G3688">
        <v>175499</v>
      </c>
      <c r="H3688" t="s">
        <v>17</v>
      </c>
      <c r="J3688" t="s">
        <v>3354</v>
      </c>
      <c r="K3688" t="s">
        <v>3383</v>
      </c>
      <c r="L3688" t="s">
        <v>1302</v>
      </c>
      <c r="M3688" t="s">
        <v>3359</v>
      </c>
      <c r="AF3688" t="s">
        <v>3060</v>
      </c>
      <c r="AH3688" s="2">
        <v>40845.384236111109</v>
      </c>
    </row>
    <row r="3689" spans="1:35" ht="15" customHeight="1" thickBot="1" x14ac:dyDescent="0.4">
      <c r="B3689" s="5">
        <f t="shared" si="254"/>
        <v>3687</v>
      </c>
      <c r="C3689">
        <f t="shared" ref="C3689:C3693" si="255">+G3690-G3689</f>
        <v>246</v>
      </c>
      <c r="D3689" s="16">
        <v>1956</v>
      </c>
      <c r="E3689" t="s">
        <v>15</v>
      </c>
      <c r="F3689" t="s">
        <v>25</v>
      </c>
      <c r="G3689">
        <v>175685</v>
      </c>
      <c r="H3689" t="s">
        <v>17</v>
      </c>
      <c r="J3689" t="s">
        <v>3354</v>
      </c>
      <c r="M3689" t="s">
        <v>3359</v>
      </c>
      <c r="AF3689" t="s">
        <v>3060</v>
      </c>
      <c r="AH3689" s="2">
        <v>39737.538171296299</v>
      </c>
    </row>
    <row r="3690" spans="1:35" ht="15" customHeight="1" thickBot="1" x14ac:dyDescent="0.4">
      <c r="B3690" s="5">
        <f t="shared" si="254"/>
        <v>3688</v>
      </c>
      <c r="C3690">
        <f t="shared" si="255"/>
        <v>236</v>
      </c>
      <c r="D3690" s="16">
        <v>1956</v>
      </c>
      <c r="E3690" s="159" t="s">
        <v>15</v>
      </c>
      <c r="F3690" s="159" t="s">
        <v>25</v>
      </c>
      <c r="G3690" s="160">
        <v>175931</v>
      </c>
      <c r="H3690" s="159"/>
      <c r="I3690" s="159"/>
      <c r="J3690" s="159" t="s">
        <v>3354</v>
      </c>
      <c r="K3690" s="159" t="s">
        <v>3383</v>
      </c>
      <c r="L3690" s="159"/>
      <c r="M3690" s="159" t="s">
        <v>3459</v>
      </c>
      <c r="N3690" s="159"/>
      <c r="O3690" s="159"/>
      <c r="P3690" s="159"/>
      <c r="Q3690" s="159"/>
      <c r="R3690" s="159"/>
      <c r="S3690" s="159"/>
      <c r="T3690" s="159" t="s">
        <v>3262</v>
      </c>
      <c r="U3690" s="159"/>
      <c r="V3690" s="159"/>
      <c r="W3690" s="159" t="s">
        <v>3572</v>
      </c>
      <c r="X3690" s="159" t="s">
        <v>3660</v>
      </c>
      <c r="Y3690" s="159"/>
      <c r="Z3690" s="159"/>
      <c r="AA3690" s="159" t="s">
        <v>3262</v>
      </c>
      <c r="AB3690" s="159"/>
      <c r="AC3690" s="159"/>
      <c r="AD3690" s="159"/>
      <c r="AE3690" s="159"/>
      <c r="AF3690" t="s">
        <v>3451</v>
      </c>
      <c r="AG3690" s="159"/>
      <c r="AH3690" s="176">
        <v>46207</v>
      </c>
      <c r="AI3690" s="76" t="s">
        <v>6720</v>
      </c>
    </row>
    <row r="3691" spans="1:35" ht="15" customHeight="1" x14ac:dyDescent="0.35">
      <c r="B3691" s="5">
        <f t="shared" si="254"/>
        <v>3689</v>
      </c>
      <c r="C3691">
        <f t="shared" si="255"/>
        <v>36</v>
      </c>
      <c r="D3691" s="16">
        <v>1956</v>
      </c>
      <c r="E3691" t="s">
        <v>327</v>
      </c>
      <c r="F3691" t="s">
        <v>25</v>
      </c>
      <c r="G3691">
        <v>176167</v>
      </c>
      <c r="J3691" t="s">
        <v>3354</v>
      </c>
      <c r="K3691" t="s">
        <v>3383</v>
      </c>
      <c r="M3691" t="s">
        <v>3459</v>
      </c>
      <c r="N3691" t="s">
        <v>3359</v>
      </c>
      <c r="T3691" t="s">
        <v>3424</v>
      </c>
      <c r="W3691" t="s">
        <v>3572</v>
      </c>
      <c r="X3691" t="s">
        <v>3452</v>
      </c>
      <c r="AA3691" s="3" t="s">
        <v>3262</v>
      </c>
      <c r="AF3691" t="s">
        <v>3451</v>
      </c>
      <c r="AH3691" s="2">
        <v>46032</v>
      </c>
    </row>
    <row r="3692" spans="1:35" ht="15" customHeight="1" x14ac:dyDescent="0.35">
      <c r="B3692" s="5">
        <f t="shared" si="254"/>
        <v>3690</v>
      </c>
      <c r="C3692">
        <f t="shared" si="255"/>
        <v>19</v>
      </c>
      <c r="D3692" s="16">
        <v>1956</v>
      </c>
      <c r="E3692" t="s">
        <v>327</v>
      </c>
      <c r="F3692" t="s">
        <v>25</v>
      </c>
      <c r="G3692">
        <v>176203</v>
      </c>
      <c r="J3692" t="s">
        <v>3354</v>
      </c>
      <c r="K3692" t="s">
        <v>3383</v>
      </c>
      <c r="M3692" t="s">
        <v>3359</v>
      </c>
      <c r="N3692" t="s">
        <v>3359</v>
      </c>
      <c r="T3692" t="s">
        <v>3424</v>
      </c>
      <c r="AA3692" s="3" t="s">
        <v>167</v>
      </c>
      <c r="AF3692" t="s">
        <v>3451</v>
      </c>
      <c r="AH3692" s="2">
        <v>45167</v>
      </c>
    </row>
    <row r="3693" spans="1:35" ht="15" customHeight="1" x14ac:dyDescent="0.35">
      <c r="B3693" s="5">
        <f t="shared" si="254"/>
        <v>3691</v>
      </c>
      <c r="C3693">
        <f t="shared" si="255"/>
        <v>23</v>
      </c>
      <c r="D3693" s="16">
        <v>1956</v>
      </c>
      <c r="E3693" t="s">
        <v>560</v>
      </c>
      <c r="F3693" t="s">
        <v>25</v>
      </c>
      <c r="G3693">
        <v>176222</v>
      </c>
      <c r="H3693" t="s">
        <v>17</v>
      </c>
      <c r="J3693" t="s">
        <v>3354</v>
      </c>
      <c r="K3693" t="s">
        <v>3383</v>
      </c>
      <c r="L3693" t="s">
        <v>162</v>
      </c>
      <c r="M3693" t="s">
        <v>3359</v>
      </c>
      <c r="N3693" t="s">
        <v>3359</v>
      </c>
      <c r="AF3693" t="s">
        <v>3060</v>
      </c>
      <c r="AH3693" s="2">
        <v>39798.112187500003</v>
      </c>
    </row>
    <row r="3694" spans="1:35" ht="15" customHeight="1" x14ac:dyDescent="0.35">
      <c r="B3694" s="5">
        <f t="shared" si="254"/>
        <v>3692</v>
      </c>
      <c r="C3694">
        <f t="shared" si="250"/>
        <v>8</v>
      </c>
      <c r="D3694" s="16">
        <v>1956</v>
      </c>
      <c r="E3694" s="115" t="s">
        <v>560</v>
      </c>
      <c r="F3694" s="115" t="s">
        <v>25</v>
      </c>
      <c r="G3694" s="70">
        <v>176245</v>
      </c>
      <c r="I3694" s="172"/>
      <c r="J3694" t="s">
        <v>3354</v>
      </c>
      <c r="K3694" t="s">
        <v>3383</v>
      </c>
      <c r="M3694" s="172" t="s">
        <v>3459</v>
      </c>
      <c r="T3694" t="s">
        <v>3424</v>
      </c>
      <c r="W3694" t="s">
        <v>3557</v>
      </c>
      <c r="X3694" s="172" t="s">
        <v>3452</v>
      </c>
      <c r="Z3694" t="s">
        <v>3359</v>
      </c>
      <c r="AA3694" s="172" t="s">
        <v>3556</v>
      </c>
      <c r="AC3694"/>
      <c r="AD3694"/>
      <c r="AF3694" t="s">
        <v>3451</v>
      </c>
      <c r="AH3694" s="2">
        <v>45966</v>
      </c>
      <c r="AI3694" s="36" t="s">
        <v>5751</v>
      </c>
    </row>
    <row r="3695" spans="1:35" ht="15" customHeight="1" x14ac:dyDescent="0.35">
      <c r="A3695" s="3"/>
      <c r="B3695" s="5">
        <f t="shared" si="254"/>
        <v>3693</v>
      </c>
      <c r="C3695">
        <f t="shared" si="250"/>
        <v>55</v>
      </c>
      <c r="D3695" s="16">
        <v>1956</v>
      </c>
      <c r="E3695" t="s">
        <v>560</v>
      </c>
      <c r="F3695" t="s">
        <v>25</v>
      </c>
      <c r="G3695">
        <v>176253</v>
      </c>
      <c r="H3695" t="s">
        <v>17</v>
      </c>
      <c r="J3695" t="s">
        <v>3354</v>
      </c>
      <c r="K3695" t="s">
        <v>3383</v>
      </c>
      <c r="L3695" t="s">
        <v>28</v>
      </c>
      <c r="M3695" t="s">
        <v>3359</v>
      </c>
      <c r="S3695" s="148">
        <v>459</v>
      </c>
      <c r="W3695" t="s">
        <v>3557</v>
      </c>
      <c r="AA3695" s="3" t="s">
        <v>1303</v>
      </c>
      <c r="AF3695" t="s">
        <v>3060</v>
      </c>
      <c r="AH3695" s="2">
        <v>39994.362060185187</v>
      </c>
    </row>
    <row r="3696" spans="1:35" ht="15" customHeight="1" x14ac:dyDescent="0.35">
      <c r="B3696" s="5">
        <f t="shared" si="254"/>
        <v>3694</v>
      </c>
      <c r="C3696">
        <f t="shared" si="250"/>
        <v>38</v>
      </c>
      <c r="D3696" s="16">
        <v>1956</v>
      </c>
      <c r="E3696" t="s">
        <v>560</v>
      </c>
      <c r="F3696" t="s">
        <v>25</v>
      </c>
      <c r="G3696">
        <v>176308</v>
      </c>
      <c r="H3696" t="s">
        <v>17</v>
      </c>
      <c r="J3696" t="s">
        <v>380</v>
      </c>
      <c r="K3696" t="s">
        <v>3383</v>
      </c>
      <c r="L3696" t="s">
        <v>28</v>
      </c>
      <c r="M3696" t="s">
        <v>3359</v>
      </c>
      <c r="N3696" t="s">
        <v>3359</v>
      </c>
      <c r="W3696" t="s">
        <v>3557</v>
      </c>
      <c r="AA3696" s="3" t="s">
        <v>1304</v>
      </c>
      <c r="AF3696" t="s">
        <v>3060</v>
      </c>
      <c r="AH3696" s="2">
        <v>40513.906840277778</v>
      </c>
    </row>
    <row r="3697" spans="2:35" ht="15" customHeight="1" x14ac:dyDescent="0.35">
      <c r="B3697" s="5">
        <f t="shared" si="254"/>
        <v>3695</v>
      </c>
      <c r="C3697">
        <f t="shared" si="250"/>
        <v>43</v>
      </c>
      <c r="D3697" s="16">
        <v>1956</v>
      </c>
      <c r="E3697" t="s">
        <v>972</v>
      </c>
      <c r="F3697" t="s">
        <v>25</v>
      </c>
      <c r="G3697">
        <v>176346</v>
      </c>
      <c r="L3697" t="s">
        <v>37</v>
      </c>
      <c r="AF3697" t="s">
        <v>3060</v>
      </c>
    </row>
    <row r="3698" spans="2:35" ht="15" customHeight="1" thickBot="1" x14ac:dyDescent="0.4">
      <c r="B3698" s="5">
        <f t="shared" si="254"/>
        <v>3696</v>
      </c>
      <c r="C3698">
        <f t="shared" si="250"/>
        <v>1012</v>
      </c>
      <c r="D3698" s="16">
        <v>1956</v>
      </c>
      <c r="E3698" t="s">
        <v>972</v>
      </c>
      <c r="F3698" t="s">
        <v>25</v>
      </c>
      <c r="G3698">
        <v>176389</v>
      </c>
      <c r="H3698" t="s">
        <v>17</v>
      </c>
      <c r="J3698" t="s">
        <v>3354</v>
      </c>
      <c r="K3698" t="s">
        <v>3383</v>
      </c>
      <c r="L3698" t="s">
        <v>1305</v>
      </c>
      <c r="M3698" t="s">
        <v>3359</v>
      </c>
      <c r="U3698" t="s">
        <v>3557</v>
      </c>
      <c r="W3698" t="s">
        <v>3557</v>
      </c>
      <c r="AA3698" s="3" t="s">
        <v>1306</v>
      </c>
      <c r="AF3698" t="s">
        <v>3060</v>
      </c>
      <c r="AH3698" s="2">
        <v>40783.97111111111</v>
      </c>
    </row>
    <row r="3699" spans="2:35" ht="15" customHeight="1" thickBot="1" x14ac:dyDescent="0.4">
      <c r="B3699" s="5">
        <f t="shared" si="254"/>
        <v>3697</v>
      </c>
      <c r="C3699">
        <f t="shared" si="250"/>
        <v>78</v>
      </c>
      <c r="D3699" s="16">
        <v>1956</v>
      </c>
      <c r="E3699" s="159" t="s">
        <v>15</v>
      </c>
      <c r="F3699" s="159" t="s">
        <v>16</v>
      </c>
      <c r="G3699" s="160">
        <v>177401</v>
      </c>
      <c r="H3699" s="159"/>
      <c r="I3699" s="159"/>
      <c r="J3699" s="159" t="s">
        <v>3354</v>
      </c>
      <c r="K3699" s="159" t="s">
        <v>3383</v>
      </c>
      <c r="L3699" s="159"/>
      <c r="M3699" s="159" t="s">
        <v>3459</v>
      </c>
      <c r="N3699" s="159"/>
      <c r="O3699" s="159"/>
      <c r="P3699" s="159"/>
      <c r="Q3699" s="159"/>
      <c r="R3699" s="159"/>
      <c r="S3699" s="159"/>
      <c r="T3699" s="159" t="s">
        <v>3262</v>
      </c>
      <c r="U3699" s="159"/>
      <c r="V3699" s="161"/>
      <c r="W3699" s="159" t="s">
        <v>3830</v>
      </c>
      <c r="X3699" s="159" t="s">
        <v>3660</v>
      </c>
      <c r="Y3699" s="159"/>
      <c r="Z3699" s="159"/>
      <c r="AA3699" s="159"/>
      <c r="AB3699" s="159"/>
      <c r="AC3699" s="159"/>
      <c r="AD3699" s="159"/>
      <c r="AE3699" s="159"/>
      <c r="AF3699" t="s">
        <v>3451</v>
      </c>
      <c r="AG3699" s="162"/>
      <c r="AH3699" s="163">
        <v>46130</v>
      </c>
      <c r="AI3699" s="76" t="s">
        <v>6532</v>
      </c>
    </row>
    <row r="3700" spans="2:35" ht="15" customHeight="1" x14ac:dyDescent="0.35">
      <c r="B3700" s="5">
        <f t="shared" si="254"/>
        <v>3698</v>
      </c>
      <c r="C3700">
        <f t="shared" si="250"/>
        <v>25</v>
      </c>
      <c r="D3700" s="16">
        <v>1956</v>
      </c>
      <c r="E3700" t="s">
        <v>15</v>
      </c>
      <c r="F3700" t="s">
        <v>16</v>
      </c>
      <c r="G3700">
        <v>177479</v>
      </c>
      <c r="L3700" t="s">
        <v>37</v>
      </c>
      <c r="AF3700" t="s">
        <v>3060</v>
      </c>
    </row>
    <row r="3701" spans="2:35" ht="15" customHeight="1" x14ac:dyDescent="0.35">
      <c r="B3701" s="5">
        <f t="shared" si="254"/>
        <v>3699</v>
      </c>
      <c r="C3701">
        <f t="shared" si="250"/>
        <v>331</v>
      </c>
      <c r="D3701" s="16">
        <v>1956</v>
      </c>
      <c r="E3701" t="s">
        <v>15</v>
      </c>
      <c r="F3701" t="s">
        <v>16</v>
      </c>
      <c r="G3701">
        <v>177504</v>
      </c>
      <c r="H3701" t="s">
        <v>17</v>
      </c>
      <c r="J3701" t="s">
        <v>3354</v>
      </c>
      <c r="K3701" t="s">
        <v>3366</v>
      </c>
      <c r="L3701" t="s">
        <v>156</v>
      </c>
      <c r="M3701" t="s">
        <v>3359</v>
      </c>
      <c r="AF3701" t="s">
        <v>3060</v>
      </c>
      <c r="AH3701" s="2">
        <v>40941.77207175926</v>
      </c>
    </row>
    <row r="3702" spans="2:35" ht="15" customHeight="1" x14ac:dyDescent="0.35">
      <c r="B3702" s="5">
        <f t="shared" si="254"/>
        <v>3700</v>
      </c>
      <c r="C3702">
        <f t="shared" si="250"/>
        <v>1270</v>
      </c>
      <c r="D3702" s="16">
        <v>1956</v>
      </c>
      <c r="E3702" s="115" t="s">
        <v>15</v>
      </c>
      <c r="F3702" s="115" t="s">
        <v>16</v>
      </c>
      <c r="G3702" s="70">
        <v>177835</v>
      </c>
      <c r="I3702" s="172"/>
      <c r="J3702" t="s">
        <v>3354</v>
      </c>
      <c r="K3702" t="s">
        <v>3383</v>
      </c>
      <c r="M3702" s="172" t="s">
        <v>3459</v>
      </c>
      <c r="T3702" s="172" t="s">
        <v>3262</v>
      </c>
      <c r="W3702" s="172" t="s">
        <v>3830</v>
      </c>
      <c r="X3702" s="172" t="s">
        <v>3660</v>
      </c>
      <c r="AA3702" s="172" t="s">
        <v>3262</v>
      </c>
      <c r="AB3702" t="s">
        <v>5064</v>
      </c>
      <c r="AC3702"/>
      <c r="AD3702"/>
      <c r="AF3702" t="s">
        <v>3451</v>
      </c>
      <c r="AH3702" s="2">
        <v>45966</v>
      </c>
      <c r="AI3702" s="36" t="s">
        <v>5752</v>
      </c>
    </row>
    <row r="3703" spans="2:35" ht="15" customHeight="1" x14ac:dyDescent="0.35">
      <c r="B3703" s="5">
        <f t="shared" si="254"/>
        <v>3701</v>
      </c>
      <c r="C3703">
        <f t="shared" si="250"/>
        <v>9</v>
      </c>
      <c r="D3703" s="16">
        <f>+D3702</f>
        <v>1956</v>
      </c>
      <c r="E3703" s="101" t="s">
        <v>560</v>
      </c>
      <c r="F3703" s="101" t="s">
        <v>16</v>
      </c>
      <c r="G3703" s="165">
        <v>179105</v>
      </c>
      <c r="H3703" s="101"/>
      <c r="I3703" s="101"/>
      <c r="J3703" s="101" t="s">
        <v>3354</v>
      </c>
      <c r="K3703" s="101" t="s">
        <v>3383</v>
      </c>
      <c r="L3703" s="101"/>
      <c r="M3703" s="101" t="s">
        <v>3459</v>
      </c>
      <c r="N3703" s="101"/>
      <c r="O3703" s="101"/>
      <c r="P3703" s="101"/>
      <c r="Q3703" s="101"/>
      <c r="R3703" s="101"/>
      <c r="S3703" s="128"/>
      <c r="T3703" s="101" t="s">
        <v>3424</v>
      </c>
      <c r="U3703" s="101"/>
      <c r="V3703" s="130"/>
      <c r="W3703" s="101" t="s">
        <v>3557</v>
      </c>
      <c r="X3703" s="101" t="s">
        <v>3452</v>
      </c>
      <c r="Y3703" s="101"/>
      <c r="Z3703" s="101"/>
      <c r="AA3703" s="101" t="s">
        <v>3828</v>
      </c>
      <c r="AB3703" s="101"/>
      <c r="AC3703" s="101"/>
      <c r="AD3703" s="101"/>
      <c r="AE3703" s="101"/>
      <c r="AF3703" t="s">
        <v>3451</v>
      </c>
      <c r="AG3703" s="101"/>
      <c r="AH3703" s="103">
        <v>45839</v>
      </c>
      <c r="AI3703" s="166" t="s">
        <v>5135</v>
      </c>
    </row>
    <row r="3704" spans="2:35" ht="15" customHeight="1" x14ac:dyDescent="0.35">
      <c r="B3704" s="5">
        <f t="shared" si="254"/>
        <v>3702</v>
      </c>
      <c r="C3704">
        <f t="shared" ref="C3704:C3769" si="256">+G3705-G3704</f>
        <v>48</v>
      </c>
      <c r="D3704" s="16">
        <v>1956</v>
      </c>
      <c r="E3704" t="s">
        <v>560</v>
      </c>
      <c r="F3704" t="s">
        <v>16</v>
      </c>
      <c r="G3704">
        <v>179114</v>
      </c>
      <c r="L3704" t="s">
        <v>50</v>
      </c>
      <c r="AF3704" t="s">
        <v>3060</v>
      </c>
    </row>
    <row r="3705" spans="2:35" ht="15" customHeight="1" x14ac:dyDescent="0.35">
      <c r="B3705" s="5">
        <f t="shared" si="254"/>
        <v>3703</v>
      </c>
      <c r="C3705">
        <f t="shared" si="256"/>
        <v>7</v>
      </c>
      <c r="D3705" s="16">
        <v>1956</v>
      </c>
      <c r="E3705" t="s">
        <v>560</v>
      </c>
      <c r="F3705" t="s">
        <v>16</v>
      </c>
      <c r="G3705">
        <v>179162</v>
      </c>
      <c r="H3705" t="s">
        <v>17</v>
      </c>
      <c r="J3705" t="s">
        <v>3354</v>
      </c>
      <c r="K3705" t="s">
        <v>3383</v>
      </c>
      <c r="L3705" t="s">
        <v>239</v>
      </c>
      <c r="M3705" t="s">
        <v>3359</v>
      </c>
      <c r="S3705" s="148">
        <v>468</v>
      </c>
      <c r="W3705" t="s">
        <v>3557</v>
      </c>
      <c r="AC3705" s="156">
        <v>21794</v>
      </c>
      <c r="AD3705" s="3" t="s">
        <v>1307</v>
      </c>
      <c r="AF3705" t="s">
        <v>3060</v>
      </c>
      <c r="AH3705" s="2">
        <v>40712.152499999997</v>
      </c>
    </row>
    <row r="3706" spans="2:35" ht="15" customHeight="1" x14ac:dyDescent="0.35">
      <c r="B3706" s="5">
        <f t="shared" si="254"/>
        <v>3704</v>
      </c>
      <c r="C3706">
        <f t="shared" si="256"/>
        <v>12</v>
      </c>
      <c r="D3706" s="16">
        <v>1956</v>
      </c>
      <c r="E3706" s="3" t="s">
        <v>560</v>
      </c>
      <c r="F3706" s="3" t="s">
        <v>16</v>
      </c>
      <c r="G3706" s="165">
        <v>179169</v>
      </c>
      <c r="H3706" s="3"/>
      <c r="I3706" s="3"/>
      <c r="J3706" s="3" t="s">
        <v>3354</v>
      </c>
      <c r="K3706" s="3" t="s">
        <v>3383</v>
      </c>
      <c r="L3706" s="3"/>
      <c r="M3706" s="3" t="s">
        <v>3459</v>
      </c>
      <c r="N3706" s="3"/>
      <c r="O3706" s="3"/>
      <c r="P3706" s="3"/>
      <c r="Q3706" s="3"/>
      <c r="R3706" s="3"/>
      <c r="S3706" s="152"/>
      <c r="T3706" s="3"/>
      <c r="U3706" s="3"/>
      <c r="V3706" s="143"/>
      <c r="W3706" s="3"/>
      <c r="X3706" s="3"/>
      <c r="Y3706" s="3"/>
      <c r="Z3706" s="3"/>
      <c r="AB3706" s="14" t="s">
        <v>5596</v>
      </c>
      <c r="AE3706" s="3"/>
      <c r="AF3706" t="s">
        <v>3451</v>
      </c>
      <c r="AG3706" s="3"/>
      <c r="AH3706" s="153">
        <v>45928</v>
      </c>
      <c r="AI3706" s="14" t="s">
        <v>5597</v>
      </c>
    </row>
    <row r="3707" spans="2:35" ht="15" customHeight="1" x14ac:dyDescent="0.35">
      <c r="B3707" s="5">
        <f t="shared" si="254"/>
        <v>3705</v>
      </c>
      <c r="C3707">
        <f t="shared" si="256"/>
        <v>40</v>
      </c>
      <c r="D3707" s="16">
        <v>1956</v>
      </c>
      <c r="E3707" s="116" t="s">
        <v>560</v>
      </c>
      <c r="F3707" s="116" t="s">
        <v>16</v>
      </c>
      <c r="G3707" s="117">
        <v>179181</v>
      </c>
      <c r="H3707" s="172" t="s">
        <v>5836</v>
      </c>
      <c r="I3707" s="172"/>
      <c r="J3707" s="172" t="s">
        <v>3354</v>
      </c>
      <c r="K3707" s="172" t="s">
        <v>3383</v>
      </c>
      <c r="L3707" s="172"/>
      <c r="M3707" s="172" t="s">
        <v>3359</v>
      </c>
      <c r="N3707" s="172"/>
      <c r="O3707" s="172"/>
      <c r="P3707" s="172"/>
      <c r="Q3707" s="172"/>
      <c r="R3707" s="172"/>
      <c r="S3707" s="173"/>
      <c r="T3707" s="172" t="s">
        <v>3424</v>
      </c>
      <c r="U3707" s="172"/>
      <c r="V3707" s="174"/>
      <c r="W3707" s="172"/>
      <c r="X3707" s="172"/>
      <c r="Y3707" s="172"/>
      <c r="Z3707" s="172"/>
      <c r="AA3707" s="172"/>
      <c r="AB3707" s="172"/>
      <c r="AC3707" s="172"/>
      <c r="AD3707" s="172"/>
      <c r="AE3707" s="172"/>
      <c r="AF3707" t="s">
        <v>3451</v>
      </c>
      <c r="AH3707" s="2">
        <v>45966</v>
      </c>
      <c r="AI3707" s="36" t="s">
        <v>5876</v>
      </c>
    </row>
    <row r="3708" spans="2:35" ht="15" customHeight="1" x14ac:dyDescent="0.35">
      <c r="B3708" s="5">
        <f t="shared" si="254"/>
        <v>3706</v>
      </c>
      <c r="C3708">
        <f t="shared" si="256"/>
        <v>27</v>
      </c>
      <c r="D3708" s="16">
        <v>1956</v>
      </c>
      <c r="E3708" t="s">
        <v>560</v>
      </c>
      <c r="F3708" t="s">
        <v>25</v>
      </c>
      <c r="G3708">
        <v>179221</v>
      </c>
      <c r="L3708" t="s">
        <v>52</v>
      </c>
      <c r="AD3708" s="3" t="s">
        <v>3391</v>
      </c>
      <c r="AF3708" t="s">
        <v>3060</v>
      </c>
    </row>
    <row r="3709" spans="2:35" ht="15" customHeight="1" x14ac:dyDescent="0.35">
      <c r="B3709" s="5">
        <f t="shared" si="254"/>
        <v>3707</v>
      </c>
      <c r="C3709">
        <f t="shared" si="256"/>
        <v>2</v>
      </c>
      <c r="D3709" s="16">
        <v>1956</v>
      </c>
      <c r="E3709" t="s">
        <v>560</v>
      </c>
      <c r="F3709" t="s">
        <v>25</v>
      </c>
      <c r="G3709">
        <v>179248</v>
      </c>
      <c r="L3709" t="s">
        <v>50</v>
      </c>
      <c r="AD3709" s="3" t="s">
        <v>3391</v>
      </c>
      <c r="AF3709" t="s">
        <v>3060</v>
      </c>
    </row>
    <row r="3710" spans="2:35" ht="15" customHeight="1" x14ac:dyDescent="0.35">
      <c r="B3710" s="5">
        <f t="shared" si="254"/>
        <v>3708</v>
      </c>
      <c r="C3710">
        <f t="shared" si="256"/>
        <v>15</v>
      </c>
      <c r="D3710" s="16">
        <v>1956</v>
      </c>
      <c r="E3710" t="s">
        <v>560</v>
      </c>
      <c r="F3710" t="s">
        <v>25</v>
      </c>
      <c r="G3710">
        <v>179250</v>
      </c>
      <c r="H3710" t="s">
        <v>17</v>
      </c>
      <c r="J3710" t="s">
        <v>3354</v>
      </c>
      <c r="K3710" t="s">
        <v>3383</v>
      </c>
      <c r="L3710" t="s">
        <v>62</v>
      </c>
      <c r="M3710" t="s">
        <v>3359</v>
      </c>
      <c r="S3710" s="148">
        <v>460</v>
      </c>
      <c r="AF3710" t="s">
        <v>3060</v>
      </c>
      <c r="AH3710" s="2">
        <v>40879.703958333332</v>
      </c>
    </row>
    <row r="3711" spans="2:35" ht="15" customHeight="1" x14ac:dyDescent="0.35">
      <c r="B3711" s="5">
        <f t="shared" si="254"/>
        <v>3709</v>
      </c>
      <c r="C3711">
        <f t="shared" si="256"/>
        <v>35</v>
      </c>
      <c r="D3711" s="16">
        <v>1956</v>
      </c>
      <c r="E3711" t="s">
        <v>560</v>
      </c>
      <c r="F3711" t="s">
        <v>25</v>
      </c>
      <c r="G3711">
        <v>179265</v>
      </c>
      <c r="H3711" t="s">
        <v>17</v>
      </c>
      <c r="J3711" t="s">
        <v>3354</v>
      </c>
      <c r="K3711" t="s">
        <v>3383</v>
      </c>
      <c r="L3711" t="s">
        <v>875</v>
      </c>
      <c r="M3711" t="s">
        <v>3359</v>
      </c>
      <c r="W3711" t="s">
        <v>3557</v>
      </c>
      <c r="AF3711" t="s">
        <v>3060</v>
      </c>
      <c r="AH3711" s="2">
        <v>40754.776712962965</v>
      </c>
    </row>
    <row r="3712" spans="2:35" ht="15" customHeight="1" x14ac:dyDescent="0.35">
      <c r="B3712" s="5">
        <f t="shared" si="254"/>
        <v>3710</v>
      </c>
      <c r="C3712">
        <f t="shared" si="256"/>
        <v>22</v>
      </c>
      <c r="D3712" s="16">
        <v>1956</v>
      </c>
      <c r="E3712" t="s">
        <v>972</v>
      </c>
      <c r="F3712" t="s">
        <v>25</v>
      </c>
      <c r="G3712">
        <v>179300</v>
      </c>
      <c r="H3712" t="s">
        <v>17</v>
      </c>
      <c r="J3712" t="s">
        <v>3354</v>
      </c>
      <c r="K3712" t="s">
        <v>3383</v>
      </c>
      <c r="L3712" t="s">
        <v>277</v>
      </c>
      <c r="M3712" t="s">
        <v>3359</v>
      </c>
      <c r="N3712" t="s">
        <v>3359</v>
      </c>
      <c r="U3712" t="s">
        <v>3557</v>
      </c>
      <c r="AD3712" s="3" t="s">
        <v>1308</v>
      </c>
      <c r="AF3712" t="s">
        <v>3060</v>
      </c>
      <c r="AH3712" s="2">
        <v>39741.369016203702</v>
      </c>
    </row>
    <row r="3713" spans="2:35" ht="15" customHeight="1" x14ac:dyDescent="0.35">
      <c r="B3713" s="5">
        <f t="shared" si="254"/>
        <v>3711</v>
      </c>
      <c r="C3713">
        <f t="shared" si="256"/>
        <v>21</v>
      </c>
      <c r="D3713" s="16">
        <v>1956</v>
      </c>
      <c r="E3713" t="s">
        <v>972</v>
      </c>
      <c r="F3713" t="s">
        <v>25</v>
      </c>
      <c r="G3713">
        <v>179322</v>
      </c>
      <c r="H3713" t="s">
        <v>17</v>
      </c>
      <c r="J3713" t="s">
        <v>3354</v>
      </c>
      <c r="K3713" t="s">
        <v>3383</v>
      </c>
      <c r="M3713" t="s">
        <v>3359</v>
      </c>
      <c r="AF3713" t="s">
        <v>3060</v>
      </c>
      <c r="AH3713" s="2">
        <v>39748.422372685185</v>
      </c>
    </row>
    <row r="3714" spans="2:35" ht="15" customHeight="1" x14ac:dyDescent="0.35">
      <c r="B3714" s="5">
        <f t="shared" si="254"/>
        <v>3712</v>
      </c>
      <c r="C3714">
        <f t="shared" si="256"/>
        <v>9</v>
      </c>
      <c r="D3714" s="16">
        <v>1956</v>
      </c>
      <c r="E3714" t="s">
        <v>972</v>
      </c>
      <c r="F3714" t="s">
        <v>25</v>
      </c>
      <c r="G3714">
        <v>179343</v>
      </c>
      <c r="H3714" t="s">
        <v>17</v>
      </c>
      <c r="J3714" t="s">
        <v>3354</v>
      </c>
      <c r="K3714" t="s">
        <v>3383</v>
      </c>
      <c r="M3714" t="s">
        <v>3359</v>
      </c>
      <c r="U3714" t="s">
        <v>3557</v>
      </c>
      <c r="AD3714" s="3" t="s">
        <v>3383</v>
      </c>
      <c r="AF3714" t="s">
        <v>3060</v>
      </c>
      <c r="AH3714" s="2">
        <v>39769.345347222225</v>
      </c>
    </row>
    <row r="3715" spans="2:35" ht="15" customHeight="1" x14ac:dyDescent="0.35">
      <c r="B3715" s="5">
        <f t="shared" si="254"/>
        <v>3713</v>
      </c>
      <c r="C3715">
        <f t="shared" si="256"/>
        <v>15</v>
      </c>
      <c r="D3715" s="16">
        <v>1956</v>
      </c>
      <c r="E3715" t="s">
        <v>972</v>
      </c>
      <c r="F3715" t="s">
        <v>25</v>
      </c>
      <c r="G3715">
        <v>179352</v>
      </c>
      <c r="H3715" t="s">
        <v>17</v>
      </c>
      <c r="M3715" t="s">
        <v>3359</v>
      </c>
      <c r="AF3715" t="s">
        <v>3060</v>
      </c>
      <c r="AH3715" s="2">
        <v>40580.549201388887</v>
      </c>
    </row>
    <row r="3716" spans="2:35" ht="15" customHeight="1" x14ac:dyDescent="0.35">
      <c r="B3716" s="5">
        <f t="shared" si="254"/>
        <v>3714</v>
      </c>
      <c r="C3716">
        <f t="shared" si="256"/>
        <v>109</v>
      </c>
      <c r="D3716" s="16">
        <v>1956</v>
      </c>
      <c r="E3716" t="s">
        <v>972</v>
      </c>
      <c r="F3716" t="s">
        <v>25</v>
      </c>
      <c r="G3716">
        <v>179367</v>
      </c>
      <c r="H3716" t="s">
        <v>17</v>
      </c>
      <c r="J3716" t="s">
        <v>3354</v>
      </c>
      <c r="K3716" t="s">
        <v>3383</v>
      </c>
      <c r="L3716" t="s">
        <v>254</v>
      </c>
      <c r="M3716" t="s">
        <v>3359</v>
      </c>
      <c r="W3716" t="s">
        <v>3557</v>
      </c>
      <c r="AA3716" s="3" t="s">
        <v>1309</v>
      </c>
      <c r="AF3716" t="s">
        <v>3060</v>
      </c>
      <c r="AH3716" s="2">
        <v>40048.739687499998</v>
      </c>
    </row>
    <row r="3717" spans="2:35" ht="15" customHeight="1" x14ac:dyDescent="0.35">
      <c r="B3717" s="5">
        <f t="shared" si="254"/>
        <v>3715</v>
      </c>
      <c r="C3717">
        <f t="shared" si="256"/>
        <v>7</v>
      </c>
      <c r="D3717" s="16">
        <v>1956</v>
      </c>
      <c r="E3717" t="s">
        <v>221</v>
      </c>
      <c r="F3717" t="s">
        <v>25</v>
      </c>
      <c r="G3717">
        <v>179476</v>
      </c>
      <c r="H3717" t="s">
        <v>17</v>
      </c>
      <c r="K3717" t="s">
        <v>3366</v>
      </c>
      <c r="M3717" t="s">
        <v>3359</v>
      </c>
      <c r="AF3717" t="s">
        <v>3060</v>
      </c>
      <c r="AH3717" s="2">
        <v>40127.571018518516</v>
      </c>
    </row>
    <row r="3718" spans="2:35" ht="15" customHeight="1" x14ac:dyDescent="0.35">
      <c r="B3718" s="5">
        <f t="shared" si="254"/>
        <v>3716</v>
      </c>
      <c r="C3718">
        <f t="shared" si="256"/>
        <v>11</v>
      </c>
      <c r="D3718" s="16">
        <v>1956</v>
      </c>
      <c r="E3718" t="s">
        <v>221</v>
      </c>
      <c r="F3718" t="s">
        <v>25</v>
      </c>
      <c r="G3718">
        <v>179483</v>
      </c>
      <c r="H3718" t="s">
        <v>17</v>
      </c>
      <c r="M3718" t="s">
        <v>3359</v>
      </c>
      <c r="AF3718" t="s">
        <v>3060</v>
      </c>
      <c r="AH3718" s="2">
        <v>41070.717870370368</v>
      </c>
    </row>
    <row r="3719" spans="2:35" ht="15" customHeight="1" x14ac:dyDescent="0.35">
      <c r="B3719" s="5">
        <f t="shared" si="254"/>
        <v>3717</v>
      </c>
      <c r="C3719">
        <f t="shared" si="256"/>
        <v>16</v>
      </c>
      <c r="D3719" s="16">
        <v>1956</v>
      </c>
      <c r="E3719" t="s">
        <v>221</v>
      </c>
      <c r="F3719" t="s">
        <v>25</v>
      </c>
      <c r="G3719">
        <v>179494</v>
      </c>
      <c r="H3719" t="s">
        <v>17</v>
      </c>
      <c r="L3719" t="s">
        <v>382</v>
      </c>
      <c r="M3719" t="s">
        <v>3359</v>
      </c>
      <c r="AF3719" t="s">
        <v>3060</v>
      </c>
      <c r="AH3719" s="2">
        <v>40653.431956018518</v>
      </c>
    </row>
    <row r="3720" spans="2:35" ht="15" customHeight="1" x14ac:dyDescent="0.35">
      <c r="B3720" s="5">
        <f t="shared" si="254"/>
        <v>3718</v>
      </c>
      <c r="C3720">
        <f t="shared" si="256"/>
        <v>904</v>
      </c>
      <c r="D3720" s="16">
        <v>1956</v>
      </c>
      <c r="E3720" t="s">
        <v>327</v>
      </c>
      <c r="F3720" t="s">
        <v>25</v>
      </c>
      <c r="G3720">
        <v>179510</v>
      </c>
      <c r="H3720" t="s">
        <v>17</v>
      </c>
      <c r="J3720" t="s">
        <v>3354</v>
      </c>
      <c r="L3720" t="s">
        <v>433</v>
      </c>
      <c r="M3720" t="s">
        <v>3359</v>
      </c>
      <c r="N3720" t="s">
        <v>3359</v>
      </c>
      <c r="AF3720" t="s">
        <v>3060</v>
      </c>
      <c r="AH3720" s="2">
        <v>40624.249861111108</v>
      </c>
    </row>
    <row r="3721" spans="2:35" ht="15" customHeight="1" x14ac:dyDescent="0.35">
      <c r="B3721" s="5">
        <f t="shared" si="254"/>
        <v>3719</v>
      </c>
      <c r="C3721">
        <f t="shared" si="256"/>
        <v>369</v>
      </c>
      <c r="D3721" s="16">
        <v>1956</v>
      </c>
      <c r="E3721" t="s">
        <v>972</v>
      </c>
      <c r="F3721" t="s">
        <v>16</v>
      </c>
      <c r="G3721">
        <v>180414</v>
      </c>
      <c r="J3721" t="s">
        <v>3354</v>
      </c>
      <c r="K3721" t="s">
        <v>3383</v>
      </c>
      <c r="M3721" t="s">
        <v>3453</v>
      </c>
      <c r="T3721" t="s">
        <v>167</v>
      </c>
      <c r="U3721" t="s">
        <v>3557</v>
      </c>
      <c r="W3721" t="s">
        <v>3557</v>
      </c>
      <c r="X3721" t="s">
        <v>3452</v>
      </c>
      <c r="AA3721" s="3" t="s">
        <v>167</v>
      </c>
      <c r="AD3721" s="3" t="s">
        <v>4091</v>
      </c>
      <c r="AF3721" t="s">
        <v>3451</v>
      </c>
      <c r="AH3721" s="2">
        <v>45497</v>
      </c>
    </row>
    <row r="3722" spans="2:35" ht="15" customHeight="1" x14ac:dyDescent="0.35">
      <c r="B3722" s="5">
        <f t="shared" si="254"/>
        <v>3720</v>
      </c>
      <c r="C3722">
        <f t="shared" si="256"/>
        <v>67</v>
      </c>
      <c r="D3722" s="16">
        <v>1956</v>
      </c>
      <c r="E3722" t="s">
        <v>15</v>
      </c>
      <c r="F3722" t="s">
        <v>16</v>
      </c>
      <c r="G3722">
        <v>180783</v>
      </c>
      <c r="H3722" t="s">
        <v>17</v>
      </c>
      <c r="J3722" t="s">
        <v>3354</v>
      </c>
      <c r="M3722" t="s">
        <v>3359</v>
      </c>
      <c r="AF3722" t="s">
        <v>3060</v>
      </c>
      <c r="AH3722" s="2">
        <v>40866.723009259258</v>
      </c>
    </row>
    <row r="3723" spans="2:35" ht="15" customHeight="1" x14ac:dyDescent="0.35">
      <c r="B3723" s="5">
        <f t="shared" si="254"/>
        <v>3721</v>
      </c>
      <c r="C3723">
        <f t="shared" si="256"/>
        <v>75</v>
      </c>
      <c r="D3723" s="16">
        <v>1956</v>
      </c>
      <c r="E3723" s="3" t="s">
        <v>15</v>
      </c>
      <c r="F3723" s="3" t="s">
        <v>16</v>
      </c>
      <c r="G3723" s="3">
        <v>180850</v>
      </c>
      <c r="H3723" s="3"/>
      <c r="I3723" s="3"/>
      <c r="J3723" s="3"/>
      <c r="K3723" s="3" t="s">
        <v>3383</v>
      </c>
      <c r="L3723" s="3"/>
      <c r="M3723" s="3"/>
      <c r="N3723" s="3"/>
      <c r="O3723" s="3"/>
      <c r="P3723" s="3"/>
      <c r="Q3723" s="3"/>
      <c r="R3723" s="3"/>
      <c r="S3723" s="152"/>
      <c r="T3723" s="3"/>
      <c r="U3723" s="3"/>
      <c r="V3723" s="143"/>
      <c r="W3723" s="3"/>
      <c r="X3723" s="3"/>
      <c r="Y3723" s="3"/>
      <c r="Z3723" s="3"/>
      <c r="AB3723" s="3"/>
      <c r="AE3723" s="3"/>
      <c r="AF3723" s="3" t="s">
        <v>3451</v>
      </c>
      <c r="AG3723" s="3"/>
      <c r="AH3723" s="153">
        <v>45661</v>
      </c>
      <c r="AI3723" s="14" t="s">
        <v>4434</v>
      </c>
    </row>
    <row r="3724" spans="2:35" ht="15" customHeight="1" x14ac:dyDescent="0.35">
      <c r="B3724" s="5">
        <f t="shared" si="254"/>
        <v>3722</v>
      </c>
      <c r="C3724">
        <f t="shared" si="256"/>
        <v>43</v>
      </c>
      <c r="D3724" s="16">
        <v>1956</v>
      </c>
      <c r="E3724" t="s">
        <v>15</v>
      </c>
      <c r="F3724" t="s">
        <v>16</v>
      </c>
      <c r="G3724">
        <v>180925</v>
      </c>
      <c r="J3724" t="s">
        <v>3354</v>
      </c>
      <c r="K3724" t="s">
        <v>3383</v>
      </c>
      <c r="M3724" t="s">
        <v>3459</v>
      </c>
      <c r="T3724" t="s">
        <v>3262</v>
      </c>
      <c r="W3724" t="s">
        <v>4089</v>
      </c>
      <c r="X3724" t="s">
        <v>3834</v>
      </c>
      <c r="AA3724" s="3" t="s">
        <v>3262</v>
      </c>
      <c r="AF3724" t="s">
        <v>3451</v>
      </c>
      <c r="AH3724" s="2">
        <v>45498</v>
      </c>
    </row>
    <row r="3725" spans="2:35" ht="15" customHeight="1" x14ac:dyDescent="0.35">
      <c r="B3725" s="5">
        <f t="shared" si="254"/>
        <v>3723</v>
      </c>
      <c r="C3725">
        <f t="shared" si="256"/>
        <v>176</v>
      </c>
      <c r="D3725" s="16">
        <v>1956</v>
      </c>
      <c r="E3725" t="s">
        <v>15</v>
      </c>
      <c r="F3725" t="s">
        <v>16</v>
      </c>
      <c r="G3725">
        <v>180968</v>
      </c>
      <c r="H3725" t="s">
        <v>17</v>
      </c>
      <c r="J3725" t="s">
        <v>3354</v>
      </c>
      <c r="K3725" t="s">
        <v>3383</v>
      </c>
      <c r="L3725" t="s">
        <v>224</v>
      </c>
      <c r="M3725" t="s">
        <v>3359</v>
      </c>
      <c r="AF3725" t="s">
        <v>3060</v>
      </c>
      <c r="AH3725" s="2">
        <v>40440.425405092596</v>
      </c>
    </row>
    <row r="3726" spans="2:35" ht="15" customHeight="1" x14ac:dyDescent="0.35">
      <c r="B3726" s="5">
        <f t="shared" si="254"/>
        <v>3724</v>
      </c>
      <c r="C3726">
        <f t="shared" si="256"/>
        <v>492</v>
      </c>
      <c r="D3726" s="16">
        <v>1956</v>
      </c>
      <c r="E3726" t="s">
        <v>759</v>
      </c>
      <c r="F3726" t="s">
        <v>16</v>
      </c>
      <c r="G3726">
        <v>181144</v>
      </c>
      <c r="H3726" t="s">
        <v>17</v>
      </c>
      <c r="J3726" t="s">
        <v>3354</v>
      </c>
      <c r="K3726" t="s">
        <v>3383</v>
      </c>
      <c r="L3726" t="s">
        <v>355</v>
      </c>
      <c r="M3726" t="s">
        <v>3359</v>
      </c>
      <c r="AF3726" t="s">
        <v>3060</v>
      </c>
      <c r="AH3726" s="2">
        <v>39964.92527777778</v>
      </c>
    </row>
    <row r="3727" spans="2:35" ht="15" customHeight="1" thickBot="1" x14ac:dyDescent="0.4">
      <c r="B3727" s="5">
        <f t="shared" si="254"/>
        <v>3725</v>
      </c>
      <c r="C3727">
        <f t="shared" si="256"/>
        <v>62</v>
      </c>
      <c r="D3727" s="16">
        <v>1956</v>
      </c>
      <c r="E3727" t="s">
        <v>15</v>
      </c>
      <c r="F3727" t="s">
        <v>25</v>
      </c>
      <c r="G3727">
        <v>181636</v>
      </c>
      <c r="H3727" t="s">
        <v>17</v>
      </c>
      <c r="J3727" t="s">
        <v>3354</v>
      </c>
      <c r="K3727" t="s">
        <v>3383</v>
      </c>
      <c r="L3727" t="s">
        <v>1310</v>
      </c>
      <c r="M3727" t="s">
        <v>3359</v>
      </c>
      <c r="AF3727" t="s">
        <v>3060</v>
      </c>
      <c r="AH3727" s="2">
        <v>39937.467870370368</v>
      </c>
    </row>
    <row r="3728" spans="2:35" ht="15" customHeight="1" thickBot="1" x14ac:dyDescent="0.4">
      <c r="B3728" s="5">
        <f t="shared" si="254"/>
        <v>3726</v>
      </c>
      <c r="C3728">
        <f t="shared" si="256"/>
        <v>197</v>
      </c>
      <c r="D3728" s="16">
        <v>1956</v>
      </c>
      <c r="E3728" s="159" t="s">
        <v>15</v>
      </c>
      <c r="F3728" s="159" t="s">
        <v>25</v>
      </c>
      <c r="G3728" s="160">
        <v>181698</v>
      </c>
      <c r="H3728" s="159"/>
      <c r="I3728" s="159"/>
      <c r="J3728" s="159" t="s">
        <v>3354</v>
      </c>
      <c r="K3728" s="159" t="s">
        <v>3383</v>
      </c>
      <c r="L3728" s="159"/>
      <c r="M3728" s="159" t="s">
        <v>3459</v>
      </c>
      <c r="N3728" s="159"/>
      <c r="O3728" s="159"/>
      <c r="P3728" s="159"/>
      <c r="Q3728" s="159"/>
      <c r="R3728" s="159"/>
      <c r="S3728" s="159"/>
      <c r="T3728" s="159" t="s">
        <v>3262</v>
      </c>
      <c r="U3728" s="159"/>
      <c r="V3728" s="161"/>
      <c r="W3728" s="159" t="s">
        <v>3572</v>
      </c>
      <c r="X3728" s="159" t="s">
        <v>3660</v>
      </c>
      <c r="Y3728" s="159"/>
      <c r="Z3728" s="159"/>
      <c r="AA3728" s="159" t="s">
        <v>3262</v>
      </c>
      <c r="AB3728" s="159"/>
      <c r="AC3728" s="159"/>
      <c r="AD3728" s="159"/>
      <c r="AE3728" s="159"/>
      <c r="AF3728" t="s">
        <v>3451</v>
      </c>
      <c r="AG3728" s="159"/>
      <c r="AH3728" s="176">
        <v>46091</v>
      </c>
      <c r="AI3728" s="76" t="s">
        <v>6374</v>
      </c>
    </row>
    <row r="3729" spans="1:35" ht="15" customHeight="1" x14ac:dyDescent="0.35">
      <c r="B3729" s="5">
        <f t="shared" si="254"/>
        <v>3727</v>
      </c>
      <c r="C3729">
        <f t="shared" si="256"/>
        <v>17</v>
      </c>
      <c r="D3729" s="16">
        <v>1956</v>
      </c>
      <c r="E3729" t="s">
        <v>972</v>
      </c>
      <c r="F3729" t="s">
        <v>25</v>
      </c>
      <c r="G3729">
        <v>181895</v>
      </c>
      <c r="H3729" t="s">
        <v>17</v>
      </c>
      <c r="J3729" t="s">
        <v>3354</v>
      </c>
      <c r="K3729" t="s">
        <v>3383</v>
      </c>
      <c r="M3729" t="s">
        <v>3359</v>
      </c>
      <c r="S3729" s="148">
        <v>460</v>
      </c>
      <c r="U3729" t="s">
        <v>3557</v>
      </c>
      <c r="W3729" t="s">
        <v>3557</v>
      </c>
      <c r="AF3729" t="s">
        <v>3060</v>
      </c>
      <c r="AH3729" s="2">
        <v>40783.871967592589</v>
      </c>
    </row>
    <row r="3730" spans="1:35" ht="15" customHeight="1" x14ac:dyDescent="0.35">
      <c r="B3730" s="5">
        <f t="shared" si="254"/>
        <v>3728</v>
      </c>
      <c r="C3730">
        <f t="shared" si="256"/>
        <v>19</v>
      </c>
      <c r="D3730" s="16">
        <v>1956</v>
      </c>
      <c r="E3730" t="s">
        <v>972</v>
      </c>
      <c r="F3730" t="s">
        <v>25</v>
      </c>
      <c r="G3730">
        <v>181912</v>
      </c>
      <c r="H3730" t="s">
        <v>17</v>
      </c>
      <c r="J3730" t="s">
        <v>3354</v>
      </c>
      <c r="K3730" t="s">
        <v>3383</v>
      </c>
      <c r="L3730" t="s">
        <v>135</v>
      </c>
      <c r="M3730" t="s">
        <v>3359</v>
      </c>
      <c r="U3730" t="s">
        <v>3557</v>
      </c>
      <c r="W3730" t="s">
        <v>3557</v>
      </c>
      <c r="AB3730" t="s">
        <v>1311</v>
      </c>
      <c r="AF3730" t="s">
        <v>3060</v>
      </c>
      <c r="AH3730" s="2">
        <v>40249.879537037035</v>
      </c>
    </row>
    <row r="3731" spans="1:35" ht="15" customHeight="1" x14ac:dyDescent="0.35">
      <c r="B3731" s="5">
        <f t="shared" si="254"/>
        <v>3729</v>
      </c>
      <c r="C3731">
        <f t="shared" si="256"/>
        <v>42</v>
      </c>
      <c r="D3731" s="16">
        <v>1956</v>
      </c>
      <c r="E3731" t="s">
        <v>972</v>
      </c>
      <c r="F3731" t="s">
        <v>25</v>
      </c>
      <c r="G3731">
        <v>181931</v>
      </c>
      <c r="H3731" t="s">
        <v>17</v>
      </c>
      <c r="J3731" t="s">
        <v>3354</v>
      </c>
      <c r="L3731" t="s">
        <v>88</v>
      </c>
      <c r="M3731" t="s">
        <v>3359</v>
      </c>
      <c r="U3731" t="s">
        <v>3557</v>
      </c>
      <c r="W3731" t="s">
        <v>3557</v>
      </c>
      <c r="AF3731" t="s">
        <v>3060</v>
      </c>
      <c r="AH3731" s="2">
        <v>40387.678877314815</v>
      </c>
    </row>
    <row r="3732" spans="1:35" ht="15" customHeight="1" x14ac:dyDescent="0.35">
      <c r="B3732" s="5">
        <f t="shared" si="254"/>
        <v>3730</v>
      </c>
      <c r="C3732">
        <f t="shared" si="256"/>
        <v>832</v>
      </c>
      <c r="D3732" s="16">
        <v>1956</v>
      </c>
      <c r="E3732" t="s">
        <v>972</v>
      </c>
      <c r="F3732" t="s">
        <v>25</v>
      </c>
      <c r="G3732">
        <v>181973</v>
      </c>
      <c r="H3732" t="s">
        <v>17</v>
      </c>
      <c r="L3732" t="s">
        <v>1312</v>
      </c>
      <c r="M3732" t="s">
        <v>3359</v>
      </c>
      <c r="AD3732" s="3" t="s">
        <v>1313</v>
      </c>
      <c r="AF3732" t="s">
        <v>3060</v>
      </c>
      <c r="AH3732" s="2">
        <v>40770.645555555559</v>
      </c>
    </row>
    <row r="3733" spans="1:35" ht="15" customHeight="1" thickBot="1" x14ac:dyDescent="0.4">
      <c r="B3733" s="5">
        <f t="shared" si="254"/>
        <v>3731</v>
      </c>
      <c r="C3733">
        <f t="shared" si="256"/>
        <v>19</v>
      </c>
      <c r="D3733" s="16">
        <v>1956</v>
      </c>
      <c r="E3733" t="s">
        <v>500</v>
      </c>
      <c r="F3733" t="s">
        <v>25</v>
      </c>
      <c r="G3733">
        <v>182805</v>
      </c>
      <c r="H3733" t="s">
        <v>17</v>
      </c>
      <c r="J3733" t="s">
        <v>3354</v>
      </c>
      <c r="M3733" t="s">
        <v>3359</v>
      </c>
      <c r="AF3733" t="s">
        <v>3060</v>
      </c>
      <c r="AH3733" s="2">
        <v>40510.872615740744</v>
      </c>
    </row>
    <row r="3734" spans="1:35" ht="15" thickBot="1" x14ac:dyDescent="0.4">
      <c r="B3734" s="5">
        <f t="shared" si="254"/>
        <v>3732</v>
      </c>
      <c r="C3734">
        <f t="shared" si="256"/>
        <v>40</v>
      </c>
      <c r="D3734" s="16">
        <v>1956</v>
      </c>
      <c r="E3734" s="3" t="s">
        <v>500</v>
      </c>
      <c r="F3734" s="3" t="s">
        <v>25</v>
      </c>
      <c r="G3734" s="3">
        <v>182824</v>
      </c>
      <c r="H3734" s="3"/>
      <c r="I3734" s="3"/>
      <c r="J3734" s="3"/>
      <c r="K3734" s="3"/>
      <c r="L3734" s="3"/>
      <c r="M3734" s="3"/>
      <c r="N3734" s="3"/>
      <c r="O3734" s="3"/>
      <c r="P3734" s="3"/>
      <c r="Q3734" s="3"/>
      <c r="R3734" s="3"/>
      <c r="S3734" s="152"/>
      <c r="T3734" s="3"/>
      <c r="U3734" s="3"/>
      <c r="V3734" s="143"/>
      <c r="W3734" s="3"/>
      <c r="X3734" s="3"/>
      <c r="Y3734" s="3"/>
      <c r="Z3734" s="3"/>
      <c r="AB3734" s="3"/>
      <c r="AE3734" s="3"/>
      <c r="AF3734" s="3" t="s">
        <v>3451</v>
      </c>
      <c r="AG3734" s="159"/>
      <c r="AH3734" s="176">
        <v>45561</v>
      </c>
      <c r="AI3734" s="167" t="s">
        <v>4100</v>
      </c>
    </row>
    <row r="3735" spans="1:35" ht="15" customHeight="1" thickBot="1" x14ac:dyDescent="0.4">
      <c r="A3735" s="180"/>
      <c r="B3735" s="5">
        <f t="shared" si="254"/>
        <v>3733</v>
      </c>
      <c r="C3735">
        <f t="shared" si="256"/>
        <v>107</v>
      </c>
      <c r="D3735" s="16">
        <v>1956</v>
      </c>
      <c r="E3735" s="3" t="s">
        <v>500</v>
      </c>
      <c r="F3735" s="3" t="s">
        <v>25</v>
      </c>
      <c r="G3735" s="165">
        <v>182864</v>
      </c>
      <c r="H3735" s="3"/>
      <c r="I3735" s="3"/>
      <c r="J3735" s="3"/>
      <c r="K3735" s="3" t="s">
        <v>3383</v>
      </c>
      <c r="L3735" s="3"/>
      <c r="M3735" s="3"/>
      <c r="N3735" s="3"/>
      <c r="O3735" s="3"/>
      <c r="P3735" s="3"/>
      <c r="Q3735" s="3"/>
      <c r="R3735" s="3"/>
      <c r="S3735" s="152"/>
      <c r="T3735" s="3" t="s">
        <v>3424</v>
      </c>
      <c r="U3735" s="3"/>
      <c r="V3735" s="143"/>
      <c r="W3735" s="3"/>
      <c r="X3735" s="3"/>
      <c r="Y3735" s="3"/>
      <c r="Z3735" s="3"/>
      <c r="AB3735" s="3"/>
      <c r="AE3735" s="3"/>
      <c r="AF3735" s="3" t="s">
        <v>3451</v>
      </c>
      <c r="AG3735" s="3"/>
      <c r="AH3735" s="153">
        <v>45739</v>
      </c>
      <c r="AI3735" s="14" t="s">
        <v>4774</v>
      </c>
    </row>
    <row r="3736" spans="1:35" ht="15" customHeight="1" x14ac:dyDescent="0.35">
      <c r="B3736" s="5">
        <f t="shared" si="254"/>
        <v>3734</v>
      </c>
      <c r="C3736">
        <f t="shared" si="256"/>
        <v>7</v>
      </c>
      <c r="D3736" s="16">
        <v>1956</v>
      </c>
      <c r="E3736" t="s">
        <v>221</v>
      </c>
      <c r="F3736" t="s">
        <v>25</v>
      </c>
      <c r="G3736">
        <v>182971</v>
      </c>
      <c r="H3736" t="s">
        <v>17</v>
      </c>
      <c r="J3736" t="s">
        <v>3354</v>
      </c>
      <c r="K3736" t="s">
        <v>3366</v>
      </c>
      <c r="M3736" t="s">
        <v>3359</v>
      </c>
      <c r="AA3736" s="3" t="s">
        <v>3464</v>
      </c>
      <c r="AE3736" t="s">
        <v>380</v>
      </c>
      <c r="AF3736" t="s">
        <v>3060</v>
      </c>
      <c r="AH3736" s="2">
        <v>40710.601087962961</v>
      </c>
    </row>
    <row r="3737" spans="1:35" ht="15" customHeight="1" x14ac:dyDescent="0.35">
      <c r="B3737" s="5">
        <f t="shared" si="254"/>
        <v>3735</v>
      </c>
      <c r="C3737">
        <f t="shared" si="256"/>
        <v>112</v>
      </c>
      <c r="D3737" s="16">
        <v>1956</v>
      </c>
      <c r="E3737" t="s">
        <v>221</v>
      </c>
      <c r="F3737" t="s">
        <v>25</v>
      </c>
      <c r="G3737">
        <v>182978</v>
      </c>
      <c r="H3737" t="s">
        <v>17</v>
      </c>
      <c r="J3737" t="s">
        <v>3354</v>
      </c>
      <c r="K3737" t="s">
        <v>3366</v>
      </c>
      <c r="L3737" t="s">
        <v>28</v>
      </c>
      <c r="M3737" t="s">
        <v>3359</v>
      </c>
      <c r="N3737" t="s">
        <v>3359</v>
      </c>
      <c r="AA3737" s="3" t="s">
        <v>3464</v>
      </c>
      <c r="AC3737" s="3" t="s">
        <v>24</v>
      </c>
      <c r="AE3737" t="s">
        <v>380</v>
      </c>
      <c r="AF3737" t="s">
        <v>3060</v>
      </c>
      <c r="AH3737" s="2">
        <v>40236.760416666664</v>
      </c>
    </row>
    <row r="3738" spans="1:35" ht="15" customHeight="1" x14ac:dyDescent="0.35">
      <c r="B3738" s="5">
        <f t="shared" si="254"/>
        <v>3736</v>
      </c>
      <c r="C3738">
        <f t="shared" si="256"/>
        <v>138</v>
      </c>
      <c r="D3738" s="16">
        <v>1956</v>
      </c>
      <c r="E3738" t="s">
        <v>327</v>
      </c>
      <c r="F3738" t="s">
        <v>25</v>
      </c>
      <c r="G3738">
        <v>183090</v>
      </c>
      <c r="H3738" t="s">
        <v>17</v>
      </c>
      <c r="J3738" t="s">
        <v>380</v>
      </c>
      <c r="K3738" t="s">
        <v>3383</v>
      </c>
      <c r="L3738" t="s">
        <v>172</v>
      </c>
      <c r="M3738" t="s">
        <v>3359</v>
      </c>
      <c r="AB3738" t="s">
        <v>1314</v>
      </c>
      <c r="AF3738" t="s">
        <v>3060</v>
      </c>
      <c r="AH3738" s="2">
        <v>40674.824548611112</v>
      </c>
    </row>
    <row r="3739" spans="1:35" ht="15" customHeight="1" x14ac:dyDescent="0.35">
      <c r="B3739" s="5">
        <f t="shared" si="254"/>
        <v>3737</v>
      </c>
      <c r="C3739">
        <f t="shared" si="256"/>
        <v>66</v>
      </c>
      <c r="D3739" s="16">
        <v>1956</v>
      </c>
      <c r="E3739" t="s">
        <v>15</v>
      </c>
      <c r="F3739" t="s">
        <v>16</v>
      </c>
      <c r="G3739">
        <v>183228</v>
      </c>
      <c r="H3739" t="s">
        <v>17</v>
      </c>
      <c r="J3739" t="s">
        <v>3354</v>
      </c>
      <c r="K3739" t="s">
        <v>3383</v>
      </c>
      <c r="M3739" t="s">
        <v>3359</v>
      </c>
      <c r="AF3739" t="s">
        <v>3060</v>
      </c>
      <c r="AH3739" s="2">
        <v>40720.910474537035</v>
      </c>
    </row>
    <row r="3740" spans="1:35" ht="15" customHeight="1" x14ac:dyDescent="0.35">
      <c r="B3740" s="5">
        <f t="shared" si="254"/>
        <v>3738</v>
      </c>
      <c r="C3740">
        <f t="shared" si="256"/>
        <v>393</v>
      </c>
      <c r="D3740" s="16">
        <v>1956</v>
      </c>
      <c r="E3740" s="3" t="s">
        <v>15</v>
      </c>
      <c r="F3740" s="3" t="s">
        <v>16</v>
      </c>
      <c r="G3740" s="165">
        <v>183294</v>
      </c>
      <c r="H3740" s="3"/>
      <c r="I3740" s="3"/>
      <c r="J3740" s="3"/>
      <c r="K3740" s="3" t="s">
        <v>3383</v>
      </c>
      <c r="L3740" s="3"/>
      <c r="M3740" s="3"/>
      <c r="N3740" s="3"/>
      <c r="O3740" s="3"/>
      <c r="P3740" s="3"/>
      <c r="Q3740" s="3"/>
      <c r="R3740" s="3"/>
      <c r="S3740" s="152"/>
      <c r="T3740" s="3"/>
      <c r="U3740" s="3"/>
      <c r="V3740" s="143"/>
      <c r="W3740" s="3"/>
      <c r="X3740" s="3"/>
      <c r="Y3740" s="3"/>
      <c r="Z3740" s="3"/>
      <c r="AB3740" s="3"/>
      <c r="AE3740" s="3"/>
      <c r="AF3740" s="3" t="s">
        <v>3451</v>
      </c>
      <c r="AG3740" s="3"/>
      <c r="AH3740" s="153">
        <v>45739</v>
      </c>
      <c r="AI3740" s="14" t="s">
        <v>4775</v>
      </c>
    </row>
    <row r="3741" spans="1:35" ht="15" customHeight="1" x14ac:dyDescent="0.35">
      <c r="B3741" s="5">
        <f t="shared" si="254"/>
        <v>3739</v>
      </c>
      <c r="C3741">
        <f t="shared" si="256"/>
        <v>8</v>
      </c>
      <c r="D3741" s="16">
        <v>1956</v>
      </c>
      <c r="E3741" t="s">
        <v>15</v>
      </c>
      <c r="F3741" t="s">
        <v>16</v>
      </c>
      <c r="G3741">
        <v>183687</v>
      </c>
      <c r="H3741" t="s">
        <v>17</v>
      </c>
      <c r="J3741" t="s">
        <v>3354</v>
      </c>
      <c r="M3741" t="s">
        <v>3359</v>
      </c>
      <c r="AD3741" s="3" t="s">
        <v>1315</v>
      </c>
      <c r="AF3741" t="s">
        <v>3060</v>
      </c>
      <c r="AH3741" s="2">
        <v>40953.677974537037</v>
      </c>
    </row>
    <row r="3742" spans="1:35" ht="15" customHeight="1" x14ac:dyDescent="0.35">
      <c r="B3742" s="5">
        <f t="shared" si="254"/>
        <v>3740</v>
      </c>
      <c r="C3742">
        <f t="shared" si="256"/>
        <v>16</v>
      </c>
      <c r="D3742" s="16">
        <v>1956</v>
      </c>
      <c r="E3742" t="s">
        <v>15</v>
      </c>
      <c r="F3742" t="s">
        <v>16</v>
      </c>
      <c r="G3742">
        <v>183695</v>
      </c>
      <c r="H3742" t="s">
        <v>17</v>
      </c>
      <c r="J3742" t="s">
        <v>3354</v>
      </c>
      <c r="K3742" t="s">
        <v>3383</v>
      </c>
      <c r="L3742" t="s">
        <v>224</v>
      </c>
      <c r="M3742" t="s">
        <v>3359</v>
      </c>
      <c r="N3742" t="s">
        <v>3359</v>
      </c>
      <c r="AD3742" s="3" t="s">
        <v>1316</v>
      </c>
      <c r="AF3742" t="s">
        <v>3060</v>
      </c>
      <c r="AH3742" s="2">
        <v>40735.457627314812</v>
      </c>
    </row>
    <row r="3743" spans="1:35" ht="15" customHeight="1" x14ac:dyDescent="0.35">
      <c r="B3743" s="5">
        <f t="shared" si="254"/>
        <v>3741</v>
      </c>
      <c r="C3743">
        <f t="shared" si="256"/>
        <v>199</v>
      </c>
      <c r="D3743" s="16">
        <v>1956</v>
      </c>
      <c r="E3743" t="s">
        <v>15</v>
      </c>
      <c r="F3743" t="s">
        <v>16</v>
      </c>
      <c r="G3743">
        <v>183711</v>
      </c>
      <c r="H3743" t="s">
        <v>17</v>
      </c>
      <c r="K3743" t="s">
        <v>3383</v>
      </c>
      <c r="M3743" t="s">
        <v>3359</v>
      </c>
      <c r="AF3743" t="s">
        <v>3060</v>
      </c>
      <c r="AH3743" s="2">
        <v>40581.644328703704</v>
      </c>
    </row>
    <row r="3744" spans="1:35" ht="15" customHeight="1" x14ac:dyDescent="0.35">
      <c r="B3744" s="5">
        <f t="shared" si="254"/>
        <v>3742</v>
      </c>
      <c r="C3744">
        <f t="shared" si="256"/>
        <v>87</v>
      </c>
      <c r="D3744" s="16">
        <v>1956</v>
      </c>
      <c r="E3744" t="s">
        <v>15</v>
      </c>
      <c r="F3744" t="s">
        <v>25</v>
      </c>
      <c r="G3744">
        <v>183910</v>
      </c>
      <c r="H3744" t="s">
        <v>17</v>
      </c>
      <c r="M3744" t="s">
        <v>3359</v>
      </c>
      <c r="AF3744" t="s">
        <v>3060</v>
      </c>
      <c r="AH3744" s="2">
        <v>39770.848321759258</v>
      </c>
    </row>
    <row r="3745" spans="1:35" ht="15" customHeight="1" x14ac:dyDescent="0.35">
      <c r="B3745" s="5">
        <f t="shared" ref="B3745:B3809" si="257">+B3744+1</f>
        <v>3743</v>
      </c>
      <c r="C3745">
        <f t="shared" si="256"/>
        <v>267</v>
      </c>
      <c r="D3745" s="16">
        <v>1956</v>
      </c>
      <c r="E3745" t="s">
        <v>15</v>
      </c>
      <c r="F3745" t="s">
        <v>25</v>
      </c>
      <c r="G3745">
        <v>183997</v>
      </c>
      <c r="H3745" t="s">
        <v>17</v>
      </c>
      <c r="J3745" t="s">
        <v>3354</v>
      </c>
      <c r="K3745" t="s">
        <v>3383</v>
      </c>
      <c r="L3745" t="s">
        <v>261</v>
      </c>
      <c r="M3745" t="s">
        <v>3359</v>
      </c>
      <c r="AB3745" t="s">
        <v>195</v>
      </c>
      <c r="AF3745" t="s">
        <v>3060</v>
      </c>
      <c r="AH3745" s="2">
        <v>40366.765034722222</v>
      </c>
    </row>
    <row r="3746" spans="1:35" ht="15" customHeight="1" x14ac:dyDescent="0.35">
      <c r="B3746" s="5">
        <f t="shared" si="257"/>
        <v>3744</v>
      </c>
      <c r="C3746">
        <f t="shared" si="256"/>
        <v>110</v>
      </c>
      <c r="D3746" s="16">
        <v>1956</v>
      </c>
      <c r="E3746" t="s">
        <v>15</v>
      </c>
      <c r="F3746" t="s">
        <v>25</v>
      </c>
      <c r="G3746">
        <v>184264</v>
      </c>
      <c r="H3746" t="s">
        <v>17</v>
      </c>
      <c r="J3746" t="s">
        <v>3354</v>
      </c>
      <c r="L3746" t="s">
        <v>1190</v>
      </c>
      <c r="M3746" t="s">
        <v>3359</v>
      </c>
      <c r="AF3746" t="s">
        <v>3060</v>
      </c>
      <c r="AH3746" s="2">
        <v>40308.904317129629</v>
      </c>
    </row>
    <row r="3747" spans="1:35" ht="15" customHeight="1" x14ac:dyDescent="0.35">
      <c r="B3747" s="5">
        <f t="shared" si="257"/>
        <v>3745</v>
      </c>
      <c r="C3747">
        <f t="shared" si="256"/>
        <v>157</v>
      </c>
      <c r="D3747" s="16">
        <v>1956</v>
      </c>
      <c r="E3747" t="s">
        <v>15</v>
      </c>
      <c r="F3747" t="s">
        <v>25</v>
      </c>
      <c r="G3747">
        <v>184374</v>
      </c>
      <c r="H3747" t="s">
        <v>17</v>
      </c>
      <c r="J3747" t="s">
        <v>3354</v>
      </c>
      <c r="K3747" t="s">
        <v>3383</v>
      </c>
      <c r="L3747" t="s">
        <v>254</v>
      </c>
      <c r="M3747" t="s">
        <v>3359</v>
      </c>
      <c r="AF3747" t="s">
        <v>3060</v>
      </c>
      <c r="AH3747" s="2">
        <v>39869.495474537034</v>
      </c>
    </row>
    <row r="3748" spans="1:35" ht="15" customHeight="1" thickBot="1" x14ac:dyDescent="0.4">
      <c r="B3748" s="5">
        <f t="shared" ref="B3748:B3752" si="258">+B3747+1</f>
        <v>3746</v>
      </c>
      <c r="C3748">
        <f t="shared" ref="C3748:C3752" si="259">+G3749-G3748</f>
        <v>89</v>
      </c>
      <c r="D3748" s="16">
        <v>1956</v>
      </c>
      <c r="E3748" s="3" t="s">
        <v>560</v>
      </c>
      <c r="F3748" s="3" t="s">
        <v>25</v>
      </c>
      <c r="G3748" s="3">
        <v>184531</v>
      </c>
      <c r="H3748" s="3"/>
      <c r="I3748" s="3"/>
      <c r="J3748" s="3"/>
      <c r="K3748" s="3"/>
      <c r="L3748" s="3"/>
      <c r="M3748" s="3"/>
      <c r="N3748" s="3"/>
      <c r="O3748" s="3"/>
      <c r="P3748" s="3"/>
      <c r="Q3748" s="3"/>
      <c r="R3748" s="3"/>
      <c r="S3748" s="152"/>
      <c r="T3748" s="3"/>
      <c r="U3748" s="3"/>
      <c r="V3748" s="143"/>
      <c r="W3748" s="3"/>
      <c r="X3748" s="3"/>
      <c r="Y3748" s="3"/>
      <c r="Z3748" s="3"/>
      <c r="AB3748" s="3"/>
      <c r="AE3748" s="3"/>
      <c r="AF3748" s="3" t="s">
        <v>3451</v>
      </c>
      <c r="AG3748" s="3"/>
      <c r="AH3748" s="153">
        <v>45561</v>
      </c>
      <c r="AI3748" s="14" t="s">
        <v>4133</v>
      </c>
    </row>
    <row r="3749" spans="1:35" ht="15" thickBot="1" x14ac:dyDescent="0.4">
      <c r="B3749" s="5">
        <f t="shared" si="258"/>
        <v>3747</v>
      </c>
      <c r="C3749">
        <f t="shared" si="259"/>
        <v>84</v>
      </c>
      <c r="D3749" s="16">
        <v>1956</v>
      </c>
      <c r="E3749" s="159" t="s">
        <v>15</v>
      </c>
      <c r="F3749" s="159" t="s">
        <v>25</v>
      </c>
      <c r="G3749" s="160">
        <v>184620</v>
      </c>
      <c r="H3749" s="159"/>
      <c r="I3749" s="159"/>
      <c r="J3749" s="159" t="s">
        <v>3354</v>
      </c>
      <c r="K3749" s="159" t="s">
        <v>3383</v>
      </c>
      <c r="L3749" s="159"/>
      <c r="M3749" s="159" t="s">
        <v>3459</v>
      </c>
      <c r="N3749" s="159"/>
      <c r="O3749" s="159"/>
      <c r="P3749" s="159"/>
      <c r="Q3749" s="159"/>
      <c r="R3749" s="159"/>
      <c r="S3749" s="159"/>
      <c r="T3749" s="159" t="s">
        <v>167</v>
      </c>
      <c r="U3749" s="159"/>
      <c r="V3749" s="161"/>
      <c r="W3749" s="159" t="s">
        <v>3576</v>
      </c>
      <c r="X3749" s="159"/>
      <c r="Y3749" s="159"/>
      <c r="Z3749" s="159"/>
      <c r="AA3749" s="159" t="s">
        <v>167</v>
      </c>
      <c r="AB3749" s="159"/>
      <c r="AC3749" s="159"/>
      <c r="AD3749" s="159" t="s">
        <v>6973</v>
      </c>
      <c r="AE3749" s="159"/>
      <c r="AF3749" t="s">
        <v>3451</v>
      </c>
      <c r="AG3749" s="159"/>
      <c r="AH3749" s="176">
        <v>46256</v>
      </c>
      <c r="AI3749" s="76" t="s">
        <v>6900</v>
      </c>
    </row>
    <row r="3750" spans="1:35" ht="15" customHeight="1" x14ac:dyDescent="0.35">
      <c r="B3750" s="5">
        <f t="shared" si="258"/>
        <v>3748</v>
      </c>
      <c r="C3750">
        <f t="shared" si="259"/>
        <v>20</v>
      </c>
      <c r="D3750" s="16">
        <v>1956</v>
      </c>
      <c r="E3750" t="s">
        <v>560</v>
      </c>
      <c r="F3750" t="s">
        <v>25</v>
      </c>
      <c r="G3750">
        <v>184704</v>
      </c>
      <c r="H3750" t="s">
        <v>17</v>
      </c>
      <c r="K3750" t="s">
        <v>3383</v>
      </c>
      <c r="M3750" t="s">
        <v>3359</v>
      </c>
      <c r="AF3750" t="s">
        <v>3060</v>
      </c>
      <c r="AH3750" s="2">
        <v>40536.629259259258</v>
      </c>
    </row>
    <row r="3751" spans="1:35" ht="15" customHeight="1" x14ac:dyDescent="0.35">
      <c r="B3751" s="5">
        <f t="shared" si="258"/>
        <v>3749</v>
      </c>
      <c r="C3751">
        <f t="shared" si="259"/>
        <v>19</v>
      </c>
      <c r="D3751" s="16">
        <v>1956</v>
      </c>
      <c r="E3751" t="s">
        <v>560</v>
      </c>
      <c r="F3751" t="s">
        <v>25</v>
      </c>
      <c r="G3751">
        <v>184724</v>
      </c>
      <c r="H3751" t="s">
        <v>17</v>
      </c>
      <c r="J3751" t="s">
        <v>3354</v>
      </c>
      <c r="K3751" t="s">
        <v>3383</v>
      </c>
      <c r="L3751" t="s">
        <v>52</v>
      </c>
      <c r="M3751" t="s">
        <v>3359</v>
      </c>
      <c r="W3751" t="s">
        <v>3557</v>
      </c>
      <c r="Z3751" t="s">
        <v>3359</v>
      </c>
      <c r="AF3751" t="s">
        <v>3060</v>
      </c>
      <c r="AH3751" s="2">
        <v>40739.143101851849</v>
      </c>
    </row>
    <row r="3752" spans="1:35" ht="15" customHeight="1" thickBot="1" x14ac:dyDescent="0.4">
      <c r="B3752" s="5">
        <f t="shared" si="258"/>
        <v>3750</v>
      </c>
      <c r="C3752">
        <f t="shared" si="259"/>
        <v>11</v>
      </c>
      <c r="D3752" s="16">
        <v>1956</v>
      </c>
      <c r="E3752" s="101" t="s">
        <v>560</v>
      </c>
      <c r="F3752" s="101" t="s">
        <v>25</v>
      </c>
      <c r="G3752" s="165">
        <v>184743</v>
      </c>
      <c r="H3752" s="101"/>
      <c r="I3752" s="101"/>
      <c r="J3752" s="101" t="s">
        <v>3354</v>
      </c>
      <c r="K3752" s="101" t="s">
        <v>3383</v>
      </c>
      <c r="L3752" s="101"/>
      <c r="M3752" s="101" t="s">
        <v>3459</v>
      </c>
      <c r="N3752" s="101"/>
      <c r="O3752" s="101"/>
      <c r="P3752" s="101"/>
      <c r="Q3752" s="101"/>
      <c r="R3752" s="101"/>
      <c r="S3752" s="128"/>
      <c r="T3752" s="101" t="s">
        <v>3424</v>
      </c>
      <c r="U3752" s="101"/>
      <c r="V3752" s="130"/>
      <c r="W3752" s="101" t="s">
        <v>3557</v>
      </c>
      <c r="X3752" s="101" t="s">
        <v>3452</v>
      </c>
      <c r="Y3752" s="101"/>
      <c r="Z3752" s="101"/>
      <c r="AA3752" s="101" t="s">
        <v>3828</v>
      </c>
      <c r="AB3752" s="101" t="s">
        <v>3992</v>
      </c>
      <c r="AC3752" s="101"/>
      <c r="AD3752" s="3" t="s">
        <v>5063</v>
      </c>
      <c r="AE3752" s="101"/>
      <c r="AF3752" t="s">
        <v>3451</v>
      </c>
      <c r="AG3752" s="101"/>
      <c r="AH3752" s="103">
        <v>45839</v>
      </c>
      <c r="AI3752" s="166" t="s">
        <v>4942</v>
      </c>
    </row>
    <row r="3753" spans="1:35" ht="15" thickBot="1" x14ac:dyDescent="0.4">
      <c r="B3753" s="5">
        <f t="shared" si="257"/>
        <v>3751</v>
      </c>
      <c r="C3753">
        <f t="shared" si="256"/>
        <v>71</v>
      </c>
      <c r="D3753" s="16">
        <v>1956</v>
      </c>
      <c r="E3753" s="162" t="s">
        <v>560</v>
      </c>
      <c r="F3753" s="162" t="s">
        <v>25</v>
      </c>
      <c r="G3753" s="162">
        <v>184754</v>
      </c>
      <c r="H3753" s="162" t="s">
        <v>17</v>
      </c>
      <c r="I3753" s="162"/>
      <c r="J3753" s="162" t="s">
        <v>3354</v>
      </c>
      <c r="K3753" s="162" t="s">
        <v>3383</v>
      </c>
      <c r="L3753" s="162" t="s">
        <v>28</v>
      </c>
      <c r="M3753" s="162" t="s">
        <v>3359</v>
      </c>
      <c r="N3753" s="162"/>
      <c r="O3753" s="162"/>
      <c r="P3753" s="162"/>
      <c r="Q3753" s="162"/>
      <c r="R3753" s="162"/>
      <c r="S3753" s="181"/>
      <c r="T3753" s="162"/>
      <c r="U3753" s="162"/>
      <c r="V3753" s="182"/>
      <c r="W3753" s="162" t="s">
        <v>3557</v>
      </c>
      <c r="X3753" s="162" t="s">
        <v>3452</v>
      </c>
      <c r="Y3753" s="162"/>
      <c r="Z3753" s="162" t="s">
        <v>3359</v>
      </c>
      <c r="AA3753" s="159" t="s">
        <v>3828</v>
      </c>
      <c r="AB3753" s="162" t="s">
        <v>195</v>
      </c>
      <c r="AC3753" s="159">
        <v>1956</v>
      </c>
      <c r="AD3753" s="159"/>
      <c r="AE3753" s="162"/>
      <c r="AF3753" t="s">
        <v>3060</v>
      </c>
      <c r="AG3753" s="162"/>
      <c r="AH3753" s="163">
        <v>40167.537037037036</v>
      </c>
      <c r="AI3753" s="162"/>
    </row>
    <row r="3754" spans="1:35" ht="15" customHeight="1" thickBot="1" x14ac:dyDescent="0.4">
      <c r="A3754" s="180"/>
      <c r="B3754" s="5">
        <f t="shared" si="257"/>
        <v>3752</v>
      </c>
      <c r="C3754">
        <f t="shared" si="256"/>
        <v>37</v>
      </c>
      <c r="D3754" s="16">
        <v>1956</v>
      </c>
      <c r="E3754" t="s">
        <v>972</v>
      </c>
      <c r="F3754" t="s">
        <v>25</v>
      </c>
      <c r="G3754">
        <v>184825</v>
      </c>
      <c r="H3754" t="s">
        <v>17</v>
      </c>
      <c r="J3754" t="s">
        <v>380</v>
      </c>
      <c r="K3754" t="s">
        <v>3383</v>
      </c>
      <c r="L3754" t="s">
        <v>232</v>
      </c>
      <c r="M3754" t="s">
        <v>3359</v>
      </c>
      <c r="U3754" t="s">
        <v>3557</v>
      </c>
      <c r="W3754" t="s">
        <v>3557</v>
      </c>
      <c r="AF3754" t="s">
        <v>3060</v>
      </c>
      <c r="AH3754" s="2">
        <v>40413.47047453704</v>
      </c>
    </row>
    <row r="3755" spans="1:35" ht="15" customHeight="1" x14ac:dyDescent="0.35">
      <c r="B3755" s="5">
        <f t="shared" si="257"/>
        <v>3753</v>
      </c>
      <c r="C3755">
        <f t="shared" ref="C3755:C3761" si="260">+G3756-G3755</f>
        <v>40</v>
      </c>
      <c r="D3755" s="16">
        <v>1956</v>
      </c>
      <c r="E3755" t="s">
        <v>972</v>
      </c>
      <c r="F3755" t="s">
        <v>25</v>
      </c>
      <c r="G3755">
        <v>184862</v>
      </c>
      <c r="H3755" t="s">
        <v>17</v>
      </c>
      <c r="J3755" t="s">
        <v>3354</v>
      </c>
      <c r="K3755" t="s">
        <v>3383</v>
      </c>
      <c r="L3755" t="s">
        <v>316</v>
      </c>
      <c r="M3755" t="s">
        <v>3359</v>
      </c>
      <c r="AF3755" t="s">
        <v>3060</v>
      </c>
      <c r="AH3755" s="2">
        <v>40009.40483796296</v>
      </c>
    </row>
    <row r="3756" spans="1:35" ht="15" customHeight="1" thickBot="1" x14ac:dyDescent="0.4">
      <c r="B3756" s="5">
        <f t="shared" si="257"/>
        <v>3754</v>
      </c>
      <c r="C3756">
        <f t="shared" si="260"/>
        <v>24</v>
      </c>
      <c r="D3756" s="16">
        <v>1956</v>
      </c>
      <c r="E3756" t="s">
        <v>221</v>
      </c>
      <c r="F3756" t="s">
        <v>25</v>
      </c>
      <c r="G3756">
        <v>184902</v>
      </c>
      <c r="H3756" t="s">
        <v>17</v>
      </c>
      <c r="J3756" t="s">
        <v>3354</v>
      </c>
      <c r="K3756" t="s">
        <v>3366</v>
      </c>
      <c r="L3756" t="s">
        <v>1318</v>
      </c>
      <c r="M3756" t="s">
        <v>3359</v>
      </c>
      <c r="AB3756" t="s">
        <v>1319</v>
      </c>
      <c r="AF3756" t="s">
        <v>3060</v>
      </c>
      <c r="AH3756" s="2">
        <v>40450.839166666665</v>
      </c>
    </row>
    <row r="3757" spans="1:35" ht="15" customHeight="1" thickBot="1" x14ac:dyDescent="0.4">
      <c r="B3757" s="5">
        <f t="shared" si="257"/>
        <v>3755</v>
      </c>
      <c r="C3757">
        <f t="shared" si="260"/>
        <v>42</v>
      </c>
      <c r="D3757" s="16">
        <v>1956</v>
      </c>
      <c r="E3757" s="159" t="s">
        <v>221</v>
      </c>
      <c r="F3757" s="159" t="s">
        <v>25</v>
      </c>
      <c r="G3757" s="160">
        <v>184926</v>
      </c>
      <c r="H3757" s="159"/>
      <c r="I3757" s="159"/>
      <c r="J3757" s="159" t="s">
        <v>3354</v>
      </c>
      <c r="K3757" s="159" t="s">
        <v>3366</v>
      </c>
      <c r="L3757" s="159"/>
      <c r="M3757" s="159" t="s">
        <v>3459</v>
      </c>
      <c r="N3757" s="159"/>
      <c r="O3757" s="159"/>
      <c r="P3757" s="159"/>
      <c r="Q3757" s="159"/>
      <c r="R3757" s="159"/>
      <c r="S3757" s="159"/>
      <c r="T3757" s="159" t="s">
        <v>3424</v>
      </c>
      <c r="U3757" s="159"/>
      <c r="V3757" s="231"/>
      <c r="W3757" s="159" t="s">
        <v>3572</v>
      </c>
      <c r="X3757" s="159" t="s">
        <v>3452</v>
      </c>
      <c r="Y3757" s="159"/>
      <c r="Z3757" s="159"/>
      <c r="AA3757" s="159" t="s">
        <v>3464</v>
      </c>
      <c r="AB3757" s="159"/>
      <c r="AC3757" s="159"/>
      <c r="AD3757" s="159"/>
      <c r="AE3757" s="159" t="s">
        <v>3424</v>
      </c>
      <c r="AF3757" t="s">
        <v>3451</v>
      </c>
      <c r="AG3757" s="159"/>
      <c r="AH3757" s="176">
        <v>46207</v>
      </c>
      <c r="AI3757" s="76" t="s">
        <v>6658</v>
      </c>
    </row>
    <row r="3758" spans="1:35" ht="15" customHeight="1" x14ac:dyDescent="0.35">
      <c r="A3758" s="3"/>
      <c r="B3758" s="5">
        <f t="shared" si="257"/>
        <v>3756</v>
      </c>
      <c r="C3758">
        <f t="shared" si="260"/>
        <v>209</v>
      </c>
      <c r="D3758" s="16">
        <v>1956</v>
      </c>
      <c r="E3758" t="s">
        <v>221</v>
      </c>
      <c r="F3758" t="s">
        <v>25</v>
      </c>
      <c r="G3758">
        <v>184968</v>
      </c>
      <c r="H3758" t="s">
        <v>17</v>
      </c>
      <c r="J3758" t="s">
        <v>3354</v>
      </c>
      <c r="L3758" t="s">
        <v>1041</v>
      </c>
      <c r="M3758" t="s">
        <v>3359</v>
      </c>
      <c r="AF3758" t="s">
        <v>3060</v>
      </c>
      <c r="AH3758" s="2">
        <v>40250.575937499998</v>
      </c>
    </row>
    <row r="3759" spans="1:35" ht="15" customHeight="1" x14ac:dyDescent="0.35">
      <c r="B3759" s="5">
        <f t="shared" si="257"/>
        <v>3757</v>
      </c>
      <c r="C3759">
        <f t="shared" si="260"/>
        <v>373</v>
      </c>
      <c r="D3759" s="16">
        <v>1956</v>
      </c>
      <c r="E3759" t="s">
        <v>15</v>
      </c>
      <c r="F3759" t="s">
        <v>2064</v>
      </c>
      <c r="G3759">
        <v>185177</v>
      </c>
      <c r="K3759" t="s">
        <v>3383</v>
      </c>
      <c r="AF3759" t="s">
        <v>3451</v>
      </c>
      <c r="AH3759" s="2">
        <v>46032</v>
      </c>
    </row>
    <row r="3760" spans="1:35" ht="15" customHeight="1" x14ac:dyDescent="0.35">
      <c r="B3760" s="5">
        <f t="shared" si="257"/>
        <v>3758</v>
      </c>
      <c r="C3760">
        <f t="shared" si="260"/>
        <v>389</v>
      </c>
      <c r="D3760" s="16">
        <v>1956</v>
      </c>
      <c r="E3760" t="s">
        <v>972</v>
      </c>
      <c r="F3760" t="s">
        <v>16</v>
      </c>
      <c r="G3760">
        <v>185550</v>
      </c>
      <c r="H3760" t="s">
        <v>17</v>
      </c>
      <c r="J3760" t="s">
        <v>3354</v>
      </c>
      <c r="K3760" t="s">
        <v>3383</v>
      </c>
      <c r="L3760" t="s">
        <v>156</v>
      </c>
      <c r="M3760" t="s">
        <v>3359</v>
      </c>
      <c r="U3760" t="s">
        <v>3557</v>
      </c>
      <c r="W3760" t="s">
        <v>3557</v>
      </c>
      <c r="AA3760" t="s">
        <v>1320</v>
      </c>
      <c r="AF3760" t="s">
        <v>3060</v>
      </c>
      <c r="AH3760" s="2">
        <v>40676.041342592594</v>
      </c>
    </row>
    <row r="3761" spans="1:35" ht="15" customHeight="1" x14ac:dyDescent="0.35">
      <c r="A3761" s="3"/>
      <c r="B3761" s="5">
        <f t="shared" si="257"/>
        <v>3759</v>
      </c>
      <c r="C3761">
        <f t="shared" si="260"/>
        <v>321</v>
      </c>
      <c r="D3761" s="16">
        <v>1956</v>
      </c>
      <c r="E3761" t="s">
        <v>15</v>
      </c>
      <c r="F3761" t="s">
        <v>4081</v>
      </c>
      <c r="G3761">
        <v>185939</v>
      </c>
      <c r="J3761" t="s">
        <v>3354</v>
      </c>
      <c r="K3761" t="s">
        <v>3383</v>
      </c>
      <c r="M3761" t="s">
        <v>3459</v>
      </c>
      <c r="N3761" t="s">
        <v>3359</v>
      </c>
      <c r="S3761" s="148">
        <v>0.46800000000000003</v>
      </c>
      <c r="X3761" t="s">
        <v>3452</v>
      </c>
      <c r="AA3761" t="s">
        <v>3262</v>
      </c>
      <c r="AB3761" t="s">
        <v>4082</v>
      </c>
      <c r="AD3761" s="3" t="s">
        <v>4083</v>
      </c>
      <c r="AF3761" t="s">
        <v>3451</v>
      </c>
      <c r="AH3761" s="2">
        <v>45498</v>
      </c>
    </row>
    <row r="3762" spans="1:35" ht="15" customHeight="1" x14ac:dyDescent="0.35">
      <c r="B3762" s="5">
        <f t="shared" si="257"/>
        <v>3760</v>
      </c>
      <c r="C3762">
        <f t="shared" si="256"/>
        <v>164</v>
      </c>
      <c r="D3762" s="16">
        <v>1956</v>
      </c>
      <c r="E3762" t="s">
        <v>1112</v>
      </c>
      <c r="F3762" t="s">
        <v>1112</v>
      </c>
      <c r="G3762">
        <v>186260</v>
      </c>
      <c r="H3762" t="s">
        <v>17</v>
      </c>
      <c r="M3762" t="s">
        <v>3359</v>
      </c>
      <c r="AF3762" t="s">
        <v>3060</v>
      </c>
      <c r="AH3762" s="2">
        <v>40448.879062499997</v>
      </c>
    </row>
    <row r="3763" spans="1:35" ht="15" customHeight="1" x14ac:dyDescent="0.35">
      <c r="B3763" s="5">
        <f t="shared" si="257"/>
        <v>3761</v>
      </c>
      <c r="C3763">
        <f t="shared" si="256"/>
        <v>142</v>
      </c>
      <c r="D3763" s="16">
        <v>1956</v>
      </c>
      <c r="E3763" s="116" t="s">
        <v>15</v>
      </c>
      <c r="F3763" s="116" t="s">
        <v>16</v>
      </c>
      <c r="G3763" s="117">
        <v>186424</v>
      </c>
      <c r="H3763" s="172" t="s">
        <v>5836</v>
      </c>
      <c r="I3763" s="172"/>
      <c r="J3763" t="s">
        <v>3354</v>
      </c>
      <c r="K3763" t="s">
        <v>3383</v>
      </c>
      <c r="M3763" s="172" t="s">
        <v>3459</v>
      </c>
      <c r="T3763" s="172" t="s">
        <v>3262</v>
      </c>
      <c r="W3763" s="172" t="s">
        <v>3830</v>
      </c>
      <c r="X3763" s="172" t="s">
        <v>3660</v>
      </c>
      <c r="AA3763" s="172" t="s">
        <v>3262</v>
      </c>
      <c r="AB3763" t="s">
        <v>5064</v>
      </c>
      <c r="AC3763" s="172"/>
      <c r="AD3763" s="172"/>
      <c r="AE3763" s="172"/>
      <c r="AF3763" t="s">
        <v>3451</v>
      </c>
      <c r="AH3763" s="2">
        <v>45966</v>
      </c>
      <c r="AI3763" s="36" t="s">
        <v>5877</v>
      </c>
    </row>
    <row r="3764" spans="1:35" ht="15" customHeight="1" x14ac:dyDescent="0.35">
      <c r="A3764" s="3"/>
      <c r="B3764" s="5">
        <f t="shared" si="257"/>
        <v>3762</v>
      </c>
      <c r="C3764">
        <f t="shared" si="256"/>
        <v>503</v>
      </c>
      <c r="D3764" s="16">
        <v>1956</v>
      </c>
      <c r="E3764" t="s">
        <v>15</v>
      </c>
      <c r="F3764" t="s">
        <v>25</v>
      </c>
      <c r="G3764">
        <v>186566</v>
      </c>
      <c r="H3764" t="s">
        <v>17</v>
      </c>
      <c r="J3764" t="s">
        <v>3354</v>
      </c>
      <c r="K3764" t="s">
        <v>3383</v>
      </c>
      <c r="L3764" t="s">
        <v>239</v>
      </c>
      <c r="M3764" t="s">
        <v>3359</v>
      </c>
      <c r="AF3764" t="s">
        <v>3060</v>
      </c>
      <c r="AH3764" s="2">
        <v>40279.3516087963</v>
      </c>
    </row>
    <row r="3765" spans="1:35" ht="15" customHeight="1" x14ac:dyDescent="0.35">
      <c r="B3765" s="5">
        <f t="shared" si="257"/>
        <v>3763</v>
      </c>
      <c r="C3765">
        <f t="shared" si="256"/>
        <v>91</v>
      </c>
      <c r="D3765" s="16">
        <v>1956</v>
      </c>
      <c r="E3765" s="115" t="s">
        <v>15</v>
      </c>
      <c r="F3765" s="115" t="s">
        <v>16</v>
      </c>
      <c r="G3765" s="70">
        <v>187069</v>
      </c>
      <c r="I3765" s="172"/>
      <c r="J3765" t="s">
        <v>3354</v>
      </c>
      <c r="K3765" t="s">
        <v>3383</v>
      </c>
      <c r="M3765" s="172" t="s">
        <v>3459</v>
      </c>
      <c r="T3765" s="172" t="s">
        <v>3262</v>
      </c>
      <c r="W3765" s="172" t="s">
        <v>3830</v>
      </c>
      <c r="X3765" s="172" t="s">
        <v>3660</v>
      </c>
      <c r="AA3765" s="172" t="s">
        <v>3262</v>
      </c>
      <c r="AB3765" t="s">
        <v>5064</v>
      </c>
      <c r="AC3765"/>
      <c r="AD3765"/>
      <c r="AF3765" t="s">
        <v>3451</v>
      </c>
      <c r="AH3765" s="2">
        <v>45966</v>
      </c>
      <c r="AI3765" s="192" t="s">
        <v>5753</v>
      </c>
    </row>
    <row r="3766" spans="1:35" ht="15" customHeight="1" x14ac:dyDescent="0.35">
      <c r="B3766" s="5">
        <f t="shared" si="257"/>
        <v>3764</v>
      </c>
      <c r="C3766">
        <f t="shared" si="256"/>
        <v>75</v>
      </c>
      <c r="D3766" s="16">
        <v>1956</v>
      </c>
      <c r="E3766" s="3" t="s">
        <v>15</v>
      </c>
      <c r="F3766" s="3" t="s">
        <v>25</v>
      </c>
      <c r="G3766" s="3">
        <v>187160</v>
      </c>
      <c r="H3766" s="3"/>
      <c r="I3766" s="3"/>
      <c r="J3766" s="3"/>
      <c r="K3766" s="3" t="s">
        <v>3383</v>
      </c>
      <c r="L3766" s="3"/>
      <c r="M3766" s="3"/>
      <c r="N3766" s="3"/>
      <c r="O3766" s="3"/>
      <c r="P3766" s="3"/>
      <c r="Q3766" s="3"/>
      <c r="R3766" s="3"/>
      <c r="S3766" s="152"/>
      <c r="T3766" s="3"/>
      <c r="U3766" s="3"/>
      <c r="V3766" s="143"/>
      <c r="W3766" s="3"/>
      <c r="X3766" s="3"/>
      <c r="Y3766" s="3"/>
      <c r="Z3766" s="3"/>
      <c r="AB3766" s="3"/>
      <c r="AE3766" s="3"/>
      <c r="AF3766" s="3" t="s">
        <v>3451</v>
      </c>
      <c r="AG3766" s="3"/>
      <c r="AH3766" s="153">
        <v>45661</v>
      </c>
      <c r="AI3766" s="14" t="s">
        <v>4535</v>
      </c>
    </row>
    <row r="3767" spans="1:35" ht="15" customHeight="1" x14ac:dyDescent="0.35">
      <c r="B3767" s="5">
        <f t="shared" si="257"/>
        <v>3765</v>
      </c>
      <c r="C3767">
        <f t="shared" si="256"/>
        <v>265</v>
      </c>
      <c r="D3767" s="16">
        <v>1956</v>
      </c>
      <c r="E3767" t="s">
        <v>15</v>
      </c>
      <c r="F3767" t="s">
        <v>25</v>
      </c>
      <c r="G3767">
        <v>187235</v>
      </c>
      <c r="H3767" t="s">
        <v>17</v>
      </c>
      <c r="J3767" t="s">
        <v>3354</v>
      </c>
      <c r="K3767" t="s">
        <v>3383</v>
      </c>
      <c r="L3767" t="s">
        <v>1321</v>
      </c>
      <c r="M3767" t="s">
        <v>3359</v>
      </c>
      <c r="AD3767" s="3" t="s">
        <v>1322</v>
      </c>
      <c r="AF3767" t="s">
        <v>3060</v>
      </c>
      <c r="AH3767" s="2">
        <v>40569.617962962962</v>
      </c>
    </row>
    <row r="3768" spans="1:35" ht="15" customHeight="1" x14ac:dyDescent="0.35">
      <c r="B3768" s="5">
        <f t="shared" si="257"/>
        <v>3766</v>
      </c>
      <c r="C3768">
        <f t="shared" si="256"/>
        <v>23</v>
      </c>
      <c r="D3768" s="16">
        <v>1956</v>
      </c>
      <c r="E3768" t="s">
        <v>15</v>
      </c>
      <c r="F3768" t="s">
        <v>25</v>
      </c>
      <c r="G3768">
        <v>187500</v>
      </c>
      <c r="H3768" t="s">
        <v>17</v>
      </c>
      <c r="J3768" t="s">
        <v>3354</v>
      </c>
      <c r="K3768" t="s">
        <v>3366</v>
      </c>
      <c r="L3768" t="s">
        <v>1323</v>
      </c>
      <c r="M3768" t="s">
        <v>3359</v>
      </c>
      <c r="AB3768" t="s">
        <v>132</v>
      </c>
      <c r="AF3768" t="s">
        <v>3060</v>
      </c>
      <c r="AH3768" s="2">
        <v>41091.565150462964</v>
      </c>
    </row>
    <row r="3769" spans="1:35" ht="15" customHeight="1" x14ac:dyDescent="0.35">
      <c r="B3769" s="5">
        <f t="shared" si="257"/>
        <v>3767</v>
      </c>
      <c r="C3769">
        <f t="shared" si="256"/>
        <v>546</v>
      </c>
      <c r="D3769" s="16">
        <v>1956</v>
      </c>
      <c r="E3769" s="115" t="s">
        <v>15</v>
      </c>
      <c r="F3769" s="115" t="s">
        <v>25</v>
      </c>
      <c r="G3769" s="70">
        <v>187523</v>
      </c>
      <c r="I3769" s="172"/>
      <c r="J3769" s="172" t="s">
        <v>3354</v>
      </c>
      <c r="K3769" s="172" t="s">
        <v>3383</v>
      </c>
      <c r="L3769" s="172"/>
      <c r="M3769" s="172" t="s">
        <v>3459</v>
      </c>
      <c r="N3769" s="172" t="s">
        <v>3359</v>
      </c>
      <c r="O3769" s="172"/>
      <c r="P3769" s="172"/>
      <c r="Q3769" s="172"/>
      <c r="R3769" s="172"/>
      <c r="S3769" s="173"/>
      <c r="T3769" s="172" t="s">
        <v>3262</v>
      </c>
      <c r="U3769" s="172"/>
      <c r="V3769" s="174"/>
      <c r="W3769" s="172" t="s">
        <v>3572</v>
      </c>
      <c r="X3769" s="172" t="s">
        <v>3660</v>
      </c>
      <c r="Y3769" s="172"/>
      <c r="Z3769" s="172"/>
      <c r="AA3769" s="172" t="s">
        <v>3262</v>
      </c>
      <c r="AB3769" s="172" t="s">
        <v>5064</v>
      </c>
      <c r="AC3769"/>
      <c r="AD3769"/>
      <c r="AF3769" t="s">
        <v>3451</v>
      </c>
      <c r="AH3769" s="2">
        <v>45966</v>
      </c>
      <c r="AI3769" s="36" t="s">
        <v>5754</v>
      </c>
    </row>
    <row r="3770" spans="1:35" ht="15" customHeight="1" x14ac:dyDescent="0.35">
      <c r="B3770" s="5">
        <f t="shared" si="257"/>
        <v>3768</v>
      </c>
      <c r="C3770">
        <f t="shared" ref="C3770:C3834" si="261">+G3771-G3770</f>
        <v>25</v>
      </c>
      <c r="D3770" s="16">
        <v>1956</v>
      </c>
      <c r="E3770" t="s">
        <v>15</v>
      </c>
      <c r="F3770" t="s">
        <v>25</v>
      </c>
      <c r="G3770">
        <v>188069</v>
      </c>
      <c r="H3770" t="s">
        <v>17</v>
      </c>
      <c r="K3770" t="s">
        <v>3383</v>
      </c>
      <c r="M3770" t="s">
        <v>3359</v>
      </c>
      <c r="AF3770" t="s">
        <v>3060</v>
      </c>
      <c r="AH3770" s="2">
        <v>40745.746122685188</v>
      </c>
    </row>
    <row r="3771" spans="1:35" ht="15" customHeight="1" x14ac:dyDescent="0.35">
      <c r="B3771" s="5">
        <f t="shared" si="257"/>
        <v>3769</v>
      </c>
      <c r="C3771">
        <f t="shared" si="261"/>
        <v>21</v>
      </c>
      <c r="D3771" s="16">
        <v>1956</v>
      </c>
      <c r="E3771" t="s">
        <v>15</v>
      </c>
      <c r="F3771" t="s">
        <v>25</v>
      </c>
      <c r="G3771">
        <v>188094</v>
      </c>
      <c r="H3771" t="s">
        <v>17</v>
      </c>
      <c r="J3771" t="s">
        <v>3354</v>
      </c>
      <c r="K3771" t="s">
        <v>3383</v>
      </c>
      <c r="L3771" t="s">
        <v>28</v>
      </c>
      <c r="M3771" t="s">
        <v>3359</v>
      </c>
      <c r="AD3771" s="3" t="s">
        <v>1324</v>
      </c>
      <c r="AF3771" t="s">
        <v>3060</v>
      </c>
      <c r="AH3771" s="2">
        <v>39686.643113425926</v>
      </c>
    </row>
    <row r="3772" spans="1:35" ht="15" customHeight="1" x14ac:dyDescent="0.35">
      <c r="B3772" s="5">
        <f t="shared" si="257"/>
        <v>3770</v>
      </c>
      <c r="C3772">
        <f t="shared" si="261"/>
        <v>42</v>
      </c>
      <c r="D3772" s="16">
        <v>1956</v>
      </c>
      <c r="E3772" t="s">
        <v>500</v>
      </c>
      <c r="F3772" t="s">
        <v>25</v>
      </c>
      <c r="G3772">
        <v>188115</v>
      </c>
      <c r="H3772" t="s">
        <v>17</v>
      </c>
      <c r="J3772" t="s">
        <v>3354</v>
      </c>
      <c r="L3772" t="s">
        <v>212</v>
      </c>
      <c r="M3772" t="s">
        <v>3359</v>
      </c>
      <c r="N3772" t="s">
        <v>3359</v>
      </c>
      <c r="AF3772" t="s">
        <v>3060</v>
      </c>
      <c r="AH3772" s="2">
        <v>40532.657222222224</v>
      </c>
    </row>
    <row r="3773" spans="1:35" ht="15" customHeight="1" x14ac:dyDescent="0.35">
      <c r="B3773" s="5">
        <f t="shared" si="257"/>
        <v>3771</v>
      </c>
      <c r="C3773">
        <f t="shared" si="261"/>
        <v>58</v>
      </c>
      <c r="D3773" s="16">
        <v>1956</v>
      </c>
      <c r="E3773" t="s">
        <v>500</v>
      </c>
      <c r="F3773" t="s">
        <v>25</v>
      </c>
      <c r="G3773">
        <v>188157</v>
      </c>
      <c r="H3773" t="s">
        <v>17</v>
      </c>
      <c r="J3773" t="s">
        <v>3354</v>
      </c>
      <c r="K3773" t="s">
        <v>3383</v>
      </c>
      <c r="L3773" t="s">
        <v>398</v>
      </c>
      <c r="M3773" t="s">
        <v>3359</v>
      </c>
      <c r="AB3773" t="s">
        <v>132</v>
      </c>
      <c r="AF3773" t="s">
        <v>3060</v>
      </c>
      <c r="AH3773" s="2">
        <v>40056.74664351852</v>
      </c>
    </row>
    <row r="3774" spans="1:35" ht="15" customHeight="1" x14ac:dyDescent="0.35">
      <c r="B3774" s="5">
        <f t="shared" si="257"/>
        <v>3772</v>
      </c>
      <c r="C3774">
        <f t="shared" si="261"/>
        <v>19</v>
      </c>
      <c r="D3774" s="16">
        <v>1956</v>
      </c>
      <c r="E3774" t="s">
        <v>221</v>
      </c>
      <c r="F3774" t="s">
        <v>25</v>
      </c>
      <c r="G3774">
        <v>188215</v>
      </c>
      <c r="H3774" t="s">
        <v>17</v>
      </c>
      <c r="J3774" t="s">
        <v>3354</v>
      </c>
      <c r="K3774" t="s">
        <v>3366</v>
      </c>
      <c r="L3774" t="s">
        <v>35</v>
      </c>
      <c r="M3774" t="s">
        <v>3359</v>
      </c>
      <c r="AA3774" s="3" t="s">
        <v>3464</v>
      </c>
      <c r="AB3774" t="s">
        <v>1325</v>
      </c>
      <c r="AE3774" t="s">
        <v>380</v>
      </c>
      <c r="AF3774" t="s">
        <v>3060</v>
      </c>
      <c r="AH3774" s="2">
        <v>40807.458240740743</v>
      </c>
    </row>
    <row r="3775" spans="1:35" ht="15" customHeight="1" x14ac:dyDescent="0.35">
      <c r="B3775" s="5">
        <f t="shared" si="257"/>
        <v>3773</v>
      </c>
      <c r="C3775">
        <f t="shared" si="261"/>
        <v>8</v>
      </c>
      <c r="D3775" s="16">
        <v>1956</v>
      </c>
      <c r="E3775" t="s">
        <v>221</v>
      </c>
      <c r="F3775" t="s">
        <v>25</v>
      </c>
      <c r="G3775">
        <v>188234</v>
      </c>
      <c r="H3775" t="s">
        <v>17</v>
      </c>
      <c r="J3775" t="s">
        <v>3354</v>
      </c>
      <c r="L3775" t="s">
        <v>1326</v>
      </c>
      <c r="M3775" t="s">
        <v>3359</v>
      </c>
      <c r="AA3775" s="3" t="s">
        <v>3464</v>
      </c>
      <c r="AE3775" t="s">
        <v>380</v>
      </c>
      <c r="AF3775" t="s">
        <v>3060</v>
      </c>
      <c r="AH3775" s="2">
        <v>40741.919259259259</v>
      </c>
    </row>
    <row r="3776" spans="1:35" ht="15" customHeight="1" x14ac:dyDescent="0.35">
      <c r="B3776" s="5">
        <f t="shared" si="257"/>
        <v>3774</v>
      </c>
      <c r="C3776">
        <f t="shared" si="261"/>
        <v>24</v>
      </c>
      <c r="D3776" s="16">
        <v>1956</v>
      </c>
      <c r="E3776" t="s">
        <v>221</v>
      </c>
      <c r="F3776" t="s">
        <v>25</v>
      </c>
      <c r="G3776">
        <v>188242</v>
      </c>
      <c r="H3776" t="s">
        <v>17</v>
      </c>
      <c r="J3776" t="s">
        <v>3354</v>
      </c>
      <c r="L3776" t="s">
        <v>128</v>
      </c>
      <c r="M3776" t="s">
        <v>3359</v>
      </c>
      <c r="AF3776" t="s">
        <v>3060</v>
      </c>
      <c r="AH3776" s="2">
        <v>40705.683692129627</v>
      </c>
    </row>
    <row r="3777" spans="1:35" ht="15" customHeight="1" x14ac:dyDescent="0.35">
      <c r="B3777" s="5">
        <f t="shared" si="257"/>
        <v>3775</v>
      </c>
      <c r="C3777">
        <f t="shared" si="261"/>
        <v>975</v>
      </c>
      <c r="D3777" s="16">
        <v>1956</v>
      </c>
      <c r="E3777" t="s">
        <v>221</v>
      </c>
      <c r="F3777" t="s">
        <v>25</v>
      </c>
      <c r="G3777">
        <v>188266</v>
      </c>
      <c r="H3777" t="s">
        <v>17</v>
      </c>
      <c r="J3777" t="s">
        <v>3354</v>
      </c>
      <c r="K3777" t="s">
        <v>3366</v>
      </c>
      <c r="L3777" t="s">
        <v>256</v>
      </c>
      <c r="M3777" t="s">
        <v>3359</v>
      </c>
      <c r="N3777" t="s">
        <v>3359</v>
      </c>
      <c r="AA3777" s="3" t="s">
        <v>3716</v>
      </c>
      <c r="AD3777" s="3" t="s">
        <v>1327</v>
      </c>
      <c r="AE3777" t="s">
        <v>380</v>
      </c>
      <c r="AF3777" t="s">
        <v>3060</v>
      </c>
      <c r="AH3777" s="2">
        <v>39809.859722222223</v>
      </c>
    </row>
    <row r="3778" spans="1:35" ht="15" customHeight="1" thickBot="1" x14ac:dyDescent="0.4">
      <c r="B3778" s="5">
        <f t="shared" si="257"/>
        <v>3776</v>
      </c>
      <c r="C3778">
        <f t="shared" si="261"/>
        <v>4</v>
      </c>
      <c r="D3778" s="16">
        <v>1956</v>
      </c>
      <c r="E3778" t="s">
        <v>972</v>
      </c>
      <c r="F3778" t="s">
        <v>16</v>
      </c>
      <c r="G3778">
        <v>189241</v>
      </c>
      <c r="H3778" t="s">
        <v>17</v>
      </c>
      <c r="J3778" t="s">
        <v>380</v>
      </c>
      <c r="K3778" t="s">
        <v>3383</v>
      </c>
      <c r="L3778" t="s">
        <v>80</v>
      </c>
      <c r="M3778" t="s">
        <v>3359</v>
      </c>
      <c r="N3778" t="s">
        <v>3359</v>
      </c>
      <c r="S3778" s="148">
        <v>498</v>
      </c>
      <c r="U3778" t="s">
        <v>3557</v>
      </c>
      <c r="W3778" t="s">
        <v>3557</v>
      </c>
      <c r="AF3778" t="s">
        <v>3060</v>
      </c>
      <c r="AH3778" s="2">
        <v>39923.634444444448</v>
      </c>
    </row>
    <row r="3779" spans="1:35" ht="15" thickBot="1" x14ac:dyDescent="0.4">
      <c r="B3779" s="5">
        <f t="shared" si="257"/>
        <v>3777</v>
      </c>
      <c r="C3779">
        <f t="shared" si="261"/>
        <v>12</v>
      </c>
      <c r="D3779" s="16">
        <v>1956</v>
      </c>
      <c r="E3779" s="162" t="s">
        <v>972</v>
      </c>
      <c r="F3779" s="162" t="s">
        <v>16</v>
      </c>
      <c r="G3779" s="162">
        <v>189245</v>
      </c>
      <c r="H3779" s="162"/>
      <c r="I3779" s="162"/>
      <c r="J3779" s="162" t="s">
        <v>3354</v>
      </c>
      <c r="K3779" s="162" t="s">
        <v>3383</v>
      </c>
      <c r="L3779" s="162"/>
      <c r="M3779" s="162" t="s">
        <v>3453</v>
      </c>
      <c r="N3779" s="162" t="s">
        <v>3359</v>
      </c>
      <c r="O3779" s="162"/>
      <c r="P3779" s="162"/>
      <c r="Q3779" s="162"/>
      <c r="R3779" s="162"/>
      <c r="S3779" s="181"/>
      <c r="T3779" s="162" t="s">
        <v>3262</v>
      </c>
      <c r="U3779" s="162" t="s">
        <v>3557</v>
      </c>
      <c r="V3779" s="182"/>
      <c r="W3779" s="162" t="s">
        <v>3557</v>
      </c>
      <c r="X3779" s="162" t="s">
        <v>3452</v>
      </c>
      <c r="Y3779" s="162"/>
      <c r="Z3779" s="162"/>
      <c r="AA3779" s="159" t="s">
        <v>167</v>
      </c>
      <c r="AB3779" s="162"/>
      <c r="AC3779" s="159"/>
      <c r="AD3779" s="159"/>
      <c r="AE3779" s="162"/>
      <c r="AF3779" t="s">
        <v>3451</v>
      </c>
      <c r="AG3779" s="162"/>
      <c r="AH3779" s="163">
        <v>45409</v>
      </c>
      <c r="AI3779" s="162"/>
    </row>
    <row r="3780" spans="1:35" ht="15" customHeight="1" thickBot="1" x14ac:dyDescent="0.4">
      <c r="A3780" s="180"/>
      <c r="B3780" s="5">
        <f t="shared" si="257"/>
        <v>3778</v>
      </c>
      <c r="C3780">
        <f t="shared" si="261"/>
        <v>128</v>
      </c>
      <c r="D3780" s="16">
        <v>1956</v>
      </c>
      <c r="E3780" t="s">
        <v>972</v>
      </c>
      <c r="F3780" t="s">
        <v>16</v>
      </c>
      <c r="G3780">
        <v>189257</v>
      </c>
      <c r="AF3780" t="s">
        <v>3451</v>
      </c>
      <c r="AH3780" s="2">
        <v>45961</v>
      </c>
    </row>
    <row r="3781" spans="1:35" ht="15" customHeight="1" x14ac:dyDescent="0.35">
      <c r="B3781" s="5">
        <f t="shared" si="257"/>
        <v>3779</v>
      </c>
      <c r="C3781">
        <f t="shared" si="261"/>
        <v>461</v>
      </c>
      <c r="D3781" s="16">
        <v>1956</v>
      </c>
      <c r="E3781" s="3" t="s">
        <v>500</v>
      </c>
      <c r="F3781" s="3" t="s">
        <v>2117</v>
      </c>
      <c r="G3781" s="165">
        <v>189385</v>
      </c>
      <c r="H3781" s="3"/>
      <c r="I3781" s="3"/>
      <c r="J3781" s="3"/>
      <c r="K3781" s="3"/>
      <c r="L3781" s="3"/>
      <c r="M3781" s="3"/>
      <c r="N3781" s="3"/>
      <c r="O3781" s="3"/>
      <c r="P3781" s="3"/>
      <c r="Q3781" s="3"/>
      <c r="R3781" s="3"/>
      <c r="S3781" s="152"/>
      <c r="T3781" s="3" t="s">
        <v>3424</v>
      </c>
      <c r="U3781" s="3"/>
      <c r="V3781" s="143"/>
      <c r="W3781" s="3"/>
      <c r="X3781" s="3"/>
      <c r="Y3781" s="3"/>
      <c r="Z3781" s="3"/>
      <c r="AB3781" s="3"/>
      <c r="AE3781" s="3"/>
      <c r="AF3781" s="3" t="s">
        <v>3451</v>
      </c>
      <c r="AG3781" s="3"/>
      <c r="AH3781" s="153">
        <v>45739</v>
      </c>
      <c r="AI3781" s="14" t="s">
        <v>4776</v>
      </c>
    </row>
    <row r="3782" spans="1:35" ht="15" customHeight="1" x14ac:dyDescent="0.35">
      <c r="B3782" s="5">
        <f t="shared" si="257"/>
        <v>3780</v>
      </c>
      <c r="C3782">
        <f t="shared" si="261"/>
        <v>271</v>
      </c>
      <c r="D3782" s="16">
        <v>1956</v>
      </c>
      <c r="E3782" s="101" t="s">
        <v>15</v>
      </c>
      <c r="F3782" s="101" t="s">
        <v>16</v>
      </c>
      <c r="G3782" s="165">
        <v>189846</v>
      </c>
      <c r="H3782" s="101"/>
      <c r="I3782" s="101"/>
      <c r="J3782" s="101"/>
      <c r="K3782" s="101" t="s">
        <v>3383</v>
      </c>
      <c r="L3782" s="101"/>
      <c r="M3782" s="101"/>
      <c r="N3782" s="101"/>
      <c r="O3782" s="101"/>
      <c r="P3782" s="101"/>
      <c r="Q3782" s="101"/>
      <c r="R3782" s="101"/>
      <c r="S3782" s="128"/>
      <c r="T3782" s="101"/>
      <c r="U3782" s="101"/>
      <c r="V3782" s="130"/>
      <c r="W3782" s="101"/>
      <c r="X3782" s="101"/>
      <c r="Y3782" s="101"/>
      <c r="Z3782" s="101"/>
      <c r="AA3782" s="101"/>
      <c r="AB3782" s="101"/>
      <c r="AC3782" s="101"/>
      <c r="AD3782" s="101"/>
      <c r="AE3782" s="101"/>
      <c r="AF3782" t="s">
        <v>3451</v>
      </c>
      <c r="AG3782" s="101"/>
      <c r="AH3782" s="103">
        <v>45839</v>
      </c>
      <c r="AI3782" s="75" t="s">
        <v>5136</v>
      </c>
    </row>
    <row r="3783" spans="1:35" ht="15" customHeight="1" thickBot="1" x14ac:dyDescent="0.4">
      <c r="B3783" s="5">
        <f t="shared" si="257"/>
        <v>3781</v>
      </c>
      <c r="C3783">
        <f t="shared" si="261"/>
        <v>38</v>
      </c>
      <c r="D3783" s="16">
        <v>1956</v>
      </c>
      <c r="E3783" t="s">
        <v>15</v>
      </c>
      <c r="F3783" t="s">
        <v>25</v>
      </c>
      <c r="G3783">
        <v>190117</v>
      </c>
      <c r="H3783" t="s">
        <v>17</v>
      </c>
      <c r="K3783" t="s">
        <v>3383</v>
      </c>
      <c r="M3783" t="s">
        <v>3359</v>
      </c>
      <c r="AF3783" t="s">
        <v>3060</v>
      </c>
      <c r="AH3783" s="2">
        <v>40820.522569444445</v>
      </c>
    </row>
    <row r="3784" spans="1:35" ht="15" customHeight="1" thickBot="1" x14ac:dyDescent="0.4">
      <c r="B3784" s="5">
        <f t="shared" si="257"/>
        <v>3782</v>
      </c>
      <c r="C3784">
        <f t="shared" si="261"/>
        <v>210</v>
      </c>
      <c r="D3784" s="16">
        <v>1956</v>
      </c>
      <c r="E3784" s="159" t="s">
        <v>15</v>
      </c>
      <c r="F3784" s="159" t="s">
        <v>16</v>
      </c>
      <c r="G3784" s="160">
        <v>190155</v>
      </c>
      <c r="H3784" s="159"/>
      <c r="I3784" s="159"/>
      <c r="J3784" s="159" t="s">
        <v>3354</v>
      </c>
      <c r="K3784" s="159" t="s">
        <v>3383</v>
      </c>
      <c r="L3784" s="159"/>
      <c r="M3784" s="159" t="s">
        <v>3459</v>
      </c>
      <c r="N3784" s="159"/>
      <c r="O3784" s="159"/>
      <c r="P3784" s="159"/>
      <c r="Q3784" s="159"/>
      <c r="R3784" s="159"/>
      <c r="S3784" s="159"/>
      <c r="T3784" s="159" t="s">
        <v>3262</v>
      </c>
      <c r="U3784" s="159"/>
      <c r="V3784" s="161"/>
      <c r="W3784" s="159" t="s">
        <v>3830</v>
      </c>
      <c r="X3784" s="159" t="s">
        <v>3660</v>
      </c>
      <c r="Y3784" s="159"/>
      <c r="Z3784" s="159"/>
      <c r="AA3784" s="159" t="s">
        <v>3262</v>
      </c>
      <c r="AB3784" s="159"/>
      <c r="AC3784" s="159"/>
      <c r="AD3784" s="159"/>
      <c r="AE3784" s="159"/>
      <c r="AF3784" t="s">
        <v>3451</v>
      </c>
      <c r="AG3784" s="159"/>
      <c r="AH3784" s="176">
        <v>46091</v>
      </c>
      <c r="AI3784" s="76" t="s">
        <v>6405</v>
      </c>
    </row>
    <row r="3785" spans="1:35" ht="15" customHeight="1" thickBot="1" x14ac:dyDescent="0.4">
      <c r="B3785" s="5">
        <f t="shared" si="257"/>
        <v>3783</v>
      </c>
      <c r="C3785">
        <f t="shared" si="261"/>
        <v>128</v>
      </c>
      <c r="D3785" s="16">
        <v>1956</v>
      </c>
      <c r="E3785" s="159" t="s">
        <v>15</v>
      </c>
      <c r="F3785" s="159" t="s">
        <v>16</v>
      </c>
      <c r="G3785" s="160">
        <v>190365</v>
      </c>
      <c r="H3785" s="159"/>
      <c r="I3785" s="159"/>
      <c r="J3785" s="159" t="s">
        <v>3354</v>
      </c>
      <c r="K3785" s="159" t="s">
        <v>3383</v>
      </c>
      <c r="L3785" s="159"/>
      <c r="M3785" s="159" t="s">
        <v>3459</v>
      </c>
      <c r="N3785" s="159"/>
      <c r="O3785" s="159"/>
      <c r="P3785" s="159"/>
      <c r="Q3785" s="159"/>
      <c r="R3785" s="159"/>
      <c r="S3785" s="159"/>
      <c r="T3785" s="159" t="s">
        <v>3262</v>
      </c>
      <c r="U3785" s="159"/>
      <c r="V3785" s="161"/>
      <c r="W3785" s="159" t="s">
        <v>3830</v>
      </c>
      <c r="X3785" s="159" t="s">
        <v>3660</v>
      </c>
      <c r="Y3785" s="159"/>
      <c r="Z3785" s="159"/>
      <c r="AA3785" s="159" t="s">
        <v>3262</v>
      </c>
      <c r="AB3785" s="159"/>
      <c r="AC3785" s="159"/>
      <c r="AD3785" s="159"/>
      <c r="AE3785" s="159"/>
      <c r="AF3785" t="s">
        <v>3451</v>
      </c>
      <c r="AG3785" s="162"/>
      <c r="AH3785" s="163">
        <v>46130</v>
      </c>
      <c r="AI3785" s="76" t="s">
        <v>6517</v>
      </c>
    </row>
    <row r="3786" spans="1:35" ht="15" customHeight="1" x14ac:dyDescent="0.35">
      <c r="B3786" s="5">
        <f t="shared" si="257"/>
        <v>3784</v>
      </c>
      <c r="C3786">
        <f t="shared" ref="C3786:C3790" si="262">+G3787-G3786</f>
        <v>78</v>
      </c>
      <c r="D3786" s="16">
        <v>1956</v>
      </c>
      <c r="E3786" t="s">
        <v>15</v>
      </c>
      <c r="F3786" t="s">
        <v>16</v>
      </c>
      <c r="G3786">
        <v>190493</v>
      </c>
      <c r="J3786" t="s">
        <v>3354</v>
      </c>
      <c r="K3786" t="s">
        <v>3383</v>
      </c>
      <c r="M3786" t="s">
        <v>3453</v>
      </c>
      <c r="T3786" t="s">
        <v>3262</v>
      </c>
      <c r="W3786" t="s">
        <v>3830</v>
      </c>
      <c r="X3786" t="s">
        <v>3660</v>
      </c>
      <c r="AA3786" s="3" t="s">
        <v>3262</v>
      </c>
      <c r="AF3786" t="s">
        <v>3451</v>
      </c>
      <c r="AH3786" s="2">
        <v>45661</v>
      </c>
    </row>
    <row r="3787" spans="1:35" ht="15" customHeight="1" thickBot="1" x14ac:dyDescent="0.4">
      <c r="B3787" s="5">
        <f t="shared" si="257"/>
        <v>3785</v>
      </c>
      <c r="C3787">
        <f t="shared" si="262"/>
        <v>164</v>
      </c>
      <c r="D3787" s="16">
        <v>1956</v>
      </c>
      <c r="E3787" t="s">
        <v>15</v>
      </c>
      <c r="F3787" t="s">
        <v>25</v>
      </c>
      <c r="G3787">
        <v>190571</v>
      </c>
      <c r="J3787" t="s">
        <v>3354</v>
      </c>
      <c r="K3787" t="s">
        <v>3383</v>
      </c>
      <c r="M3787" t="s">
        <v>3459</v>
      </c>
      <c r="T3787" t="s">
        <v>167</v>
      </c>
      <c r="W3787" t="s">
        <v>3572</v>
      </c>
      <c r="X3787" t="s">
        <v>3660</v>
      </c>
      <c r="AD3787" s="157" t="s">
        <v>3829</v>
      </c>
      <c r="AF3787" t="s">
        <v>3451</v>
      </c>
      <c r="AH3787" s="2">
        <v>45260</v>
      </c>
    </row>
    <row r="3788" spans="1:35" ht="15" customHeight="1" thickBot="1" x14ac:dyDescent="0.4">
      <c r="B3788" s="5">
        <f t="shared" si="257"/>
        <v>3786</v>
      </c>
      <c r="C3788">
        <f t="shared" si="262"/>
        <v>22</v>
      </c>
      <c r="D3788" s="16">
        <v>1956</v>
      </c>
      <c r="E3788" s="159" t="s">
        <v>15</v>
      </c>
      <c r="F3788" s="159" t="s">
        <v>25</v>
      </c>
      <c r="G3788" s="160">
        <v>190735</v>
      </c>
      <c r="H3788" s="159"/>
      <c r="I3788" s="159"/>
      <c r="J3788" s="159" t="s">
        <v>3354</v>
      </c>
      <c r="K3788" s="159" t="s">
        <v>3383</v>
      </c>
      <c r="L3788" s="159"/>
      <c r="M3788" s="159" t="s">
        <v>3459</v>
      </c>
      <c r="N3788" s="159"/>
      <c r="O3788" s="159"/>
      <c r="P3788" s="159"/>
      <c r="Q3788" s="159"/>
      <c r="R3788" s="159"/>
      <c r="S3788" s="159"/>
      <c r="T3788" s="159" t="s">
        <v>3262</v>
      </c>
      <c r="U3788" s="159"/>
      <c r="V3788" s="231"/>
      <c r="W3788" s="159" t="s">
        <v>3572</v>
      </c>
      <c r="X3788" s="159" t="s">
        <v>3660</v>
      </c>
      <c r="Y3788" s="159"/>
      <c r="Z3788" s="159"/>
      <c r="AA3788" s="159" t="s">
        <v>3262</v>
      </c>
      <c r="AB3788" s="159"/>
      <c r="AC3788" s="159"/>
      <c r="AD3788" s="159"/>
      <c r="AE3788" s="159"/>
      <c r="AF3788" t="s">
        <v>3451</v>
      </c>
      <c r="AG3788" s="159"/>
      <c r="AH3788" s="176">
        <v>46207</v>
      </c>
      <c r="AI3788" s="76" t="s">
        <v>6772</v>
      </c>
    </row>
    <row r="3789" spans="1:35" ht="15" customHeight="1" x14ac:dyDescent="0.35">
      <c r="B3789" s="5">
        <f t="shared" si="257"/>
        <v>3787</v>
      </c>
      <c r="C3789">
        <f t="shared" si="262"/>
        <v>285</v>
      </c>
      <c r="D3789" s="16">
        <v>1956</v>
      </c>
      <c r="E3789" t="s">
        <v>15</v>
      </c>
      <c r="F3789" t="s">
        <v>25</v>
      </c>
      <c r="G3789">
        <v>190757</v>
      </c>
      <c r="H3789" t="s">
        <v>17</v>
      </c>
      <c r="J3789" t="s">
        <v>3354</v>
      </c>
      <c r="K3789" t="s">
        <v>3383</v>
      </c>
      <c r="L3789" t="s">
        <v>254</v>
      </c>
      <c r="M3789" t="s">
        <v>3359</v>
      </c>
      <c r="AA3789" s="3" t="s">
        <v>1328</v>
      </c>
      <c r="AF3789" t="s">
        <v>3060</v>
      </c>
      <c r="AH3789" s="2">
        <v>41105.362824074073</v>
      </c>
    </row>
    <row r="3790" spans="1:35" ht="15" customHeight="1" x14ac:dyDescent="0.35">
      <c r="B3790" s="5">
        <f t="shared" si="257"/>
        <v>3788</v>
      </c>
      <c r="C3790">
        <f t="shared" si="262"/>
        <v>22</v>
      </c>
      <c r="D3790" s="16">
        <v>1956</v>
      </c>
      <c r="E3790" t="s">
        <v>15</v>
      </c>
      <c r="F3790" t="s">
        <v>25</v>
      </c>
      <c r="G3790">
        <v>191042</v>
      </c>
      <c r="H3790" t="s">
        <v>17</v>
      </c>
      <c r="J3790" t="s">
        <v>3356</v>
      </c>
      <c r="M3790" t="s">
        <v>3359</v>
      </c>
      <c r="AF3790" t="s">
        <v>3060</v>
      </c>
      <c r="AH3790" s="2">
        <v>40139.47934027778</v>
      </c>
    </row>
    <row r="3791" spans="1:35" ht="15" customHeight="1" x14ac:dyDescent="0.35">
      <c r="A3791" s="3"/>
      <c r="B3791" s="5">
        <f t="shared" si="257"/>
        <v>3789</v>
      </c>
      <c r="C3791">
        <f t="shared" si="261"/>
        <v>7</v>
      </c>
      <c r="D3791" s="16">
        <v>1956</v>
      </c>
      <c r="E3791" t="s">
        <v>15</v>
      </c>
      <c r="F3791" t="s">
        <v>25</v>
      </c>
      <c r="G3791" s="70">
        <v>191064</v>
      </c>
      <c r="J3791" t="s">
        <v>3354</v>
      </c>
      <c r="M3791" t="s">
        <v>3459</v>
      </c>
      <c r="T3791" t="s">
        <v>3262</v>
      </c>
      <c r="W3791" t="s">
        <v>3572</v>
      </c>
      <c r="X3791" t="s">
        <v>3660</v>
      </c>
      <c r="AA3791" t="s">
        <v>3262</v>
      </c>
      <c r="AC3791"/>
      <c r="AD3791"/>
      <c r="AF3791" t="s">
        <v>3451</v>
      </c>
      <c r="AG3791" s="3"/>
      <c r="AH3791" s="153">
        <v>45899</v>
      </c>
      <c r="AI3791" s="36" t="s">
        <v>5406</v>
      </c>
    </row>
    <row r="3792" spans="1:35" ht="15" customHeight="1" x14ac:dyDescent="0.35">
      <c r="B3792" s="5">
        <f t="shared" si="257"/>
        <v>3790</v>
      </c>
      <c r="C3792">
        <f t="shared" si="261"/>
        <v>168</v>
      </c>
      <c r="D3792" s="16">
        <v>1956</v>
      </c>
      <c r="E3792" s="3" t="s">
        <v>15</v>
      </c>
      <c r="F3792" s="3" t="s">
        <v>25</v>
      </c>
      <c r="G3792" s="165">
        <v>191071</v>
      </c>
      <c r="H3792" s="3"/>
      <c r="I3792" s="3"/>
      <c r="J3792" s="3" t="s">
        <v>3354</v>
      </c>
      <c r="K3792" s="3"/>
      <c r="L3792" s="3"/>
      <c r="M3792" s="3" t="s">
        <v>3459</v>
      </c>
      <c r="N3792" s="3"/>
      <c r="O3792" s="3"/>
      <c r="P3792" s="3"/>
      <c r="Q3792" s="3"/>
      <c r="R3792" s="3"/>
      <c r="S3792" s="152"/>
      <c r="T3792" s="3" t="s">
        <v>3262</v>
      </c>
      <c r="U3792" s="3"/>
      <c r="V3792" s="143"/>
      <c r="W3792" s="3" t="s">
        <v>3572</v>
      </c>
      <c r="X3792" s="3" t="s">
        <v>3660</v>
      </c>
      <c r="Y3792" s="3"/>
      <c r="Z3792" s="3"/>
      <c r="AA3792" s="3" t="s">
        <v>3262</v>
      </c>
      <c r="AB3792" s="3"/>
      <c r="AF3792" t="s">
        <v>3451</v>
      </c>
      <c r="AH3792" s="2">
        <v>45783</v>
      </c>
      <c r="AI3792" s="75" t="s">
        <v>4943</v>
      </c>
    </row>
    <row r="3793" spans="2:35" ht="15" customHeight="1" x14ac:dyDescent="0.35">
      <c r="B3793" s="5">
        <f t="shared" si="257"/>
        <v>3791</v>
      </c>
      <c r="C3793">
        <f t="shared" si="261"/>
        <v>96</v>
      </c>
      <c r="D3793" s="16">
        <v>1956</v>
      </c>
      <c r="E3793" t="s">
        <v>15</v>
      </c>
      <c r="F3793" t="s">
        <v>25</v>
      </c>
      <c r="G3793">
        <v>191239</v>
      </c>
      <c r="H3793" t="s">
        <v>17</v>
      </c>
      <c r="J3793" t="s">
        <v>3354</v>
      </c>
      <c r="L3793" t="s">
        <v>630</v>
      </c>
      <c r="M3793" t="s">
        <v>3359</v>
      </c>
      <c r="AC3793" s="3" t="s">
        <v>1329</v>
      </c>
      <c r="AF3793" t="s">
        <v>3060</v>
      </c>
      <c r="AH3793" s="2">
        <v>40802.574803240743</v>
      </c>
    </row>
    <row r="3794" spans="2:35" ht="15" customHeight="1" x14ac:dyDescent="0.35">
      <c r="B3794" s="5">
        <f t="shared" si="257"/>
        <v>3792</v>
      </c>
      <c r="C3794">
        <f t="shared" si="261"/>
        <v>13</v>
      </c>
      <c r="D3794" s="16">
        <v>1956</v>
      </c>
      <c r="E3794" t="s">
        <v>15</v>
      </c>
      <c r="F3794" t="s">
        <v>25</v>
      </c>
      <c r="G3794" s="70">
        <v>191335</v>
      </c>
      <c r="J3794" t="s">
        <v>3354</v>
      </c>
      <c r="K3794" t="s">
        <v>3383</v>
      </c>
      <c r="M3794" t="s">
        <v>3459</v>
      </c>
      <c r="T3794" t="s">
        <v>3262</v>
      </c>
      <c r="W3794" t="s">
        <v>3572</v>
      </c>
      <c r="X3794" t="s">
        <v>3660</v>
      </c>
      <c r="AA3794" s="3" t="s">
        <v>3262</v>
      </c>
      <c r="AC3794"/>
      <c r="AD3794"/>
      <c r="AF3794" t="s">
        <v>3451</v>
      </c>
      <c r="AG3794" s="3"/>
      <c r="AH3794" s="153">
        <v>45899</v>
      </c>
      <c r="AI3794" s="36" t="s">
        <v>5407</v>
      </c>
    </row>
    <row r="3795" spans="2:35" ht="15" customHeight="1" x14ac:dyDescent="0.35">
      <c r="B3795" s="5">
        <f t="shared" si="257"/>
        <v>3793</v>
      </c>
      <c r="C3795">
        <f t="shared" si="261"/>
        <v>1066</v>
      </c>
      <c r="D3795" s="16">
        <v>1956</v>
      </c>
      <c r="E3795" t="s">
        <v>15</v>
      </c>
      <c r="F3795" t="s">
        <v>25</v>
      </c>
      <c r="G3795">
        <v>191348</v>
      </c>
      <c r="H3795" t="s">
        <v>17</v>
      </c>
      <c r="J3795" t="s">
        <v>3354</v>
      </c>
      <c r="K3795" t="s">
        <v>3383</v>
      </c>
      <c r="L3795" t="s">
        <v>538</v>
      </c>
      <c r="M3795" t="s">
        <v>3359</v>
      </c>
      <c r="AF3795" t="s">
        <v>3060</v>
      </c>
      <c r="AH3795" s="2">
        <v>40884.430543981478</v>
      </c>
    </row>
    <row r="3796" spans="2:35" ht="15" customHeight="1" x14ac:dyDescent="0.35">
      <c r="B3796" s="5">
        <f t="shared" si="257"/>
        <v>3794</v>
      </c>
      <c r="C3796">
        <f t="shared" si="261"/>
        <v>348</v>
      </c>
      <c r="D3796" s="16">
        <v>1956</v>
      </c>
      <c r="E3796" t="s">
        <v>15</v>
      </c>
      <c r="F3796" t="s">
        <v>16</v>
      </c>
      <c r="G3796">
        <v>192414</v>
      </c>
      <c r="H3796" t="s">
        <v>17</v>
      </c>
      <c r="J3796" t="s">
        <v>3354</v>
      </c>
      <c r="M3796" t="s">
        <v>3359</v>
      </c>
      <c r="AF3796" t="s">
        <v>3060</v>
      </c>
      <c r="AH3796" s="2">
        <v>40415.624513888892</v>
      </c>
    </row>
    <row r="3797" spans="2:35" ht="15" customHeight="1" x14ac:dyDescent="0.35">
      <c r="B3797" s="5">
        <f t="shared" si="257"/>
        <v>3795</v>
      </c>
      <c r="C3797">
        <f t="shared" si="261"/>
        <v>58</v>
      </c>
      <c r="D3797" s="16">
        <v>1956</v>
      </c>
      <c r="E3797" t="s">
        <v>15</v>
      </c>
      <c r="F3797" t="s">
        <v>16</v>
      </c>
      <c r="G3797">
        <v>192762</v>
      </c>
      <c r="H3797" t="s">
        <v>17</v>
      </c>
      <c r="J3797" t="s">
        <v>3354</v>
      </c>
      <c r="K3797" t="s">
        <v>3383</v>
      </c>
      <c r="L3797" t="s">
        <v>1095</v>
      </c>
      <c r="M3797" t="s">
        <v>3359</v>
      </c>
      <c r="AD3797" s="3" t="s">
        <v>1330</v>
      </c>
      <c r="AF3797" t="s">
        <v>3060</v>
      </c>
      <c r="AH3797" s="2">
        <v>40877.868564814817</v>
      </c>
    </row>
    <row r="3798" spans="2:35" ht="15" customHeight="1" x14ac:dyDescent="0.35">
      <c r="B3798" s="5">
        <f t="shared" si="257"/>
        <v>3796</v>
      </c>
      <c r="C3798">
        <f t="shared" si="261"/>
        <v>513</v>
      </c>
      <c r="D3798" s="16">
        <v>1956</v>
      </c>
      <c r="E3798" s="3" t="s">
        <v>15</v>
      </c>
      <c r="F3798" s="3" t="s">
        <v>16</v>
      </c>
      <c r="G3798" s="3">
        <v>192820</v>
      </c>
      <c r="H3798" s="3"/>
      <c r="I3798" s="3"/>
      <c r="J3798" s="3"/>
      <c r="K3798" s="3"/>
      <c r="L3798" s="3"/>
      <c r="M3798" s="3"/>
      <c r="N3798" s="3"/>
      <c r="O3798" s="3"/>
      <c r="P3798" s="3"/>
      <c r="Q3798" s="3"/>
      <c r="R3798" s="3"/>
      <c r="S3798" s="152"/>
      <c r="T3798" s="3"/>
      <c r="U3798" s="3"/>
      <c r="V3798" s="143"/>
      <c r="W3798" s="3"/>
      <c r="X3798" s="3"/>
      <c r="Y3798" s="3"/>
      <c r="Z3798" s="3"/>
      <c r="AB3798" s="3"/>
      <c r="AE3798" s="3"/>
      <c r="AF3798" s="3" t="s">
        <v>3451</v>
      </c>
      <c r="AG3798" s="3"/>
      <c r="AH3798" s="153">
        <v>45568</v>
      </c>
      <c r="AI3798" s="14" t="s">
        <v>4287</v>
      </c>
    </row>
    <row r="3799" spans="2:35" ht="15" customHeight="1" x14ac:dyDescent="0.35">
      <c r="B3799" s="5">
        <f t="shared" si="257"/>
        <v>3797</v>
      </c>
      <c r="C3799">
        <f t="shared" si="261"/>
        <v>36</v>
      </c>
      <c r="D3799" s="16">
        <v>1956</v>
      </c>
      <c r="E3799" t="s">
        <v>15</v>
      </c>
      <c r="F3799" t="s">
        <v>25</v>
      </c>
      <c r="G3799">
        <v>193333</v>
      </c>
      <c r="H3799" t="s">
        <v>17</v>
      </c>
      <c r="J3799" t="s">
        <v>3354</v>
      </c>
      <c r="L3799" t="s">
        <v>153</v>
      </c>
      <c r="M3799" t="s">
        <v>3359</v>
      </c>
      <c r="AF3799" t="s">
        <v>3060</v>
      </c>
      <c r="AH3799" s="2">
        <v>40838.108113425929</v>
      </c>
    </row>
    <row r="3800" spans="2:35" ht="15" customHeight="1" x14ac:dyDescent="0.35">
      <c r="B3800" s="5">
        <f t="shared" si="257"/>
        <v>3798</v>
      </c>
      <c r="C3800">
        <f t="shared" si="261"/>
        <v>435</v>
      </c>
      <c r="D3800" s="16">
        <v>1956</v>
      </c>
      <c r="E3800" t="s">
        <v>15</v>
      </c>
      <c r="F3800" t="s">
        <v>16</v>
      </c>
      <c r="G3800">
        <v>193369</v>
      </c>
      <c r="H3800" t="s">
        <v>17</v>
      </c>
      <c r="J3800" t="s">
        <v>3354</v>
      </c>
      <c r="M3800" t="s">
        <v>3359</v>
      </c>
      <c r="AD3800" s="3" t="s">
        <v>1331</v>
      </c>
      <c r="AF3800" t="s">
        <v>3060</v>
      </c>
      <c r="AH3800" s="2">
        <v>40953.679143518515</v>
      </c>
    </row>
    <row r="3801" spans="2:35" ht="15" customHeight="1" x14ac:dyDescent="0.35">
      <c r="B3801" s="5">
        <f t="shared" si="257"/>
        <v>3799</v>
      </c>
      <c r="C3801">
        <f t="shared" si="261"/>
        <v>51</v>
      </c>
      <c r="D3801" s="16">
        <v>1956</v>
      </c>
      <c r="E3801" t="s">
        <v>15</v>
      </c>
      <c r="F3801" t="s">
        <v>25</v>
      </c>
      <c r="G3801">
        <v>193804</v>
      </c>
      <c r="H3801" t="s">
        <v>17</v>
      </c>
      <c r="J3801" t="s">
        <v>3354</v>
      </c>
      <c r="M3801" t="s">
        <v>3359</v>
      </c>
      <c r="AF3801" t="s">
        <v>3060</v>
      </c>
      <c r="AH3801" s="2">
        <v>40287.728472222225</v>
      </c>
    </row>
    <row r="3802" spans="2:35" ht="15" customHeight="1" thickBot="1" x14ac:dyDescent="0.4">
      <c r="B3802" s="5">
        <f t="shared" si="257"/>
        <v>3800</v>
      </c>
      <c r="C3802">
        <f t="shared" si="261"/>
        <v>123</v>
      </c>
      <c r="D3802" s="16">
        <v>1956</v>
      </c>
      <c r="E3802" t="s">
        <v>15</v>
      </c>
      <c r="F3802" t="s">
        <v>25</v>
      </c>
      <c r="G3802">
        <v>193855</v>
      </c>
      <c r="H3802" t="s">
        <v>17</v>
      </c>
      <c r="J3802" t="s">
        <v>3354</v>
      </c>
      <c r="K3802" t="s">
        <v>3383</v>
      </c>
      <c r="M3802" t="s">
        <v>3359</v>
      </c>
      <c r="AF3802" t="s">
        <v>3060</v>
      </c>
      <c r="AH3802" s="2">
        <v>39914.782696759263</v>
      </c>
    </row>
    <row r="3803" spans="2:35" ht="15" thickBot="1" x14ac:dyDescent="0.4">
      <c r="B3803" s="5">
        <f t="shared" si="257"/>
        <v>3801</v>
      </c>
      <c r="C3803">
        <f t="shared" si="261"/>
        <v>81</v>
      </c>
      <c r="D3803" s="16">
        <v>1956</v>
      </c>
      <c r="E3803" s="159" t="s">
        <v>15</v>
      </c>
      <c r="F3803" s="159" t="s">
        <v>25</v>
      </c>
      <c r="G3803" s="160">
        <v>193978</v>
      </c>
      <c r="H3803" s="159"/>
      <c r="I3803" s="159"/>
      <c r="J3803" s="159" t="s">
        <v>3354</v>
      </c>
      <c r="K3803" s="159" t="s">
        <v>3383</v>
      </c>
      <c r="L3803" s="159"/>
      <c r="M3803" s="159" t="s">
        <v>3459</v>
      </c>
      <c r="N3803" s="159"/>
      <c r="O3803" s="159"/>
      <c r="P3803" s="159"/>
      <c r="Q3803" s="159"/>
      <c r="R3803" s="159"/>
      <c r="S3803" s="159"/>
      <c r="T3803" s="159" t="s">
        <v>167</v>
      </c>
      <c r="U3803" s="159"/>
      <c r="V3803" s="161"/>
      <c r="W3803" s="159" t="s">
        <v>3572</v>
      </c>
      <c r="X3803" s="159" t="s">
        <v>3660</v>
      </c>
      <c r="Y3803" s="159"/>
      <c r="Z3803" s="159"/>
      <c r="AA3803" s="159" t="s">
        <v>3262</v>
      </c>
      <c r="AB3803" s="159"/>
      <c r="AC3803" s="159"/>
      <c r="AD3803" s="159"/>
      <c r="AE3803" s="159"/>
      <c r="AF3803" t="s">
        <v>3451</v>
      </c>
      <c r="AG3803" s="159"/>
      <c r="AH3803" s="176">
        <v>46034</v>
      </c>
      <c r="AI3803" s="76" t="s">
        <v>6201</v>
      </c>
    </row>
    <row r="3804" spans="2:35" ht="15" customHeight="1" x14ac:dyDescent="0.35">
      <c r="B3804" s="5">
        <f t="shared" si="257"/>
        <v>3802</v>
      </c>
      <c r="C3804">
        <f t="shared" si="261"/>
        <v>115</v>
      </c>
      <c r="D3804" s="16">
        <v>1956</v>
      </c>
      <c r="E3804" s="3" t="s">
        <v>15</v>
      </c>
      <c r="F3804" s="3" t="s">
        <v>25</v>
      </c>
      <c r="G3804" s="3">
        <v>194059</v>
      </c>
      <c r="H3804" s="3"/>
      <c r="I3804" s="3"/>
      <c r="J3804" s="3"/>
      <c r="K3804" s="3"/>
      <c r="L3804" s="3"/>
      <c r="M3804" s="3"/>
      <c r="N3804" s="3"/>
      <c r="O3804" s="3"/>
      <c r="P3804" s="3"/>
      <c r="Q3804" s="3"/>
      <c r="R3804" s="3"/>
      <c r="S3804" s="152"/>
      <c r="T3804" s="3"/>
      <c r="U3804" s="3"/>
      <c r="V3804" s="143"/>
      <c r="W3804" s="3"/>
      <c r="X3804" s="3"/>
      <c r="Y3804" s="3"/>
      <c r="Z3804" s="3"/>
      <c r="AB3804" s="3"/>
      <c r="AE3804" s="3"/>
      <c r="AF3804" s="3" t="s">
        <v>3451</v>
      </c>
      <c r="AG3804" s="3"/>
      <c r="AH3804" s="153">
        <v>45568</v>
      </c>
      <c r="AI3804" s="14" t="s">
        <v>4288</v>
      </c>
    </row>
    <row r="3805" spans="2:35" ht="15" customHeight="1" x14ac:dyDescent="0.35">
      <c r="B3805" s="5">
        <f t="shared" si="257"/>
        <v>3803</v>
      </c>
      <c r="C3805">
        <f t="shared" si="261"/>
        <v>43</v>
      </c>
      <c r="D3805" s="16">
        <v>1956</v>
      </c>
      <c r="E3805" t="s">
        <v>15</v>
      </c>
      <c r="F3805" t="s">
        <v>25</v>
      </c>
      <c r="G3805">
        <v>194174</v>
      </c>
      <c r="H3805" t="s">
        <v>17</v>
      </c>
      <c r="J3805" t="s">
        <v>3354</v>
      </c>
      <c r="K3805" t="s">
        <v>3383</v>
      </c>
      <c r="L3805" t="s">
        <v>1332</v>
      </c>
      <c r="M3805" t="s">
        <v>3359</v>
      </c>
      <c r="N3805" t="s">
        <v>3359</v>
      </c>
      <c r="AD3805" s="3" t="s">
        <v>1333</v>
      </c>
      <c r="AF3805" t="s">
        <v>3060</v>
      </c>
      <c r="AH3805" s="2">
        <v>39689.880381944444</v>
      </c>
    </row>
    <row r="3806" spans="2:35" ht="15" customHeight="1" x14ac:dyDescent="0.35">
      <c r="B3806" s="5">
        <f t="shared" si="257"/>
        <v>3804</v>
      </c>
      <c r="C3806">
        <f t="shared" si="261"/>
        <v>15</v>
      </c>
      <c r="D3806" s="16">
        <v>1956</v>
      </c>
      <c r="E3806" t="s">
        <v>15</v>
      </c>
      <c r="F3806" t="s">
        <v>25</v>
      </c>
      <c r="G3806">
        <v>194217</v>
      </c>
      <c r="H3806" t="s">
        <v>17</v>
      </c>
      <c r="J3806" t="s">
        <v>3356</v>
      </c>
      <c r="M3806" t="s">
        <v>3359</v>
      </c>
      <c r="AF3806" t="s">
        <v>3060</v>
      </c>
      <c r="AH3806" s="2">
        <v>40242.813611111109</v>
      </c>
    </row>
    <row r="3807" spans="2:35" ht="15" customHeight="1" x14ac:dyDescent="0.35">
      <c r="B3807" s="5">
        <f t="shared" si="257"/>
        <v>3805</v>
      </c>
      <c r="C3807">
        <f t="shared" si="261"/>
        <v>108</v>
      </c>
      <c r="D3807" s="16">
        <v>1956</v>
      </c>
      <c r="E3807" t="s">
        <v>15</v>
      </c>
      <c r="F3807" t="s">
        <v>25</v>
      </c>
      <c r="G3807">
        <v>194232</v>
      </c>
      <c r="H3807" t="s">
        <v>17</v>
      </c>
      <c r="J3807" t="s">
        <v>3354</v>
      </c>
      <c r="M3807" t="s">
        <v>3359</v>
      </c>
      <c r="AF3807" t="s">
        <v>3060</v>
      </c>
      <c r="AH3807" s="2">
        <v>40473.879745370374</v>
      </c>
    </row>
    <row r="3808" spans="2:35" ht="15" customHeight="1" x14ac:dyDescent="0.35">
      <c r="B3808" s="5">
        <f t="shared" si="257"/>
        <v>3806</v>
      </c>
      <c r="C3808">
        <f t="shared" si="261"/>
        <v>333</v>
      </c>
      <c r="D3808" s="16">
        <v>1956</v>
      </c>
      <c r="E3808" t="s">
        <v>15</v>
      </c>
      <c r="F3808" t="s">
        <v>25</v>
      </c>
      <c r="G3808">
        <v>194340</v>
      </c>
      <c r="H3808" t="s">
        <v>17</v>
      </c>
      <c r="J3808" t="s">
        <v>3354</v>
      </c>
      <c r="K3808" t="s">
        <v>3383</v>
      </c>
      <c r="L3808" t="s">
        <v>89</v>
      </c>
      <c r="M3808" t="s">
        <v>3359</v>
      </c>
      <c r="AD3808" s="3" t="s">
        <v>1334</v>
      </c>
      <c r="AF3808" t="s">
        <v>3060</v>
      </c>
      <c r="AH3808" s="2">
        <v>40864.8125</v>
      </c>
    </row>
    <row r="3809" spans="1:35" ht="15" customHeight="1" x14ac:dyDescent="0.35">
      <c r="B3809" s="5">
        <f t="shared" si="257"/>
        <v>3807</v>
      </c>
      <c r="C3809">
        <f t="shared" si="261"/>
        <v>118</v>
      </c>
      <c r="D3809" s="16">
        <v>1956</v>
      </c>
      <c r="E3809" t="s">
        <v>15</v>
      </c>
      <c r="F3809" t="s">
        <v>25</v>
      </c>
      <c r="G3809">
        <v>194673</v>
      </c>
      <c r="H3809" t="s">
        <v>17</v>
      </c>
      <c r="J3809" t="s">
        <v>3354</v>
      </c>
      <c r="K3809" t="s">
        <v>3383</v>
      </c>
      <c r="L3809" t="s">
        <v>258</v>
      </c>
      <c r="M3809" t="s">
        <v>3359</v>
      </c>
      <c r="AF3809" t="s">
        <v>3060</v>
      </c>
      <c r="AH3809" s="2">
        <v>39917.380671296298</v>
      </c>
    </row>
    <row r="3810" spans="1:35" ht="15" customHeight="1" x14ac:dyDescent="0.35">
      <c r="B3810" s="5">
        <f t="shared" ref="B3810:B3873" si="263">+B3809+1</f>
        <v>3808</v>
      </c>
      <c r="C3810">
        <f t="shared" si="261"/>
        <v>250</v>
      </c>
      <c r="D3810" s="16">
        <v>1956</v>
      </c>
      <c r="E3810" t="s">
        <v>15</v>
      </c>
      <c r="F3810" t="s">
        <v>25</v>
      </c>
      <c r="G3810">
        <v>194791</v>
      </c>
      <c r="H3810" t="s">
        <v>17</v>
      </c>
      <c r="J3810" t="s">
        <v>3354</v>
      </c>
      <c r="K3810" t="s">
        <v>3383</v>
      </c>
      <c r="L3810" t="s">
        <v>62</v>
      </c>
      <c r="M3810" t="s">
        <v>3359</v>
      </c>
      <c r="AF3810" t="s">
        <v>3060</v>
      </c>
      <c r="AH3810" s="2">
        <v>40512.848877314813</v>
      </c>
    </row>
    <row r="3811" spans="1:35" ht="15" customHeight="1" x14ac:dyDescent="0.35">
      <c r="B3811" s="5">
        <f t="shared" si="263"/>
        <v>3809</v>
      </c>
      <c r="C3811">
        <f t="shared" si="261"/>
        <v>273</v>
      </c>
      <c r="D3811" s="16">
        <v>1956</v>
      </c>
      <c r="E3811" t="s">
        <v>560</v>
      </c>
      <c r="F3811" t="s">
        <v>16</v>
      </c>
      <c r="G3811">
        <v>195041</v>
      </c>
      <c r="H3811" t="s">
        <v>17</v>
      </c>
      <c r="J3811" t="s">
        <v>3354</v>
      </c>
      <c r="K3811" t="s">
        <v>3383</v>
      </c>
      <c r="L3811" t="s">
        <v>908</v>
      </c>
      <c r="M3811" t="s">
        <v>3359</v>
      </c>
      <c r="AF3811" t="s">
        <v>3060</v>
      </c>
      <c r="AH3811" s="2">
        <v>39762.361666666664</v>
      </c>
    </row>
    <row r="3812" spans="1:35" ht="15" customHeight="1" thickBot="1" x14ac:dyDescent="0.4">
      <c r="B3812" s="5">
        <f t="shared" si="263"/>
        <v>3810</v>
      </c>
      <c r="C3812">
        <f t="shared" si="261"/>
        <v>93</v>
      </c>
      <c r="D3812" s="16">
        <v>1956</v>
      </c>
      <c r="E3812" t="s">
        <v>500</v>
      </c>
      <c r="F3812" t="s">
        <v>16</v>
      </c>
      <c r="G3812">
        <v>195314</v>
      </c>
      <c r="H3812" t="s">
        <v>17</v>
      </c>
      <c r="J3812" t="s">
        <v>3354</v>
      </c>
      <c r="K3812" t="s">
        <v>3383</v>
      </c>
      <c r="M3812" t="s">
        <v>3359</v>
      </c>
      <c r="AF3812" t="s">
        <v>3060</v>
      </c>
      <c r="AH3812" s="2">
        <v>40889.856585648151</v>
      </c>
    </row>
    <row r="3813" spans="1:35" ht="15" thickBot="1" x14ac:dyDescent="0.4">
      <c r="B3813" s="5">
        <f t="shared" si="263"/>
        <v>3811</v>
      </c>
      <c r="C3813">
        <f t="shared" si="261"/>
        <v>8</v>
      </c>
      <c r="D3813" s="16">
        <v>1956</v>
      </c>
      <c r="E3813" t="s">
        <v>327</v>
      </c>
      <c r="F3813" t="s">
        <v>25</v>
      </c>
      <c r="G3813">
        <v>195407</v>
      </c>
      <c r="H3813" t="s">
        <v>17</v>
      </c>
      <c r="J3813" t="s">
        <v>3354</v>
      </c>
      <c r="L3813" t="s">
        <v>1335</v>
      </c>
      <c r="M3813" t="s">
        <v>3359</v>
      </c>
      <c r="AF3813" t="s">
        <v>3060</v>
      </c>
      <c r="AG3813" s="162"/>
      <c r="AH3813" s="163">
        <v>40089.272048611114</v>
      </c>
    </row>
    <row r="3814" spans="1:35" ht="15" customHeight="1" thickBot="1" x14ac:dyDescent="0.4">
      <c r="A3814" s="159"/>
      <c r="B3814" s="5">
        <f t="shared" si="263"/>
        <v>3812</v>
      </c>
      <c r="C3814">
        <f t="shared" si="261"/>
        <v>6</v>
      </c>
      <c r="D3814" s="16">
        <v>1956</v>
      </c>
      <c r="E3814" t="s">
        <v>327</v>
      </c>
      <c r="F3814" t="s">
        <v>25</v>
      </c>
      <c r="G3814">
        <v>195415</v>
      </c>
      <c r="H3814" t="s">
        <v>17</v>
      </c>
      <c r="M3814" t="s">
        <v>3359</v>
      </c>
      <c r="AF3814" t="s">
        <v>3060</v>
      </c>
      <c r="AH3814" s="2">
        <v>39999.636145833334</v>
      </c>
    </row>
    <row r="3815" spans="1:35" ht="15" customHeight="1" x14ac:dyDescent="0.35">
      <c r="B3815" s="5">
        <f t="shared" si="263"/>
        <v>3813</v>
      </c>
      <c r="C3815">
        <f t="shared" si="261"/>
        <v>54</v>
      </c>
      <c r="D3815" s="16">
        <v>1956</v>
      </c>
      <c r="E3815" t="s">
        <v>500</v>
      </c>
      <c r="F3815" t="s">
        <v>25</v>
      </c>
      <c r="G3815">
        <v>195421</v>
      </c>
      <c r="H3815" t="s">
        <v>17</v>
      </c>
      <c r="J3815" t="s">
        <v>3354</v>
      </c>
      <c r="L3815" t="s">
        <v>28</v>
      </c>
      <c r="M3815" t="s">
        <v>3359</v>
      </c>
      <c r="AF3815" t="s">
        <v>3060</v>
      </c>
      <c r="AH3815" s="2">
        <v>39953.052349537036</v>
      </c>
    </row>
    <row r="3816" spans="1:35" ht="15" customHeight="1" thickBot="1" x14ac:dyDescent="0.4">
      <c r="B3816" s="5">
        <f t="shared" si="263"/>
        <v>3814</v>
      </c>
      <c r="C3816">
        <f t="shared" si="261"/>
        <v>89</v>
      </c>
      <c r="D3816" s="16">
        <v>1956</v>
      </c>
      <c r="E3816" s="3" t="s">
        <v>500</v>
      </c>
      <c r="F3816" s="3" t="s">
        <v>25</v>
      </c>
      <c r="G3816" s="3">
        <v>195475</v>
      </c>
      <c r="H3816" s="3"/>
      <c r="I3816" s="3"/>
      <c r="J3816" s="3"/>
      <c r="K3816" s="3" t="s">
        <v>3383</v>
      </c>
      <c r="L3816" s="3"/>
      <c r="M3816" s="3"/>
      <c r="N3816" s="3"/>
      <c r="O3816" s="3"/>
      <c r="P3816" s="3"/>
      <c r="Q3816" s="3"/>
      <c r="R3816" s="3"/>
      <c r="S3816" s="152"/>
      <c r="T3816" s="3"/>
      <c r="U3816" s="3"/>
      <c r="V3816" s="143"/>
      <c r="W3816" s="3"/>
      <c r="X3816" s="3"/>
      <c r="Y3816" s="3"/>
      <c r="Z3816" s="3"/>
      <c r="AB3816" s="3"/>
      <c r="AE3816" s="3"/>
      <c r="AF3816" s="3" t="s">
        <v>3451</v>
      </c>
      <c r="AG3816" s="3"/>
      <c r="AH3816" s="153">
        <v>45661</v>
      </c>
      <c r="AI3816" s="14" t="s">
        <v>4536</v>
      </c>
    </row>
    <row r="3817" spans="1:35" ht="15" thickBot="1" x14ac:dyDescent="0.4">
      <c r="B3817" s="5">
        <f t="shared" si="263"/>
        <v>3815</v>
      </c>
      <c r="C3817">
        <f t="shared" si="261"/>
        <v>4</v>
      </c>
      <c r="D3817" s="16">
        <v>1956</v>
      </c>
      <c r="E3817" t="s">
        <v>972</v>
      </c>
      <c r="F3817" t="s">
        <v>16</v>
      </c>
      <c r="G3817">
        <v>195564</v>
      </c>
      <c r="H3817" t="s">
        <v>17</v>
      </c>
      <c r="J3817" t="s">
        <v>3354</v>
      </c>
      <c r="K3817" t="s">
        <v>3383</v>
      </c>
      <c r="L3817" t="s">
        <v>56</v>
      </c>
      <c r="M3817" t="s">
        <v>3359</v>
      </c>
      <c r="AB3817" t="s">
        <v>197</v>
      </c>
      <c r="AD3817" s="3" t="s">
        <v>195</v>
      </c>
      <c r="AF3817" t="s">
        <v>3060</v>
      </c>
      <c r="AG3817" s="162"/>
      <c r="AH3817" s="163">
        <v>40005.636828703704</v>
      </c>
    </row>
    <row r="3818" spans="1:35" ht="15" customHeight="1" thickBot="1" x14ac:dyDescent="0.4">
      <c r="A3818" s="180"/>
      <c r="B3818" s="5">
        <f t="shared" si="263"/>
        <v>3816</v>
      </c>
      <c r="C3818">
        <f t="shared" si="261"/>
        <v>752</v>
      </c>
      <c r="D3818" s="16">
        <v>1956</v>
      </c>
      <c r="E3818" t="s">
        <v>972</v>
      </c>
      <c r="F3818" t="s">
        <v>16</v>
      </c>
      <c r="G3818">
        <v>195568</v>
      </c>
      <c r="H3818" t="s">
        <v>17</v>
      </c>
      <c r="J3818" t="s">
        <v>3354</v>
      </c>
      <c r="K3818" t="s">
        <v>3383</v>
      </c>
      <c r="L3818" t="s">
        <v>642</v>
      </c>
      <c r="M3818" t="s">
        <v>3359</v>
      </c>
      <c r="AB3818" t="s">
        <v>195</v>
      </c>
      <c r="AF3818" t="s">
        <v>3060</v>
      </c>
      <c r="AH3818" s="2">
        <v>40576.07608796296</v>
      </c>
    </row>
    <row r="3819" spans="1:35" ht="15" customHeight="1" thickBot="1" x14ac:dyDescent="0.4">
      <c r="A3819" s="3"/>
      <c r="B3819" s="5">
        <f t="shared" si="263"/>
        <v>3817</v>
      </c>
      <c r="C3819">
        <f t="shared" si="261"/>
        <v>684</v>
      </c>
      <c r="D3819" s="16">
        <v>1956</v>
      </c>
      <c r="E3819" t="s">
        <v>15</v>
      </c>
      <c r="F3819" t="s">
        <v>2064</v>
      </c>
      <c r="G3819">
        <v>196320</v>
      </c>
      <c r="AF3819" t="s">
        <v>3451</v>
      </c>
      <c r="AH3819" s="2">
        <v>45833</v>
      </c>
    </row>
    <row r="3820" spans="1:35" ht="15" thickBot="1" x14ac:dyDescent="0.4">
      <c r="B3820" s="5">
        <f t="shared" si="263"/>
        <v>3818</v>
      </c>
      <c r="C3820">
        <f t="shared" si="261"/>
        <v>144</v>
      </c>
      <c r="D3820" s="16">
        <v>1956</v>
      </c>
      <c r="E3820" t="s">
        <v>15</v>
      </c>
      <c r="F3820" t="s">
        <v>16</v>
      </c>
      <c r="G3820">
        <v>197004</v>
      </c>
      <c r="H3820" t="s">
        <v>17</v>
      </c>
      <c r="K3820" t="s">
        <v>3383</v>
      </c>
      <c r="M3820" t="s">
        <v>3359</v>
      </c>
      <c r="AF3820" t="s">
        <v>3060</v>
      </c>
      <c r="AG3820" s="162"/>
      <c r="AH3820" s="163">
        <v>41023.594444444447</v>
      </c>
    </row>
    <row r="3821" spans="1:35" ht="15" customHeight="1" thickBot="1" x14ac:dyDescent="0.4">
      <c r="A3821" s="180"/>
      <c r="B3821" s="5">
        <f t="shared" si="263"/>
        <v>3819</v>
      </c>
      <c r="C3821">
        <f t="shared" si="261"/>
        <v>41</v>
      </c>
      <c r="D3821" s="16">
        <v>1956</v>
      </c>
      <c r="E3821" t="s">
        <v>15</v>
      </c>
      <c r="F3821" t="s">
        <v>16</v>
      </c>
      <c r="G3821">
        <v>197148</v>
      </c>
      <c r="H3821" t="s">
        <v>17</v>
      </c>
      <c r="AF3821" t="s">
        <v>3451</v>
      </c>
      <c r="AH3821" s="2">
        <v>45753</v>
      </c>
    </row>
    <row r="3822" spans="1:35" ht="15" customHeight="1" thickBot="1" x14ac:dyDescent="0.4">
      <c r="B3822" s="5">
        <f t="shared" si="263"/>
        <v>3820</v>
      </c>
      <c r="C3822">
        <f t="shared" si="261"/>
        <v>88</v>
      </c>
      <c r="D3822" s="16">
        <v>1956</v>
      </c>
      <c r="E3822" s="3" t="s">
        <v>15</v>
      </c>
      <c r="F3822" s="3" t="s">
        <v>16</v>
      </c>
      <c r="G3822" s="3">
        <v>197189</v>
      </c>
      <c r="H3822" s="3"/>
      <c r="I3822" s="3"/>
      <c r="J3822" s="3"/>
      <c r="K3822" s="3"/>
      <c r="L3822" s="3"/>
      <c r="M3822" s="3"/>
      <c r="N3822" s="3"/>
      <c r="O3822" s="3"/>
      <c r="P3822" s="3"/>
      <c r="Q3822" s="3"/>
      <c r="R3822" s="3"/>
      <c r="S3822" s="152"/>
      <c r="T3822" s="3"/>
      <c r="U3822" s="3"/>
      <c r="V3822" s="143"/>
      <c r="W3822" s="3"/>
      <c r="X3822" s="3"/>
      <c r="Y3822" s="3"/>
      <c r="Z3822" s="3"/>
      <c r="AB3822" s="3"/>
      <c r="AE3822" s="3"/>
      <c r="AF3822" s="3" t="s">
        <v>3451</v>
      </c>
      <c r="AG3822" s="3"/>
      <c r="AH3822" s="153">
        <v>45561</v>
      </c>
      <c r="AI3822" s="166" t="s">
        <v>4134</v>
      </c>
    </row>
    <row r="3823" spans="1:35" ht="15" thickBot="1" x14ac:dyDescent="0.4">
      <c r="B3823" s="5">
        <f t="shared" si="263"/>
        <v>3821</v>
      </c>
      <c r="C3823">
        <f t="shared" si="261"/>
        <v>60</v>
      </c>
      <c r="D3823" s="16">
        <v>1956</v>
      </c>
      <c r="E3823" s="162" t="s">
        <v>15</v>
      </c>
      <c r="F3823" s="162" t="s">
        <v>16</v>
      </c>
      <c r="G3823" s="162">
        <v>197277</v>
      </c>
      <c r="H3823" s="162" t="s">
        <v>17</v>
      </c>
      <c r="I3823" s="162"/>
      <c r="J3823" s="162" t="s">
        <v>3354</v>
      </c>
      <c r="K3823" s="162" t="s">
        <v>3383</v>
      </c>
      <c r="L3823" s="162"/>
      <c r="M3823" s="162" t="s">
        <v>3359</v>
      </c>
      <c r="N3823" s="162"/>
      <c r="O3823" s="162"/>
      <c r="P3823" s="162"/>
      <c r="Q3823" s="162"/>
      <c r="R3823" s="162"/>
      <c r="S3823" s="181"/>
      <c r="T3823" s="162"/>
      <c r="U3823" s="162"/>
      <c r="V3823" s="182"/>
      <c r="W3823" s="162"/>
      <c r="X3823" s="162"/>
      <c r="Y3823" s="162"/>
      <c r="Z3823" s="162"/>
      <c r="AA3823" s="159"/>
      <c r="AB3823" s="162"/>
      <c r="AC3823" s="159"/>
      <c r="AD3823" s="159"/>
      <c r="AE3823" s="162"/>
      <c r="AF3823" t="s">
        <v>3060</v>
      </c>
      <c r="AG3823" s="162"/>
      <c r="AH3823" s="163">
        <v>40854.456030092595</v>
      </c>
      <c r="AI3823" s="162"/>
    </row>
    <row r="3824" spans="1:35" ht="15" customHeight="1" thickBot="1" x14ac:dyDescent="0.4">
      <c r="A3824" s="159"/>
      <c r="B3824" s="5">
        <f t="shared" si="263"/>
        <v>3822</v>
      </c>
      <c r="C3824">
        <f t="shared" si="261"/>
        <v>34</v>
      </c>
      <c r="D3824" s="16">
        <v>1956</v>
      </c>
      <c r="E3824" t="s">
        <v>15</v>
      </c>
      <c r="F3824" t="s">
        <v>16</v>
      </c>
      <c r="G3824">
        <v>197337</v>
      </c>
      <c r="H3824" t="s">
        <v>17</v>
      </c>
      <c r="J3824" t="s">
        <v>3354</v>
      </c>
      <c r="K3824" t="s">
        <v>3383</v>
      </c>
      <c r="L3824" t="s">
        <v>1336</v>
      </c>
      <c r="M3824" t="s">
        <v>3359</v>
      </c>
      <c r="AF3824" t="s">
        <v>3060</v>
      </c>
      <c r="AH3824" s="2">
        <v>40477.05232638889</v>
      </c>
    </row>
    <row r="3825" spans="2:35" ht="15" customHeight="1" x14ac:dyDescent="0.35">
      <c r="B3825" s="5">
        <f t="shared" si="263"/>
        <v>3823</v>
      </c>
      <c r="C3825">
        <f t="shared" si="261"/>
        <v>395</v>
      </c>
      <c r="D3825" s="16">
        <v>1956</v>
      </c>
      <c r="E3825" s="116" t="s">
        <v>15</v>
      </c>
      <c r="F3825" s="116" t="s">
        <v>16</v>
      </c>
      <c r="G3825" s="117">
        <v>197371</v>
      </c>
      <c r="H3825" s="172" t="s">
        <v>5836</v>
      </c>
      <c r="I3825" s="172"/>
      <c r="J3825" t="s">
        <v>3354</v>
      </c>
      <c r="K3825" t="s">
        <v>3383</v>
      </c>
      <c r="M3825" s="172" t="s">
        <v>3459</v>
      </c>
      <c r="T3825" s="172" t="s">
        <v>3262</v>
      </c>
      <c r="W3825" s="172" t="s">
        <v>3830</v>
      </c>
      <c r="X3825" s="172" t="s">
        <v>3660</v>
      </c>
      <c r="AA3825" s="172" t="s">
        <v>3262</v>
      </c>
      <c r="AB3825" t="s">
        <v>5064</v>
      </c>
      <c r="AC3825" s="172"/>
      <c r="AD3825" s="172"/>
      <c r="AE3825" s="172"/>
      <c r="AF3825" t="s">
        <v>3451</v>
      </c>
      <c r="AH3825" s="2">
        <v>45966</v>
      </c>
      <c r="AI3825" s="36" t="s">
        <v>5878</v>
      </c>
    </row>
    <row r="3826" spans="2:35" ht="15" customHeight="1" x14ac:dyDescent="0.35">
      <c r="B3826" s="5">
        <f t="shared" si="263"/>
        <v>3824</v>
      </c>
      <c r="C3826">
        <f t="shared" si="261"/>
        <v>87</v>
      </c>
      <c r="D3826" s="16">
        <v>1956</v>
      </c>
      <c r="E3826" t="s">
        <v>15</v>
      </c>
      <c r="F3826" t="s">
        <v>16</v>
      </c>
      <c r="G3826">
        <v>197766</v>
      </c>
      <c r="J3826" t="s">
        <v>3354</v>
      </c>
      <c r="K3826" t="s">
        <v>3383</v>
      </c>
    </row>
    <row r="3827" spans="2:35" ht="15" customHeight="1" x14ac:dyDescent="0.35">
      <c r="B3827" s="5">
        <f t="shared" si="263"/>
        <v>3825</v>
      </c>
      <c r="C3827">
        <f t="shared" si="261"/>
        <v>448</v>
      </c>
      <c r="D3827" s="16">
        <f>+D3826</f>
        <v>1956</v>
      </c>
      <c r="E3827" s="101" t="s">
        <v>15</v>
      </c>
      <c r="F3827" s="101" t="s">
        <v>16</v>
      </c>
      <c r="G3827" s="165">
        <v>197853</v>
      </c>
      <c r="H3827" s="101"/>
      <c r="I3827" s="101"/>
      <c r="J3827" s="101"/>
      <c r="K3827" s="101" t="s">
        <v>3383</v>
      </c>
      <c r="L3827" s="101"/>
      <c r="M3827" s="101"/>
      <c r="N3827" s="101"/>
      <c r="O3827" s="101"/>
      <c r="P3827" s="101"/>
      <c r="Q3827" s="101"/>
      <c r="R3827" s="101"/>
      <c r="S3827" s="128"/>
      <c r="T3827" s="101"/>
      <c r="U3827" s="101"/>
      <c r="V3827" s="130"/>
      <c r="W3827" s="101"/>
      <c r="X3827" s="101"/>
      <c r="Y3827" s="101"/>
      <c r="Z3827" s="101"/>
      <c r="AA3827" s="101"/>
      <c r="AB3827" s="101"/>
      <c r="AC3827" s="101"/>
      <c r="AD3827" s="101"/>
      <c r="AE3827" s="101"/>
      <c r="AF3827" t="s">
        <v>3451</v>
      </c>
      <c r="AG3827" s="101"/>
      <c r="AH3827" s="103">
        <v>45839</v>
      </c>
      <c r="AI3827" s="102" t="s">
        <v>5137</v>
      </c>
    </row>
    <row r="3828" spans="2:35" ht="15" customHeight="1" x14ac:dyDescent="0.35">
      <c r="B3828" s="5">
        <f t="shared" si="263"/>
        <v>3826</v>
      </c>
      <c r="C3828">
        <f t="shared" si="261"/>
        <v>193</v>
      </c>
      <c r="D3828" s="16">
        <v>1956</v>
      </c>
      <c r="E3828" t="s">
        <v>15</v>
      </c>
      <c r="F3828" t="s">
        <v>25</v>
      </c>
      <c r="G3828">
        <v>198301</v>
      </c>
      <c r="H3828" t="s">
        <v>17</v>
      </c>
      <c r="J3828" t="s">
        <v>3354</v>
      </c>
      <c r="L3828" t="s">
        <v>518</v>
      </c>
      <c r="M3828" t="s">
        <v>3359</v>
      </c>
      <c r="AC3828" s="3">
        <v>1956</v>
      </c>
      <c r="AF3828" t="s">
        <v>3060</v>
      </c>
      <c r="AH3828" s="2">
        <v>40638.52921296296</v>
      </c>
    </row>
    <row r="3829" spans="2:35" ht="15" customHeight="1" x14ac:dyDescent="0.35">
      <c r="B3829" s="5">
        <f t="shared" si="263"/>
        <v>3827</v>
      </c>
      <c r="C3829">
        <f t="shared" si="261"/>
        <v>23</v>
      </c>
      <c r="D3829" s="16">
        <v>1956</v>
      </c>
      <c r="E3829" t="s">
        <v>15</v>
      </c>
      <c r="F3829" t="s">
        <v>25</v>
      </c>
      <c r="G3829">
        <v>198494</v>
      </c>
      <c r="H3829" t="s">
        <v>836</v>
      </c>
      <c r="J3829" t="s">
        <v>3354</v>
      </c>
      <c r="K3829" t="s">
        <v>3383</v>
      </c>
      <c r="L3829" t="s">
        <v>254</v>
      </c>
      <c r="M3829" t="s">
        <v>3359</v>
      </c>
      <c r="AC3829" s="3">
        <v>1958</v>
      </c>
      <c r="AD3829" s="3" t="s">
        <v>1337</v>
      </c>
      <c r="AF3829" t="s">
        <v>3060</v>
      </c>
      <c r="AH3829" s="2">
        <v>40404.761956018519</v>
      </c>
    </row>
    <row r="3830" spans="2:35" ht="15" customHeight="1" x14ac:dyDescent="0.35">
      <c r="B3830" s="5">
        <f t="shared" si="263"/>
        <v>3828</v>
      </c>
      <c r="C3830">
        <f t="shared" si="261"/>
        <v>82</v>
      </c>
      <c r="D3830" s="16">
        <v>1956</v>
      </c>
      <c r="E3830" t="s">
        <v>15</v>
      </c>
      <c r="F3830" t="s">
        <v>25</v>
      </c>
      <c r="G3830">
        <v>198517</v>
      </c>
      <c r="H3830" t="s">
        <v>17</v>
      </c>
      <c r="J3830" t="s">
        <v>3354</v>
      </c>
      <c r="K3830" t="s">
        <v>3383</v>
      </c>
      <c r="M3830" t="s">
        <v>3359</v>
      </c>
      <c r="AF3830" t="s">
        <v>3060</v>
      </c>
      <c r="AH3830" s="2">
        <v>39804.787222222221</v>
      </c>
    </row>
    <row r="3831" spans="2:35" ht="15" customHeight="1" x14ac:dyDescent="0.35">
      <c r="B3831" s="5">
        <f t="shared" si="263"/>
        <v>3829</v>
      </c>
      <c r="C3831">
        <f t="shared" si="261"/>
        <v>34</v>
      </c>
      <c r="D3831" s="16">
        <v>1956</v>
      </c>
      <c r="E3831" t="s">
        <v>15</v>
      </c>
      <c r="F3831" t="s">
        <v>25</v>
      </c>
      <c r="G3831">
        <v>198599</v>
      </c>
      <c r="H3831" t="s">
        <v>17</v>
      </c>
      <c r="J3831" t="s">
        <v>3354</v>
      </c>
      <c r="K3831" t="s">
        <v>3383</v>
      </c>
      <c r="L3831" t="s">
        <v>918</v>
      </c>
      <c r="M3831" t="s">
        <v>3359</v>
      </c>
      <c r="N3831" t="s">
        <v>3359</v>
      </c>
      <c r="AF3831" t="s">
        <v>3060</v>
      </c>
      <c r="AH3831" s="2">
        <v>39961.452453703707</v>
      </c>
    </row>
    <row r="3832" spans="2:35" ht="15" customHeight="1" x14ac:dyDescent="0.35">
      <c r="B3832" s="5">
        <f t="shared" si="263"/>
        <v>3830</v>
      </c>
      <c r="C3832">
        <f t="shared" si="261"/>
        <v>12</v>
      </c>
      <c r="D3832" s="16">
        <v>1956</v>
      </c>
      <c r="E3832" t="s">
        <v>15</v>
      </c>
      <c r="F3832" t="s">
        <v>25</v>
      </c>
      <c r="G3832">
        <v>198633</v>
      </c>
      <c r="L3832" t="s">
        <v>37</v>
      </c>
      <c r="AD3832" s="3" t="s">
        <v>3391</v>
      </c>
      <c r="AF3832" t="s">
        <v>3060</v>
      </c>
    </row>
    <row r="3833" spans="2:35" ht="15" customHeight="1" x14ac:dyDescent="0.35">
      <c r="B3833" s="5">
        <f t="shared" si="263"/>
        <v>3831</v>
      </c>
      <c r="C3833">
        <f t="shared" si="261"/>
        <v>380</v>
      </c>
      <c r="D3833" s="16">
        <v>1956</v>
      </c>
      <c r="E3833" s="3" t="s">
        <v>15</v>
      </c>
      <c r="F3833" s="3" t="s">
        <v>25</v>
      </c>
      <c r="G3833" s="3">
        <v>198645</v>
      </c>
      <c r="H3833" s="3"/>
      <c r="I3833" s="3"/>
      <c r="J3833" s="3"/>
      <c r="K3833" s="3"/>
      <c r="L3833" s="3"/>
      <c r="M3833" s="3"/>
      <c r="N3833" s="3"/>
      <c r="O3833" s="3"/>
      <c r="P3833" s="3"/>
      <c r="Q3833" s="3"/>
      <c r="R3833" s="3"/>
      <c r="S3833" s="152"/>
      <c r="T3833" s="3"/>
      <c r="U3833" s="3"/>
      <c r="V3833" s="143"/>
      <c r="W3833" s="3"/>
      <c r="X3833" s="3"/>
      <c r="Y3833" s="3"/>
      <c r="Z3833" s="3"/>
      <c r="AB3833" s="3"/>
      <c r="AE3833" s="3"/>
      <c r="AF3833" s="3" t="s">
        <v>3451</v>
      </c>
      <c r="AG3833" s="3"/>
      <c r="AH3833" s="153">
        <v>45568</v>
      </c>
      <c r="AI3833" s="14" t="s">
        <v>4289</v>
      </c>
    </row>
    <row r="3834" spans="2:35" ht="15" customHeight="1" x14ac:dyDescent="0.35">
      <c r="B3834" s="5">
        <f t="shared" si="263"/>
        <v>3832</v>
      </c>
      <c r="C3834">
        <f t="shared" si="261"/>
        <v>237</v>
      </c>
      <c r="D3834" s="16">
        <v>1956</v>
      </c>
      <c r="E3834" t="s">
        <v>15</v>
      </c>
      <c r="F3834" t="s">
        <v>25</v>
      </c>
      <c r="G3834">
        <v>199025</v>
      </c>
      <c r="H3834" t="s">
        <v>17</v>
      </c>
      <c r="J3834" t="s">
        <v>3354</v>
      </c>
      <c r="K3834" t="s">
        <v>3383</v>
      </c>
      <c r="L3834" t="s">
        <v>398</v>
      </c>
      <c r="M3834" t="s">
        <v>3359</v>
      </c>
      <c r="N3834" t="s">
        <v>3359</v>
      </c>
      <c r="AF3834" t="s">
        <v>3060</v>
      </c>
      <c r="AH3834" s="2">
        <v>40748.853333333333</v>
      </c>
    </row>
    <row r="3835" spans="2:35" ht="15" customHeight="1" x14ac:dyDescent="0.35">
      <c r="B3835" s="5">
        <f t="shared" si="263"/>
        <v>3833</v>
      </c>
      <c r="C3835">
        <f t="shared" ref="C3835:C3903" si="264">+G3836-G3835</f>
        <v>91</v>
      </c>
      <c r="D3835" s="16">
        <v>1956</v>
      </c>
      <c r="E3835" t="s">
        <v>327</v>
      </c>
      <c r="F3835" t="s">
        <v>16</v>
      </c>
      <c r="G3835">
        <v>199262</v>
      </c>
      <c r="H3835" t="s">
        <v>17</v>
      </c>
      <c r="J3835" t="s">
        <v>3354</v>
      </c>
      <c r="K3835" t="s">
        <v>3383</v>
      </c>
      <c r="L3835" t="s">
        <v>135</v>
      </c>
      <c r="M3835" t="s">
        <v>3359</v>
      </c>
      <c r="AF3835" t="s">
        <v>3060</v>
      </c>
      <c r="AH3835" s="2">
        <v>40052.55164351852</v>
      </c>
    </row>
    <row r="3836" spans="2:35" ht="15" customHeight="1" x14ac:dyDescent="0.35">
      <c r="B3836" s="5">
        <f t="shared" si="263"/>
        <v>3834</v>
      </c>
      <c r="C3836">
        <f t="shared" si="264"/>
        <v>47</v>
      </c>
      <c r="D3836" s="16">
        <v>1956</v>
      </c>
      <c r="E3836" t="s">
        <v>221</v>
      </c>
      <c r="F3836" t="s">
        <v>16</v>
      </c>
      <c r="G3836">
        <v>199353</v>
      </c>
      <c r="H3836" t="s">
        <v>17</v>
      </c>
      <c r="J3836" t="s">
        <v>3354</v>
      </c>
      <c r="K3836" t="s">
        <v>3366</v>
      </c>
      <c r="L3836" t="s">
        <v>1338</v>
      </c>
      <c r="M3836" t="s">
        <v>3359</v>
      </c>
      <c r="U3836" t="s">
        <v>3687</v>
      </c>
      <c r="AB3836" t="s">
        <v>1340</v>
      </c>
      <c r="AC3836" s="3" t="s">
        <v>1339</v>
      </c>
      <c r="AE3836" t="s">
        <v>380</v>
      </c>
      <c r="AF3836" t="s">
        <v>3060</v>
      </c>
      <c r="AH3836" s="2">
        <v>40211.693865740737</v>
      </c>
    </row>
    <row r="3837" spans="2:35" ht="15" customHeight="1" x14ac:dyDescent="0.35">
      <c r="B3837" s="5">
        <f t="shared" si="263"/>
        <v>3835</v>
      </c>
      <c r="C3837">
        <f t="shared" si="264"/>
        <v>18</v>
      </c>
      <c r="D3837" s="16">
        <v>1956</v>
      </c>
      <c r="E3837" t="s">
        <v>560</v>
      </c>
      <c r="F3837" t="s">
        <v>25</v>
      </c>
      <c r="G3837">
        <v>199400</v>
      </c>
      <c r="J3837" t="s">
        <v>3354</v>
      </c>
      <c r="K3837" t="s">
        <v>3383</v>
      </c>
      <c r="M3837" t="s">
        <v>3459</v>
      </c>
      <c r="N3837" t="s">
        <v>3359</v>
      </c>
      <c r="T3837" t="s">
        <v>3424</v>
      </c>
      <c r="W3837" t="s">
        <v>3557</v>
      </c>
      <c r="X3837" t="s">
        <v>3452</v>
      </c>
      <c r="Z3837" t="s">
        <v>3359</v>
      </c>
      <c r="AD3837" s="3" t="s">
        <v>5712</v>
      </c>
      <c r="AF3837" t="s">
        <v>3451</v>
      </c>
      <c r="AH3837" s="2">
        <v>45950</v>
      </c>
    </row>
    <row r="3838" spans="2:35" ht="15" customHeight="1" x14ac:dyDescent="0.35">
      <c r="B3838" s="5">
        <f t="shared" si="263"/>
        <v>3836</v>
      </c>
      <c r="C3838">
        <f t="shared" si="264"/>
        <v>8</v>
      </c>
      <c r="D3838" s="16">
        <v>1956</v>
      </c>
      <c r="E3838" t="s">
        <v>560</v>
      </c>
      <c r="F3838" t="s">
        <v>25</v>
      </c>
      <c r="G3838">
        <v>199418</v>
      </c>
      <c r="H3838" t="s">
        <v>17</v>
      </c>
      <c r="J3838" t="s">
        <v>3354</v>
      </c>
      <c r="K3838" t="s">
        <v>3383</v>
      </c>
      <c r="L3838" t="s">
        <v>28</v>
      </c>
      <c r="M3838" t="s">
        <v>3359</v>
      </c>
      <c r="N3838" t="s">
        <v>3359</v>
      </c>
      <c r="W3838" t="s">
        <v>3557</v>
      </c>
      <c r="Z3838" t="s">
        <v>3359</v>
      </c>
      <c r="AC3838" s="3">
        <v>1956</v>
      </c>
      <c r="AD3838" s="3" t="s">
        <v>1341</v>
      </c>
      <c r="AF3838" t="s">
        <v>3060</v>
      </c>
      <c r="AH3838" s="2">
        <v>40219.669618055559</v>
      </c>
    </row>
    <row r="3839" spans="2:35" ht="15" customHeight="1" x14ac:dyDescent="0.35">
      <c r="B3839" s="5">
        <f t="shared" si="263"/>
        <v>3837</v>
      </c>
      <c r="C3839">
        <f t="shared" si="264"/>
        <v>3</v>
      </c>
      <c r="D3839" s="16">
        <v>1956</v>
      </c>
      <c r="E3839" t="s">
        <v>560</v>
      </c>
      <c r="F3839" t="s">
        <v>25</v>
      </c>
      <c r="G3839">
        <v>199426</v>
      </c>
      <c r="H3839" t="s">
        <v>17</v>
      </c>
      <c r="J3839" t="s">
        <v>3354</v>
      </c>
      <c r="K3839" t="s">
        <v>3383</v>
      </c>
      <c r="L3839" t="s">
        <v>98</v>
      </c>
      <c r="M3839" t="s">
        <v>3359</v>
      </c>
      <c r="AB3839" t="s">
        <v>1342</v>
      </c>
      <c r="AF3839" t="s">
        <v>3060</v>
      </c>
      <c r="AH3839" s="2">
        <v>40687.563645833332</v>
      </c>
    </row>
    <row r="3840" spans="2:35" ht="15" customHeight="1" x14ac:dyDescent="0.35">
      <c r="B3840" s="5">
        <f t="shared" si="263"/>
        <v>3838</v>
      </c>
      <c r="C3840">
        <f t="shared" si="264"/>
        <v>104</v>
      </c>
      <c r="D3840" s="16">
        <v>1956</v>
      </c>
      <c r="E3840" t="s">
        <v>560</v>
      </c>
      <c r="F3840" t="s">
        <v>25</v>
      </c>
      <c r="G3840">
        <v>199429</v>
      </c>
      <c r="H3840" t="s">
        <v>17</v>
      </c>
      <c r="M3840" t="s">
        <v>3359</v>
      </c>
      <c r="AF3840" t="s">
        <v>3060</v>
      </c>
      <c r="AH3840" s="2">
        <v>40206.642384259256</v>
      </c>
    </row>
    <row r="3841" spans="1:35" ht="15" customHeight="1" x14ac:dyDescent="0.35">
      <c r="B3841" s="5">
        <f t="shared" si="263"/>
        <v>3839</v>
      </c>
      <c r="C3841">
        <f t="shared" si="264"/>
        <v>15</v>
      </c>
      <c r="D3841" s="16">
        <v>1956</v>
      </c>
      <c r="E3841" t="s">
        <v>972</v>
      </c>
      <c r="F3841" t="s">
        <v>25</v>
      </c>
      <c r="G3841">
        <v>199533</v>
      </c>
      <c r="H3841" t="s">
        <v>17</v>
      </c>
      <c r="J3841" t="s">
        <v>3354</v>
      </c>
      <c r="K3841" t="s">
        <v>3383</v>
      </c>
      <c r="L3841" t="s">
        <v>65</v>
      </c>
      <c r="M3841" t="s">
        <v>3359</v>
      </c>
      <c r="AF3841" t="s">
        <v>3060</v>
      </c>
      <c r="AH3841" s="2">
        <v>40198.579050925924</v>
      </c>
    </row>
    <row r="3842" spans="1:35" ht="15" customHeight="1" x14ac:dyDescent="0.35">
      <c r="B3842" s="5">
        <f t="shared" si="263"/>
        <v>3840</v>
      </c>
      <c r="C3842">
        <f t="shared" ref="C3842:C3847" si="265">+G3843-G3842</f>
        <v>27</v>
      </c>
      <c r="D3842" s="16">
        <v>1956</v>
      </c>
      <c r="E3842" t="s">
        <v>972</v>
      </c>
      <c r="F3842" t="s">
        <v>25</v>
      </c>
      <c r="G3842">
        <v>199548</v>
      </c>
      <c r="H3842" t="s">
        <v>17</v>
      </c>
      <c r="J3842" t="s">
        <v>380</v>
      </c>
      <c r="K3842" t="s">
        <v>3383</v>
      </c>
      <c r="L3842" t="s">
        <v>28</v>
      </c>
      <c r="M3842" t="s">
        <v>3359</v>
      </c>
      <c r="N3842" t="s">
        <v>3359</v>
      </c>
      <c r="U3842" t="s">
        <v>3557</v>
      </c>
      <c r="W3842" t="s">
        <v>3557</v>
      </c>
      <c r="AD3842" s="3" t="s">
        <v>1343</v>
      </c>
      <c r="AF3842" t="s">
        <v>3060</v>
      </c>
      <c r="AH3842" s="2">
        <v>39991.776562500003</v>
      </c>
    </row>
    <row r="3843" spans="1:35" ht="15" customHeight="1" thickBot="1" x14ac:dyDescent="0.4">
      <c r="B3843" s="5">
        <f t="shared" si="263"/>
        <v>3841</v>
      </c>
      <c r="C3843">
        <f t="shared" si="265"/>
        <v>70</v>
      </c>
      <c r="D3843" s="16">
        <v>1956</v>
      </c>
      <c r="E3843" t="s">
        <v>972</v>
      </c>
      <c r="F3843" t="s">
        <v>25</v>
      </c>
      <c r="G3843">
        <v>199575</v>
      </c>
      <c r="H3843" t="s">
        <v>17</v>
      </c>
      <c r="J3843" t="s">
        <v>3354</v>
      </c>
      <c r="K3843" t="s">
        <v>3383</v>
      </c>
      <c r="L3843" t="s">
        <v>232</v>
      </c>
      <c r="M3843" t="s">
        <v>3359</v>
      </c>
      <c r="U3843" t="s">
        <v>3557</v>
      </c>
      <c r="W3843" t="s">
        <v>3557</v>
      </c>
      <c r="AD3843" s="3" t="s">
        <v>1344</v>
      </c>
      <c r="AF3843" t="s">
        <v>3060</v>
      </c>
      <c r="AH3843" s="2">
        <v>39894.548171296294</v>
      </c>
    </row>
    <row r="3844" spans="1:35" ht="15" customHeight="1" thickBot="1" x14ac:dyDescent="0.4">
      <c r="B3844" s="5">
        <f t="shared" si="263"/>
        <v>3842</v>
      </c>
      <c r="C3844">
        <f t="shared" si="265"/>
        <v>13</v>
      </c>
      <c r="D3844" s="16">
        <v>1956</v>
      </c>
      <c r="E3844" s="159" t="s">
        <v>221</v>
      </c>
      <c r="F3844" s="159" t="s">
        <v>25</v>
      </c>
      <c r="G3844" s="160">
        <v>199645</v>
      </c>
      <c r="H3844" s="159"/>
      <c r="I3844" s="159"/>
      <c r="J3844" s="159" t="s">
        <v>3354</v>
      </c>
      <c r="K3844" s="159" t="s">
        <v>3366</v>
      </c>
      <c r="L3844" s="159"/>
      <c r="M3844" s="159" t="s">
        <v>3459</v>
      </c>
      <c r="N3844" s="159"/>
      <c r="O3844" s="159"/>
      <c r="P3844" s="159"/>
      <c r="Q3844" s="159"/>
      <c r="R3844" s="159"/>
      <c r="S3844" s="159"/>
      <c r="T3844" s="159" t="s">
        <v>3424</v>
      </c>
      <c r="U3844" s="159"/>
      <c r="V3844" s="231"/>
      <c r="W3844" s="159" t="s">
        <v>3572</v>
      </c>
      <c r="X3844" s="159" t="s">
        <v>3452</v>
      </c>
      <c r="Y3844" s="159"/>
      <c r="Z3844" s="159"/>
      <c r="AA3844" s="159" t="s">
        <v>3464</v>
      </c>
      <c r="AB3844" s="159"/>
      <c r="AC3844" s="159"/>
      <c r="AD3844" s="159"/>
      <c r="AE3844" s="159" t="s">
        <v>3424</v>
      </c>
      <c r="AF3844" t="s">
        <v>3451</v>
      </c>
      <c r="AG3844" s="159"/>
      <c r="AH3844" s="176">
        <v>46207</v>
      </c>
      <c r="AI3844" s="76" t="s">
        <v>6652</v>
      </c>
    </row>
    <row r="3845" spans="1:35" ht="15" customHeight="1" x14ac:dyDescent="0.35">
      <c r="B3845" s="5">
        <f t="shared" si="263"/>
        <v>3843</v>
      </c>
      <c r="C3845">
        <f t="shared" si="265"/>
        <v>9</v>
      </c>
      <c r="D3845" s="16">
        <v>1956</v>
      </c>
      <c r="E3845" t="s">
        <v>221</v>
      </c>
      <c r="F3845" t="s">
        <v>25</v>
      </c>
      <c r="G3845">
        <v>199658</v>
      </c>
      <c r="H3845" t="s">
        <v>17</v>
      </c>
      <c r="J3845" t="s">
        <v>3354</v>
      </c>
      <c r="K3845" t="s">
        <v>3366</v>
      </c>
      <c r="L3845" t="s">
        <v>1345</v>
      </c>
      <c r="M3845" t="s">
        <v>3359</v>
      </c>
      <c r="N3845" t="s">
        <v>3359</v>
      </c>
      <c r="S3845" s="148">
        <v>459</v>
      </c>
      <c r="AB3845" t="s">
        <v>195</v>
      </c>
      <c r="AE3845" t="s">
        <v>380</v>
      </c>
      <c r="AF3845" t="s">
        <v>3060</v>
      </c>
      <c r="AH3845" s="2">
        <v>40797.431377314817</v>
      </c>
    </row>
    <row r="3846" spans="1:35" ht="15" customHeight="1" x14ac:dyDescent="0.35">
      <c r="B3846" s="5">
        <f t="shared" si="263"/>
        <v>3844</v>
      </c>
      <c r="C3846">
        <f t="shared" si="265"/>
        <v>46</v>
      </c>
      <c r="D3846" s="16">
        <v>1956</v>
      </c>
      <c r="E3846" t="s">
        <v>221</v>
      </c>
      <c r="F3846" t="s">
        <v>25</v>
      </c>
      <c r="G3846">
        <v>199667</v>
      </c>
      <c r="H3846" t="s">
        <v>17</v>
      </c>
      <c r="J3846" t="s">
        <v>380</v>
      </c>
      <c r="K3846" t="s">
        <v>3366</v>
      </c>
      <c r="L3846" t="s">
        <v>1346</v>
      </c>
      <c r="M3846" t="s">
        <v>3359</v>
      </c>
      <c r="AB3846" t="s">
        <v>1347</v>
      </c>
      <c r="AF3846" t="s">
        <v>3060</v>
      </c>
      <c r="AH3846" s="2">
        <v>41042.646689814814</v>
      </c>
    </row>
    <row r="3847" spans="1:35" ht="15" customHeight="1" thickBot="1" x14ac:dyDescent="0.4">
      <c r="B3847" s="5">
        <f t="shared" si="263"/>
        <v>3845</v>
      </c>
      <c r="C3847">
        <f t="shared" si="265"/>
        <v>2</v>
      </c>
      <c r="D3847" s="16">
        <v>1956</v>
      </c>
      <c r="E3847" t="s">
        <v>327</v>
      </c>
      <c r="F3847" t="s">
        <v>25</v>
      </c>
      <c r="G3847" s="70">
        <v>199713</v>
      </c>
      <c r="J3847" t="s">
        <v>3354</v>
      </c>
      <c r="K3847" t="s">
        <v>3383</v>
      </c>
      <c r="M3847" t="s">
        <v>3459</v>
      </c>
      <c r="T3847" t="s">
        <v>3424</v>
      </c>
      <c r="W3847" t="s">
        <v>3572</v>
      </c>
      <c r="X3847" t="s">
        <v>3452</v>
      </c>
      <c r="AA3847" t="s">
        <v>3262</v>
      </c>
      <c r="AC3847"/>
      <c r="AD3847"/>
      <c r="AF3847" t="s">
        <v>3451</v>
      </c>
      <c r="AG3847" s="3"/>
      <c r="AH3847" s="153">
        <v>45899</v>
      </c>
      <c r="AI3847" s="166" t="s">
        <v>5598</v>
      </c>
    </row>
    <row r="3848" spans="1:35" ht="14.5" customHeight="1" thickBot="1" x14ac:dyDescent="0.4">
      <c r="B3848" s="5">
        <f t="shared" si="263"/>
        <v>3846</v>
      </c>
      <c r="C3848">
        <f>+G3849-G3848</f>
        <v>1446</v>
      </c>
      <c r="D3848" s="16">
        <v>1956</v>
      </c>
      <c r="E3848" t="s">
        <v>327</v>
      </c>
      <c r="F3848" t="s">
        <v>25</v>
      </c>
      <c r="G3848">
        <v>199715</v>
      </c>
      <c r="H3848" t="s">
        <v>17</v>
      </c>
      <c r="J3848" t="s">
        <v>3354</v>
      </c>
      <c r="L3848" t="s">
        <v>175</v>
      </c>
      <c r="M3848" t="s">
        <v>3359</v>
      </c>
      <c r="AF3848" t="s">
        <v>3060</v>
      </c>
      <c r="AG3848" s="162"/>
      <c r="AH3848" s="163">
        <v>39825.335810185185</v>
      </c>
    </row>
    <row r="3849" spans="1:35" ht="15" customHeight="1" thickBot="1" x14ac:dyDescent="0.4">
      <c r="A3849" s="180"/>
      <c r="B3849" s="5">
        <f t="shared" si="263"/>
        <v>3847</v>
      </c>
      <c r="C3849">
        <f t="shared" si="264"/>
        <v>16</v>
      </c>
      <c r="D3849" s="16">
        <v>1956</v>
      </c>
      <c r="E3849" s="3" t="s">
        <v>327</v>
      </c>
      <c r="F3849" s="3" t="s">
        <v>25</v>
      </c>
      <c r="G3849" s="3">
        <v>201161</v>
      </c>
      <c r="H3849" s="3"/>
      <c r="I3849" s="3"/>
      <c r="J3849" s="3"/>
      <c r="K3849" s="3" t="s">
        <v>3383</v>
      </c>
      <c r="L3849" s="3"/>
      <c r="M3849" s="3"/>
      <c r="N3849" s="3"/>
      <c r="O3849" s="3"/>
      <c r="P3849" s="3"/>
      <c r="Q3849" s="3"/>
      <c r="R3849" s="3"/>
      <c r="S3849" s="152"/>
      <c r="T3849" s="3"/>
      <c r="U3849" s="3"/>
      <c r="V3849" s="143"/>
      <c r="W3849" s="3"/>
      <c r="X3849" s="3"/>
      <c r="Y3849" s="3"/>
      <c r="Z3849" s="3"/>
      <c r="AB3849" s="3"/>
      <c r="AE3849" s="3"/>
      <c r="AF3849" s="3" t="s">
        <v>3451</v>
      </c>
      <c r="AG3849" s="3"/>
      <c r="AH3849" s="153">
        <v>45661</v>
      </c>
      <c r="AI3849" s="14" t="s">
        <v>4537</v>
      </c>
    </row>
    <row r="3850" spans="1:35" ht="15" customHeight="1" x14ac:dyDescent="0.35">
      <c r="B3850" s="5">
        <f t="shared" si="263"/>
        <v>3848</v>
      </c>
      <c r="C3850">
        <f t="shared" si="264"/>
        <v>68</v>
      </c>
      <c r="D3850" s="16">
        <v>1956</v>
      </c>
      <c r="E3850" t="s">
        <v>327</v>
      </c>
      <c r="F3850" t="s">
        <v>25</v>
      </c>
      <c r="G3850">
        <v>201177</v>
      </c>
      <c r="H3850" t="s">
        <v>17</v>
      </c>
      <c r="M3850" t="s">
        <v>3359</v>
      </c>
      <c r="AF3850" t="s">
        <v>3060</v>
      </c>
      <c r="AH3850" s="2">
        <v>40778.125625000001</v>
      </c>
    </row>
    <row r="3851" spans="1:35" ht="15" customHeight="1" thickBot="1" x14ac:dyDescent="0.4">
      <c r="B3851" s="5">
        <f t="shared" si="263"/>
        <v>3849</v>
      </c>
      <c r="C3851">
        <f t="shared" si="264"/>
        <v>122</v>
      </c>
      <c r="D3851" s="16">
        <v>1956</v>
      </c>
      <c r="E3851" t="s">
        <v>327</v>
      </c>
      <c r="F3851" t="s">
        <v>16</v>
      </c>
      <c r="G3851">
        <v>201245</v>
      </c>
      <c r="H3851" t="s">
        <v>17</v>
      </c>
      <c r="J3851" t="s">
        <v>3354</v>
      </c>
      <c r="K3851" t="s">
        <v>3383</v>
      </c>
      <c r="L3851" t="s">
        <v>1082</v>
      </c>
      <c r="M3851" t="s">
        <v>3359</v>
      </c>
      <c r="AD3851" s="3" t="s">
        <v>1348</v>
      </c>
      <c r="AF3851" t="s">
        <v>3060</v>
      </c>
      <c r="AH3851" s="2">
        <v>39981.930983796294</v>
      </c>
    </row>
    <row r="3852" spans="1:35" ht="15" customHeight="1" thickBot="1" x14ac:dyDescent="0.4">
      <c r="B3852" s="5">
        <f t="shared" si="263"/>
        <v>3850</v>
      </c>
      <c r="C3852">
        <f t="shared" si="264"/>
        <v>65</v>
      </c>
      <c r="D3852" s="16">
        <v>1956</v>
      </c>
      <c r="E3852" s="159" t="s">
        <v>15</v>
      </c>
      <c r="F3852" s="159" t="s">
        <v>16</v>
      </c>
      <c r="G3852" s="160">
        <v>201367</v>
      </c>
      <c r="H3852" s="159"/>
      <c r="I3852" s="159"/>
      <c r="J3852" s="159" t="s">
        <v>3354</v>
      </c>
      <c r="K3852" s="159" t="s">
        <v>3383</v>
      </c>
      <c r="L3852" s="159"/>
      <c r="M3852" s="159" t="s">
        <v>3459</v>
      </c>
      <c r="N3852" s="159"/>
      <c r="O3852" s="159"/>
      <c r="P3852" s="159"/>
      <c r="Q3852" s="159"/>
      <c r="R3852" s="159"/>
      <c r="S3852" s="159"/>
      <c r="T3852" s="159" t="s">
        <v>3262</v>
      </c>
      <c r="U3852" s="159"/>
      <c r="V3852" s="161"/>
      <c r="W3852" s="159" t="s">
        <v>3830</v>
      </c>
      <c r="X3852" s="159" t="s">
        <v>3660</v>
      </c>
      <c r="Y3852" s="159"/>
      <c r="Z3852" s="159"/>
      <c r="AA3852" s="159" t="s">
        <v>3262</v>
      </c>
      <c r="AB3852" s="159"/>
      <c r="AC3852" s="159"/>
      <c r="AD3852" s="159"/>
      <c r="AE3852" s="159"/>
      <c r="AF3852" t="s">
        <v>3451</v>
      </c>
      <c r="AG3852" s="162"/>
      <c r="AH3852" s="163">
        <v>46130</v>
      </c>
      <c r="AI3852" s="76" t="s">
        <v>6560</v>
      </c>
    </row>
    <row r="3853" spans="1:35" ht="15" customHeight="1" x14ac:dyDescent="0.35">
      <c r="B3853" s="5">
        <f t="shared" si="263"/>
        <v>3851</v>
      </c>
      <c r="C3853">
        <f t="shared" si="264"/>
        <v>28</v>
      </c>
      <c r="D3853" s="16">
        <v>1956</v>
      </c>
      <c r="E3853" s="3" t="s">
        <v>15</v>
      </c>
      <c r="F3853" s="3" t="s">
        <v>25</v>
      </c>
      <c r="G3853" s="165">
        <v>201432</v>
      </c>
      <c r="H3853" s="3"/>
      <c r="I3853" s="3"/>
      <c r="J3853" s="3"/>
      <c r="K3853" s="3" t="s">
        <v>3383</v>
      </c>
      <c r="L3853" s="3"/>
      <c r="M3853" s="3"/>
      <c r="N3853" s="3"/>
      <c r="O3853" s="3"/>
      <c r="P3853" s="3"/>
      <c r="Q3853" s="3"/>
      <c r="R3853" s="3"/>
      <c r="S3853" s="152"/>
      <c r="T3853" s="3"/>
      <c r="U3853" s="3"/>
      <c r="V3853" s="143"/>
      <c r="W3853" s="3"/>
      <c r="X3853" s="3"/>
      <c r="Y3853" s="3"/>
      <c r="Z3853" s="3"/>
      <c r="AB3853" s="3"/>
      <c r="AE3853" s="3"/>
      <c r="AF3853" s="3" t="s">
        <v>3451</v>
      </c>
      <c r="AG3853" s="3"/>
      <c r="AH3853" s="153">
        <v>45739</v>
      </c>
      <c r="AI3853" s="14" t="s">
        <v>4777</v>
      </c>
    </row>
    <row r="3854" spans="1:35" ht="15" customHeight="1" x14ac:dyDescent="0.35">
      <c r="B3854" s="5">
        <f t="shared" si="263"/>
        <v>3852</v>
      </c>
      <c r="C3854">
        <f t="shared" si="264"/>
        <v>97</v>
      </c>
      <c r="D3854" s="16">
        <v>1956</v>
      </c>
      <c r="E3854" t="s">
        <v>15</v>
      </c>
      <c r="F3854" t="s">
        <v>16</v>
      </c>
      <c r="G3854">
        <v>201460</v>
      </c>
      <c r="H3854" t="s">
        <v>17</v>
      </c>
      <c r="J3854" t="s">
        <v>3354</v>
      </c>
      <c r="K3854" t="s">
        <v>3366</v>
      </c>
      <c r="M3854" t="s">
        <v>3359</v>
      </c>
      <c r="AF3854" t="s">
        <v>3060</v>
      </c>
      <c r="AH3854" s="2">
        <v>40460.470937500002</v>
      </c>
    </row>
    <row r="3855" spans="1:35" ht="15" customHeight="1" x14ac:dyDescent="0.35">
      <c r="B3855" s="5">
        <f t="shared" si="263"/>
        <v>3853</v>
      </c>
      <c r="C3855">
        <f t="shared" si="264"/>
        <v>131</v>
      </c>
      <c r="D3855" s="16">
        <v>1956</v>
      </c>
      <c r="E3855" t="s">
        <v>15</v>
      </c>
      <c r="F3855" t="s">
        <v>16</v>
      </c>
      <c r="G3855">
        <v>201557</v>
      </c>
      <c r="H3855" t="s">
        <v>17</v>
      </c>
      <c r="J3855" t="s">
        <v>3354</v>
      </c>
      <c r="K3855" t="s">
        <v>3383</v>
      </c>
      <c r="L3855" t="s">
        <v>239</v>
      </c>
      <c r="M3855" t="s">
        <v>3359</v>
      </c>
      <c r="AF3855" t="s">
        <v>3060</v>
      </c>
      <c r="AH3855" s="2">
        <v>40645.855520833335</v>
      </c>
    </row>
    <row r="3856" spans="1:35" ht="15" customHeight="1" x14ac:dyDescent="0.35">
      <c r="B3856" s="5">
        <f t="shared" si="263"/>
        <v>3854</v>
      </c>
      <c r="C3856">
        <f t="shared" si="264"/>
        <v>394</v>
      </c>
      <c r="D3856" s="16">
        <v>1956</v>
      </c>
      <c r="E3856" s="115" t="s">
        <v>15</v>
      </c>
      <c r="F3856" s="115" t="s">
        <v>25</v>
      </c>
      <c r="G3856" s="70">
        <v>201688</v>
      </c>
      <c r="I3856" s="172"/>
      <c r="J3856" s="172" t="s">
        <v>3354</v>
      </c>
      <c r="K3856" s="172" t="s">
        <v>3383</v>
      </c>
      <c r="L3856" s="172"/>
      <c r="M3856" s="172" t="s">
        <v>3459</v>
      </c>
      <c r="N3856" s="172"/>
      <c r="O3856" s="172"/>
      <c r="P3856" s="172"/>
      <c r="Q3856" s="172"/>
      <c r="R3856" s="172"/>
      <c r="S3856" s="173"/>
      <c r="T3856" s="172" t="s">
        <v>3262</v>
      </c>
      <c r="U3856" s="172"/>
      <c r="V3856" s="174"/>
      <c r="W3856" s="172" t="s">
        <v>3572</v>
      </c>
      <c r="X3856" s="172" t="s">
        <v>3660</v>
      </c>
      <c r="Y3856" s="172"/>
      <c r="Z3856" s="172"/>
      <c r="AA3856" s="172" t="s">
        <v>3262</v>
      </c>
      <c r="AB3856" s="172" t="s">
        <v>5064</v>
      </c>
      <c r="AC3856"/>
      <c r="AD3856"/>
      <c r="AF3856" t="s">
        <v>3451</v>
      </c>
      <c r="AH3856" s="2">
        <v>45966</v>
      </c>
      <c r="AI3856" s="36" t="s">
        <v>5755</v>
      </c>
    </row>
    <row r="3857" spans="1:35" ht="15" customHeight="1" x14ac:dyDescent="0.35">
      <c r="B3857" s="5">
        <f t="shared" si="263"/>
        <v>3855</v>
      </c>
      <c r="C3857">
        <f t="shared" ref="C3857:C3861" si="266">+G3858-G3857</f>
        <v>41</v>
      </c>
      <c r="D3857" s="16">
        <v>1956</v>
      </c>
      <c r="E3857" s="3" t="s">
        <v>15</v>
      </c>
      <c r="F3857" s="3" t="s">
        <v>16</v>
      </c>
      <c r="G3857" s="165">
        <v>202082</v>
      </c>
      <c r="H3857" s="3"/>
      <c r="I3857" s="3"/>
      <c r="J3857" s="3" t="s">
        <v>3354</v>
      </c>
      <c r="K3857" s="3" t="s">
        <v>3383</v>
      </c>
      <c r="L3857" s="3"/>
      <c r="M3857" s="3" t="s">
        <v>3459</v>
      </c>
      <c r="N3857" s="3"/>
      <c r="O3857" s="3"/>
      <c r="P3857" s="3"/>
      <c r="Q3857" s="3"/>
      <c r="R3857" s="3"/>
      <c r="S3857" s="152"/>
      <c r="T3857" s="3" t="s">
        <v>3262</v>
      </c>
      <c r="U3857" s="3"/>
      <c r="V3857" s="143"/>
      <c r="W3857" s="3" t="s">
        <v>3830</v>
      </c>
      <c r="X3857" s="3" t="s">
        <v>3660</v>
      </c>
      <c r="Y3857" s="3"/>
      <c r="Z3857" s="3"/>
      <c r="AA3857" s="3" t="s">
        <v>3262</v>
      </c>
      <c r="AB3857" s="3" t="s">
        <v>5064</v>
      </c>
      <c r="AF3857" t="s">
        <v>3451</v>
      </c>
      <c r="AH3857" s="2">
        <v>45783</v>
      </c>
      <c r="AI3857" s="75" t="s">
        <v>4933</v>
      </c>
    </row>
    <row r="3858" spans="1:35" ht="15" customHeight="1" x14ac:dyDescent="0.35">
      <c r="B3858" s="5">
        <f t="shared" si="263"/>
        <v>3856</v>
      </c>
      <c r="C3858">
        <f t="shared" si="266"/>
        <v>8</v>
      </c>
      <c r="D3858" s="16">
        <v>1956</v>
      </c>
      <c r="E3858" t="s">
        <v>15</v>
      </c>
      <c r="F3858" t="s">
        <v>16</v>
      </c>
      <c r="G3858">
        <v>202123</v>
      </c>
      <c r="H3858" t="s">
        <v>17</v>
      </c>
      <c r="J3858" t="s">
        <v>3354</v>
      </c>
      <c r="L3858" t="s">
        <v>1349</v>
      </c>
      <c r="M3858" t="s">
        <v>3359</v>
      </c>
      <c r="AF3858" t="s">
        <v>3060</v>
      </c>
      <c r="AH3858" s="2">
        <v>41024.910428240742</v>
      </c>
    </row>
    <row r="3859" spans="1:35" x14ac:dyDescent="0.35">
      <c r="B3859" s="5">
        <f t="shared" si="263"/>
        <v>3857</v>
      </c>
      <c r="C3859">
        <f t="shared" si="266"/>
        <v>212</v>
      </c>
      <c r="D3859" s="16">
        <v>1956</v>
      </c>
      <c r="E3859" s="115" t="s">
        <v>15</v>
      </c>
      <c r="F3859" s="115" t="s">
        <v>16</v>
      </c>
      <c r="G3859" s="115">
        <v>202131</v>
      </c>
      <c r="H3859" s="115"/>
      <c r="I3859" s="115"/>
      <c r="J3859" s="230" t="s">
        <v>3354</v>
      </c>
      <c r="K3859" s="115" t="s">
        <v>6637</v>
      </c>
      <c r="AF3859" t="s">
        <v>3451</v>
      </c>
      <c r="AH3859" s="2">
        <v>46204</v>
      </c>
    </row>
    <row r="3860" spans="1:35" ht="15" customHeight="1" x14ac:dyDescent="0.35">
      <c r="B3860" s="5">
        <f t="shared" si="263"/>
        <v>3858</v>
      </c>
      <c r="C3860">
        <f t="shared" si="266"/>
        <v>12</v>
      </c>
      <c r="D3860" s="16">
        <v>1956</v>
      </c>
      <c r="E3860" t="s">
        <v>15</v>
      </c>
      <c r="F3860" t="s">
        <v>25</v>
      </c>
      <c r="G3860">
        <v>202343</v>
      </c>
      <c r="J3860" t="s">
        <v>3354</v>
      </c>
      <c r="K3860" t="s">
        <v>3383</v>
      </c>
      <c r="M3860" t="s">
        <v>3459</v>
      </c>
      <c r="T3860" t="s">
        <v>3262</v>
      </c>
      <c r="W3860" t="s">
        <v>3572</v>
      </c>
      <c r="X3860" t="s">
        <v>3660</v>
      </c>
      <c r="AA3860" s="3" t="s">
        <v>3262</v>
      </c>
      <c r="AF3860" t="s">
        <v>3451</v>
      </c>
      <c r="AH3860" s="2">
        <v>45683</v>
      </c>
    </row>
    <row r="3861" spans="1:35" ht="15" customHeight="1" x14ac:dyDescent="0.35">
      <c r="B3861" s="5">
        <f t="shared" si="263"/>
        <v>3859</v>
      </c>
      <c r="C3861">
        <f t="shared" si="266"/>
        <v>85</v>
      </c>
      <c r="D3861" s="16">
        <v>1956</v>
      </c>
      <c r="E3861" t="s">
        <v>15</v>
      </c>
      <c r="F3861" t="s">
        <v>25</v>
      </c>
      <c r="G3861">
        <v>202355</v>
      </c>
      <c r="H3861" t="s">
        <v>17</v>
      </c>
      <c r="J3861" t="s">
        <v>3354</v>
      </c>
      <c r="K3861" t="s">
        <v>3383</v>
      </c>
      <c r="M3861" t="s">
        <v>3359</v>
      </c>
      <c r="AF3861" t="s">
        <v>3060</v>
      </c>
      <c r="AH3861" s="2">
        <v>40281.754270833335</v>
      </c>
    </row>
    <row r="3862" spans="1:35" ht="15" customHeight="1" x14ac:dyDescent="0.35">
      <c r="B3862" s="5">
        <f t="shared" si="263"/>
        <v>3860</v>
      </c>
      <c r="C3862">
        <f t="shared" si="264"/>
        <v>49</v>
      </c>
      <c r="D3862" s="16">
        <v>1956</v>
      </c>
      <c r="E3862" s="3" t="s">
        <v>15</v>
      </c>
      <c r="F3862" s="3" t="s">
        <v>25</v>
      </c>
      <c r="G3862" s="3">
        <v>202440</v>
      </c>
      <c r="H3862" s="3"/>
      <c r="I3862" s="3"/>
      <c r="J3862" s="3"/>
      <c r="K3862" s="3" t="s">
        <v>3383</v>
      </c>
      <c r="L3862" s="3"/>
      <c r="M3862" s="3"/>
      <c r="N3862" s="3"/>
      <c r="O3862" s="3"/>
      <c r="P3862" s="3"/>
      <c r="Q3862" s="3"/>
      <c r="R3862" s="3"/>
      <c r="S3862" s="152"/>
      <c r="T3862" s="3"/>
      <c r="U3862" s="3"/>
      <c r="V3862" s="143"/>
      <c r="W3862" s="3"/>
      <c r="X3862" s="3"/>
      <c r="Y3862" s="3"/>
      <c r="Z3862" s="3"/>
      <c r="AB3862" s="3"/>
      <c r="AE3862" s="3"/>
      <c r="AF3862" s="3" t="s">
        <v>3451</v>
      </c>
      <c r="AG3862" s="3"/>
      <c r="AH3862" s="153">
        <v>45661</v>
      </c>
      <c r="AI3862" s="14" t="s">
        <v>4538</v>
      </c>
    </row>
    <row r="3863" spans="1:35" ht="15" customHeight="1" x14ac:dyDescent="0.35">
      <c r="B3863" s="5">
        <f t="shared" si="263"/>
        <v>3861</v>
      </c>
      <c r="C3863">
        <f t="shared" si="264"/>
        <v>18</v>
      </c>
      <c r="D3863" s="16">
        <v>1956</v>
      </c>
      <c r="E3863" t="s">
        <v>15</v>
      </c>
      <c r="F3863" t="s">
        <v>25</v>
      </c>
      <c r="G3863">
        <v>202489</v>
      </c>
      <c r="H3863" t="s">
        <v>17</v>
      </c>
      <c r="J3863" t="s">
        <v>3354</v>
      </c>
      <c r="K3863" t="s">
        <v>3383</v>
      </c>
      <c r="L3863" t="s">
        <v>258</v>
      </c>
      <c r="M3863" t="s">
        <v>3359</v>
      </c>
      <c r="N3863" t="s">
        <v>3359</v>
      </c>
      <c r="AD3863" s="3" t="s">
        <v>1350</v>
      </c>
      <c r="AF3863" t="s">
        <v>3060</v>
      </c>
      <c r="AH3863" s="2">
        <v>39727.590821759259</v>
      </c>
    </row>
    <row r="3864" spans="1:35" ht="15" customHeight="1" x14ac:dyDescent="0.35">
      <c r="B3864" s="5">
        <f t="shared" si="263"/>
        <v>3862</v>
      </c>
      <c r="C3864">
        <f t="shared" si="264"/>
        <v>57</v>
      </c>
      <c r="D3864" s="16">
        <v>1956</v>
      </c>
      <c r="E3864" t="s">
        <v>15</v>
      </c>
      <c r="F3864" t="s">
        <v>25</v>
      </c>
      <c r="G3864">
        <v>202507</v>
      </c>
      <c r="H3864" t="s">
        <v>17</v>
      </c>
      <c r="J3864" t="s">
        <v>3354</v>
      </c>
      <c r="K3864" t="s">
        <v>3383</v>
      </c>
      <c r="M3864" t="s">
        <v>3359</v>
      </c>
      <c r="AF3864" t="s">
        <v>3060</v>
      </c>
      <c r="AH3864" s="2">
        <v>40333.12395833333</v>
      </c>
    </row>
    <row r="3865" spans="1:35" ht="15" customHeight="1" thickBot="1" x14ac:dyDescent="0.4">
      <c r="A3865" s="3"/>
      <c r="B3865" s="5">
        <f t="shared" si="263"/>
        <v>3863</v>
      </c>
      <c r="C3865">
        <f t="shared" si="264"/>
        <v>21</v>
      </c>
      <c r="D3865" s="16">
        <v>1956</v>
      </c>
      <c r="E3865" t="s">
        <v>15</v>
      </c>
      <c r="F3865" t="s">
        <v>25</v>
      </c>
      <c r="G3865">
        <v>202564</v>
      </c>
      <c r="J3865" t="s">
        <v>3354</v>
      </c>
      <c r="K3865" t="s">
        <v>3383</v>
      </c>
      <c r="M3865" t="s">
        <v>3459</v>
      </c>
      <c r="N3865" t="s">
        <v>3359</v>
      </c>
      <c r="T3865" t="s">
        <v>167</v>
      </c>
      <c r="W3865" t="s">
        <v>3572</v>
      </c>
      <c r="AA3865" s="3" t="s">
        <v>3262</v>
      </c>
      <c r="AF3865" t="s">
        <v>3451</v>
      </c>
      <c r="AH3865" s="2">
        <v>45273</v>
      </c>
    </row>
    <row r="3866" spans="1:35" ht="15" customHeight="1" thickBot="1" x14ac:dyDescent="0.4">
      <c r="B3866" s="5">
        <f t="shared" si="263"/>
        <v>3864</v>
      </c>
      <c r="C3866">
        <f t="shared" si="264"/>
        <v>27</v>
      </c>
      <c r="D3866" s="16">
        <v>1956</v>
      </c>
      <c r="E3866" s="159" t="s">
        <v>15</v>
      </c>
      <c r="F3866" s="159" t="s">
        <v>25</v>
      </c>
      <c r="G3866" s="160">
        <v>202585</v>
      </c>
      <c r="H3866" s="159"/>
      <c r="I3866" s="159"/>
      <c r="J3866" s="159" t="s">
        <v>3354</v>
      </c>
      <c r="K3866" s="159" t="s">
        <v>3383</v>
      </c>
      <c r="L3866" s="159"/>
      <c r="M3866" s="159" t="s">
        <v>3459</v>
      </c>
      <c r="N3866" s="159"/>
      <c r="O3866" s="159"/>
      <c r="P3866" s="159"/>
      <c r="Q3866" s="159"/>
      <c r="R3866" s="159"/>
      <c r="S3866" s="159"/>
      <c r="T3866" s="159" t="s">
        <v>3262</v>
      </c>
      <c r="U3866" s="159"/>
      <c r="V3866" s="161"/>
      <c r="W3866" s="159" t="s">
        <v>3572</v>
      </c>
      <c r="X3866" s="159" t="s">
        <v>3660</v>
      </c>
      <c r="Y3866" s="159"/>
      <c r="Z3866" s="159"/>
      <c r="AA3866" s="159" t="s">
        <v>3262</v>
      </c>
      <c r="AB3866" s="159"/>
      <c r="AC3866" s="159"/>
      <c r="AD3866" s="159"/>
      <c r="AE3866" s="159"/>
      <c r="AF3866" t="s">
        <v>3451</v>
      </c>
      <c r="AG3866" s="162"/>
      <c r="AH3866" s="163">
        <v>46130</v>
      </c>
      <c r="AI3866" s="76" t="s">
        <v>6507</v>
      </c>
    </row>
    <row r="3867" spans="1:35" ht="15" thickBot="1" x14ac:dyDescent="0.4">
      <c r="B3867" s="5">
        <f t="shared" si="263"/>
        <v>3865</v>
      </c>
      <c r="C3867">
        <f t="shared" si="264"/>
        <v>56</v>
      </c>
      <c r="D3867" s="16">
        <v>1956</v>
      </c>
      <c r="E3867" s="159" t="s">
        <v>15</v>
      </c>
      <c r="F3867" s="159" t="s">
        <v>25</v>
      </c>
      <c r="G3867" s="160">
        <v>202612</v>
      </c>
      <c r="H3867" s="159"/>
      <c r="I3867" s="159"/>
      <c r="J3867" s="159" t="s">
        <v>3354</v>
      </c>
      <c r="K3867" s="159" t="s">
        <v>3383</v>
      </c>
      <c r="L3867" s="159"/>
      <c r="M3867" s="159" t="s">
        <v>3459</v>
      </c>
      <c r="N3867" s="159"/>
      <c r="O3867" s="159"/>
      <c r="P3867" s="159"/>
      <c r="Q3867" s="159"/>
      <c r="R3867" s="159"/>
      <c r="S3867" s="159"/>
      <c r="T3867" s="159" t="s">
        <v>167</v>
      </c>
      <c r="U3867" s="159"/>
      <c r="V3867" s="161"/>
      <c r="W3867" s="159" t="s">
        <v>3572</v>
      </c>
      <c r="X3867" s="159" t="s">
        <v>3660</v>
      </c>
      <c r="Y3867" s="159"/>
      <c r="Z3867" s="159"/>
      <c r="AA3867" s="159" t="s">
        <v>3262</v>
      </c>
      <c r="AB3867" s="159"/>
      <c r="AC3867" s="159"/>
      <c r="AD3867" s="159"/>
      <c r="AE3867" s="159"/>
      <c r="AF3867" t="s">
        <v>3451</v>
      </c>
      <c r="AG3867" s="159"/>
      <c r="AH3867" s="176">
        <v>46034</v>
      </c>
      <c r="AI3867" s="76" t="s">
        <v>6227</v>
      </c>
    </row>
    <row r="3868" spans="1:35" ht="15" customHeight="1" x14ac:dyDescent="0.35">
      <c r="B3868" s="5">
        <f t="shared" si="263"/>
        <v>3866</v>
      </c>
      <c r="C3868">
        <f t="shared" si="264"/>
        <v>84</v>
      </c>
      <c r="D3868" s="16">
        <v>1956</v>
      </c>
      <c r="E3868" t="s">
        <v>560</v>
      </c>
      <c r="F3868" t="s">
        <v>25</v>
      </c>
      <c r="G3868">
        <v>202668</v>
      </c>
      <c r="H3868" t="s">
        <v>17</v>
      </c>
      <c r="J3868" t="s">
        <v>3354</v>
      </c>
      <c r="K3868" t="s">
        <v>3383</v>
      </c>
      <c r="L3868" t="s">
        <v>558</v>
      </c>
      <c r="M3868" t="s">
        <v>3359</v>
      </c>
      <c r="AB3868" t="s">
        <v>197</v>
      </c>
      <c r="AF3868" t="s">
        <v>3060</v>
      </c>
      <c r="AH3868" s="2">
        <v>40583.368993055556</v>
      </c>
    </row>
    <row r="3869" spans="1:35" ht="15" customHeight="1" x14ac:dyDescent="0.35">
      <c r="B3869" s="5">
        <f t="shared" si="263"/>
        <v>3867</v>
      </c>
      <c r="C3869">
        <f t="shared" si="264"/>
        <v>2</v>
      </c>
      <c r="D3869" s="16">
        <v>1956</v>
      </c>
      <c r="E3869" s="115" t="s">
        <v>15</v>
      </c>
      <c r="F3869" s="115" t="s">
        <v>25</v>
      </c>
      <c r="G3869" s="70">
        <v>202752</v>
      </c>
      <c r="I3869" s="172"/>
      <c r="J3869" s="172" t="s">
        <v>3354</v>
      </c>
      <c r="K3869" s="172" t="s">
        <v>3383</v>
      </c>
      <c r="L3869" s="172"/>
      <c r="M3869" s="172" t="s">
        <v>3459</v>
      </c>
      <c r="N3869" s="172"/>
      <c r="O3869" s="172"/>
      <c r="P3869" s="172"/>
      <c r="Q3869" s="172"/>
      <c r="R3869" s="172"/>
      <c r="S3869" s="173"/>
      <c r="T3869" s="172" t="s">
        <v>3262</v>
      </c>
      <c r="U3869" s="172"/>
      <c r="V3869" s="174"/>
      <c r="W3869" s="172" t="s">
        <v>3572</v>
      </c>
      <c r="X3869" s="172" t="s">
        <v>3660</v>
      </c>
      <c r="Y3869" s="172"/>
      <c r="Z3869" s="172"/>
      <c r="AA3869" s="172" t="s">
        <v>3262</v>
      </c>
      <c r="AB3869" s="172" t="s">
        <v>5064</v>
      </c>
      <c r="AC3869"/>
      <c r="AD3869"/>
      <c r="AF3869" t="s">
        <v>3451</v>
      </c>
      <c r="AH3869" s="2">
        <v>45966</v>
      </c>
      <c r="AI3869" s="36" t="s">
        <v>5756</v>
      </c>
    </row>
    <row r="3870" spans="1:35" ht="15" customHeight="1" x14ac:dyDescent="0.35">
      <c r="B3870" s="5">
        <f t="shared" si="263"/>
        <v>3868</v>
      </c>
      <c r="C3870">
        <f t="shared" si="264"/>
        <v>51</v>
      </c>
      <c r="D3870" s="16">
        <v>1956</v>
      </c>
      <c r="E3870" t="s">
        <v>15</v>
      </c>
      <c r="F3870" t="s">
        <v>25</v>
      </c>
      <c r="G3870">
        <v>202754</v>
      </c>
      <c r="H3870" t="s">
        <v>17</v>
      </c>
      <c r="J3870" t="s">
        <v>3354</v>
      </c>
      <c r="K3870" t="s">
        <v>3383</v>
      </c>
      <c r="M3870" t="s">
        <v>3359</v>
      </c>
      <c r="AC3870" s="3">
        <v>1957</v>
      </c>
      <c r="AF3870" t="s">
        <v>3060</v>
      </c>
      <c r="AH3870" s="2">
        <v>40988.952719907407</v>
      </c>
    </row>
    <row r="3871" spans="1:35" ht="15" customHeight="1" x14ac:dyDescent="0.35">
      <c r="B3871" s="5">
        <f t="shared" si="263"/>
        <v>3869</v>
      </c>
      <c r="C3871">
        <f t="shared" si="264"/>
        <v>31</v>
      </c>
      <c r="D3871" s="16">
        <v>1956</v>
      </c>
      <c r="E3871" t="s">
        <v>15</v>
      </c>
      <c r="F3871" t="s">
        <v>25</v>
      </c>
      <c r="G3871">
        <v>202805</v>
      </c>
      <c r="H3871" t="s">
        <v>17</v>
      </c>
      <c r="J3871" t="s">
        <v>3354</v>
      </c>
      <c r="K3871" t="s">
        <v>3383</v>
      </c>
      <c r="L3871" t="s">
        <v>56</v>
      </c>
      <c r="M3871" t="s">
        <v>3359</v>
      </c>
      <c r="AB3871" t="s">
        <v>1351</v>
      </c>
      <c r="AC3871" s="3">
        <v>1957</v>
      </c>
      <c r="AF3871" t="s">
        <v>3060</v>
      </c>
      <c r="AH3871" s="2">
        <v>40689.690983796296</v>
      </c>
    </row>
    <row r="3872" spans="1:35" ht="15" customHeight="1" x14ac:dyDescent="0.35">
      <c r="B3872" s="5">
        <f t="shared" si="263"/>
        <v>3870</v>
      </c>
      <c r="C3872">
        <f t="shared" si="264"/>
        <v>154</v>
      </c>
      <c r="D3872" s="16">
        <v>1956</v>
      </c>
      <c r="E3872" t="s">
        <v>15</v>
      </c>
      <c r="F3872" t="s">
        <v>25</v>
      </c>
      <c r="G3872">
        <v>202836</v>
      </c>
      <c r="H3872" t="s">
        <v>17</v>
      </c>
      <c r="J3872" t="s">
        <v>3354</v>
      </c>
      <c r="L3872" t="s">
        <v>1352</v>
      </c>
      <c r="M3872" t="s">
        <v>3359</v>
      </c>
      <c r="AF3872" t="s">
        <v>3060</v>
      </c>
      <c r="AH3872" s="2">
        <v>41008.662060185183</v>
      </c>
    </row>
    <row r="3873" spans="2:35" ht="15" customHeight="1" x14ac:dyDescent="0.35">
      <c r="B3873" s="5">
        <f t="shared" si="263"/>
        <v>3871</v>
      </c>
      <c r="C3873">
        <f t="shared" si="264"/>
        <v>47</v>
      </c>
      <c r="D3873" s="16">
        <v>1956</v>
      </c>
      <c r="E3873" t="s">
        <v>15</v>
      </c>
      <c r="F3873" t="s">
        <v>25</v>
      </c>
      <c r="G3873">
        <v>202990</v>
      </c>
      <c r="H3873" t="s">
        <v>17</v>
      </c>
      <c r="J3873" t="s">
        <v>3354</v>
      </c>
      <c r="L3873" t="s">
        <v>977</v>
      </c>
      <c r="M3873" t="s">
        <v>3359</v>
      </c>
      <c r="AF3873" t="s">
        <v>3060</v>
      </c>
      <c r="AH3873" s="2">
        <v>39773.967870370368</v>
      </c>
    </row>
    <row r="3874" spans="2:35" ht="15" customHeight="1" x14ac:dyDescent="0.35">
      <c r="B3874" s="5">
        <f t="shared" ref="B3874:B3938" si="267">+B3873+1</f>
        <v>3872</v>
      </c>
      <c r="C3874">
        <f t="shared" si="264"/>
        <v>211</v>
      </c>
      <c r="D3874" s="16">
        <v>1956</v>
      </c>
      <c r="E3874" t="s">
        <v>15</v>
      </c>
      <c r="F3874" t="s">
        <v>25</v>
      </c>
      <c r="G3874">
        <v>203037</v>
      </c>
      <c r="H3874" t="s">
        <v>17</v>
      </c>
      <c r="J3874" t="s">
        <v>3354</v>
      </c>
      <c r="K3874" t="s">
        <v>3383</v>
      </c>
      <c r="L3874" t="s">
        <v>1353</v>
      </c>
      <c r="M3874" t="s">
        <v>3359</v>
      </c>
      <c r="N3874" t="s">
        <v>3359</v>
      </c>
      <c r="AF3874" t="s">
        <v>3060</v>
      </c>
      <c r="AH3874" s="2">
        <v>40162.603854166664</v>
      </c>
    </row>
    <row r="3875" spans="2:35" ht="15" customHeight="1" x14ac:dyDescent="0.35">
      <c r="B3875" s="5">
        <f t="shared" si="267"/>
        <v>3873</v>
      </c>
      <c r="C3875">
        <f t="shared" si="264"/>
        <v>83</v>
      </c>
      <c r="D3875" s="16">
        <v>1956</v>
      </c>
      <c r="E3875" t="s">
        <v>15</v>
      </c>
      <c r="F3875" t="s">
        <v>25</v>
      </c>
      <c r="G3875">
        <v>203248</v>
      </c>
      <c r="H3875" t="s">
        <v>17</v>
      </c>
      <c r="M3875" t="s">
        <v>3359</v>
      </c>
      <c r="AF3875" t="s">
        <v>3060</v>
      </c>
      <c r="AH3875" s="2">
        <v>40220.804490740738</v>
      </c>
    </row>
    <row r="3876" spans="2:35" ht="15" customHeight="1" x14ac:dyDescent="0.35">
      <c r="B3876" s="5">
        <f t="shared" si="267"/>
        <v>3874</v>
      </c>
      <c r="C3876">
        <f t="shared" ref="C3876:C3881" si="268">+G3877-G3876</f>
        <v>23</v>
      </c>
      <c r="D3876" s="16">
        <v>1956</v>
      </c>
      <c r="E3876" s="115" t="s">
        <v>327</v>
      </c>
      <c r="F3876" s="115" t="s">
        <v>25</v>
      </c>
      <c r="G3876" s="70">
        <v>203331</v>
      </c>
      <c r="I3876" s="172"/>
      <c r="J3876" t="s">
        <v>3354</v>
      </c>
      <c r="K3876" t="s">
        <v>3383</v>
      </c>
      <c r="M3876" s="172" t="s">
        <v>3459</v>
      </c>
      <c r="T3876" t="s">
        <v>3424</v>
      </c>
      <c r="W3876" s="172" t="s">
        <v>3572</v>
      </c>
      <c r="X3876" t="s">
        <v>3452</v>
      </c>
      <c r="AA3876" s="172" t="s">
        <v>5973</v>
      </c>
      <c r="AC3876"/>
      <c r="AD3876"/>
      <c r="AF3876" t="s">
        <v>3451</v>
      </c>
      <c r="AH3876" s="2">
        <v>45966</v>
      </c>
      <c r="AI3876" s="36" t="s">
        <v>5757</v>
      </c>
    </row>
    <row r="3877" spans="2:35" ht="15" customHeight="1" x14ac:dyDescent="0.35">
      <c r="B3877" s="5">
        <f t="shared" si="267"/>
        <v>3875</v>
      </c>
      <c r="C3877">
        <f t="shared" si="268"/>
        <v>10</v>
      </c>
      <c r="D3877" s="16">
        <v>1956</v>
      </c>
      <c r="E3877" t="s">
        <v>327</v>
      </c>
      <c r="F3877" t="s">
        <v>25</v>
      </c>
      <c r="G3877">
        <v>203354</v>
      </c>
      <c r="H3877" t="s">
        <v>17</v>
      </c>
      <c r="J3877" t="s">
        <v>3354</v>
      </c>
      <c r="K3877" t="s">
        <v>3383</v>
      </c>
      <c r="M3877" t="s">
        <v>3359</v>
      </c>
      <c r="AF3877" t="s">
        <v>3060</v>
      </c>
      <c r="AH3877" s="2">
        <v>39905.880902777775</v>
      </c>
    </row>
    <row r="3878" spans="2:35" ht="15" customHeight="1" x14ac:dyDescent="0.35">
      <c r="B3878" s="5">
        <f t="shared" si="267"/>
        <v>3876</v>
      </c>
      <c r="C3878">
        <f t="shared" si="268"/>
        <v>13</v>
      </c>
      <c r="D3878" s="16">
        <v>1956</v>
      </c>
      <c r="E3878" t="s">
        <v>327</v>
      </c>
      <c r="F3878" t="s">
        <v>25</v>
      </c>
      <c r="G3878">
        <v>203364</v>
      </c>
      <c r="J3878" t="s">
        <v>3354</v>
      </c>
      <c r="K3878" t="s">
        <v>3383</v>
      </c>
      <c r="M3878" t="s">
        <v>3459</v>
      </c>
      <c r="N3878" t="s">
        <v>3359</v>
      </c>
      <c r="T3878" t="s">
        <v>3424</v>
      </c>
      <c r="X3878" t="s">
        <v>3452</v>
      </c>
      <c r="AA3878" s="3" t="s">
        <v>3262</v>
      </c>
      <c r="AF3878" t="s">
        <v>3451</v>
      </c>
      <c r="AH3878" s="2">
        <v>46246</v>
      </c>
    </row>
    <row r="3879" spans="2:35" ht="15" customHeight="1" thickBot="1" x14ac:dyDescent="0.4">
      <c r="B3879" s="5">
        <f t="shared" si="267"/>
        <v>3877</v>
      </c>
      <c r="C3879">
        <f t="shared" si="268"/>
        <v>60</v>
      </c>
      <c r="D3879" s="16">
        <v>1956</v>
      </c>
      <c r="E3879" t="s">
        <v>327</v>
      </c>
      <c r="F3879" t="s">
        <v>25</v>
      </c>
      <c r="G3879">
        <v>203377</v>
      </c>
      <c r="H3879" t="s">
        <v>17</v>
      </c>
      <c r="M3879" t="s">
        <v>3359</v>
      </c>
      <c r="AF3879" t="s">
        <v>3060</v>
      </c>
      <c r="AH3879" s="2">
        <v>39754.952199074076</v>
      </c>
    </row>
    <row r="3880" spans="2:35" ht="15" customHeight="1" thickBot="1" x14ac:dyDescent="0.4">
      <c r="B3880" s="5">
        <f t="shared" si="267"/>
        <v>3878</v>
      </c>
      <c r="C3880">
        <f t="shared" si="268"/>
        <v>48</v>
      </c>
      <c r="D3880" s="16">
        <v>1956</v>
      </c>
      <c r="E3880" s="159" t="s">
        <v>327</v>
      </c>
      <c r="F3880" s="159" t="s">
        <v>16</v>
      </c>
      <c r="G3880" s="160">
        <v>203437</v>
      </c>
      <c r="H3880" s="159"/>
      <c r="I3880" s="159"/>
      <c r="J3880" s="159" t="s">
        <v>3354</v>
      </c>
      <c r="K3880" s="159" t="s">
        <v>3383</v>
      </c>
      <c r="L3880" s="159"/>
      <c r="M3880" s="159" t="s">
        <v>3359</v>
      </c>
      <c r="N3880" s="159" t="s">
        <v>3359</v>
      </c>
      <c r="O3880" s="159"/>
      <c r="P3880" s="159"/>
      <c r="Q3880" s="159"/>
      <c r="R3880" s="159"/>
      <c r="S3880" s="159"/>
      <c r="T3880" s="159" t="s">
        <v>3424</v>
      </c>
      <c r="U3880" s="159"/>
      <c r="V3880" s="161"/>
      <c r="W3880" s="159" t="s">
        <v>3830</v>
      </c>
      <c r="X3880" s="159" t="s">
        <v>3452</v>
      </c>
      <c r="Y3880" s="159"/>
      <c r="Z3880" s="159"/>
      <c r="AA3880" s="159" t="s">
        <v>167</v>
      </c>
      <c r="AB3880" s="159"/>
      <c r="AC3880" s="159"/>
      <c r="AD3880" s="236" t="s">
        <v>6859</v>
      </c>
      <c r="AE3880" s="159"/>
      <c r="AF3880" t="s">
        <v>3451</v>
      </c>
      <c r="AG3880" s="159"/>
      <c r="AH3880" s="176">
        <v>46091</v>
      </c>
      <c r="AI3880" s="76" t="s">
        <v>6440</v>
      </c>
    </row>
    <row r="3881" spans="2:35" ht="15" customHeight="1" x14ac:dyDescent="0.35">
      <c r="B3881" s="5">
        <f t="shared" si="267"/>
        <v>3879</v>
      </c>
      <c r="C3881">
        <f t="shared" si="268"/>
        <v>26</v>
      </c>
      <c r="D3881" s="16">
        <v>1956</v>
      </c>
      <c r="E3881" t="s">
        <v>327</v>
      </c>
      <c r="F3881" t="s">
        <v>16</v>
      </c>
      <c r="G3881">
        <v>203485</v>
      </c>
      <c r="H3881" t="s">
        <v>17</v>
      </c>
      <c r="J3881" t="s">
        <v>3354</v>
      </c>
      <c r="K3881" t="s">
        <v>3383</v>
      </c>
      <c r="M3881" t="s">
        <v>3359</v>
      </c>
      <c r="AF3881" t="s">
        <v>3060</v>
      </c>
      <c r="AH3881" s="2">
        <v>40225.711504629631</v>
      </c>
    </row>
    <row r="3882" spans="2:35" ht="15" customHeight="1" x14ac:dyDescent="0.35">
      <c r="B3882" s="5">
        <f t="shared" si="267"/>
        <v>3880</v>
      </c>
      <c r="C3882">
        <f t="shared" si="264"/>
        <v>61</v>
      </c>
      <c r="D3882" s="16">
        <v>1956</v>
      </c>
      <c r="E3882" t="s">
        <v>327</v>
      </c>
      <c r="F3882" t="s">
        <v>16</v>
      </c>
      <c r="G3882">
        <v>203511</v>
      </c>
      <c r="H3882" t="s">
        <v>17</v>
      </c>
      <c r="J3882" t="s">
        <v>3354</v>
      </c>
      <c r="K3882" t="s">
        <v>3383</v>
      </c>
      <c r="L3882" t="s">
        <v>1354</v>
      </c>
      <c r="M3882" t="s">
        <v>3359</v>
      </c>
      <c r="AB3882" t="s">
        <v>1356</v>
      </c>
      <c r="AC3882" s="3" t="s">
        <v>1355</v>
      </c>
      <c r="AF3882" t="s">
        <v>3060</v>
      </c>
      <c r="AH3882" s="2">
        <v>40432.562928240739</v>
      </c>
    </row>
    <row r="3883" spans="2:35" ht="15" customHeight="1" x14ac:dyDescent="0.35">
      <c r="B3883" s="5">
        <f t="shared" si="267"/>
        <v>3881</v>
      </c>
      <c r="C3883">
        <f t="shared" si="264"/>
        <v>48</v>
      </c>
      <c r="D3883" s="16">
        <v>1956</v>
      </c>
      <c r="E3883" s="3" t="s">
        <v>500</v>
      </c>
      <c r="F3883" s="3" t="s">
        <v>25</v>
      </c>
      <c r="G3883" s="3">
        <v>203572</v>
      </c>
      <c r="H3883" s="3"/>
      <c r="I3883" s="3"/>
      <c r="J3883" s="3"/>
      <c r="K3883" s="3"/>
      <c r="L3883" s="3"/>
      <c r="M3883" s="3"/>
      <c r="N3883" s="3"/>
      <c r="O3883" s="3"/>
      <c r="P3883" s="3"/>
      <c r="Q3883" s="3"/>
      <c r="R3883" s="3"/>
      <c r="S3883" s="152"/>
      <c r="T3883" s="3"/>
      <c r="U3883" s="3"/>
      <c r="V3883" s="143"/>
      <c r="W3883" s="3"/>
      <c r="X3883" s="3"/>
      <c r="Y3883" s="3"/>
      <c r="Z3883" s="3"/>
      <c r="AB3883" s="3"/>
      <c r="AE3883" s="3"/>
      <c r="AF3883" s="3" t="s">
        <v>3451</v>
      </c>
      <c r="AG3883" s="3"/>
      <c r="AH3883" s="153">
        <v>45561</v>
      </c>
      <c r="AI3883" s="14" t="s">
        <v>4135</v>
      </c>
    </row>
    <row r="3884" spans="2:35" ht="15" customHeight="1" x14ac:dyDescent="0.35">
      <c r="B3884" s="5">
        <f t="shared" si="267"/>
        <v>3882</v>
      </c>
      <c r="C3884">
        <f t="shared" si="264"/>
        <v>29</v>
      </c>
      <c r="D3884" s="16">
        <v>1956</v>
      </c>
      <c r="E3884" t="s">
        <v>500</v>
      </c>
      <c r="F3884" t="s">
        <v>25</v>
      </c>
      <c r="G3884">
        <v>203620</v>
      </c>
      <c r="H3884" t="s">
        <v>17</v>
      </c>
      <c r="J3884" t="s">
        <v>3354</v>
      </c>
      <c r="L3884" t="s">
        <v>1357</v>
      </c>
      <c r="M3884" t="s">
        <v>3359</v>
      </c>
      <c r="AF3884" t="s">
        <v>3060</v>
      </c>
      <c r="AH3884" s="2">
        <v>40204.046168981484</v>
      </c>
    </row>
    <row r="3885" spans="2:35" ht="15" customHeight="1" x14ac:dyDescent="0.35">
      <c r="B3885" s="5">
        <f t="shared" si="267"/>
        <v>3883</v>
      </c>
      <c r="C3885">
        <f t="shared" si="264"/>
        <v>17</v>
      </c>
      <c r="D3885" s="16">
        <v>1956</v>
      </c>
      <c r="E3885" t="s">
        <v>560</v>
      </c>
      <c r="F3885" t="s">
        <v>25</v>
      </c>
      <c r="G3885">
        <v>203649</v>
      </c>
      <c r="H3885" t="s">
        <v>17</v>
      </c>
      <c r="J3885" t="s">
        <v>3354</v>
      </c>
      <c r="K3885" t="s">
        <v>3383</v>
      </c>
      <c r="L3885" t="s">
        <v>239</v>
      </c>
      <c r="M3885" t="s">
        <v>3359</v>
      </c>
      <c r="AF3885" t="s">
        <v>3060</v>
      </c>
      <c r="AH3885" s="2">
        <v>41059.552708333336</v>
      </c>
    </row>
    <row r="3886" spans="2:35" ht="15" customHeight="1" x14ac:dyDescent="0.35">
      <c r="B3886" s="5">
        <f t="shared" si="267"/>
        <v>3884</v>
      </c>
      <c r="C3886">
        <f t="shared" si="264"/>
        <v>7</v>
      </c>
      <c r="D3886" s="16">
        <v>1956</v>
      </c>
      <c r="E3886" t="s">
        <v>560</v>
      </c>
      <c r="F3886" t="s">
        <v>25</v>
      </c>
      <c r="G3886">
        <v>203666</v>
      </c>
      <c r="J3886" t="s">
        <v>3354</v>
      </c>
      <c r="K3886" t="s">
        <v>3383</v>
      </c>
      <c r="M3886" t="s">
        <v>3459</v>
      </c>
      <c r="T3886" t="s">
        <v>3424</v>
      </c>
      <c r="W3886" t="s">
        <v>3557</v>
      </c>
      <c r="X3886" t="s">
        <v>3452</v>
      </c>
      <c r="AA3886" s="3" t="s">
        <v>3828</v>
      </c>
      <c r="AD3886" s="3" t="s">
        <v>3853</v>
      </c>
      <c r="AF3886" t="s">
        <v>3451</v>
      </c>
      <c r="AH3886" s="2">
        <v>45280</v>
      </c>
    </row>
    <row r="3887" spans="2:35" ht="15" customHeight="1" x14ac:dyDescent="0.35">
      <c r="B3887" s="5">
        <f t="shared" si="267"/>
        <v>3885</v>
      </c>
      <c r="C3887">
        <f t="shared" si="264"/>
        <v>24</v>
      </c>
      <c r="D3887" s="16">
        <v>1956</v>
      </c>
      <c r="E3887" t="s">
        <v>560</v>
      </c>
      <c r="F3887" t="s">
        <v>25</v>
      </c>
      <c r="G3887">
        <v>203673</v>
      </c>
      <c r="J3887" t="s">
        <v>3354</v>
      </c>
      <c r="K3887" t="s">
        <v>3383</v>
      </c>
      <c r="M3887" t="s">
        <v>3459</v>
      </c>
      <c r="N3887" t="s">
        <v>3359</v>
      </c>
      <c r="T3887" t="s">
        <v>3424</v>
      </c>
      <c r="W3887" t="s">
        <v>3557</v>
      </c>
      <c r="X3887" t="s">
        <v>3452</v>
      </c>
      <c r="AA3887" s="3" t="s">
        <v>3828</v>
      </c>
      <c r="AF3887" t="s">
        <v>3451</v>
      </c>
      <c r="AH3887" s="2">
        <v>45315</v>
      </c>
    </row>
    <row r="3888" spans="2:35" ht="15" customHeight="1" x14ac:dyDescent="0.35">
      <c r="B3888" s="5">
        <f t="shared" si="267"/>
        <v>3886</v>
      </c>
      <c r="C3888">
        <f t="shared" si="264"/>
        <v>15</v>
      </c>
      <c r="D3888" s="16">
        <v>1956</v>
      </c>
      <c r="E3888" t="s">
        <v>560</v>
      </c>
      <c r="F3888" t="s">
        <v>25</v>
      </c>
      <c r="G3888">
        <v>203697</v>
      </c>
      <c r="J3888" t="s">
        <v>3354</v>
      </c>
      <c r="K3888" t="s">
        <v>3383</v>
      </c>
      <c r="M3888" t="s">
        <v>3459</v>
      </c>
      <c r="T3888" t="s">
        <v>3424</v>
      </c>
      <c r="W3888" t="s">
        <v>3557</v>
      </c>
      <c r="X3888" t="s">
        <v>3452</v>
      </c>
      <c r="AA3888" s="3" t="s">
        <v>3828</v>
      </c>
      <c r="AF3888" t="s">
        <v>3451</v>
      </c>
      <c r="AH3888" s="2">
        <v>45371</v>
      </c>
    </row>
    <row r="3889" spans="1:35" ht="15" customHeight="1" thickBot="1" x14ac:dyDescent="0.4">
      <c r="B3889" s="5">
        <f t="shared" si="267"/>
        <v>3887</v>
      </c>
      <c r="C3889">
        <f t="shared" si="264"/>
        <v>3</v>
      </c>
      <c r="D3889" s="16">
        <v>1956</v>
      </c>
      <c r="E3889" t="s">
        <v>560</v>
      </c>
      <c r="F3889" t="s">
        <v>25</v>
      </c>
      <c r="G3889">
        <v>203712</v>
      </c>
      <c r="H3889" t="s">
        <v>17</v>
      </c>
      <c r="I3889" s="16"/>
      <c r="J3889" t="s">
        <v>3354</v>
      </c>
      <c r="K3889" t="s">
        <v>3383</v>
      </c>
      <c r="L3889" t="s">
        <v>1358</v>
      </c>
      <c r="M3889" t="s">
        <v>3359</v>
      </c>
      <c r="U3889" t="s">
        <v>3557</v>
      </c>
      <c r="AB3889" t="s">
        <v>1360</v>
      </c>
      <c r="AC3889" s="3" t="s">
        <v>1359</v>
      </c>
      <c r="AF3889" t="s">
        <v>3060</v>
      </c>
      <c r="AH3889" s="2">
        <v>40168.69017361111</v>
      </c>
    </row>
    <row r="3890" spans="1:35" ht="15" thickBot="1" x14ac:dyDescent="0.4">
      <c r="B3890" s="5">
        <f t="shared" si="267"/>
        <v>3888</v>
      </c>
      <c r="C3890">
        <f t="shared" si="264"/>
        <v>1815</v>
      </c>
      <c r="D3890" s="16">
        <v>1956</v>
      </c>
      <c r="E3890" s="162" t="s">
        <v>560</v>
      </c>
      <c r="F3890" s="162" t="s">
        <v>25</v>
      </c>
      <c r="G3890" s="162">
        <v>203715</v>
      </c>
      <c r="H3890" s="162" t="s">
        <v>17</v>
      </c>
      <c r="I3890" s="162"/>
      <c r="J3890" s="162" t="s">
        <v>3354</v>
      </c>
      <c r="K3890" s="162" t="s">
        <v>3383</v>
      </c>
      <c r="L3890" s="162" t="s">
        <v>46</v>
      </c>
      <c r="M3890" s="162" t="s">
        <v>3359</v>
      </c>
      <c r="N3890" s="162"/>
      <c r="O3890" s="162"/>
      <c r="P3890" s="162"/>
      <c r="Q3890" s="162"/>
      <c r="R3890" s="162"/>
      <c r="S3890" s="181"/>
      <c r="T3890" s="162"/>
      <c r="U3890" s="162"/>
      <c r="V3890" s="182"/>
      <c r="W3890" s="162"/>
      <c r="X3890" s="162"/>
      <c r="Y3890" s="162"/>
      <c r="Z3890" s="162" t="s">
        <v>3359</v>
      </c>
      <c r="AA3890" s="159"/>
      <c r="AB3890" s="162" t="s">
        <v>1361</v>
      </c>
      <c r="AC3890" s="159">
        <v>1952</v>
      </c>
      <c r="AD3890" s="159"/>
      <c r="AE3890" s="162"/>
      <c r="AF3890" t="s">
        <v>3060</v>
      </c>
      <c r="AG3890" s="162"/>
      <c r="AH3890" s="163">
        <v>40679.540462962963</v>
      </c>
      <c r="AI3890" s="162"/>
    </row>
    <row r="3891" spans="1:35" ht="15" customHeight="1" thickBot="1" x14ac:dyDescent="0.5">
      <c r="A3891" s="180"/>
      <c r="B3891" s="5">
        <f t="shared" si="267"/>
        <v>3889</v>
      </c>
      <c r="C3891">
        <f t="shared" si="264"/>
        <v>87</v>
      </c>
      <c r="D3891" s="82">
        <v>1957</v>
      </c>
      <c r="E3891" t="s">
        <v>15</v>
      </c>
      <c r="F3891" t="s">
        <v>16</v>
      </c>
      <c r="G3891">
        <v>205530</v>
      </c>
      <c r="H3891" t="s">
        <v>17</v>
      </c>
      <c r="J3891" t="s">
        <v>3354</v>
      </c>
      <c r="K3891" t="s">
        <v>3383</v>
      </c>
      <c r="L3891" t="s">
        <v>234</v>
      </c>
      <c r="M3891" t="s">
        <v>3359</v>
      </c>
      <c r="N3891" t="s">
        <v>3359</v>
      </c>
      <c r="AB3891" t="s">
        <v>1362</v>
      </c>
      <c r="AF3891" t="s">
        <v>3060</v>
      </c>
      <c r="AH3891" s="2">
        <v>41030.453657407408</v>
      </c>
    </row>
    <row r="3892" spans="1:35" ht="15" customHeight="1" thickBot="1" x14ac:dyDescent="0.4">
      <c r="B3892" s="5">
        <f t="shared" si="267"/>
        <v>3890</v>
      </c>
      <c r="C3892">
        <f>+G3894-G3892</f>
        <v>263</v>
      </c>
      <c r="D3892" s="16">
        <v>1957</v>
      </c>
      <c r="E3892" s="3" t="s">
        <v>15</v>
      </c>
      <c r="F3892" s="3" t="s">
        <v>16</v>
      </c>
      <c r="G3892" s="165">
        <v>205617</v>
      </c>
      <c r="H3892" s="3"/>
      <c r="I3892" s="3"/>
      <c r="J3892" s="3" t="s">
        <v>3354</v>
      </c>
      <c r="K3892" s="3" t="s">
        <v>3383</v>
      </c>
      <c r="L3892" s="3"/>
      <c r="M3892" s="3" t="s">
        <v>3459</v>
      </c>
      <c r="N3892" s="3"/>
      <c r="O3892" s="3"/>
      <c r="P3892" s="3"/>
      <c r="Q3892" s="3"/>
      <c r="R3892" s="3"/>
      <c r="S3892" s="152"/>
      <c r="T3892" s="3" t="s">
        <v>3262</v>
      </c>
      <c r="U3892" s="3"/>
      <c r="V3892" s="143"/>
      <c r="W3892" s="3" t="s">
        <v>3830</v>
      </c>
      <c r="X3892" s="3" t="s">
        <v>3660</v>
      </c>
      <c r="Y3892" s="3"/>
      <c r="Z3892" s="3"/>
      <c r="AA3892" s="3" t="s">
        <v>3262</v>
      </c>
      <c r="AB3892" s="3" t="s">
        <v>5064</v>
      </c>
      <c r="AF3892" t="s">
        <v>3451</v>
      </c>
      <c r="AH3892" s="2">
        <v>45783</v>
      </c>
      <c r="AI3892" s="75" t="s">
        <v>4944</v>
      </c>
    </row>
    <row r="3893" spans="1:35" ht="15" customHeight="1" thickBot="1" x14ac:dyDescent="0.4">
      <c r="B3893" s="5">
        <f t="shared" si="267"/>
        <v>3891</v>
      </c>
      <c r="C3893">
        <f t="shared" ref="C3893:C3894" si="269">+G3895-G3893</f>
        <v>370</v>
      </c>
      <c r="D3893" s="16">
        <v>1957</v>
      </c>
      <c r="E3893" s="159" t="s">
        <v>15</v>
      </c>
      <c r="F3893" s="159" t="s">
        <v>16</v>
      </c>
      <c r="G3893" s="160">
        <v>205870</v>
      </c>
      <c r="H3893" s="159"/>
      <c r="I3893" s="159"/>
      <c r="J3893" s="159" t="s">
        <v>3354</v>
      </c>
      <c r="K3893" s="159" t="s">
        <v>3383</v>
      </c>
      <c r="L3893" s="159"/>
      <c r="M3893" s="159" t="s">
        <v>3459</v>
      </c>
      <c r="N3893" s="159"/>
      <c r="O3893" s="159"/>
      <c r="P3893" s="159"/>
      <c r="Q3893" s="159"/>
      <c r="R3893" s="159"/>
      <c r="S3893" s="159"/>
      <c r="T3893" s="159" t="s">
        <v>3262</v>
      </c>
      <c r="U3893" s="159"/>
      <c r="V3893" s="159"/>
      <c r="W3893" s="159" t="s">
        <v>3830</v>
      </c>
      <c r="X3893" s="159" t="s">
        <v>3660</v>
      </c>
      <c r="Y3893" s="159"/>
      <c r="Z3893" s="159"/>
      <c r="AA3893" s="159" t="s">
        <v>3262</v>
      </c>
      <c r="AB3893" s="159" t="s">
        <v>5064</v>
      </c>
      <c r="AC3893" s="159"/>
      <c r="AD3893" s="159"/>
      <c r="AE3893" s="159"/>
      <c r="AF3893" t="s">
        <v>3451</v>
      </c>
      <c r="AG3893" s="159"/>
      <c r="AH3893" s="176">
        <v>46207</v>
      </c>
      <c r="AI3893" s="76" t="s">
        <v>6729</v>
      </c>
    </row>
    <row r="3894" spans="1:35" ht="15" customHeight="1" x14ac:dyDescent="0.35">
      <c r="B3894" s="5">
        <f t="shared" si="267"/>
        <v>3892</v>
      </c>
      <c r="C3894">
        <f t="shared" si="269"/>
        <v>632</v>
      </c>
      <c r="D3894" s="16">
        <v>1957</v>
      </c>
      <c r="E3894" s="3" t="s">
        <v>15</v>
      </c>
      <c r="F3894" s="3" t="s">
        <v>16</v>
      </c>
      <c r="G3894" s="3">
        <v>205880</v>
      </c>
      <c r="H3894" s="3"/>
      <c r="I3894" s="3"/>
      <c r="J3894" s="3" t="s">
        <v>3354</v>
      </c>
      <c r="K3894" s="3" t="s">
        <v>3383</v>
      </c>
      <c r="L3894" s="3"/>
      <c r="M3894" s="3" t="s">
        <v>3459</v>
      </c>
      <c r="N3894" s="3"/>
      <c r="O3894" s="3"/>
      <c r="P3894" s="3"/>
      <c r="Q3894" s="3"/>
      <c r="R3894" s="3"/>
      <c r="S3894" s="152"/>
      <c r="T3894" s="3" t="s">
        <v>3262</v>
      </c>
      <c r="U3894" s="3"/>
      <c r="V3894" s="143"/>
      <c r="W3894" s="3" t="s">
        <v>3830</v>
      </c>
      <c r="X3894" s="3" t="s">
        <v>3660</v>
      </c>
      <c r="Y3894" s="3"/>
      <c r="Z3894" s="3"/>
      <c r="AA3894" s="3" t="s">
        <v>3262</v>
      </c>
      <c r="AB3894" s="3"/>
      <c r="AE3894" s="3"/>
      <c r="AF3894" s="3" t="s">
        <v>3451</v>
      </c>
      <c r="AG3894" s="3"/>
      <c r="AH3894" s="153">
        <v>45661</v>
      </c>
      <c r="AI3894" s="75" t="s">
        <v>4539</v>
      </c>
    </row>
    <row r="3895" spans="1:35" ht="15" customHeight="1" x14ac:dyDescent="0.35">
      <c r="B3895" s="5">
        <f t="shared" ref="B3895:B3899" si="270">+B3894+1</f>
        <v>3893</v>
      </c>
      <c r="C3895">
        <f t="shared" ref="C3895:C3899" si="271">+G3897-G3895</f>
        <v>455</v>
      </c>
      <c r="D3895" s="16">
        <v>1957</v>
      </c>
      <c r="E3895" t="s">
        <v>15</v>
      </c>
      <c r="F3895" t="s">
        <v>16</v>
      </c>
      <c r="G3895">
        <v>206240</v>
      </c>
      <c r="H3895" t="s">
        <v>17</v>
      </c>
      <c r="J3895" t="s">
        <v>3354</v>
      </c>
      <c r="L3895" t="s">
        <v>1363</v>
      </c>
      <c r="M3895" t="s">
        <v>3359</v>
      </c>
      <c r="AF3895" t="s">
        <v>3060</v>
      </c>
      <c r="AH3895" s="2">
        <v>40814.061516203707</v>
      </c>
    </row>
    <row r="3896" spans="1:35" ht="15" customHeight="1" thickBot="1" x14ac:dyDescent="0.4">
      <c r="B3896" s="5">
        <f t="shared" si="270"/>
        <v>3894</v>
      </c>
      <c r="C3896">
        <f t="shared" si="271"/>
        <v>328</v>
      </c>
      <c r="D3896" s="16">
        <v>1957</v>
      </c>
      <c r="E3896" t="s">
        <v>15</v>
      </c>
      <c r="F3896" t="s">
        <v>25</v>
      </c>
      <c r="G3896">
        <v>206512</v>
      </c>
      <c r="H3896" t="s">
        <v>17</v>
      </c>
      <c r="J3896" t="s">
        <v>3354</v>
      </c>
      <c r="L3896" t="s">
        <v>65</v>
      </c>
      <c r="M3896" t="s">
        <v>3359</v>
      </c>
      <c r="AF3896" t="s">
        <v>3060</v>
      </c>
      <c r="AH3896" s="2">
        <v>40026.653009259258</v>
      </c>
    </row>
    <row r="3897" spans="1:35" ht="15" thickBot="1" x14ac:dyDescent="0.4">
      <c r="B3897" s="5">
        <f t="shared" si="270"/>
        <v>3895</v>
      </c>
      <c r="C3897">
        <f t="shared" si="271"/>
        <v>328</v>
      </c>
      <c r="D3897" s="16">
        <v>1957</v>
      </c>
      <c r="E3897" s="159" t="s">
        <v>15</v>
      </c>
      <c r="F3897" s="159" t="s">
        <v>25</v>
      </c>
      <c r="G3897" s="160">
        <v>206695</v>
      </c>
      <c r="H3897" s="159"/>
      <c r="I3897" s="159"/>
      <c r="J3897" s="159" t="s">
        <v>3354</v>
      </c>
      <c r="K3897" s="159" t="s">
        <v>3383</v>
      </c>
      <c r="L3897" s="159"/>
      <c r="M3897" s="159" t="s">
        <v>3459</v>
      </c>
      <c r="N3897" s="159"/>
      <c r="O3897" s="159"/>
      <c r="P3897" s="159"/>
      <c r="Q3897" s="159"/>
      <c r="R3897" s="159"/>
      <c r="S3897" s="159"/>
      <c r="T3897" s="159" t="s">
        <v>167</v>
      </c>
      <c r="U3897" s="159"/>
      <c r="V3897" s="161"/>
      <c r="W3897" s="159" t="s">
        <v>3576</v>
      </c>
      <c r="X3897" s="159"/>
      <c r="Y3897" s="159"/>
      <c r="Z3897" s="159"/>
      <c r="AA3897" s="159" t="s">
        <v>167</v>
      </c>
      <c r="AB3897" s="159"/>
      <c r="AC3897" s="159"/>
      <c r="AD3897" s="159"/>
      <c r="AE3897" s="159"/>
      <c r="AF3897" t="s">
        <v>3451</v>
      </c>
      <c r="AG3897" s="159"/>
      <c r="AH3897" s="176">
        <v>46256</v>
      </c>
      <c r="AI3897" s="76" t="s">
        <v>6892</v>
      </c>
    </row>
    <row r="3898" spans="1:35" ht="15" customHeight="1" x14ac:dyDescent="0.35">
      <c r="B3898" s="5">
        <f t="shared" si="270"/>
        <v>3896</v>
      </c>
      <c r="C3898">
        <f t="shared" si="271"/>
        <v>233</v>
      </c>
      <c r="D3898" s="16">
        <v>1957</v>
      </c>
      <c r="E3898" s="3" t="s">
        <v>15</v>
      </c>
      <c r="F3898" s="3" t="s">
        <v>25</v>
      </c>
      <c r="G3898" s="165">
        <v>206840</v>
      </c>
      <c r="H3898" s="3"/>
      <c r="I3898" s="3"/>
      <c r="J3898" s="3" t="s">
        <v>3354</v>
      </c>
      <c r="K3898" s="3" t="s">
        <v>3383</v>
      </c>
      <c r="L3898" s="3"/>
      <c r="M3898" s="3" t="s">
        <v>3459</v>
      </c>
      <c r="N3898" s="3"/>
      <c r="O3898" s="3"/>
      <c r="P3898" s="3"/>
      <c r="Q3898" s="3"/>
      <c r="R3898" s="3"/>
      <c r="S3898" s="152"/>
      <c r="T3898" s="3" t="s">
        <v>3262</v>
      </c>
      <c r="U3898" s="3"/>
      <c r="V3898" s="143"/>
      <c r="W3898" s="3" t="s">
        <v>3572</v>
      </c>
      <c r="X3898" s="3" t="s">
        <v>3660</v>
      </c>
      <c r="Y3898" s="3"/>
      <c r="Z3898" s="3"/>
      <c r="AA3898" s="3" t="s">
        <v>3262</v>
      </c>
      <c r="AB3898" s="3" t="s">
        <v>5064</v>
      </c>
      <c r="AE3898" s="3"/>
      <c r="AF3898" t="s">
        <v>3451</v>
      </c>
      <c r="AG3898" s="3"/>
      <c r="AH3898" s="153">
        <v>45928</v>
      </c>
      <c r="AI3898" s="166" t="s">
        <v>5599</v>
      </c>
    </row>
    <row r="3899" spans="1:35" ht="15" customHeight="1" x14ac:dyDescent="0.35">
      <c r="B3899" s="5">
        <f t="shared" si="270"/>
        <v>3897</v>
      </c>
      <c r="C3899">
        <f t="shared" si="271"/>
        <v>182</v>
      </c>
      <c r="D3899" s="16">
        <v>1957</v>
      </c>
      <c r="E3899" s="3" t="s">
        <v>15</v>
      </c>
      <c r="F3899" s="3" t="s">
        <v>25</v>
      </c>
      <c r="G3899" s="165">
        <v>207023</v>
      </c>
      <c r="H3899" s="3"/>
      <c r="I3899" s="3"/>
      <c r="J3899" s="3" t="s">
        <v>3354</v>
      </c>
      <c r="K3899" s="3" t="s">
        <v>3383</v>
      </c>
      <c r="L3899" s="3"/>
      <c r="M3899" s="3" t="s">
        <v>3459</v>
      </c>
      <c r="N3899" s="3"/>
      <c r="O3899" s="3"/>
      <c r="P3899" s="3"/>
      <c r="Q3899" s="3"/>
      <c r="R3899" s="3"/>
      <c r="S3899" s="152"/>
      <c r="T3899" s="3" t="s">
        <v>3262</v>
      </c>
      <c r="U3899" s="3"/>
      <c r="V3899" s="143"/>
      <c r="W3899" s="3" t="s">
        <v>3572</v>
      </c>
      <c r="X3899" s="3" t="s">
        <v>3660</v>
      </c>
      <c r="Y3899" s="3"/>
      <c r="Z3899" s="3"/>
      <c r="AA3899" s="3" t="s">
        <v>3262</v>
      </c>
      <c r="AB3899" s="3" t="s">
        <v>5064</v>
      </c>
      <c r="AE3899" s="3"/>
      <c r="AF3899" s="3" t="s">
        <v>3451</v>
      </c>
      <c r="AG3899" s="3"/>
      <c r="AH3899" s="153">
        <v>45739</v>
      </c>
      <c r="AI3899" s="75" t="s">
        <v>4778</v>
      </c>
    </row>
    <row r="3900" spans="1:35" ht="15" customHeight="1" x14ac:dyDescent="0.35">
      <c r="B3900" s="5">
        <f t="shared" si="267"/>
        <v>3898</v>
      </c>
      <c r="C3900">
        <f t="shared" si="264"/>
        <v>132</v>
      </c>
      <c r="D3900" s="16">
        <v>1957</v>
      </c>
      <c r="E3900" t="s">
        <v>15</v>
      </c>
      <c r="F3900" t="s">
        <v>25</v>
      </c>
      <c r="G3900">
        <v>207073</v>
      </c>
      <c r="H3900" t="s">
        <v>17</v>
      </c>
      <c r="J3900" t="s">
        <v>3354</v>
      </c>
      <c r="K3900" t="s">
        <v>3383</v>
      </c>
      <c r="L3900" t="s">
        <v>375</v>
      </c>
      <c r="M3900" t="s">
        <v>3359</v>
      </c>
      <c r="AF3900" t="s">
        <v>3060</v>
      </c>
      <c r="AH3900" s="2">
        <v>39792.314108796294</v>
      </c>
    </row>
    <row r="3901" spans="1:35" ht="15" customHeight="1" thickBot="1" x14ac:dyDescent="0.4">
      <c r="A3901" s="3"/>
      <c r="B3901" s="5">
        <f t="shared" si="267"/>
        <v>3899</v>
      </c>
      <c r="C3901">
        <f t="shared" si="264"/>
        <v>112</v>
      </c>
      <c r="D3901" s="16">
        <v>1957</v>
      </c>
      <c r="E3901" t="s">
        <v>15</v>
      </c>
      <c r="F3901" t="s">
        <v>25</v>
      </c>
      <c r="G3901">
        <v>207205</v>
      </c>
      <c r="H3901" t="s">
        <v>17</v>
      </c>
      <c r="J3901" t="s">
        <v>3354</v>
      </c>
      <c r="L3901" t="s">
        <v>1364</v>
      </c>
      <c r="M3901" t="s">
        <v>3359</v>
      </c>
      <c r="P3901" t="s">
        <v>858</v>
      </c>
      <c r="AF3901" t="s">
        <v>3060</v>
      </c>
      <c r="AH3901" s="2">
        <v>40053.307673611111</v>
      </c>
    </row>
    <row r="3902" spans="1:35" ht="15" thickBot="1" x14ac:dyDescent="0.4">
      <c r="A3902" s="3"/>
      <c r="B3902" s="5">
        <f t="shared" si="267"/>
        <v>3900</v>
      </c>
      <c r="C3902">
        <f t="shared" si="264"/>
        <v>46</v>
      </c>
      <c r="D3902" s="16">
        <v>1957</v>
      </c>
      <c r="E3902" s="162" t="s">
        <v>15</v>
      </c>
      <c r="F3902" s="162" t="s">
        <v>25</v>
      </c>
      <c r="G3902" s="162">
        <v>207317</v>
      </c>
      <c r="H3902" s="162" t="s">
        <v>17</v>
      </c>
      <c r="I3902" s="162"/>
      <c r="J3902" s="162" t="s">
        <v>3354</v>
      </c>
      <c r="K3902" s="162" t="s">
        <v>3383</v>
      </c>
      <c r="L3902" s="162" t="s">
        <v>755</v>
      </c>
      <c r="M3902" s="162" t="s">
        <v>3359</v>
      </c>
      <c r="N3902" s="162"/>
      <c r="O3902" s="162"/>
      <c r="P3902" s="162"/>
      <c r="Q3902" s="162"/>
      <c r="R3902" s="162"/>
      <c r="S3902" s="181"/>
      <c r="T3902" s="162"/>
      <c r="U3902" s="162"/>
      <c r="V3902" s="182"/>
      <c r="W3902" s="162"/>
      <c r="X3902" s="162"/>
      <c r="Y3902" s="162"/>
      <c r="Z3902" s="162"/>
      <c r="AA3902" s="159"/>
      <c r="AB3902" s="162" t="s">
        <v>195</v>
      </c>
      <c r="AC3902" s="159"/>
      <c r="AD3902" s="159"/>
      <c r="AE3902" s="162"/>
      <c r="AF3902" t="s">
        <v>3060</v>
      </c>
      <c r="AG3902" s="162"/>
      <c r="AH3902" s="163">
        <v>39904.497662037036</v>
      </c>
      <c r="AI3902" s="162"/>
    </row>
    <row r="3903" spans="1:35" ht="15" thickBot="1" x14ac:dyDescent="0.4">
      <c r="A3903" s="180"/>
      <c r="B3903" s="5">
        <f t="shared" si="267"/>
        <v>3901</v>
      </c>
      <c r="C3903">
        <f t="shared" si="264"/>
        <v>164</v>
      </c>
      <c r="D3903" s="16">
        <v>1957</v>
      </c>
      <c r="E3903" s="159" t="s">
        <v>15</v>
      </c>
      <c r="F3903" s="159" t="s">
        <v>25</v>
      </c>
      <c r="G3903" s="160">
        <v>207363</v>
      </c>
      <c r="H3903" s="159"/>
      <c r="I3903" s="159"/>
      <c r="J3903" s="159" t="s">
        <v>3354</v>
      </c>
      <c r="K3903" s="159" t="s">
        <v>3383</v>
      </c>
      <c r="L3903" s="159"/>
      <c r="M3903" s="159" t="s">
        <v>3459</v>
      </c>
      <c r="N3903" s="159"/>
      <c r="O3903" s="159"/>
      <c r="P3903" s="159"/>
      <c r="Q3903" s="159"/>
      <c r="R3903" s="159"/>
      <c r="S3903" s="159"/>
      <c r="T3903" s="159" t="s">
        <v>167</v>
      </c>
      <c r="U3903" s="159"/>
      <c r="V3903" s="161"/>
      <c r="W3903" s="159" t="s">
        <v>3572</v>
      </c>
      <c r="X3903" s="159" t="s">
        <v>3660</v>
      </c>
      <c r="Y3903" s="159"/>
      <c r="Z3903" s="159"/>
      <c r="AA3903" s="159" t="s">
        <v>3262</v>
      </c>
      <c r="AB3903" s="159"/>
      <c r="AC3903" s="159"/>
      <c r="AD3903" s="159"/>
      <c r="AE3903" s="159"/>
      <c r="AF3903" t="s">
        <v>3451</v>
      </c>
      <c r="AG3903" s="159"/>
      <c r="AH3903" s="176">
        <v>46034</v>
      </c>
      <c r="AI3903" s="76" t="s">
        <v>6168</v>
      </c>
    </row>
    <row r="3904" spans="1:35" ht="15" customHeight="1" x14ac:dyDescent="0.35">
      <c r="B3904" s="5">
        <f t="shared" si="267"/>
        <v>3902</v>
      </c>
      <c r="C3904">
        <f t="shared" ref="C3904:C3969" si="272">+G3905-G3904</f>
        <v>48</v>
      </c>
      <c r="D3904" s="16">
        <v>1957</v>
      </c>
      <c r="E3904" s="116" t="s">
        <v>327</v>
      </c>
      <c r="F3904" s="116" t="s">
        <v>25</v>
      </c>
      <c r="G3904" s="117">
        <v>207527</v>
      </c>
      <c r="H3904" s="172" t="s">
        <v>5836</v>
      </c>
      <c r="I3904" s="172"/>
      <c r="J3904" s="172" t="s">
        <v>380</v>
      </c>
      <c r="K3904" s="172" t="s">
        <v>3383</v>
      </c>
      <c r="L3904" s="172"/>
      <c r="M3904" s="172" t="s">
        <v>3459</v>
      </c>
      <c r="N3904" s="172"/>
      <c r="O3904" s="172"/>
      <c r="P3904" s="172"/>
      <c r="Q3904" s="172"/>
      <c r="R3904" s="172"/>
      <c r="S3904" s="173"/>
      <c r="T3904" s="172"/>
      <c r="U3904" s="172"/>
      <c r="V3904" s="174"/>
      <c r="W3904" s="172" t="s">
        <v>3572</v>
      </c>
      <c r="X3904" s="172" t="s">
        <v>3452</v>
      </c>
      <c r="Y3904" s="172"/>
      <c r="Z3904" s="172"/>
      <c r="AA3904" s="172"/>
      <c r="AB3904" s="172"/>
      <c r="AC3904" s="172"/>
      <c r="AD3904" s="172"/>
      <c r="AE3904" s="172"/>
      <c r="AF3904" t="s">
        <v>3451</v>
      </c>
      <c r="AG3904" s="172"/>
      <c r="AH3904" s="175">
        <v>45999</v>
      </c>
      <c r="AI3904" s="36" t="s">
        <v>6023</v>
      </c>
    </row>
    <row r="3905" spans="1:35" ht="15" customHeight="1" x14ac:dyDescent="0.35">
      <c r="B3905" s="5">
        <f t="shared" si="267"/>
        <v>3903</v>
      </c>
      <c r="C3905">
        <f t="shared" si="272"/>
        <v>114</v>
      </c>
      <c r="D3905" s="16">
        <v>1957</v>
      </c>
      <c r="E3905" t="s">
        <v>327</v>
      </c>
      <c r="F3905" t="s">
        <v>25</v>
      </c>
      <c r="G3905">
        <v>207575</v>
      </c>
      <c r="H3905" t="s">
        <v>17</v>
      </c>
      <c r="J3905" t="s">
        <v>3354</v>
      </c>
      <c r="K3905" t="s">
        <v>3383</v>
      </c>
      <c r="L3905" t="s">
        <v>1365</v>
      </c>
      <c r="M3905" t="s">
        <v>3359</v>
      </c>
      <c r="AB3905" t="s">
        <v>195</v>
      </c>
      <c r="AF3905" t="s">
        <v>3060</v>
      </c>
      <c r="AH3905" s="2">
        <v>40452.360127314816</v>
      </c>
    </row>
    <row r="3906" spans="1:35" ht="15" customHeight="1" x14ac:dyDescent="0.35">
      <c r="B3906" s="5">
        <f t="shared" si="267"/>
        <v>3904</v>
      </c>
      <c r="C3906">
        <f t="shared" si="272"/>
        <v>69</v>
      </c>
      <c r="D3906" s="16">
        <v>1957</v>
      </c>
      <c r="E3906" t="s">
        <v>221</v>
      </c>
      <c r="F3906" t="s">
        <v>25</v>
      </c>
      <c r="G3906">
        <v>207689</v>
      </c>
      <c r="H3906" t="s">
        <v>17</v>
      </c>
      <c r="J3906" t="s">
        <v>3354</v>
      </c>
      <c r="K3906" t="s">
        <v>3366</v>
      </c>
      <c r="L3906" t="s">
        <v>1366</v>
      </c>
      <c r="M3906" t="s">
        <v>3359</v>
      </c>
      <c r="AA3906" s="3" t="s">
        <v>3464</v>
      </c>
      <c r="AE3906" t="s">
        <v>380</v>
      </c>
      <c r="AF3906" t="s">
        <v>3060</v>
      </c>
      <c r="AH3906" s="2">
        <v>40284.102511574078</v>
      </c>
    </row>
    <row r="3907" spans="1:35" ht="15" customHeight="1" x14ac:dyDescent="0.35">
      <c r="A3907" s="3"/>
      <c r="B3907" s="5">
        <f t="shared" si="267"/>
        <v>3905</v>
      </c>
      <c r="C3907">
        <f t="shared" si="272"/>
        <v>8</v>
      </c>
      <c r="D3907" s="16">
        <v>1957</v>
      </c>
      <c r="E3907" t="s">
        <v>221</v>
      </c>
      <c r="F3907" t="s">
        <v>25</v>
      </c>
      <c r="G3907">
        <v>207758</v>
      </c>
      <c r="H3907" t="s">
        <v>17</v>
      </c>
      <c r="J3907" t="s">
        <v>3354</v>
      </c>
      <c r="K3907" t="s">
        <v>3366</v>
      </c>
      <c r="L3907" t="s">
        <v>98</v>
      </c>
      <c r="M3907" t="s">
        <v>3359</v>
      </c>
      <c r="N3907" t="s">
        <v>3359</v>
      </c>
      <c r="AA3907" s="3" t="s">
        <v>3464</v>
      </c>
      <c r="AB3907" t="s">
        <v>81</v>
      </c>
      <c r="AC3907" s="3">
        <v>1958</v>
      </c>
      <c r="AE3907" t="s">
        <v>380</v>
      </c>
      <c r="AF3907" t="s">
        <v>3060</v>
      </c>
      <c r="AH3907" s="2">
        <v>40715.870219907411</v>
      </c>
    </row>
    <row r="3908" spans="1:35" ht="15" customHeight="1" x14ac:dyDescent="0.35">
      <c r="B3908" s="5">
        <f t="shared" si="267"/>
        <v>3906</v>
      </c>
      <c r="C3908">
        <f t="shared" si="272"/>
        <v>44</v>
      </c>
      <c r="D3908" s="16">
        <v>1957</v>
      </c>
      <c r="E3908" t="s">
        <v>221</v>
      </c>
      <c r="F3908" t="s">
        <v>25</v>
      </c>
      <c r="G3908">
        <v>207766</v>
      </c>
      <c r="H3908" t="s">
        <v>17</v>
      </c>
      <c r="J3908" t="s">
        <v>3354</v>
      </c>
      <c r="L3908" t="s">
        <v>239</v>
      </c>
      <c r="M3908" t="s">
        <v>3359</v>
      </c>
      <c r="AF3908" t="s">
        <v>3060</v>
      </c>
      <c r="AH3908" s="2">
        <v>40740.611273148148</v>
      </c>
    </row>
    <row r="3909" spans="1:35" ht="15" customHeight="1" x14ac:dyDescent="0.35">
      <c r="B3909" s="5">
        <f t="shared" si="267"/>
        <v>3907</v>
      </c>
      <c r="C3909">
        <f t="shared" si="272"/>
        <v>38</v>
      </c>
      <c r="D3909" s="16">
        <v>1957</v>
      </c>
      <c r="E3909" t="s">
        <v>560</v>
      </c>
      <c r="F3909" t="s">
        <v>25</v>
      </c>
      <c r="G3909">
        <v>207810</v>
      </c>
      <c r="H3909" t="s">
        <v>17</v>
      </c>
      <c r="J3909" t="s">
        <v>3354</v>
      </c>
      <c r="K3909" t="s">
        <v>3383</v>
      </c>
      <c r="L3909" t="s">
        <v>37</v>
      </c>
      <c r="M3909" t="s">
        <v>3359</v>
      </c>
      <c r="AB3909" t="s">
        <v>195</v>
      </c>
      <c r="AF3909" t="s">
        <v>3060</v>
      </c>
      <c r="AH3909" s="2">
        <v>40052.546782407408</v>
      </c>
    </row>
    <row r="3910" spans="1:35" ht="15" customHeight="1" x14ac:dyDescent="0.35">
      <c r="A3910" s="3"/>
      <c r="B3910" s="5">
        <f t="shared" si="267"/>
        <v>3908</v>
      </c>
      <c r="C3910">
        <f t="shared" si="272"/>
        <v>155</v>
      </c>
      <c r="D3910" s="16">
        <f>+D3909</f>
        <v>1957</v>
      </c>
      <c r="E3910" s="101" t="s">
        <v>560</v>
      </c>
      <c r="F3910" s="101" t="s">
        <v>25</v>
      </c>
      <c r="G3910" s="165">
        <v>207848</v>
      </c>
      <c r="H3910" s="101"/>
      <c r="I3910" s="101"/>
      <c r="J3910" s="101"/>
      <c r="K3910" s="101" t="s">
        <v>3383</v>
      </c>
      <c r="L3910" s="101"/>
      <c r="M3910" s="101"/>
      <c r="N3910" s="101"/>
      <c r="O3910" s="101"/>
      <c r="P3910" s="101"/>
      <c r="Q3910" s="101"/>
      <c r="R3910" s="101"/>
      <c r="S3910" s="128"/>
      <c r="T3910" s="101"/>
      <c r="U3910" s="101"/>
      <c r="V3910" s="130"/>
      <c r="W3910" s="101"/>
      <c r="X3910" s="101"/>
      <c r="Y3910" s="101"/>
      <c r="Z3910" s="101"/>
      <c r="AA3910" s="101"/>
      <c r="AB3910" s="101"/>
      <c r="AC3910" s="101"/>
      <c r="AD3910" s="101"/>
      <c r="AE3910" s="101"/>
      <c r="AF3910" t="s">
        <v>3451</v>
      </c>
      <c r="AG3910" s="101"/>
      <c r="AH3910" s="103">
        <v>45839</v>
      </c>
      <c r="AI3910" s="102" t="s">
        <v>5138</v>
      </c>
    </row>
    <row r="3911" spans="1:35" ht="15" customHeight="1" x14ac:dyDescent="0.35">
      <c r="B3911" s="5">
        <f t="shared" si="267"/>
        <v>3909</v>
      </c>
      <c r="C3911">
        <f t="shared" si="272"/>
        <v>965</v>
      </c>
      <c r="D3911" s="16">
        <v>1957</v>
      </c>
      <c r="E3911" t="s">
        <v>15</v>
      </c>
      <c r="F3911" t="s">
        <v>25</v>
      </c>
      <c r="G3911">
        <v>208003</v>
      </c>
      <c r="H3911" t="s">
        <v>17</v>
      </c>
      <c r="J3911" t="s">
        <v>3354</v>
      </c>
      <c r="M3911" t="s">
        <v>3359</v>
      </c>
      <c r="AF3911" t="s">
        <v>3060</v>
      </c>
      <c r="AH3911" s="2">
        <v>40838.876886574071</v>
      </c>
    </row>
    <row r="3912" spans="1:35" ht="15" customHeight="1" x14ac:dyDescent="0.35">
      <c r="B3912" s="5">
        <f t="shared" si="267"/>
        <v>3910</v>
      </c>
      <c r="C3912">
        <f t="shared" si="272"/>
        <v>23</v>
      </c>
      <c r="D3912" s="16">
        <v>1957</v>
      </c>
      <c r="E3912" t="s">
        <v>15</v>
      </c>
      <c r="F3912" t="s">
        <v>16</v>
      </c>
      <c r="G3912">
        <v>208968</v>
      </c>
      <c r="H3912" t="s">
        <v>17</v>
      </c>
      <c r="J3912" t="s">
        <v>3354</v>
      </c>
      <c r="K3912" t="s">
        <v>3383</v>
      </c>
      <c r="L3912" t="s">
        <v>714</v>
      </c>
      <c r="M3912" t="s">
        <v>3359</v>
      </c>
      <c r="AF3912" t="s">
        <v>3060</v>
      </c>
      <c r="AH3912" s="2">
        <v>40910.775370370371</v>
      </c>
    </row>
    <row r="3913" spans="1:35" ht="15" customHeight="1" x14ac:dyDescent="0.35">
      <c r="A3913" s="3"/>
      <c r="B3913" s="5">
        <f t="shared" si="267"/>
        <v>3911</v>
      </c>
      <c r="C3913">
        <f t="shared" si="272"/>
        <v>307</v>
      </c>
      <c r="D3913" s="16">
        <v>1957</v>
      </c>
      <c r="E3913" t="s">
        <v>15</v>
      </c>
      <c r="F3913" t="s">
        <v>16</v>
      </c>
      <c r="G3913">
        <v>208991</v>
      </c>
      <c r="H3913" t="s">
        <v>17</v>
      </c>
      <c r="J3913" t="s">
        <v>3354</v>
      </c>
      <c r="K3913" t="s">
        <v>3383</v>
      </c>
      <c r="L3913" t="s">
        <v>1367</v>
      </c>
      <c r="M3913" t="s">
        <v>3359</v>
      </c>
      <c r="N3913" t="s">
        <v>3359</v>
      </c>
      <c r="T3913" t="s">
        <v>3262</v>
      </c>
      <c r="X3913" t="s">
        <v>3660</v>
      </c>
      <c r="AA3913" s="3" t="s">
        <v>3262</v>
      </c>
      <c r="AC3913" s="3">
        <v>1949</v>
      </c>
      <c r="AF3913" t="s">
        <v>3060</v>
      </c>
      <c r="AH3913" s="2">
        <v>39832.727395833332</v>
      </c>
    </row>
    <row r="3914" spans="1:35" ht="15" customHeight="1" x14ac:dyDescent="0.35">
      <c r="B3914" s="5">
        <f t="shared" si="267"/>
        <v>3912</v>
      </c>
      <c r="C3914">
        <f t="shared" si="272"/>
        <v>38</v>
      </c>
      <c r="D3914" s="16">
        <v>1957</v>
      </c>
      <c r="E3914" t="s">
        <v>15</v>
      </c>
      <c r="F3914" t="s">
        <v>16</v>
      </c>
      <c r="G3914">
        <v>209298</v>
      </c>
      <c r="J3914" t="s">
        <v>3354</v>
      </c>
      <c r="K3914" t="s">
        <v>3383</v>
      </c>
      <c r="M3914" t="s">
        <v>3459</v>
      </c>
      <c r="T3914" t="s">
        <v>3262</v>
      </c>
      <c r="W3914" t="s">
        <v>3351</v>
      </c>
      <c r="X3914" t="s">
        <v>3660</v>
      </c>
      <c r="AA3914" s="3" t="s">
        <v>3262</v>
      </c>
      <c r="AF3914" t="s">
        <v>3451</v>
      </c>
      <c r="AH3914" s="2">
        <v>45561</v>
      </c>
    </row>
    <row r="3915" spans="1:35" ht="15" customHeight="1" x14ac:dyDescent="0.35">
      <c r="B3915" s="5">
        <f t="shared" si="267"/>
        <v>3913</v>
      </c>
      <c r="C3915">
        <f t="shared" si="272"/>
        <v>25</v>
      </c>
      <c r="D3915" s="146">
        <v>1957</v>
      </c>
      <c r="E3915" s="3" t="s">
        <v>15</v>
      </c>
      <c r="F3915" s="3" t="s">
        <v>16</v>
      </c>
      <c r="G3915" s="3">
        <v>209336</v>
      </c>
      <c r="H3915" s="3"/>
      <c r="I3915" s="3"/>
      <c r="J3915" s="3"/>
      <c r="K3915" s="3"/>
      <c r="L3915" s="3"/>
      <c r="M3915" s="3"/>
      <c r="N3915" s="3"/>
      <c r="O3915" s="3"/>
      <c r="P3915" s="3"/>
      <c r="Q3915" s="3"/>
      <c r="R3915" s="3"/>
      <c r="S3915" s="152"/>
      <c r="T3915" s="3"/>
      <c r="U3915" s="3"/>
      <c r="V3915" s="143"/>
      <c r="W3915" s="3"/>
      <c r="X3915" s="3"/>
      <c r="Y3915" s="3"/>
      <c r="Z3915" s="3"/>
      <c r="AB3915" s="3"/>
      <c r="AE3915" s="3"/>
      <c r="AF3915" s="3" t="s">
        <v>3451</v>
      </c>
      <c r="AG3915" s="3"/>
      <c r="AH3915" s="153">
        <v>45561</v>
      </c>
      <c r="AI3915" s="14" t="s">
        <v>4136</v>
      </c>
    </row>
    <row r="3916" spans="1:35" ht="15" customHeight="1" x14ac:dyDescent="0.35">
      <c r="B3916" s="5">
        <f t="shared" si="267"/>
        <v>3914</v>
      </c>
      <c r="C3916">
        <f t="shared" si="272"/>
        <v>22</v>
      </c>
      <c r="D3916" s="16">
        <v>1957</v>
      </c>
      <c r="E3916" t="s">
        <v>15</v>
      </c>
      <c r="F3916" t="s">
        <v>16</v>
      </c>
      <c r="G3916">
        <v>209361</v>
      </c>
      <c r="H3916" t="s">
        <v>17</v>
      </c>
      <c r="J3916" t="s">
        <v>3354</v>
      </c>
      <c r="K3916" t="s">
        <v>3383</v>
      </c>
      <c r="L3916" t="s">
        <v>475</v>
      </c>
      <c r="M3916" t="s">
        <v>3359</v>
      </c>
      <c r="AD3916" s="3" t="s">
        <v>1368</v>
      </c>
      <c r="AF3916" t="s">
        <v>3060</v>
      </c>
      <c r="AH3916" s="2">
        <v>40382.646377314813</v>
      </c>
    </row>
    <row r="3917" spans="1:35" ht="15" customHeight="1" x14ac:dyDescent="0.35">
      <c r="B3917" s="5">
        <f t="shared" si="267"/>
        <v>3915</v>
      </c>
      <c r="C3917">
        <f t="shared" si="272"/>
        <v>253</v>
      </c>
      <c r="D3917" s="16">
        <v>1957</v>
      </c>
      <c r="E3917" t="s">
        <v>15</v>
      </c>
      <c r="F3917" t="s">
        <v>16</v>
      </c>
      <c r="G3917">
        <v>209383</v>
      </c>
      <c r="H3917" t="s">
        <v>17</v>
      </c>
      <c r="J3917" t="s">
        <v>3354</v>
      </c>
      <c r="K3917" t="s">
        <v>3383</v>
      </c>
      <c r="L3917" t="s">
        <v>813</v>
      </c>
      <c r="M3917" t="s">
        <v>3359</v>
      </c>
      <c r="AC3917" s="3" t="s">
        <v>1369</v>
      </c>
      <c r="AF3917" t="s">
        <v>3060</v>
      </c>
      <c r="AH3917" s="2">
        <v>40156.496423611112</v>
      </c>
    </row>
    <row r="3918" spans="1:35" ht="15" customHeight="1" x14ac:dyDescent="0.35">
      <c r="B3918" s="5">
        <f t="shared" si="267"/>
        <v>3916</v>
      </c>
      <c r="C3918">
        <f t="shared" si="272"/>
        <v>229</v>
      </c>
      <c r="D3918" s="16">
        <v>1957</v>
      </c>
      <c r="E3918" s="3" t="s">
        <v>15</v>
      </c>
      <c r="F3918" s="3" t="s">
        <v>16</v>
      </c>
      <c r="G3918" s="165">
        <v>209636</v>
      </c>
      <c r="H3918" s="3"/>
      <c r="I3918" s="3"/>
      <c r="J3918" s="3" t="s">
        <v>3354</v>
      </c>
      <c r="K3918" s="3" t="s">
        <v>3383</v>
      </c>
      <c r="L3918" s="3"/>
      <c r="M3918" s="3" t="s">
        <v>3459</v>
      </c>
      <c r="N3918" s="3"/>
      <c r="O3918" s="3"/>
      <c r="P3918" s="3"/>
      <c r="Q3918" s="3"/>
      <c r="R3918" s="3"/>
      <c r="S3918" s="152"/>
      <c r="T3918" s="3" t="s">
        <v>3262</v>
      </c>
      <c r="U3918" s="3"/>
      <c r="V3918" s="143"/>
      <c r="W3918" s="3" t="s">
        <v>3830</v>
      </c>
      <c r="X3918" s="3" t="s">
        <v>3660</v>
      </c>
      <c r="Y3918" s="3"/>
      <c r="Z3918" s="3"/>
      <c r="AA3918" s="3" t="s">
        <v>3262</v>
      </c>
      <c r="AB3918" s="3" t="s">
        <v>5065</v>
      </c>
      <c r="AF3918" t="s">
        <v>3451</v>
      </c>
      <c r="AH3918" s="2">
        <v>45783</v>
      </c>
      <c r="AI3918" s="75" t="s">
        <v>4945</v>
      </c>
    </row>
    <row r="3919" spans="1:35" ht="15" customHeight="1" x14ac:dyDescent="0.35">
      <c r="B3919" s="5">
        <f t="shared" si="267"/>
        <v>3917</v>
      </c>
      <c r="C3919">
        <f t="shared" si="272"/>
        <v>320</v>
      </c>
      <c r="D3919" s="16">
        <v>1957</v>
      </c>
      <c r="E3919" s="3" t="s">
        <v>15</v>
      </c>
      <c r="F3919" s="3" t="s">
        <v>16</v>
      </c>
      <c r="G3919" s="3">
        <v>209865</v>
      </c>
      <c r="H3919" s="3"/>
      <c r="I3919" s="3"/>
      <c r="J3919" s="3"/>
      <c r="K3919" s="3"/>
      <c r="L3919" s="3"/>
      <c r="M3919" s="3"/>
      <c r="N3919" s="3"/>
      <c r="O3919" s="3"/>
      <c r="P3919" s="3"/>
      <c r="Q3919" s="3"/>
      <c r="R3919" s="3"/>
      <c r="S3919" s="152"/>
      <c r="T3919" s="3"/>
      <c r="U3919" s="3"/>
      <c r="V3919" s="143"/>
      <c r="W3919" s="3"/>
      <c r="X3919" s="3"/>
      <c r="Y3919" s="3"/>
      <c r="Z3919" s="3"/>
      <c r="AB3919" s="3"/>
      <c r="AE3919" s="3"/>
      <c r="AF3919" s="3" t="s">
        <v>3451</v>
      </c>
      <c r="AG3919" s="3"/>
      <c r="AH3919" s="153">
        <v>45561</v>
      </c>
      <c r="AI3919" s="14" t="s">
        <v>4137</v>
      </c>
    </row>
    <row r="3920" spans="1:35" ht="15" customHeight="1" x14ac:dyDescent="0.35">
      <c r="B3920" s="5">
        <f t="shared" si="267"/>
        <v>3918</v>
      </c>
      <c r="C3920">
        <f t="shared" si="272"/>
        <v>1</v>
      </c>
      <c r="D3920" s="16">
        <v>1957</v>
      </c>
      <c r="E3920" t="s">
        <v>15</v>
      </c>
      <c r="F3920" t="s">
        <v>25</v>
      </c>
      <c r="G3920">
        <v>210185</v>
      </c>
      <c r="H3920" t="s">
        <v>17</v>
      </c>
      <c r="J3920" t="s">
        <v>3354</v>
      </c>
      <c r="K3920" t="s">
        <v>3383</v>
      </c>
      <c r="L3920" t="s">
        <v>46</v>
      </c>
      <c r="M3920" t="s">
        <v>3359</v>
      </c>
      <c r="N3920" t="s">
        <v>3359</v>
      </c>
      <c r="AF3920" t="s">
        <v>3060</v>
      </c>
      <c r="AH3920" s="2">
        <v>39781.174814814818</v>
      </c>
    </row>
    <row r="3921" spans="1:35" ht="15" customHeight="1" x14ac:dyDescent="0.35">
      <c r="B3921" s="5">
        <f t="shared" si="267"/>
        <v>3919</v>
      </c>
      <c r="C3921">
        <f t="shared" si="272"/>
        <v>17</v>
      </c>
      <c r="D3921" s="16">
        <v>1957</v>
      </c>
      <c r="E3921" t="s">
        <v>15</v>
      </c>
      <c r="F3921" t="s">
        <v>25</v>
      </c>
      <c r="G3921">
        <v>210186</v>
      </c>
      <c r="H3921" t="s">
        <v>17</v>
      </c>
      <c r="J3921" t="s">
        <v>3354</v>
      </c>
      <c r="K3921" t="s">
        <v>3383</v>
      </c>
      <c r="L3921" t="s">
        <v>46</v>
      </c>
      <c r="M3921" t="s">
        <v>3359</v>
      </c>
      <c r="AF3921" t="s">
        <v>3060</v>
      </c>
      <c r="AH3921" s="2">
        <v>39821.407395833332</v>
      </c>
    </row>
    <row r="3922" spans="1:35" ht="15" customHeight="1" x14ac:dyDescent="0.35">
      <c r="B3922" s="5">
        <f t="shared" si="267"/>
        <v>3920</v>
      </c>
      <c r="C3922">
        <f t="shared" si="272"/>
        <v>43</v>
      </c>
      <c r="D3922" s="16">
        <v>1957</v>
      </c>
      <c r="E3922" t="s">
        <v>15</v>
      </c>
      <c r="F3922" t="s">
        <v>25</v>
      </c>
      <c r="G3922">
        <v>210203</v>
      </c>
      <c r="H3922" t="s">
        <v>17</v>
      </c>
      <c r="J3922" t="s">
        <v>380</v>
      </c>
      <c r="K3922" t="s">
        <v>3383</v>
      </c>
      <c r="M3922" t="s">
        <v>3359</v>
      </c>
      <c r="S3922" s="148">
        <v>460</v>
      </c>
      <c r="AB3922" t="s">
        <v>1370</v>
      </c>
      <c r="AF3922" t="s">
        <v>3060</v>
      </c>
      <c r="AH3922" s="2">
        <v>40087.477511574078</v>
      </c>
    </row>
    <row r="3923" spans="1:35" ht="15" customHeight="1" thickBot="1" x14ac:dyDescent="0.4">
      <c r="B3923" s="5">
        <f t="shared" si="267"/>
        <v>3921</v>
      </c>
      <c r="C3923">
        <f t="shared" ref="C3923:C3927" si="273">+G3924-G3923</f>
        <v>2</v>
      </c>
      <c r="D3923" s="16">
        <v>1957</v>
      </c>
      <c r="E3923" t="s">
        <v>15</v>
      </c>
      <c r="F3923" t="s">
        <v>25</v>
      </c>
      <c r="G3923">
        <v>210246</v>
      </c>
      <c r="H3923" t="s">
        <v>17</v>
      </c>
      <c r="J3923" t="s">
        <v>3354</v>
      </c>
      <c r="L3923" t="s">
        <v>71</v>
      </c>
      <c r="M3923" t="s">
        <v>3359</v>
      </c>
      <c r="AF3923" t="s">
        <v>3060</v>
      </c>
      <c r="AH3923" s="2">
        <v>40903.481990740744</v>
      </c>
    </row>
    <row r="3924" spans="1:35" ht="15" thickBot="1" x14ac:dyDescent="0.4">
      <c r="B3924" s="5">
        <f t="shared" si="267"/>
        <v>3922</v>
      </c>
      <c r="C3924">
        <f t="shared" si="273"/>
        <v>14</v>
      </c>
      <c r="D3924" s="16">
        <v>1957</v>
      </c>
      <c r="E3924" t="s">
        <v>15</v>
      </c>
      <c r="F3924" t="s">
        <v>25</v>
      </c>
      <c r="G3924">
        <v>210248</v>
      </c>
      <c r="H3924" t="s">
        <v>17</v>
      </c>
      <c r="J3924" t="s">
        <v>3354</v>
      </c>
      <c r="L3924" t="s">
        <v>1371</v>
      </c>
      <c r="M3924" t="s">
        <v>3359</v>
      </c>
      <c r="AF3924" t="s">
        <v>3060</v>
      </c>
      <c r="AG3924" s="162"/>
      <c r="AH3924" s="163">
        <v>41064.703321759262</v>
      </c>
    </row>
    <row r="3925" spans="1:35" ht="16.5" thickBot="1" x14ac:dyDescent="0.5">
      <c r="A3925" s="180"/>
      <c r="B3925" s="5">
        <f t="shared" si="267"/>
        <v>3923</v>
      </c>
      <c r="C3925">
        <f t="shared" si="273"/>
        <v>411</v>
      </c>
      <c r="D3925" s="16">
        <v>1957</v>
      </c>
      <c r="E3925" t="s">
        <v>15</v>
      </c>
      <c r="F3925" t="s">
        <v>25</v>
      </c>
      <c r="G3925">
        <v>210262</v>
      </c>
      <c r="J3925" t="s">
        <v>3354</v>
      </c>
      <c r="K3925" t="s">
        <v>3383</v>
      </c>
      <c r="M3925" t="s">
        <v>3459</v>
      </c>
      <c r="N3925" t="s">
        <v>3359</v>
      </c>
      <c r="T3925" t="s">
        <v>3262</v>
      </c>
      <c r="W3925" t="s">
        <v>3572</v>
      </c>
      <c r="X3925" t="s">
        <v>3660</v>
      </c>
      <c r="AA3925" s="3" t="s">
        <v>3262</v>
      </c>
      <c r="AD3925" s="235" t="s">
        <v>6848</v>
      </c>
      <c r="AF3925" t="s">
        <v>3451</v>
      </c>
      <c r="AH3925" s="2">
        <v>46242</v>
      </c>
    </row>
    <row r="3926" spans="1:35" ht="15" customHeight="1" x14ac:dyDescent="0.35">
      <c r="B3926" s="5">
        <f t="shared" si="267"/>
        <v>3924</v>
      </c>
      <c r="C3926">
        <f t="shared" si="273"/>
        <v>34</v>
      </c>
      <c r="D3926" s="16">
        <v>1957</v>
      </c>
      <c r="E3926" t="s">
        <v>15</v>
      </c>
      <c r="F3926" t="s">
        <v>25</v>
      </c>
      <c r="G3926" s="165">
        <v>210673</v>
      </c>
      <c r="H3926" s="101"/>
      <c r="I3926" s="101"/>
      <c r="J3926" s="101"/>
      <c r="K3926" s="101" t="s">
        <v>3383</v>
      </c>
      <c r="L3926" s="101"/>
      <c r="M3926" s="101"/>
      <c r="N3926" s="101"/>
      <c r="O3926" s="101"/>
      <c r="P3926" s="101"/>
      <c r="Q3926" s="101"/>
      <c r="R3926" s="101"/>
      <c r="S3926" s="128"/>
      <c r="T3926" s="101"/>
      <c r="U3926" s="101"/>
      <c r="V3926" s="130"/>
      <c r="W3926" s="101"/>
      <c r="X3926" s="101"/>
      <c r="Y3926" s="101"/>
      <c r="Z3926" s="101"/>
      <c r="AA3926" s="101"/>
      <c r="AB3926" s="101"/>
      <c r="AC3926" s="101"/>
      <c r="AD3926" s="101"/>
      <c r="AE3926" s="101"/>
      <c r="AF3926" t="s">
        <v>3451</v>
      </c>
      <c r="AG3926" s="101"/>
      <c r="AH3926" s="103">
        <v>45839</v>
      </c>
      <c r="AI3926" s="102" t="s">
        <v>5139</v>
      </c>
    </row>
    <row r="3927" spans="1:35" ht="15" customHeight="1" x14ac:dyDescent="0.35">
      <c r="B3927" s="5">
        <f t="shared" si="267"/>
        <v>3925</v>
      </c>
      <c r="C3927">
        <f t="shared" si="273"/>
        <v>226</v>
      </c>
      <c r="D3927" s="16">
        <v>1957</v>
      </c>
      <c r="E3927" t="s">
        <v>15</v>
      </c>
      <c r="F3927" t="s">
        <v>25</v>
      </c>
      <c r="G3927">
        <v>210707</v>
      </c>
      <c r="J3927" t="s">
        <v>3354</v>
      </c>
      <c r="K3927" t="s">
        <v>3383</v>
      </c>
      <c r="M3927" t="s">
        <v>3459</v>
      </c>
      <c r="T3927" t="s">
        <v>3262</v>
      </c>
      <c r="W3927" t="s">
        <v>3572</v>
      </c>
      <c r="X3927" t="s">
        <v>3660</v>
      </c>
      <c r="AA3927" s="3" t="s">
        <v>3262</v>
      </c>
      <c r="AD3927" s="3" t="s">
        <v>4047</v>
      </c>
      <c r="AF3927" t="s">
        <v>3451</v>
      </c>
      <c r="AH3927" s="2">
        <v>45458</v>
      </c>
    </row>
    <row r="3928" spans="1:35" ht="15" customHeight="1" x14ac:dyDescent="0.35">
      <c r="B3928" s="5">
        <f t="shared" si="267"/>
        <v>3926</v>
      </c>
      <c r="C3928">
        <f t="shared" si="272"/>
        <v>442</v>
      </c>
      <c r="D3928" s="16">
        <v>1957</v>
      </c>
      <c r="E3928" s="115" t="s">
        <v>15</v>
      </c>
      <c r="F3928" s="115" t="s">
        <v>25</v>
      </c>
      <c r="G3928" s="70">
        <v>210933</v>
      </c>
      <c r="I3928" s="172"/>
      <c r="J3928" s="172" t="s">
        <v>3354</v>
      </c>
      <c r="K3928" s="172" t="s">
        <v>3383</v>
      </c>
      <c r="L3928" s="172"/>
      <c r="M3928" s="172" t="s">
        <v>3459</v>
      </c>
      <c r="N3928" s="172" t="s">
        <v>3359</v>
      </c>
      <c r="O3928" s="172"/>
      <c r="P3928" s="172"/>
      <c r="Q3928" s="172"/>
      <c r="R3928" s="172"/>
      <c r="S3928" s="173"/>
      <c r="T3928" s="172" t="s">
        <v>3262</v>
      </c>
      <c r="U3928" s="172"/>
      <c r="V3928" s="174"/>
      <c r="W3928" s="172" t="s">
        <v>3572</v>
      </c>
      <c r="X3928" s="172" t="s">
        <v>3660</v>
      </c>
      <c r="Y3928" s="172"/>
      <c r="Z3928" s="172"/>
      <c r="AA3928" s="172" t="s">
        <v>3262</v>
      </c>
      <c r="AB3928" s="172" t="s">
        <v>5064</v>
      </c>
      <c r="AC3928"/>
      <c r="AD3928"/>
      <c r="AF3928" t="s">
        <v>3451</v>
      </c>
      <c r="AH3928" s="2">
        <v>45966</v>
      </c>
      <c r="AI3928" s="36" t="s">
        <v>5758</v>
      </c>
    </row>
    <row r="3929" spans="1:35" ht="15" customHeight="1" x14ac:dyDescent="0.35">
      <c r="B3929" s="5">
        <f t="shared" si="267"/>
        <v>3927</v>
      </c>
      <c r="C3929">
        <f t="shared" si="272"/>
        <v>262</v>
      </c>
      <c r="D3929" s="16">
        <v>1957</v>
      </c>
      <c r="E3929" t="s">
        <v>500</v>
      </c>
      <c r="F3929" t="s">
        <v>25</v>
      </c>
      <c r="G3929">
        <v>211375</v>
      </c>
      <c r="H3929" t="s">
        <v>17</v>
      </c>
      <c r="J3929" t="s">
        <v>3354</v>
      </c>
      <c r="K3929" t="s">
        <v>3383</v>
      </c>
      <c r="L3929" t="s">
        <v>1373</v>
      </c>
      <c r="M3929" t="s">
        <v>3359</v>
      </c>
      <c r="AC3929" s="3">
        <v>1950</v>
      </c>
      <c r="AD3929" s="3" t="s">
        <v>1374</v>
      </c>
      <c r="AF3929" t="s">
        <v>3060</v>
      </c>
      <c r="AH3929" s="2">
        <v>40283.442743055559</v>
      </c>
    </row>
    <row r="3930" spans="1:35" ht="15" customHeight="1" x14ac:dyDescent="0.35">
      <c r="B3930" s="5">
        <f t="shared" si="267"/>
        <v>3928</v>
      </c>
      <c r="C3930">
        <f t="shared" si="272"/>
        <v>913</v>
      </c>
      <c r="D3930" s="16">
        <v>1957</v>
      </c>
      <c r="F3930" t="s">
        <v>1112</v>
      </c>
      <c r="G3930">
        <v>211637</v>
      </c>
      <c r="H3930" t="s">
        <v>17</v>
      </c>
      <c r="M3930" t="s">
        <v>3359</v>
      </c>
      <c r="AF3930" t="s">
        <v>3060</v>
      </c>
      <c r="AH3930" s="2">
        <v>40802.525150462963</v>
      </c>
    </row>
    <row r="3931" spans="1:35" ht="15" customHeight="1" x14ac:dyDescent="0.35">
      <c r="B3931" s="5">
        <f t="shared" si="267"/>
        <v>3929</v>
      </c>
      <c r="C3931">
        <f t="shared" si="272"/>
        <v>285</v>
      </c>
      <c r="D3931" s="16">
        <v>1957</v>
      </c>
      <c r="E3931" t="s">
        <v>15</v>
      </c>
      <c r="F3931" t="s">
        <v>16</v>
      </c>
      <c r="G3931" s="70">
        <v>212550</v>
      </c>
      <c r="J3931" t="s">
        <v>3354</v>
      </c>
      <c r="K3931" t="s">
        <v>3383</v>
      </c>
      <c r="M3931" t="s">
        <v>3459</v>
      </c>
      <c r="T3931" t="s">
        <v>3262</v>
      </c>
      <c r="W3931" t="s">
        <v>3830</v>
      </c>
      <c r="X3931" t="s">
        <v>3660</v>
      </c>
      <c r="AA3931" t="s">
        <v>3262</v>
      </c>
      <c r="AC3931"/>
      <c r="AD3931"/>
      <c r="AF3931" t="s">
        <v>3451</v>
      </c>
      <c r="AG3931" s="3"/>
      <c r="AH3931" s="153">
        <v>45899</v>
      </c>
      <c r="AI3931" s="36" t="s">
        <v>5408</v>
      </c>
    </row>
    <row r="3932" spans="1:35" ht="15" customHeight="1" thickBot="1" x14ac:dyDescent="0.4">
      <c r="B3932" s="5">
        <f t="shared" si="267"/>
        <v>3930</v>
      </c>
      <c r="C3932">
        <f t="shared" si="272"/>
        <v>133</v>
      </c>
      <c r="D3932" s="16">
        <v>1957</v>
      </c>
      <c r="E3932" s="3" t="s">
        <v>15</v>
      </c>
      <c r="F3932" s="3" t="s">
        <v>16</v>
      </c>
      <c r="G3932" s="3">
        <v>212835</v>
      </c>
      <c r="H3932" s="3"/>
      <c r="I3932" s="3"/>
      <c r="J3932" s="3"/>
      <c r="K3932" s="3"/>
      <c r="L3932" s="3"/>
      <c r="M3932" s="3"/>
      <c r="N3932" s="3"/>
      <c r="O3932" s="3"/>
      <c r="P3932" s="3"/>
      <c r="Q3932" s="3"/>
      <c r="R3932" s="3"/>
      <c r="S3932" s="152"/>
      <c r="T3932" s="3"/>
      <c r="U3932" s="3"/>
      <c r="V3932" s="143"/>
      <c r="W3932" s="3"/>
      <c r="X3932" s="3"/>
      <c r="Y3932" s="3"/>
      <c r="Z3932" s="3"/>
      <c r="AB3932" s="3"/>
      <c r="AE3932" s="3"/>
      <c r="AF3932" s="3" t="s">
        <v>3451</v>
      </c>
      <c r="AG3932" s="3"/>
      <c r="AH3932" s="153">
        <v>45561</v>
      </c>
      <c r="AI3932" s="14" t="s">
        <v>4138</v>
      </c>
    </row>
    <row r="3933" spans="1:35" ht="15" thickBot="1" x14ac:dyDescent="0.4">
      <c r="B3933" s="5">
        <f t="shared" si="267"/>
        <v>3931</v>
      </c>
      <c r="C3933">
        <f t="shared" si="272"/>
        <v>2</v>
      </c>
      <c r="D3933" s="16">
        <v>1957</v>
      </c>
      <c r="E3933" s="159" t="s">
        <v>15</v>
      </c>
      <c r="F3933" s="159" t="s">
        <v>16</v>
      </c>
      <c r="G3933" s="160">
        <v>212968</v>
      </c>
      <c r="H3933" s="159"/>
      <c r="I3933" s="159"/>
      <c r="J3933" s="159" t="s">
        <v>3354</v>
      </c>
      <c r="K3933" s="159" t="s">
        <v>3383</v>
      </c>
      <c r="L3933" s="159"/>
      <c r="M3933" s="159" t="s">
        <v>3459</v>
      </c>
      <c r="N3933" s="159"/>
      <c r="O3933" s="159"/>
      <c r="P3933" s="159"/>
      <c r="Q3933" s="159"/>
      <c r="R3933" s="159"/>
      <c r="S3933" s="159"/>
      <c r="T3933" s="159" t="s">
        <v>3262</v>
      </c>
      <c r="U3933" s="159"/>
      <c r="V3933" s="161"/>
      <c r="W3933" s="159" t="s">
        <v>3830</v>
      </c>
      <c r="X3933" s="159" t="s">
        <v>3660</v>
      </c>
      <c r="Y3933" s="159"/>
      <c r="Z3933" s="159"/>
      <c r="AA3933" s="159" t="s">
        <v>3262</v>
      </c>
      <c r="AB3933" s="159"/>
      <c r="AC3933" s="159"/>
      <c r="AD3933" s="159"/>
      <c r="AE3933" s="159"/>
      <c r="AF3933" t="s">
        <v>3451</v>
      </c>
      <c r="AG3933" s="159"/>
      <c r="AH3933" s="176">
        <v>46034</v>
      </c>
      <c r="AI3933" s="76" t="s">
        <v>6169</v>
      </c>
    </row>
    <row r="3934" spans="1:35" ht="15" customHeight="1" x14ac:dyDescent="0.35">
      <c r="B3934" s="5">
        <f t="shared" si="267"/>
        <v>3932</v>
      </c>
      <c r="C3934">
        <f t="shared" si="272"/>
        <v>128</v>
      </c>
      <c r="D3934" s="16">
        <v>1957</v>
      </c>
      <c r="E3934" s="116" t="s">
        <v>15</v>
      </c>
      <c r="F3934" s="116" t="s">
        <v>16</v>
      </c>
      <c r="G3934" s="117">
        <v>212970</v>
      </c>
      <c r="H3934" s="172" t="s">
        <v>5836</v>
      </c>
      <c r="I3934" s="172"/>
      <c r="J3934" s="172" t="s">
        <v>3354</v>
      </c>
      <c r="K3934" s="172" t="s">
        <v>3383</v>
      </c>
      <c r="L3934" s="172"/>
      <c r="M3934" s="172" t="s">
        <v>3459</v>
      </c>
      <c r="N3934" s="172" t="s">
        <v>3359</v>
      </c>
      <c r="O3934" s="172"/>
      <c r="P3934" s="172"/>
      <c r="Q3934" s="172"/>
      <c r="R3934" s="172"/>
      <c r="S3934" s="173"/>
      <c r="T3934" s="172" t="s">
        <v>3262</v>
      </c>
      <c r="U3934" s="172"/>
      <c r="V3934" s="174"/>
      <c r="W3934" s="172" t="s">
        <v>3572</v>
      </c>
      <c r="X3934" s="172" t="s">
        <v>3660</v>
      </c>
      <c r="Y3934" s="172"/>
      <c r="Z3934" s="172"/>
      <c r="AA3934" s="172" t="s">
        <v>3262</v>
      </c>
      <c r="AB3934" s="172" t="s">
        <v>5064</v>
      </c>
      <c r="AC3934" s="172"/>
      <c r="AD3934" s="172"/>
      <c r="AE3934" s="172"/>
      <c r="AF3934" t="s">
        <v>3451</v>
      </c>
      <c r="AH3934" s="2">
        <v>45966</v>
      </c>
      <c r="AI3934" s="192" t="s">
        <v>5879</v>
      </c>
    </row>
    <row r="3935" spans="1:35" ht="15" customHeight="1" x14ac:dyDescent="0.35">
      <c r="B3935" s="5">
        <f t="shared" si="267"/>
        <v>3933</v>
      </c>
      <c r="C3935">
        <f t="shared" si="272"/>
        <v>204</v>
      </c>
      <c r="D3935" s="16">
        <v>1957</v>
      </c>
      <c r="E3935" t="s">
        <v>15</v>
      </c>
      <c r="F3935" t="s">
        <v>16</v>
      </c>
      <c r="G3935">
        <v>213098</v>
      </c>
      <c r="H3935" t="s">
        <v>17</v>
      </c>
      <c r="J3935" t="s">
        <v>3354</v>
      </c>
      <c r="K3935" t="s">
        <v>3383</v>
      </c>
      <c r="L3935" t="s">
        <v>105</v>
      </c>
      <c r="M3935" t="s">
        <v>3359</v>
      </c>
      <c r="AF3935" t="s">
        <v>3060</v>
      </c>
      <c r="AH3935" s="2">
        <v>40541.919861111113</v>
      </c>
    </row>
    <row r="3936" spans="1:35" ht="15" customHeight="1" x14ac:dyDescent="0.35">
      <c r="B3936" s="5">
        <f t="shared" si="267"/>
        <v>3934</v>
      </c>
      <c r="C3936">
        <f t="shared" si="272"/>
        <v>119</v>
      </c>
      <c r="D3936" s="16">
        <v>1957</v>
      </c>
      <c r="E3936" t="s">
        <v>15</v>
      </c>
      <c r="F3936" t="s">
        <v>25</v>
      </c>
      <c r="G3936">
        <v>213302</v>
      </c>
      <c r="H3936" t="s">
        <v>17</v>
      </c>
      <c r="M3936" t="s">
        <v>3359</v>
      </c>
      <c r="AF3936" t="s">
        <v>3060</v>
      </c>
      <c r="AH3936" s="2">
        <v>40927.530833333331</v>
      </c>
    </row>
    <row r="3937" spans="1:35" ht="15" customHeight="1" x14ac:dyDescent="0.35">
      <c r="B3937" s="5">
        <f t="shared" si="267"/>
        <v>3935</v>
      </c>
      <c r="C3937">
        <f t="shared" si="272"/>
        <v>3</v>
      </c>
      <c r="D3937" s="16">
        <v>1957</v>
      </c>
      <c r="E3937" t="s">
        <v>15</v>
      </c>
      <c r="F3937" t="s">
        <v>25</v>
      </c>
      <c r="G3937" s="70">
        <v>213421</v>
      </c>
      <c r="J3937" t="s">
        <v>3354</v>
      </c>
      <c r="K3937" t="s">
        <v>3383</v>
      </c>
      <c r="M3937" t="s">
        <v>3459</v>
      </c>
      <c r="T3937" t="s">
        <v>3262</v>
      </c>
      <c r="W3937" t="s">
        <v>3572</v>
      </c>
      <c r="X3937" t="s">
        <v>3660</v>
      </c>
      <c r="AA3937" t="s">
        <v>3262</v>
      </c>
      <c r="AC3937"/>
      <c r="AD3937"/>
      <c r="AF3937" t="s">
        <v>3451</v>
      </c>
      <c r="AG3937" s="3"/>
      <c r="AH3937" s="153">
        <v>45899</v>
      </c>
      <c r="AI3937" s="36" t="s">
        <v>5409</v>
      </c>
    </row>
    <row r="3938" spans="1:35" ht="15" customHeight="1" x14ac:dyDescent="0.35">
      <c r="B3938" s="5">
        <f t="shared" si="267"/>
        <v>3936</v>
      </c>
      <c r="C3938">
        <f t="shared" si="272"/>
        <v>267</v>
      </c>
      <c r="D3938" s="16">
        <v>1957</v>
      </c>
      <c r="E3938" t="s">
        <v>15</v>
      </c>
      <c r="F3938" t="s">
        <v>25</v>
      </c>
      <c r="G3938">
        <v>213424</v>
      </c>
      <c r="H3938" t="s">
        <v>17</v>
      </c>
      <c r="J3938" t="s">
        <v>3354</v>
      </c>
      <c r="K3938" t="s">
        <v>3383</v>
      </c>
      <c r="L3938" t="s">
        <v>1305</v>
      </c>
      <c r="M3938" t="s">
        <v>3359</v>
      </c>
      <c r="AB3938" t="s">
        <v>3737</v>
      </c>
      <c r="AF3938" t="s">
        <v>3060</v>
      </c>
      <c r="AH3938" s="2">
        <v>40783.998344907406</v>
      </c>
    </row>
    <row r="3939" spans="1:35" ht="15" customHeight="1" x14ac:dyDescent="0.35">
      <c r="B3939" s="5">
        <f t="shared" ref="B3939:B4002" si="274">+B3938+1</f>
        <v>3937</v>
      </c>
      <c r="C3939">
        <f t="shared" si="272"/>
        <v>402</v>
      </c>
      <c r="D3939" s="16">
        <v>1957</v>
      </c>
      <c r="E3939" t="s">
        <v>15</v>
      </c>
      <c r="F3939" t="s">
        <v>25</v>
      </c>
      <c r="G3939">
        <v>213691</v>
      </c>
      <c r="H3939" t="s">
        <v>17</v>
      </c>
      <c r="J3939" t="s">
        <v>3354</v>
      </c>
      <c r="K3939" t="s">
        <v>3383</v>
      </c>
      <c r="L3939" t="s">
        <v>434</v>
      </c>
      <c r="M3939" t="s">
        <v>3359</v>
      </c>
      <c r="AF3939" t="s">
        <v>3060</v>
      </c>
      <c r="AH3939" s="2">
        <v>41088.665208333332</v>
      </c>
    </row>
    <row r="3940" spans="1:35" ht="15" customHeight="1" x14ac:dyDescent="0.35">
      <c r="A3940" s="3"/>
      <c r="B3940" s="5">
        <f t="shared" si="274"/>
        <v>3938</v>
      </c>
      <c r="C3940">
        <f t="shared" si="272"/>
        <v>102</v>
      </c>
      <c r="D3940" s="16">
        <v>1957</v>
      </c>
      <c r="E3940" t="s">
        <v>15</v>
      </c>
      <c r="F3940" t="s">
        <v>25</v>
      </c>
      <c r="G3940" s="70">
        <v>214093</v>
      </c>
      <c r="J3940" t="s">
        <v>3354</v>
      </c>
      <c r="K3940" t="s">
        <v>3383</v>
      </c>
      <c r="M3940" t="s">
        <v>3459</v>
      </c>
      <c r="T3940" t="s">
        <v>3262</v>
      </c>
      <c r="W3940" t="s">
        <v>3572</v>
      </c>
      <c r="X3940" t="s">
        <v>3660</v>
      </c>
      <c r="AA3940" t="s">
        <v>3262</v>
      </c>
      <c r="AC3940"/>
      <c r="AD3940"/>
      <c r="AF3940" t="s">
        <v>3451</v>
      </c>
      <c r="AG3940" s="3"/>
      <c r="AH3940" s="153">
        <v>45899</v>
      </c>
      <c r="AI3940" s="36" t="s">
        <v>5410</v>
      </c>
    </row>
    <row r="3941" spans="1:35" ht="15" customHeight="1" x14ac:dyDescent="0.35">
      <c r="B3941" s="5">
        <f t="shared" si="274"/>
        <v>3939</v>
      </c>
      <c r="C3941">
        <f t="shared" si="272"/>
        <v>1</v>
      </c>
      <c r="D3941" s="16">
        <v>1957</v>
      </c>
      <c r="E3941" t="s">
        <v>327</v>
      </c>
      <c r="F3941" t="s">
        <v>25</v>
      </c>
      <c r="G3941">
        <v>214195</v>
      </c>
      <c r="H3941" t="s">
        <v>17</v>
      </c>
      <c r="J3941" t="s">
        <v>3354</v>
      </c>
      <c r="M3941" t="s">
        <v>3359</v>
      </c>
      <c r="AF3941" t="s">
        <v>3060</v>
      </c>
      <c r="AH3941" s="2">
        <v>41001.5856712963</v>
      </c>
    </row>
    <row r="3942" spans="1:35" ht="15" customHeight="1" x14ac:dyDescent="0.35">
      <c r="A3942" s="3"/>
      <c r="B3942" s="5">
        <f t="shared" si="274"/>
        <v>3940</v>
      </c>
      <c r="C3942">
        <f t="shared" si="272"/>
        <v>12</v>
      </c>
      <c r="D3942" s="16">
        <v>1957</v>
      </c>
      <c r="E3942" t="s">
        <v>327</v>
      </c>
      <c r="F3942" t="s">
        <v>25</v>
      </c>
      <c r="G3942">
        <v>214196</v>
      </c>
      <c r="H3942" t="s">
        <v>17</v>
      </c>
      <c r="J3942" t="s">
        <v>3354</v>
      </c>
      <c r="K3942" t="s">
        <v>3383</v>
      </c>
      <c r="M3942" t="s">
        <v>3359</v>
      </c>
      <c r="AB3942" t="s">
        <v>195</v>
      </c>
      <c r="AF3942" t="s">
        <v>3060</v>
      </c>
      <c r="AH3942" s="2">
        <v>40795.822280092594</v>
      </c>
    </row>
    <row r="3943" spans="1:35" ht="15" customHeight="1" x14ac:dyDescent="0.35">
      <c r="B3943" s="5">
        <f t="shared" si="274"/>
        <v>3941</v>
      </c>
      <c r="C3943">
        <f t="shared" si="272"/>
        <v>178</v>
      </c>
      <c r="D3943" s="16">
        <v>1957</v>
      </c>
      <c r="E3943" s="3" t="s">
        <v>327</v>
      </c>
      <c r="F3943" s="3" t="s">
        <v>25</v>
      </c>
      <c r="G3943" s="165">
        <v>214208</v>
      </c>
      <c r="H3943" s="3"/>
      <c r="I3943" s="3"/>
      <c r="J3943" s="3" t="s">
        <v>3354</v>
      </c>
      <c r="K3943" s="3" t="s">
        <v>3383</v>
      </c>
      <c r="L3943" s="3"/>
      <c r="M3943" s="3"/>
      <c r="N3943" s="3"/>
      <c r="O3943" s="3"/>
      <c r="P3943" s="3"/>
      <c r="Q3943" s="3"/>
      <c r="R3943" s="3"/>
      <c r="S3943" s="152"/>
      <c r="T3943" s="3" t="s">
        <v>3424</v>
      </c>
      <c r="U3943" s="3"/>
      <c r="V3943" s="143"/>
      <c r="W3943" s="3" t="s">
        <v>3572</v>
      </c>
      <c r="X3943" s="3" t="s">
        <v>3452</v>
      </c>
      <c r="Y3943" s="3"/>
      <c r="Z3943" s="3"/>
      <c r="AA3943" s="3" t="s">
        <v>5075</v>
      </c>
      <c r="AB3943" s="3"/>
      <c r="AE3943" s="3"/>
      <c r="AF3943" t="s">
        <v>3451</v>
      </c>
      <c r="AG3943" s="3"/>
      <c r="AH3943" s="153">
        <v>45928</v>
      </c>
      <c r="AI3943" s="166" t="s">
        <v>5600</v>
      </c>
    </row>
    <row r="3944" spans="1:35" ht="15" customHeight="1" x14ac:dyDescent="0.35">
      <c r="B3944" s="5">
        <f t="shared" si="274"/>
        <v>3942</v>
      </c>
      <c r="C3944">
        <f t="shared" si="272"/>
        <v>69</v>
      </c>
      <c r="D3944" s="16">
        <v>1957</v>
      </c>
      <c r="E3944" t="s">
        <v>500</v>
      </c>
      <c r="F3944" t="s">
        <v>25</v>
      </c>
      <c r="G3944">
        <v>214386</v>
      </c>
      <c r="J3944" t="s">
        <v>3354</v>
      </c>
      <c r="K3944" t="s">
        <v>3383</v>
      </c>
      <c r="M3944" t="s">
        <v>3359</v>
      </c>
      <c r="W3944" t="s">
        <v>3572</v>
      </c>
      <c r="X3944" t="s">
        <v>3452</v>
      </c>
      <c r="AA3944" s="3" t="s">
        <v>6302</v>
      </c>
      <c r="AF3944" t="s">
        <v>3451</v>
      </c>
      <c r="AH3944" s="2">
        <v>45561</v>
      </c>
    </row>
    <row r="3945" spans="1:35" ht="15" customHeight="1" x14ac:dyDescent="0.35">
      <c r="B3945" s="5">
        <f t="shared" si="274"/>
        <v>3943</v>
      </c>
      <c r="C3945">
        <f t="shared" si="272"/>
        <v>3</v>
      </c>
      <c r="D3945" s="16">
        <v>1957</v>
      </c>
      <c r="E3945" t="s">
        <v>500</v>
      </c>
      <c r="F3945" t="s">
        <v>25</v>
      </c>
      <c r="G3945">
        <v>214455</v>
      </c>
      <c r="H3945" t="s">
        <v>17</v>
      </c>
      <c r="J3945" t="s">
        <v>3354</v>
      </c>
      <c r="L3945" t="s">
        <v>224</v>
      </c>
      <c r="M3945" t="s">
        <v>3359</v>
      </c>
      <c r="AF3945" t="s">
        <v>3060</v>
      </c>
      <c r="AH3945" s="2">
        <v>40564.814849537041</v>
      </c>
    </row>
    <row r="3946" spans="1:35" ht="15" customHeight="1" x14ac:dyDescent="0.35">
      <c r="B3946" s="5">
        <f t="shared" si="274"/>
        <v>3944</v>
      </c>
      <c r="C3946">
        <f t="shared" si="272"/>
        <v>10</v>
      </c>
      <c r="D3946" s="146">
        <f>+D3945</f>
        <v>1957</v>
      </c>
      <c r="E3946" s="3" t="s">
        <v>500</v>
      </c>
      <c r="F3946" s="3" t="s">
        <v>25</v>
      </c>
      <c r="G3946" s="165">
        <v>214458</v>
      </c>
      <c r="H3946" s="3"/>
      <c r="I3946" s="3"/>
      <c r="J3946" s="3"/>
      <c r="K3946" s="3" t="s">
        <v>3383</v>
      </c>
      <c r="L3946" s="3"/>
      <c r="M3946" s="3"/>
      <c r="N3946" s="3"/>
      <c r="O3946" s="3"/>
      <c r="P3946" s="3"/>
      <c r="Q3946" s="3"/>
      <c r="R3946" s="3"/>
      <c r="S3946" s="152"/>
      <c r="T3946" s="3" t="s">
        <v>3424</v>
      </c>
      <c r="U3946" s="3"/>
      <c r="V3946" s="143"/>
      <c r="W3946" s="3"/>
      <c r="X3946" s="3" t="s">
        <v>3452</v>
      </c>
      <c r="Y3946" s="3"/>
      <c r="Z3946" s="3"/>
      <c r="AB3946" s="3"/>
      <c r="AE3946" s="3"/>
      <c r="AF3946" s="3" t="s">
        <v>3451</v>
      </c>
      <c r="AG3946" s="3"/>
      <c r="AH3946" s="153">
        <v>45739</v>
      </c>
      <c r="AI3946" s="14" t="s">
        <v>4779</v>
      </c>
    </row>
    <row r="3947" spans="1:35" ht="15" customHeight="1" thickBot="1" x14ac:dyDescent="0.4">
      <c r="B3947" s="5">
        <f t="shared" si="274"/>
        <v>3945</v>
      </c>
      <c r="C3947">
        <f t="shared" si="272"/>
        <v>36</v>
      </c>
      <c r="D3947" s="146">
        <f t="shared" ref="D3947:D3958" si="275">+D3946</f>
        <v>1957</v>
      </c>
      <c r="E3947" t="s">
        <v>500</v>
      </c>
      <c r="F3947" t="s">
        <v>25</v>
      </c>
      <c r="G3947">
        <v>214468</v>
      </c>
      <c r="H3947" t="s">
        <v>17</v>
      </c>
      <c r="J3947" t="s">
        <v>380</v>
      </c>
      <c r="M3947" t="s">
        <v>3359</v>
      </c>
      <c r="AF3947" t="s">
        <v>3060</v>
      </c>
      <c r="AH3947" s="2">
        <v>41093.385763888888</v>
      </c>
    </row>
    <row r="3948" spans="1:35" ht="15" thickBot="1" x14ac:dyDescent="0.4">
      <c r="B3948" s="5">
        <f t="shared" si="274"/>
        <v>3946</v>
      </c>
      <c r="C3948">
        <f t="shared" ref="C3948:C3952" si="276">+G3949-G3948</f>
        <v>21</v>
      </c>
      <c r="D3948" s="146">
        <f t="shared" si="275"/>
        <v>1957</v>
      </c>
      <c r="E3948" s="159" t="s">
        <v>500</v>
      </c>
      <c r="F3948" s="159" t="s">
        <v>16</v>
      </c>
      <c r="G3948" s="160">
        <v>214504</v>
      </c>
      <c r="H3948" s="159"/>
      <c r="I3948" s="159"/>
      <c r="J3948" s="159" t="s">
        <v>3354</v>
      </c>
      <c r="K3948" s="159" t="s">
        <v>3383</v>
      </c>
      <c r="L3948" s="159"/>
      <c r="M3948" s="159" t="s">
        <v>3459</v>
      </c>
      <c r="N3948" s="159" t="s">
        <v>3359</v>
      </c>
      <c r="O3948" s="159"/>
      <c r="P3948" s="159"/>
      <c r="Q3948" s="159"/>
      <c r="R3948" s="159"/>
      <c r="S3948" s="159"/>
      <c r="T3948" s="159" t="s">
        <v>3424</v>
      </c>
      <c r="U3948" s="159"/>
      <c r="V3948" s="161"/>
      <c r="W3948" s="159" t="s">
        <v>3830</v>
      </c>
      <c r="X3948" s="159" t="s">
        <v>3830</v>
      </c>
      <c r="Y3948" s="159"/>
      <c r="Z3948" s="159"/>
      <c r="AA3948" s="159" t="s">
        <v>6299</v>
      </c>
      <c r="AB3948" s="159"/>
      <c r="AC3948" s="159"/>
      <c r="AD3948" s="159"/>
      <c r="AE3948" s="159"/>
      <c r="AF3948" t="s">
        <v>3451</v>
      </c>
      <c r="AG3948" s="159"/>
      <c r="AH3948" s="176">
        <v>46034</v>
      </c>
      <c r="AI3948" s="76" t="s">
        <v>6266</v>
      </c>
    </row>
    <row r="3949" spans="1:35" ht="15" customHeight="1" thickBot="1" x14ac:dyDescent="0.4">
      <c r="B3949" s="5">
        <f t="shared" si="274"/>
        <v>3947</v>
      </c>
      <c r="C3949">
        <f t="shared" si="276"/>
        <v>5</v>
      </c>
      <c r="D3949" s="146">
        <f t="shared" si="275"/>
        <v>1957</v>
      </c>
      <c r="E3949" s="159" t="s">
        <v>500</v>
      </c>
      <c r="F3949" s="159" t="s">
        <v>16</v>
      </c>
      <c r="G3949" s="160">
        <v>214525</v>
      </c>
      <c r="H3949" s="159"/>
      <c r="I3949" s="159"/>
      <c r="J3949" s="159" t="s">
        <v>3354</v>
      </c>
      <c r="K3949" s="159" t="s">
        <v>3383</v>
      </c>
      <c r="L3949" s="159"/>
      <c r="M3949" s="159" t="s">
        <v>3459</v>
      </c>
      <c r="N3949" s="159"/>
      <c r="O3949" s="159"/>
      <c r="P3949" s="159"/>
      <c r="Q3949" s="159"/>
      <c r="R3949" s="159"/>
      <c r="S3949" s="159"/>
      <c r="T3949" s="159" t="s">
        <v>3424</v>
      </c>
      <c r="U3949" s="159"/>
      <c r="V3949" s="159"/>
      <c r="W3949" s="159" t="s">
        <v>3830</v>
      </c>
      <c r="X3949" s="159" t="s">
        <v>3452</v>
      </c>
      <c r="Y3949" s="159"/>
      <c r="Z3949" s="159"/>
      <c r="AA3949" s="159" t="s">
        <v>6299</v>
      </c>
      <c r="AB3949" s="159"/>
      <c r="AC3949" s="159"/>
      <c r="AD3949" s="159"/>
      <c r="AE3949" s="159"/>
      <c r="AF3949" t="s">
        <v>3451</v>
      </c>
      <c r="AG3949" s="159"/>
      <c r="AH3949" s="176">
        <v>46207</v>
      </c>
      <c r="AI3949" s="76" t="s">
        <v>6823</v>
      </c>
    </row>
    <row r="3950" spans="1:35" ht="15" customHeight="1" x14ac:dyDescent="0.35">
      <c r="B3950" s="5">
        <f t="shared" si="274"/>
        <v>3948</v>
      </c>
      <c r="C3950">
        <f t="shared" si="276"/>
        <v>12</v>
      </c>
      <c r="D3950" s="146">
        <f t="shared" si="275"/>
        <v>1957</v>
      </c>
      <c r="E3950" s="3" t="s">
        <v>500</v>
      </c>
      <c r="F3950" s="3" t="s">
        <v>16</v>
      </c>
      <c r="G3950" s="3">
        <v>214530</v>
      </c>
      <c r="H3950" s="3"/>
      <c r="I3950" s="3"/>
      <c r="J3950" s="3"/>
      <c r="K3950" s="3"/>
      <c r="L3950" s="3"/>
      <c r="M3950" s="3"/>
      <c r="N3950" s="3"/>
      <c r="O3950" s="3"/>
      <c r="P3950" s="3"/>
      <c r="Q3950" s="3"/>
      <c r="R3950" s="3"/>
      <c r="S3950" s="152"/>
      <c r="T3950" s="3"/>
      <c r="U3950" s="3"/>
      <c r="V3950" s="143"/>
      <c r="W3950" s="3"/>
      <c r="X3950" s="3"/>
      <c r="Y3950" s="3"/>
      <c r="Z3950" s="3"/>
      <c r="AB3950" s="3"/>
      <c r="AE3950" s="3"/>
      <c r="AF3950" s="3" t="s">
        <v>3451</v>
      </c>
      <c r="AG3950" s="3"/>
      <c r="AH3950" s="153">
        <v>45561</v>
      </c>
      <c r="AI3950" s="14" t="s">
        <v>4139</v>
      </c>
    </row>
    <row r="3951" spans="1:35" ht="15" customHeight="1" x14ac:dyDescent="0.35">
      <c r="B3951" s="5">
        <f t="shared" si="274"/>
        <v>3949</v>
      </c>
      <c r="C3951">
        <f t="shared" si="276"/>
        <v>8</v>
      </c>
      <c r="D3951" s="146">
        <f t="shared" si="275"/>
        <v>1957</v>
      </c>
      <c r="E3951" t="s">
        <v>560</v>
      </c>
      <c r="F3951" t="s">
        <v>16</v>
      </c>
      <c r="G3951">
        <v>214542</v>
      </c>
      <c r="H3951" t="s">
        <v>17</v>
      </c>
      <c r="K3951" t="s">
        <v>3383</v>
      </c>
      <c r="M3951" t="s">
        <v>3359</v>
      </c>
      <c r="AF3951" t="s">
        <v>3060</v>
      </c>
      <c r="AH3951" s="2">
        <v>40003.401550925926</v>
      </c>
    </row>
    <row r="3952" spans="1:35" ht="15" customHeight="1" x14ac:dyDescent="0.35">
      <c r="B3952" s="5">
        <f t="shared" si="274"/>
        <v>3950</v>
      </c>
      <c r="C3952">
        <f t="shared" si="276"/>
        <v>112</v>
      </c>
      <c r="D3952" s="146">
        <f t="shared" si="275"/>
        <v>1957</v>
      </c>
      <c r="E3952" s="101" t="s">
        <v>500</v>
      </c>
      <c r="F3952" s="101" t="s">
        <v>16</v>
      </c>
      <c r="G3952" s="165">
        <v>214550</v>
      </c>
      <c r="H3952" s="101"/>
      <c r="I3952" s="101"/>
      <c r="J3952" s="101"/>
      <c r="K3952" s="101"/>
      <c r="L3952" s="101"/>
      <c r="M3952" s="101"/>
      <c r="N3952" s="101"/>
      <c r="O3952" s="101"/>
      <c r="P3952" s="101"/>
      <c r="Q3952" s="101"/>
      <c r="R3952" s="101"/>
      <c r="S3952" s="128"/>
      <c r="T3952" s="101"/>
      <c r="U3952" s="101"/>
      <c r="V3952" s="130"/>
      <c r="W3952" s="101"/>
      <c r="X3952" s="101"/>
      <c r="Y3952" s="101"/>
      <c r="Z3952" s="101"/>
      <c r="AA3952" s="101"/>
      <c r="AB3952" s="101"/>
      <c r="AC3952" s="101"/>
      <c r="AD3952" s="101"/>
      <c r="AE3952" s="101"/>
      <c r="AF3952" t="s">
        <v>3451</v>
      </c>
      <c r="AG3952" s="101"/>
      <c r="AH3952" s="103">
        <v>45839</v>
      </c>
      <c r="AI3952" s="101"/>
    </row>
    <row r="3953" spans="1:35" ht="15" customHeight="1" x14ac:dyDescent="0.35">
      <c r="A3953" s="3"/>
      <c r="B3953" s="5">
        <f t="shared" si="274"/>
        <v>3951</v>
      </c>
      <c r="C3953">
        <f t="shared" si="272"/>
        <v>15</v>
      </c>
      <c r="D3953" s="146">
        <f t="shared" si="275"/>
        <v>1957</v>
      </c>
      <c r="E3953" t="s">
        <v>560</v>
      </c>
      <c r="F3953" t="s">
        <v>25</v>
      </c>
      <c r="G3953">
        <v>214662</v>
      </c>
      <c r="H3953" t="s">
        <v>17</v>
      </c>
      <c r="J3953" t="s">
        <v>3354</v>
      </c>
      <c r="K3953" t="s">
        <v>3383</v>
      </c>
      <c r="L3953" t="s">
        <v>385</v>
      </c>
      <c r="M3953" t="s">
        <v>3359</v>
      </c>
      <c r="N3953" t="s">
        <v>3359</v>
      </c>
      <c r="AB3953" t="s">
        <v>1377</v>
      </c>
      <c r="AF3953" t="s">
        <v>3060</v>
      </c>
      <c r="AH3953" s="2">
        <v>40751.522824074076</v>
      </c>
    </row>
    <row r="3954" spans="1:35" ht="15" customHeight="1" x14ac:dyDescent="0.35">
      <c r="B3954" s="5">
        <f t="shared" si="274"/>
        <v>3952</v>
      </c>
      <c r="C3954">
        <f t="shared" si="272"/>
        <v>18</v>
      </c>
      <c r="D3954" s="146">
        <f t="shared" si="275"/>
        <v>1957</v>
      </c>
      <c r="E3954" t="s">
        <v>560</v>
      </c>
      <c r="F3954" t="s">
        <v>25</v>
      </c>
      <c r="G3954">
        <v>214677</v>
      </c>
      <c r="H3954" t="s">
        <v>17</v>
      </c>
      <c r="J3954" t="s">
        <v>3354</v>
      </c>
      <c r="K3954" t="s">
        <v>3383</v>
      </c>
      <c r="L3954" t="s">
        <v>37</v>
      </c>
      <c r="M3954" t="s">
        <v>3359</v>
      </c>
      <c r="W3954" t="s">
        <v>3557</v>
      </c>
      <c r="AB3954" t="s">
        <v>195</v>
      </c>
      <c r="AF3954" t="s">
        <v>3060</v>
      </c>
      <c r="AH3954" s="2">
        <v>40052.546539351853</v>
      </c>
    </row>
    <row r="3955" spans="1:35" ht="15" customHeight="1" x14ac:dyDescent="0.35">
      <c r="B3955" s="5">
        <f t="shared" si="274"/>
        <v>3953</v>
      </c>
      <c r="C3955">
        <f t="shared" si="272"/>
        <v>18</v>
      </c>
      <c r="D3955" s="146">
        <f t="shared" si="275"/>
        <v>1957</v>
      </c>
      <c r="E3955" t="s">
        <v>560</v>
      </c>
      <c r="F3955" t="s">
        <v>16</v>
      </c>
      <c r="G3955">
        <v>214695</v>
      </c>
      <c r="J3955" t="s">
        <v>3354</v>
      </c>
      <c r="K3955" t="s">
        <v>3383</v>
      </c>
      <c r="M3955" t="s">
        <v>3459</v>
      </c>
      <c r="T3955" t="s">
        <v>3424</v>
      </c>
      <c r="W3955" t="s">
        <v>3557</v>
      </c>
      <c r="X3955" t="s">
        <v>3452</v>
      </c>
      <c r="AA3955" s="3" t="s">
        <v>3556</v>
      </c>
      <c r="AF3955" t="s">
        <v>3451</v>
      </c>
      <c r="AH3955" s="2">
        <v>46129</v>
      </c>
    </row>
    <row r="3956" spans="1:35" ht="15" customHeight="1" thickBot="1" x14ac:dyDescent="0.4">
      <c r="B3956" s="5">
        <f t="shared" si="274"/>
        <v>3954</v>
      </c>
      <c r="C3956">
        <f t="shared" si="272"/>
        <v>9</v>
      </c>
      <c r="D3956" s="146">
        <f t="shared" si="275"/>
        <v>1957</v>
      </c>
      <c r="E3956" s="115" t="s">
        <v>560</v>
      </c>
      <c r="F3956" s="115" t="s">
        <v>16</v>
      </c>
      <c r="G3956" s="70">
        <v>214713</v>
      </c>
      <c r="I3956" s="172"/>
      <c r="J3956" t="s">
        <v>3354</v>
      </c>
      <c r="K3956" t="s">
        <v>3383</v>
      </c>
      <c r="M3956" s="172" t="s">
        <v>3459</v>
      </c>
      <c r="T3956" t="s">
        <v>3424</v>
      </c>
      <c r="W3956" s="172" t="s">
        <v>3557</v>
      </c>
      <c r="X3956" s="172" t="s">
        <v>3452</v>
      </c>
      <c r="AA3956" s="172" t="s">
        <v>3556</v>
      </c>
      <c r="AC3956"/>
      <c r="AD3956" t="s">
        <v>5974</v>
      </c>
      <c r="AF3956" t="s">
        <v>3451</v>
      </c>
      <c r="AH3956" s="2">
        <v>45966</v>
      </c>
      <c r="AI3956" s="36" t="s">
        <v>5759</v>
      </c>
    </row>
    <row r="3957" spans="1:35" ht="15" thickBot="1" x14ac:dyDescent="0.4">
      <c r="B3957" s="5">
        <f t="shared" si="274"/>
        <v>3955</v>
      </c>
      <c r="C3957">
        <f t="shared" si="272"/>
        <v>10</v>
      </c>
      <c r="D3957" s="146">
        <f t="shared" si="275"/>
        <v>1957</v>
      </c>
      <c r="E3957" t="s">
        <v>560</v>
      </c>
      <c r="F3957" t="s">
        <v>16</v>
      </c>
      <c r="G3957">
        <v>214722</v>
      </c>
      <c r="H3957" t="s">
        <v>17</v>
      </c>
      <c r="J3957" t="s">
        <v>3354</v>
      </c>
      <c r="K3957" t="s">
        <v>3383</v>
      </c>
      <c r="L3957" t="s">
        <v>138</v>
      </c>
      <c r="M3957" t="s">
        <v>3359</v>
      </c>
      <c r="AF3957" t="s">
        <v>3060</v>
      </c>
      <c r="AG3957" s="162"/>
      <c r="AH3957" s="163">
        <v>39776.351365740738</v>
      </c>
    </row>
    <row r="3958" spans="1:35" ht="15" customHeight="1" thickBot="1" x14ac:dyDescent="0.4">
      <c r="A3958" s="180"/>
      <c r="B3958" s="5">
        <f t="shared" si="274"/>
        <v>3956</v>
      </c>
      <c r="C3958">
        <f t="shared" si="272"/>
        <v>30</v>
      </c>
      <c r="D3958" s="146">
        <f t="shared" si="275"/>
        <v>1957</v>
      </c>
      <c r="E3958" t="s">
        <v>560</v>
      </c>
      <c r="F3958" t="s">
        <v>16</v>
      </c>
      <c r="G3958">
        <v>214732</v>
      </c>
      <c r="H3958" t="s">
        <v>17</v>
      </c>
      <c r="J3958" t="s">
        <v>3354</v>
      </c>
      <c r="K3958" t="s">
        <v>3383</v>
      </c>
      <c r="M3958" t="s">
        <v>3359</v>
      </c>
      <c r="AF3958" t="s">
        <v>3060</v>
      </c>
      <c r="AH3958" s="2">
        <v>40882.582152777781</v>
      </c>
    </row>
    <row r="3959" spans="1:35" ht="15" customHeight="1" x14ac:dyDescent="0.35">
      <c r="B3959" s="5">
        <f t="shared" si="274"/>
        <v>3957</v>
      </c>
      <c r="C3959">
        <f t="shared" si="272"/>
        <v>29</v>
      </c>
      <c r="D3959" s="16">
        <v>1957</v>
      </c>
      <c r="E3959" t="s">
        <v>560</v>
      </c>
      <c r="F3959" t="s">
        <v>16</v>
      </c>
      <c r="G3959">
        <v>214762</v>
      </c>
      <c r="H3959" t="s">
        <v>17</v>
      </c>
      <c r="J3959" t="s">
        <v>3354</v>
      </c>
      <c r="K3959" t="s">
        <v>3383</v>
      </c>
      <c r="L3959" t="s">
        <v>143</v>
      </c>
      <c r="M3959" t="s">
        <v>3359</v>
      </c>
      <c r="AD3959" s="3" t="s">
        <v>1378</v>
      </c>
      <c r="AF3959" t="s">
        <v>3060</v>
      </c>
      <c r="AH3959" s="2">
        <v>39770.619143518517</v>
      </c>
    </row>
    <row r="3960" spans="1:35" ht="15" customHeight="1" x14ac:dyDescent="0.35">
      <c r="B3960" s="5">
        <f t="shared" si="274"/>
        <v>3958</v>
      </c>
      <c r="C3960">
        <f t="shared" si="272"/>
        <v>24</v>
      </c>
      <c r="D3960" s="16">
        <v>1957</v>
      </c>
      <c r="E3960" t="s">
        <v>972</v>
      </c>
      <c r="F3960" t="s">
        <v>25</v>
      </c>
      <c r="G3960">
        <v>214791</v>
      </c>
      <c r="H3960" t="s">
        <v>17</v>
      </c>
      <c r="J3960" t="s">
        <v>3354</v>
      </c>
      <c r="K3960" t="s">
        <v>3383</v>
      </c>
      <c r="L3960" t="s">
        <v>1379</v>
      </c>
      <c r="M3960" t="s">
        <v>3359</v>
      </c>
      <c r="N3960" t="s">
        <v>3359</v>
      </c>
      <c r="AD3960" s="3" t="s">
        <v>1380</v>
      </c>
      <c r="AF3960" t="s">
        <v>3060</v>
      </c>
      <c r="AH3960" s="2">
        <v>40401.67591435185</v>
      </c>
    </row>
    <row r="3961" spans="1:35" ht="15" customHeight="1" x14ac:dyDescent="0.35">
      <c r="B3961" s="5">
        <f t="shared" si="274"/>
        <v>3959</v>
      </c>
      <c r="C3961">
        <f t="shared" si="272"/>
        <v>7</v>
      </c>
      <c r="D3961" s="16">
        <v>1957</v>
      </c>
      <c r="E3961" t="s">
        <v>972</v>
      </c>
      <c r="F3961" t="s">
        <v>25</v>
      </c>
      <c r="G3961">
        <v>214815</v>
      </c>
      <c r="H3961" t="s">
        <v>17</v>
      </c>
      <c r="J3961" t="s">
        <v>3354</v>
      </c>
      <c r="K3961" t="s">
        <v>3383</v>
      </c>
      <c r="L3961" t="s">
        <v>258</v>
      </c>
      <c r="M3961" t="s">
        <v>3359</v>
      </c>
      <c r="U3961" t="s">
        <v>3557</v>
      </c>
      <c r="W3961" t="s">
        <v>3557</v>
      </c>
      <c r="AF3961" t="s">
        <v>3060</v>
      </c>
      <c r="AH3961" s="2">
        <v>40259.620613425926</v>
      </c>
    </row>
    <row r="3962" spans="1:35" ht="15" customHeight="1" x14ac:dyDescent="0.35">
      <c r="B3962" s="5">
        <f t="shared" si="274"/>
        <v>3960</v>
      </c>
      <c r="C3962">
        <f t="shared" si="272"/>
        <v>31</v>
      </c>
      <c r="D3962" s="16">
        <v>1957</v>
      </c>
      <c r="E3962" t="s">
        <v>972</v>
      </c>
      <c r="F3962" t="s">
        <v>25</v>
      </c>
      <c r="G3962">
        <v>214822</v>
      </c>
      <c r="H3962" t="s">
        <v>17</v>
      </c>
      <c r="J3962" t="s">
        <v>3354</v>
      </c>
      <c r="M3962" t="s">
        <v>3359</v>
      </c>
      <c r="AF3962" t="s">
        <v>3060</v>
      </c>
      <c r="AH3962" s="2">
        <v>40390.693391203706</v>
      </c>
    </row>
    <row r="3963" spans="1:35" ht="15" customHeight="1" x14ac:dyDescent="0.35">
      <c r="B3963" s="5">
        <f t="shared" si="274"/>
        <v>3961</v>
      </c>
      <c r="C3963">
        <f t="shared" si="272"/>
        <v>478</v>
      </c>
      <c r="D3963" s="16">
        <v>1957</v>
      </c>
      <c r="E3963" t="s">
        <v>972</v>
      </c>
      <c r="F3963" t="s">
        <v>25</v>
      </c>
      <c r="G3963">
        <v>214853</v>
      </c>
      <c r="H3963" t="s">
        <v>17</v>
      </c>
      <c r="J3963" t="s">
        <v>3354</v>
      </c>
      <c r="M3963" t="s">
        <v>3359</v>
      </c>
      <c r="U3963" t="s">
        <v>3557</v>
      </c>
      <c r="AB3963" t="s">
        <v>197</v>
      </c>
      <c r="AF3963" t="s">
        <v>3060</v>
      </c>
      <c r="AH3963" s="2">
        <v>40559.519699074073</v>
      </c>
    </row>
    <row r="3964" spans="1:35" ht="15" customHeight="1" x14ac:dyDescent="0.35">
      <c r="B3964" s="5">
        <f t="shared" si="274"/>
        <v>3962</v>
      </c>
      <c r="C3964">
        <f t="shared" si="272"/>
        <v>552</v>
      </c>
      <c r="D3964" s="16">
        <v>1957</v>
      </c>
      <c r="E3964" t="s">
        <v>1381</v>
      </c>
      <c r="F3964" t="s">
        <v>25</v>
      </c>
      <c r="G3964">
        <v>215331</v>
      </c>
      <c r="H3964" t="s">
        <v>17</v>
      </c>
      <c r="K3964" t="s">
        <v>3383</v>
      </c>
      <c r="M3964" t="s">
        <v>3359</v>
      </c>
      <c r="U3964" t="s">
        <v>3557</v>
      </c>
      <c r="AD3964" s="3" t="s">
        <v>1382</v>
      </c>
      <c r="AF3964" t="s">
        <v>3060</v>
      </c>
      <c r="AH3964" s="2">
        <v>39692.460011574076</v>
      </c>
    </row>
    <row r="3965" spans="1:35" ht="15" customHeight="1" x14ac:dyDescent="0.35">
      <c r="A3965" s="3"/>
      <c r="B3965" s="5">
        <f t="shared" si="274"/>
        <v>3963</v>
      </c>
      <c r="C3965">
        <f t="shared" si="272"/>
        <v>5</v>
      </c>
      <c r="D3965" s="16">
        <v>1957</v>
      </c>
      <c r="E3965" t="s">
        <v>1381</v>
      </c>
      <c r="F3965" t="s">
        <v>25</v>
      </c>
      <c r="G3965">
        <v>215883</v>
      </c>
      <c r="H3965" t="s">
        <v>17</v>
      </c>
      <c r="J3965" t="s">
        <v>3354</v>
      </c>
      <c r="K3965" t="s">
        <v>3383</v>
      </c>
      <c r="L3965" t="s">
        <v>113</v>
      </c>
      <c r="M3965" t="s">
        <v>3359</v>
      </c>
      <c r="N3965" t="s">
        <v>3359</v>
      </c>
      <c r="S3965" s="148">
        <v>468</v>
      </c>
      <c r="U3965" t="s">
        <v>3557</v>
      </c>
      <c r="AA3965" s="3" t="s">
        <v>1383</v>
      </c>
      <c r="AF3965" t="s">
        <v>3060</v>
      </c>
      <c r="AH3965" s="2">
        <v>40012.331516203703</v>
      </c>
    </row>
    <row r="3966" spans="1:35" ht="15" customHeight="1" x14ac:dyDescent="0.35">
      <c r="B3966" s="5">
        <f t="shared" si="274"/>
        <v>3964</v>
      </c>
      <c r="C3966">
        <f t="shared" si="272"/>
        <v>143</v>
      </c>
      <c r="D3966" s="16">
        <v>1957</v>
      </c>
      <c r="E3966" t="s">
        <v>1381</v>
      </c>
      <c r="F3966" t="s">
        <v>25</v>
      </c>
      <c r="G3966">
        <v>215888</v>
      </c>
      <c r="H3966" t="s">
        <v>17</v>
      </c>
      <c r="J3966" t="s">
        <v>380</v>
      </c>
      <c r="K3966" t="s">
        <v>3383</v>
      </c>
      <c r="L3966" t="s">
        <v>1384</v>
      </c>
      <c r="M3966" t="s">
        <v>3359</v>
      </c>
      <c r="S3966" s="148">
        <v>468</v>
      </c>
      <c r="AC3966" s="3" t="s">
        <v>1385</v>
      </c>
      <c r="AF3966" t="s">
        <v>3060</v>
      </c>
      <c r="AH3966" s="2">
        <v>40035.707384259258</v>
      </c>
    </row>
    <row r="3967" spans="1:35" ht="15" customHeight="1" thickBot="1" x14ac:dyDescent="0.4">
      <c r="B3967" s="5">
        <f t="shared" si="274"/>
        <v>3965</v>
      </c>
      <c r="C3967">
        <f t="shared" si="272"/>
        <v>112</v>
      </c>
      <c r="D3967" s="16">
        <v>1957</v>
      </c>
      <c r="E3967" t="s">
        <v>15</v>
      </c>
      <c r="F3967" t="s">
        <v>16</v>
      </c>
      <c r="G3967">
        <v>216031</v>
      </c>
      <c r="H3967" t="s">
        <v>17</v>
      </c>
      <c r="J3967" t="s">
        <v>3354</v>
      </c>
      <c r="K3967" t="s">
        <v>3383</v>
      </c>
      <c r="L3967" t="s">
        <v>45</v>
      </c>
      <c r="M3967" t="s">
        <v>3359</v>
      </c>
      <c r="AC3967" s="3">
        <v>1948</v>
      </c>
      <c r="AF3967" t="s">
        <v>3060</v>
      </c>
      <c r="AH3967" s="2">
        <v>39833.723796296297</v>
      </c>
    </row>
    <row r="3968" spans="1:35" ht="15" customHeight="1" thickBot="1" x14ac:dyDescent="0.4">
      <c r="B3968" s="5">
        <f t="shared" si="274"/>
        <v>3966</v>
      </c>
      <c r="C3968">
        <f t="shared" si="272"/>
        <v>97</v>
      </c>
      <c r="D3968" s="16">
        <v>1957</v>
      </c>
      <c r="E3968" s="159" t="s">
        <v>15</v>
      </c>
      <c r="F3968" s="159" t="s">
        <v>16</v>
      </c>
      <c r="G3968" s="160">
        <v>216143</v>
      </c>
      <c r="H3968" s="159"/>
      <c r="I3968" s="159"/>
      <c r="J3968" s="159" t="s">
        <v>3354</v>
      </c>
      <c r="K3968" s="159" t="s">
        <v>3383</v>
      </c>
      <c r="L3968" s="159"/>
      <c r="M3968" s="159" t="s">
        <v>3459</v>
      </c>
      <c r="N3968" s="159"/>
      <c r="O3968" s="159"/>
      <c r="P3968" s="159"/>
      <c r="Q3968" s="159"/>
      <c r="R3968" s="159"/>
      <c r="S3968" s="159"/>
      <c r="T3968" s="159" t="s">
        <v>3262</v>
      </c>
      <c r="U3968" s="159"/>
      <c r="V3968" s="161"/>
      <c r="W3968" s="159" t="s">
        <v>3830</v>
      </c>
      <c r="X3968" s="159" t="s">
        <v>3660</v>
      </c>
      <c r="Y3968" s="159"/>
      <c r="Z3968" s="159"/>
      <c r="AA3968" s="159" t="s">
        <v>3262</v>
      </c>
      <c r="AB3968" s="159"/>
      <c r="AC3968" s="159"/>
      <c r="AD3968" s="159"/>
      <c r="AE3968" s="159"/>
      <c r="AF3968" t="s">
        <v>3451</v>
      </c>
      <c r="AG3968" s="162"/>
      <c r="AH3968" s="163">
        <v>46130</v>
      </c>
      <c r="AI3968" s="76" t="s">
        <v>6520</v>
      </c>
    </row>
    <row r="3969" spans="1:35" ht="15" customHeight="1" x14ac:dyDescent="0.35">
      <c r="B3969" s="5">
        <f t="shared" si="274"/>
        <v>3967</v>
      </c>
      <c r="C3969">
        <f t="shared" si="272"/>
        <v>157</v>
      </c>
      <c r="D3969" s="16">
        <v>1957</v>
      </c>
      <c r="E3969" t="s">
        <v>15</v>
      </c>
      <c r="F3969" t="s">
        <v>16</v>
      </c>
      <c r="G3969">
        <v>216240</v>
      </c>
      <c r="H3969" t="s">
        <v>17</v>
      </c>
      <c r="J3969" t="s">
        <v>3354</v>
      </c>
      <c r="K3969" t="s">
        <v>3383</v>
      </c>
      <c r="L3969" t="s">
        <v>28</v>
      </c>
      <c r="M3969" t="s">
        <v>3359</v>
      </c>
      <c r="AD3969" s="3" t="s">
        <v>1386</v>
      </c>
      <c r="AF3969" t="s">
        <v>3060</v>
      </c>
      <c r="AH3969" s="2">
        <v>39729.361296296294</v>
      </c>
    </row>
    <row r="3970" spans="1:35" ht="15" customHeight="1" x14ac:dyDescent="0.35">
      <c r="B3970" s="5">
        <f t="shared" si="274"/>
        <v>3968</v>
      </c>
      <c r="C3970">
        <f t="shared" ref="C3970:C4035" si="277">+G3971-G3970</f>
        <v>189</v>
      </c>
      <c r="D3970" s="16">
        <v>1957</v>
      </c>
      <c r="E3970" t="s">
        <v>15</v>
      </c>
      <c r="F3970" t="s">
        <v>16</v>
      </c>
      <c r="G3970">
        <v>216397</v>
      </c>
      <c r="H3970" t="s">
        <v>17</v>
      </c>
      <c r="J3970" t="s">
        <v>3354</v>
      </c>
      <c r="K3970" t="s">
        <v>3383</v>
      </c>
      <c r="L3970" t="s">
        <v>1387</v>
      </c>
      <c r="M3970" t="s">
        <v>3359</v>
      </c>
      <c r="AF3970" t="s">
        <v>3060</v>
      </c>
      <c r="AH3970" s="2">
        <v>40722.716747685183</v>
      </c>
    </row>
    <row r="3971" spans="1:35" ht="15" customHeight="1" x14ac:dyDescent="0.35">
      <c r="B3971" s="5">
        <f t="shared" si="274"/>
        <v>3969</v>
      </c>
      <c r="C3971">
        <f t="shared" si="277"/>
        <v>135</v>
      </c>
      <c r="D3971" s="16">
        <v>1957</v>
      </c>
      <c r="E3971" t="s">
        <v>15</v>
      </c>
      <c r="F3971" t="s">
        <v>16</v>
      </c>
      <c r="G3971">
        <v>216586</v>
      </c>
      <c r="H3971" t="s">
        <v>17</v>
      </c>
      <c r="J3971" t="s">
        <v>3354</v>
      </c>
      <c r="M3971" t="s">
        <v>3359</v>
      </c>
      <c r="AF3971" t="s">
        <v>3060</v>
      </c>
      <c r="AH3971" s="2">
        <v>40342.505972222221</v>
      </c>
    </row>
    <row r="3972" spans="1:35" ht="15" customHeight="1" thickBot="1" x14ac:dyDescent="0.4">
      <c r="B3972" s="5">
        <f t="shared" si="274"/>
        <v>3970</v>
      </c>
      <c r="C3972">
        <f t="shared" ref="C3972:C3976" si="278">+G3973-G3972</f>
        <v>42</v>
      </c>
      <c r="D3972" s="16">
        <v>1957</v>
      </c>
      <c r="E3972" t="s">
        <v>15</v>
      </c>
      <c r="F3972" t="s">
        <v>16</v>
      </c>
      <c r="G3972">
        <v>216721</v>
      </c>
      <c r="H3972" t="s">
        <v>17</v>
      </c>
      <c r="J3972" t="s">
        <v>3354</v>
      </c>
      <c r="K3972" t="s">
        <v>3383</v>
      </c>
      <c r="L3972" t="s">
        <v>849</v>
      </c>
      <c r="M3972" t="s">
        <v>3359</v>
      </c>
      <c r="S3972" s="148">
        <v>468</v>
      </c>
      <c r="AF3972" t="s">
        <v>3060</v>
      </c>
      <c r="AH3972" s="2">
        <v>40388.448819444442</v>
      </c>
    </row>
    <row r="3973" spans="1:35" ht="15" customHeight="1" thickBot="1" x14ac:dyDescent="0.4">
      <c r="B3973" s="5">
        <f t="shared" si="274"/>
        <v>3971</v>
      </c>
      <c r="C3973">
        <f t="shared" si="278"/>
        <v>143</v>
      </c>
      <c r="D3973" s="16">
        <v>1957</v>
      </c>
      <c r="E3973" s="159" t="s">
        <v>15</v>
      </c>
      <c r="F3973" s="159" t="s">
        <v>16</v>
      </c>
      <c r="G3973" s="160">
        <v>216763</v>
      </c>
      <c r="H3973" s="159"/>
      <c r="I3973" s="159"/>
      <c r="J3973" s="159" t="s">
        <v>3354</v>
      </c>
      <c r="K3973" s="159" t="s">
        <v>3383</v>
      </c>
      <c r="L3973" s="159"/>
      <c r="M3973" s="159" t="s">
        <v>3459</v>
      </c>
      <c r="N3973" s="159"/>
      <c r="O3973" s="159"/>
      <c r="P3973" s="159"/>
      <c r="Q3973" s="159"/>
      <c r="R3973" s="159"/>
      <c r="S3973" s="159"/>
      <c r="T3973" s="159" t="s">
        <v>3262</v>
      </c>
      <c r="U3973" s="159"/>
      <c r="V3973" s="159"/>
      <c r="W3973" s="159" t="s">
        <v>3572</v>
      </c>
      <c r="X3973" s="159" t="s">
        <v>3660</v>
      </c>
      <c r="Y3973" s="159"/>
      <c r="Z3973" s="159"/>
      <c r="AA3973" s="159" t="s">
        <v>3262</v>
      </c>
      <c r="AB3973" s="159" t="s">
        <v>5064</v>
      </c>
      <c r="AC3973" s="159"/>
      <c r="AD3973" s="159"/>
      <c r="AE3973" s="159"/>
      <c r="AF3973" t="s">
        <v>3451</v>
      </c>
      <c r="AG3973" s="159"/>
      <c r="AH3973" s="176">
        <v>46207</v>
      </c>
      <c r="AI3973" s="76" t="s">
        <v>6831</v>
      </c>
    </row>
    <row r="3974" spans="1:35" ht="15" customHeight="1" x14ac:dyDescent="0.35">
      <c r="B3974" s="5">
        <f t="shared" si="274"/>
        <v>3972</v>
      </c>
      <c r="C3974">
        <f t="shared" si="278"/>
        <v>54</v>
      </c>
      <c r="D3974" s="16">
        <v>1957</v>
      </c>
      <c r="E3974" t="s">
        <v>15</v>
      </c>
      <c r="F3974" t="s">
        <v>25</v>
      </c>
      <c r="G3974" s="70">
        <v>216906</v>
      </c>
      <c r="J3974" t="s">
        <v>3354</v>
      </c>
      <c r="K3974" t="s">
        <v>3383</v>
      </c>
      <c r="M3974" t="s">
        <v>3459</v>
      </c>
      <c r="T3974" t="s">
        <v>3262</v>
      </c>
      <c r="W3974" t="s">
        <v>3572</v>
      </c>
      <c r="X3974" t="s">
        <v>3660</v>
      </c>
      <c r="AA3974" t="s">
        <v>3262</v>
      </c>
      <c r="AC3974"/>
      <c r="AD3974"/>
      <c r="AF3974" t="s">
        <v>3451</v>
      </c>
      <c r="AG3974" s="3"/>
      <c r="AH3974" s="153">
        <v>45899</v>
      </c>
      <c r="AI3974" s="36" t="s">
        <v>5411</v>
      </c>
    </row>
    <row r="3975" spans="1:35" ht="15" customHeight="1" x14ac:dyDescent="0.35">
      <c r="B3975" s="5">
        <f t="shared" si="274"/>
        <v>3973</v>
      </c>
      <c r="C3975">
        <f t="shared" si="278"/>
        <v>166</v>
      </c>
      <c r="D3975" s="16">
        <v>1957</v>
      </c>
      <c r="E3975" s="3" t="s">
        <v>15</v>
      </c>
      <c r="F3975" s="3" t="s">
        <v>25</v>
      </c>
      <c r="G3975" s="3">
        <v>216960</v>
      </c>
      <c r="H3975" s="3"/>
      <c r="I3975" s="3"/>
      <c r="J3975" s="3"/>
      <c r="K3975" s="3"/>
      <c r="L3975" s="3"/>
      <c r="M3975" s="3"/>
      <c r="N3975" s="3"/>
      <c r="O3975" s="3"/>
      <c r="P3975" s="3"/>
      <c r="Q3975" s="3"/>
      <c r="R3975" s="3"/>
      <c r="S3975" s="152"/>
      <c r="T3975" s="3"/>
      <c r="U3975" s="3"/>
      <c r="V3975" s="143"/>
      <c r="W3975" s="3"/>
      <c r="X3975" s="3"/>
      <c r="Y3975" s="3"/>
      <c r="Z3975" s="3"/>
      <c r="AB3975" s="3"/>
      <c r="AE3975" s="3"/>
      <c r="AF3975" s="3" t="s">
        <v>3451</v>
      </c>
      <c r="AG3975" s="3"/>
      <c r="AH3975" s="153">
        <v>45568</v>
      </c>
      <c r="AI3975" s="14" t="s">
        <v>4290</v>
      </c>
    </row>
    <row r="3976" spans="1:35" ht="15" customHeight="1" x14ac:dyDescent="0.35">
      <c r="B3976" s="5">
        <f t="shared" si="274"/>
        <v>3974</v>
      </c>
      <c r="C3976">
        <f t="shared" si="278"/>
        <v>14</v>
      </c>
      <c r="D3976" s="16">
        <v>1957</v>
      </c>
      <c r="E3976" t="s">
        <v>15</v>
      </c>
      <c r="F3976" t="s">
        <v>25</v>
      </c>
      <c r="G3976">
        <v>217126</v>
      </c>
      <c r="H3976" t="s">
        <v>17</v>
      </c>
      <c r="J3976" t="s">
        <v>3354</v>
      </c>
      <c r="K3976" t="s">
        <v>3383</v>
      </c>
      <c r="L3976" t="s">
        <v>56</v>
      </c>
      <c r="M3976" t="s">
        <v>3359</v>
      </c>
      <c r="N3976" t="s">
        <v>3359</v>
      </c>
      <c r="AD3976" s="3" t="s">
        <v>1388</v>
      </c>
      <c r="AF3976" t="s">
        <v>3060</v>
      </c>
      <c r="AH3976" s="2">
        <v>41080.781446759262</v>
      </c>
    </row>
    <row r="3977" spans="1:35" ht="15" customHeight="1" x14ac:dyDescent="0.35">
      <c r="B3977" s="5">
        <f t="shared" si="274"/>
        <v>3975</v>
      </c>
      <c r="C3977">
        <f t="shared" si="277"/>
        <v>110</v>
      </c>
      <c r="D3977" s="16">
        <v>1957</v>
      </c>
      <c r="E3977" s="101" t="s">
        <v>15</v>
      </c>
      <c r="F3977" s="101" t="s">
        <v>25</v>
      </c>
      <c r="G3977" s="165">
        <v>217140</v>
      </c>
      <c r="H3977" s="101"/>
      <c r="I3977" s="101"/>
      <c r="J3977" s="101"/>
      <c r="K3977" s="101" t="s">
        <v>3383</v>
      </c>
      <c r="L3977" s="101"/>
      <c r="M3977" s="101"/>
      <c r="N3977" s="101"/>
      <c r="O3977" s="101"/>
      <c r="P3977" s="101"/>
      <c r="Q3977" s="101"/>
      <c r="R3977" s="101"/>
      <c r="S3977" s="128"/>
      <c r="T3977" s="101"/>
      <c r="U3977" s="101"/>
      <c r="V3977" s="130"/>
      <c r="W3977" s="101"/>
      <c r="X3977" s="101"/>
      <c r="Y3977" s="101"/>
      <c r="Z3977" s="101"/>
      <c r="AA3977" s="101"/>
      <c r="AB3977" s="101"/>
      <c r="AC3977" s="101"/>
      <c r="AD3977" s="101"/>
      <c r="AE3977" s="101"/>
      <c r="AF3977" t="s">
        <v>3451</v>
      </c>
      <c r="AG3977" s="101"/>
      <c r="AH3977" s="103">
        <v>45839</v>
      </c>
      <c r="AI3977" s="102" t="s">
        <v>5140</v>
      </c>
    </row>
    <row r="3978" spans="1:35" ht="15" customHeight="1" thickBot="1" x14ac:dyDescent="0.4">
      <c r="B3978" s="5">
        <f t="shared" si="274"/>
        <v>3976</v>
      </c>
      <c r="C3978">
        <f t="shared" si="277"/>
        <v>246</v>
      </c>
      <c r="D3978" s="16">
        <v>1957</v>
      </c>
      <c r="E3978" t="s">
        <v>15</v>
      </c>
      <c r="F3978" t="s">
        <v>25</v>
      </c>
      <c r="G3978">
        <v>217250</v>
      </c>
      <c r="H3978" t="s">
        <v>17</v>
      </c>
      <c r="J3978" t="s">
        <v>3354</v>
      </c>
      <c r="K3978" t="s">
        <v>3383</v>
      </c>
      <c r="L3978" t="s">
        <v>349</v>
      </c>
      <c r="M3978" t="s">
        <v>3359</v>
      </c>
      <c r="AF3978" t="s">
        <v>3060</v>
      </c>
      <c r="AH3978" s="2">
        <v>39797.345567129632</v>
      </c>
    </row>
    <row r="3979" spans="1:35" ht="15" customHeight="1" thickBot="1" x14ac:dyDescent="0.4">
      <c r="A3979" s="3"/>
      <c r="B3979" s="5">
        <f t="shared" si="274"/>
        <v>3977</v>
      </c>
      <c r="C3979">
        <f t="shared" si="277"/>
        <v>11</v>
      </c>
      <c r="D3979" s="16">
        <v>1957</v>
      </c>
      <c r="E3979" s="159" t="s">
        <v>15</v>
      </c>
      <c r="F3979" s="159" t="s">
        <v>25</v>
      </c>
      <c r="G3979" s="160">
        <v>217496</v>
      </c>
      <c r="H3979" s="159"/>
      <c r="I3979" s="159"/>
      <c r="J3979" s="159" t="s">
        <v>3354</v>
      </c>
      <c r="K3979" s="159" t="s">
        <v>3383</v>
      </c>
      <c r="L3979" s="159"/>
      <c r="M3979" s="159" t="s">
        <v>3459</v>
      </c>
      <c r="N3979" s="159" t="s">
        <v>3359</v>
      </c>
      <c r="O3979" s="159"/>
      <c r="P3979" s="159"/>
      <c r="Q3979" s="159"/>
      <c r="R3979" s="159"/>
      <c r="S3979" s="159"/>
      <c r="T3979" s="159" t="s">
        <v>3262</v>
      </c>
      <c r="U3979" s="159"/>
      <c r="V3979" s="161"/>
      <c r="W3979" s="159" t="s">
        <v>3572</v>
      </c>
      <c r="X3979" s="159" t="s">
        <v>3660</v>
      </c>
      <c r="Y3979" s="159"/>
      <c r="Z3979" s="159"/>
      <c r="AA3979" s="159" t="s">
        <v>3262</v>
      </c>
      <c r="AB3979" s="159"/>
      <c r="AC3979" s="159"/>
      <c r="AD3979" s="159"/>
      <c r="AE3979" s="159"/>
      <c r="AF3979" t="s">
        <v>3451</v>
      </c>
      <c r="AG3979" s="159"/>
      <c r="AH3979" s="176">
        <v>46091</v>
      </c>
      <c r="AI3979" s="76" t="s">
        <v>6463</v>
      </c>
    </row>
    <row r="3980" spans="1:35" ht="15" customHeight="1" thickBot="1" x14ac:dyDescent="0.4">
      <c r="B3980" s="5">
        <f t="shared" si="274"/>
        <v>3978</v>
      </c>
      <c r="C3980">
        <f t="shared" si="277"/>
        <v>516</v>
      </c>
      <c r="D3980" s="16">
        <v>1957</v>
      </c>
      <c r="E3980" t="s">
        <v>15</v>
      </c>
      <c r="F3980" t="s">
        <v>25</v>
      </c>
      <c r="G3980">
        <v>217507</v>
      </c>
      <c r="H3980" t="s">
        <v>17</v>
      </c>
      <c r="J3980" t="s">
        <v>3354</v>
      </c>
      <c r="K3980" t="s">
        <v>3383</v>
      </c>
      <c r="L3980" t="s">
        <v>80</v>
      </c>
      <c r="M3980" t="s">
        <v>3359</v>
      </c>
      <c r="N3980" t="s">
        <v>3359</v>
      </c>
      <c r="S3980" s="148">
        <v>469</v>
      </c>
      <c r="AF3980" t="s">
        <v>3060</v>
      </c>
      <c r="AH3980" s="2">
        <v>40004.599803240744</v>
      </c>
    </row>
    <row r="3981" spans="1:35" ht="15" thickBot="1" x14ac:dyDescent="0.4">
      <c r="B3981" s="5">
        <f t="shared" si="274"/>
        <v>3979</v>
      </c>
      <c r="C3981">
        <f t="shared" si="277"/>
        <v>78</v>
      </c>
      <c r="D3981" s="16">
        <v>1957</v>
      </c>
      <c r="E3981" t="s">
        <v>327</v>
      </c>
      <c r="F3981" t="s">
        <v>16</v>
      </c>
      <c r="G3981">
        <v>218023</v>
      </c>
      <c r="H3981" t="s">
        <v>17</v>
      </c>
      <c r="J3981" t="s">
        <v>3354</v>
      </c>
      <c r="K3981" t="s">
        <v>3383</v>
      </c>
      <c r="L3981" t="s">
        <v>791</v>
      </c>
      <c r="M3981" t="s">
        <v>3359</v>
      </c>
      <c r="AC3981" s="3">
        <v>1956</v>
      </c>
      <c r="AF3981" t="s">
        <v>3060</v>
      </c>
      <c r="AG3981" s="162"/>
      <c r="AH3981" s="163">
        <v>39981.363483796296</v>
      </c>
    </row>
    <row r="3982" spans="1:35" ht="15" customHeight="1" thickBot="1" x14ac:dyDescent="0.4">
      <c r="A3982" s="180"/>
      <c r="B3982" s="5">
        <f t="shared" si="274"/>
        <v>3980</v>
      </c>
      <c r="C3982">
        <f t="shared" si="277"/>
        <v>2</v>
      </c>
      <c r="D3982" s="16">
        <v>1957</v>
      </c>
      <c r="E3982" t="s">
        <v>221</v>
      </c>
      <c r="F3982" t="s">
        <v>25</v>
      </c>
      <c r="G3982">
        <v>218101</v>
      </c>
      <c r="H3982" t="s">
        <v>17</v>
      </c>
      <c r="J3982" t="s">
        <v>3354</v>
      </c>
      <c r="L3982" t="s">
        <v>28</v>
      </c>
      <c r="M3982" t="s">
        <v>3359</v>
      </c>
      <c r="N3982" t="s">
        <v>3359</v>
      </c>
      <c r="AA3982" s="3" t="s">
        <v>3464</v>
      </c>
      <c r="AD3982" s="3" t="s">
        <v>1389</v>
      </c>
      <c r="AE3982" t="s">
        <v>380</v>
      </c>
      <c r="AF3982" t="s">
        <v>3060</v>
      </c>
      <c r="AH3982" s="2">
        <v>39991.779247685183</v>
      </c>
    </row>
    <row r="3983" spans="1:35" ht="15" customHeight="1" x14ac:dyDescent="0.35">
      <c r="B3983" s="5">
        <f t="shared" si="274"/>
        <v>3981</v>
      </c>
      <c r="C3983">
        <f t="shared" si="277"/>
        <v>75</v>
      </c>
      <c r="D3983" s="16">
        <v>1957</v>
      </c>
      <c r="E3983" t="s">
        <v>221</v>
      </c>
      <c r="F3983" t="s">
        <v>25</v>
      </c>
      <c r="G3983">
        <v>218103</v>
      </c>
      <c r="H3983" t="s">
        <v>17</v>
      </c>
      <c r="M3983" t="s">
        <v>3359</v>
      </c>
      <c r="AF3983" t="s">
        <v>3060</v>
      </c>
      <c r="AH3983" s="2">
        <v>40393.594050925924</v>
      </c>
    </row>
    <row r="3984" spans="1:35" ht="15" customHeight="1" x14ac:dyDescent="0.35">
      <c r="A3984" s="3"/>
      <c r="B3984" s="5">
        <f t="shared" si="274"/>
        <v>3982</v>
      </c>
      <c r="C3984">
        <f t="shared" si="277"/>
        <v>94</v>
      </c>
      <c r="D3984" s="16">
        <v>1957</v>
      </c>
      <c r="E3984" t="s">
        <v>221</v>
      </c>
      <c r="F3984" t="s">
        <v>25</v>
      </c>
      <c r="G3984">
        <v>218178</v>
      </c>
      <c r="H3984" t="s">
        <v>17</v>
      </c>
      <c r="J3984" t="s">
        <v>3354</v>
      </c>
      <c r="K3984" t="s">
        <v>3366</v>
      </c>
      <c r="L3984" t="s">
        <v>491</v>
      </c>
      <c r="M3984" t="s">
        <v>3359</v>
      </c>
      <c r="AA3984" s="3" t="s">
        <v>3464</v>
      </c>
      <c r="AB3984" t="s">
        <v>195</v>
      </c>
      <c r="AE3984" t="s">
        <v>380</v>
      </c>
      <c r="AF3984" t="s">
        <v>3060</v>
      </c>
      <c r="AH3984" s="2">
        <v>40830.876886574071</v>
      </c>
    </row>
    <row r="3985" spans="1:35" ht="15" customHeight="1" x14ac:dyDescent="0.35">
      <c r="B3985" s="5">
        <f t="shared" si="274"/>
        <v>3983</v>
      </c>
      <c r="C3985">
        <f t="shared" si="277"/>
        <v>57</v>
      </c>
      <c r="D3985" s="16">
        <v>1957</v>
      </c>
      <c r="E3985" t="s">
        <v>221</v>
      </c>
      <c r="F3985" t="s">
        <v>16</v>
      </c>
      <c r="G3985">
        <v>218272</v>
      </c>
      <c r="J3985" t="s">
        <v>3354</v>
      </c>
      <c r="K3985" t="s">
        <v>3366</v>
      </c>
      <c r="M3985" t="s">
        <v>3459</v>
      </c>
      <c r="N3985" t="s">
        <v>3359</v>
      </c>
      <c r="T3985" t="s">
        <v>3424</v>
      </c>
      <c r="U3985" t="s">
        <v>3662</v>
      </c>
      <c r="W3985" t="s">
        <v>3572</v>
      </c>
      <c r="X3985" t="s">
        <v>3452</v>
      </c>
      <c r="AA3985" s="3" t="s">
        <v>3464</v>
      </c>
      <c r="AF3985" t="s">
        <v>3451</v>
      </c>
      <c r="AH3985" s="2">
        <v>45432</v>
      </c>
    </row>
    <row r="3986" spans="1:35" ht="15" customHeight="1" x14ac:dyDescent="0.35">
      <c r="B3986" s="5">
        <f t="shared" si="274"/>
        <v>3984</v>
      </c>
      <c r="C3986">
        <f t="shared" si="277"/>
        <v>1195</v>
      </c>
      <c r="D3986" s="16">
        <v>1957</v>
      </c>
      <c r="E3986" t="s">
        <v>972</v>
      </c>
      <c r="F3986" t="s">
        <v>16</v>
      </c>
      <c r="G3986">
        <v>218329</v>
      </c>
      <c r="L3986" t="s">
        <v>256</v>
      </c>
      <c r="AD3986" s="3" t="s">
        <v>3391</v>
      </c>
      <c r="AF3986" t="s">
        <v>3060</v>
      </c>
    </row>
    <row r="3987" spans="1:35" ht="15" customHeight="1" x14ac:dyDescent="0.35">
      <c r="B3987" s="5">
        <f t="shared" si="274"/>
        <v>3985</v>
      </c>
      <c r="C3987">
        <f t="shared" si="277"/>
        <v>8</v>
      </c>
      <c r="D3987" s="16">
        <v>1957</v>
      </c>
      <c r="E3987" t="s">
        <v>1381</v>
      </c>
      <c r="F3987" t="s">
        <v>25</v>
      </c>
      <c r="G3987">
        <v>219524</v>
      </c>
      <c r="H3987" t="s">
        <v>17</v>
      </c>
      <c r="J3987" t="s">
        <v>380</v>
      </c>
      <c r="K3987" t="s">
        <v>3383</v>
      </c>
      <c r="L3987" t="s">
        <v>254</v>
      </c>
      <c r="M3987" t="s">
        <v>3359</v>
      </c>
      <c r="U3987" t="s">
        <v>3557</v>
      </c>
      <c r="AB3987" t="s">
        <v>197</v>
      </c>
      <c r="AF3987" t="s">
        <v>3060</v>
      </c>
      <c r="AH3987" s="2">
        <v>40084.463240740741</v>
      </c>
    </row>
    <row r="3988" spans="1:35" ht="15" customHeight="1" x14ac:dyDescent="0.35">
      <c r="B3988" s="5">
        <f t="shared" si="274"/>
        <v>3986</v>
      </c>
      <c r="C3988">
        <f t="shared" si="277"/>
        <v>98</v>
      </c>
      <c r="D3988" s="16">
        <v>1957</v>
      </c>
      <c r="E3988" t="s">
        <v>1381</v>
      </c>
      <c r="F3988" t="s">
        <v>25</v>
      </c>
      <c r="G3988">
        <v>219532</v>
      </c>
      <c r="J3988" t="s">
        <v>3354</v>
      </c>
      <c r="K3988" t="s">
        <v>3383</v>
      </c>
      <c r="M3988" t="s">
        <v>3459</v>
      </c>
      <c r="N3988" t="s">
        <v>3359</v>
      </c>
      <c r="T3988" t="s">
        <v>3424</v>
      </c>
      <c r="U3988" t="s">
        <v>3557</v>
      </c>
      <c r="V3988" s="43" t="s">
        <v>3452</v>
      </c>
      <c r="W3988" t="s">
        <v>3572</v>
      </c>
      <c r="AA3988" s="3" t="s">
        <v>4020</v>
      </c>
      <c r="AF3988" t="s">
        <v>3451</v>
      </c>
      <c r="AH3988" s="2">
        <v>45392</v>
      </c>
    </row>
    <row r="3989" spans="1:35" ht="15" customHeight="1" x14ac:dyDescent="0.35">
      <c r="B3989" s="5">
        <f t="shared" si="274"/>
        <v>3987</v>
      </c>
      <c r="C3989">
        <f t="shared" si="277"/>
        <v>669</v>
      </c>
      <c r="D3989" s="16">
        <v>1957</v>
      </c>
      <c r="E3989" t="s">
        <v>15</v>
      </c>
      <c r="F3989" t="s">
        <v>16</v>
      </c>
      <c r="G3989">
        <v>219630</v>
      </c>
      <c r="H3989" t="s">
        <v>17</v>
      </c>
      <c r="J3989" t="s">
        <v>3354</v>
      </c>
      <c r="K3989" t="s">
        <v>3383</v>
      </c>
      <c r="L3989" t="s">
        <v>437</v>
      </c>
      <c r="M3989" t="s">
        <v>3359</v>
      </c>
      <c r="AF3989" t="s">
        <v>3060</v>
      </c>
      <c r="AH3989" s="2">
        <v>40073.659733796296</v>
      </c>
    </row>
    <row r="3990" spans="1:35" ht="15" customHeight="1" x14ac:dyDescent="0.35">
      <c r="B3990" s="5">
        <f t="shared" si="274"/>
        <v>3988</v>
      </c>
      <c r="C3990">
        <f t="shared" si="277"/>
        <v>12</v>
      </c>
      <c r="D3990" s="16">
        <v>1957</v>
      </c>
      <c r="E3990" t="s">
        <v>15</v>
      </c>
      <c r="F3990" t="s">
        <v>16</v>
      </c>
      <c r="G3990">
        <v>220299</v>
      </c>
      <c r="H3990" t="s">
        <v>17</v>
      </c>
      <c r="L3990" t="s">
        <v>630</v>
      </c>
      <c r="M3990" t="s">
        <v>3359</v>
      </c>
      <c r="AF3990" t="s">
        <v>3060</v>
      </c>
      <c r="AH3990" s="2">
        <v>40679.654444444444</v>
      </c>
    </row>
    <row r="3991" spans="1:35" ht="15" customHeight="1" x14ac:dyDescent="0.35">
      <c r="B3991" s="5">
        <f t="shared" si="274"/>
        <v>3989</v>
      </c>
      <c r="C3991">
        <f t="shared" si="277"/>
        <v>105</v>
      </c>
      <c r="D3991" s="16">
        <v>1957</v>
      </c>
      <c r="E3991" t="s">
        <v>15</v>
      </c>
      <c r="F3991" t="s">
        <v>16</v>
      </c>
      <c r="G3991">
        <v>220311</v>
      </c>
      <c r="H3991" t="s">
        <v>17</v>
      </c>
      <c r="M3991" t="s">
        <v>3359</v>
      </c>
      <c r="AF3991" t="s">
        <v>3060</v>
      </c>
      <c r="AH3991" s="2">
        <v>40476.818425925929</v>
      </c>
    </row>
    <row r="3992" spans="1:35" ht="15" customHeight="1" x14ac:dyDescent="0.35">
      <c r="B3992" s="5">
        <f t="shared" si="274"/>
        <v>3990</v>
      </c>
      <c r="C3992">
        <f t="shared" si="277"/>
        <v>33</v>
      </c>
      <c r="D3992" s="16">
        <v>1957</v>
      </c>
      <c r="E3992" t="s">
        <v>15</v>
      </c>
      <c r="F3992" t="s">
        <v>16</v>
      </c>
      <c r="G3992">
        <v>220416</v>
      </c>
      <c r="H3992" t="s">
        <v>17</v>
      </c>
      <c r="J3992" t="s">
        <v>3354</v>
      </c>
      <c r="L3992" t="s">
        <v>1390</v>
      </c>
      <c r="M3992" t="s">
        <v>3359</v>
      </c>
      <c r="AF3992" t="s">
        <v>3060</v>
      </c>
      <c r="AH3992" s="2">
        <v>40422.066250000003</v>
      </c>
    </row>
    <row r="3993" spans="1:35" ht="15" customHeight="1" x14ac:dyDescent="0.35">
      <c r="B3993" s="5">
        <f t="shared" si="274"/>
        <v>3991</v>
      </c>
      <c r="C3993">
        <f t="shared" si="277"/>
        <v>235</v>
      </c>
      <c r="D3993" s="16">
        <v>1957</v>
      </c>
      <c r="E3993" t="s">
        <v>15</v>
      </c>
      <c r="F3993" t="s">
        <v>25</v>
      </c>
      <c r="G3993">
        <v>220449</v>
      </c>
      <c r="H3993" t="s">
        <v>17</v>
      </c>
      <c r="J3993" t="s">
        <v>3354</v>
      </c>
      <c r="K3993" t="s">
        <v>3383</v>
      </c>
      <c r="L3993" t="s">
        <v>277</v>
      </c>
      <c r="M3993" t="s">
        <v>3359</v>
      </c>
      <c r="AF3993" t="s">
        <v>3060</v>
      </c>
      <c r="AH3993" s="2">
        <v>39940.368842592594</v>
      </c>
    </row>
    <row r="3994" spans="1:35" ht="15" customHeight="1" x14ac:dyDescent="0.35">
      <c r="B3994" s="5">
        <f t="shared" si="274"/>
        <v>3992</v>
      </c>
      <c r="C3994">
        <f t="shared" si="277"/>
        <v>24</v>
      </c>
      <c r="D3994" s="16">
        <v>1957</v>
      </c>
      <c r="E3994" t="s">
        <v>15</v>
      </c>
      <c r="F3994" t="s">
        <v>25</v>
      </c>
      <c r="G3994">
        <v>220684</v>
      </c>
      <c r="H3994" t="s">
        <v>17</v>
      </c>
      <c r="J3994" t="s">
        <v>3354</v>
      </c>
      <c r="L3994" t="s">
        <v>172</v>
      </c>
      <c r="M3994" t="s">
        <v>3359</v>
      </c>
      <c r="AB3994" t="s">
        <v>195</v>
      </c>
      <c r="AF3994" t="s">
        <v>3060</v>
      </c>
      <c r="AH3994" s="2">
        <v>40937.553726851853</v>
      </c>
    </row>
    <row r="3995" spans="1:35" ht="15" customHeight="1" x14ac:dyDescent="0.35">
      <c r="A3995" s="3"/>
      <c r="B3995" s="5">
        <f t="shared" si="274"/>
        <v>3993</v>
      </c>
      <c r="C3995">
        <f t="shared" si="277"/>
        <v>255</v>
      </c>
      <c r="D3995" s="16">
        <v>1957</v>
      </c>
      <c r="E3995" t="s">
        <v>15</v>
      </c>
      <c r="F3995" t="s">
        <v>25</v>
      </c>
      <c r="G3995">
        <v>220708</v>
      </c>
      <c r="H3995" t="s">
        <v>17</v>
      </c>
      <c r="J3995" t="s">
        <v>3354</v>
      </c>
      <c r="K3995" t="s">
        <v>3383</v>
      </c>
      <c r="L3995" t="s">
        <v>538</v>
      </c>
      <c r="M3995" t="s">
        <v>3359</v>
      </c>
      <c r="AF3995" t="s">
        <v>3060</v>
      </c>
      <c r="AH3995" s="2">
        <v>39678.36215277778</v>
      </c>
    </row>
    <row r="3996" spans="1:35" ht="15" customHeight="1" x14ac:dyDescent="0.35">
      <c r="B3996" s="5">
        <f t="shared" si="274"/>
        <v>3994</v>
      </c>
      <c r="C3996">
        <f t="shared" si="277"/>
        <v>199</v>
      </c>
      <c r="D3996" s="16">
        <v>1957</v>
      </c>
      <c r="E3996" t="s">
        <v>15</v>
      </c>
      <c r="F3996" t="s">
        <v>25</v>
      </c>
      <c r="G3996">
        <v>220963</v>
      </c>
      <c r="H3996" t="s">
        <v>17</v>
      </c>
      <c r="J3996" t="s">
        <v>3354</v>
      </c>
      <c r="K3996" t="s">
        <v>3383</v>
      </c>
      <c r="L3996" t="s">
        <v>28</v>
      </c>
      <c r="M3996" t="s">
        <v>3359</v>
      </c>
      <c r="AC3996" s="3">
        <v>1956</v>
      </c>
      <c r="AF3996" t="s">
        <v>3060</v>
      </c>
      <c r="AH3996" s="2">
        <v>40099.186527777776</v>
      </c>
    </row>
    <row r="3997" spans="1:35" ht="15" customHeight="1" x14ac:dyDescent="0.35">
      <c r="B3997" s="5">
        <f t="shared" si="274"/>
        <v>3995</v>
      </c>
      <c r="C3997">
        <f t="shared" si="277"/>
        <v>225</v>
      </c>
      <c r="D3997" s="16">
        <v>1957</v>
      </c>
      <c r="E3997" s="3" t="s">
        <v>15</v>
      </c>
      <c r="F3997" s="3" t="s">
        <v>25</v>
      </c>
      <c r="G3997" s="3">
        <v>221162</v>
      </c>
      <c r="H3997" s="3"/>
      <c r="I3997" s="3"/>
      <c r="J3997" s="3"/>
      <c r="K3997" s="3" t="s">
        <v>3383</v>
      </c>
      <c r="L3997" s="3"/>
      <c r="M3997" s="3"/>
      <c r="N3997" s="3"/>
      <c r="O3997" s="3"/>
      <c r="P3997" s="3"/>
      <c r="Q3997" s="3"/>
      <c r="R3997" s="3"/>
      <c r="S3997" s="152"/>
      <c r="T3997" s="3"/>
      <c r="U3997" s="3"/>
      <c r="V3997" s="143"/>
      <c r="W3997" s="3"/>
      <c r="X3997" s="3"/>
      <c r="Y3997" s="3"/>
      <c r="Z3997" s="3"/>
      <c r="AB3997" s="3"/>
      <c r="AE3997" s="3"/>
      <c r="AF3997" s="3" t="s">
        <v>3451</v>
      </c>
      <c r="AG3997" s="3"/>
      <c r="AH3997" s="153">
        <v>45688</v>
      </c>
      <c r="AI3997" s="14" t="s">
        <v>4664</v>
      </c>
    </row>
    <row r="3998" spans="1:35" ht="15" customHeight="1" x14ac:dyDescent="0.35">
      <c r="B3998" s="5">
        <f t="shared" si="274"/>
        <v>3996</v>
      </c>
      <c r="C3998">
        <f t="shared" si="277"/>
        <v>436</v>
      </c>
      <c r="D3998" s="16">
        <v>1957</v>
      </c>
      <c r="E3998" t="s">
        <v>15</v>
      </c>
      <c r="F3998" t="s">
        <v>25</v>
      </c>
      <c r="G3998">
        <v>221387</v>
      </c>
      <c r="H3998" t="s">
        <v>17</v>
      </c>
      <c r="J3998" t="s">
        <v>3354</v>
      </c>
      <c r="K3998" t="s">
        <v>3383</v>
      </c>
      <c r="L3998" t="s">
        <v>1391</v>
      </c>
      <c r="M3998" t="s">
        <v>3359</v>
      </c>
      <c r="AF3998" t="s">
        <v>3060</v>
      </c>
      <c r="AH3998" s="2">
        <v>40235.995185185187</v>
      </c>
    </row>
    <row r="3999" spans="1:35" ht="15" customHeight="1" x14ac:dyDescent="0.35">
      <c r="B3999" s="5">
        <f t="shared" si="274"/>
        <v>3997</v>
      </c>
      <c r="C3999">
        <f t="shared" si="277"/>
        <v>35</v>
      </c>
      <c r="D3999" s="16">
        <v>1957</v>
      </c>
      <c r="E3999" t="s">
        <v>327</v>
      </c>
      <c r="F3999" t="s">
        <v>25</v>
      </c>
      <c r="G3999">
        <v>221823</v>
      </c>
      <c r="H3999" t="s">
        <v>17</v>
      </c>
      <c r="J3999" t="s">
        <v>3354</v>
      </c>
      <c r="M3999" t="s">
        <v>3359</v>
      </c>
      <c r="N3999" t="s">
        <v>3359</v>
      </c>
      <c r="AF3999" t="s">
        <v>3060</v>
      </c>
      <c r="AH3999" s="2">
        <v>40923.500486111108</v>
      </c>
    </row>
    <row r="4000" spans="1:35" ht="15" customHeight="1" x14ac:dyDescent="0.35">
      <c r="B4000" s="5">
        <f t="shared" si="274"/>
        <v>3998</v>
      </c>
      <c r="C4000">
        <f t="shared" si="277"/>
        <v>99</v>
      </c>
      <c r="D4000" s="16">
        <v>1957</v>
      </c>
      <c r="E4000" t="s">
        <v>500</v>
      </c>
      <c r="F4000" t="s">
        <v>25</v>
      </c>
      <c r="G4000">
        <v>221858</v>
      </c>
      <c r="H4000" t="s">
        <v>17</v>
      </c>
      <c r="J4000" t="s">
        <v>3354</v>
      </c>
      <c r="L4000" t="s">
        <v>1392</v>
      </c>
      <c r="M4000" t="s">
        <v>3359</v>
      </c>
      <c r="AF4000" t="s">
        <v>3060</v>
      </c>
      <c r="AH4000" s="2">
        <v>40875.627916666665</v>
      </c>
    </row>
    <row r="4001" spans="1:35" ht="15" customHeight="1" x14ac:dyDescent="0.35">
      <c r="B4001" s="5">
        <f t="shared" si="274"/>
        <v>3999</v>
      </c>
      <c r="C4001">
        <f t="shared" si="277"/>
        <v>5</v>
      </c>
      <c r="D4001" s="16">
        <v>1957</v>
      </c>
      <c r="E4001" s="115" t="s">
        <v>221</v>
      </c>
      <c r="F4001" s="115" t="s">
        <v>25</v>
      </c>
      <c r="G4001" s="70">
        <v>221957</v>
      </c>
      <c r="I4001" s="172"/>
      <c r="J4001" t="s">
        <v>3354</v>
      </c>
      <c r="K4001" t="s">
        <v>3366</v>
      </c>
      <c r="M4001" s="172" t="s">
        <v>3459</v>
      </c>
      <c r="T4001" t="s">
        <v>3424</v>
      </c>
      <c r="W4001" s="172" t="s">
        <v>3572</v>
      </c>
      <c r="X4001" s="172" t="s">
        <v>3452</v>
      </c>
      <c r="AA4001" s="172" t="s">
        <v>3771</v>
      </c>
      <c r="AC4001"/>
      <c r="AD4001"/>
      <c r="AE4001" t="s">
        <v>5760</v>
      </c>
      <c r="AF4001" t="s">
        <v>3451</v>
      </c>
      <c r="AH4001" s="2">
        <v>45966</v>
      </c>
      <c r="AI4001" s="36" t="s">
        <v>5761</v>
      </c>
    </row>
    <row r="4002" spans="1:35" ht="15" customHeight="1" x14ac:dyDescent="0.35">
      <c r="B4002" s="5">
        <f t="shared" si="274"/>
        <v>4000</v>
      </c>
      <c r="C4002">
        <f t="shared" si="277"/>
        <v>3</v>
      </c>
      <c r="D4002" s="16">
        <v>1957</v>
      </c>
      <c r="E4002" t="s">
        <v>221</v>
      </c>
      <c r="F4002" t="s">
        <v>25</v>
      </c>
      <c r="G4002">
        <v>221962</v>
      </c>
      <c r="H4002" t="s">
        <v>17</v>
      </c>
      <c r="J4002" t="s">
        <v>3354</v>
      </c>
      <c r="K4002" t="s">
        <v>3366</v>
      </c>
      <c r="L4002" t="s">
        <v>62</v>
      </c>
      <c r="M4002" t="s">
        <v>3359</v>
      </c>
      <c r="AA4002" s="3" t="s">
        <v>3464</v>
      </c>
      <c r="AE4002" t="s">
        <v>380</v>
      </c>
      <c r="AF4002" t="s">
        <v>3060</v>
      </c>
      <c r="AH4002" s="2">
        <v>40164.447210648148</v>
      </c>
    </row>
    <row r="4003" spans="1:35" ht="15" customHeight="1" x14ac:dyDescent="0.35">
      <c r="B4003" s="5">
        <f t="shared" ref="B4003:B4066" si="279">+B4002+1</f>
        <v>4001</v>
      </c>
      <c r="C4003">
        <f t="shared" si="277"/>
        <v>4</v>
      </c>
      <c r="D4003" s="16">
        <v>1957</v>
      </c>
      <c r="E4003" t="s">
        <v>221</v>
      </c>
      <c r="F4003" t="s">
        <v>25</v>
      </c>
      <c r="G4003">
        <v>221965</v>
      </c>
      <c r="H4003" t="s">
        <v>836</v>
      </c>
      <c r="J4003" t="s">
        <v>3354</v>
      </c>
      <c r="K4003" t="s">
        <v>3366</v>
      </c>
      <c r="L4003" t="s">
        <v>172</v>
      </c>
      <c r="M4003" t="s">
        <v>3359</v>
      </c>
      <c r="AA4003" s="3" t="s">
        <v>3464</v>
      </c>
      <c r="AB4003" t="s">
        <v>31</v>
      </c>
      <c r="AE4003" t="s">
        <v>380</v>
      </c>
      <c r="AF4003" t="s">
        <v>3060</v>
      </c>
      <c r="AH4003" s="2">
        <v>40716.653553240743</v>
      </c>
    </row>
    <row r="4004" spans="1:35" ht="15" customHeight="1" x14ac:dyDescent="0.35">
      <c r="B4004" s="5">
        <f t="shared" si="279"/>
        <v>4002</v>
      </c>
      <c r="C4004">
        <f t="shared" si="277"/>
        <v>86</v>
      </c>
      <c r="D4004" s="16">
        <v>1957</v>
      </c>
      <c r="E4004" t="s">
        <v>221</v>
      </c>
      <c r="F4004" t="s">
        <v>25</v>
      </c>
      <c r="G4004">
        <v>221969</v>
      </c>
      <c r="H4004" t="s">
        <v>17</v>
      </c>
      <c r="K4004" t="s">
        <v>3366</v>
      </c>
      <c r="L4004" t="s">
        <v>471</v>
      </c>
      <c r="M4004" t="s">
        <v>3359</v>
      </c>
      <c r="N4004" t="s">
        <v>3359</v>
      </c>
      <c r="AA4004" s="3" t="s">
        <v>3464</v>
      </c>
      <c r="AB4004" t="s">
        <v>1393</v>
      </c>
      <c r="AE4004" t="s">
        <v>380</v>
      </c>
      <c r="AF4004" t="s">
        <v>3060</v>
      </c>
      <c r="AH4004" s="2">
        <v>40888.731412037036</v>
      </c>
    </row>
    <row r="4005" spans="1:35" ht="15" customHeight="1" x14ac:dyDescent="0.35">
      <c r="B4005" s="5">
        <f t="shared" si="279"/>
        <v>4003</v>
      </c>
      <c r="C4005">
        <f t="shared" si="277"/>
        <v>34</v>
      </c>
      <c r="D4005" s="16">
        <v>1957</v>
      </c>
      <c r="E4005" t="s">
        <v>560</v>
      </c>
      <c r="F4005" t="s">
        <v>25</v>
      </c>
      <c r="G4005">
        <v>222055</v>
      </c>
      <c r="J4005" t="s">
        <v>3354</v>
      </c>
      <c r="K4005" t="s">
        <v>3383</v>
      </c>
      <c r="M4005" t="s">
        <v>3459</v>
      </c>
      <c r="N4005" t="s">
        <v>3359</v>
      </c>
      <c r="T4005" t="s">
        <v>3424</v>
      </c>
      <c r="W4005" t="s">
        <v>3557</v>
      </c>
      <c r="X4005" t="s">
        <v>3452</v>
      </c>
      <c r="Z4005" t="s">
        <v>3359</v>
      </c>
      <c r="AA4005" s="3" t="s">
        <v>3556</v>
      </c>
      <c r="AF4005" t="s">
        <v>3451</v>
      </c>
      <c r="AH4005" s="2">
        <v>45710</v>
      </c>
    </row>
    <row r="4006" spans="1:35" ht="15" customHeight="1" x14ac:dyDescent="0.35">
      <c r="B4006" s="5">
        <f t="shared" si="279"/>
        <v>4004</v>
      </c>
      <c r="C4006">
        <f t="shared" si="277"/>
        <v>24</v>
      </c>
      <c r="D4006" s="16">
        <v>1957</v>
      </c>
      <c r="E4006" t="s">
        <v>560</v>
      </c>
      <c r="F4006" t="s">
        <v>25</v>
      </c>
      <c r="G4006">
        <v>222089</v>
      </c>
      <c r="H4006" t="s">
        <v>17</v>
      </c>
      <c r="J4006" t="s">
        <v>3354</v>
      </c>
      <c r="K4006" t="s">
        <v>3383</v>
      </c>
      <c r="L4006" t="s">
        <v>135</v>
      </c>
      <c r="M4006" t="s">
        <v>3359</v>
      </c>
      <c r="N4006" t="s">
        <v>3359</v>
      </c>
      <c r="Z4006" t="s">
        <v>3359</v>
      </c>
      <c r="AB4006" t="s">
        <v>1394</v>
      </c>
      <c r="AF4006" t="s">
        <v>3060</v>
      </c>
      <c r="AH4006" s="2">
        <v>40722.70212962963</v>
      </c>
    </row>
    <row r="4007" spans="1:35" ht="15" customHeight="1" x14ac:dyDescent="0.35">
      <c r="B4007" s="5">
        <f t="shared" si="279"/>
        <v>4005</v>
      </c>
      <c r="C4007">
        <f t="shared" si="277"/>
        <v>39</v>
      </c>
      <c r="D4007" s="16">
        <v>1957</v>
      </c>
      <c r="E4007" t="s">
        <v>560</v>
      </c>
      <c r="F4007" t="s">
        <v>25</v>
      </c>
      <c r="G4007">
        <v>222113</v>
      </c>
      <c r="H4007" t="s">
        <v>17</v>
      </c>
      <c r="J4007" t="s">
        <v>3354</v>
      </c>
      <c r="K4007" t="s">
        <v>3383</v>
      </c>
      <c r="L4007" t="s">
        <v>224</v>
      </c>
      <c r="M4007" t="s">
        <v>3359</v>
      </c>
      <c r="AF4007" t="s">
        <v>3060</v>
      </c>
      <c r="AH4007" s="2">
        <v>40786.771180555559</v>
      </c>
    </row>
    <row r="4008" spans="1:35" ht="15" customHeight="1" x14ac:dyDescent="0.35">
      <c r="B4008" s="5">
        <f t="shared" si="279"/>
        <v>4006</v>
      </c>
      <c r="C4008">
        <f t="shared" si="277"/>
        <v>26</v>
      </c>
      <c r="D4008" s="16">
        <v>1957</v>
      </c>
      <c r="E4008" t="s">
        <v>972</v>
      </c>
      <c r="F4008" t="s">
        <v>25</v>
      </c>
      <c r="G4008">
        <v>222152</v>
      </c>
      <c r="H4008" t="s">
        <v>17</v>
      </c>
      <c r="J4008" t="s">
        <v>380</v>
      </c>
      <c r="K4008" t="s">
        <v>3383</v>
      </c>
      <c r="L4008" t="s">
        <v>28</v>
      </c>
      <c r="M4008" t="s">
        <v>3359</v>
      </c>
      <c r="N4008" t="s">
        <v>3359</v>
      </c>
      <c r="U4008" t="s">
        <v>3557</v>
      </c>
      <c r="W4008" t="s">
        <v>3557</v>
      </c>
      <c r="AD4008" s="3" t="s">
        <v>1395</v>
      </c>
      <c r="AF4008" t="s">
        <v>3060</v>
      </c>
      <c r="AH4008" s="2">
        <v>39991.781168981484</v>
      </c>
    </row>
    <row r="4009" spans="1:35" ht="15" customHeight="1" x14ac:dyDescent="0.35">
      <c r="B4009" s="5">
        <f t="shared" si="279"/>
        <v>4007</v>
      </c>
      <c r="C4009">
        <f t="shared" si="277"/>
        <v>12</v>
      </c>
      <c r="D4009" s="16">
        <v>1957</v>
      </c>
      <c r="E4009" t="s">
        <v>972</v>
      </c>
      <c r="F4009" t="s">
        <v>25</v>
      </c>
      <c r="G4009">
        <v>222178</v>
      </c>
      <c r="L4009" t="s">
        <v>37</v>
      </c>
      <c r="AF4009" t="s">
        <v>3060</v>
      </c>
    </row>
    <row r="4010" spans="1:35" ht="15" customHeight="1" x14ac:dyDescent="0.35">
      <c r="B4010" s="5">
        <f t="shared" si="279"/>
        <v>4008</v>
      </c>
      <c r="C4010">
        <f t="shared" si="277"/>
        <v>22</v>
      </c>
      <c r="D4010" s="16">
        <v>1957</v>
      </c>
      <c r="E4010" t="s">
        <v>972</v>
      </c>
      <c r="F4010" t="s">
        <v>25</v>
      </c>
      <c r="G4010">
        <v>222190</v>
      </c>
      <c r="H4010" t="s">
        <v>17</v>
      </c>
      <c r="J4010" t="s">
        <v>3354</v>
      </c>
      <c r="K4010" t="s">
        <v>3383</v>
      </c>
      <c r="L4010" t="s">
        <v>703</v>
      </c>
      <c r="M4010" t="s">
        <v>3359</v>
      </c>
      <c r="U4010" t="s">
        <v>3557</v>
      </c>
      <c r="W4010" t="s">
        <v>3557</v>
      </c>
      <c r="AF4010" t="s">
        <v>3060</v>
      </c>
      <c r="AH4010" s="2">
        <v>40123.642557870371</v>
      </c>
    </row>
    <row r="4011" spans="1:35" ht="15" customHeight="1" x14ac:dyDescent="0.35">
      <c r="B4011" s="5">
        <f t="shared" si="279"/>
        <v>4009</v>
      </c>
      <c r="C4011">
        <f t="shared" si="277"/>
        <v>1021</v>
      </c>
      <c r="D4011" s="16">
        <v>1957</v>
      </c>
      <c r="E4011" s="101" t="s">
        <v>972</v>
      </c>
      <c r="F4011" s="101" t="s">
        <v>25</v>
      </c>
      <c r="G4011" s="165">
        <v>222212</v>
      </c>
      <c r="H4011" s="101"/>
      <c r="I4011" s="101"/>
      <c r="J4011" s="101" t="s">
        <v>3354</v>
      </c>
      <c r="K4011" s="101" t="s">
        <v>3383</v>
      </c>
      <c r="L4011" s="101"/>
      <c r="M4011" s="101" t="s">
        <v>3453</v>
      </c>
      <c r="N4011" s="101"/>
      <c r="O4011" s="101"/>
      <c r="P4011" s="101"/>
      <c r="Q4011" s="101"/>
      <c r="R4011" s="101"/>
      <c r="S4011" s="128"/>
      <c r="T4011" s="101" t="s">
        <v>3262</v>
      </c>
      <c r="U4011" s="101" t="s">
        <v>3557</v>
      </c>
      <c r="V4011" s="130"/>
      <c r="W4011" s="101" t="s">
        <v>3557</v>
      </c>
      <c r="X4011" s="101" t="s">
        <v>3452</v>
      </c>
      <c r="Y4011" s="101"/>
      <c r="Z4011" s="101"/>
      <c r="AA4011" s="101" t="s">
        <v>3262</v>
      </c>
      <c r="AB4011" s="101"/>
      <c r="AC4011" s="101"/>
      <c r="AD4011" s="101"/>
      <c r="AE4011" s="101"/>
      <c r="AF4011" t="s">
        <v>3451</v>
      </c>
      <c r="AG4011" s="101"/>
      <c r="AH4011" s="103">
        <v>45839</v>
      </c>
      <c r="AI4011" s="166" t="s">
        <v>4946</v>
      </c>
    </row>
    <row r="4012" spans="1:35" ht="15" customHeight="1" x14ac:dyDescent="0.35">
      <c r="A4012" s="3"/>
      <c r="B4012" s="5">
        <f t="shared" si="279"/>
        <v>4010</v>
      </c>
      <c r="C4012">
        <f t="shared" si="277"/>
        <v>7</v>
      </c>
      <c r="D4012" s="16">
        <v>1957</v>
      </c>
      <c r="E4012" s="3" t="s">
        <v>15</v>
      </c>
      <c r="F4012" s="3" t="s">
        <v>16</v>
      </c>
      <c r="G4012" s="165">
        <v>223233</v>
      </c>
      <c r="H4012" s="3"/>
      <c r="I4012" s="3"/>
      <c r="J4012" s="3"/>
      <c r="K4012" s="3"/>
      <c r="L4012" s="3"/>
      <c r="M4012" s="3"/>
      <c r="N4012" s="3"/>
      <c r="O4012" s="3"/>
      <c r="P4012" s="3"/>
      <c r="Q4012" s="3"/>
      <c r="R4012" s="3"/>
      <c r="S4012" s="152"/>
      <c r="T4012" s="3"/>
      <c r="U4012" s="3"/>
      <c r="V4012" s="143"/>
      <c r="W4012" s="3"/>
      <c r="X4012" s="3"/>
      <c r="Y4012" s="3"/>
      <c r="Z4012" s="3"/>
      <c r="AB4012" s="3"/>
      <c r="AE4012" s="3"/>
      <c r="AF4012" t="s">
        <v>3451</v>
      </c>
      <c r="AG4012" s="3"/>
      <c r="AH4012" s="153">
        <v>45928</v>
      </c>
      <c r="AI4012" s="166" t="s">
        <v>5576</v>
      </c>
    </row>
    <row r="4013" spans="1:35" ht="15" customHeight="1" x14ac:dyDescent="0.35">
      <c r="B4013" s="5">
        <f t="shared" si="279"/>
        <v>4011</v>
      </c>
      <c r="C4013">
        <f t="shared" si="277"/>
        <v>139</v>
      </c>
      <c r="D4013" s="16">
        <v>1957</v>
      </c>
      <c r="E4013" s="3" t="s">
        <v>15</v>
      </c>
      <c r="F4013" s="3" t="s">
        <v>16</v>
      </c>
      <c r="G4013" s="165">
        <v>223240</v>
      </c>
      <c r="H4013" s="3"/>
      <c r="I4013" s="3"/>
      <c r="J4013" s="3" t="s">
        <v>3354</v>
      </c>
      <c r="K4013" s="3" t="s">
        <v>3383</v>
      </c>
      <c r="L4013" s="3"/>
      <c r="M4013" s="3" t="s">
        <v>6621</v>
      </c>
      <c r="N4013" s="3"/>
      <c r="O4013" s="3"/>
      <c r="P4013" s="3"/>
      <c r="Q4013" s="3"/>
      <c r="R4013" s="3"/>
      <c r="S4013" s="152"/>
      <c r="T4013" s="3" t="s">
        <v>3262</v>
      </c>
      <c r="U4013" s="3"/>
      <c r="V4013" s="143"/>
      <c r="W4013" s="3" t="s">
        <v>3830</v>
      </c>
      <c r="X4013" s="3" t="s">
        <v>3660</v>
      </c>
      <c r="Y4013" s="3"/>
      <c r="Z4013" s="3"/>
      <c r="AA4013" s="3" t="s">
        <v>3262</v>
      </c>
      <c r="AB4013" s="3"/>
      <c r="AD4013" s="72" t="s">
        <v>6622</v>
      </c>
      <c r="AE4013" s="3"/>
      <c r="AF4013" t="s">
        <v>3451</v>
      </c>
      <c r="AG4013" s="3"/>
      <c r="AH4013" s="153">
        <v>46197</v>
      </c>
      <c r="AI4013" s="166"/>
    </row>
    <row r="4014" spans="1:35" ht="15" customHeight="1" x14ac:dyDescent="0.35">
      <c r="B4014" s="5">
        <f t="shared" si="279"/>
        <v>4012</v>
      </c>
      <c r="C4014">
        <f t="shared" si="277"/>
        <v>88</v>
      </c>
      <c r="D4014" s="16">
        <v>1957</v>
      </c>
      <c r="E4014" s="3" t="s">
        <v>15</v>
      </c>
      <c r="F4014" s="3" t="s">
        <v>16</v>
      </c>
      <c r="G4014">
        <v>223379</v>
      </c>
      <c r="H4014" t="s">
        <v>17</v>
      </c>
      <c r="J4014" t="s">
        <v>3354</v>
      </c>
      <c r="L4014" t="s">
        <v>187</v>
      </c>
      <c r="M4014" t="s">
        <v>3359</v>
      </c>
      <c r="AF4014" t="s">
        <v>3060</v>
      </c>
      <c r="AH4014" s="2">
        <v>40846.644548611112</v>
      </c>
    </row>
    <row r="4015" spans="1:35" ht="15" customHeight="1" x14ac:dyDescent="0.35">
      <c r="B4015" s="5">
        <f t="shared" si="279"/>
        <v>4013</v>
      </c>
      <c r="C4015">
        <f t="shared" si="277"/>
        <v>12</v>
      </c>
      <c r="D4015" s="16">
        <v>1957</v>
      </c>
      <c r="E4015" s="3" t="s">
        <v>15</v>
      </c>
      <c r="F4015" s="3" t="s">
        <v>16</v>
      </c>
      <c r="G4015">
        <v>223467</v>
      </c>
      <c r="J4015" t="s">
        <v>3354</v>
      </c>
      <c r="K4015" t="s">
        <v>3383</v>
      </c>
      <c r="M4015" t="s">
        <v>3459</v>
      </c>
      <c r="AF4015" t="s">
        <v>3451</v>
      </c>
      <c r="AH4015" s="2">
        <v>45456</v>
      </c>
    </row>
    <row r="4016" spans="1:35" ht="15" customHeight="1" x14ac:dyDescent="0.35">
      <c r="B4016" s="5">
        <f t="shared" si="279"/>
        <v>4014</v>
      </c>
      <c r="C4016">
        <f t="shared" si="277"/>
        <v>13</v>
      </c>
      <c r="D4016" s="16">
        <v>1957</v>
      </c>
      <c r="E4016" s="3" t="s">
        <v>15</v>
      </c>
      <c r="F4016" s="3" t="s">
        <v>16</v>
      </c>
      <c r="G4016" s="165">
        <v>223479</v>
      </c>
      <c r="H4016" s="3"/>
      <c r="I4016" s="3"/>
      <c r="J4016" s="3"/>
      <c r="K4016" s="3" t="s">
        <v>3383</v>
      </c>
      <c r="L4016" s="3"/>
      <c r="M4016" s="3"/>
      <c r="N4016" s="3"/>
      <c r="O4016" s="3"/>
      <c r="P4016" s="3"/>
      <c r="Q4016" s="3"/>
      <c r="R4016" s="3"/>
      <c r="S4016" s="152"/>
      <c r="T4016" s="3"/>
      <c r="U4016" s="3"/>
      <c r="V4016" s="143"/>
      <c r="W4016" s="3"/>
      <c r="X4016" s="3"/>
      <c r="Y4016" s="3"/>
      <c r="Z4016" s="3"/>
      <c r="AB4016" s="3"/>
      <c r="AE4016" s="3"/>
      <c r="AF4016" s="3" t="s">
        <v>3451</v>
      </c>
      <c r="AG4016" s="3"/>
      <c r="AH4016" s="153">
        <v>45739</v>
      </c>
      <c r="AI4016" s="14" t="s">
        <v>4780</v>
      </c>
    </row>
    <row r="4017" spans="1:35" ht="15" customHeight="1" x14ac:dyDescent="0.35">
      <c r="A4017" s="3"/>
      <c r="B4017" s="5">
        <f t="shared" si="279"/>
        <v>4015</v>
      </c>
      <c r="C4017">
        <f t="shared" si="277"/>
        <v>282</v>
      </c>
      <c r="D4017" s="16">
        <v>1957</v>
      </c>
      <c r="E4017" t="s">
        <v>15</v>
      </c>
      <c r="F4017" t="s">
        <v>16</v>
      </c>
      <c r="G4017">
        <v>223492</v>
      </c>
      <c r="H4017" t="s">
        <v>17</v>
      </c>
      <c r="J4017" t="s">
        <v>3354</v>
      </c>
      <c r="L4017" t="s">
        <v>1396</v>
      </c>
      <c r="M4017" t="s">
        <v>3359</v>
      </c>
      <c r="N4017" t="s">
        <v>3359</v>
      </c>
      <c r="AF4017" t="s">
        <v>3060</v>
      </c>
      <c r="AH4017" s="2">
        <v>40390.772743055553</v>
      </c>
    </row>
    <row r="4018" spans="1:35" ht="15" customHeight="1" x14ac:dyDescent="0.35">
      <c r="B4018" s="5">
        <f t="shared" si="279"/>
        <v>4016</v>
      </c>
      <c r="C4018">
        <f t="shared" si="277"/>
        <v>130</v>
      </c>
      <c r="D4018" s="16">
        <v>1957</v>
      </c>
      <c r="E4018" t="s">
        <v>15</v>
      </c>
      <c r="F4018" t="s">
        <v>16</v>
      </c>
      <c r="G4018">
        <v>223774</v>
      </c>
      <c r="H4018" t="s">
        <v>17</v>
      </c>
      <c r="J4018" t="s">
        <v>3354</v>
      </c>
      <c r="K4018" t="s">
        <v>3383</v>
      </c>
      <c r="M4018" t="s">
        <v>3459</v>
      </c>
      <c r="AA4018" s="3" t="s">
        <v>167</v>
      </c>
      <c r="AC4018" s="3">
        <v>1957</v>
      </c>
      <c r="AF4018" t="s">
        <v>3451</v>
      </c>
      <c r="AH4018" s="2">
        <v>45409</v>
      </c>
    </row>
    <row r="4019" spans="1:35" ht="15" customHeight="1" x14ac:dyDescent="0.35">
      <c r="A4019" s="3"/>
      <c r="B4019" s="5">
        <f t="shared" si="279"/>
        <v>4017</v>
      </c>
      <c r="C4019">
        <f t="shared" si="277"/>
        <v>204</v>
      </c>
      <c r="D4019" s="16">
        <v>1957</v>
      </c>
      <c r="E4019" t="s">
        <v>15</v>
      </c>
      <c r="F4019" t="s">
        <v>25</v>
      </c>
      <c r="G4019">
        <v>223904</v>
      </c>
      <c r="H4019" t="s">
        <v>17</v>
      </c>
      <c r="J4019" t="s">
        <v>3354</v>
      </c>
      <c r="K4019" t="s">
        <v>3383</v>
      </c>
      <c r="L4019" t="s">
        <v>1397</v>
      </c>
      <c r="M4019" t="s">
        <v>3359</v>
      </c>
      <c r="AF4019" t="s">
        <v>3060</v>
      </c>
      <c r="AH4019" s="2">
        <v>40440.725983796299</v>
      </c>
    </row>
    <row r="4020" spans="1:35" ht="15" customHeight="1" x14ac:dyDescent="0.35">
      <c r="B4020" s="5">
        <f t="shared" si="279"/>
        <v>4018</v>
      </c>
      <c r="C4020">
        <f t="shared" si="277"/>
        <v>248</v>
      </c>
      <c r="D4020" s="16">
        <v>1957</v>
      </c>
      <c r="E4020" t="s">
        <v>15</v>
      </c>
      <c r="F4020" t="s">
        <v>25</v>
      </c>
      <c r="G4020">
        <v>224108</v>
      </c>
      <c r="H4020" t="s">
        <v>17</v>
      </c>
      <c r="J4020" t="s">
        <v>3354</v>
      </c>
      <c r="K4020" t="s">
        <v>3383</v>
      </c>
      <c r="L4020" t="s">
        <v>35</v>
      </c>
      <c r="M4020" t="s">
        <v>3359</v>
      </c>
      <c r="AF4020" t="s">
        <v>3060</v>
      </c>
      <c r="AH4020" s="2">
        <v>39877.318356481483</v>
      </c>
    </row>
    <row r="4021" spans="1:35" ht="15" customHeight="1" thickBot="1" x14ac:dyDescent="0.4">
      <c r="B4021" s="5">
        <f t="shared" si="279"/>
        <v>4019</v>
      </c>
      <c r="C4021">
        <f t="shared" ref="C4021:C4026" si="280">+G4022-G4021</f>
        <v>175</v>
      </c>
      <c r="D4021" s="16">
        <v>1957</v>
      </c>
      <c r="E4021" t="s">
        <v>15</v>
      </c>
      <c r="F4021" t="s">
        <v>25</v>
      </c>
      <c r="G4021">
        <v>224356</v>
      </c>
      <c r="H4021" t="s">
        <v>17</v>
      </c>
      <c r="J4021" t="s">
        <v>3354</v>
      </c>
      <c r="K4021" t="s">
        <v>3383</v>
      </c>
      <c r="L4021" t="s">
        <v>1399</v>
      </c>
      <c r="M4021" t="s">
        <v>3359</v>
      </c>
      <c r="AB4021" t="s">
        <v>197</v>
      </c>
      <c r="AF4021" t="s">
        <v>3060</v>
      </c>
      <c r="AH4021" s="2">
        <v>40684.766192129631</v>
      </c>
    </row>
    <row r="4022" spans="1:35" ht="15" thickBot="1" x14ac:dyDescent="0.4">
      <c r="B4022" s="5">
        <f t="shared" si="279"/>
        <v>4020</v>
      </c>
      <c r="C4022">
        <f t="shared" si="280"/>
        <v>463</v>
      </c>
      <c r="D4022" s="16">
        <v>1957</v>
      </c>
      <c r="E4022" s="162" t="s">
        <v>15</v>
      </c>
      <c r="F4022" s="162" t="s">
        <v>25</v>
      </c>
      <c r="G4022" s="162">
        <v>224531</v>
      </c>
      <c r="H4022" s="162" t="s">
        <v>17</v>
      </c>
      <c r="I4022" s="162"/>
      <c r="J4022" s="162" t="s">
        <v>3354</v>
      </c>
      <c r="K4022" s="162" t="s">
        <v>3383</v>
      </c>
      <c r="L4022" s="162" t="s">
        <v>105</v>
      </c>
      <c r="M4022" s="162" t="s">
        <v>3359</v>
      </c>
      <c r="N4022" s="162"/>
      <c r="O4022" s="162"/>
      <c r="P4022" s="162"/>
      <c r="Q4022" s="162"/>
      <c r="R4022" s="162"/>
      <c r="S4022" s="181"/>
      <c r="T4022" s="162"/>
      <c r="U4022" s="162"/>
      <c r="V4022" s="182"/>
      <c r="W4022" s="162"/>
      <c r="X4022" s="162"/>
      <c r="Y4022" s="162"/>
      <c r="Z4022" s="162"/>
      <c r="AA4022" s="159"/>
      <c r="AB4022" s="162"/>
      <c r="AC4022" s="159"/>
      <c r="AD4022" s="159"/>
      <c r="AE4022" s="162"/>
      <c r="AF4022" t="s">
        <v>3060</v>
      </c>
      <c r="AG4022" s="162"/>
      <c r="AH4022" s="163">
        <v>40405.246840277781</v>
      </c>
      <c r="AI4022" s="162"/>
    </row>
    <row r="4023" spans="1:35" ht="16.5" thickBot="1" x14ac:dyDescent="0.5">
      <c r="A4023" s="180"/>
      <c r="B4023" s="5">
        <f t="shared" si="279"/>
        <v>4021</v>
      </c>
      <c r="C4023">
        <f t="shared" si="280"/>
        <v>18</v>
      </c>
      <c r="D4023" s="16">
        <v>1957</v>
      </c>
      <c r="E4023" t="s">
        <v>500</v>
      </c>
      <c r="F4023" t="s">
        <v>25</v>
      </c>
      <c r="G4023">
        <v>224994</v>
      </c>
      <c r="J4023" t="s">
        <v>3354</v>
      </c>
      <c r="K4023" t="s">
        <v>3383</v>
      </c>
      <c r="M4023" t="s">
        <v>3459</v>
      </c>
      <c r="N4023" t="s">
        <v>3359</v>
      </c>
      <c r="S4023" s="148">
        <v>0.46</v>
      </c>
      <c r="T4023" t="s">
        <v>3424</v>
      </c>
      <c r="W4023" t="s">
        <v>3572</v>
      </c>
      <c r="X4023" t="s">
        <v>3452</v>
      </c>
      <c r="AA4023" s="3" t="s">
        <v>6856</v>
      </c>
      <c r="AD4023" s="235" t="s">
        <v>6857</v>
      </c>
      <c r="AF4023" t="s">
        <v>3451</v>
      </c>
      <c r="AH4023" s="2">
        <v>46246</v>
      </c>
    </row>
    <row r="4024" spans="1:35" ht="15" customHeight="1" x14ac:dyDescent="0.35">
      <c r="B4024" s="5">
        <f t="shared" si="279"/>
        <v>4022</v>
      </c>
      <c r="C4024">
        <f t="shared" si="280"/>
        <v>45</v>
      </c>
      <c r="D4024" s="16">
        <v>1957</v>
      </c>
      <c r="E4024" t="s">
        <v>500</v>
      </c>
      <c r="F4024" t="s">
        <v>25</v>
      </c>
      <c r="G4024">
        <v>225012</v>
      </c>
      <c r="H4024" t="s">
        <v>17</v>
      </c>
      <c r="J4024" t="s">
        <v>3354</v>
      </c>
      <c r="K4024" t="s">
        <v>3383</v>
      </c>
      <c r="L4024" t="s">
        <v>471</v>
      </c>
      <c r="M4024" t="s">
        <v>3359</v>
      </c>
      <c r="AF4024" t="s">
        <v>3060</v>
      </c>
      <c r="AH4024" s="2">
        <v>40133.345960648148</v>
      </c>
    </row>
    <row r="4025" spans="1:35" ht="15" customHeight="1" x14ac:dyDescent="0.35">
      <c r="B4025" s="5">
        <f t="shared" si="279"/>
        <v>4023</v>
      </c>
      <c r="C4025">
        <f t="shared" si="280"/>
        <v>6</v>
      </c>
      <c r="D4025" s="16">
        <v>1957</v>
      </c>
      <c r="E4025" s="3" t="s">
        <v>972</v>
      </c>
      <c r="F4025" s="3" t="s">
        <v>16</v>
      </c>
      <c r="G4025" s="165">
        <v>225057</v>
      </c>
      <c r="H4025" s="3"/>
      <c r="I4025" s="3"/>
      <c r="J4025" s="3" t="s">
        <v>3354</v>
      </c>
      <c r="K4025" s="3" t="s">
        <v>3383</v>
      </c>
      <c r="L4025" s="3"/>
      <c r="M4025" s="3"/>
      <c r="N4025" s="3"/>
      <c r="O4025" s="3"/>
      <c r="P4025" s="3"/>
      <c r="Q4025" s="3"/>
      <c r="R4025" s="3"/>
      <c r="S4025" s="152"/>
      <c r="T4025" s="3"/>
      <c r="U4025" s="3"/>
      <c r="V4025" s="143"/>
      <c r="W4025" s="3"/>
      <c r="X4025" s="3"/>
      <c r="Y4025" s="3"/>
      <c r="Z4025" s="3"/>
      <c r="AB4025" s="3"/>
      <c r="AE4025" s="3"/>
      <c r="AF4025" t="s">
        <v>3451</v>
      </c>
      <c r="AG4025" s="3"/>
      <c r="AH4025" s="153">
        <v>45928</v>
      </c>
      <c r="AI4025" s="14" t="s">
        <v>5601</v>
      </c>
    </row>
    <row r="4026" spans="1:35" ht="15" customHeight="1" x14ac:dyDescent="0.35">
      <c r="B4026" s="5">
        <f t="shared" si="279"/>
        <v>4024</v>
      </c>
      <c r="C4026">
        <f t="shared" si="280"/>
        <v>21</v>
      </c>
      <c r="D4026" s="16">
        <v>1957</v>
      </c>
      <c r="E4026" t="s">
        <v>972</v>
      </c>
      <c r="F4026" t="s">
        <v>16</v>
      </c>
      <c r="G4026">
        <v>225063</v>
      </c>
      <c r="L4026" t="s">
        <v>28</v>
      </c>
      <c r="AF4026" t="s">
        <v>3060</v>
      </c>
    </row>
    <row r="4027" spans="1:35" ht="15" customHeight="1" x14ac:dyDescent="0.35">
      <c r="B4027" s="5">
        <f t="shared" si="279"/>
        <v>4025</v>
      </c>
      <c r="C4027">
        <f t="shared" si="277"/>
        <v>1</v>
      </c>
      <c r="D4027" s="16">
        <v>1957</v>
      </c>
      <c r="E4027" t="s">
        <v>972</v>
      </c>
      <c r="F4027" t="s">
        <v>16</v>
      </c>
      <c r="G4027">
        <v>225084</v>
      </c>
      <c r="H4027" t="s">
        <v>17</v>
      </c>
      <c r="J4027" t="s">
        <v>3354</v>
      </c>
      <c r="K4027" t="s">
        <v>3383</v>
      </c>
      <c r="L4027" t="s">
        <v>1400</v>
      </c>
      <c r="M4027" t="s">
        <v>3359</v>
      </c>
      <c r="U4027" t="s">
        <v>3557</v>
      </c>
      <c r="W4027" t="s">
        <v>3557</v>
      </c>
      <c r="AF4027" t="s">
        <v>3060</v>
      </c>
      <c r="AH4027" s="2">
        <v>40224.393263888887</v>
      </c>
    </row>
    <row r="4028" spans="1:35" ht="15" customHeight="1" x14ac:dyDescent="0.35">
      <c r="B4028" s="5">
        <f t="shared" si="279"/>
        <v>4026</v>
      </c>
      <c r="C4028">
        <f t="shared" si="277"/>
        <v>3</v>
      </c>
      <c r="D4028" s="16">
        <v>1957</v>
      </c>
      <c r="E4028" t="s">
        <v>972</v>
      </c>
      <c r="F4028" t="s">
        <v>16</v>
      </c>
      <c r="G4028">
        <v>225085</v>
      </c>
      <c r="H4028" t="s">
        <v>17</v>
      </c>
      <c r="J4028" t="s">
        <v>3354</v>
      </c>
      <c r="K4028" t="s">
        <v>3383</v>
      </c>
      <c r="L4028" t="s">
        <v>56</v>
      </c>
      <c r="M4028" t="s">
        <v>3359</v>
      </c>
      <c r="U4028" t="s">
        <v>3557</v>
      </c>
      <c r="W4028" t="s">
        <v>3557</v>
      </c>
      <c r="AF4028" t="s">
        <v>3060</v>
      </c>
      <c r="AH4028" s="2">
        <v>39860.362303240741</v>
      </c>
    </row>
    <row r="4029" spans="1:35" ht="15" customHeight="1" x14ac:dyDescent="0.35">
      <c r="B4029" s="5">
        <f t="shared" si="279"/>
        <v>4027</v>
      </c>
      <c r="C4029">
        <f t="shared" si="277"/>
        <v>4</v>
      </c>
      <c r="D4029" s="16">
        <v>1957</v>
      </c>
      <c r="E4029" t="s">
        <v>972</v>
      </c>
      <c r="F4029" t="s">
        <v>16</v>
      </c>
      <c r="G4029">
        <v>225088</v>
      </c>
      <c r="H4029" t="s">
        <v>17</v>
      </c>
      <c r="J4029" t="s">
        <v>380</v>
      </c>
      <c r="K4029" t="s">
        <v>3383</v>
      </c>
      <c r="M4029" t="s">
        <v>3453</v>
      </c>
      <c r="U4029" t="s">
        <v>3557</v>
      </c>
      <c r="W4029" t="s">
        <v>3557</v>
      </c>
      <c r="X4029" t="s">
        <v>3452</v>
      </c>
      <c r="AD4029" s="3" t="s">
        <v>5069</v>
      </c>
      <c r="AF4029" t="s">
        <v>3451</v>
      </c>
      <c r="AH4029" s="2">
        <v>45802</v>
      </c>
    </row>
    <row r="4030" spans="1:35" ht="15" customHeight="1" x14ac:dyDescent="0.35">
      <c r="B4030" s="5">
        <f t="shared" si="279"/>
        <v>4028</v>
      </c>
      <c r="C4030">
        <f t="shared" si="277"/>
        <v>815</v>
      </c>
      <c r="D4030" s="16">
        <v>1957</v>
      </c>
      <c r="E4030" t="s">
        <v>972</v>
      </c>
      <c r="F4030" t="s">
        <v>16</v>
      </c>
      <c r="G4030">
        <v>225092</v>
      </c>
      <c r="L4030" t="s">
        <v>28</v>
      </c>
      <c r="AF4030" t="s">
        <v>3060</v>
      </c>
    </row>
    <row r="4031" spans="1:35" ht="15" customHeight="1" x14ac:dyDescent="0.35">
      <c r="B4031" s="5">
        <f t="shared" si="279"/>
        <v>4029</v>
      </c>
      <c r="C4031">
        <f t="shared" si="277"/>
        <v>6</v>
      </c>
      <c r="D4031" s="16">
        <v>1957</v>
      </c>
      <c r="E4031" t="s">
        <v>1381</v>
      </c>
      <c r="F4031" t="s">
        <v>25</v>
      </c>
      <c r="G4031">
        <v>225907</v>
      </c>
      <c r="H4031" t="s">
        <v>17</v>
      </c>
      <c r="J4031" t="s">
        <v>380</v>
      </c>
      <c r="K4031" t="s">
        <v>3383</v>
      </c>
      <c r="L4031" t="s">
        <v>793</v>
      </c>
      <c r="M4031" t="s">
        <v>3359</v>
      </c>
      <c r="U4031" t="s">
        <v>3557</v>
      </c>
      <c r="AB4031" t="s">
        <v>3733</v>
      </c>
      <c r="AF4031" t="s">
        <v>3060</v>
      </c>
      <c r="AH4031" s="2">
        <v>40787.925312500003</v>
      </c>
    </row>
    <row r="4032" spans="1:35" ht="15" customHeight="1" x14ac:dyDescent="0.35">
      <c r="B4032" s="5">
        <f t="shared" si="279"/>
        <v>4030</v>
      </c>
      <c r="C4032">
        <f t="shared" si="277"/>
        <v>7</v>
      </c>
      <c r="D4032" s="16">
        <v>1957</v>
      </c>
      <c r="E4032" t="s">
        <v>1381</v>
      </c>
      <c r="F4032" t="s">
        <v>25</v>
      </c>
      <c r="G4032">
        <v>225913</v>
      </c>
      <c r="H4032" t="s">
        <v>17</v>
      </c>
      <c r="J4032" t="s">
        <v>380</v>
      </c>
      <c r="K4032" t="s">
        <v>3383</v>
      </c>
      <c r="L4032" t="s">
        <v>368</v>
      </c>
      <c r="M4032" t="s">
        <v>3359</v>
      </c>
      <c r="U4032" t="s">
        <v>3557</v>
      </c>
      <c r="AF4032" t="s">
        <v>3060</v>
      </c>
      <c r="AH4032" s="2">
        <v>39995.781585648147</v>
      </c>
    </row>
    <row r="4033" spans="1:35" ht="15" customHeight="1" x14ac:dyDescent="0.35">
      <c r="B4033" s="5">
        <f t="shared" si="279"/>
        <v>4031</v>
      </c>
      <c r="C4033">
        <f t="shared" si="277"/>
        <v>10</v>
      </c>
      <c r="D4033" s="16">
        <v>1957</v>
      </c>
      <c r="E4033" t="s">
        <v>1381</v>
      </c>
      <c r="F4033" t="s">
        <v>25</v>
      </c>
      <c r="G4033">
        <v>225920</v>
      </c>
      <c r="H4033" t="s">
        <v>17</v>
      </c>
      <c r="J4033" t="s">
        <v>3354</v>
      </c>
      <c r="K4033" t="s">
        <v>3383</v>
      </c>
      <c r="L4033" t="s">
        <v>368</v>
      </c>
      <c r="M4033" t="s">
        <v>3459</v>
      </c>
      <c r="N4033" t="s">
        <v>3359</v>
      </c>
      <c r="T4033" t="s">
        <v>3424</v>
      </c>
      <c r="U4033" t="s">
        <v>3557</v>
      </c>
      <c r="W4033" t="s">
        <v>3572</v>
      </c>
      <c r="X4033" t="s">
        <v>3452</v>
      </c>
      <c r="AA4033" s="3" t="s">
        <v>3732</v>
      </c>
      <c r="AB4033" t="s">
        <v>3735</v>
      </c>
      <c r="AF4033" t="s">
        <v>3133</v>
      </c>
      <c r="AH4033" s="2">
        <v>45078</v>
      </c>
    </row>
    <row r="4034" spans="1:35" ht="15" customHeight="1" thickBot="1" x14ac:dyDescent="0.4">
      <c r="B4034" s="5">
        <f t="shared" si="279"/>
        <v>4032</v>
      </c>
      <c r="C4034">
        <f t="shared" si="277"/>
        <v>9</v>
      </c>
      <c r="D4034" s="16">
        <v>1957</v>
      </c>
      <c r="E4034" t="s">
        <v>1381</v>
      </c>
      <c r="F4034" t="s">
        <v>25</v>
      </c>
      <c r="G4034">
        <v>225930</v>
      </c>
      <c r="H4034" t="s">
        <v>17</v>
      </c>
      <c r="J4034" t="s">
        <v>380</v>
      </c>
      <c r="M4034" t="s">
        <v>3359</v>
      </c>
      <c r="AF4034" t="s">
        <v>3060</v>
      </c>
      <c r="AH4034" s="2">
        <v>41012.815104166664</v>
      </c>
    </row>
    <row r="4035" spans="1:35" ht="15" thickBot="1" x14ac:dyDescent="0.4">
      <c r="B4035" s="5">
        <f t="shared" si="279"/>
        <v>4033</v>
      </c>
      <c r="C4035">
        <f t="shared" si="277"/>
        <v>19</v>
      </c>
      <c r="D4035" s="16">
        <v>1957</v>
      </c>
      <c r="E4035" s="162" t="s">
        <v>1381</v>
      </c>
      <c r="F4035" s="162" t="s">
        <v>25</v>
      </c>
      <c r="G4035" s="162">
        <v>225939</v>
      </c>
      <c r="H4035" s="162" t="s">
        <v>17</v>
      </c>
      <c r="I4035" s="162"/>
      <c r="J4035" s="162" t="s">
        <v>3354</v>
      </c>
      <c r="K4035" s="162" t="s">
        <v>3383</v>
      </c>
      <c r="L4035" s="162" t="s">
        <v>558</v>
      </c>
      <c r="M4035" s="162" t="s">
        <v>3359</v>
      </c>
      <c r="N4035" s="162"/>
      <c r="O4035" s="162"/>
      <c r="P4035" s="162"/>
      <c r="Q4035" s="162"/>
      <c r="R4035" s="162"/>
      <c r="S4035" s="181"/>
      <c r="T4035" s="162"/>
      <c r="U4035" s="162"/>
      <c r="V4035" s="182"/>
      <c r="W4035" s="162"/>
      <c r="X4035" s="162"/>
      <c r="Y4035" s="162"/>
      <c r="Z4035" s="162"/>
      <c r="AA4035" s="159"/>
      <c r="AB4035" s="162"/>
      <c r="AC4035" s="159"/>
      <c r="AD4035" s="159"/>
      <c r="AE4035" s="162"/>
      <c r="AF4035" t="s">
        <v>3060</v>
      </c>
      <c r="AG4035" s="162"/>
      <c r="AH4035" s="163">
        <v>40378.304907407408</v>
      </c>
      <c r="AI4035" s="162"/>
    </row>
    <row r="4036" spans="1:35" ht="15" customHeight="1" thickBot="1" x14ac:dyDescent="0.4">
      <c r="A4036" s="180"/>
      <c r="B4036" s="5">
        <f t="shared" si="279"/>
        <v>4034</v>
      </c>
      <c r="C4036">
        <f t="shared" ref="C4036:C4104" si="281">+G4037-G4036</f>
        <v>9</v>
      </c>
      <c r="D4036" s="16">
        <v>1957</v>
      </c>
      <c r="E4036" t="s">
        <v>1381</v>
      </c>
      <c r="F4036" t="s">
        <v>25</v>
      </c>
      <c r="G4036">
        <v>225958</v>
      </c>
      <c r="H4036" t="s">
        <v>17</v>
      </c>
      <c r="J4036" t="s">
        <v>3354</v>
      </c>
      <c r="K4036" t="s">
        <v>3383</v>
      </c>
      <c r="L4036" t="s">
        <v>35</v>
      </c>
      <c r="M4036" t="s">
        <v>3359</v>
      </c>
      <c r="S4036" s="148">
        <v>468</v>
      </c>
      <c r="AF4036" t="s">
        <v>3060</v>
      </c>
      <c r="AH4036" s="2">
        <v>39678.500925925924</v>
      </c>
    </row>
    <row r="4037" spans="1:35" ht="15" customHeight="1" x14ac:dyDescent="0.35">
      <c r="B4037" s="5">
        <f t="shared" si="279"/>
        <v>4035</v>
      </c>
      <c r="C4037">
        <f t="shared" si="281"/>
        <v>24</v>
      </c>
      <c r="D4037" s="16">
        <v>1957</v>
      </c>
      <c r="E4037" t="s">
        <v>1381</v>
      </c>
      <c r="F4037" t="s">
        <v>25</v>
      </c>
      <c r="G4037">
        <v>225967</v>
      </c>
      <c r="H4037" t="s">
        <v>17</v>
      </c>
      <c r="K4037" t="s">
        <v>3383</v>
      </c>
      <c r="M4037" t="s">
        <v>3359</v>
      </c>
      <c r="AF4037" t="s">
        <v>3060</v>
      </c>
      <c r="AH4037" s="2">
        <v>40473.538946759261</v>
      </c>
    </row>
    <row r="4038" spans="1:35" ht="15" customHeight="1" x14ac:dyDescent="0.35">
      <c r="B4038" s="5">
        <f t="shared" si="279"/>
        <v>4036</v>
      </c>
      <c r="C4038">
        <f t="shared" si="281"/>
        <v>1</v>
      </c>
      <c r="D4038" s="16">
        <v>1957</v>
      </c>
      <c r="E4038" t="s">
        <v>1381</v>
      </c>
      <c r="F4038" t="s">
        <v>25</v>
      </c>
      <c r="G4038">
        <v>225991</v>
      </c>
      <c r="H4038" t="s">
        <v>17</v>
      </c>
      <c r="J4038" t="s">
        <v>3354</v>
      </c>
      <c r="K4038" t="s">
        <v>3383</v>
      </c>
      <c r="L4038" t="s">
        <v>689</v>
      </c>
      <c r="M4038" t="s">
        <v>3359</v>
      </c>
      <c r="AB4038" t="s">
        <v>81</v>
      </c>
      <c r="AD4038" s="3" t="s">
        <v>3734</v>
      </c>
      <c r="AF4038" t="s">
        <v>3060</v>
      </c>
      <c r="AH4038" s="2">
        <v>41032.387662037036</v>
      </c>
    </row>
    <row r="4039" spans="1:35" ht="15" customHeight="1" x14ac:dyDescent="0.35">
      <c r="A4039" s="3"/>
      <c r="B4039" s="5">
        <f t="shared" si="279"/>
        <v>4037</v>
      </c>
      <c r="C4039">
        <f t="shared" si="281"/>
        <v>50</v>
      </c>
      <c r="D4039" s="16">
        <v>1957</v>
      </c>
      <c r="E4039" t="s">
        <v>1381</v>
      </c>
      <c r="F4039" t="s">
        <v>25</v>
      </c>
      <c r="G4039">
        <v>225992</v>
      </c>
      <c r="L4039" t="s">
        <v>37</v>
      </c>
      <c r="AD4039" s="3" t="s">
        <v>1403</v>
      </c>
      <c r="AF4039" t="s">
        <v>3060</v>
      </c>
    </row>
    <row r="4040" spans="1:35" ht="15" customHeight="1" x14ac:dyDescent="0.35">
      <c r="B4040" s="5">
        <f t="shared" si="279"/>
        <v>4038</v>
      </c>
      <c r="C4040">
        <f t="shared" si="281"/>
        <v>8</v>
      </c>
      <c r="D4040" s="16">
        <v>1957</v>
      </c>
      <c r="E4040" t="s">
        <v>1381</v>
      </c>
      <c r="F4040" t="s">
        <v>25</v>
      </c>
      <c r="G4040">
        <v>226042</v>
      </c>
      <c r="J4040" t="s">
        <v>3354</v>
      </c>
      <c r="K4040" t="s">
        <v>3383</v>
      </c>
      <c r="M4040" t="s">
        <v>3459</v>
      </c>
      <c r="N4040" t="s">
        <v>3359</v>
      </c>
      <c r="T4040" t="s">
        <v>3424</v>
      </c>
      <c r="U4040" t="s">
        <v>3557</v>
      </c>
      <c r="W4040" t="s">
        <v>3572</v>
      </c>
      <c r="X4040" t="s">
        <v>3452</v>
      </c>
      <c r="AA4040" s="3" t="s">
        <v>3704</v>
      </c>
      <c r="AB4040" t="s">
        <v>3735</v>
      </c>
      <c r="AF4040" t="s">
        <v>3451</v>
      </c>
      <c r="AH4040" s="2">
        <v>45092</v>
      </c>
    </row>
    <row r="4041" spans="1:35" ht="15" customHeight="1" x14ac:dyDescent="0.35">
      <c r="B4041" s="5">
        <f t="shared" si="279"/>
        <v>4039</v>
      </c>
      <c r="C4041">
        <f t="shared" si="281"/>
        <v>20</v>
      </c>
      <c r="D4041" s="16">
        <v>1957</v>
      </c>
      <c r="E4041" t="s">
        <v>1381</v>
      </c>
      <c r="F4041" t="s">
        <v>25</v>
      </c>
      <c r="G4041">
        <v>226050</v>
      </c>
      <c r="H4041" t="s">
        <v>17</v>
      </c>
      <c r="J4041" t="s">
        <v>3354</v>
      </c>
      <c r="K4041" t="s">
        <v>3383</v>
      </c>
      <c r="L4041" t="s">
        <v>791</v>
      </c>
      <c r="M4041" t="s">
        <v>3359</v>
      </c>
      <c r="U4041" t="s">
        <v>3557</v>
      </c>
      <c r="AB4041" t="s">
        <v>197</v>
      </c>
      <c r="AC4041" s="3">
        <v>1956</v>
      </c>
      <c r="AF4041" t="s">
        <v>3060</v>
      </c>
      <c r="AH4041" s="2">
        <v>39981.367719907408</v>
      </c>
    </row>
    <row r="4042" spans="1:35" ht="15" customHeight="1" x14ac:dyDescent="0.35">
      <c r="B4042" s="5">
        <f t="shared" si="279"/>
        <v>4040</v>
      </c>
      <c r="C4042">
        <f t="shared" ref="C4042:C4045" si="282">+G4043-G4042</f>
        <v>65</v>
      </c>
      <c r="D4042" s="16">
        <v>1957</v>
      </c>
      <c r="E4042" t="s">
        <v>1381</v>
      </c>
      <c r="F4042" t="s">
        <v>25</v>
      </c>
      <c r="G4042">
        <v>226070</v>
      </c>
      <c r="H4042" t="s">
        <v>17</v>
      </c>
      <c r="J4042" t="s">
        <v>3354</v>
      </c>
      <c r="K4042" t="s">
        <v>3383</v>
      </c>
      <c r="L4042" t="s">
        <v>28</v>
      </c>
      <c r="M4042" t="s">
        <v>3359</v>
      </c>
      <c r="AF4042" t="s">
        <v>3060</v>
      </c>
      <c r="AH4042" s="2">
        <v>39673.603946759256</v>
      </c>
    </row>
    <row r="4043" spans="1:35" x14ac:dyDescent="0.35">
      <c r="B4043" s="5">
        <f t="shared" si="279"/>
        <v>4041</v>
      </c>
      <c r="C4043">
        <f t="shared" si="282"/>
        <v>348</v>
      </c>
      <c r="D4043" s="16">
        <v>1957</v>
      </c>
      <c r="E4043" s="115" t="s">
        <v>6634</v>
      </c>
      <c r="F4043" s="115" t="s">
        <v>2064</v>
      </c>
      <c r="G4043" s="115">
        <v>226135</v>
      </c>
      <c r="H4043" s="115"/>
      <c r="I4043" s="115"/>
      <c r="J4043" s="230" t="s">
        <v>3354</v>
      </c>
      <c r="K4043" s="115" t="s">
        <v>6637</v>
      </c>
      <c r="AF4043" t="s">
        <v>3451</v>
      </c>
      <c r="AH4043" s="2">
        <v>46204</v>
      </c>
    </row>
    <row r="4044" spans="1:35" ht="15" customHeight="1" x14ac:dyDescent="0.35">
      <c r="B4044" s="5">
        <f t="shared" si="279"/>
        <v>4042</v>
      </c>
      <c r="C4044">
        <f t="shared" si="282"/>
        <v>61</v>
      </c>
      <c r="D4044" s="16">
        <v>1957</v>
      </c>
      <c r="E4044" t="s">
        <v>15</v>
      </c>
      <c r="F4044" t="s">
        <v>16</v>
      </c>
      <c r="G4044">
        <v>226483</v>
      </c>
      <c r="H4044" t="s">
        <v>17</v>
      </c>
      <c r="K4044" t="s">
        <v>3366</v>
      </c>
      <c r="M4044" t="s">
        <v>3359</v>
      </c>
      <c r="AF4044" t="s">
        <v>3060</v>
      </c>
      <c r="AH4044" s="2">
        <v>40897.288715277777</v>
      </c>
    </row>
    <row r="4045" spans="1:35" ht="15" customHeight="1" x14ac:dyDescent="0.35">
      <c r="B4045" s="5">
        <f t="shared" si="279"/>
        <v>4043</v>
      </c>
      <c r="C4045">
        <f t="shared" si="282"/>
        <v>26</v>
      </c>
      <c r="D4045" s="16">
        <v>1957</v>
      </c>
      <c r="E4045" t="s">
        <v>15</v>
      </c>
      <c r="F4045" t="s">
        <v>16</v>
      </c>
      <c r="G4045">
        <v>226544</v>
      </c>
      <c r="H4045" t="s">
        <v>17</v>
      </c>
      <c r="J4045" t="s">
        <v>3354</v>
      </c>
      <c r="L4045" t="s">
        <v>437</v>
      </c>
      <c r="M4045" t="s">
        <v>3359</v>
      </c>
      <c r="AA4045" s="3" t="s">
        <v>1404</v>
      </c>
      <c r="AF4045" t="s">
        <v>3060</v>
      </c>
      <c r="AH4045" s="2">
        <v>40549.637499999997</v>
      </c>
    </row>
    <row r="4046" spans="1:35" ht="15" customHeight="1" thickBot="1" x14ac:dyDescent="0.4">
      <c r="B4046" s="5">
        <f t="shared" si="279"/>
        <v>4044</v>
      </c>
      <c r="C4046">
        <f t="shared" si="281"/>
        <v>1</v>
      </c>
      <c r="D4046" s="16">
        <v>1957</v>
      </c>
      <c r="E4046" s="3" t="s">
        <v>15</v>
      </c>
      <c r="F4046" s="3" t="s">
        <v>16</v>
      </c>
      <c r="G4046" s="165">
        <v>226570</v>
      </c>
      <c r="H4046" s="3"/>
      <c r="I4046" s="3"/>
      <c r="J4046" s="3" t="s">
        <v>3354</v>
      </c>
      <c r="K4046" s="3" t="s">
        <v>3383</v>
      </c>
      <c r="L4046" s="3"/>
      <c r="M4046" s="3" t="s">
        <v>3459</v>
      </c>
      <c r="N4046" s="3"/>
      <c r="O4046" s="3"/>
      <c r="P4046" s="3"/>
      <c r="Q4046" s="3"/>
      <c r="R4046" s="3"/>
      <c r="S4046" s="152"/>
      <c r="T4046" s="3"/>
      <c r="U4046" s="3"/>
      <c r="V4046" s="143"/>
      <c r="W4046" s="3" t="s">
        <v>3572</v>
      </c>
      <c r="X4046" s="3" t="s">
        <v>3660</v>
      </c>
      <c r="Y4046" s="3"/>
      <c r="Z4046" s="3"/>
      <c r="AB4046" s="3"/>
      <c r="AF4046" t="s">
        <v>3451</v>
      </c>
      <c r="AH4046" s="2">
        <v>45783</v>
      </c>
      <c r="AI4046" s="75" t="s">
        <v>4947</v>
      </c>
    </row>
    <row r="4047" spans="1:35" ht="15" thickBot="1" x14ac:dyDescent="0.4">
      <c r="B4047" s="5">
        <f t="shared" si="279"/>
        <v>4045</v>
      </c>
      <c r="C4047">
        <f t="shared" si="281"/>
        <v>206</v>
      </c>
      <c r="D4047" s="16">
        <v>1957</v>
      </c>
      <c r="E4047" s="159" t="s">
        <v>15</v>
      </c>
      <c r="F4047" s="159" t="s">
        <v>16</v>
      </c>
      <c r="G4047" s="160">
        <v>226571</v>
      </c>
      <c r="H4047" s="159"/>
      <c r="I4047" s="159"/>
      <c r="J4047" s="159" t="s">
        <v>3354</v>
      </c>
      <c r="K4047" s="159" t="s">
        <v>3383</v>
      </c>
      <c r="L4047" s="159"/>
      <c r="M4047" s="159" t="s">
        <v>3459</v>
      </c>
      <c r="N4047" s="159"/>
      <c r="O4047" s="159"/>
      <c r="P4047" s="159"/>
      <c r="Q4047" s="159"/>
      <c r="R4047" s="159"/>
      <c r="S4047" s="159"/>
      <c r="T4047" s="159" t="s">
        <v>167</v>
      </c>
      <c r="U4047" s="159"/>
      <c r="V4047" s="161"/>
      <c r="W4047" s="159" t="s">
        <v>3830</v>
      </c>
      <c r="X4047" s="159" t="s">
        <v>3660</v>
      </c>
      <c r="Y4047" s="159"/>
      <c r="Z4047" s="159"/>
      <c r="AA4047" s="159" t="s">
        <v>3262</v>
      </c>
      <c r="AB4047" s="159"/>
      <c r="AC4047" s="159"/>
      <c r="AD4047" s="159"/>
      <c r="AE4047" s="159"/>
      <c r="AF4047" t="s">
        <v>3451</v>
      </c>
      <c r="AG4047" s="159"/>
      <c r="AH4047" s="176">
        <v>46034</v>
      </c>
      <c r="AI4047" s="76" t="s">
        <v>6177</v>
      </c>
    </row>
    <row r="4048" spans="1:35" ht="15" customHeight="1" x14ac:dyDescent="0.35">
      <c r="B4048" s="5">
        <f t="shared" si="279"/>
        <v>4046</v>
      </c>
      <c r="C4048">
        <f t="shared" si="281"/>
        <v>138</v>
      </c>
      <c r="D4048" s="16">
        <v>1957</v>
      </c>
      <c r="E4048" t="s">
        <v>15</v>
      </c>
      <c r="F4048" t="s">
        <v>16</v>
      </c>
      <c r="G4048" s="70">
        <v>226777</v>
      </c>
      <c r="K4048" t="s">
        <v>3383</v>
      </c>
      <c r="AA4048"/>
      <c r="AC4048"/>
      <c r="AD4048"/>
      <c r="AF4048" t="s">
        <v>3451</v>
      </c>
      <c r="AG4048" s="3"/>
      <c r="AH4048" s="153">
        <v>45899</v>
      </c>
      <c r="AI4048" s="36" t="s">
        <v>5412</v>
      </c>
    </row>
    <row r="4049" spans="1:35" ht="15" customHeight="1" x14ac:dyDescent="0.35">
      <c r="A4049" s="3"/>
      <c r="B4049" s="5">
        <f t="shared" si="279"/>
        <v>4047</v>
      </c>
      <c r="C4049">
        <f t="shared" si="281"/>
        <v>443</v>
      </c>
      <c r="D4049" s="16">
        <v>1957</v>
      </c>
      <c r="E4049" t="s">
        <v>15</v>
      </c>
      <c r="F4049" t="s">
        <v>16</v>
      </c>
      <c r="G4049">
        <v>226915</v>
      </c>
      <c r="J4049" t="s">
        <v>3354</v>
      </c>
      <c r="K4049" t="s">
        <v>3383</v>
      </c>
      <c r="M4049" t="s">
        <v>3459</v>
      </c>
      <c r="N4049" t="s">
        <v>3359</v>
      </c>
      <c r="T4049" t="s">
        <v>3262</v>
      </c>
      <c r="W4049" t="s">
        <v>3660</v>
      </c>
      <c r="X4049" t="s">
        <v>3660</v>
      </c>
      <c r="AF4049" t="s">
        <v>3451</v>
      </c>
      <c r="AH4049" s="2">
        <v>45409</v>
      </c>
    </row>
    <row r="4050" spans="1:35" ht="15" customHeight="1" x14ac:dyDescent="0.35">
      <c r="B4050" s="5">
        <f t="shared" si="279"/>
        <v>4048</v>
      </c>
      <c r="C4050">
        <f t="shared" si="281"/>
        <v>62</v>
      </c>
      <c r="D4050" s="16">
        <v>1957</v>
      </c>
      <c r="E4050" s="3" t="s">
        <v>15</v>
      </c>
      <c r="F4050" s="3" t="s">
        <v>25</v>
      </c>
      <c r="G4050" s="3">
        <v>227358</v>
      </c>
      <c r="H4050" s="3"/>
      <c r="I4050" s="3"/>
      <c r="J4050" s="3"/>
      <c r="K4050" s="3"/>
      <c r="L4050" s="3"/>
      <c r="M4050" s="3"/>
      <c r="N4050" s="3"/>
      <c r="O4050" s="3"/>
      <c r="P4050" s="3"/>
      <c r="Q4050" s="3"/>
      <c r="R4050" s="3"/>
      <c r="S4050" s="152"/>
      <c r="T4050" s="3"/>
      <c r="U4050" s="3"/>
      <c r="V4050" s="143"/>
      <c r="W4050" s="3"/>
      <c r="X4050" s="3"/>
      <c r="Y4050" s="3"/>
      <c r="Z4050" s="3"/>
      <c r="AB4050" s="3"/>
      <c r="AE4050" s="3"/>
      <c r="AF4050" s="3" t="s">
        <v>3451</v>
      </c>
      <c r="AG4050" s="3"/>
      <c r="AH4050" s="153">
        <v>45561</v>
      </c>
      <c r="AI4050" s="14" t="s">
        <v>4140</v>
      </c>
    </row>
    <row r="4051" spans="1:35" ht="15" customHeight="1" x14ac:dyDescent="0.35">
      <c r="A4051" s="3"/>
      <c r="B4051" s="5">
        <f t="shared" si="279"/>
        <v>4049</v>
      </c>
      <c r="C4051">
        <f t="shared" si="281"/>
        <v>157</v>
      </c>
      <c r="D4051" s="16">
        <v>1957</v>
      </c>
      <c r="E4051" t="s">
        <v>15</v>
      </c>
      <c r="F4051" t="s">
        <v>25</v>
      </c>
      <c r="G4051">
        <v>227420</v>
      </c>
      <c r="H4051" t="s">
        <v>17</v>
      </c>
      <c r="J4051" t="s">
        <v>380</v>
      </c>
      <c r="L4051" t="s">
        <v>74</v>
      </c>
      <c r="M4051" t="s">
        <v>3359</v>
      </c>
      <c r="AA4051" s="3" t="s">
        <v>1405</v>
      </c>
      <c r="AF4051" t="s">
        <v>3060</v>
      </c>
      <c r="AH4051" s="2">
        <v>40816.797939814816</v>
      </c>
    </row>
    <row r="4052" spans="1:35" ht="15" customHeight="1" x14ac:dyDescent="0.35">
      <c r="B4052" s="5">
        <f t="shared" si="279"/>
        <v>4050</v>
      </c>
      <c r="C4052">
        <f t="shared" si="281"/>
        <v>195</v>
      </c>
      <c r="D4052" s="16">
        <v>1957</v>
      </c>
      <c r="E4052" t="s">
        <v>15</v>
      </c>
      <c r="F4052" t="s">
        <v>25</v>
      </c>
      <c r="G4052">
        <v>227577</v>
      </c>
      <c r="H4052" t="s">
        <v>17</v>
      </c>
      <c r="J4052" t="s">
        <v>3354</v>
      </c>
      <c r="K4052" t="s">
        <v>3366</v>
      </c>
      <c r="L4052" t="s">
        <v>56</v>
      </c>
      <c r="M4052" t="s">
        <v>3359</v>
      </c>
      <c r="AC4052" s="3" t="s">
        <v>204</v>
      </c>
      <c r="AF4052" t="s">
        <v>3060</v>
      </c>
      <c r="AH4052" s="2">
        <v>40915.811944444446</v>
      </c>
    </row>
    <row r="4053" spans="1:35" ht="15" customHeight="1" x14ac:dyDescent="0.35">
      <c r="B4053" s="5">
        <f t="shared" si="279"/>
        <v>4051</v>
      </c>
      <c r="C4053">
        <f t="shared" si="281"/>
        <v>230</v>
      </c>
      <c r="D4053" s="16">
        <v>1957</v>
      </c>
      <c r="E4053" t="s">
        <v>15</v>
      </c>
      <c r="F4053" t="s">
        <v>25</v>
      </c>
      <c r="G4053">
        <v>227772</v>
      </c>
      <c r="H4053" t="s">
        <v>17</v>
      </c>
      <c r="J4053" t="s">
        <v>3354</v>
      </c>
      <c r="M4053" t="s">
        <v>3359</v>
      </c>
      <c r="AF4053" t="s">
        <v>3060</v>
      </c>
      <c r="AH4053" s="2">
        <v>40978.977777777778</v>
      </c>
    </row>
    <row r="4054" spans="1:35" ht="15" customHeight="1" x14ac:dyDescent="0.35">
      <c r="B4054" s="5">
        <f t="shared" si="279"/>
        <v>4052</v>
      </c>
      <c r="C4054">
        <f t="shared" si="281"/>
        <v>22</v>
      </c>
      <c r="D4054" s="146">
        <v>1957</v>
      </c>
      <c r="E4054" s="3" t="s">
        <v>221</v>
      </c>
      <c r="F4054" s="3" t="s">
        <v>25</v>
      </c>
      <c r="G4054" s="3">
        <v>228002</v>
      </c>
      <c r="H4054" s="3"/>
      <c r="I4054" s="3"/>
      <c r="J4054" s="3" t="s">
        <v>3354</v>
      </c>
      <c r="K4054" s="3" t="s">
        <v>3366</v>
      </c>
      <c r="L4054" s="3"/>
      <c r="M4054" s="3" t="s">
        <v>3459</v>
      </c>
      <c r="N4054" s="3"/>
      <c r="O4054" s="3"/>
      <c r="P4054" s="3"/>
      <c r="Q4054" s="3"/>
      <c r="R4054" s="3"/>
      <c r="S4054" s="152"/>
      <c r="T4054" s="3" t="s">
        <v>3424</v>
      </c>
      <c r="U4054" s="3"/>
      <c r="V4054" s="143"/>
      <c r="W4054" s="3" t="s">
        <v>3572</v>
      </c>
      <c r="X4054" s="3" t="s">
        <v>3452</v>
      </c>
      <c r="Y4054" s="3"/>
      <c r="Z4054" s="3"/>
      <c r="AA4054" s="3" t="s">
        <v>3464</v>
      </c>
      <c r="AB4054" s="3"/>
      <c r="AE4054" s="3"/>
      <c r="AF4054" s="3" t="s">
        <v>3451</v>
      </c>
      <c r="AG4054" s="3"/>
      <c r="AH4054" s="153">
        <v>45568</v>
      </c>
      <c r="AI4054" s="166" t="s">
        <v>4291</v>
      </c>
    </row>
    <row r="4055" spans="1:35" ht="15" customHeight="1" thickBot="1" x14ac:dyDescent="0.4">
      <c r="B4055" s="5">
        <f t="shared" si="279"/>
        <v>4053</v>
      </c>
      <c r="C4055">
        <f t="shared" ref="C4055:C4059" si="283">+G4056-G4055</f>
        <v>35</v>
      </c>
      <c r="D4055" s="146">
        <v>1957</v>
      </c>
      <c r="E4055" t="s">
        <v>221</v>
      </c>
      <c r="F4055" t="s">
        <v>25</v>
      </c>
      <c r="G4055">
        <v>228024</v>
      </c>
      <c r="J4055" t="s">
        <v>3354</v>
      </c>
      <c r="K4055" t="s">
        <v>3366</v>
      </c>
      <c r="M4055" t="s">
        <v>3459</v>
      </c>
      <c r="N4055" t="s">
        <v>3359</v>
      </c>
      <c r="T4055" t="s">
        <v>3424</v>
      </c>
      <c r="U4055" t="s">
        <v>3557</v>
      </c>
      <c r="W4055" t="s">
        <v>3572</v>
      </c>
      <c r="X4055" t="s">
        <v>3452</v>
      </c>
      <c r="AA4055" s="3" t="s">
        <v>3464</v>
      </c>
      <c r="AD4055" s="154" t="s">
        <v>4050</v>
      </c>
      <c r="AF4055" t="s">
        <v>3451</v>
      </c>
      <c r="AH4055" s="2">
        <v>45458</v>
      </c>
    </row>
    <row r="4056" spans="1:35" ht="15" customHeight="1" thickBot="1" x14ac:dyDescent="0.4">
      <c r="B4056" s="5">
        <f t="shared" si="279"/>
        <v>4054</v>
      </c>
      <c r="C4056">
        <f t="shared" si="283"/>
        <v>13</v>
      </c>
      <c r="D4056" s="146">
        <v>1957</v>
      </c>
      <c r="E4056" s="159" t="s">
        <v>560</v>
      </c>
      <c r="F4056" s="159" t="s">
        <v>25</v>
      </c>
      <c r="G4056" s="160">
        <v>228059</v>
      </c>
      <c r="H4056" s="159"/>
      <c r="I4056" s="159"/>
      <c r="J4056" s="159" t="s">
        <v>3354</v>
      </c>
      <c r="K4056" s="159" t="s">
        <v>3383</v>
      </c>
      <c r="L4056" s="159"/>
      <c r="M4056" s="159" t="s">
        <v>3459</v>
      </c>
      <c r="N4056" s="159"/>
      <c r="O4056" s="159"/>
      <c r="P4056" s="159"/>
      <c r="Q4056" s="159"/>
      <c r="R4056" s="159"/>
      <c r="S4056" s="159"/>
      <c r="T4056" s="159" t="s">
        <v>3424</v>
      </c>
      <c r="U4056" s="159"/>
      <c r="V4056" s="159"/>
      <c r="W4056" s="159" t="s">
        <v>3557</v>
      </c>
      <c r="X4056" s="159" t="s">
        <v>3452</v>
      </c>
      <c r="Y4056" s="159"/>
      <c r="Z4056" s="159"/>
      <c r="AA4056" s="159" t="s">
        <v>3556</v>
      </c>
      <c r="AB4056" s="159"/>
      <c r="AC4056" s="159"/>
      <c r="AD4056" s="159"/>
      <c r="AE4056" s="159" t="s">
        <v>3424</v>
      </c>
      <c r="AF4056" t="s">
        <v>3451</v>
      </c>
      <c r="AG4056" s="159"/>
      <c r="AH4056" s="176">
        <v>46207</v>
      </c>
      <c r="AI4056" s="76" t="s">
        <v>6767</v>
      </c>
    </row>
    <row r="4057" spans="1:35" ht="15" customHeight="1" x14ac:dyDescent="0.35">
      <c r="B4057" s="5">
        <f t="shared" si="279"/>
        <v>4055</v>
      </c>
      <c r="C4057">
        <f t="shared" si="283"/>
        <v>20</v>
      </c>
      <c r="D4057" s="146">
        <v>1957</v>
      </c>
      <c r="E4057" t="s">
        <v>560</v>
      </c>
      <c r="F4057" t="s">
        <v>25</v>
      </c>
      <c r="G4057">
        <v>228072</v>
      </c>
      <c r="J4057" t="s">
        <v>3354</v>
      </c>
      <c r="K4057" t="s">
        <v>3383</v>
      </c>
      <c r="M4057" t="s">
        <v>3459</v>
      </c>
      <c r="N4057" t="s">
        <v>3359</v>
      </c>
      <c r="T4057" t="s">
        <v>3424</v>
      </c>
      <c r="V4057" s="43" t="s">
        <v>3557</v>
      </c>
      <c r="X4057" t="s">
        <v>3452</v>
      </c>
      <c r="Z4057" t="s">
        <v>3359</v>
      </c>
      <c r="AA4057" s="3" t="s">
        <v>3556</v>
      </c>
      <c r="AF4057" t="s">
        <v>3451</v>
      </c>
      <c r="AH4057" s="2">
        <v>45315</v>
      </c>
    </row>
    <row r="4058" spans="1:35" ht="15" customHeight="1" x14ac:dyDescent="0.35">
      <c r="B4058" s="5">
        <f t="shared" si="279"/>
        <v>4056</v>
      </c>
      <c r="C4058">
        <f t="shared" si="283"/>
        <v>8</v>
      </c>
      <c r="D4058" s="146">
        <v>1957</v>
      </c>
      <c r="E4058" t="s">
        <v>560</v>
      </c>
      <c r="F4058" t="s">
        <v>25</v>
      </c>
      <c r="G4058">
        <v>228092</v>
      </c>
      <c r="AF4058" t="s">
        <v>3451</v>
      </c>
      <c r="AH4058" s="2">
        <v>45409</v>
      </c>
    </row>
    <row r="4059" spans="1:35" ht="15" customHeight="1" thickBot="1" x14ac:dyDescent="0.4">
      <c r="B4059" s="5">
        <f t="shared" si="279"/>
        <v>4057</v>
      </c>
      <c r="C4059">
        <f t="shared" si="283"/>
        <v>5</v>
      </c>
      <c r="D4059" s="146">
        <v>1957</v>
      </c>
      <c r="E4059" t="s">
        <v>560</v>
      </c>
      <c r="F4059" t="s">
        <v>25</v>
      </c>
      <c r="G4059">
        <v>228100</v>
      </c>
      <c r="H4059" t="s">
        <v>17</v>
      </c>
      <c r="J4059" t="s">
        <v>380</v>
      </c>
      <c r="M4059" t="s">
        <v>3359</v>
      </c>
      <c r="AF4059" t="s">
        <v>3060</v>
      </c>
      <c r="AH4059" s="2">
        <v>40852.578321759262</v>
      </c>
    </row>
    <row r="4060" spans="1:35" ht="15" customHeight="1" thickBot="1" x14ac:dyDescent="0.4">
      <c r="B4060" s="5">
        <f t="shared" si="279"/>
        <v>4058</v>
      </c>
      <c r="C4060">
        <f t="shared" si="281"/>
        <v>53</v>
      </c>
      <c r="D4060" s="16">
        <v>1957</v>
      </c>
      <c r="E4060" s="159" t="s">
        <v>560</v>
      </c>
      <c r="F4060" s="159" t="s">
        <v>25</v>
      </c>
      <c r="G4060" s="160">
        <v>228105</v>
      </c>
      <c r="H4060" s="159"/>
      <c r="I4060" s="159"/>
      <c r="J4060" s="159" t="s">
        <v>3354</v>
      </c>
      <c r="K4060" s="159" t="s">
        <v>3383</v>
      </c>
      <c r="L4060" s="159"/>
      <c r="M4060" s="159" t="s">
        <v>3359</v>
      </c>
      <c r="N4060" s="159"/>
      <c r="O4060" s="159"/>
      <c r="P4060" s="159"/>
      <c r="Q4060" s="159"/>
      <c r="R4060" s="159"/>
      <c r="S4060" s="159"/>
      <c r="T4060" s="159" t="s">
        <v>3424</v>
      </c>
      <c r="U4060" s="159"/>
      <c r="V4060" s="161"/>
      <c r="W4060" s="159" t="s">
        <v>3557</v>
      </c>
      <c r="X4060" s="159" t="s">
        <v>3452</v>
      </c>
      <c r="Y4060" s="159"/>
      <c r="Z4060" s="159"/>
      <c r="AA4060" s="159" t="s">
        <v>3556</v>
      </c>
      <c r="AB4060" s="159"/>
      <c r="AC4060" s="159"/>
      <c r="AD4060" s="159"/>
      <c r="AE4060" s="159"/>
      <c r="AF4060" t="s">
        <v>3451</v>
      </c>
      <c r="AG4060" s="159"/>
      <c r="AH4060" s="176">
        <v>46091</v>
      </c>
      <c r="AI4060" s="76" t="s">
        <v>6460</v>
      </c>
    </row>
    <row r="4061" spans="1:35" ht="15" customHeight="1" x14ac:dyDescent="0.35">
      <c r="B4061" s="5">
        <f t="shared" si="279"/>
        <v>4059</v>
      </c>
      <c r="C4061">
        <f t="shared" si="281"/>
        <v>9</v>
      </c>
      <c r="D4061" s="16">
        <v>1957</v>
      </c>
      <c r="E4061" t="s">
        <v>972</v>
      </c>
      <c r="F4061" t="s">
        <v>25</v>
      </c>
      <c r="G4061">
        <v>228158</v>
      </c>
      <c r="L4061" t="s">
        <v>37</v>
      </c>
      <c r="AF4061" t="s">
        <v>3060</v>
      </c>
    </row>
    <row r="4062" spans="1:35" ht="15" customHeight="1" x14ac:dyDescent="0.35">
      <c r="B4062" s="5">
        <f t="shared" si="279"/>
        <v>4060</v>
      </c>
      <c r="C4062">
        <f t="shared" si="281"/>
        <v>59</v>
      </c>
      <c r="D4062" s="16">
        <v>1957</v>
      </c>
      <c r="E4062" t="s">
        <v>972</v>
      </c>
      <c r="F4062" t="s">
        <v>25</v>
      </c>
      <c r="G4062">
        <v>228167</v>
      </c>
      <c r="H4062" t="s">
        <v>17</v>
      </c>
      <c r="J4062" t="s">
        <v>3354</v>
      </c>
      <c r="K4062" t="s">
        <v>3383</v>
      </c>
      <c r="L4062" t="s">
        <v>224</v>
      </c>
      <c r="M4062" t="s">
        <v>3359</v>
      </c>
      <c r="U4062" t="s">
        <v>3557</v>
      </c>
      <c r="W4062" t="s">
        <v>3557</v>
      </c>
      <c r="AB4062" t="s">
        <v>1407</v>
      </c>
      <c r="AF4062" t="s">
        <v>3060</v>
      </c>
      <c r="AH4062" s="2">
        <v>40491.687893518516</v>
      </c>
    </row>
    <row r="4063" spans="1:35" ht="15" customHeight="1" x14ac:dyDescent="0.35">
      <c r="B4063" s="5">
        <f t="shared" si="279"/>
        <v>4061</v>
      </c>
      <c r="C4063">
        <f t="shared" si="281"/>
        <v>1298</v>
      </c>
      <c r="D4063" s="16">
        <v>1957</v>
      </c>
      <c r="E4063" t="s">
        <v>972</v>
      </c>
      <c r="F4063" t="s">
        <v>25</v>
      </c>
      <c r="G4063">
        <v>228226</v>
      </c>
      <c r="H4063" t="s">
        <v>17</v>
      </c>
      <c r="J4063" t="s">
        <v>3354</v>
      </c>
      <c r="K4063" t="s">
        <v>3383</v>
      </c>
      <c r="L4063" t="s">
        <v>28</v>
      </c>
      <c r="M4063" t="s">
        <v>3359</v>
      </c>
      <c r="N4063" t="s">
        <v>3359</v>
      </c>
      <c r="U4063" t="s">
        <v>3557</v>
      </c>
      <c r="W4063" t="s">
        <v>3557</v>
      </c>
      <c r="AD4063" s="3" t="s">
        <v>1408</v>
      </c>
      <c r="AF4063" t="s">
        <v>3060</v>
      </c>
      <c r="AH4063" s="2">
        <v>39991.78266203704</v>
      </c>
    </row>
    <row r="4064" spans="1:35" ht="15" customHeight="1" x14ac:dyDescent="0.35">
      <c r="B4064" s="5">
        <f t="shared" si="279"/>
        <v>4062</v>
      </c>
      <c r="C4064">
        <f t="shared" si="281"/>
        <v>143</v>
      </c>
      <c r="D4064" s="16">
        <v>1957</v>
      </c>
      <c r="E4064" t="s">
        <v>15</v>
      </c>
      <c r="F4064" t="s">
        <v>16</v>
      </c>
      <c r="G4064">
        <v>229524</v>
      </c>
      <c r="H4064" t="s">
        <v>17</v>
      </c>
      <c r="J4064" t="s">
        <v>3354</v>
      </c>
      <c r="K4064" t="s">
        <v>3383</v>
      </c>
      <c r="M4064" t="s">
        <v>3359</v>
      </c>
      <c r="AF4064" t="s">
        <v>3060</v>
      </c>
      <c r="AH4064" s="2">
        <v>39723.44017361111</v>
      </c>
    </row>
    <row r="4065" spans="1:35" ht="15" customHeight="1" x14ac:dyDescent="0.35">
      <c r="B4065" s="5">
        <f t="shared" si="279"/>
        <v>4063</v>
      </c>
      <c r="C4065">
        <f t="shared" si="281"/>
        <v>21</v>
      </c>
      <c r="D4065" s="16">
        <v>1957</v>
      </c>
      <c r="E4065" t="s">
        <v>15</v>
      </c>
      <c r="F4065" t="s">
        <v>16</v>
      </c>
      <c r="G4065">
        <v>229667</v>
      </c>
      <c r="H4065" t="s">
        <v>17</v>
      </c>
      <c r="J4065" t="s">
        <v>3354</v>
      </c>
      <c r="M4065" t="s">
        <v>3359</v>
      </c>
      <c r="AD4065" s="3" t="s">
        <v>1409</v>
      </c>
      <c r="AF4065" t="s">
        <v>3060</v>
      </c>
      <c r="AH4065" s="2">
        <v>40953.679884259262</v>
      </c>
    </row>
    <row r="4066" spans="1:35" ht="15" customHeight="1" x14ac:dyDescent="0.35">
      <c r="B4066" s="5">
        <f t="shared" si="279"/>
        <v>4064</v>
      </c>
      <c r="C4066">
        <f t="shared" si="281"/>
        <v>117</v>
      </c>
      <c r="D4066" s="16">
        <v>1957</v>
      </c>
      <c r="E4066" t="s">
        <v>15</v>
      </c>
      <c r="F4066" t="s">
        <v>16</v>
      </c>
      <c r="G4066">
        <v>229688</v>
      </c>
      <c r="H4066" t="s">
        <v>17</v>
      </c>
      <c r="J4066" t="s">
        <v>3354</v>
      </c>
      <c r="L4066" t="s">
        <v>1159</v>
      </c>
      <c r="M4066" t="s">
        <v>3359</v>
      </c>
      <c r="N4066" t="s">
        <v>3359</v>
      </c>
      <c r="AB4066" t="s">
        <v>195</v>
      </c>
      <c r="AF4066" t="s">
        <v>3060</v>
      </c>
      <c r="AH4066" s="2">
        <v>39894.870115740741</v>
      </c>
    </row>
    <row r="4067" spans="1:35" ht="15" customHeight="1" x14ac:dyDescent="0.35">
      <c r="B4067" s="5">
        <f t="shared" ref="B4067:B4132" si="284">+B4066+1</f>
        <v>4065</v>
      </c>
      <c r="C4067">
        <f t="shared" si="281"/>
        <v>151</v>
      </c>
      <c r="D4067" s="16">
        <v>1957</v>
      </c>
      <c r="E4067" t="s">
        <v>15</v>
      </c>
      <c r="F4067" t="s">
        <v>16</v>
      </c>
      <c r="G4067">
        <v>229805</v>
      </c>
      <c r="H4067" t="s">
        <v>17</v>
      </c>
      <c r="J4067" t="s">
        <v>3354</v>
      </c>
      <c r="K4067" t="s">
        <v>3383</v>
      </c>
      <c r="L4067" t="s">
        <v>491</v>
      </c>
      <c r="M4067" t="s">
        <v>3359</v>
      </c>
      <c r="N4067" t="s">
        <v>3359</v>
      </c>
      <c r="AB4067" t="s">
        <v>1410</v>
      </c>
      <c r="AF4067" t="s">
        <v>3060</v>
      </c>
      <c r="AH4067" s="2">
        <v>40500.71292824074</v>
      </c>
    </row>
    <row r="4068" spans="1:35" ht="15" customHeight="1" x14ac:dyDescent="0.35">
      <c r="B4068" s="5">
        <f t="shared" si="284"/>
        <v>4066</v>
      </c>
      <c r="C4068">
        <f t="shared" si="281"/>
        <v>314</v>
      </c>
      <c r="D4068" s="16">
        <v>1957</v>
      </c>
      <c r="E4068" t="s">
        <v>15</v>
      </c>
      <c r="F4068" t="s">
        <v>16</v>
      </c>
      <c r="G4068">
        <v>229956</v>
      </c>
      <c r="H4068" t="s">
        <v>17</v>
      </c>
      <c r="J4068" t="s">
        <v>3354</v>
      </c>
      <c r="K4068" t="s">
        <v>3383</v>
      </c>
      <c r="L4068" t="s">
        <v>279</v>
      </c>
      <c r="M4068" t="s">
        <v>3359</v>
      </c>
      <c r="AF4068" t="s">
        <v>3060</v>
      </c>
      <c r="AH4068" s="2">
        <v>40924.73065972222</v>
      </c>
    </row>
    <row r="4069" spans="1:35" ht="15" customHeight="1" x14ac:dyDescent="0.35">
      <c r="B4069" s="5">
        <f t="shared" si="284"/>
        <v>4067</v>
      </c>
      <c r="C4069">
        <f t="shared" si="281"/>
        <v>87</v>
      </c>
      <c r="D4069" s="16">
        <v>1957</v>
      </c>
      <c r="E4069" t="s">
        <v>15</v>
      </c>
      <c r="F4069" t="s">
        <v>16</v>
      </c>
      <c r="G4069">
        <v>230270</v>
      </c>
      <c r="H4069" t="s">
        <v>17</v>
      </c>
      <c r="J4069" t="s">
        <v>3354</v>
      </c>
      <c r="K4069" t="s">
        <v>3383</v>
      </c>
      <c r="L4069" t="s">
        <v>793</v>
      </c>
      <c r="M4069" t="s">
        <v>3359</v>
      </c>
      <c r="AD4069" s="3" t="s">
        <v>1411</v>
      </c>
      <c r="AF4069" t="s">
        <v>3060</v>
      </c>
      <c r="AH4069" s="2">
        <v>39931.346504629626</v>
      </c>
    </row>
    <row r="4070" spans="1:35" ht="15" customHeight="1" x14ac:dyDescent="0.35">
      <c r="B4070" s="5">
        <f t="shared" si="284"/>
        <v>4068</v>
      </c>
      <c r="C4070">
        <f t="shared" si="281"/>
        <v>67</v>
      </c>
      <c r="D4070" s="16">
        <v>1957</v>
      </c>
      <c r="E4070" t="s">
        <v>15</v>
      </c>
      <c r="F4070" t="s">
        <v>16</v>
      </c>
      <c r="G4070">
        <v>230357</v>
      </c>
      <c r="H4070" t="s">
        <v>17</v>
      </c>
      <c r="J4070" t="s">
        <v>3354</v>
      </c>
      <c r="K4070" t="s">
        <v>3383</v>
      </c>
      <c r="L4070" t="s">
        <v>965</v>
      </c>
      <c r="M4070" t="s">
        <v>3359</v>
      </c>
      <c r="AC4070" s="3" t="s">
        <v>636</v>
      </c>
      <c r="AD4070" s="3" t="s">
        <v>1412</v>
      </c>
      <c r="AF4070" t="s">
        <v>3060</v>
      </c>
      <c r="AH4070" s="2">
        <v>40204.938877314817</v>
      </c>
    </row>
    <row r="4071" spans="1:35" ht="15" customHeight="1" thickBot="1" x14ac:dyDescent="0.4">
      <c r="B4071" s="5">
        <f t="shared" si="284"/>
        <v>4069</v>
      </c>
      <c r="C4071">
        <f t="shared" si="281"/>
        <v>115</v>
      </c>
      <c r="D4071" s="16">
        <v>1957</v>
      </c>
      <c r="E4071" t="s">
        <v>15</v>
      </c>
      <c r="F4071" t="s">
        <v>16</v>
      </c>
      <c r="G4071">
        <v>230424</v>
      </c>
      <c r="H4071" t="s">
        <v>17</v>
      </c>
      <c r="J4071" t="s">
        <v>3354</v>
      </c>
      <c r="L4071" t="s">
        <v>1413</v>
      </c>
      <c r="M4071" t="s">
        <v>3359</v>
      </c>
      <c r="AF4071" t="s">
        <v>3060</v>
      </c>
      <c r="AH4071" s="2">
        <v>40017.019189814811</v>
      </c>
    </row>
    <row r="4072" spans="1:35" ht="15" thickBot="1" x14ac:dyDescent="0.4">
      <c r="B4072" s="5">
        <f t="shared" si="284"/>
        <v>4070</v>
      </c>
      <c r="C4072">
        <f t="shared" si="281"/>
        <v>7</v>
      </c>
      <c r="D4072" s="16">
        <v>1957</v>
      </c>
      <c r="E4072" t="s">
        <v>15</v>
      </c>
      <c r="F4072" s="159" t="s">
        <v>25</v>
      </c>
      <c r="G4072" s="160">
        <v>230539</v>
      </c>
      <c r="H4072" s="159"/>
      <c r="I4072" s="159"/>
      <c r="J4072" s="159" t="s">
        <v>3354</v>
      </c>
      <c r="K4072" s="159" t="s">
        <v>3383</v>
      </c>
      <c r="L4072" s="159"/>
      <c r="M4072" s="159" t="s">
        <v>3459</v>
      </c>
      <c r="N4072" s="159"/>
      <c r="O4072" s="159"/>
      <c r="P4072" s="159"/>
      <c r="Q4072" s="159"/>
      <c r="R4072" s="159"/>
      <c r="S4072" s="159"/>
      <c r="T4072" s="159" t="s">
        <v>167</v>
      </c>
      <c r="U4072" s="159"/>
      <c r="V4072" s="161"/>
      <c r="W4072" s="159" t="s">
        <v>3572</v>
      </c>
      <c r="X4072" s="159" t="s">
        <v>3660</v>
      </c>
      <c r="Y4072" s="159"/>
      <c r="Z4072" s="159"/>
      <c r="AA4072" s="159" t="s">
        <v>3262</v>
      </c>
      <c r="AB4072" s="159"/>
      <c r="AC4072" s="159"/>
      <c r="AD4072" s="159"/>
      <c r="AE4072" s="159"/>
      <c r="AF4072" t="s">
        <v>3451</v>
      </c>
      <c r="AG4072" s="159"/>
      <c r="AH4072" s="176">
        <v>46034</v>
      </c>
      <c r="AI4072" s="76" t="s">
        <v>6245</v>
      </c>
    </row>
    <row r="4073" spans="1:35" ht="15" customHeight="1" thickBot="1" x14ac:dyDescent="0.4">
      <c r="B4073" s="5">
        <f t="shared" si="284"/>
        <v>4071</v>
      </c>
      <c r="C4073">
        <f t="shared" si="281"/>
        <v>129</v>
      </c>
      <c r="D4073" s="16">
        <v>1957</v>
      </c>
      <c r="E4073" t="s">
        <v>15</v>
      </c>
      <c r="F4073" t="s">
        <v>25</v>
      </c>
      <c r="G4073">
        <v>230546</v>
      </c>
      <c r="H4073" t="s">
        <v>17</v>
      </c>
      <c r="J4073" t="s">
        <v>3354</v>
      </c>
      <c r="K4073" t="s">
        <v>3383</v>
      </c>
      <c r="L4073" t="s">
        <v>1128</v>
      </c>
      <c r="M4073" t="s">
        <v>3359</v>
      </c>
      <c r="AD4073" s="3" t="s">
        <v>3736</v>
      </c>
      <c r="AF4073" t="s">
        <v>3060</v>
      </c>
      <c r="AH4073" s="2">
        <v>40819.527314814812</v>
      </c>
    </row>
    <row r="4074" spans="1:35" ht="15" thickBot="1" x14ac:dyDescent="0.4">
      <c r="A4074" s="3"/>
      <c r="B4074" s="5">
        <f t="shared" si="284"/>
        <v>4072</v>
      </c>
      <c r="C4074">
        <f t="shared" si="281"/>
        <v>40</v>
      </c>
      <c r="D4074" s="16">
        <v>1957</v>
      </c>
      <c r="E4074" t="s">
        <v>15</v>
      </c>
      <c r="F4074" t="s">
        <v>25</v>
      </c>
      <c r="G4074">
        <v>230675</v>
      </c>
      <c r="H4074" t="s">
        <v>17</v>
      </c>
      <c r="K4074" t="s">
        <v>3383</v>
      </c>
      <c r="M4074" t="s">
        <v>3359</v>
      </c>
      <c r="N4074" t="s">
        <v>3359</v>
      </c>
      <c r="AF4074" t="s">
        <v>3060</v>
      </c>
      <c r="AG4074" s="162"/>
      <c r="AH4074" s="163">
        <v>40860.063645833332</v>
      </c>
    </row>
    <row r="4075" spans="1:35" ht="15" customHeight="1" thickBot="1" x14ac:dyDescent="0.4">
      <c r="A4075" s="180"/>
      <c r="B4075" s="5">
        <f t="shared" si="284"/>
        <v>4073</v>
      </c>
      <c r="C4075">
        <f t="shared" si="281"/>
        <v>114</v>
      </c>
      <c r="D4075" s="16">
        <v>1957</v>
      </c>
      <c r="E4075" t="s">
        <v>15</v>
      </c>
      <c r="F4075" t="s">
        <v>25</v>
      </c>
      <c r="G4075">
        <v>230715</v>
      </c>
      <c r="H4075" t="s">
        <v>17</v>
      </c>
      <c r="K4075" t="s">
        <v>3383</v>
      </c>
      <c r="M4075" t="s">
        <v>3359</v>
      </c>
      <c r="AF4075" t="s">
        <v>3060</v>
      </c>
      <c r="AH4075" s="2">
        <v>40156.758888888886</v>
      </c>
    </row>
    <row r="4076" spans="1:35" ht="15" customHeight="1" x14ac:dyDescent="0.35">
      <c r="B4076" s="5">
        <f t="shared" si="284"/>
        <v>4074</v>
      </c>
      <c r="C4076">
        <f t="shared" si="281"/>
        <v>3</v>
      </c>
      <c r="D4076" s="16">
        <v>1957</v>
      </c>
      <c r="E4076" t="s">
        <v>15</v>
      </c>
      <c r="F4076" t="s">
        <v>25</v>
      </c>
      <c r="G4076">
        <v>230829</v>
      </c>
      <c r="H4076" t="s">
        <v>17</v>
      </c>
      <c r="J4076" t="s">
        <v>3354</v>
      </c>
      <c r="L4076" t="s">
        <v>1415</v>
      </c>
      <c r="M4076" t="s">
        <v>3359</v>
      </c>
      <c r="AB4076" t="s">
        <v>1416</v>
      </c>
      <c r="AF4076" t="s">
        <v>3060</v>
      </c>
      <c r="AH4076" s="2">
        <v>40673.925694444442</v>
      </c>
    </row>
    <row r="4077" spans="1:35" ht="15" customHeight="1" x14ac:dyDescent="0.35">
      <c r="B4077" s="5">
        <f t="shared" si="284"/>
        <v>4075</v>
      </c>
      <c r="C4077">
        <f t="shared" si="281"/>
        <v>33</v>
      </c>
      <c r="D4077" s="16">
        <v>1957</v>
      </c>
      <c r="E4077" t="s">
        <v>15</v>
      </c>
      <c r="F4077" t="s">
        <v>25</v>
      </c>
      <c r="G4077">
        <v>230832</v>
      </c>
      <c r="H4077" t="s">
        <v>17</v>
      </c>
      <c r="J4077" t="s">
        <v>3354</v>
      </c>
      <c r="L4077" t="s">
        <v>239</v>
      </c>
      <c r="M4077" t="s">
        <v>3359</v>
      </c>
      <c r="AF4077" t="s">
        <v>3060</v>
      </c>
      <c r="AH4077" s="2">
        <v>40811.370428240742</v>
      </c>
    </row>
    <row r="4078" spans="1:35" ht="15" customHeight="1" x14ac:dyDescent="0.35">
      <c r="B4078" s="5">
        <f t="shared" si="284"/>
        <v>4076</v>
      </c>
      <c r="C4078">
        <f t="shared" si="281"/>
        <v>18</v>
      </c>
      <c r="D4078" s="16">
        <v>1957</v>
      </c>
      <c r="E4078" t="s">
        <v>15</v>
      </c>
      <c r="F4078" t="s">
        <v>25</v>
      </c>
      <c r="G4078">
        <v>230865</v>
      </c>
      <c r="H4078" t="s">
        <v>17</v>
      </c>
      <c r="J4078" t="s">
        <v>3354</v>
      </c>
      <c r="K4078" t="s">
        <v>3383</v>
      </c>
      <c r="M4078" t="s">
        <v>3359</v>
      </c>
      <c r="AF4078" t="s">
        <v>3060</v>
      </c>
      <c r="AH4078" s="2">
        <v>41074.660451388889</v>
      </c>
    </row>
    <row r="4079" spans="1:35" ht="15" customHeight="1" x14ac:dyDescent="0.35">
      <c r="B4079" s="5">
        <f t="shared" si="284"/>
        <v>4077</v>
      </c>
      <c r="C4079">
        <f t="shared" si="281"/>
        <v>117</v>
      </c>
      <c r="D4079" s="16">
        <v>1957</v>
      </c>
      <c r="E4079" t="s">
        <v>15</v>
      </c>
      <c r="F4079" t="s">
        <v>25</v>
      </c>
      <c r="G4079">
        <v>230883</v>
      </c>
      <c r="H4079" t="s">
        <v>17</v>
      </c>
      <c r="J4079" t="s">
        <v>3354</v>
      </c>
      <c r="K4079" t="s">
        <v>3383</v>
      </c>
      <c r="L4079" t="s">
        <v>558</v>
      </c>
      <c r="M4079" t="s">
        <v>3359</v>
      </c>
      <c r="AC4079" s="3" t="s">
        <v>1417</v>
      </c>
      <c r="AF4079" t="s">
        <v>3060</v>
      </c>
      <c r="AH4079" s="2">
        <v>41023.346053240741</v>
      </c>
    </row>
    <row r="4080" spans="1:35" ht="15" customHeight="1" x14ac:dyDescent="0.35">
      <c r="B4080" s="5">
        <f t="shared" si="284"/>
        <v>4078</v>
      </c>
      <c r="C4080">
        <f t="shared" si="281"/>
        <v>14</v>
      </c>
      <c r="D4080" s="16">
        <v>1957</v>
      </c>
      <c r="E4080" t="s">
        <v>15</v>
      </c>
      <c r="F4080" t="s">
        <v>25</v>
      </c>
      <c r="G4080" s="70">
        <v>231000</v>
      </c>
      <c r="J4080" t="s">
        <v>3354</v>
      </c>
      <c r="K4080" t="s">
        <v>3383</v>
      </c>
      <c r="M4080" t="s">
        <v>3459</v>
      </c>
      <c r="T4080" t="s">
        <v>3262</v>
      </c>
      <c r="W4080" t="s">
        <v>3572</v>
      </c>
      <c r="X4080" t="s">
        <v>3660</v>
      </c>
      <c r="AA4080" t="s">
        <v>3262</v>
      </c>
      <c r="AC4080"/>
      <c r="AD4080"/>
      <c r="AF4080" t="s">
        <v>3451</v>
      </c>
      <c r="AG4080" s="3"/>
      <c r="AH4080" s="153">
        <v>45899</v>
      </c>
      <c r="AI4080" s="36" t="s">
        <v>5413</v>
      </c>
    </row>
    <row r="4081" spans="1:35" ht="15" customHeight="1" x14ac:dyDescent="0.35">
      <c r="B4081" s="5">
        <f t="shared" si="284"/>
        <v>4079</v>
      </c>
      <c r="C4081">
        <f t="shared" si="281"/>
        <v>39</v>
      </c>
      <c r="D4081" s="16">
        <v>1957</v>
      </c>
      <c r="E4081" s="3" t="s">
        <v>15</v>
      </c>
      <c r="F4081" s="3" t="s">
        <v>25</v>
      </c>
      <c r="G4081" s="3">
        <v>231014</v>
      </c>
      <c r="H4081" s="3"/>
      <c r="I4081" s="3"/>
      <c r="J4081" s="3"/>
      <c r="K4081" s="3"/>
      <c r="L4081" s="3"/>
      <c r="M4081" s="3"/>
      <c r="N4081" s="3"/>
      <c r="O4081" s="3"/>
      <c r="P4081" s="3"/>
      <c r="Q4081" s="3"/>
      <c r="R4081" s="3"/>
      <c r="S4081" s="152"/>
      <c r="T4081" s="3"/>
      <c r="U4081" s="3"/>
      <c r="V4081" s="143"/>
      <c r="W4081" s="3"/>
      <c r="X4081" s="3"/>
      <c r="Y4081" s="3"/>
      <c r="Z4081" s="3"/>
      <c r="AB4081" s="3"/>
      <c r="AE4081" s="3"/>
      <c r="AF4081" s="3" t="s">
        <v>3451</v>
      </c>
      <c r="AG4081" s="3"/>
      <c r="AH4081" s="153">
        <v>45661</v>
      </c>
      <c r="AI4081" s="14" t="s">
        <v>4435</v>
      </c>
    </row>
    <row r="4082" spans="1:35" ht="15" customHeight="1" x14ac:dyDescent="0.35">
      <c r="B4082" s="5">
        <f t="shared" si="284"/>
        <v>4080</v>
      </c>
      <c r="C4082">
        <f t="shared" si="281"/>
        <v>118</v>
      </c>
      <c r="D4082" s="16">
        <v>1957</v>
      </c>
      <c r="E4082" t="s">
        <v>15</v>
      </c>
      <c r="F4082" t="s">
        <v>25</v>
      </c>
      <c r="G4082">
        <v>231053</v>
      </c>
      <c r="H4082" t="s">
        <v>17</v>
      </c>
      <c r="J4082" t="s">
        <v>3354</v>
      </c>
      <c r="K4082" t="s">
        <v>3383</v>
      </c>
      <c r="L4082" t="s">
        <v>254</v>
      </c>
      <c r="M4082" t="s">
        <v>3359</v>
      </c>
      <c r="N4082" t="s">
        <v>3359</v>
      </c>
      <c r="AF4082" t="s">
        <v>3060</v>
      </c>
      <c r="AH4082" s="2">
        <v>40314.480891203704</v>
      </c>
    </row>
    <row r="4083" spans="1:35" ht="15" customHeight="1" x14ac:dyDescent="0.35">
      <c r="B4083" s="5">
        <f t="shared" si="284"/>
        <v>4081</v>
      </c>
      <c r="C4083">
        <f t="shared" si="281"/>
        <v>2</v>
      </c>
      <c r="D4083" s="16">
        <v>1957</v>
      </c>
      <c r="E4083" t="s">
        <v>15</v>
      </c>
      <c r="F4083" t="s">
        <v>25</v>
      </c>
      <c r="G4083">
        <v>231171</v>
      </c>
      <c r="H4083" t="s">
        <v>73</v>
      </c>
      <c r="J4083" t="s">
        <v>3354</v>
      </c>
      <c r="K4083" t="s">
        <v>3383</v>
      </c>
      <c r="L4083" t="s">
        <v>471</v>
      </c>
      <c r="M4083" t="s">
        <v>3359</v>
      </c>
      <c r="AF4083" t="s">
        <v>3060</v>
      </c>
      <c r="AH4083" s="2">
        <v>39907.446018518516</v>
      </c>
    </row>
    <row r="4084" spans="1:35" ht="15" customHeight="1" thickBot="1" x14ac:dyDescent="0.4">
      <c r="B4084" s="5">
        <f t="shared" si="284"/>
        <v>4082</v>
      </c>
      <c r="C4084">
        <f t="shared" ref="C4084:C4090" si="285">+G4085-G4084</f>
        <v>11</v>
      </c>
      <c r="D4084" s="16">
        <v>1957</v>
      </c>
      <c r="E4084" s="3" t="s">
        <v>15</v>
      </c>
      <c r="F4084" s="3" t="s">
        <v>25</v>
      </c>
      <c r="G4084" s="3">
        <v>231173</v>
      </c>
      <c r="H4084" s="3"/>
      <c r="I4084" s="3"/>
      <c r="J4084" s="3"/>
      <c r="K4084" s="3"/>
      <c r="L4084" s="3"/>
      <c r="M4084" s="3"/>
      <c r="N4084" s="3"/>
      <c r="O4084" s="3"/>
      <c r="P4084" s="3"/>
      <c r="Q4084" s="3"/>
      <c r="R4084" s="3"/>
      <c r="S4084" s="152"/>
      <c r="T4084" s="3"/>
      <c r="U4084" s="3"/>
      <c r="V4084" s="143"/>
      <c r="W4084" s="3"/>
      <c r="X4084" s="3"/>
      <c r="Y4084" s="3"/>
      <c r="Z4084" s="3"/>
      <c r="AB4084" s="3"/>
      <c r="AE4084" s="3"/>
      <c r="AF4084" s="3" t="s">
        <v>3451</v>
      </c>
      <c r="AG4084" s="3"/>
      <c r="AH4084" s="153">
        <v>45661</v>
      </c>
      <c r="AI4084" s="14" t="s">
        <v>4540</v>
      </c>
    </row>
    <row r="4085" spans="1:35" ht="15" customHeight="1" thickBot="1" x14ac:dyDescent="0.4">
      <c r="B4085" s="5">
        <f t="shared" ref="B4085" si="286">+B4084+1</f>
        <v>4083</v>
      </c>
      <c r="C4085">
        <f t="shared" ref="C4085" si="287">+G4086-G4085</f>
        <v>94</v>
      </c>
      <c r="D4085" s="16">
        <v>1957</v>
      </c>
      <c r="E4085" s="159" t="s">
        <v>15</v>
      </c>
      <c r="F4085" s="159" t="s">
        <v>25</v>
      </c>
      <c r="G4085" s="160">
        <v>231184</v>
      </c>
      <c r="H4085" s="159"/>
      <c r="I4085" s="159"/>
      <c r="J4085" s="159" t="s">
        <v>3354</v>
      </c>
      <c r="K4085" s="159" t="s">
        <v>3383</v>
      </c>
      <c r="L4085" s="159"/>
      <c r="M4085" s="159" t="s">
        <v>3459</v>
      </c>
      <c r="N4085" s="159"/>
      <c r="O4085" s="159"/>
      <c r="P4085" s="159"/>
      <c r="Q4085" s="159"/>
      <c r="R4085" s="159"/>
      <c r="S4085" s="159"/>
      <c r="T4085" s="159" t="s">
        <v>3262</v>
      </c>
      <c r="U4085" s="159"/>
      <c r="V4085" s="159"/>
      <c r="W4085" s="159" t="s">
        <v>3572</v>
      </c>
      <c r="X4085" s="159" t="s">
        <v>3660</v>
      </c>
      <c r="Y4085" s="159"/>
      <c r="Z4085" s="159"/>
      <c r="AA4085" s="159" t="s">
        <v>3262</v>
      </c>
      <c r="AB4085" s="159"/>
      <c r="AC4085" s="159"/>
      <c r="AD4085" s="159"/>
      <c r="AE4085" s="159"/>
      <c r="AF4085" t="s">
        <v>3451</v>
      </c>
      <c r="AG4085" s="159"/>
      <c r="AH4085" s="176">
        <v>46207</v>
      </c>
      <c r="AI4085" s="76" t="s">
        <v>6732</v>
      </c>
    </row>
    <row r="4086" spans="1:35" ht="15" thickBot="1" x14ac:dyDescent="0.4">
      <c r="B4086" s="5">
        <f t="shared" ref="B4086:B4089" si="288">+B4085+1</f>
        <v>4084</v>
      </c>
      <c r="C4086">
        <f t="shared" ref="C4086:C4089" si="289">+G4087-G4086</f>
        <v>179</v>
      </c>
      <c r="D4086" s="16">
        <v>1957</v>
      </c>
      <c r="E4086" s="159" t="s">
        <v>15</v>
      </c>
      <c r="F4086" s="159" t="s">
        <v>25</v>
      </c>
      <c r="G4086" s="160">
        <v>231278</v>
      </c>
      <c r="H4086" s="159"/>
      <c r="I4086" s="159"/>
      <c r="J4086" s="159" t="s">
        <v>3354</v>
      </c>
      <c r="K4086" s="159" t="s">
        <v>3383</v>
      </c>
      <c r="L4086" s="159"/>
      <c r="M4086" s="159" t="s">
        <v>3459</v>
      </c>
      <c r="N4086" s="159"/>
      <c r="O4086" s="159"/>
      <c r="P4086" s="159"/>
      <c r="Q4086" s="159"/>
      <c r="R4086" s="159"/>
      <c r="S4086" s="159"/>
      <c r="T4086" s="159" t="s">
        <v>167</v>
      </c>
      <c r="U4086" s="159"/>
      <c r="V4086" s="161"/>
      <c r="W4086" s="159" t="s">
        <v>3576</v>
      </c>
      <c r="X4086" s="159"/>
      <c r="Y4086" s="159"/>
      <c r="Z4086" s="159"/>
      <c r="AA4086" s="159" t="s">
        <v>167</v>
      </c>
      <c r="AB4086" s="159"/>
      <c r="AC4086" s="159"/>
      <c r="AD4086" s="159"/>
      <c r="AE4086" s="159"/>
      <c r="AF4086" t="s">
        <v>3451</v>
      </c>
      <c r="AG4086" s="159"/>
      <c r="AH4086" s="176">
        <v>46256</v>
      </c>
      <c r="AI4086" s="76" t="s">
        <v>6868</v>
      </c>
    </row>
    <row r="4087" spans="1:35" ht="15" thickBot="1" x14ac:dyDescent="0.4">
      <c r="B4087" s="5">
        <f t="shared" si="288"/>
        <v>4085</v>
      </c>
      <c r="C4087">
        <f t="shared" si="289"/>
        <v>6</v>
      </c>
      <c r="D4087" s="16">
        <v>1957</v>
      </c>
      <c r="E4087" s="159" t="s">
        <v>6315</v>
      </c>
      <c r="F4087" s="159" t="s">
        <v>25</v>
      </c>
      <c r="G4087" s="160">
        <v>231457</v>
      </c>
      <c r="H4087" s="159"/>
      <c r="I4087" s="159"/>
      <c r="J4087" s="159" t="s">
        <v>3354</v>
      </c>
      <c r="K4087" s="159" t="s">
        <v>3383</v>
      </c>
      <c r="L4087" s="159"/>
      <c r="M4087" s="159" t="s">
        <v>3359</v>
      </c>
      <c r="N4087" s="159"/>
      <c r="O4087" s="159"/>
      <c r="P4087" s="159"/>
      <c r="Q4087" s="159"/>
      <c r="R4087" s="159"/>
      <c r="S4087" s="159"/>
      <c r="T4087" s="159" t="s">
        <v>3424</v>
      </c>
      <c r="U4087" s="159"/>
      <c r="V4087" s="161"/>
      <c r="W4087" s="159"/>
      <c r="X4087" s="159"/>
      <c r="Y4087" s="159"/>
      <c r="Z4087" s="159"/>
      <c r="AA4087" s="159" t="s">
        <v>6970</v>
      </c>
      <c r="AB4087" s="159"/>
      <c r="AC4087" s="159"/>
      <c r="AD4087" s="159" t="s">
        <v>5070</v>
      </c>
      <c r="AE4087" s="159"/>
      <c r="AF4087" t="s">
        <v>3451</v>
      </c>
      <c r="AG4087" s="159"/>
      <c r="AH4087" s="176">
        <v>46256</v>
      </c>
      <c r="AI4087" s="76"/>
    </row>
    <row r="4088" spans="1:35" ht="15" customHeight="1" x14ac:dyDescent="0.35">
      <c r="B4088" s="5">
        <f t="shared" si="288"/>
        <v>4086</v>
      </c>
      <c r="C4088">
        <f t="shared" si="289"/>
        <v>1</v>
      </c>
      <c r="D4088" s="16">
        <v>1957</v>
      </c>
      <c r="E4088" s="3" t="s">
        <v>4948</v>
      </c>
      <c r="F4088" s="3" t="s">
        <v>25</v>
      </c>
      <c r="G4088" s="165">
        <v>231463</v>
      </c>
      <c r="H4088" s="3"/>
      <c r="I4088" s="3"/>
      <c r="J4088" s="3" t="s">
        <v>3354</v>
      </c>
      <c r="K4088" s="3" t="s">
        <v>3383</v>
      </c>
      <c r="L4088" s="3"/>
      <c r="M4088" s="3" t="s">
        <v>3459</v>
      </c>
      <c r="N4088" s="3"/>
      <c r="O4088" s="3"/>
      <c r="P4088" s="3"/>
      <c r="Q4088" s="3"/>
      <c r="R4088" s="3"/>
      <c r="S4088" s="152"/>
      <c r="T4088" s="3" t="s">
        <v>3424</v>
      </c>
      <c r="U4088" s="3"/>
      <c r="V4088" s="143"/>
      <c r="W4088" s="3"/>
      <c r="X4088" s="3" t="s">
        <v>3452</v>
      </c>
      <c r="Y4088" s="3"/>
      <c r="Z4088" s="3"/>
      <c r="AA4088" s="3" t="s">
        <v>3647</v>
      </c>
      <c r="AB4088" s="3"/>
      <c r="AD4088" s="3" t="s">
        <v>5070</v>
      </c>
      <c r="AF4088" t="s">
        <v>3451</v>
      </c>
      <c r="AH4088" s="2">
        <v>45783</v>
      </c>
      <c r="AI4088" s="75" t="s">
        <v>4949</v>
      </c>
    </row>
    <row r="4089" spans="1:35" ht="15" customHeight="1" x14ac:dyDescent="0.35">
      <c r="B4089" s="5">
        <f t="shared" si="288"/>
        <v>4087</v>
      </c>
      <c r="C4089">
        <f t="shared" si="289"/>
        <v>338</v>
      </c>
      <c r="D4089" s="16">
        <v>1957</v>
      </c>
      <c r="E4089" s="101" t="s">
        <v>5141</v>
      </c>
      <c r="F4089" s="101" t="s">
        <v>25</v>
      </c>
      <c r="G4089" s="165">
        <v>231464</v>
      </c>
      <c r="H4089" s="101"/>
      <c r="I4089" s="101"/>
      <c r="J4089" s="101" t="s">
        <v>3354</v>
      </c>
      <c r="K4089" s="101" t="s">
        <v>3383</v>
      </c>
      <c r="L4089" s="101"/>
      <c r="M4089" s="101" t="s">
        <v>3459</v>
      </c>
      <c r="N4089" s="101"/>
      <c r="O4089" s="101"/>
      <c r="P4089" s="101"/>
      <c r="Q4089" s="101"/>
      <c r="R4089" s="101"/>
      <c r="S4089" s="128"/>
      <c r="T4089" s="101" t="s">
        <v>3424</v>
      </c>
      <c r="U4089" s="101"/>
      <c r="V4089" s="130"/>
      <c r="W4089" s="101" t="s">
        <v>3572</v>
      </c>
      <c r="X4089" s="101" t="s">
        <v>3452</v>
      </c>
      <c r="Y4089" s="101"/>
      <c r="Z4089" s="101"/>
      <c r="AA4089" s="101" t="s">
        <v>3648</v>
      </c>
      <c r="AB4089" s="101"/>
      <c r="AC4089" s="101"/>
      <c r="AD4089" s="101"/>
      <c r="AE4089" s="101"/>
      <c r="AF4089" t="s">
        <v>3451</v>
      </c>
      <c r="AG4089" s="101"/>
      <c r="AH4089" s="103">
        <v>45839</v>
      </c>
      <c r="AI4089" s="166" t="s">
        <v>4949</v>
      </c>
    </row>
    <row r="4090" spans="1:35" ht="15" customHeight="1" x14ac:dyDescent="0.35">
      <c r="B4090" s="5">
        <f t="shared" si="284"/>
        <v>4088</v>
      </c>
      <c r="C4090">
        <f t="shared" si="285"/>
        <v>70</v>
      </c>
      <c r="D4090" s="16">
        <v>1957</v>
      </c>
      <c r="E4090" t="s">
        <v>500</v>
      </c>
      <c r="F4090" t="s">
        <v>16</v>
      </c>
      <c r="G4090">
        <v>231802</v>
      </c>
      <c r="H4090" t="s">
        <v>17</v>
      </c>
      <c r="J4090" t="s">
        <v>3354</v>
      </c>
      <c r="K4090" t="s">
        <v>3383</v>
      </c>
      <c r="L4090" t="s">
        <v>254</v>
      </c>
      <c r="M4090" t="s">
        <v>3359</v>
      </c>
      <c r="N4090" t="s">
        <v>3359</v>
      </c>
      <c r="AF4090" t="s">
        <v>3060</v>
      </c>
      <c r="AH4090" s="2">
        <v>39891.486215277779</v>
      </c>
    </row>
    <row r="4091" spans="1:35" ht="15" customHeight="1" x14ac:dyDescent="0.35">
      <c r="B4091" s="5">
        <f t="shared" si="284"/>
        <v>4089</v>
      </c>
      <c r="C4091">
        <f t="shared" si="281"/>
        <v>666</v>
      </c>
      <c r="D4091" s="16">
        <v>1957</v>
      </c>
      <c r="E4091" t="s">
        <v>221</v>
      </c>
      <c r="F4091" t="s">
        <v>16</v>
      </c>
      <c r="G4091">
        <v>231872</v>
      </c>
      <c r="H4091" t="s">
        <v>17</v>
      </c>
      <c r="J4091" t="s">
        <v>3354</v>
      </c>
      <c r="K4091" t="s">
        <v>3383</v>
      </c>
      <c r="L4091" t="s">
        <v>88</v>
      </c>
      <c r="M4091" t="s">
        <v>3359</v>
      </c>
      <c r="AA4091" s="3" t="s">
        <v>3464</v>
      </c>
      <c r="AE4091" t="s">
        <v>380</v>
      </c>
      <c r="AF4091" t="s">
        <v>3060</v>
      </c>
      <c r="AH4091" s="2">
        <v>39766.353703703702</v>
      </c>
    </row>
    <row r="4092" spans="1:35" ht="15" customHeight="1" x14ac:dyDescent="0.35">
      <c r="B4092" s="5">
        <f t="shared" si="284"/>
        <v>4090</v>
      </c>
      <c r="C4092">
        <f t="shared" si="281"/>
        <v>3</v>
      </c>
      <c r="D4092" s="16">
        <v>1957</v>
      </c>
      <c r="E4092" t="s">
        <v>560</v>
      </c>
      <c r="F4092" t="s">
        <v>25</v>
      </c>
      <c r="G4092">
        <v>232538</v>
      </c>
      <c r="J4092" t="s">
        <v>3354</v>
      </c>
      <c r="K4092" t="s">
        <v>3383</v>
      </c>
      <c r="M4092" t="s">
        <v>3459</v>
      </c>
      <c r="T4092" t="s">
        <v>3424</v>
      </c>
      <c r="U4092" t="s">
        <v>3557</v>
      </c>
      <c r="W4092" t="s">
        <v>3557</v>
      </c>
      <c r="X4092" t="s">
        <v>3452</v>
      </c>
      <c r="AB4092" t="s">
        <v>4894</v>
      </c>
      <c r="AD4092" s="154" t="s">
        <v>4895</v>
      </c>
      <c r="AF4092" t="s">
        <v>3451</v>
      </c>
      <c r="AH4092" s="2">
        <v>45769</v>
      </c>
    </row>
    <row r="4093" spans="1:35" ht="15" customHeight="1" thickBot="1" x14ac:dyDescent="0.4">
      <c r="B4093" s="5">
        <f t="shared" si="284"/>
        <v>4091</v>
      </c>
      <c r="C4093">
        <f t="shared" si="281"/>
        <v>64</v>
      </c>
      <c r="D4093" s="16">
        <v>1957</v>
      </c>
      <c r="E4093" t="s">
        <v>560</v>
      </c>
      <c r="F4093" t="s">
        <v>25</v>
      </c>
      <c r="G4093">
        <v>232541</v>
      </c>
      <c r="J4093" t="s">
        <v>3354</v>
      </c>
      <c r="K4093" t="s">
        <v>3383</v>
      </c>
      <c r="M4093" t="s">
        <v>3459</v>
      </c>
      <c r="T4093" t="s">
        <v>3424</v>
      </c>
      <c r="W4093" t="s">
        <v>3557</v>
      </c>
      <c r="X4093" t="s">
        <v>3452</v>
      </c>
      <c r="Z4093" t="s">
        <v>3359</v>
      </c>
      <c r="AA4093" s="3" t="s">
        <v>3828</v>
      </c>
      <c r="AD4093" s="154"/>
      <c r="AF4093" t="s">
        <v>3451</v>
      </c>
      <c r="AH4093" s="2">
        <v>45928</v>
      </c>
    </row>
    <row r="4094" spans="1:35" ht="16" thickBot="1" x14ac:dyDescent="0.4">
      <c r="B4094" s="5">
        <f t="shared" si="284"/>
        <v>4092</v>
      </c>
      <c r="C4094">
        <f t="shared" si="281"/>
        <v>653</v>
      </c>
      <c r="D4094" s="16">
        <v>1957</v>
      </c>
      <c r="E4094" s="115" t="s">
        <v>560</v>
      </c>
      <c r="F4094" s="115" t="s">
        <v>25</v>
      </c>
      <c r="G4094" s="70">
        <v>232605</v>
      </c>
      <c r="I4094" s="172"/>
      <c r="J4094" t="s">
        <v>3354</v>
      </c>
      <c r="K4094" t="s">
        <v>3383</v>
      </c>
      <c r="M4094" s="172" t="s">
        <v>3459</v>
      </c>
      <c r="T4094" t="s">
        <v>3424</v>
      </c>
      <c r="W4094" s="172" t="s">
        <v>3557</v>
      </c>
      <c r="X4094" s="172" t="s">
        <v>3452</v>
      </c>
      <c r="Z4094" t="s">
        <v>3359</v>
      </c>
      <c r="AA4094" s="172" t="s">
        <v>3556</v>
      </c>
      <c r="AC4094"/>
      <c r="AD4094"/>
      <c r="AF4094" t="s">
        <v>3451</v>
      </c>
      <c r="AG4094" s="162"/>
      <c r="AH4094" s="163">
        <v>45966</v>
      </c>
      <c r="AI4094" s="36" t="s">
        <v>5762</v>
      </c>
    </row>
    <row r="4095" spans="1:35" ht="15" customHeight="1" thickBot="1" x14ac:dyDescent="0.4">
      <c r="A4095" s="180"/>
      <c r="B4095" s="5">
        <f t="shared" si="284"/>
        <v>4093</v>
      </c>
      <c r="C4095">
        <f t="shared" si="281"/>
        <v>38</v>
      </c>
      <c r="D4095" s="16">
        <v>1957</v>
      </c>
      <c r="E4095" t="s">
        <v>15</v>
      </c>
      <c r="F4095" t="s">
        <v>16</v>
      </c>
      <c r="G4095">
        <v>233258</v>
      </c>
      <c r="H4095" t="s">
        <v>17</v>
      </c>
      <c r="J4095" t="s">
        <v>3354</v>
      </c>
      <c r="L4095" t="s">
        <v>128</v>
      </c>
      <c r="M4095" t="s">
        <v>3359</v>
      </c>
      <c r="AF4095" t="s">
        <v>3060</v>
      </c>
      <c r="AH4095" s="2">
        <v>40535.569652777776</v>
      </c>
    </row>
    <row r="4096" spans="1:35" ht="15" customHeight="1" thickBot="1" x14ac:dyDescent="0.4">
      <c r="B4096" s="5">
        <f t="shared" si="284"/>
        <v>4094</v>
      </c>
      <c r="C4096">
        <f t="shared" si="281"/>
        <v>253</v>
      </c>
      <c r="D4096" s="16">
        <v>1957</v>
      </c>
      <c r="E4096" s="3" t="s">
        <v>15</v>
      </c>
      <c r="F4096" s="3" t="s">
        <v>25</v>
      </c>
      <c r="G4096" s="165">
        <v>233296</v>
      </c>
      <c r="H4096" s="3"/>
      <c r="I4096" s="3"/>
      <c r="J4096" s="3"/>
      <c r="K4096" s="3" t="s">
        <v>3383</v>
      </c>
      <c r="L4096" s="3"/>
      <c r="M4096" s="3"/>
      <c r="N4096" s="3"/>
      <c r="O4096" s="3"/>
      <c r="P4096" s="3"/>
      <c r="Q4096" s="3"/>
      <c r="R4096" s="3"/>
      <c r="S4096" s="152"/>
      <c r="T4096" s="3"/>
      <c r="U4096" s="3"/>
      <c r="V4096" s="143"/>
      <c r="W4096" s="3"/>
      <c r="X4096" s="3"/>
      <c r="Y4096" s="3"/>
      <c r="Z4096" s="3"/>
      <c r="AB4096" s="3"/>
      <c r="AE4096" s="3"/>
      <c r="AF4096" s="3" t="s">
        <v>3451</v>
      </c>
      <c r="AG4096" s="3"/>
      <c r="AH4096" s="153">
        <v>45739</v>
      </c>
      <c r="AI4096" s="14" t="s">
        <v>4781</v>
      </c>
    </row>
    <row r="4097" spans="2:35" ht="15" customHeight="1" thickBot="1" x14ac:dyDescent="0.4">
      <c r="B4097" s="5">
        <f t="shared" si="284"/>
        <v>4095</v>
      </c>
      <c r="C4097">
        <f t="shared" si="281"/>
        <v>24</v>
      </c>
      <c r="D4097" s="16">
        <v>1957</v>
      </c>
      <c r="E4097" s="159" t="s">
        <v>15</v>
      </c>
      <c r="F4097" s="159" t="s">
        <v>16</v>
      </c>
      <c r="G4097" s="160">
        <v>233549</v>
      </c>
      <c r="H4097" s="159"/>
      <c r="I4097" s="159"/>
      <c r="J4097" s="159" t="s">
        <v>3354</v>
      </c>
      <c r="K4097" s="159" t="s">
        <v>3383</v>
      </c>
      <c r="L4097" s="159"/>
      <c r="M4097" s="159" t="s">
        <v>3459</v>
      </c>
      <c r="N4097" s="159"/>
      <c r="O4097" s="159"/>
      <c r="P4097" s="159"/>
      <c r="Q4097" s="159"/>
      <c r="R4097" s="159"/>
      <c r="S4097" s="159"/>
      <c r="T4097" s="159" t="s">
        <v>3262</v>
      </c>
      <c r="U4097" s="159"/>
      <c r="V4097" s="161"/>
      <c r="W4097" s="159" t="s">
        <v>3830</v>
      </c>
      <c r="X4097" s="159" t="s">
        <v>3660</v>
      </c>
      <c r="Y4097" s="159"/>
      <c r="Z4097" s="159"/>
      <c r="AA4097" s="159" t="s">
        <v>3262</v>
      </c>
      <c r="AB4097" s="159"/>
      <c r="AC4097" s="159"/>
      <c r="AD4097" s="159"/>
      <c r="AE4097" s="159"/>
      <c r="AF4097" t="s">
        <v>3451</v>
      </c>
      <c r="AG4097" s="162"/>
      <c r="AH4097" s="163">
        <v>46130</v>
      </c>
      <c r="AI4097" s="76" t="s">
        <v>6521</v>
      </c>
    </row>
    <row r="4098" spans="2:35" ht="15" customHeight="1" x14ac:dyDescent="0.35">
      <c r="B4098" s="5">
        <f t="shared" si="284"/>
        <v>4096</v>
      </c>
      <c r="C4098">
        <f t="shared" si="281"/>
        <v>29</v>
      </c>
      <c r="D4098" s="16">
        <v>1957</v>
      </c>
      <c r="E4098" t="s">
        <v>15</v>
      </c>
      <c r="F4098" t="s">
        <v>16</v>
      </c>
      <c r="G4098">
        <v>233573</v>
      </c>
      <c r="H4098" t="s">
        <v>17</v>
      </c>
      <c r="J4098" t="s">
        <v>3354</v>
      </c>
      <c r="K4098" t="s">
        <v>3383</v>
      </c>
      <c r="L4098" t="s">
        <v>1418</v>
      </c>
      <c r="M4098" t="s">
        <v>3359</v>
      </c>
      <c r="N4098" t="s">
        <v>3359</v>
      </c>
      <c r="AF4098" t="s">
        <v>3060</v>
      </c>
      <c r="AH4098" s="2">
        <v>40243.856747685182</v>
      </c>
    </row>
    <row r="4099" spans="2:35" ht="15" customHeight="1" x14ac:dyDescent="0.35">
      <c r="B4099" s="5">
        <f t="shared" si="284"/>
        <v>4097</v>
      </c>
      <c r="C4099">
        <f t="shared" si="281"/>
        <v>173</v>
      </c>
      <c r="D4099" s="16">
        <v>1957</v>
      </c>
      <c r="E4099" s="3" t="s">
        <v>15</v>
      </c>
      <c r="F4099" s="3" t="s">
        <v>16</v>
      </c>
      <c r="G4099" s="3">
        <v>233602</v>
      </c>
      <c r="H4099" s="3"/>
      <c r="I4099" s="3"/>
      <c r="J4099" s="3"/>
      <c r="K4099" s="3"/>
      <c r="L4099" s="3"/>
      <c r="M4099" s="3"/>
      <c r="N4099" s="3"/>
      <c r="O4099" s="3"/>
      <c r="P4099" s="3"/>
      <c r="Q4099" s="3"/>
      <c r="R4099" s="3"/>
      <c r="S4099" s="152"/>
      <c r="T4099" s="3"/>
      <c r="U4099" s="3"/>
      <c r="V4099" s="143"/>
      <c r="W4099" s="3"/>
      <c r="X4099" s="3"/>
      <c r="Y4099" s="3"/>
      <c r="Z4099" s="3"/>
      <c r="AB4099" s="3"/>
      <c r="AE4099" s="3"/>
      <c r="AF4099" s="3" t="s">
        <v>3451</v>
      </c>
      <c r="AG4099" s="3"/>
      <c r="AH4099" s="153">
        <v>45661</v>
      </c>
      <c r="AI4099" s="14" t="s">
        <v>4436</v>
      </c>
    </row>
    <row r="4100" spans="2:35" ht="15" customHeight="1" x14ac:dyDescent="0.35">
      <c r="B4100" s="5">
        <f t="shared" si="284"/>
        <v>4098</v>
      </c>
      <c r="C4100">
        <f t="shared" si="281"/>
        <v>92</v>
      </c>
      <c r="D4100" s="16">
        <v>1957</v>
      </c>
      <c r="E4100" s="116" t="s">
        <v>15</v>
      </c>
      <c r="F4100" s="116" t="s">
        <v>25</v>
      </c>
      <c r="G4100" s="117">
        <v>233775</v>
      </c>
      <c r="H4100" s="172" t="s">
        <v>5836</v>
      </c>
      <c r="I4100" s="172"/>
      <c r="J4100" s="172" t="s">
        <v>380</v>
      </c>
      <c r="K4100" s="172" t="s">
        <v>3383</v>
      </c>
      <c r="L4100" s="172"/>
      <c r="M4100" s="172" t="s">
        <v>3459</v>
      </c>
      <c r="N4100" s="172"/>
      <c r="O4100" s="172"/>
      <c r="P4100" s="172"/>
      <c r="Q4100" s="172"/>
      <c r="R4100" s="172"/>
      <c r="S4100" s="173"/>
      <c r="T4100" s="172"/>
      <c r="U4100" s="172"/>
      <c r="V4100" s="174"/>
      <c r="W4100" s="172" t="s">
        <v>3572</v>
      </c>
      <c r="X4100" s="172" t="s">
        <v>3660</v>
      </c>
      <c r="Y4100" s="172"/>
      <c r="Z4100" s="172"/>
      <c r="AA4100" s="172"/>
      <c r="AB4100" s="172"/>
      <c r="AC4100" s="172"/>
      <c r="AD4100" s="172" t="s">
        <v>6098</v>
      </c>
      <c r="AE4100" s="172"/>
      <c r="AF4100" t="s">
        <v>3451</v>
      </c>
      <c r="AG4100" s="172"/>
      <c r="AH4100" s="175">
        <v>45999</v>
      </c>
      <c r="AI4100" s="36" t="s">
        <v>6024</v>
      </c>
    </row>
    <row r="4101" spans="2:35" ht="15" customHeight="1" x14ac:dyDescent="0.35">
      <c r="B4101" s="5">
        <f t="shared" si="284"/>
        <v>4099</v>
      </c>
      <c r="C4101">
        <f t="shared" si="281"/>
        <v>52</v>
      </c>
      <c r="D4101" s="16">
        <v>1957</v>
      </c>
      <c r="E4101" t="s">
        <v>15</v>
      </c>
      <c r="F4101" t="s">
        <v>25</v>
      </c>
      <c r="G4101">
        <v>233867</v>
      </c>
      <c r="H4101" t="s">
        <v>17</v>
      </c>
      <c r="J4101" t="s">
        <v>3354</v>
      </c>
      <c r="M4101" t="s">
        <v>3359</v>
      </c>
      <c r="S4101" s="148">
        <v>460</v>
      </c>
      <c r="AF4101" t="s">
        <v>3060</v>
      </c>
      <c r="AH4101" s="2">
        <v>40374.469236111108</v>
      </c>
    </row>
    <row r="4102" spans="2:35" ht="15" customHeight="1" x14ac:dyDescent="0.35">
      <c r="B4102" s="5">
        <f t="shared" si="284"/>
        <v>4100</v>
      </c>
      <c r="C4102">
        <f t="shared" si="281"/>
        <v>59</v>
      </c>
      <c r="D4102" s="16">
        <f>+D4101</f>
        <v>1957</v>
      </c>
      <c r="E4102" s="101" t="s">
        <v>15</v>
      </c>
      <c r="F4102" s="101" t="s">
        <v>25</v>
      </c>
      <c r="G4102" s="165">
        <v>233919</v>
      </c>
      <c r="H4102" s="101"/>
      <c r="I4102" s="101"/>
      <c r="J4102" s="101"/>
      <c r="K4102" s="101" t="s">
        <v>3366</v>
      </c>
      <c r="L4102" s="101"/>
      <c r="M4102" s="101"/>
      <c r="N4102" s="101"/>
      <c r="O4102" s="101"/>
      <c r="P4102" s="101"/>
      <c r="Q4102" s="101"/>
      <c r="R4102" s="101"/>
      <c r="S4102" s="128"/>
      <c r="T4102" s="101"/>
      <c r="U4102" s="101"/>
      <c r="V4102" s="130"/>
      <c r="W4102" s="101"/>
      <c r="X4102" s="101"/>
      <c r="Y4102" s="101"/>
      <c r="Z4102" s="101"/>
      <c r="AA4102" s="101"/>
      <c r="AB4102" s="101"/>
      <c r="AC4102" s="101"/>
      <c r="AD4102" s="101"/>
      <c r="AE4102" s="101"/>
      <c r="AF4102" t="s">
        <v>3451</v>
      </c>
      <c r="AG4102" s="101"/>
      <c r="AH4102" s="103">
        <v>45839</v>
      </c>
      <c r="AI4102" s="102" t="s">
        <v>5142</v>
      </c>
    </row>
    <row r="4103" spans="2:35" ht="15" customHeight="1" x14ac:dyDescent="0.35">
      <c r="B4103" s="5">
        <f t="shared" si="284"/>
        <v>4101</v>
      </c>
      <c r="C4103">
        <f t="shared" si="281"/>
        <v>430</v>
      </c>
      <c r="D4103" s="16">
        <v>1957</v>
      </c>
      <c r="E4103" t="s">
        <v>560</v>
      </c>
      <c r="F4103" t="s">
        <v>25</v>
      </c>
      <c r="G4103">
        <v>233978</v>
      </c>
      <c r="H4103" t="s">
        <v>17</v>
      </c>
      <c r="K4103" t="s">
        <v>3383</v>
      </c>
      <c r="L4103" t="s">
        <v>600</v>
      </c>
      <c r="M4103" t="s">
        <v>3359</v>
      </c>
      <c r="N4103" t="s">
        <v>3359</v>
      </c>
      <c r="W4103" t="s">
        <v>3557</v>
      </c>
      <c r="Z4103" t="s">
        <v>3359</v>
      </c>
      <c r="AF4103" t="s">
        <v>3060</v>
      </c>
      <c r="AH4103" s="2">
        <v>40715.793182870373</v>
      </c>
    </row>
    <row r="4104" spans="2:35" ht="15" customHeight="1" x14ac:dyDescent="0.35">
      <c r="B4104" s="5">
        <f t="shared" si="284"/>
        <v>4102</v>
      </c>
      <c r="C4104">
        <f t="shared" si="281"/>
        <v>75</v>
      </c>
      <c r="D4104" s="16">
        <v>1957</v>
      </c>
      <c r="E4104" t="s">
        <v>15</v>
      </c>
      <c r="F4104" t="s">
        <v>25</v>
      </c>
      <c r="G4104">
        <v>234408</v>
      </c>
      <c r="H4104" t="s">
        <v>17</v>
      </c>
      <c r="J4104" t="s">
        <v>3354</v>
      </c>
      <c r="K4104" t="s">
        <v>3383</v>
      </c>
      <c r="L4104" t="s">
        <v>244</v>
      </c>
      <c r="M4104" t="s">
        <v>3459</v>
      </c>
      <c r="N4104" t="s">
        <v>3359</v>
      </c>
      <c r="T4104" t="s">
        <v>167</v>
      </c>
      <c r="W4104" t="s">
        <v>3572</v>
      </c>
      <c r="X4104" t="s">
        <v>3660</v>
      </c>
      <c r="AA4104" s="3" t="s">
        <v>3262</v>
      </c>
      <c r="AC4104" s="153">
        <v>21839</v>
      </c>
      <c r="AD4104" s="3" t="s">
        <v>3940</v>
      </c>
      <c r="AF4104" t="s">
        <v>3451</v>
      </c>
      <c r="AH4104" s="2">
        <v>45336</v>
      </c>
    </row>
    <row r="4105" spans="2:35" ht="15" customHeight="1" x14ac:dyDescent="0.35">
      <c r="B4105" s="5">
        <f t="shared" si="284"/>
        <v>4103</v>
      </c>
      <c r="C4105">
        <f t="shared" ref="C4105:C4167" si="290">+G4106-G4105</f>
        <v>401</v>
      </c>
      <c r="D4105" s="16">
        <v>1957</v>
      </c>
      <c r="E4105" t="s">
        <v>15</v>
      </c>
      <c r="F4105" t="s">
        <v>25</v>
      </c>
      <c r="G4105">
        <v>234483</v>
      </c>
      <c r="H4105" t="s">
        <v>17</v>
      </c>
      <c r="J4105" t="s">
        <v>3354</v>
      </c>
      <c r="M4105" t="s">
        <v>3359</v>
      </c>
      <c r="AF4105" t="s">
        <v>3060</v>
      </c>
      <c r="AH4105" s="2">
        <v>40269.834085648145</v>
      </c>
    </row>
    <row r="4106" spans="2:35" ht="15" customHeight="1" x14ac:dyDescent="0.35">
      <c r="B4106" s="5">
        <f t="shared" si="284"/>
        <v>4104</v>
      </c>
      <c r="C4106">
        <f t="shared" si="290"/>
        <v>2</v>
      </c>
      <c r="D4106" s="16">
        <v>1957</v>
      </c>
      <c r="E4106" t="s">
        <v>327</v>
      </c>
      <c r="F4106" t="s">
        <v>25</v>
      </c>
      <c r="G4106">
        <v>234884</v>
      </c>
      <c r="H4106" t="s">
        <v>17</v>
      </c>
      <c r="J4106" t="s">
        <v>3354</v>
      </c>
      <c r="K4106" t="s">
        <v>3383</v>
      </c>
      <c r="L4106" t="s">
        <v>382</v>
      </c>
      <c r="M4106" t="s">
        <v>3359</v>
      </c>
      <c r="AF4106" t="s">
        <v>3060</v>
      </c>
      <c r="AH4106" s="2">
        <v>39746.746145833335</v>
      </c>
    </row>
    <row r="4107" spans="2:35" ht="15" customHeight="1" x14ac:dyDescent="0.35">
      <c r="B4107" s="5">
        <f t="shared" si="284"/>
        <v>4105</v>
      </c>
      <c r="C4107">
        <f t="shared" si="290"/>
        <v>17</v>
      </c>
      <c r="D4107" s="16">
        <v>1957</v>
      </c>
      <c r="E4107" t="s">
        <v>327</v>
      </c>
      <c r="F4107" t="s">
        <v>25</v>
      </c>
      <c r="G4107" s="70">
        <v>234886</v>
      </c>
      <c r="J4107" t="s">
        <v>3354</v>
      </c>
      <c r="K4107" t="s">
        <v>3383</v>
      </c>
      <c r="M4107" t="s">
        <v>3459</v>
      </c>
      <c r="T4107" t="s">
        <v>3424</v>
      </c>
      <c r="W4107" t="s">
        <v>3572</v>
      </c>
      <c r="X4107" t="s">
        <v>3452</v>
      </c>
      <c r="AA4107" t="s">
        <v>3262</v>
      </c>
      <c r="AC4107"/>
      <c r="AD4107"/>
      <c r="AF4107" t="s">
        <v>3451</v>
      </c>
      <c r="AG4107" s="3"/>
      <c r="AH4107" s="153">
        <v>45899</v>
      </c>
      <c r="AI4107" s="36" t="s">
        <v>5414</v>
      </c>
    </row>
    <row r="4108" spans="2:35" ht="15" customHeight="1" x14ac:dyDescent="0.35">
      <c r="B4108" s="5">
        <f t="shared" si="284"/>
        <v>4106</v>
      </c>
      <c r="C4108">
        <f t="shared" si="290"/>
        <v>1</v>
      </c>
      <c r="D4108" s="16">
        <v>1957</v>
      </c>
      <c r="E4108" t="s">
        <v>327</v>
      </c>
      <c r="F4108" t="s">
        <v>25</v>
      </c>
      <c r="G4108">
        <v>234903</v>
      </c>
      <c r="H4108" t="s">
        <v>17</v>
      </c>
      <c r="J4108" t="s">
        <v>3354</v>
      </c>
      <c r="K4108" t="s">
        <v>3383</v>
      </c>
      <c r="L4108" t="s">
        <v>1152</v>
      </c>
      <c r="M4108" t="s">
        <v>3359</v>
      </c>
      <c r="N4108" t="s">
        <v>3359</v>
      </c>
      <c r="AB4108" s="15" t="s">
        <v>132</v>
      </c>
      <c r="AF4108" t="s">
        <v>3060</v>
      </c>
      <c r="AH4108" s="2">
        <v>40075.814247685186</v>
      </c>
    </row>
    <row r="4109" spans="2:35" ht="15" customHeight="1" x14ac:dyDescent="0.35">
      <c r="B4109" s="5">
        <f t="shared" si="284"/>
        <v>4107</v>
      </c>
      <c r="C4109">
        <f t="shared" si="290"/>
        <v>13</v>
      </c>
      <c r="D4109" s="16">
        <v>1957</v>
      </c>
      <c r="E4109" t="s">
        <v>327</v>
      </c>
      <c r="F4109" t="s">
        <v>25</v>
      </c>
      <c r="G4109">
        <v>234904</v>
      </c>
      <c r="J4109" t="s">
        <v>3354</v>
      </c>
      <c r="K4109" t="s">
        <v>3383</v>
      </c>
      <c r="M4109" t="s">
        <v>3459</v>
      </c>
      <c r="N4109" t="s">
        <v>3359</v>
      </c>
      <c r="S4109" s="148">
        <v>0.46100000000000002</v>
      </c>
      <c r="T4109" t="s">
        <v>3424</v>
      </c>
      <c r="X4109" t="s">
        <v>3457</v>
      </c>
      <c r="AA4109" s="3" t="s">
        <v>167</v>
      </c>
      <c r="AF4109" t="s">
        <v>3451</v>
      </c>
      <c r="AH4109" s="2">
        <v>45125</v>
      </c>
    </row>
    <row r="4110" spans="2:35" ht="15" customHeight="1" x14ac:dyDescent="0.35">
      <c r="B4110" s="5">
        <f t="shared" si="284"/>
        <v>4108</v>
      </c>
      <c r="C4110">
        <f t="shared" si="290"/>
        <v>24</v>
      </c>
      <c r="D4110" s="16">
        <v>1957</v>
      </c>
      <c r="E4110" t="s">
        <v>327</v>
      </c>
      <c r="F4110" t="s">
        <v>25</v>
      </c>
      <c r="G4110">
        <v>234917</v>
      </c>
      <c r="J4110" t="s">
        <v>3354</v>
      </c>
      <c r="K4110" t="s">
        <v>3383</v>
      </c>
      <c r="M4110" t="s">
        <v>3459</v>
      </c>
      <c r="T4110" t="s">
        <v>3424</v>
      </c>
      <c r="W4110" t="s">
        <v>3572</v>
      </c>
      <c r="X4110" t="s">
        <v>3452</v>
      </c>
      <c r="AA4110" s="3" t="s">
        <v>167</v>
      </c>
      <c r="AF4110" t="s">
        <v>3451</v>
      </c>
      <c r="AH4110" s="2">
        <v>45606</v>
      </c>
    </row>
    <row r="4111" spans="2:35" ht="15" customHeight="1" x14ac:dyDescent="0.35">
      <c r="B4111" s="5">
        <f t="shared" si="284"/>
        <v>4109</v>
      </c>
      <c r="C4111">
        <f t="shared" si="290"/>
        <v>20</v>
      </c>
      <c r="D4111" s="16">
        <v>1957</v>
      </c>
      <c r="E4111" t="s">
        <v>327</v>
      </c>
      <c r="F4111" t="s">
        <v>25</v>
      </c>
      <c r="G4111">
        <v>234941</v>
      </c>
      <c r="H4111" t="s">
        <v>17</v>
      </c>
      <c r="J4111" t="s">
        <v>3354</v>
      </c>
      <c r="K4111" t="s">
        <v>3383</v>
      </c>
      <c r="L4111" t="s">
        <v>349</v>
      </c>
      <c r="M4111" t="s">
        <v>3359</v>
      </c>
      <c r="AF4111" t="s">
        <v>3060</v>
      </c>
      <c r="AH4111" s="2">
        <v>40059.406215277777</v>
      </c>
    </row>
    <row r="4112" spans="2:35" ht="15" customHeight="1" x14ac:dyDescent="0.35">
      <c r="B4112" s="5">
        <f t="shared" si="284"/>
        <v>4110</v>
      </c>
      <c r="C4112">
        <f t="shared" si="290"/>
        <v>52</v>
      </c>
      <c r="D4112" s="16">
        <v>1957</v>
      </c>
      <c r="E4112" t="s">
        <v>327</v>
      </c>
      <c r="F4112" t="s">
        <v>25</v>
      </c>
      <c r="G4112">
        <v>234961</v>
      </c>
      <c r="H4112" t="s">
        <v>17</v>
      </c>
      <c r="J4112" t="s">
        <v>3354</v>
      </c>
      <c r="K4112" t="s">
        <v>3383</v>
      </c>
      <c r="L4112" t="s">
        <v>80</v>
      </c>
      <c r="M4112" t="s">
        <v>3359</v>
      </c>
      <c r="N4112" t="s">
        <v>3359</v>
      </c>
      <c r="S4112" s="148">
        <v>497</v>
      </c>
      <c r="AF4112" t="s">
        <v>3060</v>
      </c>
      <c r="AH4112" s="2">
        <v>39918.695277777777</v>
      </c>
    </row>
    <row r="4113" spans="1:35" ht="15" customHeight="1" x14ac:dyDescent="0.45">
      <c r="B4113" s="5">
        <f t="shared" si="284"/>
        <v>4111</v>
      </c>
      <c r="C4113">
        <f t="shared" si="290"/>
        <v>53</v>
      </c>
      <c r="D4113" s="82">
        <v>1958</v>
      </c>
      <c r="E4113" t="s">
        <v>972</v>
      </c>
      <c r="F4113" t="s">
        <v>25</v>
      </c>
      <c r="G4113">
        <v>235013</v>
      </c>
      <c r="L4113" t="s">
        <v>50</v>
      </c>
      <c r="AF4113" t="s">
        <v>3060</v>
      </c>
    </row>
    <row r="4114" spans="1:35" ht="15" customHeight="1" x14ac:dyDescent="0.35">
      <c r="B4114" s="5">
        <f t="shared" si="284"/>
        <v>4112</v>
      </c>
      <c r="C4114">
        <f t="shared" si="290"/>
        <v>20</v>
      </c>
      <c r="D4114" s="146">
        <f t="shared" ref="D4114:D4140" si="291">+D4113</f>
        <v>1958</v>
      </c>
      <c r="E4114" t="s">
        <v>972</v>
      </c>
      <c r="F4114" t="s">
        <v>25</v>
      </c>
      <c r="G4114">
        <v>235066</v>
      </c>
      <c r="J4114" t="s">
        <v>3354</v>
      </c>
      <c r="K4114" t="s">
        <v>3383</v>
      </c>
      <c r="M4114" t="s">
        <v>3453</v>
      </c>
      <c r="N4114" t="s">
        <v>3359</v>
      </c>
      <c r="T4114" t="s">
        <v>3262</v>
      </c>
      <c r="U4114" t="s">
        <v>3557</v>
      </c>
      <c r="W4114" t="s">
        <v>3557</v>
      </c>
      <c r="X4114" t="s">
        <v>3457</v>
      </c>
      <c r="AD4114" s="3" t="s">
        <v>3895</v>
      </c>
      <c r="AF4114" t="s">
        <v>3451</v>
      </c>
      <c r="AH4114" s="2">
        <v>45307</v>
      </c>
    </row>
    <row r="4115" spans="1:35" ht="15" customHeight="1" x14ac:dyDescent="0.35">
      <c r="A4115" s="3"/>
      <c r="B4115" s="5">
        <f t="shared" si="284"/>
        <v>4113</v>
      </c>
      <c r="C4115">
        <f t="shared" si="290"/>
        <v>239</v>
      </c>
      <c r="D4115" s="146">
        <f t="shared" si="291"/>
        <v>1958</v>
      </c>
      <c r="E4115" t="s">
        <v>221</v>
      </c>
      <c r="F4115" t="s">
        <v>25</v>
      </c>
      <c r="G4115">
        <v>235086</v>
      </c>
      <c r="J4115" t="s">
        <v>3354</v>
      </c>
      <c r="K4115" t="s">
        <v>3366</v>
      </c>
      <c r="M4115" t="s">
        <v>3459</v>
      </c>
      <c r="T4115" t="s">
        <v>3424</v>
      </c>
      <c r="W4115" t="s">
        <v>3572</v>
      </c>
      <c r="X4115" t="s">
        <v>3452</v>
      </c>
      <c r="AA4115" s="3" t="s">
        <v>3464</v>
      </c>
      <c r="AF4115" t="s">
        <v>3451</v>
      </c>
      <c r="AH4115" s="2">
        <v>45562</v>
      </c>
    </row>
    <row r="4116" spans="1:35" ht="15" customHeight="1" x14ac:dyDescent="0.35">
      <c r="B4116" s="5">
        <f t="shared" si="284"/>
        <v>4114</v>
      </c>
      <c r="C4116">
        <f t="shared" si="290"/>
        <v>13</v>
      </c>
      <c r="D4116" s="146">
        <f t="shared" si="291"/>
        <v>1958</v>
      </c>
      <c r="E4116" t="s">
        <v>221</v>
      </c>
      <c r="F4116" t="s">
        <v>16</v>
      </c>
      <c r="G4116">
        <v>235325</v>
      </c>
      <c r="H4116" t="s">
        <v>17</v>
      </c>
      <c r="J4116" t="s">
        <v>3354</v>
      </c>
      <c r="K4116" t="s">
        <v>3366</v>
      </c>
      <c r="L4116" t="s">
        <v>74</v>
      </c>
      <c r="M4116" t="s">
        <v>3359</v>
      </c>
      <c r="N4116" t="s">
        <v>3359</v>
      </c>
      <c r="U4116" t="s">
        <v>3687</v>
      </c>
      <c r="AA4116" s="3" t="s">
        <v>3464</v>
      </c>
      <c r="AD4116" s="3" t="s">
        <v>1420</v>
      </c>
      <c r="AE4116" t="s">
        <v>380</v>
      </c>
      <c r="AF4116" t="s">
        <v>3060</v>
      </c>
      <c r="AH4116" s="2">
        <v>40524.820567129631</v>
      </c>
    </row>
    <row r="4117" spans="1:35" ht="15" customHeight="1" thickBot="1" x14ac:dyDescent="0.4">
      <c r="B4117" s="5">
        <f t="shared" si="284"/>
        <v>4115</v>
      </c>
      <c r="C4117">
        <f t="shared" si="290"/>
        <v>287</v>
      </c>
      <c r="D4117" s="146">
        <f t="shared" si="291"/>
        <v>1958</v>
      </c>
      <c r="E4117" t="s">
        <v>221</v>
      </c>
      <c r="F4117" t="s">
        <v>16</v>
      </c>
      <c r="G4117">
        <v>235338</v>
      </c>
      <c r="H4117" t="s">
        <v>17</v>
      </c>
      <c r="J4117" t="s">
        <v>3354</v>
      </c>
      <c r="K4117" t="s">
        <v>3366</v>
      </c>
      <c r="M4117" t="s">
        <v>3359</v>
      </c>
      <c r="AA4117" s="3" t="s">
        <v>3464</v>
      </c>
      <c r="AC4117" s="3">
        <v>1959</v>
      </c>
      <c r="AE4117" t="s">
        <v>380</v>
      </c>
      <c r="AF4117" t="s">
        <v>3060</v>
      </c>
      <c r="AH4117" s="2">
        <v>40868.921157407407</v>
      </c>
    </row>
    <row r="4118" spans="1:35" ht="15" customHeight="1" thickBot="1" x14ac:dyDescent="0.4">
      <c r="A4118" s="3"/>
      <c r="B4118" s="5">
        <f t="shared" si="284"/>
        <v>4116</v>
      </c>
      <c r="C4118">
        <f t="shared" si="290"/>
        <v>802</v>
      </c>
      <c r="D4118" s="146">
        <f t="shared" si="291"/>
        <v>1958</v>
      </c>
      <c r="E4118" s="159" t="s">
        <v>15</v>
      </c>
      <c r="F4118" s="159" t="s">
        <v>16</v>
      </c>
      <c r="G4118" s="160">
        <v>235625</v>
      </c>
      <c r="H4118" s="159"/>
      <c r="I4118" s="159"/>
      <c r="J4118" s="159" t="s">
        <v>3354</v>
      </c>
      <c r="K4118" s="159" t="s">
        <v>3383</v>
      </c>
      <c r="L4118" s="159"/>
      <c r="M4118" s="159" t="s">
        <v>3459</v>
      </c>
      <c r="N4118" s="159" t="s">
        <v>3359</v>
      </c>
      <c r="O4118" s="159"/>
      <c r="P4118" s="159"/>
      <c r="Q4118" s="159"/>
      <c r="R4118" s="159"/>
      <c r="S4118" s="159"/>
      <c r="T4118" s="159" t="s">
        <v>3262</v>
      </c>
      <c r="U4118" s="159"/>
      <c r="V4118" s="161"/>
      <c r="W4118" s="159" t="s">
        <v>3830</v>
      </c>
      <c r="X4118" s="159" t="s">
        <v>3660</v>
      </c>
      <c r="Y4118" s="159"/>
      <c r="Z4118" s="159"/>
      <c r="AA4118" s="159" t="s">
        <v>3262</v>
      </c>
      <c r="AB4118" s="159"/>
      <c r="AC4118" s="159"/>
      <c r="AD4118" s="159"/>
      <c r="AE4118" s="159"/>
      <c r="AF4118" t="s">
        <v>3451</v>
      </c>
      <c r="AG4118" s="162"/>
      <c r="AH4118" s="163">
        <v>46130</v>
      </c>
      <c r="AI4118" s="76" t="s">
        <v>6582</v>
      </c>
    </row>
    <row r="4119" spans="1:35" ht="15" customHeight="1" thickBot="1" x14ac:dyDescent="0.4">
      <c r="B4119" s="5">
        <f t="shared" si="284"/>
        <v>4117</v>
      </c>
      <c r="C4119">
        <f t="shared" si="290"/>
        <v>75</v>
      </c>
      <c r="D4119" s="146">
        <f t="shared" si="291"/>
        <v>1958</v>
      </c>
      <c r="E4119" t="s">
        <v>1381</v>
      </c>
      <c r="F4119" t="s">
        <v>25</v>
      </c>
      <c r="G4119">
        <v>236427</v>
      </c>
      <c r="H4119" t="s">
        <v>17</v>
      </c>
      <c r="K4119" t="s">
        <v>3383</v>
      </c>
      <c r="M4119" t="s">
        <v>3359</v>
      </c>
      <c r="AF4119" t="s">
        <v>3060</v>
      </c>
      <c r="AH4119" s="2">
        <v>40573.820648148147</v>
      </c>
    </row>
    <row r="4120" spans="1:35" ht="15" thickBot="1" x14ac:dyDescent="0.4">
      <c r="B4120" s="5">
        <f t="shared" si="284"/>
        <v>4118</v>
      </c>
      <c r="C4120">
        <f t="shared" si="290"/>
        <v>16</v>
      </c>
      <c r="D4120" s="146">
        <f t="shared" si="291"/>
        <v>1958</v>
      </c>
      <c r="E4120" s="162" t="s">
        <v>1381</v>
      </c>
      <c r="F4120" s="162" t="s">
        <v>25</v>
      </c>
      <c r="G4120" s="162">
        <v>236502</v>
      </c>
      <c r="H4120" s="162" t="s">
        <v>17</v>
      </c>
      <c r="I4120" s="162"/>
      <c r="J4120" s="162" t="s">
        <v>3354</v>
      </c>
      <c r="K4120" s="162" t="s">
        <v>3383</v>
      </c>
      <c r="L4120" s="162" t="s">
        <v>316</v>
      </c>
      <c r="M4120" s="162" t="s">
        <v>3359</v>
      </c>
      <c r="N4120" s="162" t="s">
        <v>3359</v>
      </c>
      <c r="O4120" s="162"/>
      <c r="P4120" s="162"/>
      <c r="Q4120" s="162"/>
      <c r="R4120" s="162"/>
      <c r="S4120" s="181"/>
      <c r="T4120" s="162"/>
      <c r="U4120" s="162" t="s">
        <v>3557</v>
      </c>
      <c r="V4120" s="182"/>
      <c r="W4120" s="162"/>
      <c r="X4120" s="162"/>
      <c r="Y4120" s="162"/>
      <c r="Z4120" s="162"/>
      <c r="AA4120" s="159"/>
      <c r="AB4120" s="162"/>
      <c r="AC4120" s="159"/>
      <c r="AD4120" s="159"/>
      <c r="AE4120" s="162"/>
      <c r="AF4120" t="s">
        <v>3060</v>
      </c>
      <c r="AG4120" s="162"/>
      <c r="AH4120" s="163">
        <v>40348.847303240742</v>
      </c>
      <c r="AI4120" s="162"/>
    </row>
    <row r="4121" spans="1:35" ht="15" customHeight="1" thickBot="1" x14ac:dyDescent="0.4">
      <c r="A4121" s="180"/>
      <c r="B4121" s="5">
        <f t="shared" si="284"/>
        <v>4119</v>
      </c>
      <c r="C4121">
        <f t="shared" si="290"/>
        <v>2</v>
      </c>
      <c r="D4121" s="146">
        <f t="shared" si="291"/>
        <v>1958</v>
      </c>
      <c r="E4121" t="s">
        <v>1381</v>
      </c>
      <c r="F4121" t="s">
        <v>25</v>
      </c>
      <c r="G4121">
        <v>236518</v>
      </c>
      <c r="J4121" t="s">
        <v>3354</v>
      </c>
      <c r="K4121" t="s">
        <v>3383</v>
      </c>
      <c r="M4121" t="s">
        <v>3459</v>
      </c>
      <c r="N4121" t="s">
        <v>3359</v>
      </c>
      <c r="T4121" t="s">
        <v>3424</v>
      </c>
      <c r="U4121" t="s">
        <v>3557</v>
      </c>
      <c r="W4121" t="s">
        <v>3572</v>
      </c>
      <c r="X4121" t="s">
        <v>3452</v>
      </c>
      <c r="AA4121" s="3" t="s">
        <v>3732</v>
      </c>
      <c r="AB4121" t="s">
        <v>3735</v>
      </c>
      <c r="AF4121" t="s">
        <v>3451</v>
      </c>
      <c r="AH4121" s="2">
        <v>45812</v>
      </c>
    </row>
    <row r="4122" spans="1:35" ht="15" customHeight="1" x14ac:dyDescent="0.35">
      <c r="B4122" s="5">
        <f t="shared" si="284"/>
        <v>4120</v>
      </c>
      <c r="C4122">
        <f t="shared" si="290"/>
        <v>49</v>
      </c>
      <c r="D4122" s="146">
        <f t="shared" si="291"/>
        <v>1958</v>
      </c>
      <c r="E4122" t="s">
        <v>1381</v>
      </c>
      <c r="F4122" t="s">
        <v>25</v>
      </c>
      <c r="G4122">
        <v>236520</v>
      </c>
      <c r="H4122" t="s">
        <v>17</v>
      </c>
      <c r="J4122" t="s">
        <v>3354</v>
      </c>
      <c r="K4122" t="s">
        <v>3383</v>
      </c>
      <c r="L4122" t="s">
        <v>21</v>
      </c>
      <c r="M4122" t="s">
        <v>3359</v>
      </c>
      <c r="T4122" t="s">
        <v>3424</v>
      </c>
      <c r="U4122" t="s">
        <v>3557</v>
      </c>
      <c r="AB4122" t="s">
        <v>1421</v>
      </c>
      <c r="AF4122" t="s">
        <v>3060</v>
      </c>
      <c r="AH4122" s="2">
        <v>39915.039803240739</v>
      </c>
    </row>
    <row r="4123" spans="1:35" ht="15" customHeight="1" x14ac:dyDescent="0.35">
      <c r="B4123" s="5">
        <f t="shared" si="284"/>
        <v>4121</v>
      </c>
      <c r="C4123">
        <f t="shared" si="290"/>
        <v>22</v>
      </c>
      <c r="D4123" s="146">
        <f t="shared" si="291"/>
        <v>1958</v>
      </c>
      <c r="E4123" t="s">
        <v>1381</v>
      </c>
      <c r="F4123" t="s">
        <v>25</v>
      </c>
      <c r="G4123">
        <v>236569</v>
      </c>
      <c r="H4123" t="s">
        <v>17</v>
      </c>
      <c r="J4123" t="s">
        <v>3356</v>
      </c>
      <c r="K4123" t="s">
        <v>3383</v>
      </c>
      <c r="L4123" t="s">
        <v>1422</v>
      </c>
      <c r="M4123" t="s">
        <v>3359</v>
      </c>
      <c r="N4123" t="s">
        <v>3359</v>
      </c>
      <c r="AF4123" t="s">
        <v>3060</v>
      </c>
      <c r="AH4123" s="2">
        <v>40533.51934027778</v>
      </c>
    </row>
    <row r="4124" spans="1:35" ht="15" customHeight="1" x14ac:dyDescent="0.35">
      <c r="A4124" s="3"/>
      <c r="B4124" s="5">
        <f t="shared" si="284"/>
        <v>4122</v>
      </c>
      <c r="C4124">
        <f t="shared" si="290"/>
        <v>56</v>
      </c>
      <c r="D4124" s="146">
        <f t="shared" si="291"/>
        <v>1958</v>
      </c>
      <c r="E4124" t="s">
        <v>1381</v>
      </c>
      <c r="F4124" t="s">
        <v>25</v>
      </c>
      <c r="G4124">
        <v>236591</v>
      </c>
      <c r="H4124" t="s">
        <v>17</v>
      </c>
      <c r="J4124" t="s">
        <v>3354</v>
      </c>
      <c r="K4124" t="s">
        <v>3383</v>
      </c>
      <c r="L4124" t="s">
        <v>1423</v>
      </c>
      <c r="M4124" t="s">
        <v>3359</v>
      </c>
      <c r="U4124" t="s">
        <v>3557</v>
      </c>
      <c r="AF4124" t="s">
        <v>3060</v>
      </c>
      <c r="AH4124" s="2">
        <v>41003.599791666667</v>
      </c>
    </row>
    <row r="4125" spans="1:35" ht="15" customHeight="1" x14ac:dyDescent="0.35">
      <c r="B4125" s="5">
        <f t="shared" si="284"/>
        <v>4123</v>
      </c>
      <c r="C4125">
        <f t="shared" si="290"/>
        <v>220</v>
      </c>
      <c r="D4125" s="146">
        <f t="shared" si="291"/>
        <v>1958</v>
      </c>
      <c r="E4125" s="116" t="s">
        <v>15</v>
      </c>
      <c r="F4125" s="116" t="s">
        <v>16</v>
      </c>
      <c r="G4125" s="117">
        <v>236647</v>
      </c>
      <c r="H4125" s="172" t="s">
        <v>5836</v>
      </c>
      <c r="I4125" s="172"/>
      <c r="J4125" s="172" t="s">
        <v>3354</v>
      </c>
      <c r="K4125" s="172" t="s">
        <v>3383</v>
      </c>
      <c r="L4125" s="172"/>
      <c r="M4125" s="172" t="s">
        <v>3459</v>
      </c>
      <c r="N4125" s="172"/>
      <c r="O4125" s="172"/>
      <c r="P4125" s="172"/>
      <c r="Q4125" s="172"/>
      <c r="R4125" s="172"/>
      <c r="S4125" s="173"/>
      <c r="T4125" s="172" t="s">
        <v>3262</v>
      </c>
      <c r="U4125" s="172"/>
      <c r="V4125" s="174"/>
      <c r="W4125" s="172" t="s">
        <v>3830</v>
      </c>
      <c r="X4125" s="172" t="s">
        <v>3660</v>
      </c>
      <c r="Y4125" s="172"/>
      <c r="Z4125" s="172"/>
      <c r="AA4125" s="172" t="s">
        <v>3262</v>
      </c>
      <c r="AB4125" s="172" t="s">
        <v>5064</v>
      </c>
      <c r="AC4125" s="172"/>
      <c r="AD4125" s="172"/>
      <c r="AE4125" s="172"/>
      <c r="AF4125" t="s">
        <v>3451</v>
      </c>
      <c r="AH4125" s="2">
        <v>45966</v>
      </c>
      <c r="AI4125" s="36" t="s">
        <v>5880</v>
      </c>
    </row>
    <row r="4126" spans="1:35" ht="15" customHeight="1" x14ac:dyDescent="0.35">
      <c r="B4126" s="5">
        <f t="shared" si="284"/>
        <v>4124</v>
      </c>
      <c r="C4126">
        <f t="shared" si="290"/>
        <v>16</v>
      </c>
      <c r="D4126" s="146">
        <f t="shared" si="291"/>
        <v>1958</v>
      </c>
      <c r="E4126" t="s">
        <v>15</v>
      </c>
      <c r="F4126" t="s">
        <v>16</v>
      </c>
      <c r="G4126">
        <v>236867</v>
      </c>
      <c r="H4126" t="s">
        <v>17</v>
      </c>
      <c r="J4126" t="s">
        <v>3354</v>
      </c>
      <c r="K4126" t="s">
        <v>3383</v>
      </c>
      <c r="L4126" t="s">
        <v>88</v>
      </c>
      <c r="M4126" t="s">
        <v>3359</v>
      </c>
      <c r="AF4126" t="s">
        <v>3060</v>
      </c>
      <c r="AH4126" s="2">
        <v>40533.279050925928</v>
      </c>
    </row>
    <row r="4127" spans="1:35" ht="15" customHeight="1" x14ac:dyDescent="0.35">
      <c r="B4127" s="5">
        <f t="shared" si="284"/>
        <v>4125</v>
      </c>
      <c r="C4127">
        <f t="shared" si="290"/>
        <v>331</v>
      </c>
      <c r="D4127" s="146">
        <f t="shared" si="291"/>
        <v>1958</v>
      </c>
      <c r="E4127" s="3" t="s">
        <v>15</v>
      </c>
      <c r="F4127" s="3" t="s">
        <v>16</v>
      </c>
      <c r="G4127" s="165">
        <v>236883</v>
      </c>
      <c r="H4127" s="3"/>
      <c r="I4127" s="3"/>
      <c r="J4127" s="3"/>
      <c r="K4127" s="3" t="s">
        <v>3383</v>
      </c>
      <c r="L4127" s="3"/>
      <c r="M4127" s="3"/>
      <c r="N4127" s="3"/>
      <c r="O4127" s="3"/>
      <c r="P4127" s="3"/>
      <c r="Q4127" s="3"/>
      <c r="R4127" s="3"/>
      <c r="S4127" s="152"/>
      <c r="T4127" s="3"/>
      <c r="U4127" s="3"/>
      <c r="V4127" s="143"/>
      <c r="W4127" s="3"/>
      <c r="X4127" s="3"/>
      <c r="Y4127" s="3"/>
      <c r="Z4127" s="3"/>
      <c r="AB4127" s="3"/>
      <c r="AE4127" s="3"/>
      <c r="AF4127" s="3" t="s">
        <v>3451</v>
      </c>
      <c r="AG4127" s="3"/>
      <c r="AH4127" s="153">
        <v>45739</v>
      </c>
      <c r="AI4127" s="14" t="s">
        <v>4782</v>
      </c>
    </row>
    <row r="4128" spans="1:35" ht="15" customHeight="1" x14ac:dyDescent="0.35">
      <c r="B4128" s="5">
        <f t="shared" si="284"/>
        <v>4126</v>
      </c>
      <c r="C4128">
        <f t="shared" si="290"/>
        <v>40</v>
      </c>
      <c r="D4128" s="146">
        <f t="shared" si="291"/>
        <v>1958</v>
      </c>
      <c r="E4128" s="3" t="s">
        <v>15</v>
      </c>
      <c r="F4128" s="3" t="s">
        <v>16</v>
      </c>
      <c r="G4128" s="165">
        <v>237214</v>
      </c>
      <c r="H4128" s="3"/>
      <c r="I4128" s="3"/>
      <c r="J4128" s="3" t="s">
        <v>3354</v>
      </c>
      <c r="K4128" s="3" t="s">
        <v>3383</v>
      </c>
      <c r="L4128" s="3"/>
      <c r="M4128" s="3" t="s">
        <v>3459</v>
      </c>
      <c r="N4128" s="3"/>
      <c r="O4128" s="3"/>
      <c r="P4128" s="3"/>
      <c r="Q4128" s="3"/>
      <c r="R4128" s="3"/>
      <c r="S4128" s="152"/>
      <c r="T4128" s="3" t="s">
        <v>3262</v>
      </c>
      <c r="U4128" s="3"/>
      <c r="V4128" s="143"/>
      <c r="W4128" s="3" t="s">
        <v>3830</v>
      </c>
      <c r="X4128" s="3" t="s">
        <v>3660</v>
      </c>
      <c r="Y4128" s="3"/>
      <c r="Z4128" s="3"/>
      <c r="AA4128" s="3" t="s">
        <v>3262</v>
      </c>
      <c r="AB4128" s="3"/>
      <c r="AF4128" t="s">
        <v>3451</v>
      </c>
      <c r="AH4128" s="2">
        <v>45783</v>
      </c>
      <c r="AI4128" s="75" t="s">
        <v>4950</v>
      </c>
    </row>
    <row r="4129" spans="1:35" ht="15" customHeight="1" x14ac:dyDescent="0.35">
      <c r="B4129" s="5">
        <f t="shared" si="284"/>
        <v>4127</v>
      </c>
      <c r="C4129">
        <f t="shared" si="290"/>
        <v>332</v>
      </c>
      <c r="D4129" s="146">
        <f t="shared" si="291"/>
        <v>1958</v>
      </c>
      <c r="E4129" t="s">
        <v>15</v>
      </c>
      <c r="F4129" t="s">
        <v>16</v>
      </c>
      <c r="G4129">
        <v>237254</v>
      </c>
      <c r="H4129" t="s">
        <v>17</v>
      </c>
      <c r="J4129" t="s">
        <v>3354</v>
      </c>
      <c r="K4129" t="s">
        <v>3383</v>
      </c>
      <c r="L4129" t="s">
        <v>437</v>
      </c>
      <c r="M4129" t="s">
        <v>3359</v>
      </c>
      <c r="AF4129" t="s">
        <v>3060</v>
      </c>
      <c r="AH4129" s="2">
        <v>40073.658263888887</v>
      </c>
    </row>
    <row r="4130" spans="1:35" ht="15" customHeight="1" x14ac:dyDescent="0.35">
      <c r="B4130" s="5">
        <f t="shared" si="284"/>
        <v>4128</v>
      </c>
      <c r="C4130">
        <f t="shared" si="290"/>
        <v>403</v>
      </c>
      <c r="D4130" s="146">
        <f t="shared" si="291"/>
        <v>1958</v>
      </c>
      <c r="E4130" t="s">
        <v>15</v>
      </c>
      <c r="F4130" t="s">
        <v>16</v>
      </c>
      <c r="G4130">
        <v>237586</v>
      </c>
      <c r="H4130" t="s">
        <v>17</v>
      </c>
      <c r="J4130" t="s">
        <v>3354</v>
      </c>
      <c r="K4130" t="s">
        <v>3383</v>
      </c>
      <c r="L4130" t="s">
        <v>1424</v>
      </c>
      <c r="M4130" t="s">
        <v>3459</v>
      </c>
      <c r="N4130" t="s">
        <v>3359</v>
      </c>
      <c r="T4130" t="s">
        <v>3262</v>
      </c>
      <c r="W4130" t="s">
        <v>3830</v>
      </c>
      <c r="X4130" t="s">
        <v>3660</v>
      </c>
      <c r="AA4130" s="3" t="s">
        <v>3262</v>
      </c>
      <c r="AF4130" t="s">
        <v>3451</v>
      </c>
      <c r="AH4130" s="2">
        <v>46246</v>
      </c>
    </row>
    <row r="4131" spans="1:35" ht="15" customHeight="1" x14ac:dyDescent="0.35">
      <c r="A4131" s="3"/>
      <c r="B4131" s="5">
        <f t="shared" si="284"/>
        <v>4129</v>
      </c>
      <c r="C4131">
        <f t="shared" si="290"/>
        <v>57</v>
      </c>
      <c r="D4131" s="146">
        <f t="shared" si="291"/>
        <v>1958</v>
      </c>
      <c r="E4131" t="s">
        <v>15</v>
      </c>
      <c r="F4131" t="s">
        <v>25</v>
      </c>
      <c r="G4131">
        <v>237989</v>
      </c>
      <c r="H4131" t="s">
        <v>17</v>
      </c>
      <c r="J4131" t="s">
        <v>3354</v>
      </c>
      <c r="K4131" t="s">
        <v>3383</v>
      </c>
      <c r="L4131" t="s">
        <v>28</v>
      </c>
      <c r="M4131" t="s">
        <v>3359</v>
      </c>
      <c r="AF4131" t="s">
        <v>3060</v>
      </c>
      <c r="AH4131" s="2">
        <v>40754.36614583333</v>
      </c>
    </row>
    <row r="4132" spans="1:35" ht="15" customHeight="1" x14ac:dyDescent="0.35">
      <c r="B4132" s="5">
        <f t="shared" si="284"/>
        <v>4130</v>
      </c>
      <c r="C4132">
        <f t="shared" si="290"/>
        <v>79</v>
      </c>
      <c r="D4132" s="146">
        <f t="shared" si="291"/>
        <v>1958</v>
      </c>
      <c r="E4132" t="s">
        <v>15</v>
      </c>
      <c r="F4132" t="s">
        <v>25</v>
      </c>
      <c r="G4132">
        <v>238046</v>
      </c>
      <c r="H4132" t="s">
        <v>17</v>
      </c>
      <c r="J4132" t="s">
        <v>3354</v>
      </c>
      <c r="M4132" t="s">
        <v>3359</v>
      </c>
      <c r="AF4132" t="s">
        <v>3060</v>
      </c>
      <c r="AH4132" s="2">
        <v>40552.52416666667</v>
      </c>
    </row>
    <row r="4133" spans="1:35" ht="15" customHeight="1" x14ac:dyDescent="0.35">
      <c r="B4133" s="5">
        <f t="shared" ref="B4133:B4197" si="292">+B4132+1</f>
        <v>4131</v>
      </c>
      <c r="C4133">
        <f t="shared" ref="C4133:C4134" si="293">+G4134-G4133</f>
        <v>32</v>
      </c>
      <c r="D4133" s="146">
        <f t="shared" si="291"/>
        <v>1958</v>
      </c>
      <c r="E4133" t="s">
        <v>327</v>
      </c>
      <c r="F4133" t="s">
        <v>25</v>
      </c>
      <c r="G4133">
        <v>238125</v>
      </c>
      <c r="H4133" t="s">
        <v>836</v>
      </c>
      <c r="J4133" t="s">
        <v>3354</v>
      </c>
      <c r="L4133" t="s">
        <v>1425</v>
      </c>
      <c r="M4133" t="s">
        <v>3359</v>
      </c>
      <c r="AA4133" s="3" t="s">
        <v>3262</v>
      </c>
      <c r="AF4133" t="s">
        <v>3060</v>
      </c>
      <c r="AH4133" s="2">
        <v>40950.178020833337</v>
      </c>
    </row>
    <row r="4134" spans="1:35" ht="15" customHeight="1" thickBot="1" x14ac:dyDescent="0.4">
      <c r="B4134" s="5">
        <f t="shared" si="292"/>
        <v>4132</v>
      </c>
      <c r="C4134">
        <f t="shared" si="293"/>
        <v>36</v>
      </c>
      <c r="D4134" s="146">
        <f t="shared" si="291"/>
        <v>1958</v>
      </c>
      <c r="E4134" t="s">
        <v>15</v>
      </c>
      <c r="F4134" t="s">
        <v>25</v>
      </c>
      <c r="G4134">
        <v>238157</v>
      </c>
      <c r="H4134" t="s">
        <v>17</v>
      </c>
      <c r="J4134" t="s">
        <v>380</v>
      </c>
      <c r="K4134" t="s">
        <v>3383</v>
      </c>
      <c r="L4134" t="s">
        <v>442</v>
      </c>
      <c r="M4134" t="s">
        <v>3359</v>
      </c>
      <c r="AD4134" s="3" t="s">
        <v>1426</v>
      </c>
      <c r="AF4134" t="s">
        <v>3060</v>
      </c>
      <c r="AH4134" s="2">
        <v>39675.542326388888</v>
      </c>
    </row>
    <row r="4135" spans="1:35" ht="15" customHeight="1" thickBot="1" x14ac:dyDescent="0.4">
      <c r="B4135" s="5">
        <f t="shared" ref="B4135:B4140" si="294">+B4134+1</f>
        <v>4133</v>
      </c>
      <c r="C4135">
        <f t="shared" ref="C4135:C4140" si="295">+G4136-G4135</f>
        <v>48</v>
      </c>
      <c r="D4135" s="146">
        <f t="shared" si="291"/>
        <v>1958</v>
      </c>
      <c r="E4135" s="159" t="s">
        <v>15</v>
      </c>
      <c r="F4135" s="159" t="s">
        <v>25</v>
      </c>
      <c r="G4135" s="160">
        <v>238193</v>
      </c>
      <c r="H4135" s="159"/>
      <c r="I4135" s="159"/>
      <c r="J4135" s="159" t="s">
        <v>3354</v>
      </c>
      <c r="K4135" s="159" t="s">
        <v>3383</v>
      </c>
      <c r="L4135" s="159"/>
      <c r="M4135" s="159" t="s">
        <v>3459</v>
      </c>
      <c r="N4135" s="159"/>
      <c r="O4135" s="159"/>
      <c r="P4135" s="159"/>
      <c r="Q4135" s="159"/>
      <c r="R4135" s="159"/>
      <c r="S4135" s="159"/>
      <c r="T4135" s="159" t="s">
        <v>3262</v>
      </c>
      <c r="U4135" s="159"/>
      <c r="V4135" s="159"/>
      <c r="W4135" s="159" t="s">
        <v>3572</v>
      </c>
      <c r="X4135" s="159" t="s">
        <v>3660</v>
      </c>
      <c r="Y4135" s="159"/>
      <c r="Z4135" s="159"/>
      <c r="AA4135" s="159" t="s">
        <v>3262</v>
      </c>
      <c r="AB4135" s="159"/>
      <c r="AC4135" s="159"/>
      <c r="AD4135" s="159"/>
      <c r="AE4135" s="159"/>
      <c r="AF4135" t="s">
        <v>3451</v>
      </c>
      <c r="AG4135" s="159"/>
      <c r="AH4135" s="176">
        <v>46207</v>
      </c>
      <c r="AI4135" s="76" t="s">
        <v>6692</v>
      </c>
    </row>
    <row r="4136" spans="1:35" ht="15" thickBot="1" x14ac:dyDescent="0.4">
      <c r="B4136" s="5">
        <f t="shared" si="294"/>
        <v>4134</v>
      </c>
      <c r="C4136">
        <f t="shared" si="295"/>
        <v>85</v>
      </c>
      <c r="D4136" s="146">
        <f t="shared" si="291"/>
        <v>1958</v>
      </c>
      <c r="E4136" s="159" t="s">
        <v>15</v>
      </c>
      <c r="F4136" s="159" t="s">
        <v>25</v>
      </c>
      <c r="G4136" s="160">
        <v>238241</v>
      </c>
      <c r="H4136" s="159"/>
      <c r="I4136" s="159"/>
      <c r="J4136" s="159" t="s">
        <v>3354</v>
      </c>
      <c r="K4136" s="159" t="s">
        <v>3383</v>
      </c>
      <c r="L4136" s="159"/>
      <c r="M4136" s="159" t="s">
        <v>3459</v>
      </c>
      <c r="N4136" s="159" t="s">
        <v>3359</v>
      </c>
      <c r="O4136" s="159"/>
      <c r="P4136" s="159"/>
      <c r="Q4136" s="159"/>
      <c r="R4136" s="159"/>
      <c r="S4136" s="159"/>
      <c r="T4136" s="159" t="s">
        <v>167</v>
      </c>
      <c r="U4136" s="159"/>
      <c r="V4136" s="161"/>
      <c r="W4136" s="159" t="s">
        <v>3576</v>
      </c>
      <c r="X4136" s="159" t="s">
        <v>3660</v>
      </c>
      <c r="Y4136" s="159"/>
      <c r="Z4136" s="159"/>
      <c r="AA4136" s="159" t="s">
        <v>167</v>
      </c>
      <c r="AB4136" s="159" t="s">
        <v>5133</v>
      </c>
      <c r="AC4136" s="159"/>
      <c r="AD4136" s="159"/>
      <c r="AE4136" s="159"/>
      <c r="AF4136" t="s">
        <v>3451</v>
      </c>
      <c r="AG4136" s="159"/>
      <c r="AH4136" s="176">
        <v>46256</v>
      </c>
      <c r="AI4136" s="76" t="s">
        <v>6936</v>
      </c>
    </row>
    <row r="4137" spans="1:35" ht="15" customHeight="1" x14ac:dyDescent="0.35">
      <c r="A4137" s="3"/>
      <c r="B4137" s="5">
        <f t="shared" si="294"/>
        <v>4135</v>
      </c>
      <c r="C4137">
        <f t="shared" si="295"/>
        <v>532</v>
      </c>
      <c r="D4137" s="146">
        <f t="shared" si="291"/>
        <v>1958</v>
      </c>
      <c r="E4137" s="3" t="s">
        <v>15</v>
      </c>
      <c r="F4137" s="3" t="s">
        <v>25</v>
      </c>
      <c r="G4137" s="3">
        <v>238326</v>
      </c>
      <c r="H4137" s="3"/>
      <c r="I4137" s="3"/>
      <c r="J4137" s="3"/>
      <c r="K4137" s="3" t="s">
        <v>3383</v>
      </c>
      <c r="L4137" s="3"/>
      <c r="M4137" s="3"/>
      <c r="N4137" s="3"/>
      <c r="O4137" s="3"/>
      <c r="P4137" s="3"/>
      <c r="Q4137" s="3"/>
      <c r="R4137" s="3"/>
      <c r="S4137" s="152"/>
      <c r="T4137" s="3"/>
      <c r="U4137" s="3"/>
      <c r="V4137" s="143"/>
      <c r="W4137" s="3"/>
      <c r="X4137" s="3"/>
      <c r="Y4137" s="3"/>
      <c r="Z4137" s="3"/>
      <c r="AB4137" s="3"/>
      <c r="AE4137" s="3"/>
      <c r="AF4137" s="3" t="s">
        <v>3451</v>
      </c>
      <c r="AG4137" s="3"/>
      <c r="AH4137" s="153">
        <v>45688</v>
      </c>
      <c r="AI4137" s="14" t="s">
        <v>4665</v>
      </c>
    </row>
    <row r="4138" spans="1:35" ht="15" customHeight="1" x14ac:dyDescent="0.35">
      <c r="A4138" s="3"/>
      <c r="B4138" s="5">
        <f t="shared" si="294"/>
        <v>4136</v>
      </c>
      <c r="C4138">
        <f t="shared" si="295"/>
        <v>12</v>
      </c>
      <c r="D4138" s="146">
        <f t="shared" si="291"/>
        <v>1958</v>
      </c>
      <c r="E4138" s="3" t="s">
        <v>327</v>
      </c>
      <c r="F4138" s="3" t="s">
        <v>25</v>
      </c>
      <c r="G4138" s="3">
        <v>238858</v>
      </c>
      <c r="H4138" s="3"/>
      <c r="I4138" s="3"/>
      <c r="J4138" s="3"/>
      <c r="K4138" s="3"/>
      <c r="L4138" s="3"/>
      <c r="M4138" s="3"/>
      <c r="N4138" s="3"/>
      <c r="O4138" s="3"/>
      <c r="P4138" s="3"/>
      <c r="Q4138" s="3"/>
      <c r="R4138" s="3"/>
      <c r="S4138" s="152"/>
      <c r="T4138" s="3"/>
      <c r="U4138" s="3"/>
      <c r="V4138" s="143"/>
      <c r="W4138" s="3"/>
      <c r="X4138" s="3"/>
      <c r="Y4138" s="3"/>
      <c r="Z4138" s="3"/>
      <c r="AB4138" s="3"/>
      <c r="AE4138" s="3"/>
      <c r="AF4138" s="3" t="s">
        <v>3451</v>
      </c>
      <c r="AG4138" s="3"/>
      <c r="AH4138" s="153">
        <v>45661</v>
      </c>
      <c r="AI4138" s="14" t="s">
        <v>4437</v>
      </c>
    </row>
    <row r="4139" spans="1:35" ht="15" customHeight="1" x14ac:dyDescent="0.35">
      <c r="B4139" s="5">
        <f t="shared" si="294"/>
        <v>4137</v>
      </c>
      <c r="C4139">
        <f t="shared" si="295"/>
        <v>39</v>
      </c>
      <c r="D4139" s="146">
        <f t="shared" si="291"/>
        <v>1958</v>
      </c>
      <c r="E4139" t="s">
        <v>327</v>
      </c>
      <c r="F4139" t="s">
        <v>25</v>
      </c>
      <c r="G4139">
        <v>238870</v>
      </c>
      <c r="J4139" t="s">
        <v>3354</v>
      </c>
      <c r="K4139" t="s">
        <v>3383</v>
      </c>
      <c r="M4139" t="s">
        <v>3459</v>
      </c>
      <c r="T4139" t="s">
        <v>3424</v>
      </c>
      <c r="W4139" t="s">
        <v>3572</v>
      </c>
      <c r="AA4139" s="3" t="s">
        <v>3262</v>
      </c>
      <c r="AF4139" t="s">
        <v>3451</v>
      </c>
      <c r="AH4139" s="2">
        <v>45606</v>
      </c>
    </row>
    <row r="4140" spans="1:35" ht="15" customHeight="1" x14ac:dyDescent="0.35">
      <c r="B4140" s="5">
        <f t="shared" si="294"/>
        <v>4138</v>
      </c>
      <c r="C4140">
        <f t="shared" si="295"/>
        <v>5</v>
      </c>
      <c r="D4140" s="146">
        <f t="shared" si="291"/>
        <v>1958</v>
      </c>
      <c r="E4140" t="s">
        <v>327</v>
      </c>
      <c r="F4140" t="s">
        <v>25</v>
      </c>
      <c r="G4140">
        <v>238909</v>
      </c>
      <c r="AF4140" t="s">
        <v>3451</v>
      </c>
      <c r="AH4140" s="2">
        <v>45280</v>
      </c>
    </row>
    <row r="4141" spans="1:35" ht="15" customHeight="1" x14ac:dyDescent="0.35">
      <c r="B4141" s="5">
        <f t="shared" si="292"/>
        <v>4139</v>
      </c>
      <c r="C4141">
        <f t="shared" si="290"/>
        <v>111</v>
      </c>
      <c r="D4141" s="16">
        <v>1958</v>
      </c>
      <c r="E4141" t="s">
        <v>327</v>
      </c>
      <c r="F4141" t="s">
        <v>25</v>
      </c>
      <c r="G4141">
        <v>238914</v>
      </c>
      <c r="H4141" t="s">
        <v>17</v>
      </c>
      <c r="J4141" t="s">
        <v>3354</v>
      </c>
      <c r="K4141" t="s">
        <v>3383</v>
      </c>
      <c r="L4141" t="s">
        <v>1427</v>
      </c>
      <c r="M4141" t="s">
        <v>3359</v>
      </c>
      <c r="AD4141" s="3" t="s">
        <v>1428</v>
      </c>
      <c r="AF4141" t="s">
        <v>3060</v>
      </c>
      <c r="AH4141" s="2">
        <v>40119.597002314818</v>
      </c>
    </row>
    <row r="4142" spans="1:35" ht="15" customHeight="1" x14ac:dyDescent="0.35">
      <c r="B4142" s="5">
        <f t="shared" si="292"/>
        <v>4140</v>
      </c>
      <c r="C4142">
        <f t="shared" si="290"/>
        <v>34</v>
      </c>
      <c r="D4142" s="146">
        <v>1958</v>
      </c>
      <c r="E4142" s="3" t="s">
        <v>327</v>
      </c>
      <c r="F4142" s="3" t="s">
        <v>16</v>
      </c>
      <c r="G4142" s="3">
        <v>239025</v>
      </c>
      <c r="H4142" s="3"/>
      <c r="I4142" s="3"/>
      <c r="J4142" s="3" t="s">
        <v>3354</v>
      </c>
      <c r="K4142" s="3" t="s">
        <v>3383</v>
      </c>
      <c r="L4142" s="3"/>
      <c r="M4142" s="3" t="s">
        <v>3459</v>
      </c>
      <c r="N4142" s="3"/>
      <c r="O4142" s="3"/>
      <c r="P4142" s="3"/>
      <c r="Q4142" s="3"/>
      <c r="R4142" s="3"/>
      <c r="S4142" s="152"/>
      <c r="T4142" s="3" t="s">
        <v>3424</v>
      </c>
      <c r="U4142" s="3"/>
      <c r="V4142" s="143"/>
      <c r="W4142" s="3" t="s">
        <v>3830</v>
      </c>
      <c r="X4142" s="3" t="s">
        <v>3452</v>
      </c>
      <c r="Y4142" s="3"/>
      <c r="Z4142" s="3"/>
      <c r="AA4142" s="3" t="s">
        <v>3779</v>
      </c>
      <c r="AB4142" s="3"/>
      <c r="AE4142" s="3"/>
      <c r="AF4142" s="3" t="s">
        <v>3451</v>
      </c>
      <c r="AG4142" s="3"/>
      <c r="AH4142" s="153">
        <v>45568</v>
      </c>
      <c r="AI4142" s="166" t="s">
        <v>4292</v>
      </c>
    </row>
    <row r="4143" spans="1:35" ht="15" customHeight="1" x14ac:dyDescent="0.35">
      <c r="B4143" s="5">
        <f t="shared" si="292"/>
        <v>4141</v>
      </c>
      <c r="C4143">
        <f t="shared" si="290"/>
        <v>55</v>
      </c>
      <c r="D4143" s="16">
        <v>1958</v>
      </c>
      <c r="E4143" t="s">
        <v>560</v>
      </c>
      <c r="F4143" t="s">
        <v>16</v>
      </c>
      <c r="G4143">
        <v>239059</v>
      </c>
      <c r="H4143" t="s">
        <v>836</v>
      </c>
      <c r="J4143" t="s">
        <v>3354</v>
      </c>
      <c r="K4143" t="s">
        <v>3383</v>
      </c>
      <c r="L4143" t="s">
        <v>791</v>
      </c>
      <c r="M4143" t="s">
        <v>3359</v>
      </c>
      <c r="AF4143" t="s">
        <v>3060</v>
      </c>
      <c r="AH4143" s="2">
        <v>40619.489814814813</v>
      </c>
    </row>
    <row r="4144" spans="1:35" ht="15" customHeight="1" x14ac:dyDescent="0.35">
      <c r="B4144" s="5">
        <f t="shared" si="292"/>
        <v>4142</v>
      </c>
      <c r="C4144">
        <f t="shared" si="290"/>
        <v>5</v>
      </c>
      <c r="D4144" s="16">
        <v>1958</v>
      </c>
      <c r="E4144" t="s">
        <v>560</v>
      </c>
      <c r="F4144" t="s">
        <v>16</v>
      </c>
      <c r="G4144">
        <v>239114</v>
      </c>
      <c r="H4144" t="s">
        <v>17</v>
      </c>
      <c r="J4144" t="s">
        <v>3354</v>
      </c>
      <c r="K4144" t="s">
        <v>3383</v>
      </c>
      <c r="L4144" t="s">
        <v>35</v>
      </c>
      <c r="M4144" t="s">
        <v>3359</v>
      </c>
      <c r="W4144" t="s">
        <v>3744</v>
      </c>
      <c r="AB4144" t="s">
        <v>195</v>
      </c>
      <c r="AD4144" s="3" t="s">
        <v>1429</v>
      </c>
      <c r="AF4144" t="s">
        <v>3060</v>
      </c>
      <c r="AH4144" s="2">
        <v>40378.341006944444</v>
      </c>
    </row>
    <row r="4145" spans="2:35" ht="15" customHeight="1" x14ac:dyDescent="0.35">
      <c r="B4145" s="5">
        <f t="shared" si="292"/>
        <v>4143</v>
      </c>
      <c r="C4145">
        <f t="shared" si="290"/>
        <v>15</v>
      </c>
      <c r="D4145" s="16">
        <v>1958</v>
      </c>
      <c r="E4145" t="s">
        <v>560</v>
      </c>
      <c r="F4145" t="s">
        <v>16</v>
      </c>
      <c r="G4145">
        <v>239119</v>
      </c>
      <c r="H4145" t="s">
        <v>17</v>
      </c>
      <c r="J4145" t="s">
        <v>3354</v>
      </c>
      <c r="K4145" t="s">
        <v>3383</v>
      </c>
      <c r="L4145" t="s">
        <v>1430</v>
      </c>
      <c r="M4145" t="s">
        <v>3359</v>
      </c>
      <c r="AF4145" t="s">
        <v>3060</v>
      </c>
      <c r="AH4145" s="2">
        <v>39845.312349537038</v>
      </c>
    </row>
    <row r="4146" spans="2:35" ht="15" customHeight="1" x14ac:dyDescent="0.35">
      <c r="B4146" s="5">
        <f t="shared" si="292"/>
        <v>4144</v>
      </c>
      <c r="C4146">
        <f t="shared" si="290"/>
        <v>1419</v>
      </c>
      <c r="D4146" s="16">
        <v>1958</v>
      </c>
      <c r="E4146" t="s">
        <v>560</v>
      </c>
      <c r="F4146" t="s">
        <v>16</v>
      </c>
      <c r="G4146">
        <v>239134</v>
      </c>
      <c r="AF4146" t="s">
        <v>3451</v>
      </c>
      <c r="AH4146" s="2">
        <v>45933</v>
      </c>
    </row>
    <row r="4147" spans="2:35" ht="15" customHeight="1" x14ac:dyDescent="0.35">
      <c r="B4147" s="5">
        <f t="shared" si="292"/>
        <v>4145</v>
      </c>
      <c r="C4147">
        <f t="shared" si="290"/>
        <v>71</v>
      </c>
      <c r="D4147" s="16">
        <v>1958</v>
      </c>
      <c r="E4147" t="s">
        <v>15</v>
      </c>
      <c r="F4147" t="s">
        <v>16</v>
      </c>
      <c r="G4147">
        <v>240553</v>
      </c>
      <c r="H4147" t="s">
        <v>17</v>
      </c>
      <c r="J4147" t="s">
        <v>3354</v>
      </c>
      <c r="L4147" t="s">
        <v>1431</v>
      </c>
      <c r="M4147" t="s">
        <v>3359</v>
      </c>
      <c r="AF4147" t="s">
        <v>3060</v>
      </c>
      <c r="AH4147" s="2">
        <v>40700.866620370369</v>
      </c>
    </row>
    <row r="4148" spans="2:35" ht="15" customHeight="1" x14ac:dyDescent="0.35">
      <c r="B4148" s="5">
        <f t="shared" si="292"/>
        <v>4146</v>
      </c>
      <c r="C4148">
        <f t="shared" si="290"/>
        <v>10</v>
      </c>
      <c r="D4148" s="16">
        <v>1958</v>
      </c>
      <c r="E4148" t="s">
        <v>15</v>
      </c>
      <c r="F4148" t="s">
        <v>16</v>
      </c>
      <c r="G4148">
        <v>240624</v>
      </c>
      <c r="H4148" t="s">
        <v>17</v>
      </c>
      <c r="J4148" t="s">
        <v>3354</v>
      </c>
      <c r="L4148" t="s">
        <v>212</v>
      </c>
      <c r="M4148" t="s">
        <v>3359</v>
      </c>
      <c r="AF4148" t="s">
        <v>3060</v>
      </c>
      <c r="AH4148" s="2">
        <v>40670.665011574078</v>
      </c>
    </row>
    <row r="4149" spans="2:35" ht="15" customHeight="1" x14ac:dyDescent="0.35">
      <c r="B4149" s="5">
        <f t="shared" si="292"/>
        <v>4147</v>
      </c>
      <c r="C4149">
        <f t="shared" si="290"/>
        <v>99</v>
      </c>
      <c r="D4149" s="16">
        <v>1958</v>
      </c>
      <c r="E4149" s="3" t="s">
        <v>15</v>
      </c>
      <c r="F4149" s="3" t="s">
        <v>16</v>
      </c>
      <c r="G4149" s="3">
        <v>240634</v>
      </c>
      <c r="H4149" s="3"/>
      <c r="I4149" s="3"/>
      <c r="J4149" s="3"/>
      <c r="K4149" s="3" t="s">
        <v>3383</v>
      </c>
      <c r="L4149" s="3"/>
      <c r="M4149" s="3"/>
      <c r="N4149" s="3"/>
      <c r="O4149" s="3"/>
      <c r="P4149" s="3"/>
      <c r="Q4149" s="3"/>
      <c r="R4149" s="3"/>
      <c r="S4149" s="152"/>
      <c r="T4149" s="3"/>
      <c r="U4149" s="3"/>
      <c r="V4149" s="143"/>
      <c r="W4149" s="3"/>
      <c r="X4149" s="3"/>
      <c r="Y4149" s="3"/>
      <c r="Z4149" s="3"/>
      <c r="AB4149" s="3"/>
      <c r="AE4149" s="3"/>
      <c r="AF4149" s="3" t="s">
        <v>3451</v>
      </c>
      <c r="AG4149" s="3"/>
      <c r="AH4149" s="153">
        <v>45688</v>
      </c>
      <c r="AI4149" s="75" t="s">
        <v>4666</v>
      </c>
    </row>
    <row r="4150" spans="2:35" ht="15" customHeight="1" x14ac:dyDescent="0.35">
      <c r="B4150" s="5">
        <f t="shared" si="292"/>
        <v>4148</v>
      </c>
      <c r="C4150">
        <f t="shared" si="290"/>
        <v>416</v>
      </c>
      <c r="D4150" s="16">
        <v>1958</v>
      </c>
      <c r="E4150" s="3" t="s">
        <v>15</v>
      </c>
      <c r="F4150" s="3" t="s">
        <v>16</v>
      </c>
      <c r="G4150" s="165">
        <v>240733</v>
      </c>
      <c r="H4150" s="3"/>
      <c r="I4150" s="3"/>
      <c r="J4150" s="3" t="s">
        <v>3354</v>
      </c>
      <c r="K4150" s="3" t="s">
        <v>3383</v>
      </c>
      <c r="L4150" s="3"/>
      <c r="M4150" s="3" t="s">
        <v>3459</v>
      </c>
      <c r="N4150" s="3"/>
      <c r="O4150" s="3"/>
      <c r="P4150" s="3"/>
      <c r="Q4150" s="3"/>
      <c r="R4150" s="3"/>
      <c r="S4150" s="152"/>
      <c r="T4150" s="3" t="s">
        <v>3262</v>
      </c>
      <c r="U4150" s="3"/>
      <c r="V4150" s="143"/>
      <c r="W4150" s="3" t="s">
        <v>3830</v>
      </c>
      <c r="X4150" s="3" t="s">
        <v>3660</v>
      </c>
      <c r="Y4150" s="3"/>
      <c r="Z4150" s="3"/>
      <c r="AA4150" s="3" t="s">
        <v>3262</v>
      </c>
      <c r="AB4150" s="3"/>
      <c r="AE4150" s="3"/>
      <c r="AF4150" t="s">
        <v>3451</v>
      </c>
      <c r="AG4150" s="3"/>
      <c r="AH4150" s="153">
        <v>45928</v>
      </c>
      <c r="AI4150" s="166" t="s">
        <v>5602</v>
      </c>
    </row>
    <row r="4151" spans="2:35" ht="15" customHeight="1" x14ac:dyDescent="0.35">
      <c r="B4151" s="5">
        <f t="shared" si="292"/>
        <v>4149</v>
      </c>
      <c r="C4151">
        <f t="shared" si="290"/>
        <v>30</v>
      </c>
      <c r="D4151" s="16">
        <v>1958</v>
      </c>
      <c r="E4151" t="s">
        <v>15</v>
      </c>
      <c r="F4151" t="s">
        <v>25</v>
      </c>
      <c r="G4151">
        <v>241149</v>
      </c>
      <c r="H4151" t="s">
        <v>17</v>
      </c>
      <c r="K4151" t="s">
        <v>3383</v>
      </c>
      <c r="L4151" t="s">
        <v>258</v>
      </c>
      <c r="M4151" t="s">
        <v>3359</v>
      </c>
      <c r="AF4151" t="s">
        <v>3060</v>
      </c>
      <c r="AH4151" s="2">
        <v>40358.909421296295</v>
      </c>
    </row>
    <row r="4152" spans="2:35" ht="15" customHeight="1" x14ac:dyDescent="0.35">
      <c r="B4152" s="5">
        <f t="shared" si="292"/>
        <v>4150</v>
      </c>
      <c r="C4152">
        <f t="shared" si="290"/>
        <v>62</v>
      </c>
      <c r="D4152" s="16">
        <v>1958</v>
      </c>
      <c r="E4152" t="s">
        <v>15</v>
      </c>
      <c r="F4152" t="s">
        <v>16</v>
      </c>
      <c r="G4152">
        <v>241179</v>
      </c>
      <c r="J4152" t="s">
        <v>3354</v>
      </c>
      <c r="K4152" t="s">
        <v>3383</v>
      </c>
      <c r="M4152" t="s">
        <v>3459</v>
      </c>
      <c r="T4152" t="s">
        <v>3262</v>
      </c>
      <c r="V4152" s="43" t="s">
        <v>3572</v>
      </c>
      <c r="X4152" t="s">
        <v>3660</v>
      </c>
      <c r="AA4152" s="3" t="s">
        <v>3262</v>
      </c>
      <c r="AD4152" s="3" t="s">
        <v>4046</v>
      </c>
      <c r="AF4152" t="s">
        <v>3451</v>
      </c>
      <c r="AH4152" s="2">
        <v>45458</v>
      </c>
    </row>
    <row r="4153" spans="2:35" ht="15" customHeight="1" x14ac:dyDescent="0.35">
      <c r="B4153" s="5">
        <f t="shared" si="292"/>
        <v>4151</v>
      </c>
      <c r="C4153">
        <f t="shared" si="290"/>
        <v>102</v>
      </c>
      <c r="D4153" s="16">
        <v>1958</v>
      </c>
      <c r="E4153" t="s">
        <v>15</v>
      </c>
      <c r="F4153" t="s">
        <v>16</v>
      </c>
      <c r="G4153">
        <v>241241</v>
      </c>
      <c r="H4153" t="s">
        <v>73</v>
      </c>
      <c r="L4153" t="s">
        <v>1432</v>
      </c>
      <c r="M4153" t="s">
        <v>3359</v>
      </c>
      <c r="AF4153" t="s">
        <v>3060</v>
      </c>
      <c r="AH4153" s="2">
        <v>40810.634618055556</v>
      </c>
    </row>
    <row r="4154" spans="2:35" ht="15" customHeight="1" x14ac:dyDescent="0.35">
      <c r="B4154" s="5">
        <f t="shared" si="292"/>
        <v>4152</v>
      </c>
      <c r="C4154">
        <f t="shared" si="290"/>
        <v>98</v>
      </c>
      <c r="D4154" s="16">
        <v>1958</v>
      </c>
      <c r="E4154" t="s">
        <v>15</v>
      </c>
      <c r="F4154" t="s">
        <v>16</v>
      </c>
      <c r="G4154">
        <v>241343</v>
      </c>
      <c r="H4154" t="s">
        <v>17</v>
      </c>
      <c r="J4154" t="s">
        <v>3354</v>
      </c>
      <c r="K4154" t="s">
        <v>3383</v>
      </c>
      <c r="M4154" t="s">
        <v>3359</v>
      </c>
      <c r="N4154" t="s">
        <v>3359</v>
      </c>
      <c r="AF4154" t="s">
        <v>3060</v>
      </c>
      <c r="AH4154" s="2">
        <v>40768.414305555554</v>
      </c>
    </row>
    <row r="4155" spans="2:35" ht="15" customHeight="1" x14ac:dyDescent="0.35">
      <c r="B4155" s="5">
        <f t="shared" si="292"/>
        <v>4153</v>
      </c>
      <c r="C4155">
        <f t="shared" si="290"/>
        <v>653</v>
      </c>
      <c r="D4155" s="16">
        <v>1958</v>
      </c>
      <c r="E4155" t="s">
        <v>327</v>
      </c>
      <c r="F4155" t="s">
        <v>16</v>
      </c>
      <c r="G4155">
        <v>241441</v>
      </c>
      <c r="H4155" t="s">
        <v>17</v>
      </c>
      <c r="J4155" t="s">
        <v>380</v>
      </c>
      <c r="L4155" t="s">
        <v>37</v>
      </c>
      <c r="M4155" t="s">
        <v>3359</v>
      </c>
      <c r="AF4155" t="s">
        <v>3060</v>
      </c>
      <c r="AH4155" s="2">
        <v>40430.922581018516</v>
      </c>
    </row>
    <row r="4156" spans="2:35" ht="15" customHeight="1" x14ac:dyDescent="0.35">
      <c r="B4156" s="5">
        <f t="shared" si="292"/>
        <v>4154</v>
      </c>
      <c r="C4156">
        <f t="shared" si="290"/>
        <v>219</v>
      </c>
      <c r="D4156" s="16">
        <v>1958</v>
      </c>
      <c r="E4156" t="s">
        <v>15</v>
      </c>
      <c r="F4156" t="s">
        <v>25</v>
      </c>
      <c r="G4156">
        <v>242094</v>
      </c>
      <c r="H4156" t="s">
        <v>17</v>
      </c>
      <c r="J4156" t="s">
        <v>3354</v>
      </c>
      <c r="L4156" t="s">
        <v>471</v>
      </c>
      <c r="M4156" t="s">
        <v>3359</v>
      </c>
      <c r="AF4156" t="s">
        <v>3060</v>
      </c>
      <c r="AH4156" s="2">
        <v>40580.826608796298</v>
      </c>
    </row>
    <row r="4157" spans="2:35" ht="15" customHeight="1" x14ac:dyDescent="0.35">
      <c r="B4157" s="5">
        <f t="shared" si="292"/>
        <v>4155</v>
      </c>
      <c r="C4157">
        <f t="shared" si="290"/>
        <v>2</v>
      </c>
      <c r="D4157" s="16">
        <v>1958</v>
      </c>
      <c r="E4157" s="3" t="s">
        <v>15</v>
      </c>
      <c r="F4157" s="3" t="s">
        <v>25</v>
      </c>
      <c r="G4157" s="3">
        <v>242313</v>
      </c>
      <c r="H4157" s="3"/>
      <c r="I4157" s="3"/>
      <c r="J4157" s="3"/>
      <c r="K4157" s="3"/>
      <c r="L4157" s="3"/>
      <c r="M4157" s="3"/>
      <c r="N4157" s="3"/>
      <c r="O4157" s="3"/>
      <c r="P4157" s="3"/>
      <c r="Q4157" s="3"/>
      <c r="R4157" s="3"/>
      <c r="S4157" s="152"/>
      <c r="T4157" s="3"/>
      <c r="U4157" s="3"/>
      <c r="V4157" s="143"/>
      <c r="W4157" s="3"/>
      <c r="X4157" s="3"/>
      <c r="Y4157" s="3"/>
      <c r="Z4157" s="3"/>
      <c r="AB4157" s="3"/>
      <c r="AE4157" s="3"/>
      <c r="AF4157" s="3" t="s">
        <v>3451</v>
      </c>
      <c r="AG4157" s="3"/>
      <c r="AH4157" s="153">
        <v>45661</v>
      </c>
      <c r="AI4157" s="14" t="s">
        <v>4438</v>
      </c>
    </row>
    <row r="4158" spans="2:35" ht="15" customHeight="1" x14ac:dyDescent="0.35">
      <c r="B4158" s="5">
        <f t="shared" si="292"/>
        <v>4156</v>
      </c>
      <c r="C4158">
        <f t="shared" si="290"/>
        <v>223</v>
      </c>
      <c r="D4158" s="16">
        <v>1958</v>
      </c>
      <c r="E4158" t="s">
        <v>15</v>
      </c>
      <c r="F4158" t="s">
        <v>25</v>
      </c>
      <c r="G4158">
        <v>242315</v>
      </c>
      <c r="H4158" t="s">
        <v>17</v>
      </c>
      <c r="J4158" t="s">
        <v>3354</v>
      </c>
      <c r="K4158" t="s">
        <v>3383</v>
      </c>
      <c r="M4158" t="s">
        <v>3359</v>
      </c>
      <c r="AB4158" t="s">
        <v>31</v>
      </c>
      <c r="AF4158" t="s">
        <v>3060</v>
      </c>
      <c r="AH4158" s="2">
        <v>40768.823171296295</v>
      </c>
    </row>
    <row r="4159" spans="2:35" ht="15" customHeight="1" x14ac:dyDescent="0.35">
      <c r="B4159" s="5">
        <f t="shared" si="292"/>
        <v>4157</v>
      </c>
      <c r="C4159">
        <f t="shared" si="290"/>
        <v>98</v>
      </c>
      <c r="D4159" s="16">
        <v>1958</v>
      </c>
      <c r="E4159" t="s">
        <v>327</v>
      </c>
      <c r="F4159" t="s">
        <v>25</v>
      </c>
      <c r="G4159">
        <v>242538</v>
      </c>
      <c r="H4159" t="s">
        <v>17</v>
      </c>
      <c r="J4159" t="s">
        <v>3354</v>
      </c>
      <c r="K4159" t="s">
        <v>3383</v>
      </c>
      <c r="L4159" t="s">
        <v>295</v>
      </c>
      <c r="M4159" t="s">
        <v>3359</v>
      </c>
      <c r="N4159" t="s">
        <v>3359</v>
      </c>
      <c r="AD4159" s="3" t="s">
        <v>1433</v>
      </c>
      <c r="AF4159" t="s">
        <v>3060</v>
      </c>
      <c r="AH4159" s="2">
        <v>39908.421203703707</v>
      </c>
    </row>
    <row r="4160" spans="2:35" ht="15" customHeight="1" x14ac:dyDescent="0.35">
      <c r="B4160" s="5">
        <f t="shared" si="292"/>
        <v>4158</v>
      </c>
      <c r="C4160">
        <f t="shared" si="290"/>
        <v>5</v>
      </c>
      <c r="D4160" s="16">
        <v>1958</v>
      </c>
      <c r="E4160" t="s">
        <v>221</v>
      </c>
      <c r="F4160" t="s">
        <v>25</v>
      </c>
      <c r="G4160">
        <v>242636</v>
      </c>
      <c r="H4160" t="s">
        <v>17</v>
      </c>
      <c r="J4160" t="s">
        <v>3354</v>
      </c>
      <c r="K4160" t="s">
        <v>3383</v>
      </c>
      <c r="L4160" t="s">
        <v>28</v>
      </c>
      <c r="M4160" t="s">
        <v>3359</v>
      </c>
      <c r="AA4160" s="3" t="s">
        <v>3464</v>
      </c>
      <c r="AE4160" t="s">
        <v>380</v>
      </c>
      <c r="AF4160" t="s">
        <v>3060</v>
      </c>
      <c r="AH4160" s="2">
        <v>39842.39534722222</v>
      </c>
    </row>
    <row r="4161" spans="1:35" ht="15" customHeight="1" thickBot="1" x14ac:dyDescent="0.4">
      <c r="B4161" s="5">
        <f t="shared" si="292"/>
        <v>4159</v>
      </c>
      <c r="C4161">
        <f t="shared" si="290"/>
        <v>11</v>
      </c>
      <c r="D4161" s="16">
        <v>1958</v>
      </c>
      <c r="E4161" t="s">
        <v>221</v>
      </c>
      <c r="F4161" t="s">
        <v>25</v>
      </c>
      <c r="G4161">
        <v>242641</v>
      </c>
      <c r="H4161" t="s">
        <v>17</v>
      </c>
      <c r="J4161" t="s">
        <v>3354</v>
      </c>
      <c r="K4161" t="s">
        <v>3366</v>
      </c>
      <c r="L4161" t="s">
        <v>174</v>
      </c>
      <c r="M4161" t="s">
        <v>3359</v>
      </c>
      <c r="AA4161" s="3" t="s">
        <v>3464</v>
      </c>
      <c r="AD4161" s="3" t="s">
        <v>3378</v>
      </c>
      <c r="AF4161" t="s">
        <v>3060</v>
      </c>
      <c r="AH4161" s="2">
        <v>39913.369606481479</v>
      </c>
    </row>
    <row r="4162" spans="1:35" ht="15" customHeight="1" thickBot="1" x14ac:dyDescent="0.4">
      <c r="B4162" s="5">
        <f t="shared" si="292"/>
        <v>4160</v>
      </c>
      <c r="C4162">
        <f t="shared" si="290"/>
        <v>22</v>
      </c>
      <c r="D4162" s="16">
        <v>1958</v>
      </c>
      <c r="E4162" s="159" t="s">
        <v>221</v>
      </c>
      <c r="F4162" s="159" t="s">
        <v>25</v>
      </c>
      <c r="G4162" s="160">
        <v>242652</v>
      </c>
      <c r="H4162" s="159"/>
      <c r="I4162" s="159"/>
      <c r="J4162" s="159" t="s">
        <v>3354</v>
      </c>
      <c r="K4162" s="159" t="s">
        <v>3366</v>
      </c>
      <c r="L4162" s="159"/>
      <c r="M4162" s="159" t="s">
        <v>3459</v>
      </c>
      <c r="N4162" s="159" t="s">
        <v>3359</v>
      </c>
      <c r="O4162" s="159"/>
      <c r="P4162" s="159"/>
      <c r="Q4162" s="159"/>
      <c r="R4162" s="159"/>
      <c r="S4162" s="159"/>
      <c r="T4162" s="159" t="s">
        <v>3424</v>
      </c>
      <c r="U4162" s="159"/>
      <c r="V4162" s="161"/>
      <c r="W4162" s="159" t="s">
        <v>3572</v>
      </c>
      <c r="X4162" s="159" t="s">
        <v>3452</v>
      </c>
      <c r="Y4162" s="159"/>
      <c r="Z4162" s="159"/>
      <c r="AA4162" s="159" t="s">
        <v>3464</v>
      </c>
      <c r="AB4162" s="159"/>
      <c r="AC4162" s="159"/>
      <c r="AD4162" s="159"/>
      <c r="AE4162" s="159" t="s">
        <v>3424</v>
      </c>
      <c r="AF4162" t="s">
        <v>3451</v>
      </c>
      <c r="AG4162" s="159"/>
      <c r="AH4162" s="176">
        <v>46091</v>
      </c>
      <c r="AI4162" s="76" t="s">
        <v>6452</v>
      </c>
    </row>
    <row r="4163" spans="1:35" ht="15" customHeight="1" thickBot="1" x14ac:dyDescent="0.4">
      <c r="B4163" s="5">
        <f t="shared" si="292"/>
        <v>4161</v>
      </c>
      <c r="C4163">
        <f t="shared" si="290"/>
        <v>3</v>
      </c>
      <c r="D4163" s="16">
        <v>1958</v>
      </c>
      <c r="E4163" t="s">
        <v>221</v>
      </c>
      <c r="F4163" t="s">
        <v>25</v>
      </c>
      <c r="G4163">
        <v>242674</v>
      </c>
      <c r="J4163" t="s">
        <v>3354</v>
      </c>
      <c r="K4163" t="s">
        <v>3366</v>
      </c>
      <c r="M4163" t="s">
        <v>3459</v>
      </c>
      <c r="N4163" t="s">
        <v>3359</v>
      </c>
      <c r="T4163" t="s">
        <v>3424</v>
      </c>
      <c r="W4163" t="s">
        <v>3572</v>
      </c>
      <c r="X4163" t="s">
        <v>3452</v>
      </c>
      <c r="AA4163" s="3" t="s">
        <v>3464</v>
      </c>
      <c r="AF4163" t="s">
        <v>3451</v>
      </c>
      <c r="AH4163" s="2">
        <v>46091</v>
      </c>
      <c r="AI4163" s="76" t="s">
        <v>6396</v>
      </c>
    </row>
    <row r="4164" spans="1:35" ht="15" customHeight="1" x14ac:dyDescent="0.35">
      <c r="B4164" s="5">
        <f t="shared" si="292"/>
        <v>4162</v>
      </c>
      <c r="C4164">
        <f t="shared" si="290"/>
        <v>18</v>
      </c>
      <c r="D4164" s="16">
        <v>1958</v>
      </c>
      <c r="E4164" t="s">
        <v>221</v>
      </c>
      <c r="F4164" t="s">
        <v>25</v>
      </c>
      <c r="G4164" s="165">
        <v>242677</v>
      </c>
      <c r="H4164" s="3"/>
      <c r="I4164" s="3"/>
      <c r="J4164" s="3" t="s">
        <v>3354</v>
      </c>
      <c r="K4164" s="3" t="s">
        <v>3366</v>
      </c>
      <c r="L4164" s="3"/>
      <c r="M4164" s="3" t="s">
        <v>3459</v>
      </c>
      <c r="N4164" s="3" t="s">
        <v>3359</v>
      </c>
      <c r="O4164" s="3"/>
      <c r="P4164" s="3"/>
      <c r="Q4164" s="3"/>
      <c r="R4164" s="3"/>
      <c r="S4164" s="152"/>
      <c r="T4164" s="3" t="s">
        <v>3424</v>
      </c>
      <c r="U4164" s="3"/>
      <c r="V4164" s="143"/>
      <c r="W4164" s="3" t="s">
        <v>3572</v>
      </c>
      <c r="X4164" s="3" t="s">
        <v>3452</v>
      </c>
      <c r="Y4164" s="3"/>
      <c r="Z4164" s="3"/>
      <c r="AA4164" s="3" t="s">
        <v>3464</v>
      </c>
      <c r="AB4164" s="3"/>
      <c r="AE4164" s="3"/>
      <c r="AF4164" t="s">
        <v>3451</v>
      </c>
      <c r="AG4164" s="3"/>
      <c r="AH4164" s="153">
        <v>45928</v>
      </c>
      <c r="AI4164" s="166" t="s">
        <v>5603</v>
      </c>
    </row>
    <row r="4165" spans="1:35" ht="15" customHeight="1" x14ac:dyDescent="0.35">
      <c r="B4165" s="5">
        <f t="shared" si="292"/>
        <v>4163</v>
      </c>
      <c r="C4165">
        <f t="shared" si="290"/>
        <v>12</v>
      </c>
      <c r="D4165" s="16">
        <v>1958</v>
      </c>
      <c r="E4165" t="s">
        <v>221</v>
      </c>
      <c r="F4165" t="s">
        <v>25</v>
      </c>
      <c r="G4165" s="165">
        <v>242695</v>
      </c>
      <c r="H4165" s="101"/>
      <c r="I4165" s="101"/>
      <c r="J4165" s="101" t="s">
        <v>3354</v>
      </c>
      <c r="K4165" s="101" t="s">
        <v>3366</v>
      </c>
      <c r="L4165" s="101"/>
      <c r="M4165" s="101" t="s">
        <v>3459</v>
      </c>
      <c r="N4165" s="101"/>
      <c r="O4165" s="101"/>
      <c r="P4165" s="101"/>
      <c r="Q4165" s="101"/>
      <c r="R4165" s="101"/>
      <c r="S4165" s="128"/>
      <c r="T4165" s="101" t="s">
        <v>3424</v>
      </c>
      <c r="U4165" s="101"/>
      <c r="V4165" s="130"/>
      <c r="W4165" s="101" t="s">
        <v>3572</v>
      </c>
      <c r="X4165" s="101" t="s">
        <v>3452</v>
      </c>
      <c r="Y4165" s="101"/>
      <c r="Z4165" s="101"/>
      <c r="AA4165" s="101" t="s">
        <v>3464</v>
      </c>
      <c r="AB4165" s="101"/>
      <c r="AC4165" s="101"/>
      <c r="AD4165" s="101" t="s">
        <v>3378</v>
      </c>
      <c r="AE4165" s="101"/>
      <c r="AF4165" t="s">
        <v>3451</v>
      </c>
      <c r="AG4165" s="101"/>
      <c r="AH4165" s="103">
        <v>45839</v>
      </c>
      <c r="AI4165" s="166" t="s">
        <v>5143</v>
      </c>
    </row>
    <row r="4166" spans="1:35" ht="15" customHeight="1" x14ac:dyDescent="0.35">
      <c r="B4166" s="5">
        <f t="shared" si="292"/>
        <v>4164</v>
      </c>
      <c r="C4166">
        <f t="shared" si="290"/>
        <v>34</v>
      </c>
      <c r="D4166" s="16">
        <v>1958</v>
      </c>
      <c r="E4166" t="s">
        <v>221</v>
      </c>
      <c r="F4166" t="s">
        <v>25</v>
      </c>
      <c r="G4166">
        <v>242707</v>
      </c>
      <c r="H4166" t="s">
        <v>17</v>
      </c>
      <c r="J4166" t="s">
        <v>3354</v>
      </c>
      <c r="K4166" t="s">
        <v>3383</v>
      </c>
      <c r="L4166" t="s">
        <v>77</v>
      </c>
      <c r="M4166" t="s">
        <v>3359</v>
      </c>
      <c r="AA4166" s="3" t="s">
        <v>3464</v>
      </c>
      <c r="AD4166" s="3" t="s">
        <v>1435</v>
      </c>
      <c r="AE4166" t="s">
        <v>380</v>
      </c>
      <c r="AF4166" t="s">
        <v>3060</v>
      </c>
      <c r="AH4166" s="2">
        <v>39922.402418981481</v>
      </c>
    </row>
    <row r="4167" spans="1:35" ht="15" customHeight="1" x14ac:dyDescent="0.35">
      <c r="B4167" s="5">
        <f t="shared" si="292"/>
        <v>4165</v>
      </c>
      <c r="C4167">
        <f t="shared" si="290"/>
        <v>46</v>
      </c>
      <c r="D4167" s="16">
        <v>1958</v>
      </c>
      <c r="E4167" t="s">
        <v>560</v>
      </c>
      <c r="F4167" t="s">
        <v>25</v>
      </c>
      <c r="G4167">
        <v>242741</v>
      </c>
      <c r="J4167" t="s">
        <v>3354</v>
      </c>
      <c r="K4167" t="s">
        <v>3383</v>
      </c>
      <c r="M4167" t="s">
        <v>3459</v>
      </c>
      <c r="N4167" t="s">
        <v>3359</v>
      </c>
      <c r="T4167" t="s">
        <v>3424</v>
      </c>
      <c r="W4167" t="s">
        <v>3557</v>
      </c>
      <c r="X4167" t="s">
        <v>3452</v>
      </c>
      <c r="Z4167" t="s">
        <v>3359</v>
      </c>
      <c r="AA4167" s="3" t="s">
        <v>3828</v>
      </c>
      <c r="AF4167" t="s">
        <v>3451</v>
      </c>
      <c r="AH4167" s="2">
        <v>45460</v>
      </c>
    </row>
    <row r="4168" spans="1:35" ht="15" customHeight="1" x14ac:dyDescent="0.35">
      <c r="B4168" s="5">
        <f t="shared" si="292"/>
        <v>4166</v>
      </c>
      <c r="C4168">
        <f t="shared" ref="C4168:C4172" si="296">+G4169-G4168</f>
        <v>19</v>
      </c>
      <c r="D4168" s="16">
        <v>1958</v>
      </c>
      <c r="E4168" t="s">
        <v>560</v>
      </c>
      <c r="F4168" t="s">
        <v>25</v>
      </c>
      <c r="G4168">
        <v>242787</v>
      </c>
      <c r="H4168" t="s">
        <v>17</v>
      </c>
      <c r="J4168" t="s">
        <v>3354</v>
      </c>
      <c r="K4168" t="s">
        <v>3383</v>
      </c>
      <c r="L4168" t="s">
        <v>354</v>
      </c>
      <c r="M4168" t="s">
        <v>3359</v>
      </c>
      <c r="W4168" t="s">
        <v>3557</v>
      </c>
      <c r="AB4168" t="s">
        <v>195</v>
      </c>
      <c r="AD4168" s="3" t="s">
        <v>1127</v>
      </c>
      <c r="AF4168" t="s">
        <v>3060</v>
      </c>
      <c r="AH4168" s="2">
        <v>40835.934756944444</v>
      </c>
    </row>
    <row r="4169" spans="1:35" ht="15" customHeight="1" thickBot="1" x14ac:dyDescent="0.4">
      <c r="A4169" s="3"/>
      <c r="B4169" s="5">
        <f t="shared" si="292"/>
        <v>4167</v>
      </c>
      <c r="C4169">
        <f t="shared" si="296"/>
        <v>146</v>
      </c>
      <c r="D4169" s="16">
        <v>1958</v>
      </c>
      <c r="E4169" t="s">
        <v>560</v>
      </c>
      <c r="F4169" t="s">
        <v>25</v>
      </c>
      <c r="G4169">
        <v>242806</v>
      </c>
      <c r="H4169" t="s">
        <v>17</v>
      </c>
      <c r="J4169" t="s">
        <v>3354</v>
      </c>
      <c r="K4169" t="s">
        <v>3383</v>
      </c>
      <c r="L4169" t="s">
        <v>471</v>
      </c>
      <c r="M4169" t="s">
        <v>3359</v>
      </c>
      <c r="T4169" t="s">
        <v>3424</v>
      </c>
      <c r="W4169" t="s">
        <v>3557</v>
      </c>
      <c r="X4169" t="s">
        <v>3452</v>
      </c>
      <c r="Z4169" t="s">
        <v>3359</v>
      </c>
      <c r="AA4169" s="3" t="s">
        <v>3828</v>
      </c>
      <c r="AB4169" t="s">
        <v>1436</v>
      </c>
      <c r="AC4169" s="3">
        <v>1957</v>
      </c>
      <c r="AF4169" t="s">
        <v>3060</v>
      </c>
      <c r="AH4169" s="2">
        <v>41002.761620370373</v>
      </c>
    </row>
    <row r="4170" spans="1:35" ht="15" customHeight="1" thickBot="1" x14ac:dyDescent="0.4">
      <c r="B4170" s="5">
        <f t="shared" si="292"/>
        <v>4168</v>
      </c>
      <c r="C4170">
        <f t="shared" si="296"/>
        <v>72</v>
      </c>
      <c r="D4170" s="16">
        <v>1958</v>
      </c>
      <c r="E4170" s="159" t="s">
        <v>500</v>
      </c>
      <c r="F4170" s="159" t="s">
        <v>16</v>
      </c>
      <c r="G4170" s="160">
        <v>242952</v>
      </c>
      <c r="H4170" s="159"/>
      <c r="I4170" s="159"/>
      <c r="J4170" s="159" t="s">
        <v>3354</v>
      </c>
      <c r="K4170" s="159" t="s">
        <v>3383</v>
      </c>
      <c r="L4170" s="159"/>
      <c r="M4170" s="159" t="s">
        <v>3459</v>
      </c>
      <c r="N4170" s="159"/>
      <c r="O4170" s="159"/>
      <c r="P4170" s="159"/>
      <c r="Q4170" s="159"/>
      <c r="R4170" s="159"/>
      <c r="S4170" s="159"/>
      <c r="T4170" s="159" t="s">
        <v>3424</v>
      </c>
      <c r="U4170" s="159"/>
      <c r="V4170" s="159"/>
      <c r="W4170" s="159" t="s">
        <v>3830</v>
      </c>
      <c r="X4170" s="159" t="s">
        <v>3830</v>
      </c>
      <c r="Y4170" s="159"/>
      <c r="Z4170" s="159"/>
      <c r="AA4170" s="159" t="s">
        <v>3648</v>
      </c>
      <c r="AB4170" s="159"/>
      <c r="AC4170" s="159"/>
      <c r="AD4170" s="159"/>
      <c r="AE4170" s="159"/>
      <c r="AF4170" t="s">
        <v>3451</v>
      </c>
      <c r="AG4170" s="159"/>
      <c r="AH4170" s="176">
        <v>46207</v>
      </c>
      <c r="AI4170" s="76" t="s">
        <v>6726</v>
      </c>
    </row>
    <row r="4171" spans="1:35" ht="15" customHeight="1" x14ac:dyDescent="0.35">
      <c r="B4171" s="5">
        <f t="shared" si="292"/>
        <v>4169</v>
      </c>
      <c r="C4171">
        <f t="shared" si="296"/>
        <v>13</v>
      </c>
      <c r="D4171" s="16">
        <v>1958</v>
      </c>
      <c r="E4171" t="s">
        <v>972</v>
      </c>
      <c r="F4171" t="s">
        <v>16</v>
      </c>
      <c r="G4171">
        <v>243024</v>
      </c>
      <c r="H4171" t="s">
        <v>17</v>
      </c>
      <c r="J4171" t="s">
        <v>3354</v>
      </c>
      <c r="K4171" t="s">
        <v>3383</v>
      </c>
      <c r="M4171" t="s">
        <v>3359</v>
      </c>
      <c r="U4171" t="s">
        <v>3557</v>
      </c>
      <c r="W4171" t="s">
        <v>3557</v>
      </c>
      <c r="AD4171" s="3" t="s">
        <v>1436</v>
      </c>
      <c r="AF4171" t="s">
        <v>3060</v>
      </c>
      <c r="AH4171" s="2">
        <v>40439.813958333332</v>
      </c>
    </row>
    <row r="4172" spans="1:35" ht="15" customHeight="1" x14ac:dyDescent="0.35">
      <c r="A4172" s="3"/>
      <c r="B4172" s="5">
        <f t="shared" si="292"/>
        <v>4170</v>
      </c>
      <c r="C4172">
        <f t="shared" si="296"/>
        <v>18</v>
      </c>
      <c r="D4172" s="16">
        <v>1958</v>
      </c>
      <c r="E4172" t="s">
        <v>972</v>
      </c>
      <c r="F4172" t="s">
        <v>16</v>
      </c>
      <c r="G4172">
        <v>243037</v>
      </c>
      <c r="H4172" t="s">
        <v>17</v>
      </c>
      <c r="K4172" t="s">
        <v>3383</v>
      </c>
      <c r="L4172" t="s">
        <v>28</v>
      </c>
      <c r="M4172" t="s">
        <v>3359</v>
      </c>
      <c r="U4172" t="s">
        <v>3557</v>
      </c>
      <c r="W4172" t="s">
        <v>3557</v>
      </c>
      <c r="AB4172" t="s">
        <v>195</v>
      </c>
      <c r="AF4172" t="s">
        <v>3060</v>
      </c>
      <c r="AH4172" s="2">
        <v>40106.09134259259</v>
      </c>
    </row>
    <row r="4173" spans="1:35" ht="15" customHeight="1" x14ac:dyDescent="0.35">
      <c r="B4173" s="5">
        <f t="shared" si="292"/>
        <v>4171</v>
      </c>
      <c r="C4173">
        <f t="shared" ref="C4173:C4236" si="297">+G4174-G4173</f>
        <v>2</v>
      </c>
      <c r="D4173" s="16">
        <v>1958</v>
      </c>
      <c r="E4173" t="s">
        <v>972</v>
      </c>
      <c r="F4173" t="s">
        <v>16</v>
      </c>
      <c r="G4173">
        <v>243055</v>
      </c>
      <c r="H4173" t="s">
        <v>17</v>
      </c>
      <c r="J4173" t="s">
        <v>380</v>
      </c>
      <c r="K4173" t="s">
        <v>3383</v>
      </c>
      <c r="L4173" t="s">
        <v>398</v>
      </c>
      <c r="M4173" t="s">
        <v>3359</v>
      </c>
      <c r="U4173" t="s">
        <v>3557</v>
      </c>
      <c r="W4173" t="s">
        <v>3557</v>
      </c>
      <c r="AD4173" s="3" t="s">
        <v>55</v>
      </c>
      <c r="AF4173" t="s">
        <v>3060</v>
      </c>
      <c r="AH4173" s="2">
        <v>39858.346458333333</v>
      </c>
    </row>
    <row r="4174" spans="1:35" ht="15" customHeight="1" x14ac:dyDescent="0.35">
      <c r="B4174" s="5">
        <f t="shared" si="292"/>
        <v>4172</v>
      </c>
      <c r="C4174">
        <f t="shared" si="297"/>
        <v>2</v>
      </c>
      <c r="D4174" s="16">
        <v>1958</v>
      </c>
      <c r="E4174" t="s">
        <v>972</v>
      </c>
      <c r="F4174" t="s">
        <v>16</v>
      </c>
      <c r="G4174">
        <v>243057</v>
      </c>
      <c r="H4174" t="s">
        <v>17</v>
      </c>
      <c r="M4174" t="s">
        <v>3359</v>
      </c>
      <c r="AF4174" t="s">
        <v>3060</v>
      </c>
      <c r="AH4174" s="2">
        <v>39904.50582175926</v>
      </c>
    </row>
    <row r="4175" spans="1:35" ht="15" customHeight="1" thickBot="1" x14ac:dyDescent="0.4">
      <c r="B4175" s="5">
        <f t="shared" si="292"/>
        <v>4173</v>
      </c>
      <c r="C4175">
        <f t="shared" si="297"/>
        <v>1627</v>
      </c>
      <c r="D4175" s="16">
        <v>1958</v>
      </c>
      <c r="E4175" t="s">
        <v>972</v>
      </c>
      <c r="F4175" t="s">
        <v>16</v>
      </c>
      <c r="G4175">
        <v>243059</v>
      </c>
      <c r="H4175" t="s">
        <v>17</v>
      </c>
      <c r="J4175" t="s">
        <v>3354</v>
      </c>
      <c r="K4175" t="s">
        <v>3383</v>
      </c>
      <c r="L4175" t="s">
        <v>56</v>
      </c>
      <c r="M4175" t="s">
        <v>3359</v>
      </c>
      <c r="U4175" t="s">
        <v>3557</v>
      </c>
      <c r="W4175" t="s">
        <v>3557</v>
      </c>
      <c r="AF4175" t="s">
        <v>3060</v>
      </c>
      <c r="AH4175" s="2">
        <v>40078.3987037037</v>
      </c>
    </row>
    <row r="4176" spans="1:35" ht="15" customHeight="1" thickBot="1" x14ac:dyDescent="0.4">
      <c r="B4176" s="5">
        <f t="shared" si="292"/>
        <v>4174</v>
      </c>
      <c r="C4176">
        <f t="shared" si="297"/>
        <v>93</v>
      </c>
      <c r="D4176" s="16">
        <v>1958</v>
      </c>
      <c r="E4176" s="159" t="s">
        <v>15</v>
      </c>
      <c r="F4176" s="159" t="s">
        <v>16</v>
      </c>
      <c r="G4176" s="160">
        <v>244686</v>
      </c>
      <c r="H4176" s="159"/>
      <c r="I4176" s="159"/>
      <c r="J4176" s="159" t="s">
        <v>3354</v>
      </c>
      <c r="K4176" s="159" t="s">
        <v>3383</v>
      </c>
      <c r="L4176" s="159"/>
      <c r="M4176" s="159" t="s">
        <v>3459</v>
      </c>
      <c r="N4176" s="159"/>
      <c r="O4176" s="159"/>
      <c r="P4176" s="159"/>
      <c r="Q4176" s="159"/>
      <c r="R4176" s="159"/>
      <c r="S4176" s="159"/>
      <c r="T4176" s="159" t="s">
        <v>3262</v>
      </c>
      <c r="U4176" s="159"/>
      <c r="V4176" s="161"/>
      <c r="W4176" s="159" t="s">
        <v>3572</v>
      </c>
      <c r="X4176" s="159" t="s">
        <v>3660</v>
      </c>
      <c r="Y4176" s="159"/>
      <c r="Z4176" s="159"/>
      <c r="AA4176" s="159" t="s">
        <v>3262</v>
      </c>
      <c r="AB4176" s="159"/>
      <c r="AC4176" s="159"/>
      <c r="AD4176" s="159"/>
      <c r="AE4176" s="159"/>
      <c r="AF4176" t="s">
        <v>3451</v>
      </c>
      <c r="AG4176" s="159"/>
      <c r="AH4176" s="176">
        <v>46091</v>
      </c>
      <c r="AI4176" s="76" t="s">
        <v>6446</v>
      </c>
    </row>
    <row r="4177" spans="1:35" ht="15" customHeight="1" x14ac:dyDescent="0.35">
      <c r="B4177" s="5">
        <f t="shared" si="292"/>
        <v>4175</v>
      </c>
      <c r="C4177">
        <f>+G4178-G4177</f>
        <v>301</v>
      </c>
      <c r="D4177" s="16">
        <v>1958</v>
      </c>
      <c r="E4177" t="s">
        <v>15</v>
      </c>
      <c r="F4177" t="s">
        <v>16</v>
      </c>
      <c r="G4177">
        <v>244779</v>
      </c>
      <c r="H4177" t="s">
        <v>17</v>
      </c>
      <c r="J4177" t="s">
        <v>3354</v>
      </c>
      <c r="K4177" t="s">
        <v>3383</v>
      </c>
      <c r="L4177" t="s">
        <v>172</v>
      </c>
      <c r="M4177" t="s">
        <v>3359</v>
      </c>
      <c r="N4177" t="s">
        <v>3359</v>
      </c>
      <c r="AF4177" t="s">
        <v>3060</v>
      </c>
      <c r="AH4177" s="2">
        <v>40956.571076388886</v>
      </c>
    </row>
    <row r="4178" spans="1:35" ht="15" customHeight="1" x14ac:dyDescent="0.35">
      <c r="B4178" s="5">
        <f t="shared" si="292"/>
        <v>4176</v>
      </c>
      <c r="C4178">
        <f t="shared" si="297"/>
        <v>29</v>
      </c>
      <c r="D4178" s="16">
        <v>1958</v>
      </c>
      <c r="E4178" s="116" t="s">
        <v>15</v>
      </c>
      <c r="F4178" s="116" t="s">
        <v>16</v>
      </c>
      <c r="G4178" s="117">
        <v>245080</v>
      </c>
      <c r="H4178" s="172" t="s">
        <v>5836</v>
      </c>
      <c r="I4178" s="172"/>
      <c r="J4178" s="172" t="s">
        <v>3354</v>
      </c>
      <c r="K4178" s="172" t="s">
        <v>3383</v>
      </c>
      <c r="L4178" s="172"/>
      <c r="M4178" s="172" t="s">
        <v>3459</v>
      </c>
      <c r="N4178" s="172"/>
      <c r="O4178" s="172"/>
      <c r="P4178" s="172"/>
      <c r="Q4178" s="172"/>
      <c r="R4178" s="172"/>
      <c r="S4178" s="173"/>
      <c r="T4178" s="172" t="s">
        <v>3262</v>
      </c>
      <c r="U4178" s="172"/>
      <c r="V4178" s="174"/>
      <c r="W4178" s="172" t="s">
        <v>3830</v>
      </c>
      <c r="X4178" s="172" t="s">
        <v>3660</v>
      </c>
      <c r="Y4178" s="172"/>
      <c r="Z4178" s="172"/>
      <c r="AA4178" s="172" t="s">
        <v>3262</v>
      </c>
      <c r="AB4178" s="172" t="s">
        <v>5064</v>
      </c>
      <c r="AC4178" s="172"/>
      <c r="AD4178" s="172"/>
      <c r="AE4178" s="172"/>
      <c r="AF4178" t="s">
        <v>3451</v>
      </c>
      <c r="AG4178" s="172"/>
      <c r="AH4178" s="175">
        <v>45999</v>
      </c>
      <c r="AI4178" s="36" t="s">
        <v>6025</v>
      </c>
    </row>
    <row r="4179" spans="1:35" ht="15" customHeight="1" x14ac:dyDescent="0.35">
      <c r="B4179" s="5">
        <f t="shared" si="292"/>
        <v>4177</v>
      </c>
      <c r="C4179">
        <f t="shared" si="297"/>
        <v>253</v>
      </c>
      <c r="D4179" s="16">
        <v>1958</v>
      </c>
      <c r="E4179" t="s">
        <v>15</v>
      </c>
      <c r="F4179" t="s">
        <v>16</v>
      </c>
      <c r="G4179">
        <v>245109</v>
      </c>
      <c r="H4179" t="s">
        <v>17</v>
      </c>
      <c r="K4179" t="s">
        <v>3383</v>
      </c>
      <c r="L4179" t="s">
        <v>261</v>
      </c>
      <c r="M4179" t="s">
        <v>3359</v>
      </c>
      <c r="N4179" t="s">
        <v>3359</v>
      </c>
      <c r="AB4179" t="s">
        <v>3745</v>
      </c>
      <c r="AF4179" t="s">
        <v>3060</v>
      </c>
      <c r="AH4179" s="2">
        <v>40555.616087962961</v>
      </c>
    </row>
    <row r="4180" spans="1:35" ht="15" customHeight="1" x14ac:dyDescent="0.35">
      <c r="A4180" s="3"/>
      <c r="B4180" s="5">
        <f t="shared" si="292"/>
        <v>4178</v>
      </c>
      <c r="C4180">
        <f t="shared" si="297"/>
        <v>38</v>
      </c>
      <c r="D4180" s="16">
        <v>1958</v>
      </c>
      <c r="E4180" t="s">
        <v>15</v>
      </c>
      <c r="F4180" t="s">
        <v>16</v>
      </c>
      <c r="G4180">
        <v>245362</v>
      </c>
      <c r="H4180" t="s">
        <v>17</v>
      </c>
      <c r="J4180" t="s">
        <v>3354</v>
      </c>
      <c r="K4180" t="s">
        <v>3383</v>
      </c>
      <c r="L4180" t="s">
        <v>1438</v>
      </c>
      <c r="M4180" t="s">
        <v>3359</v>
      </c>
      <c r="AB4180" t="s">
        <v>1439</v>
      </c>
      <c r="AF4180" t="s">
        <v>3060</v>
      </c>
      <c r="AH4180" s="2">
        <v>40629.928842592592</v>
      </c>
    </row>
    <row r="4181" spans="1:35" ht="15" customHeight="1" x14ac:dyDescent="0.35">
      <c r="B4181" s="5">
        <f t="shared" si="292"/>
        <v>4179</v>
      </c>
      <c r="C4181">
        <f t="shared" si="297"/>
        <v>46</v>
      </c>
      <c r="D4181" s="146">
        <v>1958</v>
      </c>
      <c r="E4181" s="3" t="s">
        <v>15</v>
      </c>
      <c r="F4181" s="3" t="s">
        <v>16</v>
      </c>
      <c r="G4181" s="3">
        <v>245400</v>
      </c>
      <c r="H4181" s="3"/>
      <c r="I4181" s="3"/>
      <c r="J4181" s="3"/>
      <c r="K4181" s="3"/>
      <c r="L4181" s="3"/>
      <c r="M4181" s="3"/>
      <c r="N4181" s="3"/>
      <c r="O4181" s="3"/>
      <c r="P4181" s="3"/>
      <c r="Q4181" s="3"/>
      <c r="R4181" s="3"/>
      <c r="S4181" s="152"/>
      <c r="T4181" s="3"/>
      <c r="U4181" s="3"/>
      <c r="V4181" s="143"/>
      <c r="W4181" s="3"/>
      <c r="X4181" s="3"/>
      <c r="Y4181" s="3"/>
      <c r="Z4181" s="3"/>
      <c r="AB4181" s="3"/>
      <c r="AE4181" s="3"/>
      <c r="AF4181" s="3" t="s">
        <v>3451</v>
      </c>
      <c r="AG4181" s="3"/>
      <c r="AH4181" s="153">
        <v>45561</v>
      </c>
      <c r="AI4181" s="14" t="s">
        <v>4141</v>
      </c>
    </row>
    <row r="4182" spans="1:35" ht="15" customHeight="1" x14ac:dyDescent="0.35">
      <c r="B4182" s="5">
        <f t="shared" si="292"/>
        <v>4180</v>
      </c>
      <c r="C4182">
        <f t="shared" si="297"/>
        <v>46</v>
      </c>
      <c r="D4182" s="16">
        <v>1958</v>
      </c>
      <c r="E4182" t="s">
        <v>15</v>
      </c>
      <c r="F4182" t="s">
        <v>16</v>
      </c>
      <c r="G4182">
        <v>245446</v>
      </c>
      <c r="H4182" t="s">
        <v>17</v>
      </c>
      <c r="J4182" t="s">
        <v>3354</v>
      </c>
      <c r="K4182" t="s">
        <v>3383</v>
      </c>
      <c r="M4182" t="s">
        <v>3359</v>
      </c>
      <c r="AF4182" t="s">
        <v>3060</v>
      </c>
      <c r="AH4182" s="2">
        <v>40448.950254629628</v>
      </c>
    </row>
    <row r="4183" spans="1:35" ht="15" customHeight="1" x14ac:dyDescent="0.35">
      <c r="B4183" s="5">
        <f t="shared" si="292"/>
        <v>4181</v>
      </c>
      <c r="C4183">
        <f t="shared" si="297"/>
        <v>22</v>
      </c>
      <c r="D4183" s="16">
        <v>1958</v>
      </c>
      <c r="E4183" t="s">
        <v>15</v>
      </c>
      <c r="F4183" t="s">
        <v>25</v>
      </c>
      <c r="G4183">
        <v>245492</v>
      </c>
      <c r="H4183" t="s">
        <v>17</v>
      </c>
      <c r="J4183" t="s">
        <v>3354</v>
      </c>
      <c r="M4183" t="s">
        <v>3359</v>
      </c>
      <c r="AF4183" t="s">
        <v>3060</v>
      </c>
      <c r="AH4183" s="2">
        <v>40709.362743055557</v>
      </c>
    </row>
    <row r="4184" spans="1:35" ht="15" customHeight="1" x14ac:dyDescent="0.35">
      <c r="B4184" s="5">
        <f t="shared" si="292"/>
        <v>4182</v>
      </c>
      <c r="C4184">
        <f t="shared" si="297"/>
        <v>40</v>
      </c>
      <c r="D4184" s="16">
        <v>1958</v>
      </c>
      <c r="E4184" t="s">
        <v>15</v>
      </c>
      <c r="F4184" t="s">
        <v>16</v>
      </c>
      <c r="G4184">
        <v>245514</v>
      </c>
      <c r="H4184" t="s">
        <v>17</v>
      </c>
      <c r="J4184" t="s">
        <v>3354</v>
      </c>
      <c r="K4184" t="s">
        <v>3383</v>
      </c>
      <c r="M4184" t="s">
        <v>3359</v>
      </c>
      <c r="AF4184" t="s">
        <v>3060</v>
      </c>
      <c r="AH4184" s="2">
        <v>40531.640046296299</v>
      </c>
    </row>
    <row r="4185" spans="1:35" ht="15" customHeight="1" x14ac:dyDescent="0.35">
      <c r="B4185" s="5">
        <f t="shared" si="292"/>
        <v>4183</v>
      </c>
      <c r="C4185">
        <f t="shared" si="297"/>
        <v>147</v>
      </c>
      <c r="D4185" s="16">
        <v>1958</v>
      </c>
      <c r="E4185" t="s">
        <v>15</v>
      </c>
      <c r="F4185" t="s">
        <v>16</v>
      </c>
      <c r="G4185">
        <v>245554</v>
      </c>
      <c r="H4185" t="s">
        <v>17</v>
      </c>
      <c r="J4185" t="s">
        <v>3354</v>
      </c>
      <c r="K4185" t="s">
        <v>3383</v>
      </c>
      <c r="L4185" t="s">
        <v>162</v>
      </c>
      <c r="M4185" t="s">
        <v>3359</v>
      </c>
      <c r="N4185" t="s">
        <v>3359</v>
      </c>
      <c r="AD4185" s="3" t="s">
        <v>1440</v>
      </c>
      <c r="AF4185" t="s">
        <v>3060</v>
      </c>
      <c r="AH4185" s="2">
        <v>40435.688680555555</v>
      </c>
    </row>
    <row r="4186" spans="1:35" ht="15" customHeight="1" x14ac:dyDescent="0.35">
      <c r="B4186" s="5">
        <f t="shared" si="292"/>
        <v>4184</v>
      </c>
      <c r="C4186">
        <f t="shared" si="297"/>
        <v>192</v>
      </c>
      <c r="D4186" s="16">
        <v>1958</v>
      </c>
      <c r="E4186" s="116" t="s">
        <v>15</v>
      </c>
      <c r="F4186" s="116" t="s">
        <v>25</v>
      </c>
      <c r="G4186" s="117">
        <v>245701</v>
      </c>
      <c r="H4186" s="172" t="s">
        <v>5836</v>
      </c>
      <c r="I4186" s="172"/>
      <c r="J4186" s="172" t="s">
        <v>3354</v>
      </c>
      <c r="K4186" s="172" t="s">
        <v>3383</v>
      </c>
      <c r="L4186" s="172"/>
      <c r="M4186" s="172" t="s">
        <v>3459</v>
      </c>
      <c r="N4186" s="172"/>
      <c r="O4186" s="172"/>
      <c r="P4186" s="172"/>
      <c r="Q4186" s="172"/>
      <c r="R4186" s="172"/>
      <c r="S4186" s="173"/>
      <c r="T4186" s="172" t="s">
        <v>3262</v>
      </c>
      <c r="U4186" s="172"/>
      <c r="V4186" s="174"/>
      <c r="W4186" s="172" t="s">
        <v>3572</v>
      </c>
      <c r="X4186" s="172" t="s">
        <v>3660</v>
      </c>
      <c r="Y4186" s="172"/>
      <c r="Z4186" s="172"/>
      <c r="AA4186" s="172" t="s">
        <v>3262</v>
      </c>
      <c r="AB4186" s="172" t="s">
        <v>5064</v>
      </c>
      <c r="AC4186" s="172"/>
      <c r="AD4186" s="172"/>
      <c r="AE4186" s="172"/>
      <c r="AF4186" t="s">
        <v>3451</v>
      </c>
      <c r="AH4186" s="2">
        <v>45966</v>
      </c>
      <c r="AI4186" s="36" t="s">
        <v>5881</v>
      </c>
    </row>
    <row r="4187" spans="1:35" ht="15" customHeight="1" x14ac:dyDescent="0.35">
      <c r="B4187" s="5">
        <f t="shared" si="292"/>
        <v>4185</v>
      </c>
      <c r="C4187">
        <f t="shared" si="297"/>
        <v>70</v>
      </c>
      <c r="D4187" s="16">
        <v>1958</v>
      </c>
      <c r="E4187" t="s">
        <v>15</v>
      </c>
      <c r="F4187" t="s">
        <v>25</v>
      </c>
      <c r="G4187">
        <v>245893</v>
      </c>
      <c r="H4187" t="s">
        <v>17</v>
      </c>
      <c r="J4187" t="s">
        <v>3354</v>
      </c>
      <c r="K4187" t="s">
        <v>3383</v>
      </c>
      <c r="L4187" t="s">
        <v>748</v>
      </c>
      <c r="M4187" t="s">
        <v>3359</v>
      </c>
      <c r="AC4187" s="3">
        <v>1958</v>
      </c>
      <c r="AF4187" t="s">
        <v>3060</v>
      </c>
      <c r="AH4187" s="2">
        <v>40097.420162037037</v>
      </c>
    </row>
    <row r="4188" spans="1:35" ht="15" customHeight="1" x14ac:dyDescent="0.35">
      <c r="A4188" s="3"/>
      <c r="B4188" s="5">
        <f t="shared" si="292"/>
        <v>4186</v>
      </c>
      <c r="C4188">
        <f t="shared" si="297"/>
        <v>78</v>
      </c>
      <c r="D4188" s="16">
        <v>1958</v>
      </c>
      <c r="E4188" t="s">
        <v>15</v>
      </c>
      <c r="F4188" t="s">
        <v>25</v>
      </c>
      <c r="G4188">
        <v>245963</v>
      </c>
      <c r="H4188" t="s">
        <v>17</v>
      </c>
      <c r="J4188" t="s">
        <v>3354</v>
      </c>
      <c r="L4188" t="s">
        <v>592</v>
      </c>
      <c r="M4188" t="s">
        <v>3359</v>
      </c>
      <c r="AF4188" t="s">
        <v>3060</v>
      </c>
      <c r="AH4188" s="2">
        <v>40852.913634259261</v>
      </c>
    </row>
    <row r="4189" spans="1:35" ht="15" customHeight="1" x14ac:dyDescent="0.35">
      <c r="B4189" s="5">
        <f t="shared" si="292"/>
        <v>4187</v>
      </c>
      <c r="C4189">
        <f t="shared" si="297"/>
        <v>269</v>
      </c>
      <c r="D4189" s="16">
        <v>1958</v>
      </c>
      <c r="E4189" t="s">
        <v>15</v>
      </c>
      <c r="F4189" t="s">
        <v>25</v>
      </c>
      <c r="G4189">
        <v>246041</v>
      </c>
      <c r="H4189" t="s">
        <v>17</v>
      </c>
      <c r="J4189" t="s">
        <v>3354</v>
      </c>
      <c r="K4189" t="s">
        <v>3383</v>
      </c>
      <c r="L4189" t="s">
        <v>793</v>
      </c>
      <c r="M4189" t="s">
        <v>3359</v>
      </c>
      <c r="AF4189" t="s">
        <v>3060</v>
      </c>
      <c r="AH4189" s="2">
        <v>40835.518657407411</v>
      </c>
    </row>
    <row r="4190" spans="1:35" ht="15" customHeight="1" x14ac:dyDescent="0.35">
      <c r="A4190" s="3"/>
      <c r="B4190" s="5">
        <f t="shared" si="292"/>
        <v>4188</v>
      </c>
      <c r="C4190">
        <f t="shared" si="297"/>
        <v>2</v>
      </c>
      <c r="D4190" s="16">
        <v>1958</v>
      </c>
      <c r="E4190" t="s">
        <v>15</v>
      </c>
      <c r="F4190" t="s">
        <v>25</v>
      </c>
      <c r="G4190">
        <v>246310</v>
      </c>
      <c r="H4190" t="s">
        <v>17</v>
      </c>
      <c r="J4190" t="s">
        <v>3354</v>
      </c>
      <c r="K4190" t="s">
        <v>3383</v>
      </c>
      <c r="M4190" t="s">
        <v>3359</v>
      </c>
      <c r="AF4190" t="s">
        <v>3060</v>
      </c>
      <c r="AH4190" s="2">
        <v>40024.952326388891</v>
      </c>
    </row>
    <row r="4191" spans="1:35" ht="15" customHeight="1" thickBot="1" x14ac:dyDescent="0.4">
      <c r="B4191" s="5">
        <f t="shared" si="292"/>
        <v>4189</v>
      </c>
      <c r="C4191">
        <f t="shared" si="297"/>
        <v>118</v>
      </c>
      <c r="D4191" s="16">
        <v>1958</v>
      </c>
      <c r="E4191" t="s">
        <v>15</v>
      </c>
      <c r="F4191" t="s">
        <v>25</v>
      </c>
      <c r="G4191">
        <v>246312</v>
      </c>
      <c r="H4191" t="s">
        <v>17</v>
      </c>
      <c r="J4191" t="s">
        <v>3354</v>
      </c>
      <c r="K4191" t="s">
        <v>3383</v>
      </c>
      <c r="L4191" t="s">
        <v>130</v>
      </c>
      <c r="M4191" t="s">
        <v>3359</v>
      </c>
      <c r="N4191" t="s">
        <v>3359</v>
      </c>
      <c r="AD4191" s="3" t="s">
        <v>1441</v>
      </c>
      <c r="AF4191" t="s">
        <v>3060</v>
      </c>
      <c r="AH4191" s="2">
        <v>40122.550856481481</v>
      </c>
    </row>
    <row r="4192" spans="1:35" ht="15" thickBot="1" x14ac:dyDescent="0.4">
      <c r="B4192" s="5">
        <f t="shared" si="292"/>
        <v>4190</v>
      </c>
      <c r="C4192">
        <f t="shared" si="297"/>
        <v>37</v>
      </c>
      <c r="D4192" s="16">
        <v>1958</v>
      </c>
      <c r="E4192" t="s">
        <v>1381</v>
      </c>
      <c r="F4192" t="s">
        <v>25</v>
      </c>
      <c r="G4192">
        <v>246430</v>
      </c>
      <c r="L4192" t="s">
        <v>37</v>
      </c>
      <c r="AF4192" t="s">
        <v>3060</v>
      </c>
      <c r="AG4192" s="162"/>
      <c r="AH4192" s="163"/>
    </row>
    <row r="4193" spans="1:35" ht="15" customHeight="1" thickBot="1" x14ac:dyDescent="0.4">
      <c r="A4193" s="180"/>
      <c r="B4193" s="5">
        <f t="shared" si="292"/>
        <v>4191</v>
      </c>
      <c r="C4193">
        <f t="shared" si="297"/>
        <v>111</v>
      </c>
      <c r="D4193" s="16">
        <v>1958</v>
      </c>
      <c r="E4193" t="s">
        <v>15</v>
      </c>
      <c r="F4193" t="s">
        <v>25</v>
      </c>
      <c r="G4193">
        <v>246467</v>
      </c>
      <c r="H4193" t="s">
        <v>17</v>
      </c>
      <c r="J4193" t="s">
        <v>3354</v>
      </c>
      <c r="K4193" t="s">
        <v>3383</v>
      </c>
      <c r="L4193" t="s">
        <v>28</v>
      </c>
      <c r="M4193" t="s">
        <v>3359</v>
      </c>
      <c r="AA4193" s="3" t="s">
        <v>1443</v>
      </c>
      <c r="AC4193" s="3" t="s">
        <v>1442</v>
      </c>
      <c r="AF4193" t="s">
        <v>3060</v>
      </c>
      <c r="AH4193" s="2">
        <v>40723.904733796298</v>
      </c>
    </row>
    <row r="4194" spans="1:35" ht="15" customHeight="1" x14ac:dyDescent="0.35">
      <c r="B4194" s="5">
        <f t="shared" si="292"/>
        <v>4192</v>
      </c>
      <c r="C4194">
        <f t="shared" si="297"/>
        <v>77</v>
      </c>
      <c r="D4194" s="16">
        <v>1958</v>
      </c>
      <c r="E4194" t="s">
        <v>15</v>
      </c>
      <c r="F4194" t="s">
        <v>25</v>
      </c>
      <c r="G4194">
        <v>246578</v>
      </c>
      <c r="H4194" t="s">
        <v>17</v>
      </c>
      <c r="J4194" t="s">
        <v>3354</v>
      </c>
      <c r="K4194" t="s">
        <v>3383</v>
      </c>
      <c r="M4194" t="s">
        <v>3359</v>
      </c>
      <c r="AF4194" t="s">
        <v>3060</v>
      </c>
      <c r="AH4194" s="2">
        <v>40232.580439814818</v>
      </c>
    </row>
    <row r="4195" spans="1:35" ht="15" customHeight="1" x14ac:dyDescent="0.35">
      <c r="B4195" s="5">
        <f t="shared" si="292"/>
        <v>4193</v>
      </c>
      <c r="C4195">
        <f t="shared" si="297"/>
        <v>1462</v>
      </c>
      <c r="D4195" s="16">
        <v>1958</v>
      </c>
      <c r="E4195" t="s">
        <v>327</v>
      </c>
      <c r="F4195" t="s">
        <v>25</v>
      </c>
      <c r="G4195">
        <v>246655</v>
      </c>
      <c r="H4195" t="s">
        <v>17</v>
      </c>
      <c r="K4195" t="s">
        <v>3383</v>
      </c>
      <c r="M4195" t="s">
        <v>3359</v>
      </c>
      <c r="N4195" t="s">
        <v>3359</v>
      </c>
      <c r="AF4195" t="s">
        <v>3060</v>
      </c>
      <c r="AH4195" s="2">
        <v>41083.783483796295</v>
      </c>
    </row>
    <row r="4196" spans="1:35" ht="15" customHeight="1" x14ac:dyDescent="0.35">
      <c r="B4196" s="5">
        <f t="shared" si="292"/>
        <v>4194</v>
      </c>
      <c r="C4196">
        <f t="shared" si="297"/>
        <v>12</v>
      </c>
      <c r="D4196" s="16">
        <v>1958</v>
      </c>
      <c r="E4196" t="s">
        <v>15</v>
      </c>
      <c r="F4196" t="s">
        <v>25</v>
      </c>
      <c r="G4196">
        <v>248117</v>
      </c>
      <c r="H4196" t="s">
        <v>17</v>
      </c>
      <c r="J4196" t="s">
        <v>3354</v>
      </c>
      <c r="M4196" t="s">
        <v>3359</v>
      </c>
      <c r="AF4196" t="s">
        <v>3060</v>
      </c>
      <c r="AH4196" s="2">
        <v>40364.137557870374</v>
      </c>
    </row>
    <row r="4197" spans="1:35" ht="15" customHeight="1" x14ac:dyDescent="0.35">
      <c r="B4197" s="5">
        <f t="shared" si="292"/>
        <v>4195</v>
      </c>
      <c r="C4197">
        <f t="shared" si="297"/>
        <v>44</v>
      </c>
      <c r="D4197" s="16">
        <v>1958</v>
      </c>
      <c r="E4197" t="s">
        <v>15</v>
      </c>
      <c r="F4197" t="s">
        <v>16</v>
      </c>
      <c r="G4197">
        <v>248129</v>
      </c>
      <c r="H4197" t="s">
        <v>17</v>
      </c>
      <c r="J4197" t="s">
        <v>3354</v>
      </c>
      <c r="K4197" t="s">
        <v>3383</v>
      </c>
      <c r="L4197" t="s">
        <v>437</v>
      </c>
      <c r="M4197" t="s">
        <v>3359</v>
      </c>
      <c r="AF4197" t="s">
        <v>3060</v>
      </c>
      <c r="AH4197" s="2">
        <v>40441.867858796293</v>
      </c>
    </row>
    <row r="4198" spans="1:35" ht="15" customHeight="1" x14ac:dyDescent="0.35">
      <c r="B4198" s="5">
        <f t="shared" ref="B4198:B4262" si="298">+B4197+1</f>
        <v>4196</v>
      </c>
      <c r="C4198">
        <f t="shared" si="297"/>
        <v>22</v>
      </c>
      <c r="D4198" s="16">
        <v>1958</v>
      </c>
      <c r="E4198" t="s">
        <v>15</v>
      </c>
      <c r="F4198" t="s">
        <v>16</v>
      </c>
      <c r="G4198">
        <v>248173</v>
      </c>
      <c r="H4198" t="s">
        <v>17</v>
      </c>
      <c r="J4198" t="s">
        <v>3354</v>
      </c>
      <c r="K4198" t="s">
        <v>3383</v>
      </c>
      <c r="L4198" t="s">
        <v>1444</v>
      </c>
      <c r="M4198" t="s">
        <v>3359</v>
      </c>
      <c r="AD4198" s="53" t="s">
        <v>1445</v>
      </c>
      <c r="AF4198" t="s">
        <v>3060</v>
      </c>
      <c r="AH4198" s="2">
        <v>40739.722824074073</v>
      </c>
    </row>
    <row r="4199" spans="1:35" ht="15" customHeight="1" x14ac:dyDescent="0.35">
      <c r="B4199" s="5">
        <f t="shared" si="298"/>
        <v>4197</v>
      </c>
      <c r="C4199">
        <f t="shared" si="297"/>
        <v>139</v>
      </c>
      <c r="D4199" s="16">
        <v>1958</v>
      </c>
      <c r="E4199" t="s">
        <v>15</v>
      </c>
      <c r="F4199" t="s">
        <v>16</v>
      </c>
      <c r="G4199">
        <v>248195</v>
      </c>
      <c r="H4199" t="s">
        <v>17</v>
      </c>
      <c r="J4199" t="s">
        <v>3354</v>
      </c>
      <c r="K4199" t="s">
        <v>3366</v>
      </c>
      <c r="L4199" t="s">
        <v>1082</v>
      </c>
      <c r="M4199" t="s">
        <v>3359</v>
      </c>
      <c r="AD4199" s="53" t="s">
        <v>6614</v>
      </c>
      <c r="AF4199" t="s">
        <v>3060</v>
      </c>
      <c r="AH4199" s="2">
        <v>39981.933217592596</v>
      </c>
    </row>
    <row r="4200" spans="1:35" ht="15" customHeight="1" x14ac:dyDescent="0.35">
      <c r="B4200" s="5">
        <f t="shared" si="298"/>
        <v>4198</v>
      </c>
      <c r="C4200">
        <f t="shared" si="297"/>
        <v>51</v>
      </c>
      <c r="D4200" s="16">
        <v>1958</v>
      </c>
      <c r="E4200" t="s">
        <v>15</v>
      </c>
      <c r="F4200" t="s">
        <v>16</v>
      </c>
      <c r="G4200">
        <v>248334</v>
      </c>
      <c r="H4200" t="s">
        <v>17</v>
      </c>
      <c r="J4200" t="s">
        <v>3354</v>
      </c>
      <c r="M4200" t="s">
        <v>3359</v>
      </c>
      <c r="AF4200" t="s">
        <v>3060</v>
      </c>
      <c r="AH4200" s="2">
        <v>41046.544293981482</v>
      </c>
    </row>
    <row r="4201" spans="1:35" ht="15" customHeight="1" x14ac:dyDescent="0.35">
      <c r="B4201" s="5">
        <f t="shared" si="298"/>
        <v>4199</v>
      </c>
      <c r="C4201">
        <f t="shared" si="297"/>
        <v>90</v>
      </c>
      <c r="D4201" s="16">
        <v>1958</v>
      </c>
      <c r="E4201" t="s">
        <v>15</v>
      </c>
      <c r="F4201" t="s">
        <v>16</v>
      </c>
      <c r="G4201" s="70">
        <v>248385</v>
      </c>
      <c r="J4201" t="s">
        <v>3354</v>
      </c>
      <c r="K4201" t="s">
        <v>3383</v>
      </c>
      <c r="M4201" t="s">
        <v>3459</v>
      </c>
      <c r="T4201" t="s">
        <v>3262</v>
      </c>
      <c r="W4201" t="s">
        <v>3830</v>
      </c>
      <c r="X4201" t="s">
        <v>3660</v>
      </c>
      <c r="AA4201" t="s">
        <v>3262</v>
      </c>
      <c r="AC4201"/>
      <c r="AD4201"/>
      <c r="AF4201" t="s">
        <v>3451</v>
      </c>
      <c r="AG4201" s="3"/>
      <c r="AH4201" s="153">
        <v>45899</v>
      </c>
      <c r="AI4201" s="36" t="s">
        <v>5415</v>
      </c>
    </row>
    <row r="4202" spans="1:35" ht="15" customHeight="1" thickBot="1" x14ac:dyDescent="0.4">
      <c r="B4202" s="5">
        <f t="shared" si="298"/>
        <v>4200</v>
      </c>
      <c r="C4202">
        <f t="shared" si="297"/>
        <v>215</v>
      </c>
      <c r="D4202" s="16">
        <v>1958</v>
      </c>
      <c r="E4202" t="s">
        <v>15</v>
      </c>
      <c r="F4202" t="s">
        <v>16</v>
      </c>
      <c r="G4202">
        <v>248475</v>
      </c>
      <c r="H4202" t="s">
        <v>17</v>
      </c>
      <c r="J4202" t="s">
        <v>3354</v>
      </c>
      <c r="K4202" t="s">
        <v>3383</v>
      </c>
      <c r="M4202" t="s">
        <v>3359</v>
      </c>
      <c r="AB4202" t="s">
        <v>1447</v>
      </c>
      <c r="AF4202" t="s">
        <v>3060</v>
      </c>
      <c r="AH4202" s="2">
        <v>40943.050752314812</v>
      </c>
    </row>
    <row r="4203" spans="1:35" ht="15" customHeight="1" thickBot="1" x14ac:dyDescent="0.4">
      <c r="B4203" s="5">
        <f t="shared" si="298"/>
        <v>4201</v>
      </c>
      <c r="C4203">
        <f t="shared" si="297"/>
        <v>46</v>
      </c>
      <c r="D4203" s="16">
        <v>1958</v>
      </c>
      <c r="E4203" s="159" t="s">
        <v>15</v>
      </c>
      <c r="F4203" s="159" t="s">
        <v>16</v>
      </c>
      <c r="G4203" s="160">
        <v>248690</v>
      </c>
      <c r="H4203" s="159"/>
      <c r="I4203" s="159"/>
      <c r="J4203" s="159" t="s">
        <v>3354</v>
      </c>
      <c r="K4203" s="159" t="s">
        <v>3383</v>
      </c>
      <c r="L4203" s="159"/>
      <c r="M4203" s="159" t="s">
        <v>3459</v>
      </c>
      <c r="N4203" s="159"/>
      <c r="O4203" s="159"/>
      <c r="P4203" s="159"/>
      <c r="Q4203" s="159"/>
      <c r="R4203" s="159"/>
      <c r="S4203" s="159"/>
      <c r="T4203" s="159" t="s">
        <v>3262</v>
      </c>
      <c r="U4203" s="159"/>
      <c r="V4203" s="161"/>
      <c r="W4203" s="159" t="s">
        <v>3830</v>
      </c>
      <c r="X4203" s="159" t="s">
        <v>3660</v>
      </c>
      <c r="Y4203" s="159"/>
      <c r="Z4203" s="159"/>
      <c r="AA4203" s="159" t="s">
        <v>3262</v>
      </c>
      <c r="AB4203" s="159"/>
      <c r="AC4203" s="159"/>
      <c r="AD4203" s="159"/>
      <c r="AE4203" s="159"/>
      <c r="AF4203" t="s">
        <v>3451</v>
      </c>
      <c r="AG4203" s="162"/>
      <c r="AH4203" s="163">
        <v>46130</v>
      </c>
      <c r="AI4203" s="76" t="s">
        <v>6552</v>
      </c>
    </row>
    <row r="4204" spans="1:35" ht="15" customHeight="1" x14ac:dyDescent="0.35">
      <c r="B4204" s="5">
        <f t="shared" si="298"/>
        <v>4202</v>
      </c>
      <c r="C4204">
        <f t="shared" si="297"/>
        <v>3</v>
      </c>
      <c r="D4204" s="16">
        <v>1958</v>
      </c>
      <c r="E4204" s="3" t="s">
        <v>15</v>
      </c>
      <c r="F4204" s="3" t="s">
        <v>16</v>
      </c>
      <c r="G4204" s="3">
        <v>248736</v>
      </c>
      <c r="H4204" s="3"/>
      <c r="I4204" s="3"/>
      <c r="J4204" s="3"/>
      <c r="K4204" s="3" t="s">
        <v>3383</v>
      </c>
      <c r="L4204" s="3"/>
      <c r="M4204" s="3"/>
      <c r="N4204" s="3"/>
      <c r="O4204" s="3"/>
      <c r="P4204" s="3"/>
      <c r="Q4204" s="3"/>
      <c r="R4204" s="3"/>
      <c r="S4204" s="152"/>
      <c r="T4204" s="3"/>
      <c r="U4204" s="3"/>
      <c r="V4204" s="143"/>
      <c r="W4204" s="3"/>
      <c r="X4204" s="3"/>
      <c r="Y4204" s="3"/>
      <c r="Z4204" s="3"/>
      <c r="AB4204" s="3"/>
      <c r="AE4204" s="3"/>
      <c r="AF4204" s="3" t="s">
        <v>3451</v>
      </c>
      <c r="AG4204" s="3"/>
      <c r="AH4204" s="153">
        <v>45688</v>
      </c>
      <c r="AI4204" s="14" t="s">
        <v>4667</v>
      </c>
    </row>
    <row r="4205" spans="1:35" ht="15" customHeight="1" x14ac:dyDescent="0.35">
      <c r="B4205" s="5">
        <f t="shared" si="298"/>
        <v>4203</v>
      </c>
      <c r="C4205">
        <f t="shared" si="297"/>
        <v>320</v>
      </c>
      <c r="D4205" s="16">
        <v>1958</v>
      </c>
      <c r="E4205" s="101" t="s">
        <v>15</v>
      </c>
      <c r="F4205" s="101" t="s">
        <v>16</v>
      </c>
      <c r="G4205" s="165">
        <v>248739</v>
      </c>
      <c r="H4205" s="101"/>
      <c r="I4205" s="101"/>
      <c r="J4205" s="101"/>
      <c r="K4205" s="101" t="s">
        <v>3383</v>
      </c>
      <c r="L4205" s="101"/>
      <c r="M4205" s="101"/>
      <c r="N4205" s="101"/>
      <c r="O4205" s="101"/>
      <c r="P4205" s="101"/>
      <c r="Q4205" s="101"/>
      <c r="R4205" s="101"/>
      <c r="S4205" s="128"/>
      <c r="T4205" s="101"/>
      <c r="U4205" s="101"/>
      <c r="V4205" s="130"/>
      <c r="W4205" s="101"/>
      <c r="X4205" s="101"/>
      <c r="Y4205" s="101"/>
      <c r="Z4205" s="101"/>
      <c r="AA4205" s="101"/>
      <c r="AB4205" s="101"/>
      <c r="AC4205" s="101"/>
      <c r="AD4205" s="101"/>
      <c r="AE4205" s="101"/>
      <c r="AF4205" t="s">
        <v>3451</v>
      </c>
      <c r="AG4205" s="101"/>
      <c r="AH4205" s="103">
        <v>45839</v>
      </c>
      <c r="AI4205" s="14" t="s">
        <v>5144</v>
      </c>
    </row>
    <row r="4206" spans="1:35" ht="15" customHeight="1" x14ac:dyDescent="0.35">
      <c r="B4206" s="5">
        <f t="shared" si="298"/>
        <v>4204</v>
      </c>
      <c r="C4206">
        <f t="shared" si="297"/>
        <v>109</v>
      </c>
      <c r="D4206" s="146">
        <v>1958</v>
      </c>
      <c r="E4206" s="3" t="s">
        <v>15</v>
      </c>
      <c r="F4206" s="3" t="s">
        <v>25</v>
      </c>
      <c r="G4206" s="3">
        <v>249059</v>
      </c>
      <c r="H4206" s="3"/>
      <c r="I4206" s="3"/>
      <c r="J4206" s="3"/>
      <c r="K4206" s="3"/>
      <c r="L4206" s="3"/>
      <c r="M4206" s="3"/>
      <c r="N4206" s="3"/>
      <c r="O4206" s="3"/>
      <c r="P4206" s="3"/>
      <c r="Q4206" s="3"/>
      <c r="R4206" s="3"/>
      <c r="S4206" s="152"/>
      <c r="T4206" s="3"/>
      <c r="U4206" s="3"/>
      <c r="V4206" s="143"/>
      <c r="W4206" s="3"/>
      <c r="X4206" s="3"/>
      <c r="Y4206" s="3"/>
      <c r="Z4206" s="3"/>
      <c r="AB4206" s="3"/>
      <c r="AE4206" s="3"/>
      <c r="AF4206" s="3" t="s">
        <v>3451</v>
      </c>
      <c r="AG4206" s="3"/>
      <c r="AH4206" s="153">
        <v>45568</v>
      </c>
      <c r="AI4206" s="14" t="s">
        <v>4293</v>
      </c>
    </row>
    <row r="4207" spans="1:35" ht="15" customHeight="1" x14ac:dyDescent="0.35">
      <c r="B4207" s="5">
        <f t="shared" si="298"/>
        <v>4205</v>
      </c>
      <c r="C4207">
        <f t="shared" si="297"/>
        <v>31</v>
      </c>
      <c r="D4207" s="16">
        <v>1958</v>
      </c>
      <c r="E4207" t="s">
        <v>15</v>
      </c>
      <c r="F4207" t="s">
        <v>25</v>
      </c>
      <c r="G4207">
        <v>249168</v>
      </c>
      <c r="H4207" t="s">
        <v>17</v>
      </c>
      <c r="J4207" t="s">
        <v>3354</v>
      </c>
      <c r="K4207" t="s">
        <v>3383</v>
      </c>
      <c r="L4207" t="s">
        <v>56</v>
      </c>
      <c r="M4207" t="s">
        <v>3359</v>
      </c>
      <c r="N4207" t="s">
        <v>3359</v>
      </c>
      <c r="AB4207" t="s">
        <v>81</v>
      </c>
      <c r="AF4207" t="s">
        <v>3060</v>
      </c>
      <c r="AH4207" s="2">
        <v>40796.570486111108</v>
      </c>
    </row>
    <row r="4208" spans="1:35" ht="15" customHeight="1" x14ac:dyDescent="0.35">
      <c r="B4208" s="5">
        <f t="shared" si="298"/>
        <v>4206</v>
      </c>
      <c r="C4208">
        <f t="shared" si="297"/>
        <v>163</v>
      </c>
      <c r="D4208" s="16">
        <v>1958</v>
      </c>
      <c r="E4208" t="s">
        <v>15</v>
      </c>
      <c r="F4208" t="s">
        <v>25</v>
      </c>
      <c r="G4208">
        <v>249199</v>
      </c>
      <c r="H4208" t="s">
        <v>17</v>
      </c>
      <c r="J4208" t="s">
        <v>3354</v>
      </c>
      <c r="K4208" t="s">
        <v>3383</v>
      </c>
      <c r="L4208" t="s">
        <v>1366</v>
      </c>
      <c r="M4208" t="s">
        <v>3359</v>
      </c>
      <c r="AC4208" s="3">
        <v>1959</v>
      </c>
      <c r="AD4208" s="3" t="s">
        <v>1448</v>
      </c>
      <c r="AF4208" t="s">
        <v>3060</v>
      </c>
      <c r="AH4208" s="2">
        <v>40357.368773148148</v>
      </c>
    </row>
    <row r="4209" spans="1:35" ht="15" customHeight="1" x14ac:dyDescent="0.35">
      <c r="B4209" s="5">
        <f t="shared" si="298"/>
        <v>4207</v>
      </c>
      <c r="C4209">
        <f t="shared" si="297"/>
        <v>53</v>
      </c>
      <c r="D4209" s="16">
        <v>1958</v>
      </c>
      <c r="E4209" t="s">
        <v>15</v>
      </c>
      <c r="F4209" t="s">
        <v>25</v>
      </c>
      <c r="G4209">
        <v>249362</v>
      </c>
      <c r="H4209" t="s">
        <v>17</v>
      </c>
      <c r="J4209" t="s">
        <v>3354</v>
      </c>
      <c r="K4209" t="s">
        <v>3383</v>
      </c>
      <c r="L4209" t="s">
        <v>28</v>
      </c>
      <c r="M4209" t="s">
        <v>3359</v>
      </c>
      <c r="S4209" s="148" t="s">
        <v>580</v>
      </c>
      <c r="AD4209" s="3" t="s">
        <v>1449</v>
      </c>
      <c r="AF4209" t="s">
        <v>3060</v>
      </c>
      <c r="AH4209" s="2">
        <v>40278.285300925927</v>
      </c>
    </row>
    <row r="4210" spans="1:35" ht="15" customHeight="1" x14ac:dyDescent="0.35">
      <c r="A4210" s="3"/>
      <c r="B4210" s="5">
        <f t="shared" si="298"/>
        <v>4208</v>
      </c>
      <c r="C4210">
        <f t="shared" si="297"/>
        <v>9</v>
      </c>
      <c r="D4210" s="16">
        <v>1958</v>
      </c>
      <c r="E4210" t="s">
        <v>500</v>
      </c>
      <c r="F4210" t="s">
        <v>25</v>
      </c>
      <c r="G4210">
        <v>249415</v>
      </c>
      <c r="H4210" t="s">
        <v>17</v>
      </c>
      <c r="J4210" t="s">
        <v>3354</v>
      </c>
      <c r="K4210" t="s">
        <v>3383</v>
      </c>
      <c r="L4210" t="s">
        <v>442</v>
      </c>
      <c r="M4210" t="s">
        <v>3359</v>
      </c>
      <c r="S4210" s="148">
        <v>458</v>
      </c>
      <c r="AD4210" s="3" t="s">
        <v>1184</v>
      </c>
      <c r="AF4210" t="s">
        <v>3060</v>
      </c>
      <c r="AH4210" s="2">
        <v>40962.260451388887</v>
      </c>
    </row>
    <row r="4211" spans="1:35" ht="15" customHeight="1" x14ac:dyDescent="0.35">
      <c r="B4211" s="5">
        <f t="shared" si="298"/>
        <v>4209</v>
      </c>
      <c r="C4211">
        <f t="shared" si="297"/>
        <v>48</v>
      </c>
      <c r="D4211" s="16">
        <v>1958</v>
      </c>
      <c r="E4211" t="s">
        <v>15</v>
      </c>
      <c r="F4211" t="s">
        <v>25</v>
      </c>
      <c r="G4211">
        <v>249424</v>
      </c>
      <c r="H4211" t="s">
        <v>73</v>
      </c>
      <c r="J4211" t="s">
        <v>3354</v>
      </c>
      <c r="K4211" t="s">
        <v>3383</v>
      </c>
      <c r="L4211" t="s">
        <v>1450</v>
      </c>
      <c r="M4211" t="s">
        <v>3359</v>
      </c>
      <c r="AB4211" t="s">
        <v>81</v>
      </c>
      <c r="AF4211" t="s">
        <v>3060</v>
      </c>
      <c r="AH4211" s="2">
        <v>40810.632291666669</v>
      </c>
    </row>
    <row r="4212" spans="1:35" ht="15" customHeight="1" x14ac:dyDescent="0.35">
      <c r="B4212" s="5">
        <f t="shared" si="298"/>
        <v>4210</v>
      </c>
      <c r="C4212">
        <f t="shared" si="297"/>
        <v>58</v>
      </c>
      <c r="D4212" s="16">
        <v>1958</v>
      </c>
      <c r="E4212" t="s">
        <v>15</v>
      </c>
      <c r="F4212" t="s">
        <v>25</v>
      </c>
      <c r="G4212">
        <v>249472</v>
      </c>
      <c r="H4212" t="s">
        <v>17</v>
      </c>
      <c r="J4212" t="s">
        <v>3354</v>
      </c>
      <c r="K4212" t="s">
        <v>3383</v>
      </c>
      <c r="L4212" t="s">
        <v>481</v>
      </c>
      <c r="M4212" t="s">
        <v>3359</v>
      </c>
      <c r="N4212" t="s">
        <v>3359</v>
      </c>
      <c r="AF4212" t="s">
        <v>3060</v>
      </c>
      <c r="AH4212" s="2">
        <v>39733.480532407404</v>
      </c>
    </row>
    <row r="4213" spans="1:35" ht="15" customHeight="1" x14ac:dyDescent="0.35">
      <c r="B4213" s="5">
        <f t="shared" si="298"/>
        <v>4211</v>
      </c>
      <c r="C4213">
        <f t="shared" si="297"/>
        <v>71</v>
      </c>
      <c r="D4213" s="16">
        <v>1958</v>
      </c>
      <c r="E4213" t="s">
        <v>15</v>
      </c>
      <c r="F4213" t="s">
        <v>25</v>
      </c>
      <c r="G4213">
        <v>249530</v>
      </c>
      <c r="H4213" t="s">
        <v>17</v>
      </c>
      <c r="J4213" t="s">
        <v>3354</v>
      </c>
      <c r="K4213" t="s">
        <v>3383</v>
      </c>
      <c r="L4213" t="s">
        <v>156</v>
      </c>
      <c r="M4213" t="s">
        <v>3359</v>
      </c>
      <c r="S4213" s="148">
        <v>460</v>
      </c>
      <c r="AB4213" t="s">
        <v>1452</v>
      </c>
      <c r="AC4213" s="3" t="s">
        <v>1451</v>
      </c>
      <c r="AF4213" t="s">
        <v>3060</v>
      </c>
      <c r="AH4213" s="2">
        <v>40423.886828703704</v>
      </c>
    </row>
    <row r="4214" spans="1:35" ht="15" customHeight="1" x14ac:dyDescent="0.35">
      <c r="B4214" s="5">
        <f t="shared" si="298"/>
        <v>4212</v>
      </c>
      <c r="C4214">
        <f t="shared" si="297"/>
        <v>240</v>
      </c>
      <c r="D4214" s="16">
        <v>1958</v>
      </c>
      <c r="E4214" t="s">
        <v>972</v>
      </c>
      <c r="F4214" t="s">
        <v>16</v>
      </c>
      <c r="G4214">
        <v>249601</v>
      </c>
      <c r="H4214" t="s">
        <v>17</v>
      </c>
      <c r="J4214" t="s">
        <v>3354</v>
      </c>
      <c r="L4214" t="s">
        <v>382</v>
      </c>
      <c r="M4214" t="s">
        <v>3359</v>
      </c>
      <c r="U4214" t="s">
        <v>3557</v>
      </c>
      <c r="W4214" t="s">
        <v>3557</v>
      </c>
      <c r="AF4214" t="s">
        <v>3060</v>
      </c>
      <c r="AH4214" s="2">
        <v>39982.584143518521</v>
      </c>
    </row>
    <row r="4215" spans="1:35" ht="15" customHeight="1" x14ac:dyDescent="0.35">
      <c r="B4215" s="5">
        <f t="shared" si="298"/>
        <v>4213</v>
      </c>
      <c r="C4215">
        <f t="shared" si="297"/>
        <v>116</v>
      </c>
      <c r="D4215" s="16">
        <v>1958</v>
      </c>
      <c r="E4215" t="s">
        <v>15</v>
      </c>
      <c r="F4215" t="s">
        <v>25</v>
      </c>
      <c r="G4215">
        <v>249841</v>
      </c>
      <c r="H4215" t="s">
        <v>17</v>
      </c>
      <c r="J4215" t="s">
        <v>3354</v>
      </c>
      <c r="M4215" t="s">
        <v>3359</v>
      </c>
      <c r="AF4215" t="s">
        <v>3060</v>
      </c>
      <c r="AH4215" s="2">
        <v>39829.491203703707</v>
      </c>
    </row>
    <row r="4216" spans="1:35" ht="15" customHeight="1" x14ac:dyDescent="0.35">
      <c r="A4216" s="3"/>
      <c r="B4216" s="5">
        <f t="shared" si="298"/>
        <v>4214</v>
      </c>
      <c r="C4216">
        <f t="shared" si="297"/>
        <v>933</v>
      </c>
      <c r="D4216" s="16">
        <v>1958</v>
      </c>
      <c r="E4216" t="s">
        <v>560</v>
      </c>
      <c r="F4216" t="s">
        <v>25</v>
      </c>
      <c r="G4216">
        <v>249957</v>
      </c>
      <c r="H4216" t="s">
        <v>17</v>
      </c>
      <c r="J4216" t="s">
        <v>3354</v>
      </c>
      <c r="K4216" t="s">
        <v>3383</v>
      </c>
      <c r="L4216" t="s">
        <v>471</v>
      </c>
      <c r="M4216" t="s">
        <v>3359</v>
      </c>
      <c r="W4216" t="s">
        <v>3557</v>
      </c>
      <c r="AB4216" t="s">
        <v>1453</v>
      </c>
      <c r="AC4216" s="3">
        <v>1958</v>
      </c>
      <c r="AF4216" t="s">
        <v>3060</v>
      </c>
      <c r="AH4216" s="2">
        <v>40390.648402777777</v>
      </c>
    </row>
    <row r="4217" spans="1:35" ht="15" customHeight="1" x14ac:dyDescent="0.35">
      <c r="B4217" s="5">
        <f t="shared" si="298"/>
        <v>4215</v>
      </c>
      <c r="C4217">
        <f t="shared" si="297"/>
        <v>6</v>
      </c>
      <c r="D4217" s="16">
        <v>1958</v>
      </c>
      <c r="E4217" t="s">
        <v>221</v>
      </c>
      <c r="F4217" t="s">
        <v>25</v>
      </c>
      <c r="G4217">
        <v>250890</v>
      </c>
      <c r="H4217" t="s">
        <v>17</v>
      </c>
      <c r="L4217" t="s">
        <v>102</v>
      </c>
      <c r="M4217" t="s">
        <v>3359</v>
      </c>
      <c r="AF4217" t="s">
        <v>3060</v>
      </c>
      <c r="AH4217" s="2">
        <v>40540.886759259258</v>
      </c>
    </row>
    <row r="4218" spans="1:35" ht="15" customHeight="1" x14ac:dyDescent="0.35">
      <c r="B4218" s="5">
        <f t="shared" si="298"/>
        <v>4216</v>
      </c>
      <c r="C4218">
        <f t="shared" si="297"/>
        <v>11</v>
      </c>
      <c r="D4218" s="16">
        <v>1958</v>
      </c>
      <c r="E4218" t="s">
        <v>221</v>
      </c>
      <c r="F4218" t="s">
        <v>25</v>
      </c>
      <c r="G4218">
        <v>250896</v>
      </c>
      <c r="H4218" t="s">
        <v>17</v>
      </c>
      <c r="J4218" t="s">
        <v>3354</v>
      </c>
      <c r="K4218" t="s">
        <v>3366</v>
      </c>
      <c r="L4218" t="s">
        <v>212</v>
      </c>
      <c r="M4218" t="s">
        <v>3359</v>
      </c>
      <c r="N4218" t="s">
        <v>3359</v>
      </c>
      <c r="AA4218" s="3" t="s">
        <v>3464</v>
      </c>
      <c r="AE4218" t="s">
        <v>380</v>
      </c>
      <c r="AF4218" t="s">
        <v>3060</v>
      </c>
      <c r="AH4218" s="2">
        <v>40311.349537037036</v>
      </c>
    </row>
    <row r="4219" spans="1:35" ht="15" customHeight="1" x14ac:dyDescent="0.35">
      <c r="B4219" s="5">
        <f t="shared" si="298"/>
        <v>4217</v>
      </c>
      <c r="C4219">
        <f t="shared" si="297"/>
        <v>5</v>
      </c>
      <c r="D4219" s="16">
        <v>1958</v>
      </c>
      <c r="E4219" t="s">
        <v>221</v>
      </c>
      <c r="F4219" t="s">
        <v>25</v>
      </c>
      <c r="G4219" s="70">
        <v>250907</v>
      </c>
      <c r="J4219" t="s">
        <v>3354</v>
      </c>
      <c r="K4219" t="s">
        <v>3366</v>
      </c>
      <c r="M4219" t="s">
        <v>3459</v>
      </c>
      <c r="T4219" t="s">
        <v>3424</v>
      </c>
      <c r="W4219" t="s">
        <v>3572</v>
      </c>
      <c r="X4219" t="s">
        <v>3452</v>
      </c>
      <c r="AA4219" t="s">
        <v>3716</v>
      </c>
      <c r="AC4219"/>
      <c r="AD4219"/>
      <c r="AF4219" t="s">
        <v>3451</v>
      </c>
      <c r="AG4219" s="3"/>
      <c r="AH4219" s="153">
        <v>45899</v>
      </c>
      <c r="AI4219" s="36" t="s">
        <v>5416</v>
      </c>
    </row>
    <row r="4220" spans="1:35" ht="15" customHeight="1" thickBot="1" x14ac:dyDescent="0.4">
      <c r="B4220" s="5">
        <f t="shared" si="298"/>
        <v>4218</v>
      </c>
      <c r="C4220">
        <f>+G4222-G4220</f>
        <v>18</v>
      </c>
      <c r="D4220" s="16">
        <v>1958</v>
      </c>
      <c r="E4220" t="s">
        <v>221</v>
      </c>
      <c r="F4220" t="s">
        <v>25</v>
      </c>
      <c r="G4220">
        <v>250912</v>
      </c>
      <c r="H4220" t="s">
        <v>17</v>
      </c>
      <c r="J4220" t="s">
        <v>3354</v>
      </c>
      <c r="K4220" t="s">
        <v>3366</v>
      </c>
      <c r="L4220" t="s">
        <v>1454</v>
      </c>
      <c r="M4220" t="s">
        <v>3359</v>
      </c>
      <c r="AC4220" s="3" t="s">
        <v>1455</v>
      </c>
      <c r="AD4220" s="3" t="s">
        <v>3746</v>
      </c>
      <c r="AF4220" t="s">
        <v>3060</v>
      </c>
      <c r="AH4220" s="2">
        <v>40424.718819444446</v>
      </c>
    </row>
    <row r="4221" spans="1:35" ht="15" customHeight="1" thickBot="1" x14ac:dyDescent="0.4">
      <c r="B4221" s="5">
        <f t="shared" si="298"/>
        <v>4219</v>
      </c>
      <c r="C4221">
        <f t="shared" ref="C4221:C4222" si="299">+G4223-G4221</f>
        <v>23</v>
      </c>
      <c r="D4221" s="16">
        <v>1958</v>
      </c>
      <c r="E4221" s="159" t="s">
        <v>221</v>
      </c>
      <c r="F4221" s="159" t="s">
        <v>25</v>
      </c>
      <c r="G4221" s="160">
        <v>250920</v>
      </c>
      <c r="H4221" s="159"/>
      <c r="I4221" s="159"/>
      <c r="J4221" s="159" t="s">
        <v>3354</v>
      </c>
      <c r="K4221" s="159" t="s">
        <v>3366</v>
      </c>
      <c r="L4221" s="159"/>
      <c r="M4221" s="159" t="s">
        <v>3459</v>
      </c>
      <c r="N4221" s="159"/>
      <c r="O4221" s="159"/>
      <c r="P4221" s="159"/>
      <c r="Q4221" s="159"/>
      <c r="R4221" s="159"/>
      <c r="S4221" s="159"/>
      <c r="T4221" s="159" t="s">
        <v>3424</v>
      </c>
      <c r="U4221" s="159"/>
      <c r="V4221" s="159"/>
      <c r="W4221" s="159" t="s">
        <v>3572</v>
      </c>
      <c r="X4221" s="159" t="s">
        <v>3452</v>
      </c>
      <c r="Y4221" s="159"/>
      <c r="Z4221" s="159"/>
      <c r="AA4221" s="159" t="s">
        <v>3464</v>
      </c>
      <c r="AB4221" s="159"/>
      <c r="AC4221" s="159"/>
      <c r="AD4221" s="159"/>
      <c r="AE4221" s="159" t="s">
        <v>3424</v>
      </c>
      <c r="AF4221" t="s">
        <v>3451</v>
      </c>
      <c r="AG4221" s="159"/>
      <c r="AH4221" s="176">
        <v>46207</v>
      </c>
      <c r="AI4221" s="76" t="s">
        <v>6721</v>
      </c>
    </row>
    <row r="4222" spans="1:35" ht="15" customHeight="1" x14ac:dyDescent="0.35">
      <c r="B4222" s="5">
        <f t="shared" si="298"/>
        <v>4220</v>
      </c>
      <c r="C4222">
        <f t="shared" si="299"/>
        <v>289</v>
      </c>
      <c r="D4222" s="16">
        <v>1958</v>
      </c>
      <c r="E4222" t="s">
        <v>221</v>
      </c>
      <c r="F4222" t="s">
        <v>25</v>
      </c>
      <c r="G4222">
        <v>250930</v>
      </c>
      <c r="H4222" t="s">
        <v>17</v>
      </c>
      <c r="J4222" t="s">
        <v>3354</v>
      </c>
      <c r="L4222" t="s">
        <v>1457</v>
      </c>
      <c r="M4222" t="s">
        <v>3359</v>
      </c>
      <c r="S4222" s="148">
        <v>459</v>
      </c>
      <c r="AA4222" s="3" t="s">
        <v>3464</v>
      </c>
      <c r="AB4222" t="s">
        <v>1458</v>
      </c>
      <c r="AC4222" s="3">
        <v>1958</v>
      </c>
      <c r="AE4222" t="s">
        <v>380</v>
      </c>
      <c r="AF4222" t="s">
        <v>3060</v>
      </c>
      <c r="AH4222" s="2">
        <v>40788.339016203703</v>
      </c>
    </row>
    <row r="4223" spans="1:35" ht="15" customHeight="1" x14ac:dyDescent="0.35">
      <c r="B4223" s="5">
        <f t="shared" si="298"/>
        <v>4221</v>
      </c>
      <c r="C4223">
        <f t="shared" si="297"/>
        <v>276</v>
      </c>
      <c r="D4223" s="16">
        <v>1958</v>
      </c>
      <c r="E4223" t="s">
        <v>221</v>
      </c>
      <c r="F4223" t="s">
        <v>25</v>
      </c>
      <c r="G4223">
        <v>250943</v>
      </c>
      <c r="H4223" t="s">
        <v>17</v>
      </c>
      <c r="J4223" t="s">
        <v>3354</v>
      </c>
      <c r="K4223" t="s">
        <v>3366</v>
      </c>
      <c r="L4223" t="s">
        <v>234</v>
      </c>
      <c r="M4223" t="s">
        <v>3359</v>
      </c>
      <c r="U4223" t="s">
        <v>3687</v>
      </c>
      <c r="AA4223" s="3" t="s">
        <v>3464</v>
      </c>
      <c r="AB4223" t="s">
        <v>139</v>
      </c>
      <c r="AC4223" s="3">
        <v>1960</v>
      </c>
      <c r="AE4223" t="s">
        <v>380</v>
      </c>
      <c r="AF4223" t="s">
        <v>3060</v>
      </c>
      <c r="AH4223" s="2">
        <v>40219.625300925924</v>
      </c>
    </row>
    <row r="4224" spans="1:35" ht="15" customHeight="1" x14ac:dyDescent="0.35">
      <c r="B4224" s="5">
        <f t="shared" si="298"/>
        <v>4222</v>
      </c>
      <c r="C4224">
        <f t="shared" si="297"/>
        <v>271</v>
      </c>
      <c r="D4224" s="16">
        <v>1958</v>
      </c>
      <c r="E4224" s="116" t="s">
        <v>15</v>
      </c>
      <c r="F4224" s="116" t="s">
        <v>16</v>
      </c>
      <c r="G4224" s="117">
        <v>251219</v>
      </c>
      <c r="H4224" s="172" t="s">
        <v>5836</v>
      </c>
      <c r="I4224" s="172"/>
      <c r="J4224" s="172" t="s">
        <v>3354</v>
      </c>
      <c r="K4224" s="172" t="s">
        <v>3383</v>
      </c>
      <c r="L4224" s="172"/>
      <c r="M4224" s="172" t="s">
        <v>3459</v>
      </c>
      <c r="N4224" s="172"/>
      <c r="O4224" s="172"/>
      <c r="P4224" s="172"/>
      <c r="Q4224" s="172"/>
      <c r="R4224" s="172"/>
      <c r="S4224" s="173"/>
      <c r="T4224" s="172" t="s">
        <v>3262</v>
      </c>
      <c r="U4224" s="172"/>
      <c r="V4224" s="174"/>
      <c r="W4224" s="172" t="s">
        <v>3830</v>
      </c>
      <c r="X4224" s="172" t="s">
        <v>3660</v>
      </c>
      <c r="Y4224" s="172"/>
      <c r="Z4224" s="172"/>
      <c r="AA4224" s="172" t="s">
        <v>3262</v>
      </c>
      <c r="AB4224" s="172" t="s">
        <v>5064</v>
      </c>
      <c r="AC4224" s="172"/>
      <c r="AD4224" s="172"/>
      <c r="AE4224" s="172"/>
      <c r="AF4224" t="s">
        <v>3451</v>
      </c>
      <c r="AH4224" s="2">
        <v>45966</v>
      </c>
      <c r="AI4224" s="36" t="s">
        <v>5882</v>
      </c>
    </row>
    <row r="4225" spans="1:35" ht="15" customHeight="1" thickBot="1" x14ac:dyDescent="0.4">
      <c r="B4225" s="5">
        <f t="shared" si="298"/>
        <v>4223</v>
      </c>
      <c r="C4225">
        <f t="shared" si="297"/>
        <v>21</v>
      </c>
      <c r="D4225" s="16">
        <v>1958</v>
      </c>
      <c r="E4225" t="s">
        <v>15</v>
      </c>
      <c r="F4225" t="s">
        <v>16</v>
      </c>
      <c r="G4225">
        <v>251490</v>
      </c>
      <c r="H4225" t="s">
        <v>17</v>
      </c>
      <c r="J4225" t="s">
        <v>3354</v>
      </c>
      <c r="K4225" t="s">
        <v>3383</v>
      </c>
      <c r="L4225" t="s">
        <v>88</v>
      </c>
      <c r="M4225" t="s">
        <v>3359</v>
      </c>
      <c r="AF4225" t="s">
        <v>3060</v>
      </c>
      <c r="AH4225" s="2">
        <v>40149.612372685187</v>
      </c>
    </row>
    <row r="4226" spans="1:35" ht="15" thickBot="1" x14ac:dyDescent="0.4">
      <c r="B4226" s="5">
        <f t="shared" si="298"/>
        <v>4224</v>
      </c>
      <c r="C4226">
        <f t="shared" si="297"/>
        <v>59</v>
      </c>
      <c r="D4226" s="16">
        <v>1958</v>
      </c>
      <c r="E4226" s="159" t="s">
        <v>15</v>
      </c>
      <c r="F4226" s="159" t="s">
        <v>16</v>
      </c>
      <c r="G4226" s="160">
        <v>251511</v>
      </c>
      <c r="H4226" s="159"/>
      <c r="I4226" s="159"/>
      <c r="J4226" s="159" t="s">
        <v>3354</v>
      </c>
      <c r="K4226" s="159" t="s">
        <v>3383</v>
      </c>
      <c r="L4226" s="159"/>
      <c r="M4226" s="159" t="s">
        <v>3459</v>
      </c>
      <c r="N4226" s="159"/>
      <c r="O4226" s="159"/>
      <c r="P4226" s="159"/>
      <c r="Q4226" s="159"/>
      <c r="R4226" s="159"/>
      <c r="S4226" s="159"/>
      <c r="T4226" s="159" t="s">
        <v>3262</v>
      </c>
      <c r="U4226" s="159"/>
      <c r="V4226" s="161"/>
      <c r="W4226" s="159" t="s">
        <v>3830</v>
      </c>
      <c r="X4226" s="159" t="s">
        <v>3660</v>
      </c>
      <c r="Y4226" s="159"/>
      <c r="Z4226" s="159"/>
      <c r="AA4226" s="159" t="s">
        <v>3262</v>
      </c>
      <c r="AB4226" s="159"/>
      <c r="AC4226" s="159"/>
      <c r="AD4226" s="159"/>
      <c r="AE4226" s="159"/>
      <c r="AF4226" t="s">
        <v>3451</v>
      </c>
      <c r="AG4226" s="159"/>
      <c r="AH4226" s="176">
        <v>46034</v>
      </c>
      <c r="AI4226" s="76" t="s">
        <v>6238</v>
      </c>
    </row>
    <row r="4227" spans="1:35" ht="15" customHeight="1" thickBot="1" x14ac:dyDescent="0.4">
      <c r="B4227" s="5">
        <f t="shared" si="298"/>
        <v>4225</v>
      </c>
      <c r="C4227">
        <f t="shared" si="297"/>
        <v>44</v>
      </c>
      <c r="D4227" s="16">
        <v>1958</v>
      </c>
      <c r="E4227" s="115" t="s">
        <v>15</v>
      </c>
      <c r="F4227" s="115" t="s">
        <v>16</v>
      </c>
      <c r="G4227" s="70">
        <v>251570</v>
      </c>
      <c r="I4227" s="172"/>
      <c r="J4227" s="172" t="s">
        <v>3354</v>
      </c>
      <c r="K4227" s="172" t="s">
        <v>3383</v>
      </c>
      <c r="L4227" s="172"/>
      <c r="M4227" s="172" t="s">
        <v>3459</v>
      </c>
      <c r="N4227" s="172"/>
      <c r="O4227" s="172"/>
      <c r="P4227" s="172"/>
      <c r="Q4227" s="172"/>
      <c r="R4227" s="172"/>
      <c r="S4227" s="173"/>
      <c r="T4227" s="172" t="s">
        <v>3262</v>
      </c>
      <c r="U4227" s="172"/>
      <c r="V4227" s="174"/>
      <c r="W4227" s="172" t="s">
        <v>3830</v>
      </c>
      <c r="X4227" s="172" t="s">
        <v>3660</v>
      </c>
      <c r="Y4227" s="172"/>
      <c r="Z4227" s="172"/>
      <c r="AA4227" s="172" t="s">
        <v>3262</v>
      </c>
      <c r="AB4227" s="172" t="s">
        <v>5064</v>
      </c>
      <c r="AC4227"/>
      <c r="AD4227"/>
      <c r="AF4227" t="s">
        <v>3451</v>
      </c>
      <c r="AH4227" s="2">
        <v>45966</v>
      </c>
      <c r="AI4227" s="36" t="s">
        <v>5763</v>
      </c>
    </row>
    <row r="4228" spans="1:35" ht="15" thickBot="1" x14ac:dyDescent="0.4">
      <c r="B4228" s="5">
        <f t="shared" si="298"/>
        <v>4226</v>
      </c>
      <c r="C4228">
        <f t="shared" si="297"/>
        <v>222</v>
      </c>
      <c r="D4228" s="16">
        <v>1958</v>
      </c>
      <c r="E4228" s="3" t="s">
        <v>15</v>
      </c>
      <c r="F4228" s="3" t="s">
        <v>16</v>
      </c>
      <c r="G4228" s="3">
        <v>251614</v>
      </c>
      <c r="H4228" s="3"/>
      <c r="I4228" s="3"/>
      <c r="J4228" s="3"/>
      <c r="K4228" s="3"/>
      <c r="L4228" s="3"/>
      <c r="M4228" s="3"/>
      <c r="N4228" s="3"/>
      <c r="O4228" s="3"/>
      <c r="P4228" s="3"/>
      <c r="Q4228" s="3"/>
      <c r="R4228" s="3"/>
      <c r="S4228" s="152"/>
      <c r="T4228" s="3"/>
      <c r="U4228" s="3"/>
      <c r="V4228" s="143"/>
      <c r="W4228" s="3"/>
      <c r="X4228" s="3"/>
      <c r="Y4228" s="3"/>
      <c r="Z4228" s="3"/>
      <c r="AB4228" s="3"/>
      <c r="AE4228" s="3"/>
      <c r="AF4228" s="3" t="s">
        <v>3451</v>
      </c>
      <c r="AG4228" s="159"/>
      <c r="AH4228" s="176">
        <v>45561</v>
      </c>
      <c r="AI4228" s="14" t="s">
        <v>4142</v>
      </c>
    </row>
    <row r="4229" spans="1:35" ht="15" customHeight="1" thickBot="1" x14ac:dyDescent="0.4">
      <c r="A4229" s="180"/>
      <c r="B4229" s="5">
        <f t="shared" si="298"/>
        <v>4227</v>
      </c>
      <c r="C4229">
        <f t="shared" si="297"/>
        <v>157</v>
      </c>
      <c r="D4229" s="16">
        <v>1958</v>
      </c>
      <c r="E4229" s="3" t="s">
        <v>15</v>
      </c>
      <c r="F4229" s="3" t="s">
        <v>16</v>
      </c>
      <c r="G4229" s="3">
        <v>251836</v>
      </c>
      <c r="H4229" s="3"/>
      <c r="I4229" s="3"/>
      <c r="J4229" s="3"/>
      <c r="K4229" s="3" t="s">
        <v>3383</v>
      </c>
      <c r="L4229" s="3"/>
      <c r="M4229" s="3"/>
      <c r="N4229" s="3"/>
      <c r="O4229" s="3"/>
      <c r="P4229" s="3"/>
      <c r="Q4229" s="3"/>
      <c r="R4229" s="3"/>
      <c r="S4229" s="152"/>
      <c r="T4229" s="3"/>
      <c r="U4229" s="3"/>
      <c r="V4229" s="143"/>
      <c r="W4229" s="3"/>
      <c r="X4229" s="3"/>
      <c r="Y4229" s="3"/>
      <c r="Z4229" s="3"/>
      <c r="AB4229" s="3"/>
      <c r="AE4229" s="3"/>
      <c r="AF4229" s="3" t="s">
        <v>3451</v>
      </c>
      <c r="AG4229" s="3"/>
      <c r="AH4229" s="153">
        <v>45688</v>
      </c>
      <c r="AI4229" s="14" t="s">
        <v>4668</v>
      </c>
    </row>
    <row r="4230" spans="1:35" ht="15" customHeight="1" x14ac:dyDescent="0.35">
      <c r="B4230" s="5">
        <f t="shared" si="298"/>
        <v>4228</v>
      </c>
      <c r="C4230">
        <f t="shared" si="297"/>
        <v>101</v>
      </c>
      <c r="D4230" s="16">
        <v>1958</v>
      </c>
      <c r="E4230" s="116" t="s">
        <v>15</v>
      </c>
      <c r="F4230" s="116" t="s">
        <v>16</v>
      </c>
      <c r="G4230" s="117">
        <v>251993</v>
      </c>
      <c r="H4230" s="172" t="s">
        <v>5836</v>
      </c>
      <c r="I4230" s="172"/>
      <c r="J4230" s="172" t="s">
        <v>3354</v>
      </c>
      <c r="K4230" s="172" t="s">
        <v>3383</v>
      </c>
      <c r="L4230" s="172"/>
      <c r="M4230" s="172" t="s">
        <v>3459</v>
      </c>
      <c r="N4230" s="172"/>
      <c r="O4230" s="172"/>
      <c r="P4230" s="172"/>
      <c r="Q4230" s="172"/>
      <c r="R4230" s="172"/>
      <c r="S4230" s="173"/>
      <c r="T4230" s="172" t="s">
        <v>3262</v>
      </c>
      <c r="U4230" s="172"/>
      <c r="V4230" s="174"/>
      <c r="W4230" s="172" t="s">
        <v>3572</v>
      </c>
      <c r="X4230" s="172" t="s">
        <v>3660</v>
      </c>
      <c r="Y4230" s="172"/>
      <c r="Z4230" s="172"/>
      <c r="AA4230" s="172" t="s">
        <v>3262</v>
      </c>
      <c r="AB4230" s="172" t="s">
        <v>5064</v>
      </c>
      <c r="AC4230" s="172"/>
      <c r="AD4230" s="172"/>
      <c r="AE4230" s="172"/>
      <c r="AF4230" t="s">
        <v>3451</v>
      </c>
      <c r="AG4230" s="172"/>
      <c r="AH4230" s="175">
        <v>45999</v>
      </c>
      <c r="AI4230" s="36" t="s">
        <v>6026</v>
      </c>
    </row>
    <row r="4231" spans="1:35" ht="15" customHeight="1" thickBot="1" x14ac:dyDescent="0.4">
      <c r="B4231" s="5">
        <f t="shared" si="298"/>
        <v>4229</v>
      </c>
      <c r="C4231">
        <f t="shared" si="297"/>
        <v>1155</v>
      </c>
      <c r="D4231" s="146">
        <v>1958</v>
      </c>
      <c r="E4231" s="3" t="s">
        <v>15</v>
      </c>
      <c r="F4231" s="3" t="s">
        <v>16</v>
      </c>
      <c r="G4231" s="3">
        <v>252094</v>
      </c>
      <c r="H4231" s="3"/>
      <c r="I4231" s="3"/>
      <c r="J4231" s="3"/>
      <c r="K4231" s="3"/>
      <c r="L4231" s="3"/>
      <c r="M4231" s="3"/>
      <c r="N4231" s="3"/>
      <c r="O4231" s="3"/>
      <c r="P4231" s="3"/>
      <c r="Q4231" s="3"/>
      <c r="R4231" s="3"/>
      <c r="S4231" s="152"/>
      <c r="T4231" s="3"/>
      <c r="U4231" s="3"/>
      <c r="V4231" s="143"/>
      <c r="W4231" s="3"/>
      <c r="X4231" s="3"/>
      <c r="Y4231" s="3"/>
      <c r="Z4231" s="3"/>
      <c r="AB4231" s="3"/>
      <c r="AE4231" s="3"/>
      <c r="AF4231" s="3" t="s">
        <v>3451</v>
      </c>
      <c r="AG4231" s="3"/>
      <c r="AH4231" s="153">
        <v>45661</v>
      </c>
      <c r="AI4231" s="14" t="s">
        <v>4541</v>
      </c>
    </row>
    <row r="4232" spans="1:35" ht="16" thickBot="1" x14ac:dyDescent="0.4">
      <c r="B4232" s="5">
        <f t="shared" si="298"/>
        <v>4230</v>
      </c>
      <c r="C4232">
        <f t="shared" si="297"/>
        <v>47</v>
      </c>
      <c r="D4232" s="16">
        <v>1958</v>
      </c>
      <c r="E4232" s="115" t="s">
        <v>15</v>
      </c>
      <c r="F4232" s="115" t="s">
        <v>25</v>
      </c>
      <c r="G4232" s="70">
        <v>253249</v>
      </c>
      <c r="I4232" s="172"/>
      <c r="J4232" s="172" t="s">
        <v>3354</v>
      </c>
      <c r="K4232" s="172" t="s">
        <v>3383</v>
      </c>
      <c r="L4232" s="172"/>
      <c r="M4232" s="172" t="s">
        <v>3459</v>
      </c>
      <c r="N4232" s="172"/>
      <c r="O4232" s="172"/>
      <c r="P4232" s="172"/>
      <c r="Q4232" s="172"/>
      <c r="R4232" s="172"/>
      <c r="S4232" s="173"/>
      <c r="T4232" s="172" t="s">
        <v>3262</v>
      </c>
      <c r="U4232" s="172"/>
      <c r="V4232" s="174"/>
      <c r="W4232" s="172" t="s">
        <v>3572</v>
      </c>
      <c r="X4232" s="172" t="s">
        <v>3660</v>
      </c>
      <c r="Y4232" s="172"/>
      <c r="Z4232" s="172"/>
      <c r="AA4232" s="172" t="s">
        <v>3262</v>
      </c>
      <c r="AB4232" s="172" t="s">
        <v>5064</v>
      </c>
      <c r="AC4232"/>
      <c r="AD4232"/>
      <c r="AF4232" t="s">
        <v>3451</v>
      </c>
      <c r="AG4232" s="162"/>
      <c r="AH4232" s="163">
        <v>45966</v>
      </c>
      <c r="AI4232" s="36" t="s">
        <v>5764</v>
      </c>
    </row>
    <row r="4233" spans="1:35" ht="15" customHeight="1" thickBot="1" x14ac:dyDescent="0.4">
      <c r="A4233" s="180"/>
      <c r="B4233" s="5">
        <f t="shared" si="298"/>
        <v>4231</v>
      </c>
      <c r="C4233">
        <f t="shared" si="297"/>
        <v>227</v>
      </c>
      <c r="D4233" s="146">
        <v>1958</v>
      </c>
      <c r="E4233" s="3" t="s">
        <v>15</v>
      </c>
      <c r="F4233" s="3" t="s">
        <v>25</v>
      </c>
      <c r="G4233" s="165">
        <v>253296</v>
      </c>
      <c r="H4233" s="3"/>
      <c r="I4233" s="3"/>
      <c r="J4233" s="3"/>
      <c r="K4233" s="3" t="s">
        <v>3383</v>
      </c>
      <c r="L4233" s="3"/>
      <c r="M4233" s="3"/>
      <c r="N4233" s="3"/>
      <c r="O4233" s="3"/>
      <c r="P4233" s="3"/>
      <c r="Q4233" s="3"/>
      <c r="R4233" s="3"/>
      <c r="S4233" s="152"/>
      <c r="T4233" s="3"/>
      <c r="U4233" s="3"/>
      <c r="V4233" s="143"/>
      <c r="W4233" s="3"/>
      <c r="X4233" s="3"/>
      <c r="Y4233" s="3"/>
      <c r="Z4233" s="3"/>
      <c r="AB4233" s="3"/>
      <c r="AE4233" s="3"/>
      <c r="AF4233" s="3" t="s">
        <v>3451</v>
      </c>
      <c r="AG4233" s="3"/>
      <c r="AH4233" s="153">
        <v>45739</v>
      </c>
      <c r="AI4233" s="14" t="s">
        <v>4783</v>
      </c>
    </row>
    <row r="4234" spans="1:35" ht="15" customHeight="1" x14ac:dyDescent="0.35">
      <c r="B4234" s="5">
        <f t="shared" si="298"/>
        <v>4232</v>
      </c>
      <c r="C4234">
        <f t="shared" si="297"/>
        <v>34</v>
      </c>
      <c r="D4234" s="146">
        <v>1958</v>
      </c>
      <c r="E4234" s="3" t="s">
        <v>15</v>
      </c>
      <c r="F4234" s="3" t="s">
        <v>25</v>
      </c>
      <c r="G4234" s="3">
        <v>253523</v>
      </c>
      <c r="H4234" s="3"/>
      <c r="I4234" s="3"/>
      <c r="J4234" s="3"/>
      <c r="K4234" s="3"/>
      <c r="L4234" s="3"/>
      <c r="M4234" s="3"/>
      <c r="N4234" s="3"/>
      <c r="O4234" s="3"/>
      <c r="P4234" s="3"/>
      <c r="Q4234" s="3"/>
      <c r="R4234" s="3"/>
      <c r="S4234" s="152"/>
      <c r="T4234" s="3"/>
      <c r="U4234" s="3"/>
      <c r="V4234" s="143"/>
      <c r="W4234" s="3"/>
      <c r="X4234" s="3"/>
      <c r="Y4234" s="3"/>
      <c r="Z4234" s="3"/>
      <c r="AB4234" s="3"/>
      <c r="AE4234" s="3"/>
      <c r="AF4234" s="3" t="s">
        <v>3451</v>
      </c>
      <c r="AG4234" s="3"/>
      <c r="AH4234" s="153">
        <v>45568</v>
      </c>
      <c r="AI4234" s="14" t="s">
        <v>4294</v>
      </c>
    </row>
    <row r="4235" spans="1:35" ht="15" customHeight="1" x14ac:dyDescent="0.35">
      <c r="B4235" s="5">
        <f t="shared" si="298"/>
        <v>4233</v>
      </c>
      <c r="C4235">
        <f t="shared" si="297"/>
        <v>204</v>
      </c>
      <c r="D4235" s="146">
        <v>1958</v>
      </c>
      <c r="E4235" t="s">
        <v>15</v>
      </c>
      <c r="F4235" t="s">
        <v>25</v>
      </c>
      <c r="G4235">
        <v>253557</v>
      </c>
      <c r="H4235" t="s">
        <v>17</v>
      </c>
      <c r="J4235" t="s">
        <v>3354</v>
      </c>
      <c r="K4235" t="s">
        <v>3383</v>
      </c>
      <c r="L4235" t="s">
        <v>88</v>
      </c>
      <c r="M4235" t="s">
        <v>3359</v>
      </c>
      <c r="AF4235" t="s">
        <v>3060</v>
      </c>
      <c r="AH4235" s="2">
        <v>40533.281377314815</v>
      </c>
    </row>
    <row r="4236" spans="1:35" ht="15" customHeight="1" x14ac:dyDescent="0.35">
      <c r="B4236" s="5">
        <f t="shared" si="298"/>
        <v>4234</v>
      </c>
      <c r="C4236">
        <f t="shared" si="297"/>
        <v>33</v>
      </c>
      <c r="D4236" s="146">
        <v>1958</v>
      </c>
      <c r="E4236" t="s">
        <v>15</v>
      </c>
      <c r="F4236" t="s">
        <v>25</v>
      </c>
      <c r="G4236">
        <v>253761</v>
      </c>
      <c r="H4236" t="s">
        <v>17</v>
      </c>
      <c r="J4236" t="s">
        <v>380</v>
      </c>
      <c r="K4236" t="s">
        <v>3383</v>
      </c>
      <c r="M4236" t="s">
        <v>3359</v>
      </c>
      <c r="AF4236" t="s">
        <v>3060</v>
      </c>
      <c r="AH4236" s="2">
        <v>40546.816064814811</v>
      </c>
    </row>
    <row r="4237" spans="1:35" ht="15" customHeight="1" x14ac:dyDescent="0.35">
      <c r="B4237" s="5">
        <f t="shared" si="298"/>
        <v>4235</v>
      </c>
      <c r="C4237">
        <f t="shared" ref="C4237:C4302" si="300">+G4238-G4237</f>
        <v>29</v>
      </c>
      <c r="D4237" s="146">
        <v>1958</v>
      </c>
      <c r="E4237" s="3" t="s">
        <v>15</v>
      </c>
      <c r="F4237" s="3" t="s">
        <v>25</v>
      </c>
      <c r="G4237" s="165">
        <v>253794</v>
      </c>
      <c r="H4237" s="3"/>
      <c r="I4237" s="3"/>
      <c r="J4237" s="3" t="s">
        <v>3354</v>
      </c>
      <c r="K4237" s="3" t="s">
        <v>3383</v>
      </c>
      <c r="L4237" s="3"/>
      <c r="M4237" s="3" t="s">
        <v>3459</v>
      </c>
      <c r="N4237" s="3"/>
      <c r="O4237" s="3"/>
      <c r="P4237" s="3"/>
      <c r="Q4237" s="3"/>
      <c r="R4237" s="3"/>
      <c r="S4237" s="152"/>
      <c r="T4237" s="3" t="s">
        <v>3262</v>
      </c>
      <c r="U4237" s="3"/>
      <c r="V4237" s="143"/>
      <c r="W4237" s="3" t="s">
        <v>3572</v>
      </c>
      <c r="X4237" s="3" t="s">
        <v>3660</v>
      </c>
      <c r="Y4237" s="3"/>
      <c r="Z4237" s="3"/>
      <c r="AA4237" s="3" t="s">
        <v>3262</v>
      </c>
      <c r="AB4237" s="3"/>
      <c r="AF4237" t="s">
        <v>3451</v>
      </c>
      <c r="AH4237" s="2">
        <v>45783</v>
      </c>
      <c r="AI4237" s="75" t="s">
        <v>4951</v>
      </c>
    </row>
    <row r="4238" spans="1:35" ht="15" customHeight="1" x14ac:dyDescent="0.35">
      <c r="B4238" s="5">
        <f t="shared" si="298"/>
        <v>4236</v>
      </c>
      <c r="C4238">
        <f t="shared" si="300"/>
        <v>698</v>
      </c>
      <c r="D4238" s="146">
        <v>1958</v>
      </c>
      <c r="E4238" t="s">
        <v>15</v>
      </c>
      <c r="F4238" t="s">
        <v>25</v>
      </c>
      <c r="G4238">
        <v>253823</v>
      </c>
      <c r="H4238" t="s">
        <v>17</v>
      </c>
      <c r="J4238" t="s">
        <v>3354</v>
      </c>
      <c r="K4238" t="s">
        <v>3383</v>
      </c>
      <c r="L4238" t="s">
        <v>902</v>
      </c>
      <c r="M4238" t="s">
        <v>3359</v>
      </c>
      <c r="AB4238" t="s">
        <v>1459</v>
      </c>
      <c r="AF4238" t="s">
        <v>3060</v>
      </c>
      <c r="AH4238" s="2">
        <v>40497.834953703707</v>
      </c>
    </row>
    <row r="4239" spans="1:35" ht="15" customHeight="1" x14ac:dyDescent="0.35">
      <c r="B4239" s="5">
        <f t="shared" si="298"/>
        <v>4237</v>
      </c>
      <c r="C4239">
        <f t="shared" si="300"/>
        <v>1043</v>
      </c>
      <c r="D4239" s="146">
        <v>1958</v>
      </c>
      <c r="E4239" t="s">
        <v>15</v>
      </c>
      <c r="F4239" t="s">
        <v>16</v>
      </c>
      <c r="G4239">
        <v>254521</v>
      </c>
      <c r="H4239" t="s">
        <v>17</v>
      </c>
      <c r="J4239" t="s">
        <v>3354</v>
      </c>
      <c r="K4239" t="s">
        <v>3383</v>
      </c>
      <c r="L4239" t="s">
        <v>172</v>
      </c>
      <c r="M4239" t="s">
        <v>3359</v>
      </c>
      <c r="N4239" t="s">
        <v>3359</v>
      </c>
      <c r="V4239" s="43" t="s">
        <v>3359</v>
      </c>
      <c r="AB4239" t="s">
        <v>81</v>
      </c>
      <c r="AF4239" t="s">
        <v>3060</v>
      </c>
      <c r="AH4239" s="2">
        <v>39860.931261574071</v>
      </c>
    </row>
    <row r="4240" spans="1:35" ht="15" customHeight="1" x14ac:dyDescent="0.35">
      <c r="B4240" s="5">
        <f t="shared" si="298"/>
        <v>4238</v>
      </c>
      <c r="C4240">
        <f t="shared" si="300"/>
        <v>90</v>
      </c>
      <c r="D4240" s="146">
        <v>1958</v>
      </c>
      <c r="E4240" s="3" t="s">
        <v>15</v>
      </c>
      <c r="F4240" s="3" t="s">
        <v>25</v>
      </c>
      <c r="G4240" s="165">
        <v>255564</v>
      </c>
      <c r="H4240" s="3"/>
      <c r="I4240" s="3"/>
      <c r="J4240" s="3"/>
      <c r="K4240" s="3" t="s">
        <v>3383</v>
      </c>
      <c r="L4240" s="3"/>
      <c r="M4240" s="3"/>
      <c r="N4240" s="3"/>
      <c r="O4240" s="3"/>
      <c r="P4240" s="3"/>
      <c r="Q4240" s="3"/>
      <c r="R4240" s="3"/>
      <c r="S4240" s="152"/>
      <c r="T4240" s="3"/>
      <c r="U4240" s="3"/>
      <c r="V4240" s="143" t="s">
        <v>3413</v>
      </c>
      <c r="W4240" s="3"/>
      <c r="X4240" s="3"/>
      <c r="Y4240" s="3"/>
      <c r="Z4240" s="3"/>
      <c r="AB4240" s="3"/>
      <c r="AE4240" s="3"/>
      <c r="AF4240" s="3" t="s">
        <v>3451</v>
      </c>
      <c r="AG4240" s="3"/>
      <c r="AH4240" s="153">
        <v>45739</v>
      </c>
      <c r="AI4240" s="14" t="s">
        <v>4784</v>
      </c>
    </row>
    <row r="4241" spans="2:35" ht="15" customHeight="1" x14ac:dyDescent="0.35">
      <c r="B4241" s="5">
        <f t="shared" si="298"/>
        <v>4239</v>
      </c>
      <c r="C4241">
        <f t="shared" si="300"/>
        <v>134</v>
      </c>
      <c r="D4241" s="146">
        <v>1958</v>
      </c>
      <c r="E4241" t="s">
        <v>15</v>
      </c>
      <c r="F4241" t="s">
        <v>25</v>
      </c>
      <c r="G4241">
        <v>255654</v>
      </c>
      <c r="H4241" t="s">
        <v>17</v>
      </c>
      <c r="J4241" t="s">
        <v>3354</v>
      </c>
      <c r="L4241" t="s">
        <v>1460</v>
      </c>
      <c r="M4241" t="s">
        <v>3359</v>
      </c>
      <c r="N4241" t="s">
        <v>3359</v>
      </c>
      <c r="AA4241" s="3" t="s">
        <v>1461</v>
      </c>
      <c r="AF4241" t="s">
        <v>3060</v>
      </c>
      <c r="AH4241" s="2">
        <v>40996.859826388885</v>
      </c>
    </row>
    <row r="4242" spans="2:35" ht="15" customHeight="1" x14ac:dyDescent="0.35">
      <c r="B4242" s="5">
        <f t="shared" si="298"/>
        <v>4240</v>
      </c>
      <c r="C4242">
        <f t="shared" si="300"/>
        <v>94</v>
      </c>
      <c r="D4242" s="146">
        <v>1958</v>
      </c>
      <c r="E4242" t="s">
        <v>15</v>
      </c>
      <c r="F4242" t="s">
        <v>25</v>
      </c>
      <c r="G4242">
        <v>255788</v>
      </c>
      <c r="H4242" t="s">
        <v>17</v>
      </c>
      <c r="J4242" t="s">
        <v>3354</v>
      </c>
      <c r="M4242" t="s">
        <v>3359</v>
      </c>
      <c r="AF4242" t="s">
        <v>3060</v>
      </c>
      <c r="AH4242" s="2">
        <v>40900.659097222226</v>
      </c>
    </row>
    <row r="4243" spans="2:35" ht="15" customHeight="1" x14ac:dyDescent="0.35">
      <c r="B4243" s="5">
        <f t="shared" si="298"/>
        <v>4241</v>
      </c>
      <c r="C4243">
        <f t="shared" si="300"/>
        <v>79</v>
      </c>
      <c r="D4243" s="146">
        <v>1958</v>
      </c>
      <c r="E4243" s="3" t="s">
        <v>15</v>
      </c>
      <c r="F4243" s="3" t="s">
        <v>25</v>
      </c>
      <c r="G4243" s="3">
        <v>255882</v>
      </c>
      <c r="H4243" s="3"/>
      <c r="I4243" s="3"/>
      <c r="J4243" s="3"/>
      <c r="K4243" s="3" t="s">
        <v>3383</v>
      </c>
      <c r="L4243" s="3"/>
      <c r="M4243" s="3"/>
      <c r="N4243" s="3"/>
      <c r="O4243" s="3"/>
      <c r="P4243" s="3"/>
      <c r="Q4243" s="3"/>
      <c r="R4243" s="3"/>
      <c r="S4243" s="152"/>
      <c r="T4243" s="3"/>
      <c r="U4243" s="3"/>
      <c r="V4243" s="143"/>
      <c r="W4243" s="3"/>
      <c r="X4243" s="3"/>
      <c r="Y4243" s="3"/>
      <c r="Z4243" s="3"/>
      <c r="AB4243" s="3"/>
      <c r="AE4243" s="3"/>
      <c r="AF4243" s="3" t="s">
        <v>3451</v>
      </c>
      <c r="AG4243" s="3"/>
      <c r="AH4243" s="153">
        <v>45688</v>
      </c>
      <c r="AI4243" s="14" t="s">
        <v>4669</v>
      </c>
    </row>
    <row r="4244" spans="2:35" ht="15" customHeight="1" x14ac:dyDescent="0.35">
      <c r="B4244" s="5">
        <f t="shared" si="298"/>
        <v>4242</v>
      </c>
      <c r="C4244">
        <f t="shared" si="300"/>
        <v>90</v>
      </c>
      <c r="D4244" s="146">
        <v>1958</v>
      </c>
      <c r="E4244" t="s">
        <v>15</v>
      </c>
      <c r="F4244" t="s">
        <v>25</v>
      </c>
      <c r="G4244">
        <v>255961</v>
      </c>
      <c r="H4244" t="s">
        <v>17</v>
      </c>
      <c r="J4244" t="s">
        <v>3354</v>
      </c>
      <c r="K4244" t="s">
        <v>3383</v>
      </c>
      <c r="L4244" t="s">
        <v>1462</v>
      </c>
      <c r="M4244" t="s">
        <v>3359</v>
      </c>
      <c r="AF4244" t="s">
        <v>3060</v>
      </c>
      <c r="AH4244" s="2">
        <v>40125.464166666665</v>
      </c>
    </row>
    <row r="4245" spans="2:35" ht="15" customHeight="1" x14ac:dyDescent="0.35">
      <c r="B4245" s="5">
        <f t="shared" si="298"/>
        <v>4243</v>
      </c>
      <c r="C4245">
        <f t="shared" si="300"/>
        <v>71</v>
      </c>
      <c r="D4245" s="146">
        <v>1958</v>
      </c>
      <c r="E4245" t="s">
        <v>15</v>
      </c>
      <c r="F4245" t="s">
        <v>25</v>
      </c>
      <c r="G4245">
        <v>256051</v>
      </c>
      <c r="H4245" t="s">
        <v>17</v>
      </c>
      <c r="J4245" t="s">
        <v>3354</v>
      </c>
      <c r="K4245" t="s">
        <v>3383</v>
      </c>
      <c r="L4245" t="s">
        <v>113</v>
      </c>
      <c r="M4245" t="s">
        <v>3359</v>
      </c>
      <c r="V4245" s="43" t="s">
        <v>3359</v>
      </c>
      <c r="AB4245" t="s">
        <v>81</v>
      </c>
      <c r="AF4245" t="s">
        <v>3060</v>
      </c>
      <c r="AH4245" s="2">
        <v>40015.416712962964</v>
      </c>
    </row>
    <row r="4246" spans="2:35" ht="15" customHeight="1" x14ac:dyDescent="0.35">
      <c r="B4246" s="5">
        <f t="shared" si="298"/>
        <v>4244</v>
      </c>
      <c r="C4246">
        <f t="shared" si="300"/>
        <v>163</v>
      </c>
      <c r="D4246" s="146">
        <v>1958</v>
      </c>
      <c r="E4246" t="s">
        <v>15</v>
      </c>
      <c r="F4246" t="s">
        <v>25</v>
      </c>
      <c r="G4246">
        <v>256122</v>
      </c>
      <c r="H4246" t="s">
        <v>17</v>
      </c>
      <c r="J4246" t="s">
        <v>3354</v>
      </c>
      <c r="K4246" t="s">
        <v>3383</v>
      </c>
      <c r="L4246" t="s">
        <v>254</v>
      </c>
      <c r="M4246" t="s">
        <v>3359</v>
      </c>
      <c r="AB4246" t="s">
        <v>1463</v>
      </c>
      <c r="AC4246" s="3">
        <v>1961</v>
      </c>
      <c r="AF4246" t="s">
        <v>3060</v>
      </c>
      <c r="AH4246" s="2">
        <v>40444.350671296299</v>
      </c>
    </row>
    <row r="4247" spans="2:35" ht="15" customHeight="1" x14ac:dyDescent="0.35">
      <c r="B4247" s="5">
        <f t="shared" si="298"/>
        <v>4245</v>
      </c>
      <c r="C4247">
        <f t="shared" si="300"/>
        <v>109</v>
      </c>
      <c r="D4247" s="146">
        <v>1958</v>
      </c>
      <c r="E4247" t="s">
        <v>15</v>
      </c>
      <c r="F4247" t="s">
        <v>25</v>
      </c>
      <c r="G4247">
        <v>256285</v>
      </c>
      <c r="H4247" t="s">
        <v>17</v>
      </c>
      <c r="J4247" t="s">
        <v>3354</v>
      </c>
      <c r="K4247" t="s">
        <v>3366</v>
      </c>
      <c r="L4247" t="s">
        <v>554</v>
      </c>
      <c r="M4247" t="s">
        <v>3359</v>
      </c>
      <c r="V4247" s="43" t="s">
        <v>3359</v>
      </c>
      <c r="AB4247" t="s">
        <v>81</v>
      </c>
      <c r="AF4247" t="s">
        <v>3060</v>
      </c>
      <c r="AH4247" s="2">
        <v>40228.404479166667</v>
      </c>
    </row>
    <row r="4248" spans="2:35" ht="15" customHeight="1" x14ac:dyDescent="0.35">
      <c r="B4248" s="5">
        <f t="shared" si="298"/>
        <v>4246</v>
      </c>
      <c r="C4248">
        <f t="shared" si="300"/>
        <v>103</v>
      </c>
      <c r="D4248" s="146">
        <v>1958</v>
      </c>
      <c r="E4248" t="s">
        <v>15</v>
      </c>
      <c r="F4248" t="s">
        <v>25</v>
      </c>
      <c r="G4248">
        <v>256394</v>
      </c>
      <c r="J4248" t="s">
        <v>4494</v>
      </c>
      <c r="K4248" t="s">
        <v>3383</v>
      </c>
      <c r="M4248" t="s">
        <v>3459</v>
      </c>
      <c r="T4248" t="s">
        <v>3262</v>
      </c>
      <c r="W4248" t="s">
        <v>3572</v>
      </c>
      <c r="X4248" t="s">
        <v>3660</v>
      </c>
      <c r="AA4248" s="3" t="s">
        <v>3262</v>
      </c>
      <c r="AF4248" t="s">
        <v>3451</v>
      </c>
      <c r="AH4248" s="2">
        <v>45650</v>
      </c>
    </row>
    <row r="4249" spans="2:35" ht="15" customHeight="1" x14ac:dyDescent="0.35">
      <c r="B4249" s="5">
        <f t="shared" si="298"/>
        <v>4247</v>
      </c>
      <c r="C4249">
        <f t="shared" si="300"/>
        <v>15</v>
      </c>
      <c r="D4249" s="146">
        <v>1958</v>
      </c>
      <c r="E4249" s="3" t="s">
        <v>15</v>
      </c>
      <c r="F4249" s="3" t="s">
        <v>25</v>
      </c>
      <c r="G4249" s="165">
        <v>256497</v>
      </c>
      <c r="H4249" s="3"/>
      <c r="I4249" s="3"/>
      <c r="J4249" s="3" t="s">
        <v>3354</v>
      </c>
      <c r="K4249" s="3" t="s">
        <v>3383</v>
      </c>
      <c r="L4249" s="3"/>
      <c r="M4249" s="3" t="s">
        <v>3459</v>
      </c>
      <c r="N4249" s="3" t="s">
        <v>3359</v>
      </c>
      <c r="O4249" s="3"/>
      <c r="P4249" s="3"/>
      <c r="Q4249" s="3"/>
      <c r="R4249" s="3"/>
      <c r="S4249" s="152"/>
      <c r="T4249" s="3" t="s">
        <v>3262</v>
      </c>
      <c r="U4249" s="3"/>
      <c r="V4249" s="143" t="s">
        <v>3413</v>
      </c>
      <c r="W4249" s="3" t="s">
        <v>3572</v>
      </c>
      <c r="X4249" s="3" t="s">
        <v>3660</v>
      </c>
      <c r="Y4249" s="3"/>
      <c r="Z4249" s="3"/>
      <c r="AA4249" s="3" t="s">
        <v>3262</v>
      </c>
      <c r="AB4249" s="3"/>
      <c r="AE4249" s="3"/>
      <c r="AF4249" t="s">
        <v>3451</v>
      </c>
      <c r="AG4249" s="3"/>
      <c r="AH4249" s="153">
        <v>45928</v>
      </c>
      <c r="AI4249" s="166" t="s">
        <v>5604</v>
      </c>
    </row>
    <row r="4250" spans="2:35" ht="15" customHeight="1" x14ac:dyDescent="0.35">
      <c r="B4250" s="5">
        <f t="shared" si="298"/>
        <v>4248</v>
      </c>
      <c r="C4250">
        <f t="shared" si="300"/>
        <v>69</v>
      </c>
      <c r="D4250" s="146">
        <v>1958</v>
      </c>
      <c r="E4250" t="s">
        <v>15</v>
      </c>
      <c r="F4250" t="s">
        <v>25</v>
      </c>
      <c r="G4250">
        <v>256512</v>
      </c>
      <c r="H4250" t="s">
        <v>17</v>
      </c>
      <c r="J4250" t="s">
        <v>3354</v>
      </c>
      <c r="K4250" t="s">
        <v>3383</v>
      </c>
      <c r="L4250" t="s">
        <v>254</v>
      </c>
      <c r="M4250" t="s">
        <v>3359</v>
      </c>
      <c r="V4250" s="43" t="s">
        <v>3359</v>
      </c>
      <c r="AB4250" t="s">
        <v>81</v>
      </c>
      <c r="AD4250" s="3" t="s">
        <v>1464</v>
      </c>
      <c r="AF4250" t="s">
        <v>3060</v>
      </c>
      <c r="AH4250" s="2">
        <v>40694.482534722221</v>
      </c>
    </row>
    <row r="4251" spans="2:35" ht="15" customHeight="1" thickBot="1" x14ac:dyDescent="0.4">
      <c r="B4251" s="5">
        <f t="shared" si="298"/>
        <v>4249</v>
      </c>
      <c r="C4251">
        <f>+G4253-G4251</f>
        <v>32</v>
      </c>
      <c r="D4251" s="146">
        <v>1958</v>
      </c>
      <c r="E4251" t="s">
        <v>500</v>
      </c>
      <c r="F4251" t="s">
        <v>25</v>
      </c>
      <c r="G4251">
        <v>256581</v>
      </c>
      <c r="J4251" t="s">
        <v>3354</v>
      </c>
      <c r="K4251" t="s">
        <v>3383</v>
      </c>
      <c r="M4251" t="s">
        <v>3459</v>
      </c>
      <c r="N4251" t="s">
        <v>3359</v>
      </c>
      <c r="T4251" t="s">
        <v>3424</v>
      </c>
      <c r="W4251" t="s">
        <v>3572</v>
      </c>
      <c r="X4251" t="s">
        <v>3452</v>
      </c>
      <c r="AA4251" s="3" t="s">
        <v>3648</v>
      </c>
      <c r="AF4251" t="s">
        <v>3451</v>
      </c>
      <c r="AH4251" s="2">
        <v>45221</v>
      </c>
    </row>
    <row r="4252" spans="2:35" ht="15" thickBot="1" x14ac:dyDescent="0.4">
      <c r="B4252" s="5">
        <f t="shared" ref="B4252:B4254" si="301">+B4251+1</f>
        <v>4250</v>
      </c>
      <c r="C4252">
        <f t="shared" ref="C4252:C4254" si="302">+G4254-G4252</f>
        <v>54</v>
      </c>
      <c r="D4252" s="146">
        <v>1958</v>
      </c>
      <c r="E4252" t="s">
        <v>500</v>
      </c>
      <c r="F4252" s="159" t="s">
        <v>25</v>
      </c>
      <c r="G4252" s="160">
        <v>256589</v>
      </c>
      <c r="H4252" s="159"/>
      <c r="I4252" s="159"/>
      <c r="J4252" s="159" t="s">
        <v>3354</v>
      </c>
      <c r="K4252" s="159" t="s">
        <v>3383</v>
      </c>
      <c r="L4252" s="159"/>
      <c r="M4252" s="159" t="s">
        <v>3359</v>
      </c>
      <c r="N4252" s="159"/>
      <c r="O4252" s="159"/>
      <c r="P4252" s="159"/>
      <c r="Q4252" s="159"/>
      <c r="R4252" s="159"/>
      <c r="S4252" s="159"/>
      <c r="T4252" s="159" t="s">
        <v>3424</v>
      </c>
      <c r="U4252" s="159"/>
      <c r="V4252" s="161"/>
      <c r="W4252" s="159" t="s">
        <v>3572</v>
      </c>
      <c r="X4252" s="159" t="s">
        <v>3452</v>
      </c>
      <c r="Y4252" s="159"/>
      <c r="Z4252" s="159"/>
      <c r="AA4252" s="159" t="s">
        <v>6970</v>
      </c>
      <c r="AB4252" s="159"/>
      <c r="AC4252" s="159"/>
      <c r="AD4252" s="159"/>
      <c r="AE4252" s="159"/>
      <c r="AF4252" t="s">
        <v>3451</v>
      </c>
      <c r="AG4252" s="159"/>
      <c r="AH4252" s="176">
        <v>46256</v>
      </c>
      <c r="AI4252" s="76" t="s">
        <v>6883</v>
      </c>
    </row>
    <row r="4253" spans="2:35" ht="15" customHeight="1" x14ac:dyDescent="0.35">
      <c r="B4253" s="5">
        <f t="shared" si="301"/>
        <v>4251</v>
      </c>
      <c r="C4253">
        <f t="shared" si="302"/>
        <v>312</v>
      </c>
      <c r="D4253" s="146">
        <v>1958</v>
      </c>
      <c r="E4253" t="s">
        <v>500</v>
      </c>
      <c r="F4253" t="s">
        <v>25</v>
      </c>
      <c r="G4253">
        <v>256613</v>
      </c>
      <c r="H4253" t="s">
        <v>17</v>
      </c>
      <c r="J4253" t="s">
        <v>3354</v>
      </c>
      <c r="K4253" t="s">
        <v>3383</v>
      </c>
      <c r="L4253" t="s">
        <v>35</v>
      </c>
      <c r="M4253" t="s">
        <v>3359</v>
      </c>
      <c r="AF4253" t="s">
        <v>3060</v>
      </c>
      <c r="AH4253" s="2">
        <v>39863.341504629629</v>
      </c>
    </row>
    <row r="4254" spans="2:35" ht="15" customHeight="1" x14ac:dyDescent="0.35">
      <c r="B4254" s="5">
        <f t="shared" si="301"/>
        <v>4252</v>
      </c>
      <c r="C4254">
        <f t="shared" si="302"/>
        <v>305</v>
      </c>
      <c r="D4254" s="146">
        <v>1958</v>
      </c>
      <c r="E4254" t="s">
        <v>500</v>
      </c>
      <c r="F4254" t="s">
        <v>25</v>
      </c>
      <c r="G4254">
        <v>256643</v>
      </c>
      <c r="H4254" t="s">
        <v>17</v>
      </c>
      <c r="J4254" t="s">
        <v>3354</v>
      </c>
      <c r="K4254" t="s">
        <v>3383</v>
      </c>
      <c r="M4254" t="s">
        <v>3359</v>
      </c>
      <c r="AF4254" t="s">
        <v>3060</v>
      </c>
      <c r="AH4254" s="2">
        <v>40996.578032407408</v>
      </c>
    </row>
    <row r="4255" spans="2:35" ht="15" customHeight="1" thickBot="1" x14ac:dyDescent="0.4">
      <c r="B4255" s="5">
        <f t="shared" si="298"/>
        <v>4253</v>
      </c>
      <c r="C4255">
        <f t="shared" ref="C4255:C4260" si="303">+G4256-G4255</f>
        <v>23</v>
      </c>
      <c r="D4255" s="146">
        <v>1958</v>
      </c>
      <c r="E4255" t="s">
        <v>15</v>
      </c>
      <c r="F4255" t="s">
        <v>16</v>
      </c>
      <c r="G4255">
        <v>256925</v>
      </c>
      <c r="H4255" t="s">
        <v>17</v>
      </c>
      <c r="J4255" t="s">
        <v>3354</v>
      </c>
      <c r="K4255" t="s">
        <v>3383</v>
      </c>
      <c r="L4255" t="s">
        <v>254</v>
      </c>
      <c r="M4255" t="s">
        <v>3359</v>
      </c>
      <c r="AF4255" t="s">
        <v>3060</v>
      </c>
      <c r="AH4255" s="2">
        <v>40182.9143287037</v>
      </c>
    </row>
    <row r="4256" spans="2:35" ht="15" customHeight="1" thickBot="1" x14ac:dyDescent="0.4">
      <c r="B4256" s="5">
        <f t="shared" si="298"/>
        <v>4254</v>
      </c>
      <c r="C4256">
        <f t="shared" si="303"/>
        <v>61</v>
      </c>
      <c r="D4256" s="146">
        <v>1958</v>
      </c>
      <c r="E4256" s="159" t="s">
        <v>15</v>
      </c>
      <c r="F4256" s="159" t="s">
        <v>16</v>
      </c>
      <c r="G4256" s="160">
        <v>256948</v>
      </c>
      <c r="H4256" s="159"/>
      <c r="I4256" s="159"/>
      <c r="J4256" s="159" t="s">
        <v>3354</v>
      </c>
      <c r="K4256" s="159" t="s">
        <v>3383</v>
      </c>
      <c r="L4256" s="159"/>
      <c r="M4256" s="159" t="s">
        <v>3459</v>
      </c>
      <c r="N4256" s="159"/>
      <c r="O4256" s="159"/>
      <c r="P4256" s="159"/>
      <c r="Q4256" s="159"/>
      <c r="R4256" s="159"/>
      <c r="S4256" s="159"/>
      <c r="T4256" s="159" t="s">
        <v>3262</v>
      </c>
      <c r="U4256" s="159"/>
      <c r="V4256" s="159" t="s">
        <v>3359</v>
      </c>
      <c r="W4256" s="159" t="s">
        <v>3572</v>
      </c>
      <c r="X4256" s="159" t="s">
        <v>3660</v>
      </c>
      <c r="Y4256" s="159"/>
      <c r="Z4256" s="159"/>
      <c r="AA4256" s="159" t="s">
        <v>3262</v>
      </c>
      <c r="AB4256" s="159" t="s">
        <v>5065</v>
      </c>
      <c r="AC4256" s="159"/>
      <c r="AD4256" s="159"/>
      <c r="AE4256" s="159"/>
      <c r="AF4256" t="s">
        <v>3451</v>
      </c>
      <c r="AG4256" s="159"/>
      <c r="AH4256" s="176">
        <v>46207</v>
      </c>
      <c r="AI4256" s="76" t="s">
        <v>6779</v>
      </c>
    </row>
    <row r="4257" spans="2:35" ht="15" customHeight="1" x14ac:dyDescent="0.35">
      <c r="B4257" s="5">
        <f t="shared" si="298"/>
        <v>4255</v>
      </c>
      <c r="C4257">
        <f t="shared" si="303"/>
        <v>21</v>
      </c>
      <c r="D4257" s="146">
        <v>1958</v>
      </c>
      <c r="E4257" s="3" t="s">
        <v>15</v>
      </c>
      <c r="F4257" s="3" t="s">
        <v>16</v>
      </c>
      <c r="G4257" s="165">
        <v>257009</v>
      </c>
      <c r="H4257" s="3"/>
      <c r="I4257" s="3"/>
      <c r="J4257" s="3" t="s">
        <v>3354</v>
      </c>
      <c r="K4257" s="3" t="s">
        <v>3383</v>
      </c>
      <c r="L4257" s="3"/>
      <c r="M4257" s="3" t="s">
        <v>3459</v>
      </c>
      <c r="N4257" s="3"/>
      <c r="O4257" s="3"/>
      <c r="P4257" s="3"/>
      <c r="Q4257" s="3"/>
      <c r="R4257" s="3"/>
      <c r="S4257" s="152"/>
      <c r="T4257" s="3" t="s">
        <v>3262</v>
      </c>
      <c r="U4257" s="3"/>
      <c r="V4257" s="143" t="s">
        <v>3359</v>
      </c>
      <c r="W4257" s="3" t="s">
        <v>3572</v>
      </c>
      <c r="X4257" s="3" t="s">
        <v>3660</v>
      </c>
      <c r="Y4257" s="3"/>
      <c r="Z4257" s="3"/>
      <c r="AA4257" s="3" t="s">
        <v>3262</v>
      </c>
      <c r="AB4257" s="3"/>
      <c r="AF4257" t="s">
        <v>3451</v>
      </c>
      <c r="AH4257" s="2">
        <v>45783</v>
      </c>
      <c r="AI4257" s="75" t="s">
        <v>4952</v>
      </c>
    </row>
    <row r="4258" spans="2:35" ht="15" customHeight="1" x14ac:dyDescent="0.35">
      <c r="B4258" s="5">
        <f t="shared" si="298"/>
        <v>4256</v>
      </c>
      <c r="C4258">
        <f t="shared" si="303"/>
        <v>130</v>
      </c>
      <c r="D4258" s="146">
        <v>1958</v>
      </c>
      <c r="E4258" s="3" t="s">
        <v>15</v>
      </c>
      <c r="F4258" s="3" t="s">
        <v>16</v>
      </c>
      <c r="G4258" s="165">
        <v>257030</v>
      </c>
      <c r="H4258" s="3"/>
      <c r="I4258" s="3"/>
      <c r="J4258" s="3" t="s">
        <v>3354</v>
      </c>
      <c r="K4258" s="3" t="s">
        <v>3383</v>
      </c>
      <c r="L4258" s="3"/>
      <c r="M4258" s="3" t="s">
        <v>3459</v>
      </c>
      <c r="N4258" s="3"/>
      <c r="O4258" s="3"/>
      <c r="P4258" s="3"/>
      <c r="Q4258" s="3"/>
      <c r="R4258" s="3"/>
      <c r="S4258" s="152"/>
      <c r="T4258" s="3" t="s">
        <v>3262</v>
      </c>
      <c r="U4258" s="3"/>
      <c r="V4258" s="143" t="s">
        <v>3359</v>
      </c>
      <c r="W4258" s="3" t="s">
        <v>3572</v>
      </c>
      <c r="X4258" s="3" t="s">
        <v>3660</v>
      </c>
      <c r="Y4258" s="3"/>
      <c r="Z4258" s="3"/>
      <c r="AA4258" s="3" t="s">
        <v>3262</v>
      </c>
      <c r="AB4258" s="3" t="s">
        <v>4953</v>
      </c>
      <c r="AF4258" t="s">
        <v>3451</v>
      </c>
      <c r="AH4258" s="2">
        <v>45783</v>
      </c>
      <c r="AI4258" s="75" t="s">
        <v>4947</v>
      </c>
    </row>
    <row r="4259" spans="2:35" ht="15" customHeight="1" x14ac:dyDescent="0.35">
      <c r="B4259" s="5">
        <f t="shared" si="298"/>
        <v>4257</v>
      </c>
      <c r="C4259">
        <f t="shared" si="303"/>
        <v>249</v>
      </c>
      <c r="D4259" s="146">
        <v>1958</v>
      </c>
      <c r="E4259" s="3" t="s">
        <v>15</v>
      </c>
      <c r="F4259" s="3" t="s">
        <v>16</v>
      </c>
      <c r="G4259" s="3">
        <v>257160</v>
      </c>
      <c r="H4259" s="3"/>
      <c r="I4259" s="3"/>
      <c r="J4259" s="3"/>
      <c r="K4259" s="3"/>
      <c r="L4259" s="3"/>
      <c r="M4259" s="3"/>
      <c r="N4259" s="3"/>
      <c r="O4259" s="3"/>
      <c r="P4259" s="3"/>
      <c r="Q4259" s="3"/>
      <c r="R4259" s="3"/>
      <c r="S4259" s="152"/>
      <c r="T4259" s="3"/>
      <c r="U4259" s="3"/>
      <c r="V4259" s="143"/>
      <c r="W4259" s="3"/>
      <c r="X4259" s="3"/>
      <c r="Y4259" s="3"/>
      <c r="Z4259" s="3"/>
      <c r="AB4259" s="3"/>
      <c r="AE4259" s="3"/>
      <c r="AF4259" s="3" t="s">
        <v>3451</v>
      </c>
      <c r="AG4259" s="3"/>
      <c r="AH4259" s="153">
        <v>45561</v>
      </c>
      <c r="AI4259" s="14" t="s">
        <v>4143</v>
      </c>
    </row>
    <row r="4260" spans="2:35" ht="15" customHeight="1" x14ac:dyDescent="0.35">
      <c r="B4260" s="5">
        <f t="shared" si="298"/>
        <v>4258</v>
      </c>
      <c r="C4260">
        <f t="shared" si="303"/>
        <v>377</v>
      </c>
      <c r="D4260" s="146">
        <v>1958</v>
      </c>
      <c r="E4260" t="s">
        <v>15</v>
      </c>
      <c r="F4260" t="s">
        <v>25</v>
      </c>
      <c r="G4260">
        <v>257409</v>
      </c>
      <c r="H4260" t="s">
        <v>17</v>
      </c>
      <c r="K4260" t="s">
        <v>3383</v>
      </c>
      <c r="L4260" t="s">
        <v>239</v>
      </c>
      <c r="M4260" t="s">
        <v>3359</v>
      </c>
      <c r="AD4260" s="3" t="s">
        <v>1465</v>
      </c>
      <c r="AF4260" t="s">
        <v>3060</v>
      </c>
      <c r="AH4260" s="2">
        <v>40990.623472222222</v>
      </c>
    </row>
    <row r="4261" spans="2:35" ht="15" customHeight="1" x14ac:dyDescent="0.35">
      <c r="B4261" s="5">
        <f t="shared" si="298"/>
        <v>4259</v>
      </c>
      <c r="C4261">
        <f t="shared" si="300"/>
        <v>9</v>
      </c>
      <c r="D4261" s="146">
        <v>1958</v>
      </c>
      <c r="E4261" t="s">
        <v>15</v>
      </c>
      <c r="F4261" t="s">
        <v>25</v>
      </c>
      <c r="G4261">
        <v>257786</v>
      </c>
      <c r="H4261" t="s">
        <v>17</v>
      </c>
      <c r="J4261" t="s">
        <v>3354</v>
      </c>
      <c r="K4261" t="s">
        <v>3383</v>
      </c>
      <c r="L4261" t="s">
        <v>1152</v>
      </c>
      <c r="M4261" t="s">
        <v>3359</v>
      </c>
      <c r="AF4261" t="s">
        <v>3060</v>
      </c>
      <c r="AH4261" s="2">
        <v>40465.778032407405</v>
      </c>
    </row>
    <row r="4262" spans="2:35" ht="15" customHeight="1" x14ac:dyDescent="0.35">
      <c r="B4262" s="5">
        <f t="shared" si="298"/>
        <v>4260</v>
      </c>
      <c r="C4262">
        <f t="shared" si="300"/>
        <v>1</v>
      </c>
      <c r="D4262" s="146">
        <v>1958</v>
      </c>
      <c r="E4262" s="3" t="s">
        <v>15</v>
      </c>
      <c r="F4262" s="3" t="s">
        <v>25</v>
      </c>
      <c r="G4262" s="3">
        <v>257795</v>
      </c>
      <c r="H4262" s="3"/>
      <c r="I4262" s="3"/>
      <c r="J4262" s="3"/>
      <c r="K4262" s="3"/>
      <c r="L4262" s="3"/>
      <c r="M4262" s="3"/>
      <c r="N4262" s="3"/>
      <c r="O4262" s="3"/>
      <c r="P4262" s="3"/>
      <c r="Q4262" s="3"/>
      <c r="R4262" s="3"/>
      <c r="S4262" s="152"/>
      <c r="T4262" s="3"/>
      <c r="U4262" s="3"/>
      <c r="V4262" s="143"/>
      <c r="W4262" s="3"/>
      <c r="X4262" s="3"/>
      <c r="Y4262" s="3"/>
      <c r="Z4262" s="3"/>
      <c r="AB4262" s="3"/>
      <c r="AE4262" s="3"/>
      <c r="AF4262" s="3" t="s">
        <v>3451</v>
      </c>
      <c r="AG4262" s="3"/>
      <c r="AH4262" s="153">
        <v>45661</v>
      </c>
      <c r="AI4262" s="14" t="s">
        <v>4439</v>
      </c>
    </row>
    <row r="4263" spans="2:35" ht="15" customHeight="1" x14ac:dyDescent="0.35">
      <c r="B4263" s="5">
        <f t="shared" ref="B4263:B4327" si="304">+B4262+1</f>
        <v>4261</v>
      </c>
      <c r="C4263">
        <f t="shared" si="300"/>
        <v>125</v>
      </c>
      <c r="D4263" s="146">
        <v>1958</v>
      </c>
      <c r="E4263" t="s">
        <v>15</v>
      </c>
      <c r="F4263" t="s">
        <v>25</v>
      </c>
      <c r="G4263">
        <v>257796</v>
      </c>
      <c r="H4263" t="s">
        <v>17</v>
      </c>
      <c r="J4263" t="s">
        <v>3354</v>
      </c>
      <c r="L4263" t="s">
        <v>172</v>
      </c>
      <c r="M4263" t="s">
        <v>3359</v>
      </c>
      <c r="AC4263" s="156">
        <v>21398</v>
      </c>
      <c r="AF4263" t="s">
        <v>3060</v>
      </c>
      <c r="AH4263" s="2">
        <v>40409.861226851855</v>
      </c>
    </row>
    <row r="4264" spans="2:35" ht="15" customHeight="1" x14ac:dyDescent="0.35">
      <c r="B4264" s="5">
        <f t="shared" si="304"/>
        <v>4262</v>
      </c>
      <c r="C4264">
        <f t="shared" si="300"/>
        <v>183</v>
      </c>
      <c r="D4264" s="146">
        <v>1958</v>
      </c>
      <c r="E4264" t="s">
        <v>15</v>
      </c>
      <c r="F4264" t="s">
        <v>25</v>
      </c>
      <c r="G4264">
        <v>257921</v>
      </c>
      <c r="J4264" t="s">
        <v>3354</v>
      </c>
      <c r="K4264" t="s">
        <v>3383</v>
      </c>
      <c r="M4264" t="s">
        <v>3459</v>
      </c>
      <c r="T4264" t="s">
        <v>3262</v>
      </c>
      <c r="V4264" s="43" t="s">
        <v>3359</v>
      </c>
      <c r="W4264" t="s">
        <v>3572</v>
      </c>
      <c r="X4264" t="s">
        <v>3660</v>
      </c>
      <c r="AA4264" s="3" t="s">
        <v>3262</v>
      </c>
      <c r="AB4264" t="s">
        <v>5065</v>
      </c>
      <c r="AC4264" s="156"/>
      <c r="AF4264" t="s">
        <v>3451</v>
      </c>
      <c r="AH4264" s="2">
        <v>45335</v>
      </c>
      <c r="AI4264" s="36" t="s">
        <v>6149</v>
      </c>
    </row>
    <row r="4265" spans="2:35" ht="15" customHeight="1" x14ac:dyDescent="0.35">
      <c r="B4265" s="5">
        <f t="shared" si="304"/>
        <v>4263</v>
      </c>
      <c r="C4265">
        <f t="shared" si="300"/>
        <v>199</v>
      </c>
      <c r="D4265" s="16">
        <v>1958</v>
      </c>
      <c r="E4265" s="116" t="s">
        <v>15</v>
      </c>
      <c r="F4265" s="116" t="s">
        <v>25</v>
      </c>
      <c r="G4265" s="117">
        <v>258104</v>
      </c>
      <c r="H4265" s="172" t="s">
        <v>5836</v>
      </c>
      <c r="I4265" s="172"/>
      <c r="J4265" s="172" t="s">
        <v>3354</v>
      </c>
      <c r="K4265" s="172" t="s">
        <v>3383</v>
      </c>
      <c r="L4265" s="172"/>
      <c r="M4265" s="172" t="s">
        <v>3459</v>
      </c>
      <c r="N4265" s="172"/>
      <c r="O4265" s="172"/>
      <c r="P4265" s="172"/>
      <c r="Q4265" s="172"/>
      <c r="R4265" s="172"/>
      <c r="S4265" s="173"/>
      <c r="T4265" s="172" t="s">
        <v>3262</v>
      </c>
      <c r="U4265" s="172"/>
      <c r="V4265" s="174"/>
      <c r="W4265" s="172" t="s">
        <v>3572</v>
      </c>
      <c r="X4265" s="172" t="s">
        <v>3660</v>
      </c>
      <c r="Y4265" s="172"/>
      <c r="Z4265" s="172"/>
      <c r="AA4265" s="172" t="s">
        <v>3262</v>
      </c>
      <c r="AB4265" s="172" t="s">
        <v>5064</v>
      </c>
      <c r="AC4265" s="172"/>
      <c r="AD4265" s="172"/>
      <c r="AE4265" s="172"/>
      <c r="AF4265" t="s">
        <v>3451</v>
      </c>
      <c r="AG4265" s="172"/>
      <c r="AH4265" s="175">
        <v>45999</v>
      </c>
      <c r="AI4265" s="36" t="s">
        <v>6027</v>
      </c>
    </row>
    <row r="4266" spans="2:35" ht="15" customHeight="1" x14ac:dyDescent="0.35">
      <c r="B4266" s="5">
        <f t="shared" si="304"/>
        <v>4264</v>
      </c>
      <c r="C4266">
        <f t="shared" si="300"/>
        <v>74</v>
      </c>
      <c r="D4266" s="146">
        <v>1958</v>
      </c>
      <c r="E4266" t="s">
        <v>15</v>
      </c>
      <c r="F4266" t="s">
        <v>25</v>
      </c>
      <c r="G4266">
        <v>258303</v>
      </c>
      <c r="H4266" t="s">
        <v>17</v>
      </c>
      <c r="J4266" t="s">
        <v>3356</v>
      </c>
      <c r="K4266" t="s">
        <v>3383</v>
      </c>
      <c r="L4266" t="s">
        <v>172</v>
      </c>
      <c r="M4266" t="s">
        <v>3359</v>
      </c>
      <c r="N4266" t="s">
        <v>3359</v>
      </c>
      <c r="S4266" s="148">
        <v>456</v>
      </c>
      <c r="AB4266" t="s">
        <v>1466</v>
      </c>
      <c r="AF4266" t="s">
        <v>3060</v>
      </c>
      <c r="AH4266" s="2">
        <v>40105.500960648147</v>
      </c>
    </row>
    <row r="4267" spans="2:35" ht="15" customHeight="1" x14ac:dyDescent="0.35">
      <c r="B4267" s="5">
        <f t="shared" si="304"/>
        <v>4265</v>
      </c>
      <c r="C4267">
        <f t="shared" si="300"/>
        <v>619</v>
      </c>
      <c r="D4267" s="146">
        <v>1958</v>
      </c>
      <c r="E4267" t="s">
        <v>15</v>
      </c>
      <c r="F4267" t="s">
        <v>25</v>
      </c>
      <c r="G4267">
        <v>258377</v>
      </c>
      <c r="H4267" t="s">
        <v>17</v>
      </c>
      <c r="J4267" t="s">
        <v>3354</v>
      </c>
      <c r="K4267" t="s">
        <v>3383</v>
      </c>
      <c r="M4267" t="s">
        <v>3359</v>
      </c>
      <c r="N4267" t="s">
        <v>3359</v>
      </c>
      <c r="AF4267" t="s">
        <v>3060</v>
      </c>
      <c r="AH4267" s="2">
        <v>39792.894305555557</v>
      </c>
    </row>
    <row r="4268" spans="2:35" ht="15" customHeight="1" x14ac:dyDescent="0.35">
      <c r="B4268" s="5">
        <f t="shared" si="304"/>
        <v>4266</v>
      </c>
      <c r="C4268">
        <f t="shared" si="300"/>
        <v>94</v>
      </c>
      <c r="D4268" s="146">
        <v>1958</v>
      </c>
      <c r="E4268" t="s">
        <v>221</v>
      </c>
      <c r="F4268" t="s">
        <v>25</v>
      </c>
      <c r="G4268">
        <v>258996</v>
      </c>
      <c r="H4268" t="s">
        <v>17</v>
      </c>
      <c r="J4268" t="s">
        <v>3354</v>
      </c>
      <c r="K4268" t="s">
        <v>3366</v>
      </c>
      <c r="L4268" t="s">
        <v>254</v>
      </c>
      <c r="M4268" t="s">
        <v>3359</v>
      </c>
      <c r="AA4268" s="3" t="s">
        <v>3464</v>
      </c>
      <c r="AC4268" s="3" t="s">
        <v>1467</v>
      </c>
      <c r="AE4268" t="s">
        <v>380</v>
      </c>
      <c r="AF4268" t="s">
        <v>3060</v>
      </c>
      <c r="AH4268" s="2">
        <v>40189.780104166668</v>
      </c>
    </row>
    <row r="4269" spans="2:35" ht="15" customHeight="1" x14ac:dyDescent="0.35">
      <c r="B4269" s="5">
        <f t="shared" si="304"/>
        <v>4267</v>
      </c>
      <c r="C4269">
        <f t="shared" si="300"/>
        <v>18</v>
      </c>
      <c r="D4269" s="146">
        <v>1958</v>
      </c>
      <c r="E4269" t="s">
        <v>221</v>
      </c>
      <c r="F4269" t="s">
        <v>25</v>
      </c>
      <c r="G4269">
        <v>259090</v>
      </c>
      <c r="H4269" t="s">
        <v>17</v>
      </c>
      <c r="J4269" t="s">
        <v>3354</v>
      </c>
      <c r="K4269" t="s">
        <v>3366</v>
      </c>
      <c r="L4269" t="s">
        <v>135</v>
      </c>
      <c r="M4269" t="s">
        <v>3359</v>
      </c>
      <c r="AA4269" s="3" t="s">
        <v>3464</v>
      </c>
      <c r="AD4269" s="3" t="s">
        <v>1468</v>
      </c>
      <c r="AE4269" t="s">
        <v>380</v>
      </c>
      <c r="AF4269" t="s">
        <v>3060</v>
      </c>
      <c r="AH4269" s="2">
        <v>40242.297442129631</v>
      </c>
    </row>
    <row r="4270" spans="2:35" ht="15" customHeight="1" x14ac:dyDescent="0.35">
      <c r="B4270" s="5">
        <f t="shared" si="304"/>
        <v>4268</v>
      </c>
      <c r="C4270">
        <f t="shared" si="300"/>
        <v>73</v>
      </c>
      <c r="D4270" s="146">
        <v>1958</v>
      </c>
      <c r="E4270" t="s">
        <v>221</v>
      </c>
      <c r="F4270" t="s">
        <v>25</v>
      </c>
      <c r="G4270">
        <v>259108</v>
      </c>
      <c r="H4270" t="s">
        <v>17</v>
      </c>
      <c r="J4270" t="s">
        <v>3354</v>
      </c>
      <c r="K4270" t="s">
        <v>3366</v>
      </c>
      <c r="L4270" t="s">
        <v>1469</v>
      </c>
      <c r="M4270" t="s">
        <v>3359</v>
      </c>
      <c r="AA4270" s="3" t="s">
        <v>3464</v>
      </c>
      <c r="AE4270" t="s">
        <v>380</v>
      </c>
      <c r="AF4270" t="s">
        <v>3060</v>
      </c>
      <c r="AH4270" s="2">
        <v>40278.680150462962</v>
      </c>
    </row>
    <row r="4271" spans="2:35" ht="15" customHeight="1" x14ac:dyDescent="0.35">
      <c r="B4271" s="5">
        <f t="shared" si="304"/>
        <v>4269</v>
      </c>
      <c r="C4271">
        <f t="shared" si="300"/>
        <v>112</v>
      </c>
      <c r="D4271" s="146">
        <v>1958</v>
      </c>
      <c r="E4271" t="s">
        <v>221</v>
      </c>
      <c r="F4271" t="s">
        <v>25</v>
      </c>
      <c r="G4271">
        <v>259181</v>
      </c>
      <c r="H4271" t="s">
        <v>17</v>
      </c>
      <c r="J4271" t="s">
        <v>3354</v>
      </c>
      <c r="K4271" t="s">
        <v>3366</v>
      </c>
      <c r="L4271" t="s">
        <v>433</v>
      </c>
      <c r="M4271" t="s">
        <v>3359</v>
      </c>
      <c r="AA4271" s="3" t="s">
        <v>3464</v>
      </c>
      <c r="AE4271" t="s">
        <v>380</v>
      </c>
      <c r="AF4271" t="s">
        <v>3060</v>
      </c>
      <c r="AH4271" s="2">
        <v>39792.612372685187</v>
      </c>
    </row>
    <row r="4272" spans="2:35" ht="15" customHeight="1" x14ac:dyDescent="0.35">
      <c r="B4272" s="5">
        <f t="shared" si="304"/>
        <v>4270</v>
      </c>
      <c r="C4272">
        <f t="shared" si="300"/>
        <v>27</v>
      </c>
      <c r="D4272" s="146">
        <v>1958</v>
      </c>
      <c r="E4272" t="s">
        <v>560</v>
      </c>
      <c r="F4272" t="s">
        <v>25</v>
      </c>
      <c r="G4272">
        <v>259293</v>
      </c>
      <c r="H4272" t="s">
        <v>17</v>
      </c>
      <c r="J4272" t="s">
        <v>3354</v>
      </c>
      <c r="K4272" t="s">
        <v>3383</v>
      </c>
      <c r="L4272" t="s">
        <v>1470</v>
      </c>
      <c r="M4272" t="s">
        <v>3359</v>
      </c>
      <c r="W4272" t="s">
        <v>3557</v>
      </c>
      <c r="Z4272" t="s">
        <v>3359</v>
      </c>
      <c r="AB4272" t="s">
        <v>1472</v>
      </c>
      <c r="AC4272" s="3" t="s">
        <v>1471</v>
      </c>
      <c r="AF4272" t="s">
        <v>3060</v>
      </c>
      <c r="AH4272" s="2">
        <v>41044.591284722221</v>
      </c>
    </row>
    <row r="4273" spans="2:35" ht="15" customHeight="1" x14ac:dyDescent="0.35">
      <c r="B4273" s="5">
        <f t="shared" si="304"/>
        <v>4271</v>
      </c>
      <c r="C4273">
        <f t="shared" si="300"/>
        <v>99</v>
      </c>
      <c r="D4273" s="146">
        <v>1958</v>
      </c>
      <c r="E4273" t="s">
        <v>560</v>
      </c>
      <c r="F4273" t="s">
        <v>25</v>
      </c>
      <c r="G4273">
        <v>259320</v>
      </c>
      <c r="H4273" t="s">
        <v>17</v>
      </c>
      <c r="J4273" t="s">
        <v>3354</v>
      </c>
      <c r="K4273" t="s">
        <v>3383</v>
      </c>
      <c r="L4273" t="s">
        <v>375</v>
      </c>
      <c r="M4273" t="s">
        <v>3359</v>
      </c>
      <c r="W4273" t="s">
        <v>3557</v>
      </c>
      <c r="AD4273" s="3" t="s">
        <v>3747</v>
      </c>
      <c r="AF4273" t="s">
        <v>3060</v>
      </c>
      <c r="AH4273" s="2">
        <v>40838.943935185183</v>
      </c>
    </row>
    <row r="4274" spans="2:35" ht="15" customHeight="1" x14ac:dyDescent="0.35">
      <c r="B4274" s="5">
        <f t="shared" si="304"/>
        <v>4272</v>
      </c>
      <c r="C4274">
        <f t="shared" si="300"/>
        <v>8</v>
      </c>
      <c r="D4274" s="146">
        <v>1958</v>
      </c>
      <c r="E4274" s="3" t="s">
        <v>15</v>
      </c>
      <c r="F4274" s="3" t="s">
        <v>16</v>
      </c>
      <c r="G4274" s="165">
        <v>259419</v>
      </c>
      <c r="H4274" s="3"/>
      <c r="I4274" s="3"/>
      <c r="J4274" s="3"/>
      <c r="K4274" s="3" t="s">
        <v>3383</v>
      </c>
      <c r="L4274" s="3"/>
      <c r="M4274" s="3"/>
      <c r="N4274" s="3"/>
      <c r="O4274" s="3"/>
      <c r="P4274" s="3"/>
      <c r="Q4274" s="3"/>
      <c r="R4274" s="3"/>
      <c r="S4274" s="152"/>
      <c r="T4274" s="3"/>
      <c r="U4274" s="3"/>
      <c r="V4274" s="143"/>
      <c r="W4274" s="3"/>
      <c r="X4274" s="3"/>
      <c r="Y4274" s="3"/>
      <c r="Z4274" s="3"/>
      <c r="AB4274" s="3"/>
      <c r="AE4274" s="3"/>
      <c r="AF4274" s="3" t="s">
        <v>3451</v>
      </c>
      <c r="AG4274" s="3"/>
      <c r="AH4274" s="153">
        <v>45739</v>
      </c>
      <c r="AI4274" s="14" t="s">
        <v>4785</v>
      </c>
    </row>
    <row r="4275" spans="2:35" ht="15" customHeight="1" x14ac:dyDescent="0.35">
      <c r="B4275" s="5">
        <f t="shared" si="304"/>
        <v>4273</v>
      </c>
      <c r="C4275">
        <f t="shared" si="300"/>
        <v>172</v>
      </c>
      <c r="D4275" s="146">
        <v>1958</v>
      </c>
      <c r="E4275" t="s">
        <v>15</v>
      </c>
      <c r="F4275" t="s">
        <v>16</v>
      </c>
      <c r="G4275">
        <v>259427</v>
      </c>
      <c r="H4275" t="s">
        <v>17</v>
      </c>
      <c r="K4275" t="s">
        <v>3383</v>
      </c>
      <c r="M4275" t="s">
        <v>3359</v>
      </c>
      <c r="AF4275" t="s">
        <v>3060</v>
      </c>
      <c r="AH4275" s="2">
        <v>40501.862997685188</v>
      </c>
    </row>
    <row r="4276" spans="2:35" ht="15" customHeight="1" x14ac:dyDescent="0.35">
      <c r="B4276" s="5">
        <f t="shared" si="304"/>
        <v>4274</v>
      </c>
      <c r="C4276">
        <f t="shared" si="300"/>
        <v>41</v>
      </c>
      <c r="D4276" s="146">
        <v>1958</v>
      </c>
      <c r="E4276" t="s">
        <v>15</v>
      </c>
      <c r="F4276" t="s">
        <v>25</v>
      </c>
      <c r="G4276">
        <v>259599</v>
      </c>
      <c r="H4276" t="s">
        <v>17</v>
      </c>
      <c r="J4276" t="s">
        <v>3356</v>
      </c>
      <c r="K4276" t="s">
        <v>3383</v>
      </c>
      <c r="L4276" t="s">
        <v>1474</v>
      </c>
      <c r="M4276" t="s">
        <v>3359</v>
      </c>
      <c r="AF4276" t="s">
        <v>3060</v>
      </c>
      <c r="AH4276" s="2">
        <v>40279.861932870372</v>
      </c>
    </row>
    <row r="4277" spans="2:35" ht="15" customHeight="1" x14ac:dyDescent="0.35">
      <c r="B4277" s="5">
        <f t="shared" si="304"/>
        <v>4275</v>
      </c>
      <c r="C4277">
        <f t="shared" si="300"/>
        <v>310</v>
      </c>
      <c r="D4277" s="146">
        <v>1958</v>
      </c>
      <c r="E4277" t="s">
        <v>15</v>
      </c>
      <c r="F4277" t="s">
        <v>16</v>
      </c>
      <c r="G4277">
        <v>259640</v>
      </c>
      <c r="H4277" t="s">
        <v>17</v>
      </c>
      <c r="J4277" t="s">
        <v>3354</v>
      </c>
      <c r="K4277" t="s">
        <v>3383</v>
      </c>
      <c r="L4277" t="s">
        <v>1475</v>
      </c>
      <c r="M4277" t="s">
        <v>3359</v>
      </c>
      <c r="AF4277" t="s">
        <v>3060</v>
      </c>
      <c r="AH4277" s="2">
        <v>40288.52516203704</v>
      </c>
    </row>
    <row r="4278" spans="2:35" ht="15" customHeight="1" x14ac:dyDescent="0.35">
      <c r="B4278" s="5">
        <f t="shared" si="304"/>
        <v>4276</v>
      </c>
      <c r="C4278">
        <f>+G4280-G4278</f>
        <v>154</v>
      </c>
      <c r="D4278" s="146">
        <v>1958</v>
      </c>
      <c r="E4278" t="s">
        <v>221</v>
      </c>
      <c r="F4278" t="s">
        <v>25</v>
      </c>
      <c r="G4278">
        <v>259950</v>
      </c>
      <c r="H4278" t="s">
        <v>17</v>
      </c>
      <c r="J4278" t="s">
        <v>3354</v>
      </c>
      <c r="L4278" t="s">
        <v>258</v>
      </c>
      <c r="M4278" t="s">
        <v>3359</v>
      </c>
      <c r="AB4278" t="s">
        <v>1476</v>
      </c>
      <c r="AC4278" s="3">
        <v>1958</v>
      </c>
      <c r="AE4278" t="s">
        <v>167</v>
      </c>
      <c r="AF4278" t="s">
        <v>3060</v>
      </c>
      <c r="AH4278" s="2">
        <v>41001.588958333334</v>
      </c>
    </row>
    <row r="4279" spans="2:35" x14ac:dyDescent="0.35">
      <c r="B4279" s="5">
        <f t="shared" si="304"/>
        <v>4277</v>
      </c>
      <c r="C4279">
        <f t="shared" ref="C4279:C4281" si="305">+G4281-G4279</f>
        <v>137</v>
      </c>
      <c r="D4279" s="146">
        <v>1958</v>
      </c>
      <c r="E4279" s="115" t="s">
        <v>15</v>
      </c>
      <c r="F4279" s="115" t="s">
        <v>16</v>
      </c>
      <c r="G4279" s="115">
        <v>260007</v>
      </c>
      <c r="H4279" s="115"/>
      <c r="I4279" s="115"/>
      <c r="J4279" s="230" t="s">
        <v>3354</v>
      </c>
      <c r="K4279" s="115" t="s">
        <v>6637</v>
      </c>
      <c r="AF4279" t="s">
        <v>3451</v>
      </c>
      <c r="AH4279" s="2">
        <v>46204</v>
      </c>
    </row>
    <row r="4280" spans="2:35" ht="15" customHeight="1" x14ac:dyDescent="0.35">
      <c r="B4280" s="5">
        <f t="shared" si="304"/>
        <v>4278</v>
      </c>
      <c r="C4280">
        <f t="shared" si="305"/>
        <v>195</v>
      </c>
      <c r="D4280" s="146">
        <v>1958</v>
      </c>
      <c r="E4280" t="s">
        <v>15</v>
      </c>
      <c r="F4280" t="s">
        <v>16</v>
      </c>
      <c r="G4280">
        <v>260104</v>
      </c>
      <c r="H4280" t="s">
        <v>17</v>
      </c>
      <c r="J4280" t="s">
        <v>3354</v>
      </c>
      <c r="K4280" t="s">
        <v>3383</v>
      </c>
      <c r="L4280" t="s">
        <v>254</v>
      </c>
      <c r="M4280" t="s">
        <v>3359</v>
      </c>
      <c r="AB4280" t="s">
        <v>81</v>
      </c>
      <c r="AF4280" t="s">
        <v>3060</v>
      </c>
      <c r="AH4280" s="2">
        <v>40952.741319444445</v>
      </c>
    </row>
    <row r="4281" spans="2:35" ht="15" customHeight="1" x14ac:dyDescent="0.35">
      <c r="B4281" s="5">
        <f t="shared" si="304"/>
        <v>4279</v>
      </c>
      <c r="C4281">
        <f t="shared" si="305"/>
        <v>323</v>
      </c>
      <c r="D4281" s="146">
        <v>1958</v>
      </c>
      <c r="E4281" t="s">
        <v>15</v>
      </c>
      <c r="F4281" t="s">
        <v>16</v>
      </c>
      <c r="G4281">
        <v>260144</v>
      </c>
      <c r="H4281" t="s">
        <v>17</v>
      </c>
      <c r="J4281" t="s">
        <v>3354</v>
      </c>
      <c r="M4281" t="s">
        <v>3359</v>
      </c>
      <c r="AF4281" t="s">
        <v>3060</v>
      </c>
      <c r="AH4281" s="2">
        <v>40913.788078703707</v>
      </c>
    </row>
    <row r="4282" spans="2:35" ht="15" customHeight="1" x14ac:dyDescent="0.35">
      <c r="B4282" s="5">
        <f t="shared" ref="B4282:B4286" si="306">+B4281+1</f>
        <v>4280</v>
      </c>
      <c r="C4282">
        <f t="shared" ref="C4282:C4286" si="307">+G4284-G4282</f>
        <v>333</v>
      </c>
      <c r="D4282" s="146">
        <v>1958</v>
      </c>
      <c r="E4282" t="s">
        <v>15</v>
      </c>
      <c r="F4282" t="s">
        <v>16</v>
      </c>
      <c r="G4282">
        <v>260299</v>
      </c>
      <c r="J4282" t="s">
        <v>3354</v>
      </c>
      <c r="K4282" t="s">
        <v>3383</v>
      </c>
      <c r="W4282" t="s">
        <v>3572</v>
      </c>
      <c r="X4282" t="s">
        <v>3660</v>
      </c>
      <c r="AA4282" s="3" t="s">
        <v>3262</v>
      </c>
      <c r="AF4282" t="s">
        <v>3451</v>
      </c>
      <c r="AH4282" s="2">
        <v>46033</v>
      </c>
    </row>
    <row r="4283" spans="2:35" ht="15" customHeight="1" thickBot="1" x14ac:dyDescent="0.4">
      <c r="B4283" s="5">
        <f t="shared" si="306"/>
        <v>4281</v>
      </c>
      <c r="C4283">
        <f t="shared" si="307"/>
        <v>193</v>
      </c>
      <c r="D4283" s="146">
        <v>1958</v>
      </c>
      <c r="E4283" t="s">
        <v>15</v>
      </c>
      <c r="F4283" t="s">
        <v>25</v>
      </c>
      <c r="G4283">
        <v>260467</v>
      </c>
      <c r="H4283" t="s">
        <v>17</v>
      </c>
      <c r="J4283" t="s">
        <v>3354</v>
      </c>
      <c r="K4283" t="s">
        <v>3383</v>
      </c>
      <c r="L4283" t="s">
        <v>35</v>
      </c>
      <c r="M4283" t="s">
        <v>3359</v>
      </c>
      <c r="S4283" s="148">
        <v>459</v>
      </c>
      <c r="AD4283" s="3" t="s">
        <v>1477</v>
      </c>
      <c r="AF4283" t="s">
        <v>3060</v>
      </c>
      <c r="AH4283" s="2">
        <v>40174.038113425922</v>
      </c>
    </row>
    <row r="4284" spans="2:35" ht="15" thickBot="1" x14ac:dyDescent="0.4">
      <c r="B4284" s="5">
        <f t="shared" si="306"/>
        <v>4282</v>
      </c>
      <c r="C4284">
        <f t="shared" si="307"/>
        <v>37</v>
      </c>
      <c r="D4284" s="146">
        <v>1958</v>
      </c>
      <c r="E4284" s="159" t="s">
        <v>15</v>
      </c>
      <c r="F4284" s="159" t="s">
        <v>25</v>
      </c>
      <c r="G4284" s="160">
        <v>260632</v>
      </c>
      <c r="H4284" s="159"/>
      <c r="I4284" s="159"/>
      <c r="J4284" s="159" t="s">
        <v>3354</v>
      </c>
      <c r="K4284" s="159" t="s">
        <v>3383</v>
      </c>
      <c r="L4284" s="159"/>
      <c r="M4284" s="159" t="s">
        <v>3459</v>
      </c>
      <c r="N4284" s="159"/>
      <c r="O4284" s="159"/>
      <c r="P4284" s="159"/>
      <c r="Q4284" s="159"/>
      <c r="R4284" s="159"/>
      <c r="S4284" s="159"/>
      <c r="T4284" s="159" t="s">
        <v>167</v>
      </c>
      <c r="U4284" s="159"/>
      <c r="V4284" s="161" t="s">
        <v>3359</v>
      </c>
      <c r="W4284" s="159" t="s">
        <v>3576</v>
      </c>
      <c r="X4284" s="159" t="s">
        <v>3660</v>
      </c>
      <c r="Y4284" s="159"/>
      <c r="Z4284" s="159"/>
      <c r="AA4284" s="159" t="s">
        <v>167</v>
      </c>
      <c r="AB4284" s="159"/>
      <c r="AC4284" s="159"/>
      <c r="AD4284" s="159"/>
      <c r="AE4284" s="159"/>
      <c r="AF4284" t="s">
        <v>3451</v>
      </c>
      <c r="AG4284" s="159"/>
      <c r="AH4284" s="176">
        <v>46256</v>
      </c>
      <c r="AI4284" s="76" t="s">
        <v>6926</v>
      </c>
    </row>
    <row r="4285" spans="2:35" ht="15" customHeight="1" x14ac:dyDescent="0.35">
      <c r="B4285" s="5">
        <f t="shared" si="306"/>
        <v>4283</v>
      </c>
      <c r="C4285">
        <f t="shared" si="307"/>
        <v>72</v>
      </c>
      <c r="D4285" s="146">
        <v>1958</v>
      </c>
      <c r="E4285" s="115" t="s">
        <v>15</v>
      </c>
      <c r="F4285" s="115" t="s">
        <v>25</v>
      </c>
      <c r="G4285" s="70">
        <v>260660</v>
      </c>
      <c r="I4285" s="172"/>
      <c r="J4285" s="172" t="s">
        <v>3354</v>
      </c>
      <c r="K4285" s="172" t="s">
        <v>3383</v>
      </c>
      <c r="L4285" s="172"/>
      <c r="M4285" s="172" t="s">
        <v>3459</v>
      </c>
      <c r="N4285" s="172"/>
      <c r="O4285" s="172"/>
      <c r="P4285" s="172"/>
      <c r="Q4285" s="172"/>
      <c r="R4285" s="172"/>
      <c r="S4285" s="173"/>
      <c r="T4285" s="172"/>
      <c r="U4285" s="172"/>
      <c r="V4285" s="174"/>
      <c r="W4285" s="172" t="s">
        <v>3572</v>
      </c>
      <c r="X4285" s="172" t="s">
        <v>3660</v>
      </c>
      <c r="Y4285" s="172"/>
      <c r="Z4285" s="172"/>
      <c r="AA4285" s="172"/>
      <c r="AC4285"/>
      <c r="AD4285" t="s">
        <v>5765</v>
      </c>
      <c r="AF4285" t="s">
        <v>3451</v>
      </c>
      <c r="AH4285" s="2">
        <v>45966</v>
      </c>
      <c r="AI4285" s="36" t="s">
        <v>5766</v>
      </c>
    </row>
    <row r="4286" spans="2:35" ht="15" customHeight="1" x14ac:dyDescent="0.35">
      <c r="B4286" s="5">
        <f t="shared" si="306"/>
        <v>4284</v>
      </c>
      <c r="C4286">
        <f t="shared" si="307"/>
        <v>524</v>
      </c>
      <c r="D4286" s="146">
        <v>1958</v>
      </c>
      <c r="E4286" t="s">
        <v>15</v>
      </c>
      <c r="F4286" t="s">
        <v>25</v>
      </c>
      <c r="G4286">
        <v>260669</v>
      </c>
      <c r="H4286" t="s">
        <v>17</v>
      </c>
      <c r="J4286" t="s">
        <v>3354</v>
      </c>
      <c r="K4286" t="s">
        <v>3383</v>
      </c>
      <c r="L4286" t="s">
        <v>77</v>
      </c>
      <c r="M4286" t="s">
        <v>3359</v>
      </c>
      <c r="AF4286" t="s">
        <v>3060</v>
      </c>
      <c r="AH4286" s="2">
        <v>40148.365243055552</v>
      </c>
    </row>
    <row r="4287" spans="2:35" ht="15" customHeight="1" x14ac:dyDescent="0.35">
      <c r="B4287" s="5">
        <f t="shared" si="304"/>
        <v>4285</v>
      </c>
      <c r="C4287">
        <f t="shared" si="300"/>
        <v>461</v>
      </c>
      <c r="D4287" s="146">
        <v>1958</v>
      </c>
      <c r="E4287" t="s">
        <v>15</v>
      </c>
      <c r="F4287" t="s">
        <v>25</v>
      </c>
      <c r="G4287">
        <v>260732</v>
      </c>
      <c r="H4287" t="s">
        <v>17</v>
      </c>
      <c r="J4287" t="s">
        <v>3354</v>
      </c>
      <c r="K4287" t="s">
        <v>3383</v>
      </c>
      <c r="L4287" t="s">
        <v>162</v>
      </c>
      <c r="M4287" t="s">
        <v>3359</v>
      </c>
      <c r="N4287" t="s">
        <v>3359</v>
      </c>
      <c r="AC4287" s="3">
        <v>1958</v>
      </c>
      <c r="AD4287" s="3" t="s">
        <v>1478</v>
      </c>
      <c r="AF4287" t="s">
        <v>3060</v>
      </c>
      <c r="AH4287" s="2">
        <v>40356.481851851851</v>
      </c>
    </row>
    <row r="4288" spans="2:35" ht="15" customHeight="1" x14ac:dyDescent="0.35">
      <c r="B4288" s="5">
        <f t="shared" si="304"/>
        <v>4286</v>
      </c>
      <c r="C4288">
        <f t="shared" si="300"/>
        <v>60</v>
      </c>
      <c r="D4288" s="146">
        <v>1958</v>
      </c>
      <c r="E4288" t="s">
        <v>15</v>
      </c>
      <c r="F4288" t="s">
        <v>25</v>
      </c>
      <c r="G4288">
        <v>261193</v>
      </c>
      <c r="H4288" t="s">
        <v>17</v>
      </c>
      <c r="J4288" t="s">
        <v>3354</v>
      </c>
      <c r="K4288" t="s">
        <v>3383</v>
      </c>
      <c r="L4288" t="s">
        <v>88</v>
      </c>
      <c r="M4288" t="s">
        <v>3359</v>
      </c>
      <c r="AF4288" t="s">
        <v>3060</v>
      </c>
      <c r="AH4288" s="2">
        <v>40939.280509259261</v>
      </c>
    </row>
    <row r="4289" spans="1:35" ht="15" customHeight="1" x14ac:dyDescent="0.35">
      <c r="B4289" s="5">
        <f t="shared" si="304"/>
        <v>4287</v>
      </c>
      <c r="C4289">
        <f t="shared" si="300"/>
        <v>1312</v>
      </c>
      <c r="D4289" s="146">
        <v>1958</v>
      </c>
      <c r="E4289" t="s">
        <v>15</v>
      </c>
      <c r="F4289" t="s">
        <v>25</v>
      </c>
      <c r="G4289">
        <v>261253</v>
      </c>
      <c r="H4289" t="s">
        <v>17</v>
      </c>
      <c r="J4289" t="s">
        <v>3354</v>
      </c>
      <c r="K4289" t="s">
        <v>3383</v>
      </c>
      <c r="L4289" t="s">
        <v>224</v>
      </c>
      <c r="M4289" t="s">
        <v>3359</v>
      </c>
      <c r="AF4289" t="s">
        <v>3060</v>
      </c>
      <c r="AH4289" s="2">
        <v>40181.299560185187</v>
      </c>
    </row>
    <row r="4290" spans="1:35" ht="15" customHeight="1" x14ac:dyDescent="0.35">
      <c r="B4290" s="5">
        <f t="shared" si="304"/>
        <v>4288</v>
      </c>
      <c r="C4290">
        <f t="shared" si="300"/>
        <v>20</v>
      </c>
      <c r="D4290" s="146">
        <v>1958</v>
      </c>
      <c r="E4290" t="s">
        <v>327</v>
      </c>
      <c r="F4290" t="s">
        <v>25</v>
      </c>
      <c r="G4290">
        <v>262565</v>
      </c>
      <c r="H4290" t="s">
        <v>17</v>
      </c>
      <c r="J4290" t="s">
        <v>3354</v>
      </c>
      <c r="K4290" t="s">
        <v>3383</v>
      </c>
      <c r="L4290" t="s">
        <v>392</v>
      </c>
      <c r="M4290" t="s">
        <v>3359</v>
      </c>
      <c r="S4290" s="148" t="s">
        <v>580</v>
      </c>
      <c r="AF4290" t="s">
        <v>3060</v>
      </c>
      <c r="AH4290" s="2">
        <v>40224.541909722226</v>
      </c>
    </row>
    <row r="4291" spans="1:35" ht="15" customHeight="1" x14ac:dyDescent="0.35">
      <c r="B4291" s="5">
        <f t="shared" si="304"/>
        <v>4289</v>
      </c>
      <c r="C4291">
        <f t="shared" si="300"/>
        <v>8</v>
      </c>
      <c r="D4291" s="146">
        <v>1958</v>
      </c>
      <c r="E4291" t="s">
        <v>972</v>
      </c>
      <c r="F4291" t="s">
        <v>25</v>
      </c>
      <c r="G4291">
        <v>262585</v>
      </c>
      <c r="H4291" t="s">
        <v>17</v>
      </c>
      <c r="J4291" t="s">
        <v>3354</v>
      </c>
      <c r="K4291" t="s">
        <v>3383</v>
      </c>
      <c r="L4291" t="s">
        <v>279</v>
      </c>
      <c r="M4291" t="s">
        <v>3359</v>
      </c>
      <c r="N4291" t="s">
        <v>3359</v>
      </c>
      <c r="AC4291" s="3">
        <v>1959</v>
      </c>
      <c r="AF4291" t="s">
        <v>3060</v>
      </c>
      <c r="AH4291" s="2">
        <v>39672.682083333333</v>
      </c>
    </row>
    <row r="4292" spans="1:35" ht="15" customHeight="1" x14ac:dyDescent="0.35">
      <c r="B4292" s="5">
        <f t="shared" si="304"/>
        <v>4290</v>
      </c>
      <c r="C4292">
        <f t="shared" si="300"/>
        <v>9</v>
      </c>
      <c r="D4292" s="146">
        <v>1958</v>
      </c>
      <c r="E4292" s="3" t="s">
        <v>972</v>
      </c>
      <c r="F4292" s="3" t="s">
        <v>25</v>
      </c>
      <c r="G4292" s="165">
        <v>262593</v>
      </c>
      <c r="H4292" s="3"/>
      <c r="I4292" s="3"/>
      <c r="J4292" s="3"/>
      <c r="K4292" s="3" t="s">
        <v>3383</v>
      </c>
      <c r="L4292" s="3"/>
      <c r="M4292" s="3"/>
      <c r="N4292" s="3"/>
      <c r="O4292" s="3"/>
      <c r="P4292" s="3"/>
      <c r="Q4292" s="3"/>
      <c r="R4292" s="3"/>
      <c r="S4292" s="152"/>
      <c r="T4292" s="3"/>
      <c r="U4292" s="3"/>
      <c r="V4292" s="143"/>
      <c r="W4292" s="3"/>
      <c r="X4292" s="3"/>
      <c r="Y4292" s="3"/>
      <c r="Z4292" s="3"/>
      <c r="AB4292" s="3"/>
      <c r="AE4292" s="3"/>
      <c r="AF4292" s="3" t="s">
        <v>3451</v>
      </c>
      <c r="AG4292" s="3"/>
      <c r="AH4292" s="153">
        <v>45739</v>
      </c>
      <c r="AI4292" s="14" t="s">
        <v>4786</v>
      </c>
    </row>
    <row r="4293" spans="1:35" ht="15" customHeight="1" x14ac:dyDescent="0.35">
      <c r="A4293" s="3"/>
      <c r="B4293" s="5">
        <f t="shared" si="304"/>
        <v>4291</v>
      </c>
      <c r="C4293">
        <f t="shared" si="300"/>
        <v>28</v>
      </c>
      <c r="D4293" s="16">
        <v>1958</v>
      </c>
      <c r="E4293" s="116" t="s">
        <v>972</v>
      </c>
      <c r="F4293" s="116" t="s">
        <v>25</v>
      </c>
      <c r="G4293" s="117">
        <v>262602</v>
      </c>
      <c r="H4293" s="172" t="s">
        <v>5836</v>
      </c>
      <c r="I4293" s="172"/>
      <c r="J4293" s="172" t="s">
        <v>3354</v>
      </c>
      <c r="K4293" s="172" t="s">
        <v>3383</v>
      </c>
      <c r="L4293" s="172"/>
      <c r="M4293" s="172" t="s">
        <v>3453</v>
      </c>
      <c r="N4293" s="172"/>
      <c r="O4293" s="172"/>
      <c r="P4293" s="172"/>
      <c r="Q4293" s="172"/>
      <c r="R4293" s="172"/>
      <c r="S4293" s="173"/>
      <c r="T4293" s="172" t="s">
        <v>3262</v>
      </c>
      <c r="U4293" s="172" t="s">
        <v>3557</v>
      </c>
      <c r="V4293" s="174"/>
      <c r="W4293" s="172" t="s">
        <v>3557</v>
      </c>
      <c r="X4293" s="172" t="s">
        <v>3452</v>
      </c>
      <c r="Y4293" s="172"/>
      <c r="Z4293" s="172"/>
      <c r="AA4293" s="172" t="s">
        <v>3262</v>
      </c>
      <c r="AB4293" s="172"/>
      <c r="AC4293" s="172"/>
      <c r="AD4293" s="172"/>
      <c r="AE4293" s="172"/>
      <c r="AF4293" t="s">
        <v>3451</v>
      </c>
      <c r="AH4293" s="2">
        <v>45966</v>
      </c>
      <c r="AI4293" s="36" t="s">
        <v>5883</v>
      </c>
    </row>
    <row r="4294" spans="1:35" ht="15" customHeight="1" thickBot="1" x14ac:dyDescent="0.4">
      <c r="B4294" s="5">
        <f t="shared" si="304"/>
        <v>4292</v>
      </c>
      <c r="C4294">
        <f t="shared" si="300"/>
        <v>1000</v>
      </c>
      <c r="D4294" s="16">
        <v>1958</v>
      </c>
      <c r="E4294" s="3" t="s">
        <v>972</v>
      </c>
      <c r="F4294" s="3" t="s">
        <v>25</v>
      </c>
      <c r="G4294" s="165">
        <v>262630</v>
      </c>
      <c r="H4294" s="3"/>
      <c r="I4294" s="3"/>
      <c r="J4294" s="3" t="s">
        <v>3354</v>
      </c>
      <c r="K4294" s="3" t="s">
        <v>3383</v>
      </c>
      <c r="L4294" s="3"/>
      <c r="M4294" s="3" t="s">
        <v>3453</v>
      </c>
      <c r="N4294" s="3"/>
      <c r="O4294" s="3"/>
      <c r="P4294" s="3"/>
      <c r="Q4294" s="3"/>
      <c r="R4294" s="3"/>
      <c r="S4294" s="152"/>
      <c r="T4294" s="3" t="s">
        <v>3262</v>
      </c>
      <c r="U4294" s="3" t="s">
        <v>3557</v>
      </c>
      <c r="V4294" s="143"/>
      <c r="W4294" s="3" t="s">
        <v>3557</v>
      </c>
      <c r="X4294" s="3" t="s">
        <v>3452</v>
      </c>
      <c r="Y4294" s="3"/>
      <c r="Z4294" s="3"/>
      <c r="AA4294" s="3" t="s">
        <v>3262</v>
      </c>
      <c r="AB4294" s="3"/>
      <c r="AF4294" t="s">
        <v>3451</v>
      </c>
      <c r="AH4294" s="2">
        <v>45783</v>
      </c>
      <c r="AI4294" s="75" t="s">
        <v>4954</v>
      </c>
    </row>
    <row r="4295" spans="1:35" ht="15" customHeight="1" thickBot="1" x14ac:dyDescent="0.4">
      <c r="B4295" s="5">
        <f t="shared" si="304"/>
        <v>4293</v>
      </c>
      <c r="C4295">
        <f t="shared" si="300"/>
        <v>33</v>
      </c>
      <c r="D4295" s="16">
        <v>1958</v>
      </c>
      <c r="E4295" s="159" t="s">
        <v>560</v>
      </c>
      <c r="F4295" s="159" t="s">
        <v>16</v>
      </c>
      <c r="G4295" s="160">
        <v>263630</v>
      </c>
      <c r="H4295" s="159"/>
      <c r="I4295" s="159"/>
      <c r="J4295" s="159" t="s">
        <v>3354</v>
      </c>
      <c r="K4295" s="159" t="s">
        <v>3383</v>
      </c>
      <c r="L4295" s="159"/>
      <c r="M4295" s="159" t="s">
        <v>3459</v>
      </c>
      <c r="N4295" s="159"/>
      <c r="O4295" s="159"/>
      <c r="P4295" s="159"/>
      <c r="Q4295" s="159"/>
      <c r="R4295" s="159"/>
      <c r="S4295" s="159"/>
      <c r="T4295" s="159" t="s">
        <v>3424</v>
      </c>
      <c r="U4295" s="159"/>
      <c r="V4295" s="161"/>
      <c r="W4295" t="s">
        <v>3557</v>
      </c>
      <c r="X4295" s="159" t="s">
        <v>3452</v>
      </c>
      <c r="Y4295" s="159"/>
      <c r="Z4295" s="159"/>
      <c r="AA4295" s="159" t="s">
        <v>3556</v>
      </c>
      <c r="AB4295" s="167" t="s">
        <v>4043</v>
      </c>
      <c r="AC4295" s="159"/>
      <c r="AD4295" s="159"/>
      <c r="AE4295" s="159"/>
      <c r="AF4295" t="s">
        <v>3451</v>
      </c>
      <c r="AG4295" s="159"/>
      <c r="AH4295" s="176">
        <v>46091</v>
      </c>
      <c r="AI4295" s="76" t="s">
        <v>6358</v>
      </c>
    </row>
    <row r="4296" spans="1:35" ht="15" customHeight="1" x14ac:dyDescent="0.35">
      <c r="B4296" s="5">
        <f t="shared" si="304"/>
        <v>4294</v>
      </c>
      <c r="C4296">
        <f t="shared" si="300"/>
        <v>12</v>
      </c>
      <c r="D4296" s="16">
        <v>1958</v>
      </c>
      <c r="E4296" t="s">
        <v>560</v>
      </c>
      <c r="F4296" t="s">
        <v>25</v>
      </c>
      <c r="G4296">
        <v>263663</v>
      </c>
      <c r="H4296" t="s">
        <v>17</v>
      </c>
      <c r="J4296" t="s">
        <v>3354</v>
      </c>
      <c r="K4296" t="s">
        <v>3383</v>
      </c>
      <c r="M4296" t="s">
        <v>3359</v>
      </c>
      <c r="AF4296" t="s">
        <v>3060</v>
      </c>
      <c r="AH4296" s="2">
        <v>41060.716493055559</v>
      </c>
    </row>
    <row r="4297" spans="1:35" ht="15" customHeight="1" x14ac:dyDescent="0.35">
      <c r="B4297" s="5">
        <f t="shared" si="304"/>
        <v>4295</v>
      </c>
      <c r="C4297">
        <f t="shared" si="300"/>
        <v>215</v>
      </c>
      <c r="D4297" s="16">
        <v>1958</v>
      </c>
      <c r="E4297" t="s">
        <v>560</v>
      </c>
      <c r="F4297" t="s">
        <v>16</v>
      </c>
      <c r="G4297">
        <v>263675</v>
      </c>
      <c r="H4297" t="s">
        <v>17</v>
      </c>
      <c r="J4297" t="s">
        <v>380</v>
      </c>
      <c r="K4297" t="s">
        <v>3383</v>
      </c>
      <c r="M4297" t="s">
        <v>3359</v>
      </c>
      <c r="AF4297" t="s">
        <v>3060</v>
      </c>
      <c r="AH4297" s="2">
        <v>39766.360625000001</v>
      </c>
    </row>
    <row r="4298" spans="1:35" ht="15" customHeight="1" x14ac:dyDescent="0.35">
      <c r="B4298" s="5">
        <f t="shared" si="304"/>
        <v>4296</v>
      </c>
      <c r="C4298">
        <f t="shared" si="300"/>
        <v>282</v>
      </c>
      <c r="D4298" s="146">
        <v>1958</v>
      </c>
      <c r="E4298" t="s">
        <v>15</v>
      </c>
      <c r="F4298" t="s">
        <v>16</v>
      </c>
      <c r="G4298">
        <v>263890</v>
      </c>
      <c r="H4298" t="s">
        <v>17</v>
      </c>
      <c r="J4298" t="s">
        <v>3354</v>
      </c>
      <c r="K4298" t="s">
        <v>3383</v>
      </c>
      <c r="L4298" t="s">
        <v>65</v>
      </c>
      <c r="M4298" t="s">
        <v>3359</v>
      </c>
      <c r="AF4298" t="s">
        <v>3060</v>
      </c>
      <c r="AH4298" s="2">
        <v>41000.010092592594</v>
      </c>
    </row>
    <row r="4299" spans="1:35" ht="15" customHeight="1" x14ac:dyDescent="0.35">
      <c r="B4299" s="5">
        <f t="shared" si="304"/>
        <v>4297</v>
      </c>
      <c r="C4299">
        <f t="shared" si="300"/>
        <v>78</v>
      </c>
      <c r="D4299" s="146">
        <v>1958</v>
      </c>
      <c r="E4299" s="3" t="s">
        <v>15</v>
      </c>
      <c r="F4299" s="3" t="s">
        <v>16</v>
      </c>
      <c r="G4299" s="3">
        <v>264172</v>
      </c>
      <c r="H4299" s="3"/>
      <c r="I4299" s="3"/>
      <c r="J4299" s="3"/>
      <c r="K4299" s="3"/>
      <c r="L4299" s="3"/>
      <c r="M4299" s="3"/>
      <c r="N4299" s="3"/>
      <c r="O4299" s="3"/>
      <c r="P4299" s="3"/>
      <c r="Q4299" s="3"/>
      <c r="R4299" s="3"/>
      <c r="S4299" s="152"/>
      <c r="T4299" s="3"/>
      <c r="U4299" s="3"/>
      <c r="V4299" s="143"/>
      <c r="W4299" s="3"/>
      <c r="X4299" s="3"/>
      <c r="Y4299" s="3"/>
      <c r="Z4299" s="3"/>
      <c r="AB4299" s="3"/>
      <c r="AE4299" s="3"/>
      <c r="AF4299" s="3" t="s">
        <v>3451</v>
      </c>
      <c r="AG4299" s="3"/>
      <c r="AH4299" s="153">
        <v>45561</v>
      </c>
      <c r="AI4299" s="14" t="s">
        <v>4141</v>
      </c>
    </row>
    <row r="4300" spans="1:35" ht="15" customHeight="1" x14ac:dyDescent="0.35">
      <c r="B4300" s="5">
        <f t="shared" si="304"/>
        <v>4298</v>
      </c>
      <c r="C4300">
        <f t="shared" si="300"/>
        <v>458</v>
      </c>
      <c r="D4300" s="146">
        <v>1958</v>
      </c>
      <c r="E4300" s="3" t="s">
        <v>15</v>
      </c>
      <c r="F4300" s="3" t="s">
        <v>16</v>
      </c>
      <c r="G4300" s="3">
        <v>264250</v>
      </c>
      <c r="H4300" s="3"/>
      <c r="I4300" s="3"/>
      <c r="J4300" s="3" t="s">
        <v>3354</v>
      </c>
      <c r="K4300" s="3" t="s">
        <v>3383</v>
      </c>
      <c r="L4300" s="3"/>
      <c r="M4300" s="3" t="s">
        <v>3459</v>
      </c>
      <c r="N4300" s="3" t="s">
        <v>3359</v>
      </c>
      <c r="O4300" s="3"/>
      <c r="P4300" s="3"/>
      <c r="Q4300" s="3"/>
      <c r="R4300" s="3"/>
      <c r="S4300" s="152"/>
      <c r="T4300" s="3" t="s">
        <v>3262</v>
      </c>
      <c r="U4300" s="3"/>
      <c r="V4300" s="143"/>
      <c r="W4300" s="3"/>
      <c r="X4300" s="3" t="s">
        <v>3660</v>
      </c>
      <c r="Y4300" s="3"/>
      <c r="Z4300" s="3"/>
      <c r="AB4300" s="3"/>
      <c r="AE4300" s="3"/>
      <c r="AF4300" s="3" t="s">
        <v>3451</v>
      </c>
      <c r="AG4300" s="3"/>
      <c r="AH4300" s="153">
        <v>45893</v>
      </c>
      <c r="AI4300" s="14"/>
    </row>
    <row r="4301" spans="1:35" ht="15" customHeight="1" x14ac:dyDescent="0.35">
      <c r="B4301" s="5">
        <f t="shared" si="304"/>
        <v>4299</v>
      </c>
      <c r="C4301">
        <f t="shared" si="300"/>
        <v>13</v>
      </c>
      <c r="D4301" s="146">
        <v>1958</v>
      </c>
      <c r="E4301" t="s">
        <v>15</v>
      </c>
      <c r="F4301" t="s">
        <v>25</v>
      </c>
      <c r="G4301">
        <v>264708</v>
      </c>
      <c r="J4301" s="3" t="s">
        <v>3354</v>
      </c>
      <c r="K4301" s="3" t="s">
        <v>3383</v>
      </c>
      <c r="L4301" s="3"/>
      <c r="M4301" s="3" t="s">
        <v>3459</v>
      </c>
      <c r="N4301" s="3" t="s">
        <v>3359</v>
      </c>
      <c r="O4301" s="3"/>
      <c r="P4301" s="3"/>
      <c r="Q4301" s="3"/>
      <c r="R4301" s="3"/>
      <c r="S4301" s="152"/>
      <c r="T4301" s="3" t="s">
        <v>3262</v>
      </c>
      <c r="U4301" s="3"/>
      <c r="V4301" s="143"/>
      <c r="W4301" s="3" t="s">
        <v>3572</v>
      </c>
      <c r="X4301" s="3" t="s">
        <v>3660</v>
      </c>
      <c r="Y4301" s="3" t="s">
        <v>3359</v>
      </c>
      <c r="Z4301" s="3"/>
      <c r="AA4301" s="3" t="s">
        <v>3262</v>
      </c>
      <c r="AB4301" s="3"/>
      <c r="AE4301" s="3"/>
      <c r="AF4301" s="3" t="s">
        <v>3451</v>
      </c>
      <c r="AG4301" s="3"/>
      <c r="AH4301" s="153">
        <v>45899</v>
      </c>
      <c r="AI4301" s="14"/>
    </row>
    <row r="4302" spans="1:35" ht="15" customHeight="1" x14ac:dyDescent="0.35">
      <c r="B4302" s="5">
        <f t="shared" si="304"/>
        <v>4300</v>
      </c>
      <c r="C4302">
        <f t="shared" si="300"/>
        <v>38</v>
      </c>
      <c r="D4302" s="146">
        <v>1958</v>
      </c>
      <c r="E4302" t="s">
        <v>15</v>
      </c>
      <c r="F4302" t="s">
        <v>25</v>
      </c>
      <c r="G4302">
        <v>264721</v>
      </c>
      <c r="J4302" s="3" t="s">
        <v>3354</v>
      </c>
      <c r="K4302" s="3" t="s">
        <v>3383</v>
      </c>
      <c r="L4302" s="3"/>
      <c r="M4302" s="3" t="s">
        <v>3359</v>
      </c>
      <c r="N4302" s="3"/>
      <c r="O4302" s="3"/>
      <c r="P4302" s="3"/>
      <c r="Q4302" s="3"/>
      <c r="R4302" s="3"/>
      <c r="S4302" s="152"/>
      <c r="T4302" s="3" t="s">
        <v>3262</v>
      </c>
      <c r="U4302" s="3"/>
      <c r="V4302" s="143"/>
      <c r="W4302" s="3" t="s">
        <v>3572</v>
      </c>
      <c r="X4302" s="3" t="s">
        <v>3660</v>
      </c>
      <c r="Y4302" s="3" t="s">
        <v>3359</v>
      </c>
      <c r="Z4302" s="3"/>
      <c r="AB4302" s="3"/>
      <c r="AD4302" s="3" t="s">
        <v>4871</v>
      </c>
      <c r="AE4302" s="3"/>
      <c r="AF4302" s="3" t="s">
        <v>3451</v>
      </c>
      <c r="AG4302" s="3"/>
      <c r="AH4302" s="153">
        <v>45741</v>
      </c>
      <c r="AI4302" s="14"/>
    </row>
    <row r="4303" spans="1:35" ht="15" customHeight="1" x14ac:dyDescent="0.35">
      <c r="B4303" s="5">
        <f t="shared" si="304"/>
        <v>4301</v>
      </c>
      <c r="C4303">
        <f t="shared" ref="C4303:C4308" si="308">+G4304-G4303</f>
        <v>173</v>
      </c>
      <c r="D4303" s="146">
        <v>1958</v>
      </c>
      <c r="E4303" t="s">
        <v>15</v>
      </c>
      <c r="F4303" t="s">
        <v>25</v>
      </c>
      <c r="G4303">
        <v>264759</v>
      </c>
      <c r="J4303" t="s">
        <v>34</v>
      </c>
      <c r="K4303" t="s">
        <v>3383</v>
      </c>
      <c r="M4303" t="s">
        <v>3459</v>
      </c>
      <c r="V4303" s="43" t="s">
        <v>3510</v>
      </c>
      <c r="W4303" t="s">
        <v>3572</v>
      </c>
      <c r="X4303" t="s">
        <v>3660</v>
      </c>
      <c r="AF4303" t="s">
        <v>3451</v>
      </c>
      <c r="AH4303" s="2">
        <v>45409</v>
      </c>
    </row>
    <row r="4304" spans="1:35" ht="15" customHeight="1" thickBot="1" x14ac:dyDescent="0.4">
      <c r="B4304" s="5">
        <f t="shared" si="304"/>
        <v>4302</v>
      </c>
      <c r="C4304">
        <f t="shared" si="308"/>
        <v>134</v>
      </c>
      <c r="D4304" s="146">
        <v>1958</v>
      </c>
      <c r="E4304" s="101" t="s">
        <v>15</v>
      </c>
      <c r="F4304" s="101" t="s">
        <v>25</v>
      </c>
      <c r="G4304" s="165">
        <v>264932</v>
      </c>
      <c r="H4304" s="101"/>
      <c r="I4304" s="101"/>
      <c r="J4304" s="101"/>
      <c r="K4304" s="101" t="s">
        <v>3383</v>
      </c>
      <c r="L4304" s="101"/>
      <c r="M4304" s="101"/>
      <c r="N4304" s="101"/>
      <c r="O4304" s="101"/>
      <c r="P4304" s="101"/>
      <c r="Q4304" s="101"/>
      <c r="R4304" s="101"/>
      <c r="S4304" s="128"/>
      <c r="T4304" s="101"/>
      <c r="U4304" s="101"/>
      <c r="V4304" s="130" t="s">
        <v>3359</v>
      </c>
      <c r="W4304" s="101"/>
      <c r="X4304" s="101"/>
      <c r="Y4304" s="101"/>
      <c r="Z4304" s="101"/>
      <c r="AA4304" s="101"/>
      <c r="AB4304" s="101"/>
      <c r="AC4304" s="101"/>
      <c r="AD4304" s="101"/>
      <c r="AE4304" s="101"/>
      <c r="AF4304" t="s">
        <v>3451</v>
      </c>
      <c r="AG4304" s="101"/>
      <c r="AH4304" s="103">
        <v>45839</v>
      </c>
      <c r="AI4304" s="102" t="s">
        <v>5145</v>
      </c>
    </row>
    <row r="4305" spans="1:35" ht="15" customHeight="1" thickBot="1" x14ac:dyDescent="0.4">
      <c r="B4305" s="5">
        <f t="shared" si="304"/>
        <v>4303</v>
      </c>
      <c r="C4305">
        <f t="shared" si="308"/>
        <v>31</v>
      </c>
      <c r="D4305" s="146">
        <v>1958</v>
      </c>
      <c r="E4305" s="159" t="s">
        <v>15</v>
      </c>
      <c r="F4305" s="159" t="s">
        <v>25</v>
      </c>
      <c r="G4305" s="160">
        <v>265066</v>
      </c>
      <c r="H4305" s="159"/>
      <c r="I4305" s="159"/>
      <c r="J4305" s="159" t="s">
        <v>3354</v>
      </c>
      <c r="K4305" s="159" t="s">
        <v>3383</v>
      </c>
      <c r="L4305" s="159"/>
      <c r="M4305" s="159" t="s">
        <v>3459</v>
      </c>
      <c r="N4305" s="159"/>
      <c r="O4305" s="159"/>
      <c r="P4305" s="159"/>
      <c r="Q4305" s="159"/>
      <c r="R4305" s="159"/>
      <c r="S4305" s="159"/>
      <c r="T4305" s="159" t="s">
        <v>3262</v>
      </c>
      <c r="U4305" s="159"/>
      <c r="V4305" s="161" t="s">
        <v>3359</v>
      </c>
      <c r="W4305" s="159" t="s">
        <v>3572</v>
      </c>
      <c r="X4305" s="159" t="s">
        <v>3660</v>
      </c>
      <c r="Y4305" s="159"/>
      <c r="Z4305" s="159"/>
      <c r="AA4305" s="159" t="s">
        <v>3262</v>
      </c>
      <c r="AB4305" s="159"/>
      <c r="AC4305" s="159"/>
      <c r="AD4305" s="159"/>
      <c r="AE4305" s="159"/>
      <c r="AF4305" t="s">
        <v>3451</v>
      </c>
      <c r="AG4305" s="159"/>
      <c r="AH4305" s="176">
        <v>46207</v>
      </c>
      <c r="AI4305" s="76" t="s">
        <v>6807</v>
      </c>
    </row>
    <row r="4306" spans="1:35" ht="15" customHeight="1" x14ac:dyDescent="0.35">
      <c r="B4306" s="5">
        <f t="shared" si="304"/>
        <v>4304</v>
      </c>
      <c r="C4306">
        <f t="shared" si="308"/>
        <v>217</v>
      </c>
      <c r="D4306" s="146">
        <v>1958</v>
      </c>
      <c r="E4306" s="3" t="s">
        <v>15</v>
      </c>
      <c r="F4306" s="3" t="s">
        <v>25</v>
      </c>
      <c r="G4306" s="165">
        <v>265097</v>
      </c>
      <c r="H4306" s="3"/>
      <c r="I4306" s="3"/>
      <c r="J4306" s="3" t="s">
        <v>3354</v>
      </c>
      <c r="K4306" s="3" t="s">
        <v>3383</v>
      </c>
      <c r="L4306" s="3"/>
      <c r="M4306" s="3" t="s">
        <v>3459</v>
      </c>
      <c r="N4306" s="3"/>
      <c r="O4306" s="3"/>
      <c r="P4306" s="3"/>
      <c r="Q4306" s="3"/>
      <c r="R4306" s="3"/>
      <c r="S4306" s="152"/>
      <c r="T4306" s="3" t="s">
        <v>3262</v>
      </c>
      <c r="U4306" s="3"/>
      <c r="V4306" s="143" t="s">
        <v>3510</v>
      </c>
      <c r="W4306" s="3" t="s">
        <v>3572</v>
      </c>
      <c r="X4306" s="3" t="s">
        <v>3660</v>
      </c>
      <c r="Y4306" s="3"/>
      <c r="Z4306" s="3"/>
      <c r="AA4306" s="3" t="s">
        <v>3262</v>
      </c>
      <c r="AB4306" s="3"/>
      <c r="AF4306" t="s">
        <v>3451</v>
      </c>
      <c r="AH4306" s="2">
        <v>45783</v>
      </c>
      <c r="AI4306" s="75" t="s">
        <v>4955</v>
      </c>
    </row>
    <row r="4307" spans="1:35" ht="15" customHeight="1" x14ac:dyDescent="0.35">
      <c r="B4307" s="5">
        <f t="shared" si="304"/>
        <v>4305</v>
      </c>
      <c r="C4307">
        <f t="shared" si="308"/>
        <v>369</v>
      </c>
      <c r="D4307" s="146">
        <v>1958</v>
      </c>
      <c r="E4307" t="s">
        <v>15</v>
      </c>
      <c r="F4307" t="s">
        <v>25</v>
      </c>
      <c r="G4307">
        <v>265314</v>
      </c>
      <c r="H4307" t="s">
        <v>17</v>
      </c>
      <c r="J4307" t="s">
        <v>3354</v>
      </c>
      <c r="K4307" t="s">
        <v>3383</v>
      </c>
      <c r="L4307" t="s">
        <v>135</v>
      </c>
      <c r="M4307" t="s">
        <v>3359</v>
      </c>
      <c r="AF4307" t="s">
        <v>3060</v>
      </c>
      <c r="AH4307" s="2">
        <v>40301.653171296297</v>
      </c>
    </row>
    <row r="4308" spans="1:35" ht="15" customHeight="1" x14ac:dyDescent="0.35">
      <c r="B4308" s="5">
        <f t="shared" si="304"/>
        <v>4306</v>
      </c>
      <c r="C4308">
        <f t="shared" si="308"/>
        <v>18</v>
      </c>
      <c r="D4308" s="146">
        <v>1958</v>
      </c>
      <c r="E4308" s="3" t="s">
        <v>1381</v>
      </c>
      <c r="F4308" s="3" t="s">
        <v>25</v>
      </c>
      <c r="G4308" s="165">
        <v>265683</v>
      </c>
      <c r="H4308" s="3"/>
      <c r="I4308" s="3"/>
      <c r="J4308" s="3" t="s">
        <v>3354</v>
      </c>
      <c r="K4308" s="3" t="s">
        <v>3383</v>
      </c>
      <c r="L4308" s="3"/>
      <c r="M4308" s="3" t="s">
        <v>3459</v>
      </c>
      <c r="N4308" s="3" t="s">
        <v>3359</v>
      </c>
      <c r="O4308" s="3"/>
      <c r="P4308" s="3"/>
      <c r="Q4308" s="3"/>
      <c r="R4308" s="3"/>
      <c r="S4308" s="152"/>
      <c r="T4308" s="3" t="s">
        <v>3424</v>
      </c>
      <c r="U4308" s="3" t="s">
        <v>3557</v>
      </c>
      <c r="V4308" s="143"/>
      <c r="W4308" s="3" t="s">
        <v>3572</v>
      </c>
      <c r="X4308" s="3" t="s">
        <v>3452</v>
      </c>
      <c r="Y4308" s="3"/>
      <c r="Z4308" s="3"/>
      <c r="AA4308" s="3" t="s">
        <v>3727</v>
      </c>
      <c r="AB4308" s="3" t="s">
        <v>4898</v>
      </c>
      <c r="AD4308" s="3" t="s">
        <v>4899</v>
      </c>
      <c r="AE4308" s="3"/>
      <c r="AF4308" s="3" t="s">
        <v>3451</v>
      </c>
      <c r="AG4308" s="3"/>
      <c r="AH4308" s="153">
        <v>45739</v>
      </c>
      <c r="AI4308" s="75" t="s">
        <v>4787</v>
      </c>
    </row>
    <row r="4309" spans="1:35" ht="15" customHeight="1" x14ac:dyDescent="0.35">
      <c r="B4309" s="5">
        <f t="shared" si="304"/>
        <v>4307</v>
      </c>
      <c r="C4309">
        <f t="shared" ref="C4309:C4370" si="309">+G4310-G4309</f>
        <v>9</v>
      </c>
      <c r="D4309" s="146">
        <v>1958</v>
      </c>
      <c r="E4309" t="s">
        <v>1381</v>
      </c>
      <c r="F4309" t="s">
        <v>25</v>
      </c>
      <c r="G4309">
        <v>265701</v>
      </c>
      <c r="H4309" t="s">
        <v>17</v>
      </c>
      <c r="K4309" t="s">
        <v>3383</v>
      </c>
      <c r="L4309" t="s">
        <v>437</v>
      </c>
      <c r="M4309" t="s">
        <v>3359</v>
      </c>
      <c r="U4309" t="s">
        <v>3557</v>
      </c>
      <c r="AF4309" t="s">
        <v>3060</v>
      </c>
      <c r="AH4309" s="2">
        <v>39695.372187499997</v>
      </c>
    </row>
    <row r="4310" spans="1:35" ht="15" customHeight="1" x14ac:dyDescent="0.35">
      <c r="B4310" s="5">
        <f t="shared" si="304"/>
        <v>4308</v>
      </c>
      <c r="C4310">
        <f t="shared" si="309"/>
        <v>1</v>
      </c>
      <c r="D4310" s="146">
        <v>1958</v>
      </c>
      <c r="E4310" t="s">
        <v>1381</v>
      </c>
      <c r="F4310" t="s">
        <v>25</v>
      </c>
      <c r="G4310">
        <v>265710</v>
      </c>
      <c r="L4310" t="s">
        <v>37</v>
      </c>
      <c r="AF4310" t="s">
        <v>3060</v>
      </c>
    </row>
    <row r="4311" spans="1:35" ht="15" customHeight="1" x14ac:dyDescent="0.35">
      <c r="B4311" s="5">
        <f t="shared" si="304"/>
        <v>4309</v>
      </c>
      <c r="C4311">
        <f t="shared" si="309"/>
        <v>42</v>
      </c>
      <c r="D4311" s="146">
        <v>1958</v>
      </c>
      <c r="E4311" s="3" t="s">
        <v>1381</v>
      </c>
      <c r="F4311" s="3" t="s">
        <v>25</v>
      </c>
      <c r="G4311" s="3">
        <v>265711</v>
      </c>
      <c r="H4311" s="3"/>
      <c r="I4311" s="3"/>
      <c r="J4311" s="3" t="s">
        <v>3354</v>
      </c>
      <c r="K4311" s="3" t="s">
        <v>3359</v>
      </c>
      <c r="L4311" s="3"/>
      <c r="M4311" s="3" t="s">
        <v>3459</v>
      </c>
      <c r="N4311" s="3"/>
      <c r="O4311" s="3"/>
      <c r="P4311" s="3"/>
      <c r="Q4311" s="3"/>
      <c r="R4311" s="3"/>
      <c r="S4311" s="152"/>
      <c r="T4311" s="3" t="s">
        <v>3424</v>
      </c>
      <c r="U4311" s="3" t="s">
        <v>3557</v>
      </c>
      <c r="V4311" s="143"/>
      <c r="W4311" s="3" t="s">
        <v>3572</v>
      </c>
      <c r="X4311" s="3" t="s">
        <v>3452</v>
      </c>
      <c r="Y4311" s="3"/>
      <c r="Z4311" s="3"/>
      <c r="AA4311" s="3" t="s">
        <v>3946</v>
      </c>
      <c r="AB4311" s="3"/>
      <c r="AE4311" s="3"/>
      <c r="AF4311" s="3" t="s">
        <v>3451</v>
      </c>
      <c r="AG4311" s="3"/>
      <c r="AH4311" s="153">
        <v>45561</v>
      </c>
      <c r="AI4311" s="75" t="s">
        <v>4144</v>
      </c>
    </row>
    <row r="4312" spans="1:35" ht="15" customHeight="1" x14ac:dyDescent="0.35">
      <c r="B4312" s="5">
        <f t="shared" si="304"/>
        <v>4310</v>
      </c>
      <c r="C4312">
        <f t="shared" si="309"/>
        <v>45</v>
      </c>
      <c r="D4312" s="146">
        <v>1958</v>
      </c>
      <c r="E4312" t="s">
        <v>1381</v>
      </c>
      <c r="F4312" t="s">
        <v>25</v>
      </c>
      <c r="G4312">
        <v>265753</v>
      </c>
      <c r="H4312" t="s">
        <v>17</v>
      </c>
      <c r="J4312" t="s">
        <v>380</v>
      </c>
      <c r="K4312" t="s">
        <v>3383</v>
      </c>
      <c r="L4312" t="s">
        <v>254</v>
      </c>
      <c r="M4312" t="s">
        <v>3359</v>
      </c>
      <c r="U4312" t="s">
        <v>3557</v>
      </c>
      <c r="AC4312" s="3">
        <v>1957</v>
      </c>
      <c r="AD4312" s="3" t="s">
        <v>1479</v>
      </c>
      <c r="AF4312" t="s">
        <v>3060</v>
      </c>
      <c r="AH4312" s="2">
        <v>39767.672349537039</v>
      </c>
    </row>
    <row r="4313" spans="1:35" ht="15" customHeight="1" x14ac:dyDescent="0.35">
      <c r="A4313" s="3"/>
      <c r="B4313" s="5">
        <f t="shared" si="304"/>
        <v>4311</v>
      </c>
      <c r="C4313">
        <f t="shared" si="309"/>
        <v>3</v>
      </c>
      <c r="D4313" s="146">
        <v>1958</v>
      </c>
      <c r="E4313" t="s">
        <v>15</v>
      </c>
      <c r="F4313" t="s">
        <v>25</v>
      </c>
      <c r="G4313">
        <v>265798</v>
      </c>
      <c r="H4313" t="s">
        <v>17</v>
      </c>
      <c r="J4313" t="s">
        <v>3354</v>
      </c>
      <c r="K4313" t="s">
        <v>3383</v>
      </c>
      <c r="L4313" t="s">
        <v>385</v>
      </c>
      <c r="M4313" t="s">
        <v>3359</v>
      </c>
      <c r="AF4313" t="s">
        <v>3060</v>
      </c>
      <c r="AH4313" s="2">
        <v>39797.346435185187</v>
      </c>
    </row>
    <row r="4314" spans="1:35" ht="15" customHeight="1" x14ac:dyDescent="0.35">
      <c r="B4314" s="5">
        <f t="shared" si="304"/>
        <v>4312</v>
      </c>
      <c r="C4314">
        <f t="shared" si="309"/>
        <v>60</v>
      </c>
      <c r="D4314" s="146">
        <v>1958</v>
      </c>
      <c r="E4314" t="s">
        <v>327</v>
      </c>
      <c r="F4314" t="s">
        <v>16</v>
      </c>
      <c r="G4314">
        <v>265801</v>
      </c>
      <c r="H4314" t="s">
        <v>17</v>
      </c>
      <c r="J4314" t="s">
        <v>380</v>
      </c>
      <c r="K4314" t="s">
        <v>3383</v>
      </c>
      <c r="L4314" t="s">
        <v>74</v>
      </c>
      <c r="M4314" t="s">
        <v>3359</v>
      </c>
      <c r="AC4314" s="3" t="s">
        <v>1480</v>
      </c>
      <c r="AD4314" s="3" t="s">
        <v>1481</v>
      </c>
      <c r="AF4314" t="s">
        <v>3060</v>
      </c>
      <c r="AH4314" s="2">
        <v>40771.593877314815</v>
      </c>
    </row>
    <row r="4315" spans="1:35" ht="15" customHeight="1" x14ac:dyDescent="0.35">
      <c r="B4315" s="5">
        <f t="shared" si="304"/>
        <v>4313</v>
      </c>
      <c r="C4315">
        <f t="shared" si="309"/>
        <v>114</v>
      </c>
      <c r="D4315" s="146">
        <v>1958</v>
      </c>
      <c r="E4315" t="s">
        <v>327</v>
      </c>
      <c r="F4315" t="s">
        <v>25</v>
      </c>
      <c r="G4315">
        <v>265861</v>
      </c>
      <c r="H4315" t="s">
        <v>17</v>
      </c>
      <c r="K4315" t="s">
        <v>3383</v>
      </c>
      <c r="M4315" t="s">
        <v>3359</v>
      </c>
      <c r="AF4315" t="s">
        <v>3060</v>
      </c>
      <c r="AH4315" s="2">
        <v>40631.405462962961</v>
      </c>
    </row>
    <row r="4316" spans="1:35" ht="15" customHeight="1" x14ac:dyDescent="0.35">
      <c r="B4316" s="5">
        <f t="shared" si="304"/>
        <v>4314</v>
      </c>
      <c r="C4316">
        <f t="shared" si="309"/>
        <v>2</v>
      </c>
      <c r="D4316" s="146">
        <v>1958</v>
      </c>
      <c r="E4316" t="s">
        <v>221</v>
      </c>
      <c r="F4316" t="s">
        <v>25</v>
      </c>
      <c r="G4316">
        <v>265975</v>
      </c>
      <c r="H4316" t="s">
        <v>17</v>
      </c>
      <c r="K4316" t="s">
        <v>3366</v>
      </c>
      <c r="L4316" t="s">
        <v>388</v>
      </c>
      <c r="M4316" t="s">
        <v>3359</v>
      </c>
      <c r="AA4316" s="3" t="s">
        <v>3464</v>
      </c>
      <c r="AD4316" s="3" t="s">
        <v>1482</v>
      </c>
      <c r="AE4316" t="s">
        <v>380</v>
      </c>
      <c r="AF4316" t="s">
        <v>3060</v>
      </c>
      <c r="AH4316" s="2">
        <v>40625.933275462965</v>
      </c>
    </row>
    <row r="4317" spans="1:35" ht="15" customHeight="1" x14ac:dyDescent="0.35">
      <c r="B4317" s="5">
        <f t="shared" si="304"/>
        <v>4315</v>
      </c>
      <c r="C4317">
        <f t="shared" si="309"/>
        <v>57</v>
      </c>
      <c r="D4317" s="146">
        <v>1958</v>
      </c>
      <c r="E4317" t="s">
        <v>221</v>
      </c>
      <c r="F4317" t="s">
        <v>25</v>
      </c>
      <c r="G4317">
        <v>265977</v>
      </c>
      <c r="J4317" t="s">
        <v>3354</v>
      </c>
      <c r="K4317" t="s">
        <v>3366</v>
      </c>
      <c r="M4317" t="s">
        <v>3459</v>
      </c>
      <c r="T4317" t="s">
        <v>3424</v>
      </c>
      <c r="W4317" t="s">
        <v>3572</v>
      </c>
      <c r="X4317" t="s">
        <v>3452</v>
      </c>
      <c r="AA4317" s="3" t="s">
        <v>3464</v>
      </c>
      <c r="AD4317" s="3" t="s">
        <v>1434</v>
      </c>
      <c r="AF4317" t="s">
        <v>3451</v>
      </c>
      <c r="AH4317" s="2">
        <v>45339</v>
      </c>
    </row>
    <row r="4318" spans="1:35" ht="15" customHeight="1" x14ac:dyDescent="0.35">
      <c r="B4318" s="5">
        <f t="shared" si="304"/>
        <v>4316</v>
      </c>
      <c r="C4318">
        <f t="shared" si="309"/>
        <v>88</v>
      </c>
      <c r="D4318" s="146">
        <v>1958</v>
      </c>
      <c r="E4318" t="s">
        <v>221</v>
      </c>
      <c r="F4318" t="s">
        <v>25</v>
      </c>
      <c r="G4318">
        <v>266034</v>
      </c>
      <c r="AF4318" t="s">
        <v>3451</v>
      </c>
      <c r="AH4318" s="2">
        <v>45409</v>
      </c>
    </row>
    <row r="4319" spans="1:35" ht="15" customHeight="1" x14ac:dyDescent="0.35">
      <c r="B4319" s="5">
        <f t="shared" si="304"/>
        <v>4317</v>
      </c>
      <c r="C4319">
        <f t="shared" si="309"/>
        <v>1</v>
      </c>
      <c r="D4319" s="146">
        <v>1958</v>
      </c>
      <c r="E4319" t="s">
        <v>3762</v>
      </c>
      <c r="F4319" t="s">
        <v>1112</v>
      </c>
      <c r="G4319">
        <v>266122</v>
      </c>
      <c r="H4319" t="s">
        <v>17</v>
      </c>
      <c r="J4319" t="s">
        <v>380</v>
      </c>
      <c r="M4319" t="s">
        <v>3359</v>
      </c>
      <c r="N4319" t="s">
        <v>3359</v>
      </c>
      <c r="AF4319" t="s">
        <v>3060</v>
      </c>
      <c r="AH4319" s="2">
        <v>40496.523599537039</v>
      </c>
    </row>
    <row r="4320" spans="1:35" ht="15" customHeight="1" x14ac:dyDescent="0.35">
      <c r="B4320" s="5">
        <f t="shared" si="304"/>
        <v>4318</v>
      </c>
      <c r="C4320">
        <f t="shared" si="309"/>
        <v>711</v>
      </c>
      <c r="D4320" s="146">
        <v>1958</v>
      </c>
      <c r="E4320" t="s">
        <v>15</v>
      </c>
      <c r="F4320" t="s">
        <v>16</v>
      </c>
      <c r="G4320">
        <v>266123</v>
      </c>
      <c r="H4320" t="s">
        <v>17</v>
      </c>
      <c r="M4320" t="s">
        <v>3359</v>
      </c>
      <c r="AF4320" t="s">
        <v>3060</v>
      </c>
      <c r="AH4320" s="2">
        <v>40529.027800925927</v>
      </c>
    </row>
    <row r="4321" spans="1:35" ht="15" customHeight="1" x14ac:dyDescent="0.35">
      <c r="B4321" s="5">
        <f t="shared" si="304"/>
        <v>4319</v>
      </c>
      <c r="C4321">
        <f t="shared" si="309"/>
        <v>80</v>
      </c>
      <c r="D4321" s="16">
        <v>1958</v>
      </c>
      <c r="E4321" s="115" t="s">
        <v>15</v>
      </c>
      <c r="F4321" s="115" t="s">
        <v>16</v>
      </c>
      <c r="G4321" s="70">
        <v>266834</v>
      </c>
      <c r="I4321" s="172"/>
      <c r="J4321" s="172" t="s">
        <v>3354</v>
      </c>
      <c r="K4321" s="172" t="s">
        <v>3383</v>
      </c>
      <c r="L4321" s="172"/>
      <c r="M4321" s="172" t="s">
        <v>3459</v>
      </c>
      <c r="N4321" s="172"/>
      <c r="O4321" s="172"/>
      <c r="P4321" s="172"/>
      <c r="Q4321" s="172"/>
      <c r="R4321" s="172"/>
      <c r="S4321" s="173"/>
      <c r="T4321" s="172" t="s">
        <v>3262</v>
      </c>
      <c r="U4321" s="172"/>
      <c r="V4321" s="174"/>
      <c r="W4321" s="172" t="s">
        <v>3830</v>
      </c>
      <c r="X4321" s="172" t="s">
        <v>3660</v>
      </c>
      <c r="Y4321" s="172"/>
      <c r="Z4321" s="172"/>
      <c r="AA4321" s="172" t="s">
        <v>3262</v>
      </c>
      <c r="AB4321" s="172" t="s">
        <v>5064</v>
      </c>
      <c r="AC4321"/>
      <c r="AD4321"/>
      <c r="AF4321" t="s">
        <v>3451</v>
      </c>
      <c r="AH4321" s="2">
        <v>45966</v>
      </c>
      <c r="AI4321" s="36" t="s">
        <v>5767</v>
      </c>
    </row>
    <row r="4322" spans="1:35" ht="15" customHeight="1" x14ac:dyDescent="0.35">
      <c r="B4322" s="5">
        <f t="shared" si="304"/>
        <v>4320</v>
      </c>
      <c r="C4322">
        <f t="shared" si="309"/>
        <v>394</v>
      </c>
      <c r="D4322" s="146">
        <v>1958</v>
      </c>
      <c r="E4322" t="s">
        <v>15</v>
      </c>
      <c r="F4322" t="s">
        <v>16</v>
      </c>
      <c r="G4322">
        <v>266914</v>
      </c>
      <c r="H4322" t="s">
        <v>17</v>
      </c>
      <c r="J4322" t="s">
        <v>3354</v>
      </c>
      <c r="K4322" t="s">
        <v>3383</v>
      </c>
      <c r="L4322" t="s">
        <v>277</v>
      </c>
      <c r="M4322" t="s">
        <v>3359</v>
      </c>
      <c r="AF4322" t="s">
        <v>3060</v>
      </c>
      <c r="AH4322" s="2">
        <v>39699.882164351853</v>
      </c>
    </row>
    <row r="4323" spans="1:35" ht="15" customHeight="1" x14ac:dyDescent="0.35">
      <c r="B4323" s="5">
        <f t="shared" si="304"/>
        <v>4321</v>
      </c>
      <c r="C4323">
        <f t="shared" si="309"/>
        <v>160</v>
      </c>
      <c r="D4323" s="146">
        <v>1958</v>
      </c>
      <c r="E4323" t="s">
        <v>15</v>
      </c>
      <c r="F4323" t="s">
        <v>16</v>
      </c>
      <c r="G4323">
        <v>267308</v>
      </c>
      <c r="H4323" t="s">
        <v>17</v>
      </c>
      <c r="M4323" t="s">
        <v>3359</v>
      </c>
      <c r="AF4323" t="s">
        <v>3060</v>
      </c>
      <c r="AH4323" s="2">
        <v>40775.27857638889</v>
      </c>
    </row>
    <row r="4324" spans="1:35" ht="15" customHeight="1" x14ac:dyDescent="0.35">
      <c r="B4324" s="5">
        <f t="shared" si="304"/>
        <v>4322</v>
      </c>
      <c r="C4324">
        <f t="shared" si="309"/>
        <v>34</v>
      </c>
      <c r="D4324" s="146">
        <v>1958</v>
      </c>
      <c r="E4324" t="s">
        <v>327</v>
      </c>
      <c r="F4324" t="s">
        <v>16</v>
      </c>
      <c r="G4324">
        <v>267468</v>
      </c>
      <c r="H4324" t="s">
        <v>17</v>
      </c>
      <c r="J4324" t="s">
        <v>3354</v>
      </c>
      <c r="M4324" t="s">
        <v>3359</v>
      </c>
      <c r="AD4324" s="3" t="s">
        <v>1483</v>
      </c>
      <c r="AF4324" t="s">
        <v>3060</v>
      </c>
      <c r="AH4324" s="2">
        <v>40947.421261574076</v>
      </c>
    </row>
    <row r="4325" spans="1:35" ht="15" customHeight="1" x14ac:dyDescent="0.35">
      <c r="B4325" s="5">
        <f t="shared" si="304"/>
        <v>4323</v>
      </c>
      <c r="C4325">
        <f t="shared" si="309"/>
        <v>220</v>
      </c>
      <c r="D4325" s="146">
        <v>1958</v>
      </c>
      <c r="E4325" s="3" t="s">
        <v>500</v>
      </c>
      <c r="F4325" s="3" t="s">
        <v>25</v>
      </c>
      <c r="G4325" s="3">
        <v>267502</v>
      </c>
      <c r="H4325" s="3"/>
      <c r="I4325" s="3"/>
      <c r="J4325" s="3"/>
      <c r="K4325" s="3" t="s">
        <v>3383</v>
      </c>
      <c r="L4325" s="3"/>
      <c r="M4325" s="3"/>
      <c r="N4325" s="3"/>
      <c r="O4325" s="3"/>
      <c r="P4325" s="3"/>
      <c r="Q4325" s="3"/>
      <c r="R4325" s="3"/>
      <c r="S4325" s="152"/>
      <c r="T4325" s="3"/>
      <c r="U4325" s="3"/>
      <c r="V4325" s="143"/>
      <c r="W4325" s="3"/>
      <c r="X4325" s="3" t="s">
        <v>3452</v>
      </c>
      <c r="Y4325" s="3"/>
      <c r="Z4325" s="3"/>
      <c r="AB4325" s="3"/>
      <c r="AE4325" s="3"/>
      <c r="AF4325" s="3" t="s">
        <v>3451</v>
      </c>
      <c r="AG4325" s="3"/>
      <c r="AH4325" s="153">
        <v>45688</v>
      </c>
      <c r="AI4325" s="14" t="s">
        <v>4670</v>
      </c>
    </row>
    <row r="4326" spans="1:35" ht="15" customHeight="1" x14ac:dyDescent="0.35">
      <c r="B4326" s="5">
        <f t="shared" si="304"/>
        <v>4324</v>
      </c>
      <c r="C4326">
        <f t="shared" si="309"/>
        <v>77</v>
      </c>
      <c r="D4326" s="146">
        <v>1958</v>
      </c>
      <c r="E4326" t="s">
        <v>15</v>
      </c>
      <c r="F4326" t="s">
        <v>16</v>
      </c>
      <c r="G4326">
        <v>267722</v>
      </c>
      <c r="H4326" t="s">
        <v>17</v>
      </c>
      <c r="L4326" t="s">
        <v>1484</v>
      </c>
      <c r="M4326" t="s">
        <v>3359</v>
      </c>
      <c r="AF4326" t="s">
        <v>3060</v>
      </c>
      <c r="AH4326" s="2">
        <v>40560.251388888886</v>
      </c>
    </row>
    <row r="4327" spans="1:35" ht="15" customHeight="1" x14ac:dyDescent="0.35">
      <c r="B4327" s="5">
        <f t="shared" si="304"/>
        <v>4325</v>
      </c>
      <c r="C4327">
        <f t="shared" si="309"/>
        <v>23</v>
      </c>
      <c r="D4327" s="146">
        <v>1958</v>
      </c>
      <c r="E4327" t="s">
        <v>15</v>
      </c>
      <c r="F4327" t="s">
        <v>16</v>
      </c>
      <c r="G4327" s="70">
        <v>267799</v>
      </c>
      <c r="J4327" t="s">
        <v>3354</v>
      </c>
      <c r="K4327" t="s">
        <v>3383</v>
      </c>
      <c r="M4327" t="s">
        <v>3459</v>
      </c>
      <c r="T4327" t="s">
        <v>3262</v>
      </c>
      <c r="W4327" t="s">
        <v>3572</v>
      </c>
      <c r="X4327" t="s">
        <v>3660</v>
      </c>
      <c r="AA4327" t="s">
        <v>3262</v>
      </c>
      <c r="AB4327" t="s">
        <v>5065</v>
      </c>
      <c r="AC4327"/>
      <c r="AD4327" t="s">
        <v>5417</v>
      </c>
      <c r="AF4327" t="s">
        <v>3451</v>
      </c>
      <c r="AG4327" s="3"/>
      <c r="AH4327" s="153">
        <v>45899</v>
      </c>
      <c r="AI4327" s="36" t="s">
        <v>5418</v>
      </c>
    </row>
    <row r="4328" spans="1:35" ht="15" customHeight="1" thickBot="1" x14ac:dyDescent="0.4">
      <c r="B4328" s="5">
        <f t="shared" ref="B4328:B4392" si="310">+B4327+1</f>
        <v>4326</v>
      </c>
      <c r="C4328">
        <f t="shared" si="309"/>
        <v>223</v>
      </c>
      <c r="D4328" s="146">
        <v>1958</v>
      </c>
      <c r="E4328" t="s">
        <v>15</v>
      </c>
      <c r="F4328" t="s">
        <v>16</v>
      </c>
      <c r="G4328">
        <v>267822</v>
      </c>
      <c r="H4328" t="s">
        <v>17</v>
      </c>
      <c r="M4328" t="s">
        <v>3359</v>
      </c>
      <c r="AF4328" t="s">
        <v>3060</v>
      </c>
      <c r="AH4328" s="2">
        <v>40691.599097222221</v>
      </c>
    </row>
    <row r="4329" spans="1:35" ht="15" thickBot="1" x14ac:dyDescent="0.4">
      <c r="A4329" s="3"/>
      <c r="B4329" s="5">
        <f t="shared" si="310"/>
        <v>4327</v>
      </c>
      <c r="C4329">
        <f t="shared" si="309"/>
        <v>265</v>
      </c>
      <c r="D4329" s="146">
        <v>1958</v>
      </c>
      <c r="E4329" s="3" t="s">
        <v>15</v>
      </c>
      <c r="F4329" s="3" t="s">
        <v>16</v>
      </c>
      <c r="G4329" s="3">
        <v>268045</v>
      </c>
      <c r="H4329" s="3"/>
      <c r="I4329" s="3"/>
      <c r="J4329" s="3"/>
      <c r="K4329" s="3"/>
      <c r="L4329" s="3"/>
      <c r="M4329" s="3"/>
      <c r="N4329" s="3"/>
      <c r="O4329" s="3"/>
      <c r="P4329" s="3"/>
      <c r="Q4329" s="3"/>
      <c r="R4329" s="3"/>
      <c r="S4329" s="152"/>
      <c r="T4329" s="3"/>
      <c r="U4329" s="3"/>
      <c r="V4329" s="143"/>
      <c r="W4329" s="3"/>
      <c r="X4329" s="3"/>
      <c r="Y4329" s="3"/>
      <c r="Z4329" s="3"/>
      <c r="AB4329" s="3"/>
      <c r="AE4329" s="3"/>
      <c r="AF4329" s="3" t="s">
        <v>3451</v>
      </c>
      <c r="AG4329" s="159"/>
      <c r="AH4329" s="176">
        <v>45561</v>
      </c>
      <c r="AI4329" s="14" t="s">
        <v>4145</v>
      </c>
    </row>
    <row r="4330" spans="1:35" ht="15" customHeight="1" thickBot="1" x14ac:dyDescent="0.4">
      <c r="A4330" s="180"/>
      <c r="B4330" s="5">
        <f t="shared" si="310"/>
        <v>4328</v>
      </c>
      <c r="C4330">
        <f t="shared" si="309"/>
        <v>38</v>
      </c>
      <c r="D4330" s="146">
        <v>1958</v>
      </c>
      <c r="E4330" t="s">
        <v>15</v>
      </c>
      <c r="F4330" t="s">
        <v>16</v>
      </c>
      <c r="G4330">
        <v>268310</v>
      </c>
      <c r="H4330" t="s">
        <v>17</v>
      </c>
      <c r="J4330" t="s">
        <v>3354</v>
      </c>
      <c r="M4330" t="s">
        <v>3359</v>
      </c>
      <c r="AE4330" t="s">
        <v>167</v>
      </c>
      <c r="AF4330" t="s">
        <v>3060</v>
      </c>
      <c r="AH4330" s="2">
        <v>40072.429710648146</v>
      </c>
    </row>
    <row r="4331" spans="1:35" ht="15" customHeight="1" x14ac:dyDescent="0.35">
      <c r="B4331" s="5">
        <f t="shared" si="310"/>
        <v>4329</v>
      </c>
      <c r="C4331">
        <f t="shared" si="309"/>
        <v>4</v>
      </c>
      <c r="D4331" s="146">
        <v>1958</v>
      </c>
      <c r="E4331" t="s">
        <v>15</v>
      </c>
      <c r="F4331" t="s">
        <v>16</v>
      </c>
      <c r="G4331">
        <v>268348</v>
      </c>
      <c r="H4331" t="s">
        <v>17</v>
      </c>
      <c r="M4331" t="s">
        <v>3359</v>
      </c>
      <c r="AF4331" t="s">
        <v>3060</v>
      </c>
      <c r="AH4331" s="2">
        <v>40625.630601851852</v>
      </c>
    </row>
    <row r="4332" spans="1:35" ht="15" customHeight="1" x14ac:dyDescent="0.35">
      <c r="B4332" s="5">
        <f t="shared" si="310"/>
        <v>4330</v>
      </c>
      <c r="C4332">
        <f t="shared" si="309"/>
        <v>120</v>
      </c>
      <c r="D4332" s="146">
        <v>1958</v>
      </c>
      <c r="E4332" t="s">
        <v>15</v>
      </c>
      <c r="F4332" t="s">
        <v>16</v>
      </c>
      <c r="G4332">
        <v>268352</v>
      </c>
      <c r="H4332" t="s">
        <v>17</v>
      </c>
      <c r="J4332" t="s">
        <v>3354</v>
      </c>
      <c r="K4332" t="s">
        <v>3383</v>
      </c>
      <c r="L4332" t="s">
        <v>849</v>
      </c>
      <c r="M4332" t="s">
        <v>3359</v>
      </c>
      <c r="AB4332" t="s">
        <v>287</v>
      </c>
      <c r="AF4332" t="s">
        <v>3060</v>
      </c>
      <c r="AH4332" s="2">
        <v>40752.840150462966</v>
      </c>
    </row>
    <row r="4333" spans="1:35" ht="15" customHeight="1" x14ac:dyDescent="0.35">
      <c r="A4333" s="3"/>
      <c r="B4333" s="5">
        <f t="shared" si="310"/>
        <v>4331</v>
      </c>
      <c r="C4333">
        <f t="shared" si="309"/>
        <v>141</v>
      </c>
      <c r="D4333" s="146">
        <v>1958</v>
      </c>
      <c r="E4333" t="s">
        <v>15</v>
      </c>
      <c r="F4333" t="s">
        <v>16</v>
      </c>
      <c r="G4333">
        <v>268472</v>
      </c>
      <c r="H4333" t="s">
        <v>17</v>
      </c>
      <c r="J4333" t="s">
        <v>3354</v>
      </c>
      <c r="K4333" t="s">
        <v>3383</v>
      </c>
      <c r="L4333" t="s">
        <v>630</v>
      </c>
      <c r="M4333" t="s">
        <v>3359</v>
      </c>
      <c r="AB4333" t="s">
        <v>1485</v>
      </c>
      <c r="AC4333" s="3">
        <v>1958</v>
      </c>
      <c r="AF4333" t="s">
        <v>3060</v>
      </c>
      <c r="AH4333" s="2">
        <v>40457.664386574077</v>
      </c>
    </row>
    <row r="4334" spans="1:35" ht="15" customHeight="1" x14ac:dyDescent="0.35">
      <c r="B4334" s="5">
        <f t="shared" si="310"/>
        <v>4332</v>
      </c>
      <c r="C4334">
        <f t="shared" si="309"/>
        <v>289</v>
      </c>
      <c r="D4334" s="146">
        <v>1958</v>
      </c>
      <c r="E4334" s="3" t="s">
        <v>15</v>
      </c>
      <c r="F4334" s="3" t="s">
        <v>25</v>
      </c>
      <c r="G4334" s="3">
        <v>268613</v>
      </c>
      <c r="H4334" s="3"/>
      <c r="I4334" s="3"/>
      <c r="J4334" s="14" t="s">
        <v>34</v>
      </c>
      <c r="K4334" s="3"/>
      <c r="L4334" s="3"/>
      <c r="M4334" s="3"/>
      <c r="N4334" s="3"/>
      <c r="O4334" s="3"/>
      <c r="P4334" s="3"/>
      <c r="Q4334" s="3"/>
      <c r="R4334" s="3"/>
      <c r="S4334" s="152"/>
      <c r="T4334" s="3"/>
      <c r="U4334" s="3"/>
      <c r="V4334" s="143"/>
      <c r="W4334" s="3"/>
      <c r="X4334" s="3"/>
      <c r="Y4334" s="3"/>
      <c r="Z4334" s="3"/>
      <c r="AB4334" s="3"/>
      <c r="AE4334" s="3"/>
      <c r="AF4334" s="3" t="s">
        <v>3451</v>
      </c>
      <c r="AG4334" s="3"/>
      <c r="AH4334" s="153">
        <v>45661</v>
      </c>
      <c r="AI4334" s="14" t="s">
        <v>4542</v>
      </c>
    </row>
    <row r="4335" spans="1:35" ht="15" customHeight="1" thickBot="1" x14ac:dyDescent="0.4">
      <c r="B4335" s="5">
        <f t="shared" si="310"/>
        <v>4333</v>
      </c>
      <c r="C4335">
        <f t="shared" si="309"/>
        <v>31</v>
      </c>
      <c r="D4335" s="146">
        <v>1958</v>
      </c>
      <c r="E4335" s="3" t="s">
        <v>15</v>
      </c>
      <c r="F4335" t="s">
        <v>25</v>
      </c>
      <c r="G4335">
        <v>268902</v>
      </c>
      <c r="H4335" t="s">
        <v>17</v>
      </c>
      <c r="J4335" t="s">
        <v>3354</v>
      </c>
      <c r="M4335" t="s">
        <v>3359</v>
      </c>
      <c r="AD4335" s="3" t="s">
        <v>1486</v>
      </c>
      <c r="AF4335" t="s">
        <v>3060</v>
      </c>
      <c r="AH4335" s="2">
        <v>40944.075069444443</v>
      </c>
    </row>
    <row r="4336" spans="1:35" ht="15" customHeight="1" thickBot="1" x14ac:dyDescent="0.4">
      <c r="B4336" s="5">
        <f t="shared" si="310"/>
        <v>4334</v>
      </c>
      <c r="C4336">
        <f t="shared" si="309"/>
        <v>236</v>
      </c>
      <c r="D4336" s="146">
        <v>1958</v>
      </c>
      <c r="E4336" s="3" t="s">
        <v>15</v>
      </c>
      <c r="F4336" s="159" t="s">
        <v>25</v>
      </c>
      <c r="G4336" s="160">
        <v>268933</v>
      </c>
      <c r="H4336" s="159"/>
      <c r="I4336" s="159"/>
      <c r="J4336" s="159" t="s">
        <v>3354</v>
      </c>
      <c r="K4336" s="159" t="s">
        <v>3383</v>
      </c>
      <c r="L4336" s="159"/>
      <c r="M4336" s="159" t="s">
        <v>3459</v>
      </c>
      <c r="N4336" s="159" t="s">
        <v>3359</v>
      </c>
      <c r="O4336" s="159"/>
      <c r="P4336" s="159"/>
      <c r="Q4336" s="159"/>
      <c r="R4336" s="159"/>
      <c r="S4336" s="159"/>
      <c r="T4336" s="159" t="s">
        <v>3262</v>
      </c>
      <c r="U4336" s="159"/>
      <c r="V4336" s="161"/>
      <c r="W4336" s="159" t="s">
        <v>3572</v>
      </c>
      <c r="X4336" s="159" t="s">
        <v>3660</v>
      </c>
      <c r="Y4336" s="159"/>
      <c r="Z4336" s="159"/>
      <c r="AA4336" s="159" t="s">
        <v>3262</v>
      </c>
      <c r="AB4336" s="159" t="s">
        <v>5133</v>
      </c>
      <c r="AC4336" s="159"/>
      <c r="AD4336" s="159"/>
      <c r="AE4336" s="162"/>
      <c r="AF4336" t="s">
        <v>3451</v>
      </c>
      <c r="AG4336" s="162"/>
      <c r="AH4336" s="163">
        <v>46130</v>
      </c>
      <c r="AI4336" s="162"/>
    </row>
    <row r="4337" spans="2:35" ht="15" customHeight="1" x14ac:dyDescent="0.35">
      <c r="B4337" s="5">
        <f t="shared" si="310"/>
        <v>4335</v>
      </c>
      <c r="C4337">
        <f t="shared" si="309"/>
        <v>49</v>
      </c>
      <c r="D4337" s="146">
        <v>1958</v>
      </c>
      <c r="E4337" s="3" t="s">
        <v>15</v>
      </c>
      <c r="F4337" t="s">
        <v>25</v>
      </c>
      <c r="G4337">
        <v>269169</v>
      </c>
      <c r="H4337" t="s">
        <v>17</v>
      </c>
      <c r="J4337" t="s">
        <v>3354</v>
      </c>
      <c r="K4337" t="s">
        <v>3383</v>
      </c>
      <c r="L4337" t="s">
        <v>1487</v>
      </c>
      <c r="M4337" t="s">
        <v>3359</v>
      </c>
      <c r="AF4337" t="s">
        <v>3060</v>
      </c>
      <c r="AH4337" s="2">
        <v>40382.811041666668</v>
      </c>
    </row>
    <row r="4338" spans="2:35" ht="15" customHeight="1" x14ac:dyDescent="0.35">
      <c r="B4338" s="5">
        <f t="shared" si="310"/>
        <v>4336</v>
      </c>
      <c r="C4338">
        <f t="shared" si="309"/>
        <v>59</v>
      </c>
      <c r="D4338" s="146">
        <v>1958</v>
      </c>
      <c r="E4338" s="3" t="s">
        <v>15</v>
      </c>
      <c r="F4338" t="s">
        <v>25</v>
      </c>
      <c r="G4338">
        <v>269218</v>
      </c>
      <c r="H4338" t="s">
        <v>17</v>
      </c>
      <c r="J4338" t="s">
        <v>3354</v>
      </c>
      <c r="K4338" t="s">
        <v>3383</v>
      </c>
      <c r="L4338" t="s">
        <v>28</v>
      </c>
      <c r="M4338" t="s">
        <v>3359</v>
      </c>
      <c r="AF4338" t="s">
        <v>3060</v>
      </c>
      <c r="AH4338" s="2">
        <v>39726.866956018515</v>
      </c>
    </row>
    <row r="4339" spans="2:35" ht="15" customHeight="1" x14ac:dyDescent="0.35">
      <c r="B4339" s="5">
        <f t="shared" si="310"/>
        <v>4337</v>
      </c>
      <c r="C4339">
        <f t="shared" si="309"/>
        <v>39</v>
      </c>
      <c r="D4339" s="146">
        <v>1958</v>
      </c>
      <c r="E4339" t="s">
        <v>15</v>
      </c>
      <c r="F4339" t="s">
        <v>25</v>
      </c>
      <c r="G4339">
        <v>269277</v>
      </c>
      <c r="H4339" t="s">
        <v>17</v>
      </c>
      <c r="J4339" t="s">
        <v>3354</v>
      </c>
      <c r="K4339" t="s">
        <v>3383</v>
      </c>
      <c r="L4339" t="s">
        <v>28</v>
      </c>
      <c r="M4339" t="s">
        <v>3359</v>
      </c>
      <c r="AF4339" t="s">
        <v>3060</v>
      </c>
      <c r="AH4339" s="2">
        <v>40445.878391203703</v>
      </c>
    </row>
    <row r="4340" spans="2:35" ht="15" customHeight="1" x14ac:dyDescent="0.35">
      <c r="B4340" s="5">
        <f t="shared" si="310"/>
        <v>4338</v>
      </c>
      <c r="C4340">
        <f t="shared" si="309"/>
        <v>6</v>
      </c>
      <c r="D4340" s="146">
        <v>1958</v>
      </c>
      <c r="E4340" t="s">
        <v>560</v>
      </c>
      <c r="F4340" t="s">
        <v>25</v>
      </c>
      <c r="G4340">
        <v>269316</v>
      </c>
      <c r="H4340" t="s">
        <v>17</v>
      </c>
      <c r="J4340" t="s">
        <v>380</v>
      </c>
      <c r="M4340" t="s">
        <v>3359</v>
      </c>
      <c r="N4340" t="s">
        <v>3359</v>
      </c>
      <c r="AF4340" t="s">
        <v>3060</v>
      </c>
      <c r="AH4340" s="2">
        <v>40170.06826388889</v>
      </c>
    </row>
    <row r="4341" spans="2:35" ht="15" customHeight="1" x14ac:dyDescent="0.35">
      <c r="B4341" s="5">
        <f t="shared" si="310"/>
        <v>4339</v>
      </c>
      <c r="C4341">
        <f t="shared" si="309"/>
        <v>6</v>
      </c>
      <c r="D4341" s="146">
        <v>1958</v>
      </c>
      <c r="E4341" t="s">
        <v>560</v>
      </c>
      <c r="F4341" t="s">
        <v>25</v>
      </c>
      <c r="G4341">
        <v>269322</v>
      </c>
      <c r="H4341" t="s">
        <v>17</v>
      </c>
      <c r="K4341" t="s">
        <v>3383</v>
      </c>
      <c r="L4341" t="s">
        <v>1488</v>
      </c>
      <c r="M4341" t="s">
        <v>3359</v>
      </c>
      <c r="AF4341" t="s">
        <v>3060</v>
      </c>
      <c r="AH4341" s="2">
        <v>40940.441759259258</v>
      </c>
    </row>
    <row r="4342" spans="2:35" ht="15" customHeight="1" x14ac:dyDescent="0.35">
      <c r="B4342" s="5">
        <f t="shared" si="310"/>
        <v>4340</v>
      </c>
      <c r="C4342">
        <f t="shared" si="309"/>
        <v>12</v>
      </c>
      <c r="D4342" s="146">
        <v>1958</v>
      </c>
      <c r="E4342" t="s">
        <v>560</v>
      </c>
      <c r="F4342" t="s">
        <v>25</v>
      </c>
      <c r="G4342">
        <v>269328</v>
      </c>
      <c r="H4342" t="s">
        <v>17</v>
      </c>
      <c r="K4342" t="s">
        <v>3383</v>
      </c>
      <c r="L4342" t="s">
        <v>89</v>
      </c>
      <c r="M4342" t="s">
        <v>3359</v>
      </c>
      <c r="AB4342" t="s">
        <v>1489</v>
      </c>
      <c r="AF4342" t="s">
        <v>3060</v>
      </c>
      <c r="AH4342" s="2">
        <v>41098.561736111114</v>
      </c>
    </row>
    <row r="4343" spans="2:35" ht="15" customHeight="1" x14ac:dyDescent="0.35">
      <c r="B4343" s="5">
        <f t="shared" si="310"/>
        <v>4341</v>
      </c>
      <c r="C4343">
        <f t="shared" si="309"/>
        <v>6</v>
      </c>
      <c r="D4343" s="146">
        <v>1958</v>
      </c>
      <c r="E4343" t="s">
        <v>560</v>
      </c>
      <c r="F4343" t="s">
        <v>25</v>
      </c>
      <c r="G4343">
        <v>269340</v>
      </c>
      <c r="H4343" t="s">
        <v>17</v>
      </c>
      <c r="J4343" t="s">
        <v>3354</v>
      </c>
      <c r="K4343" t="s">
        <v>3383</v>
      </c>
      <c r="L4343" t="s">
        <v>46</v>
      </c>
      <c r="M4343" t="s">
        <v>3359</v>
      </c>
      <c r="AF4343" t="s">
        <v>3060</v>
      </c>
      <c r="AH4343" s="2">
        <v>39777.483194444445</v>
      </c>
    </row>
    <row r="4344" spans="2:35" ht="15" customHeight="1" x14ac:dyDescent="0.35">
      <c r="B4344" s="5">
        <f t="shared" si="310"/>
        <v>4342</v>
      </c>
      <c r="C4344">
        <f t="shared" si="309"/>
        <v>968</v>
      </c>
      <c r="D4344" s="146">
        <v>1958</v>
      </c>
      <c r="E4344" s="3" t="s">
        <v>560</v>
      </c>
      <c r="F4344" s="3" t="s">
        <v>25</v>
      </c>
      <c r="G4344" s="3">
        <v>269346</v>
      </c>
      <c r="H4344" s="3"/>
      <c r="I4344" s="3"/>
      <c r="J4344" s="3"/>
      <c r="K4344" s="3"/>
      <c r="L4344" s="3"/>
      <c r="M4344" s="3"/>
      <c r="N4344" s="3"/>
      <c r="O4344" s="3"/>
      <c r="P4344" s="3"/>
      <c r="Q4344" s="3"/>
      <c r="R4344" s="3"/>
      <c r="S4344" s="152"/>
      <c r="T4344" s="3"/>
      <c r="U4344" s="3"/>
      <c r="V4344" s="143"/>
      <c r="W4344" s="3"/>
      <c r="X4344" s="3"/>
      <c r="Y4344" s="3"/>
      <c r="Z4344" s="3"/>
      <c r="AB4344" s="3"/>
      <c r="AE4344" s="3"/>
      <c r="AF4344" s="3" t="s">
        <v>3451</v>
      </c>
      <c r="AG4344" s="3"/>
      <c r="AH4344" s="153">
        <v>45661</v>
      </c>
      <c r="AI4344" s="14" t="s">
        <v>4543</v>
      </c>
    </row>
    <row r="4345" spans="2:35" ht="15" customHeight="1" x14ac:dyDescent="0.35">
      <c r="B4345" s="5">
        <f t="shared" si="310"/>
        <v>4343</v>
      </c>
      <c r="C4345">
        <f t="shared" si="309"/>
        <v>71</v>
      </c>
      <c r="D4345" s="146">
        <v>1958</v>
      </c>
      <c r="E4345" t="s">
        <v>221</v>
      </c>
      <c r="F4345" t="s">
        <v>16</v>
      </c>
      <c r="G4345">
        <v>270314</v>
      </c>
      <c r="J4345" t="s">
        <v>3354</v>
      </c>
      <c r="K4345" t="s">
        <v>3366</v>
      </c>
      <c r="M4345" t="s">
        <v>3459</v>
      </c>
      <c r="T4345" t="s">
        <v>3424</v>
      </c>
      <c r="W4345" t="s">
        <v>3572</v>
      </c>
      <c r="X4345" t="s">
        <v>3452</v>
      </c>
      <c r="AA4345" s="3" t="s">
        <v>3464</v>
      </c>
      <c r="AF4345" t="s">
        <v>3451</v>
      </c>
      <c r="AH4345" s="2">
        <v>45315</v>
      </c>
    </row>
    <row r="4346" spans="2:35" ht="15" customHeight="1" x14ac:dyDescent="0.35">
      <c r="B4346" s="5">
        <f t="shared" si="310"/>
        <v>4344</v>
      </c>
      <c r="C4346">
        <f t="shared" si="309"/>
        <v>28</v>
      </c>
      <c r="D4346" s="146">
        <v>1958</v>
      </c>
      <c r="E4346" t="s">
        <v>221</v>
      </c>
      <c r="F4346" t="s">
        <v>16</v>
      </c>
      <c r="G4346">
        <v>270385</v>
      </c>
      <c r="H4346" t="s">
        <v>17</v>
      </c>
      <c r="J4346" t="s">
        <v>3354</v>
      </c>
      <c r="K4346" t="s">
        <v>3366</v>
      </c>
      <c r="M4346" t="s">
        <v>3359</v>
      </c>
      <c r="N4346" t="s">
        <v>3413</v>
      </c>
      <c r="U4346" t="s">
        <v>3687</v>
      </c>
      <c r="AA4346" s="3" t="s">
        <v>3464</v>
      </c>
      <c r="AE4346" t="s">
        <v>380</v>
      </c>
      <c r="AF4346" t="s">
        <v>3060</v>
      </c>
      <c r="AH4346" s="2">
        <v>40935.564513888887</v>
      </c>
    </row>
    <row r="4347" spans="2:35" ht="15" customHeight="1" x14ac:dyDescent="0.35">
      <c r="B4347" s="5">
        <f t="shared" si="310"/>
        <v>4345</v>
      </c>
      <c r="C4347">
        <f t="shared" si="309"/>
        <v>21</v>
      </c>
      <c r="D4347" s="146">
        <v>1958</v>
      </c>
      <c r="E4347" t="s">
        <v>327</v>
      </c>
      <c r="F4347" t="s">
        <v>1112</v>
      </c>
      <c r="G4347">
        <v>270413</v>
      </c>
      <c r="J4347" t="s">
        <v>3354</v>
      </c>
      <c r="K4347" t="s">
        <v>3383</v>
      </c>
      <c r="M4347" t="s">
        <v>3453</v>
      </c>
      <c r="S4347" s="148">
        <v>0.437</v>
      </c>
      <c r="T4347" t="s">
        <v>3262</v>
      </c>
      <c r="X4347" t="s">
        <v>3830</v>
      </c>
      <c r="AA4347" s="3" t="s">
        <v>3262</v>
      </c>
      <c r="AB4347" t="s">
        <v>4605</v>
      </c>
      <c r="AF4347" t="s">
        <v>3451</v>
      </c>
      <c r="AH4347" s="2">
        <v>45661</v>
      </c>
    </row>
    <row r="4348" spans="2:35" ht="15" customHeight="1" x14ac:dyDescent="0.35">
      <c r="B4348" s="5">
        <f t="shared" si="310"/>
        <v>4346</v>
      </c>
      <c r="C4348">
        <f t="shared" si="309"/>
        <v>232</v>
      </c>
      <c r="D4348" s="146">
        <v>1958</v>
      </c>
      <c r="E4348" t="s">
        <v>327</v>
      </c>
      <c r="F4348" t="s">
        <v>1112</v>
      </c>
      <c r="G4348">
        <v>270434</v>
      </c>
      <c r="H4348" t="s">
        <v>17</v>
      </c>
      <c r="J4348" t="s">
        <v>3354</v>
      </c>
      <c r="K4348" t="s">
        <v>3383</v>
      </c>
      <c r="L4348" t="s">
        <v>113</v>
      </c>
      <c r="M4348" t="s">
        <v>3359</v>
      </c>
      <c r="AD4348" s="3" t="s">
        <v>1490</v>
      </c>
      <c r="AF4348" t="s">
        <v>3060</v>
      </c>
      <c r="AH4348" s="2">
        <v>40497.505266203705</v>
      </c>
    </row>
    <row r="4349" spans="2:35" ht="15" customHeight="1" x14ac:dyDescent="0.35">
      <c r="B4349" s="5">
        <f t="shared" si="310"/>
        <v>4347</v>
      </c>
      <c r="C4349">
        <f t="shared" si="309"/>
        <v>2</v>
      </c>
      <c r="D4349" s="146">
        <v>1958</v>
      </c>
      <c r="E4349" t="s">
        <v>972</v>
      </c>
      <c r="F4349" t="s">
        <v>25</v>
      </c>
      <c r="G4349">
        <v>270666</v>
      </c>
      <c r="H4349" t="s">
        <v>17</v>
      </c>
      <c r="J4349" t="s">
        <v>3354</v>
      </c>
      <c r="K4349" t="s">
        <v>3383</v>
      </c>
      <c r="L4349" t="s">
        <v>234</v>
      </c>
      <c r="M4349" t="s">
        <v>3359</v>
      </c>
      <c r="U4349" t="s">
        <v>3557</v>
      </c>
      <c r="W4349" t="s">
        <v>3557</v>
      </c>
      <c r="AB4349" t="s">
        <v>1491</v>
      </c>
      <c r="AC4349" s="3">
        <v>1958</v>
      </c>
      <c r="AF4349" t="s">
        <v>3060</v>
      </c>
      <c r="AH4349" s="2">
        <v>41028.724722222221</v>
      </c>
    </row>
    <row r="4350" spans="2:35" ht="15" customHeight="1" x14ac:dyDescent="0.35">
      <c r="B4350" s="5">
        <f t="shared" ref="B4350:B4353" si="311">+B4349+1</f>
        <v>4348</v>
      </c>
      <c r="C4350">
        <f t="shared" ref="C4350:C4353" si="312">+G4351-G4350</f>
        <v>31</v>
      </c>
      <c r="D4350" s="146">
        <v>1958</v>
      </c>
      <c r="E4350" t="s">
        <v>972</v>
      </c>
      <c r="F4350" t="s">
        <v>25</v>
      </c>
      <c r="G4350">
        <v>270668</v>
      </c>
      <c r="H4350" t="s">
        <v>17</v>
      </c>
      <c r="J4350" t="s">
        <v>3354</v>
      </c>
      <c r="K4350" t="s">
        <v>3383</v>
      </c>
      <c r="L4350" t="s">
        <v>1041</v>
      </c>
      <c r="M4350" t="s">
        <v>3359</v>
      </c>
      <c r="U4350" t="s">
        <v>3557</v>
      </c>
      <c r="AF4350" t="s">
        <v>3060</v>
      </c>
      <c r="AH4350" s="2">
        <v>40815.410868055558</v>
      </c>
    </row>
    <row r="4351" spans="2:35" ht="15" customHeight="1" thickBot="1" x14ac:dyDescent="0.4">
      <c r="B4351" s="5">
        <f t="shared" si="311"/>
        <v>4349</v>
      </c>
      <c r="C4351">
        <f t="shared" si="312"/>
        <v>36</v>
      </c>
      <c r="D4351" s="146">
        <v>1958</v>
      </c>
      <c r="E4351" s="3" t="s">
        <v>972</v>
      </c>
      <c r="F4351" s="3" t="s">
        <v>25</v>
      </c>
      <c r="G4351" s="3">
        <v>270699</v>
      </c>
      <c r="H4351" s="3"/>
      <c r="I4351" s="3"/>
      <c r="J4351" s="3" t="s">
        <v>3354</v>
      </c>
      <c r="K4351" s="3" t="s">
        <v>3383</v>
      </c>
      <c r="L4351" s="3"/>
      <c r="M4351" s="3" t="s">
        <v>3453</v>
      </c>
      <c r="N4351" s="3"/>
      <c r="O4351" s="3"/>
      <c r="P4351" s="3"/>
      <c r="Q4351" s="3"/>
      <c r="R4351" s="3"/>
      <c r="S4351" s="152"/>
      <c r="T4351" s="3" t="s">
        <v>3262</v>
      </c>
      <c r="U4351" s="3" t="s">
        <v>3557</v>
      </c>
      <c r="V4351" s="143"/>
      <c r="W4351" s="3" t="s">
        <v>3557</v>
      </c>
      <c r="X4351" s="3" t="s">
        <v>3452</v>
      </c>
      <c r="Y4351" s="3"/>
      <c r="Z4351" s="3"/>
      <c r="AA4351" s="3" t="s">
        <v>3262</v>
      </c>
      <c r="AB4351" s="3"/>
      <c r="AE4351" s="3"/>
      <c r="AF4351" s="3" t="s">
        <v>3451</v>
      </c>
      <c r="AG4351" s="3"/>
      <c r="AH4351" s="153">
        <v>45561</v>
      </c>
      <c r="AI4351" s="75" t="s">
        <v>4146</v>
      </c>
    </row>
    <row r="4352" spans="2:35" ht="15" thickBot="1" x14ac:dyDescent="0.4">
      <c r="B4352" s="5">
        <f t="shared" si="311"/>
        <v>4350</v>
      </c>
      <c r="C4352">
        <f t="shared" si="312"/>
        <v>439</v>
      </c>
      <c r="D4352" s="146">
        <v>1958</v>
      </c>
      <c r="E4352" s="159" t="s">
        <v>972</v>
      </c>
      <c r="F4352" s="159" t="s">
        <v>25</v>
      </c>
      <c r="G4352" s="160">
        <v>270735</v>
      </c>
      <c r="H4352" s="159"/>
      <c r="I4352" s="159"/>
      <c r="J4352" s="159" t="s">
        <v>3354</v>
      </c>
      <c r="K4352" s="159" t="s">
        <v>3383</v>
      </c>
      <c r="L4352" s="159"/>
      <c r="M4352" s="159" t="s">
        <v>3453</v>
      </c>
      <c r="N4352" s="159"/>
      <c r="O4352" s="159"/>
      <c r="P4352" s="159"/>
      <c r="Q4352" s="159"/>
      <c r="R4352" s="159"/>
      <c r="S4352" s="159"/>
      <c r="T4352" s="159" t="s">
        <v>3262</v>
      </c>
      <c r="U4352" s="159" t="s">
        <v>3557</v>
      </c>
      <c r="V4352" s="161"/>
      <c r="W4352" s="159" t="s">
        <v>3557</v>
      </c>
      <c r="X4352" s="159" t="s">
        <v>3452</v>
      </c>
      <c r="Y4352" s="159"/>
      <c r="Z4352" s="159"/>
      <c r="AA4352" s="159" t="s">
        <v>3262</v>
      </c>
      <c r="AB4352" s="159"/>
      <c r="AC4352" s="159"/>
      <c r="AD4352" s="159"/>
      <c r="AE4352" s="159"/>
      <c r="AF4352" t="s">
        <v>3451</v>
      </c>
      <c r="AG4352" s="159"/>
      <c r="AH4352" s="176">
        <v>46256</v>
      </c>
      <c r="AI4352" s="76" t="s">
        <v>6889</v>
      </c>
    </row>
    <row r="4353" spans="1:35" ht="15" customHeight="1" x14ac:dyDescent="0.35">
      <c r="B4353" s="5">
        <f t="shared" si="311"/>
        <v>4351</v>
      </c>
      <c r="C4353">
        <f t="shared" si="312"/>
        <v>95</v>
      </c>
      <c r="D4353" s="146">
        <v>1958</v>
      </c>
      <c r="E4353" t="s">
        <v>15</v>
      </c>
      <c r="F4353" t="s">
        <v>16</v>
      </c>
      <c r="G4353">
        <v>271174</v>
      </c>
      <c r="H4353" t="s">
        <v>17</v>
      </c>
      <c r="J4353" t="s">
        <v>3354</v>
      </c>
      <c r="M4353" t="s">
        <v>3359</v>
      </c>
      <c r="AF4353" t="s">
        <v>3060</v>
      </c>
      <c r="AH4353" s="2">
        <v>40979.713796296295</v>
      </c>
    </row>
    <row r="4354" spans="1:35" ht="15" customHeight="1" x14ac:dyDescent="0.35">
      <c r="B4354" s="5">
        <f t="shared" si="310"/>
        <v>4352</v>
      </c>
      <c r="C4354">
        <f t="shared" si="309"/>
        <v>112</v>
      </c>
      <c r="D4354" s="146">
        <v>1958</v>
      </c>
      <c r="E4354" t="s">
        <v>15</v>
      </c>
      <c r="F4354" t="s">
        <v>16</v>
      </c>
      <c r="G4354">
        <v>271269</v>
      </c>
      <c r="H4354" t="s">
        <v>17</v>
      </c>
      <c r="J4354" t="s">
        <v>3354</v>
      </c>
      <c r="L4354" t="s">
        <v>3366</v>
      </c>
      <c r="M4354" t="s">
        <v>3359</v>
      </c>
      <c r="V4354" s="43" t="s">
        <v>3359</v>
      </c>
      <c r="AB4354" t="s">
        <v>1492</v>
      </c>
      <c r="AC4354" s="153">
        <v>22112</v>
      </c>
      <c r="AF4354" t="s">
        <v>3060</v>
      </c>
      <c r="AH4354" s="2">
        <v>40576.651516203703</v>
      </c>
    </row>
    <row r="4355" spans="1:35" ht="15" customHeight="1" x14ac:dyDescent="0.35">
      <c r="B4355" s="5">
        <f t="shared" si="310"/>
        <v>4353</v>
      </c>
      <c r="C4355">
        <f t="shared" si="309"/>
        <v>105</v>
      </c>
      <c r="D4355" s="146">
        <v>1958</v>
      </c>
      <c r="E4355" t="s">
        <v>327</v>
      </c>
      <c r="F4355" t="s">
        <v>1112</v>
      </c>
      <c r="G4355">
        <v>271381</v>
      </c>
      <c r="H4355" t="s">
        <v>17</v>
      </c>
      <c r="J4355" t="s">
        <v>3354</v>
      </c>
      <c r="K4355" t="s">
        <v>3383</v>
      </c>
      <c r="L4355" t="s">
        <v>898</v>
      </c>
      <c r="M4355" t="s">
        <v>3359</v>
      </c>
      <c r="AF4355" t="s">
        <v>3060</v>
      </c>
      <c r="AH4355" s="2">
        <v>40944.796944444446</v>
      </c>
    </row>
    <row r="4356" spans="1:35" ht="15" customHeight="1" thickBot="1" x14ac:dyDescent="0.5">
      <c r="B4356" s="5">
        <f t="shared" si="310"/>
        <v>4354</v>
      </c>
      <c r="C4356">
        <f t="shared" si="309"/>
        <v>107</v>
      </c>
      <c r="D4356" s="82">
        <v>1959</v>
      </c>
      <c r="E4356" t="s">
        <v>15</v>
      </c>
      <c r="F4356" t="s">
        <v>16</v>
      </c>
      <c r="G4356">
        <v>271486</v>
      </c>
      <c r="J4356" t="s">
        <v>34</v>
      </c>
      <c r="K4356" t="s">
        <v>3383</v>
      </c>
      <c r="M4356" t="s">
        <v>3459</v>
      </c>
      <c r="V4356" s="43" t="s">
        <v>3359</v>
      </c>
      <c r="W4356" t="s">
        <v>3572</v>
      </c>
      <c r="X4356" t="s">
        <v>3660</v>
      </c>
      <c r="AF4356" t="s">
        <v>3451</v>
      </c>
      <c r="AH4356" s="2">
        <v>45336</v>
      </c>
    </row>
    <row r="4357" spans="1:35" ht="15" thickBot="1" x14ac:dyDescent="0.4">
      <c r="B4357" s="5">
        <f t="shared" si="310"/>
        <v>4355</v>
      </c>
      <c r="C4357">
        <f t="shared" si="309"/>
        <v>119</v>
      </c>
      <c r="D4357" s="16">
        <v>1959</v>
      </c>
      <c r="E4357" s="162" t="s">
        <v>15</v>
      </c>
      <c r="F4357" s="162" t="s">
        <v>16</v>
      </c>
      <c r="G4357" s="162">
        <v>271593</v>
      </c>
      <c r="H4357" s="162" t="s">
        <v>17</v>
      </c>
      <c r="I4357" s="162"/>
      <c r="J4357" s="162" t="s">
        <v>3354</v>
      </c>
      <c r="K4357" s="162" t="s">
        <v>3383</v>
      </c>
      <c r="L4357" s="162" t="s">
        <v>62</v>
      </c>
      <c r="M4357" s="162" t="s">
        <v>3359</v>
      </c>
      <c r="N4357" s="162"/>
      <c r="O4357" s="162"/>
      <c r="P4357" s="162"/>
      <c r="Q4357" s="162"/>
      <c r="R4357" s="162"/>
      <c r="S4357" s="181"/>
      <c r="T4357" s="162"/>
      <c r="U4357" s="162"/>
      <c r="V4357" s="182"/>
      <c r="W4357" s="162"/>
      <c r="X4357" s="162"/>
      <c r="Y4357" s="162"/>
      <c r="Z4357" s="162"/>
      <c r="AA4357" s="159"/>
      <c r="AB4357" s="162"/>
      <c r="AC4357" s="159">
        <v>1958</v>
      </c>
      <c r="AD4357" s="159"/>
      <c r="AE4357" s="162"/>
      <c r="AF4357" t="s">
        <v>3060</v>
      </c>
      <c r="AG4357" s="162"/>
      <c r="AH4357" s="163">
        <v>40292.486932870372</v>
      </c>
      <c r="AI4357" s="162"/>
    </row>
    <row r="4358" spans="1:35" ht="15" thickBot="1" x14ac:dyDescent="0.4">
      <c r="A4358" s="180"/>
      <c r="B4358" s="5">
        <f t="shared" si="310"/>
        <v>4356</v>
      </c>
      <c r="C4358">
        <f t="shared" si="309"/>
        <v>266</v>
      </c>
      <c r="D4358" s="16">
        <v>1959</v>
      </c>
      <c r="E4358" s="162" t="s">
        <v>15</v>
      </c>
      <c r="F4358" s="162" t="s">
        <v>16</v>
      </c>
      <c r="G4358" s="162">
        <v>271712</v>
      </c>
      <c r="H4358" s="162" t="s">
        <v>17</v>
      </c>
      <c r="I4358" s="162"/>
      <c r="J4358" s="162" t="s">
        <v>3354</v>
      </c>
      <c r="K4358" s="162" t="s">
        <v>3383</v>
      </c>
      <c r="L4358" s="162" t="s">
        <v>1493</v>
      </c>
      <c r="M4358" s="162" t="s">
        <v>3359</v>
      </c>
      <c r="N4358" s="162"/>
      <c r="O4358" s="162"/>
      <c r="P4358" s="162"/>
      <c r="Q4358" s="162"/>
      <c r="R4358" s="162"/>
      <c r="S4358" s="181"/>
      <c r="T4358" s="162"/>
      <c r="U4358" s="162"/>
      <c r="V4358" s="182"/>
      <c r="W4358" s="162"/>
      <c r="X4358" s="162"/>
      <c r="Y4358" s="162"/>
      <c r="Z4358" s="162"/>
      <c r="AA4358" s="159"/>
      <c r="AB4358" s="162"/>
      <c r="AC4358" s="159"/>
      <c r="AD4358" s="159"/>
      <c r="AE4358" s="162"/>
      <c r="AF4358" t="s">
        <v>3060</v>
      </c>
      <c r="AG4358" s="162"/>
      <c r="AH4358" s="163">
        <v>40154.604780092595</v>
      </c>
      <c r="AI4358" s="162"/>
    </row>
    <row r="4359" spans="1:35" ht="15" customHeight="1" thickBot="1" x14ac:dyDescent="0.4">
      <c r="A4359" s="180"/>
      <c r="B4359" s="5">
        <f t="shared" si="310"/>
        <v>4357</v>
      </c>
      <c r="C4359">
        <f t="shared" si="309"/>
        <v>132</v>
      </c>
      <c r="D4359" s="16">
        <v>1959</v>
      </c>
      <c r="E4359" t="s">
        <v>15</v>
      </c>
      <c r="F4359" t="s">
        <v>25</v>
      </c>
      <c r="G4359">
        <v>271978</v>
      </c>
      <c r="H4359" t="s">
        <v>17</v>
      </c>
      <c r="J4359" t="s">
        <v>3354</v>
      </c>
      <c r="K4359" t="s">
        <v>3383</v>
      </c>
      <c r="L4359" t="s">
        <v>849</v>
      </c>
      <c r="M4359" t="s">
        <v>3359</v>
      </c>
      <c r="N4359" t="s">
        <v>3359</v>
      </c>
      <c r="AF4359" t="s">
        <v>3060</v>
      </c>
      <c r="AH4359" s="2">
        <v>40254.689039351855</v>
      </c>
    </row>
    <row r="4360" spans="1:35" ht="15" customHeight="1" x14ac:dyDescent="0.35">
      <c r="B4360" s="5">
        <f t="shared" si="310"/>
        <v>4358</v>
      </c>
      <c r="C4360">
        <f t="shared" si="309"/>
        <v>36</v>
      </c>
      <c r="D4360" s="16">
        <v>1959</v>
      </c>
      <c r="E4360" t="s">
        <v>327</v>
      </c>
      <c r="F4360" t="s">
        <v>25</v>
      </c>
      <c r="G4360">
        <v>272110</v>
      </c>
      <c r="H4360" t="s">
        <v>17</v>
      </c>
      <c r="J4360" t="s">
        <v>3354</v>
      </c>
      <c r="K4360" t="s">
        <v>3383</v>
      </c>
      <c r="L4360" t="s">
        <v>28</v>
      </c>
      <c r="M4360" t="s">
        <v>3359</v>
      </c>
      <c r="V4360" s="43" t="s">
        <v>3359</v>
      </c>
      <c r="AB4360" t="s">
        <v>81</v>
      </c>
      <c r="AF4360" t="s">
        <v>3060</v>
      </c>
      <c r="AH4360" s="2">
        <v>40080.738761574074</v>
      </c>
    </row>
    <row r="4361" spans="1:35" ht="15" customHeight="1" x14ac:dyDescent="0.35">
      <c r="B4361" s="5">
        <f t="shared" si="310"/>
        <v>4359</v>
      </c>
      <c r="C4361">
        <f t="shared" si="309"/>
        <v>3</v>
      </c>
      <c r="D4361" s="16">
        <v>1959</v>
      </c>
      <c r="E4361" t="s">
        <v>15</v>
      </c>
      <c r="F4361" t="s">
        <v>25</v>
      </c>
      <c r="G4361">
        <v>272146</v>
      </c>
      <c r="H4361" t="s">
        <v>73</v>
      </c>
      <c r="J4361" t="s">
        <v>3354</v>
      </c>
      <c r="K4361" t="s">
        <v>3383</v>
      </c>
      <c r="L4361" t="s">
        <v>35</v>
      </c>
      <c r="M4361" t="s">
        <v>3359</v>
      </c>
      <c r="N4361" t="s">
        <v>3359</v>
      </c>
      <c r="V4361" s="43" t="s">
        <v>3359</v>
      </c>
      <c r="AF4361" t="s">
        <v>3060</v>
      </c>
      <c r="AH4361" s="2">
        <v>39814.906724537039</v>
      </c>
    </row>
    <row r="4362" spans="1:35" ht="15" customHeight="1" x14ac:dyDescent="0.35">
      <c r="B4362" s="5">
        <f t="shared" si="310"/>
        <v>4360</v>
      </c>
      <c r="C4362">
        <f t="shared" si="309"/>
        <v>268</v>
      </c>
      <c r="D4362" s="16">
        <v>1959</v>
      </c>
      <c r="E4362" t="s">
        <v>15</v>
      </c>
      <c r="F4362" t="s">
        <v>25</v>
      </c>
      <c r="G4362">
        <v>272149</v>
      </c>
      <c r="H4362" t="s">
        <v>17</v>
      </c>
      <c r="J4362" t="s">
        <v>3354</v>
      </c>
      <c r="K4362" t="s">
        <v>3383</v>
      </c>
      <c r="L4362" t="s">
        <v>630</v>
      </c>
      <c r="M4362" t="s">
        <v>3359</v>
      </c>
      <c r="V4362" s="43" t="s">
        <v>3359</v>
      </c>
      <c r="AB4362" t="s">
        <v>81</v>
      </c>
      <c r="AF4362" t="s">
        <v>3060</v>
      </c>
      <c r="AH4362" s="2">
        <v>40152.997094907405</v>
      </c>
    </row>
    <row r="4363" spans="1:35" ht="15" customHeight="1" x14ac:dyDescent="0.35">
      <c r="B4363" s="5">
        <f t="shared" si="310"/>
        <v>4361</v>
      </c>
      <c r="C4363">
        <f t="shared" si="309"/>
        <v>14</v>
      </c>
      <c r="D4363" s="16">
        <v>1959</v>
      </c>
      <c r="E4363" t="s">
        <v>15</v>
      </c>
      <c r="F4363" t="s">
        <v>25</v>
      </c>
      <c r="G4363" s="70">
        <v>272417</v>
      </c>
      <c r="J4363" t="s">
        <v>3354</v>
      </c>
      <c r="K4363" t="s">
        <v>3383</v>
      </c>
      <c r="M4363" t="s">
        <v>3459</v>
      </c>
      <c r="T4363" t="s">
        <v>3262</v>
      </c>
      <c r="V4363" s="43" t="s">
        <v>3359</v>
      </c>
      <c r="W4363" t="s">
        <v>3572</v>
      </c>
      <c r="X4363" t="s">
        <v>3660</v>
      </c>
      <c r="AA4363"/>
      <c r="AC4363"/>
      <c r="AD4363"/>
      <c r="AF4363" t="s">
        <v>3451</v>
      </c>
      <c r="AG4363" s="3"/>
      <c r="AH4363" s="153">
        <v>45899</v>
      </c>
      <c r="AI4363" s="36" t="s">
        <v>5419</v>
      </c>
    </row>
    <row r="4364" spans="1:35" ht="15" customHeight="1" x14ac:dyDescent="0.35">
      <c r="B4364" s="5">
        <f t="shared" si="310"/>
        <v>4362</v>
      </c>
      <c r="C4364">
        <f t="shared" si="309"/>
        <v>50</v>
      </c>
      <c r="D4364" s="16">
        <v>1959</v>
      </c>
      <c r="E4364" t="s">
        <v>15</v>
      </c>
      <c r="F4364" t="s">
        <v>25</v>
      </c>
      <c r="G4364">
        <v>272431</v>
      </c>
      <c r="H4364" t="s">
        <v>17</v>
      </c>
      <c r="J4364" t="s">
        <v>380</v>
      </c>
      <c r="K4364" t="s">
        <v>3383</v>
      </c>
      <c r="L4364" t="s">
        <v>211</v>
      </c>
      <c r="M4364" t="s">
        <v>3359</v>
      </c>
      <c r="AD4364" s="3" t="s">
        <v>1494</v>
      </c>
      <c r="AF4364" t="s">
        <v>3060</v>
      </c>
      <c r="AH4364" s="2">
        <v>40914.463877314818</v>
      </c>
    </row>
    <row r="4365" spans="1:35" ht="15" customHeight="1" x14ac:dyDescent="0.35">
      <c r="B4365" s="5">
        <f t="shared" si="310"/>
        <v>4363</v>
      </c>
      <c r="C4365">
        <f t="shared" si="309"/>
        <v>5</v>
      </c>
      <c r="D4365" s="16">
        <v>1959</v>
      </c>
      <c r="E4365" t="s">
        <v>327</v>
      </c>
      <c r="F4365" t="s">
        <v>25</v>
      </c>
      <c r="G4365">
        <v>272481</v>
      </c>
      <c r="H4365" t="s">
        <v>17</v>
      </c>
      <c r="M4365" t="s">
        <v>3359</v>
      </c>
      <c r="AF4365" t="s">
        <v>3060</v>
      </c>
      <c r="AH4365" s="2">
        <v>40572.778275462966</v>
      </c>
    </row>
    <row r="4366" spans="1:35" ht="15" customHeight="1" x14ac:dyDescent="0.35">
      <c r="B4366" s="5">
        <f t="shared" si="310"/>
        <v>4364</v>
      </c>
      <c r="C4366">
        <f t="shared" si="309"/>
        <v>50</v>
      </c>
      <c r="D4366" s="16">
        <v>1959</v>
      </c>
      <c r="E4366" s="116" t="s">
        <v>327</v>
      </c>
      <c r="F4366" s="116" t="s">
        <v>25</v>
      </c>
      <c r="G4366" s="117">
        <v>272486</v>
      </c>
      <c r="H4366" s="172" t="s">
        <v>5836</v>
      </c>
      <c r="I4366" s="172"/>
      <c r="J4366" s="172" t="s">
        <v>3354</v>
      </c>
      <c r="K4366" s="172" t="s">
        <v>3383</v>
      </c>
      <c r="L4366" s="172"/>
      <c r="M4366" s="172" t="s">
        <v>3459</v>
      </c>
      <c r="N4366" s="172"/>
      <c r="O4366" s="172"/>
      <c r="P4366" s="172"/>
      <c r="Q4366" s="172"/>
      <c r="R4366" s="172"/>
      <c r="S4366" s="173"/>
      <c r="T4366" s="172" t="s">
        <v>3424</v>
      </c>
      <c r="U4366" s="172"/>
      <c r="V4366" s="174"/>
      <c r="W4366" s="172" t="s">
        <v>3572</v>
      </c>
      <c r="X4366" s="172" t="s">
        <v>3452</v>
      </c>
      <c r="Y4366" s="172"/>
      <c r="Z4366" s="172"/>
      <c r="AA4366" s="172" t="s">
        <v>6099</v>
      </c>
      <c r="AB4366" s="172"/>
      <c r="AC4366" s="172"/>
      <c r="AD4366" s="172"/>
      <c r="AE4366" s="172"/>
      <c r="AF4366" t="s">
        <v>3451</v>
      </c>
      <c r="AG4366" s="172"/>
      <c r="AH4366" s="175">
        <v>45999</v>
      </c>
      <c r="AI4366" s="36" t="s">
        <v>6028</v>
      </c>
    </row>
    <row r="4367" spans="1:35" ht="15" customHeight="1" x14ac:dyDescent="0.35">
      <c r="B4367" s="5">
        <f t="shared" si="310"/>
        <v>4365</v>
      </c>
      <c r="C4367">
        <f t="shared" si="309"/>
        <v>64</v>
      </c>
      <c r="D4367" s="16">
        <v>1959</v>
      </c>
      <c r="E4367" s="3" t="s">
        <v>327</v>
      </c>
      <c r="F4367" s="3" t="s">
        <v>25</v>
      </c>
      <c r="G4367" s="3">
        <v>272536</v>
      </c>
      <c r="H4367" s="3"/>
      <c r="I4367" s="3"/>
      <c r="J4367" s="3"/>
      <c r="K4367" s="3"/>
      <c r="L4367" s="3"/>
      <c r="M4367" s="3"/>
      <c r="N4367" s="3"/>
      <c r="O4367" s="3"/>
      <c r="P4367" s="3"/>
      <c r="Q4367" s="3"/>
      <c r="R4367" s="3"/>
      <c r="S4367" s="152"/>
      <c r="T4367" s="3"/>
      <c r="U4367" s="3"/>
      <c r="V4367" s="143"/>
      <c r="W4367" s="3"/>
      <c r="X4367" s="3"/>
      <c r="Y4367" s="3"/>
      <c r="Z4367" s="3"/>
      <c r="AB4367" s="3"/>
      <c r="AE4367" s="3"/>
      <c r="AF4367" s="3" t="s">
        <v>3451</v>
      </c>
      <c r="AG4367" s="3"/>
      <c r="AH4367" s="153">
        <v>45661</v>
      </c>
      <c r="AI4367" s="75" t="s">
        <v>4440</v>
      </c>
    </row>
    <row r="4368" spans="1:35" ht="15" customHeight="1" x14ac:dyDescent="0.35">
      <c r="B4368" s="5">
        <f t="shared" si="310"/>
        <v>4366</v>
      </c>
      <c r="C4368">
        <f t="shared" si="309"/>
        <v>53</v>
      </c>
      <c r="D4368" s="16">
        <v>1959</v>
      </c>
      <c r="E4368" t="s">
        <v>327</v>
      </c>
      <c r="F4368" t="s">
        <v>16</v>
      </c>
      <c r="G4368" s="70">
        <v>272600</v>
      </c>
      <c r="J4368" t="s">
        <v>3354</v>
      </c>
      <c r="K4368" t="s">
        <v>3383</v>
      </c>
      <c r="M4368" t="s">
        <v>3459</v>
      </c>
      <c r="T4368" t="s">
        <v>3424</v>
      </c>
      <c r="W4368" t="s">
        <v>3830</v>
      </c>
      <c r="X4368" t="s">
        <v>3452</v>
      </c>
      <c r="AA4368" t="s">
        <v>6297</v>
      </c>
      <c r="AC4368"/>
      <c r="AD4368"/>
      <c r="AF4368" t="s">
        <v>3451</v>
      </c>
      <c r="AG4368" s="3"/>
      <c r="AH4368" s="153">
        <v>45899</v>
      </c>
      <c r="AI4368" s="36" t="s">
        <v>5420</v>
      </c>
    </row>
    <row r="4369" spans="1:35" ht="15" customHeight="1" x14ac:dyDescent="0.35">
      <c r="B4369" s="5">
        <f t="shared" si="310"/>
        <v>4367</v>
      </c>
      <c r="C4369">
        <f t="shared" si="309"/>
        <v>1329</v>
      </c>
      <c r="D4369" s="16">
        <v>1959</v>
      </c>
      <c r="E4369" t="s">
        <v>327</v>
      </c>
      <c r="F4369" t="s">
        <v>16</v>
      </c>
      <c r="G4369">
        <v>272653</v>
      </c>
      <c r="H4369" t="s">
        <v>17</v>
      </c>
      <c r="J4369" t="s">
        <v>3354</v>
      </c>
      <c r="K4369" t="s">
        <v>3383</v>
      </c>
      <c r="L4369" t="s">
        <v>1495</v>
      </c>
      <c r="M4369" t="s">
        <v>3359</v>
      </c>
      <c r="AC4369" s="3" t="s">
        <v>1496</v>
      </c>
      <c r="AD4369" s="3" t="s">
        <v>1497</v>
      </c>
      <c r="AF4369" t="s">
        <v>3060</v>
      </c>
      <c r="AH4369" s="2">
        <v>39969.604872685188</v>
      </c>
    </row>
    <row r="4370" spans="1:35" ht="15" customHeight="1" x14ac:dyDescent="0.35">
      <c r="B4370" s="5">
        <f t="shared" si="310"/>
        <v>4368</v>
      </c>
      <c r="C4370">
        <f t="shared" si="309"/>
        <v>30</v>
      </c>
      <c r="D4370" s="16">
        <v>1959</v>
      </c>
      <c r="E4370" t="s">
        <v>327</v>
      </c>
      <c r="F4370" t="s">
        <v>25</v>
      </c>
      <c r="G4370">
        <v>273982</v>
      </c>
      <c r="H4370" t="s">
        <v>17</v>
      </c>
      <c r="J4370" t="s">
        <v>3356</v>
      </c>
      <c r="M4370" t="s">
        <v>3359</v>
      </c>
      <c r="AF4370" t="s">
        <v>3060</v>
      </c>
      <c r="AH4370" s="2">
        <v>40727.988611111112</v>
      </c>
    </row>
    <row r="4371" spans="1:35" ht="15" customHeight="1" x14ac:dyDescent="0.35">
      <c r="B4371" s="5">
        <f t="shared" si="310"/>
        <v>4369</v>
      </c>
      <c r="C4371">
        <f t="shared" ref="C4371:C4440" si="313">+G4372-G4371</f>
        <v>24</v>
      </c>
      <c r="D4371" s="16">
        <v>1959</v>
      </c>
      <c r="E4371" t="s">
        <v>327</v>
      </c>
      <c r="F4371" t="s">
        <v>16</v>
      </c>
      <c r="G4371">
        <v>274012</v>
      </c>
      <c r="H4371" t="s">
        <v>17</v>
      </c>
      <c r="J4371" t="s">
        <v>3354</v>
      </c>
      <c r="K4371" t="s">
        <v>3366</v>
      </c>
      <c r="L4371" t="s">
        <v>385</v>
      </c>
      <c r="M4371" t="s">
        <v>3359</v>
      </c>
      <c r="N4371" t="s">
        <v>3359</v>
      </c>
      <c r="AF4371" t="s">
        <v>3060</v>
      </c>
      <c r="AH4371" s="2">
        <v>40119.691863425927</v>
      </c>
    </row>
    <row r="4372" spans="1:35" ht="15" customHeight="1" x14ac:dyDescent="0.35">
      <c r="B4372" s="5">
        <f t="shared" si="310"/>
        <v>4370</v>
      </c>
      <c r="C4372">
        <f t="shared" si="313"/>
        <v>50</v>
      </c>
      <c r="D4372" s="16">
        <v>1959</v>
      </c>
      <c r="E4372" t="s">
        <v>327</v>
      </c>
      <c r="F4372" t="s">
        <v>16</v>
      </c>
      <c r="G4372">
        <v>274036</v>
      </c>
      <c r="H4372" t="s">
        <v>17</v>
      </c>
      <c r="J4372" t="s">
        <v>3354</v>
      </c>
      <c r="K4372" t="s">
        <v>3383</v>
      </c>
      <c r="L4372" t="s">
        <v>98</v>
      </c>
      <c r="M4372" t="s">
        <v>3359</v>
      </c>
      <c r="AD4372" s="3" t="s">
        <v>1498</v>
      </c>
      <c r="AF4372" t="s">
        <v>3060</v>
      </c>
      <c r="AH4372" s="2">
        <v>40004.656111111108</v>
      </c>
    </row>
    <row r="4373" spans="1:35" ht="15" customHeight="1" x14ac:dyDescent="0.35">
      <c r="B4373" s="5">
        <f t="shared" si="310"/>
        <v>4371</v>
      </c>
      <c r="C4373">
        <f t="shared" si="313"/>
        <v>57</v>
      </c>
      <c r="D4373" s="16">
        <v>1959</v>
      </c>
      <c r="E4373" t="s">
        <v>327</v>
      </c>
      <c r="F4373" t="s">
        <v>16</v>
      </c>
      <c r="G4373">
        <v>274086</v>
      </c>
      <c r="H4373" t="s">
        <v>17</v>
      </c>
      <c r="J4373" t="s">
        <v>3354</v>
      </c>
      <c r="K4373" t="s">
        <v>3383</v>
      </c>
      <c r="L4373" t="s">
        <v>442</v>
      </c>
      <c r="M4373" t="s">
        <v>3359</v>
      </c>
      <c r="Z4373" t="s">
        <v>3359</v>
      </c>
      <c r="AB4373" t="s">
        <v>132</v>
      </c>
      <c r="AF4373" t="s">
        <v>3060</v>
      </c>
      <c r="AH4373" s="2">
        <v>39671.784768518519</v>
      </c>
    </row>
    <row r="4374" spans="1:35" ht="15" customHeight="1" x14ac:dyDescent="0.35">
      <c r="B4374" s="5">
        <f t="shared" si="310"/>
        <v>4372</v>
      </c>
      <c r="C4374">
        <f t="shared" si="313"/>
        <v>21</v>
      </c>
      <c r="D4374" s="16">
        <v>1959</v>
      </c>
      <c r="E4374" t="s">
        <v>327</v>
      </c>
      <c r="F4374" t="s">
        <v>16</v>
      </c>
      <c r="G4374">
        <v>274143</v>
      </c>
      <c r="H4374" t="s">
        <v>17</v>
      </c>
      <c r="J4374" t="s">
        <v>380</v>
      </c>
      <c r="K4374" t="s">
        <v>3383</v>
      </c>
      <c r="M4374" t="s">
        <v>3359</v>
      </c>
      <c r="AF4374" t="s">
        <v>3060</v>
      </c>
      <c r="AH4374" s="2">
        <v>41109.568333333336</v>
      </c>
    </row>
    <row r="4375" spans="1:35" ht="15" customHeight="1" x14ac:dyDescent="0.35">
      <c r="B4375" s="5">
        <f t="shared" si="310"/>
        <v>4373</v>
      </c>
      <c r="C4375">
        <f t="shared" si="313"/>
        <v>9</v>
      </c>
      <c r="D4375" s="16">
        <v>1959</v>
      </c>
      <c r="E4375" t="s">
        <v>560</v>
      </c>
      <c r="F4375" t="s">
        <v>25</v>
      </c>
      <c r="G4375">
        <v>274164</v>
      </c>
      <c r="H4375" t="s">
        <v>17</v>
      </c>
      <c r="J4375" t="s">
        <v>3354</v>
      </c>
      <c r="K4375" t="s">
        <v>3383</v>
      </c>
      <c r="L4375" t="s">
        <v>714</v>
      </c>
      <c r="M4375" t="s">
        <v>3359</v>
      </c>
      <c r="W4375" t="s">
        <v>3557</v>
      </c>
      <c r="AB4375" t="s">
        <v>195</v>
      </c>
      <c r="AD4375" s="3" t="s">
        <v>1499</v>
      </c>
      <c r="AF4375" t="s">
        <v>3060</v>
      </c>
      <c r="AH4375" s="2">
        <v>40766.648541666669</v>
      </c>
    </row>
    <row r="4376" spans="1:35" ht="15" customHeight="1" x14ac:dyDescent="0.35">
      <c r="B4376" s="5">
        <f t="shared" si="310"/>
        <v>4374</v>
      </c>
      <c r="C4376">
        <f t="shared" si="313"/>
        <v>25</v>
      </c>
      <c r="D4376" s="16">
        <v>1959</v>
      </c>
      <c r="E4376" t="s">
        <v>560</v>
      </c>
      <c r="F4376" t="s">
        <v>25</v>
      </c>
      <c r="G4376">
        <v>274173</v>
      </c>
      <c r="H4376" t="s">
        <v>17</v>
      </c>
      <c r="J4376" t="s">
        <v>3354</v>
      </c>
      <c r="L4376" t="s">
        <v>1500</v>
      </c>
      <c r="M4376" t="s">
        <v>3359</v>
      </c>
      <c r="AF4376" t="s">
        <v>3060</v>
      </c>
      <c r="AH4376" s="2">
        <v>40686.945034722223</v>
      </c>
    </row>
    <row r="4377" spans="1:35" ht="15" customHeight="1" x14ac:dyDescent="0.35">
      <c r="B4377" s="5">
        <f t="shared" si="310"/>
        <v>4375</v>
      </c>
      <c r="C4377">
        <f t="shared" si="313"/>
        <v>14</v>
      </c>
      <c r="D4377" s="16">
        <v>1959</v>
      </c>
      <c r="E4377" t="s">
        <v>560</v>
      </c>
      <c r="F4377" t="s">
        <v>25</v>
      </c>
      <c r="G4377">
        <v>274198</v>
      </c>
      <c r="H4377" t="s">
        <v>17</v>
      </c>
      <c r="J4377" t="s">
        <v>3354</v>
      </c>
      <c r="K4377" t="s">
        <v>3383</v>
      </c>
      <c r="L4377" t="s">
        <v>1501</v>
      </c>
      <c r="M4377" t="s">
        <v>3359</v>
      </c>
      <c r="W4377" t="s">
        <v>3557</v>
      </c>
      <c r="AB4377" t="s">
        <v>195</v>
      </c>
      <c r="AC4377" s="3">
        <v>1958</v>
      </c>
      <c r="AF4377" t="s">
        <v>3060</v>
      </c>
      <c r="AH4377" s="2">
        <v>40723.458807870367</v>
      </c>
    </row>
    <row r="4378" spans="1:35" ht="15" customHeight="1" x14ac:dyDescent="0.35">
      <c r="B4378" s="5">
        <f t="shared" si="310"/>
        <v>4376</v>
      </c>
      <c r="C4378">
        <f t="shared" si="313"/>
        <v>6</v>
      </c>
      <c r="D4378" s="16">
        <v>1959</v>
      </c>
      <c r="E4378" t="s">
        <v>560</v>
      </c>
      <c r="F4378" t="s">
        <v>25</v>
      </c>
      <c r="G4378">
        <v>274212</v>
      </c>
      <c r="H4378" t="s">
        <v>17</v>
      </c>
      <c r="J4378" t="s">
        <v>3354</v>
      </c>
      <c r="K4378" t="s">
        <v>3383</v>
      </c>
      <c r="L4378" t="s">
        <v>471</v>
      </c>
      <c r="M4378" t="s">
        <v>3359</v>
      </c>
      <c r="W4378" t="s">
        <v>3557</v>
      </c>
      <c r="AB4378" t="s">
        <v>195</v>
      </c>
      <c r="AF4378" t="s">
        <v>3060</v>
      </c>
      <c r="AH4378" s="2">
        <v>40551.437824074077</v>
      </c>
    </row>
    <row r="4379" spans="1:35" ht="15" customHeight="1" x14ac:dyDescent="0.35">
      <c r="A4379" s="3"/>
      <c r="B4379" s="5">
        <f t="shared" si="310"/>
        <v>4377</v>
      </c>
      <c r="C4379">
        <f t="shared" si="313"/>
        <v>274</v>
      </c>
      <c r="D4379" s="16">
        <v>1959</v>
      </c>
      <c r="E4379" t="s">
        <v>560</v>
      </c>
      <c r="F4379" t="s">
        <v>25</v>
      </c>
      <c r="G4379">
        <v>274218</v>
      </c>
      <c r="H4379" t="s">
        <v>17</v>
      </c>
      <c r="J4379" t="s">
        <v>3354</v>
      </c>
      <c r="K4379" t="s">
        <v>3383</v>
      </c>
      <c r="L4379" t="s">
        <v>1503</v>
      </c>
      <c r="M4379" t="s">
        <v>3459</v>
      </c>
      <c r="N4379" t="s">
        <v>3359</v>
      </c>
      <c r="T4379" t="s">
        <v>3424</v>
      </c>
      <c r="W4379" t="s">
        <v>3557</v>
      </c>
      <c r="X4379" t="s">
        <v>3452</v>
      </c>
      <c r="Z4379" t="s">
        <v>3359</v>
      </c>
      <c r="AA4379" s="3" t="s">
        <v>3828</v>
      </c>
      <c r="AF4379" t="s">
        <v>3060</v>
      </c>
      <c r="AH4379" s="2">
        <v>40506.979953703703</v>
      </c>
    </row>
    <row r="4380" spans="1:35" ht="15" customHeight="1" x14ac:dyDescent="0.35">
      <c r="B4380" s="5">
        <f t="shared" si="310"/>
        <v>4378</v>
      </c>
      <c r="C4380">
        <f t="shared" si="313"/>
        <v>4</v>
      </c>
      <c r="D4380" s="16">
        <v>1959</v>
      </c>
      <c r="E4380" t="s">
        <v>327</v>
      </c>
      <c r="F4380" t="s">
        <v>25</v>
      </c>
      <c r="G4380">
        <v>274492</v>
      </c>
      <c r="H4380" t="s">
        <v>17</v>
      </c>
      <c r="M4380" t="s">
        <v>3359</v>
      </c>
      <c r="AF4380" t="s">
        <v>3060</v>
      </c>
      <c r="AH4380" s="2">
        <v>40064.381585648145</v>
      </c>
    </row>
    <row r="4381" spans="1:35" ht="15" customHeight="1" x14ac:dyDescent="0.35">
      <c r="B4381" s="5">
        <f t="shared" si="310"/>
        <v>4379</v>
      </c>
      <c r="C4381">
        <f t="shared" si="313"/>
        <v>23</v>
      </c>
      <c r="D4381" s="16">
        <v>1959</v>
      </c>
      <c r="E4381" t="s">
        <v>327</v>
      </c>
      <c r="F4381" t="s">
        <v>25</v>
      </c>
      <c r="G4381">
        <v>274496</v>
      </c>
      <c r="H4381" t="s">
        <v>17</v>
      </c>
      <c r="K4381" t="s">
        <v>3383</v>
      </c>
      <c r="L4381" t="s">
        <v>135</v>
      </c>
      <c r="M4381" t="s">
        <v>3359</v>
      </c>
      <c r="AD4381" s="3" t="s">
        <v>1504</v>
      </c>
      <c r="AF4381" t="s">
        <v>3060</v>
      </c>
      <c r="AH4381" s="2">
        <v>40310.822511574072</v>
      </c>
    </row>
    <row r="4382" spans="1:35" ht="15" customHeight="1" x14ac:dyDescent="0.35">
      <c r="B4382" s="5">
        <f t="shared" si="310"/>
        <v>4380</v>
      </c>
      <c r="C4382">
        <f t="shared" si="313"/>
        <v>6</v>
      </c>
      <c r="D4382" s="16">
        <v>1959</v>
      </c>
      <c r="E4382" t="s">
        <v>327</v>
      </c>
      <c r="F4382" t="s">
        <v>25</v>
      </c>
      <c r="G4382">
        <v>274519</v>
      </c>
      <c r="H4382" t="s">
        <v>17</v>
      </c>
      <c r="J4382" t="s">
        <v>3354</v>
      </c>
      <c r="K4382" t="s">
        <v>3383</v>
      </c>
      <c r="L4382" t="s">
        <v>174</v>
      </c>
      <c r="M4382" t="s">
        <v>3359</v>
      </c>
      <c r="N4382" t="s">
        <v>3359</v>
      </c>
      <c r="AD4382" s="3" t="s">
        <v>1505</v>
      </c>
      <c r="AF4382" t="s">
        <v>3060</v>
      </c>
      <c r="AH4382" s="2">
        <v>41034.361759259256</v>
      </c>
    </row>
    <row r="4383" spans="1:35" ht="15" customHeight="1" x14ac:dyDescent="0.35">
      <c r="B4383" s="5">
        <f t="shared" si="310"/>
        <v>4381</v>
      </c>
      <c r="C4383">
        <f t="shared" si="313"/>
        <v>159</v>
      </c>
      <c r="D4383" s="16">
        <v>1959</v>
      </c>
      <c r="E4383" s="3" t="s">
        <v>327</v>
      </c>
      <c r="F4383" s="3" t="s">
        <v>25</v>
      </c>
      <c r="G4383" s="3">
        <v>274525</v>
      </c>
      <c r="H4383" s="3"/>
      <c r="I4383" s="3"/>
      <c r="J4383" s="3"/>
      <c r="K4383" s="3" t="s">
        <v>3383</v>
      </c>
      <c r="L4383" s="3"/>
      <c r="M4383" s="3"/>
      <c r="N4383" s="3"/>
      <c r="O4383" s="3"/>
      <c r="P4383" s="3"/>
      <c r="Q4383" s="3"/>
      <c r="R4383" s="3"/>
      <c r="S4383" s="152"/>
      <c r="T4383" s="3"/>
      <c r="U4383" s="3"/>
      <c r="V4383" s="143"/>
      <c r="W4383" s="3"/>
      <c r="X4383" s="3"/>
      <c r="Y4383" s="3"/>
      <c r="Z4383" s="3"/>
      <c r="AB4383" s="3"/>
      <c r="AE4383" s="3"/>
      <c r="AF4383" s="3" t="s">
        <v>3451</v>
      </c>
      <c r="AG4383" s="3"/>
      <c r="AH4383" s="153">
        <v>45688</v>
      </c>
      <c r="AI4383" s="14" t="s">
        <v>4671</v>
      </c>
    </row>
    <row r="4384" spans="1:35" ht="15" customHeight="1" x14ac:dyDescent="0.35">
      <c r="B4384" s="5">
        <f t="shared" si="310"/>
        <v>4382</v>
      </c>
      <c r="C4384">
        <f t="shared" si="313"/>
        <v>1040</v>
      </c>
      <c r="D4384" s="16">
        <v>1959</v>
      </c>
      <c r="E4384" t="s">
        <v>327</v>
      </c>
      <c r="F4384" t="s">
        <v>25</v>
      </c>
      <c r="G4384">
        <v>274684</v>
      </c>
      <c r="H4384" t="s">
        <v>17</v>
      </c>
      <c r="J4384" t="s">
        <v>3354</v>
      </c>
      <c r="K4384" t="s">
        <v>3383</v>
      </c>
      <c r="L4384" t="s">
        <v>56</v>
      </c>
      <c r="M4384" t="s">
        <v>3359</v>
      </c>
      <c r="AD4384" s="3" t="s">
        <v>1506</v>
      </c>
      <c r="AF4384" t="s">
        <v>3060</v>
      </c>
      <c r="AH4384" s="2">
        <v>39834.333622685182</v>
      </c>
    </row>
    <row r="4385" spans="1:35" ht="15" customHeight="1" x14ac:dyDescent="0.35">
      <c r="B4385" s="5">
        <f t="shared" si="310"/>
        <v>4383</v>
      </c>
      <c r="C4385">
        <f t="shared" si="313"/>
        <v>288</v>
      </c>
      <c r="D4385" s="16">
        <v>1959</v>
      </c>
      <c r="E4385" t="s">
        <v>15</v>
      </c>
      <c r="F4385" t="s">
        <v>16</v>
      </c>
      <c r="G4385">
        <v>275724</v>
      </c>
      <c r="H4385" t="s">
        <v>17</v>
      </c>
      <c r="K4385" t="s">
        <v>3383</v>
      </c>
      <c r="L4385" t="s">
        <v>351</v>
      </c>
      <c r="M4385" t="s">
        <v>3359</v>
      </c>
      <c r="AF4385" t="s">
        <v>3060</v>
      </c>
      <c r="AH4385" s="2">
        <v>40086.729872685188</v>
      </c>
    </row>
    <row r="4386" spans="1:35" ht="15" customHeight="1" x14ac:dyDescent="0.35">
      <c r="A4386" s="3"/>
      <c r="B4386" s="5">
        <f t="shared" si="310"/>
        <v>4384</v>
      </c>
      <c r="C4386">
        <f t="shared" si="313"/>
        <v>1</v>
      </c>
      <c r="D4386" s="16">
        <v>1959</v>
      </c>
      <c r="E4386" t="s">
        <v>1381</v>
      </c>
      <c r="F4386" t="s">
        <v>25</v>
      </c>
      <c r="G4386">
        <v>276012</v>
      </c>
      <c r="H4386" t="s">
        <v>17</v>
      </c>
      <c r="J4386" t="s">
        <v>3354</v>
      </c>
      <c r="K4386" t="s">
        <v>3383</v>
      </c>
      <c r="L4386" t="s">
        <v>1507</v>
      </c>
      <c r="M4386" t="s">
        <v>3359</v>
      </c>
      <c r="U4386" t="s">
        <v>3557</v>
      </c>
      <c r="AF4386" t="s">
        <v>3060</v>
      </c>
      <c r="AH4386" s="2">
        <v>39793.347233796296</v>
      </c>
    </row>
    <row r="4387" spans="1:35" ht="15" customHeight="1" x14ac:dyDescent="0.35">
      <c r="B4387" s="5">
        <f t="shared" si="310"/>
        <v>4385</v>
      </c>
      <c r="C4387">
        <f t="shared" si="313"/>
        <v>57</v>
      </c>
      <c r="D4387" s="16">
        <v>1959</v>
      </c>
      <c r="E4387" t="s">
        <v>1381</v>
      </c>
      <c r="F4387" t="s">
        <v>25</v>
      </c>
      <c r="G4387">
        <v>276013</v>
      </c>
      <c r="H4387" t="s">
        <v>17</v>
      </c>
      <c r="J4387" t="s">
        <v>380</v>
      </c>
      <c r="K4387" t="s">
        <v>3383</v>
      </c>
      <c r="L4387" t="s">
        <v>153</v>
      </c>
      <c r="M4387" t="s">
        <v>3359</v>
      </c>
      <c r="AD4387" s="3" t="s">
        <v>1508</v>
      </c>
      <c r="AF4387" t="s">
        <v>3060</v>
      </c>
      <c r="AH4387" s="2">
        <v>39843.926817129628</v>
      </c>
    </row>
    <row r="4388" spans="1:35" ht="15" customHeight="1" thickBot="1" x14ac:dyDescent="0.4">
      <c r="B4388" s="5">
        <f t="shared" si="310"/>
        <v>4386</v>
      </c>
      <c r="C4388">
        <f t="shared" si="313"/>
        <v>145</v>
      </c>
      <c r="D4388" s="16">
        <v>1959</v>
      </c>
      <c r="E4388" t="s">
        <v>3762</v>
      </c>
      <c r="F4388" t="s">
        <v>1112</v>
      </c>
      <c r="G4388">
        <v>276070</v>
      </c>
      <c r="J4388" t="s">
        <v>3354</v>
      </c>
      <c r="K4388" t="s">
        <v>3383</v>
      </c>
      <c r="M4388" t="s">
        <v>3453</v>
      </c>
      <c r="AA4388" s="3" t="s">
        <v>3262</v>
      </c>
      <c r="AD4388" s="3" t="s">
        <v>4638</v>
      </c>
      <c r="AF4388" t="s">
        <v>3451</v>
      </c>
      <c r="AH4388" s="2">
        <v>46004</v>
      </c>
    </row>
    <row r="4389" spans="1:35" ht="15" thickBot="1" x14ac:dyDescent="0.4">
      <c r="B4389" s="5">
        <f t="shared" si="310"/>
        <v>4387</v>
      </c>
      <c r="C4389">
        <f t="shared" ref="C4389:C4393" si="314">+G4390-G4389</f>
        <v>17</v>
      </c>
      <c r="D4389" s="16">
        <v>1959</v>
      </c>
      <c r="E4389" s="159" t="s">
        <v>15</v>
      </c>
      <c r="F4389" s="159" t="s">
        <v>16</v>
      </c>
      <c r="G4389" s="159">
        <v>276215</v>
      </c>
      <c r="H4389" s="159"/>
      <c r="I4389" s="159"/>
      <c r="J4389" s="159"/>
      <c r="K4389" s="159"/>
      <c r="L4389" s="159"/>
      <c r="M4389" s="159"/>
      <c r="N4389" s="159"/>
      <c r="O4389" s="159"/>
      <c r="P4389" s="159"/>
      <c r="Q4389" s="159"/>
      <c r="R4389" s="159"/>
      <c r="S4389" s="203"/>
      <c r="T4389" s="159"/>
      <c r="U4389" s="159"/>
      <c r="V4389" s="161" t="s">
        <v>3359</v>
      </c>
      <c r="W4389" s="159"/>
      <c r="X4389" s="159"/>
      <c r="Y4389" s="159"/>
      <c r="Z4389" s="159"/>
      <c r="AA4389" s="159"/>
      <c r="AB4389" s="159"/>
      <c r="AC4389" s="159"/>
      <c r="AD4389" s="159"/>
      <c r="AE4389" s="159"/>
      <c r="AF4389" s="3" t="s">
        <v>3451</v>
      </c>
      <c r="AG4389" s="159"/>
      <c r="AH4389" s="176">
        <v>45661</v>
      </c>
      <c r="AI4389" s="167" t="s">
        <v>4544</v>
      </c>
    </row>
    <row r="4390" spans="1:35" ht="15" customHeight="1" thickBot="1" x14ac:dyDescent="0.4">
      <c r="B4390" s="5">
        <f t="shared" si="310"/>
        <v>4388</v>
      </c>
      <c r="C4390">
        <f t="shared" si="314"/>
        <v>42</v>
      </c>
      <c r="D4390" s="16">
        <v>1959</v>
      </c>
      <c r="E4390" s="159" t="s">
        <v>15</v>
      </c>
      <c r="F4390" s="159" t="s">
        <v>16</v>
      </c>
      <c r="G4390" s="160">
        <v>276232</v>
      </c>
      <c r="H4390" s="159"/>
      <c r="I4390" s="159"/>
      <c r="J4390" s="159" t="s">
        <v>3354</v>
      </c>
      <c r="K4390" s="159" t="s">
        <v>3383</v>
      </c>
      <c r="L4390" s="159"/>
      <c r="M4390" s="159" t="s">
        <v>3459</v>
      </c>
      <c r="N4390" s="159"/>
      <c r="O4390" s="159"/>
      <c r="P4390" s="159"/>
      <c r="Q4390" s="159"/>
      <c r="R4390" s="159"/>
      <c r="S4390" s="159"/>
      <c r="T4390" s="159" t="s">
        <v>3262</v>
      </c>
      <c r="U4390" s="159"/>
      <c r="V4390" s="159" t="s">
        <v>3359</v>
      </c>
      <c r="W4390" s="159" t="s">
        <v>3572</v>
      </c>
      <c r="X4390" s="159" t="s">
        <v>3660</v>
      </c>
      <c r="Y4390" s="159"/>
      <c r="Z4390" s="159"/>
      <c r="AA4390" s="159" t="s">
        <v>3262</v>
      </c>
      <c r="AB4390" s="159"/>
      <c r="AC4390" s="159"/>
      <c r="AD4390" s="159"/>
      <c r="AE4390" s="159"/>
      <c r="AF4390" t="s">
        <v>3451</v>
      </c>
      <c r="AG4390" s="159"/>
      <c r="AH4390" s="176">
        <v>46207</v>
      </c>
      <c r="AI4390" s="76" t="s">
        <v>6662</v>
      </c>
    </row>
    <row r="4391" spans="1:35" ht="15" customHeight="1" thickBot="1" x14ac:dyDescent="0.4">
      <c r="A4391" s="180"/>
      <c r="B4391" s="5">
        <f t="shared" si="310"/>
        <v>4389</v>
      </c>
      <c r="C4391">
        <f t="shared" si="314"/>
        <v>83</v>
      </c>
      <c r="D4391" s="16">
        <v>1959</v>
      </c>
      <c r="E4391" s="159" t="s">
        <v>15</v>
      </c>
      <c r="F4391" s="159" t="s">
        <v>16</v>
      </c>
      <c r="G4391" s="160">
        <v>276274</v>
      </c>
      <c r="H4391" s="159"/>
      <c r="I4391" s="159"/>
      <c r="J4391" s="159" t="s">
        <v>3354</v>
      </c>
      <c r="K4391" s="159" t="s">
        <v>3383</v>
      </c>
      <c r="L4391" s="159"/>
      <c r="M4391" s="159" t="s">
        <v>3459</v>
      </c>
      <c r="N4391" s="159"/>
      <c r="O4391" s="159"/>
      <c r="P4391" s="159"/>
      <c r="Q4391" s="159"/>
      <c r="R4391" s="159"/>
      <c r="S4391" s="159"/>
      <c r="T4391" s="159" t="s">
        <v>3262</v>
      </c>
      <c r="U4391" s="159"/>
      <c r="V4391" s="161"/>
      <c r="W4391" s="159"/>
      <c r="X4391" s="159" t="s">
        <v>3660</v>
      </c>
      <c r="Y4391" s="159"/>
      <c r="Z4391" s="159"/>
      <c r="AA4391" s="159" t="s">
        <v>3262</v>
      </c>
      <c r="AB4391" s="159"/>
      <c r="AC4391" s="159"/>
      <c r="AD4391" s="159"/>
      <c r="AE4391" s="159"/>
      <c r="AF4391" t="s">
        <v>3451</v>
      </c>
      <c r="AG4391" s="162"/>
      <c r="AH4391" s="163">
        <v>46130</v>
      </c>
      <c r="AI4391" s="76" t="s">
        <v>6528</v>
      </c>
    </row>
    <row r="4392" spans="1:35" ht="15" customHeight="1" x14ac:dyDescent="0.35">
      <c r="B4392" s="5">
        <f t="shared" si="310"/>
        <v>4390</v>
      </c>
      <c r="C4392">
        <f t="shared" si="314"/>
        <v>36</v>
      </c>
      <c r="D4392" s="16">
        <v>1959</v>
      </c>
      <c r="E4392" s="101" t="s">
        <v>15</v>
      </c>
      <c r="F4392" s="101" t="s">
        <v>16</v>
      </c>
      <c r="G4392" s="165">
        <v>276357</v>
      </c>
      <c r="H4392" s="101"/>
      <c r="I4392" s="101"/>
      <c r="J4392" s="101"/>
      <c r="K4392" s="101" t="s">
        <v>3383</v>
      </c>
      <c r="L4392" s="101"/>
      <c r="M4392" s="101"/>
      <c r="N4392" s="101"/>
      <c r="O4392" s="101"/>
      <c r="P4392" s="101"/>
      <c r="Q4392" s="101"/>
      <c r="R4392" s="101"/>
      <c r="S4392" s="128"/>
      <c r="T4392" s="101"/>
      <c r="U4392" s="101"/>
      <c r="V4392" s="130" t="s">
        <v>3359</v>
      </c>
      <c r="W4392" s="101"/>
      <c r="X4392" s="101"/>
      <c r="Y4392" s="101"/>
      <c r="Z4392" s="101"/>
      <c r="AA4392" s="101"/>
      <c r="AB4392" s="101"/>
      <c r="AC4392" s="101"/>
      <c r="AD4392" s="101"/>
      <c r="AE4392" s="101"/>
      <c r="AF4392" t="s">
        <v>3451</v>
      </c>
      <c r="AG4392" s="101"/>
      <c r="AH4392" s="103">
        <v>45839</v>
      </c>
      <c r="AI4392" s="102" t="s">
        <v>5146</v>
      </c>
    </row>
    <row r="4393" spans="1:35" ht="15" customHeight="1" x14ac:dyDescent="0.35">
      <c r="B4393" s="5">
        <f t="shared" ref="B4393:B4457" si="315">+B4392+1</f>
        <v>4391</v>
      </c>
      <c r="C4393">
        <f t="shared" si="314"/>
        <v>44</v>
      </c>
      <c r="D4393" s="16">
        <v>1959</v>
      </c>
      <c r="E4393" t="s">
        <v>15</v>
      </c>
      <c r="F4393" t="s">
        <v>16</v>
      </c>
      <c r="G4393">
        <v>276393</v>
      </c>
      <c r="H4393" t="s">
        <v>17</v>
      </c>
      <c r="J4393" t="s">
        <v>3354</v>
      </c>
      <c r="M4393" t="s">
        <v>3359</v>
      </c>
      <c r="AF4393" t="s">
        <v>3060</v>
      </c>
      <c r="AH4393" s="2">
        <v>40010.52988425926</v>
      </c>
    </row>
    <row r="4394" spans="1:35" ht="15" customHeight="1" thickBot="1" x14ac:dyDescent="0.4">
      <c r="B4394" s="5">
        <f t="shared" si="315"/>
        <v>4392</v>
      </c>
      <c r="C4394">
        <f t="shared" si="313"/>
        <v>301</v>
      </c>
      <c r="D4394" s="16">
        <v>1959</v>
      </c>
      <c r="E4394" t="s">
        <v>15</v>
      </c>
      <c r="F4394" t="s">
        <v>16</v>
      </c>
      <c r="G4394">
        <v>276437</v>
      </c>
      <c r="H4394" t="s">
        <v>17</v>
      </c>
      <c r="J4394" t="s">
        <v>3356</v>
      </c>
      <c r="L4394" t="s">
        <v>88</v>
      </c>
      <c r="M4394" t="s">
        <v>3359</v>
      </c>
      <c r="AB4394" t="s">
        <v>1509</v>
      </c>
      <c r="AF4394" t="s">
        <v>3060</v>
      </c>
      <c r="AH4394" s="2">
        <v>40583.676863425928</v>
      </c>
    </row>
    <row r="4395" spans="1:35" ht="15" customHeight="1" thickBot="1" x14ac:dyDescent="0.4">
      <c r="B4395" s="5">
        <f t="shared" si="315"/>
        <v>4393</v>
      </c>
      <c r="C4395">
        <f t="shared" ref="C4395:C4398" si="316">+G4396-G4395</f>
        <v>96</v>
      </c>
      <c r="D4395" s="16">
        <v>1959</v>
      </c>
      <c r="E4395" s="159" t="s">
        <v>15</v>
      </c>
      <c r="F4395" s="159" t="s">
        <v>16</v>
      </c>
      <c r="G4395" s="160">
        <v>276738</v>
      </c>
      <c r="H4395" s="159"/>
      <c r="I4395" s="159"/>
      <c r="J4395" s="159" t="s">
        <v>3354</v>
      </c>
      <c r="K4395" s="159" t="s">
        <v>3383</v>
      </c>
      <c r="L4395" s="159"/>
      <c r="M4395" s="159" t="s">
        <v>3459</v>
      </c>
      <c r="N4395" s="159"/>
      <c r="O4395" s="159"/>
      <c r="P4395" s="159"/>
      <c r="Q4395" s="159"/>
      <c r="R4395" s="159"/>
      <c r="S4395" s="159"/>
      <c r="T4395" s="159" t="s">
        <v>3262</v>
      </c>
      <c r="U4395" s="159"/>
      <c r="V4395" s="161" t="s">
        <v>3359</v>
      </c>
      <c r="W4395" s="159" t="s">
        <v>3572</v>
      </c>
      <c r="X4395" s="159" t="s">
        <v>3660</v>
      </c>
      <c r="Y4395" s="159"/>
      <c r="Z4395" s="159"/>
      <c r="AA4395" s="159" t="s">
        <v>3262</v>
      </c>
      <c r="AB4395" s="159"/>
      <c r="AC4395" s="159"/>
      <c r="AD4395" s="159"/>
      <c r="AE4395" s="159"/>
      <c r="AF4395" t="s">
        <v>3451</v>
      </c>
      <c r="AG4395" s="159"/>
      <c r="AH4395" s="176">
        <v>46091</v>
      </c>
      <c r="AI4395" s="76" t="s">
        <v>6406</v>
      </c>
    </row>
    <row r="4396" spans="1:35" ht="15" customHeight="1" thickBot="1" x14ac:dyDescent="0.4">
      <c r="B4396" s="5">
        <f t="shared" si="315"/>
        <v>4394</v>
      </c>
      <c r="C4396">
        <f t="shared" si="316"/>
        <v>57</v>
      </c>
      <c r="D4396" s="16">
        <v>1959</v>
      </c>
      <c r="E4396" t="s">
        <v>15</v>
      </c>
      <c r="F4396" t="s">
        <v>25</v>
      </c>
      <c r="G4396">
        <v>276834</v>
      </c>
      <c r="H4396" t="s">
        <v>17</v>
      </c>
      <c r="J4396" t="s">
        <v>380</v>
      </c>
      <c r="L4396" t="s">
        <v>1510</v>
      </c>
      <c r="M4396" t="s">
        <v>3359</v>
      </c>
      <c r="AF4396" t="s">
        <v>3060</v>
      </c>
      <c r="AH4396" s="2">
        <v>40806.354629629626</v>
      </c>
    </row>
    <row r="4397" spans="1:35" ht="15" customHeight="1" thickBot="1" x14ac:dyDescent="0.4">
      <c r="B4397" s="5">
        <f t="shared" si="315"/>
        <v>4395</v>
      </c>
      <c r="C4397">
        <f t="shared" si="316"/>
        <v>10</v>
      </c>
      <c r="D4397" s="16">
        <v>1959</v>
      </c>
      <c r="E4397" s="159" t="s">
        <v>15</v>
      </c>
      <c r="F4397" s="159" t="s">
        <v>16</v>
      </c>
      <c r="G4397" s="160">
        <v>276891</v>
      </c>
      <c r="H4397" s="159"/>
      <c r="I4397" s="159"/>
      <c r="J4397" s="159" t="s">
        <v>3354</v>
      </c>
      <c r="K4397" s="159" t="s">
        <v>3366</v>
      </c>
      <c r="L4397" s="159"/>
      <c r="M4397" s="159" t="s">
        <v>3459</v>
      </c>
      <c r="N4397" s="159"/>
      <c r="O4397" s="159"/>
      <c r="P4397" s="159"/>
      <c r="Q4397" s="159"/>
      <c r="R4397" s="159"/>
      <c r="S4397" s="159"/>
      <c r="T4397" s="159" t="s">
        <v>3262</v>
      </c>
      <c r="U4397" s="159"/>
      <c r="V4397" s="161" t="s">
        <v>3359</v>
      </c>
      <c r="W4397" s="159" t="s">
        <v>3572</v>
      </c>
      <c r="X4397" s="159" t="s">
        <v>3660</v>
      </c>
      <c r="Y4397" s="159"/>
      <c r="Z4397" s="159"/>
      <c r="AA4397" s="159" t="s">
        <v>3262</v>
      </c>
      <c r="AB4397" s="159"/>
      <c r="AC4397" s="159"/>
      <c r="AD4397" s="159"/>
      <c r="AE4397" s="159"/>
      <c r="AF4397" t="s">
        <v>3451</v>
      </c>
      <c r="AG4397" s="159"/>
      <c r="AH4397" s="176">
        <v>46207</v>
      </c>
      <c r="AI4397" s="76" t="s">
        <v>6659</v>
      </c>
    </row>
    <row r="4398" spans="1:35" ht="15" customHeight="1" x14ac:dyDescent="0.35">
      <c r="B4398" s="5">
        <f t="shared" si="315"/>
        <v>4396</v>
      </c>
      <c r="C4398">
        <f t="shared" si="316"/>
        <v>121</v>
      </c>
      <c r="D4398" s="16">
        <v>1959</v>
      </c>
      <c r="E4398" t="s">
        <v>15</v>
      </c>
      <c r="F4398" t="s">
        <v>16</v>
      </c>
      <c r="G4398">
        <v>276901</v>
      </c>
      <c r="H4398" t="s">
        <v>17</v>
      </c>
      <c r="J4398" t="s">
        <v>3356</v>
      </c>
      <c r="M4398" t="s">
        <v>3359</v>
      </c>
      <c r="AF4398" t="s">
        <v>3060</v>
      </c>
      <c r="AH4398" s="2">
        <v>41057.43409722222</v>
      </c>
    </row>
    <row r="4399" spans="1:35" ht="15" customHeight="1" x14ac:dyDescent="0.35">
      <c r="B4399" s="5">
        <f t="shared" si="315"/>
        <v>4397</v>
      </c>
      <c r="C4399">
        <f t="shared" si="313"/>
        <v>33</v>
      </c>
      <c r="D4399" s="16">
        <v>1959</v>
      </c>
      <c r="E4399" t="s">
        <v>15</v>
      </c>
      <c r="F4399" t="s">
        <v>16</v>
      </c>
      <c r="G4399">
        <v>277022</v>
      </c>
      <c r="H4399" t="s">
        <v>17</v>
      </c>
      <c r="J4399" t="s">
        <v>3354</v>
      </c>
      <c r="K4399" t="s">
        <v>3383</v>
      </c>
      <c r="M4399" t="s">
        <v>3359</v>
      </c>
      <c r="AF4399" t="s">
        <v>3060</v>
      </c>
      <c r="AH4399" s="2">
        <v>40511.870057870372</v>
      </c>
    </row>
    <row r="4400" spans="1:35" ht="15" customHeight="1" thickBot="1" x14ac:dyDescent="0.4">
      <c r="B4400" s="5">
        <f t="shared" si="315"/>
        <v>4398</v>
      </c>
      <c r="C4400">
        <f t="shared" si="313"/>
        <v>88</v>
      </c>
      <c r="D4400" s="16">
        <v>1959</v>
      </c>
      <c r="E4400" t="s">
        <v>15</v>
      </c>
      <c r="F4400" t="s">
        <v>16</v>
      </c>
      <c r="G4400">
        <v>277055</v>
      </c>
      <c r="H4400" t="s">
        <v>17</v>
      </c>
      <c r="M4400" t="s">
        <v>3359</v>
      </c>
      <c r="AF4400" t="s">
        <v>3060</v>
      </c>
      <c r="AH4400" s="2">
        <v>40489.877962962964</v>
      </c>
    </row>
    <row r="4401" spans="1:35" ht="15" customHeight="1" thickBot="1" x14ac:dyDescent="0.4">
      <c r="B4401" s="5">
        <f t="shared" si="315"/>
        <v>4399</v>
      </c>
      <c r="C4401">
        <f t="shared" si="313"/>
        <v>2</v>
      </c>
      <c r="D4401" s="16">
        <v>1959</v>
      </c>
      <c r="E4401" s="159" t="s">
        <v>560</v>
      </c>
      <c r="F4401" s="159" t="s">
        <v>16</v>
      </c>
      <c r="G4401" s="160">
        <v>277143</v>
      </c>
      <c r="H4401" s="159"/>
      <c r="I4401" s="159"/>
      <c r="J4401" s="159" t="s">
        <v>3354</v>
      </c>
      <c r="K4401" s="159" t="s">
        <v>3383</v>
      </c>
      <c r="L4401" s="159"/>
      <c r="M4401" s="159" t="s">
        <v>3459</v>
      </c>
      <c r="N4401" s="159" t="s">
        <v>3359</v>
      </c>
      <c r="O4401" s="159"/>
      <c r="P4401" s="159"/>
      <c r="Q4401" s="159"/>
      <c r="R4401" s="159"/>
      <c r="S4401" s="159"/>
      <c r="T4401" s="159" t="s">
        <v>3424</v>
      </c>
      <c r="U4401" s="159"/>
      <c r="V4401" s="161"/>
      <c r="W4401" s="159" t="s">
        <v>3557</v>
      </c>
      <c r="X4401" s="159" t="s">
        <v>3452</v>
      </c>
      <c r="Y4401" s="159"/>
      <c r="Z4401" s="159"/>
      <c r="AA4401" s="159" t="s">
        <v>3556</v>
      </c>
      <c r="AB4401" s="167" t="s">
        <v>6488</v>
      </c>
      <c r="AC4401" s="159"/>
      <c r="AD4401" s="159"/>
      <c r="AE4401" s="159"/>
      <c r="AF4401" t="s">
        <v>3451</v>
      </c>
      <c r="AG4401" s="162"/>
      <c r="AH4401" s="163">
        <v>46130</v>
      </c>
      <c r="AI4401" s="76" t="s">
        <v>6489</v>
      </c>
    </row>
    <row r="4402" spans="1:35" ht="15" customHeight="1" x14ac:dyDescent="0.35">
      <c r="B4402" s="5">
        <f t="shared" si="315"/>
        <v>4400</v>
      </c>
      <c r="C4402">
        <f t="shared" si="313"/>
        <v>20</v>
      </c>
      <c r="D4402" s="16">
        <v>1959</v>
      </c>
      <c r="E4402" t="s">
        <v>560</v>
      </c>
      <c r="F4402" t="s">
        <v>16</v>
      </c>
      <c r="G4402">
        <v>277145</v>
      </c>
      <c r="H4402" t="s">
        <v>17</v>
      </c>
      <c r="K4402" t="s">
        <v>3383</v>
      </c>
      <c r="L4402" t="s">
        <v>1511</v>
      </c>
      <c r="M4402" t="s">
        <v>3359</v>
      </c>
      <c r="AF4402" t="s">
        <v>3060</v>
      </c>
      <c r="AH4402" s="2">
        <v>41005.393865740742</v>
      </c>
    </row>
    <row r="4403" spans="1:35" ht="15" customHeight="1" x14ac:dyDescent="0.35">
      <c r="B4403" s="5">
        <f t="shared" si="315"/>
        <v>4401</v>
      </c>
      <c r="C4403">
        <f t="shared" si="313"/>
        <v>2</v>
      </c>
      <c r="D4403" s="16">
        <v>1959</v>
      </c>
      <c r="E4403" t="s">
        <v>560</v>
      </c>
      <c r="F4403" t="s">
        <v>16</v>
      </c>
      <c r="G4403">
        <v>277165</v>
      </c>
      <c r="H4403" t="s">
        <v>17</v>
      </c>
      <c r="J4403" t="s">
        <v>3354</v>
      </c>
      <c r="K4403" t="s">
        <v>3383</v>
      </c>
      <c r="L4403" t="s">
        <v>791</v>
      </c>
      <c r="M4403" t="s">
        <v>3359</v>
      </c>
      <c r="W4403" t="s">
        <v>3557</v>
      </c>
      <c r="AB4403" t="s">
        <v>195</v>
      </c>
      <c r="AF4403" t="s">
        <v>3060</v>
      </c>
      <c r="AH4403" s="2">
        <v>40051.382060185184</v>
      </c>
    </row>
    <row r="4404" spans="1:35" ht="15" customHeight="1" x14ac:dyDescent="0.35">
      <c r="B4404" s="5">
        <f t="shared" si="315"/>
        <v>4402</v>
      </c>
      <c r="C4404">
        <f t="shared" si="313"/>
        <v>25</v>
      </c>
      <c r="D4404" s="16">
        <v>1959</v>
      </c>
      <c r="E4404" s="3" t="s">
        <v>560</v>
      </c>
      <c r="F4404" s="3" t="s">
        <v>16</v>
      </c>
      <c r="G4404" s="3">
        <v>277167</v>
      </c>
      <c r="H4404" s="3"/>
      <c r="I4404" s="3"/>
      <c r="J4404" s="3"/>
      <c r="K4404" s="3"/>
      <c r="L4404" s="3"/>
      <c r="M4404" s="3"/>
      <c r="N4404" s="3"/>
      <c r="O4404" s="3"/>
      <c r="P4404" s="3"/>
      <c r="Q4404" s="3"/>
      <c r="R4404" s="3"/>
      <c r="S4404" s="152"/>
      <c r="T4404" s="3"/>
      <c r="U4404" s="3"/>
      <c r="V4404" s="143"/>
      <c r="W4404" t="s">
        <v>3557</v>
      </c>
      <c r="X4404" s="3"/>
      <c r="Y4404" s="3"/>
      <c r="Z4404" s="3"/>
      <c r="AB4404" s="14" t="s">
        <v>4441</v>
      </c>
      <c r="AD4404" s="14" t="s">
        <v>4427</v>
      </c>
      <c r="AE4404" s="3"/>
      <c r="AF4404" s="3" t="s">
        <v>3451</v>
      </c>
      <c r="AG4404" s="3"/>
      <c r="AH4404" s="153">
        <v>45661</v>
      </c>
      <c r="AI4404" s="75" t="s">
        <v>4440</v>
      </c>
    </row>
    <row r="4405" spans="1:35" ht="15" customHeight="1" x14ac:dyDescent="0.35">
      <c r="A4405" s="3"/>
      <c r="B4405" s="5">
        <f t="shared" si="315"/>
        <v>4403</v>
      </c>
      <c r="C4405">
        <f t="shared" si="313"/>
        <v>40</v>
      </c>
      <c r="D4405" s="16">
        <v>1959</v>
      </c>
      <c r="E4405" t="s">
        <v>560</v>
      </c>
      <c r="F4405" t="s">
        <v>16</v>
      </c>
      <c r="G4405">
        <v>277192</v>
      </c>
      <c r="H4405" t="s">
        <v>17</v>
      </c>
      <c r="J4405" t="s">
        <v>3354</v>
      </c>
      <c r="K4405" t="s">
        <v>3383</v>
      </c>
      <c r="L4405" t="s">
        <v>153</v>
      </c>
      <c r="M4405" t="s">
        <v>3359</v>
      </c>
      <c r="W4405" t="s">
        <v>3557</v>
      </c>
      <c r="AB4405" t="s">
        <v>195</v>
      </c>
      <c r="AF4405" t="s">
        <v>3060</v>
      </c>
      <c r="AH4405" s="2">
        <v>40008.046400462961</v>
      </c>
    </row>
    <row r="4406" spans="1:35" ht="15" customHeight="1" x14ac:dyDescent="0.35">
      <c r="A4406" s="3"/>
      <c r="B4406" s="5">
        <f t="shared" si="315"/>
        <v>4404</v>
      </c>
      <c r="C4406">
        <f t="shared" si="313"/>
        <v>33</v>
      </c>
      <c r="D4406" s="146">
        <v>1959</v>
      </c>
      <c r="E4406" s="3" t="s">
        <v>560</v>
      </c>
      <c r="F4406" s="3" t="s">
        <v>16</v>
      </c>
      <c r="G4406" s="3">
        <v>277232</v>
      </c>
      <c r="H4406" s="3"/>
      <c r="I4406" s="3"/>
      <c r="J4406" s="3"/>
      <c r="K4406" s="3" t="s">
        <v>3383</v>
      </c>
      <c r="L4406" s="3"/>
      <c r="M4406" s="3"/>
      <c r="N4406" s="3"/>
      <c r="O4406" s="3"/>
      <c r="P4406" s="3"/>
      <c r="Q4406" s="3"/>
      <c r="R4406" s="3"/>
      <c r="S4406" s="152"/>
      <c r="T4406" s="3"/>
      <c r="U4406" s="3"/>
      <c r="V4406" s="143"/>
      <c r="W4406" t="s">
        <v>3557</v>
      </c>
      <c r="X4406" s="3"/>
      <c r="Y4406" s="3"/>
      <c r="Z4406" s="3"/>
      <c r="AB4406" s="14" t="s">
        <v>4043</v>
      </c>
      <c r="AE4406" s="3"/>
      <c r="AF4406" s="3" t="s">
        <v>3451</v>
      </c>
      <c r="AG4406" s="3"/>
      <c r="AH4406" s="153">
        <v>45688</v>
      </c>
      <c r="AI4406" s="14" t="s">
        <v>4672</v>
      </c>
    </row>
    <row r="4407" spans="1:35" ht="15" customHeight="1" x14ac:dyDescent="0.35">
      <c r="B4407" s="5">
        <f t="shared" ref="B4407:B4411" si="317">+B4406+1</f>
        <v>4405</v>
      </c>
      <c r="C4407">
        <f t="shared" ref="C4407:C4411" si="318">+G4408-G4407</f>
        <v>558</v>
      </c>
      <c r="D4407" s="146">
        <v>1959</v>
      </c>
      <c r="E4407" t="s">
        <v>500</v>
      </c>
      <c r="F4407" t="s">
        <v>25</v>
      </c>
      <c r="G4407">
        <v>277265</v>
      </c>
      <c r="H4407" t="s">
        <v>17</v>
      </c>
      <c r="L4407" t="s">
        <v>1512</v>
      </c>
      <c r="M4407" t="s">
        <v>3359</v>
      </c>
      <c r="AF4407" t="s">
        <v>3060</v>
      </c>
      <c r="AH4407" s="2">
        <v>41112.814305555556</v>
      </c>
    </row>
    <row r="4408" spans="1:35" ht="15" customHeight="1" thickBot="1" x14ac:dyDescent="0.4">
      <c r="B4408" s="5">
        <f t="shared" si="317"/>
        <v>4406</v>
      </c>
      <c r="C4408">
        <f t="shared" si="318"/>
        <v>54</v>
      </c>
      <c r="D4408" s="146">
        <v>1959</v>
      </c>
      <c r="E4408" t="s">
        <v>221</v>
      </c>
      <c r="F4408" t="s">
        <v>25</v>
      </c>
      <c r="G4408">
        <v>277823</v>
      </c>
      <c r="H4408" t="s">
        <v>17</v>
      </c>
      <c r="J4408" t="s">
        <v>3354</v>
      </c>
      <c r="L4408" t="s">
        <v>977</v>
      </c>
      <c r="M4408" t="s">
        <v>3359</v>
      </c>
      <c r="N4408" t="s">
        <v>3359</v>
      </c>
      <c r="AF4408" t="s">
        <v>3060</v>
      </c>
      <c r="AH4408" s="2">
        <v>40506.60428240741</v>
      </c>
    </row>
    <row r="4409" spans="1:35" ht="15" thickBot="1" x14ac:dyDescent="0.4">
      <c r="B4409" s="5">
        <f t="shared" si="317"/>
        <v>4407</v>
      </c>
      <c r="C4409">
        <f t="shared" si="318"/>
        <v>21</v>
      </c>
      <c r="D4409" s="146">
        <v>1959</v>
      </c>
      <c r="E4409" s="159" t="s">
        <v>221</v>
      </c>
      <c r="F4409" s="159" t="s">
        <v>25</v>
      </c>
      <c r="G4409" s="160">
        <v>277877</v>
      </c>
      <c r="H4409" s="159"/>
      <c r="I4409" s="159"/>
      <c r="J4409" s="159" t="s">
        <v>3354</v>
      </c>
      <c r="K4409" s="159" t="s">
        <v>3383</v>
      </c>
      <c r="L4409" s="159"/>
      <c r="M4409" s="159" t="s">
        <v>3359</v>
      </c>
      <c r="N4409" s="159"/>
      <c r="O4409" s="159"/>
      <c r="P4409" s="159"/>
      <c r="Q4409" s="159"/>
      <c r="R4409" s="159"/>
      <c r="S4409" s="159"/>
      <c r="T4409" s="159" t="s">
        <v>3424</v>
      </c>
      <c r="U4409" s="159"/>
      <c r="V4409" s="161"/>
      <c r="W4409" s="159" t="s">
        <v>3576</v>
      </c>
      <c r="X4409" s="159" t="s">
        <v>3452</v>
      </c>
      <c r="Y4409" s="159"/>
      <c r="Z4409" s="159"/>
      <c r="AA4409" s="159" t="s">
        <v>3464</v>
      </c>
      <c r="AB4409" s="159"/>
      <c r="AC4409" s="159"/>
      <c r="AD4409" s="159"/>
      <c r="AE4409" s="159" t="s">
        <v>3424</v>
      </c>
      <c r="AF4409" t="s">
        <v>3451</v>
      </c>
      <c r="AG4409" s="159"/>
      <c r="AH4409" s="176">
        <v>46256</v>
      </c>
      <c r="AI4409" s="76" t="s">
        <v>6927</v>
      </c>
    </row>
    <row r="4410" spans="1:35" ht="15" customHeight="1" x14ac:dyDescent="0.35">
      <c r="B4410" s="5">
        <f t="shared" si="317"/>
        <v>4408</v>
      </c>
      <c r="C4410">
        <f t="shared" si="318"/>
        <v>35</v>
      </c>
      <c r="D4410" s="146">
        <v>1959</v>
      </c>
      <c r="E4410" t="s">
        <v>221</v>
      </c>
      <c r="F4410" t="s">
        <v>25</v>
      </c>
      <c r="G4410">
        <v>277898</v>
      </c>
      <c r="H4410" t="s">
        <v>17</v>
      </c>
      <c r="J4410" t="s">
        <v>3354</v>
      </c>
      <c r="L4410" t="s">
        <v>162</v>
      </c>
      <c r="M4410" t="s">
        <v>3359</v>
      </c>
      <c r="AE4410" t="s">
        <v>380</v>
      </c>
      <c r="AF4410" t="s">
        <v>3060</v>
      </c>
      <c r="AH4410" s="2">
        <v>40387.390439814815</v>
      </c>
    </row>
    <row r="4411" spans="1:35" ht="15" customHeight="1" x14ac:dyDescent="0.35">
      <c r="B4411" s="5">
        <f t="shared" si="317"/>
        <v>4409</v>
      </c>
      <c r="C4411">
        <f t="shared" si="318"/>
        <v>152</v>
      </c>
      <c r="D4411" s="146">
        <v>1959</v>
      </c>
      <c r="F4411" t="s">
        <v>1112</v>
      </c>
      <c r="G4411">
        <v>277933</v>
      </c>
      <c r="H4411" t="s">
        <v>17</v>
      </c>
      <c r="J4411" t="s">
        <v>3354</v>
      </c>
      <c r="K4411" t="s">
        <v>3383</v>
      </c>
      <c r="L4411" t="s">
        <v>1513</v>
      </c>
      <c r="M4411" t="s">
        <v>3359</v>
      </c>
      <c r="N4411" t="s">
        <v>3359</v>
      </c>
      <c r="AB4411" t="s">
        <v>374</v>
      </c>
      <c r="AF4411" t="s">
        <v>3060</v>
      </c>
      <c r="AH4411" s="2">
        <v>40345.480254629627</v>
      </c>
    </row>
    <row r="4412" spans="1:35" ht="15" customHeight="1" x14ac:dyDescent="0.35">
      <c r="B4412" s="5">
        <f t="shared" si="315"/>
        <v>4410</v>
      </c>
      <c r="C4412">
        <f t="shared" si="313"/>
        <v>25</v>
      </c>
      <c r="D4412" s="16">
        <v>1959</v>
      </c>
      <c r="E4412" s="3" t="s">
        <v>560</v>
      </c>
      <c r="F4412" s="3" t="s">
        <v>25</v>
      </c>
      <c r="G4412" s="3">
        <v>278085</v>
      </c>
      <c r="H4412" s="3"/>
      <c r="I4412" s="3"/>
      <c r="J4412" s="3"/>
      <c r="K4412" s="3"/>
      <c r="L4412" s="3"/>
      <c r="M4412" s="3"/>
      <c r="N4412" s="3"/>
      <c r="O4412" s="3"/>
      <c r="P4412" s="3"/>
      <c r="Q4412" s="3"/>
      <c r="R4412" s="3"/>
      <c r="S4412" s="152"/>
      <c r="T4412" s="3"/>
      <c r="U4412" s="3"/>
      <c r="V4412" s="143"/>
      <c r="W4412" s="3"/>
      <c r="X4412" s="3"/>
      <c r="Y4412" s="3"/>
      <c r="Z4412" s="3"/>
      <c r="AB4412" s="3"/>
      <c r="AE4412" s="3"/>
      <c r="AF4412" s="3" t="s">
        <v>3451</v>
      </c>
      <c r="AG4412" s="3"/>
      <c r="AH4412" s="153">
        <v>45568</v>
      </c>
      <c r="AI4412" s="14" t="s">
        <v>4295</v>
      </c>
    </row>
    <row r="4413" spans="1:35" ht="15" customHeight="1" thickBot="1" x14ac:dyDescent="0.4">
      <c r="B4413" s="5">
        <f t="shared" si="315"/>
        <v>4411</v>
      </c>
      <c r="C4413">
        <f t="shared" si="313"/>
        <v>16</v>
      </c>
      <c r="D4413" s="16">
        <v>1959</v>
      </c>
      <c r="E4413" t="s">
        <v>560</v>
      </c>
      <c r="F4413" t="s">
        <v>25</v>
      </c>
      <c r="G4413">
        <v>278110</v>
      </c>
      <c r="H4413" t="s">
        <v>17</v>
      </c>
      <c r="K4413" t="s">
        <v>3383</v>
      </c>
      <c r="L4413" t="s">
        <v>964</v>
      </c>
      <c r="M4413" t="s">
        <v>3359</v>
      </c>
      <c r="AF4413" t="s">
        <v>3060</v>
      </c>
      <c r="AH4413" s="2">
        <v>39666.219108796293</v>
      </c>
    </row>
    <row r="4414" spans="1:35" ht="15" customHeight="1" thickBot="1" x14ac:dyDescent="0.4">
      <c r="B4414" s="5">
        <f t="shared" si="315"/>
        <v>4412</v>
      </c>
      <c r="C4414">
        <f t="shared" si="313"/>
        <v>763</v>
      </c>
      <c r="D4414" s="16">
        <v>1959</v>
      </c>
      <c r="E4414" s="159" t="s">
        <v>560</v>
      </c>
      <c r="F4414" s="159" t="s">
        <v>25</v>
      </c>
      <c r="G4414" s="160">
        <v>278126</v>
      </c>
      <c r="H4414" s="159"/>
      <c r="I4414" s="159"/>
      <c r="J4414" s="159" t="s">
        <v>3354</v>
      </c>
      <c r="K4414" s="159" t="s">
        <v>3383</v>
      </c>
      <c r="L4414" s="159"/>
      <c r="M4414" s="159" t="s">
        <v>3459</v>
      </c>
      <c r="N4414" s="159"/>
      <c r="O4414" s="159"/>
      <c r="P4414" s="159"/>
      <c r="Q4414" s="159"/>
      <c r="R4414" s="159"/>
      <c r="S4414" s="159"/>
      <c r="T4414" s="159" t="s">
        <v>3424</v>
      </c>
      <c r="U4414" s="159"/>
      <c r="V4414" s="161"/>
      <c r="W4414" s="159" t="s">
        <v>3557</v>
      </c>
      <c r="X4414" s="159" t="s">
        <v>3452</v>
      </c>
      <c r="Y4414" s="159"/>
      <c r="Z4414" s="159" t="s">
        <v>3359</v>
      </c>
      <c r="AA4414" s="159" t="s">
        <v>3556</v>
      </c>
      <c r="AB4414" s="159"/>
      <c r="AC4414" s="159"/>
      <c r="AD4414" s="159"/>
      <c r="AE4414" s="159"/>
      <c r="AF4414" t="s">
        <v>3451</v>
      </c>
      <c r="AG4414" s="162"/>
      <c r="AH4414" s="163">
        <v>46130</v>
      </c>
      <c r="AI4414" s="76" t="s">
        <v>6534</v>
      </c>
    </row>
    <row r="4415" spans="1:35" ht="15" customHeight="1" x14ac:dyDescent="0.35">
      <c r="B4415" s="5">
        <f t="shared" si="315"/>
        <v>4413</v>
      </c>
      <c r="C4415">
        <f t="shared" si="313"/>
        <v>89</v>
      </c>
      <c r="D4415" s="16">
        <v>1959</v>
      </c>
      <c r="E4415" t="s">
        <v>15</v>
      </c>
      <c r="F4415" t="s">
        <v>16</v>
      </c>
      <c r="G4415">
        <v>278889</v>
      </c>
      <c r="H4415" t="s">
        <v>17</v>
      </c>
      <c r="J4415" t="s">
        <v>3354</v>
      </c>
      <c r="K4415" t="s">
        <v>3383</v>
      </c>
      <c r="L4415" t="s">
        <v>1514</v>
      </c>
      <c r="M4415" t="s">
        <v>3359</v>
      </c>
      <c r="V4415" s="43" t="s">
        <v>3359</v>
      </c>
      <c r="AB4415" t="s">
        <v>81</v>
      </c>
      <c r="AF4415" t="s">
        <v>3060</v>
      </c>
      <c r="AH4415" s="2">
        <v>40473.796689814815</v>
      </c>
    </row>
    <row r="4416" spans="1:35" ht="15" customHeight="1" x14ac:dyDescent="0.35">
      <c r="B4416" s="5">
        <f t="shared" si="315"/>
        <v>4414</v>
      </c>
      <c r="C4416">
        <f t="shared" si="313"/>
        <v>137</v>
      </c>
      <c r="D4416" s="16">
        <v>1959</v>
      </c>
      <c r="E4416" t="s">
        <v>15</v>
      </c>
      <c r="F4416" t="s">
        <v>16</v>
      </c>
      <c r="G4416">
        <v>278978</v>
      </c>
      <c r="H4416" t="s">
        <v>17</v>
      </c>
      <c r="J4416" t="s">
        <v>3354</v>
      </c>
      <c r="K4416" t="s">
        <v>3383</v>
      </c>
      <c r="M4416" t="s">
        <v>3359</v>
      </c>
      <c r="AF4416" t="s">
        <v>3060</v>
      </c>
      <c r="AH4416" s="2">
        <v>41113.571284722224</v>
      </c>
    </row>
    <row r="4417" spans="1:39" ht="15" customHeight="1" x14ac:dyDescent="0.35">
      <c r="B4417" s="5">
        <f t="shared" si="315"/>
        <v>4415</v>
      </c>
      <c r="C4417">
        <f t="shared" si="313"/>
        <v>111</v>
      </c>
      <c r="D4417" s="16">
        <v>1959</v>
      </c>
      <c r="E4417" t="s">
        <v>15</v>
      </c>
      <c r="F4417" t="s">
        <v>16</v>
      </c>
      <c r="G4417">
        <v>279115</v>
      </c>
      <c r="H4417" t="s">
        <v>17</v>
      </c>
      <c r="J4417" t="s">
        <v>380</v>
      </c>
      <c r="K4417" t="s">
        <v>3383</v>
      </c>
      <c r="L4417" t="s">
        <v>77</v>
      </c>
      <c r="M4417" t="s">
        <v>3359</v>
      </c>
      <c r="AF4417" t="s">
        <v>3060</v>
      </c>
      <c r="AH4417" s="2">
        <v>40759.579108796293</v>
      </c>
    </row>
    <row r="4418" spans="1:39" ht="15" customHeight="1" x14ac:dyDescent="0.35">
      <c r="B4418" s="5">
        <f t="shared" si="315"/>
        <v>4416</v>
      </c>
      <c r="C4418">
        <f t="shared" si="313"/>
        <v>16</v>
      </c>
      <c r="D4418" s="16">
        <v>1959</v>
      </c>
      <c r="E4418" t="s">
        <v>15</v>
      </c>
      <c r="F4418" t="s">
        <v>16</v>
      </c>
      <c r="G4418">
        <v>279226</v>
      </c>
      <c r="H4418" t="s">
        <v>17</v>
      </c>
      <c r="J4418" t="s">
        <v>380</v>
      </c>
      <c r="K4418" t="s">
        <v>3383</v>
      </c>
      <c r="L4418" t="s">
        <v>35</v>
      </c>
      <c r="M4418" t="s">
        <v>3359</v>
      </c>
      <c r="AF4418" t="s">
        <v>3060</v>
      </c>
      <c r="AH4418" s="2">
        <v>40007.449861111112</v>
      </c>
    </row>
    <row r="4419" spans="1:39" ht="15" customHeight="1" x14ac:dyDescent="0.35">
      <c r="A4419" s="3"/>
      <c r="B4419" s="5">
        <f t="shared" si="315"/>
        <v>4417</v>
      </c>
      <c r="C4419">
        <f t="shared" si="313"/>
        <v>80</v>
      </c>
      <c r="D4419" s="16">
        <v>1959</v>
      </c>
      <c r="E4419" t="s">
        <v>15</v>
      </c>
      <c r="F4419" t="s">
        <v>16</v>
      </c>
      <c r="G4419">
        <v>279242</v>
      </c>
      <c r="H4419" t="s">
        <v>17</v>
      </c>
      <c r="J4419" t="s">
        <v>3354</v>
      </c>
      <c r="K4419" t="s">
        <v>3383</v>
      </c>
      <c r="L4419" t="s">
        <v>62</v>
      </c>
      <c r="M4419" t="s">
        <v>3359</v>
      </c>
      <c r="AF4419" t="s">
        <v>3060</v>
      </c>
      <c r="AH4419" s="2">
        <v>40827.486828703702</v>
      </c>
    </row>
    <row r="4420" spans="1:39" ht="15" customHeight="1" x14ac:dyDescent="0.35">
      <c r="B4420" s="5">
        <f t="shared" si="315"/>
        <v>4418</v>
      </c>
      <c r="C4420">
        <f t="shared" ref="C4420" si="319">+G4421-G4420</f>
        <v>30</v>
      </c>
      <c r="D4420" s="16">
        <v>1959</v>
      </c>
      <c r="E4420" t="s">
        <v>327</v>
      </c>
      <c r="F4420" t="s">
        <v>25</v>
      </c>
      <c r="G4420">
        <v>279322</v>
      </c>
      <c r="H4420" t="s">
        <v>17</v>
      </c>
      <c r="J4420" t="s">
        <v>3354</v>
      </c>
      <c r="K4420" t="s">
        <v>3383</v>
      </c>
      <c r="L4420" t="s">
        <v>28</v>
      </c>
      <c r="M4420" t="s">
        <v>3359</v>
      </c>
      <c r="N4420" t="s">
        <v>3359</v>
      </c>
      <c r="AD4420" s="3" t="s">
        <v>1516</v>
      </c>
      <c r="AF4420" t="s">
        <v>3060</v>
      </c>
      <c r="AH4420" s="2">
        <v>39991.78396990741</v>
      </c>
    </row>
    <row r="4421" spans="1:39" ht="15" customHeight="1" thickBot="1" x14ac:dyDescent="0.4">
      <c r="B4421" s="5">
        <f t="shared" si="315"/>
        <v>4419</v>
      </c>
      <c r="C4421">
        <f t="shared" ref="C4421:C4427" si="320">+G4422-G4421</f>
        <v>38</v>
      </c>
      <c r="D4421" s="16">
        <v>1959</v>
      </c>
      <c r="E4421" t="s">
        <v>327</v>
      </c>
      <c r="F4421" t="s">
        <v>25</v>
      </c>
      <c r="G4421">
        <v>279352</v>
      </c>
      <c r="H4421" t="s">
        <v>17</v>
      </c>
      <c r="K4421" t="s">
        <v>3383</v>
      </c>
      <c r="L4421" t="s">
        <v>234</v>
      </c>
      <c r="M4421" t="s">
        <v>3359</v>
      </c>
      <c r="AD4421" s="3" t="s">
        <v>1517</v>
      </c>
      <c r="AF4421" t="s">
        <v>3060</v>
      </c>
      <c r="AH4421" s="2">
        <v>40124.801828703705</v>
      </c>
    </row>
    <row r="4422" spans="1:39" ht="15" customHeight="1" thickBot="1" x14ac:dyDescent="0.4">
      <c r="B4422" s="5">
        <f t="shared" si="315"/>
        <v>4420</v>
      </c>
      <c r="C4422">
        <f t="shared" si="320"/>
        <v>42</v>
      </c>
      <c r="D4422" s="16">
        <v>1959</v>
      </c>
      <c r="E4422" s="159" t="s">
        <v>327</v>
      </c>
      <c r="F4422" s="159" t="s">
        <v>25</v>
      </c>
      <c r="G4422" s="160">
        <v>279390</v>
      </c>
      <c r="H4422" s="159"/>
      <c r="I4422" s="159"/>
      <c r="J4422" s="159" t="s">
        <v>3354</v>
      </c>
      <c r="K4422" s="159" t="s">
        <v>3383</v>
      </c>
      <c r="L4422" s="159"/>
      <c r="M4422" s="159" t="s">
        <v>3459</v>
      </c>
      <c r="N4422" s="159"/>
      <c r="O4422" s="159"/>
      <c r="P4422" s="159"/>
      <c r="Q4422" s="159"/>
      <c r="R4422" s="159"/>
      <c r="S4422" s="159"/>
      <c r="T4422" s="159" t="s">
        <v>3424</v>
      </c>
      <c r="U4422" s="159"/>
      <c r="V4422" s="159"/>
      <c r="W4422" s="159" t="s">
        <v>3572</v>
      </c>
      <c r="X4422" s="159" t="s">
        <v>3452</v>
      </c>
      <c r="Y4422" s="159"/>
      <c r="Z4422" s="159"/>
      <c r="AA4422" s="159" t="s">
        <v>6307</v>
      </c>
      <c r="AB4422" s="159"/>
      <c r="AC4422" s="159"/>
      <c r="AD4422" s="159"/>
      <c r="AE4422" s="159"/>
      <c r="AF4422" t="s">
        <v>3451</v>
      </c>
      <c r="AG4422" s="159"/>
      <c r="AH4422" s="176">
        <v>46207</v>
      </c>
      <c r="AI4422" s="76" t="s">
        <v>6674</v>
      </c>
    </row>
    <row r="4423" spans="1:39" ht="15" customHeight="1" thickBot="1" x14ac:dyDescent="0.4">
      <c r="B4423" s="5">
        <f t="shared" si="315"/>
        <v>4421</v>
      </c>
      <c r="C4423">
        <f t="shared" si="320"/>
        <v>46</v>
      </c>
      <c r="D4423" s="16">
        <v>1959</v>
      </c>
      <c r="E4423" s="159" t="s">
        <v>327</v>
      </c>
      <c r="F4423" s="159" t="s">
        <v>25</v>
      </c>
      <c r="G4423" s="160">
        <v>279432</v>
      </c>
      <c r="H4423" s="159"/>
      <c r="I4423" s="159"/>
      <c r="J4423" s="159" t="s">
        <v>3354</v>
      </c>
      <c r="K4423" s="159" t="s">
        <v>3383</v>
      </c>
      <c r="L4423" s="159"/>
      <c r="M4423" s="159" t="s">
        <v>3459</v>
      </c>
      <c r="N4423" s="159"/>
      <c r="O4423" s="159"/>
      <c r="P4423" s="159"/>
      <c r="Q4423" s="159"/>
      <c r="R4423" s="159"/>
      <c r="S4423" s="159"/>
      <c r="T4423" s="159" t="s">
        <v>3424</v>
      </c>
      <c r="U4423" s="159"/>
      <c r="V4423" s="231"/>
      <c r="W4423" s="159" t="s">
        <v>3572</v>
      </c>
      <c r="X4423" s="159" t="s">
        <v>3452</v>
      </c>
      <c r="Y4423" s="159"/>
      <c r="Z4423" s="159"/>
      <c r="AA4423" s="159" t="s">
        <v>6307</v>
      </c>
      <c r="AB4423" s="159"/>
      <c r="AC4423" s="159"/>
      <c r="AD4423" s="159"/>
      <c r="AE4423" s="159"/>
      <c r="AF4423" t="s">
        <v>3451</v>
      </c>
      <c r="AG4423" s="159"/>
      <c r="AH4423" s="176">
        <v>46207</v>
      </c>
      <c r="AI4423" s="76" t="s">
        <v>6745</v>
      </c>
    </row>
    <row r="4424" spans="1:39" ht="15" customHeight="1" thickBot="1" x14ac:dyDescent="0.4">
      <c r="B4424" s="5">
        <f t="shared" si="315"/>
        <v>4422</v>
      </c>
      <c r="C4424">
        <f t="shared" si="320"/>
        <v>12</v>
      </c>
      <c r="D4424" s="16">
        <v>1959</v>
      </c>
      <c r="E4424" t="s">
        <v>972</v>
      </c>
      <c r="F4424" t="s">
        <v>25</v>
      </c>
      <c r="G4424">
        <v>279478</v>
      </c>
      <c r="H4424" t="s">
        <v>17</v>
      </c>
      <c r="J4424" t="s">
        <v>3354</v>
      </c>
      <c r="K4424" t="s">
        <v>3383</v>
      </c>
      <c r="L4424" t="s">
        <v>538</v>
      </c>
      <c r="M4424" t="s">
        <v>3359</v>
      </c>
      <c r="U4424" t="s">
        <v>3557</v>
      </c>
      <c r="W4424" t="s">
        <v>3557</v>
      </c>
      <c r="AC4424" s="3">
        <v>1967</v>
      </c>
      <c r="AD4424" s="3" t="s">
        <v>1518</v>
      </c>
      <c r="AF4424" t="s">
        <v>3060</v>
      </c>
      <c r="AH4424" s="2">
        <v>39987.42765046296</v>
      </c>
    </row>
    <row r="4425" spans="1:39" ht="15" customHeight="1" thickBot="1" x14ac:dyDescent="0.4">
      <c r="B4425" s="5">
        <f t="shared" si="315"/>
        <v>4423</v>
      </c>
      <c r="C4425">
        <f t="shared" si="320"/>
        <v>86</v>
      </c>
      <c r="D4425" s="16">
        <v>1959</v>
      </c>
      <c r="E4425" s="159" t="s">
        <v>972</v>
      </c>
      <c r="F4425" s="159" t="s">
        <v>25</v>
      </c>
      <c r="G4425" s="160">
        <v>279490</v>
      </c>
      <c r="H4425" s="159"/>
      <c r="I4425" s="159"/>
      <c r="J4425" s="159" t="s">
        <v>3354</v>
      </c>
      <c r="K4425" s="159" t="s">
        <v>3383</v>
      </c>
      <c r="L4425" s="159"/>
      <c r="M4425" s="159" t="s">
        <v>3453</v>
      </c>
      <c r="N4425" s="159"/>
      <c r="O4425" s="159"/>
      <c r="P4425" s="159"/>
      <c r="Q4425" s="159"/>
      <c r="R4425" s="159"/>
      <c r="S4425" s="159"/>
      <c r="T4425" s="159"/>
      <c r="U4425" s="159" t="s">
        <v>3557</v>
      </c>
      <c r="V4425" s="161"/>
      <c r="W4425" s="159" t="s">
        <v>3557</v>
      </c>
      <c r="X4425" s="159" t="s">
        <v>3452</v>
      </c>
      <c r="Y4425" s="159"/>
      <c r="Z4425" s="159"/>
      <c r="AA4425" s="159"/>
      <c r="AB4425" s="159"/>
      <c r="AC4425" s="159"/>
      <c r="AD4425" s="159"/>
      <c r="AE4425" s="159"/>
      <c r="AF4425" t="s">
        <v>3451</v>
      </c>
      <c r="AG4425" s="159"/>
      <c r="AH4425" s="176">
        <v>46091</v>
      </c>
      <c r="AI4425" s="76" t="s">
        <v>6398</v>
      </c>
    </row>
    <row r="4426" spans="1:39" ht="15" customHeight="1" x14ac:dyDescent="0.35">
      <c r="B4426" s="5">
        <f t="shared" si="315"/>
        <v>4424</v>
      </c>
      <c r="C4426">
        <f t="shared" si="320"/>
        <v>1</v>
      </c>
      <c r="D4426" s="16">
        <v>1959</v>
      </c>
      <c r="E4426" t="s">
        <v>972</v>
      </c>
      <c r="F4426" t="s">
        <v>16</v>
      </c>
      <c r="G4426">
        <v>279576</v>
      </c>
      <c r="J4426" t="s">
        <v>3354</v>
      </c>
      <c r="K4426" t="s">
        <v>3383</v>
      </c>
      <c r="M4426" t="s">
        <v>3453</v>
      </c>
      <c r="N4426" t="s">
        <v>3359</v>
      </c>
      <c r="T4426" t="s">
        <v>3262</v>
      </c>
      <c r="U4426" t="s">
        <v>3557</v>
      </c>
      <c r="W4426" t="s">
        <v>3557</v>
      </c>
      <c r="X4426" t="s">
        <v>3452</v>
      </c>
      <c r="AA4426" s="3" t="s">
        <v>3262</v>
      </c>
      <c r="AF4426" t="s">
        <v>3451</v>
      </c>
      <c r="AH4426" s="2">
        <v>45650</v>
      </c>
    </row>
    <row r="4427" spans="1:39" ht="15" customHeight="1" x14ac:dyDescent="0.35">
      <c r="A4427" s="3"/>
      <c r="B4427" s="5">
        <f t="shared" si="315"/>
        <v>4425</v>
      </c>
      <c r="C4427">
        <f t="shared" si="320"/>
        <v>38</v>
      </c>
      <c r="D4427" s="16">
        <v>1959</v>
      </c>
      <c r="E4427" t="s">
        <v>972</v>
      </c>
      <c r="F4427" t="s">
        <v>16</v>
      </c>
      <c r="G4427">
        <v>279577</v>
      </c>
      <c r="H4427" t="s">
        <v>17</v>
      </c>
      <c r="J4427" t="s">
        <v>380</v>
      </c>
      <c r="K4427" t="s">
        <v>3383</v>
      </c>
      <c r="L4427" t="s">
        <v>281</v>
      </c>
      <c r="M4427" t="s">
        <v>3359</v>
      </c>
      <c r="AF4427" t="s">
        <v>3060</v>
      </c>
      <c r="AH4427" s="2">
        <v>40846.595023148147</v>
      </c>
    </row>
    <row r="4428" spans="1:39" ht="15" customHeight="1" thickBot="1" x14ac:dyDescent="0.4">
      <c r="B4428" s="5">
        <f t="shared" si="315"/>
        <v>4426</v>
      </c>
      <c r="C4428">
        <f t="shared" ref="C4428:C4432" si="321">+G4429-G4428</f>
        <v>23</v>
      </c>
      <c r="D4428" s="16">
        <v>1959</v>
      </c>
      <c r="E4428" t="s">
        <v>972</v>
      </c>
      <c r="F4428" t="s">
        <v>16</v>
      </c>
      <c r="G4428">
        <v>279615</v>
      </c>
      <c r="H4428" t="s">
        <v>17</v>
      </c>
      <c r="J4428" t="s">
        <v>380</v>
      </c>
      <c r="K4428" t="s">
        <v>3383</v>
      </c>
      <c r="L4428" t="s">
        <v>80</v>
      </c>
      <c r="M4428" t="s">
        <v>3359</v>
      </c>
      <c r="N4428" t="s">
        <v>3359</v>
      </c>
      <c r="S4428" s="148">
        <v>471</v>
      </c>
      <c r="U4428" t="s">
        <v>3557</v>
      </c>
      <c r="W4428" t="s">
        <v>3557</v>
      </c>
      <c r="AD4428" s="3" t="s">
        <v>1519</v>
      </c>
      <c r="AF4428" t="s">
        <v>3060</v>
      </c>
      <c r="AH4428" s="2">
        <v>39993.463402777779</v>
      </c>
    </row>
    <row r="4429" spans="1:39" ht="15" customHeight="1" thickBot="1" x14ac:dyDescent="0.4">
      <c r="B4429" s="5">
        <f t="shared" si="315"/>
        <v>4427</v>
      </c>
      <c r="C4429">
        <f t="shared" si="321"/>
        <v>30</v>
      </c>
      <c r="D4429" s="16">
        <v>1959</v>
      </c>
      <c r="E4429" s="159" t="s">
        <v>500</v>
      </c>
      <c r="F4429" s="159" t="s">
        <v>25</v>
      </c>
      <c r="G4429" s="160">
        <v>279638</v>
      </c>
      <c r="H4429" s="159"/>
      <c r="I4429" s="159"/>
      <c r="J4429" s="159" t="s">
        <v>3354</v>
      </c>
      <c r="K4429" s="159" t="s">
        <v>3383</v>
      </c>
      <c r="L4429" s="159"/>
      <c r="M4429" s="159" t="s">
        <v>3459</v>
      </c>
      <c r="N4429" s="159"/>
      <c r="O4429" s="159"/>
      <c r="P4429" s="159"/>
      <c r="Q4429" s="159"/>
      <c r="R4429" s="159"/>
      <c r="S4429" s="159"/>
      <c r="T4429" s="159" t="s">
        <v>3424</v>
      </c>
      <c r="U4429" s="159"/>
      <c r="V4429" s="159"/>
      <c r="W4429" s="159" t="s">
        <v>3572</v>
      </c>
      <c r="X4429" s="159" t="s">
        <v>3452</v>
      </c>
      <c r="Y4429" s="159"/>
      <c r="Z4429" s="159"/>
      <c r="AA4429" s="159" t="s">
        <v>6299</v>
      </c>
      <c r="AB4429" s="159"/>
      <c r="AC4429" s="159"/>
      <c r="AD4429" s="159"/>
      <c r="AE4429" s="159"/>
      <c r="AF4429" t="s">
        <v>3451</v>
      </c>
      <c r="AG4429" s="159"/>
      <c r="AH4429" s="176">
        <v>46207</v>
      </c>
      <c r="AI4429" s="76" t="s">
        <v>6702</v>
      </c>
    </row>
    <row r="4430" spans="1:39" ht="15" customHeight="1" x14ac:dyDescent="0.35">
      <c r="B4430" s="5">
        <f t="shared" si="315"/>
        <v>4428</v>
      </c>
      <c r="C4430">
        <f t="shared" si="321"/>
        <v>1231</v>
      </c>
      <c r="D4430" s="16">
        <v>1959</v>
      </c>
      <c r="E4430" t="s">
        <v>500</v>
      </c>
      <c r="F4430" t="s">
        <v>25</v>
      </c>
      <c r="G4430">
        <v>279668</v>
      </c>
      <c r="H4430" t="s">
        <v>17</v>
      </c>
      <c r="J4430" t="s">
        <v>380</v>
      </c>
      <c r="M4430" t="s">
        <v>3359</v>
      </c>
      <c r="AF4430" t="s">
        <v>3060</v>
      </c>
      <c r="AH4430" s="2">
        <v>39754.591435185182</v>
      </c>
    </row>
    <row r="4431" spans="1:39" ht="15" customHeight="1" x14ac:dyDescent="0.35">
      <c r="B4431" s="5">
        <f t="shared" si="315"/>
        <v>4429</v>
      </c>
      <c r="C4431">
        <f t="shared" si="321"/>
        <v>3</v>
      </c>
      <c r="D4431" s="16">
        <v>1959</v>
      </c>
      <c r="E4431" t="s">
        <v>221</v>
      </c>
      <c r="F4431" t="s">
        <v>25</v>
      </c>
      <c r="G4431">
        <v>280899</v>
      </c>
      <c r="H4431" t="s">
        <v>17</v>
      </c>
      <c r="J4431" t="s">
        <v>3354</v>
      </c>
      <c r="K4431" t="s">
        <v>3366</v>
      </c>
      <c r="L4431" t="s">
        <v>471</v>
      </c>
      <c r="M4431" t="s">
        <v>3359</v>
      </c>
      <c r="T4431" t="s">
        <v>3424</v>
      </c>
      <c r="AA4431" s="3" t="s">
        <v>3464</v>
      </c>
      <c r="AD4431" s="3" t="s">
        <v>4725</v>
      </c>
      <c r="AF4431" t="s">
        <v>3451</v>
      </c>
      <c r="AH4431" s="2">
        <v>45738</v>
      </c>
      <c r="AM4431" s="155" t="s">
        <v>4726</v>
      </c>
    </row>
    <row r="4432" spans="1:39" ht="15" customHeight="1" x14ac:dyDescent="0.35">
      <c r="B4432" s="5">
        <f t="shared" si="315"/>
        <v>4430</v>
      </c>
      <c r="C4432">
        <f t="shared" si="321"/>
        <v>3</v>
      </c>
      <c r="D4432" s="16">
        <v>1959</v>
      </c>
      <c r="E4432" t="s">
        <v>221</v>
      </c>
      <c r="F4432" t="s">
        <v>25</v>
      </c>
      <c r="G4432">
        <v>280902</v>
      </c>
      <c r="H4432" t="s">
        <v>17</v>
      </c>
      <c r="J4432" t="s">
        <v>3354</v>
      </c>
      <c r="K4432" t="s">
        <v>3366</v>
      </c>
      <c r="L4432" t="s">
        <v>471</v>
      </c>
      <c r="M4432" t="s">
        <v>3359</v>
      </c>
      <c r="N4432" t="s">
        <v>3359</v>
      </c>
      <c r="AA4432" s="3" t="s">
        <v>3464</v>
      </c>
      <c r="AD4432" s="3" t="s">
        <v>1520</v>
      </c>
      <c r="AE4432" t="s">
        <v>380</v>
      </c>
      <c r="AF4432" t="s">
        <v>3060</v>
      </c>
      <c r="AH4432" s="2">
        <v>40092.583356481482</v>
      </c>
    </row>
    <row r="4433" spans="1:35" ht="15" customHeight="1" x14ac:dyDescent="0.35">
      <c r="B4433" s="5">
        <f t="shared" si="315"/>
        <v>4431</v>
      </c>
      <c r="C4433">
        <f t="shared" si="313"/>
        <v>50</v>
      </c>
      <c r="D4433" s="16">
        <v>1959</v>
      </c>
      <c r="E4433" t="s">
        <v>221</v>
      </c>
      <c r="F4433" t="s">
        <v>25</v>
      </c>
      <c r="G4433">
        <v>280905</v>
      </c>
      <c r="J4433" t="s">
        <v>3354</v>
      </c>
      <c r="K4433" t="s">
        <v>3366</v>
      </c>
      <c r="M4433" t="s">
        <v>3459</v>
      </c>
      <c r="N4433" t="s">
        <v>3359</v>
      </c>
      <c r="W4433" t="s">
        <v>3572</v>
      </c>
      <c r="X4433" t="s">
        <v>3452</v>
      </c>
      <c r="AA4433" s="3" t="s">
        <v>3464</v>
      </c>
      <c r="AB4433" t="s">
        <v>4042</v>
      </c>
      <c r="AD4433" s="3" t="s">
        <v>4041</v>
      </c>
      <c r="AF4433" t="s">
        <v>3451</v>
      </c>
      <c r="AH4433" s="2">
        <v>45431</v>
      </c>
    </row>
    <row r="4434" spans="1:35" ht="15" customHeight="1" x14ac:dyDescent="0.35">
      <c r="B4434" s="5">
        <f t="shared" si="315"/>
        <v>4432</v>
      </c>
      <c r="C4434">
        <f t="shared" si="313"/>
        <v>297</v>
      </c>
      <c r="D4434" s="16">
        <v>1959</v>
      </c>
      <c r="E4434" t="s">
        <v>221</v>
      </c>
      <c r="F4434" t="s">
        <v>25</v>
      </c>
      <c r="G4434">
        <v>280955</v>
      </c>
      <c r="H4434" t="s">
        <v>17</v>
      </c>
      <c r="J4434" t="s">
        <v>3354</v>
      </c>
      <c r="M4434" t="s">
        <v>3359</v>
      </c>
      <c r="AA4434" s="3" t="s">
        <v>3464</v>
      </c>
      <c r="AE4434" t="s">
        <v>380</v>
      </c>
      <c r="AF4434" t="s">
        <v>3060</v>
      </c>
      <c r="AH4434" s="2">
        <v>40192.911539351851</v>
      </c>
    </row>
    <row r="4435" spans="1:35" ht="15" customHeight="1" x14ac:dyDescent="0.35">
      <c r="A4435" s="3"/>
      <c r="B4435" s="5">
        <f t="shared" si="315"/>
        <v>4433</v>
      </c>
      <c r="C4435">
        <f t="shared" si="313"/>
        <v>9</v>
      </c>
      <c r="D4435" s="16">
        <v>1959</v>
      </c>
      <c r="E4435" t="s">
        <v>972</v>
      </c>
      <c r="F4435" t="s">
        <v>25</v>
      </c>
      <c r="G4435">
        <v>281252</v>
      </c>
      <c r="H4435" t="s">
        <v>17</v>
      </c>
      <c r="J4435" t="s">
        <v>3354</v>
      </c>
      <c r="K4435" t="s">
        <v>3383</v>
      </c>
      <c r="L4435" t="s">
        <v>143</v>
      </c>
      <c r="M4435" t="s">
        <v>3359</v>
      </c>
      <c r="W4435" t="s">
        <v>3557</v>
      </c>
      <c r="AB4435" t="s">
        <v>1521</v>
      </c>
      <c r="AC4435" s="3">
        <v>1962</v>
      </c>
      <c r="AF4435" t="s">
        <v>3060</v>
      </c>
      <c r="AH4435" s="2">
        <v>40647.477094907408</v>
      </c>
    </row>
    <row r="4436" spans="1:35" ht="15" customHeight="1" x14ac:dyDescent="0.35">
      <c r="B4436" s="5">
        <f t="shared" si="315"/>
        <v>4434</v>
      </c>
      <c r="C4436">
        <f t="shared" si="313"/>
        <v>7</v>
      </c>
      <c r="D4436" s="16">
        <v>1959</v>
      </c>
      <c r="E4436" t="s">
        <v>972</v>
      </c>
      <c r="F4436" t="s">
        <v>25</v>
      </c>
      <c r="G4436">
        <v>281261</v>
      </c>
      <c r="H4436" t="s">
        <v>17</v>
      </c>
      <c r="J4436" t="s">
        <v>3354</v>
      </c>
      <c r="K4436" t="s">
        <v>3383</v>
      </c>
      <c r="L4436" t="s">
        <v>162</v>
      </c>
      <c r="M4436" t="s">
        <v>3359</v>
      </c>
      <c r="U4436" t="s">
        <v>3557</v>
      </c>
      <c r="AF4436" t="s">
        <v>3060</v>
      </c>
      <c r="AH4436" s="2">
        <v>39765.305717592593</v>
      </c>
    </row>
    <row r="4437" spans="1:35" ht="15" customHeight="1" thickBot="1" x14ac:dyDescent="0.4">
      <c r="B4437" s="5">
        <f t="shared" si="315"/>
        <v>4435</v>
      </c>
      <c r="C4437">
        <f t="shared" si="313"/>
        <v>14</v>
      </c>
      <c r="D4437" s="16">
        <v>1959</v>
      </c>
      <c r="E4437" t="s">
        <v>972</v>
      </c>
      <c r="F4437" t="s">
        <v>25</v>
      </c>
      <c r="G4437">
        <v>281268</v>
      </c>
      <c r="H4437" t="s">
        <v>17</v>
      </c>
      <c r="J4437" t="s">
        <v>380</v>
      </c>
      <c r="L4437" t="s">
        <v>28</v>
      </c>
      <c r="M4437" t="s">
        <v>3359</v>
      </c>
      <c r="U4437" t="s">
        <v>3557</v>
      </c>
      <c r="W4437" t="s">
        <v>3557</v>
      </c>
      <c r="AF4437" t="s">
        <v>3060</v>
      </c>
      <c r="AH4437" s="2">
        <v>40001.02270833333</v>
      </c>
    </row>
    <row r="4438" spans="1:35" ht="15" customHeight="1" thickBot="1" x14ac:dyDescent="0.4">
      <c r="B4438" s="5">
        <f t="shared" si="315"/>
        <v>4436</v>
      </c>
      <c r="C4438">
        <f t="shared" si="313"/>
        <v>94</v>
      </c>
      <c r="D4438" s="16">
        <v>1959</v>
      </c>
      <c r="E4438" s="159" t="s">
        <v>972</v>
      </c>
      <c r="F4438" s="159" t="s">
        <v>25</v>
      </c>
      <c r="G4438" s="160">
        <v>281282</v>
      </c>
      <c r="H4438" s="159"/>
      <c r="I4438" s="159"/>
      <c r="J4438" s="159" t="s">
        <v>380</v>
      </c>
      <c r="K4438" s="159" t="s">
        <v>3383</v>
      </c>
      <c r="L4438" s="159"/>
      <c r="M4438" s="159" t="s">
        <v>3453</v>
      </c>
      <c r="N4438" s="159"/>
      <c r="O4438" s="159"/>
      <c r="P4438" s="159"/>
      <c r="Q4438" s="159"/>
      <c r="R4438" s="159"/>
      <c r="S4438" s="159"/>
      <c r="T4438" s="159"/>
      <c r="U4438" s="159" t="s">
        <v>3557</v>
      </c>
      <c r="V4438" s="161"/>
      <c r="W4438" s="159" t="s">
        <v>3557</v>
      </c>
      <c r="X4438" s="159" t="s">
        <v>3452</v>
      </c>
      <c r="Y4438" s="159"/>
      <c r="Z4438" s="159"/>
      <c r="AA4438" s="159"/>
      <c r="AB4438" s="159"/>
      <c r="AC4438" s="159"/>
      <c r="AD4438" s="159"/>
      <c r="AE4438" s="159"/>
      <c r="AF4438" t="s">
        <v>3451</v>
      </c>
      <c r="AG4438" s="162"/>
      <c r="AH4438" s="163">
        <v>46130</v>
      </c>
      <c r="AI4438" s="76" t="s">
        <v>6563</v>
      </c>
    </row>
    <row r="4439" spans="1:35" ht="15" customHeight="1" x14ac:dyDescent="0.35">
      <c r="B4439" s="5">
        <f t="shared" si="315"/>
        <v>4437</v>
      </c>
      <c r="C4439">
        <f t="shared" si="313"/>
        <v>61</v>
      </c>
      <c r="D4439" s="16">
        <v>1959</v>
      </c>
      <c r="E4439" t="s">
        <v>15</v>
      </c>
      <c r="F4439" t="s">
        <v>25</v>
      </c>
      <c r="G4439">
        <v>281376</v>
      </c>
      <c r="H4439" t="s">
        <v>17</v>
      </c>
      <c r="J4439" t="s">
        <v>3354</v>
      </c>
      <c r="K4439" t="s">
        <v>3383</v>
      </c>
      <c r="L4439" t="s">
        <v>1522</v>
      </c>
      <c r="M4439" t="s">
        <v>3359</v>
      </c>
      <c r="N4439" t="s">
        <v>3359</v>
      </c>
      <c r="V4439" s="43" t="s">
        <v>3359</v>
      </c>
      <c r="AB4439" t="s">
        <v>81</v>
      </c>
      <c r="AF4439" t="s">
        <v>3060</v>
      </c>
      <c r="AH4439" s="2">
        <v>39885.820787037039</v>
      </c>
    </row>
    <row r="4440" spans="1:35" ht="15" customHeight="1" x14ac:dyDescent="0.35">
      <c r="B4440" s="5">
        <f t="shared" si="315"/>
        <v>4438</v>
      </c>
      <c r="C4440">
        <f t="shared" si="313"/>
        <v>85</v>
      </c>
      <c r="D4440" s="16">
        <v>1959</v>
      </c>
      <c r="E4440" t="s">
        <v>15</v>
      </c>
      <c r="F4440" t="s">
        <v>25</v>
      </c>
      <c r="G4440">
        <v>281437</v>
      </c>
      <c r="H4440" t="s">
        <v>17</v>
      </c>
      <c r="J4440" t="s">
        <v>3354</v>
      </c>
      <c r="K4440" t="s">
        <v>3383</v>
      </c>
      <c r="L4440" t="s">
        <v>37</v>
      </c>
      <c r="M4440" t="s">
        <v>3359</v>
      </c>
      <c r="AB4440" t="s">
        <v>195</v>
      </c>
      <c r="AF4440" t="s">
        <v>3060</v>
      </c>
      <c r="AH4440" s="2">
        <v>40201.536921296298</v>
      </c>
    </row>
    <row r="4441" spans="1:35" ht="15" customHeight="1" x14ac:dyDescent="0.35">
      <c r="B4441" s="5">
        <f t="shared" si="315"/>
        <v>4439</v>
      </c>
      <c r="C4441">
        <f t="shared" ref="C4441:C4506" si="322">+G4442-G4441</f>
        <v>65</v>
      </c>
      <c r="D4441" s="16">
        <v>1959</v>
      </c>
      <c r="E4441" s="3" t="s">
        <v>15</v>
      </c>
      <c r="F4441" s="3" t="s">
        <v>25</v>
      </c>
      <c r="G4441" s="165">
        <v>281522</v>
      </c>
      <c r="H4441" s="3"/>
      <c r="I4441" s="3"/>
      <c r="J4441" s="3" t="s">
        <v>3354</v>
      </c>
      <c r="K4441" s="3" t="s">
        <v>3383</v>
      </c>
      <c r="L4441" s="3"/>
      <c r="M4441" s="3" t="s">
        <v>3459</v>
      </c>
      <c r="N4441" s="3"/>
      <c r="O4441" s="3"/>
      <c r="P4441" s="3"/>
      <c r="Q4441" s="3"/>
      <c r="R4441" s="3"/>
      <c r="S4441" s="152"/>
      <c r="T4441" s="3" t="s">
        <v>3262</v>
      </c>
      <c r="U4441" s="3"/>
      <c r="V4441" s="143" t="s">
        <v>3359</v>
      </c>
      <c r="W4441" s="3" t="s">
        <v>3572</v>
      </c>
      <c r="X4441" s="3" t="s">
        <v>3660</v>
      </c>
      <c r="Y4441" s="3"/>
      <c r="Z4441" s="3"/>
      <c r="AA4441" s="3" t="s">
        <v>3262</v>
      </c>
      <c r="AB4441" s="3"/>
      <c r="AF4441" t="s">
        <v>3451</v>
      </c>
      <c r="AH4441" s="2">
        <v>45783</v>
      </c>
      <c r="AI4441" s="75" t="s">
        <v>4956</v>
      </c>
    </row>
    <row r="4442" spans="1:35" ht="15" customHeight="1" x14ac:dyDescent="0.35">
      <c r="B4442" s="5">
        <f t="shared" si="315"/>
        <v>4440</v>
      </c>
      <c r="C4442">
        <f t="shared" si="322"/>
        <v>98</v>
      </c>
      <c r="D4442" s="16">
        <v>1959</v>
      </c>
      <c r="E4442" t="s">
        <v>15</v>
      </c>
      <c r="F4442" t="s">
        <v>25</v>
      </c>
      <c r="G4442">
        <v>281587</v>
      </c>
      <c r="H4442" t="s">
        <v>17</v>
      </c>
      <c r="J4442" t="s">
        <v>380</v>
      </c>
      <c r="K4442" t="s">
        <v>3383</v>
      </c>
      <c r="L4442" t="s">
        <v>74</v>
      </c>
      <c r="M4442" t="s">
        <v>3359</v>
      </c>
      <c r="N4442" t="s">
        <v>3359</v>
      </c>
      <c r="AF4442" t="s">
        <v>3060</v>
      </c>
      <c r="AH4442" s="2">
        <v>40784.765266203707</v>
      </c>
    </row>
    <row r="4443" spans="1:35" ht="15" customHeight="1" x14ac:dyDescent="0.35">
      <c r="B4443" s="5">
        <f t="shared" si="315"/>
        <v>4441</v>
      </c>
      <c r="C4443">
        <f t="shared" si="322"/>
        <v>42</v>
      </c>
      <c r="D4443" s="16">
        <v>1959</v>
      </c>
      <c r="E4443" t="s">
        <v>15</v>
      </c>
      <c r="F4443" t="s">
        <v>25</v>
      </c>
      <c r="G4443">
        <v>281685</v>
      </c>
      <c r="H4443" t="s">
        <v>17</v>
      </c>
      <c r="J4443" t="s">
        <v>3354</v>
      </c>
      <c r="K4443" t="s">
        <v>3383</v>
      </c>
      <c r="L4443" t="s">
        <v>1523</v>
      </c>
      <c r="M4443" t="s">
        <v>3359</v>
      </c>
      <c r="AF4443" t="s">
        <v>3060</v>
      </c>
      <c r="AH4443" s="2">
        <v>40797.881064814814</v>
      </c>
    </row>
    <row r="4444" spans="1:35" ht="15" customHeight="1" x14ac:dyDescent="0.35">
      <c r="B4444" s="5">
        <f t="shared" si="315"/>
        <v>4442</v>
      </c>
      <c r="C4444">
        <f t="shared" si="322"/>
        <v>67</v>
      </c>
      <c r="D4444" s="16">
        <v>1959</v>
      </c>
      <c r="E4444" t="s">
        <v>15</v>
      </c>
      <c r="F4444" t="s">
        <v>25</v>
      </c>
      <c r="G4444">
        <v>281727</v>
      </c>
      <c r="H4444" t="s">
        <v>17</v>
      </c>
      <c r="J4444" t="s">
        <v>3354</v>
      </c>
      <c r="K4444" t="s">
        <v>3383</v>
      </c>
      <c r="L4444" t="s">
        <v>89</v>
      </c>
      <c r="M4444" t="s">
        <v>3359</v>
      </c>
      <c r="N4444" t="s">
        <v>3359</v>
      </c>
      <c r="AB4444" t="s">
        <v>90</v>
      </c>
      <c r="AF4444" t="s">
        <v>3060</v>
      </c>
      <c r="AH4444" s="2">
        <v>40152.923622685186</v>
      </c>
    </row>
    <row r="4445" spans="1:35" ht="15" customHeight="1" x14ac:dyDescent="0.35">
      <c r="B4445" s="5">
        <f t="shared" si="315"/>
        <v>4443</v>
      </c>
      <c r="C4445">
        <f t="shared" si="322"/>
        <v>187</v>
      </c>
      <c r="D4445" s="16">
        <v>1959</v>
      </c>
      <c r="E4445" t="s">
        <v>15</v>
      </c>
      <c r="F4445" t="s">
        <v>25</v>
      </c>
      <c r="G4445">
        <v>281794</v>
      </c>
      <c r="H4445" t="s">
        <v>17</v>
      </c>
      <c r="J4445" t="s">
        <v>3354</v>
      </c>
      <c r="K4445" t="s">
        <v>3383</v>
      </c>
      <c r="L4445" t="s">
        <v>135</v>
      </c>
      <c r="M4445" t="s">
        <v>3359</v>
      </c>
      <c r="V4445" s="43" t="s">
        <v>3359</v>
      </c>
      <c r="AB4445" s="80" t="s">
        <v>1524</v>
      </c>
      <c r="AF4445" t="s">
        <v>3060</v>
      </c>
      <c r="AH4445" s="2">
        <v>40752.519548611112</v>
      </c>
    </row>
    <row r="4446" spans="1:35" ht="15" customHeight="1" x14ac:dyDescent="0.35">
      <c r="B4446" s="5">
        <f t="shared" si="315"/>
        <v>4444</v>
      </c>
      <c r="C4446">
        <f t="shared" si="322"/>
        <v>22</v>
      </c>
      <c r="D4446" s="16">
        <v>1959</v>
      </c>
      <c r="E4446" t="s">
        <v>221</v>
      </c>
      <c r="F4446" t="s">
        <v>16</v>
      </c>
      <c r="G4446">
        <v>281981</v>
      </c>
      <c r="H4446" t="s">
        <v>836</v>
      </c>
      <c r="J4446" t="s">
        <v>3354</v>
      </c>
      <c r="K4446" t="s">
        <v>3366</v>
      </c>
      <c r="M4446" t="s">
        <v>3459</v>
      </c>
      <c r="T4446" t="s">
        <v>3424</v>
      </c>
      <c r="U4446" t="s">
        <v>3662</v>
      </c>
      <c r="X4446" t="s">
        <v>3452</v>
      </c>
      <c r="AA4446" s="3" t="s">
        <v>3464</v>
      </c>
      <c r="AF4446" t="s">
        <v>3451</v>
      </c>
      <c r="AH4446" s="2">
        <v>45892</v>
      </c>
    </row>
    <row r="4447" spans="1:35" ht="15" customHeight="1" thickBot="1" x14ac:dyDescent="0.4">
      <c r="B4447" s="5">
        <f t="shared" si="315"/>
        <v>4445</v>
      </c>
      <c r="C4447">
        <f t="shared" si="322"/>
        <v>2</v>
      </c>
      <c r="D4447" s="16">
        <v>1959</v>
      </c>
      <c r="E4447" t="s">
        <v>221</v>
      </c>
      <c r="F4447" t="s">
        <v>16</v>
      </c>
      <c r="G4447">
        <v>282003</v>
      </c>
      <c r="H4447" t="s">
        <v>836</v>
      </c>
      <c r="J4447" t="s">
        <v>3354</v>
      </c>
      <c r="L4447" t="s">
        <v>720</v>
      </c>
      <c r="M4447" t="s">
        <v>3359</v>
      </c>
      <c r="N4447" t="s">
        <v>3359</v>
      </c>
      <c r="AD4447" s="3" t="s">
        <v>1525</v>
      </c>
      <c r="AF4447" t="s">
        <v>3060</v>
      </c>
      <c r="AH4447" s="2">
        <v>40589.885069444441</v>
      </c>
    </row>
    <row r="4448" spans="1:35" ht="15" thickBot="1" x14ac:dyDescent="0.4">
      <c r="B4448" s="5">
        <f t="shared" si="315"/>
        <v>4446</v>
      </c>
      <c r="C4448">
        <f t="shared" si="322"/>
        <v>39</v>
      </c>
      <c r="D4448" s="16">
        <v>1959</v>
      </c>
      <c r="E4448" s="159" t="s">
        <v>221</v>
      </c>
      <c r="F4448" s="159" t="s">
        <v>16</v>
      </c>
      <c r="G4448" s="160">
        <v>282005</v>
      </c>
      <c r="H4448" s="159"/>
      <c r="I4448" s="159"/>
      <c r="J4448" s="159" t="s">
        <v>3354</v>
      </c>
      <c r="K4448" s="159"/>
      <c r="L4448" s="159"/>
      <c r="M4448" s="159" t="s">
        <v>3459</v>
      </c>
      <c r="N4448" s="159" t="s">
        <v>3359</v>
      </c>
      <c r="O4448" s="159"/>
      <c r="P4448" s="159"/>
      <c r="Q4448" s="159"/>
      <c r="R4448" s="159"/>
      <c r="S4448" s="159"/>
      <c r="T4448" s="159" t="s">
        <v>3424</v>
      </c>
      <c r="U4448" s="159" t="s">
        <v>3662</v>
      </c>
      <c r="V4448" s="161"/>
      <c r="W4448" s="159" t="s">
        <v>3830</v>
      </c>
      <c r="X4448" s="159" t="s">
        <v>3452</v>
      </c>
      <c r="Y4448" s="159"/>
      <c r="Z4448" s="159"/>
      <c r="AA4448" s="159" t="s">
        <v>3464</v>
      </c>
      <c r="AB4448" s="159"/>
      <c r="AC4448" s="159"/>
      <c r="AD4448" s="159"/>
      <c r="AE4448" s="159"/>
      <c r="AF4448" t="s">
        <v>3451</v>
      </c>
      <c r="AG4448" s="159"/>
      <c r="AH4448" s="176">
        <v>46034</v>
      </c>
      <c r="AI4448" s="76" t="s">
        <v>6182</v>
      </c>
    </row>
    <row r="4449" spans="2:35" ht="15" customHeight="1" x14ac:dyDescent="0.35">
      <c r="B4449" s="5">
        <f t="shared" si="315"/>
        <v>4447</v>
      </c>
      <c r="C4449">
        <f t="shared" si="322"/>
        <v>21</v>
      </c>
      <c r="D4449" s="16">
        <v>1959</v>
      </c>
      <c r="E4449" t="s">
        <v>221</v>
      </c>
      <c r="F4449" t="s">
        <v>16</v>
      </c>
      <c r="G4449">
        <v>282044</v>
      </c>
      <c r="H4449" t="s">
        <v>17</v>
      </c>
      <c r="J4449" t="s">
        <v>3354</v>
      </c>
      <c r="K4449" t="s">
        <v>3366</v>
      </c>
      <c r="M4449" t="s">
        <v>3359</v>
      </c>
      <c r="V4449" s="43" t="s">
        <v>3359</v>
      </c>
      <c r="AF4449" t="s">
        <v>3060</v>
      </c>
      <c r="AH4449" s="2">
        <v>40964.464456018519</v>
      </c>
    </row>
    <row r="4450" spans="2:35" ht="15" customHeight="1" x14ac:dyDescent="0.35">
      <c r="B4450" s="5">
        <f t="shared" si="315"/>
        <v>4448</v>
      </c>
      <c r="C4450">
        <f t="shared" si="322"/>
        <v>24</v>
      </c>
      <c r="D4450" s="16">
        <v>1959</v>
      </c>
      <c r="E4450" t="s">
        <v>560</v>
      </c>
      <c r="F4450" t="s">
        <v>25</v>
      </c>
      <c r="G4450">
        <v>282065</v>
      </c>
      <c r="J4450" t="s">
        <v>3354</v>
      </c>
      <c r="K4450" t="s">
        <v>3383</v>
      </c>
      <c r="M4450" t="s">
        <v>3459</v>
      </c>
      <c r="N4450" t="s">
        <v>3359</v>
      </c>
      <c r="T4450" t="s">
        <v>3424</v>
      </c>
      <c r="W4450" t="s">
        <v>3557</v>
      </c>
      <c r="X4450" t="s">
        <v>3452</v>
      </c>
      <c r="Z4450" t="s">
        <v>3359</v>
      </c>
      <c r="AA4450" s="3" t="s">
        <v>3828</v>
      </c>
      <c r="AB4450" t="s">
        <v>3992</v>
      </c>
      <c r="AF4450" t="s">
        <v>3451</v>
      </c>
      <c r="AH4450" s="2">
        <v>46075</v>
      </c>
    </row>
    <row r="4451" spans="2:35" ht="15" customHeight="1" x14ac:dyDescent="0.35">
      <c r="B4451" s="5">
        <f t="shared" si="315"/>
        <v>4449</v>
      </c>
      <c r="C4451">
        <f t="shared" si="322"/>
        <v>42</v>
      </c>
      <c r="D4451" s="16">
        <v>1959</v>
      </c>
      <c r="E4451" t="s">
        <v>560</v>
      </c>
      <c r="F4451" t="s">
        <v>25</v>
      </c>
      <c r="G4451">
        <v>282089</v>
      </c>
      <c r="H4451" t="s">
        <v>17</v>
      </c>
      <c r="J4451" t="s">
        <v>3354</v>
      </c>
      <c r="K4451" t="s">
        <v>3383</v>
      </c>
      <c r="M4451" t="s">
        <v>3359</v>
      </c>
      <c r="AF4451" t="s">
        <v>3060</v>
      </c>
      <c r="AH4451" s="2">
        <v>39947.507581018515</v>
      </c>
    </row>
    <row r="4452" spans="2:35" ht="15" customHeight="1" thickBot="1" x14ac:dyDescent="0.4">
      <c r="B4452" s="5">
        <f t="shared" si="315"/>
        <v>4450</v>
      </c>
      <c r="C4452">
        <f t="shared" si="322"/>
        <v>18</v>
      </c>
      <c r="D4452" s="16">
        <v>1959</v>
      </c>
      <c r="E4452" t="s">
        <v>560</v>
      </c>
      <c r="F4452" t="s">
        <v>25</v>
      </c>
      <c r="G4452">
        <v>282131</v>
      </c>
      <c r="H4452" t="s">
        <v>17</v>
      </c>
      <c r="J4452" t="s">
        <v>3354</v>
      </c>
      <c r="K4452" t="s">
        <v>3383</v>
      </c>
      <c r="L4452" t="s">
        <v>977</v>
      </c>
      <c r="M4452" t="s">
        <v>3359</v>
      </c>
      <c r="W4452" t="s">
        <v>3557</v>
      </c>
      <c r="AF4452" t="s">
        <v>3060</v>
      </c>
      <c r="AH4452" s="2">
        <v>40318.733194444445</v>
      </c>
    </row>
    <row r="4453" spans="2:35" ht="15" customHeight="1" thickBot="1" x14ac:dyDescent="0.4">
      <c r="B4453" s="5">
        <f t="shared" si="315"/>
        <v>4451</v>
      </c>
      <c r="C4453">
        <f t="shared" si="322"/>
        <v>392</v>
      </c>
      <c r="D4453" s="16">
        <v>1959</v>
      </c>
      <c r="E4453" s="159" t="s">
        <v>560</v>
      </c>
      <c r="F4453" s="159" t="s">
        <v>25</v>
      </c>
      <c r="G4453" s="160">
        <v>282149</v>
      </c>
      <c r="H4453" s="159"/>
      <c r="I4453" s="159"/>
      <c r="J4453" s="159" t="s">
        <v>3354</v>
      </c>
      <c r="K4453" s="159" t="s">
        <v>3383</v>
      </c>
      <c r="L4453" s="159"/>
      <c r="M4453" s="159" t="s">
        <v>3459</v>
      </c>
      <c r="N4453" s="159"/>
      <c r="O4453" s="159"/>
      <c r="P4453" s="159"/>
      <c r="Q4453" s="159"/>
      <c r="R4453" s="159"/>
      <c r="S4453" s="159"/>
      <c r="T4453" s="159" t="s">
        <v>3424</v>
      </c>
      <c r="U4453" s="159"/>
      <c r="V4453" s="161"/>
      <c r="W4453" s="159" t="s">
        <v>3557</v>
      </c>
      <c r="X4453" s="159" t="s">
        <v>3452</v>
      </c>
      <c r="Y4453" s="159"/>
      <c r="Z4453" s="159"/>
      <c r="AA4453" s="159" t="s">
        <v>3828</v>
      </c>
      <c r="AB4453" s="159"/>
      <c r="AC4453" s="159"/>
      <c r="AD4453" s="159"/>
      <c r="AE4453" s="159"/>
      <c r="AF4453" t="s">
        <v>3451</v>
      </c>
      <c r="AG4453" s="162"/>
      <c r="AH4453" s="163">
        <v>46130</v>
      </c>
      <c r="AI4453" s="76" t="s">
        <v>6527</v>
      </c>
    </row>
    <row r="4454" spans="2:35" ht="15" customHeight="1" x14ac:dyDescent="0.35">
      <c r="B4454" s="5">
        <f t="shared" si="315"/>
        <v>4452</v>
      </c>
      <c r="C4454">
        <f t="shared" si="322"/>
        <v>1</v>
      </c>
      <c r="D4454" s="16">
        <v>1959</v>
      </c>
      <c r="E4454" t="s">
        <v>500</v>
      </c>
      <c r="F4454" t="s">
        <v>25</v>
      </c>
      <c r="G4454">
        <v>282541</v>
      </c>
      <c r="H4454" t="s">
        <v>17</v>
      </c>
      <c r="J4454" t="s">
        <v>3354</v>
      </c>
      <c r="K4454" t="s">
        <v>3383</v>
      </c>
      <c r="L4454" t="s">
        <v>1526</v>
      </c>
      <c r="M4454" t="s">
        <v>3359</v>
      </c>
      <c r="AF4454" t="s">
        <v>3060</v>
      </c>
      <c r="AH4454" s="2">
        <v>39764.614756944444</v>
      </c>
    </row>
    <row r="4455" spans="2:35" ht="15" customHeight="1" x14ac:dyDescent="0.35">
      <c r="B4455" s="5">
        <f t="shared" si="315"/>
        <v>4453</v>
      </c>
      <c r="C4455">
        <f t="shared" si="322"/>
        <v>34</v>
      </c>
      <c r="D4455" s="16">
        <v>1959</v>
      </c>
      <c r="E4455" t="s">
        <v>500</v>
      </c>
      <c r="F4455" t="s">
        <v>25</v>
      </c>
      <c r="G4455">
        <v>282542</v>
      </c>
      <c r="J4455" t="s">
        <v>3354</v>
      </c>
      <c r="K4455" t="s">
        <v>3383</v>
      </c>
      <c r="M4455" t="s">
        <v>3459</v>
      </c>
      <c r="N4455" t="s">
        <v>3359</v>
      </c>
      <c r="T4455" t="s">
        <v>3424</v>
      </c>
      <c r="W4455" t="s">
        <v>3572</v>
      </c>
      <c r="X4455" t="s">
        <v>3452</v>
      </c>
      <c r="AA4455" s="3" t="s">
        <v>3648</v>
      </c>
      <c r="AF4455" t="s">
        <v>3451</v>
      </c>
      <c r="AH4455" s="2">
        <v>45661</v>
      </c>
    </row>
    <row r="4456" spans="2:35" ht="15" customHeight="1" x14ac:dyDescent="0.35">
      <c r="B4456" s="5">
        <f t="shared" si="315"/>
        <v>4454</v>
      </c>
      <c r="C4456">
        <f t="shared" si="322"/>
        <v>15</v>
      </c>
      <c r="D4456" s="16">
        <v>1959</v>
      </c>
      <c r="E4456" t="s">
        <v>500</v>
      </c>
      <c r="F4456" t="s">
        <v>25</v>
      </c>
      <c r="G4456">
        <v>282576</v>
      </c>
      <c r="H4456" t="s">
        <v>17</v>
      </c>
      <c r="J4456" t="s">
        <v>3354</v>
      </c>
      <c r="K4456" t="s">
        <v>3383</v>
      </c>
      <c r="L4456" t="s">
        <v>852</v>
      </c>
      <c r="M4456" t="s">
        <v>3359</v>
      </c>
      <c r="AD4456" s="3" t="s">
        <v>749</v>
      </c>
      <c r="AF4456" t="s">
        <v>3060</v>
      </c>
      <c r="AH4456" s="2">
        <v>40594.412210648145</v>
      </c>
    </row>
    <row r="4457" spans="2:35" ht="15" customHeight="1" x14ac:dyDescent="0.35">
      <c r="B4457" s="5">
        <f t="shared" si="315"/>
        <v>4455</v>
      </c>
      <c r="C4457">
        <f t="shared" si="322"/>
        <v>86</v>
      </c>
      <c r="D4457" s="16">
        <v>1959</v>
      </c>
      <c r="E4457" t="s">
        <v>500</v>
      </c>
      <c r="F4457" t="s">
        <v>25</v>
      </c>
      <c r="G4457">
        <v>282591</v>
      </c>
      <c r="H4457" t="s">
        <v>17</v>
      </c>
      <c r="J4457" t="s">
        <v>3354</v>
      </c>
      <c r="K4457" t="s">
        <v>3383</v>
      </c>
      <c r="L4457" t="s">
        <v>3371</v>
      </c>
      <c r="M4457" t="s">
        <v>3359</v>
      </c>
      <c r="AF4457" t="s">
        <v>3060</v>
      </c>
      <c r="AH4457" s="2">
        <v>40164.330439814818</v>
      </c>
    </row>
    <row r="4458" spans="2:35" ht="15" customHeight="1" x14ac:dyDescent="0.35">
      <c r="B4458" s="5">
        <f t="shared" ref="B4458:B4522" si="323">+B4457+1</f>
        <v>4456</v>
      </c>
      <c r="C4458">
        <f t="shared" si="322"/>
        <v>13</v>
      </c>
      <c r="D4458" s="16">
        <v>1959</v>
      </c>
      <c r="E4458" t="s">
        <v>221</v>
      </c>
      <c r="F4458" t="s">
        <v>25</v>
      </c>
      <c r="G4458">
        <v>282677</v>
      </c>
      <c r="H4458" t="s">
        <v>17</v>
      </c>
      <c r="J4458" t="s">
        <v>3356</v>
      </c>
      <c r="K4458" t="s">
        <v>3366</v>
      </c>
      <c r="L4458" t="s">
        <v>1527</v>
      </c>
      <c r="M4458" t="s">
        <v>3359</v>
      </c>
      <c r="AA4458" s="3" t="s">
        <v>3464</v>
      </c>
      <c r="AE4458" t="s">
        <v>380</v>
      </c>
      <c r="AF4458" t="s">
        <v>3060</v>
      </c>
      <c r="AH4458" s="2">
        <v>40019.714849537035</v>
      </c>
    </row>
    <row r="4459" spans="2:35" ht="15" customHeight="1" x14ac:dyDescent="0.35">
      <c r="B4459" s="5">
        <f t="shared" si="323"/>
        <v>4457</v>
      </c>
      <c r="C4459">
        <f t="shared" si="322"/>
        <v>70</v>
      </c>
      <c r="D4459" s="16">
        <v>1959</v>
      </c>
      <c r="E4459" t="s">
        <v>221</v>
      </c>
      <c r="F4459" t="s">
        <v>25</v>
      </c>
      <c r="G4459">
        <v>282690</v>
      </c>
      <c r="H4459" t="s">
        <v>17</v>
      </c>
      <c r="J4459" t="s">
        <v>3354</v>
      </c>
      <c r="K4459" t="s">
        <v>3383</v>
      </c>
      <c r="L4459" t="s">
        <v>392</v>
      </c>
      <c r="M4459" t="s">
        <v>3359</v>
      </c>
      <c r="S4459" s="148">
        <v>0.46</v>
      </c>
      <c r="W4459" t="s">
        <v>3572</v>
      </c>
      <c r="AA4459" s="3" t="s">
        <v>3464</v>
      </c>
      <c r="AD4459" s="3" t="s">
        <v>3379</v>
      </c>
      <c r="AF4459" t="s">
        <v>3060</v>
      </c>
      <c r="AH4459" s="2">
        <v>40088.42732638889</v>
      </c>
    </row>
    <row r="4460" spans="2:35" ht="15" customHeight="1" x14ac:dyDescent="0.35">
      <c r="B4460" s="5">
        <f t="shared" si="323"/>
        <v>4458</v>
      </c>
      <c r="C4460">
        <f t="shared" si="322"/>
        <v>16</v>
      </c>
      <c r="D4460" s="16">
        <v>1959</v>
      </c>
      <c r="E4460" t="s">
        <v>221</v>
      </c>
      <c r="F4460" t="s">
        <v>25</v>
      </c>
      <c r="G4460">
        <v>282760</v>
      </c>
      <c r="H4460" t="s">
        <v>17</v>
      </c>
      <c r="J4460" t="s">
        <v>3354</v>
      </c>
      <c r="L4460" t="s">
        <v>46</v>
      </c>
      <c r="M4460" t="s">
        <v>3359</v>
      </c>
      <c r="AF4460" t="s">
        <v>3060</v>
      </c>
      <c r="AH4460" s="2">
        <v>39821.409074074072</v>
      </c>
    </row>
    <row r="4461" spans="2:35" ht="15" customHeight="1" x14ac:dyDescent="0.35">
      <c r="B4461" s="5">
        <f t="shared" si="323"/>
        <v>4459</v>
      </c>
      <c r="C4461">
        <f t="shared" si="322"/>
        <v>1</v>
      </c>
      <c r="D4461" s="16">
        <v>1959</v>
      </c>
      <c r="E4461" t="s">
        <v>221</v>
      </c>
      <c r="F4461" t="s">
        <v>25</v>
      </c>
      <c r="G4461">
        <v>282776</v>
      </c>
      <c r="H4461" t="s">
        <v>17</v>
      </c>
      <c r="J4461" t="s">
        <v>3354</v>
      </c>
      <c r="K4461" t="s">
        <v>3366</v>
      </c>
      <c r="L4461" t="s">
        <v>1529</v>
      </c>
      <c r="M4461" t="s">
        <v>3359</v>
      </c>
      <c r="AA4461" s="3" t="s">
        <v>3464</v>
      </c>
      <c r="AB4461" s="164" t="s">
        <v>3599</v>
      </c>
      <c r="AC4461" s="41"/>
      <c r="AD4461" s="41"/>
      <c r="AE4461" t="s">
        <v>380</v>
      </c>
      <c r="AF4461" t="s">
        <v>3060</v>
      </c>
      <c r="AH4461" s="2">
        <v>40403.486932870372</v>
      </c>
    </row>
    <row r="4462" spans="2:35" ht="15" customHeight="1" x14ac:dyDescent="0.35">
      <c r="B4462" s="5">
        <f t="shared" si="323"/>
        <v>4460</v>
      </c>
      <c r="C4462">
        <f t="shared" si="322"/>
        <v>8</v>
      </c>
      <c r="D4462" s="16">
        <v>1959</v>
      </c>
      <c r="E4462" t="s">
        <v>221</v>
      </c>
      <c r="F4462" t="s">
        <v>25</v>
      </c>
      <c r="G4462">
        <v>282777</v>
      </c>
      <c r="J4462" t="s">
        <v>3354</v>
      </c>
      <c r="K4462" t="s">
        <v>3366</v>
      </c>
      <c r="M4462" t="s">
        <v>3459</v>
      </c>
      <c r="T4462" t="s">
        <v>3424</v>
      </c>
      <c r="X4462" t="s">
        <v>3457</v>
      </c>
      <c r="AA4462" s="3" t="s">
        <v>3598</v>
      </c>
      <c r="AF4462" t="s">
        <v>3451</v>
      </c>
      <c r="AH4462" s="2">
        <v>45122</v>
      </c>
    </row>
    <row r="4463" spans="2:35" ht="15" customHeight="1" x14ac:dyDescent="0.35">
      <c r="B4463" s="5">
        <f t="shared" si="323"/>
        <v>4461</v>
      </c>
      <c r="C4463">
        <f t="shared" si="322"/>
        <v>16</v>
      </c>
      <c r="D4463" s="16">
        <v>1959</v>
      </c>
      <c r="E4463" t="s">
        <v>221</v>
      </c>
      <c r="F4463" t="s">
        <v>25</v>
      </c>
      <c r="G4463">
        <v>282785</v>
      </c>
      <c r="H4463" t="s">
        <v>17</v>
      </c>
      <c r="J4463" t="s">
        <v>3354</v>
      </c>
      <c r="K4463" t="s">
        <v>3366</v>
      </c>
      <c r="L4463" t="s">
        <v>375</v>
      </c>
      <c r="M4463" t="s">
        <v>3359</v>
      </c>
      <c r="Y4463" t="s">
        <v>3359</v>
      </c>
      <c r="Z4463" t="s">
        <v>3359</v>
      </c>
      <c r="AA4463" s="3" t="s">
        <v>3464</v>
      </c>
      <c r="AD4463" s="146" t="s">
        <v>90</v>
      </c>
      <c r="AE4463" t="s">
        <v>380</v>
      </c>
      <c r="AF4463" t="s">
        <v>3060</v>
      </c>
      <c r="AH4463" s="2">
        <v>41106.352152777778</v>
      </c>
    </row>
    <row r="4464" spans="2:35" ht="15" customHeight="1" x14ac:dyDescent="0.35">
      <c r="B4464" s="5">
        <f t="shared" si="323"/>
        <v>4462</v>
      </c>
      <c r="C4464">
        <f t="shared" si="322"/>
        <v>24</v>
      </c>
      <c r="D4464" s="16">
        <v>1959</v>
      </c>
      <c r="E4464" t="s">
        <v>221</v>
      </c>
      <c r="F4464" t="s">
        <v>25</v>
      </c>
      <c r="G4464">
        <v>282801</v>
      </c>
      <c r="H4464" t="s">
        <v>17</v>
      </c>
      <c r="J4464" t="s">
        <v>3354</v>
      </c>
      <c r="K4464" t="s">
        <v>3366</v>
      </c>
      <c r="L4464" t="s">
        <v>516</v>
      </c>
      <c r="M4464" t="s">
        <v>3359</v>
      </c>
      <c r="AA4464" s="3" t="s">
        <v>3464</v>
      </c>
      <c r="AC4464" s="3">
        <v>1956</v>
      </c>
      <c r="AD4464" s="3" t="s">
        <v>1531</v>
      </c>
      <c r="AE4464" t="s">
        <v>380</v>
      </c>
      <c r="AF4464" t="s">
        <v>3060</v>
      </c>
      <c r="AH4464" s="2">
        <v>40620.435914351852</v>
      </c>
    </row>
    <row r="4465" spans="1:35" ht="15" customHeight="1" x14ac:dyDescent="0.35">
      <c r="A4465" s="3"/>
      <c r="B4465" s="5">
        <f t="shared" si="323"/>
        <v>4463</v>
      </c>
      <c r="C4465">
        <f t="shared" si="322"/>
        <v>3</v>
      </c>
      <c r="D4465" s="16">
        <v>1959</v>
      </c>
      <c r="E4465" t="s">
        <v>221</v>
      </c>
      <c r="F4465" t="s">
        <v>25</v>
      </c>
      <c r="G4465">
        <v>282825</v>
      </c>
      <c r="H4465" t="s">
        <v>17</v>
      </c>
      <c r="J4465" t="s">
        <v>3354</v>
      </c>
      <c r="K4465" t="s">
        <v>3383</v>
      </c>
      <c r="L4465" t="s">
        <v>28</v>
      </c>
      <c r="M4465" t="s">
        <v>3359</v>
      </c>
      <c r="AA4465" s="3" t="s">
        <v>3464</v>
      </c>
      <c r="AE4465" t="s">
        <v>380</v>
      </c>
      <c r="AF4465" t="s">
        <v>3060</v>
      </c>
      <c r="AH4465" s="2">
        <v>39673.604375000003</v>
      </c>
    </row>
    <row r="4466" spans="1:35" ht="15" customHeight="1" x14ac:dyDescent="0.35">
      <c r="A4466" s="3"/>
      <c r="B4466" s="5">
        <f t="shared" si="323"/>
        <v>4464</v>
      </c>
      <c r="C4466">
        <f t="shared" si="322"/>
        <v>985</v>
      </c>
      <c r="D4466" s="16">
        <v>1959</v>
      </c>
      <c r="E4466" t="s">
        <v>221</v>
      </c>
      <c r="F4466" t="s">
        <v>25</v>
      </c>
      <c r="G4466">
        <v>282828</v>
      </c>
      <c r="H4466" t="s">
        <v>17</v>
      </c>
      <c r="J4466" t="s">
        <v>3354</v>
      </c>
      <c r="K4466" t="s">
        <v>3366</v>
      </c>
      <c r="L4466" t="s">
        <v>377</v>
      </c>
      <c r="M4466" t="s">
        <v>3359</v>
      </c>
      <c r="AA4466" s="3" t="s">
        <v>3464</v>
      </c>
      <c r="AD4466" s="3" t="s">
        <v>1532</v>
      </c>
      <c r="AE4466" t="s">
        <v>380</v>
      </c>
      <c r="AF4466" t="s">
        <v>3060</v>
      </c>
      <c r="AH4466" s="2">
        <v>40571.94940972222</v>
      </c>
    </row>
    <row r="4467" spans="1:35" ht="15" customHeight="1" x14ac:dyDescent="0.35">
      <c r="B4467" s="5">
        <f t="shared" si="323"/>
        <v>4465</v>
      </c>
      <c r="C4467">
        <f t="shared" si="322"/>
        <v>378</v>
      </c>
      <c r="D4467" s="16">
        <v>1959</v>
      </c>
      <c r="F4467" t="s">
        <v>16</v>
      </c>
      <c r="G4467">
        <v>283813</v>
      </c>
      <c r="H4467" t="s">
        <v>17</v>
      </c>
      <c r="K4467" t="s">
        <v>3383</v>
      </c>
      <c r="L4467" t="s">
        <v>1533</v>
      </c>
      <c r="M4467" t="s">
        <v>3359</v>
      </c>
      <c r="N4467" t="s">
        <v>3359</v>
      </c>
      <c r="AF4467" t="s">
        <v>3060</v>
      </c>
      <c r="AH4467" s="2">
        <v>40892.723252314812</v>
      </c>
    </row>
    <row r="4468" spans="1:35" ht="15" customHeight="1" x14ac:dyDescent="0.35">
      <c r="B4468" s="5">
        <f t="shared" si="323"/>
        <v>4466</v>
      </c>
      <c r="C4468">
        <f t="shared" si="322"/>
        <v>90</v>
      </c>
      <c r="D4468" s="16">
        <v>1959</v>
      </c>
      <c r="E4468" t="s">
        <v>15</v>
      </c>
      <c r="F4468" t="s">
        <v>25</v>
      </c>
      <c r="G4468">
        <v>284191</v>
      </c>
      <c r="H4468" t="s">
        <v>17</v>
      </c>
      <c r="M4468" t="s">
        <v>3359</v>
      </c>
      <c r="AF4468" t="s">
        <v>3060</v>
      </c>
      <c r="AH4468" s="2">
        <v>40901.568379629629</v>
      </c>
    </row>
    <row r="4469" spans="1:35" ht="15" customHeight="1" x14ac:dyDescent="0.35">
      <c r="B4469" s="5">
        <f t="shared" si="323"/>
        <v>4467</v>
      </c>
      <c r="C4469">
        <f t="shared" si="322"/>
        <v>428</v>
      </c>
      <c r="D4469" s="16">
        <v>1959</v>
      </c>
      <c r="E4469" t="s">
        <v>15</v>
      </c>
      <c r="F4469" t="s">
        <v>25</v>
      </c>
      <c r="G4469">
        <v>284281</v>
      </c>
      <c r="H4469" t="s">
        <v>17</v>
      </c>
      <c r="J4469" t="s">
        <v>3354</v>
      </c>
      <c r="K4469" t="s">
        <v>3383</v>
      </c>
      <c r="L4469" t="s">
        <v>28</v>
      </c>
      <c r="M4469" t="s">
        <v>3359</v>
      </c>
      <c r="S4469" s="148" t="s">
        <v>580</v>
      </c>
      <c r="AB4469" t="s">
        <v>81</v>
      </c>
      <c r="AF4469" t="s">
        <v>3060</v>
      </c>
      <c r="AH4469" s="2">
        <v>39728.611261574071</v>
      </c>
    </row>
    <row r="4470" spans="1:35" ht="15" customHeight="1" x14ac:dyDescent="0.35">
      <c r="B4470" s="5">
        <f t="shared" si="323"/>
        <v>4468</v>
      </c>
      <c r="C4470">
        <f t="shared" si="322"/>
        <v>8</v>
      </c>
      <c r="D4470" s="16">
        <v>1959</v>
      </c>
      <c r="E4470" t="s">
        <v>560</v>
      </c>
      <c r="F4470" t="s">
        <v>25</v>
      </c>
      <c r="G4470">
        <v>284709</v>
      </c>
      <c r="H4470" t="s">
        <v>17</v>
      </c>
      <c r="L4470" t="s">
        <v>375</v>
      </c>
      <c r="M4470" t="s">
        <v>3359</v>
      </c>
      <c r="AF4470" t="s">
        <v>3060</v>
      </c>
      <c r="AH4470" s="2">
        <v>40339.877569444441</v>
      </c>
    </row>
    <row r="4471" spans="1:35" ht="15" customHeight="1" x14ac:dyDescent="0.35">
      <c r="B4471" s="5">
        <f t="shared" si="323"/>
        <v>4469</v>
      </c>
      <c r="C4471">
        <f t="shared" si="322"/>
        <v>3</v>
      </c>
      <c r="D4471" s="16">
        <v>1959</v>
      </c>
      <c r="E4471" t="s">
        <v>560</v>
      </c>
      <c r="F4471" t="s">
        <v>25</v>
      </c>
      <c r="G4471">
        <v>284717</v>
      </c>
      <c r="H4471" t="s">
        <v>17</v>
      </c>
      <c r="J4471" t="s">
        <v>3354</v>
      </c>
      <c r="K4471" t="s">
        <v>3383</v>
      </c>
      <c r="M4471" t="s">
        <v>3459</v>
      </c>
      <c r="N4471" t="s">
        <v>3359</v>
      </c>
      <c r="W4471" t="s">
        <v>3538</v>
      </c>
      <c r="X4471" t="s">
        <v>3452</v>
      </c>
      <c r="AA4471" s="3" t="s">
        <v>3828</v>
      </c>
      <c r="AF4471" t="s">
        <v>3451</v>
      </c>
      <c r="AH4471" s="2">
        <v>45860</v>
      </c>
    </row>
    <row r="4472" spans="1:35" ht="15" customHeight="1" x14ac:dyDescent="0.35">
      <c r="B4472" s="5">
        <f t="shared" si="323"/>
        <v>4470</v>
      </c>
      <c r="C4472">
        <f t="shared" si="322"/>
        <v>31</v>
      </c>
      <c r="D4472" s="16">
        <v>1959</v>
      </c>
      <c r="E4472" t="s">
        <v>560</v>
      </c>
      <c r="F4472" t="s">
        <v>25</v>
      </c>
      <c r="G4472" s="70">
        <v>284720</v>
      </c>
      <c r="K4472" t="s">
        <v>3383</v>
      </c>
      <c r="AA4472"/>
      <c r="AC4472"/>
      <c r="AD4472"/>
      <c r="AF4472" t="s">
        <v>3451</v>
      </c>
      <c r="AG4472" s="3"/>
      <c r="AH4472" s="153">
        <v>45899</v>
      </c>
      <c r="AI4472" s="36" t="s">
        <v>5421</v>
      </c>
    </row>
    <row r="4473" spans="1:35" ht="15" customHeight="1" x14ac:dyDescent="0.35">
      <c r="B4473" s="5">
        <f t="shared" si="323"/>
        <v>4471</v>
      </c>
      <c r="C4473">
        <f t="shared" si="322"/>
        <v>9</v>
      </c>
      <c r="D4473" s="16">
        <v>1959</v>
      </c>
      <c r="E4473" t="s">
        <v>560</v>
      </c>
      <c r="F4473" t="s">
        <v>25</v>
      </c>
      <c r="G4473">
        <v>284751</v>
      </c>
      <c r="H4473" t="s">
        <v>17</v>
      </c>
      <c r="J4473" t="s">
        <v>380</v>
      </c>
      <c r="K4473" t="s">
        <v>3383</v>
      </c>
      <c r="L4473" t="s">
        <v>1534</v>
      </c>
      <c r="M4473" t="s">
        <v>3359</v>
      </c>
      <c r="W4473" t="s">
        <v>3538</v>
      </c>
      <c r="AB4473" t="s">
        <v>3398</v>
      </c>
      <c r="AC4473"/>
      <c r="AD4473"/>
      <c r="AF4473" t="s">
        <v>3060</v>
      </c>
      <c r="AH4473" s="2">
        <v>41063.664131944446</v>
      </c>
    </row>
    <row r="4474" spans="1:35" ht="15" customHeight="1" thickBot="1" x14ac:dyDescent="0.4">
      <c r="B4474" s="5">
        <f t="shared" si="323"/>
        <v>4472</v>
      </c>
      <c r="C4474">
        <f t="shared" si="322"/>
        <v>680</v>
      </c>
      <c r="D4474" s="16">
        <v>1959</v>
      </c>
      <c r="E4474" t="s">
        <v>560</v>
      </c>
      <c r="F4474" t="s">
        <v>25</v>
      </c>
      <c r="G4474">
        <v>284760</v>
      </c>
      <c r="J4474" t="s">
        <v>380</v>
      </c>
      <c r="K4474" t="s">
        <v>3383</v>
      </c>
      <c r="M4474" t="s">
        <v>3459</v>
      </c>
      <c r="AF4474" t="s">
        <v>3451</v>
      </c>
      <c r="AH4474" s="2">
        <v>45176</v>
      </c>
    </row>
    <row r="4475" spans="1:35" ht="15" customHeight="1" thickBot="1" x14ac:dyDescent="0.4">
      <c r="B4475" s="5">
        <f t="shared" si="323"/>
        <v>4473</v>
      </c>
      <c r="C4475">
        <f t="shared" si="322"/>
        <v>7</v>
      </c>
      <c r="D4475" s="16">
        <v>1959</v>
      </c>
      <c r="E4475" s="159" t="s">
        <v>972</v>
      </c>
      <c r="F4475" s="159" t="s">
        <v>25</v>
      </c>
      <c r="G4475" s="160">
        <v>285440</v>
      </c>
      <c r="H4475" s="159"/>
      <c r="I4475" s="159"/>
      <c r="J4475" s="159" t="s">
        <v>3354</v>
      </c>
      <c r="K4475" s="159" t="s">
        <v>3383</v>
      </c>
      <c r="L4475" s="159"/>
      <c r="M4475" s="159" t="s">
        <v>3453</v>
      </c>
      <c r="N4475" s="159"/>
      <c r="O4475" s="159"/>
      <c r="P4475" s="159"/>
      <c r="Q4475" s="159"/>
      <c r="R4475" s="159"/>
      <c r="S4475" s="159"/>
      <c r="T4475" s="159" t="s">
        <v>3262</v>
      </c>
      <c r="U4475" s="159" t="s">
        <v>3557</v>
      </c>
      <c r="V4475" s="161"/>
      <c r="W4475" s="159" t="s">
        <v>3557</v>
      </c>
      <c r="X4475" s="159" t="s">
        <v>3452</v>
      </c>
      <c r="Y4475" s="159"/>
      <c r="Z4475" s="159"/>
      <c r="AA4475" s="159" t="s">
        <v>167</v>
      </c>
      <c r="AB4475" s="159"/>
      <c r="AC4475" s="159"/>
      <c r="AD4475" s="159"/>
      <c r="AE4475" s="159"/>
      <c r="AF4475" t="s">
        <v>3451</v>
      </c>
      <c r="AG4475" s="159"/>
      <c r="AH4475" s="176">
        <v>46091</v>
      </c>
      <c r="AI4475" s="76" t="s">
        <v>6408</v>
      </c>
    </row>
    <row r="4476" spans="1:35" ht="15" customHeight="1" thickBot="1" x14ac:dyDescent="0.4">
      <c r="B4476" s="5">
        <f t="shared" si="323"/>
        <v>4474</v>
      </c>
      <c r="C4476">
        <f t="shared" si="322"/>
        <v>12</v>
      </c>
      <c r="D4476" s="16">
        <v>1959</v>
      </c>
      <c r="E4476" t="s">
        <v>972</v>
      </c>
      <c r="F4476" t="s">
        <v>25</v>
      </c>
      <c r="G4476">
        <v>285447</v>
      </c>
      <c r="J4476" t="s">
        <v>3354</v>
      </c>
      <c r="K4476" t="s">
        <v>3383</v>
      </c>
      <c r="M4476" t="s">
        <v>3453</v>
      </c>
      <c r="T4476" t="s">
        <v>3262</v>
      </c>
      <c r="U4476" t="s">
        <v>3557</v>
      </c>
      <c r="W4476" t="s">
        <v>3557</v>
      </c>
      <c r="X4476" s="16" t="s">
        <v>3452</v>
      </c>
      <c r="AA4476" s="3" t="s">
        <v>167</v>
      </c>
      <c r="AF4476" t="s">
        <v>3451</v>
      </c>
      <c r="AH4476" s="2">
        <v>45335</v>
      </c>
    </row>
    <row r="4477" spans="1:35" ht="15" thickBot="1" x14ac:dyDescent="0.4">
      <c r="B4477" s="5">
        <f t="shared" si="323"/>
        <v>4475</v>
      </c>
      <c r="C4477">
        <f t="shared" si="322"/>
        <v>4</v>
      </c>
      <c r="D4477" s="16">
        <v>1959</v>
      </c>
      <c r="E4477" s="162" t="s">
        <v>972</v>
      </c>
      <c r="F4477" s="162" t="s">
        <v>25</v>
      </c>
      <c r="G4477" s="162">
        <v>285459</v>
      </c>
      <c r="H4477" s="162"/>
      <c r="I4477" s="162"/>
      <c r="J4477" s="162" t="s">
        <v>3354</v>
      </c>
      <c r="K4477" s="162" t="s">
        <v>3383</v>
      </c>
      <c r="L4477" s="162"/>
      <c r="M4477" s="162" t="s">
        <v>3453</v>
      </c>
      <c r="N4477" s="162" t="s">
        <v>3359</v>
      </c>
      <c r="O4477" s="162"/>
      <c r="P4477" s="162"/>
      <c r="Q4477" s="162"/>
      <c r="R4477" s="162"/>
      <c r="S4477" s="181"/>
      <c r="T4477" s="162" t="s">
        <v>3262</v>
      </c>
      <c r="U4477" s="162" t="s">
        <v>3557</v>
      </c>
      <c r="V4477" s="182"/>
      <c r="W4477" s="162" t="s">
        <v>3557</v>
      </c>
      <c r="X4477" s="199" t="s">
        <v>3452</v>
      </c>
      <c r="Y4477" s="162"/>
      <c r="Z4477" s="162"/>
      <c r="AA4477" s="159" t="s">
        <v>167</v>
      </c>
      <c r="AB4477" s="162"/>
      <c r="AC4477" s="159"/>
      <c r="AD4477" s="159" t="s">
        <v>4010</v>
      </c>
      <c r="AE4477" s="162"/>
      <c r="AF4477" t="s">
        <v>3451</v>
      </c>
      <c r="AG4477" s="162"/>
      <c r="AH4477" s="163">
        <v>45383</v>
      </c>
      <c r="AI4477" s="162"/>
    </row>
    <row r="4478" spans="1:35" ht="15" customHeight="1" thickBot="1" x14ac:dyDescent="0.4">
      <c r="A4478" s="180"/>
      <c r="B4478" s="5">
        <f t="shared" si="323"/>
        <v>4476</v>
      </c>
      <c r="C4478">
        <f t="shared" si="322"/>
        <v>5</v>
      </c>
      <c r="D4478" s="16">
        <v>1959</v>
      </c>
      <c r="E4478" t="s">
        <v>972</v>
      </c>
      <c r="F4478" t="s">
        <v>25</v>
      </c>
      <c r="G4478">
        <v>285463</v>
      </c>
      <c r="J4478" t="s">
        <v>380</v>
      </c>
      <c r="K4478" t="s">
        <v>3383</v>
      </c>
      <c r="M4478" t="s">
        <v>3453</v>
      </c>
      <c r="U4478" t="s">
        <v>3557</v>
      </c>
      <c r="W4478" t="s">
        <v>3557</v>
      </c>
      <c r="X4478" s="16" t="s">
        <v>3452</v>
      </c>
    </row>
    <row r="4479" spans="1:35" ht="15" customHeight="1" x14ac:dyDescent="0.35">
      <c r="B4479" s="5">
        <f t="shared" ref="B4479:B4483" si="324">+B4478+1</f>
        <v>4477</v>
      </c>
      <c r="C4479">
        <f t="shared" ref="C4479:C4483" si="325">+G4480-G4479</f>
        <v>4</v>
      </c>
      <c r="D4479" s="16">
        <v>1959</v>
      </c>
      <c r="E4479" t="s">
        <v>972</v>
      </c>
      <c r="F4479" t="s">
        <v>25</v>
      </c>
      <c r="G4479">
        <v>285468</v>
      </c>
      <c r="H4479" t="s">
        <v>17</v>
      </c>
      <c r="J4479" t="s">
        <v>3354</v>
      </c>
      <c r="K4479" t="s">
        <v>3383</v>
      </c>
      <c r="L4479" t="s">
        <v>638</v>
      </c>
      <c r="M4479" t="s">
        <v>3359</v>
      </c>
      <c r="AF4479" t="s">
        <v>3060</v>
      </c>
      <c r="AH4479" s="2">
        <v>40110.486539351848</v>
      </c>
    </row>
    <row r="4480" spans="1:35" ht="15" customHeight="1" thickBot="1" x14ac:dyDescent="0.4">
      <c r="B4480" s="5">
        <f t="shared" si="324"/>
        <v>4478</v>
      </c>
      <c r="C4480">
        <f t="shared" si="325"/>
        <v>5</v>
      </c>
      <c r="D4480" s="16">
        <v>1959</v>
      </c>
      <c r="E4480" t="s">
        <v>972</v>
      </c>
      <c r="F4480" t="s">
        <v>25</v>
      </c>
      <c r="G4480">
        <v>285472</v>
      </c>
      <c r="H4480" t="s">
        <v>17</v>
      </c>
      <c r="J4480" t="s">
        <v>3354</v>
      </c>
      <c r="K4480" t="s">
        <v>3383</v>
      </c>
      <c r="L4480" t="s">
        <v>112</v>
      </c>
      <c r="M4480" t="s">
        <v>3359</v>
      </c>
      <c r="U4480" t="s">
        <v>3557</v>
      </c>
      <c r="AF4480" t="s">
        <v>3060</v>
      </c>
      <c r="AH4480" s="2">
        <v>39797.346921296295</v>
      </c>
    </row>
    <row r="4481" spans="1:35" ht="15" thickBot="1" x14ac:dyDescent="0.4">
      <c r="B4481" s="5">
        <f t="shared" si="324"/>
        <v>4479</v>
      </c>
      <c r="C4481">
        <f t="shared" si="325"/>
        <v>51</v>
      </c>
      <c r="D4481" s="16">
        <v>1959</v>
      </c>
      <c r="E4481" s="159" t="s">
        <v>972</v>
      </c>
      <c r="F4481" s="159" t="s">
        <v>25</v>
      </c>
      <c r="G4481" s="160">
        <v>285477</v>
      </c>
      <c r="H4481" s="159"/>
      <c r="I4481" s="159"/>
      <c r="J4481" s="159" t="s">
        <v>3354</v>
      </c>
      <c r="K4481" s="159" t="s">
        <v>3383</v>
      </c>
      <c r="L4481" s="159"/>
      <c r="M4481" s="159" t="s">
        <v>3453</v>
      </c>
      <c r="N4481" s="159" t="s">
        <v>3359</v>
      </c>
      <c r="O4481" s="159"/>
      <c r="P4481" s="159"/>
      <c r="Q4481" s="159"/>
      <c r="R4481" s="159"/>
      <c r="S4481" s="159"/>
      <c r="T4481" s="159"/>
      <c r="U4481" s="159" t="s">
        <v>3557</v>
      </c>
      <c r="V4481" s="161"/>
      <c r="W4481" s="159" t="s">
        <v>3557</v>
      </c>
      <c r="X4481" s="159" t="s">
        <v>3452</v>
      </c>
      <c r="Y4481" s="159"/>
      <c r="Z4481" s="159"/>
      <c r="AA4481" s="159" t="s">
        <v>3262</v>
      </c>
      <c r="AB4481" s="159"/>
      <c r="AC4481" s="159"/>
      <c r="AD4481" s="159"/>
      <c r="AE4481" s="159"/>
      <c r="AF4481" t="s">
        <v>3451</v>
      </c>
      <c r="AG4481" s="159"/>
      <c r="AH4481" s="176">
        <v>46256</v>
      </c>
      <c r="AI4481" s="76" t="s">
        <v>6934</v>
      </c>
    </row>
    <row r="4482" spans="1:35" ht="15" customHeight="1" thickBot="1" x14ac:dyDescent="0.4">
      <c r="B4482" s="5">
        <f t="shared" si="324"/>
        <v>4480</v>
      </c>
      <c r="C4482">
        <f t="shared" si="325"/>
        <v>8</v>
      </c>
      <c r="D4482" s="16">
        <v>1959</v>
      </c>
      <c r="E4482" t="s">
        <v>972</v>
      </c>
      <c r="F4482" t="s">
        <v>25</v>
      </c>
      <c r="G4482">
        <v>285528</v>
      </c>
      <c r="H4482" t="s">
        <v>17</v>
      </c>
      <c r="K4482" t="s">
        <v>3383</v>
      </c>
      <c r="L4482" t="s">
        <v>1536</v>
      </c>
      <c r="M4482" t="s">
        <v>3359</v>
      </c>
      <c r="U4482" t="s">
        <v>3557</v>
      </c>
      <c r="W4482" t="s">
        <v>3557</v>
      </c>
      <c r="AF4482" t="s">
        <v>3060</v>
      </c>
      <c r="AH4482" s="2">
        <v>40173.821377314816</v>
      </c>
    </row>
    <row r="4483" spans="1:35" ht="15" thickBot="1" x14ac:dyDescent="0.4">
      <c r="B4483" s="5">
        <f t="shared" si="324"/>
        <v>4481</v>
      </c>
      <c r="C4483">
        <f t="shared" si="325"/>
        <v>980</v>
      </c>
      <c r="D4483" s="16">
        <v>1959</v>
      </c>
      <c r="E4483" s="3" t="s">
        <v>972</v>
      </c>
      <c r="F4483" s="3" t="s">
        <v>25</v>
      </c>
      <c r="G4483" s="3">
        <v>285536</v>
      </c>
      <c r="H4483" s="3"/>
      <c r="I4483" s="3"/>
      <c r="J4483" s="3"/>
      <c r="K4483" s="3"/>
      <c r="L4483" s="3"/>
      <c r="M4483" s="3"/>
      <c r="N4483" s="3"/>
      <c r="O4483" s="3"/>
      <c r="P4483" s="3"/>
      <c r="Q4483" s="3"/>
      <c r="R4483" s="3"/>
      <c r="S4483" s="152"/>
      <c r="T4483" s="3"/>
      <c r="U4483" s="3"/>
      <c r="V4483" s="143"/>
      <c r="W4483" s="3"/>
      <c r="X4483" s="3"/>
      <c r="Y4483" s="3"/>
      <c r="Z4483" s="3"/>
      <c r="AB4483" s="3"/>
      <c r="AE4483" s="3"/>
      <c r="AF4483" s="3" t="s">
        <v>3451</v>
      </c>
      <c r="AG4483" s="159"/>
      <c r="AH4483" s="176">
        <v>45561</v>
      </c>
      <c r="AI4483" s="14" t="s">
        <v>4147</v>
      </c>
    </row>
    <row r="4484" spans="1:35" ht="15" customHeight="1" thickBot="1" x14ac:dyDescent="0.4">
      <c r="A4484" s="180"/>
      <c r="B4484" s="5">
        <f t="shared" si="323"/>
        <v>4482</v>
      </c>
      <c r="C4484">
        <f t="shared" si="322"/>
        <v>12</v>
      </c>
      <c r="D4484" s="16">
        <v>1959</v>
      </c>
      <c r="E4484" t="s">
        <v>327</v>
      </c>
      <c r="F4484" t="s">
        <v>25</v>
      </c>
      <c r="G4484">
        <v>286516</v>
      </c>
      <c r="H4484" t="s">
        <v>17</v>
      </c>
      <c r="K4484" t="s">
        <v>3383</v>
      </c>
      <c r="M4484" t="s">
        <v>3359</v>
      </c>
      <c r="AF4484" t="s">
        <v>3060</v>
      </c>
      <c r="AH4484" s="2">
        <v>39761.463796296295</v>
      </c>
    </row>
    <row r="4485" spans="1:35" ht="15" customHeight="1" x14ac:dyDescent="0.35">
      <c r="B4485" s="5">
        <f t="shared" si="323"/>
        <v>4483</v>
      </c>
      <c r="C4485">
        <f t="shared" si="322"/>
        <v>9</v>
      </c>
      <c r="D4485" s="16">
        <v>1959</v>
      </c>
      <c r="E4485" t="s">
        <v>327</v>
      </c>
      <c r="F4485" t="s">
        <v>25</v>
      </c>
      <c r="G4485">
        <v>286528</v>
      </c>
      <c r="H4485" t="s">
        <v>17</v>
      </c>
      <c r="M4485" t="s">
        <v>3359</v>
      </c>
      <c r="AF4485" t="s">
        <v>3060</v>
      </c>
      <c r="AH4485" s="2">
        <v>40942.670844907407</v>
      </c>
    </row>
    <row r="4486" spans="1:35" ht="15" customHeight="1" x14ac:dyDescent="0.35">
      <c r="B4486" s="5">
        <f t="shared" si="323"/>
        <v>4484</v>
      </c>
      <c r="C4486">
        <f t="shared" si="322"/>
        <v>13</v>
      </c>
      <c r="D4486" s="16">
        <v>1959</v>
      </c>
      <c r="E4486" t="s">
        <v>327</v>
      </c>
      <c r="F4486" t="s">
        <v>25</v>
      </c>
      <c r="G4486">
        <v>286537</v>
      </c>
      <c r="H4486" t="s">
        <v>17</v>
      </c>
      <c r="J4486" t="s">
        <v>3354</v>
      </c>
      <c r="K4486" t="s">
        <v>3383</v>
      </c>
      <c r="L4486" t="s">
        <v>914</v>
      </c>
      <c r="M4486" t="s">
        <v>3359</v>
      </c>
      <c r="AF4486" t="s">
        <v>3060</v>
      </c>
      <c r="AH4486" s="2">
        <v>39777.775995370372</v>
      </c>
    </row>
    <row r="4487" spans="1:35" ht="15" customHeight="1" x14ac:dyDescent="0.35">
      <c r="B4487" s="5">
        <f t="shared" si="323"/>
        <v>4485</v>
      </c>
      <c r="C4487">
        <f t="shared" si="322"/>
        <v>20</v>
      </c>
      <c r="D4487" s="16">
        <v>1959</v>
      </c>
      <c r="E4487" t="s">
        <v>972</v>
      </c>
      <c r="F4487" t="s">
        <v>16</v>
      </c>
      <c r="G4487">
        <v>286550</v>
      </c>
      <c r="J4487" t="s">
        <v>3354</v>
      </c>
      <c r="K4487" t="s">
        <v>3383</v>
      </c>
      <c r="M4487" t="s">
        <v>3453</v>
      </c>
      <c r="N4487" t="s">
        <v>3359</v>
      </c>
      <c r="T4487" t="s">
        <v>3262</v>
      </c>
      <c r="U4487" t="s">
        <v>3557</v>
      </c>
      <c r="W4487" t="s">
        <v>3557</v>
      </c>
      <c r="X4487" t="s">
        <v>3452</v>
      </c>
      <c r="AA4487" s="3" t="s">
        <v>167</v>
      </c>
      <c r="AF4487" t="s">
        <v>3451</v>
      </c>
      <c r="AH4487" s="2">
        <v>45710</v>
      </c>
    </row>
    <row r="4488" spans="1:35" ht="15" customHeight="1" x14ac:dyDescent="0.35">
      <c r="A4488" s="3"/>
      <c r="B4488" s="5">
        <f t="shared" si="323"/>
        <v>4486</v>
      </c>
      <c r="C4488">
        <f t="shared" si="322"/>
        <v>204</v>
      </c>
      <c r="D4488" s="16">
        <v>1959</v>
      </c>
      <c r="E4488" t="s">
        <v>972</v>
      </c>
      <c r="F4488" t="s">
        <v>16</v>
      </c>
      <c r="G4488">
        <v>286570</v>
      </c>
      <c r="H4488" t="s">
        <v>17</v>
      </c>
      <c r="J4488" t="s">
        <v>3354</v>
      </c>
      <c r="L4488" t="s">
        <v>28</v>
      </c>
      <c r="M4488" t="s">
        <v>3359</v>
      </c>
      <c r="U4488" t="s">
        <v>3557</v>
      </c>
      <c r="W4488" t="s">
        <v>3557</v>
      </c>
      <c r="AF4488" t="s">
        <v>3060</v>
      </c>
      <c r="AH4488" s="2">
        <v>40001.022013888891</v>
      </c>
    </row>
    <row r="4489" spans="1:35" ht="15" customHeight="1" thickBot="1" x14ac:dyDescent="0.4">
      <c r="B4489" s="5">
        <f t="shared" si="323"/>
        <v>4487</v>
      </c>
      <c r="C4489">
        <f t="shared" si="322"/>
        <v>106</v>
      </c>
      <c r="D4489" s="16">
        <v>1959</v>
      </c>
      <c r="E4489" t="s">
        <v>15</v>
      </c>
      <c r="F4489" t="s">
        <v>16</v>
      </c>
      <c r="G4489">
        <v>286774</v>
      </c>
      <c r="H4489" t="s">
        <v>17</v>
      </c>
      <c r="J4489" t="s">
        <v>3354</v>
      </c>
      <c r="K4489" t="s">
        <v>3383</v>
      </c>
      <c r="L4489" t="s">
        <v>265</v>
      </c>
      <c r="M4489" t="s">
        <v>3359</v>
      </c>
      <c r="AF4489" t="s">
        <v>3060</v>
      </c>
      <c r="AH4489" s="2">
        <v>39922.652453703704</v>
      </c>
    </row>
    <row r="4490" spans="1:35" ht="15" thickBot="1" x14ac:dyDescent="0.4">
      <c r="B4490" s="5">
        <f t="shared" si="323"/>
        <v>4488</v>
      </c>
      <c r="C4490">
        <f t="shared" si="322"/>
        <v>429</v>
      </c>
      <c r="D4490" s="16">
        <v>1959</v>
      </c>
      <c r="E4490" t="s">
        <v>15</v>
      </c>
      <c r="F4490" t="s">
        <v>16</v>
      </c>
      <c r="G4490">
        <v>286880</v>
      </c>
      <c r="H4490" t="s">
        <v>17</v>
      </c>
      <c r="J4490" t="s">
        <v>3354</v>
      </c>
      <c r="K4490" t="s">
        <v>3383</v>
      </c>
      <c r="L4490" t="s">
        <v>1076</v>
      </c>
      <c r="M4490" t="s">
        <v>3359</v>
      </c>
      <c r="AB4490" t="s">
        <v>282</v>
      </c>
      <c r="AD4490" s="3" t="s">
        <v>3763</v>
      </c>
      <c r="AF4490" t="s">
        <v>3060</v>
      </c>
      <c r="AG4490" s="162"/>
      <c r="AH4490" s="163">
        <v>40937.627997685187</v>
      </c>
    </row>
    <row r="4491" spans="1:35" ht="15" customHeight="1" thickBot="1" x14ac:dyDescent="0.4">
      <c r="A4491" s="180"/>
      <c r="B4491" s="5">
        <f t="shared" si="323"/>
        <v>4489</v>
      </c>
      <c r="C4491">
        <f t="shared" si="322"/>
        <v>28</v>
      </c>
      <c r="D4491" s="16">
        <v>1959</v>
      </c>
      <c r="E4491" t="s">
        <v>15</v>
      </c>
      <c r="F4491" t="s">
        <v>25</v>
      </c>
      <c r="G4491">
        <v>287309</v>
      </c>
      <c r="H4491" t="s">
        <v>17</v>
      </c>
      <c r="J4491" t="s">
        <v>3354</v>
      </c>
      <c r="K4491" t="s">
        <v>3383</v>
      </c>
      <c r="L4491" t="s">
        <v>224</v>
      </c>
      <c r="M4491" t="s">
        <v>3359</v>
      </c>
      <c r="AF4491" t="s">
        <v>3060</v>
      </c>
      <c r="AH4491" s="2">
        <v>40068.881284722222</v>
      </c>
    </row>
    <row r="4492" spans="1:35" ht="15" customHeight="1" x14ac:dyDescent="0.35">
      <c r="B4492" s="5">
        <f t="shared" si="323"/>
        <v>4490</v>
      </c>
      <c r="C4492">
        <f t="shared" si="322"/>
        <v>10</v>
      </c>
      <c r="D4492" s="16">
        <v>1959</v>
      </c>
      <c r="E4492" t="s">
        <v>15</v>
      </c>
      <c r="F4492" t="s">
        <v>25</v>
      </c>
      <c r="G4492">
        <v>287337</v>
      </c>
      <c r="H4492" t="s">
        <v>17</v>
      </c>
      <c r="J4492" t="s">
        <v>3354</v>
      </c>
      <c r="K4492" t="s">
        <v>3383</v>
      </c>
      <c r="L4492" t="s">
        <v>714</v>
      </c>
      <c r="M4492" t="s">
        <v>3359</v>
      </c>
      <c r="AF4492" t="s">
        <v>3060</v>
      </c>
      <c r="AH4492" s="2">
        <v>39841.346921296295</v>
      </c>
    </row>
    <row r="4493" spans="1:35" ht="15" customHeight="1" x14ac:dyDescent="0.35">
      <c r="B4493" s="5">
        <f t="shared" si="323"/>
        <v>4491</v>
      </c>
      <c r="C4493">
        <f t="shared" si="322"/>
        <v>1618</v>
      </c>
      <c r="D4493" s="16">
        <v>1959</v>
      </c>
      <c r="E4493" t="s">
        <v>15</v>
      </c>
      <c r="F4493" t="s">
        <v>25</v>
      </c>
      <c r="G4493">
        <v>287347</v>
      </c>
      <c r="H4493" t="s">
        <v>17</v>
      </c>
      <c r="J4493" t="s">
        <v>3354</v>
      </c>
      <c r="K4493" t="s">
        <v>3383</v>
      </c>
      <c r="L4493" t="s">
        <v>914</v>
      </c>
      <c r="M4493" t="s">
        <v>3359</v>
      </c>
      <c r="AF4493" t="s">
        <v>3060</v>
      </c>
      <c r="AH4493" s="2">
        <v>41012.882615740738</v>
      </c>
    </row>
    <row r="4494" spans="1:35" ht="15" customHeight="1" thickBot="1" x14ac:dyDescent="0.4">
      <c r="B4494" s="5">
        <f t="shared" si="323"/>
        <v>4492</v>
      </c>
      <c r="C4494">
        <f t="shared" si="322"/>
        <v>2</v>
      </c>
      <c r="D4494" s="16">
        <v>1959</v>
      </c>
      <c r="E4494" s="3" t="s">
        <v>327</v>
      </c>
      <c r="F4494" s="3" t="s">
        <v>25</v>
      </c>
      <c r="G4494" s="3">
        <v>288965</v>
      </c>
      <c r="H4494" s="3"/>
      <c r="I4494" s="3"/>
      <c r="J4494" s="3" t="s">
        <v>3354</v>
      </c>
      <c r="K4494" s="3" t="s">
        <v>3383</v>
      </c>
      <c r="L4494" s="3"/>
      <c r="M4494" s="3" t="s">
        <v>3459</v>
      </c>
      <c r="N4494" s="3" t="s">
        <v>3359</v>
      </c>
      <c r="O4494" s="3"/>
      <c r="P4494" s="3"/>
      <c r="Q4494" s="3"/>
      <c r="R4494" s="3"/>
      <c r="S4494" s="152"/>
      <c r="T4494" s="3" t="s">
        <v>3424</v>
      </c>
      <c r="U4494" s="3"/>
      <c r="V4494" s="143" t="s">
        <v>3572</v>
      </c>
      <c r="W4494" s="3"/>
      <c r="X4494" s="3" t="s">
        <v>3452</v>
      </c>
      <c r="Y4494" s="3"/>
      <c r="Z4494" s="3"/>
      <c r="AA4494" s="3" t="s">
        <v>6303</v>
      </c>
      <c r="AB4494" s="3"/>
      <c r="AE4494" s="3"/>
      <c r="AF4494" s="3" t="s">
        <v>3451</v>
      </c>
      <c r="AG4494" s="3"/>
      <c r="AH4494" s="153">
        <v>46032</v>
      </c>
      <c r="AI4494" s="75" t="s">
        <v>4545</v>
      </c>
    </row>
    <row r="4495" spans="1:35" ht="15" thickBot="1" x14ac:dyDescent="0.4">
      <c r="B4495" s="5">
        <f t="shared" si="323"/>
        <v>4493</v>
      </c>
      <c r="C4495">
        <f t="shared" si="322"/>
        <v>29</v>
      </c>
      <c r="D4495" s="16">
        <v>1959</v>
      </c>
      <c r="E4495" t="s">
        <v>327</v>
      </c>
      <c r="F4495" t="s">
        <v>25</v>
      </c>
      <c r="G4495">
        <v>288967</v>
      </c>
      <c r="H4495" t="s">
        <v>17</v>
      </c>
      <c r="J4495" t="s">
        <v>3354</v>
      </c>
      <c r="L4495" t="s">
        <v>224</v>
      </c>
      <c r="M4495" t="s">
        <v>3359</v>
      </c>
      <c r="N4495" t="s">
        <v>3359</v>
      </c>
      <c r="AF4495" t="s">
        <v>3060</v>
      </c>
      <c r="AG4495" s="162"/>
      <c r="AH4495" s="163">
        <v>40792.595196759263</v>
      </c>
    </row>
    <row r="4496" spans="1:35" ht="15" thickBot="1" x14ac:dyDescent="0.4">
      <c r="A4496" s="159"/>
      <c r="B4496" s="5">
        <f t="shared" si="323"/>
        <v>4494</v>
      </c>
      <c r="C4496">
        <f t="shared" si="322"/>
        <v>60</v>
      </c>
      <c r="D4496" s="16">
        <v>1959</v>
      </c>
      <c r="E4496" t="s">
        <v>327</v>
      </c>
      <c r="F4496" t="s">
        <v>16</v>
      </c>
      <c r="G4496">
        <v>288996</v>
      </c>
      <c r="H4496" t="s">
        <v>17</v>
      </c>
      <c r="J4496" t="s">
        <v>3354</v>
      </c>
      <c r="K4496" t="s">
        <v>3383</v>
      </c>
      <c r="M4496" t="s">
        <v>3359</v>
      </c>
      <c r="AB4496" t="s">
        <v>195</v>
      </c>
      <c r="AF4496" t="s">
        <v>3060</v>
      </c>
      <c r="AG4496" s="162"/>
      <c r="AH4496" s="163">
        <v>39928.868807870371</v>
      </c>
    </row>
    <row r="4497" spans="1:35" ht="15" customHeight="1" thickBot="1" x14ac:dyDescent="0.4">
      <c r="A4497" s="180"/>
      <c r="B4497" s="5">
        <f t="shared" si="323"/>
        <v>4495</v>
      </c>
      <c r="C4497">
        <f t="shared" si="322"/>
        <v>271</v>
      </c>
      <c r="D4497" s="16">
        <v>1959</v>
      </c>
      <c r="E4497" t="s">
        <v>327</v>
      </c>
      <c r="F4497" t="s">
        <v>16</v>
      </c>
      <c r="G4497">
        <v>289056</v>
      </c>
      <c r="H4497" t="s">
        <v>17</v>
      </c>
      <c r="J4497" t="s">
        <v>3354</v>
      </c>
      <c r="K4497" t="s">
        <v>3383</v>
      </c>
      <c r="L4497" t="s">
        <v>464</v>
      </c>
      <c r="M4497" t="s">
        <v>3359</v>
      </c>
      <c r="N4497" t="s">
        <v>3359</v>
      </c>
      <c r="S4497" s="148">
        <v>454</v>
      </c>
      <c r="AF4497" t="s">
        <v>3060</v>
      </c>
      <c r="AH4497" s="2">
        <v>40527.458518518521</v>
      </c>
    </row>
    <row r="4498" spans="1:35" ht="15" customHeight="1" thickBot="1" x14ac:dyDescent="0.4">
      <c r="B4498" s="5">
        <f t="shared" si="323"/>
        <v>4496</v>
      </c>
      <c r="C4498">
        <f t="shared" si="322"/>
        <v>214</v>
      </c>
      <c r="D4498" s="16">
        <v>1959</v>
      </c>
      <c r="E4498" s="159" t="s">
        <v>15</v>
      </c>
      <c r="F4498" s="159" t="s">
        <v>16</v>
      </c>
      <c r="G4498" s="160">
        <v>289327</v>
      </c>
      <c r="H4498" s="159"/>
      <c r="I4498" s="159"/>
      <c r="J4498" s="159" t="s">
        <v>3354</v>
      </c>
      <c r="K4498" s="159" t="s">
        <v>3383</v>
      </c>
      <c r="L4498" s="159"/>
      <c r="M4498" s="159" t="s">
        <v>3459</v>
      </c>
      <c r="N4498" s="159"/>
      <c r="O4498" s="159"/>
      <c r="P4498" s="159"/>
      <c r="Q4498" s="159"/>
      <c r="R4498" s="159"/>
      <c r="S4498" s="159"/>
      <c r="T4498" s="159" t="s">
        <v>3262</v>
      </c>
      <c r="U4498" s="159"/>
      <c r="V4498" s="161" t="s">
        <v>3359</v>
      </c>
      <c r="W4498" s="159" t="s">
        <v>3572</v>
      </c>
      <c r="X4498" s="159" t="s">
        <v>3660</v>
      </c>
      <c r="Y4498" s="159"/>
      <c r="Z4498" s="159"/>
      <c r="AA4498" s="159" t="s">
        <v>3262</v>
      </c>
      <c r="AB4498" s="159"/>
      <c r="AC4498" s="159"/>
      <c r="AD4498" s="159"/>
      <c r="AE4498" s="159"/>
      <c r="AF4498" t="s">
        <v>3451</v>
      </c>
      <c r="AG4498" s="162"/>
      <c r="AH4498" s="163">
        <v>46130</v>
      </c>
      <c r="AI4498" s="76" t="s">
        <v>6548</v>
      </c>
    </row>
    <row r="4499" spans="1:35" ht="15" customHeight="1" x14ac:dyDescent="0.35">
      <c r="B4499" s="5">
        <f t="shared" si="323"/>
        <v>4497</v>
      </c>
      <c r="C4499">
        <f t="shared" si="322"/>
        <v>240</v>
      </c>
      <c r="D4499" s="16">
        <v>1959</v>
      </c>
      <c r="E4499" t="s">
        <v>15</v>
      </c>
      <c r="F4499" t="s">
        <v>16</v>
      </c>
      <c r="G4499">
        <v>289541</v>
      </c>
      <c r="H4499" t="s">
        <v>17</v>
      </c>
      <c r="J4499" t="s">
        <v>3354</v>
      </c>
      <c r="K4499" t="s">
        <v>3383</v>
      </c>
      <c r="L4499" t="s">
        <v>377</v>
      </c>
      <c r="M4499" t="s">
        <v>3359</v>
      </c>
      <c r="N4499" t="s">
        <v>3359</v>
      </c>
      <c r="AC4499" s="3" t="s">
        <v>1120</v>
      </c>
      <c r="AF4499" t="s">
        <v>3060</v>
      </c>
      <c r="AH4499" s="2">
        <v>39804.716967592591</v>
      </c>
    </row>
    <row r="4500" spans="1:35" ht="15" customHeight="1" x14ac:dyDescent="0.35">
      <c r="B4500" s="5">
        <f t="shared" si="323"/>
        <v>4498</v>
      </c>
      <c r="C4500">
        <f t="shared" si="322"/>
        <v>152</v>
      </c>
      <c r="D4500" s="16">
        <v>1959</v>
      </c>
      <c r="E4500" t="s">
        <v>15</v>
      </c>
      <c r="F4500" t="s">
        <v>25</v>
      </c>
      <c r="G4500">
        <v>289781</v>
      </c>
      <c r="H4500" t="s">
        <v>17</v>
      </c>
      <c r="M4500" t="s">
        <v>3359</v>
      </c>
      <c r="AF4500" t="s">
        <v>3060</v>
      </c>
      <c r="AH4500" s="2">
        <v>40577.810046296298</v>
      </c>
    </row>
    <row r="4501" spans="1:35" ht="15" customHeight="1" x14ac:dyDescent="0.35">
      <c r="B4501" s="5">
        <f t="shared" si="323"/>
        <v>4499</v>
      </c>
      <c r="C4501">
        <f t="shared" si="322"/>
        <v>62</v>
      </c>
      <c r="D4501" s="16">
        <v>1959</v>
      </c>
      <c r="E4501" s="3" t="s">
        <v>15</v>
      </c>
      <c r="F4501" s="3" t="s">
        <v>25</v>
      </c>
      <c r="G4501" s="165">
        <v>289933</v>
      </c>
      <c r="H4501" s="3"/>
      <c r="I4501" s="3"/>
      <c r="J4501" s="3" t="s">
        <v>3354</v>
      </c>
      <c r="K4501" s="3" t="s">
        <v>3383</v>
      </c>
      <c r="L4501" s="3"/>
      <c r="M4501" s="3" t="s">
        <v>3459</v>
      </c>
      <c r="N4501" s="3" t="s">
        <v>3359</v>
      </c>
      <c r="O4501" s="3"/>
      <c r="P4501" s="3"/>
      <c r="Q4501" s="3"/>
      <c r="R4501" s="3"/>
      <c r="S4501" s="152"/>
      <c r="T4501" s="3" t="s">
        <v>3262</v>
      </c>
      <c r="U4501" s="3"/>
      <c r="V4501" s="143" t="s">
        <v>3359</v>
      </c>
      <c r="W4501" s="3" t="s">
        <v>3572</v>
      </c>
      <c r="X4501" s="3" t="s">
        <v>3660</v>
      </c>
      <c r="Y4501" s="3"/>
      <c r="Z4501" s="3"/>
      <c r="AA4501" s="3" t="s">
        <v>3262</v>
      </c>
      <c r="AB4501" s="3"/>
      <c r="AE4501" s="3"/>
      <c r="AF4501" t="s">
        <v>3451</v>
      </c>
      <c r="AG4501" s="3"/>
      <c r="AH4501" s="153">
        <v>45928</v>
      </c>
      <c r="AI4501" s="166" t="s">
        <v>5605</v>
      </c>
    </row>
    <row r="4502" spans="1:35" ht="15" customHeight="1" x14ac:dyDescent="0.35">
      <c r="B4502" s="5">
        <f t="shared" si="323"/>
        <v>4500</v>
      </c>
      <c r="C4502">
        <f t="shared" ref="C4502:C4505" si="326">+G4503-G4502</f>
        <v>301</v>
      </c>
      <c r="D4502" s="16">
        <v>1959</v>
      </c>
      <c r="E4502" s="3" t="s">
        <v>15</v>
      </c>
      <c r="F4502" s="3" t="s">
        <v>25</v>
      </c>
      <c r="G4502" s="165">
        <v>289995</v>
      </c>
      <c r="H4502" s="3"/>
      <c r="I4502" s="3"/>
      <c r="J4502" s="3" t="s">
        <v>3354</v>
      </c>
      <c r="K4502" s="3" t="s">
        <v>3383</v>
      </c>
      <c r="L4502" s="3"/>
      <c r="M4502" s="3" t="s">
        <v>3459</v>
      </c>
      <c r="N4502" s="3" t="s">
        <v>3359</v>
      </c>
      <c r="O4502" s="3"/>
      <c r="P4502" s="3"/>
      <c r="Q4502" s="3"/>
      <c r="R4502" s="3"/>
      <c r="S4502" s="152"/>
      <c r="T4502" s="3" t="s">
        <v>3262</v>
      </c>
      <c r="U4502" s="3"/>
      <c r="V4502" s="143" t="s">
        <v>3359</v>
      </c>
      <c r="W4502" s="3" t="s">
        <v>3572</v>
      </c>
      <c r="X4502" s="3" t="s">
        <v>3660</v>
      </c>
      <c r="Y4502" s="3"/>
      <c r="Z4502" s="3"/>
      <c r="AA4502" s="3" t="s">
        <v>3262</v>
      </c>
      <c r="AB4502" s="3"/>
      <c r="AE4502" s="3"/>
      <c r="AF4502" t="s">
        <v>3451</v>
      </c>
      <c r="AG4502" s="3"/>
      <c r="AH4502" s="153">
        <v>45928</v>
      </c>
      <c r="AI4502" s="166" t="s">
        <v>5606</v>
      </c>
    </row>
    <row r="4503" spans="1:35" x14ac:dyDescent="0.35">
      <c r="A4503" s="3"/>
      <c r="B4503" s="5">
        <f t="shared" si="323"/>
        <v>4501</v>
      </c>
      <c r="C4503">
        <f t="shared" si="326"/>
        <v>427</v>
      </c>
      <c r="D4503" s="16">
        <v>1959</v>
      </c>
      <c r="E4503" s="115" t="s">
        <v>15</v>
      </c>
      <c r="F4503" s="115" t="s">
        <v>4616</v>
      </c>
      <c r="G4503" s="115">
        <v>290296</v>
      </c>
      <c r="H4503" s="115"/>
      <c r="I4503" s="115"/>
      <c r="J4503" s="230" t="s">
        <v>3354</v>
      </c>
      <c r="K4503" s="115" t="s">
        <v>6637</v>
      </c>
      <c r="AF4503" t="s">
        <v>3451</v>
      </c>
      <c r="AH4503" s="2">
        <v>46204</v>
      </c>
    </row>
    <row r="4504" spans="1:35" ht="15" customHeight="1" x14ac:dyDescent="0.35">
      <c r="B4504" s="5">
        <f t="shared" si="323"/>
        <v>4502</v>
      </c>
      <c r="C4504">
        <f t="shared" si="326"/>
        <v>19</v>
      </c>
      <c r="D4504" s="16">
        <v>1959</v>
      </c>
      <c r="E4504" t="s">
        <v>221</v>
      </c>
      <c r="F4504" t="s">
        <v>16</v>
      </c>
      <c r="G4504">
        <v>290723</v>
      </c>
      <c r="H4504" t="s">
        <v>17</v>
      </c>
      <c r="J4504" t="s">
        <v>3354</v>
      </c>
      <c r="K4504" t="s">
        <v>3366</v>
      </c>
      <c r="L4504" t="s">
        <v>329</v>
      </c>
      <c r="M4504" t="s">
        <v>3359</v>
      </c>
      <c r="U4504" t="s">
        <v>3687</v>
      </c>
      <c r="AA4504" s="3" t="s">
        <v>3464</v>
      </c>
      <c r="AD4504" s="3" t="s">
        <v>3380</v>
      </c>
      <c r="AE4504" t="s">
        <v>380</v>
      </c>
      <c r="AF4504" t="s">
        <v>3060</v>
      </c>
      <c r="AH4504" s="2">
        <v>39989.416458333333</v>
      </c>
    </row>
    <row r="4505" spans="1:35" ht="15" customHeight="1" x14ac:dyDescent="0.35">
      <c r="B4505" s="5">
        <f t="shared" si="323"/>
        <v>4503</v>
      </c>
      <c r="C4505">
        <f t="shared" si="326"/>
        <v>66</v>
      </c>
      <c r="D4505" s="16">
        <v>1959</v>
      </c>
      <c r="E4505" t="s">
        <v>327</v>
      </c>
      <c r="F4505" t="s">
        <v>16</v>
      </c>
      <c r="G4505">
        <v>290742</v>
      </c>
      <c r="H4505" t="s">
        <v>17</v>
      </c>
      <c r="J4505" t="s">
        <v>3354</v>
      </c>
      <c r="K4505" t="s">
        <v>3383</v>
      </c>
      <c r="L4505" t="s">
        <v>113</v>
      </c>
      <c r="M4505" t="s">
        <v>3359</v>
      </c>
      <c r="N4505" t="s">
        <v>3359</v>
      </c>
      <c r="AB4505" t="s">
        <v>1539</v>
      </c>
      <c r="AC4505" s="3">
        <v>1959</v>
      </c>
      <c r="AF4505" t="s">
        <v>3060</v>
      </c>
      <c r="AH4505" s="2">
        <v>39858.69021990741</v>
      </c>
    </row>
    <row r="4506" spans="1:35" ht="15" customHeight="1" x14ac:dyDescent="0.35">
      <c r="B4506" s="5">
        <f t="shared" si="323"/>
        <v>4504</v>
      </c>
      <c r="C4506">
        <f t="shared" si="322"/>
        <v>6</v>
      </c>
      <c r="D4506" s="16">
        <v>1959</v>
      </c>
      <c r="E4506" s="115" t="s">
        <v>221</v>
      </c>
      <c r="F4506" s="115" t="s">
        <v>16</v>
      </c>
      <c r="G4506" s="70">
        <v>290808</v>
      </c>
      <c r="I4506" s="172"/>
      <c r="J4506" t="s">
        <v>3354</v>
      </c>
      <c r="M4506" s="172" t="s">
        <v>3459</v>
      </c>
      <c r="T4506" t="s">
        <v>3424</v>
      </c>
      <c r="U4506" t="s">
        <v>3687</v>
      </c>
      <c r="W4506" s="172" t="s">
        <v>3830</v>
      </c>
      <c r="X4506" s="172" t="s">
        <v>3452</v>
      </c>
      <c r="AA4506" s="172" t="s">
        <v>3464</v>
      </c>
      <c r="AC4506"/>
      <c r="AD4506"/>
      <c r="AF4506" t="s">
        <v>3451</v>
      </c>
      <c r="AH4506" s="2">
        <v>45966</v>
      </c>
      <c r="AI4506" s="36" t="s">
        <v>5768</v>
      </c>
    </row>
    <row r="4507" spans="1:35" ht="15" customHeight="1" x14ac:dyDescent="0.35">
      <c r="B4507" s="5">
        <f t="shared" si="323"/>
        <v>4505</v>
      </c>
      <c r="C4507">
        <f t="shared" ref="C4507:C4567" si="327">+G4508-G4507</f>
        <v>62</v>
      </c>
      <c r="D4507" s="16">
        <v>1959</v>
      </c>
      <c r="E4507" t="s">
        <v>221</v>
      </c>
      <c r="F4507" t="s">
        <v>16</v>
      </c>
      <c r="G4507">
        <v>290814</v>
      </c>
      <c r="H4507" t="s">
        <v>17</v>
      </c>
      <c r="J4507" t="s">
        <v>3354</v>
      </c>
      <c r="L4507" t="s">
        <v>258</v>
      </c>
      <c r="M4507" t="s">
        <v>3359</v>
      </c>
      <c r="U4507" t="s">
        <v>3687</v>
      </c>
      <c r="AA4507" s="3" t="s">
        <v>3464</v>
      </c>
      <c r="AD4507" s="3" t="s">
        <v>1540</v>
      </c>
      <c r="AE4507" t="s">
        <v>380</v>
      </c>
      <c r="AF4507" t="s">
        <v>3060</v>
      </c>
      <c r="AH4507" s="2">
        <v>40050.319803240738</v>
      </c>
    </row>
    <row r="4508" spans="1:35" ht="15" customHeight="1" x14ac:dyDescent="0.35">
      <c r="A4508" s="3"/>
      <c r="B4508" s="5">
        <f t="shared" si="323"/>
        <v>4506</v>
      </c>
      <c r="C4508">
        <f t="shared" si="327"/>
        <v>20</v>
      </c>
      <c r="D4508" s="16">
        <v>1959</v>
      </c>
      <c r="E4508" s="116" t="s">
        <v>221</v>
      </c>
      <c r="F4508" s="116" t="s">
        <v>16</v>
      </c>
      <c r="G4508" s="117">
        <v>290876</v>
      </c>
      <c r="H4508" s="172" t="s">
        <v>5836</v>
      </c>
      <c r="I4508" s="172"/>
      <c r="J4508" s="172" t="s">
        <v>3354</v>
      </c>
      <c r="K4508" s="172"/>
      <c r="L4508" s="172"/>
      <c r="M4508" s="172" t="s">
        <v>3459</v>
      </c>
      <c r="N4508" s="172"/>
      <c r="O4508" s="172"/>
      <c r="P4508" s="172"/>
      <c r="Q4508" s="172"/>
      <c r="R4508" s="172"/>
      <c r="S4508" s="173"/>
      <c r="T4508" s="172" t="s">
        <v>3424</v>
      </c>
      <c r="U4508" s="172" t="s">
        <v>3687</v>
      </c>
      <c r="V4508" s="174"/>
      <c r="W4508" s="172" t="s">
        <v>3830</v>
      </c>
      <c r="X4508" s="172" t="s">
        <v>3452</v>
      </c>
      <c r="Y4508" s="172"/>
      <c r="Z4508" s="172"/>
      <c r="AA4508" s="172" t="s">
        <v>3464</v>
      </c>
      <c r="AB4508" s="172"/>
      <c r="AC4508" s="172"/>
      <c r="AD4508" s="172"/>
      <c r="AE4508" s="172"/>
      <c r="AF4508" t="s">
        <v>3451</v>
      </c>
      <c r="AH4508" s="2">
        <v>45966</v>
      </c>
      <c r="AI4508" s="36" t="s">
        <v>5884</v>
      </c>
    </row>
    <row r="4509" spans="1:35" ht="15" customHeight="1" x14ac:dyDescent="0.35">
      <c r="B4509" s="5">
        <f t="shared" si="323"/>
        <v>4507</v>
      </c>
      <c r="C4509">
        <f t="shared" si="327"/>
        <v>19</v>
      </c>
      <c r="D4509" s="16">
        <v>1959</v>
      </c>
      <c r="E4509" t="s">
        <v>500</v>
      </c>
      <c r="F4509" t="s">
        <v>16</v>
      </c>
      <c r="G4509">
        <v>290896</v>
      </c>
      <c r="H4509" t="s">
        <v>17</v>
      </c>
      <c r="J4509" t="s">
        <v>3354</v>
      </c>
      <c r="M4509" t="s">
        <v>3359</v>
      </c>
      <c r="AF4509" t="s">
        <v>3060</v>
      </c>
      <c r="AH4509" s="2">
        <v>40251.858194444445</v>
      </c>
    </row>
    <row r="4510" spans="1:35" ht="15" customHeight="1" x14ac:dyDescent="0.35">
      <c r="B4510" s="5">
        <f t="shared" si="323"/>
        <v>4508</v>
      </c>
      <c r="C4510">
        <f t="shared" si="327"/>
        <v>51</v>
      </c>
      <c r="D4510" s="16">
        <v>1959</v>
      </c>
      <c r="E4510" t="s">
        <v>500</v>
      </c>
      <c r="F4510" t="s">
        <v>16</v>
      </c>
      <c r="G4510">
        <v>290915</v>
      </c>
      <c r="H4510" t="s">
        <v>17</v>
      </c>
      <c r="J4510" t="s">
        <v>3354</v>
      </c>
      <c r="K4510" t="s">
        <v>3383</v>
      </c>
      <c r="M4510" t="s">
        <v>3359</v>
      </c>
      <c r="AF4510" t="s">
        <v>3060</v>
      </c>
      <c r="AH4510" s="2">
        <v>40922.444618055553</v>
      </c>
    </row>
    <row r="4511" spans="1:35" ht="15" customHeight="1" x14ac:dyDescent="0.35">
      <c r="B4511" s="5">
        <f t="shared" si="323"/>
        <v>4509</v>
      </c>
      <c r="C4511">
        <f t="shared" si="327"/>
        <v>799</v>
      </c>
      <c r="D4511" s="16">
        <v>1959</v>
      </c>
      <c r="E4511" t="s">
        <v>500</v>
      </c>
      <c r="F4511" t="s">
        <v>16</v>
      </c>
      <c r="G4511">
        <v>290966</v>
      </c>
      <c r="H4511" t="s">
        <v>17</v>
      </c>
      <c r="J4511" t="s">
        <v>3354</v>
      </c>
      <c r="L4511" t="s">
        <v>56</v>
      </c>
      <c r="M4511" t="s">
        <v>3359</v>
      </c>
      <c r="AF4511" t="s">
        <v>3060</v>
      </c>
      <c r="AH4511" s="2">
        <v>40198.737546296295</v>
      </c>
    </row>
    <row r="4512" spans="1:35" ht="15" customHeight="1" x14ac:dyDescent="0.35">
      <c r="B4512" s="5">
        <f t="shared" si="323"/>
        <v>4510</v>
      </c>
      <c r="C4512">
        <f t="shared" si="327"/>
        <v>85</v>
      </c>
      <c r="D4512" s="16">
        <v>1959</v>
      </c>
      <c r="E4512" s="116" t="s">
        <v>15</v>
      </c>
      <c r="F4512" s="116" t="s">
        <v>16</v>
      </c>
      <c r="G4512" s="117">
        <v>291765</v>
      </c>
      <c r="H4512" s="172" t="s">
        <v>5836</v>
      </c>
      <c r="I4512" s="172"/>
      <c r="J4512" s="172" t="s">
        <v>3354</v>
      </c>
      <c r="K4512" s="172" t="s">
        <v>3383</v>
      </c>
      <c r="L4512" s="172"/>
      <c r="M4512" s="172" t="s">
        <v>3459</v>
      </c>
      <c r="N4512" s="172"/>
      <c r="O4512" s="172"/>
      <c r="P4512" s="172"/>
      <c r="Q4512" s="172"/>
      <c r="R4512" s="172"/>
      <c r="S4512" s="173"/>
      <c r="T4512" s="172" t="s">
        <v>3262</v>
      </c>
      <c r="U4512" s="172"/>
      <c r="V4512" s="174"/>
      <c r="W4512" s="172" t="s">
        <v>3572</v>
      </c>
      <c r="X4512" s="172" t="s">
        <v>3660</v>
      </c>
      <c r="Y4512" s="172"/>
      <c r="Z4512" s="172"/>
      <c r="AA4512" s="172" t="s">
        <v>3262</v>
      </c>
      <c r="AB4512" s="172" t="s">
        <v>6100</v>
      </c>
      <c r="AC4512" s="172"/>
      <c r="AD4512" s="172"/>
      <c r="AE4512" s="172"/>
      <c r="AF4512" t="s">
        <v>3451</v>
      </c>
      <c r="AG4512" s="172"/>
      <c r="AH4512" s="175">
        <v>45999</v>
      </c>
      <c r="AI4512" s="36" t="s">
        <v>6029</v>
      </c>
    </row>
    <row r="4513" spans="2:35" ht="15" customHeight="1" x14ac:dyDescent="0.35">
      <c r="B4513" s="5">
        <f t="shared" si="323"/>
        <v>4511</v>
      </c>
      <c r="C4513">
        <f t="shared" si="327"/>
        <v>348</v>
      </c>
      <c r="D4513" s="16">
        <v>1959</v>
      </c>
      <c r="E4513" t="s">
        <v>15</v>
      </c>
      <c r="F4513" t="s">
        <v>16</v>
      </c>
      <c r="G4513">
        <v>291850</v>
      </c>
      <c r="H4513" t="s">
        <v>17</v>
      </c>
      <c r="M4513" t="s">
        <v>3359</v>
      </c>
      <c r="AF4513" t="s">
        <v>3060</v>
      </c>
      <c r="AH4513" s="2">
        <v>40720.498333333337</v>
      </c>
    </row>
    <row r="4514" spans="2:35" ht="15" customHeight="1" x14ac:dyDescent="0.35">
      <c r="B4514" s="5">
        <f t="shared" si="323"/>
        <v>4512</v>
      </c>
      <c r="C4514">
        <f t="shared" si="327"/>
        <v>141</v>
      </c>
      <c r="D4514" s="16">
        <v>1959</v>
      </c>
      <c r="E4514" t="s">
        <v>15</v>
      </c>
      <c r="F4514" t="s">
        <v>25</v>
      </c>
      <c r="G4514">
        <v>292198</v>
      </c>
      <c r="H4514" t="s">
        <v>17</v>
      </c>
      <c r="J4514" t="s">
        <v>3354</v>
      </c>
      <c r="K4514" t="s">
        <v>3383</v>
      </c>
      <c r="L4514" t="s">
        <v>349</v>
      </c>
      <c r="M4514" t="s">
        <v>3359</v>
      </c>
      <c r="N4514" t="s">
        <v>3359</v>
      </c>
      <c r="V4514" s="43" t="s">
        <v>3359</v>
      </c>
      <c r="AF4514" t="s">
        <v>3060</v>
      </c>
      <c r="AH4514" s="2">
        <v>39797.345937500002</v>
      </c>
    </row>
    <row r="4515" spans="2:35" ht="15" customHeight="1" x14ac:dyDescent="0.35">
      <c r="B4515" s="5">
        <f t="shared" si="323"/>
        <v>4513</v>
      </c>
      <c r="C4515">
        <f t="shared" si="327"/>
        <v>270</v>
      </c>
      <c r="D4515" s="16">
        <v>1959</v>
      </c>
      <c r="E4515" t="s">
        <v>15</v>
      </c>
      <c r="F4515" t="s">
        <v>25</v>
      </c>
      <c r="G4515">
        <v>292339</v>
      </c>
      <c r="H4515" t="s">
        <v>17</v>
      </c>
      <c r="J4515" t="s">
        <v>3354</v>
      </c>
      <c r="M4515" t="s">
        <v>3359</v>
      </c>
      <c r="AB4515" t="s">
        <v>81</v>
      </c>
      <c r="AF4515" t="s">
        <v>3060</v>
      </c>
      <c r="AH4515" s="2">
        <v>40222.761400462965</v>
      </c>
    </row>
    <row r="4516" spans="2:35" ht="15" customHeight="1" x14ac:dyDescent="0.35">
      <c r="B4516" s="5">
        <f t="shared" si="323"/>
        <v>4514</v>
      </c>
      <c r="C4516">
        <f t="shared" si="327"/>
        <v>79</v>
      </c>
      <c r="D4516" s="16">
        <v>1959</v>
      </c>
      <c r="E4516" t="s">
        <v>15</v>
      </c>
      <c r="F4516" t="s">
        <v>25</v>
      </c>
      <c r="G4516">
        <v>292609</v>
      </c>
      <c r="H4516" t="s">
        <v>17</v>
      </c>
      <c r="J4516" t="s">
        <v>3354</v>
      </c>
      <c r="M4516" t="s">
        <v>3359</v>
      </c>
      <c r="AF4516" t="s">
        <v>3060</v>
      </c>
      <c r="AH4516" s="2">
        <v>40750.442210648151</v>
      </c>
    </row>
    <row r="4517" spans="2:35" ht="15" customHeight="1" x14ac:dyDescent="0.35">
      <c r="B4517" s="5">
        <f t="shared" si="323"/>
        <v>4515</v>
      </c>
      <c r="C4517">
        <f t="shared" si="327"/>
        <v>1</v>
      </c>
      <c r="D4517" s="16">
        <v>1959</v>
      </c>
      <c r="E4517" s="101" t="s">
        <v>972</v>
      </c>
      <c r="F4517" s="101" t="s">
        <v>25</v>
      </c>
      <c r="G4517" s="165">
        <v>292688</v>
      </c>
      <c r="H4517" s="101"/>
      <c r="I4517" s="101"/>
      <c r="J4517" s="101" t="s">
        <v>3354</v>
      </c>
      <c r="K4517" s="101" t="s">
        <v>3383</v>
      </c>
      <c r="L4517" s="101"/>
      <c r="M4517" s="101" t="s">
        <v>3453</v>
      </c>
      <c r="N4517" s="101"/>
      <c r="O4517" s="101"/>
      <c r="P4517" s="101"/>
      <c r="Q4517" s="101"/>
      <c r="R4517" s="101"/>
      <c r="S4517" s="128"/>
      <c r="T4517" s="101" t="s">
        <v>3262</v>
      </c>
      <c r="U4517" s="101" t="s">
        <v>3557</v>
      </c>
      <c r="V4517" s="130"/>
      <c r="W4517" s="101" t="s">
        <v>5147</v>
      </c>
      <c r="X4517" s="101" t="s">
        <v>3452</v>
      </c>
      <c r="Y4517" s="101"/>
      <c r="Z4517" s="101"/>
      <c r="AA4517" s="101" t="s">
        <v>3262</v>
      </c>
      <c r="AB4517" s="101"/>
      <c r="AC4517" s="101"/>
      <c r="AD4517" s="101"/>
      <c r="AE4517" s="101"/>
      <c r="AF4517" t="s">
        <v>3451</v>
      </c>
      <c r="AG4517" s="101"/>
      <c r="AH4517" s="103">
        <v>45839</v>
      </c>
      <c r="AI4517" s="166" t="s">
        <v>4957</v>
      </c>
    </row>
    <row r="4518" spans="2:35" ht="15" customHeight="1" thickBot="1" x14ac:dyDescent="0.4">
      <c r="B4518" s="5">
        <f t="shared" si="323"/>
        <v>4516</v>
      </c>
      <c r="C4518">
        <f t="shared" si="327"/>
        <v>37</v>
      </c>
      <c r="D4518" s="16">
        <v>1959</v>
      </c>
      <c r="E4518" t="s">
        <v>972</v>
      </c>
      <c r="F4518" t="s">
        <v>25</v>
      </c>
      <c r="G4518">
        <v>292689</v>
      </c>
      <c r="H4518" t="s">
        <v>17</v>
      </c>
      <c r="J4518" t="s">
        <v>3354</v>
      </c>
      <c r="K4518" t="s">
        <v>3383</v>
      </c>
      <c r="L4518" t="s">
        <v>224</v>
      </c>
      <c r="M4518" t="s">
        <v>3359</v>
      </c>
      <c r="U4518" t="s">
        <v>3557</v>
      </c>
      <c r="W4518" t="s">
        <v>3557</v>
      </c>
      <c r="AF4518" t="s">
        <v>3060</v>
      </c>
      <c r="AH4518" s="2">
        <v>40052.572187500002</v>
      </c>
    </row>
    <row r="4519" spans="2:35" ht="15" customHeight="1" thickBot="1" x14ac:dyDescent="0.4">
      <c r="B4519" s="5">
        <f t="shared" si="323"/>
        <v>4517</v>
      </c>
      <c r="C4519">
        <f t="shared" si="327"/>
        <v>10</v>
      </c>
      <c r="D4519" s="16">
        <v>1959</v>
      </c>
      <c r="E4519" s="159" t="s">
        <v>972</v>
      </c>
      <c r="F4519" s="159" t="s">
        <v>25</v>
      </c>
      <c r="G4519" s="160">
        <v>292726</v>
      </c>
      <c r="H4519" s="159"/>
      <c r="I4519" s="159"/>
      <c r="J4519" s="159" t="s">
        <v>3354</v>
      </c>
      <c r="K4519" s="159" t="s">
        <v>3383</v>
      </c>
      <c r="L4519" s="159"/>
      <c r="M4519" s="159" t="s">
        <v>3453</v>
      </c>
      <c r="N4519" s="159"/>
      <c r="O4519" s="159"/>
      <c r="P4519" s="159"/>
      <c r="Q4519" s="159"/>
      <c r="R4519" s="159"/>
      <c r="S4519" s="159"/>
      <c r="T4519" s="159"/>
      <c r="U4519" s="159" t="s">
        <v>3557</v>
      </c>
      <c r="V4519" s="161"/>
      <c r="W4519" s="159" t="s">
        <v>3557</v>
      </c>
      <c r="X4519" s="159" t="s">
        <v>3452</v>
      </c>
      <c r="Y4519" s="159"/>
      <c r="Z4519" s="159"/>
      <c r="AA4519" s="159" t="s">
        <v>3262</v>
      </c>
      <c r="AB4519" s="159"/>
      <c r="AC4519" s="159"/>
      <c r="AD4519" s="159"/>
      <c r="AE4519" s="159"/>
      <c r="AF4519" t="s">
        <v>3451</v>
      </c>
      <c r="AG4519" s="162"/>
      <c r="AH4519" s="163">
        <v>46130</v>
      </c>
      <c r="AI4519" s="76" t="s">
        <v>6480</v>
      </c>
    </row>
    <row r="4520" spans="2:35" ht="15" customHeight="1" x14ac:dyDescent="0.35">
      <c r="B4520" s="5">
        <f t="shared" si="323"/>
        <v>4518</v>
      </c>
      <c r="C4520">
        <f t="shared" si="327"/>
        <v>27</v>
      </c>
      <c r="D4520" s="16">
        <v>1959</v>
      </c>
      <c r="E4520" s="116" t="s">
        <v>972</v>
      </c>
      <c r="F4520" s="116" t="s">
        <v>25</v>
      </c>
      <c r="G4520" s="117">
        <v>292736</v>
      </c>
      <c r="H4520" s="172" t="s">
        <v>5836</v>
      </c>
      <c r="I4520" s="172"/>
      <c r="J4520" s="172" t="s">
        <v>3354</v>
      </c>
      <c r="K4520" s="172" t="s">
        <v>3383</v>
      </c>
      <c r="L4520" s="172"/>
      <c r="M4520" s="172" t="s">
        <v>3453</v>
      </c>
      <c r="N4520" s="172" t="s">
        <v>3359</v>
      </c>
      <c r="O4520" s="172"/>
      <c r="P4520" s="172"/>
      <c r="Q4520" s="172"/>
      <c r="R4520" s="172"/>
      <c r="S4520" s="173"/>
      <c r="T4520" s="172" t="s">
        <v>3262</v>
      </c>
      <c r="U4520" s="172" t="s">
        <v>3557</v>
      </c>
      <c r="V4520" s="174"/>
      <c r="W4520" s="172" t="s">
        <v>3557</v>
      </c>
      <c r="X4520" s="172" t="s">
        <v>3452</v>
      </c>
      <c r="Y4520" s="172"/>
      <c r="Z4520" s="172"/>
      <c r="AA4520" s="172" t="s">
        <v>3262</v>
      </c>
      <c r="AB4520" s="172"/>
      <c r="AC4520" s="172"/>
      <c r="AD4520" s="172"/>
      <c r="AE4520" s="172"/>
      <c r="AF4520" t="s">
        <v>3451</v>
      </c>
      <c r="AH4520" s="2">
        <v>45966</v>
      </c>
      <c r="AI4520" s="36" t="s">
        <v>5885</v>
      </c>
    </row>
    <row r="4521" spans="2:35" ht="15" customHeight="1" x14ac:dyDescent="0.35">
      <c r="B4521" s="5">
        <f t="shared" si="323"/>
        <v>4519</v>
      </c>
      <c r="C4521">
        <f t="shared" si="327"/>
        <v>187</v>
      </c>
      <c r="D4521" s="16">
        <v>1959</v>
      </c>
      <c r="E4521" t="s">
        <v>972</v>
      </c>
      <c r="F4521" t="s">
        <v>25</v>
      </c>
      <c r="G4521">
        <v>292763</v>
      </c>
      <c r="H4521" t="s">
        <v>17</v>
      </c>
      <c r="J4521" t="s">
        <v>3354</v>
      </c>
      <c r="K4521" t="s">
        <v>3383</v>
      </c>
      <c r="L4521" t="s">
        <v>37</v>
      </c>
      <c r="M4521" t="s">
        <v>3359</v>
      </c>
      <c r="AF4521" t="s">
        <v>3060</v>
      </c>
      <c r="AH4521" s="2">
        <v>39780.36959490741</v>
      </c>
    </row>
    <row r="4522" spans="2:35" ht="15" customHeight="1" x14ac:dyDescent="0.35">
      <c r="B4522" s="5">
        <f t="shared" si="323"/>
        <v>4520</v>
      </c>
      <c r="C4522">
        <f t="shared" si="327"/>
        <v>40</v>
      </c>
      <c r="D4522" s="16">
        <v>1959</v>
      </c>
      <c r="E4522" t="s">
        <v>560</v>
      </c>
      <c r="F4522" t="s">
        <v>25</v>
      </c>
      <c r="G4522">
        <v>292950</v>
      </c>
      <c r="H4522" t="s">
        <v>17</v>
      </c>
      <c r="J4522" t="s">
        <v>3354</v>
      </c>
      <c r="K4522" t="s">
        <v>3383</v>
      </c>
      <c r="L4522" t="s">
        <v>392</v>
      </c>
      <c r="M4522" t="s">
        <v>3359</v>
      </c>
      <c r="N4522" t="s">
        <v>3359</v>
      </c>
      <c r="W4522" t="s">
        <v>3557</v>
      </c>
      <c r="AB4522" t="s">
        <v>195</v>
      </c>
      <c r="AF4522" t="s">
        <v>3060</v>
      </c>
      <c r="AH4522" s="2">
        <v>40219.575613425928</v>
      </c>
    </row>
    <row r="4523" spans="2:35" ht="15" customHeight="1" x14ac:dyDescent="0.35">
      <c r="B4523" s="5">
        <f t="shared" ref="B4523:B4586" si="328">+B4522+1</f>
        <v>4521</v>
      </c>
      <c r="C4523">
        <f t="shared" si="327"/>
        <v>5</v>
      </c>
      <c r="D4523" s="16">
        <v>1959</v>
      </c>
      <c r="E4523" t="s">
        <v>560</v>
      </c>
      <c r="F4523" t="s">
        <v>25</v>
      </c>
      <c r="G4523">
        <v>292990</v>
      </c>
      <c r="H4523" t="s">
        <v>17</v>
      </c>
      <c r="J4523" t="s">
        <v>3354</v>
      </c>
      <c r="K4523" t="s">
        <v>3383</v>
      </c>
      <c r="L4523" t="s">
        <v>28</v>
      </c>
      <c r="M4523" t="s">
        <v>3359</v>
      </c>
      <c r="AB4523" s="9" t="s">
        <v>31</v>
      </c>
      <c r="AF4523" t="s">
        <v>3060</v>
      </c>
      <c r="AH4523" s="2">
        <v>40107.45385416667</v>
      </c>
    </row>
    <row r="4524" spans="2:35" ht="15" customHeight="1" x14ac:dyDescent="0.35">
      <c r="B4524" s="5">
        <f t="shared" si="328"/>
        <v>4522</v>
      </c>
      <c r="C4524">
        <f t="shared" si="327"/>
        <v>24</v>
      </c>
      <c r="D4524" s="16">
        <v>1959</v>
      </c>
      <c r="E4524" s="3" t="s">
        <v>560</v>
      </c>
      <c r="F4524" s="3" t="s">
        <v>25</v>
      </c>
      <c r="G4524" s="3">
        <v>292995</v>
      </c>
      <c r="H4524" s="3"/>
      <c r="I4524" s="3"/>
      <c r="J4524" s="3"/>
      <c r="K4524" s="3"/>
      <c r="L4524" s="3"/>
      <c r="M4524" s="3"/>
      <c r="N4524" s="3"/>
      <c r="O4524" s="3"/>
      <c r="P4524" s="3"/>
      <c r="Q4524" s="3"/>
      <c r="R4524" s="3"/>
      <c r="S4524" s="152"/>
      <c r="T4524" s="3"/>
      <c r="U4524" s="3"/>
      <c r="V4524" s="143"/>
      <c r="W4524" s="3"/>
      <c r="X4524" s="3"/>
      <c r="Y4524" s="3"/>
      <c r="Z4524" s="3"/>
      <c r="AB4524" s="3"/>
      <c r="AE4524" s="3"/>
      <c r="AF4524" s="3" t="s">
        <v>3451</v>
      </c>
      <c r="AG4524" s="3"/>
      <c r="AH4524" s="153">
        <v>45561</v>
      </c>
      <c r="AI4524" s="14" t="s">
        <v>4148</v>
      </c>
    </row>
    <row r="4525" spans="2:35" ht="15" customHeight="1" x14ac:dyDescent="0.35">
      <c r="B4525" s="5">
        <f t="shared" si="328"/>
        <v>4523</v>
      </c>
      <c r="C4525">
        <f t="shared" si="327"/>
        <v>23</v>
      </c>
      <c r="D4525" s="16">
        <v>1959</v>
      </c>
      <c r="E4525" t="s">
        <v>560</v>
      </c>
      <c r="F4525" t="s">
        <v>16</v>
      </c>
      <c r="G4525">
        <v>293019</v>
      </c>
      <c r="H4525" t="s">
        <v>17</v>
      </c>
      <c r="J4525" t="s">
        <v>3354</v>
      </c>
      <c r="L4525" t="s">
        <v>1098</v>
      </c>
      <c r="M4525" t="s">
        <v>3359</v>
      </c>
      <c r="AF4525" t="s">
        <v>3060</v>
      </c>
      <c r="AH4525" s="2">
        <v>40808.545856481483</v>
      </c>
    </row>
    <row r="4526" spans="2:35" ht="15" customHeight="1" x14ac:dyDescent="0.35">
      <c r="B4526" s="5">
        <f t="shared" si="328"/>
        <v>4524</v>
      </c>
      <c r="C4526">
        <f t="shared" si="327"/>
        <v>32</v>
      </c>
      <c r="D4526" s="16">
        <v>1959</v>
      </c>
      <c r="E4526" s="3" t="s">
        <v>560</v>
      </c>
      <c r="F4526" s="3" t="s">
        <v>16</v>
      </c>
      <c r="G4526" s="165">
        <v>293042</v>
      </c>
      <c r="H4526" s="3"/>
      <c r="I4526" s="3"/>
      <c r="J4526" s="3" t="s">
        <v>3354</v>
      </c>
      <c r="K4526" s="3" t="s">
        <v>3383</v>
      </c>
      <c r="L4526" s="3"/>
      <c r="M4526" s="3" t="s">
        <v>3459</v>
      </c>
      <c r="N4526" s="3"/>
      <c r="O4526" s="3"/>
      <c r="P4526" s="3"/>
      <c r="Q4526" s="3"/>
      <c r="R4526" s="3"/>
      <c r="S4526" s="152"/>
      <c r="T4526" s="3" t="s">
        <v>3424</v>
      </c>
      <c r="U4526" s="3"/>
      <c r="V4526" s="143"/>
      <c r="W4526" s="3" t="s">
        <v>3557</v>
      </c>
      <c r="X4526" s="3" t="s">
        <v>3452</v>
      </c>
      <c r="Y4526" s="3"/>
      <c r="Z4526" s="3"/>
      <c r="AA4526" s="3" t="s">
        <v>3828</v>
      </c>
      <c r="AB4526" s="3"/>
      <c r="AD4526" s="101" t="s">
        <v>5313</v>
      </c>
      <c r="AF4526" t="s">
        <v>3451</v>
      </c>
      <c r="AH4526" s="2">
        <v>45783</v>
      </c>
      <c r="AI4526" s="75" t="s">
        <v>4958</v>
      </c>
    </row>
    <row r="4527" spans="2:35" ht="15" customHeight="1" x14ac:dyDescent="0.35">
      <c r="B4527" s="5">
        <f t="shared" si="328"/>
        <v>4525</v>
      </c>
      <c r="C4527">
        <f t="shared" si="327"/>
        <v>7</v>
      </c>
      <c r="D4527" s="16">
        <v>1959</v>
      </c>
      <c r="E4527" t="s">
        <v>560</v>
      </c>
      <c r="F4527" t="s">
        <v>16</v>
      </c>
      <c r="G4527">
        <v>293074</v>
      </c>
      <c r="H4527" t="s">
        <v>17</v>
      </c>
      <c r="K4527" t="s">
        <v>3383</v>
      </c>
      <c r="L4527" t="s">
        <v>510</v>
      </c>
      <c r="M4527" t="s">
        <v>3359</v>
      </c>
      <c r="AF4527" t="s">
        <v>3060</v>
      </c>
      <c r="AH4527" s="2">
        <v>40478.792662037034</v>
      </c>
    </row>
    <row r="4528" spans="2:35" ht="15" customHeight="1" x14ac:dyDescent="0.35">
      <c r="B4528" s="5">
        <f t="shared" si="328"/>
        <v>4526</v>
      </c>
      <c r="C4528">
        <f t="shared" si="327"/>
        <v>876</v>
      </c>
      <c r="D4528" s="16">
        <v>1959</v>
      </c>
      <c r="E4528" t="s">
        <v>560</v>
      </c>
      <c r="F4528" t="s">
        <v>16</v>
      </c>
      <c r="G4528">
        <v>293081</v>
      </c>
      <c r="H4528" t="s">
        <v>17</v>
      </c>
      <c r="J4528" t="s">
        <v>3354</v>
      </c>
      <c r="L4528" t="s">
        <v>1541</v>
      </c>
      <c r="M4528" t="s">
        <v>3359</v>
      </c>
      <c r="AD4528" s="3" t="s">
        <v>1542</v>
      </c>
      <c r="AF4528" t="s">
        <v>3060</v>
      </c>
      <c r="AH4528" s="2">
        <v>40408.5075</v>
      </c>
    </row>
    <row r="4529" spans="1:35" ht="15" customHeight="1" x14ac:dyDescent="0.35">
      <c r="B4529" s="5">
        <f t="shared" si="328"/>
        <v>4527</v>
      </c>
      <c r="C4529">
        <f t="shared" si="327"/>
        <v>75</v>
      </c>
      <c r="D4529" s="16">
        <v>1959</v>
      </c>
      <c r="E4529" t="s">
        <v>327</v>
      </c>
      <c r="F4529" t="s">
        <v>25</v>
      </c>
      <c r="G4529">
        <v>293957</v>
      </c>
      <c r="AF4529" t="s">
        <v>3451</v>
      </c>
      <c r="AH4529" s="2">
        <v>45356</v>
      </c>
    </row>
    <row r="4530" spans="1:35" ht="12" customHeight="1" x14ac:dyDescent="0.35">
      <c r="B4530" s="5">
        <f t="shared" si="328"/>
        <v>4528</v>
      </c>
      <c r="C4530">
        <f t="shared" si="327"/>
        <v>104</v>
      </c>
      <c r="D4530" s="16">
        <v>1959</v>
      </c>
      <c r="E4530" t="s">
        <v>327</v>
      </c>
      <c r="F4530" t="s">
        <v>16</v>
      </c>
      <c r="G4530">
        <v>294032</v>
      </c>
      <c r="H4530" t="s">
        <v>17</v>
      </c>
      <c r="J4530" t="s">
        <v>3354</v>
      </c>
      <c r="K4530" t="s">
        <v>3383</v>
      </c>
      <c r="M4530" t="s">
        <v>3359</v>
      </c>
      <c r="AB4530" s="39" t="s">
        <v>6476</v>
      </c>
      <c r="AD4530" s="3" t="s">
        <v>6477</v>
      </c>
      <c r="AF4530" t="s">
        <v>3060</v>
      </c>
      <c r="AH4530" s="2">
        <v>40947.423703703702</v>
      </c>
    </row>
    <row r="4531" spans="1:35" ht="15" customHeight="1" x14ac:dyDescent="0.35">
      <c r="B4531" s="5">
        <f t="shared" si="328"/>
        <v>4529</v>
      </c>
      <c r="C4531">
        <f t="shared" si="327"/>
        <v>330</v>
      </c>
      <c r="D4531" s="16">
        <v>1959</v>
      </c>
      <c r="E4531" t="s">
        <v>327</v>
      </c>
      <c r="F4531" t="s">
        <v>1112</v>
      </c>
      <c r="G4531">
        <v>294136</v>
      </c>
      <c r="H4531" t="s">
        <v>17</v>
      </c>
      <c r="J4531" t="s">
        <v>3354</v>
      </c>
      <c r="K4531" t="s">
        <v>3383</v>
      </c>
      <c r="M4531" t="s">
        <v>3359</v>
      </c>
      <c r="N4531" t="s">
        <v>3359</v>
      </c>
      <c r="AF4531" t="s">
        <v>3060</v>
      </c>
      <c r="AH4531" s="2">
        <v>40769.5466087963</v>
      </c>
    </row>
    <row r="4532" spans="1:35" ht="15" customHeight="1" x14ac:dyDescent="0.35">
      <c r="B4532" s="5">
        <f t="shared" si="328"/>
        <v>4530</v>
      </c>
      <c r="C4532">
        <f t="shared" si="327"/>
        <v>3</v>
      </c>
      <c r="D4532" s="16">
        <v>1959</v>
      </c>
      <c r="E4532" t="s">
        <v>500</v>
      </c>
      <c r="F4532" t="s">
        <v>25</v>
      </c>
      <c r="G4532">
        <v>294466</v>
      </c>
      <c r="H4532" t="s">
        <v>17</v>
      </c>
      <c r="J4532" t="s">
        <v>3354</v>
      </c>
      <c r="M4532" t="s">
        <v>3359</v>
      </c>
      <c r="AF4532" t="s">
        <v>3060</v>
      </c>
      <c r="AH4532" s="2">
        <v>40151.729120370372</v>
      </c>
    </row>
    <row r="4533" spans="1:35" ht="15" customHeight="1" x14ac:dyDescent="0.35">
      <c r="B4533" s="5">
        <f t="shared" si="328"/>
        <v>4531</v>
      </c>
      <c r="C4533">
        <f t="shared" si="327"/>
        <v>1</v>
      </c>
      <c r="D4533" s="16">
        <v>1959</v>
      </c>
      <c r="E4533" s="3" t="s">
        <v>500</v>
      </c>
      <c r="F4533" s="3" t="s">
        <v>25</v>
      </c>
      <c r="G4533" s="165">
        <v>294469</v>
      </c>
      <c r="H4533" s="3"/>
      <c r="I4533" s="3"/>
      <c r="J4533" s="3"/>
      <c r="K4533" s="3" t="s">
        <v>3383</v>
      </c>
      <c r="L4533" s="3"/>
      <c r="M4533" s="3"/>
      <c r="N4533" s="3"/>
      <c r="O4533" s="3"/>
      <c r="P4533" s="3"/>
      <c r="Q4533" s="3"/>
      <c r="R4533" s="3"/>
      <c r="S4533" s="152"/>
      <c r="T4533" s="3"/>
      <c r="U4533" s="3"/>
      <c r="V4533" s="143"/>
      <c r="W4533" s="3"/>
      <c r="X4533" s="3" t="s">
        <v>3457</v>
      </c>
      <c r="Y4533" s="3"/>
      <c r="Z4533" s="3"/>
      <c r="AB4533" s="3"/>
      <c r="AE4533" s="3"/>
      <c r="AF4533" s="3" t="s">
        <v>3451</v>
      </c>
      <c r="AG4533" s="3"/>
      <c r="AH4533" s="153">
        <v>45739</v>
      </c>
      <c r="AI4533" s="14" t="s">
        <v>4788</v>
      </c>
    </row>
    <row r="4534" spans="1:35" ht="15" customHeight="1" thickBot="1" x14ac:dyDescent="0.4">
      <c r="B4534" s="5">
        <f t="shared" si="328"/>
        <v>4532</v>
      </c>
      <c r="C4534">
        <f t="shared" si="327"/>
        <v>973</v>
      </c>
      <c r="D4534" s="16">
        <v>1959</v>
      </c>
      <c r="E4534" t="s">
        <v>500</v>
      </c>
      <c r="F4534" t="s">
        <v>25</v>
      </c>
      <c r="G4534">
        <v>294470</v>
      </c>
      <c r="H4534" t="s">
        <v>17</v>
      </c>
      <c r="J4534" t="s">
        <v>3354</v>
      </c>
      <c r="K4534" t="s">
        <v>3383</v>
      </c>
      <c r="L4534" t="s">
        <v>174</v>
      </c>
      <c r="M4534" t="s">
        <v>3359</v>
      </c>
      <c r="AF4534" t="s">
        <v>3060</v>
      </c>
      <c r="AH4534" s="2">
        <v>40175.447557870371</v>
      </c>
    </row>
    <row r="4535" spans="1:35" ht="15" thickBot="1" x14ac:dyDescent="0.4">
      <c r="B4535" s="5">
        <f t="shared" si="328"/>
        <v>4533</v>
      </c>
      <c r="C4535">
        <f t="shared" si="327"/>
        <v>8</v>
      </c>
      <c r="D4535" s="16">
        <v>1959</v>
      </c>
      <c r="E4535" t="s">
        <v>15</v>
      </c>
      <c r="F4535" t="s">
        <v>25</v>
      </c>
      <c r="G4535">
        <v>295443</v>
      </c>
      <c r="H4535" t="s">
        <v>17</v>
      </c>
      <c r="J4535" t="s">
        <v>3354</v>
      </c>
      <c r="K4535" t="s">
        <v>3383</v>
      </c>
      <c r="L4535" t="s">
        <v>471</v>
      </c>
      <c r="M4535" t="s">
        <v>3359</v>
      </c>
      <c r="AB4535" t="s">
        <v>81</v>
      </c>
      <c r="AF4535" t="s">
        <v>3060</v>
      </c>
      <c r="AG4535" s="162"/>
      <c r="AH4535" s="163">
        <v>40228.91133101852</v>
      </c>
    </row>
    <row r="4536" spans="1:35" ht="15" customHeight="1" thickBot="1" x14ac:dyDescent="0.4">
      <c r="A4536" s="180"/>
      <c r="B4536" s="5">
        <f t="shared" si="328"/>
        <v>4534</v>
      </c>
      <c r="C4536">
        <f t="shared" si="327"/>
        <v>61</v>
      </c>
      <c r="D4536" s="16">
        <v>1959</v>
      </c>
      <c r="E4536" t="s">
        <v>15</v>
      </c>
      <c r="F4536" t="s">
        <v>25</v>
      </c>
      <c r="G4536">
        <v>295451</v>
      </c>
      <c r="H4536" t="s">
        <v>17</v>
      </c>
      <c r="J4536" t="s">
        <v>3354</v>
      </c>
      <c r="K4536" t="s">
        <v>3383</v>
      </c>
      <c r="L4536" t="s">
        <v>56</v>
      </c>
      <c r="M4536" t="s">
        <v>3359</v>
      </c>
      <c r="AF4536" t="s">
        <v>3060</v>
      </c>
      <c r="AH4536" s="2">
        <v>40275.425127314818</v>
      </c>
    </row>
    <row r="4537" spans="1:35" ht="15" customHeight="1" x14ac:dyDescent="0.35">
      <c r="B4537" s="5">
        <f t="shared" si="328"/>
        <v>4535</v>
      </c>
      <c r="C4537">
        <f t="shared" si="327"/>
        <v>379</v>
      </c>
      <c r="D4537" s="16">
        <v>1959</v>
      </c>
      <c r="E4537" t="s">
        <v>15</v>
      </c>
      <c r="F4537" t="s">
        <v>25</v>
      </c>
      <c r="G4537">
        <v>295512</v>
      </c>
      <c r="H4537" t="s">
        <v>17</v>
      </c>
      <c r="L4537" t="s">
        <v>102</v>
      </c>
      <c r="M4537" t="s">
        <v>3359</v>
      </c>
      <c r="AF4537" t="s">
        <v>3060</v>
      </c>
      <c r="AH4537" s="2">
        <v>39697.892141203702</v>
      </c>
    </row>
    <row r="4538" spans="1:35" ht="15" customHeight="1" x14ac:dyDescent="0.35">
      <c r="B4538" s="5">
        <f t="shared" si="328"/>
        <v>4536</v>
      </c>
      <c r="C4538">
        <f t="shared" si="327"/>
        <v>120</v>
      </c>
      <c r="D4538" s="16">
        <v>1959</v>
      </c>
      <c r="E4538" t="s">
        <v>15</v>
      </c>
      <c r="F4538" t="s">
        <v>25</v>
      </c>
      <c r="G4538">
        <v>295891</v>
      </c>
      <c r="H4538" t="s">
        <v>17</v>
      </c>
      <c r="K4538" t="s">
        <v>3383</v>
      </c>
      <c r="L4538" t="s">
        <v>258</v>
      </c>
      <c r="M4538" t="s">
        <v>3359</v>
      </c>
      <c r="AF4538" t="s">
        <v>3060</v>
      </c>
      <c r="AH4538" s="2">
        <v>40263.330451388887</v>
      </c>
    </row>
    <row r="4539" spans="1:35" ht="15" customHeight="1" x14ac:dyDescent="0.35">
      <c r="B4539" s="5">
        <f t="shared" si="328"/>
        <v>4537</v>
      </c>
      <c r="C4539">
        <f t="shared" si="327"/>
        <v>359</v>
      </c>
      <c r="D4539" s="16">
        <v>1959</v>
      </c>
      <c r="E4539" s="3" t="s">
        <v>15</v>
      </c>
      <c r="F4539" s="3" t="s">
        <v>25</v>
      </c>
      <c r="G4539" s="165">
        <v>296011</v>
      </c>
      <c r="H4539" s="3"/>
      <c r="I4539" s="3"/>
      <c r="J4539" s="3" t="s">
        <v>3354</v>
      </c>
      <c r="K4539" s="3" t="s">
        <v>3383</v>
      </c>
      <c r="L4539" s="3"/>
      <c r="M4539" s="3"/>
      <c r="N4539" s="3"/>
      <c r="O4539" s="3"/>
      <c r="P4539" s="3"/>
      <c r="Q4539" s="3"/>
      <c r="R4539" s="3"/>
      <c r="S4539" s="152"/>
      <c r="T4539" s="3"/>
      <c r="U4539" s="3"/>
      <c r="V4539" s="143"/>
      <c r="W4539" s="3"/>
      <c r="X4539" s="3"/>
      <c r="Y4539" s="3"/>
      <c r="Z4539" s="3"/>
      <c r="AB4539" s="3"/>
      <c r="AE4539" s="3"/>
      <c r="AF4539" t="s">
        <v>3451</v>
      </c>
      <c r="AG4539" s="3"/>
      <c r="AH4539" s="153">
        <v>45928</v>
      </c>
      <c r="AI4539" s="166" t="s">
        <v>5607</v>
      </c>
    </row>
    <row r="4540" spans="1:35" ht="15" customHeight="1" x14ac:dyDescent="0.35">
      <c r="B4540" s="5">
        <f t="shared" si="328"/>
        <v>4538</v>
      </c>
      <c r="C4540">
        <f t="shared" si="327"/>
        <v>23</v>
      </c>
      <c r="D4540" s="16">
        <v>1959</v>
      </c>
      <c r="E4540" t="s">
        <v>15</v>
      </c>
      <c r="F4540" t="s">
        <v>16</v>
      </c>
      <c r="G4540">
        <v>296370</v>
      </c>
      <c r="H4540" t="s">
        <v>17</v>
      </c>
      <c r="L4540" t="s">
        <v>28</v>
      </c>
      <c r="M4540" t="s">
        <v>3359</v>
      </c>
      <c r="AF4540" t="s">
        <v>3060</v>
      </c>
      <c r="AH4540" s="2">
        <v>40167.802557870367</v>
      </c>
    </row>
    <row r="4541" spans="1:35" ht="15" customHeight="1" x14ac:dyDescent="0.35">
      <c r="B4541" s="5">
        <f t="shared" si="328"/>
        <v>4539</v>
      </c>
      <c r="C4541">
        <f t="shared" si="327"/>
        <v>280</v>
      </c>
      <c r="D4541" s="16">
        <v>1959</v>
      </c>
      <c r="E4541" t="s">
        <v>15</v>
      </c>
      <c r="F4541" t="s">
        <v>16</v>
      </c>
      <c r="G4541">
        <v>296393</v>
      </c>
      <c r="H4541" t="s">
        <v>17</v>
      </c>
      <c r="J4541" t="s">
        <v>3354</v>
      </c>
      <c r="K4541" t="s">
        <v>3383</v>
      </c>
      <c r="L4541" t="s">
        <v>156</v>
      </c>
      <c r="M4541" t="s">
        <v>3359</v>
      </c>
      <c r="V4541" s="43" t="s">
        <v>3359</v>
      </c>
      <c r="AD4541" s="3" t="s">
        <v>1544</v>
      </c>
      <c r="AF4541" t="s">
        <v>3060</v>
      </c>
      <c r="AH4541" s="2">
        <v>40211.93440972222</v>
      </c>
    </row>
    <row r="4542" spans="1:35" ht="15" customHeight="1" x14ac:dyDescent="0.35">
      <c r="B4542" s="5">
        <f t="shared" si="328"/>
        <v>4540</v>
      </c>
      <c r="C4542">
        <f t="shared" si="327"/>
        <v>28</v>
      </c>
      <c r="D4542" s="16">
        <v>1959</v>
      </c>
      <c r="E4542" t="s">
        <v>15</v>
      </c>
      <c r="F4542" t="s">
        <v>16</v>
      </c>
      <c r="G4542">
        <v>296673</v>
      </c>
      <c r="H4542" t="s">
        <v>17</v>
      </c>
      <c r="J4542" t="s">
        <v>3354</v>
      </c>
      <c r="K4542" t="s">
        <v>3383</v>
      </c>
      <c r="L4542" t="s">
        <v>1545</v>
      </c>
      <c r="M4542" t="s">
        <v>3359</v>
      </c>
      <c r="N4542" t="s">
        <v>3359</v>
      </c>
      <c r="AB4542" t="s">
        <v>195</v>
      </c>
      <c r="AD4542" s="3" t="s">
        <v>3764</v>
      </c>
      <c r="AF4542" t="s">
        <v>3060</v>
      </c>
      <c r="AH4542" s="2">
        <v>40680.890011574076</v>
      </c>
    </row>
    <row r="4543" spans="1:35" ht="15" customHeight="1" x14ac:dyDescent="0.35">
      <c r="B4543" s="5">
        <f t="shared" si="328"/>
        <v>4541</v>
      </c>
      <c r="C4543">
        <f t="shared" si="327"/>
        <v>56</v>
      </c>
      <c r="D4543" s="16">
        <v>1959</v>
      </c>
      <c r="E4543" t="s">
        <v>15</v>
      </c>
      <c r="F4543" t="s">
        <v>16</v>
      </c>
      <c r="G4543">
        <v>296701</v>
      </c>
      <c r="H4543" t="s">
        <v>17</v>
      </c>
      <c r="J4543" t="s">
        <v>3354</v>
      </c>
      <c r="K4543" t="s">
        <v>3383</v>
      </c>
      <c r="L4543" t="s">
        <v>46</v>
      </c>
      <c r="M4543" t="s">
        <v>3359</v>
      </c>
      <c r="AF4543" t="s">
        <v>3060</v>
      </c>
      <c r="AH4543" s="2">
        <v>39867.33766203704</v>
      </c>
    </row>
    <row r="4544" spans="1:35" ht="15" customHeight="1" x14ac:dyDescent="0.35">
      <c r="B4544" s="5">
        <f t="shared" si="328"/>
        <v>4542</v>
      </c>
      <c r="C4544">
        <f t="shared" si="327"/>
        <v>13</v>
      </c>
      <c r="D4544" s="16">
        <v>1959</v>
      </c>
      <c r="E4544" s="3" t="s">
        <v>327</v>
      </c>
      <c r="F4544" s="3" t="s">
        <v>25</v>
      </c>
      <c r="G4544" s="3">
        <v>296757</v>
      </c>
      <c r="H4544" s="3"/>
      <c r="I4544" s="3"/>
      <c r="J4544" s="3" t="s">
        <v>3354</v>
      </c>
      <c r="K4544" s="3" t="s">
        <v>3383</v>
      </c>
      <c r="L4544" s="3"/>
      <c r="M4544" s="3" t="s">
        <v>3459</v>
      </c>
      <c r="N4544" s="3" t="s">
        <v>3359</v>
      </c>
      <c r="O4544" s="3"/>
      <c r="P4544" s="3"/>
      <c r="Q4544" s="3"/>
      <c r="R4544" s="3"/>
      <c r="S4544" s="152"/>
      <c r="T4544" s="3" t="s">
        <v>3424</v>
      </c>
      <c r="U4544" s="3"/>
      <c r="V4544" s="143"/>
      <c r="W4544" s="3" t="s">
        <v>3572</v>
      </c>
      <c r="X4544" s="3" t="s">
        <v>3452</v>
      </c>
      <c r="Y4544" s="3"/>
      <c r="Z4544" s="3"/>
      <c r="AA4544" t="s">
        <v>6304</v>
      </c>
      <c r="AB4544" s="3"/>
      <c r="AE4544" s="3"/>
      <c r="AF4544" s="3" t="s">
        <v>3451</v>
      </c>
      <c r="AG4544" s="3"/>
      <c r="AH4544" s="153">
        <v>45561</v>
      </c>
      <c r="AI4544" s="75" t="s">
        <v>4149</v>
      </c>
    </row>
    <row r="4545" spans="1:35" ht="15" customHeight="1" x14ac:dyDescent="0.35">
      <c r="B4545" s="5">
        <f t="shared" si="328"/>
        <v>4543</v>
      </c>
      <c r="C4545">
        <f t="shared" si="327"/>
        <v>235</v>
      </c>
      <c r="D4545" s="16">
        <v>1959</v>
      </c>
      <c r="E4545" s="101" t="s">
        <v>327</v>
      </c>
      <c r="F4545" s="101" t="s">
        <v>25</v>
      </c>
      <c r="G4545" s="165">
        <v>296770</v>
      </c>
      <c r="H4545" s="101"/>
      <c r="I4545" s="101"/>
      <c r="J4545" s="101"/>
      <c r="K4545" s="101" t="s">
        <v>3383</v>
      </c>
      <c r="L4545" s="101"/>
      <c r="M4545" s="101"/>
      <c r="N4545" s="101"/>
      <c r="O4545" s="101"/>
      <c r="P4545" s="101"/>
      <c r="Q4545" s="101"/>
      <c r="R4545" s="101"/>
      <c r="S4545" s="128"/>
      <c r="T4545" s="101" t="s">
        <v>3424</v>
      </c>
      <c r="U4545" s="101"/>
      <c r="V4545" s="130"/>
      <c r="W4545" s="101"/>
      <c r="X4545" s="101"/>
      <c r="Y4545" s="101"/>
      <c r="Z4545" s="101"/>
      <c r="AA4545" s="101"/>
      <c r="AB4545" s="101"/>
      <c r="AC4545" s="101"/>
      <c r="AD4545" s="101"/>
      <c r="AE4545" s="101"/>
      <c r="AF4545" t="s">
        <v>3451</v>
      </c>
      <c r="AG4545" s="101"/>
      <c r="AH4545" s="103">
        <v>45839</v>
      </c>
      <c r="AI4545" s="166" t="s">
        <v>5148</v>
      </c>
    </row>
    <row r="4546" spans="1:35" ht="15" customHeight="1" thickBot="1" x14ac:dyDescent="0.4">
      <c r="B4546" s="5">
        <f t="shared" si="328"/>
        <v>4544</v>
      </c>
      <c r="C4546">
        <f t="shared" si="327"/>
        <v>501</v>
      </c>
      <c r="D4546" s="16">
        <v>1959</v>
      </c>
      <c r="E4546" t="s">
        <v>327</v>
      </c>
      <c r="F4546" t="s">
        <v>16</v>
      </c>
      <c r="G4546">
        <v>297005</v>
      </c>
      <c r="H4546" t="s">
        <v>17</v>
      </c>
      <c r="J4546" t="s">
        <v>3354</v>
      </c>
      <c r="K4546" t="s">
        <v>3383</v>
      </c>
      <c r="L4546" t="s">
        <v>211</v>
      </c>
      <c r="M4546" t="s">
        <v>3359</v>
      </c>
      <c r="AF4546" t="s">
        <v>3060</v>
      </c>
      <c r="AH4546" s="2">
        <v>39672.45349537037</v>
      </c>
    </row>
    <row r="4547" spans="1:35" ht="15" customHeight="1" thickBot="1" x14ac:dyDescent="0.4">
      <c r="B4547" s="5">
        <f t="shared" si="328"/>
        <v>4545</v>
      </c>
      <c r="C4547">
        <f t="shared" si="327"/>
        <v>1057</v>
      </c>
      <c r="D4547" s="16">
        <v>1959</v>
      </c>
      <c r="E4547" s="159" t="s">
        <v>6615</v>
      </c>
      <c r="F4547" s="159" t="s">
        <v>2880</v>
      </c>
      <c r="G4547" s="160">
        <v>297506</v>
      </c>
      <c r="H4547" s="159"/>
      <c r="I4547" s="159"/>
      <c r="J4547" s="159" t="s">
        <v>3354</v>
      </c>
      <c r="K4547" s="159" t="s">
        <v>3383</v>
      </c>
      <c r="L4547" s="159"/>
      <c r="M4547" s="159" t="s">
        <v>3459</v>
      </c>
      <c r="N4547" s="159"/>
      <c r="O4547" s="159"/>
      <c r="P4547" s="159"/>
      <c r="Q4547" s="159"/>
      <c r="R4547" s="159"/>
      <c r="S4547" s="159"/>
      <c r="T4547" s="159" t="s">
        <v>3424</v>
      </c>
      <c r="U4547" s="159"/>
      <c r="V4547" s="161"/>
      <c r="W4547" s="159" t="s">
        <v>3830</v>
      </c>
      <c r="X4547" s="159" t="s">
        <v>3452</v>
      </c>
      <c r="Y4547" s="159"/>
      <c r="Z4547" s="159"/>
      <c r="AA4547" s="159" t="s">
        <v>3648</v>
      </c>
      <c r="AB4547" s="159"/>
      <c r="AC4547" s="159"/>
      <c r="AD4547" s="159" t="s">
        <v>2117</v>
      </c>
      <c r="AE4547" s="159"/>
      <c r="AF4547" t="s">
        <v>3451</v>
      </c>
      <c r="AG4547" s="159"/>
      <c r="AH4547" s="176">
        <v>46091</v>
      </c>
      <c r="AI4547" s="76" t="s">
        <v>6458</v>
      </c>
    </row>
    <row r="4548" spans="1:35" ht="15" customHeight="1" x14ac:dyDescent="0.35">
      <c r="B4548" s="5">
        <f t="shared" si="328"/>
        <v>4546</v>
      </c>
      <c r="C4548">
        <f t="shared" si="327"/>
        <v>154</v>
      </c>
      <c r="D4548" s="16">
        <v>1959</v>
      </c>
      <c r="E4548" t="s">
        <v>15</v>
      </c>
      <c r="F4548" t="s">
        <v>25</v>
      </c>
      <c r="G4548">
        <v>298563</v>
      </c>
      <c r="H4548" t="s">
        <v>17</v>
      </c>
      <c r="J4548" t="s">
        <v>3354</v>
      </c>
      <c r="K4548" t="s">
        <v>3383</v>
      </c>
      <c r="L4548" t="s">
        <v>46</v>
      </c>
      <c r="M4548" t="s">
        <v>3359</v>
      </c>
      <c r="N4548" t="s">
        <v>3359</v>
      </c>
      <c r="AF4548" t="s">
        <v>3060</v>
      </c>
      <c r="AH4548" s="2">
        <v>39777.485011574077</v>
      </c>
    </row>
    <row r="4549" spans="1:35" ht="15" customHeight="1" x14ac:dyDescent="0.35">
      <c r="B4549" s="5">
        <f t="shared" si="328"/>
        <v>4547</v>
      </c>
      <c r="C4549">
        <f t="shared" si="327"/>
        <v>25</v>
      </c>
      <c r="D4549" s="16">
        <v>1959</v>
      </c>
      <c r="E4549" t="s">
        <v>15</v>
      </c>
      <c r="F4549" t="s">
        <v>25</v>
      </c>
      <c r="G4549">
        <v>298717</v>
      </c>
      <c r="H4549" t="s">
        <v>17</v>
      </c>
      <c r="J4549" t="s">
        <v>3354</v>
      </c>
      <c r="K4549" t="s">
        <v>3383</v>
      </c>
      <c r="M4549" t="s">
        <v>3359</v>
      </c>
      <c r="AF4549" t="s">
        <v>3060</v>
      </c>
      <c r="AH4549" s="2">
        <v>39845.669756944444</v>
      </c>
    </row>
    <row r="4550" spans="1:35" ht="15" customHeight="1" x14ac:dyDescent="0.35">
      <c r="B4550" s="5">
        <f t="shared" si="328"/>
        <v>4548</v>
      </c>
      <c r="C4550">
        <f t="shared" si="327"/>
        <v>92</v>
      </c>
      <c r="D4550" s="16">
        <v>1959</v>
      </c>
      <c r="E4550" t="s">
        <v>15</v>
      </c>
      <c r="F4550" t="s">
        <v>25</v>
      </c>
      <c r="G4550">
        <v>298742</v>
      </c>
      <c r="H4550" t="s">
        <v>17</v>
      </c>
      <c r="J4550" t="s">
        <v>3354</v>
      </c>
      <c r="M4550" t="s">
        <v>3359</v>
      </c>
      <c r="AF4550" t="s">
        <v>3060</v>
      </c>
      <c r="AH4550" s="2">
        <v>40645.309386574074</v>
      </c>
    </row>
    <row r="4551" spans="1:35" ht="15" customHeight="1" x14ac:dyDescent="0.35">
      <c r="B4551" s="5">
        <f t="shared" si="328"/>
        <v>4549</v>
      </c>
      <c r="C4551">
        <f t="shared" si="327"/>
        <v>289</v>
      </c>
      <c r="D4551" s="16">
        <v>1959</v>
      </c>
      <c r="E4551" t="s">
        <v>15</v>
      </c>
      <c r="F4551" t="s">
        <v>25</v>
      </c>
      <c r="G4551">
        <v>298834</v>
      </c>
      <c r="H4551" t="s">
        <v>17</v>
      </c>
      <c r="J4551" t="s">
        <v>3354</v>
      </c>
      <c r="K4551" t="s">
        <v>3383</v>
      </c>
      <c r="L4551" t="s">
        <v>28</v>
      </c>
      <c r="M4551" t="s">
        <v>3359</v>
      </c>
      <c r="N4551" t="s">
        <v>3359</v>
      </c>
      <c r="AF4551" t="s">
        <v>3060</v>
      </c>
      <c r="AH4551" s="2">
        <v>41094.781909722224</v>
      </c>
    </row>
    <row r="4552" spans="1:35" ht="15" customHeight="1" x14ac:dyDescent="0.35">
      <c r="A4552" s="3"/>
      <c r="B4552" s="5">
        <f t="shared" si="328"/>
        <v>4550</v>
      </c>
      <c r="C4552">
        <f t="shared" si="327"/>
        <v>1453</v>
      </c>
      <c r="D4552" s="16">
        <v>1959</v>
      </c>
      <c r="E4552" t="s">
        <v>15</v>
      </c>
      <c r="F4552" t="s">
        <v>4061</v>
      </c>
      <c r="G4552">
        <v>299123</v>
      </c>
      <c r="J4552" t="s">
        <v>3354</v>
      </c>
      <c r="K4552" t="s">
        <v>3383</v>
      </c>
      <c r="AF4552" t="s">
        <v>3451</v>
      </c>
      <c r="AH4552" s="2">
        <v>45494</v>
      </c>
    </row>
    <row r="4553" spans="1:35" ht="15" customHeight="1" x14ac:dyDescent="0.35">
      <c r="B4553" s="5">
        <f t="shared" si="328"/>
        <v>4551</v>
      </c>
      <c r="C4553">
        <f t="shared" si="327"/>
        <v>624</v>
      </c>
      <c r="D4553" s="16">
        <v>1959</v>
      </c>
      <c r="E4553" t="s">
        <v>15</v>
      </c>
      <c r="F4553" t="s">
        <v>4061</v>
      </c>
      <c r="G4553">
        <v>300576</v>
      </c>
      <c r="K4553" t="s">
        <v>3383</v>
      </c>
      <c r="AF4553" t="s">
        <v>3451</v>
      </c>
      <c r="AH4553" s="2">
        <v>46069</v>
      </c>
    </row>
    <row r="4554" spans="1:35" ht="15" customHeight="1" x14ac:dyDescent="0.35">
      <c r="B4554" s="5">
        <f t="shared" si="328"/>
        <v>4552</v>
      </c>
      <c r="C4554">
        <f t="shared" si="327"/>
        <v>190</v>
      </c>
      <c r="D4554" s="16">
        <v>1959</v>
      </c>
      <c r="E4554" t="s">
        <v>15</v>
      </c>
      <c r="F4554" t="s">
        <v>16</v>
      </c>
      <c r="G4554">
        <v>301200</v>
      </c>
      <c r="H4554" t="s">
        <v>17</v>
      </c>
      <c r="J4554" t="s">
        <v>3354</v>
      </c>
      <c r="K4554" t="s">
        <v>3383</v>
      </c>
      <c r="L4554" t="s">
        <v>113</v>
      </c>
      <c r="M4554" t="s">
        <v>3359</v>
      </c>
      <c r="AF4554" t="s">
        <v>3060</v>
      </c>
      <c r="AH4554" s="2">
        <v>40734.535613425927</v>
      </c>
    </row>
    <row r="4555" spans="1:35" ht="15" customHeight="1" x14ac:dyDescent="0.35">
      <c r="B4555" s="5">
        <f t="shared" si="328"/>
        <v>4553</v>
      </c>
      <c r="C4555">
        <f t="shared" si="327"/>
        <v>39</v>
      </c>
      <c r="D4555" s="16">
        <v>1959</v>
      </c>
      <c r="E4555" t="s">
        <v>15</v>
      </c>
      <c r="F4555" t="s">
        <v>16</v>
      </c>
      <c r="G4555">
        <v>301390</v>
      </c>
      <c r="H4555" t="s">
        <v>17</v>
      </c>
      <c r="J4555" t="s">
        <v>3354</v>
      </c>
      <c r="K4555" t="s">
        <v>3383</v>
      </c>
      <c r="L4555" t="s">
        <v>368</v>
      </c>
      <c r="M4555" t="s">
        <v>3359</v>
      </c>
      <c r="AF4555" t="s">
        <v>3060</v>
      </c>
      <c r="AH4555" s="2">
        <v>39772.61215277778</v>
      </c>
    </row>
    <row r="4556" spans="1:35" ht="15" customHeight="1" x14ac:dyDescent="0.35">
      <c r="B4556" s="5">
        <f t="shared" si="328"/>
        <v>4554</v>
      </c>
      <c r="C4556">
        <f t="shared" si="327"/>
        <v>59</v>
      </c>
      <c r="D4556" s="16">
        <v>1959</v>
      </c>
      <c r="E4556" t="s">
        <v>15</v>
      </c>
      <c r="F4556" t="s">
        <v>16</v>
      </c>
      <c r="G4556">
        <v>301429</v>
      </c>
      <c r="J4556" t="s">
        <v>3354</v>
      </c>
      <c r="K4556" t="s">
        <v>3383</v>
      </c>
      <c r="M4556" t="s">
        <v>3459</v>
      </c>
      <c r="N4556" t="s">
        <v>3359</v>
      </c>
      <c r="T4556" t="s">
        <v>3262</v>
      </c>
      <c r="W4556" t="s">
        <v>3830</v>
      </c>
      <c r="X4556" t="s">
        <v>3660</v>
      </c>
      <c r="AA4556" s="3" t="s">
        <v>3262</v>
      </c>
      <c r="AF4556" t="s">
        <v>3451</v>
      </c>
      <c r="AH4556" s="2">
        <v>46089</v>
      </c>
    </row>
    <row r="4557" spans="1:35" ht="15" customHeight="1" x14ac:dyDescent="0.35">
      <c r="B4557" s="5">
        <f t="shared" si="328"/>
        <v>4555</v>
      </c>
      <c r="C4557">
        <f t="shared" si="327"/>
        <v>55</v>
      </c>
      <c r="D4557" s="16">
        <v>1959</v>
      </c>
      <c r="E4557" t="s">
        <v>15</v>
      </c>
      <c r="F4557" t="s">
        <v>16</v>
      </c>
      <c r="G4557" s="165">
        <v>301488</v>
      </c>
      <c r="H4557" s="3"/>
      <c r="I4557" s="3"/>
      <c r="J4557" s="3" t="s">
        <v>3354</v>
      </c>
      <c r="K4557" s="3" t="s">
        <v>3383</v>
      </c>
      <c r="L4557" s="3"/>
      <c r="M4557" s="3" t="s">
        <v>3459</v>
      </c>
      <c r="N4557" s="3"/>
      <c r="O4557" s="3"/>
      <c r="P4557" s="3"/>
      <c r="Q4557" s="3"/>
      <c r="R4557" s="3"/>
      <c r="S4557" s="152"/>
      <c r="T4557" s="3" t="s">
        <v>3262</v>
      </c>
      <c r="U4557" s="3"/>
      <c r="V4557" s="143" t="s">
        <v>3359</v>
      </c>
      <c r="W4557" s="3" t="s">
        <v>3572</v>
      </c>
      <c r="X4557" s="3" t="s">
        <v>3660</v>
      </c>
      <c r="Y4557" s="3"/>
      <c r="Z4557" s="3"/>
      <c r="AA4557" s="3" t="s">
        <v>3262</v>
      </c>
      <c r="AB4557" s="3" t="s">
        <v>81</v>
      </c>
      <c r="AF4557" t="s">
        <v>3451</v>
      </c>
      <c r="AH4557" s="2">
        <v>45783</v>
      </c>
      <c r="AI4557" s="75" t="s">
        <v>4959</v>
      </c>
    </row>
    <row r="4558" spans="1:35" ht="15" customHeight="1" thickBot="1" x14ac:dyDescent="0.4">
      <c r="B4558" s="5">
        <f t="shared" si="328"/>
        <v>4556</v>
      </c>
      <c r="C4558">
        <f t="shared" si="327"/>
        <v>52</v>
      </c>
      <c r="D4558" s="16">
        <v>1959</v>
      </c>
      <c r="E4558" t="s">
        <v>15</v>
      </c>
      <c r="F4558" t="s">
        <v>16</v>
      </c>
      <c r="G4558">
        <v>301543</v>
      </c>
      <c r="H4558" t="s">
        <v>17</v>
      </c>
      <c r="J4558" t="s">
        <v>3354</v>
      </c>
      <c r="L4558" t="s">
        <v>52</v>
      </c>
      <c r="M4558" t="s">
        <v>3359</v>
      </c>
      <c r="V4558" s="43" t="s">
        <v>3359</v>
      </c>
      <c r="AB4558" t="s">
        <v>81</v>
      </c>
      <c r="AF4558" t="s">
        <v>3060</v>
      </c>
      <c r="AH4558" s="2">
        <v>40330.269756944443</v>
      </c>
    </row>
    <row r="4559" spans="1:35" ht="15" thickBot="1" x14ac:dyDescent="0.4">
      <c r="B4559" s="5">
        <f t="shared" si="328"/>
        <v>4557</v>
      </c>
      <c r="C4559">
        <f t="shared" si="327"/>
        <v>87</v>
      </c>
      <c r="D4559" s="16">
        <v>1959</v>
      </c>
      <c r="E4559" t="s">
        <v>15</v>
      </c>
      <c r="F4559" t="s">
        <v>16</v>
      </c>
      <c r="G4559" s="160">
        <v>301595</v>
      </c>
      <c r="H4559" s="159"/>
      <c r="I4559" s="159"/>
      <c r="J4559" s="159" t="s">
        <v>3354</v>
      </c>
      <c r="K4559" s="159" t="s">
        <v>3383</v>
      </c>
      <c r="L4559" s="159"/>
      <c r="M4559" s="159" t="s">
        <v>3459</v>
      </c>
      <c r="N4559" s="159"/>
      <c r="O4559" s="159"/>
      <c r="P4559" s="159"/>
      <c r="Q4559" s="159"/>
      <c r="R4559" s="159"/>
      <c r="S4559" s="159"/>
      <c r="T4559" s="159" t="s">
        <v>167</v>
      </c>
      <c r="U4559" s="159"/>
      <c r="V4559" s="161" t="s">
        <v>3359</v>
      </c>
      <c r="W4559" s="159" t="s">
        <v>3572</v>
      </c>
      <c r="X4559" s="159" t="s">
        <v>3660</v>
      </c>
      <c r="Y4559" s="159"/>
      <c r="Z4559" s="159"/>
      <c r="AA4559" s="159" t="s">
        <v>3262</v>
      </c>
      <c r="AB4559" s="159"/>
      <c r="AC4559" s="159"/>
      <c r="AD4559" s="159"/>
      <c r="AE4559" s="159"/>
      <c r="AF4559" t="s">
        <v>3451</v>
      </c>
      <c r="AG4559" s="159"/>
      <c r="AH4559" s="176">
        <v>46034</v>
      </c>
      <c r="AI4559" s="76" t="s">
        <v>6228</v>
      </c>
    </row>
    <row r="4560" spans="1:35" ht="15" customHeight="1" x14ac:dyDescent="0.35">
      <c r="B4560" s="5">
        <f t="shared" si="328"/>
        <v>4558</v>
      </c>
      <c r="C4560">
        <f t="shared" si="327"/>
        <v>1339</v>
      </c>
      <c r="D4560" s="16">
        <v>1959</v>
      </c>
      <c r="E4560" t="s">
        <v>15</v>
      </c>
      <c r="F4560" t="s">
        <v>16</v>
      </c>
      <c r="G4560">
        <v>301682</v>
      </c>
      <c r="J4560" t="s">
        <v>3354</v>
      </c>
      <c r="K4560" t="s">
        <v>3383</v>
      </c>
      <c r="M4560" t="s">
        <v>3459</v>
      </c>
      <c r="N4560" t="s">
        <v>3359</v>
      </c>
      <c r="T4560" t="s">
        <v>3262</v>
      </c>
      <c r="W4560" t="s">
        <v>3572</v>
      </c>
      <c r="X4560" t="s">
        <v>3660</v>
      </c>
      <c r="AA4560" s="3" t="s">
        <v>3262</v>
      </c>
      <c r="AF4560" t="s">
        <v>3451</v>
      </c>
      <c r="AH4560" s="2">
        <v>45894</v>
      </c>
    </row>
    <row r="4561" spans="1:35" ht="15" customHeight="1" x14ac:dyDescent="0.35">
      <c r="B4561" s="5">
        <f t="shared" si="328"/>
        <v>4559</v>
      </c>
      <c r="C4561">
        <f t="shared" si="327"/>
        <v>129</v>
      </c>
      <c r="D4561" s="16">
        <v>1959</v>
      </c>
      <c r="E4561" t="s">
        <v>15</v>
      </c>
      <c r="F4561" t="s">
        <v>16</v>
      </c>
      <c r="G4561">
        <v>303021</v>
      </c>
      <c r="H4561" t="s">
        <v>17</v>
      </c>
      <c r="J4561" t="s">
        <v>380</v>
      </c>
      <c r="L4561" t="s">
        <v>28</v>
      </c>
      <c r="M4561" t="s">
        <v>3359</v>
      </c>
      <c r="AF4561" t="s">
        <v>3060</v>
      </c>
      <c r="AH4561" s="2">
        <v>40506.468993055554</v>
      </c>
    </row>
    <row r="4562" spans="1:35" ht="15" customHeight="1" x14ac:dyDescent="0.35">
      <c r="B4562" s="5">
        <f t="shared" si="328"/>
        <v>4560</v>
      </c>
      <c r="C4562">
        <f t="shared" si="327"/>
        <v>207</v>
      </c>
      <c r="D4562" s="16">
        <v>1959</v>
      </c>
      <c r="E4562" t="s">
        <v>15</v>
      </c>
      <c r="F4562" t="s">
        <v>16</v>
      </c>
      <c r="G4562">
        <v>303150</v>
      </c>
      <c r="H4562" t="s">
        <v>17</v>
      </c>
      <c r="J4562" t="s">
        <v>3354</v>
      </c>
      <c r="L4562" t="s">
        <v>256</v>
      </c>
      <c r="M4562" t="s">
        <v>3359</v>
      </c>
      <c r="V4562" s="43" t="s">
        <v>3359</v>
      </c>
      <c r="AB4562" t="s">
        <v>81</v>
      </c>
      <c r="AF4562" t="s">
        <v>3060</v>
      </c>
      <c r="AH4562" s="2">
        <v>40463.277488425927</v>
      </c>
    </row>
    <row r="4563" spans="1:35" ht="15" customHeight="1" x14ac:dyDescent="0.35">
      <c r="B4563" s="5">
        <f t="shared" si="328"/>
        <v>4561</v>
      </c>
      <c r="C4563">
        <f t="shared" si="327"/>
        <v>70</v>
      </c>
      <c r="D4563" s="16">
        <v>1959</v>
      </c>
      <c r="E4563" s="3" t="s">
        <v>15</v>
      </c>
      <c r="F4563" s="3" t="s">
        <v>16</v>
      </c>
      <c r="G4563" s="3">
        <v>303357</v>
      </c>
      <c r="H4563" s="3"/>
      <c r="I4563" s="3"/>
      <c r="J4563" s="3"/>
      <c r="K4563" s="3"/>
      <c r="L4563" s="3"/>
      <c r="M4563" s="3"/>
      <c r="N4563" s="3"/>
      <c r="O4563" s="3"/>
      <c r="P4563" s="3"/>
      <c r="Q4563" s="3"/>
      <c r="R4563" s="3"/>
      <c r="S4563" s="152"/>
      <c r="T4563" s="3"/>
      <c r="U4563" s="3"/>
      <c r="V4563" s="143"/>
      <c r="W4563" s="3"/>
      <c r="X4563" s="3"/>
      <c r="Y4563" s="3"/>
      <c r="Z4563" s="3"/>
      <c r="AB4563" s="3"/>
      <c r="AE4563" s="3"/>
      <c r="AF4563" s="3" t="s">
        <v>3451</v>
      </c>
      <c r="AG4563" s="3"/>
      <c r="AH4563" s="153">
        <v>45661</v>
      </c>
      <c r="AI4563" s="14" t="s">
        <v>4546</v>
      </c>
    </row>
    <row r="4564" spans="1:35" ht="15" customHeight="1" x14ac:dyDescent="0.35">
      <c r="B4564" s="5">
        <f t="shared" si="328"/>
        <v>4562</v>
      </c>
      <c r="C4564">
        <f t="shared" si="327"/>
        <v>57</v>
      </c>
      <c r="D4564" s="16">
        <v>1959</v>
      </c>
      <c r="E4564" s="115" t="s">
        <v>15</v>
      </c>
      <c r="F4564" s="115" t="s">
        <v>16</v>
      </c>
      <c r="G4564" s="70">
        <v>303427</v>
      </c>
      <c r="I4564" s="172"/>
      <c r="J4564" s="172" t="s">
        <v>3354</v>
      </c>
      <c r="K4564" s="172" t="s">
        <v>3383</v>
      </c>
      <c r="L4564" s="172"/>
      <c r="M4564" s="172" t="s">
        <v>3459</v>
      </c>
      <c r="N4564" s="172"/>
      <c r="O4564" s="172"/>
      <c r="P4564" s="172"/>
      <c r="Q4564" s="172"/>
      <c r="R4564" s="172"/>
      <c r="S4564" s="173"/>
      <c r="T4564" s="172" t="s">
        <v>3262</v>
      </c>
      <c r="U4564" s="172"/>
      <c r="V4564" s="174"/>
      <c r="W4564" s="172" t="s">
        <v>3830</v>
      </c>
      <c r="X4564" s="172" t="s">
        <v>3660</v>
      </c>
      <c r="Y4564" s="172"/>
      <c r="Z4564" s="172"/>
      <c r="AA4564" s="172" t="s">
        <v>3262</v>
      </c>
      <c r="AB4564" s="172" t="s">
        <v>5065</v>
      </c>
      <c r="AC4564"/>
      <c r="AD4564"/>
      <c r="AF4564" t="s">
        <v>3451</v>
      </c>
      <c r="AH4564" s="2">
        <v>45966</v>
      </c>
      <c r="AI4564" s="36" t="s">
        <v>5769</v>
      </c>
    </row>
    <row r="4565" spans="1:35" ht="15" customHeight="1" x14ac:dyDescent="0.35">
      <c r="B4565" s="5">
        <f t="shared" si="328"/>
        <v>4563</v>
      </c>
      <c r="C4565">
        <f t="shared" si="327"/>
        <v>235</v>
      </c>
      <c r="D4565" s="16">
        <v>1959</v>
      </c>
      <c r="E4565" s="3" t="s">
        <v>15</v>
      </c>
      <c r="F4565" s="3" t="s">
        <v>16</v>
      </c>
      <c r="G4565" s="165">
        <v>303484</v>
      </c>
      <c r="H4565" s="3"/>
      <c r="I4565" s="3"/>
      <c r="J4565" s="3" t="s">
        <v>3354</v>
      </c>
      <c r="K4565" s="3" t="s">
        <v>3383</v>
      </c>
      <c r="L4565" s="3"/>
      <c r="M4565" s="3" t="s">
        <v>3459</v>
      </c>
      <c r="N4565" s="3"/>
      <c r="O4565" s="3"/>
      <c r="P4565" s="3"/>
      <c r="Q4565" s="3"/>
      <c r="R4565" s="3"/>
      <c r="S4565" s="152"/>
      <c r="T4565" s="3" t="s">
        <v>3262</v>
      </c>
      <c r="U4565" s="3"/>
      <c r="V4565" s="143" t="s">
        <v>3359</v>
      </c>
      <c r="W4565" s="3" t="s">
        <v>3572</v>
      </c>
      <c r="X4565" s="3" t="s">
        <v>3660</v>
      </c>
      <c r="Y4565" s="3"/>
      <c r="Z4565" s="3"/>
      <c r="AA4565" s="3" t="s">
        <v>3262</v>
      </c>
      <c r="AB4565" s="3" t="s">
        <v>81</v>
      </c>
      <c r="AF4565" t="s">
        <v>3451</v>
      </c>
      <c r="AH4565" s="2">
        <v>45783</v>
      </c>
      <c r="AI4565" s="75" t="s">
        <v>4960</v>
      </c>
    </row>
    <row r="4566" spans="1:35" ht="15" customHeight="1" x14ac:dyDescent="0.35">
      <c r="B4566" s="5">
        <f t="shared" si="328"/>
        <v>4564</v>
      </c>
      <c r="C4566">
        <f t="shared" si="327"/>
        <v>110</v>
      </c>
      <c r="D4566" s="16">
        <v>1959</v>
      </c>
      <c r="E4566" t="s">
        <v>15</v>
      </c>
      <c r="F4566" t="s">
        <v>25</v>
      </c>
      <c r="G4566">
        <v>303719</v>
      </c>
      <c r="H4566" t="s">
        <v>17</v>
      </c>
      <c r="J4566" t="s">
        <v>3354</v>
      </c>
      <c r="L4566" t="s">
        <v>28</v>
      </c>
      <c r="M4566" t="s">
        <v>3359</v>
      </c>
      <c r="AB4566" t="s">
        <v>1547</v>
      </c>
      <c r="AF4566" t="s">
        <v>3060</v>
      </c>
      <c r="AH4566" s="2">
        <v>40450.740648148145</v>
      </c>
    </row>
    <row r="4567" spans="1:35" ht="15" customHeight="1" x14ac:dyDescent="0.35">
      <c r="B4567" s="5">
        <f t="shared" si="328"/>
        <v>4565</v>
      </c>
      <c r="C4567">
        <f t="shared" si="327"/>
        <v>5</v>
      </c>
      <c r="D4567" s="16">
        <v>1959</v>
      </c>
      <c r="E4567" t="s">
        <v>15</v>
      </c>
      <c r="F4567" t="s">
        <v>25</v>
      </c>
      <c r="G4567">
        <v>303829</v>
      </c>
      <c r="H4567" t="s">
        <v>17</v>
      </c>
      <c r="J4567" t="s">
        <v>3354</v>
      </c>
      <c r="K4567" t="s">
        <v>3383</v>
      </c>
      <c r="L4567" t="s">
        <v>1548</v>
      </c>
      <c r="M4567" t="s">
        <v>3359</v>
      </c>
      <c r="N4567" t="s">
        <v>3359</v>
      </c>
      <c r="AF4567" t="s">
        <v>3060</v>
      </c>
      <c r="AH4567" s="2">
        <v>41102.480416666665</v>
      </c>
    </row>
    <row r="4568" spans="1:35" ht="15" customHeight="1" thickBot="1" x14ac:dyDescent="0.4">
      <c r="B4568" s="5">
        <f t="shared" si="328"/>
        <v>4566</v>
      </c>
      <c r="C4568">
        <f t="shared" ref="C4568:C4572" si="329">+G4569-G4568</f>
        <v>158</v>
      </c>
      <c r="D4568" s="16">
        <v>1959</v>
      </c>
      <c r="E4568" t="s">
        <v>15</v>
      </c>
      <c r="F4568" t="s">
        <v>25</v>
      </c>
      <c r="G4568">
        <v>303834</v>
      </c>
      <c r="H4568" t="s">
        <v>17</v>
      </c>
      <c r="J4568" t="s">
        <v>3356</v>
      </c>
      <c r="K4568" t="s">
        <v>3383</v>
      </c>
      <c r="M4568" t="s">
        <v>3359</v>
      </c>
      <c r="AF4568" t="s">
        <v>3060</v>
      </c>
      <c r="AH4568" s="2">
        <v>40925.57571759259</v>
      </c>
    </row>
    <row r="4569" spans="1:35" ht="15" customHeight="1" thickBot="1" x14ac:dyDescent="0.4">
      <c r="B4569" s="5">
        <f t="shared" si="328"/>
        <v>4567</v>
      </c>
      <c r="C4569">
        <f t="shared" si="329"/>
        <v>274</v>
      </c>
      <c r="D4569" s="16">
        <v>1959</v>
      </c>
      <c r="E4569" t="s">
        <v>15</v>
      </c>
      <c r="F4569" t="s">
        <v>25</v>
      </c>
      <c r="G4569">
        <v>303992</v>
      </c>
      <c r="H4569" t="s">
        <v>17</v>
      </c>
      <c r="J4569" t="s">
        <v>3354</v>
      </c>
      <c r="K4569" t="s">
        <v>3383</v>
      </c>
      <c r="L4569" t="s">
        <v>1549</v>
      </c>
      <c r="M4569" t="s">
        <v>3359</v>
      </c>
      <c r="AC4569" s="3" t="s">
        <v>1550</v>
      </c>
      <c r="AD4569" s="3" t="s">
        <v>1551</v>
      </c>
      <c r="AF4569" t="s">
        <v>3060</v>
      </c>
      <c r="AG4569" s="162"/>
      <c r="AH4569" s="163">
        <v>41098.738842592589</v>
      </c>
    </row>
    <row r="4570" spans="1:35" ht="15" customHeight="1" thickBot="1" x14ac:dyDescent="0.4">
      <c r="B4570" s="5">
        <f t="shared" si="328"/>
        <v>4568</v>
      </c>
      <c r="C4570">
        <f t="shared" si="329"/>
        <v>147</v>
      </c>
      <c r="D4570" s="16">
        <v>1959</v>
      </c>
      <c r="E4570" s="159" t="s">
        <v>15</v>
      </c>
      <c r="F4570" s="159" t="s">
        <v>25</v>
      </c>
      <c r="G4570" s="160">
        <v>304266</v>
      </c>
      <c r="H4570" s="159"/>
      <c r="I4570" s="159"/>
      <c r="J4570" s="159" t="s">
        <v>3354</v>
      </c>
      <c r="K4570" s="159" t="s">
        <v>3383</v>
      </c>
      <c r="L4570" s="159"/>
      <c r="M4570" s="159" t="s">
        <v>3459</v>
      </c>
      <c r="N4570" s="159"/>
      <c r="O4570" s="159"/>
      <c r="P4570" s="159"/>
      <c r="Q4570" s="159"/>
      <c r="R4570" s="159"/>
      <c r="S4570" s="159"/>
      <c r="T4570" s="159" t="s">
        <v>3262</v>
      </c>
      <c r="U4570" s="159"/>
      <c r="V4570" s="161" t="s">
        <v>3359</v>
      </c>
      <c r="W4570" s="159" t="s">
        <v>3572</v>
      </c>
      <c r="X4570" s="159" t="s">
        <v>3660</v>
      </c>
      <c r="Y4570" s="159"/>
      <c r="Z4570" s="159"/>
      <c r="AA4570" s="159" t="s">
        <v>3262</v>
      </c>
      <c r="AB4570" s="159"/>
      <c r="AC4570" s="159"/>
      <c r="AD4570" s="159"/>
      <c r="AE4570" s="159"/>
      <c r="AF4570" t="s">
        <v>3451</v>
      </c>
      <c r="AG4570" s="159"/>
      <c r="AH4570" s="176">
        <v>46207</v>
      </c>
      <c r="AI4570" s="76" t="s">
        <v>6788</v>
      </c>
    </row>
    <row r="4571" spans="1:35" ht="15" customHeight="1" thickBot="1" x14ac:dyDescent="0.4">
      <c r="A4571" s="180"/>
      <c r="B4571" s="5">
        <f t="shared" si="328"/>
        <v>4569</v>
      </c>
      <c r="C4571">
        <f t="shared" si="329"/>
        <v>20</v>
      </c>
      <c r="D4571" s="16">
        <v>1959</v>
      </c>
      <c r="E4571" t="s">
        <v>560</v>
      </c>
      <c r="F4571" t="s">
        <v>25</v>
      </c>
      <c r="G4571">
        <v>304413</v>
      </c>
      <c r="H4571" t="s">
        <v>17</v>
      </c>
      <c r="J4571" t="s">
        <v>3354</v>
      </c>
      <c r="K4571" t="s">
        <v>3383</v>
      </c>
      <c r="L4571" t="s">
        <v>875</v>
      </c>
      <c r="M4571" t="s">
        <v>3359</v>
      </c>
      <c r="AF4571" t="s">
        <v>3060</v>
      </c>
      <c r="AH4571" s="2">
        <v>40234.548217592594</v>
      </c>
    </row>
    <row r="4572" spans="1:35" ht="15" customHeight="1" x14ac:dyDescent="0.35">
      <c r="B4572" s="5">
        <f t="shared" si="328"/>
        <v>4570</v>
      </c>
      <c r="C4572">
        <f t="shared" si="329"/>
        <v>20</v>
      </c>
      <c r="D4572" s="16">
        <v>1959</v>
      </c>
      <c r="E4572" t="s">
        <v>560</v>
      </c>
      <c r="F4572" t="s">
        <v>25</v>
      </c>
      <c r="G4572">
        <v>304433</v>
      </c>
      <c r="H4572" t="s">
        <v>17</v>
      </c>
      <c r="J4572" t="s">
        <v>3354</v>
      </c>
      <c r="K4572" t="s">
        <v>3383</v>
      </c>
      <c r="L4572" t="s">
        <v>239</v>
      </c>
      <c r="M4572" t="s">
        <v>3359</v>
      </c>
      <c r="W4572" t="s">
        <v>3557</v>
      </c>
      <c r="AB4572" t="s">
        <v>195</v>
      </c>
      <c r="AF4572" t="s">
        <v>3060</v>
      </c>
      <c r="AH4572" s="2">
        <v>41027.703923611109</v>
      </c>
    </row>
    <row r="4573" spans="1:35" ht="15" customHeight="1" x14ac:dyDescent="0.35">
      <c r="B4573" s="5">
        <f t="shared" si="328"/>
        <v>4571</v>
      </c>
      <c r="C4573">
        <f t="shared" ref="C4573:C4637" si="330">+G4574-G4573</f>
        <v>261</v>
      </c>
      <c r="D4573" s="16">
        <v>1959</v>
      </c>
      <c r="E4573" s="116" t="s">
        <v>560</v>
      </c>
      <c r="F4573" s="116" t="s">
        <v>25</v>
      </c>
      <c r="G4573" s="117">
        <v>304453</v>
      </c>
      <c r="H4573" s="172" t="s">
        <v>5836</v>
      </c>
      <c r="I4573" s="172"/>
      <c r="J4573" s="172" t="s">
        <v>3354</v>
      </c>
      <c r="K4573" s="172" t="s">
        <v>3383</v>
      </c>
      <c r="L4573" s="172"/>
      <c r="M4573" s="172" t="s">
        <v>3459</v>
      </c>
      <c r="N4573" s="172"/>
      <c r="O4573" s="172"/>
      <c r="P4573" s="172"/>
      <c r="Q4573" s="172"/>
      <c r="R4573" s="172"/>
      <c r="S4573" s="173"/>
      <c r="T4573" s="172" t="s">
        <v>3424</v>
      </c>
      <c r="U4573" s="172"/>
      <c r="V4573" s="174"/>
      <c r="W4573" s="172" t="s">
        <v>3557</v>
      </c>
      <c r="X4573" s="172" t="s">
        <v>3452</v>
      </c>
      <c r="Y4573" s="172"/>
      <c r="Z4573" s="172"/>
      <c r="AA4573" s="172" t="s">
        <v>3556</v>
      </c>
      <c r="AB4573" s="172"/>
      <c r="AC4573" s="172"/>
      <c r="AD4573" s="172"/>
      <c r="AE4573" s="172"/>
      <c r="AF4573" t="s">
        <v>3451</v>
      </c>
      <c r="AG4573" s="172"/>
      <c r="AH4573" s="175">
        <v>45999</v>
      </c>
      <c r="AI4573" s="36" t="s">
        <v>6030</v>
      </c>
    </row>
    <row r="4574" spans="1:35" ht="15" customHeight="1" x14ac:dyDescent="0.35">
      <c r="B4574" s="5">
        <f t="shared" si="328"/>
        <v>4572</v>
      </c>
      <c r="C4574">
        <f t="shared" si="330"/>
        <v>18</v>
      </c>
      <c r="D4574" s="16">
        <v>1959</v>
      </c>
      <c r="E4574" t="s">
        <v>327</v>
      </c>
      <c r="F4574" t="s">
        <v>25</v>
      </c>
      <c r="G4574">
        <v>304714</v>
      </c>
      <c r="H4574" t="s">
        <v>17</v>
      </c>
      <c r="J4574" t="s">
        <v>3354</v>
      </c>
      <c r="K4574" t="s">
        <v>3383</v>
      </c>
      <c r="M4574" t="s">
        <v>3359</v>
      </c>
      <c r="AB4574" t="s">
        <v>139</v>
      </c>
      <c r="AF4574" t="s">
        <v>3060</v>
      </c>
      <c r="AH4574" s="2">
        <v>40813.844629629632</v>
      </c>
    </row>
    <row r="4575" spans="1:35" ht="15" customHeight="1" x14ac:dyDescent="0.35">
      <c r="B4575" s="5">
        <f t="shared" si="328"/>
        <v>4573</v>
      </c>
      <c r="C4575">
        <f t="shared" si="330"/>
        <v>815</v>
      </c>
      <c r="D4575" s="16">
        <v>1959</v>
      </c>
      <c r="E4575" t="s">
        <v>327</v>
      </c>
      <c r="F4575" t="s">
        <v>25</v>
      </c>
      <c r="G4575">
        <v>304732</v>
      </c>
      <c r="H4575" t="s">
        <v>17</v>
      </c>
      <c r="K4575" t="s">
        <v>3383</v>
      </c>
      <c r="L4575" t="s">
        <v>1552</v>
      </c>
      <c r="M4575" t="s">
        <v>3359</v>
      </c>
      <c r="AC4575" s="3" t="s">
        <v>1553</v>
      </c>
      <c r="AF4575" t="s">
        <v>3060</v>
      </c>
    </row>
    <row r="4576" spans="1:35" ht="15" customHeight="1" thickBot="1" x14ac:dyDescent="0.4">
      <c r="B4576" s="5">
        <f t="shared" si="328"/>
        <v>4574</v>
      </c>
      <c r="C4576">
        <f t="shared" si="330"/>
        <v>1000</v>
      </c>
      <c r="D4576" s="16">
        <v>1959</v>
      </c>
      <c r="E4576" t="s">
        <v>15</v>
      </c>
      <c r="F4576" t="s">
        <v>25</v>
      </c>
      <c r="G4576">
        <v>305547</v>
      </c>
      <c r="H4576" t="s">
        <v>17</v>
      </c>
      <c r="J4576" t="s">
        <v>3354</v>
      </c>
      <c r="M4576" t="s">
        <v>3359</v>
      </c>
      <c r="AF4576" t="s">
        <v>3060</v>
      </c>
      <c r="AH4576" s="2">
        <v>40952.788761574076</v>
      </c>
    </row>
    <row r="4577" spans="1:35" ht="15" thickBot="1" x14ac:dyDescent="0.4">
      <c r="B4577" s="5">
        <f t="shared" si="328"/>
        <v>4575</v>
      </c>
      <c r="C4577">
        <f t="shared" si="330"/>
        <v>403</v>
      </c>
      <c r="D4577" s="16">
        <v>1959</v>
      </c>
      <c r="E4577" s="162" t="s">
        <v>15</v>
      </c>
      <c r="F4577" s="162" t="s">
        <v>25</v>
      </c>
      <c r="G4577" s="162">
        <v>306547</v>
      </c>
      <c r="H4577" s="162" t="s">
        <v>17</v>
      </c>
      <c r="I4577" s="162"/>
      <c r="J4577" s="162"/>
      <c r="K4577" s="162"/>
      <c r="L4577" s="162"/>
      <c r="M4577" s="162" t="s">
        <v>3359</v>
      </c>
      <c r="N4577" s="162"/>
      <c r="O4577" s="162"/>
      <c r="P4577" s="162"/>
      <c r="Q4577" s="162"/>
      <c r="R4577" s="162"/>
      <c r="S4577" s="181"/>
      <c r="T4577" s="162"/>
      <c r="U4577" s="162"/>
      <c r="V4577" s="182"/>
      <c r="W4577" s="162"/>
      <c r="X4577" s="162"/>
      <c r="Y4577" s="162"/>
      <c r="Z4577" s="162"/>
      <c r="AA4577" s="159"/>
      <c r="AC4577" s="159"/>
      <c r="AD4577" s="159"/>
      <c r="AE4577" s="162"/>
      <c r="AF4577" t="s">
        <v>3060</v>
      </c>
      <c r="AG4577" s="162"/>
      <c r="AH4577" s="163">
        <v>40956.775706018518</v>
      </c>
      <c r="AI4577" s="162"/>
    </row>
    <row r="4578" spans="1:35" ht="15" customHeight="1" thickBot="1" x14ac:dyDescent="0.4">
      <c r="A4578" s="180"/>
      <c r="B4578" s="5">
        <f t="shared" si="328"/>
        <v>4576</v>
      </c>
      <c r="C4578">
        <f t="shared" si="330"/>
        <v>222</v>
      </c>
      <c r="D4578" s="16">
        <v>1959</v>
      </c>
      <c r="E4578" t="s">
        <v>15</v>
      </c>
      <c r="F4578" t="s">
        <v>16</v>
      </c>
      <c r="G4578">
        <v>306950</v>
      </c>
      <c r="H4578" t="s">
        <v>17</v>
      </c>
      <c r="J4578" t="s">
        <v>3354</v>
      </c>
      <c r="L4578" t="s">
        <v>1556</v>
      </c>
      <c r="M4578" t="s">
        <v>3359</v>
      </c>
      <c r="AD4578" s="3" t="s">
        <v>1557</v>
      </c>
      <c r="AF4578" t="s">
        <v>3060</v>
      </c>
      <c r="AH4578" s="2">
        <v>40179.459421296298</v>
      </c>
    </row>
    <row r="4579" spans="1:35" ht="15" customHeight="1" x14ac:dyDescent="0.35">
      <c r="B4579" s="5">
        <f t="shared" si="328"/>
        <v>4577</v>
      </c>
      <c r="C4579">
        <f t="shared" si="330"/>
        <v>350</v>
      </c>
      <c r="D4579" s="16">
        <v>1959</v>
      </c>
      <c r="E4579" t="s">
        <v>15</v>
      </c>
      <c r="F4579" t="s">
        <v>16</v>
      </c>
      <c r="G4579">
        <v>307172</v>
      </c>
      <c r="H4579" t="s">
        <v>17</v>
      </c>
      <c r="M4579" t="s">
        <v>3359</v>
      </c>
      <c r="AF4579" t="s">
        <v>3060</v>
      </c>
      <c r="AH4579" s="2">
        <v>40513.863877314812</v>
      </c>
    </row>
    <row r="4580" spans="1:35" ht="15" customHeight="1" x14ac:dyDescent="0.35">
      <c r="B4580" s="5">
        <f t="shared" si="328"/>
        <v>4578</v>
      </c>
      <c r="C4580">
        <f t="shared" si="330"/>
        <v>5</v>
      </c>
      <c r="D4580" s="16">
        <v>1959</v>
      </c>
      <c r="E4580" t="s">
        <v>1381</v>
      </c>
      <c r="F4580" t="s">
        <v>25</v>
      </c>
      <c r="G4580">
        <v>307522</v>
      </c>
      <c r="J4580" t="s">
        <v>3349</v>
      </c>
      <c r="K4580" t="s">
        <v>3383</v>
      </c>
      <c r="M4580" t="s">
        <v>3459</v>
      </c>
      <c r="N4580" t="s">
        <v>3359</v>
      </c>
      <c r="T4580" t="s">
        <v>3424</v>
      </c>
      <c r="U4580" t="s">
        <v>3557</v>
      </c>
      <c r="W4580" t="s">
        <v>3572</v>
      </c>
      <c r="X4580" t="s">
        <v>3452</v>
      </c>
      <c r="AA4580" s="3" t="s">
        <v>3803</v>
      </c>
      <c r="AB4580" s="47" t="s">
        <v>3804</v>
      </c>
      <c r="AF4580" t="s">
        <v>3451</v>
      </c>
      <c r="AH4580" s="2">
        <v>45240</v>
      </c>
    </row>
    <row r="4581" spans="1:35" ht="15" customHeight="1" x14ac:dyDescent="0.35">
      <c r="B4581" s="5">
        <f t="shared" si="328"/>
        <v>4579</v>
      </c>
      <c r="C4581">
        <f t="shared" si="330"/>
        <v>26</v>
      </c>
      <c r="D4581" s="16">
        <v>1959</v>
      </c>
      <c r="E4581" t="s">
        <v>1381</v>
      </c>
      <c r="F4581" t="s">
        <v>25</v>
      </c>
      <c r="G4581">
        <v>307527</v>
      </c>
      <c r="H4581" t="s">
        <v>17</v>
      </c>
      <c r="J4581" t="s">
        <v>3354</v>
      </c>
      <c r="K4581" t="s">
        <v>3383</v>
      </c>
      <c r="L4581" t="s">
        <v>592</v>
      </c>
      <c r="M4581" t="s">
        <v>3359</v>
      </c>
      <c r="S4581" s="148">
        <v>0.46800000000000003</v>
      </c>
      <c r="T4581" t="s">
        <v>3424</v>
      </c>
      <c r="U4581" t="s">
        <v>3557</v>
      </c>
      <c r="AB4581" t="s">
        <v>1558</v>
      </c>
      <c r="AF4581" t="s">
        <v>3060</v>
      </c>
      <c r="AH4581" s="2">
        <v>40510.601388888892</v>
      </c>
    </row>
    <row r="4582" spans="1:35" ht="15" customHeight="1" x14ac:dyDescent="0.35">
      <c r="B4582" s="5">
        <f t="shared" si="328"/>
        <v>4580</v>
      </c>
      <c r="C4582">
        <f t="shared" si="330"/>
        <v>3</v>
      </c>
      <c r="D4582" s="16">
        <v>1959</v>
      </c>
      <c r="E4582" t="s">
        <v>221</v>
      </c>
      <c r="F4582" t="s">
        <v>25</v>
      </c>
      <c r="G4582">
        <v>307553</v>
      </c>
      <c r="H4582" t="s">
        <v>17</v>
      </c>
      <c r="J4582" t="s">
        <v>3354</v>
      </c>
      <c r="K4582" t="s">
        <v>3383</v>
      </c>
      <c r="L4582" t="s">
        <v>239</v>
      </c>
      <c r="M4582" t="s">
        <v>3359</v>
      </c>
      <c r="AA4582" s="3" t="s">
        <v>3464</v>
      </c>
      <c r="AC4582" s="3" t="s">
        <v>1559</v>
      </c>
      <c r="AD4582" s="3" t="s">
        <v>1212</v>
      </c>
      <c r="AE4582" t="s">
        <v>380</v>
      </c>
      <c r="AF4582" t="s">
        <v>3060</v>
      </c>
      <c r="AH4582" s="2">
        <v>40285.338229166664</v>
      </c>
    </row>
    <row r="4583" spans="1:35" ht="15" customHeight="1" x14ac:dyDescent="0.35">
      <c r="B4583" s="5">
        <f t="shared" si="328"/>
        <v>4581</v>
      </c>
      <c r="C4583">
        <f t="shared" si="330"/>
        <v>9</v>
      </c>
      <c r="D4583" s="16">
        <v>1959</v>
      </c>
      <c r="E4583" t="s">
        <v>221</v>
      </c>
      <c r="F4583" t="s">
        <v>25</v>
      </c>
      <c r="G4583">
        <v>307556</v>
      </c>
      <c r="J4583" t="s">
        <v>3354</v>
      </c>
      <c r="K4583" t="s">
        <v>3366</v>
      </c>
      <c r="M4583" t="s">
        <v>3459</v>
      </c>
      <c r="N4583" t="s">
        <v>3359</v>
      </c>
      <c r="T4583" t="s">
        <v>3424</v>
      </c>
      <c r="W4583" t="s">
        <v>3572</v>
      </c>
      <c r="X4583" t="s">
        <v>3452</v>
      </c>
      <c r="AA4583" s="3" t="s">
        <v>3464</v>
      </c>
      <c r="AB4583" s="79" t="s">
        <v>6295</v>
      </c>
    </row>
    <row r="4584" spans="1:35" ht="15" customHeight="1" x14ac:dyDescent="0.35">
      <c r="B4584" s="5">
        <f t="shared" si="328"/>
        <v>4582</v>
      </c>
      <c r="C4584">
        <f t="shared" si="330"/>
        <v>33</v>
      </c>
      <c r="D4584" s="16">
        <v>1959</v>
      </c>
      <c r="E4584" t="s">
        <v>221</v>
      </c>
      <c r="F4584" t="s">
        <v>25</v>
      </c>
      <c r="G4584">
        <v>307565</v>
      </c>
      <c r="H4584" t="s">
        <v>17</v>
      </c>
      <c r="J4584" t="s">
        <v>380</v>
      </c>
      <c r="K4584" t="s">
        <v>3383</v>
      </c>
      <c r="L4584" t="s">
        <v>187</v>
      </c>
      <c r="M4584" t="s">
        <v>3359</v>
      </c>
      <c r="AF4584" t="s">
        <v>3060</v>
      </c>
      <c r="AH4584" s="2">
        <v>39765.308391203704</v>
      </c>
    </row>
    <row r="4585" spans="1:35" ht="15" customHeight="1" x14ac:dyDescent="0.35">
      <c r="B4585" s="5">
        <f t="shared" si="328"/>
        <v>4583</v>
      </c>
      <c r="C4585">
        <f t="shared" si="330"/>
        <v>7</v>
      </c>
      <c r="D4585" s="16">
        <v>1959</v>
      </c>
      <c r="E4585" t="s">
        <v>221</v>
      </c>
      <c r="F4585" t="s">
        <v>25</v>
      </c>
      <c r="G4585">
        <v>307598</v>
      </c>
      <c r="J4585" t="s">
        <v>3354</v>
      </c>
      <c r="K4585" t="s">
        <v>3366</v>
      </c>
      <c r="M4585" t="s">
        <v>3459</v>
      </c>
      <c r="N4585" t="s">
        <v>3359</v>
      </c>
      <c r="T4585" t="s">
        <v>3424</v>
      </c>
      <c r="W4585" t="s">
        <v>3572</v>
      </c>
      <c r="X4585" t="s">
        <v>3452</v>
      </c>
      <c r="AA4585" s="3" t="s">
        <v>3464</v>
      </c>
      <c r="AB4585" s="79" t="s">
        <v>4609</v>
      </c>
      <c r="AF4585" t="s">
        <v>3451</v>
      </c>
      <c r="AH4585" s="2">
        <v>45661</v>
      </c>
    </row>
    <row r="4586" spans="1:35" ht="15" customHeight="1" x14ac:dyDescent="0.35">
      <c r="A4586" s="3"/>
      <c r="B4586" s="5">
        <f t="shared" si="328"/>
        <v>4584</v>
      </c>
      <c r="C4586">
        <f t="shared" si="330"/>
        <v>27</v>
      </c>
      <c r="D4586" s="16">
        <v>1959</v>
      </c>
      <c r="E4586" t="s">
        <v>221</v>
      </c>
      <c r="F4586" t="s">
        <v>25</v>
      </c>
      <c r="G4586">
        <v>307605</v>
      </c>
      <c r="H4586" t="s">
        <v>17</v>
      </c>
      <c r="J4586" t="s">
        <v>3354</v>
      </c>
      <c r="L4586" t="s">
        <v>277</v>
      </c>
      <c r="M4586" t="s">
        <v>3359</v>
      </c>
      <c r="AA4586" s="3" t="s">
        <v>3464</v>
      </c>
      <c r="AB4586" s="80" t="s">
        <v>1560</v>
      </c>
      <c r="AE4586" t="s">
        <v>380</v>
      </c>
      <c r="AF4586" t="s">
        <v>3060</v>
      </c>
      <c r="AH4586" s="2">
        <v>40995.482777777775</v>
      </c>
    </row>
    <row r="4587" spans="1:35" ht="15" customHeight="1" x14ac:dyDescent="0.35">
      <c r="B4587" s="5">
        <f t="shared" ref="B4587:B4651" si="331">+B4586+1</f>
        <v>4585</v>
      </c>
      <c r="C4587">
        <f t="shared" si="330"/>
        <v>21</v>
      </c>
      <c r="D4587" s="16">
        <v>1959</v>
      </c>
      <c r="E4587" t="s">
        <v>327</v>
      </c>
      <c r="F4587" t="s">
        <v>25</v>
      </c>
      <c r="G4587">
        <v>307632</v>
      </c>
      <c r="H4587" t="s">
        <v>17</v>
      </c>
      <c r="J4587" t="s">
        <v>3354</v>
      </c>
      <c r="L4587" t="s">
        <v>46</v>
      </c>
      <c r="M4587" t="s">
        <v>3359</v>
      </c>
      <c r="AF4587" t="s">
        <v>3060</v>
      </c>
      <c r="AH4587" s="2">
        <v>39821.411076388889</v>
      </c>
    </row>
    <row r="4588" spans="1:35" ht="15" customHeight="1" x14ac:dyDescent="0.35">
      <c r="B4588" s="5">
        <f t="shared" si="331"/>
        <v>4586</v>
      </c>
      <c r="C4588">
        <f t="shared" si="330"/>
        <v>3</v>
      </c>
      <c r="D4588" s="16">
        <v>1959</v>
      </c>
      <c r="E4588" t="s">
        <v>221</v>
      </c>
      <c r="F4588" t="s">
        <v>25</v>
      </c>
      <c r="G4588">
        <v>307653</v>
      </c>
      <c r="H4588" t="s">
        <v>17</v>
      </c>
      <c r="J4588" t="s">
        <v>3354</v>
      </c>
      <c r="K4588" t="s">
        <v>3383</v>
      </c>
      <c r="L4588" t="s">
        <v>234</v>
      </c>
      <c r="M4588" t="s">
        <v>3359</v>
      </c>
      <c r="AA4588" s="3" t="s">
        <v>3464</v>
      </c>
      <c r="AE4588" t="s">
        <v>380</v>
      </c>
      <c r="AF4588" t="s">
        <v>3060</v>
      </c>
      <c r="AH4588" s="2">
        <v>39664.399722222224</v>
      </c>
    </row>
    <row r="4589" spans="1:35" ht="15" customHeight="1" x14ac:dyDescent="0.35">
      <c r="B4589" s="5">
        <f t="shared" si="331"/>
        <v>4587</v>
      </c>
      <c r="C4589">
        <f t="shared" si="330"/>
        <v>4</v>
      </c>
      <c r="D4589" s="16">
        <v>1959</v>
      </c>
      <c r="E4589" t="s">
        <v>221</v>
      </c>
      <c r="F4589" t="s">
        <v>25</v>
      </c>
      <c r="G4589">
        <v>307656</v>
      </c>
      <c r="H4589" t="s">
        <v>17</v>
      </c>
      <c r="J4589" t="s">
        <v>3354</v>
      </c>
      <c r="K4589" t="s">
        <v>3366</v>
      </c>
      <c r="L4589" t="s">
        <v>98</v>
      </c>
      <c r="M4589" t="s">
        <v>3359</v>
      </c>
      <c r="AA4589" s="3" t="s">
        <v>3464</v>
      </c>
      <c r="AB4589" t="s">
        <v>139</v>
      </c>
      <c r="AC4589" s="3">
        <v>1960</v>
      </c>
      <c r="AE4589" t="s">
        <v>380</v>
      </c>
      <c r="AF4589" t="s">
        <v>3060</v>
      </c>
      <c r="AH4589" s="2">
        <v>40905.863958333335</v>
      </c>
    </row>
    <row r="4590" spans="1:35" ht="15" customHeight="1" x14ac:dyDescent="0.35">
      <c r="B4590" s="5">
        <f t="shared" si="331"/>
        <v>4588</v>
      </c>
      <c r="C4590">
        <f t="shared" si="330"/>
        <v>46</v>
      </c>
      <c r="D4590" s="16">
        <v>1959</v>
      </c>
      <c r="E4590" t="s">
        <v>221</v>
      </c>
      <c r="F4590" t="s">
        <v>25</v>
      </c>
      <c r="G4590">
        <v>307660</v>
      </c>
      <c r="H4590" t="s">
        <v>17</v>
      </c>
      <c r="J4590" t="s">
        <v>3354</v>
      </c>
      <c r="K4590" t="s">
        <v>3366</v>
      </c>
      <c r="M4590" t="s">
        <v>3459</v>
      </c>
      <c r="N4590" t="s">
        <v>3359</v>
      </c>
      <c r="T4590" t="s">
        <v>3424</v>
      </c>
      <c r="W4590" t="s">
        <v>3572</v>
      </c>
      <c r="X4590" t="s">
        <v>3452</v>
      </c>
      <c r="AA4590" s="3" t="s">
        <v>3464</v>
      </c>
      <c r="AF4590" t="s">
        <v>3451</v>
      </c>
      <c r="AH4590" s="2">
        <v>45894</v>
      </c>
    </row>
    <row r="4591" spans="1:35" ht="15" customHeight="1" x14ac:dyDescent="0.35">
      <c r="B4591" s="5">
        <f t="shared" si="331"/>
        <v>4589</v>
      </c>
      <c r="C4591">
        <f t="shared" si="330"/>
        <v>29</v>
      </c>
      <c r="D4591" s="16">
        <v>1959</v>
      </c>
      <c r="E4591" t="s">
        <v>221</v>
      </c>
      <c r="F4591" t="s">
        <v>25</v>
      </c>
      <c r="G4591">
        <v>307706</v>
      </c>
      <c r="H4591" t="s">
        <v>17</v>
      </c>
      <c r="K4591" t="s">
        <v>3366</v>
      </c>
      <c r="L4591" t="s">
        <v>1561</v>
      </c>
      <c r="M4591" t="s">
        <v>3359</v>
      </c>
      <c r="AA4591" s="3" t="s">
        <v>3464</v>
      </c>
      <c r="AB4591" t="s">
        <v>1562</v>
      </c>
      <c r="AE4591" t="s">
        <v>380</v>
      </c>
      <c r="AF4591" t="s">
        <v>3060</v>
      </c>
      <c r="AH4591" s="2">
        <v>40451.39099537037</v>
      </c>
    </row>
    <row r="4592" spans="1:35" ht="15" customHeight="1" x14ac:dyDescent="0.35">
      <c r="A4592" s="3"/>
      <c r="B4592" s="5">
        <f t="shared" si="331"/>
        <v>4590</v>
      </c>
      <c r="C4592">
        <f t="shared" si="330"/>
        <v>7</v>
      </c>
      <c r="D4592" s="16">
        <v>1959</v>
      </c>
      <c r="E4592" t="s">
        <v>221</v>
      </c>
      <c r="F4592" t="s">
        <v>25</v>
      </c>
      <c r="G4592">
        <v>307735</v>
      </c>
      <c r="H4592" t="s">
        <v>17</v>
      </c>
      <c r="J4592" t="s">
        <v>3354</v>
      </c>
      <c r="K4592" t="s">
        <v>3366</v>
      </c>
      <c r="L4592" t="s">
        <v>80</v>
      </c>
      <c r="M4592" t="s">
        <v>3359</v>
      </c>
      <c r="N4592" t="s">
        <v>3359</v>
      </c>
      <c r="AF4592" t="s">
        <v>3060</v>
      </c>
      <c r="AH4592" s="2">
        <v>39918.671215277776</v>
      </c>
    </row>
    <row r="4593" spans="1:35" ht="15" customHeight="1" thickBot="1" x14ac:dyDescent="0.4">
      <c r="B4593" s="5">
        <f t="shared" si="331"/>
        <v>4591</v>
      </c>
      <c r="C4593">
        <f t="shared" si="330"/>
        <v>6</v>
      </c>
      <c r="D4593" s="16">
        <v>1959</v>
      </c>
      <c r="E4593" t="s">
        <v>221</v>
      </c>
      <c r="F4593" t="s">
        <v>25</v>
      </c>
      <c r="G4593">
        <v>307742</v>
      </c>
      <c r="H4593" t="s">
        <v>17</v>
      </c>
      <c r="J4593" t="s">
        <v>3354</v>
      </c>
      <c r="L4593" t="s">
        <v>377</v>
      </c>
      <c r="M4593" t="s">
        <v>3359</v>
      </c>
      <c r="AA4593" s="3" t="s">
        <v>3464</v>
      </c>
      <c r="AB4593" t="s">
        <v>1563</v>
      </c>
      <c r="AE4593" t="s">
        <v>380</v>
      </c>
      <c r="AF4593" t="s">
        <v>3060</v>
      </c>
      <c r="AH4593" s="2">
        <v>40333.318449074075</v>
      </c>
    </row>
    <row r="4594" spans="1:35" ht="15" thickBot="1" x14ac:dyDescent="0.4">
      <c r="B4594" s="5">
        <f t="shared" si="331"/>
        <v>4592</v>
      </c>
      <c r="C4594">
        <f t="shared" si="330"/>
        <v>12</v>
      </c>
      <c r="D4594" s="16">
        <v>1959</v>
      </c>
      <c r="E4594" t="s">
        <v>221</v>
      </c>
      <c r="F4594" t="s">
        <v>25</v>
      </c>
      <c r="G4594">
        <v>307748</v>
      </c>
      <c r="H4594" t="s">
        <v>17</v>
      </c>
      <c r="J4594" t="s">
        <v>3354</v>
      </c>
      <c r="K4594" t="s">
        <v>3383</v>
      </c>
      <c r="L4594" t="s">
        <v>1564</v>
      </c>
      <c r="M4594" t="s">
        <v>3359</v>
      </c>
      <c r="AA4594" s="3" t="s">
        <v>3464</v>
      </c>
      <c r="AE4594" t="s">
        <v>380</v>
      </c>
      <c r="AF4594" t="s">
        <v>3060</v>
      </c>
      <c r="AG4594" s="162"/>
      <c r="AH4594" s="163">
        <v>40039.369456018518</v>
      </c>
    </row>
    <row r="4595" spans="1:35" ht="15" customHeight="1" thickBot="1" x14ac:dyDescent="0.4">
      <c r="A4595" s="180"/>
      <c r="B4595" s="5">
        <f t="shared" si="331"/>
        <v>4593</v>
      </c>
      <c r="C4595">
        <f t="shared" si="330"/>
        <v>14</v>
      </c>
      <c r="D4595" s="16">
        <v>1959</v>
      </c>
      <c r="E4595" t="s">
        <v>327</v>
      </c>
      <c r="F4595" t="s">
        <v>25</v>
      </c>
      <c r="G4595">
        <v>307760</v>
      </c>
      <c r="H4595" t="s">
        <v>17</v>
      </c>
      <c r="J4595" t="s">
        <v>3354</v>
      </c>
      <c r="M4595" t="s">
        <v>3359</v>
      </c>
      <c r="AF4595" t="s">
        <v>3060</v>
      </c>
      <c r="AH4595" s="2">
        <v>40177.870393518519</v>
      </c>
    </row>
    <row r="4596" spans="1:35" ht="15" customHeight="1" x14ac:dyDescent="0.35">
      <c r="B4596" s="5">
        <f t="shared" si="331"/>
        <v>4594</v>
      </c>
      <c r="C4596">
        <f t="shared" si="330"/>
        <v>60</v>
      </c>
      <c r="D4596" s="146">
        <v>1959</v>
      </c>
      <c r="E4596" s="3" t="s">
        <v>327</v>
      </c>
      <c r="F4596" s="3" t="s">
        <v>25</v>
      </c>
      <c r="G4596" s="3">
        <v>307774</v>
      </c>
      <c r="H4596" s="3"/>
      <c r="I4596" s="3"/>
      <c r="J4596" s="3" t="s">
        <v>3354</v>
      </c>
      <c r="K4596" s="3" t="s">
        <v>3383</v>
      </c>
      <c r="L4596" s="3"/>
      <c r="M4596" s="3" t="s">
        <v>3459</v>
      </c>
      <c r="N4596" s="3"/>
      <c r="O4596" s="3"/>
      <c r="P4596" s="3"/>
      <c r="Q4596" s="3"/>
      <c r="R4596" s="3"/>
      <c r="S4596" s="152"/>
      <c r="T4596" s="3" t="s">
        <v>3424</v>
      </c>
      <c r="U4596" s="3"/>
      <c r="V4596" s="143"/>
      <c r="W4596" s="3" t="s">
        <v>3572</v>
      </c>
      <c r="X4596" s="3" t="s">
        <v>3452</v>
      </c>
      <c r="Y4596" s="3"/>
      <c r="Z4596" s="3"/>
      <c r="AA4596" t="s">
        <v>6304</v>
      </c>
      <c r="AB4596" s="3"/>
      <c r="AE4596" s="3"/>
      <c r="AF4596" s="3" t="s">
        <v>3451</v>
      </c>
      <c r="AG4596" s="3"/>
      <c r="AH4596" s="153">
        <v>45561</v>
      </c>
      <c r="AI4596" s="75" t="s">
        <v>4150</v>
      </c>
    </row>
    <row r="4597" spans="1:35" ht="15" customHeight="1" x14ac:dyDescent="0.35">
      <c r="B4597" s="5">
        <f t="shared" si="331"/>
        <v>4595</v>
      </c>
      <c r="C4597">
        <f t="shared" si="330"/>
        <v>10</v>
      </c>
      <c r="D4597" s="146">
        <v>1959</v>
      </c>
      <c r="E4597" s="3" t="s">
        <v>327</v>
      </c>
      <c r="F4597" s="3" t="s">
        <v>25</v>
      </c>
      <c r="G4597" s="3">
        <v>307834</v>
      </c>
      <c r="H4597" s="3"/>
      <c r="I4597" s="3"/>
      <c r="J4597" s="3" t="s">
        <v>3354</v>
      </c>
      <c r="K4597" s="3" t="s">
        <v>3383</v>
      </c>
      <c r="L4597" s="3"/>
      <c r="M4597" s="3" t="s">
        <v>3459</v>
      </c>
      <c r="N4597" s="3"/>
      <c r="O4597" s="3"/>
      <c r="P4597" s="3"/>
      <c r="Q4597" s="3"/>
      <c r="R4597" s="3"/>
      <c r="S4597" s="152"/>
      <c r="T4597" s="3" t="s">
        <v>3424</v>
      </c>
      <c r="U4597" s="3"/>
      <c r="V4597" s="143"/>
      <c r="W4597" s="3" t="s">
        <v>3572</v>
      </c>
      <c r="X4597" s="3" t="s">
        <v>3452</v>
      </c>
      <c r="Y4597" s="3"/>
      <c r="Z4597" s="3"/>
      <c r="AA4597" t="s">
        <v>6304</v>
      </c>
      <c r="AB4597" s="3"/>
      <c r="AE4597" s="3"/>
      <c r="AF4597" s="3" t="s">
        <v>3451</v>
      </c>
      <c r="AG4597" s="3"/>
      <c r="AH4597" s="153">
        <v>45926</v>
      </c>
      <c r="AI4597" s="75"/>
    </row>
    <row r="4598" spans="1:35" ht="15" customHeight="1" x14ac:dyDescent="0.35">
      <c r="B4598" s="5">
        <f t="shared" si="331"/>
        <v>4596</v>
      </c>
      <c r="C4598">
        <f t="shared" si="330"/>
        <v>148</v>
      </c>
      <c r="D4598" s="16">
        <v>1959</v>
      </c>
      <c r="E4598" t="s">
        <v>327</v>
      </c>
      <c r="F4598" t="s">
        <v>25</v>
      </c>
      <c r="G4598">
        <v>307844</v>
      </c>
      <c r="H4598" t="s">
        <v>17</v>
      </c>
      <c r="J4598" t="s">
        <v>3354</v>
      </c>
      <c r="K4598" t="s">
        <v>3383</v>
      </c>
      <c r="L4598" t="s">
        <v>914</v>
      </c>
      <c r="M4598" t="s">
        <v>3359</v>
      </c>
      <c r="AB4598" t="s">
        <v>282</v>
      </c>
      <c r="AF4598" t="s">
        <v>3060</v>
      </c>
      <c r="AH4598" s="2">
        <v>40207.429074074076</v>
      </c>
    </row>
    <row r="4599" spans="1:35" ht="15" customHeight="1" x14ac:dyDescent="0.35">
      <c r="A4599" s="3"/>
      <c r="B4599" s="5">
        <f t="shared" si="331"/>
        <v>4597</v>
      </c>
      <c r="C4599">
        <f t="shared" si="330"/>
        <v>5</v>
      </c>
      <c r="D4599" s="16">
        <v>1959</v>
      </c>
      <c r="E4599" s="116" t="s">
        <v>500</v>
      </c>
      <c r="F4599" s="116" t="s">
        <v>25</v>
      </c>
      <c r="G4599" s="117">
        <v>307992</v>
      </c>
      <c r="H4599" s="172" t="s">
        <v>5836</v>
      </c>
      <c r="I4599" s="172"/>
      <c r="J4599" s="172" t="s">
        <v>3354</v>
      </c>
      <c r="K4599" s="172" t="s">
        <v>3383</v>
      </c>
      <c r="L4599" s="172"/>
      <c r="M4599" s="172" t="s">
        <v>3459</v>
      </c>
      <c r="N4599" s="172"/>
      <c r="O4599" s="172"/>
      <c r="P4599" s="172"/>
      <c r="Q4599" s="172"/>
      <c r="R4599" s="172"/>
      <c r="S4599" s="173"/>
      <c r="T4599" s="172" t="s">
        <v>3424</v>
      </c>
      <c r="U4599" s="172"/>
      <c r="V4599" s="174"/>
      <c r="W4599" s="172" t="s">
        <v>3572</v>
      </c>
      <c r="X4599" s="172" t="s">
        <v>3452</v>
      </c>
      <c r="Y4599" s="172"/>
      <c r="Z4599" s="172"/>
      <c r="AA4599" s="172" t="s">
        <v>6299</v>
      </c>
      <c r="AB4599" s="172"/>
      <c r="AC4599" s="172"/>
      <c r="AD4599" s="172"/>
      <c r="AE4599" s="172"/>
      <c r="AF4599" t="s">
        <v>3451</v>
      </c>
      <c r="AH4599" s="2">
        <v>45966</v>
      </c>
      <c r="AI4599" s="36" t="s">
        <v>5886</v>
      </c>
    </row>
    <row r="4600" spans="1:35" ht="15" customHeight="1" x14ac:dyDescent="0.35">
      <c r="B4600" s="5">
        <f t="shared" si="331"/>
        <v>4598</v>
      </c>
      <c r="C4600">
        <f t="shared" si="330"/>
        <v>264</v>
      </c>
      <c r="D4600" s="16">
        <v>1959</v>
      </c>
      <c r="E4600" t="s">
        <v>500</v>
      </c>
      <c r="F4600" t="s">
        <v>25</v>
      </c>
      <c r="G4600">
        <v>307997</v>
      </c>
      <c r="H4600" t="s">
        <v>17</v>
      </c>
      <c r="J4600" t="s">
        <v>3354</v>
      </c>
      <c r="K4600" t="s">
        <v>3383</v>
      </c>
      <c r="L4600" t="s">
        <v>174</v>
      </c>
      <c r="M4600" t="s">
        <v>3359</v>
      </c>
      <c r="AF4600" t="s">
        <v>3060</v>
      </c>
      <c r="AH4600" s="2">
        <v>39776.34952546296</v>
      </c>
    </row>
    <row r="4601" spans="1:35" ht="15" customHeight="1" x14ac:dyDescent="0.35">
      <c r="B4601" s="5">
        <f t="shared" si="331"/>
        <v>4599</v>
      </c>
      <c r="C4601">
        <f t="shared" si="330"/>
        <v>17</v>
      </c>
      <c r="D4601" s="16">
        <v>1959</v>
      </c>
      <c r="E4601" t="s">
        <v>15</v>
      </c>
      <c r="F4601" t="s">
        <v>25</v>
      </c>
      <c r="G4601">
        <v>308261</v>
      </c>
      <c r="H4601" t="s">
        <v>17</v>
      </c>
      <c r="J4601" t="s">
        <v>3354</v>
      </c>
      <c r="K4601" t="s">
        <v>3383</v>
      </c>
      <c r="L4601" t="s">
        <v>918</v>
      </c>
      <c r="M4601" t="s">
        <v>3359</v>
      </c>
      <c r="AB4601" t="s">
        <v>81</v>
      </c>
      <c r="AC4601" s="3" t="s">
        <v>1565</v>
      </c>
      <c r="AF4601" t="s">
        <v>3060</v>
      </c>
      <c r="AH4601" s="2">
        <v>39850.997152777774</v>
      </c>
    </row>
    <row r="4602" spans="1:35" ht="15" customHeight="1" x14ac:dyDescent="0.35">
      <c r="B4602" s="5">
        <f t="shared" si="331"/>
        <v>4600</v>
      </c>
      <c r="C4602">
        <f t="shared" si="330"/>
        <v>93</v>
      </c>
      <c r="D4602" s="16">
        <v>1959</v>
      </c>
      <c r="E4602" t="s">
        <v>15</v>
      </c>
      <c r="F4602" t="s">
        <v>25</v>
      </c>
      <c r="G4602">
        <v>308278</v>
      </c>
      <c r="H4602" t="s">
        <v>17</v>
      </c>
      <c r="J4602" t="s">
        <v>3354</v>
      </c>
      <c r="K4602" t="s">
        <v>3383</v>
      </c>
      <c r="L4602" t="s">
        <v>857</v>
      </c>
      <c r="M4602" t="s">
        <v>3359</v>
      </c>
      <c r="AF4602" t="s">
        <v>3060</v>
      </c>
      <c r="AH4602" s="2">
        <v>40965.518969907411</v>
      </c>
    </row>
    <row r="4603" spans="1:35" ht="15" customHeight="1" x14ac:dyDescent="0.35">
      <c r="B4603" s="5">
        <f t="shared" si="331"/>
        <v>4601</v>
      </c>
      <c r="C4603">
        <f t="shared" si="330"/>
        <v>94</v>
      </c>
      <c r="D4603" s="16">
        <v>1959</v>
      </c>
      <c r="E4603" t="s">
        <v>15</v>
      </c>
      <c r="F4603" t="s">
        <v>25</v>
      </c>
      <c r="G4603">
        <v>308371</v>
      </c>
      <c r="H4603" t="s">
        <v>17</v>
      </c>
      <c r="J4603" t="s">
        <v>3354</v>
      </c>
      <c r="L4603" t="s">
        <v>1566</v>
      </c>
      <c r="M4603" t="s">
        <v>3359</v>
      </c>
      <c r="AB4603" t="s">
        <v>81</v>
      </c>
      <c r="AC4603" s="156">
        <v>22706</v>
      </c>
      <c r="AD4603" s="3" t="s">
        <v>1567</v>
      </c>
      <c r="AF4603" t="s">
        <v>3060</v>
      </c>
      <c r="AH4603" s="2">
        <v>40550.405833333331</v>
      </c>
    </row>
    <row r="4604" spans="1:35" ht="15" customHeight="1" x14ac:dyDescent="0.35">
      <c r="A4604" s="3"/>
      <c r="B4604" s="5">
        <f t="shared" si="331"/>
        <v>4602</v>
      </c>
      <c r="C4604">
        <f t="shared" si="330"/>
        <v>17</v>
      </c>
      <c r="D4604" s="16">
        <v>1959</v>
      </c>
      <c r="E4604" t="s">
        <v>972</v>
      </c>
      <c r="F4604" t="s">
        <v>25</v>
      </c>
      <c r="G4604">
        <v>308465</v>
      </c>
      <c r="H4604" t="s">
        <v>17</v>
      </c>
      <c r="J4604" t="s">
        <v>3354</v>
      </c>
      <c r="L4604" t="s">
        <v>28</v>
      </c>
      <c r="M4604" t="s">
        <v>3359</v>
      </c>
      <c r="AB4604" t="s">
        <v>282</v>
      </c>
      <c r="AF4604" t="s">
        <v>3060</v>
      </c>
      <c r="AH4604" s="2">
        <v>40946.968194444446</v>
      </c>
    </row>
    <row r="4605" spans="1:35" ht="15" customHeight="1" x14ac:dyDescent="0.35">
      <c r="A4605" s="3"/>
      <c r="B4605" s="5">
        <f t="shared" si="331"/>
        <v>4603</v>
      </c>
      <c r="C4605">
        <f t="shared" si="330"/>
        <v>46</v>
      </c>
      <c r="D4605" s="16">
        <v>1959</v>
      </c>
      <c r="E4605" t="s">
        <v>972</v>
      </c>
      <c r="F4605" t="s">
        <v>25</v>
      </c>
      <c r="G4605">
        <v>308482</v>
      </c>
      <c r="H4605" t="s">
        <v>17</v>
      </c>
      <c r="J4605" t="s">
        <v>3354</v>
      </c>
      <c r="K4605" t="s">
        <v>3383</v>
      </c>
      <c r="M4605" t="s">
        <v>3359</v>
      </c>
      <c r="AF4605" t="s">
        <v>3060</v>
      </c>
      <c r="AH4605" s="2">
        <v>40391.631689814814</v>
      </c>
    </row>
    <row r="4606" spans="1:35" ht="15" customHeight="1" x14ac:dyDescent="0.35">
      <c r="B4606" s="5">
        <f t="shared" si="331"/>
        <v>4604</v>
      </c>
      <c r="C4606">
        <f t="shared" si="330"/>
        <v>377</v>
      </c>
      <c r="D4606" s="16">
        <v>1959</v>
      </c>
      <c r="E4606" t="s">
        <v>972</v>
      </c>
      <c r="F4606" t="s">
        <v>25</v>
      </c>
      <c r="G4606">
        <v>308528</v>
      </c>
      <c r="H4606" t="s">
        <v>17</v>
      </c>
      <c r="J4606" t="s">
        <v>3354</v>
      </c>
      <c r="K4606" t="s">
        <v>3383</v>
      </c>
      <c r="L4606" t="s">
        <v>56</v>
      </c>
      <c r="M4606" t="s">
        <v>3359</v>
      </c>
      <c r="AB4606" t="s">
        <v>1568</v>
      </c>
      <c r="AF4606" t="s">
        <v>3060</v>
      </c>
      <c r="AH4606" s="2">
        <v>40514.346620370372</v>
      </c>
    </row>
    <row r="4607" spans="1:35" ht="15" customHeight="1" x14ac:dyDescent="0.35">
      <c r="B4607" s="5">
        <f t="shared" si="331"/>
        <v>4605</v>
      </c>
      <c r="C4607">
        <f t="shared" si="330"/>
        <v>33</v>
      </c>
      <c r="D4607" s="16">
        <v>1959</v>
      </c>
      <c r="E4607" t="s">
        <v>560</v>
      </c>
      <c r="F4607" t="s">
        <v>25</v>
      </c>
      <c r="G4607">
        <v>308905</v>
      </c>
      <c r="H4607" t="s">
        <v>17</v>
      </c>
      <c r="J4607" t="s">
        <v>3354</v>
      </c>
      <c r="K4607" t="s">
        <v>3383</v>
      </c>
      <c r="M4607" t="s">
        <v>3359</v>
      </c>
      <c r="AD4607" s="3" t="s">
        <v>1569</v>
      </c>
      <c r="AF4607" t="s">
        <v>3060</v>
      </c>
      <c r="AH4607" s="2">
        <v>40959.063067129631</v>
      </c>
    </row>
    <row r="4608" spans="1:35" ht="15" customHeight="1" x14ac:dyDescent="0.35">
      <c r="B4608" s="5">
        <f t="shared" si="331"/>
        <v>4606</v>
      </c>
      <c r="C4608">
        <f t="shared" si="330"/>
        <v>52</v>
      </c>
      <c r="D4608" s="16">
        <v>1959</v>
      </c>
      <c r="E4608" t="s">
        <v>560</v>
      </c>
      <c r="F4608" t="s">
        <v>25</v>
      </c>
      <c r="G4608">
        <v>308938</v>
      </c>
      <c r="H4608" t="s">
        <v>17</v>
      </c>
      <c r="J4608" t="s">
        <v>3354</v>
      </c>
      <c r="K4608" t="s">
        <v>3383</v>
      </c>
      <c r="L4608" t="s">
        <v>232</v>
      </c>
      <c r="M4608" t="s">
        <v>3359</v>
      </c>
      <c r="AB4608" t="s">
        <v>195</v>
      </c>
      <c r="AF4608" t="s">
        <v>3060</v>
      </c>
      <c r="AH4608" s="2">
        <v>40323.839537037034</v>
      </c>
    </row>
    <row r="4609" spans="1:35" ht="15" customHeight="1" x14ac:dyDescent="0.35">
      <c r="B4609" s="5">
        <f t="shared" si="331"/>
        <v>4607</v>
      </c>
      <c r="C4609">
        <f t="shared" si="330"/>
        <v>108</v>
      </c>
      <c r="D4609" s="16">
        <v>1959</v>
      </c>
      <c r="E4609" t="s">
        <v>560</v>
      </c>
      <c r="F4609" t="s">
        <v>25</v>
      </c>
      <c r="G4609">
        <v>308990</v>
      </c>
      <c r="H4609" t="s">
        <v>17</v>
      </c>
      <c r="J4609" t="s">
        <v>3354</v>
      </c>
      <c r="L4609" t="s">
        <v>1570</v>
      </c>
      <c r="M4609" t="s">
        <v>3359</v>
      </c>
      <c r="AF4609" t="s">
        <v>3060</v>
      </c>
      <c r="AH4609" s="2">
        <v>40765.421817129631</v>
      </c>
    </row>
    <row r="4610" spans="1:35" ht="15" customHeight="1" x14ac:dyDescent="0.35">
      <c r="B4610" s="5">
        <f t="shared" si="331"/>
        <v>4608</v>
      </c>
      <c r="C4610">
        <f t="shared" si="330"/>
        <v>104</v>
      </c>
      <c r="D4610" s="16">
        <v>1959</v>
      </c>
      <c r="E4610" s="116" t="s">
        <v>560</v>
      </c>
      <c r="F4610" s="116" t="s">
        <v>16</v>
      </c>
      <c r="G4610" s="117">
        <v>309098</v>
      </c>
      <c r="H4610" s="172" t="s">
        <v>5836</v>
      </c>
      <c r="I4610" s="172"/>
      <c r="J4610" s="172" t="s">
        <v>380</v>
      </c>
      <c r="K4610" s="172" t="s">
        <v>3383</v>
      </c>
      <c r="L4610" s="172"/>
      <c r="M4610" s="172" t="s">
        <v>3459</v>
      </c>
      <c r="N4610" s="172"/>
      <c r="O4610" s="172"/>
      <c r="P4610" s="172"/>
      <c r="Q4610" s="172"/>
      <c r="R4610" s="172"/>
      <c r="S4610" s="173"/>
      <c r="T4610" s="172"/>
      <c r="U4610" s="172"/>
      <c r="V4610" s="174"/>
      <c r="W4610" s="172" t="s">
        <v>3557</v>
      </c>
      <c r="X4610" s="172" t="s">
        <v>3452</v>
      </c>
      <c r="Y4610" s="172"/>
      <c r="Z4610" s="172"/>
      <c r="AA4610" s="172"/>
      <c r="AB4610" s="172"/>
      <c r="AC4610" s="172"/>
      <c r="AD4610" s="172"/>
      <c r="AE4610" s="172"/>
      <c r="AF4610" t="s">
        <v>3451</v>
      </c>
      <c r="AG4610" s="172"/>
      <c r="AH4610" s="175">
        <v>45999</v>
      </c>
      <c r="AI4610" s="36" t="s">
        <v>6031</v>
      </c>
    </row>
    <row r="4611" spans="1:35" ht="15" customHeight="1" x14ac:dyDescent="0.35">
      <c r="B4611" s="5">
        <f t="shared" si="331"/>
        <v>4609</v>
      </c>
      <c r="C4611">
        <f t="shared" si="330"/>
        <v>143</v>
      </c>
      <c r="D4611" s="16">
        <v>1959</v>
      </c>
      <c r="E4611" t="s">
        <v>560</v>
      </c>
      <c r="F4611" t="s">
        <v>25</v>
      </c>
      <c r="G4611">
        <v>309202</v>
      </c>
      <c r="H4611" t="s">
        <v>17</v>
      </c>
      <c r="M4611" t="s">
        <v>3359</v>
      </c>
      <c r="AF4611" t="s">
        <v>3060</v>
      </c>
      <c r="AH4611" s="2">
        <v>40329.953784722224</v>
      </c>
    </row>
    <row r="4612" spans="1:35" ht="15" customHeight="1" x14ac:dyDescent="0.35">
      <c r="B4612" s="5">
        <f t="shared" si="331"/>
        <v>4610</v>
      </c>
      <c r="C4612">
        <f t="shared" si="330"/>
        <v>21</v>
      </c>
      <c r="D4612" s="16">
        <v>1959</v>
      </c>
      <c r="E4612" t="s">
        <v>327</v>
      </c>
      <c r="F4612" t="s">
        <v>25</v>
      </c>
      <c r="G4612">
        <v>309345</v>
      </c>
      <c r="H4612" t="s">
        <v>17</v>
      </c>
      <c r="J4612" t="s">
        <v>3354</v>
      </c>
      <c r="K4612" t="s">
        <v>3383</v>
      </c>
      <c r="L4612" t="s">
        <v>28</v>
      </c>
      <c r="M4612" t="s">
        <v>3359</v>
      </c>
      <c r="N4612" t="s">
        <v>3359</v>
      </c>
      <c r="AD4612" s="3" t="s">
        <v>1571</v>
      </c>
      <c r="AF4612" t="s">
        <v>3060</v>
      </c>
      <c r="AH4612" s="2">
        <v>39991.785219907404</v>
      </c>
    </row>
    <row r="4613" spans="1:35" ht="15" customHeight="1" x14ac:dyDescent="0.35">
      <c r="B4613" s="5">
        <f t="shared" si="331"/>
        <v>4611</v>
      </c>
      <c r="C4613">
        <f t="shared" si="330"/>
        <v>38</v>
      </c>
      <c r="D4613" s="16">
        <v>1959</v>
      </c>
      <c r="E4613" t="s">
        <v>327</v>
      </c>
      <c r="F4613" t="s">
        <v>25</v>
      </c>
      <c r="G4613">
        <v>309366</v>
      </c>
      <c r="H4613" t="s">
        <v>17</v>
      </c>
      <c r="J4613" t="s">
        <v>3354</v>
      </c>
      <c r="K4613" t="s">
        <v>3383</v>
      </c>
      <c r="L4613" t="s">
        <v>258</v>
      </c>
      <c r="M4613" t="s">
        <v>3359</v>
      </c>
      <c r="AD4613" s="3" t="s">
        <v>1212</v>
      </c>
      <c r="AF4613" t="s">
        <v>3060</v>
      </c>
      <c r="AH4613" s="2">
        <v>40085.376944444448</v>
      </c>
    </row>
    <row r="4614" spans="1:35" ht="15" customHeight="1" thickBot="1" x14ac:dyDescent="0.4">
      <c r="B4614" s="5">
        <f t="shared" si="331"/>
        <v>4612</v>
      </c>
      <c r="C4614">
        <f t="shared" si="330"/>
        <v>39</v>
      </c>
      <c r="D4614" s="16">
        <v>1959</v>
      </c>
      <c r="E4614" t="s">
        <v>327</v>
      </c>
      <c r="F4614" t="s">
        <v>25</v>
      </c>
      <c r="G4614">
        <v>309404</v>
      </c>
      <c r="H4614" t="s">
        <v>17</v>
      </c>
      <c r="J4614" t="s">
        <v>3354</v>
      </c>
      <c r="K4614" t="s">
        <v>3383</v>
      </c>
      <c r="L4614" t="s">
        <v>1572</v>
      </c>
      <c r="M4614" t="s">
        <v>3359</v>
      </c>
      <c r="AF4614" t="s">
        <v>3060</v>
      </c>
      <c r="AH4614" s="2">
        <v>40547.855092592596</v>
      </c>
    </row>
    <row r="4615" spans="1:35" ht="15" thickBot="1" x14ac:dyDescent="0.4">
      <c r="B4615" s="5">
        <f t="shared" si="331"/>
        <v>4613</v>
      </c>
      <c r="C4615">
        <f t="shared" si="330"/>
        <v>42</v>
      </c>
      <c r="D4615" s="16">
        <v>1959</v>
      </c>
      <c r="E4615" s="162" t="s">
        <v>327</v>
      </c>
      <c r="F4615" s="162" t="s">
        <v>25</v>
      </c>
      <c r="G4615" s="162">
        <v>309443</v>
      </c>
      <c r="H4615" s="162" t="s">
        <v>17</v>
      </c>
      <c r="I4615" s="162"/>
      <c r="J4615" s="162" t="s">
        <v>3354</v>
      </c>
      <c r="K4615" s="162"/>
      <c r="L4615" s="162" t="s">
        <v>434</v>
      </c>
      <c r="M4615" s="162" t="s">
        <v>3359</v>
      </c>
      <c r="N4615" s="162"/>
      <c r="O4615" s="162"/>
      <c r="P4615" s="162"/>
      <c r="Q4615" s="162"/>
      <c r="R4615" s="162"/>
      <c r="S4615" s="181"/>
      <c r="T4615" s="162"/>
      <c r="U4615" s="162"/>
      <c r="V4615" s="182"/>
      <c r="W4615" s="162"/>
      <c r="X4615" s="162"/>
      <c r="Y4615" s="162"/>
      <c r="Z4615" s="162"/>
      <c r="AA4615" s="159"/>
      <c r="AB4615" s="162"/>
      <c r="AC4615" s="159"/>
      <c r="AD4615" s="159"/>
      <c r="AE4615" s="162"/>
      <c r="AF4615" t="s">
        <v>3060</v>
      </c>
      <c r="AG4615" s="162"/>
      <c r="AH4615" s="163">
        <v>40424.726770833331</v>
      </c>
      <c r="AI4615" s="162"/>
    </row>
    <row r="4616" spans="1:35" ht="15" customHeight="1" thickBot="1" x14ac:dyDescent="0.4">
      <c r="A4616" s="180"/>
      <c r="B4616" s="5">
        <f t="shared" si="331"/>
        <v>4614</v>
      </c>
      <c r="C4616">
        <f t="shared" si="330"/>
        <v>13</v>
      </c>
      <c r="D4616" s="16">
        <v>1959</v>
      </c>
      <c r="E4616" t="s">
        <v>327</v>
      </c>
      <c r="F4616" t="s">
        <v>25</v>
      </c>
      <c r="G4616">
        <v>309485</v>
      </c>
      <c r="H4616" t="s">
        <v>17</v>
      </c>
      <c r="J4616" t="s">
        <v>380</v>
      </c>
      <c r="K4616" t="s">
        <v>3383</v>
      </c>
      <c r="L4616" t="s">
        <v>28</v>
      </c>
      <c r="M4616" t="s">
        <v>3359</v>
      </c>
      <c r="AF4616" t="s">
        <v>3060</v>
      </c>
      <c r="AH4616" s="2">
        <v>39902.377812500003</v>
      </c>
    </row>
    <row r="4617" spans="1:35" ht="15" customHeight="1" x14ac:dyDescent="0.35">
      <c r="B4617" s="5">
        <f t="shared" si="331"/>
        <v>4615</v>
      </c>
      <c r="C4617">
        <f t="shared" si="330"/>
        <v>100</v>
      </c>
      <c r="D4617" s="146">
        <v>1959</v>
      </c>
      <c r="E4617" s="3" t="s">
        <v>327</v>
      </c>
      <c r="F4617" s="3" t="s">
        <v>16</v>
      </c>
      <c r="G4617" s="3">
        <v>309498</v>
      </c>
      <c r="H4617" s="3"/>
      <c r="I4617" s="3"/>
      <c r="J4617" s="3" t="s">
        <v>3354</v>
      </c>
      <c r="K4617" s="3" t="s">
        <v>3383</v>
      </c>
      <c r="L4617" s="3"/>
      <c r="M4617" s="3" t="s">
        <v>3459</v>
      </c>
      <c r="N4617" s="3" t="s">
        <v>3359</v>
      </c>
      <c r="O4617" s="3"/>
      <c r="P4617" s="3"/>
      <c r="Q4617" s="3"/>
      <c r="R4617" s="3"/>
      <c r="S4617" s="152"/>
      <c r="T4617" s="3" t="s">
        <v>3424</v>
      </c>
      <c r="U4617" s="3"/>
      <c r="V4617" s="143"/>
      <c r="W4617" s="3" t="s">
        <v>3830</v>
      </c>
      <c r="X4617" s="3" t="s">
        <v>3452</v>
      </c>
      <c r="Y4617" s="3"/>
      <c r="Z4617" s="3"/>
      <c r="AA4617" s="3" t="s">
        <v>6304</v>
      </c>
      <c r="AB4617" s="3"/>
      <c r="AE4617" s="3"/>
      <c r="AF4617" s="3" t="s">
        <v>3451</v>
      </c>
      <c r="AG4617" s="3"/>
      <c r="AH4617" s="153">
        <v>45561</v>
      </c>
      <c r="AI4617" s="14" t="s">
        <v>4151</v>
      </c>
    </row>
    <row r="4618" spans="1:35" ht="15" customHeight="1" x14ac:dyDescent="0.35">
      <c r="B4618" s="5">
        <f t="shared" si="331"/>
        <v>4616</v>
      </c>
      <c r="C4618">
        <f t="shared" si="330"/>
        <v>151</v>
      </c>
      <c r="D4618" s="16">
        <v>1959</v>
      </c>
      <c r="E4618" t="s">
        <v>327</v>
      </c>
      <c r="F4618" t="s">
        <v>16</v>
      </c>
      <c r="G4618">
        <v>309598</v>
      </c>
      <c r="H4618" t="s">
        <v>17</v>
      </c>
      <c r="J4618" t="s">
        <v>3354</v>
      </c>
      <c r="K4618" t="s">
        <v>3383</v>
      </c>
      <c r="L4618" t="s">
        <v>402</v>
      </c>
      <c r="M4618" t="s">
        <v>3359</v>
      </c>
      <c r="N4618" t="s">
        <v>3359</v>
      </c>
      <c r="AB4618" t="s">
        <v>132</v>
      </c>
      <c r="AF4618" t="s">
        <v>3060</v>
      </c>
      <c r="AH4618" s="2">
        <v>40842.460821759261</v>
      </c>
    </row>
    <row r="4619" spans="1:35" ht="15" customHeight="1" x14ac:dyDescent="0.35">
      <c r="B4619" s="5">
        <f t="shared" si="331"/>
        <v>4617</v>
      </c>
      <c r="C4619">
        <f t="shared" si="330"/>
        <v>29</v>
      </c>
      <c r="D4619" s="16">
        <v>1959</v>
      </c>
      <c r="E4619" t="s">
        <v>560</v>
      </c>
      <c r="F4619" t="s">
        <v>16</v>
      </c>
      <c r="G4619">
        <v>309749</v>
      </c>
      <c r="H4619" t="s">
        <v>17</v>
      </c>
      <c r="J4619" t="s">
        <v>3354</v>
      </c>
      <c r="K4619" t="s">
        <v>3383</v>
      </c>
      <c r="L4619" t="s">
        <v>143</v>
      </c>
      <c r="M4619" t="s">
        <v>3359</v>
      </c>
      <c r="AB4619" t="s">
        <v>1574</v>
      </c>
      <c r="AC4619" s="153">
        <v>22250</v>
      </c>
      <c r="AF4619" t="s">
        <v>3060</v>
      </c>
      <c r="AH4619" s="2">
        <v>40841.636342592596</v>
      </c>
    </row>
    <row r="4620" spans="1:35" ht="15" customHeight="1" x14ac:dyDescent="0.35">
      <c r="B4620" s="5">
        <f t="shared" si="331"/>
        <v>4618</v>
      </c>
      <c r="C4620">
        <f t="shared" si="330"/>
        <v>17</v>
      </c>
      <c r="D4620" s="16">
        <v>1959</v>
      </c>
      <c r="E4620" s="3" t="s">
        <v>560</v>
      </c>
      <c r="F4620" s="3" t="s">
        <v>16</v>
      </c>
      <c r="G4620" s="3">
        <v>309778</v>
      </c>
      <c r="H4620" s="3"/>
      <c r="I4620" s="3"/>
      <c r="J4620" s="3"/>
      <c r="K4620" s="3" t="s">
        <v>3383</v>
      </c>
      <c r="L4620" s="3"/>
      <c r="M4620" s="3"/>
      <c r="N4620" s="3"/>
      <c r="O4620" s="3"/>
      <c r="P4620" s="3"/>
      <c r="Q4620" s="3"/>
      <c r="R4620" s="3"/>
      <c r="S4620" s="152"/>
      <c r="T4620" s="3"/>
      <c r="U4620" s="3"/>
      <c r="V4620" s="143"/>
      <c r="W4620" t="s">
        <v>3557</v>
      </c>
      <c r="X4620" s="3"/>
      <c r="Y4620" s="3"/>
      <c r="Z4620" s="3"/>
      <c r="AB4620" s="14" t="s">
        <v>4043</v>
      </c>
      <c r="AE4620" s="3"/>
      <c r="AF4620" s="3" t="s">
        <v>3451</v>
      </c>
      <c r="AG4620" s="3"/>
      <c r="AH4620" s="153">
        <v>45688</v>
      </c>
      <c r="AI4620" s="14" t="s">
        <v>4673</v>
      </c>
    </row>
    <row r="4621" spans="1:35" ht="15" customHeight="1" x14ac:dyDescent="0.35">
      <c r="B4621" s="5">
        <f t="shared" si="331"/>
        <v>4619</v>
      </c>
      <c r="C4621">
        <f t="shared" si="330"/>
        <v>54</v>
      </c>
      <c r="D4621" s="16">
        <v>1959</v>
      </c>
      <c r="E4621" t="s">
        <v>560</v>
      </c>
      <c r="F4621" t="s">
        <v>16</v>
      </c>
      <c r="G4621">
        <v>309795</v>
      </c>
      <c r="H4621" t="s">
        <v>17</v>
      </c>
      <c r="J4621" t="s">
        <v>3356</v>
      </c>
      <c r="K4621" t="s">
        <v>3383</v>
      </c>
      <c r="L4621" t="s">
        <v>761</v>
      </c>
      <c r="M4621" t="s">
        <v>3359</v>
      </c>
      <c r="AC4621" s="3" t="s">
        <v>1575</v>
      </c>
      <c r="AF4621" t="s">
        <v>3060</v>
      </c>
      <c r="AH4621" s="2">
        <v>40552.341006944444</v>
      </c>
    </row>
    <row r="4622" spans="1:35" ht="15" customHeight="1" x14ac:dyDescent="0.35">
      <c r="B4622" s="5">
        <f t="shared" si="331"/>
        <v>4620</v>
      </c>
      <c r="C4622">
        <f t="shared" si="330"/>
        <v>50</v>
      </c>
      <c r="D4622" s="16">
        <v>1959</v>
      </c>
      <c r="E4622" s="3" t="s">
        <v>15</v>
      </c>
      <c r="F4622" s="3" t="s">
        <v>25</v>
      </c>
      <c r="G4622" s="165">
        <v>309849</v>
      </c>
      <c r="H4622" s="3"/>
      <c r="I4622" s="3"/>
      <c r="J4622" s="3" t="s">
        <v>3354</v>
      </c>
      <c r="K4622" s="3" t="s">
        <v>3383</v>
      </c>
      <c r="L4622" s="3"/>
      <c r="M4622" s="3" t="s">
        <v>3459</v>
      </c>
      <c r="N4622" s="3"/>
      <c r="O4622" s="3"/>
      <c r="P4622" s="3"/>
      <c r="Q4622" s="3"/>
      <c r="R4622" s="3"/>
      <c r="S4622" s="152"/>
      <c r="T4622" s="3" t="s">
        <v>3262</v>
      </c>
      <c r="U4622" s="3"/>
      <c r="V4622" s="143" t="s">
        <v>3359</v>
      </c>
      <c r="W4622" s="3" t="s">
        <v>3572</v>
      </c>
      <c r="X4622" s="3" t="s">
        <v>3660</v>
      </c>
      <c r="Y4622" s="3"/>
      <c r="Z4622" s="3"/>
      <c r="AA4622" s="3" t="s">
        <v>3262</v>
      </c>
      <c r="AB4622" s="3"/>
      <c r="AE4622" s="3"/>
      <c r="AF4622" t="s">
        <v>3451</v>
      </c>
      <c r="AG4622" s="3"/>
      <c r="AH4622" s="153">
        <v>45928</v>
      </c>
      <c r="AI4622" s="166" t="s">
        <v>5608</v>
      </c>
    </row>
    <row r="4623" spans="1:35" ht="15" customHeight="1" x14ac:dyDescent="0.35">
      <c r="B4623" s="5">
        <f t="shared" si="331"/>
        <v>4621</v>
      </c>
      <c r="C4623">
        <f t="shared" ref="C4623:C4628" si="332">+G4624-G4623</f>
        <v>9</v>
      </c>
      <c r="D4623" s="16">
        <v>1959</v>
      </c>
      <c r="E4623" s="3" t="s">
        <v>15</v>
      </c>
      <c r="F4623" s="3" t="s">
        <v>25</v>
      </c>
      <c r="G4623" s="70">
        <v>309899</v>
      </c>
      <c r="I4623" s="172"/>
      <c r="J4623" s="172" t="s">
        <v>3354</v>
      </c>
      <c r="K4623" s="172" t="s">
        <v>3383</v>
      </c>
      <c r="L4623" s="172"/>
      <c r="M4623" s="172" t="s">
        <v>3459</v>
      </c>
      <c r="N4623" s="172"/>
      <c r="O4623" s="172"/>
      <c r="P4623" s="172"/>
      <c r="Q4623" s="172"/>
      <c r="R4623" s="172"/>
      <c r="S4623" s="173"/>
      <c r="T4623" s="172" t="s">
        <v>3262</v>
      </c>
      <c r="U4623" s="172"/>
      <c r="V4623" s="174" t="s">
        <v>3359</v>
      </c>
      <c r="W4623" s="172" t="s">
        <v>3572</v>
      </c>
      <c r="X4623" s="172" t="s">
        <v>3660</v>
      </c>
      <c r="Y4623" s="172"/>
      <c r="Z4623" s="172"/>
      <c r="AA4623" s="172" t="s">
        <v>3262</v>
      </c>
      <c r="AB4623" s="172" t="s">
        <v>5065</v>
      </c>
      <c r="AC4623"/>
      <c r="AD4623"/>
      <c r="AF4623" t="s">
        <v>3451</v>
      </c>
      <c r="AH4623" s="2">
        <v>45966</v>
      </c>
      <c r="AI4623" s="36" t="s">
        <v>5770</v>
      </c>
    </row>
    <row r="4624" spans="1:35" ht="15" customHeight="1" x14ac:dyDescent="0.35">
      <c r="B4624" s="5">
        <f t="shared" si="331"/>
        <v>4622</v>
      </c>
      <c r="C4624">
        <f t="shared" si="332"/>
        <v>23</v>
      </c>
      <c r="D4624" s="16">
        <v>1959</v>
      </c>
      <c r="E4624" s="3" t="s">
        <v>15</v>
      </c>
      <c r="F4624" s="3" t="s">
        <v>25</v>
      </c>
      <c r="G4624" s="70">
        <v>309908</v>
      </c>
      <c r="I4624" s="172"/>
      <c r="J4624" s="172" t="s">
        <v>3354</v>
      </c>
      <c r="K4624" s="172" t="s">
        <v>3383</v>
      </c>
      <c r="L4624" s="172"/>
      <c r="M4624" s="172" t="s">
        <v>3459</v>
      </c>
      <c r="N4624" s="172"/>
      <c r="O4624" s="172"/>
      <c r="P4624" s="172"/>
      <c r="Q4624" s="172"/>
      <c r="R4624" s="172"/>
      <c r="S4624" s="173"/>
      <c r="T4624" s="172" t="s">
        <v>3262</v>
      </c>
      <c r="U4624" s="172"/>
      <c r="V4624" s="174" t="s">
        <v>3359</v>
      </c>
      <c r="W4624" s="172" t="s">
        <v>3572</v>
      </c>
      <c r="X4624" s="172" t="s">
        <v>3660</v>
      </c>
      <c r="Y4624" s="172"/>
      <c r="Z4624" s="172"/>
      <c r="AA4624" s="172" t="s">
        <v>3262</v>
      </c>
      <c r="AB4624" s="172" t="s">
        <v>5065</v>
      </c>
      <c r="AC4624"/>
      <c r="AD4624"/>
      <c r="AF4624" t="s">
        <v>3451</v>
      </c>
      <c r="AH4624" s="2">
        <v>46266</v>
      </c>
      <c r="AI4624" s="36"/>
    </row>
    <row r="4625" spans="1:35" x14ac:dyDescent="0.35">
      <c r="B4625" s="5">
        <f t="shared" si="331"/>
        <v>4623</v>
      </c>
      <c r="C4625">
        <f t="shared" si="332"/>
        <v>96</v>
      </c>
      <c r="D4625" s="16">
        <v>1959</v>
      </c>
      <c r="E4625" s="3" t="s">
        <v>15</v>
      </c>
      <c r="F4625" s="3" t="s">
        <v>25</v>
      </c>
      <c r="G4625" s="115">
        <v>309931</v>
      </c>
      <c r="H4625" s="115"/>
      <c r="I4625" s="115"/>
      <c r="J4625" s="230" t="s">
        <v>3354</v>
      </c>
      <c r="K4625" s="115" t="s">
        <v>6637</v>
      </c>
      <c r="AF4625" t="s">
        <v>3451</v>
      </c>
      <c r="AH4625" s="2">
        <v>46204</v>
      </c>
    </row>
    <row r="4626" spans="1:35" ht="15" customHeight="1" x14ac:dyDescent="0.35">
      <c r="B4626" s="5">
        <f t="shared" si="331"/>
        <v>4624</v>
      </c>
      <c r="C4626">
        <f t="shared" si="332"/>
        <v>3</v>
      </c>
      <c r="D4626" s="16">
        <v>1959</v>
      </c>
      <c r="E4626" s="3" t="s">
        <v>15</v>
      </c>
      <c r="F4626" s="3" t="s">
        <v>25</v>
      </c>
      <c r="G4626" s="3">
        <v>310027</v>
      </c>
      <c r="H4626" s="3"/>
      <c r="I4626" s="3"/>
      <c r="J4626" s="3"/>
      <c r="K4626" s="3"/>
      <c r="L4626" s="3"/>
      <c r="M4626" s="3"/>
      <c r="N4626" s="3"/>
      <c r="O4626" s="3"/>
      <c r="P4626" s="3"/>
      <c r="Q4626" s="3"/>
      <c r="R4626" s="3"/>
      <c r="S4626" s="152"/>
      <c r="T4626" s="3"/>
      <c r="U4626" s="3"/>
      <c r="V4626" s="143" t="s">
        <v>3359</v>
      </c>
      <c r="W4626" s="3"/>
      <c r="X4626" s="3"/>
      <c r="Y4626" s="3"/>
      <c r="Z4626" s="3"/>
      <c r="AB4626" s="3"/>
      <c r="AE4626" s="3"/>
      <c r="AF4626" s="3" t="s">
        <v>3451</v>
      </c>
      <c r="AG4626" s="3"/>
      <c r="AH4626" s="153">
        <v>45661</v>
      </c>
      <c r="AI4626" s="75" t="s">
        <v>4547</v>
      </c>
    </row>
    <row r="4627" spans="1:35" ht="15" customHeight="1" thickBot="1" x14ac:dyDescent="0.4">
      <c r="B4627" s="5">
        <f t="shared" si="331"/>
        <v>4625</v>
      </c>
      <c r="C4627">
        <f t="shared" si="332"/>
        <v>45</v>
      </c>
      <c r="D4627" s="16">
        <v>1959</v>
      </c>
      <c r="E4627" s="3" t="s">
        <v>15</v>
      </c>
      <c r="F4627" s="3" t="s">
        <v>25</v>
      </c>
      <c r="G4627">
        <v>310030</v>
      </c>
      <c r="H4627" t="s">
        <v>17</v>
      </c>
      <c r="J4627" t="s">
        <v>3354</v>
      </c>
      <c r="K4627" t="s">
        <v>3383</v>
      </c>
      <c r="L4627" t="s">
        <v>77</v>
      </c>
      <c r="M4627" t="s">
        <v>3359</v>
      </c>
      <c r="AF4627" t="s">
        <v>3060</v>
      </c>
      <c r="AH4627" s="2">
        <v>40230.77076388889</v>
      </c>
    </row>
    <row r="4628" spans="1:35" ht="15" thickBot="1" x14ac:dyDescent="0.4">
      <c r="B4628" s="5">
        <f t="shared" si="331"/>
        <v>4626</v>
      </c>
      <c r="C4628">
        <f t="shared" si="332"/>
        <v>169</v>
      </c>
      <c r="D4628" s="16">
        <v>1959</v>
      </c>
      <c r="E4628" s="3" t="s">
        <v>15</v>
      </c>
      <c r="F4628" s="3" t="s">
        <v>25</v>
      </c>
      <c r="G4628" s="162">
        <v>310075</v>
      </c>
      <c r="H4628" s="162" t="s">
        <v>17</v>
      </c>
      <c r="I4628" s="162"/>
      <c r="J4628" s="162" t="s">
        <v>3354</v>
      </c>
      <c r="K4628" s="162" t="s">
        <v>3383</v>
      </c>
      <c r="L4628" s="162" t="s">
        <v>1576</v>
      </c>
      <c r="M4628" s="162" t="s">
        <v>3359</v>
      </c>
      <c r="N4628" s="162"/>
      <c r="O4628" s="162"/>
      <c r="P4628" s="162"/>
      <c r="Q4628" s="162"/>
      <c r="R4628" s="162"/>
      <c r="S4628" s="181"/>
      <c r="T4628" s="162"/>
      <c r="U4628" s="162"/>
      <c r="V4628" s="182" t="s">
        <v>3359</v>
      </c>
      <c r="W4628" s="162"/>
      <c r="X4628" s="162"/>
      <c r="Y4628" s="162"/>
      <c r="Z4628" s="162"/>
      <c r="AA4628" s="159"/>
      <c r="AB4628" s="162" t="s">
        <v>81</v>
      </c>
      <c r="AC4628" s="159"/>
      <c r="AD4628" s="159"/>
      <c r="AE4628" s="162"/>
      <c r="AF4628" t="s">
        <v>3060</v>
      </c>
      <c r="AG4628" s="162"/>
      <c r="AH4628" s="163">
        <v>39792.825983796298</v>
      </c>
      <c r="AI4628" s="162"/>
    </row>
    <row r="4629" spans="1:35" ht="15" thickBot="1" x14ac:dyDescent="0.4">
      <c r="A4629" s="180"/>
      <c r="B4629" s="5">
        <f t="shared" si="331"/>
        <v>4627</v>
      </c>
      <c r="C4629">
        <f t="shared" si="330"/>
        <v>156</v>
      </c>
      <c r="D4629" s="16">
        <v>1959</v>
      </c>
      <c r="E4629" s="159" t="s">
        <v>15</v>
      </c>
      <c r="F4629" s="159" t="s">
        <v>25</v>
      </c>
      <c r="G4629" s="160">
        <v>310244</v>
      </c>
      <c r="H4629" s="159"/>
      <c r="I4629" s="159"/>
      <c r="J4629" s="159" t="s">
        <v>3354</v>
      </c>
      <c r="K4629" s="159" t="s">
        <v>3383</v>
      </c>
      <c r="L4629" s="159"/>
      <c r="M4629" s="159" t="s">
        <v>3459</v>
      </c>
      <c r="N4629" s="159" t="s">
        <v>3359</v>
      </c>
      <c r="O4629" s="159"/>
      <c r="P4629" s="159"/>
      <c r="Q4629" s="159"/>
      <c r="R4629" s="159"/>
      <c r="S4629" s="159"/>
      <c r="T4629" s="159" t="s">
        <v>167</v>
      </c>
      <c r="U4629" s="159"/>
      <c r="V4629" s="161" t="s">
        <v>3359</v>
      </c>
      <c r="W4629" s="159" t="s">
        <v>3572</v>
      </c>
      <c r="X4629" s="159" t="s">
        <v>3660</v>
      </c>
      <c r="Y4629" s="159"/>
      <c r="Z4629" s="159"/>
      <c r="AA4629" s="159" t="s">
        <v>3262</v>
      </c>
      <c r="AB4629" s="159"/>
      <c r="AC4629" s="159"/>
      <c r="AD4629" s="159"/>
      <c r="AE4629" s="159"/>
      <c r="AF4629" t="s">
        <v>3451</v>
      </c>
      <c r="AG4629" s="159"/>
      <c r="AH4629" s="176">
        <v>46034</v>
      </c>
      <c r="AI4629" s="76" t="s">
        <v>6252</v>
      </c>
    </row>
    <row r="4630" spans="1:35" ht="15" customHeight="1" x14ac:dyDescent="0.35">
      <c r="B4630" s="5">
        <f t="shared" si="331"/>
        <v>4628</v>
      </c>
      <c r="C4630">
        <f t="shared" si="330"/>
        <v>123</v>
      </c>
      <c r="D4630" s="16">
        <v>1959</v>
      </c>
      <c r="E4630" t="s">
        <v>15</v>
      </c>
      <c r="F4630" t="s">
        <v>25</v>
      </c>
      <c r="G4630">
        <v>310400</v>
      </c>
      <c r="H4630" t="s">
        <v>17</v>
      </c>
      <c r="J4630" t="s">
        <v>3354</v>
      </c>
      <c r="M4630" t="s">
        <v>3359</v>
      </c>
      <c r="N4630" t="s">
        <v>3359</v>
      </c>
      <c r="V4630" s="43" t="s">
        <v>3359</v>
      </c>
      <c r="AB4630" t="s">
        <v>81</v>
      </c>
      <c r="AF4630" t="s">
        <v>3060</v>
      </c>
      <c r="AH4630" s="2">
        <v>39703.872847222221</v>
      </c>
    </row>
    <row r="4631" spans="1:35" ht="15" customHeight="1" thickBot="1" x14ac:dyDescent="0.4">
      <c r="A4631" s="3"/>
      <c r="B4631" s="5">
        <f t="shared" si="331"/>
        <v>4629</v>
      </c>
      <c r="C4631">
        <f t="shared" si="330"/>
        <v>10</v>
      </c>
      <c r="D4631" s="16">
        <v>1959</v>
      </c>
      <c r="E4631" t="s">
        <v>15</v>
      </c>
      <c r="F4631" t="s">
        <v>25</v>
      </c>
      <c r="G4631" s="70">
        <v>310523</v>
      </c>
      <c r="J4631" t="s">
        <v>3354</v>
      </c>
      <c r="K4631" t="s">
        <v>3383</v>
      </c>
      <c r="M4631" t="s">
        <v>3459</v>
      </c>
      <c r="T4631" t="s">
        <v>3262</v>
      </c>
      <c r="V4631" s="43" t="s">
        <v>3359</v>
      </c>
      <c r="AA4631" t="s">
        <v>3262</v>
      </c>
      <c r="AB4631" t="s">
        <v>81</v>
      </c>
      <c r="AC4631"/>
      <c r="AD4631"/>
      <c r="AF4631" t="s">
        <v>3451</v>
      </c>
      <c r="AG4631" s="3"/>
      <c r="AH4631" s="153">
        <v>45899</v>
      </c>
      <c r="AI4631" s="36" t="s">
        <v>5422</v>
      </c>
    </row>
    <row r="4632" spans="1:35" ht="15" customHeight="1" thickBot="1" x14ac:dyDescent="0.4">
      <c r="B4632" s="5">
        <f t="shared" si="331"/>
        <v>4630</v>
      </c>
      <c r="C4632">
        <f t="shared" si="330"/>
        <v>9</v>
      </c>
      <c r="D4632" s="16">
        <v>1959</v>
      </c>
      <c r="E4632" s="159" t="s">
        <v>15</v>
      </c>
      <c r="F4632" s="159" t="s">
        <v>25</v>
      </c>
      <c r="G4632" s="160">
        <v>310533</v>
      </c>
      <c r="H4632" s="159"/>
      <c r="I4632" s="159"/>
      <c r="J4632" s="159" t="s">
        <v>3354</v>
      </c>
      <c r="K4632" s="159" t="s">
        <v>3383</v>
      </c>
      <c r="L4632" s="159"/>
      <c r="M4632" s="159" t="s">
        <v>3459</v>
      </c>
      <c r="N4632" s="159" t="s">
        <v>3359</v>
      </c>
      <c r="O4632" s="159"/>
      <c r="P4632" s="159"/>
      <c r="Q4632" s="159"/>
      <c r="R4632" s="159"/>
      <c r="S4632" s="159"/>
      <c r="T4632" s="159" t="s">
        <v>3262</v>
      </c>
      <c r="U4632" s="159"/>
      <c r="V4632" s="161" t="s">
        <v>3359</v>
      </c>
      <c r="W4632" s="159" t="s">
        <v>3572</v>
      </c>
      <c r="X4632" s="159" t="s">
        <v>3660</v>
      </c>
      <c r="Y4632" s="159"/>
      <c r="Z4632" s="159"/>
      <c r="AA4632" s="159" t="s">
        <v>3262</v>
      </c>
      <c r="AB4632" s="159"/>
      <c r="AC4632" s="159"/>
      <c r="AD4632" s="159"/>
      <c r="AE4632" s="159"/>
      <c r="AF4632" t="s">
        <v>3451</v>
      </c>
      <c r="AG4632" s="162"/>
      <c r="AH4632" s="163">
        <v>46130</v>
      </c>
      <c r="AI4632" s="76" t="s">
        <v>6511</v>
      </c>
    </row>
    <row r="4633" spans="1:35" ht="15" customHeight="1" x14ac:dyDescent="0.35">
      <c r="B4633" s="5">
        <f t="shared" si="331"/>
        <v>4631</v>
      </c>
      <c r="C4633">
        <f t="shared" si="330"/>
        <v>142</v>
      </c>
      <c r="D4633" s="16">
        <v>1959</v>
      </c>
      <c r="E4633" t="s">
        <v>15</v>
      </c>
      <c r="F4633" t="s">
        <v>25</v>
      </c>
      <c r="G4633">
        <v>310542</v>
      </c>
      <c r="H4633" t="s">
        <v>17</v>
      </c>
      <c r="J4633" t="s">
        <v>3354</v>
      </c>
      <c r="K4633" t="s">
        <v>3383</v>
      </c>
      <c r="L4633" t="s">
        <v>630</v>
      </c>
      <c r="M4633" t="s">
        <v>3359</v>
      </c>
      <c r="S4633" s="148">
        <v>460</v>
      </c>
      <c r="V4633" s="43" t="s">
        <v>3359</v>
      </c>
      <c r="AB4633" t="s">
        <v>81</v>
      </c>
      <c r="AF4633" t="s">
        <v>3060</v>
      </c>
      <c r="AH4633" s="2">
        <v>39671.635335648149</v>
      </c>
    </row>
    <row r="4634" spans="1:35" ht="15" customHeight="1" x14ac:dyDescent="0.35">
      <c r="B4634" s="5">
        <f t="shared" si="331"/>
        <v>4632</v>
      </c>
      <c r="C4634">
        <f t="shared" si="330"/>
        <v>224</v>
      </c>
      <c r="D4634" s="16">
        <v>1959</v>
      </c>
      <c r="E4634" t="s">
        <v>15</v>
      </c>
      <c r="F4634" t="s">
        <v>25</v>
      </c>
      <c r="G4634">
        <v>310684</v>
      </c>
      <c r="H4634" t="s">
        <v>17</v>
      </c>
      <c r="J4634" t="s">
        <v>3354</v>
      </c>
      <c r="K4634" t="s">
        <v>3383</v>
      </c>
      <c r="L4634" t="s">
        <v>174</v>
      </c>
      <c r="M4634" t="s">
        <v>3359</v>
      </c>
      <c r="N4634" t="s">
        <v>3359</v>
      </c>
      <c r="V4634" s="43" t="s">
        <v>3359</v>
      </c>
      <c r="AB4634" t="s">
        <v>81</v>
      </c>
      <c r="AD4634" s="3" t="s">
        <v>1577</v>
      </c>
      <c r="AF4634" t="s">
        <v>3060</v>
      </c>
      <c r="AH4634" s="2">
        <v>41034.374363425923</v>
      </c>
    </row>
    <row r="4635" spans="1:35" ht="15" customHeight="1" thickBot="1" x14ac:dyDescent="0.4">
      <c r="B4635" s="5">
        <f t="shared" si="331"/>
        <v>4633</v>
      </c>
      <c r="C4635">
        <f t="shared" si="330"/>
        <v>363</v>
      </c>
      <c r="D4635" s="16">
        <v>1959</v>
      </c>
      <c r="E4635" t="s">
        <v>15</v>
      </c>
      <c r="F4635" t="s">
        <v>25</v>
      </c>
      <c r="G4635">
        <v>310908</v>
      </c>
      <c r="H4635" t="s">
        <v>17</v>
      </c>
      <c r="K4635" t="s">
        <v>3383</v>
      </c>
      <c r="M4635" t="s">
        <v>3359</v>
      </c>
      <c r="V4635" s="43" t="s">
        <v>3359</v>
      </c>
      <c r="AF4635" t="s">
        <v>3060</v>
      </c>
      <c r="AH4635" s="2">
        <v>39826.901400462964</v>
      </c>
    </row>
    <row r="4636" spans="1:35" ht="15" thickBot="1" x14ac:dyDescent="0.4">
      <c r="B4636" s="5">
        <f t="shared" si="331"/>
        <v>4634</v>
      </c>
      <c r="C4636">
        <f t="shared" si="330"/>
        <v>256</v>
      </c>
      <c r="D4636" s="16">
        <v>1959</v>
      </c>
      <c r="E4636" s="3" t="s">
        <v>15</v>
      </c>
      <c r="F4636" s="3" t="s">
        <v>25</v>
      </c>
      <c r="G4636" s="165">
        <v>311271</v>
      </c>
      <c r="H4636" s="3"/>
      <c r="I4636" s="3"/>
      <c r="J4636" s="3"/>
      <c r="K4636" s="3" t="s">
        <v>3383</v>
      </c>
      <c r="L4636" s="3"/>
      <c r="M4636" s="3"/>
      <c r="N4636" s="3"/>
      <c r="O4636" s="3"/>
      <c r="P4636" s="3"/>
      <c r="Q4636" s="3"/>
      <c r="R4636" s="3"/>
      <c r="S4636" s="152"/>
      <c r="T4636" s="3"/>
      <c r="U4636" s="3"/>
      <c r="V4636" s="43" t="s">
        <v>3359</v>
      </c>
      <c r="W4636" s="3"/>
      <c r="X4636" s="3"/>
      <c r="Y4636" s="3"/>
      <c r="Z4636" s="3"/>
      <c r="AB4636" s="3"/>
      <c r="AE4636" s="3"/>
      <c r="AF4636" s="3" t="s">
        <v>3451</v>
      </c>
      <c r="AG4636" s="159"/>
      <c r="AH4636" s="176">
        <v>45739</v>
      </c>
      <c r="AI4636" s="14" t="s">
        <v>4789</v>
      </c>
    </row>
    <row r="4637" spans="1:35" ht="15" customHeight="1" thickBot="1" x14ac:dyDescent="0.4">
      <c r="A4637" s="180"/>
      <c r="B4637" s="5">
        <f t="shared" si="331"/>
        <v>4635</v>
      </c>
      <c r="C4637">
        <f t="shared" si="330"/>
        <v>514</v>
      </c>
      <c r="D4637" s="16">
        <v>1959</v>
      </c>
      <c r="E4637" s="3" t="s">
        <v>15</v>
      </c>
      <c r="F4637" s="3" t="s">
        <v>25</v>
      </c>
      <c r="G4637" s="165">
        <v>311527</v>
      </c>
      <c r="H4637" s="3"/>
      <c r="I4637" s="3"/>
      <c r="J4637" s="3" t="s">
        <v>3354</v>
      </c>
      <c r="K4637" s="3" t="s">
        <v>3383</v>
      </c>
      <c r="L4637" s="3"/>
      <c r="M4637" s="3" t="s">
        <v>3459</v>
      </c>
      <c r="N4637" s="3"/>
      <c r="O4637" s="3"/>
      <c r="P4637" s="3"/>
      <c r="Q4637" s="3"/>
      <c r="R4637" s="3"/>
      <c r="S4637" s="152"/>
      <c r="T4637" s="3" t="s">
        <v>3262</v>
      </c>
      <c r="U4637" s="3"/>
      <c r="V4637" s="43" t="s">
        <v>3359</v>
      </c>
      <c r="W4637" s="3" t="s">
        <v>3572</v>
      </c>
      <c r="X4637" s="3" t="s">
        <v>3660</v>
      </c>
      <c r="Y4637" s="3"/>
      <c r="Z4637" s="3"/>
      <c r="AA4637" s="3" t="s">
        <v>3262</v>
      </c>
      <c r="AB4637" t="s">
        <v>81</v>
      </c>
      <c r="AF4637" t="s">
        <v>3451</v>
      </c>
      <c r="AH4637" s="2">
        <v>45783</v>
      </c>
      <c r="AI4637" s="75" t="s">
        <v>4961</v>
      </c>
    </row>
    <row r="4638" spans="1:35" ht="15" customHeight="1" x14ac:dyDescent="0.35">
      <c r="B4638" s="5">
        <f t="shared" si="331"/>
        <v>4636</v>
      </c>
      <c r="C4638">
        <f t="shared" ref="C4638:C4705" si="333">+G4639-G4638</f>
        <v>60</v>
      </c>
      <c r="D4638" s="16">
        <v>1959</v>
      </c>
      <c r="E4638" t="s">
        <v>15</v>
      </c>
      <c r="F4638" t="s">
        <v>25</v>
      </c>
      <c r="G4638">
        <v>312041</v>
      </c>
      <c r="H4638" t="s">
        <v>17</v>
      </c>
      <c r="J4638" t="s">
        <v>3354</v>
      </c>
      <c r="K4638" t="s">
        <v>3383</v>
      </c>
      <c r="L4638" t="s">
        <v>1578</v>
      </c>
      <c r="M4638" t="s">
        <v>3359</v>
      </c>
      <c r="AF4638" t="s">
        <v>3060</v>
      </c>
      <c r="AH4638" s="2">
        <v>40521.758206018516</v>
      </c>
    </row>
    <row r="4639" spans="1:35" ht="15" customHeight="1" x14ac:dyDescent="0.35">
      <c r="B4639" s="5">
        <f t="shared" si="331"/>
        <v>4637</v>
      </c>
      <c r="C4639">
        <f t="shared" si="333"/>
        <v>70</v>
      </c>
      <c r="D4639" s="16">
        <v>1959</v>
      </c>
      <c r="E4639" t="s">
        <v>15</v>
      </c>
      <c r="F4639" t="s">
        <v>25</v>
      </c>
      <c r="G4639" s="70">
        <v>312101</v>
      </c>
      <c r="J4639" t="s">
        <v>3354</v>
      </c>
      <c r="K4639" t="s">
        <v>3383</v>
      </c>
      <c r="M4639" t="s">
        <v>3459</v>
      </c>
      <c r="T4639" t="s">
        <v>3262</v>
      </c>
      <c r="V4639" s="43" t="s">
        <v>3413</v>
      </c>
      <c r="W4639" t="s">
        <v>3572</v>
      </c>
      <c r="X4639" t="s">
        <v>3660</v>
      </c>
      <c r="AA4639" t="s">
        <v>3262</v>
      </c>
      <c r="AC4639"/>
      <c r="AD4639"/>
      <c r="AF4639" t="s">
        <v>3451</v>
      </c>
      <c r="AG4639" s="3"/>
      <c r="AH4639" s="153">
        <v>45899</v>
      </c>
      <c r="AI4639" s="36" t="s">
        <v>5423</v>
      </c>
    </row>
    <row r="4640" spans="1:35" ht="15" customHeight="1" x14ac:dyDescent="0.35">
      <c r="B4640" s="5">
        <f t="shared" si="331"/>
        <v>4638</v>
      </c>
      <c r="C4640">
        <f t="shared" si="333"/>
        <v>182</v>
      </c>
      <c r="D4640" s="16">
        <v>1959</v>
      </c>
      <c r="E4640" s="116" t="s">
        <v>15</v>
      </c>
      <c r="F4640" s="116" t="s">
        <v>25</v>
      </c>
      <c r="G4640" s="117">
        <v>312171</v>
      </c>
      <c r="H4640" s="172" t="s">
        <v>5836</v>
      </c>
      <c r="I4640" s="172"/>
      <c r="J4640" s="172" t="s">
        <v>3354</v>
      </c>
      <c r="K4640" s="172" t="s">
        <v>3383</v>
      </c>
      <c r="L4640" s="172"/>
      <c r="M4640" s="172" t="s">
        <v>3459</v>
      </c>
      <c r="N4640" s="172"/>
      <c r="O4640" s="172"/>
      <c r="P4640" s="172"/>
      <c r="Q4640" s="172"/>
      <c r="R4640" s="172"/>
      <c r="S4640" s="173"/>
      <c r="T4640" s="172" t="s">
        <v>3262</v>
      </c>
      <c r="U4640" s="172"/>
      <c r="V4640" s="174"/>
      <c r="W4640" s="172" t="s">
        <v>3572</v>
      </c>
      <c r="X4640" s="172" t="s">
        <v>3660</v>
      </c>
      <c r="Y4640" s="172"/>
      <c r="Z4640" s="172"/>
      <c r="AA4640" s="172" t="s">
        <v>3262</v>
      </c>
      <c r="AB4640" s="172" t="s">
        <v>6100</v>
      </c>
      <c r="AC4640" s="172"/>
      <c r="AD4640" s="172"/>
      <c r="AE4640" s="172"/>
      <c r="AF4640" t="s">
        <v>3451</v>
      </c>
      <c r="AG4640" s="172"/>
      <c r="AH4640" s="175">
        <v>45999</v>
      </c>
      <c r="AI4640" s="36" t="s">
        <v>6032</v>
      </c>
    </row>
    <row r="4641" spans="1:35" ht="15" customHeight="1" x14ac:dyDescent="0.35">
      <c r="B4641" s="5">
        <f t="shared" si="331"/>
        <v>4639</v>
      </c>
      <c r="C4641">
        <f t="shared" si="333"/>
        <v>89</v>
      </c>
      <c r="D4641" s="16">
        <v>1959</v>
      </c>
      <c r="E4641" t="s">
        <v>15</v>
      </c>
      <c r="F4641" t="s">
        <v>25</v>
      </c>
      <c r="G4641">
        <v>312353</v>
      </c>
      <c r="H4641" t="s">
        <v>17</v>
      </c>
      <c r="J4641" t="s">
        <v>3354</v>
      </c>
      <c r="L4641" t="s">
        <v>1579</v>
      </c>
      <c r="M4641" t="s">
        <v>3359</v>
      </c>
      <c r="AF4641" t="s">
        <v>3060</v>
      </c>
      <c r="AH4641" s="2">
        <v>39702.709756944445</v>
      </c>
    </row>
    <row r="4642" spans="1:35" ht="15" customHeight="1" x14ac:dyDescent="0.35">
      <c r="B4642" s="5">
        <f t="shared" si="331"/>
        <v>4640</v>
      </c>
      <c r="C4642">
        <f t="shared" si="333"/>
        <v>1</v>
      </c>
      <c r="D4642" s="16">
        <v>1959</v>
      </c>
      <c r="E4642" t="s">
        <v>15</v>
      </c>
      <c r="F4642" t="s">
        <v>25</v>
      </c>
      <c r="G4642">
        <v>312442</v>
      </c>
      <c r="H4642" t="s">
        <v>17</v>
      </c>
      <c r="J4642" t="s">
        <v>3354</v>
      </c>
      <c r="K4642" t="s">
        <v>3383</v>
      </c>
      <c r="L4642" t="s">
        <v>28</v>
      </c>
      <c r="M4642" t="s">
        <v>3359</v>
      </c>
      <c r="N4642" t="s">
        <v>3359</v>
      </c>
      <c r="V4642" s="43" t="s">
        <v>3359</v>
      </c>
      <c r="AB4642" t="s">
        <v>1581</v>
      </c>
      <c r="AF4642" t="s">
        <v>3060</v>
      </c>
      <c r="AH4642" s="2">
        <v>40659.943819444445</v>
      </c>
    </row>
    <row r="4643" spans="1:35" ht="15" customHeight="1" x14ac:dyDescent="0.35">
      <c r="B4643" s="5">
        <f t="shared" si="331"/>
        <v>4641</v>
      </c>
      <c r="C4643">
        <f t="shared" si="333"/>
        <v>430</v>
      </c>
      <c r="D4643" s="16">
        <v>1959</v>
      </c>
      <c r="E4643" t="s">
        <v>15</v>
      </c>
      <c r="F4643" t="s">
        <v>25</v>
      </c>
      <c r="G4643">
        <v>312443</v>
      </c>
      <c r="H4643" t="s">
        <v>17</v>
      </c>
      <c r="J4643" t="s">
        <v>3354</v>
      </c>
      <c r="K4643" t="s">
        <v>3383</v>
      </c>
      <c r="L4643" t="s">
        <v>56</v>
      </c>
      <c r="M4643" t="s">
        <v>3359</v>
      </c>
      <c r="AF4643" t="s">
        <v>3060</v>
      </c>
      <c r="AH4643" s="2">
        <v>39804.679965277777</v>
      </c>
    </row>
    <row r="4644" spans="1:35" ht="15" customHeight="1" thickBot="1" x14ac:dyDescent="0.4">
      <c r="B4644" s="5">
        <f t="shared" si="331"/>
        <v>4642</v>
      </c>
      <c r="C4644">
        <f t="shared" si="333"/>
        <v>707</v>
      </c>
      <c r="D4644" s="16">
        <v>1959</v>
      </c>
      <c r="E4644" t="s">
        <v>15</v>
      </c>
      <c r="F4644" t="s">
        <v>25</v>
      </c>
      <c r="G4644">
        <v>312873</v>
      </c>
      <c r="H4644" t="s">
        <v>17</v>
      </c>
      <c r="J4644" t="s">
        <v>3354</v>
      </c>
      <c r="K4644" t="s">
        <v>3383</v>
      </c>
      <c r="L4644" t="s">
        <v>261</v>
      </c>
      <c r="M4644" t="s">
        <v>3359</v>
      </c>
      <c r="S4644" s="148">
        <v>460</v>
      </c>
      <c r="V4644" s="43" t="s">
        <v>3359</v>
      </c>
      <c r="AB4644" t="s">
        <v>81</v>
      </c>
      <c r="AF4644" t="s">
        <v>3060</v>
      </c>
      <c r="AH4644" s="2">
        <v>40482.987141203703</v>
      </c>
    </row>
    <row r="4645" spans="1:35" ht="15" customHeight="1" thickBot="1" x14ac:dyDescent="0.4">
      <c r="A4645" s="3"/>
      <c r="B4645" s="5">
        <f t="shared" si="331"/>
        <v>4643</v>
      </c>
      <c r="C4645">
        <f t="shared" si="333"/>
        <v>9</v>
      </c>
      <c r="D4645" s="16">
        <v>1959</v>
      </c>
      <c r="E4645" s="159" t="s">
        <v>15</v>
      </c>
      <c r="F4645" s="159" t="s">
        <v>25</v>
      </c>
      <c r="G4645" s="160">
        <v>313580</v>
      </c>
      <c r="H4645" s="159"/>
      <c r="I4645" s="159"/>
      <c r="J4645" s="159" t="s">
        <v>3354</v>
      </c>
      <c r="K4645" s="159" t="s">
        <v>3383</v>
      </c>
      <c r="L4645" s="159"/>
      <c r="M4645" s="159" t="s">
        <v>3459</v>
      </c>
      <c r="N4645" s="159"/>
      <c r="O4645" s="159"/>
      <c r="P4645" s="159"/>
      <c r="Q4645" s="159"/>
      <c r="R4645" s="159"/>
      <c r="S4645" s="159"/>
      <c r="T4645" s="159" t="s">
        <v>3262</v>
      </c>
      <c r="U4645" s="159"/>
      <c r="V4645" s="161" t="s">
        <v>3359</v>
      </c>
      <c r="W4645" s="159" t="s">
        <v>3572</v>
      </c>
      <c r="X4645" s="159" t="s">
        <v>3660</v>
      </c>
      <c r="Y4645" s="159"/>
      <c r="Z4645" s="159"/>
      <c r="AA4645" s="159" t="s">
        <v>3262</v>
      </c>
      <c r="AB4645" s="159"/>
      <c r="AC4645" s="159"/>
      <c r="AD4645" s="159"/>
      <c r="AE4645" s="159"/>
      <c r="AF4645" t="s">
        <v>3451</v>
      </c>
      <c r="AG4645" s="162"/>
      <c r="AH4645" s="163">
        <v>46130</v>
      </c>
      <c r="AI4645" s="76" t="s">
        <v>6574</v>
      </c>
    </row>
    <row r="4646" spans="1:35" ht="15" customHeight="1" x14ac:dyDescent="0.35">
      <c r="B4646" s="5">
        <f t="shared" si="331"/>
        <v>4644</v>
      </c>
      <c r="C4646">
        <f t="shared" si="333"/>
        <v>153</v>
      </c>
      <c r="D4646" s="16">
        <v>1959</v>
      </c>
      <c r="E4646" t="s">
        <v>15</v>
      </c>
      <c r="F4646" t="s">
        <v>25</v>
      </c>
      <c r="G4646" s="70">
        <v>313589</v>
      </c>
      <c r="J4646" t="s">
        <v>3354</v>
      </c>
      <c r="K4646" t="s">
        <v>3383</v>
      </c>
      <c r="M4646" t="s">
        <v>3459</v>
      </c>
      <c r="T4646" t="s">
        <v>3262</v>
      </c>
      <c r="V4646" s="43" t="s">
        <v>3359</v>
      </c>
      <c r="W4646" t="s">
        <v>3572</v>
      </c>
      <c r="X4646" t="s">
        <v>3660</v>
      </c>
      <c r="AA4646" t="s">
        <v>3262</v>
      </c>
      <c r="AC4646"/>
      <c r="AD4646"/>
      <c r="AF4646" t="s">
        <v>3451</v>
      </c>
      <c r="AG4646" s="3"/>
      <c r="AH4646" s="153">
        <v>45899</v>
      </c>
      <c r="AI4646" s="36" t="s">
        <v>5424</v>
      </c>
    </row>
    <row r="4647" spans="1:35" ht="15" customHeight="1" x14ac:dyDescent="0.35">
      <c r="B4647" s="5">
        <f t="shared" si="331"/>
        <v>4645</v>
      </c>
      <c r="C4647">
        <f t="shared" si="333"/>
        <v>5</v>
      </c>
      <c r="D4647" s="16">
        <v>1959</v>
      </c>
      <c r="E4647" t="s">
        <v>15</v>
      </c>
      <c r="F4647" t="s">
        <v>25</v>
      </c>
      <c r="G4647" s="70">
        <v>313742</v>
      </c>
      <c r="J4647" t="s">
        <v>3354</v>
      </c>
      <c r="K4647" t="s">
        <v>3383</v>
      </c>
      <c r="M4647" t="s">
        <v>3459</v>
      </c>
      <c r="T4647" t="s">
        <v>3262</v>
      </c>
      <c r="V4647" s="43" t="s">
        <v>3359</v>
      </c>
      <c r="W4647" t="s">
        <v>3572</v>
      </c>
      <c r="X4647" t="s">
        <v>3660</v>
      </c>
      <c r="AA4647" t="s">
        <v>3262</v>
      </c>
      <c r="AC4647"/>
      <c r="AD4647"/>
      <c r="AF4647" t="s">
        <v>3451</v>
      </c>
      <c r="AG4647" s="3"/>
      <c r="AH4647" s="153">
        <v>45899</v>
      </c>
      <c r="AI4647" s="36" t="s">
        <v>5425</v>
      </c>
    </row>
    <row r="4648" spans="1:35" ht="15" customHeight="1" x14ac:dyDescent="0.35">
      <c r="B4648" s="5">
        <f t="shared" si="331"/>
        <v>4646</v>
      </c>
      <c r="C4648">
        <f t="shared" si="333"/>
        <v>42</v>
      </c>
      <c r="D4648" s="16">
        <v>1959</v>
      </c>
      <c r="E4648" t="s">
        <v>15</v>
      </c>
      <c r="F4648" t="s">
        <v>25</v>
      </c>
      <c r="G4648">
        <v>313747</v>
      </c>
      <c r="J4648" t="s">
        <v>3354</v>
      </c>
      <c r="K4648" t="s">
        <v>3383</v>
      </c>
      <c r="M4648" t="s">
        <v>3459</v>
      </c>
      <c r="N4648" t="s">
        <v>3359</v>
      </c>
      <c r="T4648" t="s">
        <v>167</v>
      </c>
      <c r="W4648" t="s">
        <v>3572</v>
      </c>
      <c r="X4648" t="s">
        <v>3834</v>
      </c>
      <c r="AF4648" t="s">
        <v>3451</v>
      </c>
      <c r="AH4648" s="2">
        <v>45273</v>
      </c>
    </row>
    <row r="4649" spans="1:35" ht="15" customHeight="1" x14ac:dyDescent="0.35">
      <c r="B4649" s="5">
        <f t="shared" si="331"/>
        <v>4647</v>
      </c>
      <c r="C4649">
        <f t="shared" si="333"/>
        <v>90</v>
      </c>
      <c r="D4649" s="16">
        <v>1959</v>
      </c>
      <c r="E4649" t="s">
        <v>15</v>
      </c>
      <c r="F4649" t="s">
        <v>25</v>
      </c>
      <c r="G4649">
        <v>313789</v>
      </c>
      <c r="H4649" t="s">
        <v>17</v>
      </c>
      <c r="J4649" t="s">
        <v>3354</v>
      </c>
      <c r="K4649" t="s">
        <v>3383</v>
      </c>
      <c r="M4649" t="s">
        <v>3359</v>
      </c>
      <c r="V4649" s="43" t="s">
        <v>3359</v>
      </c>
      <c r="AB4649" t="s">
        <v>81</v>
      </c>
      <c r="AF4649" t="s">
        <v>3060</v>
      </c>
      <c r="AH4649" s="2">
        <v>40804.675381944442</v>
      </c>
    </row>
    <row r="4650" spans="1:35" ht="15" customHeight="1" x14ac:dyDescent="0.35">
      <c r="B4650" s="5">
        <f t="shared" si="331"/>
        <v>4648</v>
      </c>
      <c r="C4650">
        <f t="shared" si="333"/>
        <v>209</v>
      </c>
      <c r="D4650" s="16">
        <v>1959</v>
      </c>
      <c r="E4650" t="s">
        <v>15</v>
      </c>
      <c r="F4650" t="s">
        <v>25</v>
      </c>
      <c r="G4650">
        <v>313879</v>
      </c>
      <c r="H4650" t="s">
        <v>17</v>
      </c>
      <c r="J4650" t="s">
        <v>3354</v>
      </c>
      <c r="K4650" t="s">
        <v>3383</v>
      </c>
      <c r="L4650" t="s">
        <v>355</v>
      </c>
      <c r="M4650" t="s">
        <v>3359</v>
      </c>
      <c r="N4650" t="s">
        <v>3359</v>
      </c>
      <c r="AD4650" s="3" t="s">
        <v>3765</v>
      </c>
      <c r="AF4650" t="s">
        <v>3060</v>
      </c>
      <c r="AH4650" s="2">
        <v>40376.653645833336</v>
      </c>
    </row>
    <row r="4651" spans="1:35" ht="15" customHeight="1" x14ac:dyDescent="0.35">
      <c r="B4651" s="5">
        <f t="shared" si="331"/>
        <v>4649</v>
      </c>
      <c r="C4651">
        <f t="shared" si="333"/>
        <v>29</v>
      </c>
      <c r="D4651" s="16">
        <v>1959</v>
      </c>
      <c r="E4651" s="3" t="s">
        <v>15</v>
      </c>
      <c r="F4651" s="3" t="s">
        <v>25</v>
      </c>
      <c r="G4651" s="165">
        <v>314088</v>
      </c>
      <c r="H4651" s="3"/>
      <c r="I4651" s="3"/>
      <c r="J4651" s="3" t="s">
        <v>3354</v>
      </c>
      <c r="K4651" s="3" t="s">
        <v>3383</v>
      </c>
      <c r="L4651" s="3"/>
      <c r="M4651" s="3" t="s">
        <v>3459</v>
      </c>
      <c r="N4651" s="3"/>
      <c r="O4651" s="3"/>
      <c r="P4651" s="3"/>
      <c r="Q4651" s="3"/>
      <c r="R4651" s="3"/>
      <c r="S4651" s="152"/>
      <c r="T4651" s="3" t="s">
        <v>3262</v>
      </c>
      <c r="U4651" s="3"/>
      <c r="V4651" s="143"/>
      <c r="W4651" s="3"/>
      <c r="X4651" s="3"/>
      <c r="Y4651" s="3"/>
      <c r="Z4651" s="3"/>
      <c r="AB4651" s="14" t="s">
        <v>4962</v>
      </c>
      <c r="AF4651" t="s">
        <v>3451</v>
      </c>
      <c r="AH4651" s="2">
        <v>45783</v>
      </c>
      <c r="AI4651" s="75" t="s">
        <v>4963</v>
      </c>
    </row>
    <row r="4652" spans="1:35" ht="15" customHeight="1" x14ac:dyDescent="0.35">
      <c r="B4652" s="5">
        <f t="shared" ref="B4652:B4716" si="334">+B4651+1</f>
        <v>4650</v>
      </c>
      <c r="C4652">
        <f t="shared" si="333"/>
        <v>81</v>
      </c>
      <c r="D4652" s="16">
        <v>1959</v>
      </c>
      <c r="E4652" t="s">
        <v>15</v>
      </c>
      <c r="F4652" t="s">
        <v>25</v>
      </c>
      <c r="G4652">
        <v>314117</v>
      </c>
      <c r="H4652" t="s">
        <v>17</v>
      </c>
      <c r="J4652" t="s">
        <v>3354</v>
      </c>
      <c r="K4652" t="s">
        <v>3383</v>
      </c>
      <c r="L4652" t="s">
        <v>224</v>
      </c>
      <c r="M4652" t="s">
        <v>3359</v>
      </c>
      <c r="V4652" s="43" t="s">
        <v>3359</v>
      </c>
      <c r="AD4652" s="3" t="s">
        <v>1583</v>
      </c>
      <c r="AF4652" t="s">
        <v>3060</v>
      </c>
      <c r="AH4652" s="2">
        <v>40747.583749999998</v>
      </c>
    </row>
    <row r="4653" spans="1:35" ht="15" customHeight="1" thickBot="1" x14ac:dyDescent="0.4">
      <c r="B4653" s="5">
        <f t="shared" si="334"/>
        <v>4651</v>
      </c>
      <c r="C4653">
        <f t="shared" si="333"/>
        <v>270</v>
      </c>
      <c r="D4653" s="16">
        <v>1959</v>
      </c>
      <c r="E4653" t="s">
        <v>15</v>
      </c>
      <c r="F4653" t="s">
        <v>25</v>
      </c>
      <c r="G4653">
        <v>314198</v>
      </c>
      <c r="H4653" t="s">
        <v>17</v>
      </c>
      <c r="M4653" t="s">
        <v>3359</v>
      </c>
      <c r="AF4653" t="s">
        <v>3060</v>
      </c>
      <c r="AH4653" s="2">
        <v>39852.5858912037</v>
      </c>
    </row>
    <row r="4654" spans="1:35" ht="15" customHeight="1" thickBot="1" x14ac:dyDescent="0.4">
      <c r="B4654" s="5">
        <f t="shared" si="334"/>
        <v>4652</v>
      </c>
      <c r="C4654">
        <f t="shared" si="333"/>
        <v>688</v>
      </c>
      <c r="D4654" s="16">
        <v>1959</v>
      </c>
      <c r="E4654" s="159" t="s">
        <v>15</v>
      </c>
      <c r="F4654" s="159" t="s">
        <v>25</v>
      </c>
      <c r="G4654" s="160">
        <v>314468</v>
      </c>
      <c r="H4654" s="159"/>
      <c r="I4654" s="159"/>
      <c r="J4654" s="159" t="s">
        <v>3354</v>
      </c>
      <c r="K4654" s="159" t="s">
        <v>3383</v>
      </c>
      <c r="L4654" s="159"/>
      <c r="M4654" s="159" t="s">
        <v>3459</v>
      </c>
      <c r="N4654" s="159"/>
      <c r="O4654" s="159"/>
      <c r="P4654" s="159"/>
      <c r="Q4654" s="159"/>
      <c r="R4654" s="159"/>
      <c r="S4654" s="159"/>
      <c r="T4654" s="159" t="s">
        <v>3262</v>
      </c>
      <c r="U4654" s="159"/>
      <c r="V4654" s="161" t="s">
        <v>3359</v>
      </c>
      <c r="W4654" s="159" t="s">
        <v>3572</v>
      </c>
      <c r="X4654" s="159" t="s">
        <v>3660</v>
      </c>
      <c r="Y4654" s="159"/>
      <c r="Z4654" s="159"/>
      <c r="AA4654" s="159" t="s">
        <v>3262</v>
      </c>
      <c r="AB4654" s="159"/>
      <c r="AC4654" s="159"/>
      <c r="AD4654" s="159"/>
      <c r="AE4654" s="159"/>
      <c r="AF4654" t="s">
        <v>3451</v>
      </c>
      <c r="AG4654" s="159"/>
      <c r="AH4654" s="176">
        <v>46091</v>
      </c>
      <c r="AI4654" s="76" t="s">
        <v>6379</v>
      </c>
    </row>
    <row r="4655" spans="1:35" ht="15" customHeight="1" x14ac:dyDescent="0.35">
      <c r="B4655" s="5">
        <f t="shared" si="334"/>
        <v>4653</v>
      </c>
      <c r="C4655">
        <f t="shared" si="333"/>
        <v>107</v>
      </c>
      <c r="D4655" s="16">
        <v>1959</v>
      </c>
      <c r="E4655" t="s">
        <v>15</v>
      </c>
      <c r="F4655" t="s">
        <v>16</v>
      </c>
      <c r="G4655">
        <v>315156</v>
      </c>
      <c r="H4655" t="s">
        <v>17</v>
      </c>
      <c r="J4655" t="s">
        <v>3354</v>
      </c>
      <c r="K4655" t="s">
        <v>3383</v>
      </c>
      <c r="L4655" t="s">
        <v>258</v>
      </c>
      <c r="M4655" t="s">
        <v>3359</v>
      </c>
      <c r="AF4655" t="s">
        <v>3060</v>
      </c>
      <c r="AH4655" s="2">
        <v>40482.818796296298</v>
      </c>
    </row>
    <row r="4656" spans="1:35" ht="15" customHeight="1" x14ac:dyDescent="0.35">
      <c r="B4656" s="5">
        <f t="shared" si="334"/>
        <v>4654</v>
      </c>
      <c r="C4656">
        <f t="shared" si="333"/>
        <v>162</v>
      </c>
      <c r="D4656" s="16">
        <v>1959</v>
      </c>
      <c r="E4656" t="s">
        <v>15</v>
      </c>
      <c r="F4656" t="s">
        <v>16</v>
      </c>
      <c r="G4656">
        <v>315263</v>
      </c>
      <c r="H4656" t="s">
        <v>17</v>
      </c>
      <c r="J4656" t="s">
        <v>380</v>
      </c>
      <c r="K4656" t="s">
        <v>3383</v>
      </c>
      <c r="L4656" t="s">
        <v>28</v>
      </c>
      <c r="M4656" t="s">
        <v>3359</v>
      </c>
      <c r="V4656" s="43" t="s">
        <v>3359</v>
      </c>
      <c r="AB4656" t="s">
        <v>81</v>
      </c>
      <c r="AD4656" s="3" t="s">
        <v>1584</v>
      </c>
      <c r="AF4656" t="s">
        <v>3060</v>
      </c>
      <c r="AH4656" s="2">
        <v>40878.942303240743</v>
      </c>
    </row>
    <row r="4657" spans="1:35" ht="15" customHeight="1" x14ac:dyDescent="0.35">
      <c r="B4657" s="5">
        <f t="shared" si="334"/>
        <v>4655</v>
      </c>
      <c r="C4657">
        <f t="shared" si="333"/>
        <v>4</v>
      </c>
      <c r="D4657" s="16">
        <v>1959</v>
      </c>
      <c r="E4657" s="3" t="s">
        <v>15</v>
      </c>
      <c r="F4657" s="3" t="s">
        <v>16</v>
      </c>
      <c r="G4657" s="3">
        <v>315425</v>
      </c>
      <c r="H4657" s="3"/>
      <c r="I4657" s="3"/>
      <c r="J4657" s="3"/>
      <c r="K4657" s="3"/>
      <c r="L4657" s="3"/>
      <c r="M4657" s="3"/>
      <c r="N4657" s="3"/>
      <c r="O4657" s="3"/>
      <c r="P4657" s="3"/>
      <c r="Q4657" s="3"/>
      <c r="R4657" s="3"/>
      <c r="S4657" s="152"/>
      <c r="T4657" s="3"/>
      <c r="U4657" s="3"/>
      <c r="V4657" s="143"/>
      <c r="W4657" s="3"/>
      <c r="X4657" s="3"/>
      <c r="Y4657" s="3"/>
      <c r="Z4657" s="3"/>
      <c r="AB4657" s="3"/>
      <c r="AE4657" s="3"/>
      <c r="AF4657" s="3" t="s">
        <v>3451</v>
      </c>
      <c r="AG4657" s="3"/>
      <c r="AH4657" s="153">
        <v>45568</v>
      </c>
      <c r="AI4657" s="14" t="s">
        <v>4296</v>
      </c>
    </row>
    <row r="4658" spans="1:35" ht="15" customHeight="1" x14ac:dyDescent="0.35">
      <c r="B4658" s="5">
        <f t="shared" si="334"/>
        <v>4656</v>
      </c>
      <c r="C4658">
        <f t="shared" si="333"/>
        <v>177</v>
      </c>
      <c r="D4658" s="16">
        <v>1959</v>
      </c>
      <c r="E4658" s="3" t="s">
        <v>15</v>
      </c>
      <c r="F4658" s="3" t="s">
        <v>16</v>
      </c>
      <c r="G4658" s="3">
        <v>315429</v>
      </c>
      <c r="H4658" s="3"/>
      <c r="I4658" s="3"/>
      <c r="J4658" s="3"/>
      <c r="K4658" s="3"/>
      <c r="L4658" s="3"/>
      <c r="M4658" s="3"/>
      <c r="N4658" s="3"/>
      <c r="O4658" s="3"/>
      <c r="P4658" s="3"/>
      <c r="Q4658" s="3"/>
      <c r="R4658" s="3"/>
      <c r="S4658" s="152"/>
      <c r="T4658" s="3"/>
      <c r="U4658" s="3"/>
      <c r="V4658" s="143"/>
      <c r="W4658" s="3"/>
      <c r="X4658" s="3"/>
      <c r="Y4658" s="3"/>
      <c r="Z4658" s="3"/>
      <c r="AB4658" s="3"/>
      <c r="AE4658" s="3"/>
      <c r="AF4658" s="3" t="s">
        <v>3451</v>
      </c>
      <c r="AG4658" s="3"/>
      <c r="AH4658" s="153">
        <v>45568</v>
      </c>
      <c r="AI4658" s="14" t="s">
        <v>4297</v>
      </c>
    </row>
    <row r="4659" spans="1:35" ht="15" customHeight="1" x14ac:dyDescent="0.35">
      <c r="B4659" s="5">
        <f t="shared" si="334"/>
        <v>4657</v>
      </c>
      <c r="C4659">
        <f t="shared" si="333"/>
        <v>189</v>
      </c>
      <c r="D4659" s="16">
        <v>1959</v>
      </c>
      <c r="E4659" t="s">
        <v>15</v>
      </c>
      <c r="F4659" t="s">
        <v>16</v>
      </c>
      <c r="G4659">
        <v>315606</v>
      </c>
      <c r="H4659" t="s">
        <v>17</v>
      </c>
      <c r="J4659" t="s">
        <v>3354</v>
      </c>
      <c r="L4659" t="s">
        <v>446</v>
      </c>
      <c r="M4659" t="s">
        <v>3359</v>
      </c>
      <c r="AB4659" t="s">
        <v>139</v>
      </c>
      <c r="AF4659" t="s">
        <v>3060</v>
      </c>
      <c r="AH4659" s="2">
        <v>40418.844375000001</v>
      </c>
    </row>
    <row r="4660" spans="1:35" ht="15" customHeight="1" x14ac:dyDescent="0.35">
      <c r="B4660" s="5">
        <f t="shared" si="334"/>
        <v>4658</v>
      </c>
      <c r="C4660">
        <f t="shared" si="333"/>
        <v>11</v>
      </c>
      <c r="D4660" s="16">
        <v>1959</v>
      </c>
      <c r="E4660" t="s">
        <v>15</v>
      </c>
      <c r="F4660" t="s">
        <v>16</v>
      </c>
      <c r="G4660">
        <v>315795</v>
      </c>
      <c r="H4660" t="s">
        <v>17</v>
      </c>
      <c r="J4660" t="s">
        <v>3354</v>
      </c>
      <c r="K4660" t="s">
        <v>3383</v>
      </c>
      <c r="L4660" t="s">
        <v>254</v>
      </c>
      <c r="M4660" t="s">
        <v>3359</v>
      </c>
      <c r="V4660" s="43" t="s">
        <v>3359</v>
      </c>
      <c r="AB4660" t="s">
        <v>81</v>
      </c>
      <c r="AF4660" t="s">
        <v>3060</v>
      </c>
      <c r="AH4660" s="2">
        <v>40577.388680555552</v>
      </c>
    </row>
    <row r="4661" spans="1:35" ht="15" customHeight="1" x14ac:dyDescent="0.35">
      <c r="B4661" s="5">
        <f t="shared" si="334"/>
        <v>4659</v>
      </c>
      <c r="C4661">
        <f t="shared" si="333"/>
        <v>106</v>
      </c>
      <c r="D4661" s="16">
        <v>1959</v>
      </c>
      <c r="E4661" t="s">
        <v>15</v>
      </c>
      <c r="F4661" t="s">
        <v>16</v>
      </c>
      <c r="G4661">
        <v>315806</v>
      </c>
      <c r="H4661" t="s">
        <v>17</v>
      </c>
      <c r="J4661" t="s">
        <v>3356</v>
      </c>
      <c r="K4661" t="s">
        <v>3383</v>
      </c>
      <c r="M4661" t="s">
        <v>3359</v>
      </c>
      <c r="AF4661" t="s">
        <v>3060</v>
      </c>
      <c r="AH4661" s="2">
        <v>40767.996666666666</v>
      </c>
    </row>
    <row r="4662" spans="1:35" ht="15" customHeight="1" x14ac:dyDescent="0.35">
      <c r="B4662" s="5">
        <f t="shared" si="334"/>
        <v>4660</v>
      </c>
      <c r="C4662">
        <f t="shared" si="333"/>
        <v>319</v>
      </c>
      <c r="D4662" s="16">
        <v>1959</v>
      </c>
      <c r="E4662" t="s">
        <v>15</v>
      </c>
      <c r="F4662" t="s">
        <v>16</v>
      </c>
      <c r="G4662">
        <v>315912</v>
      </c>
      <c r="H4662" t="s">
        <v>17</v>
      </c>
      <c r="J4662" t="s">
        <v>3354</v>
      </c>
      <c r="M4662" t="s">
        <v>3359</v>
      </c>
      <c r="AF4662" t="s">
        <v>3060</v>
      </c>
      <c r="AH4662" s="2">
        <v>40089.557893518519</v>
      </c>
    </row>
    <row r="4663" spans="1:35" ht="15" customHeight="1" x14ac:dyDescent="0.35">
      <c r="B4663" s="5">
        <f t="shared" si="334"/>
        <v>4661</v>
      </c>
      <c r="C4663">
        <f t="shared" si="333"/>
        <v>2</v>
      </c>
      <c r="D4663" s="16">
        <v>1959</v>
      </c>
      <c r="E4663" t="s">
        <v>15</v>
      </c>
      <c r="F4663" t="s">
        <v>16</v>
      </c>
      <c r="G4663">
        <v>316231</v>
      </c>
      <c r="H4663" t="s">
        <v>17</v>
      </c>
      <c r="J4663" t="s">
        <v>3354</v>
      </c>
      <c r="M4663" t="s">
        <v>3359</v>
      </c>
      <c r="AD4663" s="3" t="s">
        <v>1409</v>
      </c>
      <c r="AF4663" t="s">
        <v>3060</v>
      </c>
      <c r="AH4663" s="2">
        <v>40953.680428240739</v>
      </c>
    </row>
    <row r="4664" spans="1:35" ht="15" customHeight="1" x14ac:dyDescent="0.35">
      <c r="B4664" s="5">
        <f t="shared" si="334"/>
        <v>4662</v>
      </c>
      <c r="C4664">
        <f t="shared" si="333"/>
        <v>29</v>
      </c>
      <c r="D4664" s="16">
        <v>1959</v>
      </c>
      <c r="E4664" t="s">
        <v>15</v>
      </c>
      <c r="F4664" t="s">
        <v>16</v>
      </c>
      <c r="G4664">
        <v>316233</v>
      </c>
      <c r="H4664" t="s">
        <v>17</v>
      </c>
      <c r="J4664" t="s">
        <v>3354</v>
      </c>
      <c r="K4664" t="s">
        <v>3383</v>
      </c>
      <c r="M4664" t="s">
        <v>3359</v>
      </c>
      <c r="AF4664" t="s">
        <v>3060</v>
      </c>
      <c r="AH4664" s="2">
        <v>40914.999745370369</v>
      </c>
    </row>
    <row r="4665" spans="1:35" ht="15" customHeight="1" x14ac:dyDescent="0.35">
      <c r="B4665" s="5">
        <f t="shared" si="334"/>
        <v>4663</v>
      </c>
      <c r="C4665">
        <f t="shared" si="333"/>
        <v>6</v>
      </c>
      <c r="D4665" s="16">
        <v>1959</v>
      </c>
      <c r="E4665" t="s">
        <v>15</v>
      </c>
      <c r="F4665" t="s">
        <v>16</v>
      </c>
      <c r="G4665">
        <v>316262</v>
      </c>
      <c r="H4665" t="s">
        <v>17</v>
      </c>
      <c r="J4665" t="s">
        <v>3354</v>
      </c>
      <c r="K4665" t="s">
        <v>3383</v>
      </c>
      <c r="L4665" t="s">
        <v>277</v>
      </c>
      <c r="M4665" t="s">
        <v>3359</v>
      </c>
      <c r="V4665" s="43" t="s">
        <v>3359</v>
      </c>
      <c r="AB4665" t="s">
        <v>81</v>
      </c>
      <c r="AF4665" t="s">
        <v>3060</v>
      </c>
      <c r="AH4665" s="2">
        <v>39662.562337962961</v>
      </c>
    </row>
    <row r="4666" spans="1:35" ht="15" customHeight="1" x14ac:dyDescent="0.35">
      <c r="B4666" s="5">
        <f t="shared" si="334"/>
        <v>4664</v>
      </c>
      <c r="C4666">
        <f t="shared" ref="C4666:C4667" si="335">+G4667-G4666</f>
        <v>82</v>
      </c>
      <c r="D4666" s="16">
        <v>1959</v>
      </c>
      <c r="E4666" s="101" t="s">
        <v>15</v>
      </c>
      <c r="F4666" s="101" t="s">
        <v>16</v>
      </c>
      <c r="G4666" s="165">
        <v>316268</v>
      </c>
      <c r="H4666" s="101"/>
      <c r="I4666" s="101"/>
      <c r="J4666" s="101"/>
      <c r="K4666" s="101" t="s">
        <v>3383</v>
      </c>
      <c r="L4666" s="101"/>
      <c r="M4666" s="101"/>
      <c r="N4666" s="101"/>
      <c r="O4666" s="101"/>
      <c r="P4666" s="101"/>
      <c r="Q4666" s="101"/>
      <c r="R4666" s="101"/>
      <c r="S4666" s="128"/>
      <c r="T4666" s="101"/>
      <c r="U4666" s="101"/>
      <c r="V4666" s="130"/>
      <c r="W4666" s="101"/>
      <c r="X4666" s="101"/>
      <c r="Y4666" s="101"/>
      <c r="Z4666" s="101"/>
      <c r="AA4666" s="101"/>
      <c r="AB4666" s="101"/>
      <c r="AC4666" s="101"/>
      <c r="AD4666" s="101"/>
      <c r="AE4666" s="101"/>
      <c r="AF4666" t="s">
        <v>3451</v>
      </c>
      <c r="AG4666" s="101"/>
      <c r="AH4666" s="103">
        <v>45839</v>
      </c>
      <c r="AI4666" s="102" t="s">
        <v>5149</v>
      </c>
    </row>
    <row r="4667" spans="1:35" ht="15" customHeight="1" x14ac:dyDescent="0.35">
      <c r="B4667" s="5">
        <f t="shared" si="334"/>
        <v>4665</v>
      </c>
      <c r="C4667">
        <f t="shared" si="335"/>
        <v>76</v>
      </c>
      <c r="D4667" s="16">
        <v>1959</v>
      </c>
      <c r="E4667" t="s">
        <v>15</v>
      </c>
      <c r="F4667" t="s">
        <v>16</v>
      </c>
      <c r="G4667">
        <v>316350</v>
      </c>
      <c r="H4667" t="s">
        <v>17</v>
      </c>
      <c r="J4667" t="s">
        <v>3354</v>
      </c>
      <c r="K4667" t="s">
        <v>3383</v>
      </c>
      <c r="L4667" t="s">
        <v>74</v>
      </c>
      <c r="M4667" t="s">
        <v>3359</v>
      </c>
      <c r="V4667" s="43" t="s">
        <v>3359</v>
      </c>
      <c r="AB4667" t="s">
        <v>1585</v>
      </c>
      <c r="AF4667" t="s">
        <v>3060</v>
      </c>
      <c r="AH4667" s="2">
        <v>40408.545960648145</v>
      </c>
    </row>
    <row r="4668" spans="1:35" ht="15" customHeight="1" thickBot="1" x14ac:dyDescent="0.4">
      <c r="A4668" s="3"/>
      <c r="B4668" s="5">
        <f t="shared" ref="B4668:B4673" si="336">+B4667+1</f>
        <v>4666</v>
      </c>
      <c r="C4668">
        <f t="shared" ref="C4668:C4673" si="337">+G4669-G4668</f>
        <v>67</v>
      </c>
      <c r="D4668" s="16">
        <v>1959</v>
      </c>
      <c r="E4668" t="s">
        <v>15</v>
      </c>
      <c r="F4668" t="s">
        <v>16</v>
      </c>
      <c r="G4668">
        <v>316426</v>
      </c>
      <c r="H4668" t="s">
        <v>17</v>
      </c>
      <c r="J4668" t="s">
        <v>3354</v>
      </c>
      <c r="L4668" t="s">
        <v>130</v>
      </c>
      <c r="M4668" t="s">
        <v>3359</v>
      </c>
      <c r="N4668" t="s">
        <v>3359</v>
      </c>
      <c r="V4668" s="43" t="s">
        <v>3359</v>
      </c>
      <c r="AB4668" t="s">
        <v>81</v>
      </c>
      <c r="AD4668" s="3" t="s">
        <v>1586</v>
      </c>
      <c r="AF4668" t="s">
        <v>3060</v>
      </c>
      <c r="AH4668" s="2">
        <v>40122.552499999998</v>
      </c>
    </row>
    <row r="4669" spans="1:35" ht="15" customHeight="1" thickBot="1" x14ac:dyDescent="0.4">
      <c r="B4669" s="5">
        <f t="shared" si="336"/>
        <v>4667</v>
      </c>
      <c r="C4669">
        <f t="shared" si="337"/>
        <v>65</v>
      </c>
      <c r="D4669" s="16">
        <v>1959</v>
      </c>
      <c r="E4669" t="s">
        <v>15</v>
      </c>
      <c r="F4669" s="159" t="s">
        <v>16</v>
      </c>
      <c r="G4669" s="160">
        <v>316493</v>
      </c>
      <c r="H4669" s="159"/>
      <c r="I4669" s="159"/>
      <c r="J4669" s="159" t="s">
        <v>3354</v>
      </c>
      <c r="K4669" s="159" t="s">
        <v>3383</v>
      </c>
      <c r="L4669" s="159"/>
      <c r="M4669" s="159" t="s">
        <v>3459</v>
      </c>
      <c r="N4669" s="159" t="s">
        <v>3359</v>
      </c>
      <c r="O4669" s="159"/>
      <c r="P4669" s="159"/>
      <c r="Q4669" s="159"/>
      <c r="R4669" s="159"/>
      <c r="S4669" s="159"/>
      <c r="T4669" s="159" t="s">
        <v>3262</v>
      </c>
      <c r="U4669" s="159"/>
      <c r="V4669" s="161" t="s">
        <v>3359</v>
      </c>
      <c r="W4669" s="159" t="s">
        <v>3572</v>
      </c>
      <c r="X4669" s="159" t="s">
        <v>3660</v>
      </c>
      <c r="Y4669" s="159"/>
      <c r="Z4669" s="159"/>
      <c r="AA4669" s="159" t="s">
        <v>3262</v>
      </c>
      <c r="AB4669" s="159"/>
      <c r="AC4669" s="159"/>
      <c r="AD4669" s="159"/>
      <c r="AE4669" s="159"/>
      <c r="AF4669" t="s">
        <v>3451</v>
      </c>
      <c r="AG4669" s="159"/>
      <c r="AH4669" s="176">
        <v>46207</v>
      </c>
      <c r="AI4669" s="76" t="s">
        <v>6780</v>
      </c>
    </row>
    <row r="4670" spans="1:35" ht="15" thickBot="1" x14ac:dyDescent="0.4">
      <c r="B4670" s="5">
        <f t="shared" si="336"/>
        <v>4668</v>
      </c>
      <c r="C4670">
        <f t="shared" si="337"/>
        <v>30</v>
      </c>
      <c r="D4670" s="16">
        <v>1959</v>
      </c>
      <c r="E4670" t="s">
        <v>15</v>
      </c>
      <c r="F4670" s="159" t="s">
        <v>16</v>
      </c>
      <c r="G4670" s="160">
        <v>316558</v>
      </c>
      <c r="H4670" s="159"/>
      <c r="I4670" s="159"/>
      <c r="J4670" s="159" t="s">
        <v>3354</v>
      </c>
      <c r="K4670" s="159" t="s">
        <v>3383</v>
      </c>
      <c r="L4670" s="159"/>
      <c r="M4670" s="159" t="s">
        <v>3459</v>
      </c>
      <c r="N4670" s="159"/>
      <c r="O4670" s="159"/>
      <c r="P4670" s="159"/>
      <c r="Q4670" s="159"/>
      <c r="R4670" s="159"/>
      <c r="S4670" s="159"/>
      <c r="T4670" s="159" t="s">
        <v>167</v>
      </c>
      <c r="U4670" s="159"/>
      <c r="V4670" s="161" t="s">
        <v>3359</v>
      </c>
      <c r="W4670" s="159" t="s">
        <v>3576</v>
      </c>
      <c r="X4670" s="159" t="s">
        <v>3660</v>
      </c>
      <c r="Y4670" s="159"/>
      <c r="Z4670" s="159"/>
      <c r="AA4670" s="159" t="s">
        <v>167</v>
      </c>
      <c r="AB4670" s="159"/>
      <c r="AC4670" s="159"/>
      <c r="AD4670" s="159"/>
      <c r="AE4670" s="159"/>
      <c r="AF4670" t="s">
        <v>3451</v>
      </c>
      <c r="AG4670" s="159"/>
      <c r="AH4670" s="176">
        <v>46256</v>
      </c>
      <c r="AI4670" s="76" t="s">
        <v>6871</v>
      </c>
    </row>
    <row r="4671" spans="1:35" ht="15" customHeight="1" x14ac:dyDescent="0.35">
      <c r="B4671" s="5">
        <f t="shared" si="336"/>
        <v>4669</v>
      </c>
      <c r="C4671">
        <f t="shared" si="337"/>
        <v>72</v>
      </c>
      <c r="D4671" s="16">
        <v>1959</v>
      </c>
      <c r="E4671" t="s">
        <v>15</v>
      </c>
      <c r="F4671" t="s">
        <v>16</v>
      </c>
      <c r="G4671">
        <v>316588</v>
      </c>
      <c r="H4671" t="s">
        <v>17</v>
      </c>
      <c r="J4671" t="s">
        <v>380</v>
      </c>
      <c r="K4671" t="s">
        <v>3383</v>
      </c>
      <c r="M4671" t="s">
        <v>3359</v>
      </c>
      <c r="AF4671" t="s">
        <v>3060</v>
      </c>
      <c r="AH4671" s="2">
        <v>40027.635520833333</v>
      </c>
    </row>
    <row r="4672" spans="1:35" ht="15" customHeight="1" thickBot="1" x14ac:dyDescent="0.4">
      <c r="B4672" s="5">
        <f t="shared" si="336"/>
        <v>4670</v>
      </c>
      <c r="C4672">
        <f t="shared" si="337"/>
        <v>3</v>
      </c>
      <c r="D4672" s="16">
        <v>1959</v>
      </c>
      <c r="E4672" t="s">
        <v>15</v>
      </c>
      <c r="F4672" t="s">
        <v>16</v>
      </c>
      <c r="G4672">
        <v>316660</v>
      </c>
      <c r="H4672" t="s">
        <v>17</v>
      </c>
      <c r="J4672" t="s">
        <v>3354</v>
      </c>
      <c r="M4672" t="s">
        <v>3359</v>
      </c>
      <c r="AF4672" t="s">
        <v>3060</v>
      </c>
      <c r="AH4672" s="2">
        <v>40209.792141203703</v>
      </c>
    </row>
    <row r="4673" spans="1:35" ht="15" thickBot="1" x14ac:dyDescent="0.4">
      <c r="B4673" s="5">
        <f t="shared" si="336"/>
        <v>4671</v>
      </c>
      <c r="C4673">
        <f t="shared" si="337"/>
        <v>95</v>
      </c>
      <c r="D4673" s="16">
        <v>1959</v>
      </c>
      <c r="E4673" t="s">
        <v>15</v>
      </c>
      <c r="F4673" s="159" t="s">
        <v>16</v>
      </c>
      <c r="G4673" s="160">
        <v>316663</v>
      </c>
      <c r="H4673" s="159"/>
      <c r="I4673" s="159"/>
      <c r="J4673" s="159" t="s">
        <v>3354</v>
      </c>
      <c r="K4673" s="159" t="s">
        <v>3383</v>
      </c>
      <c r="L4673" s="159"/>
      <c r="M4673" s="159" t="s">
        <v>3459</v>
      </c>
      <c r="N4673" s="159"/>
      <c r="O4673" s="159"/>
      <c r="P4673" s="159"/>
      <c r="Q4673" s="159"/>
      <c r="R4673" s="159"/>
      <c r="S4673" s="159"/>
      <c r="T4673" s="159" t="s">
        <v>3262</v>
      </c>
      <c r="U4673" s="159"/>
      <c r="V4673" s="161" t="s">
        <v>3359</v>
      </c>
      <c r="W4673" s="159" t="s">
        <v>3572</v>
      </c>
      <c r="X4673" s="159" t="s">
        <v>3660</v>
      </c>
      <c r="Y4673" s="159"/>
      <c r="Z4673" s="159"/>
      <c r="AA4673" s="159" t="s">
        <v>3262</v>
      </c>
      <c r="AB4673" s="159"/>
      <c r="AC4673" s="159"/>
      <c r="AD4673" s="159"/>
      <c r="AE4673" s="159"/>
      <c r="AF4673" t="s">
        <v>3451</v>
      </c>
      <c r="AG4673" s="159"/>
      <c r="AH4673" s="176">
        <v>46034</v>
      </c>
      <c r="AI4673" s="76" t="s">
        <v>6244</v>
      </c>
    </row>
    <row r="4674" spans="1:35" ht="15" customHeight="1" x14ac:dyDescent="0.35">
      <c r="B4674" s="5">
        <f t="shared" si="334"/>
        <v>4672</v>
      </c>
      <c r="C4674">
        <f t="shared" ref="C4674:C4680" si="338">+G4675-G4674</f>
        <v>30</v>
      </c>
      <c r="D4674" s="16">
        <v>1959</v>
      </c>
      <c r="E4674" t="s">
        <v>15</v>
      </c>
      <c r="F4674" t="s">
        <v>16</v>
      </c>
      <c r="G4674">
        <v>316758</v>
      </c>
      <c r="H4674" t="s">
        <v>17</v>
      </c>
      <c r="J4674" t="s">
        <v>3354</v>
      </c>
      <c r="L4674" t="s">
        <v>56</v>
      </c>
      <c r="M4674" t="s">
        <v>3359</v>
      </c>
      <c r="N4674" t="s">
        <v>3359</v>
      </c>
      <c r="AF4674" t="s">
        <v>3060</v>
      </c>
      <c r="AH4674" s="2">
        <v>40257.886365740742</v>
      </c>
    </row>
    <row r="4675" spans="1:35" ht="15" customHeight="1" x14ac:dyDescent="0.35">
      <c r="B4675" s="5">
        <f t="shared" si="334"/>
        <v>4673</v>
      </c>
      <c r="C4675">
        <f t="shared" si="338"/>
        <v>323</v>
      </c>
      <c r="D4675" s="16">
        <v>1959</v>
      </c>
      <c r="E4675" t="s">
        <v>15</v>
      </c>
      <c r="F4675" t="s">
        <v>16</v>
      </c>
      <c r="G4675">
        <v>316788</v>
      </c>
      <c r="H4675" t="s">
        <v>17</v>
      </c>
      <c r="J4675" t="s">
        <v>3354</v>
      </c>
      <c r="K4675" t="s">
        <v>3383</v>
      </c>
      <c r="L4675" t="s">
        <v>88</v>
      </c>
      <c r="M4675" t="s">
        <v>3359</v>
      </c>
      <c r="AB4675" t="s">
        <v>1587</v>
      </c>
      <c r="AF4675" t="s">
        <v>3060</v>
      </c>
      <c r="AH4675" s="2">
        <v>40925.567546296297</v>
      </c>
    </row>
    <row r="4676" spans="1:35" ht="15" customHeight="1" thickBot="1" x14ac:dyDescent="0.4">
      <c r="B4676" s="5">
        <f t="shared" si="334"/>
        <v>4674</v>
      </c>
      <c r="C4676">
        <f t="shared" si="338"/>
        <v>193</v>
      </c>
      <c r="D4676" s="16">
        <v>1959</v>
      </c>
      <c r="E4676" t="s">
        <v>15</v>
      </c>
      <c r="F4676" t="s">
        <v>16</v>
      </c>
      <c r="G4676">
        <v>317111</v>
      </c>
      <c r="H4676" t="s">
        <v>17</v>
      </c>
      <c r="M4676" t="s">
        <v>3359</v>
      </c>
      <c r="AF4676" t="s">
        <v>3060</v>
      </c>
      <c r="AH4676" s="2">
        <v>40860.969074074077</v>
      </c>
    </row>
    <row r="4677" spans="1:35" ht="15" customHeight="1" thickBot="1" x14ac:dyDescent="0.4">
      <c r="B4677" s="5">
        <f t="shared" si="334"/>
        <v>4675</v>
      </c>
      <c r="C4677">
        <f t="shared" si="338"/>
        <v>115</v>
      </c>
      <c r="D4677" s="16">
        <v>1959</v>
      </c>
      <c r="E4677" s="159" t="s">
        <v>15</v>
      </c>
      <c r="F4677" s="159" t="s">
        <v>16</v>
      </c>
      <c r="G4677" s="160">
        <v>317304</v>
      </c>
      <c r="H4677" s="159"/>
      <c r="I4677" s="159"/>
      <c r="J4677" s="159" t="s">
        <v>3354</v>
      </c>
      <c r="K4677" s="159" t="s">
        <v>3383</v>
      </c>
      <c r="L4677" s="159"/>
      <c r="M4677" s="159" t="s">
        <v>3459</v>
      </c>
      <c r="N4677" s="159"/>
      <c r="O4677" s="159"/>
      <c r="P4677" s="159"/>
      <c r="Q4677" s="159"/>
      <c r="R4677" s="159"/>
      <c r="S4677" s="159"/>
      <c r="T4677" s="159" t="s">
        <v>3262</v>
      </c>
      <c r="U4677" s="159"/>
      <c r="V4677" s="159" t="s">
        <v>3359</v>
      </c>
      <c r="W4677" s="159" t="s">
        <v>3572</v>
      </c>
      <c r="X4677" s="159" t="s">
        <v>3660</v>
      </c>
      <c r="Y4677" s="159"/>
      <c r="Z4677" s="159"/>
      <c r="AA4677" s="159" t="s">
        <v>3262</v>
      </c>
      <c r="AB4677" s="159"/>
      <c r="AC4677" s="159"/>
      <c r="AD4677" s="159"/>
      <c r="AE4677" s="159"/>
      <c r="AF4677" t="s">
        <v>3451</v>
      </c>
      <c r="AG4677" s="159"/>
      <c r="AH4677" s="176">
        <v>46207</v>
      </c>
      <c r="AI4677" s="76" t="s">
        <v>6782</v>
      </c>
    </row>
    <row r="4678" spans="1:35" ht="15" customHeight="1" x14ac:dyDescent="0.35">
      <c r="B4678" s="5">
        <f t="shared" si="334"/>
        <v>4676</v>
      </c>
      <c r="C4678">
        <f t="shared" si="338"/>
        <v>65</v>
      </c>
      <c r="D4678" s="16">
        <v>1959</v>
      </c>
      <c r="E4678" t="s">
        <v>15</v>
      </c>
      <c r="F4678" t="s">
        <v>16</v>
      </c>
      <c r="G4678">
        <v>317419</v>
      </c>
      <c r="H4678" t="s">
        <v>17</v>
      </c>
      <c r="J4678" t="s">
        <v>380</v>
      </c>
      <c r="K4678" t="s">
        <v>3383</v>
      </c>
      <c r="L4678" t="s">
        <v>329</v>
      </c>
      <c r="M4678" t="s">
        <v>3359</v>
      </c>
      <c r="V4678" s="43" t="s">
        <v>3359</v>
      </c>
      <c r="AB4678" t="s">
        <v>81</v>
      </c>
      <c r="AC4678" s="3" t="s">
        <v>636</v>
      </c>
      <c r="AD4678" s="3" t="s">
        <v>1588</v>
      </c>
      <c r="AF4678" t="s">
        <v>3060</v>
      </c>
      <c r="AH4678" s="2">
        <v>40746.777233796296</v>
      </c>
    </row>
    <row r="4679" spans="1:35" ht="15" customHeight="1" x14ac:dyDescent="0.35">
      <c r="B4679" s="5">
        <f t="shared" si="334"/>
        <v>4677</v>
      </c>
      <c r="C4679">
        <f t="shared" si="338"/>
        <v>34</v>
      </c>
      <c r="D4679" s="16">
        <v>1959</v>
      </c>
      <c r="E4679" s="3" t="s">
        <v>15</v>
      </c>
      <c r="F4679" s="3" t="s">
        <v>16</v>
      </c>
      <c r="G4679" s="3">
        <v>317484</v>
      </c>
      <c r="H4679" s="3"/>
      <c r="I4679" s="3"/>
      <c r="J4679" s="3"/>
      <c r="K4679" s="3"/>
      <c r="L4679" s="3"/>
      <c r="M4679" s="3"/>
      <c r="N4679" s="3"/>
      <c r="O4679" s="3"/>
      <c r="P4679" s="3"/>
      <c r="Q4679" s="3"/>
      <c r="R4679" s="3"/>
      <c r="S4679" s="152"/>
      <c r="T4679" s="3"/>
      <c r="U4679" s="3"/>
      <c r="V4679" s="143"/>
      <c r="W4679" s="3"/>
      <c r="X4679" s="3"/>
      <c r="Y4679" s="3"/>
      <c r="Z4679" s="3"/>
      <c r="AB4679" s="3"/>
      <c r="AE4679" s="3"/>
      <c r="AF4679" s="3" t="s">
        <v>3451</v>
      </c>
      <c r="AG4679" s="3"/>
      <c r="AH4679" s="153">
        <v>45561</v>
      </c>
      <c r="AI4679" s="14" t="s">
        <v>4152</v>
      </c>
    </row>
    <row r="4680" spans="1:35" ht="15" customHeight="1" x14ac:dyDescent="0.35">
      <c r="B4680" s="5">
        <f t="shared" si="334"/>
        <v>4678</v>
      </c>
      <c r="C4680">
        <f t="shared" si="338"/>
        <v>14</v>
      </c>
      <c r="D4680" s="16">
        <v>1959</v>
      </c>
      <c r="E4680" s="3" t="s">
        <v>15</v>
      </c>
      <c r="F4680" s="3" t="s">
        <v>16</v>
      </c>
      <c r="G4680" s="3">
        <v>317518</v>
      </c>
      <c r="H4680" s="3"/>
      <c r="I4680" s="3"/>
      <c r="J4680" s="3"/>
      <c r="K4680" s="3"/>
      <c r="L4680" s="3"/>
      <c r="M4680" s="3"/>
      <c r="N4680" s="3"/>
      <c r="O4680" s="3"/>
      <c r="P4680" s="3"/>
      <c r="Q4680" s="3"/>
      <c r="R4680" s="3"/>
      <c r="S4680" s="152"/>
      <c r="T4680" s="3"/>
      <c r="U4680" s="3"/>
      <c r="V4680" s="143" t="s">
        <v>3413</v>
      </c>
      <c r="W4680" s="3"/>
      <c r="X4680" s="3"/>
      <c r="Y4680" s="3"/>
      <c r="Z4680" s="3"/>
      <c r="AB4680" s="3"/>
      <c r="AE4680" s="3"/>
      <c r="AF4680" s="3" t="s">
        <v>3451</v>
      </c>
      <c r="AG4680" s="3"/>
      <c r="AH4680" s="153">
        <v>45661</v>
      </c>
      <c r="AI4680" s="14" t="s">
        <v>4548</v>
      </c>
    </row>
    <row r="4681" spans="1:35" ht="15" customHeight="1" x14ac:dyDescent="0.35">
      <c r="B4681" s="5">
        <f t="shared" si="334"/>
        <v>4679</v>
      </c>
      <c r="C4681">
        <f t="shared" si="333"/>
        <v>76</v>
      </c>
      <c r="D4681" s="16">
        <v>1959</v>
      </c>
      <c r="E4681" t="s">
        <v>15</v>
      </c>
      <c r="F4681" t="s">
        <v>16</v>
      </c>
      <c r="G4681">
        <v>317532</v>
      </c>
      <c r="H4681" t="s">
        <v>17</v>
      </c>
      <c r="J4681" t="s">
        <v>3354</v>
      </c>
      <c r="K4681" t="s">
        <v>3383</v>
      </c>
      <c r="L4681" t="s">
        <v>1589</v>
      </c>
      <c r="M4681" t="s">
        <v>3359</v>
      </c>
      <c r="V4681" s="43" t="s">
        <v>3359</v>
      </c>
      <c r="AB4681" t="s">
        <v>81</v>
      </c>
      <c r="AF4681" t="s">
        <v>3060</v>
      </c>
      <c r="AH4681" s="2">
        <v>40790.446435185186</v>
      </c>
    </row>
    <row r="4682" spans="1:35" ht="15" customHeight="1" x14ac:dyDescent="0.35">
      <c r="A4682" s="3"/>
      <c r="B4682" s="5">
        <f t="shared" si="334"/>
        <v>4680</v>
      </c>
      <c r="C4682">
        <f t="shared" si="333"/>
        <v>105</v>
      </c>
      <c r="D4682" s="16">
        <v>1959</v>
      </c>
      <c r="E4682" t="s">
        <v>15</v>
      </c>
      <c r="F4682" t="s">
        <v>16</v>
      </c>
      <c r="G4682">
        <v>317608</v>
      </c>
      <c r="H4682" t="s">
        <v>17</v>
      </c>
      <c r="J4682" t="s">
        <v>3354</v>
      </c>
      <c r="L4682" t="s">
        <v>1590</v>
      </c>
      <c r="M4682" t="s">
        <v>3359</v>
      </c>
      <c r="V4682" s="43" t="s">
        <v>3359</v>
      </c>
      <c r="AB4682" t="s">
        <v>81</v>
      </c>
      <c r="AD4682" s="3" t="s">
        <v>1591</v>
      </c>
      <c r="AF4682" t="s">
        <v>3060</v>
      </c>
      <c r="AH4682" s="2">
        <v>40980.498020833336</v>
      </c>
    </row>
    <row r="4683" spans="1:35" ht="15" customHeight="1" x14ac:dyDescent="0.35">
      <c r="B4683" s="5">
        <f t="shared" si="334"/>
        <v>4681</v>
      </c>
      <c r="C4683">
        <f t="shared" si="333"/>
        <v>14</v>
      </c>
      <c r="D4683" s="16">
        <v>1959</v>
      </c>
      <c r="E4683" t="s">
        <v>15</v>
      </c>
      <c r="F4683" t="s">
        <v>16</v>
      </c>
      <c r="G4683">
        <v>317713</v>
      </c>
      <c r="H4683" t="s">
        <v>17</v>
      </c>
      <c r="J4683" t="s">
        <v>3354</v>
      </c>
      <c r="K4683" t="s">
        <v>3383</v>
      </c>
      <c r="L4683" t="s">
        <v>913</v>
      </c>
      <c r="M4683" t="s">
        <v>3359</v>
      </c>
      <c r="AF4683" t="s">
        <v>3060</v>
      </c>
      <c r="AH4683" s="2">
        <v>40745.43409722222</v>
      </c>
    </row>
    <row r="4684" spans="1:35" ht="15" customHeight="1" x14ac:dyDescent="0.35">
      <c r="B4684" s="5">
        <f t="shared" si="334"/>
        <v>4682</v>
      </c>
      <c r="C4684">
        <f t="shared" si="333"/>
        <v>67</v>
      </c>
      <c r="D4684" s="16">
        <v>1959</v>
      </c>
      <c r="E4684" t="s">
        <v>15</v>
      </c>
      <c r="F4684" t="s">
        <v>16</v>
      </c>
      <c r="G4684">
        <v>317727</v>
      </c>
      <c r="H4684" t="s">
        <v>17</v>
      </c>
      <c r="J4684" t="s">
        <v>3354</v>
      </c>
      <c r="K4684" t="s">
        <v>3383</v>
      </c>
      <c r="M4684" t="s">
        <v>3359</v>
      </c>
      <c r="AD4684" s="3" t="s">
        <v>1592</v>
      </c>
      <c r="AF4684" t="s">
        <v>3060</v>
      </c>
      <c r="AH4684" s="2">
        <v>40943.057106481479</v>
      </c>
    </row>
    <row r="4685" spans="1:35" ht="15" customHeight="1" x14ac:dyDescent="0.35">
      <c r="B4685" s="5">
        <f t="shared" si="334"/>
        <v>4683</v>
      </c>
      <c r="C4685">
        <f t="shared" si="333"/>
        <v>34</v>
      </c>
      <c r="D4685" s="16">
        <v>1959</v>
      </c>
      <c r="E4685" t="s">
        <v>15</v>
      </c>
      <c r="F4685" t="s">
        <v>16</v>
      </c>
      <c r="G4685">
        <v>317794</v>
      </c>
      <c r="H4685" t="s">
        <v>17</v>
      </c>
      <c r="J4685" t="s">
        <v>3354</v>
      </c>
      <c r="K4685" t="s">
        <v>3383</v>
      </c>
      <c r="L4685" t="s">
        <v>47</v>
      </c>
      <c r="M4685" t="s">
        <v>3359</v>
      </c>
      <c r="AF4685" t="s">
        <v>3060</v>
      </c>
      <c r="AH4685" s="2">
        <v>40257.354155092595</v>
      </c>
    </row>
    <row r="4686" spans="1:35" ht="15" customHeight="1" x14ac:dyDescent="0.35">
      <c r="B4686" s="5">
        <f t="shared" si="334"/>
        <v>4684</v>
      </c>
      <c r="C4686">
        <f t="shared" si="333"/>
        <v>252</v>
      </c>
      <c r="D4686" s="16">
        <v>1959</v>
      </c>
      <c r="E4686" t="s">
        <v>15</v>
      </c>
      <c r="F4686" t="s">
        <v>16</v>
      </c>
      <c r="G4686">
        <v>317828</v>
      </c>
      <c r="H4686" t="s">
        <v>17</v>
      </c>
      <c r="J4686" t="s">
        <v>3354</v>
      </c>
      <c r="K4686" t="s">
        <v>3383</v>
      </c>
      <c r="L4686" t="s">
        <v>1576</v>
      </c>
      <c r="M4686" t="s">
        <v>3359</v>
      </c>
      <c r="AF4686" t="s">
        <v>3060</v>
      </c>
      <c r="AH4686" s="2">
        <v>39907.848078703704</v>
      </c>
    </row>
    <row r="4687" spans="1:35" ht="15" customHeight="1" x14ac:dyDescent="0.35">
      <c r="B4687" s="5">
        <f t="shared" si="334"/>
        <v>4685</v>
      </c>
      <c r="C4687">
        <f t="shared" si="333"/>
        <v>37</v>
      </c>
      <c r="D4687" s="16">
        <v>1959</v>
      </c>
      <c r="E4687" t="s">
        <v>15</v>
      </c>
      <c r="F4687" t="s">
        <v>16</v>
      </c>
      <c r="G4687">
        <v>318080</v>
      </c>
      <c r="H4687" t="s">
        <v>17</v>
      </c>
      <c r="J4687" t="s">
        <v>3354</v>
      </c>
      <c r="K4687" t="s">
        <v>3383</v>
      </c>
      <c r="L4687" t="s">
        <v>630</v>
      </c>
      <c r="M4687" t="s">
        <v>3359</v>
      </c>
      <c r="AF4687" t="s">
        <v>3060</v>
      </c>
      <c r="AH4687" s="2">
        <v>40802.576851851853</v>
      </c>
    </row>
    <row r="4688" spans="1:35" ht="15" customHeight="1" x14ac:dyDescent="0.35">
      <c r="B4688" s="5">
        <f t="shared" si="334"/>
        <v>4686</v>
      </c>
      <c r="C4688">
        <f t="shared" si="333"/>
        <v>32</v>
      </c>
      <c r="D4688" s="16">
        <v>1959</v>
      </c>
      <c r="E4688" t="s">
        <v>15</v>
      </c>
      <c r="F4688" t="s">
        <v>16</v>
      </c>
      <c r="G4688" s="70">
        <v>318117</v>
      </c>
      <c r="J4688" t="s">
        <v>3354</v>
      </c>
      <c r="K4688" t="s">
        <v>3383</v>
      </c>
      <c r="M4688" t="s">
        <v>3459</v>
      </c>
      <c r="T4688" t="s">
        <v>3262</v>
      </c>
      <c r="V4688" s="43" t="s">
        <v>3359</v>
      </c>
      <c r="W4688" t="s">
        <v>3572</v>
      </c>
      <c r="X4688" t="s">
        <v>3660</v>
      </c>
      <c r="AA4688" t="s">
        <v>3262</v>
      </c>
      <c r="AC4688"/>
      <c r="AD4688"/>
      <c r="AF4688" t="s">
        <v>3451</v>
      </c>
      <c r="AG4688" s="3"/>
      <c r="AH4688" s="153">
        <v>45899</v>
      </c>
      <c r="AI4688" s="36" t="s">
        <v>5426</v>
      </c>
    </row>
    <row r="4689" spans="1:35" ht="15" customHeight="1" x14ac:dyDescent="0.35">
      <c r="A4689" s="3"/>
      <c r="B4689" s="5">
        <f t="shared" si="334"/>
        <v>4687</v>
      </c>
      <c r="C4689">
        <f t="shared" si="333"/>
        <v>4</v>
      </c>
      <c r="D4689" s="16">
        <v>1959</v>
      </c>
      <c r="E4689" s="3" t="s">
        <v>15</v>
      </c>
      <c r="F4689" s="3" t="s">
        <v>16</v>
      </c>
      <c r="G4689" s="3">
        <v>318149</v>
      </c>
      <c r="H4689" s="3"/>
      <c r="J4689" t="s">
        <v>3354</v>
      </c>
      <c r="K4689" t="s">
        <v>3383</v>
      </c>
      <c r="M4689" t="s">
        <v>3459</v>
      </c>
      <c r="T4689" t="s">
        <v>3262</v>
      </c>
      <c r="V4689" s="43" t="s">
        <v>3359</v>
      </c>
      <c r="W4689" t="s">
        <v>3572</v>
      </c>
      <c r="X4689" t="s">
        <v>3660</v>
      </c>
      <c r="AA4689" t="s">
        <v>3262</v>
      </c>
      <c r="AC4689"/>
      <c r="AD4689"/>
      <c r="AE4689" s="3"/>
      <c r="AF4689" s="3" t="s">
        <v>3451</v>
      </c>
      <c r="AG4689" s="3"/>
      <c r="AH4689" s="153">
        <v>45561</v>
      </c>
      <c r="AI4689" s="14" t="s">
        <v>4153</v>
      </c>
    </row>
    <row r="4690" spans="1:35" ht="15" customHeight="1" x14ac:dyDescent="0.35">
      <c r="B4690" s="5">
        <f t="shared" si="334"/>
        <v>4688</v>
      </c>
      <c r="C4690">
        <f t="shared" si="333"/>
        <v>96</v>
      </c>
      <c r="D4690" s="16">
        <v>1959</v>
      </c>
      <c r="E4690" s="3" t="s">
        <v>15</v>
      </c>
      <c r="F4690" s="3" t="s">
        <v>16</v>
      </c>
      <c r="G4690" s="165">
        <v>318153</v>
      </c>
      <c r="H4690" s="3"/>
      <c r="J4690" t="s">
        <v>3354</v>
      </c>
      <c r="K4690" t="s">
        <v>3383</v>
      </c>
      <c r="M4690" t="s">
        <v>3459</v>
      </c>
      <c r="T4690" t="s">
        <v>3262</v>
      </c>
      <c r="V4690" s="43" t="s">
        <v>3359</v>
      </c>
      <c r="W4690" t="s">
        <v>3572</v>
      </c>
      <c r="X4690" t="s">
        <v>3660</v>
      </c>
      <c r="AA4690" t="s">
        <v>3262</v>
      </c>
      <c r="AC4690"/>
      <c r="AD4690"/>
      <c r="AE4690" s="3"/>
      <c r="AF4690" s="3" t="s">
        <v>3451</v>
      </c>
      <c r="AG4690" s="3"/>
      <c r="AH4690" s="153">
        <v>45739</v>
      </c>
      <c r="AI4690" s="75" t="s">
        <v>4790</v>
      </c>
    </row>
    <row r="4691" spans="1:35" ht="15" customHeight="1" x14ac:dyDescent="0.35">
      <c r="B4691" s="5">
        <f t="shared" si="334"/>
        <v>4689</v>
      </c>
      <c r="C4691">
        <f t="shared" si="333"/>
        <v>490</v>
      </c>
      <c r="D4691" s="16">
        <v>1959</v>
      </c>
      <c r="E4691" t="s">
        <v>15</v>
      </c>
      <c r="F4691" t="s">
        <v>16</v>
      </c>
      <c r="G4691">
        <v>318249</v>
      </c>
      <c r="H4691" t="s">
        <v>17</v>
      </c>
      <c r="J4691" t="s">
        <v>3354</v>
      </c>
      <c r="K4691" t="s">
        <v>3383</v>
      </c>
      <c r="M4691" t="s">
        <v>3359</v>
      </c>
      <c r="AD4691" s="3" t="s">
        <v>1331</v>
      </c>
      <c r="AF4691" t="s">
        <v>3060</v>
      </c>
      <c r="AH4691" s="2">
        <v>40953.680937500001</v>
      </c>
    </row>
    <row r="4692" spans="1:35" ht="15" customHeight="1" x14ac:dyDescent="0.35">
      <c r="B4692" s="5">
        <f t="shared" si="334"/>
        <v>4690</v>
      </c>
      <c r="C4692">
        <f t="shared" si="333"/>
        <v>52</v>
      </c>
      <c r="D4692" s="16">
        <v>1959</v>
      </c>
      <c r="E4692" t="s">
        <v>15</v>
      </c>
      <c r="F4692" t="s">
        <v>16</v>
      </c>
      <c r="G4692">
        <v>318739</v>
      </c>
      <c r="H4692" t="s">
        <v>17</v>
      </c>
      <c r="J4692" t="s">
        <v>3356</v>
      </c>
      <c r="K4692" t="s">
        <v>3383</v>
      </c>
      <c r="L4692" t="s">
        <v>1041</v>
      </c>
      <c r="M4692" t="s">
        <v>3359</v>
      </c>
      <c r="AB4692" t="s">
        <v>139</v>
      </c>
      <c r="AF4692" t="s">
        <v>3060</v>
      </c>
      <c r="AH4692" s="2">
        <v>40415.963009259256</v>
      </c>
    </row>
    <row r="4693" spans="1:35" ht="15" customHeight="1" thickBot="1" x14ac:dyDescent="0.4">
      <c r="B4693" s="5">
        <f t="shared" si="334"/>
        <v>4691</v>
      </c>
      <c r="C4693">
        <f t="shared" si="333"/>
        <v>16</v>
      </c>
      <c r="D4693" s="16">
        <v>1959</v>
      </c>
      <c r="E4693" t="s">
        <v>15</v>
      </c>
      <c r="F4693" t="s">
        <v>16</v>
      </c>
      <c r="G4693">
        <v>318791</v>
      </c>
      <c r="H4693" t="s">
        <v>17</v>
      </c>
      <c r="J4693" t="s">
        <v>3354</v>
      </c>
      <c r="K4693" t="s">
        <v>3383</v>
      </c>
      <c r="L4693" t="s">
        <v>232</v>
      </c>
      <c r="M4693" t="s">
        <v>3359</v>
      </c>
      <c r="N4693" t="s">
        <v>3359</v>
      </c>
      <c r="S4693" s="148">
        <v>460</v>
      </c>
      <c r="V4693" s="43" t="s">
        <v>3359</v>
      </c>
      <c r="AB4693" t="s">
        <v>81</v>
      </c>
      <c r="AD4693" s="3" t="s">
        <v>3767</v>
      </c>
      <c r="AF4693" t="s">
        <v>3060</v>
      </c>
      <c r="AH4693" s="2">
        <v>40335.590243055558</v>
      </c>
    </row>
    <row r="4694" spans="1:35" ht="15" thickBot="1" x14ac:dyDescent="0.4">
      <c r="B4694" s="5">
        <f t="shared" si="334"/>
        <v>4692</v>
      </c>
      <c r="C4694">
        <f t="shared" si="333"/>
        <v>22</v>
      </c>
      <c r="D4694" s="16">
        <v>1959</v>
      </c>
      <c r="E4694" s="162" t="s">
        <v>15</v>
      </c>
      <c r="F4694" s="162" t="s">
        <v>16</v>
      </c>
      <c r="G4694" s="162">
        <v>318807</v>
      </c>
      <c r="H4694" s="162" t="s">
        <v>17</v>
      </c>
      <c r="I4694" s="162"/>
      <c r="J4694" s="162"/>
      <c r="K4694" s="162" t="s">
        <v>3383</v>
      </c>
      <c r="L4694" s="162" t="s">
        <v>377</v>
      </c>
      <c r="M4694" s="162" t="s">
        <v>3359</v>
      </c>
      <c r="N4694" s="162" t="s">
        <v>3359</v>
      </c>
      <c r="O4694" s="162"/>
      <c r="P4694" s="162"/>
      <c r="Q4694" s="162"/>
      <c r="R4694" s="162"/>
      <c r="S4694" s="181"/>
      <c r="T4694" s="162"/>
      <c r="U4694" s="162"/>
      <c r="V4694" s="182"/>
      <c r="W4694" s="162"/>
      <c r="X4694" s="162"/>
      <c r="Y4694" s="162"/>
      <c r="Z4694" s="162"/>
      <c r="AA4694" s="159"/>
      <c r="AB4694" s="162"/>
      <c r="AC4694" s="159"/>
      <c r="AD4694" s="159"/>
      <c r="AE4694" s="162"/>
      <c r="AF4694" t="s">
        <v>3060</v>
      </c>
      <c r="AG4694" s="162"/>
      <c r="AH4694" s="163">
        <v>40539.793067129627</v>
      </c>
      <c r="AI4694" s="162"/>
    </row>
    <row r="4695" spans="1:35" ht="15" customHeight="1" thickBot="1" x14ac:dyDescent="0.4">
      <c r="A4695" s="180"/>
      <c r="B4695" s="5">
        <f t="shared" si="334"/>
        <v>4693</v>
      </c>
      <c r="C4695">
        <f t="shared" ref="C4695:C4698" si="339">+G4696-G4695</f>
        <v>21</v>
      </c>
      <c r="D4695" s="16">
        <v>1959</v>
      </c>
      <c r="E4695" t="s">
        <v>15</v>
      </c>
      <c r="F4695" t="s">
        <v>16</v>
      </c>
      <c r="G4695">
        <v>318829</v>
      </c>
      <c r="H4695" t="s">
        <v>17</v>
      </c>
      <c r="J4695" t="s">
        <v>3354</v>
      </c>
      <c r="L4695" t="s">
        <v>1594</v>
      </c>
      <c r="M4695" t="s">
        <v>3359</v>
      </c>
      <c r="AD4695" s="3" t="s">
        <v>1595</v>
      </c>
      <c r="AF4695" t="s">
        <v>3060</v>
      </c>
      <c r="AH4695" s="2" t="s">
        <v>1597</v>
      </c>
    </row>
    <row r="4696" spans="1:35" ht="15" customHeight="1" x14ac:dyDescent="0.35">
      <c r="B4696" s="5">
        <f t="shared" si="334"/>
        <v>4694</v>
      </c>
      <c r="C4696">
        <f t="shared" si="339"/>
        <v>87</v>
      </c>
      <c r="D4696" s="16">
        <v>1959</v>
      </c>
      <c r="E4696" t="s">
        <v>15</v>
      </c>
      <c r="F4696" t="s">
        <v>16</v>
      </c>
      <c r="G4696">
        <v>318850</v>
      </c>
      <c r="H4696" t="s">
        <v>17</v>
      </c>
      <c r="J4696" t="s">
        <v>3354</v>
      </c>
      <c r="K4696" t="s">
        <v>3383</v>
      </c>
      <c r="L4696" t="s">
        <v>1598</v>
      </c>
      <c r="M4696" t="s">
        <v>3359</v>
      </c>
      <c r="N4696" t="s">
        <v>3359</v>
      </c>
      <c r="AF4696" t="s">
        <v>3060</v>
      </c>
      <c r="AH4696" s="2">
        <v>40707.9374537037</v>
      </c>
    </row>
    <row r="4697" spans="1:35" x14ac:dyDescent="0.35">
      <c r="B4697" s="5">
        <f t="shared" si="334"/>
        <v>4695</v>
      </c>
      <c r="C4697">
        <f t="shared" si="339"/>
        <v>1</v>
      </c>
      <c r="D4697" s="16">
        <v>1959</v>
      </c>
      <c r="E4697" s="115" t="s">
        <v>15</v>
      </c>
      <c r="F4697" s="115" t="s">
        <v>16</v>
      </c>
      <c r="G4697" s="115">
        <v>318937</v>
      </c>
      <c r="H4697" s="115"/>
      <c r="I4697" s="115"/>
      <c r="J4697" s="230" t="s">
        <v>3354</v>
      </c>
      <c r="K4697" s="115" t="s">
        <v>6637</v>
      </c>
      <c r="AF4697" t="s">
        <v>3451</v>
      </c>
      <c r="AH4697" s="2">
        <v>46204</v>
      </c>
    </row>
    <row r="4698" spans="1:35" ht="15" customHeight="1" x14ac:dyDescent="0.35">
      <c r="B4698" s="5">
        <f t="shared" si="334"/>
        <v>4696</v>
      </c>
      <c r="C4698">
        <f t="shared" si="339"/>
        <v>378</v>
      </c>
      <c r="D4698" s="16">
        <v>1959</v>
      </c>
      <c r="E4698" s="116" t="s">
        <v>15</v>
      </c>
      <c r="F4698" s="116" t="s">
        <v>16</v>
      </c>
      <c r="G4698" s="117">
        <v>318938</v>
      </c>
      <c r="H4698" s="172" t="s">
        <v>5836</v>
      </c>
      <c r="I4698" s="172"/>
      <c r="J4698" s="172" t="s">
        <v>3354</v>
      </c>
      <c r="K4698" s="172" t="s">
        <v>3383</v>
      </c>
      <c r="L4698" s="172"/>
      <c r="M4698" s="172" t="s">
        <v>3459</v>
      </c>
      <c r="N4698" s="172"/>
      <c r="O4698" s="172"/>
      <c r="P4698" s="172"/>
      <c r="Q4698" s="172"/>
      <c r="R4698" s="172"/>
      <c r="S4698" s="173"/>
      <c r="T4698" s="172" t="s">
        <v>3262</v>
      </c>
      <c r="U4698" s="172"/>
      <c r="V4698" s="174"/>
      <c r="W4698" s="172" t="s">
        <v>3572</v>
      </c>
      <c r="X4698" s="172" t="s">
        <v>3660</v>
      </c>
      <c r="Y4698" s="172"/>
      <c r="Z4698" s="172"/>
      <c r="AA4698" s="172" t="s">
        <v>3262</v>
      </c>
      <c r="AB4698" s="172"/>
      <c r="AC4698" s="172"/>
      <c r="AD4698" s="172"/>
      <c r="AE4698" s="172"/>
      <c r="AF4698" t="s">
        <v>3451</v>
      </c>
      <c r="AG4698" s="172"/>
      <c r="AH4698" s="175">
        <v>45999</v>
      </c>
      <c r="AI4698" s="36" t="s">
        <v>5998</v>
      </c>
    </row>
    <row r="4699" spans="1:35" ht="15" customHeight="1" x14ac:dyDescent="0.35">
      <c r="B4699" s="5">
        <f t="shared" si="334"/>
        <v>4697</v>
      </c>
      <c r="C4699">
        <f t="shared" si="333"/>
        <v>7</v>
      </c>
      <c r="D4699" s="16">
        <v>1959</v>
      </c>
      <c r="E4699" t="s">
        <v>15</v>
      </c>
      <c r="F4699" t="s">
        <v>25</v>
      </c>
      <c r="G4699">
        <v>319316</v>
      </c>
      <c r="H4699" t="s">
        <v>17</v>
      </c>
      <c r="M4699" t="s">
        <v>3359</v>
      </c>
      <c r="AF4699" t="s">
        <v>3060</v>
      </c>
      <c r="AH4699" s="2">
        <v>39879.704375000001</v>
      </c>
    </row>
    <row r="4700" spans="1:35" ht="15" customHeight="1" x14ac:dyDescent="0.35">
      <c r="B4700" s="5">
        <f t="shared" si="334"/>
        <v>4698</v>
      </c>
      <c r="C4700">
        <f t="shared" si="333"/>
        <v>63</v>
      </c>
      <c r="D4700" s="16">
        <v>1959</v>
      </c>
      <c r="E4700" t="s">
        <v>15</v>
      </c>
      <c r="F4700" t="s">
        <v>16</v>
      </c>
      <c r="G4700">
        <v>319323</v>
      </c>
      <c r="H4700" t="s">
        <v>17</v>
      </c>
      <c r="M4700" t="s">
        <v>3359</v>
      </c>
      <c r="AF4700" t="s">
        <v>3060</v>
      </c>
      <c r="AH4700" s="2">
        <v>40183.386087962965</v>
      </c>
    </row>
    <row r="4701" spans="1:35" ht="15" customHeight="1" x14ac:dyDescent="0.35">
      <c r="B4701" s="5">
        <f t="shared" si="334"/>
        <v>4699</v>
      </c>
      <c r="C4701">
        <f t="shared" si="333"/>
        <v>122</v>
      </c>
      <c r="D4701" s="16">
        <v>1959</v>
      </c>
      <c r="E4701" t="s">
        <v>15</v>
      </c>
      <c r="F4701" t="s">
        <v>16</v>
      </c>
      <c r="G4701">
        <v>319386</v>
      </c>
      <c r="H4701" t="s">
        <v>17</v>
      </c>
      <c r="J4701" t="s">
        <v>3354</v>
      </c>
      <c r="K4701" t="s">
        <v>3383</v>
      </c>
      <c r="L4701" t="s">
        <v>277</v>
      </c>
      <c r="M4701" t="s">
        <v>3359</v>
      </c>
      <c r="V4701" s="43" t="s">
        <v>3359</v>
      </c>
      <c r="AB4701" t="s">
        <v>81</v>
      </c>
      <c r="AF4701" t="s">
        <v>3060</v>
      </c>
      <c r="AH4701" s="2">
        <v>39662.562592592592</v>
      </c>
    </row>
    <row r="4702" spans="1:35" ht="15" customHeight="1" x14ac:dyDescent="0.35">
      <c r="B4702" s="5">
        <f t="shared" si="334"/>
        <v>4700</v>
      </c>
      <c r="C4702">
        <f t="shared" si="333"/>
        <v>23</v>
      </c>
      <c r="D4702" s="16">
        <v>1959</v>
      </c>
      <c r="E4702" s="3" t="s">
        <v>15</v>
      </c>
      <c r="F4702" s="3" t="s">
        <v>16</v>
      </c>
      <c r="G4702" s="3">
        <v>319508</v>
      </c>
      <c r="H4702" s="3"/>
      <c r="I4702" s="3"/>
      <c r="J4702" s="3"/>
      <c r="K4702" s="3"/>
      <c r="L4702" s="3"/>
      <c r="M4702" s="3"/>
      <c r="N4702" s="3"/>
      <c r="O4702" s="3"/>
      <c r="P4702" s="3"/>
      <c r="Q4702" s="3"/>
      <c r="R4702" s="3"/>
      <c r="S4702" s="152"/>
      <c r="T4702" s="3"/>
      <c r="U4702" s="3"/>
      <c r="V4702" s="143"/>
      <c r="W4702" s="3"/>
      <c r="X4702" s="3"/>
      <c r="Y4702" s="3"/>
      <c r="Z4702" s="3"/>
      <c r="AB4702" s="3"/>
      <c r="AE4702" s="3"/>
      <c r="AF4702" s="3" t="s">
        <v>3451</v>
      </c>
      <c r="AG4702" s="3"/>
      <c r="AH4702" s="153">
        <v>45661</v>
      </c>
      <c r="AI4702" s="14" t="s">
        <v>4442</v>
      </c>
    </row>
    <row r="4703" spans="1:35" ht="15" customHeight="1" thickBot="1" x14ac:dyDescent="0.4">
      <c r="B4703" s="5">
        <f t="shared" si="334"/>
        <v>4701</v>
      </c>
      <c r="C4703">
        <f t="shared" si="333"/>
        <v>182</v>
      </c>
      <c r="D4703" s="16">
        <v>1959</v>
      </c>
      <c r="E4703" s="116" t="s">
        <v>15</v>
      </c>
      <c r="F4703" s="116" t="s">
        <v>16</v>
      </c>
      <c r="G4703" s="117">
        <v>319531</v>
      </c>
      <c r="H4703" s="172" t="s">
        <v>5836</v>
      </c>
      <c r="I4703" s="172"/>
      <c r="J4703" s="172" t="s">
        <v>3354</v>
      </c>
      <c r="K4703" s="172" t="s">
        <v>3383</v>
      </c>
      <c r="L4703" s="172"/>
      <c r="M4703" s="172" t="s">
        <v>3459</v>
      </c>
      <c r="N4703" s="172"/>
      <c r="O4703" s="172"/>
      <c r="P4703" s="172"/>
      <c r="Q4703" s="172"/>
      <c r="R4703" s="172"/>
      <c r="S4703" s="173"/>
      <c r="T4703" s="172" t="s">
        <v>3262</v>
      </c>
      <c r="U4703" s="172"/>
      <c r="V4703" s="174" t="s">
        <v>3359</v>
      </c>
      <c r="W4703" s="172" t="s">
        <v>3572</v>
      </c>
      <c r="X4703" s="172" t="s">
        <v>3660</v>
      </c>
      <c r="Y4703" s="172"/>
      <c r="Z4703" s="172"/>
      <c r="AA4703" s="172" t="s">
        <v>3262</v>
      </c>
      <c r="AB4703" s="172"/>
      <c r="AC4703" s="172"/>
      <c r="AD4703" s="172"/>
      <c r="AE4703" s="172"/>
      <c r="AF4703" t="s">
        <v>3451</v>
      </c>
      <c r="AH4703" s="2">
        <v>45966</v>
      </c>
      <c r="AI4703" s="36" t="s">
        <v>5887</v>
      </c>
    </row>
    <row r="4704" spans="1:35" ht="15" customHeight="1" thickBot="1" x14ac:dyDescent="0.4">
      <c r="B4704" s="5">
        <f t="shared" si="334"/>
        <v>4702</v>
      </c>
      <c r="C4704">
        <f t="shared" si="333"/>
        <v>196</v>
      </c>
      <c r="D4704" s="16">
        <v>1959</v>
      </c>
      <c r="E4704" s="159" t="s">
        <v>15</v>
      </c>
      <c r="F4704" s="159" t="s">
        <v>16</v>
      </c>
      <c r="G4704" s="160">
        <v>319713</v>
      </c>
      <c r="H4704" s="159"/>
      <c r="I4704" s="159"/>
      <c r="J4704" s="159" t="s">
        <v>3354</v>
      </c>
      <c r="K4704" s="159" t="s">
        <v>3383</v>
      </c>
      <c r="L4704" s="159"/>
      <c r="M4704" s="159" t="s">
        <v>3459</v>
      </c>
      <c r="N4704" s="159"/>
      <c r="O4704" s="159"/>
      <c r="P4704" s="159"/>
      <c r="Q4704" s="159"/>
      <c r="R4704" s="159"/>
      <c r="S4704" s="159"/>
      <c r="T4704" s="159" t="s">
        <v>3262</v>
      </c>
      <c r="U4704" s="159"/>
      <c r="V4704" s="161" t="s">
        <v>3359</v>
      </c>
      <c r="W4704" s="159" t="s">
        <v>3572</v>
      </c>
      <c r="X4704" s="159" t="s">
        <v>3660</v>
      </c>
      <c r="Y4704" s="159"/>
      <c r="Z4704" s="159"/>
      <c r="AA4704" s="159" t="s">
        <v>3262</v>
      </c>
      <c r="AB4704" s="159"/>
      <c r="AC4704" s="159"/>
      <c r="AD4704" s="159"/>
      <c r="AE4704" s="159"/>
      <c r="AF4704" t="s">
        <v>3451</v>
      </c>
      <c r="AG4704" s="159"/>
      <c r="AH4704" s="176">
        <v>46091</v>
      </c>
      <c r="AI4704" s="76" t="s">
        <v>6397</v>
      </c>
    </row>
    <row r="4705" spans="1:35" ht="15" customHeight="1" x14ac:dyDescent="0.35">
      <c r="B4705" s="5">
        <f t="shared" si="334"/>
        <v>4703</v>
      </c>
      <c r="C4705">
        <f t="shared" si="333"/>
        <v>224</v>
      </c>
      <c r="D4705" s="16">
        <v>1959</v>
      </c>
      <c r="E4705" t="s">
        <v>15</v>
      </c>
      <c r="F4705" t="s">
        <v>16</v>
      </c>
      <c r="G4705">
        <v>319909</v>
      </c>
      <c r="H4705" t="s">
        <v>17</v>
      </c>
      <c r="M4705" t="s">
        <v>3359</v>
      </c>
      <c r="AF4705" t="s">
        <v>3060</v>
      </c>
      <c r="AH4705" s="2">
        <v>40312.468101851853</v>
      </c>
    </row>
    <row r="4706" spans="1:35" ht="15" customHeight="1" x14ac:dyDescent="0.35">
      <c r="B4706" s="5">
        <f t="shared" si="334"/>
        <v>4704</v>
      </c>
      <c r="C4706">
        <f t="shared" ref="C4706:C4775" si="340">+G4707-G4706</f>
        <v>11</v>
      </c>
      <c r="D4706" s="16">
        <v>1959</v>
      </c>
      <c r="E4706" s="3" t="s">
        <v>15</v>
      </c>
      <c r="F4706" s="3" t="s">
        <v>16</v>
      </c>
      <c r="G4706" s="3">
        <v>320133</v>
      </c>
      <c r="H4706" s="3"/>
      <c r="I4706" s="3"/>
      <c r="J4706" s="3"/>
      <c r="K4706" s="3"/>
      <c r="L4706" s="3"/>
      <c r="M4706" s="3"/>
      <c r="N4706" s="3"/>
      <c r="O4706" s="3"/>
      <c r="P4706" s="3"/>
      <c r="Q4706" s="3"/>
      <c r="R4706" s="3"/>
      <c r="S4706" s="152"/>
      <c r="T4706" s="3"/>
      <c r="U4706" s="3"/>
      <c r="V4706" s="143"/>
      <c r="W4706" s="3"/>
      <c r="X4706" s="3"/>
      <c r="Y4706" s="3"/>
      <c r="Z4706" s="3"/>
      <c r="AB4706" s="3"/>
      <c r="AE4706" s="3"/>
      <c r="AF4706" s="3" t="s">
        <v>3451</v>
      </c>
      <c r="AG4706" s="3"/>
      <c r="AH4706" s="153">
        <v>45561</v>
      </c>
      <c r="AI4706" s="14" t="s">
        <v>4154</v>
      </c>
    </row>
    <row r="4707" spans="1:35" ht="15" customHeight="1" x14ac:dyDescent="0.35">
      <c r="B4707" s="5">
        <f t="shared" si="334"/>
        <v>4705</v>
      </c>
      <c r="C4707">
        <f t="shared" si="340"/>
        <v>76</v>
      </c>
      <c r="D4707" s="16">
        <v>1959</v>
      </c>
      <c r="E4707" t="s">
        <v>15</v>
      </c>
      <c r="F4707" t="s">
        <v>16</v>
      </c>
      <c r="G4707">
        <v>320144</v>
      </c>
      <c r="H4707" t="s">
        <v>17</v>
      </c>
      <c r="J4707" t="s">
        <v>3356</v>
      </c>
      <c r="K4707" t="s">
        <v>3383</v>
      </c>
      <c r="L4707" t="s">
        <v>1396</v>
      </c>
      <c r="M4707" t="s">
        <v>3359</v>
      </c>
      <c r="AF4707" t="s">
        <v>3060</v>
      </c>
      <c r="AH4707" s="2">
        <v>40713.888344907406</v>
      </c>
    </row>
    <row r="4708" spans="1:35" ht="15" customHeight="1" x14ac:dyDescent="0.35">
      <c r="A4708" s="3"/>
      <c r="B4708" s="5">
        <f t="shared" si="334"/>
        <v>4706</v>
      </c>
      <c r="C4708">
        <f t="shared" si="340"/>
        <v>134</v>
      </c>
      <c r="D4708" s="16">
        <v>1959</v>
      </c>
      <c r="E4708" t="s">
        <v>15</v>
      </c>
      <c r="F4708" t="s">
        <v>16</v>
      </c>
      <c r="G4708">
        <v>320220</v>
      </c>
      <c r="H4708" t="s">
        <v>17</v>
      </c>
      <c r="M4708" t="s">
        <v>3359</v>
      </c>
      <c r="AF4708" t="s">
        <v>3060</v>
      </c>
      <c r="AH4708" s="2">
        <v>40718.65519675926</v>
      </c>
    </row>
    <row r="4709" spans="1:35" ht="15" customHeight="1" x14ac:dyDescent="0.35">
      <c r="B4709" s="5">
        <f t="shared" si="334"/>
        <v>4707</v>
      </c>
      <c r="C4709">
        <f t="shared" si="340"/>
        <v>41</v>
      </c>
      <c r="D4709" s="16">
        <v>1959</v>
      </c>
      <c r="E4709" t="s">
        <v>15</v>
      </c>
      <c r="F4709" t="s">
        <v>16</v>
      </c>
      <c r="G4709">
        <v>320354</v>
      </c>
      <c r="H4709" t="s">
        <v>17</v>
      </c>
      <c r="J4709" t="s">
        <v>3354</v>
      </c>
      <c r="L4709" t="s">
        <v>28</v>
      </c>
      <c r="M4709" t="s">
        <v>3359</v>
      </c>
      <c r="AF4709" t="s">
        <v>3060</v>
      </c>
      <c r="AH4709" s="2">
        <v>40599.812592592592</v>
      </c>
    </row>
    <row r="4710" spans="1:35" ht="15" customHeight="1" x14ac:dyDescent="0.35">
      <c r="B4710" s="5">
        <f t="shared" si="334"/>
        <v>4708</v>
      </c>
      <c r="C4710">
        <f t="shared" si="340"/>
        <v>122</v>
      </c>
      <c r="D4710" s="16">
        <v>1959</v>
      </c>
      <c r="E4710" s="3" t="s">
        <v>15</v>
      </c>
      <c r="F4710" s="3" t="s">
        <v>16</v>
      </c>
      <c r="G4710" s="3">
        <v>320395</v>
      </c>
      <c r="H4710" s="3"/>
      <c r="I4710" s="3"/>
      <c r="J4710" s="3"/>
      <c r="K4710" s="3" t="s">
        <v>3383</v>
      </c>
      <c r="L4710" s="3"/>
      <c r="M4710" s="3"/>
      <c r="N4710" s="3"/>
      <c r="O4710" s="3"/>
      <c r="P4710" s="3"/>
      <c r="Q4710" s="3"/>
      <c r="R4710" s="3"/>
      <c r="S4710" s="152"/>
      <c r="T4710" s="3"/>
      <c r="U4710" s="3"/>
      <c r="V4710" s="143"/>
      <c r="X4710" s="3"/>
      <c r="Y4710" s="3"/>
      <c r="Z4710" s="3"/>
      <c r="AB4710" s="3"/>
      <c r="AE4710" s="3"/>
      <c r="AF4710" s="3" t="s">
        <v>3451</v>
      </c>
      <c r="AG4710" s="3"/>
      <c r="AH4710" s="153">
        <v>45688</v>
      </c>
      <c r="AI4710" s="14" t="s">
        <v>4674</v>
      </c>
    </row>
    <row r="4711" spans="1:35" ht="15" customHeight="1" thickBot="1" x14ac:dyDescent="0.4">
      <c r="B4711" s="5">
        <f t="shared" si="334"/>
        <v>4709</v>
      </c>
      <c r="C4711">
        <f t="shared" ref="C4711:C4715" si="341">+G4712-G4711</f>
        <v>387</v>
      </c>
      <c r="D4711" s="16">
        <v>1959</v>
      </c>
      <c r="E4711" t="s">
        <v>15</v>
      </c>
      <c r="F4711" t="s">
        <v>16</v>
      </c>
      <c r="G4711" s="3">
        <v>320517</v>
      </c>
      <c r="H4711" s="3"/>
      <c r="I4711" s="3"/>
      <c r="J4711" s="3" t="s">
        <v>3354</v>
      </c>
      <c r="K4711" s="3" t="s">
        <v>3383</v>
      </c>
      <c r="L4711" s="3"/>
      <c r="M4711" s="3" t="s">
        <v>3459</v>
      </c>
      <c r="N4711" s="3" t="s">
        <v>3359</v>
      </c>
      <c r="O4711" s="3"/>
      <c r="P4711" s="3"/>
      <c r="Q4711" s="3"/>
      <c r="R4711" s="3"/>
      <c r="S4711" s="152"/>
      <c r="T4711" s="3" t="s">
        <v>3262</v>
      </c>
      <c r="U4711" s="3"/>
      <c r="V4711" s="143" t="s">
        <v>3359</v>
      </c>
      <c r="W4711" t="s">
        <v>3572</v>
      </c>
      <c r="X4711" s="3" t="s">
        <v>3660</v>
      </c>
      <c r="Y4711" s="3"/>
      <c r="Z4711" s="3"/>
      <c r="AA4711" s="3" t="s">
        <v>3262</v>
      </c>
      <c r="AB4711" s="3"/>
      <c r="AD4711" s="77" t="s">
        <v>6475</v>
      </c>
      <c r="AE4711" s="3"/>
      <c r="AF4711" s="3" t="s">
        <v>3451</v>
      </c>
      <c r="AG4711" s="3"/>
      <c r="AH4711" s="153">
        <v>46116</v>
      </c>
      <c r="AI4711" s="14"/>
    </row>
    <row r="4712" spans="1:35" ht="15" thickBot="1" x14ac:dyDescent="0.4">
      <c r="B4712" s="5">
        <f t="shared" si="334"/>
        <v>4710</v>
      </c>
      <c r="C4712">
        <f t="shared" si="341"/>
        <v>105</v>
      </c>
      <c r="D4712" s="16">
        <v>1959</v>
      </c>
      <c r="E4712" t="s">
        <v>15</v>
      </c>
      <c r="F4712" t="s">
        <v>25</v>
      </c>
      <c r="G4712">
        <v>320904</v>
      </c>
      <c r="H4712" t="s">
        <v>17</v>
      </c>
      <c r="J4712" t="s">
        <v>380</v>
      </c>
      <c r="K4712" t="s">
        <v>3383</v>
      </c>
      <c r="L4712" t="s">
        <v>469</v>
      </c>
      <c r="M4712" t="s">
        <v>3359</v>
      </c>
      <c r="AF4712" t="s">
        <v>3060</v>
      </c>
      <c r="AG4712" s="162"/>
      <c r="AH4712" s="163">
        <v>40076.579872685186</v>
      </c>
    </row>
    <row r="4713" spans="1:35" ht="15" customHeight="1" thickBot="1" x14ac:dyDescent="0.4">
      <c r="B4713" s="5">
        <f t="shared" si="334"/>
        <v>4711</v>
      </c>
      <c r="C4713">
        <f t="shared" si="341"/>
        <v>34</v>
      </c>
      <c r="D4713" s="16">
        <v>1959</v>
      </c>
      <c r="E4713" s="159" t="s">
        <v>15</v>
      </c>
      <c r="F4713" s="159" t="s">
        <v>16</v>
      </c>
      <c r="G4713" s="160">
        <v>321009</v>
      </c>
      <c r="H4713" s="159"/>
      <c r="I4713" s="159"/>
      <c r="J4713" s="159" t="s">
        <v>3354</v>
      </c>
      <c r="K4713" s="159" t="s">
        <v>3383</v>
      </c>
      <c r="L4713" s="159"/>
      <c r="M4713" s="159" t="s">
        <v>3459</v>
      </c>
      <c r="N4713" s="159"/>
      <c r="O4713" s="159"/>
      <c r="P4713" s="159"/>
      <c r="Q4713" s="159"/>
      <c r="R4713" s="159"/>
      <c r="S4713" s="159"/>
      <c r="T4713" s="159" t="s">
        <v>3262</v>
      </c>
      <c r="U4713" s="159"/>
      <c r="V4713" s="161" t="s">
        <v>3359</v>
      </c>
      <c r="W4713" s="159" t="s">
        <v>3572</v>
      </c>
      <c r="X4713" s="159" t="s">
        <v>3660</v>
      </c>
      <c r="Y4713" s="159"/>
      <c r="Z4713" s="159"/>
      <c r="AA4713" s="159" t="s">
        <v>3262</v>
      </c>
      <c r="AB4713" s="159"/>
      <c r="AC4713" s="159"/>
      <c r="AD4713" s="159"/>
      <c r="AE4713" s="159"/>
      <c r="AF4713" t="s">
        <v>3451</v>
      </c>
      <c r="AG4713" s="159"/>
      <c r="AH4713" s="176">
        <v>46207</v>
      </c>
      <c r="AI4713" s="76" t="s">
        <v>6783</v>
      </c>
    </row>
    <row r="4714" spans="1:35" ht="15" customHeight="1" thickBot="1" x14ac:dyDescent="0.4">
      <c r="A4714" s="180"/>
      <c r="B4714" s="5">
        <f t="shared" si="334"/>
        <v>4712</v>
      </c>
      <c r="C4714">
        <f t="shared" si="341"/>
        <v>66</v>
      </c>
      <c r="D4714" s="16">
        <v>1959</v>
      </c>
      <c r="E4714" s="3" t="s">
        <v>15</v>
      </c>
      <c r="F4714" s="3" t="s">
        <v>16</v>
      </c>
      <c r="G4714" s="3">
        <v>321043</v>
      </c>
      <c r="H4714" s="3"/>
      <c r="I4714" s="3"/>
      <c r="J4714" s="3"/>
      <c r="K4714" s="3"/>
      <c r="L4714" s="3"/>
      <c r="M4714" s="3"/>
      <c r="N4714" s="3"/>
      <c r="O4714" s="3"/>
      <c r="P4714" s="3"/>
      <c r="Q4714" s="3"/>
      <c r="R4714" s="3"/>
      <c r="S4714" s="152"/>
      <c r="T4714" s="3"/>
      <c r="U4714" s="3"/>
      <c r="V4714" s="143"/>
      <c r="W4714" s="3"/>
      <c r="X4714" s="3"/>
      <c r="Y4714" s="3"/>
      <c r="Z4714" s="3"/>
      <c r="AB4714" s="3"/>
      <c r="AE4714" s="3"/>
      <c r="AF4714" s="3" t="s">
        <v>3451</v>
      </c>
      <c r="AG4714" s="3"/>
      <c r="AH4714" s="153">
        <v>45568</v>
      </c>
      <c r="AI4714" s="14" t="s">
        <v>4298</v>
      </c>
    </row>
    <row r="4715" spans="1:35" ht="15" customHeight="1" x14ac:dyDescent="0.35">
      <c r="A4715" s="3"/>
      <c r="B4715" s="5">
        <f t="shared" si="334"/>
        <v>4713</v>
      </c>
      <c r="C4715">
        <f t="shared" si="341"/>
        <v>16</v>
      </c>
      <c r="D4715" s="16">
        <v>1959</v>
      </c>
      <c r="E4715" t="s">
        <v>15</v>
      </c>
      <c r="F4715" t="s">
        <v>16</v>
      </c>
      <c r="G4715">
        <v>321109</v>
      </c>
      <c r="H4715" t="s">
        <v>17</v>
      </c>
      <c r="K4715" t="s">
        <v>3383</v>
      </c>
      <c r="L4715" t="s">
        <v>1599</v>
      </c>
      <c r="M4715" t="s">
        <v>3359</v>
      </c>
      <c r="AC4715" s="3" t="s">
        <v>1600</v>
      </c>
      <c r="AF4715" t="s">
        <v>3060</v>
      </c>
      <c r="AH4715" s="2">
        <v>39833.719328703701</v>
      </c>
    </row>
    <row r="4716" spans="1:35" ht="15" customHeight="1" x14ac:dyDescent="0.35">
      <c r="B4716" s="5">
        <f t="shared" si="334"/>
        <v>4714</v>
      </c>
      <c r="C4716">
        <f t="shared" si="340"/>
        <v>13</v>
      </c>
      <c r="D4716" s="16">
        <v>1959</v>
      </c>
      <c r="E4716" t="s">
        <v>15</v>
      </c>
      <c r="F4716" t="s">
        <v>16</v>
      </c>
      <c r="G4716">
        <v>321125</v>
      </c>
      <c r="H4716" t="s">
        <v>17</v>
      </c>
      <c r="J4716" t="s">
        <v>3354</v>
      </c>
      <c r="K4716" t="s">
        <v>3383</v>
      </c>
      <c r="L4716" t="s">
        <v>375</v>
      </c>
      <c r="M4716" t="s">
        <v>3359</v>
      </c>
      <c r="AD4716" s="3" t="s">
        <v>1601</v>
      </c>
      <c r="AF4716" t="s">
        <v>3060</v>
      </c>
      <c r="AH4716" s="2">
        <v>40877.641655092593</v>
      </c>
    </row>
    <row r="4717" spans="1:35" ht="15" customHeight="1" x14ac:dyDescent="0.35">
      <c r="B4717" s="5">
        <f t="shared" ref="B4717:B4783" si="342">+B4716+1</f>
        <v>4715</v>
      </c>
      <c r="C4717">
        <f t="shared" si="340"/>
        <v>203</v>
      </c>
      <c r="D4717" s="16">
        <v>1959</v>
      </c>
      <c r="E4717" t="s">
        <v>15</v>
      </c>
      <c r="F4717" t="s">
        <v>16</v>
      </c>
      <c r="G4717">
        <v>321138</v>
      </c>
      <c r="H4717" t="s">
        <v>17</v>
      </c>
      <c r="J4717" t="s">
        <v>3354</v>
      </c>
      <c r="K4717" t="s">
        <v>3383</v>
      </c>
      <c r="L4717" t="s">
        <v>761</v>
      </c>
      <c r="M4717" t="s">
        <v>3359</v>
      </c>
      <c r="AF4717" t="s">
        <v>3060</v>
      </c>
      <c r="AH4717" s="2">
        <v>41054.618344907409</v>
      </c>
    </row>
    <row r="4718" spans="1:35" ht="15" customHeight="1" x14ac:dyDescent="0.35">
      <c r="B4718" s="5">
        <f t="shared" si="342"/>
        <v>4716</v>
      </c>
      <c r="C4718">
        <f t="shared" si="340"/>
        <v>109</v>
      </c>
      <c r="D4718" s="16">
        <v>1959</v>
      </c>
      <c r="E4718" t="s">
        <v>15</v>
      </c>
      <c r="F4718" t="s">
        <v>16</v>
      </c>
      <c r="G4718">
        <v>321341</v>
      </c>
      <c r="H4718" t="s">
        <v>17</v>
      </c>
      <c r="J4718" t="s">
        <v>3354</v>
      </c>
      <c r="K4718" t="s">
        <v>3383</v>
      </c>
      <c r="L4718" t="s">
        <v>1602</v>
      </c>
      <c r="M4718" t="s">
        <v>3359</v>
      </c>
      <c r="AF4718" t="s">
        <v>3060</v>
      </c>
      <c r="AH4718" s="2">
        <v>40680.914618055554</v>
      </c>
    </row>
    <row r="4719" spans="1:35" ht="15" customHeight="1" x14ac:dyDescent="0.35">
      <c r="B4719" s="5">
        <f t="shared" si="342"/>
        <v>4717</v>
      </c>
      <c r="C4719">
        <f t="shared" si="340"/>
        <v>10</v>
      </c>
      <c r="D4719" s="16">
        <v>1959</v>
      </c>
      <c r="E4719" t="s">
        <v>15</v>
      </c>
      <c r="F4719" t="s">
        <v>16</v>
      </c>
      <c r="G4719">
        <v>321450</v>
      </c>
      <c r="H4719" t="s">
        <v>17</v>
      </c>
      <c r="J4719" t="s">
        <v>3356</v>
      </c>
      <c r="K4719" t="s">
        <v>3383</v>
      </c>
      <c r="M4719" t="s">
        <v>3359</v>
      </c>
      <c r="AB4719" t="s">
        <v>195</v>
      </c>
      <c r="AF4719" t="s">
        <v>3060</v>
      </c>
      <c r="AH4719" s="2">
        <v>41044.700474537036</v>
      </c>
    </row>
    <row r="4720" spans="1:35" ht="15" customHeight="1" x14ac:dyDescent="0.35">
      <c r="B4720" s="5">
        <f t="shared" si="342"/>
        <v>4718</v>
      </c>
      <c r="C4720">
        <f t="shared" si="340"/>
        <v>196</v>
      </c>
      <c r="D4720" s="16">
        <v>1959</v>
      </c>
      <c r="E4720" t="s">
        <v>15</v>
      </c>
      <c r="F4720" t="s">
        <v>16</v>
      </c>
      <c r="G4720">
        <v>321460</v>
      </c>
      <c r="H4720" t="s">
        <v>17</v>
      </c>
      <c r="J4720" t="s">
        <v>3354</v>
      </c>
      <c r="K4720" t="s">
        <v>3383</v>
      </c>
      <c r="L4720" t="s">
        <v>254</v>
      </c>
      <c r="M4720" t="s">
        <v>3359</v>
      </c>
      <c r="V4720" s="43" t="s">
        <v>3359</v>
      </c>
      <c r="AB4720" t="s">
        <v>81</v>
      </c>
      <c r="AC4720" s="3" t="s">
        <v>1603</v>
      </c>
      <c r="AD4720" s="3" t="s">
        <v>3768</v>
      </c>
      <c r="AF4720" t="s">
        <v>3060</v>
      </c>
      <c r="AH4720" s="2">
        <v>40433.671122685184</v>
      </c>
    </row>
    <row r="4721" spans="1:35" ht="15" customHeight="1" x14ac:dyDescent="0.35">
      <c r="B4721" s="5">
        <f t="shared" si="342"/>
        <v>4719</v>
      </c>
      <c r="C4721">
        <f t="shared" si="340"/>
        <v>320</v>
      </c>
      <c r="D4721" s="16">
        <v>1959</v>
      </c>
      <c r="E4721" t="s">
        <v>15</v>
      </c>
      <c r="F4721" t="s">
        <v>16</v>
      </c>
      <c r="G4721">
        <v>321656</v>
      </c>
      <c r="H4721" t="s">
        <v>17</v>
      </c>
      <c r="J4721" t="s">
        <v>3354</v>
      </c>
      <c r="K4721" t="s">
        <v>3383</v>
      </c>
      <c r="L4721" t="s">
        <v>135</v>
      </c>
      <c r="M4721" t="s">
        <v>3359</v>
      </c>
      <c r="AF4721" t="s">
        <v>3060</v>
      </c>
      <c r="AH4721" s="2">
        <v>40913.884560185186</v>
      </c>
    </row>
    <row r="4722" spans="1:35" ht="15" customHeight="1" thickBot="1" x14ac:dyDescent="0.4">
      <c r="B4722" s="5">
        <f t="shared" si="342"/>
        <v>4720</v>
      </c>
      <c r="C4722">
        <f t="shared" si="340"/>
        <v>109</v>
      </c>
      <c r="D4722" s="16">
        <v>1959</v>
      </c>
      <c r="E4722" t="s">
        <v>15</v>
      </c>
      <c r="F4722" t="s">
        <v>16</v>
      </c>
      <c r="G4722">
        <v>321976</v>
      </c>
      <c r="H4722" t="s">
        <v>17</v>
      </c>
      <c r="J4722" t="s">
        <v>3354</v>
      </c>
      <c r="K4722" t="s">
        <v>3383</v>
      </c>
      <c r="L4722" t="s">
        <v>277</v>
      </c>
      <c r="M4722" t="s">
        <v>3359</v>
      </c>
      <c r="AF4722" t="s">
        <v>3060</v>
      </c>
      <c r="AH4722" s="2">
        <v>39699.8828587963</v>
      </c>
    </row>
    <row r="4723" spans="1:35" ht="15" thickBot="1" x14ac:dyDescent="0.4">
      <c r="B4723" s="5">
        <f t="shared" si="342"/>
        <v>4721</v>
      </c>
      <c r="C4723">
        <f t="shared" si="340"/>
        <v>170</v>
      </c>
      <c r="D4723" s="16">
        <v>1959</v>
      </c>
      <c r="E4723" s="162" t="s">
        <v>15</v>
      </c>
      <c r="F4723" s="162" t="s">
        <v>16</v>
      </c>
      <c r="G4723" s="162">
        <v>322085</v>
      </c>
      <c r="H4723" s="162" t="s">
        <v>17</v>
      </c>
      <c r="I4723" s="162"/>
      <c r="J4723" s="162" t="s">
        <v>3354</v>
      </c>
      <c r="K4723" s="162" t="s">
        <v>3383</v>
      </c>
      <c r="L4723" s="162"/>
      <c r="M4723" s="162" t="s">
        <v>3359</v>
      </c>
      <c r="N4723" s="162" t="s">
        <v>3359</v>
      </c>
      <c r="O4723" s="162"/>
      <c r="P4723" s="162"/>
      <c r="Q4723" s="162"/>
      <c r="R4723" s="162"/>
      <c r="S4723" s="181"/>
      <c r="T4723" s="162"/>
      <c r="U4723" s="162"/>
      <c r="V4723" s="182"/>
      <c r="W4723" s="162"/>
      <c r="X4723" s="162"/>
      <c r="Y4723" s="162"/>
      <c r="Z4723" s="162"/>
      <c r="AA4723" s="159"/>
      <c r="AB4723" s="162"/>
      <c r="AC4723" s="159"/>
      <c r="AD4723" s="159"/>
      <c r="AE4723" s="162"/>
      <c r="AF4723" t="s">
        <v>3060</v>
      </c>
      <c r="AG4723" s="162"/>
      <c r="AH4723" s="163">
        <v>40126.788877314815</v>
      </c>
      <c r="AI4723" s="162"/>
    </row>
    <row r="4724" spans="1:35" ht="15" customHeight="1" thickBot="1" x14ac:dyDescent="0.4">
      <c r="A4724" s="180"/>
      <c r="B4724" s="5">
        <f t="shared" si="342"/>
        <v>4722</v>
      </c>
      <c r="C4724">
        <f t="shared" si="340"/>
        <v>34</v>
      </c>
      <c r="D4724" s="16">
        <v>1959</v>
      </c>
      <c r="E4724" t="s">
        <v>15</v>
      </c>
      <c r="F4724" t="s">
        <v>16</v>
      </c>
      <c r="G4724" s="70">
        <v>322255</v>
      </c>
      <c r="J4724" t="s">
        <v>3354</v>
      </c>
      <c r="K4724" t="s">
        <v>3383</v>
      </c>
      <c r="M4724" t="s">
        <v>3459</v>
      </c>
      <c r="T4724" t="s">
        <v>3262</v>
      </c>
      <c r="V4724" s="43" t="s">
        <v>3413</v>
      </c>
      <c r="W4724" t="s">
        <v>3572</v>
      </c>
      <c r="X4724" t="s">
        <v>3660</v>
      </c>
      <c r="AA4724" t="s">
        <v>3262</v>
      </c>
      <c r="AC4724"/>
      <c r="AD4724"/>
      <c r="AG4724" s="3"/>
      <c r="AH4724" s="3"/>
      <c r="AI4724" s="36" t="s">
        <v>5427</v>
      </c>
    </row>
    <row r="4725" spans="1:35" ht="15" customHeight="1" x14ac:dyDescent="0.35">
      <c r="B4725" s="5">
        <f t="shared" si="342"/>
        <v>4723</v>
      </c>
      <c r="C4725">
        <f t="shared" si="340"/>
        <v>1028</v>
      </c>
      <c r="D4725" s="16">
        <v>1959</v>
      </c>
      <c r="E4725" t="s">
        <v>15</v>
      </c>
      <c r="F4725" t="s">
        <v>16</v>
      </c>
      <c r="G4725">
        <v>322289</v>
      </c>
      <c r="H4725" t="s">
        <v>17</v>
      </c>
      <c r="K4725" t="s">
        <v>3383</v>
      </c>
      <c r="L4725" t="s">
        <v>128</v>
      </c>
      <c r="M4725" t="s">
        <v>3359</v>
      </c>
      <c r="V4725" s="43" t="s">
        <v>3359</v>
      </c>
      <c r="AB4725" t="s">
        <v>81</v>
      </c>
      <c r="AF4725" t="s">
        <v>3060</v>
      </c>
      <c r="AH4725" s="2">
        <v>40628.948912037034</v>
      </c>
    </row>
    <row r="4726" spans="1:35" ht="15" customHeight="1" x14ac:dyDescent="0.45">
      <c r="B4726" s="5">
        <f t="shared" si="342"/>
        <v>4724</v>
      </c>
      <c r="C4726">
        <f t="shared" si="340"/>
        <v>93</v>
      </c>
      <c r="D4726" s="82">
        <v>1960</v>
      </c>
      <c r="E4726" t="s">
        <v>15</v>
      </c>
      <c r="F4726" t="s">
        <v>25</v>
      </c>
      <c r="G4726">
        <v>323317</v>
      </c>
      <c r="H4726" t="s">
        <v>17</v>
      </c>
      <c r="J4726" t="s">
        <v>3354</v>
      </c>
      <c r="K4726" t="s">
        <v>3383</v>
      </c>
      <c r="M4726" t="s">
        <v>3359</v>
      </c>
      <c r="S4726" s="148">
        <v>317</v>
      </c>
      <c r="AB4726" t="s">
        <v>132</v>
      </c>
      <c r="AF4726" t="s">
        <v>3060</v>
      </c>
      <c r="AH4726" s="2">
        <v>40565.021828703706</v>
      </c>
    </row>
    <row r="4727" spans="1:35" ht="15" customHeight="1" thickBot="1" x14ac:dyDescent="0.4">
      <c r="B4727" s="5">
        <f t="shared" si="342"/>
        <v>4725</v>
      </c>
      <c r="C4727">
        <f>+G4729-G4727</f>
        <v>6895</v>
      </c>
      <c r="D4727" s="16">
        <v>1960</v>
      </c>
      <c r="E4727" t="s">
        <v>560</v>
      </c>
      <c r="F4727" t="s">
        <v>25</v>
      </c>
      <c r="G4727">
        <v>323410</v>
      </c>
      <c r="H4727" t="s">
        <v>17</v>
      </c>
      <c r="J4727" t="s">
        <v>3354</v>
      </c>
      <c r="K4727" t="s">
        <v>3383</v>
      </c>
      <c r="L4727" t="s">
        <v>28</v>
      </c>
      <c r="M4727" t="s">
        <v>3359</v>
      </c>
      <c r="W4727" t="s">
        <v>3557</v>
      </c>
      <c r="Z4727" t="s">
        <v>3359</v>
      </c>
      <c r="AB4727" t="s">
        <v>926</v>
      </c>
      <c r="AF4727" t="s">
        <v>3060</v>
      </c>
      <c r="AH4727" s="2">
        <v>40035.382071759261</v>
      </c>
    </row>
    <row r="4728" spans="1:35" ht="15" customHeight="1" thickBot="1" x14ac:dyDescent="0.4">
      <c r="B4728" s="5">
        <f t="shared" si="342"/>
        <v>4726</v>
      </c>
      <c r="C4728">
        <f>+G4731-G4728</f>
        <v>75</v>
      </c>
      <c r="D4728" s="16">
        <v>1960</v>
      </c>
      <c r="E4728" s="159" t="s">
        <v>15</v>
      </c>
      <c r="F4728" s="159" t="s">
        <v>25</v>
      </c>
      <c r="G4728" s="160">
        <v>330299</v>
      </c>
      <c r="H4728" s="159"/>
      <c r="I4728" s="159"/>
      <c r="J4728" s="159" t="s">
        <v>3354</v>
      </c>
      <c r="K4728" s="159" t="s">
        <v>3383</v>
      </c>
      <c r="L4728" s="159"/>
      <c r="M4728" s="159" t="s">
        <v>3459</v>
      </c>
      <c r="N4728" s="159"/>
      <c r="O4728" s="159"/>
      <c r="P4728" s="159"/>
      <c r="Q4728" s="159"/>
      <c r="R4728" s="159"/>
      <c r="S4728" s="159"/>
      <c r="T4728" s="159" t="s">
        <v>3262</v>
      </c>
      <c r="U4728" s="159"/>
      <c r="V4728" s="161" t="s">
        <v>3359</v>
      </c>
      <c r="W4728" s="159" t="s">
        <v>3572</v>
      </c>
      <c r="X4728" s="159" t="s">
        <v>3660</v>
      </c>
      <c r="Y4728" s="159"/>
      <c r="Z4728" s="159"/>
      <c r="AA4728" s="159" t="s">
        <v>3262</v>
      </c>
      <c r="AB4728" s="159"/>
      <c r="AC4728" s="159"/>
      <c r="AD4728" s="159"/>
      <c r="AE4728" s="159"/>
      <c r="AF4728" t="s">
        <v>3451</v>
      </c>
      <c r="AG4728" s="159"/>
      <c r="AH4728" s="176">
        <v>46207</v>
      </c>
      <c r="AI4728" s="76" t="s">
        <v>6810</v>
      </c>
    </row>
    <row r="4729" spans="1:35" ht="15" customHeight="1" thickBot="1" x14ac:dyDescent="0.4">
      <c r="B4729" s="5">
        <f t="shared" si="342"/>
        <v>4727</v>
      </c>
      <c r="C4729">
        <f t="shared" ref="C4729:C4734" si="343">+G4732-G4729</f>
        <v>97</v>
      </c>
      <c r="D4729" s="16">
        <v>1960</v>
      </c>
      <c r="E4729" s="159" t="s">
        <v>15</v>
      </c>
      <c r="F4729" s="159" t="s">
        <v>25</v>
      </c>
      <c r="G4729" s="160">
        <v>330305</v>
      </c>
      <c r="H4729" s="159"/>
      <c r="I4729" s="159"/>
      <c r="J4729" s="159" t="s">
        <v>3354</v>
      </c>
      <c r="K4729" s="159" t="s">
        <v>3383</v>
      </c>
      <c r="L4729" s="159"/>
      <c r="M4729" s="159" t="s">
        <v>3459</v>
      </c>
      <c r="N4729" s="159"/>
      <c r="O4729" s="159"/>
      <c r="P4729" s="159"/>
      <c r="Q4729" s="159"/>
      <c r="R4729" s="159"/>
      <c r="S4729" s="159"/>
      <c r="T4729" s="159" t="s">
        <v>3262</v>
      </c>
      <c r="U4729" s="159"/>
      <c r="V4729" s="161" t="s">
        <v>3413</v>
      </c>
      <c r="W4729" s="159" t="s">
        <v>3572</v>
      </c>
      <c r="X4729" s="159" t="s">
        <v>3660</v>
      </c>
      <c r="Y4729" s="159"/>
      <c r="Z4729" s="159"/>
      <c r="AA4729" s="159" t="s">
        <v>3262</v>
      </c>
      <c r="AB4729" s="159"/>
      <c r="AC4729" s="159"/>
      <c r="AD4729" s="159"/>
      <c r="AE4729" s="159"/>
      <c r="AF4729" t="s">
        <v>3451</v>
      </c>
      <c r="AG4729" s="162"/>
      <c r="AH4729" s="163">
        <v>46130</v>
      </c>
      <c r="AI4729" s="76" t="s">
        <v>6541</v>
      </c>
    </row>
    <row r="4730" spans="1:35" ht="15" customHeight="1" thickBot="1" x14ac:dyDescent="0.4">
      <c r="B4730" s="5">
        <f t="shared" si="342"/>
        <v>4728</v>
      </c>
      <c r="C4730">
        <f t="shared" si="343"/>
        <v>443</v>
      </c>
      <c r="D4730" s="16">
        <v>1960</v>
      </c>
      <c r="E4730" s="159" t="s">
        <v>15</v>
      </c>
      <c r="F4730" s="159" t="s">
        <v>25</v>
      </c>
      <c r="G4730" s="160">
        <v>330308</v>
      </c>
      <c r="H4730" s="159"/>
      <c r="I4730" s="159"/>
      <c r="J4730" s="159" t="s">
        <v>3354</v>
      </c>
      <c r="K4730" s="159" t="s">
        <v>3383</v>
      </c>
      <c r="L4730" s="159"/>
      <c r="M4730" s="159" t="s">
        <v>3459</v>
      </c>
      <c r="N4730" s="159"/>
      <c r="O4730" s="159"/>
      <c r="P4730" s="159"/>
      <c r="Q4730" s="159"/>
      <c r="R4730" s="159"/>
      <c r="S4730" s="159"/>
      <c r="T4730" s="159" t="s">
        <v>3262</v>
      </c>
      <c r="U4730" s="159"/>
      <c r="V4730" s="161" t="s">
        <v>3359</v>
      </c>
      <c r="W4730" s="159" t="s">
        <v>3572</v>
      </c>
      <c r="X4730" s="159" t="s">
        <v>3660</v>
      </c>
      <c r="Y4730" s="159"/>
      <c r="Z4730" s="159"/>
      <c r="AA4730" s="159" t="s">
        <v>3262</v>
      </c>
      <c r="AB4730" s="159"/>
      <c r="AC4730" s="159"/>
      <c r="AD4730" s="159"/>
      <c r="AE4730" s="159"/>
      <c r="AF4730" t="s">
        <v>3451</v>
      </c>
      <c r="AG4730" s="159"/>
      <c r="AH4730" s="176">
        <v>46207</v>
      </c>
      <c r="AI4730" s="76" t="s">
        <v>6771</v>
      </c>
    </row>
    <row r="4731" spans="1:35" ht="15" customHeight="1" x14ac:dyDescent="0.35">
      <c r="B4731" s="5">
        <f t="shared" si="342"/>
        <v>4729</v>
      </c>
      <c r="C4731">
        <f t="shared" si="343"/>
        <v>434</v>
      </c>
      <c r="D4731" s="16">
        <v>1960</v>
      </c>
      <c r="E4731" t="s">
        <v>15</v>
      </c>
      <c r="F4731" t="s">
        <v>25</v>
      </c>
      <c r="G4731">
        <v>330374</v>
      </c>
      <c r="H4731" t="s">
        <v>17</v>
      </c>
      <c r="J4731" t="s">
        <v>380</v>
      </c>
      <c r="K4731" t="s">
        <v>3383</v>
      </c>
      <c r="L4731" t="s">
        <v>1397</v>
      </c>
      <c r="M4731" t="s">
        <v>3359</v>
      </c>
      <c r="V4731" s="43" t="s">
        <v>3359</v>
      </c>
      <c r="AB4731" t="s">
        <v>81</v>
      </c>
      <c r="AF4731" t="s">
        <v>3060</v>
      </c>
      <c r="AH4731" s="2">
        <v>40842.641099537039</v>
      </c>
    </row>
    <row r="4732" spans="1:35" ht="15" customHeight="1" x14ac:dyDescent="0.35">
      <c r="B4732" s="5">
        <f t="shared" si="342"/>
        <v>4730</v>
      </c>
      <c r="C4732">
        <f t="shared" si="343"/>
        <v>409</v>
      </c>
      <c r="D4732" s="16">
        <v>1960</v>
      </c>
      <c r="E4732" t="s">
        <v>15</v>
      </c>
      <c r="F4732" t="s">
        <v>25</v>
      </c>
      <c r="G4732">
        <v>330402</v>
      </c>
      <c r="H4732" t="s">
        <v>17</v>
      </c>
      <c r="J4732" t="s">
        <v>3354</v>
      </c>
      <c r="K4732" t="s">
        <v>3383</v>
      </c>
      <c r="M4732" t="s">
        <v>3359</v>
      </c>
      <c r="AF4732" t="s">
        <v>3060</v>
      </c>
      <c r="AH4732" s="2">
        <v>39835.66982638889</v>
      </c>
    </row>
    <row r="4733" spans="1:35" ht="15" customHeight="1" x14ac:dyDescent="0.35">
      <c r="B4733" s="5">
        <f t="shared" si="342"/>
        <v>4731</v>
      </c>
      <c r="C4733">
        <f t="shared" si="343"/>
        <v>145</v>
      </c>
      <c r="D4733" s="16">
        <v>1960</v>
      </c>
      <c r="E4733" t="s">
        <v>560</v>
      </c>
      <c r="F4733" t="s">
        <v>25</v>
      </c>
      <c r="G4733">
        <v>330751</v>
      </c>
      <c r="H4733" t="s">
        <v>17</v>
      </c>
      <c r="J4733" t="s">
        <v>3354</v>
      </c>
      <c r="K4733" t="s">
        <v>3383</v>
      </c>
      <c r="L4733" t="s">
        <v>1605</v>
      </c>
      <c r="M4733" t="s">
        <v>3359</v>
      </c>
      <c r="N4733" t="s">
        <v>3359</v>
      </c>
      <c r="AD4733" s="3" t="s">
        <v>1606</v>
      </c>
      <c r="AF4733" t="s">
        <v>3060</v>
      </c>
      <c r="AH4733" s="2">
        <v>39798.704317129632</v>
      </c>
    </row>
    <row r="4734" spans="1:35" ht="15" customHeight="1" x14ac:dyDescent="0.35">
      <c r="A4734" s="3"/>
      <c r="B4734" s="5">
        <f t="shared" si="342"/>
        <v>4732</v>
      </c>
      <c r="C4734">
        <f t="shared" si="343"/>
        <v>105</v>
      </c>
      <c r="D4734" s="16">
        <v>1960</v>
      </c>
      <c r="E4734" s="3" t="s">
        <v>560</v>
      </c>
      <c r="F4734" s="3" t="s">
        <v>25</v>
      </c>
      <c r="G4734" s="165">
        <v>330808</v>
      </c>
      <c r="H4734" s="3"/>
      <c r="I4734" s="3"/>
      <c r="J4734" s="3" t="s">
        <v>380</v>
      </c>
      <c r="K4734" s="3" t="s">
        <v>3383</v>
      </c>
      <c r="L4734" s="3"/>
      <c r="M4734" s="3" t="s">
        <v>3459</v>
      </c>
      <c r="N4734" s="3"/>
      <c r="O4734" s="3"/>
      <c r="P4734" s="3"/>
      <c r="Q4734" s="3"/>
      <c r="R4734" s="3"/>
      <c r="S4734" s="152"/>
      <c r="T4734" s="3"/>
      <c r="U4734" s="3"/>
      <c r="V4734" s="143"/>
      <c r="W4734" s="3" t="s">
        <v>3557</v>
      </c>
      <c r="X4734" s="3" t="s">
        <v>3452</v>
      </c>
      <c r="Y4734" s="3"/>
      <c r="Z4734" s="3" t="s">
        <v>3359</v>
      </c>
      <c r="AA4734" s="3" t="s">
        <v>5696</v>
      </c>
      <c r="AD4734" s="3" t="s">
        <v>5697</v>
      </c>
      <c r="AE4734" s="3"/>
      <c r="AF4734" t="s">
        <v>3451</v>
      </c>
      <c r="AG4734" s="3"/>
      <c r="AH4734" s="153">
        <v>45928</v>
      </c>
      <c r="AI4734" s="166" t="s">
        <v>5609</v>
      </c>
    </row>
    <row r="4735" spans="1:35" ht="15" customHeight="1" x14ac:dyDescent="0.35">
      <c r="B4735" s="5">
        <f t="shared" si="342"/>
        <v>4733</v>
      </c>
      <c r="C4735">
        <f t="shared" si="340"/>
        <v>85</v>
      </c>
      <c r="D4735" s="16">
        <v>1960</v>
      </c>
      <c r="F4735" t="s">
        <v>1112</v>
      </c>
      <c r="G4735">
        <v>330811</v>
      </c>
      <c r="H4735" t="s">
        <v>17</v>
      </c>
      <c r="J4735" t="s">
        <v>380</v>
      </c>
      <c r="M4735" t="s">
        <v>3359</v>
      </c>
      <c r="AF4735" t="s">
        <v>3060</v>
      </c>
      <c r="AH4735" s="2">
        <v>40127.952824074076</v>
      </c>
    </row>
    <row r="4736" spans="1:35" ht="15" customHeight="1" x14ac:dyDescent="0.35">
      <c r="B4736" s="5">
        <f t="shared" si="342"/>
        <v>4734</v>
      </c>
      <c r="C4736">
        <f t="shared" si="340"/>
        <v>17</v>
      </c>
      <c r="D4736" s="16">
        <v>1960</v>
      </c>
      <c r="E4736" t="s">
        <v>972</v>
      </c>
      <c r="F4736" t="s">
        <v>25</v>
      </c>
      <c r="G4736">
        <v>330896</v>
      </c>
      <c r="H4736" t="s">
        <v>17</v>
      </c>
      <c r="J4736" t="s">
        <v>3354</v>
      </c>
      <c r="K4736" t="s">
        <v>3383</v>
      </c>
      <c r="L4736" t="s">
        <v>37</v>
      </c>
      <c r="M4736" t="s">
        <v>3359</v>
      </c>
      <c r="N4736" t="s">
        <v>3359</v>
      </c>
      <c r="U4736" t="s">
        <v>3557</v>
      </c>
      <c r="W4736" t="s">
        <v>3557</v>
      </c>
      <c r="AB4736" t="s">
        <v>250</v>
      </c>
      <c r="AF4736" t="s">
        <v>3060</v>
      </c>
      <c r="AH4736" s="2">
        <v>40907.508842592593</v>
      </c>
    </row>
    <row r="4737" spans="1:35" ht="15" customHeight="1" x14ac:dyDescent="0.35">
      <c r="B4737" s="5">
        <f t="shared" si="342"/>
        <v>4735</v>
      </c>
      <c r="C4737">
        <f t="shared" si="340"/>
        <v>21</v>
      </c>
      <c r="D4737" s="16">
        <v>1960</v>
      </c>
      <c r="E4737" t="s">
        <v>972</v>
      </c>
      <c r="F4737" t="s">
        <v>25</v>
      </c>
      <c r="G4737">
        <v>330913</v>
      </c>
      <c r="H4737" t="s">
        <v>17</v>
      </c>
      <c r="J4737" t="s">
        <v>3354</v>
      </c>
      <c r="M4737" t="s">
        <v>3359</v>
      </c>
      <c r="AF4737" t="s">
        <v>3060</v>
      </c>
      <c r="AH4737" s="2">
        <v>40166.543819444443</v>
      </c>
    </row>
    <row r="4738" spans="1:35" ht="15" customHeight="1" x14ac:dyDescent="0.35">
      <c r="B4738" s="5">
        <f t="shared" si="342"/>
        <v>4736</v>
      </c>
      <c r="C4738">
        <f t="shared" si="340"/>
        <v>3</v>
      </c>
      <c r="D4738" s="16">
        <v>1960</v>
      </c>
      <c r="E4738" t="s">
        <v>972</v>
      </c>
      <c r="F4738" t="s">
        <v>25</v>
      </c>
      <c r="G4738">
        <v>330934</v>
      </c>
      <c r="H4738" t="s">
        <v>17</v>
      </c>
      <c r="J4738" t="s">
        <v>3354</v>
      </c>
      <c r="L4738" t="s">
        <v>1607</v>
      </c>
      <c r="M4738" t="s">
        <v>3359</v>
      </c>
      <c r="AF4738" t="s">
        <v>3060</v>
      </c>
      <c r="AH4738" s="2">
        <v>40479.070833333331</v>
      </c>
    </row>
    <row r="4739" spans="1:35" ht="15" customHeight="1" x14ac:dyDescent="0.35">
      <c r="A4739" s="3"/>
      <c r="B4739" s="5">
        <f t="shared" si="342"/>
        <v>4737</v>
      </c>
      <c r="C4739">
        <f t="shared" si="340"/>
        <v>29</v>
      </c>
      <c r="D4739" s="16">
        <v>1960</v>
      </c>
      <c r="E4739" t="s">
        <v>972</v>
      </c>
      <c r="F4739" t="s">
        <v>25</v>
      </c>
      <c r="G4739">
        <v>330937</v>
      </c>
      <c r="H4739" t="s">
        <v>17</v>
      </c>
      <c r="J4739" t="s">
        <v>380</v>
      </c>
      <c r="K4739" t="s">
        <v>3383</v>
      </c>
      <c r="L4739" t="s">
        <v>42</v>
      </c>
      <c r="M4739" t="s">
        <v>3359</v>
      </c>
      <c r="AD4739" s="3" t="s">
        <v>1608</v>
      </c>
      <c r="AF4739" t="s">
        <v>3060</v>
      </c>
      <c r="AH4739" s="2">
        <v>39659.804236111115</v>
      </c>
    </row>
    <row r="4740" spans="1:35" ht="15" customHeight="1" x14ac:dyDescent="0.35">
      <c r="A4740" s="3"/>
      <c r="B4740" s="5">
        <f t="shared" si="342"/>
        <v>4738</v>
      </c>
      <c r="C4740">
        <f t="shared" si="340"/>
        <v>26</v>
      </c>
      <c r="D4740" s="16">
        <v>1960</v>
      </c>
      <c r="E4740" t="s">
        <v>560</v>
      </c>
      <c r="F4740" t="s">
        <v>25</v>
      </c>
      <c r="G4740">
        <v>330966</v>
      </c>
      <c r="J4740" t="s">
        <v>3354</v>
      </c>
      <c r="K4740" t="s">
        <v>3383</v>
      </c>
      <c r="M4740" t="s">
        <v>3459</v>
      </c>
      <c r="N4740" t="s">
        <v>3359</v>
      </c>
      <c r="T4740" t="s">
        <v>3424</v>
      </c>
      <c r="W4740" t="s">
        <v>3557</v>
      </c>
      <c r="X4740" t="s">
        <v>3452</v>
      </c>
      <c r="Z4740" t="s">
        <v>3359</v>
      </c>
      <c r="AF4740" t="s">
        <v>3451</v>
      </c>
      <c r="AH4740" s="2">
        <v>45238</v>
      </c>
    </row>
    <row r="4741" spans="1:35" ht="15" customHeight="1" x14ac:dyDescent="0.35">
      <c r="B4741" s="5">
        <f t="shared" si="342"/>
        <v>4739</v>
      </c>
      <c r="C4741">
        <f t="shared" si="340"/>
        <v>23</v>
      </c>
      <c r="D4741" s="16">
        <v>1960</v>
      </c>
      <c r="E4741" t="s">
        <v>560</v>
      </c>
      <c r="F4741" t="s">
        <v>25</v>
      </c>
      <c r="G4741">
        <v>330992</v>
      </c>
      <c r="H4741" t="s">
        <v>17</v>
      </c>
      <c r="J4741" t="s">
        <v>3354</v>
      </c>
      <c r="K4741" t="s">
        <v>3383</v>
      </c>
      <c r="L4741" t="s">
        <v>1609</v>
      </c>
      <c r="M4741" t="s">
        <v>3359</v>
      </c>
      <c r="W4741" t="s">
        <v>3557</v>
      </c>
      <c r="AC4741" s="3" t="s">
        <v>1610</v>
      </c>
      <c r="AF4741" t="s">
        <v>3060</v>
      </c>
      <c r="AH4741" s="2">
        <v>40840.693171296298</v>
      </c>
    </row>
    <row r="4742" spans="1:35" ht="15" customHeight="1" x14ac:dyDescent="0.35">
      <c r="B4742" s="5">
        <f t="shared" si="342"/>
        <v>4740</v>
      </c>
      <c r="C4742">
        <f t="shared" si="340"/>
        <v>4</v>
      </c>
      <c r="D4742" s="16">
        <v>1960</v>
      </c>
      <c r="E4742" t="s">
        <v>560</v>
      </c>
      <c r="F4742" t="s">
        <v>25</v>
      </c>
      <c r="G4742">
        <v>331015</v>
      </c>
      <c r="H4742" t="s">
        <v>17</v>
      </c>
      <c r="J4742" t="s">
        <v>3354</v>
      </c>
      <c r="K4742" t="s">
        <v>3383</v>
      </c>
      <c r="L4742" t="s">
        <v>1611</v>
      </c>
      <c r="M4742" t="s">
        <v>3359</v>
      </c>
      <c r="W4742" t="s">
        <v>3557</v>
      </c>
      <c r="AD4742" s="3" t="s">
        <v>1612</v>
      </c>
      <c r="AF4742" t="s">
        <v>3060</v>
      </c>
      <c r="AH4742" s="2">
        <v>40687.718969907408</v>
      </c>
    </row>
    <row r="4743" spans="1:35" ht="15" customHeight="1" x14ac:dyDescent="0.35">
      <c r="B4743" s="5">
        <f t="shared" si="342"/>
        <v>4741</v>
      </c>
      <c r="C4743">
        <f t="shared" si="340"/>
        <v>27</v>
      </c>
      <c r="D4743" s="16">
        <v>1960</v>
      </c>
      <c r="E4743" t="s">
        <v>560</v>
      </c>
      <c r="F4743" t="s">
        <v>25</v>
      </c>
      <c r="G4743">
        <v>331019</v>
      </c>
      <c r="J4743" t="s">
        <v>3354</v>
      </c>
      <c r="K4743" t="s">
        <v>3383</v>
      </c>
      <c r="M4743" t="s">
        <v>3459</v>
      </c>
      <c r="N4743" t="s">
        <v>3359</v>
      </c>
      <c r="T4743" t="s">
        <v>3424</v>
      </c>
      <c r="W4743" t="s">
        <v>3557</v>
      </c>
      <c r="X4743" t="s">
        <v>3452</v>
      </c>
      <c r="Z4743" t="s">
        <v>3359</v>
      </c>
      <c r="AF4743" t="s">
        <v>3451</v>
      </c>
      <c r="AH4743" s="2">
        <v>45243</v>
      </c>
    </row>
    <row r="4744" spans="1:35" ht="15" customHeight="1" x14ac:dyDescent="0.35">
      <c r="B4744" s="5">
        <f t="shared" si="342"/>
        <v>4742</v>
      </c>
      <c r="C4744">
        <f t="shared" si="340"/>
        <v>557</v>
      </c>
      <c r="D4744" s="16">
        <v>1960</v>
      </c>
      <c r="E4744" t="s">
        <v>560</v>
      </c>
      <c r="F4744" t="s">
        <v>25</v>
      </c>
      <c r="G4744">
        <v>331046</v>
      </c>
      <c r="H4744" t="s">
        <v>17</v>
      </c>
      <c r="J4744" t="s">
        <v>380</v>
      </c>
      <c r="K4744" t="s">
        <v>3383</v>
      </c>
      <c r="L4744" t="s">
        <v>918</v>
      </c>
      <c r="M4744" t="s">
        <v>3359</v>
      </c>
      <c r="N4744" t="s">
        <v>3359</v>
      </c>
      <c r="AF4744" t="s">
        <v>3060</v>
      </c>
      <c r="AH4744" s="2">
        <v>40454.755277777775</v>
      </c>
    </row>
    <row r="4745" spans="1:35" ht="15" customHeight="1" thickBot="1" x14ac:dyDescent="0.4">
      <c r="A4745" s="3"/>
      <c r="B4745" s="5">
        <f t="shared" si="342"/>
        <v>4743</v>
      </c>
      <c r="C4745">
        <f t="shared" si="340"/>
        <v>6</v>
      </c>
      <c r="D4745" s="16">
        <v>1960</v>
      </c>
      <c r="E4745" t="s">
        <v>972</v>
      </c>
      <c r="F4745" t="s">
        <v>25</v>
      </c>
      <c r="G4745">
        <v>331603</v>
      </c>
      <c r="L4745" t="s">
        <v>37</v>
      </c>
      <c r="AF4745" t="s">
        <v>3060</v>
      </c>
    </row>
    <row r="4746" spans="1:35" ht="16" thickBot="1" x14ac:dyDescent="0.4">
      <c r="B4746" s="5">
        <f t="shared" ref="B4746:B4750" si="344">+B4745+1</f>
        <v>4744</v>
      </c>
      <c r="C4746">
        <f t="shared" ref="C4746:C4750" si="345">+G4747-G4746</f>
        <v>27</v>
      </c>
      <c r="D4746" s="16">
        <v>1960</v>
      </c>
      <c r="E4746" s="115" t="s">
        <v>972</v>
      </c>
      <c r="F4746" s="115" t="s">
        <v>25</v>
      </c>
      <c r="G4746" s="70">
        <v>331609</v>
      </c>
      <c r="J4746" t="s">
        <v>3354</v>
      </c>
      <c r="K4746" s="172" t="s">
        <v>3383</v>
      </c>
      <c r="AA4746"/>
      <c r="AC4746"/>
      <c r="AD4746"/>
      <c r="AF4746" t="s">
        <v>3451</v>
      </c>
      <c r="AG4746" s="162"/>
      <c r="AH4746" s="163">
        <v>45966</v>
      </c>
      <c r="AI4746" s="36" t="s">
        <v>5771</v>
      </c>
    </row>
    <row r="4747" spans="1:35" ht="15" thickBot="1" x14ac:dyDescent="0.4">
      <c r="B4747" s="5">
        <f t="shared" si="344"/>
        <v>4745</v>
      </c>
      <c r="C4747">
        <f t="shared" si="345"/>
        <v>12</v>
      </c>
      <c r="D4747" s="16">
        <v>1960</v>
      </c>
      <c r="E4747" s="159" t="s">
        <v>972</v>
      </c>
      <c r="F4747" s="159" t="s">
        <v>25</v>
      </c>
      <c r="G4747" s="160">
        <v>331636</v>
      </c>
      <c r="H4747" s="159"/>
      <c r="I4747" s="159"/>
      <c r="J4747" s="159" t="s">
        <v>3354</v>
      </c>
      <c r="K4747" s="159" t="s">
        <v>3383</v>
      </c>
      <c r="L4747" s="159"/>
      <c r="M4747" s="159" t="s">
        <v>3359</v>
      </c>
      <c r="N4747" s="159"/>
      <c r="O4747" s="159"/>
      <c r="P4747" s="159"/>
      <c r="Q4747" s="159"/>
      <c r="R4747" s="159"/>
      <c r="S4747" s="159"/>
      <c r="T4747" s="159"/>
      <c r="U4747" s="159" t="s">
        <v>3557</v>
      </c>
      <c r="V4747" s="161"/>
      <c r="W4747" s="159" t="s">
        <v>3557</v>
      </c>
      <c r="X4747" s="159" t="s">
        <v>3452</v>
      </c>
      <c r="Y4747" s="159"/>
      <c r="Z4747" s="159"/>
      <c r="AA4747" s="159" t="s">
        <v>3262</v>
      </c>
      <c r="AB4747" s="159"/>
      <c r="AC4747" s="159"/>
      <c r="AD4747" s="159"/>
      <c r="AE4747" s="159"/>
      <c r="AF4747" t="s">
        <v>3451</v>
      </c>
      <c r="AG4747" s="159"/>
      <c r="AH4747" s="176">
        <v>46256</v>
      </c>
      <c r="AI4747" s="76" t="s">
        <v>6901</v>
      </c>
    </row>
    <row r="4748" spans="1:35" ht="15" customHeight="1" thickBot="1" x14ac:dyDescent="0.4">
      <c r="A4748" s="180"/>
      <c r="B4748" s="5">
        <f t="shared" si="344"/>
        <v>4746</v>
      </c>
      <c r="C4748">
        <f t="shared" si="345"/>
        <v>3</v>
      </c>
      <c r="D4748" s="16">
        <v>1960</v>
      </c>
      <c r="E4748" t="s">
        <v>972</v>
      </c>
      <c r="F4748" t="s">
        <v>25</v>
      </c>
      <c r="G4748">
        <v>331648</v>
      </c>
      <c r="H4748" t="s">
        <v>17</v>
      </c>
      <c r="J4748" t="s">
        <v>3354</v>
      </c>
      <c r="K4748" t="s">
        <v>3383</v>
      </c>
      <c r="L4748" t="s">
        <v>254</v>
      </c>
      <c r="M4748" t="s">
        <v>3359</v>
      </c>
      <c r="N4748" t="s">
        <v>3359</v>
      </c>
      <c r="AF4748" t="s">
        <v>3060</v>
      </c>
      <c r="AH4748" s="2">
        <v>41055.699363425927</v>
      </c>
    </row>
    <row r="4749" spans="1:35" ht="15" customHeight="1" x14ac:dyDescent="0.35">
      <c r="B4749" s="5">
        <f t="shared" si="344"/>
        <v>4747</v>
      </c>
      <c r="C4749">
        <f t="shared" si="345"/>
        <v>15</v>
      </c>
      <c r="D4749" s="16">
        <v>1960</v>
      </c>
      <c r="E4749" t="s">
        <v>972</v>
      </c>
      <c r="F4749" t="s">
        <v>25</v>
      </c>
      <c r="G4749">
        <v>331651</v>
      </c>
      <c r="H4749" t="s">
        <v>17</v>
      </c>
      <c r="J4749" t="s">
        <v>3354</v>
      </c>
      <c r="K4749" t="s">
        <v>3383</v>
      </c>
      <c r="L4749" t="s">
        <v>234</v>
      </c>
      <c r="M4749" t="s">
        <v>3359</v>
      </c>
      <c r="AB4749" t="s">
        <v>3770</v>
      </c>
      <c r="AF4749" t="s">
        <v>3060</v>
      </c>
      <c r="AH4749" s="2">
        <v>40741.762465277781</v>
      </c>
    </row>
    <row r="4750" spans="1:35" ht="15" customHeight="1" x14ac:dyDescent="0.35">
      <c r="B4750" s="5">
        <f t="shared" si="344"/>
        <v>4748</v>
      </c>
      <c r="C4750">
        <f t="shared" si="345"/>
        <v>2</v>
      </c>
      <c r="D4750" s="16">
        <v>1960</v>
      </c>
      <c r="E4750" t="s">
        <v>972</v>
      </c>
      <c r="F4750" t="s">
        <v>25</v>
      </c>
      <c r="G4750">
        <v>331666</v>
      </c>
      <c r="H4750" t="s">
        <v>17</v>
      </c>
      <c r="J4750" t="s">
        <v>3354</v>
      </c>
      <c r="K4750" t="s">
        <v>3383</v>
      </c>
      <c r="L4750" t="s">
        <v>130</v>
      </c>
      <c r="M4750" t="s">
        <v>3359</v>
      </c>
      <c r="AF4750" t="s">
        <v>3060</v>
      </c>
      <c r="AH4750" s="2">
        <v>39886.375173611108</v>
      </c>
    </row>
    <row r="4751" spans="1:35" ht="15" customHeight="1" x14ac:dyDescent="0.35">
      <c r="B4751" s="5">
        <f t="shared" si="342"/>
        <v>4749</v>
      </c>
      <c r="C4751">
        <f t="shared" si="340"/>
        <v>16</v>
      </c>
      <c r="D4751" s="16">
        <v>1960</v>
      </c>
      <c r="E4751" t="s">
        <v>972</v>
      </c>
      <c r="F4751" t="s">
        <v>25</v>
      </c>
      <c r="G4751">
        <v>331668</v>
      </c>
      <c r="H4751" t="s">
        <v>17</v>
      </c>
      <c r="J4751" t="s">
        <v>3354</v>
      </c>
      <c r="M4751" t="s">
        <v>3359</v>
      </c>
      <c r="N4751" t="s">
        <v>3359</v>
      </c>
      <c r="U4751" t="s">
        <v>3557</v>
      </c>
      <c r="W4751" t="s">
        <v>3557</v>
      </c>
      <c r="AF4751" t="s">
        <v>3060</v>
      </c>
      <c r="AH4751" s="2">
        <v>40871.85565972222</v>
      </c>
    </row>
    <row r="4752" spans="1:35" ht="15" customHeight="1" x14ac:dyDescent="0.35">
      <c r="A4752" s="3"/>
      <c r="B4752" s="5">
        <f t="shared" si="342"/>
        <v>4750</v>
      </c>
      <c r="C4752">
        <f t="shared" si="340"/>
        <v>193</v>
      </c>
      <c r="D4752" s="16">
        <v>1960</v>
      </c>
      <c r="E4752" t="s">
        <v>972</v>
      </c>
      <c r="F4752" t="s">
        <v>25</v>
      </c>
      <c r="G4752" s="70">
        <v>331684</v>
      </c>
      <c r="J4752" t="s">
        <v>3354</v>
      </c>
      <c r="K4752" t="s">
        <v>3383</v>
      </c>
      <c r="M4752" t="s">
        <v>3453</v>
      </c>
      <c r="N4752" t="s">
        <v>3359</v>
      </c>
      <c r="T4752" t="s">
        <v>3262</v>
      </c>
      <c r="U4752" t="s">
        <v>3557</v>
      </c>
      <c r="W4752" t="s">
        <v>3557</v>
      </c>
      <c r="X4752" t="s">
        <v>3452</v>
      </c>
      <c r="AA4752" t="s">
        <v>3262</v>
      </c>
      <c r="AC4752"/>
      <c r="AD4752"/>
      <c r="AF4752" t="s">
        <v>3451</v>
      </c>
      <c r="AG4752" s="3"/>
      <c r="AH4752" s="153">
        <v>45899</v>
      </c>
      <c r="AI4752" s="36" t="s">
        <v>5428</v>
      </c>
    </row>
    <row r="4753" spans="1:35" ht="15" customHeight="1" thickBot="1" x14ac:dyDescent="0.4">
      <c r="B4753" s="5">
        <f t="shared" si="342"/>
        <v>4751</v>
      </c>
      <c r="C4753">
        <f>+G4755-G4753</f>
        <v>18</v>
      </c>
      <c r="D4753" s="16">
        <v>1960</v>
      </c>
      <c r="E4753" t="s">
        <v>327</v>
      </c>
      <c r="F4753" t="s">
        <v>25</v>
      </c>
      <c r="G4753">
        <v>331877</v>
      </c>
      <c r="H4753" t="s">
        <v>17</v>
      </c>
      <c r="J4753" t="s">
        <v>3354</v>
      </c>
      <c r="K4753" t="s">
        <v>3383</v>
      </c>
      <c r="L4753" t="s">
        <v>1159</v>
      </c>
      <c r="M4753" t="s">
        <v>3359</v>
      </c>
      <c r="AF4753" t="s">
        <v>3060</v>
      </c>
      <c r="AH4753" s="2">
        <v>40595.344629629632</v>
      </c>
    </row>
    <row r="4754" spans="1:35" ht="15" thickBot="1" x14ac:dyDescent="0.4">
      <c r="B4754" s="5">
        <f t="shared" ref="B4754:B4756" si="346">+B4753+1</f>
        <v>4752</v>
      </c>
      <c r="C4754">
        <f t="shared" ref="C4754:C4756" si="347">+G4756-G4754</f>
        <v>31</v>
      </c>
      <c r="D4754" s="16">
        <v>1960</v>
      </c>
      <c r="E4754" s="159" t="s">
        <v>327</v>
      </c>
      <c r="F4754" s="159" t="s">
        <v>25</v>
      </c>
      <c r="G4754" s="160">
        <v>331891</v>
      </c>
      <c r="H4754" s="159"/>
      <c r="I4754" s="159"/>
      <c r="J4754" s="159" t="s">
        <v>3354</v>
      </c>
      <c r="K4754" s="159" t="s">
        <v>3383</v>
      </c>
      <c r="L4754" s="159"/>
      <c r="M4754" s="159" t="s">
        <v>3459</v>
      </c>
      <c r="N4754" s="159"/>
      <c r="O4754" s="159"/>
      <c r="P4754" s="159"/>
      <c r="Q4754" s="159"/>
      <c r="R4754" s="159"/>
      <c r="S4754" s="159"/>
      <c r="T4754" s="159" t="s">
        <v>3424</v>
      </c>
      <c r="U4754" s="159"/>
      <c r="V4754" s="161"/>
      <c r="W4754" s="159" t="s">
        <v>3576</v>
      </c>
      <c r="X4754" s="159" t="s">
        <v>3452</v>
      </c>
      <c r="Y4754" s="159"/>
      <c r="Z4754" s="159"/>
      <c r="AA4754" s="159"/>
      <c r="AB4754" s="159"/>
      <c r="AC4754" s="159"/>
      <c r="AD4754" s="159"/>
      <c r="AE4754" s="159"/>
      <c r="AF4754" t="s">
        <v>3451</v>
      </c>
      <c r="AG4754" s="159"/>
      <c r="AH4754" s="176">
        <v>46256</v>
      </c>
      <c r="AI4754" s="76"/>
    </row>
    <row r="4755" spans="1:35" ht="15" customHeight="1" x14ac:dyDescent="0.35">
      <c r="B4755" s="5">
        <f t="shared" si="346"/>
        <v>4753</v>
      </c>
      <c r="C4755">
        <f t="shared" si="347"/>
        <v>106</v>
      </c>
      <c r="D4755" s="16">
        <v>1960</v>
      </c>
      <c r="E4755" t="s">
        <v>327</v>
      </c>
      <c r="F4755" t="s">
        <v>25</v>
      </c>
      <c r="G4755">
        <v>331895</v>
      </c>
      <c r="H4755" t="s">
        <v>17</v>
      </c>
      <c r="L4755" t="s">
        <v>1614</v>
      </c>
      <c r="M4755" t="s">
        <v>3359</v>
      </c>
      <c r="AF4755" t="s">
        <v>3060</v>
      </c>
      <c r="AH4755" s="2">
        <v>40768.788715277777</v>
      </c>
    </row>
    <row r="4756" spans="1:35" ht="15" customHeight="1" x14ac:dyDescent="0.35">
      <c r="B4756" s="5">
        <f t="shared" si="346"/>
        <v>4754</v>
      </c>
      <c r="C4756">
        <f t="shared" si="347"/>
        <v>178</v>
      </c>
      <c r="D4756" s="16">
        <v>1960</v>
      </c>
      <c r="E4756" t="s">
        <v>327</v>
      </c>
      <c r="F4756" t="s">
        <v>25</v>
      </c>
      <c r="G4756">
        <v>331922</v>
      </c>
      <c r="H4756" t="s">
        <v>17</v>
      </c>
      <c r="M4756" t="s">
        <v>3359</v>
      </c>
      <c r="AF4756" t="s">
        <v>3060</v>
      </c>
      <c r="AH4756" s="2">
        <v>39739.402824074074</v>
      </c>
    </row>
    <row r="4757" spans="1:35" ht="15" customHeight="1" x14ac:dyDescent="0.35">
      <c r="B4757" s="5">
        <f t="shared" si="342"/>
        <v>4755</v>
      </c>
      <c r="C4757">
        <f t="shared" si="340"/>
        <v>99</v>
      </c>
      <c r="D4757" s="16">
        <v>1960</v>
      </c>
      <c r="E4757" t="s">
        <v>327</v>
      </c>
      <c r="F4757" t="s">
        <v>25</v>
      </c>
      <c r="G4757">
        <v>332001</v>
      </c>
      <c r="H4757" t="s">
        <v>17</v>
      </c>
      <c r="J4757" t="s">
        <v>3354</v>
      </c>
      <c r="K4757" t="s">
        <v>3383</v>
      </c>
      <c r="L4757" t="s">
        <v>135</v>
      </c>
      <c r="M4757" t="s">
        <v>3359</v>
      </c>
      <c r="AF4757" t="s">
        <v>3060</v>
      </c>
      <c r="AH4757" s="2">
        <v>39911.498229166667</v>
      </c>
    </row>
    <row r="4758" spans="1:35" ht="15" customHeight="1" x14ac:dyDescent="0.35">
      <c r="B4758" s="5">
        <f t="shared" si="342"/>
        <v>4756</v>
      </c>
      <c r="C4758">
        <f t="shared" si="340"/>
        <v>109</v>
      </c>
      <c r="D4758" s="16">
        <v>1960</v>
      </c>
      <c r="E4758" t="s">
        <v>221</v>
      </c>
      <c r="F4758" t="s">
        <v>25</v>
      </c>
      <c r="G4758">
        <v>332100</v>
      </c>
      <c r="H4758" t="s">
        <v>17</v>
      </c>
      <c r="J4758" t="s">
        <v>3354</v>
      </c>
      <c r="M4758" t="s">
        <v>3359</v>
      </c>
      <c r="AF4758" t="s">
        <v>3060</v>
      </c>
      <c r="AH4758" s="2">
        <v>40889.924004629633</v>
      </c>
    </row>
    <row r="4759" spans="1:35" ht="15" customHeight="1" x14ac:dyDescent="0.35">
      <c r="B4759" s="5">
        <f t="shared" si="342"/>
        <v>4757</v>
      </c>
      <c r="C4759">
        <f t="shared" si="340"/>
        <v>157</v>
      </c>
      <c r="D4759" s="16">
        <v>1960</v>
      </c>
      <c r="E4759" t="s">
        <v>327</v>
      </c>
      <c r="F4759" t="s">
        <v>16</v>
      </c>
      <c r="G4759">
        <v>332209</v>
      </c>
      <c r="H4759" t="s">
        <v>17</v>
      </c>
      <c r="J4759" t="s">
        <v>3354</v>
      </c>
      <c r="K4759" t="s">
        <v>3383</v>
      </c>
      <c r="M4759" t="s">
        <v>3459</v>
      </c>
      <c r="T4759" t="s">
        <v>3424</v>
      </c>
      <c r="W4759" t="s">
        <v>3572</v>
      </c>
      <c r="X4759" t="s">
        <v>3452</v>
      </c>
      <c r="AA4759" s="3" t="s">
        <v>6305</v>
      </c>
      <c r="AF4759" t="s">
        <v>3451</v>
      </c>
      <c r="AH4759" s="2">
        <v>45861</v>
      </c>
    </row>
    <row r="4760" spans="1:35" ht="15" customHeight="1" x14ac:dyDescent="0.35">
      <c r="A4760" s="3"/>
      <c r="B4760" s="5">
        <f t="shared" si="342"/>
        <v>4758</v>
      </c>
      <c r="C4760">
        <f t="shared" si="340"/>
        <v>163</v>
      </c>
      <c r="D4760" s="16">
        <v>1960</v>
      </c>
      <c r="E4760" t="s">
        <v>15</v>
      </c>
      <c r="F4760" t="s">
        <v>2064</v>
      </c>
      <c r="G4760">
        <v>332366</v>
      </c>
      <c r="K4760" t="s">
        <v>3383</v>
      </c>
      <c r="AB4760" t="s">
        <v>6133</v>
      </c>
      <c r="AF4760" t="s">
        <v>3451</v>
      </c>
      <c r="AH4760" s="2">
        <v>46025</v>
      </c>
    </row>
    <row r="4761" spans="1:35" ht="15" customHeight="1" x14ac:dyDescent="0.35">
      <c r="A4761" s="3"/>
      <c r="B4761" s="5">
        <f t="shared" si="342"/>
        <v>4759</v>
      </c>
      <c r="C4761">
        <f t="shared" si="340"/>
        <v>107</v>
      </c>
      <c r="D4761" s="16">
        <v>1960</v>
      </c>
      <c r="E4761" t="s">
        <v>221</v>
      </c>
      <c r="F4761" t="s">
        <v>25</v>
      </c>
      <c r="G4761">
        <v>332529</v>
      </c>
      <c r="H4761" t="s">
        <v>17</v>
      </c>
      <c r="J4761" t="s">
        <v>3356</v>
      </c>
      <c r="K4761" t="s">
        <v>3366</v>
      </c>
      <c r="M4761" t="s">
        <v>3359</v>
      </c>
      <c r="N4761" t="s">
        <v>3359</v>
      </c>
      <c r="AE4761" t="s">
        <v>380</v>
      </c>
      <c r="AF4761" t="s">
        <v>3060</v>
      </c>
      <c r="AH4761" s="2">
        <v>40264.031944444447</v>
      </c>
    </row>
    <row r="4762" spans="1:35" ht="15" customHeight="1" x14ac:dyDescent="0.35">
      <c r="B4762" s="5">
        <f t="shared" si="342"/>
        <v>4760</v>
      </c>
      <c r="C4762">
        <f t="shared" si="340"/>
        <v>13</v>
      </c>
      <c r="D4762" s="16">
        <v>1960</v>
      </c>
      <c r="E4762" t="s">
        <v>221</v>
      </c>
      <c r="F4762" t="s">
        <v>16</v>
      </c>
      <c r="G4762">
        <v>332636</v>
      </c>
      <c r="H4762" t="s">
        <v>17</v>
      </c>
      <c r="J4762" t="s">
        <v>3354</v>
      </c>
      <c r="K4762" t="s">
        <v>3366</v>
      </c>
      <c r="L4762" t="s">
        <v>98</v>
      </c>
      <c r="M4762" t="s">
        <v>3359</v>
      </c>
      <c r="N4762" t="s">
        <v>3359</v>
      </c>
      <c r="U4762" t="s">
        <v>3687</v>
      </c>
      <c r="AA4762" s="3" t="s">
        <v>3464</v>
      </c>
      <c r="AB4762" t="s">
        <v>139</v>
      </c>
      <c r="AE4762" t="s">
        <v>380</v>
      </c>
      <c r="AF4762" t="s">
        <v>3060</v>
      </c>
      <c r="AH4762" s="2">
        <v>41047.962268518517</v>
      </c>
    </row>
    <row r="4763" spans="1:35" ht="15" customHeight="1" x14ac:dyDescent="0.35">
      <c r="B4763" s="5">
        <f t="shared" si="342"/>
        <v>4761</v>
      </c>
      <c r="C4763">
        <f t="shared" si="340"/>
        <v>19</v>
      </c>
      <c r="D4763" s="16">
        <v>1960</v>
      </c>
      <c r="E4763" t="s">
        <v>221</v>
      </c>
      <c r="F4763" t="s">
        <v>16</v>
      </c>
      <c r="G4763">
        <v>332649</v>
      </c>
      <c r="H4763" t="s">
        <v>17</v>
      </c>
      <c r="J4763" t="s">
        <v>3354</v>
      </c>
      <c r="L4763" t="s">
        <v>761</v>
      </c>
      <c r="M4763" t="s">
        <v>3359</v>
      </c>
      <c r="S4763" s="148">
        <v>468</v>
      </c>
      <c r="AA4763" s="3" t="s">
        <v>3771</v>
      </c>
      <c r="AB4763" t="s">
        <v>3381</v>
      </c>
      <c r="AC4763" s="3">
        <v>1960</v>
      </c>
      <c r="AE4763" t="s">
        <v>380</v>
      </c>
      <c r="AF4763" t="s">
        <v>3060</v>
      </c>
      <c r="AH4763" s="2">
        <v>41072.475393518522</v>
      </c>
    </row>
    <row r="4764" spans="1:35" ht="15" customHeight="1" thickBot="1" x14ac:dyDescent="0.4">
      <c r="B4764" s="5">
        <f t="shared" si="342"/>
        <v>4762</v>
      </c>
      <c r="C4764">
        <f>+G4766-G4764</f>
        <v>20</v>
      </c>
      <c r="D4764" s="16">
        <v>1960</v>
      </c>
      <c r="E4764" t="s">
        <v>221</v>
      </c>
      <c r="F4764" t="s">
        <v>16</v>
      </c>
      <c r="G4764">
        <v>332668</v>
      </c>
      <c r="H4764" t="s">
        <v>17</v>
      </c>
      <c r="J4764" t="s">
        <v>3354</v>
      </c>
      <c r="K4764" t="s">
        <v>3383</v>
      </c>
      <c r="L4764" t="s">
        <v>600</v>
      </c>
      <c r="M4764" t="s">
        <v>3359</v>
      </c>
      <c r="AF4764" t="s">
        <v>3060</v>
      </c>
      <c r="AH4764" s="2">
        <v>39849.335798611108</v>
      </c>
    </row>
    <row r="4765" spans="1:35" ht="15" thickBot="1" x14ac:dyDescent="0.4">
      <c r="B4765" s="5">
        <f t="shared" ref="B4765:B4768" si="348">+B4764+1</f>
        <v>4763</v>
      </c>
      <c r="C4765">
        <f t="shared" ref="C4765:C4768" si="349">+G4767-G4765</f>
        <v>520</v>
      </c>
      <c r="D4765" s="16">
        <v>1960</v>
      </c>
      <c r="E4765" s="159" t="s">
        <v>221</v>
      </c>
      <c r="F4765" s="159" t="s">
        <v>16</v>
      </c>
      <c r="G4765" s="160">
        <v>332674</v>
      </c>
      <c r="H4765" s="159"/>
      <c r="I4765" s="159"/>
      <c r="J4765" s="159" t="s">
        <v>3354</v>
      </c>
      <c r="K4765" s="159" t="s">
        <v>3383</v>
      </c>
      <c r="L4765" s="159"/>
      <c r="M4765" s="159" t="s">
        <v>3459</v>
      </c>
      <c r="N4765" s="159"/>
      <c r="O4765" s="159"/>
      <c r="P4765" s="159"/>
      <c r="Q4765" s="159"/>
      <c r="R4765" s="159"/>
      <c r="S4765" s="159"/>
      <c r="T4765" s="159" t="s">
        <v>3424</v>
      </c>
      <c r="U4765" s="159" t="s">
        <v>3687</v>
      </c>
      <c r="V4765" s="161"/>
      <c r="W4765" s="159" t="s">
        <v>3830</v>
      </c>
      <c r="X4765" s="159" t="s">
        <v>3452</v>
      </c>
      <c r="Y4765" s="159"/>
      <c r="Z4765" s="159"/>
      <c r="AA4765" s="159" t="s">
        <v>3771</v>
      </c>
      <c r="AB4765" s="159"/>
      <c r="AC4765" s="159"/>
      <c r="AD4765" s="159"/>
      <c r="AE4765" s="159" t="s">
        <v>3424</v>
      </c>
      <c r="AF4765" t="s">
        <v>3451</v>
      </c>
      <c r="AG4765" s="159"/>
      <c r="AH4765" s="176">
        <v>46256</v>
      </c>
      <c r="AI4765" s="76" t="s">
        <v>6910</v>
      </c>
    </row>
    <row r="4766" spans="1:35" ht="15" customHeight="1" x14ac:dyDescent="0.35">
      <c r="B4766" s="5">
        <f t="shared" si="348"/>
        <v>4764</v>
      </c>
      <c r="C4766">
        <f t="shared" si="349"/>
        <v>528</v>
      </c>
      <c r="D4766" s="16">
        <v>1960</v>
      </c>
      <c r="E4766" t="s">
        <v>221</v>
      </c>
      <c r="F4766" t="s">
        <v>16</v>
      </c>
      <c r="G4766">
        <v>332688</v>
      </c>
      <c r="H4766" t="s">
        <v>17</v>
      </c>
      <c r="J4766" t="s">
        <v>3354</v>
      </c>
      <c r="K4766" t="s">
        <v>3366</v>
      </c>
      <c r="L4766" t="s">
        <v>88</v>
      </c>
      <c r="M4766" t="s">
        <v>3359</v>
      </c>
      <c r="U4766" t="s">
        <v>3687</v>
      </c>
      <c r="AA4766" s="3" t="s">
        <v>3771</v>
      </c>
      <c r="AD4766" s="3" t="s">
        <v>3378</v>
      </c>
      <c r="AE4766" t="s">
        <v>380</v>
      </c>
      <c r="AF4766" t="s">
        <v>3060</v>
      </c>
      <c r="AH4766" s="2">
        <v>39900.510625000003</v>
      </c>
    </row>
    <row r="4767" spans="1:35" ht="15" customHeight="1" thickBot="1" x14ac:dyDescent="0.4">
      <c r="B4767" s="5">
        <f t="shared" si="348"/>
        <v>4765</v>
      </c>
      <c r="C4767">
        <f t="shared" si="349"/>
        <v>29</v>
      </c>
      <c r="D4767" s="16">
        <v>1960</v>
      </c>
      <c r="E4767" t="s">
        <v>1381</v>
      </c>
      <c r="F4767" t="s">
        <v>16</v>
      </c>
      <c r="G4767">
        <v>333194</v>
      </c>
      <c r="H4767" t="s">
        <v>17</v>
      </c>
      <c r="J4767" t="s">
        <v>3354</v>
      </c>
      <c r="K4767" t="s">
        <v>3383</v>
      </c>
      <c r="L4767" t="s">
        <v>80</v>
      </c>
      <c r="M4767" t="s">
        <v>3359</v>
      </c>
      <c r="N4767" t="s">
        <v>3359</v>
      </c>
      <c r="S4767" s="148">
        <v>481</v>
      </c>
      <c r="U4767" t="s">
        <v>3557</v>
      </c>
      <c r="AB4767" t="s">
        <v>197</v>
      </c>
      <c r="AF4767" t="s">
        <v>3060</v>
      </c>
      <c r="AH4767" s="2">
        <v>39979.591249999998</v>
      </c>
    </row>
    <row r="4768" spans="1:35" ht="15" thickBot="1" x14ac:dyDescent="0.4">
      <c r="B4768" s="5">
        <f t="shared" si="348"/>
        <v>4766</v>
      </c>
      <c r="C4768">
        <f t="shared" si="349"/>
        <v>537</v>
      </c>
      <c r="D4768" s="16">
        <v>1960</v>
      </c>
      <c r="E4768" s="162" t="s">
        <v>1381</v>
      </c>
      <c r="F4768" s="162" t="s">
        <v>16</v>
      </c>
      <c r="G4768" s="162">
        <v>333216</v>
      </c>
      <c r="H4768" s="162" t="s">
        <v>17</v>
      </c>
      <c r="I4768" s="162"/>
      <c r="J4768" s="162" t="s">
        <v>380</v>
      </c>
      <c r="K4768" s="162" t="s">
        <v>3383</v>
      </c>
      <c r="L4768" s="162" t="s">
        <v>1103</v>
      </c>
      <c r="M4768" s="162" t="s">
        <v>3359</v>
      </c>
      <c r="N4768" s="162"/>
      <c r="O4768" s="162"/>
      <c r="P4768" s="162"/>
      <c r="Q4768" s="162"/>
      <c r="R4768" s="162"/>
      <c r="S4768" s="181"/>
      <c r="T4768" s="162"/>
      <c r="U4768" s="162" t="s">
        <v>3557</v>
      </c>
      <c r="V4768" s="182"/>
      <c r="W4768" s="162"/>
      <c r="X4768" s="162"/>
      <c r="Y4768" s="162"/>
      <c r="Z4768" s="162"/>
      <c r="AA4768" s="159"/>
      <c r="AB4768" s="162"/>
      <c r="AC4768" s="159">
        <v>1964</v>
      </c>
      <c r="AD4768" s="159"/>
      <c r="AE4768" s="162"/>
      <c r="AF4768" t="s">
        <v>3060</v>
      </c>
      <c r="AG4768" s="162"/>
      <c r="AH4768" s="163">
        <v>40747.805567129632</v>
      </c>
      <c r="AI4768" s="162"/>
    </row>
    <row r="4769" spans="1:35" ht="15" customHeight="1" thickBot="1" x14ac:dyDescent="0.4">
      <c r="A4769" s="180"/>
      <c r="B4769" s="5">
        <f t="shared" si="342"/>
        <v>4767</v>
      </c>
      <c r="C4769">
        <f t="shared" si="340"/>
        <v>530</v>
      </c>
      <c r="D4769" s="16">
        <v>1960</v>
      </c>
      <c r="E4769" t="s">
        <v>1381</v>
      </c>
      <c r="F4769" t="s">
        <v>16</v>
      </c>
      <c r="G4769">
        <v>333223</v>
      </c>
      <c r="H4769" t="s">
        <v>17</v>
      </c>
      <c r="J4769" t="s">
        <v>380</v>
      </c>
      <c r="K4769" t="s">
        <v>3383</v>
      </c>
      <c r="L4769" t="s">
        <v>46</v>
      </c>
      <c r="M4769" t="s">
        <v>3359</v>
      </c>
      <c r="N4769" t="s">
        <v>3359</v>
      </c>
      <c r="U4769" t="s">
        <v>3557</v>
      </c>
      <c r="AF4769" t="s">
        <v>3060</v>
      </c>
      <c r="AH4769" s="2">
        <v>40444.676550925928</v>
      </c>
    </row>
    <row r="4770" spans="1:35" ht="15" customHeight="1" x14ac:dyDescent="0.35">
      <c r="B4770" s="5">
        <f t="shared" si="342"/>
        <v>4768</v>
      </c>
      <c r="C4770">
        <f t="shared" si="340"/>
        <v>71</v>
      </c>
      <c r="D4770" s="16">
        <v>1960</v>
      </c>
      <c r="E4770" t="s">
        <v>500</v>
      </c>
      <c r="F4770" t="s">
        <v>16</v>
      </c>
      <c r="G4770">
        <v>333753</v>
      </c>
      <c r="J4770" t="s">
        <v>3354</v>
      </c>
      <c r="K4770" t="s">
        <v>3383</v>
      </c>
      <c r="M4770" t="s">
        <v>3459</v>
      </c>
      <c r="N4770" t="s">
        <v>3359</v>
      </c>
      <c r="T4770" t="s">
        <v>3424</v>
      </c>
      <c r="W4770" t="s">
        <v>3572</v>
      </c>
      <c r="X4770" t="s">
        <v>3830</v>
      </c>
      <c r="AA4770" s="3" t="s">
        <v>6306</v>
      </c>
      <c r="AF4770" t="s">
        <v>3451</v>
      </c>
      <c r="AH4770" s="2">
        <v>45562</v>
      </c>
    </row>
    <row r="4771" spans="1:35" ht="15" customHeight="1" x14ac:dyDescent="0.35">
      <c r="B4771" s="5">
        <f t="shared" si="342"/>
        <v>4769</v>
      </c>
      <c r="C4771">
        <f t="shared" si="340"/>
        <v>20</v>
      </c>
      <c r="D4771" s="16">
        <v>1960</v>
      </c>
      <c r="E4771" t="s">
        <v>500</v>
      </c>
      <c r="F4771" t="s">
        <v>16</v>
      </c>
      <c r="G4771">
        <v>333824</v>
      </c>
      <c r="H4771" t="s">
        <v>17</v>
      </c>
      <c r="J4771" t="s">
        <v>3354</v>
      </c>
      <c r="K4771" t="s">
        <v>3383</v>
      </c>
      <c r="M4771" t="s">
        <v>3359</v>
      </c>
      <c r="AF4771" t="s">
        <v>3060</v>
      </c>
      <c r="AH4771" s="2">
        <v>39694.604641203703</v>
      </c>
    </row>
    <row r="4772" spans="1:35" ht="15" customHeight="1" x14ac:dyDescent="0.35">
      <c r="B4772" s="5">
        <f t="shared" si="342"/>
        <v>4770</v>
      </c>
      <c r="C4772">
        <f t="shared" si="340"/>
        <v>49</v>
      </c>
      <c r="D4772" s="16">
        <v>1960</v>
      </c>
      <c r="E4772" t="s">
        <v>221</v>
      </c>
      <c r="F4772" t="s">
        <v>25</v>
      </c>
      <c r="G4772">
        <v>333844</v>
      </c>
      <c r="H4772" t="s">
        <v>17</v>
      </c>
      <c r="J4772" t="s">
        <v>3354</v>
      </c>
      <c r="L4772" t="s">
        <v>1427</v>
      </c>
      <c r="M4772" t="s">
        <v>3359</v>
      </c>
      <c r="AB4772" t="s">
        <v>1616</v>
      </c>
      <c r="AF4772" t="s">
        <v>3060</v>
      </c>
      <c r="AH4772" s="2">
        <v>40253.417118055557</v>
      </c>
    </row>
    <row r="4773" spans="1:35" ht="15" customHeight="1" x14ac:dyDescent="0.35">
      <c r="A4773" s="3"/>
      <c r="B4773" s="5">
        <f t="shared" si="342"/>
        <v>4771</v>
      </c>
      <c r="C4773">
        <f t="shared" si="340"/>
        <v>46</v>
      </c>
      <c r="D4773" s="16">
        <v>1960</v>
      </c>
      <c r="E4773" t="s">
        <v>221</v>
      </c>
      <c r="F4773" t="s">
        <v>25</v>
      </c>
      <c r="G4773">
        <v>333893</v>
      </c>
      <c r="H4773" t="s">
        <v>17</v>
      </c>
      <c r="J4773" t="s">
        <v>380</v>
      </c>
      <c r="K4773" t="s">
        <v>3366</v>
      </c>
      <c r="L4773" t="s">
        <v>56</v>
      </c>
      <c r="M4773" t="s">
        <v>3359</v>
      </c>
      <c r="AA4773" s="3" t="s">
        <v>3464</v>
      </c>
      <c r="AD4773" s="3" t="s">
        <v>1617</v>
      </c>
      <c r="AE4773" t="s">
        <v>380</v>
      </c>
      <c r="AF4773" t="s">
        <v>3060</v>
      </c>
      <c r="AH4773" s="2">
        <v>41062.726620370369</v>
      </c>
    </row>
    <row r="4774" spans="1:35" ht="15" customHeight="1" x14ac:dyDescent="0.35">
      <c r="B4774" s="5">
        <f t="shared" si="342"/>
        <v>4772</v>
      </c>
      <c r="C4774">
        <f t="shared" si="340"/>
        <v>11</v>
      </c>
      <c r="D4774" s="16">
        <v>1960</v>
      </c>
      <c r="E4774" t="s">
        <v>221</v>
      </c>
      <c r="F4774" t="s">
        <v>25</v>
      </c>
      <c r="G4774">
        <v>333939</v>
      </c>
      <c r="H4774" t="s">
        <v>17</v>
      </c>
      <c r="J4774" t="s">
        <v>3354</v>
      </c>
      <c r="K4774" t="s">
        <v>3366</v>
      </c>
      <c r="L4774" t="s">
        <v>254</v>
      </c>
      <c r="M4774" t="s">
        <v>3359</v>
      </c>
      <c r="N4774" t="s">
        <v>3359</v>
      </c>
      <c r="AA4774" s="3" t="s">
        <v>3464</v>
      </c>
      <c r="AE4774" t="s">
        <v>380</v>
      </c>
      <c r="AF4774" t="s">
        <v>3060</v>
      </c>
      <c r="AH4774" s="2">
        <v>40314.469814814816</v>
      </c>
    </row>
    <row r="4775" spans="1:35" ht="15" customHeight="1" x14ac:dyDescent="0.35">
      <c r="B4775" s="5">
        <f t="shared" si="342"/>
        <v>4773</v>
      </c>
      <c r="C4775">
        <f t="shared" si="340"/>
        <v>53</v>
      </c>
      <c r="D4775" s="16">
        <v>1960</v>
      </c>
      <c r="E4775" t="s">
        <v>560</v>
      </c>
      <c r="F4775" t="s">
        <v>25</v>
      </c>
      <c r="G4775">
        <v>333950</v>
      </c>
      <c r="AF4775" t="s">
        <v>3451</v>
      </c>
      <c r="AH4775" s="2">
        <v>45240</v>
      </c>
    </row>
    <row r="4776" spans="1:35" ht="15" customHeight="1" x14ac:dyDescent="0.35">
      <c r="B4776" s="5">
        <f t="shared" si="342"/>
        <v>4774</v>
      </c>
      <c r="C4776">
        <f t="shared" ref="C4776:C4838" si="350">+G4777-G4776</f>
        <v>253</v>
      </c>
      <c r="D4776" s="16">
        <v>1960</v>
      </c>
      <c r="E4776" s="3" t="s">
        <v>560</v>
      </c>
      <c r="F4776" s="3" t="s">
        <v>25</v>
      </c>
      <c r="G4776" s="165">
        <v>334003</v>
      </c>
      <c r="H4776" s="3"/>
      <c r="I4776" s="3"/>
      <c r="J4776" s="3" t="s">
        <v>3354</v>
      </c>
      <c r="K4776" s="3" t="s">
        <v>3383</v>
      </c>
      <c r="L4776" s="3"/>
      <c r="M4776" s="3" t="s">
        <v>3459</v>
      </c>
      <c r="N4776" s="3"/>
      <c r="O4776" s="3"/>
      <c r="P4776" s="3"/>
      <c r="Q4776" s="3"/>
      <c r="R4776" s="3"/>
      <c r="S4776" s="152"/>
      <c r="T4776" s="3" t="s">
        <v>3424</v>
      </c>
      <c r="U4776" s="3"/>
      <c r="V4776" s="143"/>
      <c r="W4776" s="3" t="s">
        <v>3557</v>
      </c>
      <c r="X4776" s="3" t="s">
        <v>3452</v>
      </c>
      <c r="Y4776" s="3"/>
      <c r="Z4776" s="3" t="s">
        <v>3359</v>
      </c>
      <c r="AA4776" s="3" t="s">
        <v>3828</v>
      </c>
      <c r="AB4776" s="3"/>
      <c r="AE4776" s="3"/>
      <c r="AF4776" t="s">
        <v>3451</v>
      </c>
      <c r="AG4776" s="3"/>
      <c r="AH4776" s="153">
        <v>45928</v>
      </c>
      <c r="AI4776" s="166" t="s">
        <v>5610</v>
      </c>
    </row>
    <row r="4777" spans="1:35" ht="15" customHeight="1" x14ac:dyDescent="0.35">
      <c r="B4777" s="5">
        <f t="shared" si="342"/>
        <v>4775</v>
      </c>
      <c r="C4777">
        <f t="shared" ref="C4777:C4782" si="351">+G4778-G4777</f>
        <v>25</v>
      </c>
      <c r="D4777" s="16">
        <v>1960</v>
      </c>
      <c r="E4777" s="115" t="s">
        <v>560</v>
      </c>
      <c r="F4777" s="115" t="s">
        <v>16</v>
      </c>
      <c r="G4777" s="70">
        <v>334256</v>
      </c>
      <c r="I4777" s="172"/>
      <c r="J4777" t="s">
        <v>3354</v>
      </c>
      <c r="K4777" s="172" t="s">
        <v>3383</v>
      </c>
      <c r="M4777" s="172" t="s">
        <v>3459</v>
      </c>
      <c r="T4777" t="s">
        <v>3424</v>
      </c>
      <c r="W4777" s="172" t="s">
        <v>3557</v>
      </c>
      <c r="X4777" s="172" t="s">
        <v>3452</v>
      </c>
      <c r="AA4777" s="172" t="s">
        <v>3556</v>
      </c>
      <c r="AC4777"/>
      <c r="AD4777" t="s">
        <v>5975</v>
      </c>
      <c r="AF4777" t="s">
        <v>3451</v>
      </c>
      <c r="AH4777" s="2">
        <v>45966</v>
      </c>
      <c r="AI4777" s="36" t="s">
        <v>5772</v>
      </c>
    </row>
    <row r="4778" spans="1:35" ht="15" customHeight="1" x14ac:dyDescent="0.35">
      <c r="B4778" s="5">
        <f t="shared" si="342"/>
        <v>4776</v>
      </c>
      <c r="C4778">
        <f t="shared" si="351"/>
        <v>9</v>
      </c>
      <c r="D4778" s="16">
        <v>1960</v>
      </c>
      <c r="E4778" s="115" t="s">
        <v>560</v>
      </c>
      <c r="F4778" s="115" t="s">
        <v>16</v>
      </c>
      <c r="G4778" s="70">
        <v>334281</v>
      </c>
      <c r="I4778" s="172"/>
      <c r="J4778" t="s">
        <v>3354</v>
      </c>
      <c r="K4778" s="172" t="s">
        <v>3383</v>
      </c>
      <c r="M4778" s="172" t="s">
        <v>3459</v>
      </c>
      <c r="N4778" t="s">
        <v>3359</v>
      </c>
      <c r="T4778" t="s">
        <v>3424</v>
      </c>
      <c r="W4778" s="172" t="s">
        <v>3557</v>
      </c>
      <c r="X4778" s="172" t="s">
        <v>3452</v>
      </c>
      <c r="AA4778" s="172" t="s">
        <v>3556</v>
      </c>
      <c r="AC4778"/>
      <c r="AD4778" t="s">
        <v>5975</v>
      </c>
      <c r="AF4778" t="s">
        <v>3451</v>
      </c>
      <c r="AH4778" s="2">
        <v>46174</v>
      </c>
      <c r="AI4778" s="36"/>
    </row>
    <row r="4779" spans="1:35" ht="15" customHeight="1" x14ac:dyDescent="0.35">
      <c r="B4779" s="5">
        <f t="shared" si="342"/>
        <v>4777</v>
      </c>
      <c r="C4779">
        <f t="shared" si="351"/>
        <v>20</v>
      </c>
      <c r="D4779" s="16">
        <v>1960</v>
      </c>
      <c r="E4779" t="s">
        <v>560</v>
      </c>
      <c r="F4779" t="s">
        <v>16</v>
      </c>
      <c r="G4779">
        <v>334290</v>
      </c>
      <c r="H4779" t="s">
        <v>17</v>
      </c>
      <c r="J4779" t="s">
        <v>3354</v>
      </c>
      <c r="L4779" t="s">
        <v>277</v>
      </c>
      <c r="M4779" t="s">
        <v>3359</v>
      </c>
      <c r="AF4779" t="s">
        <v>3060</v>
      </c>
      <c r="AH4779" s="2">
        <v>40237.6093287037</v>
      </c>
    </row>
    <row r="4780" spans="1:35" ht="15" customHeight="1" x14ac:dyDescent="0.35">
      <c r="B4780" s="5">
        <f t="shared" si="342"/>
        <v>4778</v>
      </c>
      <c r="C4780">
        <f t="shared" si="351"/>
        <v>23</v>
      </c>
      <c r="D4780" s="16">
        <v>1960</v>
      </c>
      <c r="E4780" t="s">
        <v>560</v>
      </c>
      <c r="F4780" t="s">
        <v>16</v>
      </c>
      <c r="G4780">
        <v>334310</v>
      </c>
      <c r="H4780" t="s">
        <v>17</v>
      </c>
      <c r="J4780" t="s">
        <v>3354</v>
      </c>
      <c r="K4780" t="s">
        <v>3383</v>
      </c>
      <c r="L4780" t="s">
        <v>1618</v>
      </c>
      <c r="M4780" t="s">
        <v>3359</v>
      </c>
      <c r="N4780" t="s">
        <v>3359</v>
      </c>
      <c r="W4780" t="s">
        <v>3557</v>
      </c>
      <c r="AB4780" t="s">
        <v>195</v>
      </c>
      <c r="AD4780" s="3" t="s">
        <v>1619</v>
      </c>
      <c r="AF4780" t="s">
        <v>3060</v>
      </c>
      <c r="AH4780" s="2">
        <v>40886.559039351851</v>
      </c>
    </row>
    <row r="4781" spans="1:35" ht="15" customHeight="1" x14ac:dyDescent="0.35">
      <c r="B4781" s="5">
        <f t="shared" si="342"/>
        <v>4779</v>
      </c>
      <c r="C4781">
        <f t="shared" si="351"/>
        <v>1</v>
      </c>
      <c r="D4781" s="16">
        <v>1960</v>
      </c>
      <c r="E4781" t="s">
        <v>560</v>
      </c>
      <c r="F4781" t="s">
        <v>16</v>
      </c>
      <c r="G4781">
        <v>334333</v>
      </c>
      <c r="J4781" t="s">
        <v>3354</v>
      </c>
      <c r="K4781" t="s">
        <v>3383</v>
      </c>
      <c r="M4781" t="s">
        <v>3459</v>
      </c>
      <c r="N4781" t="s">
        <v>3359</v>
      </c>
      <c r="T4781" t="s">
        <v>3424</v>
      </c>
      <c r="W4781" t="s">
        <v>3557</v>
      </c>
      <c r="X4781" t="s">
        <v>3452</v>
      </c>
      <c r="AA4781" s="3" t="s">
        <v>4039</v>
      </c>
      <c r="AD4781" s="3" t="s">
        <v>6161</v>
      </c>
      <c r="AF4781" t="s">
        <v>3451</v>
      </c>
      <c r="AH4781" s="2">
        <v>46032</v>
      </c>
    </row>
    <row r="4782" spans="1:35" ht="15" customHeight="1" x14ac:dyDescent="0.35">
      <c r="B4782" s="5">
        <f t="shared" si="342"/>
        <v>4780</v>
      </c>
      <c r="C4782">
        <f t="shared" si="351"/>
        <v>5</v>
      </c>
      <c r="D4782" s="16">
        <v>1960</v>
      </c>
      <c r="E4782" t="s">
        <v>560</v>
      </c>
      <c r="F4782" t="s">
        <v>16</v>
      </c>
      <c r="G4782">
        <v>334334</v>
      </c>
      <c r="H4782" t="s">
        <v>17</v>
      </c>
      <c r="J4782" t="s">
        <v>3354</v>
      </c>
      <c r="K4782" t="s">
        <v>3383</v>
      </c>
      <c r="L4782" t="s">
        <v>745</v>
      </c>
      <c r="M4782" t="s">
        <v>3359</v>
      </c>
      <c r="S4782" s="148" t="s">
        <v>636</v>
      </c>
      <c r="W4782" t="s">
        <v>3557</v>
      </c>
      <c r="AB4782" t="s">
        <v>1621</v>
      </c>
      <c r="AC4782" s="3" t="s">
        <v>1620</v>
      </c>
      <c r="AF4782" t="s">
        <v>3060</v>
      </c>
      <c r="AH4782" s="2">
        <v>41037.009837962964</v>
      </c>
    </row>
    <row r="4783" spans="1:35" ht="15" customHeight="1" x14ac:dyDescent="0.35">
      <c r="B4783" s="5">
        <f t="shared" si="342"/>
        <v>4781</v>
      </c>
      <c r="C4783">
        <f t="shared" si="350"/>
        <v>11</v>
      </c>
      <c r="D4783" s="16">
        <v>1960</v>
      </c>
      <c r="E4783" t="s">
        <v>560</v>
      </c>
      <c r="F4783" t="s">
        <v>16</v>
      </c>
      <c r="G4783" s="3">
        <v>334339</v>
      </c>
      <c r="H4783" s="3"/>
      <c r="I4783" s="3"/>
      <c r="J4783" s="3" t="s">
        <v>3354</v>
      </c>
      <c r="K4783" s="3" t="s">
        <v>3383</v>
      </c>
      <c r="L4783" s="3"/>
      <c r="M4783" s="3" t="s">
        <v>3459</v>
      </c>
      <c r="N4783" s="3"/>
      <c r="O4783" s="3"/>
      <c r="P4783" s="3"/>
      <c r="Q4783" s="3"/>
      <c r="R4783" s="3"/>
      <c r="S4783" s="152"/>
      <c r="T4783" s="3" t="s">
        <v>3424</v>
      </c>
      <c r="U4783" s="3"/>
      <c r="V4783" s="143"/>
      <c r="W4783" t="s">
        <v>3557</v>
      </c>
      <c r="X4783" s="3"/>
      <c r="Y4783" s="3"/>
      <c r="Z4783" s="3"/>
      <c r="AA4783" s="3" t="s">
        <v>4039</v>
      </c>
      <c r="AB4783" s="14" t="s">
        <v>4675</v>
      </c>
      <c r="AD4783" s="14" t="s">
        <v>3992</v>
      </c>
      <c r="AE4783" s="3"/>
      <c r="AF4783" s="3" t="s">
        <v>3451</v>
      </c>
      <c r="AG4783" s="3"/>
      <c r="AH4783" s="153">
        <v>45688</v>
      </c>
      <c r="AI4783" s="75" t="s">
        <v>4676</v>
      </c>
    </row>
    <row r="4784" spans="1:35" ht="15" customHeight="1" x14ac:dyDescent="0.35">
      <c r="B4784" s="5">
        <f t="shared" ref="B4784:B4847" si="352">+B4783+1</f>
        <v>4782</v>
      </c>
      <c r="C4784">
        <f t="shared" si="350"/>
        <v>278</v>
      </c>
      <c r="D4784" s="16">
        <v>1960</v>
      </c>
      <c r="E4784" s="3" t="s">
        <v>560</v>
      </c>
      <c r="F4784" s="3" t="s">
        <v>16</v>
      </c>
      <c r="G4784" s="3">
        <v>334350</v>
      </c>
      <c r="H4784" s="3"/>
      <c r="I4784" s="3"/>
      <c r="J4784" s="3" t="s">
        <v>3354</v>
      </c>
      <c r="K4784" s="3" t="s">
        <v>3383</v>
      </c>
      <c r="L4784" s="3"/>
      <c r="M4784" s="3" t="s">
        <v>3459</v>
      </c>
      <c r="N4784" s="3" t="s">
        <v>3359</v>
      </c>
      <c r="O4784" s="3"/>
      <c r="P4784" s="3"/>
      <c r="Q4784" s="3"/>
      <c r="R4784" s="3"/>
      <c r="S4784" s="152">
        <v>0.46800000000000003</v>
      </c>
      <c r="T4784" s="3" t="s">
        <v>3424</v>
      </c>
      <c r="U4784" s="3"/>
      <c r="V4784" s="143"/>
      <c r="W4784" t="s">
        <v>3557</v>
      </c>
      <c r="X4784" s="3" t="s">
        <v>3452</v>
      </c>
      <c r="Y4784" s="3"/>
      <c r="Z4784" s="3"/>
      <c r="AA4784" s="3" t="s">
        <v>4039</v>
      </c>
      <c r="AB4784" s="14" t="s">
        <v>4675</v>
      </c>
      <c r="AD4784" s="14"/>
      <c r="AE4784" s="3"/>
      <c r="AF4784" s="3" t="s">
        <v>3451</v>
      </c>
      <c r="AG4784" s="3"/>
      <c r="AH4784" s="153">
        <v>45965</v>
      </c>
      <c r="AI4784" s="75"/>
    </row>
    <row r="4785" spans="2:35" ht="15" customHeight="1" x14ac:dyDescent="0.35">
      <c r="B4785" s="5">
        <f t="shared" si="352"/>
        <v>4783</v>
      </c>
      <c r="C4785">
        <f t="shared" si="350"/>
        <v>26</v>
      </c>
      <c r="D4785" s="16">
        <v>1960</v>
      </c>
      <c r="E4785" t="s">
        <v>15</v>
      </c>
      <c r="F4785" t="s">
        <v>25</v>
      </c>
      <c r="G4785">
        <v>334628</v>
      </c>
      <c r="H4785" t="s">
        <v>17</v>
      </c>
      <c r="J4785" t="s">
        <v>3354</v>
      </c>
      <c r="K4785" t="s">
        <v>3383</v>
      </c>
      <c r="L4785" t="s">
        <v>1622</v>
      </c>
      <c r="M4785" t="s">
        <v>3359</v>
      </c>
      <c r="W4785" t="s">
        <v>3557</v>
      </c>
      <c r="AB4785" t="s">
        <v>195</v>
      </c>
      <c r="AF4785" t="s">
        <v>3060</v>
      </c>
      <c r="AH4785" s="2">
        <v>40769.770995370367</v>
      </c>
    </row>
    <row r="4786" spans="2:35" ht="15" customHeight="1" x14ac:dyDescent="0.35">
      <c r="B4786" s="5">
        <f t="shared" si="352"/>
        <v>4784</v>
      </c>
      <c r="C4786">
        <f t="shared" si="350"/>
        <v>165</v>
      </c>
      <c r="D4786" s="16">
        <v>1960</v>
      </c>
      <c r="E4786" t="s">
        <v>15</v>
      </c>
      <c r="F4786" t="s">
        <v>25</v>
      </c>
      <c r="G4786">
        <v>334654</v>
      </c>
      <c r="H4786" t="s">
        <v>17</v>
      </c>
      <c r="J4786" t="s">
        <v>3354</v>
      </c>
      <c r="L4786" t="s">
        <v>286</v>
      </c>
      <c r="M4786" t="s">
        <v>3359</v>
      </c>
      <c r="AF4786" t="s">
        <v>3060</v>
      </c>
      <c r="AH4786" s="2">
        <v>40196.211793981478</v>
      </c>
    </row>
    <row r="4787" spans="2:35" ht="15" customHeight="1" x14ac:dyDescent="0.35">
      <c r="B4787" s="5">
        <f t="shared" si="352"/>
        <v>4785</v>
      </c>
      <c r="C4787">
        <f t="shared" si="350"/>
        <v>109</v>
      </c>
      <c r="D4787" s="16">
        <v>1960</v>
      </c>
      <c r="E4787" t="s">
        <v>327</v>
      </c>
      <c r="F4787" t="s">
        <v>25</v>
      </c>
      <c r="G4787">
        <v>334819</v>
      </c>
      <c r="H4787" t="s">
        <v>17</v>
      </c>
      <c r="M4787" t="s">
        <v>3359</v>
      </c>
      <c r="AF4787" t="s">
        <v>3060</v>
      </c>
      <c r="AH4787" s="2">
        <v>39990.708564814813</v>
      </c>
    </row>
    <row r="4788" spans="2:35" ht="15" customHeight="1" x14ac:dyDescent="0.35">
      <c r="B4788" s="5">
        <f t="shared" si="352"/>
        <v>4786</v>
      </c>
      <c r="C4788">
        <f t="shared" si="350"/>
        <v>114</v>
      </c>
      <c r="D4788" s="16">
        <v>1960</v>
      </c>
      <c r="E4788" t="s">
        <v>327</v>
      </c>
      <c r="F4788" t="s">
        <v>16</v>
      </c>
      <c r="G4788">
        <v>334928</v>
      </c>
      <c r="H4788" t="s">
        <v>17</v>
      </c>
      <c r="J4788" t="s">
        <v>3354</v>
      </c>
      <c r="M4788" t="s">
        <v>3359</v>
      </c>
      <c r="AF4788" t="s">
        <v>3060</v>
      </c>
      <c r="AH4788" s="2">
        <v>40351.664988425924</v>
      </c>
    </row>
    <row r="4789" spans="2:35" ht="15" customHeight="1" x14ac:dyDescent="0.35">
      <c r="B4789" s="5">
        <f t="shared" si="352"/>
        <v>4787</v>
      </c>
      <c r="C4789">
        <f t="shared" si="350"/>
        <v>915</v>
      </c>
      <c r="D4789" s="16">
        <v>1960</v>
      </c>
      <c r="E4789" t="s">
        <v>15</v>
      </c>
      <c r="F4789" t="s">
        <v>4061</v>
      </c>
      <c r="G4789">
        <v>335042</v>
      </c>
      <c r="K4789" t="s">
        <v>3383</v>
      </c>
      <c r="AF4789" t="s">
        <v>3451</v>
      </c>
      <c r="AH4789" s="2">
        <v>46069</v>
      </c>
    </row>
    <row r="4790" spans="2:35" ht="15" customHeight="1" x14ac:dyDescent="0.35">
      <c r="B4790" s="5">
        <f t="shared" si="352"/>
        <v>4788</v>
      </c>
      <c r="C4790">
        <f t="shared" si="350"/>
        <v>139</v>
      </c>
      <c r="D4790" s="16">
        <v>1960</v>
      </c>
      <c r="E4790" s="3" t="s">
        <v>560</v>
      </c>
      <c r="F4790" s="3" t="s">
        <v>25</v>
      </c>
      <c r="G4790" s="165">
        <v>335957</v>
      </c>
      <c r="H4790" s="3"/>
      <c r="I4790" s="3"/>
      <c r="J4790" s="3" t="s">
        <v>3354</v>
      </c>
      <c r="K4790" s="3" t="s">
        <v>3383</v>
      </c>
      <c r="L4790" s="3"/>
      <c r="M4790" s="3" t="s">
        <v>3459</v>
      </c>
      <c r="N4790" s="3"/>
      <c r="O4790" s="3"/>
      <c r="P4790" s="3"/>
      <c r="Q4790" s="3"/>
      <c r="R4790" s="3"/>
      <c r="S4790" s="152"/>
      <c r="T4790" s="3" t="s">
        <v>3424</v>
      </c>
      <c r="U4790" s="3"/>
      <c r="V4790" s="143"/>
      <c r="W4790" s="3" t="s">
        <v>3557</v>
      </c>
      <c r="X4790" s="3" t="s">
        <v>3452</v>
      </c>
      <c r="Y4790" s="3"/>
      <c r="Z4790" s="3" t="s">
        <v>3359</v>
      </c>
      <c r="AA4790" s="3" t="s">
        <v>3828</v>
      </c>
      <c r="AB4790" s="3" t="s">
        <v>3992</v>
      </c>
      <c r="AE4790" s="3"/>
      <c r="AF4790" t="s">
        <v>3451</v>
      </c>
      <c r="AG4790" s="3"/>
      <c r="AH4790" s="153">
        <v>45928</v>
      </c>
      <c r="AI4790" s="166" t="s">
        <v>5611</v>
      </c>
    </row>
    <row r="4791" spans="2:35" ht="15" customHeight="1" x14ac:dyDescent="0.35">
      <c r="B4791" s="5">
        <f t="shared" si="352"/>
        <v>4789</v>
      </c>
      <c r="C4791">
        <f t="shared" si="350"/>
        <v>24</v>
      </c>
      <c r="D4791" s="16">
        <v>1960</v>
      </c>
      <c r="E4791" t="s">
        <v>560</v>
      </c>
      <c r="F4791" t="s">
        <v>25</v>
      </c>
      <c r="G4791">
        <v>336096</v>
      </c>
      <c r="H4791" t="s">
        <v>17</v>
      </c>
      <c r="K4791" t="s">
        <v>3383</v>
      </c>
      <c r="L4791" t="s">
        <v>128</v>
      </c>
      <c r="M4791" t="s">
        <v>3359</v>
      </c>
      <c r="AD4791" s="3" t="s">
        <v>139</v>
      </c>
      <c r="AF4791" t="s">
        <v>3060</v>
      </c>
      <c r="AH4791" s="2">
        <v>39894.759074074071</v>
      </c>
    </row>
    <row r="4792" spans="2:35" ht="15" customHeight="1" x14ac:dyDescent="0.35">
      <c r="B4792" s="5">
        <f t="shared" si="352"/>
        <v>4790</v>
      </c>
      <c r="C4792">
        <f t="shared" si="350"/>
        <v>6</v>
      </c>
      <c r="D4792" s="16">
        <v>1960</v>
      </c>
      <c r="E4792" t="s">
        <v>972</v>
      </c>
      <c r="F4792" t="s">
        <v>25</v>
      </c>
      <c r="G4792">
        <v>336120</v>
      </c>
      <c r="H4792" t="s">
        <v>17</v>
      </c>
      <c r="J4792" t="s">
        <v>3354</v>
      </c>
      <c r="K4792" t="s">
        <v>3383</v>
      </c>
      <c r="L4792" t="s">
        <v>74</v>
      </c>
      <c r="M4792" t="s">
        <v>3359</v>
      </c>
      <c r="S4792" s="148">
        <v>460</v>
      </c>
      <c r="AF4792" t="s">
        <v>3060</v>
      </c>
      <c r="AH4792" s="2">
        <v>41092.513136574074</v>
      </c>
    </row>
    <row r="4793" spans="2:35" ht="15" customHeight="1" x14ac:dyDescent="0.35">
      <c r="B4793" s="5">
        <f t="shared" si="352"/>
        <v>4791</v>
      </c>
      <c r="C4793">
        <f t="shared" si="350"/>
        <v>3</v>
      </c>
      <c r="D4793" s="16">
        <v>1960</v>
      </c>
      <c r="E4793" t="s">
        <v>972</v>
      </c>
      <c r="F4793" t="s">
        <v>25</v>
      </c>
      <c r="G4793">
        <v>336126</v>
      </c>
      <c r="H4793" t="s">
        <v>17</v>
      </c>
      <c r="J4793" t="s">
        <v>3354</v>
      </c>
      <c r="K4793" t="s">
        <v>3383</v>
      </c>
      <c r="L4793" t="s">
        <v>491</v>
      </c>
      <c r="M4793" t="s">
        <v>3359</v>
      </c>
      <c r="U4793" t="s">
        <v>3557</v>
      </c>
      <c r="W4793" t="s">
        <v>3557</v>
      </c>
      <c r="AB4793" t="s">
        <v>1625</v>
      </c>
      <c r="AC4793" s="3" t="s">
        <v>1624</v>
      </c>
      <c r="AF4793" t="s">
        <v>3060</v>
      </c>
      <c r="AH4793" s="2">
        <v>40843.562337962961</v>
      </c>
    </row>
    <row r="4794" spans="2:35" ht="15" customHeight="1" x14ac:dyDescent="0.35">
      <c r="B4794" s="5">
        <f t="shared" si="352"/>
        <v>4792</v>
      </c>
      <c r="C4794">
        <f t="shared" si="350"/>
        <v>26</v>
      </c>
      <c r="D4794" s="16">
        <v>1960</v>
      </c>
      <c r="E4794" t="s">
        <v>972</v>
      </c>
      <c r="F4794" t="s">
        <v>25</v>
      </c>
      <c r="G4794">
        <v>336129</v>
      </c>
      <c r="L4794" t="s">
        <v>37</v>
      </c>
      <c r="AF4794" t="s">
        <v>3060</v>
      </c>
    </row>
    <row r="4795" spans="2:35" ht="15" customHeight="1" x14ac:dyDescent="0.35">
      <c r="B4795" s="5">
        <f t="shared" si="352"/>
        <v>4793</v>
      </c>
      <c r="C4795">
        <f t="shared" si="350"/>
        <v>4</v>
      </c>
      <c r="D4795" s="16">
        <v>1960</v>
      </c>
      <c r="E4795" t="s">
        <v>972</v>
      </c>
      <c r="F4795" t="s">
        <v>25</v>
      </c>
      <c r="G4795">
        <v>336155</v>
      </c>
      <c r="H4795" t="s">
        <v>17</v>
      </c>
      <c r="J4795" t="s">
        <v>380</v>
      </c>
      <c r="K4795" t="s">
        <v>3383</v>
      </c>
      <c r="L4795" t="s">
        <v>254</v>
      </c>
      <c r="M4795" t="s">
        <v>3359</v>
      </c>
      <c r="AC4795" s="3">
        <v>1959</v>
      </c>
      <c r="AD4795" s="3" t="s">
        <v>1626</v>
      </c>
      <c r="AF4795" t="s">
        <v>3060</v>
      </c>
      <c r="AH4795" s="2">
        <v>40368.589004629626</v>
      </c>
    </row>
    <row r="4796" spans="2:35" ht="15" customHeight="1" x14ac:dyDescent="0.35">
      <c r="B4796" s="5">
        <f t="shared" si="352"/>
        <v>4794</v>
      </c>
      <c r="C4796">
        <f t="shared" si="350"/>
        <v>53</v>
      </c>
      <c r="D4796" s="16">
        <v>1960</v>
      </c>
      <c r="E4796" t="s">
        <v>972</v>
      </c>
      <c r="F4796" t="s">
        <v>25</v>
      </c>
      <c r="G4796" s="70">
        <v>336159</v>
      </c>
      <c r="J4796" t="s">
        <v>3354</v>
      </c>
      <c r="K4796" t="s">
        <v>3383</v>
      </c>
      <c r="M4796" t="s">
        <v>3453</v>
      </c>
      <c r="N4796" t="s">
        <v>3359</v>
      </c>
      <c r="T4796" t="s">
        <v>3262</v>
      </c>
      <c r="U4796" t="s">
        <v>3557</v>
      </c>
      <c r="W4796" t="s">
        <v>3557</v>
      </c>
      <c r="X4796" t="s">
        <v>3452</v>
      </c>
      <c r="AA4796" t="s">
        <v>3262</v>
      </c>
      <c r="AC4796"/>
      <c r="AD4796"/>
      <c r="AF4796" t="s">
        <v>3451</v>
      </c>
      <c r="AG4796" s="3"/>
      <c r="AH4796" s="153">
        <v>45899</v>
      </c>
      <c r="AI4796" s="36" t="s">
        <v>5429</v>
      </c>
    </row>
    <row r="4797" spans="2:35" ht="15" customHeight="1" x14ac:dyDescent="0.35">
      <c r="B4797" s="5">
        <f t="shared" si="352"/>
        <v>4795</v>
      </c>
      <c r="C4797">
        <f t="shared" si="350"/>
        <v>23</v>
      </c>
      <c r="D4797" s="16">
        <v>1960</v>
      </c>
      <c r="E4797" s="115" t="s">
        <v>1381</v>
      </c>
      <c r="F4797" s="115" t="s">
        <v>25</v>
      </c>
      <c r="G4797" s="70">
        <v>336212</v>
      </c>
      <c r="I4797" s="172"/>
      <c r="J4797" t="s">
        <v>3354</v>
      </c>
      <c r="K4797" s="172" t="s">
        <v>3383</v>
      </c>
      <c r="M4797" s="172" t="s">
        <v>3459</v>
      </c>
      <c r="T4797" t="s">
        <v>3424</v>
      </c>
      <c r="U4797" t="s">
        <v>3557</v>
      </c>
      <c r="W4797" s="172" t="s">
        <v>3557</v>
      </c>
      <c r="X4797" s="172" t="s">
        <v>3452</v>
      </c>
      <c r="AA4797" s="172" t="s">
        <v>3732</v>
      </c>
      <c r="AB4797" t="s">
        <v>5773</v>
      </c>
      <c r="AC4797"/>
      <c r="AD4797"/>
      <c r="AF4797" t="s">
        <v>3451</v>
      </c>
      <c r="AH4797" s="2">
        <v>45966</v>
      </c>
      <c r="AI4797" s="36" t="s">
        <v>5774</v>
      </c>
    </row>
    <row r="4798" spans="2:35" ht="15" customHeight="1" x14ac:dyDescent="0.35">
      <c r="B4798" s="5">
        <f t="shared" si="352"/>
        <v>4796</v>
      </c>
      <c r="C4798">
        <f t="shared" si="350"/>
        <v>40</v>
      </c>
      <c r="D4798" s="16">
        <v>1960</v>
      </c>
      <c r="E4798" t="s">
        <v>1381</v>
      </c>
      <c r="F4798" t="s">
        <v>25</v>
      </c>
      <c r="G4798">
        <v>336235</v>
      </c>
      <c r="H4798" t="s">
        <v>17</v>
      </c>
      <c r="J4798" t="s">
        <v>3354</v>
      </c>
      <c r="K4798" t="s">
        <v>3383</v>
      </c>
      <c r="L4798" t="s">
        <v>1627</v>
      </c>
      <c r="M4798" t="s">
        <v>3359</v>
      </c>
      <c r="N4798" t="s">
        <v>3359</v>
      </c>
      <c r="U4798" t="s">
        <v>3557</v>
      </c>
      <c r="AD4798" s="3" t="s">
        <v>1628</v>
      </c>
      <c r="AF4798" t="s">
        <v>3060</v>
      </c>
      <c r="AH4798" s="2">
        <v>39902.900451388887</v>
      </c>
    </row>
    <row r="4799" spans="2:35" ht="15" customHeight="1" x14ac:dyDescent="0.35">
      <c r="B4799" s="5">
        <f t="shared" si="352"/>
        <v>4797</v>
      </c>
      <c r="C4799">
        <f t="shared" si="350"/>
        <v>13</v>
      </c>
      <c r="D4799" s="16">
        <v>1960</v>
      </c>
      <c r="E4799" t="s">
        <v>1381</v>
      </c>
      <c r="F4799" t="s">
        <v>25</v>
      </c>
      <c r="G4799">
        <v>336275</v>
      </c>
      <c r="H4799" t="s">
        <v>17</v>
      </c>
      <c r="J4799" t="s">
        <v>380</v>
      </c>
      <c r="K4799" t="s">
        <v>3383</v>
      </c>
      <c r="L4799" t="s">
        <v>1629</v>
      </c>
      <c r="M4799" t="s">
        <v>3359</v>
      </c>
      <c r="S4799" s="148">
        <v>468</v>
      </c>
      <c r="U4799" t="s">
        <v>3557</v>
      </c>
      <c r="AB4799" t="s">
        <v>1630</v>
      </c>
      <c r="AC4799" s="3">
        <v>1958</v>
      </c>
      <c r="AF4799" t="s">
        <v>3060</v>
      </c>
      <c r="AH4799" s="2">
        <v>40416.661261574074</v>
      </c>
    </row>
    <row r="4800" spans="2:35" ht="15" customHeight="1" x14ac:dyDescent="0.35">
      <c r="B4800" s="5">
        <f t="shared" si="352"/>
        <v>4798</v>
      </c>
      <c r="C4800">
        <f t="shared" si="350"/>
        <v>439</v>
      </c>
      <c r="D4800" s="16">
        <v>1960</v>
      </c>
      <c r="E4800" t="s">
        <v>1381</v>
      </c>
      <c r="F4800" t="s">
        <v>25</v>
      </c>
      <c r="G4800">
        <v>336288</v>
      </c>
      <c r="L4800" t="s">
        <v>50</v>
      </c>
      <c r="AF4800" t="s">
        <v>3060</v>
      </c>
    </row>
    <row r="4801" spans="1:35" ht="15" customHeight="1" x14ac:dyDescent="0.35">
      <c r="B4801" s="5">
        <f t="shared" si="352"/>
        <v>4799</v>
      </c>
      <c r="C4801">
        <f t="shared" si="350"/>
        <v>337</v>
      </c>
      <c r="D4801" s="16">
        <v>1960</v>
      </c>
      <c r="E4801" t="s">
        <v>327</v>
      </c>
      <c r="F4801" t="s">
        <v>25</v>
      </c>
      <c r="G4801">
        <v>336727</v>
      </c>
      <c r="H4801" t="s">
        <v>17</v>
      </c>
      <c r="J4801" t="s">
        <v>3354</v>
      </c>
      <c r="M4801" t="s">
        <v>3359</v>
      </c>
      <c r="N4801" t="s">
        <v>3359</v>
      </c>
      <c r="AF4801" t="s">
        <v>3060</v>
      </c>
      <c r="AH4801" s="2">
        <v>40697.894212962965</v>
      </c>
    </row>
    <row r="4802" spans="1:35" ht="15" customHeight="1" x14ac:dyDescent="0.35">
      <c r="B4802" s="5">
        <f t="shared" si="352"/>
        <v>4800</v>
      </c>
      <c r="C4802">
        <f t="shared" si="350"/>
        <v>27</v>
      </c>
      <c r="D4802" s="16">
        <v>1960</v>
      </c>
      <c r="E4802" t="s">
        <v>1112</v>
      </c>
      <c r="F4802" t="s">
        <v>1112</v>
      </c>
      <c r="G4802">
        <v>337064</v>
      </c>
      <c r="H4802" t="s">
        <v>17</v>
      </c>
      <c r="M4802" t="s">
        <v>3359</v>
      </c>
      <c r="AF4802" t="s">
        <v>3060</v>
      </c>
      <c r="AH4802" s="2">
        <v>39980.658831018518</v>
      </c>
    </row>
    <row r="4803" spans="1:35" ht="15" customHeight="1" x14ac:dyDescent="0.35">
      <c r="B4803" s="5">
        <f t="shared" si="352"/>
        <v>4801</v>
      </c>
      <c r="C4803">
        <f t="shared" si="350"/>
        <v>12</v>
      </c>
      <c r="D4803" s="16">
        <v>1960</v>
      </c>
      <c r="E4803" t="s">
        <v>1112</v>
      </c>
      <c r="F4803" t="s">
        <v>1112</v>
      </c>
      <c r="G4803">
        <v>337091</v>
      </c>
      <c r="H4803" t="s">
        <v>17</v>
      </c>
      <c r="J4803" t="s">
        <v>3354</v>
      </c>
      <c r="K4803" t="s">
        <v>3383</v>
      </c>
      <c r="L4803" t="s">
        <v>1631</v>
      </c>
      <c r="M4803" t="s">
        <v>3359</v>
      </c>
      <c r="S4803" s="148">
        <v>437</v>
      </c>
      <c r="AD4803" s="3" t="s">
        <v>31</v>
      </c>
      <c r="AF4803" t="s">
        <v>3060</v>
      </c>
      <c r="AH4803" s="2">
        <v>40074.969375000001</v>
      </c>
    </row>
    <row r="4804" spans="1:35" ht="15" customHeight="1" thickBot="1" x14ac:dyDescent="0.4">
      <c r="B4804" s="5">
        <f t="shared" si="352"/>
        <v>4802</v>
      </c>
      <c r="C4804">
        <f t="shared" si="350"/>
        <v>1</v>
      </c>
      <c r="D4804" s="16">
        <v>1960</v>
      </c>
      <c r="E4804" t="s">
        <v>1112</v>
      </c>
      <c r="F4804" t="s">
        <v>1112</v>
      </c>
      <c r="G4804">
        <v>337103</v>
      </c>
      <c r="J4804" t="s">
        <v>3354</v>
      </c>
      <c r="K4804" t="s">
        <v>3383</v>
      </c>
      <c r="M4804" t="s">
        <v>3453</v>
      </c>
      <c r="T4804" t="s">
        <v>167</v>
      </c>
      <c r="AA4804" s="3" t="s">
        <v>4006</v>
      </c>
      <c r="AF4804" t="s">
        <v>3451</v>
      </c>
      <c r="AH4804" s="2">
        <v>45353</v>
      </c>
      <c r="AI4804" t="s">
        <v>5957</v>
      </c>
    </row>
    <row r="4805" spans="1:35" ht="15.5" customHeight="1" thickBot="1" x14ac:dyDescent="0.4">
      <c r="B4805" s="5">
        <f t="shared" si="352"/>
        <v>4803</v>
      </c>
      <c r="C4805">
        <f t="shared" si="350"/>
        <v>285</v>
      </c>
      <c r="D4805" s="16">
        <v>1960</v>
      </c>
      <c r="E4805" t="s">
        <v>1112</v>
      </c>
      <c r="F4805" t="s">
        <v>1112</v>
      </c>
      <c r="G4805">
        <v>337104</v>
      </c>
      <c r="J4805" t="s">
        <v>3354</v>
      </c>
      <c r="K4805" t="s">
        <v>3383</v>
      </c>
      <c r="AA4805" s="3" t="s">
        <v>167</v>
      </c>
      <c r="AF4805" t="s">
        <v>3451</v>
      </c>
      <c r="AG4805" s="162"/>
      <c r="AH4805" s="163">
        <v>45733</v>
      </c>
    </row>
    <row r="4806" spans="1:35" ht="15" customHeight="1" thickBot="1" x14ac:dyDescent="0.4">
      <c r="A4806" s="180"/>
      <c r="B4806" s="5">
        <f t="shared" si="352"/>
        <v>4804</v>
      </c>
      <c r="C4806">
        <f t="shared" ref="C4806:C4810" si="353">+G4807-G4806</f>
        <v>34</v>
      </c>
      <c r="D4806" s="16">
        <v>1960</v>
      </c>
      <c r="E4806" t="s">
        <v>560</v>
      </c>
      <c r="F4806" t="s">
        <v>25</v>
      </c>
      <c r="G4806">
        <v>337389</v>
      </c>
      <c r="H4806" t="s">
        <v>17</v>
      </c>
      <c r="J4806" t="s">
        <v>3354</v>
      </c>
      <c r="K4806" t="s">
        <v>3383</v>
      </c>
      <c r="L4806" t="s">
        <v>211</v>
      </c>
      <c r="M4806" t="s">
        <v>3359</v>
      </c>
      <c r="W4806" t="s">
        <v>3557</v>
      </c>
      <c r="AB4806" t="s">
        <v>195</v>
      </c>
      <c r="AF4806" t="s">
        <v>3060</v>
      </c>
      <c r="AH4806" s="2">
        <v>41009.337951388887</v>
      </c>
    </row>
    <row r="4807" spans="1:35" ht="15" customHeight="1" thickBot="1" x14ac:dyDescent="0.4">
      <c r="B4807" s="5">
        <f t="shared" si="352"/>
        <v>4805</v>
      </c>
      <c r="C4807">
        <f t="shared" si="353"/>
        <v>5</v>
      </c>
      <c r="D4807" s="16">
        <v>1960</v>
      </c>
      <c r="E4807" s="159" t="s">
        <v>560</v>
      </c>
      <c r="F4807" s="159" t="s">
        <v>25</v>
      </c>
      <c r="G4807" s="160">
        <v>337423</v>
      </c>
      <c r="H4807" s="159"/>
      <c r="I4807" s="159"/>
      <c r="J4807" s="159" t="s">
        <v>3354</v>
      </c>
      <c r="K4807" s="159" t="s">
        <v>3383</v>
      </c>
      <c r="L4807" s="159"/>
      <c r="M4807" s="159" t="s">
        <v>3459</v>
      </c>
      <c r="N4807" s="159"/>
      <c r="O4807" s="159"/>
      <c r="P4807" s="159"/>
      <c r="Q4807" s="159"/>
      <c r="R4807" s="159"/>
      <c r="S4807" s="159"/>
      <c r="T4807" s="159" t="s">
        <v>3424</v>
      </c>
      <c r="U4807" s="159"/>
      <c r="V4807" s="231"/>
      <c r="W4807" s="159" t="s">
        <v>3557</v>
      </c>
      <c r="X4807" s="159" t="s">
        <v>3452</v>
      </c>
      <c r="Y4807" s="159"/>
      <c r="Z4807" s="159" t="s">
        <v>3359</v>
      </c>
      <c r="AA4807" s="159" t="s">
        <v>3828</v>
      </c>
      <c r="AB4807" s="159"/>
      <c r="AC4807" s="159"/>
      <c r="AD4807" s="159"/>
      <c r="AE4807" s="159"/>
      <c r="AF4807" t="s">
        <v>3451</v>
      </c>
      <c r="AG4807" s="159"/>
      <c r="AH4807" s="176">
        <v>46207</v>
      </c>
      <c r="AI4807" s="76" t="s">
        <v>6682</v>
      </c>
    </row>
    <row r="4808" spans="1:35" ht="15" customHeight="1" x14ac:dyDescent="0.35">
      <c r="B4808" s="5">
        <f t="shared" si="352"/>
        <v>4806</v>
      </c>
      <c r="C4808">
        <f t="shared" si="353"/>
        <v>31</v>
      </c>
      <c r="D4808" s="16">
        <v>1960</v>
      </c>
      <c r="E4808" t="s">
        <v>560</v>
      </c>
      <c r="F4808" t="s">
        <v>25</v>
      </c>
      <c r="G4808">
        <v>337428</v>
      </c>
      <c r="H4808" t="s">
        <v>17</v>
      </c>
      <c r="J4808" t="s">
        <v>3354</v>
      </c>
      <c r="K4808" t="s">
        <v>3383</v>
      </c>
      <c r="L4808" t="s">
        <v>791</v>
      </c>
      <c r="M4808" t="s">
        <v>3359</v>
      </c>
      <c r="N4808" t="s">
        <v>3359</v>
      </c>
      <c r="W4808" t="s">
        <v>3557</v>
      </c>
      <c r="Z4808" t="s">
        <v>3359</v>
      </c>
      <c r="AB4808" t="s">
        <v>1632</v>
      </c>
      <c r="AF4808" t="s">
        <v>3060</v>
      </c>
      <c r="AH4808" s="2">
        <v>40648.341898148145</v>
      </c>
    </row>
    <row r="4809" spans="1:35" ht="15" customHeight="1" x14ac:dyDescent="0.35">
      <c r="B4809" s="5">
        <f t="shared" si="352"/>
        <v>4807</v>
      </c>
      <c r="C4809">
        <f t="shared" si="353"/>
        <v>8</v>
      </c>
      <c r="D4809" s="16">
        <v>1960</v>
      </c>
      <c r="E4809" t="s">
        <v>560</v>
      </c>
      <c r="F4809" t="s">
        <v>25</v>
      </c>
      <c r="G4809">
        <v>337459</v>
      </c>
      <c r="H4809" t="s">
        <v>17</v>
      </c>
      <c r="J4809" t="s">
        <v>3354</v>
      </c>
      <c r="K4809" t="s">
        <v>3383</v>
      </c>
      <c r="L4809" t="s">
        <v>1633</v>
      </c>
      <c r="M4809" t="s">
        <v>3359</v>
      </c>
      <c r="W4809" t="s">
        <v>3557</v>
      </c>
      <c r="Z4809" t="s">
        <v>3359</v>
      </c>
      <c r="AC4809" s="3">
        <v>1960</v>
      </c>
      <c r="AD4809" s="3" t="s">
        <v>1634</v>
      </c>
      <c r="AF4809" t="s">
        <v>3060</v>
      </c>
      <c r="AH4809" s="2">
        <v>40941.562951388885</v>
      </c>
    </row>
    <row r="4810" spans="1:35" ht="15" customHeight="1" x14ac:dyDescent="0.35">
      <c r="B4810" s="5">
        <f t="shared" si="352"/>
        <v>4808</v>
      </c>
      <c r="C4810">
        <f t="shared" si="353"/>
        <v>25</v>
      </c>
      <c r="D4810" s="16">
        <v>1960</v>
      </c>
      <c r="E4810" t="s">
        <v>560</v>
      </c>
      <c r="F4810" t="s">
        <v>25</v>
      </c>
      <c r="G4810">
        <v>337467</v>
      </c>
      <c r="H4810" t="s">
        <v>17</v>
      </c>
      <c r="J4810" t="s">
        <v>3354</v>
      </c>
      <c r="K4810" t="s">
        <v>3383</v>
      </c>
      <c r="L4810" t="s">
        <v>1635</v>
      </c>
      <c r="M4810" t="s">
        <v>3359</v>
      </c>
      <c r="W4810" t="s">
        <v>3557</v>
      </c>
      <c r="AB4810" t="s">
        <v>195</v>
      </c>
      <c r="AF4810" t="s">
        <v>3060</v>
      </c>
      <c r="AH4810" s="2">
        <v>40754.43550925926</v>
      </c>
    </row>
    <row r="4811" spans="1:35" ht="15" customHeight="1" x14ac:dyDescent="0.35">
      <c r="B4811" s="5">
        <f t="shared" si="352"/>
        <v>4809</v>
      </c>
      <c r="C4811">
        <f t="shared" si="350"/>
        <v>8</v>
      </c>
      <c r="D4811" s="16">
        <v>1960</v>
      </c>
      <c r="E4811" t="s">
        <v>221</v>
      </c>
      <c r="F4811" t="s">
        <v>25</v>
      </c>
      <c r="G4811">
        <v>337492</v>
      </c>
      <c r="H4811" t="s">
        <v>17</v>
      </c>
      <c r="K4811" t="s">
        <v>3366</v>
      </c>
      <c r="L4811" t="s">
        <v>1636</v>
      </c>
      <c r="M4811" t="s">
        <v>3359</v>
      </c>
      <c r="AA4811" s="3" t="s">
        <v>3464</v>
      </c>
      <c r="AE4811" t="s">
        <v>380</v>
      </c>
      <c r="AF4811" t="s">
        <v>3060</v>
      </c>
      <c r="AH4811" s="2">
        <v>40756.609467592592</v>
      </c>
    </row>
    <row r="4812" spans="1:35" ht="15" customHeight="1" x14ac:dyDescent="0.35">
      <c r="A4812" s="3"/>
      <c r="B4812" s="5">
        <f t="shared" si="352"/>
        <v>4810</v>
      </c>
      <c r="C4812">
        <f t="shared" si="350"/>
        <v>69</v>
      </c>
      <c r="D4812" s="16">
        <v>1960</v>
      </c>
      <c r="E4812" t="s">
        <v>221</v>
      </c>
      <c r="F4812" t="s">
        <v>25</v>
      </c>
      <c r="G4812">
        <v>337500</v>
      </c>
      <c r="H4812" t="s">
        <v>17</v>
      </c>
      <c r="J4812" t="s">
        <v>3354</v>
      </c>
      <c r="K4812" t="s">
        <v>3366</v>
      </c>
      <c r="L4812" t="s">
        <v>1637</v>
      </c>
      <c r="M4812" t="s">
        <v>3359</v>
      </c>
      <c r="AA4812" s="3" t="s">
        <v>3464</v>
      </c>
      <c r="AE4812" t="s">
        <v>380</v>
      </c>
      <c r="AF4812" t="s">
        <v>3060</v>
      </c>
      <c r="AH4812" s="2">
        <v>40746.688773148147</v>
      </c>
    </row>
    <row r="4813" spans="1:35" ht="15" customHeight="1" x14ac:dyDescent="0.35">
      <c r="B4813" s="5">
        <f t="shared" si="352"/>
        <v>4811</v>
      </c>
      <c r="C4813">
        <f t="shared" si="350"/>
        <v>38</v>
      </c>
      <c r="D4813" s="16">
        <v>1960</v>
      </c>
      <c r="E4813" t="s">
        <v>221</v>
      </c>
      <c r="F4813" t="s">
        <v>25</v>
      </c>
      <c r="G4813">
        <v>337569</v>
      </c>
      <c r="J4813" t="s">
        <v>34</v>
      </c>
      <c r="K4813" t="s">
        <v>3366</v>
      </c>
      <c r="M4813" t="s">
        <v>3359</v>
      </c>
      <c r="AA4813" s="3" t="s">
        <v>3464</v>
      </c>
      <c r="AF4813" t="s">
        <v>3451</v>
      </c>
      <c r="AH4813" s="2">
        <v>45167</v>
      </c>
    </row>
    <row r="4814" spans="1:35" ht="15" customHeight="1" x14ac:dyDescent="0.35">
      <c r="B4814" s="5">
        <f t="shared" si="352"/>
        <v>4812</v>
      </c>
      <c r="C4814">
        <f t="shared" si="350"/>
        <v>195</v>
      </c>
      <c r="D4814" s="16">
        <v>1960</v>
      </c>
      <c r="E4814" t="s">
        <v>221</v>
      </c>
      <c r="F4814" t="s">
        <v>2064</v>
      </c>
      <c r="G4814">
        <v>337607</v>
      </c>
      <c r="K4814" t="s">
        <v>3383</v>
      </c>
      <c r="AD4814" s="155" t="s">
        <v>6163</v>
      </c>
      <c r="AF4814" t="s">
        <v>3451</v>
      </c>
      <c r="AH4814" s="2">
        <v>46032</v>
      </c>
    </row>
    <row r="4815" spans="1:35" ht="15" customHeight="1" x14ac:dyDescent="0.35">
      <c r="B4815" s="5">
        <f t="shared" si="352"/>
        <v>4813</v>
      </c>
      <c r="C4815">
        <f t="shared" si="350"/>
        <v>16</v>
      </c>
      <c r="D4815" s="16">
        <v>1960</v>
      </c>
      <c r="E4815" t="s">
        <v>15</v>
      </c>
      <c r="F4815" t="s">
        <v>25</v>
      </c>
      <c r="G4815">
        <v>337802</v>
      </c>
      <c r="H4815" t="s">
        <v>17</v>
      </c>
      <c r="M4815" t="s">
        <v>3359</v>
      </c>
      <c r="AF4815" t="s">
        <v>3060</v>
      </c>
      <c r="AH4815" s="2">
        <v>41061.735717592594</v>
      </c>
    </row>
    <row r="4816" spans="1:35" ht="15" customHeight="1" x14ac:dyDescent="0.35">
      <c r="B4816" s="5">
        <f t="shared" si="352"/>
        <v>4814</v>
      </c>
      <c r="C4816">
        <f t="shared" si="350"/>
        <v>32</v>
      </c>
      <c r="D4816" s="16">
        <v>1960</v>
      </c>
      <c r="E4816" t="s">
        <v>500</v>
      </c>
      <c r="F4816" t="s">
        <v>25</v>
      </c>
      <c r="G4816">
        <v>337818</v>
      </c>
      <c r="H4816" t="s">
        <v>17</v>
      </c>
      <c r="J4816" t="s">
        <v>380</v>
      </c>
      <c r="K4816" t="s">
        <v>3383</v>
      </c>
      <c r="M4816" t="s">
        <v>3359</v>
      </c>
      <c r="N4816" t="s">
        <v>3359</v>
      </c>
      <c r="AB4816" t="s">
        <v>577</v>
      </c>
      <c r="AF4816" t="s">
        <v>3060</v>
      </c>
      <c r="AH4816" s="2">
        <v>40863.530173611114</v>
      </c>
    </row>
    <row r="4817" spans="1:35" ht="15" customHeight="1" x14ac:dyDescent="0.35">
      <c r="B4817" s="5">
        <f t="shared" si="352"/>
        <v>4815</v>
      </c>
      <c r="C4817">
        <f t="shared" si="350"/>
        <v>256</v>
      </c>
      <c r="D4817" s="16">
        <v>1960</v>
      </c>
      <c r="E4817" t="s">
        <v>500</v>
      </c>
      <c r="F4817" t="s">
        <v>25</v>
      </c>
      <c r="G4817">
        <v>337850</v>
      </c>
      <c r="H4817" t="s">
        <v>17</v>
      </c>
      <c r="J4817" t="s">
        <v>3354</v>
      </c>
      <c r="K4817" t="s">
        <v>3383</v>
      </c>
      <c r="L4817" t="s">
        <v>1638</v>
      </c>
      <c r="M4817" t="s">
        <v>3359</v>
      </c>
      <c r="N4817" t="s">
        <v>3359</v>
      </c>
      <c r="AA4817" s="3" t="s">
        <v>3464</v>
      </c>
      <c r="AD4817" s="3" t="s">
        <v>1639</v>
      </c>
      <c r="AE4817" t="s">
        <v>380</v>
      </c>
      <c r="AF4817" t="s">
        <v>3060</v>
      </c>
      <c r="AH4817" s="2">
        <v>40854.381747685184</v>
      </c>
    </row>
    <row r="4818" spans="1:35" ht="15" customHeight="1" x14ac:dyDescent="0.35">
      <c r="B4818" s="5">
        <f t="shared" si="352"/>
        <v>4816</v>
      </c>
      <c r="C4818">
        <f t="shared" si="350"/>
        <v>36</v>
      </c>
      <c r="D4818" s="146">
        <v>1960</v>
      </c>
      <c r="E4818" s="3" t="s">
        <v>560</v>
      </c>
      <c r="F4818" s="3" t="s">
        <v>25</v>
      </c>
      <c r="G4818" s="3">
        <v>338106</v>
      </c>
      <c r="H4818" s="3"/>
      <c r="I4818" s="3"/>
      <c r="J4818" s="3"/>
      <c r="K4818" s="3"/>
      <c r="L4818" s="3"/>
      <c r="M4818" s="3"/>
      <c r="N4818" s="3"/>
      <c r="O4818" s="3"/>
      <c r="P4818" s="3"/>
      <c r="Q4818" s="3"/>
      <c r="R4818" s="3"/>
      <c r="S4818" s="152"/>
      <c r="T4818" s="3"/>
      <c r="U4818" s="3"/>
      <c r="V4818" s="143"/>
      <c r="W4818" s="3"/>
      <c r="X4818" s="3"/>
      <c r="Y4818" s="3"/>
      <c r="Z4818" s="3"/>
      <c r="AB4818" s="3"/>
      <c r="AE4818" s="3"/>
      <c r="AF4818" s="3" t="s">
        <v>3451</v>
      </c>
      <c r="AG4818" s="3"/>
      <c r="AH4818" s="153">
        <v>45561</v>
      </c>
      <c r="AI4818" s="14" t="s">
        <v>4155</v>
      </c>
    </row>
    <row r="4819" spans="1:35" ht="15" customHeight="1" x14ac:dyDescent="0.35">
      <c r="B4819" s="5">
        <f t="shared" si="352"/>
        <v>4817</v>
      </c>
      <c r="C4819">
        <f t="shared" si="350"/>
        <v>31</v>
      </c>
      <c r="D4819" s="146">
        <v>1960</v>
      </c>
      <c r="E4819" t="s">
        <v>560</v>
      </c>
      <c r="F4819" t="s">
        <v>25</v>
      </c>
      <c r="G4819">
        <v>338142</v>
      </c>
      <c r="H4819" t="s">
        <v>17</v>
      </c>
      <c r="J4819" t="s">
        <v>3354</v>
      </c>
      <c r="K4819" t="s">
        <v>3383</v>
      </c>
      <c r="M4819" t="s">
        <v>3359</v>
      </c>
      <c r="AF4819" t="s">
        <v>3060</v>
      </c>
      <c r="AH4819" s="2">
        <v>40751.5077662037</v>
      </c>
    </row>
    <row r="4820" spans="1:35" ht="15" customHeight="1" x14ac:dyDescent="0.35">
      <c r="B4820" s="5">
        <f t="shared" si="352"/>
        <v>4818</v>
      </c>
      <c r="C4820">
        <f t="shared" si="350"/>
        <v>23</v>
      </c>
      <c r="D4820" s="146">
        <v>1960</v>
      </c>
      <c r="E4820" s="3" t="s">
        <v>560</v>
      </c>
      <c r="F4820" s="3" t="s">
        <v>25</v>
      </c>
      <c r="G4820" s="165">
        <v>338173</v>
      </c>
      <c r="H4820" s="3"/>
      <c r="I4820" s="3"/>
      <c r="J4820" s="3"/>
      <c r="K4820" s="3" t="s">
        <v>3383</v>
      </c>
      <c r="L4820" s="3"/>
      <c r="M4820" s="3"/>
      <c r="N4820" s="3"/>
      <c r="O4820" s="3"/>
      <c r="P4820" s="3"/>
      <c r="Q4820" s="3"/>
      <c r="R4820" s="3"/>
      <c r="S4820" s="152"/>
      <c r="T4820" s="3"/>
      <c r="U4820" s="3"/>
      <c r="V4820" s="143"/>
      <c r="W4820" s="3"/>
      <c r="X4820" s="3"/>
      <c r="Y4820" s="3"/>
      <c r="Z4820" s="3"/>
      <c r="AB4820" s="3"/>
      <c r="AF4820" t="s">
        <v>3451</v>
      </c>
      <c r="AH4820" s="2">
        <v>45783</v>
      </c>
      <c r="AI4820" s="75" t="s">
        <v>4964</v>
      </c>
    </row>
    <row r="4821" spans="1:35" ht="15" customHeight="1" thickBot="1" x14ac:dyDescent="0.4">
      <c r="B4821" s="5">
        <f t="shared" si="352"/>
        <v>4819</v>
      </c>
      <c r="C4821">
        <f t="shared" si="350"/>
        <v>5</v>
      </c>
      <c r="D4821" s="146">
        <v>1960</v>
      </c>
      <c r="E4821" t="s">
        <v>972</v>
      </c>
      <c r="F4821" t="s">
        <v>25</v>
      </c>
      <c r="G4821">
        <v>338196</v>
      </c>
      <c r="H4821" t="s">
        <v>17</v>
      </c>
      <c r="J4821" t="s">
        <v>3354</v>
      </c>
      <c r="K4821" t="s">
        <v>3383</v>
      </c>
      <c r="L4821" t="s">
        <v>603</v>
      </c>
      <c r="M4821" t="s">
        <v>3359</v>
      </c>
      <c r="W4821" t="s">
        <v>3557</v>
      </c>
      <c r="AB4821" t="s">
        <v>195</v>
      </c>
      <c r="AF4821" t="s">
        <v>3060</v>
      </c>
      <c r="AH4821" s="2">
        <v>40252.212465277778</v>
      </c>
    </row>
    <row r="4822" spans="1:35" ht="15" thickBot="1" x14ac:dyDescent="0.4">
      <c r="B4822" s="5">
        <f t="shared" si="352"/>
        <v>4820</v>
      </c>
      <c r="C4822">
        <f t="shared" si="350"/>
        <v>10</v>
      </c>
      <c r="D4822" s="146">
        <v>1960</v>
      </c>
      <c r="E4822" s="162" t="s">
        <v>972</v>
      </c>
      <c r="F4822" s="162" t="s">
        <v>25</v>
      </c>
      <c r="G4822" s="162">
        <v>338201</v>
      </c>
      <c r="H4822" s="162"/>
      <c r="I4822" s="162"/>
      <c r="J4822" s="162"/>
      <c r="K4822" s="162"/>
      <c r="L4822" s="162" t="s">
        <v>37</v>
      </c>
      <c r="M4822" s="162"/>
      <c r="N4822" s="162"/>
      <c r="O4822" s="162"/>
      <c r="P4822" s="162"/>
      <c r="Q4822" s="162"/>
      <c r="R4822" s="162"/>
      <c r="S4822" s="181"/>
      <c r="T4822" s="162"/>
      <c r="U4822" s="162"/>
      <c r="V4822" s="182"/>
      <c r="W4822" s="162"/>
      <c r="X4822" s="162"/>
      <c r="Y4822" s="162"/>
      <c r="Z4822" s="162"/>
      <c r="AA4822" s="159"/>
      <c r="AB4822" s="162"/>
      <c r="AC4822" s="159"/>
      <c r="AD4822" s="159"/>
      <c r="AE4822" s="162"/>
      <c r="AF4822" t="s">
        <v>3060</v>
      </c>
      <c r="AG4822" s="162"/>
      <c r="AH4822" s="163"/>
      <c r="AI4822" s="162"/>
    </row>
    <row r="4823" spans="1:35" ht="15" customHeight="1" thickBot="1" x14ac:dyDescent="0.4">
      <c r="A4823" s="180"/>
      <c r="B4823" s="5">
        <f t="shared" si="352"/>
        <v>4821</v>
      </c>
      <c r="C4823">
        <f t="shared" si="350"/>
        <v>10</v>
      </c>
      <c r="D4823" s="146">
        <v>1960</v>
      </c>
      <c r="E4823" t="s">
        <v>972</v>
      </c>
      <c r="F4823" t="s">
        <v>25</v>
      </c>
      <c r="G4823">
        <v>338211</v>
      </c>
      <c r="H4823" t="s">
        <v>17</v>
      </c>
      <c r="J4823" t="s">
        <v>3354</v>
      </c>
      <c r="K4823" t="s">
        <v>3383</v>
      </c>
      <c r="L4823" t="s">
        <v>1640</v>
      </c>
      <c r="M4823" t="s">
        <v>3359</v>
      </c>
      <c r="U4823" t="s">
        <v>3557</v>
      </c>
      <c r="AB4823" t="s">
        <v>1641</v>
      </c>
      <c r="AC4823" s="3">
        <v>1964</v>
      </c>
      <c r="AF4823" t="s">
        <v>3060</v>
      </c>
      <c r="AH4823" s="2">
        <v>40962.721435185187</v>
      </c>
    </row>
    <row r="4824" spans="1:35" ht="15" customHeight="1" x14ac:dyDescent="0.35">
      <c r="B4824" s="5">
        <f t="shared" si="352"/>
        <v>4822</v>
      </c>
      <c r="C4824">
        <f t="shared" si="350"/>
        <v>42</v>
      </c>
      <c r="D4824" s="146">
        <v>1960</v>
      </c>
      <c r="E4824" t="s">
        <v>972</v>
      </c>
      <c r="F4824" t="s">
        <v>25</v>
      </c>
      <c r="G4824">
        <v>338221</v>
      </c>
      <c r="H4824" t="s">
        <v>17</v>
      </c>
      <c r="J4824" t="s">
        <v>3354</v>
      </c>
      <c r="K4824" t="s">
        <v>3383</v>
      </c>
      <c r="L4824" t="s">
        <v>385</v>
      </c>
      <c r="M4824" t="s">
        <v>3359</v>
      </c>
      <c r="U4824" t="s">
        <v>3557</v>
      </c>
      <c r="AF4824" t="s">
        <v>3060</v>
      </c>
      <c r="AH4824" s="2">
        <v>40733.3749537037</v>
      </c>
    </row>
    <row r="4825" spans="1:35" ht="15" customHeight="1" x14ac:dyDescent="0.35">
      <c r="B4825" s="5">
        <f t="shared" si="352"/>
        <v>4823</v>
      </c>
      <c r="C4825">
        <f t="shared" si="350"/>
        <v>94</v>
      </c>
      <c r="D4825" s="146">
        <v>1960</v>
      </c>
      <c r="E4825" t="s">
        <v>972</v>
      </c>
      <c r="F4825" t="s">
        <v>25</v>
      </c>
      <c r="G4825">
        <v>338263</v>
      </c>
      <c r="H4825" t="s">
        <v>17</v>
      </c>
      <c r="K4825" t="s">
        <v>3383</v>
      </c>
      <c r="L4825" t="s">
        <v>1642</v>
      </c>
      <c r="M4825" t="s">
        <v>3359</v>
      </c>
      <c r="N4825" t="s">
        <v>3359</v>
      </c>
      <c r="AF4825" t="s">
        <v>3060</v>
      </c>
      <c r="AH4825" s="2">
        <v>40708.27275462963</v>
      </c>
    </row>
    <row r="4826" spans="1:35" ht="15" customHeight="1" x14ac:dyDescent="0.35">
      <c r="B4826" s="5">
        <f t="shared" si="352"/>
        <v>4824</v>
      </c>
      <c r="C4826">
        <f t="shared" si="350"/>
        <v>46</v>
      </c>
      <c r="D4826" s="146">
        <v>1960</v>
      </c>
      <c r="E4826" t="s">
        <v>327</v>
      </c>
      <c r="F4826" t="s">
        <v>25</v>
      </c>
      <c r="G4826">
        <v>338357</v>
      </c>
      <c r="H4826" t="s">
        <v>17</v>
      </c>
      <c r="J4826" t="s">
        <v>3354</v>
      </c>
      <c r="K4826" t="s">
        <v>3383</v>
      </c>
      <c r="L4826" t="s">
        <v>1643</v>
      </c>
      <c r="M4826" t="s">
        <v>3359</v>
      </c>
      <c r="N4826" t="s">
        <v>3359</v>
      </c>
      <c r="AD4826" s="3" t="s">
        <v>1644</v>
      </c>
      <c r="AF4826" t="s">
        <v>3060</v>
      </c>
      <c r="AH4826" s="2">
        <v>39923.61346064815</v>
      </c>
    </row>
    <row r="4827" spans="1:35" ht="15" customHeight="1" x14ac:dyDescent="0.35">
      <c r="B4827" s="5">
        <f t="shared" si="352"/>
        <v>4825</v>
      </c>
      <c r="C4827">
        <f t="shared" si="350"/>
        <v>477</v>
      </c>
      <c r="D4827" s="146">
        <v>1960</v>
      </c>
      <c r="E4827" t="s">
        <v>221</v>
      </c>
      <c r="F4827" t="s">
        <v>16</v>
      </c>
      <c r="G4827">
        <v>338403</v>
      </c>
      <c r="H4827" t="s">
        <v>17</v>
      </c>
      <c r="J4827" t="s">
        <v>3354</v>
      </c>
      <c r="K4827" t="s">
        <v>3383</v>
      </c>
      <c r="L4827" t="s">
        <v>464</v>
      </c>
      <c r="M4827" t="s">
        <v>3359</v>
      </c>
      <c r="N4827" t="s">
        <v>3359</v>
      </c>
      <c r="S4827" s="148">
        <v>464</v>
      </c>
      <c r="AA4827" s="3" t="s">
        <v>3464</v>
      </c>
      <c r="AC4827" s="3">
        <v>1960</v>
      </c>
      <c r="AE4827" t="s">
        <v>380</v>
      </c>
      <c r="AF4827" t="s">
        <v>3060</v>
      </c>
      <c r="AH4827" s="2">
        <v>40546.53502314815</v>
      </c>
    </row>
    <row r="4828" spans="1:35" ht="15" customHeight="1" x14ac:dyDescent="0.35">
      <c r="A4828" s="3"/>
      <c r="B4828" s="5">
        <f t="shared" si="352"/>
        <v>4826</v>
      </c>
      <c r="C4828">
        <f t="shared" si="350"/>
        <v>8</v>
      </c>
      <c r="D4828" s="16">
        <v>1960</v>
      </c>
      <c r="E4828" s="116" t="s">
        <v>560</v>
      </c>
      <c r="F4828" s="116" t="s">
        <v>16</v>
      </c>
      <c r="G4828" s="117">
        <v>338880</v>
      </c>
      <c r="H4828" s="172" t="s">
        <v>5836</v>
      </c>
      <c r="I4828" s="172"/>
      <c r="J4828" s="172" t="s">
        <v>3354</v>
      </c>
      <c r="K4828" s="172" t="s">
        <v>3383</v>
      </c>
      <c r="L4828" s="172"/>
      <c r="M4828" s="172" t="s">
        <v>3459</v>
      </c>
      <c r="N4828" s="172"/>
      <c r="O4828" s="172"/>
      <c r="P4828" s="172"/>
      <c r="Q4828" s="172"/>
      <c r="R4828" s="172"/>
      <c r="S4828" s="173"/>
      <c r="T4828" s="172" t="s">
        <v>3424</v>
      </c>
      <c r="U4828" s="172"/>
      <c r="V4828" s="174"/>
      <c r="W4828" s="172" t="s">
        <v>3557</v>
      </c>
      <c r="X4828" s="172" t="s">
        <v>3452</v>
      </c>
      <c r="Y4828" s="172"/>
      <c r="Z4828" s="172"/>
      <c r="AA4828" s="172" t="s">
        <v>3556</v>
      </c>
      <c r="AB4828" s="172" t="s">
        <v>6033</v>
      </c>
      <c r="AC4828" s="172"/>
      <c r="AD4828" s="172"/>
      <c r="AE4828" s="172"/>
      <c r="AF4828" t="s">
        <v>3451</v>
      </c>
      <c r="AG4828" s="172"/>
      <c r="AH4828" s="175">
        <v>45999</v>
      </c>
      <c r="AI4828" s="36" t="s">
        <v>6034</v>
      </c>
    </row>
    <row r="4829" spans="1:35" ht="15" customHeight="1" x14ac:dyDescent="0.35">
      <c r="B4829" s="5">
        <f t="shared" si="352"/>
        <v>4827</v>
      </c>
      <c r="C4829">
        <f t="shared" si="350"/>
        <v>64</v>
      </c>
      <c r="D4829" s="146">
        <v>1960</v>
      </c>
      <c r="E4829" t="s">
        <v>560</v>
      </c>
      <c r="F4829" t="s">
        <v>16</v>
      </c>
      <c r="G4829">
        <v>338888</v>
      </c>
      <c r="H4829" t="s">
        <v>17</v>
      </c>
      <c r="J4829" t="s">
        <v>380</v>
      </c>
      <c r="K4829" t="s">
        <v>3383</v>
      </c>
      <c r="L4829" t="s">
        <v>392</v>
      </c>
      <c r="M4829" t="s">
        <v>3359</v>
      </c>
      <c r="N4829" t="s">
        <v>3359</v>
      </c>
      <c r="W4829" t="s">
        <v>3557</v>
      </c>
      <c r="AB4829" t="s">
        <v>195</v>
      </c>
      <c r="AF4829" t="s">
        <v>3060</v>
      </c>
      <c r="AH4829" s="2">
        <v>40219.576053240744</v>
      </c>
    </row>
    <row r="4830" spans="1:35" ht="15" customHeight="1" x14ac:dyDescent="0.35">
      <c r="B4830" s="5">
        <f t="shared" si="352"/>
        <v>4828</v>
      </c>
      <c r="C4830">
        <f t="shared" si="350"/>
        <v>1</v>
      </c>
      <c r="D4830" s="146">
        <v>1960</v>
      </c>
      <c r="E4830" t="s">
        <v>560</v>
      </c>
      <c r="F4830" t="s">
        <v>16</v>
      </c>
      <c r="G4830">
        <v>338952</v>
      </c>
      <c r="H4830" t="s">
        <v>17</v>
      </c>
      <c r="J4830" t="s">
        <v>3354</v>
      </c>
      <c r="K4830" t="s">
        <v>3383</v>
      </c>
      <c r="L4830" t="s">
        <v>28</v>
      </c>
      <c r="M4830" t="s">
        <v>3359</v>
      </c>
      <c r="W4830" t="s">
        <v>3557</v>
      </c>
      <c r="AB4830" t="s">
        <v>195</v>
      </c>
      <c r="AD4830" s="3" t="s">
        <v>1645</v>
      </c>
      <c r="AF4830" t="s">
        <v>3060</v>
      </c>
      <c r="AH4830" s="2">
        <v>40171.894537037035</v>
      </c>
    </row>
    <row r="4831" spans="1:35" ht="15" customHeight="1" x14ac:dyDescent="0.35">
      <c r="B4831" s="5">
        <f t="shared" si="352"/>
        <v>4829</v>
      </c>
      <c r="C4831">
        <f t="shared" si="350"/>
        <v>61</v>
      </c>
      <c r="D4831" s="146">
        <v>1960</v>
      </c>
      <c r="E4831" t="s">
        <v>560</v>
      </c>
      <c r="F4831" t="s">
        <v>16</v>
      </c>
      <c r="G4831">
        <v>338953</v>
      </c>
      <c r="H4831" t="s">
        <v>836</v>
      </c>
      <c r="J4831" t="s">
        <v>3354</v>
      </c>
      <c r="K4831" t="s">
        <v>3383</v>
      </c>
      <c r="M4831" t="s">
        <v>3359</v>
      </c>
      <c r="AF4831" t="s">
        <v>3060</v>
      </c>
      <c r="AH4831" s="2">
        <v>40795.562824074077</v>
      </c>
    </row>
    <row r="4832" spans="1:35" ht="15" customHeight="1" x14ac:dyDescent="0.35">
      <c r="B4832" s="5">
        <f t="shared" si="352"/>
        <v>4830</v>
      </c>
      <c r="C4832">
        <f t="shared" si="350"/>
        <v>20</v>
      </c>
      <c r="D4832" s="146">
        <v>1960</v>
      </c>
      <c r="E4832" t="s">
        <v>327</v>
      </c>
      <c r="F4832" t="s">
        <v>25</v>
      </c>
      <c r="G4832">
        <v>339014</v>
      </c>
      <c r="H4832" t="s">
        <v>17</v>
      </c>
      <c r="M4832" t="s">
        <v>3359</v>
      </c>
      <c r="AF4832" t="s">
        <v>3060</v>
      </c>
      <c r="AH4832" s="2">
        <v>40933.667430555557</v>
      </c>
    </row>
    <row r="4833" spans="1:35" ht="15" customHeight="1" x14ac:dyDescent="0.35">
      <c r="B4833" s="5">
        <f t="shared" si="352"/>
        <v>4831</v>
      </c>
      <c r="C4833">
        <f t="shared" si="350"/>
        <v>306</v>
      </c>
      <c r="D4833" s="146">
        <v>1960</v>
      </c>
      <c r="E4833" t="s">
        <v>327</v>
      </c>
      <c r="F4833" t="s">
        <v>25</v>
      </c>
      <c r="G4833">
        <v>339034</v>
      </c>
      <c r="J4833" t="s">
        <v>3354</v>
      </c>
      <c r="K4833" t="s">
        <v>3383</v>
      </c>
      <c r="M4833" t="s">
        <v>3459</v>
      </c>
      <c r="T4833" t="s">
        <v>3424</v>
      </c>
      <c r="W4833" t="s">
        <v>3572</v>
      </c>
      <c r="X4833" t="s">
        <v>3452</v>
      </c>
      <c r="AA4833" t="s">
        <v>6304</v>
      </c>
      <c r="AD4833" s="3" t="s">
        <v>3950</v>
      </c>
      <c r="AF4833" t="s">
        <v>3451</v>
      </c>
      <c r="AH4833" s="2">
        <v>45340</v>
      </c>
    </row>
    <row r="4834" spans="1:35" ht="15" customHeight="1" x14ac:dyDescent="0.35">
      <c r="B4834" s="5">
        <f t="shared" si="352"/>
        <v>4832</v>
      </c>
      <c r="C4834">
        <f t="shared" si="350"/>
        <v>12</v>
      </c>
      <c r="D4834" s="146">
        <v>1960</v>
      </c>
      <c r="E4834" t="s">
        <v>560</v>
      </c>
      <c r="F4834" t="s">
        <v>25</v>
      </c>
      <c r="G4834">
        <v>339340</v>
      </c>
      <c r="H4834" t="s">
        <v>17</v>
      </c>
      <c r="J4834" t="s">
        <v>3354</v>
      </c>
      <c r="K4834" t="s">
        <v>3383</v>
      </c>
      <c r="L4834" t="s">
        <v>234</v>
      </c>
      <c r="M4834" t="s">
        <v>3359</v>
      </c>
      <c r="N4834" t="s">
        <v>3359</v>
      </c>
      <c r="W4834" t="s">
        <v>3557</v>
      </c>
      <c r="AB4834" t="s">
        <v>195</v>
      </c>
      <c r="AF4834" t="s">
        <v>3060</v>
      </c>
      <c r="AH4834" s="2">
        <v>40535.441620370373</v>
      </c>
    </row>
    <row r="4835" spans="1:35" ht="15" customHeight="1" x14ac:dyDescent="0.35">
      <c r="B4835" s="5">
        <f t="shared" si="352"/>
        <v>4833</v>
      </c>
      <c r="C4835">
        <f t="shared" si="350"/>
        <v>65</v>
      </c>
      <c r="D4835" s="146">
        <v>1960</v>
      </c>
      <c r="E4835" t="s">
        <v>560</v>
      </c>
      <c r="F4835" t="s">
        <v>25</v>
      </c>
      <c r="G4835">
        <v>339352</v>
      </c>
      <c r="H4835" t="s">
        <v>17</v>
      </c>
      <c r="J4835" t="s">
        <v>3354</v>
      </c>
      <c r="K4835" t="s">
        <v>3383</v>
      </c>
      <c r="L4835" t="s">
        <v>446</v>
      </c>
      <c r="M4835" t="s">
        <v>3359</v>
      </c>
      <c r="S4835" s="148">
        <v>459</v>
      </c>
      <c r="W4835" t="s">
        <v>3557</v>
      </c>
      <c r="AB4835" t="s">
        <v>1646</v>
      </c>
      <c r="AC4835" s="3">
        <v>1959</v>
      </c>
      <c r="AF4835" t="s">
        <v>3060</v>
      </c>
      <c r="AH4835" s="2">
        <v>40782.439305555556</v>
      </c>
    </row>
    <row r="4836" spans="1:35" ht="15" customHeight="1" x14ac:dyDescent="0.35">
      <c r="A4836" s="3"/>
      <c r="B4836" s="5">
        <f t="shared" si="352"/>
        <v>4834</v>
      </c>
      <c r="C4836">
        <f t="shared" si="350"/>
        <v>37</v>
      </c>
      <c r="D4836" s="146">
        <v>1960</v>
      </c>
      <c r="E4836" t="s">
        <v>972</v>
      </c>
      <c r="F4836" t="s">
        <v>25</v>
      </c>
      <c r="G4836">
        <v>339417</v>
      </c>
      <c r="H4836" t="s">
        <v>17</v>
      </c>
      <c r="J4836" t="s">
        <v>3354</v>
      </c>
      <c r="K4836" t="s">
        <v>3383</v>
      </c>
      <c r="L4836" t="s">
        <v>153</v>
      </c>
      <c r="M4836" t="s">
        <v>3359</v>
      </c>
      <c r="U4836" t="s">
        <v>3557</v>
      </c>
      <c r="W4836" t="s">
        <v>3557</v>
      </c>
      <c r="AF4836" t="s">
        <v>3060</v>
      </c>
      <c r="AH4836" s="2">
        <v>40059.534016203703</v>
      </c>
    </row>
    <row r="4837" spans="1:35" ht="15" customHeight="1" x14ac:dyDescent="0.35">
      <c r="B4837" s="5">
        <f t="shared" si="352"/>
        <v>4835</v>
      </c>
      <c r="C4837">
        <f t="shared" si="350"/>
        <v>29</v>
      </c>
      <c r="D4837" s="146">
        <v>1960</v>
      </c>
      <c r="E4837" t="s">
        <v>972</v>
      </c>
      <c r="F4837" t="s">
        <v>25</v>
      </c>
      <c r="G4837">
        <v>339454</v>
      </c>
      <c r="H4837" t="s">
        <v>17</v>
      </c>
      <c r="J4837" t="s">
        <v>3354</v>
      </c>
      <c r="K4837" t="s">
        <v>3383</v>
      </c>
      <c r="L4837" t="s">
        <v>138</v>
      </c>
      <c r="M4837" t="s">
        <v>3359</v>
      </c>
      <c r="N4837" t="s">
        <v>3359</v>
      </c>
      <c r="U4837" t="s">
        <v>3557</v>
      </c>
      <c r="W4837" t="s">
        <v>3557</v>
      </c>
      <c r="AD4837" s="3" t="s">
        <v>1647</v>
      </c>
      <c r="AF4837" t="s">
        <v>3060</v>
      </c>
      <c r="AH4837" s="2">
        <v>40989.872002314813</v>
      </c>
    </row>
    <row r="4838" spans="1:35" ht="15" customHeight="1" x14ac:dyDescent="0.35">
      <c r="A4838" s="3"/>
      <c r="B4838" s="5">
        <f t="shared" si="352"/>
        <v>4836</v>
      </c>
      <c r="C4838">
        <f t="shared" si="350"/>
        <v>241</v>
      </c>
      <c r="D4838" s="146">
        <v>1960</v>
      </c>
      <c r="E4838" t="s">
        <v>327</v>
      </c>
      <c r="F4838" t="s">
        <v>25</v>
      </c>
      <c r="G4838">
        <v>339483</v>
      </c>
      <c r="H4838" t="s">
        <v>17</v>
      </c>
      <c r="M4838" t="s">
        <v>3359</v>
      </c>
      <c r="AF4838" t="s">
        <v>3060</v>
      </c>
      <c r="AH4838" s="2">
        <v>41075.698379629626</v>
      </c>
    </row>
    <row r="4839" spans="1:35" ht="15" customHeight="1" x14ac:dyDescent="0.35">
      <c r="B4839" s="5">
        <f t="shared" si="352"/>
        <v>4837</v>
      </c>
      <c r="C4839">
        <f t="shared" ref="C4839:C4845" si="354">+G4840-G4839</f>
        <v>63</v>
      </c>
      <c r="D4839" s="146">
        <v>1960</v>
      </c>
      <c r="E4839" t="s">
        <v>500</v>
      </c>
      <c r="F4839" t="s">
        <v>25</v>
      </c>
      <c r="G4839">
        <v>339724</v>
      </c>
      <c r="H4839" t="s">
        <v>17</v>
      </c>
      <c r="J4839" t="s">
        <v>3354</v>
      </c>
      <c r="K4839" t="s">
        <v>3383</v>
      </c>
      <c r="L4839" t="s">
        <v>1648</v>
      </c>
      <c r="M4839" t="s">
        <v>3359</v>
      </c>
      <c r="N4839" t="s">
        <v>3359</v>
      </c>
      <c r="AB4839" t="s">
        <v>1649</v>
      </c>
      <c r="AF4839" t="s">
        <v>3060</v>
      </c>
      <c r="AH4839" s="2">
        <v>40929.791122685187</v>
      </c>
    </row>
    <row r="4840" spans="1:35" ht="15" customHeight="1" x14ac:dyDescent="0.35">
      <c r="B4840" s="5">
        <f t="shared" si="352"/>
        <v>4838</v>
      </c>
      <c r="C4840">
        <f t="shared" si="354"/>
        <v>30</v>
      </c>
      <c r="D4840" s="146">
        <v>1960</v>
      </c>
      <c r="E4840" t="s">
        <v>221</v>
      </c>
      <c r="F4840" t="s">
        <v>25</v>
      </c>
      <c r="G4840">
        <v>339787</v>
      </c>
      <c r="H4840" t="s">
        <v>17</v>
      </c>
      <c r="J4840" t="s">
        <v>3354</v>
      </c>
      <c r="K4840" t="s">
        <v>3383</v>
      </c>
      <c r="L4840" t="s">
        <v>1650</v>
      </c>
      <c r="M4840" t="s">
        <v>3359</v>
      </c>
      <c r="AF4840" t="s">
        <v>3060</v>
      </c>
      <c r="AH4840" s="2">
        <v>40889.361018518517</v>
      </c>
    </row>
    <row r="4841" spans="1:35" ht="15" customHeight="1" thickBot="1" x14ac:dyDescent="0.4">
      <c r="B4841" s="5">
        <f t="shared" si="352"/>
        <v>4839</v>
      </c>
      <c r="C4841">
        <f t="shared" si="354"/>
        <v>22</v>
      </c>
      <c r="D4841" s="146">
        <v>1960</v>
      </c>
      <c r="E4841" s="3" t="s">
        <v>221</v>
      </c>
      <c r="F4841" s="3" t="s">
        <v>25</v>
      </c>
      <c r="G4841" s="165">
        <v>339817</v>
      </c>
      <c r="H4841" s="3"/>
      <c r="I4841" s="3"/>
      <c r="J4841" s="3"/>
      <c r="K4841" s="3" t="s">
        <v>3383</v>
      </c>
      <c r="L4841" s="3"/>
      <c r="M4841" s="3"/>
      <c r="N4841" s="3"/>
      <c r="O4841" s="3"/>
      <c r="P4841" s="3"/>
      <c r="Q4841" s="3"/>
      <c r="R4841" s="3"/>
      <c r="S4841" s="152"/>
      <c r="T4841" s="3"/>
      <c r="U4841" s="3"/>
      <c r="V4841" s="143"/>
      <c r="W4841" s="3"/>
      <c r="X4841" s="3"/>
      <c r="Y4841" s="3"/>
      <c r="Z4841" s="3"/>
      <c r="AB4841" s="3"/>
      <c r="AE4841" s="3"/>
      <c r="AF4841" s="3" t="s">
        <v>3451</v>
      </c>
      <c r="AG4841" s="3"/>
      <c r="AH4841" s="153">
        <v>45739</v>
      </c>
      <c r="AI4841" s="14" t="s">
        <v>4791</v>
      </c>
    </row>
    <row r="4842" spans="1:35" ht="15" customHeight="1" thickBot="1" x14ac:dyDescent="0.4">
      <c r="B4842" s="5">
        <f t="shared" si="352"/>
        <v>4840</v>
      </c>
      <c r="C4842">
        <f t="shared" si="354"/>
        <v>8</v>
      </c>
      <c r="D4842" s="146">
        <v>1960</v>
      </c>
      <c r="E4842" s="159" t="s">
        <v>221</v>
      </c>
      <c r="F4842" s="159" t="s">
        <v>25</v>
      </c>
      <c r="G4842" s="160">
        <v>339839</v>
      </c>
      <c r="H4842" s="159"/>
      <c r="I4842" s="159"/>
      <c r="J4842" s="159" t="s">
        <v>3354</v>
      </c>
      <c r="K4842" s="159" t="s">
        <v>3383</v>
      </c>
      <c r="L4842" s="159"/>
      <c r="M4842" s="159" t="s">
        <v>3459</v>
      </c>
      <c r="N4842" s="159"/>
      <c r="O4842" s="159"/>
      <c r="P4842" s="159"/>
      <c r="Q4842" s="159"/>
      <c r="R4842" s="159"/>
      <c r="S4842" s="159"/>
      <c r="T4842" s="159" t="s">
        <v>3424</v>
      </c>
      <c r="U4842" s="159"/>
      <c r="V4842" s="159"/>
      <c r="W4842" s="159" t="s">
        <v>3572</v>
      </c>
      <c r="X4842" s="159" t="s">
        <v>3452</v>
      </c>
      <c r="Y4842" s="159"/>
      <c r="Z4842" s="159"/>
      <c r="AA4842" s="159" t="s">
        <v>3464</v>
      </c>
      <c r="AB4842" s="159" t="s">
        <v>5705</v>
      </c>
      <c r="AC4842" s="159"/>
      <c r="AD4842" s="159"/>
      <c r="AE4842" s="159" t="s">
        <v>3424</v>
      </c>
      <c r="AF4842" t="s">
        <v>3451</v>
      </c>
      <c r="AG4842" s="159"/>
      <c r="AH4842" s="176">
        <v>46207</v>
      </c>
      <c r="AI4842" s="76" t="s">
        <v>6786</v>
      </c>
    </row>
    <row r="4843" spans="1:35" ht="15" customHeight="1" x14ac:dyDescent="0.35">
      <c r="B4843" s="5">
        <f t="shared" si="352"/>
        <v>4841</v>
      </c>
      <c r="C4843">
        <f t="shared" si="354"/>
        <v>275</v>
      </c>
      <c r="D4843" s="146">
        <v>1960</v>
      </c>
      <c r="E4843" s="3" t="s">
        <v>221</v>
      </c>
      <c r="F4843" s="3" t="s">
        <v>25</v>
      </c>
      <c r="G4843" s="165">
        <v>339847</v>
      </c>
      <c r="H4843" s="3"/>
      <c r="I4843" s="3"/>
      <c r="J4843" s="3" t="s">
        <v>3354</v>
      </c>
      <c r="K4843" s="3" t="s">
        <v>3383</v>
      </c>
      <c r="L4843" s="3"/>
      <c r="M4843" s="3" t="s">
        <v>3459</v>
      </c>
      <c r="N4843" s="3" t="s">
        <v>3359</v>
      </c>
      <c r="O4843" s="3"/>
      <c r="P4843" s="3"/>
      <c r="Q4843" s="3"/>
      <c r="R4843" s="3"/>
      <c r="S4843" s="152"/>
      <c r="T4843" s="3"/>
      <c r="U4843" s="3"/>
      <c r="V4843" s="143"/>
      <c r="W4843" s="3" t="s">
        <v>3572</v>
      </c>
      <c r="X4843" s="3" t="s">
        <v>3452</v>
      </c>
      <c r="Y4843" s="3"/>
      <c r="Z4843" s="3"/>
      <c r="AA4843" s="3" t="s">
        <v>3464</v>
      </c>
      <c r="AB4843" s="3"/>
      <c r="AD4843" s="77" t="s">
        <v>5340</v>
      </c>
      <c r="AE4843" s="3"/>
      <c r="AF4843" s="3" t="s">
        <v>3451</v>
      </c>
      <c r="AG4843" s="3"/>
      <c r="AH4843" s="153">
        <v>45893</v>
      </c>
      <c r="AI4843" s="14"/>
    </row>
    <row r="4844" spans="1:35" ht="15" customHeight="1" x14ac:dyDescent="0.35">
      <c r="A4844" s="3"/>
      <c r="B4844" s="5">
        <f t="shared" si="352"/>
        <v>4842</v>
      </c>
      <c r="C4844">
        <f t="shared" si="354"/>
        <v>37</v>
      </c>
      <c r="D4844" s="146">
        <v>1960</v>
      </c>
      <c r="E4844" s="3" t="s">
        <v>560</v>
      </c>
      <c r="F4844" s="3" t="s">
        <v>2064</v>
      </c>
      <c r="G4844" s="165">
        <v>340122</v>
      </c>
      <c r="H4844" s="3"/>
      <c r="I4844" s="3"/>
      <c r="J4844" s="3"/>
      <c r="K4844" s="3"/>
      <c r="L4844" s="3"/>
      <c r="M4844" s="3"/>
      <c r="N4844" s="3"/>
      <c r="O4844" s="3"/>
      <c r="P4844" s="3"/>
      <c r="Q4844" s="3"/>
      <c r="R4844" s="3"/>
      <c r="S4844" s="152"/>
      <c r="T4844" s="3"/>
      <c r="U4844" s="3"/>
      <c r="V4844" s="143"/>
      <c r="W4844" s="3"/>
      <c r="X4844" s="3"/>
      <c r="Y4844" s="3"/>
      <c r="Z4844" s="3"/>
      <c r="AA4844" s="3" t="s">
        <v>3828</v>
      </c>
      <c r="AB4844" s="3"/>
      <c r="AD4844" s="155"/>
      <c r="AE4844" s="3"/>
      <c r="AF4844" s="3" t="s">
        <v>3451</v>
      </c>
      <c r="AG4844" s="3"/>
      <c r="AH4844" s="153">
        <v>45928</v>
      </c>
      <c r="AI4844" s="14"/>
    </row>
    <row r="4845" spans="1:35" ht="15" customHeight="1" x14ac:dyDescent="0.35">
      <c r="B4845" s="5">
        <f t="shared" si="352"/>
        <v>4843</v>
      </c>
      <c r="C4845">
        <f t="shared" si="354"/>
        <v>6</v>
      </c>
      <c r="D4845" s="146">
        <v>1960</v>
      </c>
      <c r="E4845" t="s">
        <v>1381</v>
      </c>
      <c r="F4845" t="s">
        <v>16</v>
      </c>
      <c r="G4845">
        <v>340159</v>
      </c>
      <c r="H4845" t="s">
        <v>17</v>
      </c>
      <c r="J4845" t="s">
        <v>3354</v>
      </c>
      <c r="K4845" t="s">
        <v>3383</v>
      </c>
      <c r="M4845" t="s">
        <v>3359</v>
      </c>
      <c r="AD4845" s="3" t="s">
        <v>1651</v>
      </c>
      <c r="AF4845" t="s">
        <v>3060</v>
      </c>
      <c r="AH4845" s="2">
        <v>40947.41302083333</v>
      </c>
    </row>
    <row r="4846" spans="1:35" ht="15" customHeight="1" x14ac:dyDescent="0.35">
      <c r="B4846" s="5">
        <f t="shared" si="352"/>
        <v>4844</v>
      </c>
      <c r="C4846">
        <f t="shared" ref="C4846:C4907" si="355">+G4847-G4846</f>
        <v>11</v>
      </c>
      <c r="D4846" s="146">
        <v>1960</v>
      </c>
      <c r="E4846" t="s">
        <v>1381</v>
      </c>
      <c r="F4846" t="s">
        <v>16</v>
      </c>
      <c r="G4846">
        <v>340165</v>
      </c>
      <c r="H4846" t="s">
        <v>17</v>
      </c>
      <c r="J4846" t="s">
        <v>380</v>
      </c>
      <c r="K4846" t="s">
        <v>3383</v>
      </c>
      <c r="L4846" t="s">
        <v>1652</v>
      </c>
      <c r="M4846" t="s">
        <v>3359</v>
      </c>
      <c r="N4846" t="s">
        <v>3359</v>
      </c>
      <c r="U4846" t="s">
        <v>3557</v>
      </c>
      <c r="AF4846" t="s">
        <v>3060</v>
      </c>
      <c r="AH4846" s="2">
        <v>40131.989976851852</v>
      </c>
    </row>
    <row r="4847" spans="1:35" ht="15" customHeight="1" x14ac:dyDescent="0.35">
      <c r="B4847" s="5">
        <f t="shared" si="352"/>
        <v>4845</v>
      </c>
      <c r="C4847">
        <f t="shared" si="355"/>
        <v>2</v>
      </c>
      <c r="D4847" s="146">
        <v>1960</v>
      </c>
      <c r="E4847" t="s">
        <v>1381</v>
      </c>
      <c r="F4847" t="s">
        <v>16</v>
      </c>
      <c r="G4847">
        <v>340176</v>
      </c>
      <c r="H4847" t="s">
        <v>17</v>
      </c>
      <c r="J4847" t="s">
        <v>3354</v>
      </c>
      <c r="K4847" t="s">
        <v>3383</v>
      </c>
      <c r="L4847" t="s">
        <v>254</v>
      </c>
      <c r="M4847" t="s">
        <v>3359</v>
      </c>
      <c r="N4847" t="s">
        <v>3359</v>
      </c>
      <c r="U4847" t="s">
        <v>3557</v>
      </c>
      <c r="AB4847" t="s">
        <v>197</v>
      </c>
      <c r="AC4847" s="156">
        <v>23163</v>
      </c>
      <c r="AF4847" t="s">
        <v>3060</v>
      </c>
      <c r="AH4847" s="2">
        <v>39896.703530092593</v>
      </c>
    </row>
    <row r="4848" spans="1:35" ht="15" customHeight="1" x14ac:dyDescent="0.35">
      <c r="B4848" s="5">
        <f t="shared" ref="B4848:B4911" si="356">+B4847+1</f>
        <v>4846</v>
      </c>
      <c r="C4848">
        <f t="shared" si="355"/>
        <v>5</v>
      </c>
      <c r="D4848" s="146">
        <v>1960</v>
      </c>
      <c r="E4848" t="s">
        <v>1381</v>
      </c>
      <c r="F4848" t="s">
        <v>16</v>
      </c>
      <c r="G4848">
        <v>340178</v>
      </c>
      <c r="H4848" t="s">
        <v>17</v>
      </c>
      <c r="J4848" t="s">
        <v>380</v>
      </c>
      <c r="K4848" t="s">
        <v>3383</v>
      </c>
      <c r="L4848" t="s">
        <v>791</v>
      </c>
      <c r="M4848" t="s">
        <v>3359</v>
      </c>
      <c r="U4848" t="s">
        <v>3557</v>
      </c>
      <c r="AC4848" s="3" t="s">
        <v>1653</v>
      </c>
      <c r="AF4848" t="s">
        <v>3060</v>
      </c>
      <c r="AH4848" s="2">
        <v>40725.656909722224</v>
      </c>
    </row>
    <row r="4849" spans="1:35" ht="15" customHeight="1" x14ac:dyDescent="0.35">
      <c r="B4849" s="5">
        <f t="shared" si="356"/>
        <v>4847</v>
      </c>
      <c r="C4849">
        <f t="shared" si="355"/>
        <v>15</v>
      </c>
      <c r="D4849" s="146">
        <v>1960</v>
      </c>
      <c r="E4849" t="s">
        <v>1381</v>
      </c>
      <c r="F4849" t="s">
        <v>16</v>
      </c>
      <c r="G4849">
        <v>340183</v>
      </c>
      <c r="H4849" t="s">
        <v>17</v>
      </c>
      <c r="K4849" t="s">
        <v>3383</v>
      </c>
      <c r="L4849" t="s">
        <v>56</v>
      </c>
      <c r="M4849" t="s">
        <v>3359</v>
      </c>
      <c r="U4849" t="s">
        <v>3557</v>
      </c>
      <c r="AD4849" s="3" t="s">
        <v>1654</v>
      </c>
      <c r="AF4849" t="s">
        <v>3060</v>
      </c>
      <c r="AH4849" s="2">
        <v>39770.509166666663</v>
      </c>
    </row>
    <row r="4850" spans="1:35" ht="15" customHeight="1" x14ac:dyDescent="0.35">
      <c r="B4850" s="5">
        <f t="shared" si="356"/>
        <v>4848</v>
      </c>
      <c r="C4850">
        <f t="shared" si="355"/>
        <v>103</v>
      </c>
      <c r="D4850" s="146">
        <v>1960</v>
      </c>
      <c r="E4850" t="s">
        <v>1381</v>
      </c>
      <c r="F4850" t="s">
        <v>16</v>
      </c>
      <c r="G4850">
        <v>340198</v>
      </c>
      <c r="H4850" t="s">
        <v>17</v>
      </c>
      <c r="J4850" t="s">
        <v>380</v>
      </c>
      <c r="K4850" t="s">
        <v>3383</v>
      </c>
      <c r="L4850" t="s">
        <v>1655</v>
      </c>
      <c r="M4850" t="s">
        <v>3359</v>
      </c>
      <c r="U4850" t="s">
        <v>3557</v>
      </c>
      <c r="AB4850" t="s">
        <v>197</v>
      </c>
      <c r="AF4850" t="s">
        <v>3060</v>
      </c>
      <c r="AH4850" s="2">
        <v>40095.717430555553</v>
      </c>
    </row>
    <row r="4851" spans="1:35" ht="15" customHeight="1" x14ac:dyDescent="0.35">
      <c r="B4851" s="5">
        <f t="shared" si="356"/>
        <v>4849</v>
      </c>
      <c r="C4851">
        <f t="shared" si="355"/>
        <v>106</v>
      </c>
      <c r="D4851" s="146">
        <v>1960</v>
      </c>
      <c r="E4851" t="s">
        <v>560</v>
      </c>
      <c r="F4851" t="s">
        <v>25</v>
      </c>
      <c r="G4851">
        <v>340301</v>
      </c>
      <c r="J4851" t="s">
        <v>380</v>
      </c>
      <c r="K4851" t="s">
        <v>3383</v>
      </c>
      <c r="M4851" t="s">
        <v>3459</v>
      </c>
      <c r="S4851" s="148">
        <v>0.46</v>
      </c>
      <c r="T4851" t="s">
        <v>3424</v>
      </c>
      <c r="U4851" t="s">
        <v>3857</v>
      </c>
      <c r="W4851" t="s">
        <v>3557</v>
      </c>
      <c r="X4851" t="s">
        <v>3452</v>
      </c>
      <c r="Z4851" t="s">
        <v>4067</v>
      </c>
      <c r="AA4851" s="3" t="s">
        <v>4068</v>
      </c>
      <c r="AB4851" t="s">
        <v>4069</v>
      </c>
      <c r="AD4851" s="3" t="s">
        <v>4070</v>
      </c>
      <c r="AF4851" s="3" t="s">
        <v>3451</v>
      </c>
      <c r="AH4851" s="2">
        <v>45497</v>
      </c>
      <c r="AI4851" t="s">
        <v>4066</v>
      </c>
    </row>
    <row r="4852" spans="1:35" ht="15" customHeight="1" x14ac:dyDescent="0.35">
      <c r="B4852" s="5">
        <f t="shared" si="356"/>
        <v>4850</v>
      </c>
      <c r="C4852">
        <f t="shared" si="355"/>
        <v>20</v>
      </c>
      <c r="D4852" s="146">
        <v>1960</v>
      </c>
      <c r="E4852" t="s">
        <v>327</v>
      </c>
      <c r="F4852" t="s">
        <v>25</v>
      </c>
      <c r="G4852">
        <v>340407</v>
      </c>
      <c r="J4852" t="s">
        <v>3354</v>
      </c>
      <c r="K4852" t="s">
        <v>3383</v>
      </c>
      <c r="M4852" t="s">
        <v>3459</v>
      </c>
      <c r="N4852" t="s">
        <v>3359</v>
      </c>
      <c r="T4852" t="s">
        <v>3424</v>
      </c>
      <c r="X4852" t="s">
        <v>3452</v>
      </c>
      <c r="AA4852" s="43" t="s">
        <v>6304</v>
      </c>
      <c r="AC4852" s="143"/>
      <c r="AD4852" s="143"/>
      <c r="AF4852" t="s">
        <v>3451</v>
      </c>
      <c r="AH4852" s="2">
        <v>45122</v>
      </c>
    </row>
    <row r="4853" spans="1:35" ht="15" customHeight="1" x14ac:dyDescent="0.35">
      <c r="B4853" s="5">
        <f t="shared" si="356"/>
        <v>4851</v>
      </c>
      <c r="C4853">
        <f t="shared" si="355"/>
        <v>110</v>
      </c>
      <c r="D4853" s="146">
        <v>1960</v>
      </c>
      <c r="E4853" s="3" t="s">
        <v>327</v>
      </c>
      <c r="F4853" s="3" t="s">
        <v>25</v>
      </c>
      <c r="G4853" s="165">
        <v>340427</v>
      </c>
      <c r="H4853" s="3"/>
      <c r="I4853" s="3"/>
      <c r="J4853" s="3" t="s">
        <v>3354</v>
      </c>
      <c r="K4853" s="3" t="s">
        <v>3383</v>
      </c>
      <c r="L4853" s="3"/>
      <c r="M4853" s="3" t="s">
        <v>3459</v>
      </c>
      <c r="N4853" s="3"/>
      <c r="O4853" s="3"/>
      <c r="P4853" s="3"/>
      <c r="Q4853" s="3"/>
      <c r="R4853" s="3"/>
      <c r="S4853" s="152"/>
      <c r="T4853" s="3" t="s">
        <v>3424</v>
      </c>
      <c r="U4853" s="3"/>
      <c r="V4853" s="143"/>
      <c r="W4853" s="3" t="s">
        <v>3572</v>
      </c>
      <c r="X4853" s="3" t="s">
        <v>3452</v>
      </c>
      <c r="Y4853" s="3"/>
      <c r="Z4853" s="3"/>
      <c r="AA4853" s="43" t="s">
        <v>6304</v>
      </c>
      <c r="AB4853" s="3"/>
      <c r="AE4853" s="3"/>
      <c r="AF4853" t="s">
        <v>3451</v>
      </c>
      <c r="AG4853" s="3"/>
      <c r="AH4853" s="153">
        <v>45928</v>
      </c>
      <c r="AI4853" s="166" t="s">
        <v>5612</v>
      </c>
    </row>
    <row r="4854" spans="1:35" ht="15" customHeight="1" x14ac:dyDescent="0.35">
      <c r="B4854" s="5">
        <f t="shared" si="356"/>
        <v>4852</v>
      </c>
      <c r="C4854">
        <f t="shared" si="355"/>
        <v>116</v>
      </c>
      <c r="D4854" s="146">
        <v>1960</v>
      </c>
      <c r="E4854" t="s">
        <v>327</v>
      </c>
      <c r="F4854" t="s">
        <v>16</v>
      </c>
      <c r="G4854">
        <v>340537</v>
      </c>
      <c r="H4854" t="s">
        <v>17</v>
      </c>
      <c r="K4854" t="s">
        <v>3383</v>
      </c>
      <c r="L4854" t="s">
        <v>254</v>
      </c>
      <c r="M4854" t="s">
        <v>3359</v>
      </c>
      <c r="AF4854" t="s">
        <v>3060</v>
      </c>
      <c r="AH4854" s="2">
        <v>40238.87672453704</v>
      </c>
    </row>
    <row r="4855" spans="1:35" ht="15" customHeight="1" x14ac:dyDescent="0.35">
      <c r="B4855" s="5">
        <f t="shared" si="356"/>
        <v>4853</v>
      </c>
      <c r="C4855">
        <f t="shared" si="355"/>
        <v>7</v>
      </c>
      <c r="D4855" s="146">
        <v>1960</v>
      </c>
      <c r="E4855" t="s">
        <v>972</v>
      </c>
      <c r="F4855" t="s">
        <v>25</v>
      </c>
      <c r="G4855">
        <v>340653</v>
      </c>
      <c r="H4855" t="s">
        <v>17</v>
      </c>
      <c r="J4855" t="s">
        <v>3354</v>
      </c>
      <c r="K4855" t="s">
        <v>3383</v>
      </c>
      <c r="L4855" t="s">
        <v>891</v>
      </c>
      <c r="M4855" t="s">
        <v>3359</v>
      </c>
      <c r="U4855" t="s">
        <v>3557</v>
      </c>
      <c r="W4855" t="s">
        <v>3557</v>
      </c>
      <c r="AA4855" s="3" t="s">
        <v>1657</v>
      </c>
      <c r="AC4855" s="3" t="s">
        <v>1656</v>
      </c>
      <c r="AF4855" t="s">
        <v>3060</v>
      </c>
      <c r="AH4855" s="2">
        <v>39939.605624999997</v>
      </c>
    </row>
    <row r="4856" spans="1:35" ht="15" customHeight="1" thickBot="1" x14ac:dyDescent="0.4">
      <c r="B4856" s="5">
        <f t="shared" si="356"/>
        <v>4854</v>
      </c>
      <c r="C4856">
        <f t="shared" si="355"/>
        <v>3</v>
      </c>
      <c r="D4856" s="146">
        <v>1960</v>
      </c>
      <c r="E4856" t="s">
        <v>972</v>
      </c>
      <c r="F4856" t="s">
        <v>25</v>
      </c>
      <c r="G4856">
        <v>340660</v>
      </c>
      <c r="J4856" t="s">
        <v>3354</v>
      </c>
      <c r="K4856" t="s">
        <v>3383</v>
      </c>
      <c r="M4856" t="s">
        <v>3453</v>
      </c>
      <c r="N4856" t="s">
        <v>3359</v>
      </c>
      <c r="S4856" s="148">
        <v>0.46</v>
      </c>
      <c r="T4856" t="s">
        <v>3262</v>
      </c>
      <c r="U4856" t="s">
        <v>3557</v>
      </c>
      <c r="W4856" t="s">
        <v>3557</v>
      </c>
      <c r="X4856" t="s">
        <v>3452</v>
      </c>
      <c r="AA4856" s="3" t="s">
        <v>3262</v>
      </c>
      <c r="AF4856" t="s">
        <v>3451</v>
      </c>
      <c r="AH4856" s="2">
        <v>45498</v>
      </c>
      <c r="AI4856" t="s">
        <v>4066</v>
      </c>
    </row>
    <row r="4857" spans="1:35" ht="15" thickBot="1" x14ac:dyDescent="0.4">
      <c r="B4857" s="5">
        <f t="shared" si="356"/>
        <v>4855</v>
      </c>
      <c r="C4857">
        <f t="shared" si="355"/>
        <v>19</v>
      </c>
      <c r="D4857" s="146">
        <v>1960</v>
      </c>
      <c r="E4857" s="3" t="s">
        <v>972</v>
      </c>
      <c r="F4857" s="3" t="s">
        <v>25</v>
      </c>
      <c r="G4857" s="3">
        <v>340663</v>
      </c>
      <c r="H4857" s="3"/>
      <c r="I4857" s="3"/>
      <c r="J4857" s="3"/>
      <c r="K4857" s="3"/>
      <c r="L4857" s="3"/>
      <c r="M4857" s="3"/>
      <c r="N4857" s="3"/>
      <c r="O4857" s="3"/>
      <c r="P4857" s="3"/>
      <c r="Q4857" s="3"/>
      <c r="R4857" s="3"/>
      <c r="S4857" s="152"/>
      <c r="T4857" s="3"/>
      <c r="U4857" s="3"/>
      <c r="V4857" s="143"/>
      <c r="W4857" s="3"/>
      <c r="X4857" s="3"/>
      <c r="Y4857" s="3"/>
      <c r="Z4857" s="3"/>
      <c r="AB4857" s="3"/>
      <c r="AE4857" s="3"/>
      <c r="AF4857" s="3" t="s">
        <v>3451</v>
      </c>
      <c r="AG4857" s="159"/>
      <c r="AH4857" s="176">
        <v>45561</v>
      </c>
      <c r="AI4857" s="14" t="s">
        <v>4156</v>
      </c>
    </row>
    <row r="4858" spans="1:35" ht="15" customHeight="1" thickBot="1" x14ac:dyDescent="0.4">
      <c r="A4858" s="180"/>
      <c r="B4858" s="5">
        <f t="shared" si="356"/>
        <v>4856</v>
      </c>
      <c r="C4858">
        <f t="shared" si="355"/>
        <v>7</v>
      </c>
      <c r="D4858" s="146">
        <v>1960</v>
      </c>
      <c r="E4858" t="s">
        <v>972</v>
      </c>
      <c r="F4858" t="s">
        <v>25</v>
      </c>
      <c r="G4858">
        <v>340682</v>
      </c>
      <c r="H4858" t="s">
        <v>17</v>
      </c>
      <c r="J4858" t="s">
        <v>3354</v>
      </c>
      <c r="K4858" t="s">
        <v>3383</v>
      </c>
      <c r="L4858" t="s">
        <v>714</v>
      </c>
      <c r="M4858" t="s">
        <v>3359</v>
      </c>
      <c r="U4858" t="s">
        <v>3557</v>
      </c>
      <c r="AF4858" t="s">
        <v>3060</v>
      </c>
      <c r="AH4858" s="2">
        <v>40013.878078703703</v>
      </c>
    </row>
    <row r="4859" spans="1:35" ht="15" customHeight="1" x14ac:dyDescent="0.35">
      <c r="B4859" s="5">
        <f t="shared" si="356"/>
        <v>4857</v>
      </c>
      <c r="C4859">
        <f t="shared" si="355"/>
        <v>2</v>
      </c>
      <c r="D4859" s="146">
        <v>1960</v>
      </c>
      <c r="E4859" s="101" t="s">
        <v>972</v>
      </c>
      <c r="F4859" s="101" t="s">
        <v>25</v>
      </c>
      <c r="G4859" s="165">
        <v>340689</v>
      </c>
      <c r="H4859" s="101"/>
      <c r="I4859" s="101"/>
      <c r="J4859" s="101" t="s">
        <v>380</v>
      </c>
      <c r="K4859" s="101" t="s">
        <v>3383</v>
      </c>
      <c r="L4859" s="101"/>
      <c r="M4859" s="101" t="s">
        <v>3453</v>
      </c>
      <c r="N4859" s="101"/>
      <c r="O4859" s="101"/>
      <c r="P4859" s="101"/>
      <c r="Q4859" s="101"/>
      <c r="R4859" s="101"/>
      <c r="S4859" s="128"/>
      <c r="T4859" s="101"/>
      <c r="U4859" s="101" t="s">
        <v>3557</v>
      </c>
      <c r="V4859" s="130"/>
      <c r="W4859" s="101" t="s">
        <v>3557</v>
      </c>
      <c r="X4859" s="101" t="s">
        <v>3452</v>
      </c>
      <c r="Y4859" s="101"/>
      <c r="Z4859" s="101"/>
      <c r="AA4859" s="101"/>
      <c r="AB4859" s="101"/>
      <c r="AC4859" s="101"/>
      <c r="AD4859" s="101" t="s">
        <v>5314</v>
      </c>
      <c r="AE4859" s="101"/>
      <c r="AF4859" t="s">
        <v>3451</v>
      </c>
      <c r="AG4859" s="101"/>
      <c r="AH4859" s="103">
        <v>45839</v>
      </c>
      <c r="AI4859" s="166" t="s">
        <v>5150</v>
      </c>
    </row>
    <row r="4860" spans="1:35" ht="15" customHeight="1" x14ac:dyDescent="0.35">
      <c r="A4860" s="3"/>
      <c r="B4860" s="5">
        <f t="shared" si="356"/>
        <v>4858</v>
      </c>
      <c r="C4860">
        <f t="shared" si="355"/>
        <v>10</v>
      </c>
      <c r="D4860" s="146">
        <v>1960</v>
      </c>
      <c r="E4860" s="101" t="s">
        <v>972</v>
      </c>
      <c r="F4860" s="101" t="s">
        <v>25</v>
      </c>
      <c r="G4860" s="165">
        <v>340691</v>
      </c>
      <c r="H4860" s="101"/>
      <c r="I4860" s="101"/>
      <c r="J4860" s="101" t="s">
        <v>3354</v>
      </c>
      <c r="K4860" s="101" t="s">
        <v>3383</v>
      </c>
      <c r="L4860" s="101"/>
      <c r="M4860" s="101" t="s">
        <v>3453</v>
      </c>
      <c r="N4860" s="101"/>
      <c r="O4860" s="101"/>
      <c r="P4860" s="101"/>
      <c r="Q4860" s="101"/>
      <c r="R4860" s="101"/>
      <c r="S4860" s="128"/>
      <c r="T4860" s="101" t="s">
        <v>3262</v>
      </c>
      <c r="U4860" s="101" t="s">
        <v>3557</v>
      </c>
      <c r="V4860" s="130"/>
      <c r="W4860" s="101" t="s">
        <v>3557</v>
      </c>
      <c r="X4860" s="101" t="s">
        <v>3452</v>
      </c>
      <c r="Y4860" s="101"/>
      <c r="Z4860" s="101"/>
      <c r="AA4860" s="101" t="s">
        <v>3262</v>
      </c>
      <c r="AB4860" s="101"/>
      <c r="AC4860" s="101"/>
      <c r="AD4860" s="101"/>
      <c r="AE4860" s="101"/>
      <c r="AF4860" t="s">
        <v>3451</v>
      </c>
      <c r="AG4860" s="101"/>
      <c r="AH4860" s="103">
        <v>45839</v>
      </c>
      <c r="AI4860" s="166" t="s">
        <v>4965</v>
      </c>
    </row>
    <row r="4861" spans="1:35" ht="15" customHeight="1" x14ac:dyDescent="0.35">
      <c r="B4861" s="5">
        <f t="shared" si="356"/>
        <v>4859</v>
      </c>
      <c r="C4861">
        <f t="shared" si="355"/>
        <v>66</v>
      </c>
      <c r="D4861" s="146">
        <v>1960</v>
      </c>
      <c r="E4861" s="3" t="s">
        <v>972</v>
      </c>
      <c r="F4861" s="3" t="s">
        <v>25</v>
      </c>
      <c r="G4861" s="3">
        <v>340701</v>
      </c>
      <c r="H4861" s="3"/>
      <c r="I4861" s="3"/>
      <c r="J4861" s="3"/>
      <c r="K4861" s="3" t="s">
        <v>3383</v>
      </c>
      <c r="L4861" s="3"/>
      <c r="M4861" s="3"/>
      <c r="N4861" s="3"/>
      <c r="O4861" s="3"/>
      <c r="P4861" s="3"/>
      <c r="Q4861" s="3"/>
      <c r="R4861" s="3"/>
      <c r="S4861" s="152"/>
      <c r="T4861" s="3"/>
      <c r="U4861" s="3"/>
      <c r="V4861" s="143"/>
      <c r="W4861" s="3"/>
      <c r="X4861" s="3"/>
      <c r="Y4861" s="3"/>
      <c r="Z4861" s="3"/>
      <c r="AB4861" s="3"/>
      <c r="AE4861" s="3"/>
      <c r="AF4861" s="3" t="s">
        <v>3451</v>
      </c>
      <c r="AG4861" s="3"/>
      <c r="AH4861" s="153">
        <v>45688</v>
      </c>
      <c r="AI4861" s="14" t="s">
        <v>4677</v>
      </c>
    </row>
    <row r="4862" spans="1:35" ht="15" customHeight="1" x14ac:dyDescent="0.35">
      <c r="B4862" s="5">
        <f t="shared" si="356"/>
        <v>4860</v>
      </c>
      <c r="C4862">
        <f t="shared" si="355"/>
        <v>49</v>
      </c>
      <c r="D4862" s="146">
        <v>1960</v>
      </c>
      <c r="E4862" s="3" t="s">
        <v>560</v>
      </c>
      <c r="F4862" s="3" t="s">
        <v>25</v>
      </c>
      <c r="G4862" s="165">
        <v>340767</v>
      </c>
      <c r="H4862" s="3"/>
      <c r="I4862" s="3"/>
      <c r="J4862" s="3"/>
      <c r="K4862" s="3" t="s">
        <v>3383</v>
      </c>
      <c r="L4862" s="3"/>
      <c r="M4862" s="3"/>
      <c r="N4862" s="3"/>
      <c r="O4862" s="3"/>
      <c r="P4862" s="3"/>
      <c r="Q4862" s="3"/>
      <c r="R4862" s="3"/>
      <c r="S4862" s="152"/>
      <c r="T4862" s="3" t="s">
        <v>3424</v>
      </c>
      <c r="U4862" s="3"/>
      <c r="V4862" s="143"/>
      <c r="W4862" s="3"/>
      <c r="X4862" s="3"/>
      <c r="Y4862" s="3"/>
      <c r="Z4862" s="3"/>
      <c r="AB4862" s="3"/>
      <c r="AE4862" s="3"/>
      <c r="AF4862" s="3" t="s">
        <v>3451</v>
      </c>
      <c r="AG4862" s="3"/>
      <c r="AH4862" s="153">
        <v>45739</v>
      </c>
      <c r="AI4862" s="14" t="s">
        <v>4792</v>
      </c>
    </row>
    <row r="4863" spans="1:35" ht="15" customHeight="1" x14ac:dyDescent="0.35">
      <c r="B4863" s="5">
        <f t="shared" si="356"/>
        <v>4861</v>
      </c>
      <c r="C4863">
        <f t="shared" si="355"/>
        <v>4</v>
      </c>
      <c r="D4863" s="146">
        <v>1960</v>
      </c>
      <c r="E4863" t="s">
        <v>560</v>
      </c>
      <c r="F4863" t="s">
        <v>25</v>
      </c>
      <c r="G4863">
        <v>340816</v>
      </c>
      <c r="H4863" s="3"/>
      <c r="I4863" s="3"/>
      <c r="J4863" s="3"/>
      <c r="K4863" s="3"/>
      <c r="L4863" s="3"/>
      <c r="M4863" s="3"/>
      <c r="N4863" s="3"/>
      <c r="O4863" s="3"/>
      <c r="P4863" s="3"/>
      <c r="Q4863" s="3"/>
      <c r="R4863" s="3"/>
      <c r="S4863" s="152"/>
      <c r="T4863" s="3"/>
      <c r="U4863" s="3"/>
      <c r="V4863" s="143"/>
      <c r="W4863" s="3"/>
      <c r="X4863" s="3"/>
      <c r="Y4863" s="3"/>
      <c r="Z4863" s="3"/>
      <c r="AB4863" s="3"/>
      <c r="AE4863" s="3"/>
      <c r="AF4863" s="3" t="s">
        <v>3451</v>
      </c>
      <c r="AG4863" s="3"/>
      <c r="AH4863" s="153">
        <v>45783</v>
      </c>
      <c r="AI4863" s="14"/>
    </row>
    <row r="4864" spans="1:35" ht="15" customHeight="1" x14ac:dyDescent="0.35">
      <c r="B4864" s="5">
        <f t="shared" si="356"/>
        <v>4862</v>
      </c>
      <c r="C4864">
        <f t="shared" si="355"/>
        <v>31</v>
      </c>
      <c r="D4864" s="146">
        <v>1960</v>
      </c>
      <c r="E4864" t="s">
        <v>560</v>
      </c>
      <c r="F4864" t="s">
        <v>25</v>
      </c>
      <c r="G4864">
        <v>340820</v>
      </c>
      <c r="H4864" t="s">
        <v>17</v>
      </c>
      <c r="J4864" t="s">
        <v>3354</v>
      </c>
      <c r="K4864" t="s">
        <v>3383</v>
      </c>
      <c r="L4864" t="s">
        <v>1658</v>
      </c>
      <c r="M4864" t="s">
        <v>3359</v>
      </c>
      <c r="Z4864" t="s">
        <v>3359</v>
      </c>
      <c r="AB4864" t="s">
        <v>132</v>
      </c>
      <c r="AF4864" t="s">
        <v>3060</v>
      </c>
      <c r="AH4864" s="2">
        <v>40105.169351851851</v>
      </c>
    </row>
    <row r="4865" spans="1:35" ht="15" customHeight="1" x14ac:dyDescent="0.35">
      <c r="B4865" s="5">
        <f t="shared" si="356"/>
        <v>4863</v>
      </c>
      <c r="C4865">
        <f t="shared" si="355"/>
        <v>15</v>
      </c>
      <c r="D4865" s="146">
        <v>1960</v>
      </c>
      <c r="E4865" t="s">
        <v>560</v>
      </c>
      <c r="F4865" t="s">
        <v>25</v>
      </c>
      <c r="G4865">
        <v>340851</v>
      </c>
      <c r="H4865" t="s">
        <v>17</v>
      </c>
      <c r="J4865" t="s">
        <v>3354</v>
      </c>
      <c r="M4865" t="s">
        <v>3359</v>
      </c>
      <c r="AB4865" t="s">
        <v>195</v>
      </c>
      <c r="AF4865" t="s">
        <v>3060</v>
      </c>
      <c r="AH4865" s="2">
        <v>40238.655370370368</v>
      </c>
    </row>
    <row r="4866" spans="1:35" ht="15" customHeight="1" x14ac:dyDescent="0.35">
      <c r="B4866" s="5">
        <f t="shared" si="356"/>
        <v>4864</v>
      </c>
      <c r="C4866">
        <f t="shared" si="355"/>
        <v>11</v>
      </c>
      <c r="D4866" s="146">
        <v>1960</v>
      </c>
      <c r="E4866" t="s">
        <v>560</v>
      </c>
      <c r="F4866" t="s">
        <v>25</v>
      </c>
      <c r="G4866">
        <v>340866</v>
      </c>
      <c r="J4866" t="s">
        <v>3354</v>
      </c>
      <c r="K4866" t="s">
        <v>3383</v>
      </c>
      <c r="M4866" t="s">
        <v>3459</v>
      </c>
      <c r="N4866" t="s">
        <v>3359</v>
      </c>
      <c r="T4866" t="s">
        <v>3262</v>
      </c>
      <c r="W4866" t="s">
        <v>3557</v>
      </c>
      <c r="X4866" t="s">
        <v>3452</v>
      </c>
      <c r="AA4866" s="3" t="s">
        <v>3556</v>
      </c>
      <c r="AF4866" t="s">
        <v>3451</v>
      </c>
      <c r="AH4866" s="2">
        <v>45661</v>
      </c>
    </row>
    <row r="4867" spans="1:35" ht="15" customHeight="1" x14ac:dyDescent="0.35">
      <c r="B4867" s="5">
        <f t="shared" si="356"/>
        <v>4865</v>
      </c>
      <c r="C4867">
        <f t="shared" si="355"/>
        <v>36</v>
      </c>
      <c r="D4867" s="146">
        <v>1960</v>
      </c>
      <c r="E4867" t="s">
        <v>560</v>
      </c>
      <c r="F4867" t="s">
        <v>25</v>
      </c>
      <c r="G4867">
        <v>340877</v>
      </c>
      <c r="J4867" t="s">
        <v>3354</v>
      </c>
      <c r="K4867" t="s">
        <v>3383</v>
      </c>
      <c r="M4867" t="s">
        <v>3459</v>
      </c>
      <c r="N4867" t="s">
        <v>3359</v>
      </c>
      <c r="T4867" t="s">
        <v>3424</v>
      </c>
      <c r="W4867" t="s">
        <v>3557</v>
      </c>
      <c r="X4867" t="s">
        <v>3452</v>
      </c>
      <c r="Z4867" t="s">
        <v>3359</v>
      </c>
      <c r="AA4867" s="3" t="s">
        <v>3556</v>
      </c>
      <c r="AF4867" t="s">
        <v>3451</v>
      </c>
      <c r="AH4867" s="2">
        <v>45209</v>
      </c>
    </row>
    <row r="4868" spans="1:35" ht="15" customHeight="1" x14ac:dyDescent="0.35">
      <c r="B4868" s="5">
        <f t="shared" si="356"/>
        <v>4866</v>
      </c>
      <c r="C4868">
        <f t="shared" si="355"/>
        <v>14</v>
      </c>
      <c r="D4868" s="146">
        <v>1960</v>
      </c>
      <c r="E4868" t="s">
        <v>560</v>
      </c>
      <c r="F4868" t="s">
        <v>25</v>
      </c>
      <c r="G4868" s="70">
        <v>340913</v>
      </c>
      <c r="J4868" t="s">
        <v>3354</v>
      </c>
      <c r="K4868" t="s">
        <v>3383</v>
      </c>
      <c r="M4868" t="s">
        <v>3459</v>
      </c>
      <c r="T4868" t="s">
        <v>3424</v>
      </c>
      <c r="W4868" t="s">
        <v>3557</v>
      </c>
      <c r="X4868" t="s">
        <v>3452</v>
      </c>
      <c r="Z4868" t="s">
        <v>3359</v>
      </c>
      <c r="AA4868" t="s">
        <v>3556</v>
      </c>
      <c r="AC4868"/>
      <c r="AD4868"/>
      <c r="AF4868" t="s">
        <v>3451</v>
      </c>
      <c r="AG4868" s="3"/>
      <c r="AH4868" s="153">
        <v>45899</v>
      </c>
      <c r="AI4868" s="36" t="s">
        <v>5430</v>
      </c>
    </row>
    <row r="4869" spans="1:35" ht="15" customHeight="1" x14ac:dyDescent="0.35">
      <c r="B4869" s="5">
        <f t="shared" si="356"/>
        <v>4867</v>
      </c>
      <c r="C4869">
        <f t="shared" si="355"/>
        <v>390</v>
      </c>
      <c r="D4869" s="146">
        <v>1960</v>
      </c>
      <c r="E4869" t="s">
        <v>560</v>
      </c>
      <c r="F4869" t="s">
        <v>25</v>
      </c>
      <c r="G4869">
        <v>340927</v>
      </c>
      <c r="H4869" t="s">
        <v>17</v>
      </c>
      <c r="L4869" t="s">
        <v>28</v>
      </c>
      <c r="M4869" t="s">
        <v>3359</v>
      </c>
      <c r="AF4869" t="s">
        <v>3060</v>
      </c>
      <c r="AH4869" s="2">
        <v>41077.747025462966</v>
      </c>
    </row>
    <row r="4870" spans="1:35" ht="15" customHeight="1" x14ac:dyDescent="0.35">
      <c r="B4870" s="5">
        <f t="shared" si="356"/>
        <v>4868</v>
      </c>
      <c r="C4870">
        <f t="shared" si="355"/>
        <v>50</v>
      </c>
      <c r="D4870" s="146">
        <v>1960</v>
      </c>
      <c r="E4870" t="s">
        <v>327</v>
      </c>
      <c r="F4870" t="s">
        <v>25</v>
      </c>
      <c r="G4870">
        <v>341317</v>
      </c>
      <c r="H4870" t="s">
        <v>17</v>
      </c>
      <c r="J4870" t="s">
        <v>3354</v>
      </c>
      <c r="K4870" t="s">
        <v>3383</v>
      </c>
      <c r="L4870" t="s">
        <v>88</v>
      </c>
      <c r="M4870" t="s">
        <v>3359</v>
      </c>
      <c r="AF4870" t="s">
        <v>3060</v>
      </c>
      <c r="AH4870" s="2">
        <v>40015.368900462963</v>
      </c>
    </row>
    <row r="4871" spans="1:35" ht="15" customHeight="1" x14ac:dyDescent="0.35">
      <c r="B4871" s="5">
        <f t="shared" si="356"/>
        <v>4869</v>
      </c>
      <c r="C4871">
        <f t="shared" si="355"/>
        <v>7</v>
      </c>
      <c r="D4871" s="146">
        <v>1960</v>
      </c>
      <c r="E4871" t="s">
        <v>500</v>
      </c>
      <c r="F4871" t="s">
        <v>25</v>
      </c>
      <c r="G4871">
        <v>341367</v>
      </c>
      <c r="H4871" t="s">
        <v>73</v>
      </c>
      <c r="J4871" t="s">
        <v>3354</v>
      </c>
      <c r="K4871" t="s">
        <v>3383</v>
      </c>
      <c r="L4871" t="s">
        <v>1659</v>
      </c>
      <c r="M4871" t="s">
        <v>3359</v>
      </c>
      <c r="AB4871" t="s">
        <v>81</v>
      </c>
      <c r="AF4871" t="s">
        <v>3060</v>
      </c>
      <c r="AH4871" s="2">
        <v>39813.77921296296</v>
      </c>
    </row>
    <row r="4872" spans="1:35" ht="15" customHeight="1" x14ac:dyDescent="0.35">
      <c r="B4872" s="5">
        <f t="shared" si="356"/>
        <v>4870</v>
      </c>
      <c r="C4872">
        <f t="shared" si="355"/>
        <v>39</v>
      </c>
      <c r="D4872" s="146">
        <v>1960</v>
      </c>
      <c r="E4872" t="s">
        <v>500</v>
      </c>
      <c r="F4872" t="s">
        <v>25</v>
      </c>
      <c r="G4872">
        <v>341374</v>
      </c>
      <c r="H4872" t="s">
        <v>17</v>
      </c>
      <c r="J4872" t="s">
        <v>3354</v>
      </c>
      <c r="K4872" t="s">
        <v>3383</v>
      </c>
      <c r="L4872" t="s">
        <v>89</v>
      </c>
      <c r="M4872" t="s">
        <v>3359</v>
      </c>
      <c r="AF4872" t="s">
        <v>3060</v>
      </c>
      <c r="AH4872" s="2">
        <v>39784.33697916667</v>
      </c>
    </row>
    <row r="4873" spans="1:35" ht="15" customHeight="1" x14ac:dyDescent="0.35">
      <c r="B4873" s="5">
        <f t="shared" si="356"/>
        <v>4871</v>
      </c>
      <c r="C4873">
        <f t="shared" si="355"/>
        <v>27</v>
      </c>
      <c r="D4873" s="146">
        <v>1960</v>
      </c>
      <c r="E4873" t="s">
        <v>500</v>
      </c>
      <c r="F4873" t="s">
        <v>25</v>
      </c>
      <c r="G4873">
        <v>341413</v>
      </c>
      <c r="H4873" t="s">
        <v>17</v>
      </c>
      <c r="M4873" t="s">
        <v>3359</v>
      </c>
      <c r="AF4873" t="s">
        <v>3060</v>
      </c>
      <c r="AH4873" s="2">
        <v>40964.764178240737</v>
      </c>
    </row>
    <row r="4874" spans="1:35" ht="15" customHeight="1" x14ac:dyDescent="0.35">
      <c r="B4874" s="5">
        <f t="shared" si="356"/>
        <v>4872</v>
      </c>
      <c r="C4874">
        <f t="shared" si="355"/>
        <v>8</v>
      </c>
      <c r="D4874" s="146">
        <v>1960</v>
      </c>
      <c r="E4874" t="s">
        <v>500</v>
      </c>
      <c r="F4874" t="s">
        <v>25</v>
      </c>
      <c r="G4874">
        <v>341440</v>
      </c>
      <c r="H4874" t="s">
        <v>17</v>
      </c>
      <c r="J4874" t="s">
        <v>3354</v>
      </c>
      <c r="K4874" t="s">
        <v>3383</v>
      </c>
      <c r="L4874" t="s">
        <v>224</v>
      </c>
      <c r="M4874" t="s">
        <v>3359</v>
      </c>
      <c r="AD4874" s="3" t="s">
        <v>1660</v>
      </c>
      <c r="AF4874" t="s">
        <v>3060</v>
      </c>
      <c r="AH4874" s="2">
        <v>40202.626666666663</v>
      </c>
    </row>
    <row r="4875" spans="1:35" ht="15" customHeight="1" x14ac:dyDescent="0.35">
      <c r="B4875" s="5">
        <f t="shared" si="356"/>
        <v>4873</v>
      </c>
      <c r="C4875">
        <f t="shared" si="355"/>
        <v>2</v>
      </c>
      <c r="D4875" s="146">
        <v>1960</v>
      </c>
      <c r="E4875" t="s">
        <v>500</v>
      </c>
      <c r="F4875" t="s">
        <v>25</v>
      </c>
      <c r="G4875">
        <v>341448</v>
      </c>
      <c r="J4875" t="s">
        <v>3354</v>
      </c>
      <c r="K4875" t="s">
        <v>3383</v>
      </c>
      <c r="M4875" t="s">
        <v>3459</v>
      </c>
      <c r="N4875" t="s">
        <v>3359</v>
      </c>
      <c r="T4875" t="s">
        <v>3424</v>
      </c>
      <c r="W4875" t="s">
        <v>3572</v>
      </c>
      <c r="X4875" t="s">
        <v>3452</v>
      </c>
      <c r="AA4875" s="3" t="s">
        <v>6302</v>
      </c>
      <c r="AD4875" s="3" t="s">
        <v>6141</v>
      </c>
      <c r="AF4875" t="s">
        <v>3451</v>
      </c>
      <c r="AH4875" s="2">
        <v>45660</v>
      </c>
    </row>
    <row r="4876" spans="1:35" ht="15" customHeight="1" x14ac:dyDescent="0.35">
      <c r="B4876" s="5">
        <f t="shared" si="356"/>
        <v>4874</v>
      </c>
      <c r="C4876">
        <f t="shared" si="355"/>
        <v>4</v>
      </c>
      <c r="D4876" s="146">
        <v>1960</v>
      </c>
      <c r="E4876" t="s">
        <v>500</v>
      </c>
      <c r="F4876" t="s">
        <v>25</v>
      </c>
      <c r="G4876">
        <v>341450</v>
      </c>
      <c r="H4876" t="s">
        <v>17</v>
      </c>
      <c r="J4876" t="s">
        <v>3354</v>
      </c>
      <c r="K4876" t="s">
        <v>3383</v>
      </c>
      <c r="M4876" t="s">
        <v>3359</v>
      </c>
      <c r="AF4876" t="s">
        <v>3060</v>
      </c>
      <c r="AH4876" s="2">
        <v>40839.750277777777</v>
      </c>
    </row>
    <row r="4877" spans="1:35" ht="15" customHeight="1" x14ac:dyDescent="0.35">
      <c r="B4877" s="5">
        <f t="shared" si="356"/>
        <v>4875</v>
      </c>
      <c r="C4877">
        <f t="shared" si="355"/>
        <v>25</v>
      </c>
      <c r="D4877" s="146">
        <v>1960</v>
      </c>
      <c r="E4877" t="s">
        <v>221</v>
      </c>
      <c r="F4877" t="s">
        <v>25</v>
      </c>
      <c r="G4877">
        <v>341454</v>
      </c>
      <c r="H4877" t="s">
        <v>17</v>
      </c>
      <c r="J4877" t="s">
        <v>3354</v>
      </c>
      <c r="K4877" t="s">
        <v>3383</v>
      </c>
      <c r="L4877" t="s">
        <v>471</v>
      </c>
      <c r="M4877" t="s">
        <v>3359</v>
      </c>
      <c r="N4877" t="s">
        <v>3359</v>
      </c>
      <c r="AA4877" s="3" t="s">
        <v>3464</v>
      </c>
      <c r="AE4877" t="s">
        <v>380</v>
      </c>
      <c r="AF4877" t="s">
        <v>3060</v>
      </c>
      <c r="AH4877" s="2">
        <v>40100.788182870368</v>
      </c>
    </row>
    <row r="4878" spans="1:35" ht="15" customHeight="1" x14ac:dyDescent="0.35">
      <c r="B4878" s="5">
        <f t="shared" si="356"/>
        <v>4876</v>
      </c>
      <c r="C4878">
        <f t="shared" si="355"/>
        <v>120</v>
      </c>
      <c r="D4878" s="146">
        <v>1960</v>
      </c>
      <c r="E4878" t="s">
        <v>221</v>
      </c>
      <c r="F4878" t="s">
        <v>25</v>
      </c>
      <c r="G4878">
        <v>341479</v>
      </c>
      <c r="H4878" t="s">
        <v>17</v>
      </c>
      <c r="J4878" t="s">
        <v>3354</v>
      </c>
      <c r="K4878" t="s">
        <v>3383</v>
      </c>
      <c r="L4878" t="s">
        <v>244</v>
      </c>
      <c r="M4878" t="s">
        <v>3359</v>
      </c>
      <c r="AC4878" s="3">
        <v>1959</v>
      </c>
      <c r="AF4878" t="s">
        <v>3060</v>
      </c>
      <c r="AH4878" s="2">
        <v>40049.686574074076</v>
      </c>
    </row>
    <row r="4879" spans="1:35" ht="15" customHeight="1" x14ac:dyDescent="0.35">
      <c r="A4879" s="3"/>
      <c r="B4879" s="5">
        <f t="shared" si="356"/>
        <v>4877</v>
      </c>
      <c r="C4879">
        <f t="shared" si="355"/>
        <v>455</v>
      </c>
      <c r="D4879" s="146">
        <v>1960</v>
      </c>
      <c r="E4879" s="3" t="s">
        <v>327</v>
      </c>
      <c r="F4879" s="3" t="s">
        <v>16</v>
      </c>
      <c r="G4879" s="165">
        <v>341599</v>
      </c>
      <c r="H4879" s="3"/>
      <c r="I4879" s="3"/>
      <c r="J4879" s="3" t="s">
        <v>3354</v>
      </c>
      <c r="K4879" s="3" t="s">
        <v>3383</v>
      </c>
      <c r="L4879" s="3"/>
      <c r="M4879" s="3" t="s">
        <v>3459</v>
      </c>
      <c r="N4879" s="3"/>
      <c r="O4879" s="3"/>
      <c r="P4879" s="3"/>
      <c r="Q4879" s="3"/>
      <c r="R4879" s="3"/>
      <c r="S4879" s="152"/>
      <c r="T4879" s="3" t="s">
        <v>3424</v>
      </c>
      <c r="U4879" s="3"/>
      <c r="V4879" s="143"/>
      <c r="W4879" s="3" t="s">
        <v>3572</v>
      </c>
      <c r="X4879" s="3" t="s">
        <v>3452</v>
      </c>
      <c r="Y4879" s="3"/>
      <c r="Z4879" s="3"/>
      <c r="AA4879" s="43" t="s">
        <v>6304</v>
      </c>
      <c r="AB4879" s="3"/>
      <c r="AE4879" s="3"/>
      <c r="AF4879" t="s">
        <v>3451</v>
      </c>
      <c r="AG4879" s="3"/>
      <c r="AH4879" s="153">
        <v>45928</v>
      </c>
      <c r="AI4879" s="166" t="s">
        <v>5613</v>
      </c>
    </row>
    <row r="4880" spans="1:35" ht="15" customHeight="1" thickBot="1" x14ac:dyDescent="0.4">
      <c r="B4880" s="5">
        <f t="shared" si="356"/>
        <v>4878</v>
      </c>
      <c r="C4880">
        <f t="shared" si="355"/>
        <v>252</v>
      </c>
      <c r="D4880" s="146">
        <v>1960</v>
      </c>
      <c r="E4880" t="s">
        <v>759</v>
      </c>
      <c r="F4880" t="s">
        <v>25</v>
      </c>
      <c r="G4880">
        <v>342054</v>
      </c>
      <c r="J4880" t="s">
        <v>34</v>
      </c>
      <c r="K4880" t="s">
        <v>3383</v>
      </c>
      <c r="M4880" t="s">
        <v>3453</v>
      </c>
      <c r="U4880" t="s">
        <v>3558</v>
      </c>
      <c r="W4880" t="s">
        <v>3558</v>
      </c>
      <c r="X4880" t="s">
        <v>3452</v>
      </c>
      <c r="AB4880" t="s">
        <v>2273</v>
      </c>
      <c r="AD4880" s="3" t="s">
        <v>4019</v>
      </c>
      <c r="AF4880" t="s">
        <v>3451</v>
      </c>
      <c r="AH4880" s="2">
        <v>45392</v>
      </c>
    </row>
    <row r="4881" spans="2:35" ht="15" customHeight="1" thickBot="1" x14ac:dyDescent="0.4">
      <c r="B4881" s="5">
        <f t="shared" si="356"/>
        <v>4879</v>
      </c>
      <c r="C4881">
        <f t="shared" si="355"/>
        <v>28</v>
      </c>
      <c r="D4881" s="146">
        <v>1960</v>
      </c>
      <c r="E4881" s="159" t="s">
        <v>972</v>
      </c>
      <c r="F4881" s="159" t="s">
        <v>25</v>
      </c>
      <c r="G4881" s="160">
        <v>342306</v>
      </c>
      <c r="H4881" s="159"/>
      <c r="I4881" s="159"/>
      <c r="J4881" s="159" t="s">
        <v>3354</v>
      </c>
      <c r="K4881" s="159" t="s">
        <v>3383</v>
      </c>
      <c r="L4881" s="159"/>
      <c r="M4881" s="159" t="s">
        <v>3453</v>
      </c>
      <c r="N4881" s="159"/>
      <c r="O4881" s="159"/>
      <c r="P4881" s="159"/>
      <c r="Q4881" s="159"/>
      <c r="R4881" s="159"/>
      <c r="S4881" s="159"/>
      <c r="T4881" s="159"/>
      <c r="U4881" s="159" t="s">
        <v>3557</v>
      </c>
      <c r="V4881" s="161"/>
      <c r="W4881" s="159" t="s">
        <v>3557</v>
      </c>
      <c r="X4881" s="159" t="s">
        <v>3452</v>
      </c>
      <c r="Y4881" s="159"/>
      <c r="Z4881" s="159"/>
      <c r="AA4881" s="159"/>
      <c r="AB4881" s="159"/>
      <c r="AC4881" s="159"/>
      <c r="AD4881" s="159"/>
      <c r="AE4881" s="159"/>
      <c r="AF4881" t="s">
        <v>3451</v>
      </c>
      <c r="AG4881" s="159"/>
      <c r="AH4881" s="176">
        <v>46091</v>
      </c>
      <c r="AI4881" s="76" t="s">
        <v>6372</v>
      </c>
    </row>
    <row r="4882" spans="2:35" ht="15" customHeight="1" x14ac:dyDescent="0.35">
      <c r="B4882" s="5">
        <f t="shared" si="356"/>
        <v>4880</v>
      </c>
      <c r="C4882">
        <f t="shared" si="355"/>
        <v>11</v>
      </c>
      <c r="D4882" s="146">
        <v>1960</v>
      </c>
      <c r="E4882" s="3" t="s">
        <v>972</v>
      </c>
      <c r="F4882" s="3" t="s">
        <v>25</v>
      </c>
      <c r="G4882" s="3">
        <v>342334</v>
      </c>
      <c r="H4882" s="3"/>
      <c r="I4882" s="3"/>
      <c r="J4882" s="3"/>
      <c r="K4882" s="3"/>
      <c r="L4882" s="3"/>
      <c r="M4882" s="3"/>
      <c r="N4882" s="3"/>
      <c r="O4882" s="3"/>
      <c r="P4882" s="3"/>
      <c r="Q4882" s="3"/>
      <c r="R4882" s="3"/>
      <c r="S4882" s="152"/>
      <c r="T4882" s="3"/>
      <c r="U4882" s="3"/>
      <c r="V4882" s="143"/>
      <c r="W4882" s="3"/>
      <c r="X4882" s="3"/>
      <c r="Y4882" s="3"/>
      <c r="Z4882" s="3"/>
      <c r="AB4882" s="3"/>
      <c r="AE4882" s="3"/>
      <c r="AF4882" s="3" t="s">
        <v>3451</v>
      </c>
      <c r="AG4882" s="3"/>
      <c r="AH4882" s="153">
        <v>45561</v>
      </c>
      <c r="AI4882" s="14" t="s">
        <v>4157</v>
      </c>
    </row>
    <row r="4883" spans="2:35" ht="15" customHeight="1" x14ac:dyDescent="0.35">
      <c r="B4883" s="5">
        <f t="shared" si="356"/>
        <v>4881</v>
      </c>
      <c r="C4883">
        <f t="shared" si="355"/>
        <v>2</v>
      </c>
      <c r="D4883" s="146">
        <v>1960</v>
      </c>
      <c r="E4883" t="s">
        <v>972</v>
      </c>
      <c r="F4883" t="s">
        <v>25</v>
      </c>
      <c r="G4883">
        <v>342345</v>
      </c>
      <c r="H4883" t="s">
        <v>17</v>
      </c>
      <c r="J4883" t="s">
        <v>3354</v>
      </c>
      <c r="K4883" t="s">
        <v>3383</v>
      </c>
      <c r="L4883" t="s">
        <v>1193</v>
      </c>
      <c r="M4883" t="s">
        <v>3359</v>
      </c>
      <c r="N4883" t="s">
        <v>3359</v>
      </c>
      <c r="U4883" t="s">
        <v>3557</v>
      </c>
      <c r="AC4883" s="3" t="s">
        <v>1661</v>
      </c>
      <c r="AF4883" t="s">
        <v>3060</v>
      </c>
      <c r="AH4883" s="2">
        <v>40950.647673611114</v>
      </c>
    </row>
    <row r="4884" spans="2:35" ht="15" customHeight="1" x14ac:dyDescent="0.35">
      <c r="B4884" s="5">
        <f t="shared" si="356"/>
        <v>4882</v>
      </c>
      <c r="C4884">
        <f t="shared" si="355"/>
        <v>3</v>
      </c>
      <c r="D4884" s="16">
        <v>1960</v>
      </c>
      <c r="E4884" t="s">
        <v>972</v>
      </c>
      <c r="F4884" t="s">
        <v>25</v>
      </c>
      <c r="G4884">
        <v>342347</v>
      </c>
      <c r="H4884" t="s">
        <v>17</v>
      </c>
      <c r="L4884" t="s">
        <v>1662</v>
      </c>
      <c r="M4884" t="s">
        <v>3359</v>
      </c>
      <c r="N4884" t="s">
        <v>3359</v>
      </c>
      <c r="U4884" t="s">
        <v>3557</v>
      </c>
      <c r="AB4884" t="s">
        <v>197</v>
      </c>
      <c r="AC4884" s="3">
        <v>1961</v>
      </c>
      <c r="AF4884" t="s">
        <v>3060</v>
      </c>
      <c r="AH4884" s="2">
        <v>40062.694571759261</v>
      </c>
    </row>
    <row r="4885" spans="2:35" ht="15" customHeight="1" x14ac:dyDescent="0.35">
      <c r="B4885" s="5">
        <f t="shared" si="356"/>
        <v>4883</v>
      </c>
      <c r="C4885">
        <f t="shared" si="355"/>
        <v>26</v>
      </c>
      <c r="D4885" s="16">
        <v>1960</v>
      </c>
      <c r="E4885" t="s">
        <v>972</v>
      </c>
      <c r="F4885" t="s">
        <v>25</v>
      </c>
      <c r="G4885">
        <v>342350</v>
      </c>
      <c r="H4885" t="s">
        <v>17</v>
      </c>
      <c r="J4885" t="s">
        <v>3354</v>
      </c>
      <c r="K4885" t="s">
        <v>3383</v>
      </c>
      <c r="L4885" t="s">
        <v>1663</v>
      </c>
      <c r="M4885" t="s">
        <v>3359</v>
      </c>
      <c r="U4885" t="s">
        <v>3557</v>
      </c>
      <c r="AF4885" t="s">
        <v>3060</v>
      </c>
      <c r="AH4885" s="2">
        <v>41030.803182870368</v>
      </c>
    </row>
    <row r="4886" spans="2:35" ht="15" customHeight="1" x14ac:dyDescent="0.35">
      <c r="B4886" s="5">
        <f t="shared" si="356"/>
        <v>4884</v>
      </c>
      <c r="C4886">
        <f t="shared" si="355"/>
        <v>1</v>
      </c>
      <c r="D4886" s="16">
        <v>1960</v>
      </c>
      <c r="E4886" t="s">
        <v>972</v>
      </c>
      <c r="F4886" t="s">
        <v>25</v>
      </c>
      <c r="G4886">
        <v>342376</v>
      </c>
      <c r="J4886" t="s">
        <v>3354</v>
      </c>
      <c r="K4886" t="s">
        <v>3383</v>
      </c>
      <c r="M4886" t="s">
        <v>3453</v>
      </c>
      <c r="S4886" s="148">
        <v>0.45900000000000002</v>
      </c>
      <c r="T4886" t="s">
        <v>167</v>
      </c>
      <c r="U4886" t="s">
        <v>3557</v>
      </c>
      <c r="W4886" t="s">
        <v>3557</v>
      </c>
      <c r="X4886" t="s">
        <v>3452</v>
      </c>
      <c r="AA4886" s="58" t="s">
        <v>3900</v>
      </c>
      <c r="AF4886" t="s">
        <v>3451</v>
      </c>
      <c r="AH4886" s="2">
        <v>45314</v>
      </c>
    </row>
    <row r="4887" spans="2:35" ht="15" customHeight="1" x14ac:dyDescent="0.35">
      <c r="B4887" s="5">
        <f t="shared" si="356"/>
        <v>4885</v>
      </c>
      <c r="C4887">
        <f t="shared" si="355"/>
        <v>33</v>
      </c>
      <c r="D4887" s="16">
        <v>1960</v>
      </c>
      <c r="E4887" t="s">
        <v>972</v>
      </c>
      <c r="F4887" t="s">
        <v>25</v>
      </c>
      <c r="G4887">
        <v>342377</v>
      </c>
      <c r="J4887" t="s">
        <v>380</v>
      </c>
      <c r="K4887" t="s">
        <v>3383</v>
      </c>
      <c r="M4887" t="s">
        <v>3453</v>
      </c>
      <c r="N4887" t="s">
        <v>3359</v>
      </c>
      <c r="T4887" t="s">
        <v>167</v>
      </c>
      <c r="U4887" t="s">
        <v>3557</v>
      </c>
      <c r="W4887" t="s">
        <v>3557</v>
      </c>
      <c r="X4887" t="s">
        <v>3452</v>
      </c>
      <c r="AA4887" s="58" t="s">
        <v>3262</v>
      </c>
      <c r="AF4887" t="s">
        <v>3451</v>
      </c>
      <c r="AH4887" s="2">
        <v>45487</v>
      </c>
    </row>
    <row r="4888" spans="2:35" ht="15" customHeight="1" x14ac:dyDescent="0.35">
      <c r="B4888" s="5">
        <f t="shared" si="356"/>
        <v>4886</v>
      </c>
      <c r="C4888">
        <f t="shared" si="355"/>
        <v>8</v>
      </c>
      <c r="D4888" s="16">
        <v>1960</v>
      </c>
      <c r="E4888" t="s">
        <v>560</v>
      </c>
      <c r="F4888" t="s">
        <v>25</v>
      </c>
      <c r="G4888">
        <v>342410</v>
      </c>
      <c r="H4888" t="s">
        <v>17</v>
      </c>
      <c r="M4888" t="s">
        <v>3359</v>
      </c>
      <c r="AF4888" t="s">
        <v>3060</v>
      </c>
      <c r="AH4888" s="2">
        <v>40034.951377314814</v>
      </c>
    </row>
    <row r="4889" spans="2:35" ht="15" customHeight="1" x14ac:dyDescent="0.35">
      <c r="B4889" s="5">
        <f t="shared" si="356"/>
        <v>4887</v>
      </c>
      <c r="C4889">
        <f t="shared" si="355"/>
        <v>64</v>
      </c>
      <c r="D4889" s="16">
        <v>1960</v>
      </c>
      <c r="E4889" t="s">
        <v>560</v>
      </c>
      <c r="F4889" t="s">
        <v>25</v>
      </c>
      <c r="G4889">
        <v>342418</v>
      </c>
      <c r="H4889" t="s">
        <v>17</v>
      </c>
      <c r="J4889" t="s">
        <v>3354</v>
      </c>
      <c r="K4889" t="s">
        <v>3383</v>
      </c>
      <c r="L4889" t="s">
        <v>1312</v>
      </c>
      <c r="M4889" t="s">
        <v>3359</v>
      </c>
      <c r="AB4889" t="s">
        <v>197</v>
      </c>
      <c r="AF4889" t="s">
        <v>3060</v>
      </c>
      <c r="AH4889" s="2">
        <v>40146.690752314818</v>
      </c>
    </row>
    <row r="4890" spans="2:35" ht="15" customHeight="1" x14ac:dyDescent="0.35">
      <c r="B4890" s="5">
        <f t="shared" si="356"/>
        <v>4888</v>
      </c>
      <c r="C4890">
        <f t="shared" ref="C4890:C4894" si="357">+G4891-G4890</f>
        <v>14</v>
      </c>
      <c r="D4890" s="16">
        <v>1960</v>
      </c>
      <c r="E4890" s="101" t="s">
        <v>560</v>
      </c>
      <c r="F4890" s="101" t="s">
        <v>25</v>
      </c>
      <c r="G4890" s="165">
        <v>342482</v>
      </c>
      <c r="H4890" s="101"/>
      <c r="I4890" s="101"/>
      <c r="J4890" s="101" t="s">
        <v>3354</v>
      </c>
      <c r="K4890" s="101" t="s">
        <v>3383</v>
      </c>
      <c r="L4890" s="101"/>
      <c r="M4890" s="101" t="s">
        <v>3459</v>
      </c>
      <c r="N4890" s="101" t="s">
        <v>3359</v>
      </c>
      <c r="O4890" s="101"/>
      <c r="P4890" s="101"/>
      <c r="Q4890" s="101"/>
      <c r="R4890" s="101"/>
      <c r="S4890" s="128"/>
      <c r="T4890" s="101" t="s">
        <v>3424</v>
      </c>
      <c r="U4890" s="101"/>
      <c r="V4890" s="130"/>
      <c r="W4890" s="101" t="s">
        <v>3557</v>
      </c>
      <c r="X4890" s="101" t="s">
        <v>3452</v>
      </c>
      <c r="Y4890" s="101"/>
      <c r="Z4890" s="101"/>
      <c r="AA4890" s="101" t="s">
        <v>3828</v>
      </c>
      <c r="AB4890" s="101"/>
      <c r="AC4890" s="101"/>
      <c r="AD4890" s="155" t="s">
        <v>6586</v>
      </c>
      <c r="AE4890" s="101"/>
      <c r="AF4890" t="s">
        <v>3451</v>
      </c>
      <c r="AG4890" s="101"/>
      <c r="AH4890" s="103">
        <v>46129</v>
      </c>
      <c r="AI4890" s="166" t="s">
        <v>5151</v>
      </c>
    </row>
    <row r="4891" spans="2:35" ht="15" customHeight="1" x14ac:dyDescent="0.35">
      <c r="B4891" s="5">
        <f t="shared" si="356"/>
        <v>4889</v>
      </c>
      <c r="C4891">
        <f t="shared" si="357"/>
        <v>30</v>
      </c>
      <c r="D4891" s="16">
        <v>1960</v>
      </c>
      <c r="E4891" t="s">
        <v>3762</v>
      </c>
      <c r="F4891" t="s">
        <v>1112</v>
      </c>
      <c r="G4891">
        <v>342496</v>
      </c>
      <c r="H4891" t="s">
        <v>17</v>
      </c>
      <c r="M4891" t="s">
        <v>3359</v>
      </c>
      <c r="AF4891" t="s">
        <v>3060</v>
      </c>
      <c r="AH4891" s="2">
        <v>41049.785416666666</v>
      </c>
    </row>
    <row r="4892" spans="2:35" ht="15" customHeight="1" x14ac:dyDescent="0.35">
      <c r="B4892" s="5">
        <f t="shared" si="356"/>
        <v>4890</v>
      </c>
      <c r="C4892">
        <f t="shared" si="357"/>
        <v>615</v>
      </c>
      <c r="D4892" s="16">
        <v>1960</v>
      </c>
      <c r="E4892" t="s">
        <v>6849</v>
      </c>
      <c r="F4892" t="s">
        <v>1112</v>
      </c>
      <c r="G4892">
        <v>342526</v>
      </c>
      <c r="J4892" t="s">
        <v>3354</v>
      </c>
      <c r="K4892" t="s">
        <v>3383</v>
      </c>
      <c r="M4892" t="s">
        <v>3453</v>
      </c>
      <c r="T4892" t="s">
        <v>3262</v>
      </c>
      <c r="AA4892" s="3" t="s">
        <v>6850</v>
      </c>
      <c r="AD4892" s="3" t="s">
        <v>6851</v>
      </c>
      <c r="AF4892" t="s">
        <v>3451</v>
      </c>
      <c r="AH4892" s="2">
        <v>46242</v>
      </c>
    </row>
    <row r="4893" spans="2:35" ht="15" customHeight="1" x14ac:dyDescent="0.35">
      <c r="B4893" s="5">
        <f t="shared" si="356"/>
        <v>4891</v>
      </c>
      <c r="C4893">
        <f t="shared" si="357"/>
        <v>83</v>
      </c>
      <c r="D4893" s="16">
        <v>1960</v>
      </c>
      <c r="E4893" t="s">
        <v>327</v>
      </c>
      <c r="F4893" t="s">
        <v>25</v>
      </c>
      <c r="G4893">
        <v>343141</v>
      </c>
      <c r="H4893" t="s">
        <v>17</v>
      </c>
      <c r="J4893" t="s">
        <v>3354</v>
      </c>
      <c r="K4893" t="s">
        <v>3383</v>
      </c>
      <c r="L4893" t="s">
        <v>1128</v>
      </c>
      <c r="M4893" t="s">
        <v>3359</v>
      </c>
      <c r="N4893" t="s">
        <v>3359</v>
      </c>
      <c r="AF4893" t="s">
        <v>3060</v>
      </c>
      <c r="AH4893" s="2">
        <v>40817.865636574075</v>
      </c>
    </row>
    <row r="4894" spans="2:35" ht="15" customHeight="1" x14ac:dyDescent="0.35">
      <c r="B4894" s="5">
        <f t="shared" si="356"/>
        <v>4892</v>
      </c>
      <c r="C4894">
        <f t="shared" si="357"/>
        <v>7</v>
      </c>
      <c r="D4894" s="16">
        <v>1960</v>
      </c>
      <c r="E4894" t="s">
        <v>221</v>
      </c>
      <c r="F4894" t="s">
        <v>25</v>
      </c>
      <c r="G4894">
        <v>343224</v>
      </c>
      <c r="H4894" t="s">
        <v>17</v>
      </c>
      <c r="J4894" t="s">
        <v>3354</v>
      </c>
      <c r="L4894" t="s">
        <v>1664</v>
      </c>
      <c r="M4894" t="s">
        <v>3359</v>
      </c>
      <c r="AF4894" t="s">
        <v>3060</v>
      </c>
      <c r="AH4894" s="2">
        <v>40189.331967592596</v>
      </c>
    </row>
    <row r="4895" spans="2:35" ht="15" customHeight="1" x14ac:dyDescent="0.35">
      <c r="B4895" s="5">
        <f t="shared" si="356"/>
        <v>4893</v>
      </c>
      <c r="C4895">
        <f t="shared" si="355"/>
        <v>11</v>
      </c>
      <c r="D4895" s="16">
        <v>1960</v>
      </c>
      <c r="E4895" t="s">
        <v>221</v>
      </c>
      <c r="F4895" t="s">
        <v>25</v>
      </c>
      <c r="G4895">
        <v>343231</v>
      </c>
      <c r="J4895" t="s">
        <v>3354</v>
      </c>
      <c r="K4895" t="s">
        <v>3383</v>
      </c>
      <c r="M4895" t="s">
        <v>3459</v>
      </c>
      <c r="N4895" t="s">
        <v>3359</v>
      </c>
      <c r="T4895" t="s">
        <v>3424</v>
      </c>
      <c r="W4895" t="s">
        <v>3557</v>
      </c>
      <c r="X4895" t="s">
        <v>3452</v>
      </c>
      <c r="AA4895" s="3" t="s">
        <v>3464</v>
      </c>
      <c r="AD4895" s="3" t="s">
        <v>3910</v>
      </c>
      <c r="AF4895" t="s">
        <v>3451</v>
      </c>
      <c r="AH4895" s="2">
        <v>45326</v>
      </c>
    </row>
    <row r="4896" spans="2:35" ht="15" customHeight="1" x14ac:dyDescent="0.35">
      <c r="B4896" s="5">
        <f t="shared" si="356"/>
        <v>4894</v>
      </c>
      <c r="C4896">
        <f t="shared" si="355"/>
        <v>4</v>
      </c>
      <c r="D4896" s="16">
        <v>1960</v>
      </c>
      <c r="E4896" t="s">
        <v>221</v>
      </c>
      <c r="F4896" t="s">
        <v>25</v>
      </c>
      <c r="G4896">
        <v>343242</v>
      </c>
      <c r="J4896" t="s">
        <v>3354</v>
      </c>
      <c r="K4896" t="s">
        <v>3383</v>
      </c>
      <c r="M4896" t="s">
        <v>3459</v>
      </c>
      <c r="N4896" t="s">
        <v>3359</v>
      </c>
      <c r="T4896" t="s">
        <v>3424</v>
      </c>
      <c r="W4896" t="s">
        <v>3572</v>
      </c>
      <c r="X4896" t="s">
        <v>3452</v>
      </c>
      <c r="AA4896" s="3" t="s">
        <v>3464</v>
      </c>
      <c r="AB4896" t="s">
        <v>3881</v>
      </c>
      <c r="AF4896" t="s">
        <v>3451</v>
      </c>
      <c r="AH4896" s="2">
        <v>45295</v>
      </c>
    </row>
    <row r="4897" spans="1:35" ht="15" customHeight="1" thickBot="1" x14ac:dyDescent="0.4">
      <c r="B4897" s="5">
        <f t="shared" si="356"/>
        <v>4895</v>
      </c>
      <c r="C4897">
        <f t="shared" si="355"/>
        <v>14</v>
      </c>
      <c r="D4897" s="16">
        <v>1960</v>
      </c>
      <c r="E4897" t="s">
        <v>221</v>
      </c>
      <c r="F4897" t="s">
        <v>25</v>
      </c>
      <c r="G4897">
        <v>343246</v>
      </c>
      <c r="H4897" t="s">
        <v>17</v>
      </c>
      <c r="J4897" t="s">
        <v>3354</v>
      </c>
      <c r="K4897" t="s">
        <v>3383</v>
      </c>
      <c r="L4897" t="s">
        <v>538</v>
      </c>
      <c r="M4897" t="s">
        <v>3359</v>
      </c>
      <c r="AA4897" s="3" t="s">
        <v>3464</v>
      </c>
      <c r="AB4897" t="s">
        <v>3772</v>
      </c>
      <c r="AC4897" s="3" t="s">
        <v>1665</v>
      </c>
      <c r="AE4897" t="s">
        <v>380</v>
      </c>
      <c r="AF4897" t="s">
        <v>3060</v>
      </c>
      <c r="AH4897" s="2">
        <v>40575.029791666668</v>
      </c>
    </row>
    <row r="4898" spans="1:35" ht="15" customHeight="1" thickBot="1" x14ac:dyDescent="0.4">
      <c r="B4898" s="5">
        <f t="shared" si="356"/>
        <v>4896</v>
      </c>
      <c r="C4898">
        <f t="shared" si="355"/>
        <v>7</v>
      </c>
      <c r="D4898" s="16">
        <v>1960</v>
      </c>
      <c r="E4898" s="159" t="s">
        <v>221</v>
      </c>
      <c r="F4898" s="159" t="s">
        <v>25</v>
      </c>
      <c r="G4898" s="160">
        <v>343260</v>
      </c>
      <c r="H4898" s="159"/>
      <c r="I4898" s="159"/>
      <c r="J4898" s="159" t="s">
        <v>3354</v>
      </c>
      <c r="K4898" s="159" t="s">
        <v>3383</v>
      </c>
      <c r="L4898" s="159"/>
      <c r="M4898" s="159" t="s">
        <v>3459</v>
      </c>
      <c r="N4898" s="159"/>
      <c r="O4898" s="159"/>
      <c r="P4898" s="159"/>
      <c r="Q4898" s="159"/>
      <c r="R4898" s="159"/>
      <c r="S4898" s="159"/>
      <c r="T4898" s="159" t="s">
        <v>3424</v>
      </c>
      <c r="U4898" s="159"/>
      <c r="V4898" s="161"/>
      <c r="W4898" s="159" t="s">
        <v>3572</v>
      </c>
      <c r="X4898" s="159" t="s">
        <v>3452</v>
      </c>
      <c r="Y4898" s="159"/>
      <c r="Z4898" s="159"/>
      <c r="AA4898" s="159" t="s">
        <v>3464</v>
      </c>
      <c r="AB4898" s="159"/>
      <c r="AC4898" s="159"/>
      <c r="AD4898" s="159"/>
      <c r="AE4898" s="159" t="s">
        <v>3424</v>
      </c>
      <c r="AF4898" t="s">
        <v>3451</v>
      </c>
      <c r="AG4898" s="159"/>
      <c r="AH4898" s="176">
        <v>46091</v>
      </c>
      <c r="AI4898" s="76" t="s">
        <v>6389</v>
      </c>
    </row>
    <row r="4899" spans="1:35" ht="15" customHeight="1" x14ac:dyDescent="0.35">
      <c r="B4899" s="5">
        <f t="shared" si="356"/>
        <v>4897</v>
      </c>
      <c r="C4899">
        <f t="shared" si="355"/>
        <v>61</v>
      </c>
      <c r="D4899" s="16">
        <v>1960</v>
      </c>
      <c r="E4899" t="s">
        <v>221</v>
      </c>
      <c r="F4899" t="s">
        <v>25</v>
      </c>
      <c r="G4899">
        <v>343267</v>
      </c>
      <c r="H4899" t="s">
        <v>17</v>
      </c>
      <c r="J4899" t="s">
        <v>3354</v>
      </c>
      <c r="M4899" t="s">
        <v>3359</v>
      </c>
      <c r="AF4899" t="s">
        <v>3060</v>
      </c>
      <c r="AH4899" s="2">
        <v>40694.375509259262</v>
      </c>
    </row>
    <row r="4900" spans="1:35" ht="15" customHeight="1" thickBot="1" x14ac:dyDescent="0.4">
      <c r="B4900" s="5">
        <f t="shared" si="356"/>
        <v>4898</v>
      </c>
      <c r="C4900">
        <f t="shared" si="355"/>
        <v>19</v>
      </c>
      <c r="D4900" s="16">
        <v>1960</v>
      </c>
      <c r="E4900" t="s">
        <v>221</v>
      </c>
      <c r="F4900" t="s">
        <v>25</v>
      </c>
      <c r="G4900">
        <v>343328</v>
      </c>
      <c r="H4900" t="s">
        <v>17</v>
      </c>
      <c r="J4900" t="s">
        <v>3354</v>
      </c>
      <c r="K4900" t="s">
        <v>3383</v>
      </c>
      <c r="L4900" t="s">
        <v>375</v>
      </c>
      <c r="M4900" t="s">
        <v>3359</v>
      </c>
      <c r="AB4900" t="s">
        <v>1667</v>
      </c>
      <c r="AF4900" t="s">
        <v>3060</v>
      </c>
      <c r="AH4900" s="2">
        <v>40845.485821759263</v>
      </c>
    </row>
    <row r="4901" spans="1:35" ht="15" thickBot="1" x14ac:dyDescent="0.4">
      <c r="B4901" s="5">
        <f t="shared" si="356"/>
        <v>4899</v>
      </c>
      <c r="C4901">
        <f t="shared" si="355"/>
        <v>6</v>
      </c>
      <c r="D4901" s="16">
        <v>1960</v>
      </c>
      <c r="E4901" s="162" t="s">
        <v>221</v>
      </c>
      <c r="F4901" s="162" t="s">
        <v>25</v>
      </c>
      <c r="G4901" s="162">
        <v>343347</v>
      </c>
      <c r="H4901" s="162"/>
      <c r="I4901" s="162"/>
      <c r="J4901" s="162" t="s">
        <v>3354</v>
      </c>
      <c r="K4901" s="162" t="s">
        <v>3383</v>
      </c>
      <c r="L4901" s="162"/>
      <c r="M4901" s="162" t="s">
        <v>3459</v>
      </c>
      <c r="N4901" s="162"/>
      <c r="O4901" s="162"/>
      <c r="P4901" s="162"/>
      <c r="Q4901" s="162"/>
      <c r="R4901" s="162"/>
      <c r="S4901" s="181"/>
      <c r="T4901" s="162" t="s">
        <v>3424</v>
      </c>
      <c r="U4901" s="162"/>
      <c r="V4901" s="182"/>
      <c r="W4901" s="162" t="s">
        <v>3572</v>
      </c>
      <c r="X4901" s="162" t="s">
        <v>3452</v>
      </c>
      <c r="Y4901" s="162"/>
      <c r="Z4901" s="162"/>
      <c r="AA4901" s="159" t="s">
        <v>3464</v>
      </c>
      <c r="AB4901" s="162"/>
      <c r="AC4901" s="159"/>
      <c r="AD4901" s="159"/>
      <c r="AE4901" s="162"/>
      <c r="AF4901" t="s">
        <v>3451</v>
      </c>
      <c r="AG4901" s="162"/>
      <c r="AH4901" s="163">
        <v>45374</v>
      </c>
      <c r="AI4901" s="162"/>
    </row>
    <row r="4902" spans="1:35" ht="15" customHeight="1" thickBot="1" x14ac:dyDescent="0.4">
      <c r="A4902" s="180"/>
      <c r="B4902" s="5">
        <f t="shared" si="356"/>
        <v>4900</v>
      </c>
      <c r="C4902">
        <f t="shared" si="355"/>
        <v>12</v>
      </c>
      <c r="D4902" s="16">
        <v>1960</v>
      </c>
      <c r="E4902" s="159" t="s">
        <v>221</v>
      </c>
      <c r="F4902" s="159" t="s">
        <v>25</v>
      </c>
      <c r="G4902" s="160">
        <v>343353</v>
      </c>
      <c r="H4902" s="159"/>
      <c r="I4902" s="159"/>
      <c r="J4902" s="159" t="s">
        <v>3354</v>
      </c>
      <c r="K4902" s="159" t="s">
        <v>3383</v>
      </c>
      <c r="L4902" s="159"/>
      <c r="M4902" s="159" t="s">
        <v>3459</v>
      </c>
      <c r="N4902" s="159"/>
      <c r="O4902" s="159"/>
      <c r="P4902" s="159"/>
      <c r="Q4902" s="159"/>
      <c r="R4902" s="159"/>
      <c r="S4902" s="159"/>
      <c r="T4902" s="159" t="s">
        <v>3424</v>
      </c>
      <c r="U4902" s="159"/>
      <c r="V4902" s="161"/>
      <c r="W4902" s="159" t="s">
        <v>3572</v>
      </c>
      <c r="X4902" s="159" t="s">
        <v>3452</v>
      </c>
      <c r="Y4902" s="159"/>
      <c r="Z4902" s="159"/>
      <c r="AA4902" s="159"/>
      <c r="AB4902" s="159"/>
      <c r="AC4902" s="159"/>
      <c r="AD4902" s="159"/>
      <c r="AE4902" s="159" t="s">
        <v>3424</v>
      </c>
      <c r="AF4902" t="s">
        <v>3451</v>
      </c>
      <c r="AG4902" s="162"/>
      <c r="AH4902" s="163">
        <v>46130</v>
      </c>
      <c r="AI4902" s="76" t="s">
        <v>6525</v>
      </c>
    </row>
    <row r="4903" spans="1:35" ht="15" customHeight="1" x14ac:dyDescent="0.35">
      <c r="B4903" s="5">
        <f t="shared" si="356"/>
        <v>4901</v>
      </c>
      <c r="C4903">
        <f t="shared" si="355"/>
        <v>15</v>
      </c>
      <c r="D4903" s="16">
        <v>1960</v>
      </c>
      <c r="E4903" t="s">
        <v>560</v>
      </c>
      <c r="F4903" t="s">
        <v>16</v>
      </c>
      <c r="G4903">
        <v>343365</v>
      </c>
      <c r="H4903" t="s">
        <v>17</v>
      </c>
      <c r="J4903" t="s">
        <v>3354</v>
      </c>
      <c r="K4903" t="s">
        <v>3383</v>
      </c>
      <c r="M4903" t="s">
        <v>3359</v>
      </c>
      <c r="AF4903" t="s">
        <v>3060</v>
      </c>
      <c r="AH4903" s="2">
        <v>40721.706817129627</v>
      </c>
    </row>
    <row r="4904" spans="1:35" ht="15" customHeight="1" x14ac:dyDescent="0.35">
      <c r="B4904" s="5">
        <f t="shared" si="356"/>
        <v>4902</v>
      </c>
      <c r="C4904">
        <f t="shared" si="355"/>
        <v>65</v>
      </c>
      <c r="D4904" s="16">
        <v>1960</v>
      </c>
      <c r="E4904" t="s">
        <v>560</v>
      </c>
      <c r="F4904" t="s">
        <v>16</v>
      </c>
      <c r="G4904" s="70">
        <v>343380</v>
      </c>
      <c r="J4904" t="s">
        <v>3354</v>
      </c>
      <c r="K4904" t="s">
        <v>3383</v>
      </c>
      <c r="M4904" t="s">
        <v>3459</v>
      </c>
      <c r="T4904" t="s">
        <v>3424</v>
      </c>
      <c r="U4904" t="s">
        <v>3557</v>
      </c>
      <c r="X4904" t="s">
        <v>3452</v>
      </c>
      <c r="AA4904" t="s">
        <v>3556</v>
      </c>
      <c r="AB4904" t="s">
        <v>5537</v>
      </c>
      <c r="AC4904"/>
      <c r="AD4904" t="s">
        <v>4675</v>
      </c>
      <c r="AF4904" t="s">
        <v>3451</v>
      </c>
      <c r="AG4904" s="3"/>
      <c r="AH4904" s="153">
        <v>45899</v>
      </c>
      <c r="AI4904" s="36" t="s">
        <v>5431</v>
      </c>
    </row>
    <row r="4905" spans="1:35" ht="15" customHeight="1" x14ac:dyDescent="0.35">
      <c r="B4905" s="5">
        <f t="shared" si="356"/>
        <v>4903</v>
      </c>
      <c r="C4905">
        <f t="shared" si="355"/>
        <v>7</v>
      </c>
      <c r="D4905" s="16">
        <v>1960</v>
      </c>
      <c r="E4905" t="s">
        <v>1381</v>
      </c>
      <c r="F4905" t="s">
        <v>25</v>
      </c>
      <c r="G4905">
        <v>343445</v>
      </c>
      <c r="H4905" t="s">
        <v>17</v>
      </c>
      <c r="J4905" t="s">
        <v>3354</v>
      </c>
      <c r="K4905" t="s">
        <v>3383</v>
      </c>
      <c r="L4905" t="s">
        <v>1668</v>
      </c>
      <c r="M4905" t="s">
        <v>3459</v>
      </c>
      <c r="N4905" t="s">
        <v>3359</v>
      </c>
      <c r="S4905" s="148">
        <v>0.46800000000000003</v>
      </c>
      <c r="T4905" t="s">
        <v>3424</v>
      </c>
      <c r="U4905" t="s">
        <v>3557</v>
      </c>
      <c r="W4905" t="s">
        <v>3572</v>
      </c>
      <c r="X4905" t="s">
        <v>3452</v>
      </c>
      <c r="AA4905" s="3" t="s">
        <v>3946</v>
      </c>
      <c r="AB4905" t="s">
        <v>197</v>
      </c>
      <c r="AD4905" s="3" t="s">
        <v>6160</v>
      </c>
      <c r="AF4905" t="s">
        <v>3451</v>
      </c>
      <c r="AH4905" s="2">
        <v>46032</v>
      </c>
    </row>
    <row r="4906" spans="1:35" ht="15" customHeight="1" x14ac:dyDescent="0.35">
      <c r="B4906" s="5">
        <f t="shared" si="356"/>
        <v>4904</v>
      </c>
      <c r="C4906">
        <f t="shared" si="355"/>
        <v>8</v>
      </c>
      <c r="D4906" s="16">
        <v>1960</v>
      </c>
      <c r="E4906" t="s">
        <v>1381</v>
      </c>
      <c r="F4906" t="s">
        <v>25</v>
      </c>
      <c r="G4906">
        <v>343452</v>
      </c>
      <c r="J4906" t="s">
        <v>3354</v>
      </c>
      <c r="K4906" t="s">
        <v>3383</v>
      </c>
      <c r="M4906" t="s">
        <v>3459</v>
      </c>
      <c r="T4906" t="s">
        <v>3424</v>
      </c>
      <c r="U4906" t="s">
        <v>3557</v>
      </c>
      <c r="W4906" t="s">
        <v>3572</v>
      </c>
      <c r="X4906" t="s">
        <v>3452</v>
      </c>
      <c r="AA4906" s="3" t="s">
        <v>3946</v>
      </c>
      <c r="AD4906" s="3" t="s">
        <v>3947</v>
      </c>
      <c r="AF4906" t="s">
        <v>3451</v>
      </c>
      <c r="AH4906" s="2">
        <v>45339</v>
      </c>
    </row>
    <row r="4907" spans="1:35" ht="15" customHeight="1" x14ac:dyDescent="0.35">
      <c r="B4907" s="5">
        <f t="shared" si="356"/>
        <v>4905</v>
      </c>
      <c r="C4907">
        <f t="shared" si="355"/>
        <v>2</v>
      </c>
      <c r="D4907" s="16">
        <v>1960</v>
      </c>
      <c r="E4907" t="s">
        <v>1381</v>
      </c>
      <c r="F4907" t="s">
        <v>25</v>
      </c>
      <c r="G4907">
        <v>343460</v>
      </c>
      <c r="H4907" t="s">
        <v>17</v>
      </c>
      <c r="J4907" t="s">
        <v>3356</v>
      </c>
      <c r="K4907" t="s">
        <v>3366</v>
      </c>
      <c r="M4907" t="s">
        <v>3359</v>
      </c>
      <c r="AF4907" t="s">
        <v>3060</v>
      </c>
      <c r="AH4907" s="2">
        <v>40835.894502314812</v>
      </c>
    </row>
    <row r="4908" spans="1:35" ht="15" customHeight="1" x14ac:dyDescent="0.35">
      <c r="B4908" s="5">
        <f t="shared" si="356"/>
        <v>4906</v>
      </c>
      <c r="C4908">
        <f t="shared" ref="C4908:C4973" si="358">+G4909-G4908</f>
        <v>3</v>
      </c>
      <c r="D4908" s="16">
        <v>1960</v>
      </c>
      <c r="E4908" t="s">
        <v>1381</v>
      </c>
      <c r="F4908" t="s">
        <v>25</v>
      </c>
      <c r="G4908">
        <v>343462</v>
      </c>
      <c r="H4908" t="s">
        <v>17</v>
      </c>
      <c r="J4908" t="s">
        <v>380</v>
      </c>
      <c r="K4908" t="s">
        <v>3383</v>
      </c>
      <c r="L4908" t="s">
        <v>28</v>
      </c>
      <c r="M4908" t="s">
        <v>3359</v>
      </c>
      <c r="U4908" t="s">
        <v>3557</v>
      </c>
      <c r="AB4908" t="s">
        <v>197</v>
      </c>
      <c r="AD4908" s="3" t="s">
        <v>1669</v>
      </c>
      <c r="AF4908" t="s">
        <v>3060</v>
      </c>
      <c r="AH4908" s="2">
        <v>39921.842442129629</v>
      </c>
    </row>
    <row r="4909" spans="1:35" ht="15" customHeight="1" x14ac:dyDescent="0.35">
      <c r="B4909" s="5">
        <f t="shared" si="356"/>
        <v>4907</v>
      </c>
      <c r="C4909">
        <f t="shared" si="358"/>
        <v>27</v>
      </c>
      <c r="D4909" s="16">
        <v>1960</v>
      </c>
      <c r="E4909" t="s">
        <v>1381</v>
      </c>
      <c r="F4909" t="s">
        <v>25</v>
      </c>
      <c r="G4909">
        <v>343465</v>
      </c>
      <c r="H4909" t="s">
        <v>17</v>
      </c>
      <c r="K4909" t="s">
        <v>3383</v>
      </c>
      <c r="L4909" t="s">
        <v>1670</v>
      </c>
      <c r="M4909" t="s">
        <v>3359</v>
      </c>
      <c r="U4909" t="s">
        <v>3557</v>
      </c>
      <c r="AD4909" s="3" t="s">
        <v>1671</v>
      </c>
      <c r="AF4909" t="s">
        <v>3060</v>
      </c>
      <c r="AH4909" s="2">
        <v>40234.916527777779</v>
      </c>
    </row>
    <row r="4910" spans="1:35" ht="15" customHeight="1" x14ac:dyDescent="0.35">
      <c r="B4910" s="5">
        <f t="shared" si="356"/>
        <v>4908</v>
      </c>
      <c r="C4910">
        <f t="shared" si="358"/>
        <v>28</v>
      </c>
      <c r="D4910" s="16">
        <v>1960</v>
      </c>
      <c r="E4910" t="s">
        <v>1381</v>
      </c>
      <c r="F4910" t="s">
        <v>25</v>
      </c>
      <c r="G4910">
        <v>343492</v>
      </c>
      <c r="H4910" t="s">
        <v>17</v>
      </c>
      <c r="J4910" t="s">
        <v>380</v>
      </c>
      <c r="K4910" t="s">
        <v>3383</v>
      </c>
      <c r="L4910" t="s">
        <v>369</v>
      </c>
      <c r="M4910" t="s">
        <v>3359</v>
      </c>
      <c r="U4910" t="s">
        <v>3557</v>
      </c>
      <c r="AF4910" t="s">
        <v>3060</v>
      </c>
      <c r="AH4910" s="2">
        <v>39743.348726851851</v>
      </c>
    </row>
    <row r="4911" spans="1:35" ht="15" customHeight="1" x14ac:dyDescent="0.35">
      <c r="B4911" s="5">
        <f t="shared" si="356"/>
        <v>4909</v>
      </c>
      <c r="C4911">
        <f t="shared" si="358"/>
        <v>11</v>
      </c>
      <c r="D4911" s="16">
        <v>1960</v>
      </c>
      <c r="E4911" t="s">
        <v>1381</v>
      </c>
      <c r="F4911" t="s">
        <v>25</v>
      </c>
      <c r="G4911">
        <v>343520</v>
      </c>
      <c r="H4911" t="s">
        <v>17</v>
      </c>
      <c r="J4911" t="s">
        <v>380</v>
      </c>
      <c r="K4911" t="s">
        <v>3383</v>
      </c>
      <c r="L4911" t="s">
        <v>232</v>
      </c>
      <c r="M4911" t="s">
        <v>3359</v>
      </c>
      <c r="U4911" t="s">
        <v>3557</v>
      </c>
      <c r="AB4911" t="s">
        <v>197</v>
      </c>
      <c r="AF4911" t="s">
        <v>3060</v>
      </c>
      <c r="AH4911" s="2">
        <v>40065.400567129633</v>
      </c>
    </row>
    <row r="4912" spans="1:35" ht="15" customHeight="1" x14ac:dyDescent="0.35">
      <c r="B4912" s="5">
        <f t="shared" ref="B4912:B4975" si="359">+B4911+1</f>
        <v>4910</v>
      </c>
      <c r="C4912">
        <f t="shared" si="358"/>
        <v>3</v>
      </c>
      <c r="D4912" s="16">
        <v>1960</v>
      </c>
      <c r="E4912" t="s">
        <v>1381</v>
      </c>
      <c r="F4912" t="s">
        <v>25</v>
      </c>
      <c r="G4912">
        <v>343531</v>
      </c>
      <c r="H4912" t="s">
        <v>17</v>
      </c>
      <c r="J4912" t="s">
        <v>380</v>
      </c>
      <c r="K4912" t="s">
        <v>3383</v>
      </c>
      <c r="L4912" t="s">
        <v>963</v>
      </c>
      <c r="M4912" t="s">
        <v>3359</v>
      </c>
      <c r="AF4912" t="s">
        <v>3060</v>
      </c>
      <c r="AH4912" s="2">
        <v>40880.230243055557</v>
      </c>
    </row>
    <row r="4913" spans="1:35" ht="15" customHeight="1" x14ac:dyDescent="0.35">
      <c r="B4913" s="5">
        <f t="shared" si="359"/>
        <v>4911</v>
      </c>
      <c r="C4913">
        <f t="shared" si="358"/>
        <v>13</v>
      </c>
      <c r="D4913" s="16">
        <v>1960</v>
      </c>
      <c r="E4913" t="s">
        <v>1381</v>
      </c>
      <c r="F4913" t="s">
        <v>25</v>
      </c>
      <c r="G4913">
        <v>343534</v>
      </c>
      <c r="H4913" t="s">
        <v>17</v>
      </c>
      <c r="J4913" t="s">
        <v>3354</v>
      </c>
      <c r="K4913" t="s">
        <v>3383</v>
      </c>
      <c r="L4913" t="s">
        <v>37</v>
      </c>
      <c r="M4913" t="s">
        <v>3359</v>
      </c>
      <c r="AD4913" s="3" t="s">
        <v>1672</v>
      </c>
      <c r="AF4913" t="s">
        <v>3060</v>
      </c>
      <c r="AH4913" s="2">
        <v>39645.391342592593</v>
      </c>
    </row>
    <row r="4914" spans="1:35" ht="15" customHeight="1" x14ac:dyDescent="0.35">
      <c r="B4914" s="5">
        <f t="shared" si="359"/>
        <v>4912</v>
      </c>
      <c r="C4914">
        <f t="shared" si="358"/>
        <v>91</v>
      </c>
      <c r="D4914" s="16">
        <v>1960</v>
      </c>
      <c r="E4914" t="s">
        <v>1381</v>
      </c>
      <c r="F4914" t="s">
        <v>25</v>
      </c>
      <c r="G4914">
        <v>343547</v>
      </c>
      <c r="H4914" t="s">
        <v>17</v>
      </c>
      <c r="J4914" t="s">
        <v>380</v>
      </c>
      <c r="K4914" t="s">
        <v>3383</v>
      </c>
      <c r="M4914" t="s">
        <v>3359</v>
      </c>
      <c r="AF4914" t="s">
        <v>3060</v>
      </c>
      <c r="AH4914" s="2">
        <v>40537.715486111112</v>
      </c>
    </row>
    <row r="4915" spans="1:35" ht="15" customHeight="1" x14ac:dyDescent="0.35">
      <c r="B4915" s="5">
        <f t="shared" si="359"/>
        <v>4913</v>
      </c>
      <c r="C4915">
        <f t="shared" si="358"/>
        <v>54</v>
      </c>
      <c r="D4915" s="16">
        <v>1960</v>
      </c>
      <c r="E4915" t="s">
        <v>327</v>
      </c>
      <c r="F4915" t="s">
        <v>25</v>
      </c>
      <c r="G4915">
        <v>343638</v>
      </c>
      <c r="H4915" t="s">
        <v>17</v>
      </c>
      <c r="J4915" t="s">
        <v>3354</v>
      </c>
      <c r="K4915" t="s">
        <v>3383</v>
      </c>
      <c r="M4915" t="s">
        <v>3359</v>
      </c>
      <c r="S4915" s="148">
        <v>638</v>
      </c>
      <c r="AF4915" t="s">
        <v>3060</v>
      </c>
      <c r="AH4915" s="2">
        <v>41028.865023148152</v>
      </c>
    </row>
    <row r="4916" spans="1:35" ht="15" customHeight="1" x14ac:dyDescent="0.35">
      <c r="B4916" s="5">
        <f t="shared" si="359"/>
        <v>4914</v>
      </c>
      <c r="C4916">
        <f t="shared" si="358"/>
        <v>22</v>
      </c>
      <c r="D4916" s="16">
        <v>1960</v>
      </c>
      <c r="E4916" t="s">
        <v>327</v>
      </c>
      <c r="F4916" t="s">
        <v>25</v>
      </c>
      <c r="G4916">
        <v>343692</v>
      </c>
      <c r="J4916" t="s">
        <v>3354</v>
      </c>
      <c r="K4916" t="s">
        <v>3383</v>
      </c>
      <c r="M4916" t="s">
        <v>3459</v>
      </c>
      <c r="T4916" t="s">
        <v>3424</v>
      </c>
      <c r="W4916" t="s">
        <v>3572</v>
      </c>
      <c r="X4916" t="s">
        <v>3452</v>
      </c>
      <c r="AA4916" s="3" t="s">
        <v>6307</v>
      </c>
      <c r="AF4916" t="s">
        <v>3451</v>
      </c>
      <c r="AH4916" s="2">
        <v>45961</v>
      </c>
    </row>
    <row r="4917" spans="1:35" ht="15" customHeight="1" thickBot="1" x14ac:dyDescent="0.4">
      <c r="B4917" s="5">
        <f t="shared" si="359"/>
        <v>4915</v>
      </c>
      <c r="C4917">
        <f t="shared" si="358"/>
        <v>2</v>
      </c>
      <c r="D4917" s="16">
        <v>1960</v>
      </c>
      <c r="E4917" s="101" t="s">
        <v>327</v>
      </c>
      <c r="F4917" s="101" t="s">
        <v>25</v>
      </c>
      <c r="G4917" s="165">
        <v>343714</v>
      </c>
      <c r="H4917" s="101"/>
      <c r="I4917" s="101"/>
      <c r="J4917" s="101" t="s">
        <v>3354</v>
      </c>
      <c r="K4917" s="101" t="s">
        <v>3383</v>
      </c>
      <c r="L4917" s="101"/>
      <c r="M4917" s="101" t="s">
        <v>3459</v>
      </c>
      <c r="N4917" s="101"/>
      <c r="O4917" s="101"/>
      <c r="P4917" s="101"/>
      <c r="Q4917" s="101"/>
      <c r="R4917" s="101"/>
      <c r="S4917" s="128"/>
      <c r="T4917" s="101" t="s">
        <v>3424</v>
      </c>
      <c r="U4917" s="101"/>
      <c r="V4917" s="130"/>
      <c r="W4917" s="101" t="s">
        <v>3572</v>
      </c>
      <c r="X4917" s="101" t="s">
        <v>3452</v>
      </c>
      <c r="Y4917" s="101"/>
      <c r="Z4917" s="101"/>
      <c r="AA4917" s="3" t="s">
        <v>6307</v>
      </c>
      <c r="AB4917" s="101"/>
      <c r="AC4917" s="101"/>
      <c r="AD4917" s="101"/>
      <c r="AE4917" s="101"/>
      <c r="AF4917" t="s">
        <v>3451</v>
      </c>
      <c r="AG4917" s="101"/>
      <c r="AH4917" s="103">
        <v>45839</v>
      </c>
      <c r="AI4917" s="166" t="s">
        <v>5152</v>
      </c>
    </row>
    <row r="4918" spans="1:35" ht="15" customHeight="1" thickBot="1" x14ac:dyDescent="0.4">
      <c r="A4918" s="3"/>
      <c r="B4918" s="5">
        <f t="shared" si="359"/>
        <v>4916</v>
      </c>
      <c r="C4918">
        <f t="shared" si="358"/>
        <v>1225</v>
      </c>
      <c r="D4918" s="16">
        <v>1960</v>
      </c>
      <c r="E4918" s="159" t="s">
        <v>327</v>
      </c>
      <c r="F4918" s="159" t="s">
        <v>25</v>
      </c>
      <c r="G4918" s="160">
        <v>343716</v>
      </c>
      <c r="H4918" s="159"/>
      <c r="I4918" s="159"/>
      <c r="J4918" s="159" t="s">
        <v>3354</v>
      </c>
      <c r="K4918" s="159" t="s">
        <v>3383</v>
      </c>
      <c r="L4918" s="159"/>
      <c r="M4918" s="159" t="s">
        <v>3459</v>
      </c>
      <c r="N4918" s="159"/>
      <c r="O4918" s="159"/>
      <c r="P4918" s="159"/>
      <c r="Q4918" s="159"/>
      <c r="R4918" s="159"/>
      <c r="S4918" s="159"/>
      <c r="T4918" s="159" t="s">
        <v>3424</v>
      </c>
      <c r="U4918" s="159"/>
      <c r="V4918" s="161"/>
      <c r="W4918" s="159" t="s">
        <v>6616</v>
      </c>
      <c r="X4918" s="159" t="s">
        <v>3452</v>
      </c>
      <c r="Y4918" s="159"/>
      <c r="Z4918" s="159"/>
      <c r="AA4918" s="159" t="s">
        <v>6307</v>
      </c>
      <c r="AB4918" s="159"/>
      <c r="AC4918" s="159"/>
      <c r="AD4918" s="159"/>
      <c r="AE4918" s="159"/>
      <c r="AF4918" t="s">
        <v>3451</v>
      </c>
      <c r="AG4918" s="159"/>
      <c r="AH4918" s="176">
        <v>46091</v>
      </c>
      <c r="AI4918" s="76" t="s">
        <v>6451</v>
      </c>
    </row>
    <row r="4919" spans="1:35" ht="15" customHeight="1" x14ac:dyDescent="0.35">
      <c r="B4919" s="5">
        <f t="shared" si="359"/>
        <v>4917</v>
      </c>
      <c r="C4919">
        <f t="shared" si="358"/>
        <v>2324</v>
      </c>
      <c r="D4919" s="16">
        <v>1960</v>
      </c>
      <c r="E4919" t="s">
        <v>15</v>
      </c>
      <c r="F4919" t="s">
        <v>25</v>
      </c>
      <c r="G4919">
        <v>344941</v>
      </c>
      <c r="H4919" t="s">
        <v>17</v>
      </c>
      <c r="J4919" t="s">
        <v>3354</v>
      </c>
      <c r="K4919" t="s">
        <v>3383</v>
      </c>
      <c r="L4919" t="s">
        <v>37</v>
      </c>
      <c r="M4919" t="s">
        <v>3359</v>
      </c>
      <c r="AF4919" t="s">
        <v>3060</v>
      </c>
      <c r="AH4919" s="2">
        <v>39790.335543981484</v>
      </c>
    </row>
    <row r="4920" spans="1:35" ht="15" customHeight="1" thickBot="1" x14ac:dyDescent="0.4">
      <c r="B4920" s="5">
        <f t="shared" si="359"/>
        <v>4918</v>
      </c>
      <c r="C4920">
        <f t="shared" si="358"/>
        <v>1240</v>
      </c>
      <c r="D4920" s="16">
        <v>1960</v>
      </c>
      <c r="E4920" t="s">
        <v>15</v>
      </c>
      <c r="F4920" t="s">
        <v>25</v>
      </c>
      <c r="G4920">
        <v>347265</v>
      </c>
      <c r="H4920" t="s">
        <v>17</v>
      </c>
      <c r="J4920" t="s">
        <v>3354</v>
      </c>
      <c r="K4920" t="s">
        <v>3383</v>
      </c>
      <c r="M4920" t="s">
        <v>3359</v>
      </c>
      <c r="AF4920" t="s">
        <v>3060</v>
      </c>
      <c r="AH4920" s="2">
        <v>40059.682037037041</v>
      </c>
    </row>
    <row r="4921" spans="1:35" ht="15" thickBot="1" x14ac:dyDescent="0.4">
      <c r="B4921" s="5">
        <f t="shared" si="359"/>
        <v>4919</v>
      </c>
      <c r="C4921">
        <f t="shared" si="358"/>
        <v>522</v>
      </c>
      <c r="D4921" s="16">
        <v>1960</v>
      </c>
      <c r="E4921" t="s">
        <v>15</v>
      </c>
      <c r="F4921" t="s">
        <v>2064</v>
      </c>
      <c r="G4921">
        <v>348505</v>
      </c>
      <c r="J4921" t="s">
        <v>3354</v>
      </c>
      <c r="K4921" t="s">
        <v>3383</v>
      </c>
      <c r="AA4921" s="3" t="s">
        <v>3262</v>
      </c>
      <c r="AD4921" s="3" t="s">
        <v>4623</v>
      </c>
      <c r="AF4921" t="s">
        <v>3451</v>
      </c>
      <c r="AG4921" s="162"/>
      <c r="AH4921" s="163">
        <v>45683</v>
      </c>
    </row>
    <row r="4922" spans="1:35" ht="15" customHeight="1" thickBot="1" x14ac:dyDescent="0.4">
      <c r="A4922" s="180"/>
      <c r="B4922" s="5">
        <f t="shared" si="359"/>
        <v>4920</v>
      </c>
      <c r="C4922">
        <f t="shared" si="358"/>
        <v>338</v>
      </c>
      <c r="D4922" s="16">
        <v>1960</v>
      </c>
      <c r="E4922" t="s">
        <v>15</v>
      </c>
      <c r="F4922" t="s">
        <v>16</v>
      </c>
      <c r="G4922">
        <v>349027</v>
      </c>
      <c r="H4922" t="s">
        <v>17</v>
      </c>
      <c r="J4922" t="s">
        <v>3354</v>
      </c>
      <c r="K4922" t="s">
        <v>3383</v>
      </c>
      <c r="L4922" t="s">
        <v>1673</v>
      </c>
      <c r="M4922" t="s">
        <v>3359</v>
      </c>
      <c r="N4922" t="s">
        <v>3359</v>
      </c>
      <c r="AF4922" t="s">
        <v>3060</v>
      </c>
      <c r="AH4922" s="2">
        <v>39836.482233796298</v>
      </c>
    </row>
    <row r="4923" spans="1:35" ht="15" customHeight="1" thickBot="1" x14ac:dyDescent="0.4">
      <c r="B4923" s="5">
        <f t="shared" si="359"/>
        <v>4921</v>
      </c>
      <c r="C4923">
        <f t="shared" si="358"/>
        <v>258</v>
      </c>
      <c r="D4923" s="16">
        <v>1960</v>
      </c>
      <c r="E4923" t="s">
        <v>15</v>
      </c>
      <c r="F4923" s="3" t="s">
        <v>16</v>
      </c>
      <c r="G4923" s="165">
        <v>349365</v>
      </c>
      <c r="H4923" s="3"/>
      <c r="I4923" s="3"/>
      <c r="J4923" s="3" t="s">
        <v>3354</v>
      </c>
      <c r="K4923" s="3" t="s">
        <v>3383</v>
      </c>
      <c r="L4923" s="3"/>
      <c r="M4923" s="3" t="s">
        <v>3459</v>
      </c>
      <c r="N4923" s="3"/>
      <c r="O4923" s="3"/>
      <c r="P4923" s="3"/>
      <c r="Q4923" s="3"/>
      <c r="R4923" s="3"/>
      <c r="S4923" s="152"/>
      <c r="T4923" s="3" t="s">
        <v>3262</v>
      </c>
      <c r="U4923" s="3"/>
      <c r="V4923" s="143" t="s">
        <v>3359</v>
      </c>
      <c r="W4923" s="3" t="s">
        <v>3572</v>
      </c>
      <c r="X4923" s="3" t="s">
        <v>3660</v>
      </c>
      <c r="Y4923" s="3"/>
      <c r="Z4923" s="3"/>
      <c r="AA4923" s="3" t="s">
        <v>3262</v>
      </c>
      <c r="AB4923" s="3"/>
      <c r="AE4923" s="3"/>
      <c r="AF4923" t="s">
        <v>3451</v>
      </c>
      <c r="AG4923" s="3"/>
      <c r="AH4923" s="153">
        <v>45928</v>
      </c>
      <c r="AI4923" s="166" t="s">
        <v>5614</v>
      </c>
    </row>
    <row r="4924" spans="1:35" ht="15" thickBot="1" x14ac:dyDescent="0.4">
      <c r="B4924" s="5">
        <f t="shared" si="359"/>
        <v>4922</v>
      </c>
      <c r="C4924">
        <f t="shared" si="358"/>
        <v>27</v>
      </c>
      <c r="D4924" s="16">
        <v>1960</v>
      </c>
      <c r="E4924" t="s">
        <v>15</v>
      </c>
      <c r="F4924" t="s">
        <v>25</v>
      </c>
      <c r="G4924">
        <v>349623</v>
      </c>
      <c r="H4924" t="s">
        <v>17</v>
      </c>
      <c r="J4924" t="s">
        <v>3356</v>
      </c>
      <c r="M4924" t="s">
        <v>3359</v>
      </c>
      <c r="AF4924" t="s">
        <v>3060</v>
      </c>
      <c r="AG4924" s="162"/>
      <c r="AH4924" s="163">
        <v>40891.864502314813</v>
      </c>
    </row>
    <row r="4925" spans="1:35" ht="15" thickBot="1" x14ac:dyDescent="0.4">
      <c r="A4925" s="180"/>
      <c r="B4925" s="5">
        <f t="shared" si="359"/>
        <v>4923</v>
      </c>
      <c r="C4925">
        <f t="shared" si="358"/>
        <v>83</v>
      </c>
      <c r="D4925" s="16">
        <v>1960</v>
      </c>
      <c r="E4925" t="s">
        <v>15</v>
      </c>
      <c r="F4925" t="s">
        <v>16</v>
      </c>
      <c r="G4925">
        <v>349650</v>
      </c>
      <c r="J4925" t="s">
        <v>3354</v>
      </c>
      <c r="K4925" t="s">
        <v>3383</v>
      </c>
      <c r="M4925" t="s">
        <v>3459</v>
      </c>
      <c r="T4925" t="s">
        <v>3262</v>
      </c>
      <c r="W4925" t="s">
        <v>3572</v>
      </c>
      <c r="AA4925" s="3" t="s">
        <v>3262</v>
      </c>
      <c r="AF4925" t="s">
        <v>3451</v>
      </c>
      <c r="AH4925" s="2">
        <v>46025</v>
      </c>
    </row>
    <row r="4926" spans="1:35" ht="15" customHeight="1" x14ac:dyDescent="0.35">
      <c r="B4926" s="5">
        <f t="shared" si="359"/>
        <v>4924</v>
      </c>
      <c r="C4926">
        <f t="shared" si="358"/>
        <v>59</v>
      </c>
      <c r="D4926" s="16">
        <v>1960</v>
      </c>
      <c r="E4926" t="s">
        <v>15</v>
      </c>
      <c r="F4926" t="s">
        <v>16</v>
      </c>
      <c r="G4926">
        <v>349733</v>
      </c>
      <c r="H4926" t="s">
        <v>17</v>
      </c>
      <c r="J4926" t="s">
        <v>3354</v>
      </c>
      <c r="K4926" t="s">
        <v>3383</v>
      </c>
      <c r="L4926" t="s">
        <v>538</v>
      </c>
      <c r="M4926" t="s">
        <v>3359</v>
      </c>
      <c r="AF4926" t="s">
        <v>3060</v>
      </c>
      <c r="AH4926" s="2">
        <v>40954.615983796299</v>
      </c>
    </row>
    <row r="4927" spans="1:35" ht="15" customHeight="1" thickBot="1" x14ac:dyDescent="0.4">
      <c r="B4927" s="5">
        <f t="shared" si="359"/>
        <v>4925</v>
      </c>
      <c r="C4927">
        <f t="shared" si="358"/>
        <v>167</v>
      </c>
      <c r="D4927" s="16">
        <v>1960</v>
      </c>
      <c r="E4927" t="s">
        <v>15</v>
      </c>
      <c r="F4927" t="s">
        <v>16</v>
      </c>
      <c r="G4927">
        <v>349792</v>
      </c>
      <c r="H4927" t="s">
        <v>17</v>
      </c>
      <c r="J4927" t="s">
        <v>3354</v>
      </c>
      <c r="K4927" t="s">
        <v>3383</v>
      </c>
      <c r="M4927" t="s">
        <v>3459</v>
      </c>
      <c r="T4927" t="s">
        <v>3262</v>
      </c>
      <c r="V4927" s="43" t="s">
        <v>3359</v>
      </c>
      <c r="W4927" t="s">
        <v>3572</v>
      </c>
      <c r="X4927" t="s">
        <v>3660</v>
      </c>
      <c r="AA4927" s="3" t="s">
        <v>3262</v>
      </c>
      <c r="AF4927" t="s">
        <v>3060</v>
      </c>
      <c r="AH4927" s="2">
        <v>40306.945104166669</v>
      </c>
      <c r="AI4927" s="36" t="s">
        <v>5432</v>
      </c>
    </row>
    <row r="4928" spans="1:35" ht="15" customHeight="1" thickBot="1" x14ac:dyDescent="0.4">
      <c r="B4928" s="5">
        <f t="shared" si="359"/>
        <v>4926</v>
      </c>
      <c r="C4928">
        <f t="shared" si="358"/>
        <v>107</v>
      </c>
      <c r="D4928" s="16">
        <v>1960</v>
      </c>
      <c r="E4928" s="159" t="s">
        <v>15</v>
      </c>
      <c r="F4928" s="159" t="s">
        <v>16</v>
      </c>
      <c r="G4928" s="160">
        <v>349959</v>
      </c>
      <c r="H4928" s="159"/>
      <c r="I4928" s="159"/>
      <c r="J4928" s="159" t="s">
        <v>3354</v>
      </c>
      <c r="K4928" s="159" t="s">
        <v>3383</v>
      </c>
      <c r="L4928" s="159"/>
      <c r="M4928" s="159" t="s">
        <v>3459</v>
      </c>
      <c r="N4928" s="159"/>
      <c r="O4928" s="159"/>
      <c r="P4928" s="159"/>
      <c r="Q4928" s="159"/>
      <c r="R4928" s="159"/>
      <c r="S4928" s="159"/>
      <c r="T4928" s="159" t="s">
        <v>3262</v>
      </c>
      <c r="U4928" s="159"/>
      <c r="V4928" s="161" t="s">
        <v>3359</v>
      </c>
      <c r="W4928" s="159" t="s">
        <v>3572</v>
      </c>
      <c r="X4928" s="159" t="s">
        <v>3660</v>
      </c>
      <c r="Y4928" s="159"/>
      <c r="Z4928" s="159"/>
      <c r="AA4928" s="159" t="s">
        <v>3262</v>
      </c>
      <c r="AB4928" s="159"/>
      <c r="AC4928" s="159"/>
      <c r="AD4928" s="159"/>
      <c r="AE4928" s="159"/>
      <c r="AF4928" t="s">
        <v>3451</v>
      </c>
      <c r="AG4928" s="159"/>
      <c r="AH4928" s="176">
        <v>46091</v>
      </c>
      <c r="AI4928" s="76" t="s">
        <v>6453</v>
      </c>
    </row>
    <row r="4929" spans="1:35" ht="15" customHeight="1" x14ac:dyDescent="0.35">
      <c r="B4929" s="5">
        <f t="shared" si="359"/>
        <v>4927</v>
      </c>
      <c r="C4929">
        <f t="shared" si="358"/>
        <v>164</v>
      </c>
      <c r="D4929" s="16">
        <v>1960</v>
      </c>
      <c r="E4929" t="s">
        <v>15</v>
      </c>
      <c r="F4929" s="116" t="s">
        <v>16</v>
      </c>
      <c r="G4929" s="117">
        <v>350066</v>
      </c>
      <c r="H4929" s="172" t="s">
        <v>5836</v>
      </c>
      <c r="I4929" s="172"/>
      <c r="J4929" s="172" t="s">
        <v>3354</v>
      </c>
      <c r="K4929" s="172" t="s">
        <v>3383</v>
      </c>
      <c r="L4929" s="172"/>
      <c r="M4929" s="172" t="s">
        <v>3459</v>
      </c>
      <c r="N4929" s="172"/>
      <c r="O4929" s="172"/>
      <c r="P4929" s="172"/>
      <c r="Q4929" s="172"/>
      <c r="R4929" s="172"/>
      <c r="S4929" s="173"/>
      <c r="T4929" s="172" t="s">
        <v>3262</v>
      </c>
      <c r="U4929" s="172"/>
      <c r="V4929" s="174"/>
      <c r="W4929" s="172" t="s">
        <v>3572</v>
      </c>
      <c r="X4929" s="172" t="s">
        <v>3660</v>
      </c>
      <c r="Y4929" s="172"/>
      <c r="Z4929" s="172"/>
      <c r="AA4929" s="172" t="s">
        <v>3262</v>
      </c>
      <c r="AB4929" s="172"/>
      <c r="AC4929" s="172"/>
      <c r="AD4929" s="172"/>
      <c r="AE4929" s="172"/>
      <c r="AF4929" t="s">
        <v>3451</v>
      </c>
      <c r="AG4929" s="172"/>
      <c r="AH4929" s="175">
        <v>45999</v>
      </c>
      <c r="AI4929" s="36" t="s">
        <v>6035</v>
      </c>
    </row>
    <row r="4930" spans="1:35" ht="15" customHeight="1" x14ac:dyDescent="0.35">
      <c r="B4930" s="5">
        <f t="shared" si="359"/>
        <v>4928</v>
      </c>
      <c r="C4930">
        <f t="shared" si="358"/>
        <v>1</v>
      </c>
      <c r="D4930" s="16">
        <v>1960</v>
      </c>
      <c r="E4930" t="s">
        <v>15</v>
      </c>
      <c r="F4930" s="3" t="s">
        <v>16</v>
      </c>
      <c r="G4930" s="3">
        <v>350230</v>
      </c>
      <c r="H4930" s="3"/>
      <c r="I4930" s="3"/>
      <c r="J4930" s="3"/>
      <c r="K4930" s="3"/>
      <c r="L4930" s="3"/>
      <c r="M4930" s="3"/>
      <c r="N4930" s="3"/>
      <c r="O4930" s="3"/>
      <c r="P4930" s="3"/>
      <c r="Q4930" s="3"/>
      <c r="R4930" s="3"/>
      <c r="S4930" s="152"/>
      <c r="T4930" s="3"/>
      <c r="U4930" s="3"/>
      <c r="V4930" s="143"/>
      <c r="W4930" s="3"/>
      <c r="X4930" s="3"/>
      <c r="Y4930" s="3"/>
      <c r="Z4930" s="3"/>
      <c r="AB4930" s="3"/>
      <c r="AE4930" s="3"/>
      <c r="AF4930" s="3" t="s">
        <v>3451</v>
      </c>
      <c r="AG4930" s="3"/>
      <c r="AH4930" s="153">
        <v>45568</v>
      </c>
      <c r="AI4930" s="14" t="s">
        <v>4299</v>
      </c>
    </row>
    <row r="4931" spans="1:35" ht="15" customHeight="1" x14ac:dyDescent="0.35">
      <c r="B4931" s="5">
        <f t="shared" si="359"/>
        <v>4929</v>
      </c>
      <c r="C4931">
        <f t="shared" si="358"/>
        <v>642</v>
      </c>
      <c r="D4931" s="16">
        <v>1960</v>
      </c>
      <c r="E4931" t="s">
        <v>15</v>
      </c>
      <c r="F4931" t="s">
        <v>16</v>
      </c>
      <c r="G4931">
        <v>350231</v>
      </c>
      <c r="H4931" t="s">
        <v>17</v>
      </c>
      <c r="J4931" t="s">
        <v>3354</v>
      </c>
      <c r="K4931" t="s">
        <v>3383</v>
      </c>
      <c r="L4931" t="s">
        <v>1674</v>
      </c>
      <c r="M4931" t="s">
        <v>3359</v>
      </c>
      <c r="AD4931" s="3" t="s">
        <v>1675</v>
      </c>
      <c r="AF4931" t="s">
        <v>3060</v>
      </c>
      <c r="AH4931" s="2">
        <v>41046.493935185186</v>
      </c>
    </row>
    <row r="4932" spans="1:35" ht="15" customHeight="1" x14ac:dyDescent="0.35">
      <c r="B4932" s="5">
        <f t="shared" si="359"/>
        <v>4930</v>
      </c>
      <c r="C4932">
        <f t="shared" si="358"/>
        <v>159</v>
      </c>
      <c r="D4932" s="16">
        <v>1960</v>
      </c>
      <c r="E4932" t="s">
        <v>15</v>
      </c>
      <c r="F4932" t="s">
        <v>16</v>
      </c>
      <c r="G4932">
        <v>350873</v>
      </c>
      <c r="H4932" t="s">
        <v>17</v>
      </c>
      <c r="J4932" t="s">
        <v>3356</v>
      </c>
      <c r="K4932" t="s">
        <v>3383</v>
      </c>
      <c r="M4932" t="s">
        <v>3359</v>
      </c>
      <c r="N4932" t="s">
        <v>3359</v>
      </c>
      <c r="AF4932" t="s">
        <v>3060</v>
      </c>
      <c r="AH4932" s="2">
        <v>40635.770150462966</v>
      </c>
    </row>
    <row r="4933" spans="1:35" ht="15" customHeight="1" x14ac:dyDescent="0.35">
      <c r="B4933" s="5">
        <f t="shared" si="359"/>
        <v>4931</v>
      </c>
      <c r="C4933">
        <f t="shared" si="358"/>
        <v>3</v>
      </c>
      <c r="D4933" s="16">
        <v>1960</v>
      </c>
      <c r="E4933" t="s">
        <v>15</v>
      </c>
      <c r="F4933" t="s">
        <v>16</v>
      </c>
      <c r="G4933">
        <v>351032</v>
      </c>
      <c r="H4933" t="s">
        <v>17</v>
      </c>
      <c r="J4933" t="s">
        <v>3354</v>
      </c>
      <c r="L4933" t="s">
        <v>849</v>
      </c>
      <c r="M4933" t="s">
        <v>3359</v>
      </c>
      <c r="AF4933" t="s">
        <v>3060</v>
      </c>
      <c r="AH4933" s="2">
        <v>40094.911400462966</v>
      </c>
    </row>
    <row r="4934" spans="1:35" ht="15" customHeight="1" x14ac:dyDescent="0.35">
      <c r="B4934" s="5">
        <f t="shared" si="359"/>
        <v>4932</v>
      </c>
      <c r="C4934">
        <f t="shared" si="358"/>
        <v>10</v>
      </c>
      <c r="D4934" s="16">
        <v>1960</v>
      </c>
      <c r="E4934" t="s">
        <v>15</v>
      </c>
      <c r="F4934" t="s">
        <v>16</v>
      </c>
      <c r="G4934">
        <v>351035</v>
      </c>
      <c r="H4934" t="s">
        <v>17</v>
      </c>
      <c r="J4934" t="s">
        <v>3354</v>
      </c>
      <c r="K4934" t="s">
        <v>3383</v>
      </c>
      <c r="L4934" t="s">
        <v>37</v>
      </c>
      <c r="M4934" t="s">
        <v>3359</v>
      </c>
      <c r="AF4934" t="s">
        <v>3060</v>
      </c>
      <c r="AH4934" s="2">
        <v>40030.414351851854</v>
      </c>
    </row>
    <row r="4935" spans="1:35" ht="15" customHeight="1" x14ac:dyDescent="0.35">
      <c r="B4935" s="5">
        <f t="shared" si="359"/>
        <v>4933</v>
      </c>
      <c r="C4935">
        <f t="shared" si="358"/>
        <v>81</v>
      </c>
      <c r="D4935" s="16">
        <v>1960</v>
      </c>
      <c r="E4935" t="s">
        <v>15</v>
      </c>
      <c r="F4935" t="s">
        <v>25</v>
      </c>
      <c r="G4935">
        <v>351045</v>
      </c>
      <c r="H4935" t="s">
        <v>17</v>
      </c>
      <c r="L4935" t="s">
        <v>1676</v>
      </c>
      <c r="M4935" t="s">
        <v>3359</v>
      </c>
      <c r="AF4935" t="s">
        <v>3060</v>
      </c>
      <c r="AH4935" s="2">
        <v>39948.402986111112</v>
      </c>
    </row>
    <row r="4936" spans="1:35" ht="15" customHeight="1" x14ac:dyDescent="0.35">
      <c r="A4936" s="3"/>
      <c r="B4936" s="5">
        <f t="shared" si="359"/>
        <v>4934</v>
      </c>
      <c r="C4936">
        <f t="shared" si="358"/>
        <v>99</v>
      </c>
      <c r="D4936" s="16">
        <v>1960</v>
      </c>
      <c r="E4936" t="s">
        <v>15</v>
      </c>
      <c r="F4936" t="s">
        <v>16</v>
      </c>
      <c r="G4936">
        <v>351126</v>
      </c>
      <c r="H4936" t="s">
        <v>17</v>
      </c>
      <c r="L4936" t="s">
        <v>1677</v>
      </c>
      <c r="M4936" t="s">
        <v>3359</v>
      </c>
      <c r="AB4936" t="s">
        <v>1678</v>
      </c>
      <c r="AF4936" t="s">
        <v>3060</v>
      </c>
      <c r="AH4936" s="2">
        <v>40257.389305555553</v>
      </c>
    </row>
    <row r="4937" spans="1:35" ht="15" customHeight="1" x14ac:dyDescent="0.35">
      <c r="B4937" s="5">
        <f t="shared" si="359"/>
        <v>4935</v>
      </c>
      <c r="C4937">
        <f t="shared" si="358"/>
        <v>18</v>
      </c>
      <c r="D4937" s="16">
        <v>1960</v>
      </c>
      <c r="E4937" t="s">
        <v>15</v>
      </c>
      <c r="F4937" t="s">
        <v>25</v>
      </c>
      <c r="G4937">
        <v>351225</v>
      </c>
      <c r="H4937" t="s">
        <v>17</v>
      </c>
      <c r="M4937" t="s">
        <v>3359</v>
      </c>
      <c r="AF4937" t="s">
        <v>3060</v>
      </c>
      <c r="AH4937" s="2">
        <v>40873.909004629626</v>
      </c>
    </row>
    <row r="4938" spans="1:35" ht="15" customHeight="1" x14ac:dyDescent="0.35">
      <c r="B4938" s="5">
        <f t="shared" si="359"/>
        <v>4936</v>
      </c>
      <c r="C4938">
        <f t="shared" ref="C4938:C4942" si="360">+G4939-G4938</f>
        <v>34</v>
      </c>
      <c r="D4938" s="16">
        <v>1960</v>
      </c>
      <c r="E4938" s="3" t="s">
        <v>15</v>
      </c>
      <c r="F4938" s="3" t="s">
        <v>16</v>
      </c>
      <c r="G4938" s="3">
        <v>351243</v>
      </c>
      <c r="H4938" s="3"/>
      <c r="I4938" s="3"/>
      <c r="J4938" s="3"/>
      <c r="K4938" s="3"/>
      <c r="L4938" s="3"/>
      <c r="M4938" s="3"/>
      <c r="N4938" s="3"/>
      <c r="O4938" s="3"/>
      <c r="P4938" s="3"/>
      <c r="Q4938" s="3"/>
      <c r="R4938" s="3"/>
      <c r="S4938" s="152"/>
      <c r="T4938" s="3"/>
      <c r="U4938" s="3"/>
      <c r="V4938" s="143" t="s">
        <v>3413</v>
      </c>
      <c r="W4938" s="3"/>
      <c r="X4938" s="3"/>
      <c r="Y4938" s="3"/>
      <c r="Z4938" s="3"/>
      <c r="AB4938" s="3"/>
      <c r="AE4938" s="3"/>
      <c r="AF4938" s="3" t="s">
        <v>3451</v>
      </c>
      <c r="AG4938" s="3"/>
      <c r="AH4938" s="153">
        <v>45661</v>
      </c>
      <c r="AI4938" s="14" t="s">
        <v>4444</v>
      </c>
    </row>
    <row r="4939" spans="1:35" ht="15" customHeight="1" thickBot="1" x14ac:dyDescent="0.4">
      <c r="B4939" s="5">
        <f t="shared" si="359"/>
        <v>4937</v>
      </c>
      <c r="C4939">
        <f t="shared" si="360"/>
        <v>139</v>
      </c>
      <c r="D4939" s="16">
        <v>1960</v>
      </c>
      <c r="E4939" t="s">
        <v>15</v>
      </c>
      <c r="F4939" t="s">
        <v>16</v>
      </c>
      <c r="G4939">
        <v>351277</v>
      </c>
      <c r="H4939" t="s">
        <v>17</v>
      </c>
      <c r="J4939" t="s">
        <v>3354</v>
      </c>
      <c r="K4939" t="s">
        <v>3383</v>
      </c>
      <c r="L4939" t="s">
        <v>369</v>
      </c>
      <c r="M4939" t="s">
        <v>3359</v>
      </c>
      <c r="N4939" t="s">
        <v>3359</v>
      </c>
      <c r="V4939" s="43" t="s">
        <v>3359</v>
      </c>
      <c r="AB4939" t="s">
        <v>81</v>
      </c>
      <c r="AD4939" s="3" t="s">
        <v>1679</v>
      </c>
      <c r="AF4939" t="s">
        <v>3060</v>
      </c>
      <c r="AH4939" s="2">
        <v>40162.933391203704</v>
      </c>
    </row>
    <row r="4940" spans="1:35" ht="15" customHeight="1" thickBot="1" x14ac:dyDescent="0.4">
      <c r="B4940" s="5">
        <f t="shared" si="359"/>
        <v>4938</v>
      </c>
      <c r="C4940">
        <f t="shared" si="360"/>
        <v>126</v>
      </c>
      <c r="D4940" s="16">
        <v>1960</v>
      </c>
      <c r="E4940" s="159" t="s">
        <v>15</v>
      </c>
      <c r="F4940" s="159" t="s">
        <v>16</v>
      </c>
      <c r="G4940" s="160">
        <v>351416</v>
      </c>
      <c r="H4940" s="159"/>
      <c r="I4940" s="159"/>
      <c r="J4940" s="159" t="s">
        <v>3354</v>
      </c>
      <c r="K4940" s="159" t="s">
        <v>3383</v>
      </c>
      <c r="L4940" s="159"/>
      <c r="M4940" s="159" t="s">
        <v>3459</v>
      </c>
      <c r="N4940" s="159"/>
      <c r="O4940" s="159"/>
      <c r="P4940" s="159"/>
      <c r="Q4940" s="159"/>
      <c r="R4940" s="159"/>
      <c r="S4940" s="159"/>
      <c r="T4940" s="159"/>
      <c r="U4940" s="159"/>
      <c r="V4940" s="161" t="s">
        <v>3359</v>
      </c>
      <c r="W4940" s="159" t="s">
        <v>3572</v>
      </c>
      <c r="X4940" s="159" t="s">
        <v>3660</v>
      </c>
      <c r="Y4940" s="159"/>
      <c r="Z4940" s="159"/>
      <c r="AA4940" s="159" t="s">
        <v>3262</v>
      </c>
      <c r="AB4940" s="159"/>
      <c r="AC4940" s="159"/>
      <c r="AD4940" s="159"/>
      <c r="AE4940" s="159"/>
      <c r="AF4940" t="s">
        <v>3451</v>
      </c>
      <c r="AG4940" s="159"/>
      <c r="AH4940" s="176">
        <v>46207</v>
      </c>
      <c r="AI4940" s="76" t="s">
        <v>6642</v>
      </c>
    </row>
    <row r="4941" spans="1:35" ht="15" customHeight="1" x14ac:dyDescent="0.35">
      <c r="B4941" s="5">
        <f t="shared" si="359"/>
        <v>4939</v>
      </c>
      <c r="C4941">
        <f t="shared" si="360"/>
        <v>31</v>
      </c>
      <c r="D4941" s="16">
        <v>1960</v>
      </c>
      <c r="E4941" t="s">
        <v>972</v>
      </c>
      <c r="F4941" t="s">
        <v>25</v>
      </c>
      <c r="G4941">
        <v>351542</v>
      </c>
      <c r="H4941" t="s">
        <v>17</v>
      </c>
      <c r="J4941" t="s">
        <v>3354</v>
      </c>
      <c r="K4941" t="s">
        <v>3383</v>
      </c>
      <c r="M4941" t="s">
        <v>3359</v>
      </c>
      <c r="N4941" t="s">
        <v>3359</v>
      </c>
      <c r="AC4941" s="3">
        <v>1967</v>
      </c>
      <c r="AF4941" t="s">
        <v>3060</v>
      </c>
      <c r="AH4941" s="2">
        <v>39878.561111111114</v>
      </c>
    </row>
    <row r="4942" spans="1:35" ht="15" customHeight="1" x14ac:dyDescent="0.35">
      <c r="B4942" s="5">
        <f t="shared" si="359"/>
        <v>4940</v>
      </c>
      <c r="C4942">
        <f t="shared" si="360"/>
        <v>3</v>
      </c>
      <c r="D4942" s="16">
        <v>1960</v>
      </c>
      <c r="E4942" t="s">
        <v>15</v>
      </c>
      <c r="F4942" t="s">
        <v>16</v>
      </c>
      <c r="G4942">
        <v>351573</v>
      </c>
      <c r="H4942" t="s">
        <v>17</v>
      </c>
      <c r="M4942" t="s">
        <v>3359</v>
      </c>
      <c r="AF4942" t="s">
        <v>3060</v>
      </c>
      <c r="AH4942" s="2">
        <v>40902.835856481484</v>
      </c>
    </row>
    <row r="4943" spans="1:35" ht="15" customHeight="1" x14ac:dyDescent="0.35">
      <c r="B4943" s="5">
        <f t="shared" si="359"/>
        <v>4941</v>
      </c>
      <c r="C4943">
        <f t="shared" si="358"/>
        <v>118</v>
      </c>
      <c r="D4943" s="16">
        <v>1960</v>
      </c>
      <c r="E4943" t="s">
        <v>15</v>
      </c>
      <c r="F4943" t="s">
        <v>16</v>
      </c>
      <c r="G4943">
        <v>351576</v>
      </c>
      <c r="H4943" t="s">
        <v>17</v>
      </c>
      <c r="J4943" t="s">
        <v>3354</v>
      </c>
      <c r="M4943" t="s">
        <v>3359</v>
      </c>
      <c r="AF4943" t="s">
        <v>3060</v>
      </c>
      <c r="AH4943" s="2">
        <v>40771.776250000003</v>
      </c>
    </row>
    <row r="4944" spans="1:35" ht="15" customHeight="1" x14ac:dyDescent="0.35">
      <c r="B4944" s="5">
        <f t="shared" si="359"/>
        <v>4942</v>
      </c>
      <c r="C4944">
        <f t="shared" si="358"/>
        <v>55</v>
      </c>
      <c r="D4944" s="16">
        <v>1960</v>
      </c>
      <c r="E4944" s="115" t="s">
        <v>15</v>
      </c>
      <c r="F4944" s="115" t="s">
        <v>16</v>
      </c>
      <c r="G4944" s="70">
        <v>351694</v>
      </c>
      <c r="I4944" s="172"/>
      <c r="J4944" s="172" t="s">
        <v>3354</v>
      </c>
      <c r="K4944" s="172" t="s">
        <v>3383</v>
      </c>
      <c r="L4944" s="172"/>
      <c r="M4944" s="172" t="s">
        <v>3459</v>
      </c>
      <c r="N4944" s="172"/>
      <c r="O4944" s="172"/>
      <c r="P4944" s="172"/>
      <c r="Q4944" s="172"/>
      <c r="R4944" s="172"/>
      <c r="S4944" s="173"/>
      <c r="T4944" s="172" t="s">
        <v>3262</v>
      </c>
      <c r="U4944" s="172"/>
      <c r="V4944" s="174" t="s">
        <v>3359</v>
      </c>
      <c r="W4944" s="172" t="s">
        <v>3572</v>
      </c>
      <c r="X4944" s="172" t="s">
        <v>3660</v>
      </c>
      <c r="Y4944" s="172"/>
      <c r="Z4944" s="172"/>
      <c r="AA4944" s="172" t="s">
        <v>3262</v>
      </c>
      <c r="AC4944"/>
      <c r="AD4944"/>
      <c r="AF4944" t="s">
        <v>3451</v>
      </c>
      <c r="AH4944" s="2">
        <v>45966</v>
      </c>
      <c r="AI4944" s="36" t="s">
        <v>5775</v>
      </c>
    </row>
    <row r="4945" spans="2:35" ht="15" customHeight="1" x14ac:dyDescent="0.35">
      <c r="B4945" s="5">
        <f t="shared" si="359"/>
        <v>4943</v>
      </c>
      <c r="C4945">
        <f t="shared" si="358"/>
        <v>72</v>
      </c>
      <c r="D4945" s="16">
        <v>1960</v>
      </c>
      <c r="E4945" t="s">
        <v>15</v>
      </c>
      <c r="F4945" t="s">
        <v>16</v>
      </c>
      <c r="G4945">
        <v>351749</v>
      </c>
      <c r="H4945" t="s">
        <v>17</v>
      </c>
      <c r="J4945" t="s">
        <v>3354</v>
      </c>
      <c r="K4945" t="s">
        <v>3383</v>
      </c>
      <c r="L4945" t="s">
        <v>1680</v>
      </c>
      <c r="M4945" t="s">
        <v>3359</v>
      </c>
      <c r="AB4945" t="s">
        <v>3773</v>
      </c>
      <c r="AC4945" s="3" t="s">
        <v>1681</v>
      </c>
      <c r="AF4945" t="s">
        <v>3060</v>
      </c>
      <c r="AH4945" s="2">
        <v>40493.599953703706</v>
      </c>
    </row>
    <row r="4946" spans="2:35" ht="15" customHeight="1" x14ac:dyDescent="0.35">
      <c r="B4946" s="5">
        <f t="shared" si="359"/>
        <v>4944</v>
      </c>
      <c r="C4946">
        <f t="shared" si="358"/>
        <v>358</v>
      </c>
      <c r="D4946" s="16">
        <v>1960</v>
      </c>
      <c r="E4946" t="s">
        <v>15</v>
      </c>
      <c r="F4946" t="s">
        <v>16</v>
      </c>
      <c r="G4946">
        <v>351821</v>
      </c>
      <c r="H4946" t="s">
        <v>17</v>
      </c>
      <c r="J4946" t="s">
        <v>3354</v>
      </c>
      <c r="K4946" t="s">
        <v>3383</v>
      </c>
      <c r="L4946" t="s">
        <v>138</v>
      </c>
      <c r="M4946" t="s">
        <v>3359</v>
      </c>
      <c r="AF4946" t="s">
        <v>3060</v>
      </c>
      <c r="AH4946" s="2">
        <v>39929.392870370371</v>
      </c>
    </row>
    <row r="4947" spans="2:35" ht="15" customHeight="1" x14ac:dyDescent="0.35">
      <c r="B4947" s="5">
        <f t="shared" si="359"/>
        <v>4945</v>
      </c>
      <c r="C4947">
        <f t="shared" si="358"/>
        <v>41</v>
      </c>
      <c r="D4947" s="16">
        <v>1960</v>
      </c>
      <c r="E4947" t="s">
        <v>15</v>
      </c>
      <c r="F4947" t="s">
        <v>16</v>
      </c>
      <c r="G4947">
        <v>352179</v>
      </c>
      <c r="H4947" t="s">
        <v>17</v>
      </c>
      <c r="J4947" t="s">
        <v>3354</v>
      </c>
      <c r="K4947" t="s">
        <v>3383</v>
      </c>
      <c r="L4947" t="s">
        <v>135</v>
      </c>
      <c r="M4947" t="s">
        <v>3359</v>
      </c>
      <c r="V4947" s="43" t="s">
        <v>3359</v>
      </c>
      <c r="AF4947" t="s">
        <v>3060</v>
      </c>
      <c r="AH4947" s="2">
        <v>40830.591273148151</v>
      </c>
    </row>
    <row r="4948" spans="2:35" ht="15" customHeight="1" x14ac:dyDescent="0.35">
      <c r="B4948" s="5">
        <f t="shared" si="359"/>
        <v>4946</v>
      </c>
      <c r="C4948">
        <f t="shared" si="358"/>
        <v>18</v>
      </c>
      <c r="D4948" s="16">
        <v>1960</v>
      </c>
      <c r="E4948" t="s">
        <v>15</v>
      </c>
      <c r="F4948" t="s">
        <v>16</v>
      </c>
      <c r="G4948">
        <v>352220</v>
      </c>
      <c r="H4948" t="s">
        <v>17</v>
      </c>
      <c r="J4948" t="s">
        <v>3354</v>
      </c>
      <c r="K4948" t="s">
        <v>3383</v>
      </c>
      <c r="L4948" t="s">
        <v>172</v>
      </c>
      <c r="M4948" t="s">
        <v>3359</v>
      </c>
      <c r="N4948" t="s">
        <v>3359</v>
      </c>
      <c r="AA4948" s="3" t="s">
        <v>1683</v>
      </c>
      <c r="AF4948" t="s">
        <v>3060</v>
      </c>
      <c r="AH4948" s="2">
        <v>40682.913298611114</v>
      </c>
    </row>
    <row r="4949" spans="2:35" ht="15" customHeight="1" x14ac:dyDescent="0.35">
      <c r="B4949" s="5">
        <f t="shared" si="359"/>
        <v>4947</v>
      </c>
      <c r="C4949">
        <f t="shared" si="358"/>
        <v>57</v>
      </c>
      <c r="D4949" s="16">
        <v>1960</v>
      </c>
      <c r="E4949" t="s">
        <v>15</v>
      </c>
      <c r="F4949" t="s">
        <v>16</v>
      </c>
      <c r="G4949">
        <v>352238</v>
      </c>
      <c r="H4949" t="s">
        <v>17</v>
      </c>
      <c r="J4949" t="s">
        <v>3354</v>
      </c>
      <c r="K4949" t="s">
        <v>3383</v>
      </c>
      <c r="M4949" t="s">
        <v>3359</v>
      </c>
      <c r="V4949" s="43" t="s">
        <v>3359</v>
      </c>
      <c r="AB4949" t="s">
        <v>81</v>
      </c>
      <c r="AF4949" t="s">
        <v>3060</v>
      </c>
      <c r="AH4949" s="2">
        <v>40449.759108796294</v>
      </c>
    </row>
    <row r="4950" spans="2:35" ht="15" customHeight="1" thickBot="1" x14ac:dyDescent="0.4">
      <c r="B4950" s="5">
        <f t="shared" si="359"/>
        <v>4948</v>
      </c>
      <c r="C4950">
        <f t="shared" si="358"/>
        <v>4</v>
      </c>
      <c r="D4950" s="16">
        <v>1960</v>
      </c>
      <c r="E4950" t="s">
        <v>15</v>
      </c>
      <c r="F4950" t="s">
        <v>16</v>
      </c>
      <c r="G4950">
        <v>352295</v>
      </c>
      <c r="H4950" t="s">
        <v>17</v>
      </c>
      <c r="J4950" t="s">
        <v>3354</v>
      </c>
      <c r="M4950" t="s">
        <v>3359</v>
      </c>
      <c r="N4950" t="s">
        <v>3359</v>
      </c>
      <c r="AF4950" t="s">
        <v>3060</v>
      </c>
      <c r="AH4950" s="2">
        <v>40516.908854166664</v>
      </c>
    </row>
    <row r="4951" spans="2:35" ht="15" customHeight="1" thickBot="1" x14ac:dyDescent="0.4">
      <c r="B4951" s="5">
        <f t="shared" si="359"/>
        <v>4949</v>
      </c>
      <c r="C4951">
        <f t="shared" si="358"/>
        <v>58</v>
      </c>
      <c r="D4951" s="16">
        <v>1960</v>
      </c>
      <c r="E4951" t="s">
        <v>15</v>
      </c>
      <c r="F4951" t="s">
        <v>16</v>
      </c>
      <c r="G4951">
        <v>352299</v>
      </c>
      <c r="H4951" t="s">
        <v>17</v>
      </c>
      <c r="J4951" t="s">
        <v>380</v>
      </c>
      <c r="K4951" t="s">
        <v>3383</v>
      </c>
      <c r="L4951" t="s">
        <v>1684</v>
      </c>
      <c r="M4951" t="s">
        <v>3359</v>
      </c>
      <c r="AF4951" t="s">
        <v>3060</v>
      </c>
      <c r="AH4951" s="2">
        <v>40880.712094907409</v>
      </c>
      <c r="AI4951" s="162"/>
    </row>
    <row r="4952" spans="2:35" ht="15" customHeight="1" x14ac:dyDescent="0.35">
      <c r="B4952" s="5">
        <f t="shared" si="359"/>
        <v>4950</v>
      </c>
      <c r="C4952">
        <f t="shared" si="358"/>
        <v>202</v>
      </c>
      <c r="D4952" s="16">
        <v>1960</v>
      </c>
      <c r="E4952" t="s">
        <v>15</v>
      </c>
      <c r="F4952" t="s">
        <v>16</v>
      </c>
      <c r="G4952">
        <v>352357</v>
      </c>
      <c r="H4952" t="s">
        <v>17</v>
      </c>
      <c r="J4952" t="s">
        <v>3354</v>
      </c>
      <c r="K4952" t="s">
        <v>3383</v>
      </c>
      <c r="L4952" t="s">
        <v>793</v>
      </c>
      <c r="M4952" t="s">
        <v>3359</v>
      </c>
      <c r="AF4952" t="s">
        <v>3060</v>
      </c>
      <c r="AH4952" s="2">
        <v>40899.471145833333</v>
      </c>
    </row>
    <row r="4953" spans="2:35" ht="15" customHeight="1" x14ac:dyDescent="0.35">
      <c r="B4953" s="5">
        <f t="shared" si="359"/>
        <v>4951</v>
      </c>
      <c r="C4953">
        <f t="shared" ref="C4953:C4956" si="361">+G4954-G4953</f>
        <v>108</v>
      </c>
      <c r="D4953" s="16">
        <v>1960</v>
      </c>
      <c r="E4953" t="s">
        <v>15</v>
      </c>
      <c r="F4953" t="s">
        <v>16</v>
      </c>
      <c r="G4953">
        <v>352559</v>
      </c>
      <c r="H4953" t="s">
        <v>17</v>
      </c>
      <c r="J4953" t="s">
        <v>3354</v>
      </c>
      <c r="K4953" t="s">
        <v>3383</v>
      </c>
      <c r="M4953" t="s">
        <v>3359</v>
      </c>
      <c r="V4953" s="43" t="s">
        <v>3359</v>
      </c>
      <c r="AB4953" t="s">
        <v>81</v>
      </c>
      <c r="AF4953" t="s">
        <v>3060</v>
      </c>
      <c r="AH4953" s="2">
        <v>40768.57402777778</v>
      </c>
    </row>
    <row r="4954" spans="2:35" ht="15" customHeight="1" x14ac:dyDescent="0.35">
      <c r="B4954" s="5">
        <f t="shared" si="359"/>
        <v>4952</v>
      </c>
      <c r="C4954">
        <f t="shared" si="361"/>
        <v>425</v>
      </c>
      <c r="D4954" s="16">
        <v>1960</v>
      </c>
      <c r="E4954" t="s">
        <v>15</v>
      </c>
      <c r="F4954" t="s">
        <v>16</v>
      </c>
      <c r="G4954">
        <v>352667</v>
      </c>
      <c r="J4954" t="s">
        <v>3354</v>
      </c>
      <c r="K4954" t="s">
        <v>3383</v>
      </c>
      <c r="T4954" t="s">
        <v>3262</v>
      </c>
      <c r="X4954" t="s">
        <v>3660</v>
      </c>
      <c r="AA4954" s="3" t="s">
        <v>3262</v>
      </c>
      <c r="AF4954" t="s">
        <v>3451</v>
      </c>
      <c r="AH4954" s="2">
        <v>46240</v>
      </c>
    </row>
    <row r="4955" spans="2:35" ht="15" customHeight="1" x14ac:dyDescent="0.35">
      <c r="B4955" s="5">
        <f t="shared" si="359"/>
        <v>4953</v>
      </c>
      <c r="C4955">
        <f t="shared" si="361"/>
        <v>15</v>
      </c>
      <c r="D4955" s="16">
        <v>1960</v>
      </c>
      <c r="E4955" t="s">
        <v>15</v>
      </c>
      <c r="F4955" t="s">
        <v>16</v>
      </c>
      <c r="G4955">
        <v>353092</v>
      </c>
      <c r="H4955" t="s">
        <v>17</v>
      </c>
      <c r="J4955" t="s">
        <v>3354</v>
      </c>
      <c r="M4955" t="s">
        <v>3359</v>
      </c>
      <c r="AF4955" t="s">
        <v>3060</v>
      </c>
      <c r="AH4955" s="2">
        <v>40567.899398148147</v>
      </c>
    </row>
    <row r="4956" spans="2:35" ht="15" customHeight="1" x14ac:dyDescent="0.35">
      <c r="B4956" s="5">
        <f t="shared" si="359"/>
        <v>4954</v>
      </c>
      <c r="C4956">
        <f t="shared" si="361"/>
        <v>27</v>
      </c>
      <c r="D4956" s="16">
        <v>1960</v>
      </c>
      <c r="E4956" t="s">
        <v>15</v>
      </c>
      <c r="F4956" t="s">
        <v>16</v>
      </c>
      <c r="G4956">
        <v>353107</v>
      </c>
      <c r="H4956" t="s">
        <v>17</v>
      </c>
      <c r="J4956" t="s">
        <v>3354</v>
      </c>
      <c r="L4956" t="s">
        <v>98</v>
      </c>
      <c r="M4956" t="s">
        <v>3359</v>
      </c>
      <c r="AF4956" t="s">
        <v>3060</v>
      </c>
      <c r="AH4956" s="2">
        <v>40527.902199074073</v>
      </c>
    </row>
    <row r="4957" spans="2:35" ht="15" customHeight="1" thickBot="1" x14ac:dyDescent="0.4">
      <c r="B4957" s="5">
        <f t="shared" si="359"/>
        <v>4955</v>
      </c>
      <c r="C4957">
        <f t="shared" si="358"/>
        <v>14</v>
      </c>
      <c r="D4957" s="16">
        <v>1960</v>
      </c>
      <c r="E4957" t="s">
        <v>15</v>
      </c>
      <c r="F4957" t="s">
        <v>16</v>
      </c>
      <c r="G4957">
        <v>353134</v>
      </c>
      <c r="H4957" t="s">
        <v>17</v>
      </c>
      <c r="J4957" t="s">
        <v>3355</v>
      </c>
      <c r="K4957" t="s">
        <v>3383</v>
      </c>
      <c r="L4957" t="s">
        <v>130</v>
      </c>
      <c r="M4957" t="s">
        <v>3359</v>
      </c>
      <c r="AB4957" t="s">
        <v>195</v>
      </c>
      <c r="AF4957" t="s">
        <v>3060</v>
      </c>
      <c r="AH4957" s="2">
        <v>39858.545844907407</v>
      </c>
    </row>
    <row r="4958" spans="2:35" ht="15" customHeight="1" thickBot="1" x14ac:dyDescent="0.4">
      <c r="B4958" s="5">
        <f t="shared" si="359"/>
        <v>4956</v>
      </c>
      <c r="C4958">
        <f t="shared" si="358"/>
        <v>35</v>
      </c>
      <c r="D4958" s="16">
        <v>1960</v>
      </c>
      <c r="E4958" s="159" t="s">
        <v>15</v>
      </c>
      <c r="F4958" s="159" t="s">
        <v>16</v>
      </c>
      <c r="G4958" s="160">
        <v>353148</v>
      </c>
      <c r="H4958" s="159"/>
      <c r="I4958" s="159"/>
      <c r="J4958" s="159" t="s">
        <v>3354</v>
      </c>
      <c r="K4958" s="159" t="s">
        <v>3383</v>
      </c>
      <c r="L4958" s="159"/>
      <c r="M4958" s="159" t="s">
        <v>3459</v>
      </c>
      <c r="N4958" s="159"/>
      <c r="O4958" s="159"/>
      <c r="P4958" s="159"/>
      <c r="Q4958" s="159"/>
      <c r="R4958" s="159"/>
      <c r="S4958" s="159"/>
      <c r="T4958" s="159" t="s">
        <v>3262</v>
      </c>
      <c r="U4958" s="159"/>
      <c r="V4958" s="161"/>
      <c r="W4958" s="159" t="s">
        <v>3572</v>
      </c>
      <c r="X4958" s="159" t="s">
        <v>3660</v>
      </c>
      <c r="Y4958" s="159"/>
      <c r="Z4958" s="159"/>
      <c r="AA4958" s="159" t="s">
        <v>3262</v>
      </c>
      <c r="AB4958" s="159"/>
      <c r="AC4958" s="159"/>
      <c r="AD4958" s="159"/>
      <c r="AE4958" s="159"/>
      <c r="AF4958" t="s">
        <v>3451</v>
      </c>
      <c r="AG4958" s="159"/>
      <c r="AH4958" s="176">
        <v>46091</v>
      </c>
      <c r="AI4958" s="76" t="s">
        <v>6370</v>
      </c>
    </row>
    <row r="4959" spans="2:35" ht="15" customHeight="1" x14ac:dyDescent="0.35">
      <c r="B4959" s="5">
        <f t="shared" si="359"/>
        <v>4957</v>
      </c>
      <c r="C4959">
        <f t="shared" si="358"/>
        <v>64</v>
      </c>
      <c r="D4959" s="16">
        <v>1960</v>
      </c>
      <c r="E4959" t="s">
        <v>15</v>
      </c>
      <c r="F4959" t="s">
        <v>16</v>
      </c>
      <c r="G4959">
        <v>353183</v>
      </c>
      <c r="H4959" t="s">
        <v>17</v>
      </c>
      <c r="J4959" t="s">
        <v>3354</v>
      </c>
      <c r="K4959" t="s">
        <v>3383</v>
      </c>
      <c r="L4959" t="s">
        <v>491</v>
      </c>
      <c r="M4959" t="s">
        <v>3359</v>
      </c>
      <c r="N4959" t="s">
        <v>3359</v>
      </c>
      <c r="AC4959" s="3" t="s">
        <v>1685</v>
      </c>
      <c r="AF4959" t="s">
        <v>3060</v>
      </c>
      <c r="AH4959" s="2">
        <v>40528.519629629627</v>
      </c>
    </row>
    <row r="4960" spans="2:35" ht="15" customHeight="1" x14ac:dyDescent="0.35">
      <c r="B4960" s="5">
        <f t="shared" si="359"/>
        <v>4958</v>
      </c>
      <c r="C4960">
        <f t="shared" si="358"/>
        <v>471</v>
      </c>
      <c r="D4960" s="16">
        <v>1960</v>
      </c>
      <c r="E4960" t="s">
        <v>15</v>
      </c>
      <c r="F4960" t="s">
        <v>16</v>
      </c>
      <c r="G4960">
        <v>353247</v>
      </c>
      <c r="H4960" t="s">
        <v>17</v>
      </c>
      <c r="J4960" t="s">
        <v>380</v>
      </c>
      <c r="K4960" t="s">
        <v>3383</v>
      </c>
      <c r="L4960" t="s">
        <v>1686</v>
      </c>
      <c r="M4960" t="s">
        <v>3359</v>
      </c>
      <c r="AF4960" t="s">
        <v>3060</v>
      </c>
      <c r="AH4960" s="2">
        <v>40757.43681712963</v>
      </c>
    </row>
    <row r="4961" spans="1:35" ht="15" customHeight="1" x14ac:dyDescent="0.35">
      <c r="B4961" s="5">
        <f t="shared" si="359"/>
        <v>4959</v>
      </c>
      <c r="C4961">
        <f t="shared" si="358"/>
        <v>227</v>
      </c>
      <c r="D4961" s="16">
        <v>1960</v>
      </c>
      <c r="E4961" t="s">
        <v>15</v>
      </c>
      <c r="F4961" t="s">
        <v>16</v>
      </c>
      <c r="G4961">
        <v>353718</v>
      </c>
      <c r="H4961" t="s">
        <v>17</v>
      </c>
      <c r="M4961" t="s">
        <v>3359</v>
      </c>
      <c r="AF4961" t="s">
        <v>3060</v>
      </c>
      <c r="AH4961" s="2">
        <v>40842.759270833332</v>
      </c>
    </row>
    <row r="4962" spans="1:35" ht="15" customHeight="1" x14ac:dyDescent="0.35">
      <c r="B4962" s="5">
        <f t="shared" si="359"/>
        <v>4960</v>
      </c>
      <c r="C4962">
        <f t="shared" si="358"/>
        <v>181</v>
      </c>
      <c r="D4962" s="16">
        <v>1960</v>
      </c>
      <c r="E4962" t="s">
        <v>15</v>
      </c>
      <c r="F4962" t="s">
        <v>25</v>
      </c>
      <c r="G4962">
        <v>353945</v>
      </c>
      <c r="H4962" t="s">
        <v>17</v>
      </c>
      <c r="J4962" t="s">
        <v>3354</v>
      </c>
      <c r="K4962" t="s">
        <v>3383</v>
      </c>
      <c r="L4962" t="s">
        <v>1687</v>
      </c>
      <c r="M4962" t="s">
        <v>3359</v>
      </c>
      <c r="N4962" t="s">
        <v>3359</v>
      </c>
      <c r="V4962" s="43" t="s">
        <v>3359</v>
      </c>
      <c r="AB4962" t="s">
        <v>1688</v>
      </c>
      <c r="AF4962" t="s">
        <v>3060</v>
      </c>
      <c r="AH4962" s="2">
        <v>40042.89806712963</v>
      </c>
    </row>
    <row r="4963" spans="1:35" ht="15" customHeight="1" x14ac:dyDescent="0.35">
      <c r="B4963" s="5">
        <f t="shared" si="359"/>
        <v>4961</v>
      </c>
      <c r="C4963">
        <f t="shared" si="358"/>
        <v>147</v>
      </c>
      <c r="D4963" s="16">
        <v>1960</v>
      </c>
      <c r="E4963" t="s">
        <v>15</v>
      </c>
      <c r="F4963" t="s">
        <v>25</v>
      </c>
      <c r="G4963">
        <v>354126</v>
      </c>
      <c r="H4963" t="s">
        <v>17</v>
      </c>
      <c r="J4963" t="s">
        <v>3354</v>
      </c>
      <c r="K4963" t="s">
        <v>3383</v>
      </c>
      <c r="L4963" t="s">
        <v>279</v>
      </c>
      <c r="M4963" t="s">
        <v>3359</v>
      </c>
      <c r="V4963" s="43" t="s">
        <v>3359</v>
      </c>
      <c r="AB4963" t="s">
        <v>3774</v>
      </c>
      <c r="AC4963" s="3">
        <v>1960</v>
      </c>
      <c r="AF4963" t="s">
        <v>3060</v>
      </c>
      <c r="AH4963" s="2">
        <v>40681.146770833337</v>
      </c>
    </row>
    <row r="4964" spans="1:35" ht="15" customHeight="1" x14ac:dyDescent="0.35">
      <c r="B4964" s="5">
        <f t="shared" si="359"/>
        <v>4962</v>
      </c>
      <c r="C4964">
        <f t="shared" si="358"/>
        <v>1274</v>
      </c>
      <c r="D4964" s="16">
        <v>1960</v>
      </c>
      <c r="E4964" t="s">
        <v>15</v>
      </c>
      <c r="F4964" t="s">
        <v>25</v>
      </c>
      <c r="G4964" s="70">
        <v>354273</v>
      </c>
      <c r="K4964" t="s">
        <v>3383</v>
      </c>
      <c r="AA4964"/>
      <c r="AC4964"/>
      <c r="AD4964"/>
      <c r="AF4964" t="s">
        <v>3451</v>
      </c>
      <c r="AG4964" s="3"/>
      <c r="AH4964" s="153">
        <v>45899</v>
      </c>
      <c r="AI4964" s="36" t="s">
        <v>5433</v>
      </c>
    </row>
    <row r="4965" spans="1:35" ht="15" customHeight="1" thickBot="1" x14ac:dyDescent="0.4">
      <c r="B4965" s="5">
        <f t="shared" si="359"/>
        <v>4963</v>
      </c>
      <c r="C4965">
        <f t="shared" si="358"/>
        <v>40</v>
      </c>
      <c r="D4965" s="16">
        <v>1960</v>
      </c>
      <c r="E4965" t="s">
        <v>15</v>
      </c>
      <c r="F4965" t="s">
        <v>25</v>
      </c>
      <c r="G4965">
        <v>355547</v>
      </c>
      <c r="H4965" t="s">
        <v>17</v>
      </c>
      <c r="J4965" t="s">
        <v>3354</v>
      </c>
      <c r="K4965" t="s">
        <v>3383</v>
      </c>
      <c r="L4965" t="s">
        <v>1690</v>
      </c>
      <c r="M4965" t="s">
        <v>3359</v>
      </c>
      <c r="AF4965" t="s">
        <v>3060</v>
      </c>
      <c r="AH4965" s="2">
        <v>40984.464560185188</v>
      </c>
    </row>
    <row r="4966" spans="1:35" ht="15" thickBot="1" x14ac:dyDescent="0.4">
      <c r="B4966" s="5">
        <f t="shared" si="359"/>
        <v>4964</v>
      </c>
      <c r="C4966">
        <f t="shared" si="358"/>
        <v>282</v>
      </c>
      <c r="D4966" s="16">
        <v>1960</v>
      </c>
      <c r="E4966" s="162" t="s">
        <v>15</v>
      </c>
      <c r="F4966" s="162" t="s">
        <v>25</v>
      </c>
      <c r="G4966" s="162">
        <v>355587</v>
      </c>
      <c r="H4966" s="162" t="s">
        <v>17</v>
      </c>
      <c r="I4966" s="162"/>
      <c r="J4966" s="162"/>
      <c r="K4966" s="162" t="s">
        <v>3383</v>
      </c>
      <c r="L4966" s="162" t="s">
        <v>62</v>
      </c>
      <c r="M4966" s="162" t="s">
        <v>3359</v>
      </c>
      <c r="N4966" s="162"/>
      <c r="O4966" s="162"/>
      <c r="P4966" s="162"/>
      <c r="Q4966" s="162"/>
      <c r="R4966" s="162"/>
      <c r="S4966" s="181"/>
      <c r="T4966" s="162"/>
      <c r="U4966" s="162"/>
      <c r="V4966" s="182"/>
      <c r="W4966" s="162"/>
      <c r="X4966" s="162"/>
      <c r="Y4966" s="162"/>
      <c r="Z4966" s="162"/>
      <c r="AA4966" s="159"/>
      <c r="AB4966" s="162"/>
      <c r="AC4966" s="159"/>
      <c r="AD4966" s="159"/>
      <c r="AE4966" s="162"/>
      <c r="AF4966" t="s">
        <v>3060</v>
      </c>
      <c r="AG4966" s="162"/>
      <c r="AH4966" s="163">
        <v>40256.807337962964</v>
      </c>
      <c r="AI4966" s="162"/>
    </row>
    <row r="4967" spans="1:35" ht="15" customHeight="1" thickBot="1" x14ac:dyDescent="0.4">
      <c r="A4967" s="180"/>
      <c r="B4967" s="5">
        <f t="shared" si="359"/>
        <v>4965</v>
      </c>
      <c r="C4967">
        <f t="shared" si="358"/>
        <v>1</v>
      </c>
      <c r="D4967" s="16">
        <v>1960</v>
      </c>
      <c r="E4967" t="s">
        <v>15</v>
      </c>
      <c r="F4967" t="s">
        <v>25</v>
      </c>
      <c r="G4967">
        <v>355869</v>
      </c>
      <c r="H4967" t="s">
        <v>17</v>
      </c>
      <c r="J4967" t="s">
        <v>3354</v>
      </c>
      <c r="M4967" t="s">
        <v>3359</v>
      </c>
      <c r="AF4967" t="s">
        <v>3060</v>
      </c>
      <c r="AH4967" s="2">
        <v>40423.726574074077</v>
      </c>
    </row>
    <row r="4968" spans="1:35" ht="15" customHeight="1" thickBot="1" x14ac:dyDescent="0.4">
      <c r="A4968" s="3"/>
      <c r="B4968" s="5">
        <f t="shared" si="359"/>
        <v>4966</v>
      </c>
      <c r="C4968">
        <f t="shared" si="358"/>
        <v>23</v>
      </c>
      <c r="D4968" s="16">
        <v>1960</v>
      </c>
      <c r="E4968" s="3" t="s">
        <v>15</v>
      </c>
      <c r="F4968" s="3" t="s">
        <v>25</v>
      </c>
      <c r="G4968" s="165">
        <v>355870</v>
      </c>
      <c r="H4968" s="3"/>
      <c r="I4968" s="3"/>
      <c r="J4968" s="3"/>
      <c r="K4968" s="3" t="s">
        <v>3383</v>
      </c>
      <c r="L4968" s="3"/>
      <c r="M4968" s="3"/>
      <c r="N4968" s="3"/>
      <c r="O4968" s="3"/>
      <c r="P4968" s="3"/>
      <c r="Q4968" s="3"/>
      <c r="R4968" s="3"/>
      <c r="S4968" s="152"/>
      <c r="T4968" s="3"/>
      <c r="U4968" s="3"/>
      <c r="V4968" s="143"/>
      <c r="W4968" s="3"/>
      <c r="X4968" s="3"/>
      <c r="Y4968" s="3"/>
      <c r="Z4968" s="3"/>
      <c r="AB4968" s="3"/>
      <c r="AE4968" s="3"/>
      <c r="AF4968" s="3" t="s">
        <v>3451</v>
      </c>
      <c r="AG4968" s="3"/>
      <c r="AH4968" s="153">
        <v>45739</v>
      </c>
      <c r="AI4968" s="14" t="s">
        <v>4793</v>
      </c>
    </row>
    <row r="4969" spans="1:35" ht="15" customHeight="1" thickBot="1" x14ac:dyDescent="0.4">
      <c r="B4969" s="5">
        <f t="shared" si="359"/>
        <v>4967</v>
      </c>
      <c r="C4969">
        <f t="shared" si="358"/>
        <v>52</v>
      </c>
      <c r="D4969" s="16">
        <v>1960</v>
      </c>
      <c r="E4969" s="159" t="s">
        <v>15</v>
      </c>
      <c r="F4969" s="159" t="s">
        <v>25</v>
      </c>
      <c r="G4969" s="160">
        <v>355893</v>
      </c>
      <c r="H4969" s="159"/>
      <c r="I4969" s="159"/>
      <c r="J4969" s="159" t="s">
        <v>3354</v>
      </c>
      <c r="K4969" s="159" t="s">
        <v>3383</v>
      </c>
      <c r="L4969" s="159"/>
      <c r="M4969" s="159" t="s">
        <v>3459</v>
      </c>
      <c r="N4969" s="159"/>
      <c r="O4969" s="159"/>
      <c r="P4969" s="159"/>
      <c r="Q4969" s="159"/>
      <c r="R4969" s="159"/>
      <c r="S4969" s="159"/>
      <c r="T4969" s="159" t="s">
        <v>3262</v>
      </c>
      <c r="U4969" s="159"/>
      <c r="V4969" s="161" t="s">
        <v>3359</v>
      </c>
      <c r="W4969" s="159" t="s">
        <v>3572</v>
      </c>
      <c r="X4969" s="159" t="s">
        <v>3660</v>
      </c>
      <c r="Y4969" s="159"/>
      <c r="Z4969" s="159"/>
      <c r="AA4969" s="159" t="s">
        <v>3262</v>
      </c>
      <c r="AB4969" s="159"/>
      <c r="AC4969" s="159"/>
      <c r="AD4969" s="159"/>
      <c r="AE4969" s="159"/>
      <c r="AF4969" t="s">
        <v>3451</v>
      </c>
      <c r="AG4969" s="159"/>
      <c r="AH4969" s="176">
        <v>46091</v>
      </c>
      <c r="AI4969" s="76" t="s">
        <v>6433</v>
      </c>
    </row>
    <row r="4970" spans="1:35" ht="15" customHeight="1" x14ac:dyDescent="0.35">
      <c r="B4970" s="5">
        <f t="shared" si="359"/>
        <v>4968</v>
      </c>
      <c r="C4970">
        <f t="shared" si="358"/>
        <v>89</v>
      </c>
      <c r="D4970" s="16">
        <v>1960</v>
      </c>
      <c r="E4970" s="3" t="s">
        <v>15</v>
      </c>
      <c r="F4970" s="3" t="s">
        <v>25</v>
      </c>
      <c r="G4970" s="3">
        <v>355945</v>
      </c>
      <c r="H4970" s="3"/>
      <c r="I4970" s="3"/>
      <c r="J4970" s="3"/>
      <c r="K4970" s="3" t="s">
        <v>3383</v>
      </c>
      <c r="L4970" s="3"/>
      <c r="M4970" s="3"/>
      <c r="N4970" s="3"/>
      <c r="O4970" s="3"/>
      <c r="P4970" s="3"/>
      <c r="Q4970" s="3"/>
      <c r="R4970" s="3"/>
      <c r="S4970" s="152"/>
      <c r="T4970" s="3"/>
      <c r="U4970" s="3"/>
      <c r="V4970" s="143"/>
      <c r="W4970" s="3"/>
      <c r="X4970" s="3"/>
      <c r="Y4970" s="3"/>
      <c r="Z4970" s="3"/>
      <c r="AB4970" s="14" t="s">
        <v>4678</v>
      </c>
      <c r="AE4970" s="3"/>
      <c r="AF4970" s="3" t="s">
        <v>3451</v>
      </c>
      <c r="AG4970" s="3"/>
      <c r="AH4970" s="153">
        <v>45688</v>
      </c>
      <c r="AI4970" s="14" t="s">
        <v>4679</v>
      </c>
    </row>
    <row r="4971" spans="1:35" ht="15" customHeight="1" x14ac:dyDescent="0.35">
      <c r="B4971" s="5">
        <f t="shared" si="359"/>
        <v>4969</v>
      </c>
      <c r="C4971">
        <f t="shared" si="358"/>
        <v>198</v>
      </c>
      <c r="D4971" s="16">
        <v>1960</v>
      </c>
      <c r="E4971" s="3" t="s">
        <v>15</v>
      </c>
      <c r="F4971" s="3" t="s">
        <v>25</v>
      </c>
      <c r="G4971" s="3">
        <v>356034</v>
      </c>
      <c r="H4971" s="3"/>
      <c r="I4971" s="3"/>
      <c r="J4971" s="3"/>
      <c r="K4971" s="3"/>
      <c r="L4971" s="3"/>
      <c r="M4971" s="3"/>
      <c r="N4971" s="3"/>
      <c r="O4971" s="3"/>
      <c r="P4971" s="3"/>
      <c r="Q4971" s="3"/>
      <c r="R4971" s="3"/>
      <c r="S4971" s="152"/>
      <c r="T4971" s="3"/>
      <c r="U4971" s="3"/>
      <c r="V4971" s="143"/>
      <c r="W4971" s="3"/>
      <c r="X4971" s="3"/>
      <c r="Y4971" s="3"/>
      <c r="Z4971" s="3"/>
      <c r="AB4971" s="3"/>
      <c r="AE4971" s="3"/>
      <c r="AF4971" s="3" t="s">
        <v>3451</v>
      </c>
      <c r="AG4971" s="3"/>
      <c r="AH4971" s="153">
        <v>45661</v>
      </c>
      <c r="AI4971" s="14" t="s">
        <v>4445</v>
      </c>
    </row>
    <row r="4972" spans="1:35" ht="15" customHeight="1" x14ac:dyDescent="0.35">
      <c r="B4972" s="5">
        <f t="shared" si="359"/>
        <v>4970</v>
      </c>
      <c r="C4972">
        <f t="shared" si="358"/>
        <v>6</v>
      </c>
      <c r="D4972" s="16">
        <v>1960</v>
      </c>
      <c r="E4972" t="s">
        <v>15</v>
      </c>
      <c r="F4972" t="s">
        <v>25</v>
      </c>
      <c r="G4972">
        <v>356232</v>
      </c>
      <c r="H4972" t="s">
        <v>17</v>
      </c>
      <c r="J4972" t="s">
        <v>3354</v>
      </c>
      <c r="K4972" t="s">
        <v>3383</v>
      </c>
      <c r="L4972" t="s">
        <v>761</v>
      </c>
      <c r="M4972" t="s">
        <v>3359</v>
      </c>
      <c r="AF4972" t="s">
        <v>3060</v>
      </c>
      <c r="AH4972" s="2">
        <v>39796.383877314816</v>
      </c>
    </row>
    <row r="4973" spans="1:35" ht="15" customHeight="1" x14ac:dyDescent="0.35">
      <c r="B4973" s="5">
        <f t="shared" si="359"/>
        <v>4971</v>
      </c>
      <c r="C4973">
        <f t="shared" si="358"/>
        <v>119</v>
      </c>
      <c r="D4973" s="16">
        <v>1960</v>
      </c>
      <c r="E4973" t="s">
        <v>15</v>
      </c>
      <c r="F4973" t="s">
        <v>25</v>
      </c>
      <c r="G4973">
        <v>356238</v>
      </c>
      <c r="J4973" t="s">
        <v>3354</v>
      </c>
      <c r="K4973" t="s">
        <v>3383</v>
      </c>
      <c r="M4973" t="s">
        <v>3459</v>
      </c>
      <c r="N4973" t="s">
        <v>3359</v>
      </c>
      <c r="T4973" t="s">
        <v>3262</v>
      </c>
      <c r="V4973" s="43" t="s">
        <v>3359</v>
      </c>
      <c r="W4973" t="s">
        <v>3572</v>
      </c>
      <c r="X4973" t="s">
        <v>3660</v>
      </c>
      <c r="AA4973" s="3" t="s">
        <v>3262</v>
      </c>
      <c r="AD4973" s="3" t="s">
        <v>4715</v>
      </c>
      <c r="AF4973" t="s">
        <v>3451</v>
      </c>
      <c r="AH4973" s="2">
        <v>45708</v>
      </c>
    </row>
    <row r="4974" spans="1:35" ht="15" customHeight="1" x14ac:dyDescent="0.35">
      <c r="B4974" s="5">
        <f t="shared" si="359"/>
        <v>4972</v>
      </c>
      <c r="C4974">
        <f t="shared" ref="C4974:C5042" si="362">+G4975-G4974</f>
        <v>62</v>
      </c>
      <c r="D4974" s="16">
        <v>1960</v>
      </c>
      <c r="E4974" t="s">
        <v>15</v>
      </c>
      <c r="F4974" t="s">
        <v>25</v>
      </c>
      <c r="G4974">
        <v>356357</v>
      </c>
      <c r="H4974" t="s">
        <v>17</v>
      </c>
      <c r="J4974" t="s">
        <v>3354</v>
      </c>
      <c r="K4974" t="s">
        <v>3383</v>
      </c>
      <c r="L4974" t="s">
        <v>806</v>
      </c>
      <c r="M4974" t="s">
        <v>3359</v>
      </c>
      <c r="AF4974" t="s">
        <v>3060</v>
      </c>
      <c r="AH4974" s="2">
        <v>40488.640011574076</v>
      </c>
    </row>
    <row r="4975" spans="1:35" ht="15" customHeight="1" x14ac:dyDescent="0.35">
      <c r="A4975" s="3"/>
      <c r="B4975" s="5">
        <f t="shared" si="359"/>
        <v>4973</v>
      </c>
      <c r="C4975">
        <f t="shared" si="362"/>
        <v>29</v>
      </c>
      <c r="D4975" s="16">
        <v>1960</v>
      </c>
      <c r="E4975" t="s">
        <v>15</v>
      </c>
      <c r="F4975" t="s">
        <v>25</v>
      </c>
      <c r="G4975">
        <v>356419</v>
      </c>
      <c r="H4975" t="s">
        <v>17</v>
      </c>
      <c r="M4975" t="s">
        <v>3359</v>
      </c>
      <c r="AF4975" t="s">
        <v>3060</v>
      </c>
      <c r="AH4975" s="2">
        <v>39972.150787037041</v>
      </c>
    </row>
    <row r="4976" spans="1:35" ht="15" customHeight="1" x14ac:dyDescent="0.35">
      <c r="B4976" s="5">
        <f t="shared" ref="B4976:B5041" si="363">+B4975+1</f>
        <v>4974</v>
      </c>
      <c r="C4976">
        <f t="shared" si="362"/>
        <v>23</v>
      </c>
      <c r="D4976" s="16">
        <v>1960</v>
      </c>
      <c r="E4976" t="s">
        <v>15</v>
      </c>
      <c r="F4976" t="s">
        <v>25</v>
      </c>
      <c r="G4976">
        <v>356448</v>
      </c>
      <c r="H4976" t="s">
        <v>17</v>
      </c>
      <c r="J4976" t="s">
        <v>3354</v>
      </c>
      <c r="L4976" t="s">
        <v>224</v>
      </c>
      <c r="M4976" t="s">
        <v>3359</v>
      </c>
      <c r="V4976" s="43" t="s">
        <v>3359</v>
      </c>
      <c r="AB4976" t="s">
        <v>81</v>
      </c>
      <c r="AD4976" s="3" t="s">
        <v>1691</v>
      </c>
      <c r="AF4976" t="s">
        <v>3060</v>
      </c>
      <c r="AH4976" s="2">
        <v>40821.895046296297</v>
      </c>
    </row>
    <row r="4977" spans="2:35" ht="15" customHeight="1" x14ac:dyDescent="0.35">
      <c r="B4977" s="5">
        <f t="shared" si="363"/>
        <v>4975</v>
      </c>
      <c r="C4977">
        <f t="shared" si="362"/>
        <v>23</v>
      </c>
      <c r="D4977" s="16">
        <v>1960</v>
      </c>
      <c r="E4977" s="116" t="s">
        <v>15</v>
      </c>
      <c r="F4977" s="116" t="s">
        <v>25</v>
      </c>
      <c r="G4977" s="117">
        <v>356471</v>
      </c>
      <c r="H4977" s="172" t="s">
        <v>5836</v>
      </c>
      <c r="I4977" s="172"/>
      <c r="J4977" s="172" t="s">
        <v>3354</v>
      </c>
      <c r="K4977" s="172" t="s">
        <v>3383</v>
      </c>
      <c r="L4977" s="172"/>
      <c r="M4977" s="172" t="s">
        <v>3459</v>
      </c>
      <c r="N4977" s="172"/>
      <c r="O4977" s="172"/>
      <c r="P4977" s="172"/>
      <c r="Q4977" s="172"/>
      <c r="R4977" s="172"/>
      <c r="S4977" s="173"/>
      <c r="T4977" s="172" t="s">
        <v>3262</v>
      </c>
      <c r="U4977" s="172"/>
      <c r="V4977" s="174"/>
      <c r="W4977" s="172" t="s">
        <v>3572</v>
      </c>
      <c r="X4977" s="172" t="s">
        <v>3660</v>
      </c>
      <c r="Y4977" s="172"/>
      <c r="Z4977" s="172"/>
      <c r="AA4977" s="172" t="s">
        <v>3262</v>
      </c>
      <c r="AB4977" s="172"/>
      <c r="AC4977" s="172"/>
      <c r="AD4977" s="172" t="s">
        <v>6036</v>
      </c>
      <c r="AE4977" s="172"/>
      <c r="AF4977" t="s">
        <v>3451</v>
      </c>
      <c r="AG4977" s="172"/>
      <c r="AH4977" s="175">
        <v>45999</v>
      </c>
      <c r="AI4977" s="36" t="s">
        <v>6037</v>
      </c>
    </row>
    <row r="4978" spans="2:35" ht="15" customHeight="1" x14ac:dyDescent="0.35">
      <c r="B4978" s="5">
        <f t="shared" si="363"/>
        <v>4976</v>
      </c>
      <c r="C4978">
        <f t="shared" si="362"/>
        <v>8</v>
      </c>
      <c r="D4978" s="16">
        <v>1960</v>
      </c>
      <c r="E4978" t="s">
        <v>15</v>
      </c>
      <c r="F4978" t="s">
        <v>25</v>
      </c>
      <c r="G4978">
        <v>356494</v>
      </c>
      <c r="H4978" t="s">
        <v>17</v>
      </c>
      <c r="J4978" t="s">
        <v>3354</v>
      </c>
      <c r="K4978" t="s">
        <v>3383</v>
      </c>
      <c r="L4978" t="s">
        <v>1130</v>
      </c>
      <c r="M4978" t="s">
        <v>3359</v>
      </c>
      <c r="N4978" t="s">
        <v>3359</v>
      </c>
      <c r="V4978" s="43" t="s">
        <v>3359</v>
      </c>
      <c r="AB4978" t="s">
        <v>81</v>
      </c>
      <c r="AF4978" t="s">
        <v>3060</v>
      </c>
      <c r="AH4978" s="2">
        <v>40319.496203703704</v>
      </c>
    </row>
    <row r="4979" spans="2:35" ht="15" customHeight="1" x14ac:dyDescent="0.35">
      <c r="B4979" s="5">
        <f t="shared" si="363"/>
        <v>4977</v>
      </c>
      <c r="C4979">
        <f t="shared" si="362"/>
        <v>209</v>
      </c>
      <c r="D4979" s="16">
        <v>1960</v>
      </c>
      <c r="E4979" t="s">
        <v>15</v>
      </c>
      <c r="F4979" t="s">
        <v>25</v>
      </c>
      <c r="G4979">
        <v>356502</v>
      </c>
      <c r="H4979" t="s">
        <v>17</v>
      </c>
      <c r="J4979" t="s">
        <v>3354</v>
      </c>
      <c r="K4979" t="s">
        <v>3383</v>
      </c>
      <c r="M4979" t="s">
        <v>3359</v>
      </c>
      <c r="AF4979" t="s">
        <v>3060</v>
      </c>
      <c r="AH4979" s="2">
        <v>40821.261192129627</v>
      </c>
    </row>
    <row r="4980" spans="2:35" ht="15" customHeight="1" x14ac:dyDescent="0.35">
      <c r="B4980" s="5">
        <f t="shared" si="363"/>
        <v>4978</v>
      </c>
      <c r="C4980">
        <f t="shared" si="362"/>
        <v>52</v>
      </c>
      <c r="D4980" s="16">
        <v>1960</v>
      </c>
      <c r="E4980" t="s">
        <v>15</v>
      </c>
      <c r="F4980" t="s">
        <v>25</v>
      </c>
      <c r="G4980">
        <v>356711</v>
      </c>
      <c r="H4980" t="s">
        <v>17</v>
      </c>
      <c r="J4980" t="s">
        <v>3354</v>
      </c>
      <c r="K4980" t="s">
        <v>3383</v>
      </c>
      <c r="L4980" t="s">
        <v>102</v>
      </c>
      <c r="M4980" t="s">
        <v>3359</v>
      </c>
      <c r="AF4980" t="s">
        <v>3060</v>
      </c>
      <c r="AH4980" s="2">
        <v>39735.495879629627</v>
      </c>
    </row>
    <row r="4981" spans="2:35" ht="15" customHeight="1" x14ac:dyDescent="0.35">
      <c r="B4981" s="5">
        <f t="shared" ref="B4981:B4982" si="364">+B4980+1</f>
        <v>4979</v>
      </c>
      <c r="C4981">
        <f t="shared" ref="C4981:C4982" si="365">+G4982-G4981</f>
        <v>71</v>
      </c>
      <c r="D4981" s="16">
        <v>1960</v>
      </c>
      <c r="E4981" s="3" t="s">
        <v>15</v>
      </c>
      <c r="F4981" s="3" t="s">
        <v>25</v>
      </c>
      <c r="G4981" s="165">
        <v>356763</v>
      </c>
      <c r="H4981" s="3"/>
      <c r="I4981" s="3"/>
      <c r="J4981" s="3" t="s">
        <v>3354</v>
      </c>
      <c r="K4981" s="3" t="s">
        <v>3383</v>
      </c>
      <c r="L4981" s="3"/>
      <c r="M4981" s="3" t="s">
        <v>3359</v>
      </c>
      <c r="N4981" s="3"/>
      <c r="O4981" s="3"/>
      <c r="P4981" s="3"/>
      <c r="Q4981" s="3"/>
      <c r="R4981" s="3"/>
      <c r="S4981" s="152"/>
      <c r="T4981" s="3" t="s">
        <v>3262</v>
      </c>
      <c r="U4981" s="3"/>
      <c r="V4981" s="143" t="s">
        <v>3413</v>
      </c>
      <c r="W4981" s="3" t="s">
        <v>3572</v>
      </c>
      <c r="X4981" s="3" t="s">
        <v>3660</v>
      </c>
      <c r="Y4981" s="3"/>
      <c r="Z4981" s="3"/>
      <c r="AA4981" s="3" t="s">
        <v>3262</v>
      </c>
      <c r="AB4981" s="3"/>
      <c r="AE4981" s="3"/>
      <c r="AF4981" t="s">
        <v>3451</v>
      </c>
      <c r="AG4981" s="3"/>
      <c r="AH4981" s="153">
        <v>45928</v>
      </c>
      <c r="AI4981" s="166" t="s">
        <v>5615</v>
      </c>
    </row>
    <row r="4982" spans="2:35" ht="15" customHeight="1" x14ac:dyDescent="0.35">
      <c r="B4982" s="5">
        <f t="shared" si="364"/>
        <v>4980</v>
      </c>
      <c r="C4982">
        <f t="shared" si="365"/>
        <v>6</v>
      </c>
      <c r="D4982" s="16">
        <v>1960</v>
      </c>
      <c r="E4982" t="s">
        <v>15</v>
      </c>
      <c r="F4982" t="s">
        <v>25</v>
      </c>
      <c r="G4982">
        <v>356834</v>
      </c>
      <c r="H4982" t="s">
        <v>17</v>
      </c>
      <c r="J4982" t="s">
        <v>3354</v>
      </c>
      <c r="K4982" t="s">
        <v>3383</v>
      </c>
      <c r="L4982" t="s">
        <v>446</v>
      </c>
      <c r="M4982" t="s">
        <v>3359</v>
      </c>
      <c r="AC4982" s="3">
        <v>1960</v>
      </c>
      <c r="AF4982" t="s">
        <v>3060</v>
      </c>
      <c r="AH4982" s="2">
        <v>40863.917870370373</v>
      </c>
    </row>
    <row r="4983" spans="2:35" ht="15" customHeight="1" thickBot="1" x14ac:dyDescent="0.4">
      <c r="B4983" s="5">
        <f t="shared" ref="B4983:B4987" si="366">+B4982+1</f>
        <v>4981</v>
      </c>
      <c r="C4983">
        <f t="shared" ref="C4983:C4987" si="367">+G4984-G4983</f>
        <v>40</v>
      </c>
      <c r="D4983" s="16">
        <v>1960</v>
      </c>
      <c r="E4983" t="s">
        <v>15</v>
      </c>
      <c r="F4983" t="s">
        <v>25</v>
      </c>
      <c r="G4983">
        <v>356840</v>
      </c>
      <c r="H4983" t="s">
        <v>17</v>
      </c>
      <c r="J4983" t="s">
        <v>3354</v>
      </c>
      <c r="K4983" t="s">
        <v>3383</v>
      </c>
      <c r="L4983" t="s">
        <v>28</v>
      </c>
      <c r="M4983" t="s">
        <v>3359</v>
      </c>
      <c r="AF4983" t="s">
        <v>3060</v>
      </c>
      <c r="AH4983" s="2">
        <v>40913.670324074075</v>
      </c>
    </row>
    <row r="4984" spans="2:35" ht="15" thickBot="1" x14ac:dyDescent="0.4">
      <c r="B4984" s="5">
        <f t="shared" si="366"/>
        <v>4982</v>
      </c>
      <c r="C4984">
        <f t="shared" si="367"/>
        <v>28</v>
      </c>
      <c r="D4984" s="16">
        <v>1960</v>
      </c>
      <c r="E4984" s="159" t="s">
        <v>15</v>
      </c>
      <c r="F4984" s="159" t="s">
        <v>25</v>
      </c>
      <c r="G4984" s="160">
        <v>356880</v>
      </c>
      <c r="H4984" s="159"/>
      <c r="I4984" s="159"/>
      <c r="J4984" s="159" t="s">
        <v>3354</v>
      </c>
      <c r="K4984" s="159" t="s">
        <v>3383</v>
      </c>
      <c r="L4984" s="159"/>
      <c r="M4984" s="159" t="s">
        <v>3459</v>
      </c>
      <c r="N4984" s="159"/>
      <c r="O4984" s="159"/>
      <c r="P4984" s="159"/>
      <c r="Q4984" s="159"/>
      <c r="R4984" s="159"/>
      <c r="S4984" s="159"/>
      <c r="T4984" s="159" t="s">
        <v>167</v>
      </c>
      <c r="U4984" s="159"/>
      <c r="V4984" s="161" t="s">
        <v>3359</v>
      </c>
      <c r="W4984" s="159" t="s">
        <v>3576</v>
      </c>
      <c r="X4984" s="159" t="s">
        <v>3660</v>
      </c>
      <c r="Y4984" s="159"/>
      <c r="Z4984" s="159"/>
      <c r="AA4984" s="159" t="s">
        <v>167</v>
      </c>
      <c r="AB4984" s="159"/>
      <c r="AC4984" s="159"/>
      <c r="AD4984" s="159"/>
      <c r="AE4984" s="159"/>
      <c r="AF4984" t="s">
        <v>3451</v>
      </c>
      <c r="AG4984" s="159"/>
      <c r="AH4984" s="176">
        <v>46256</v>
      </c>
      <c r="AI4984" s="76" t="s">
        <v>6890</v>
      </c>
    </row>
    <row r="4985" spans="2:35" ht="15" thickBot="1" x14ac:dyDescent="0.4">
      <c r="B4985" s="5">
        <f t="shared" si="366"/>
        <v>4983</v>
      </c>
      <c r="C4985">
        <f t="shared" si="367"/>
        <v>46</v>
      </c>
      <c r="D4985" s="16">
        <v>1960</v>
      </c>
      <c r="E4985" s="159" t="s">
        <v>15</v>
      </c>
      <c r="F4985" s="159" t="s">
        <v>25</v>
      </c>
      <c r="G4985" s="160">
        <v>356908</v>
      </c>
      <c r="H4985" s="159"/>
      <c r="I4985" s="159"/>
      <c r="J4985" s="159" t="s">
        <v>3354</v>
      </c>
      <c r="K4985" s="159" t="s">
        <v>3383</v>
      </c>
      <c r="L4985" s="159"/>
      <c r="M4985" s="159" t="s">
        <v>3459</v>
      </c>
      <c r="N4985" s="159"/>
      <c r="O4985" s="159"/>
      <c r="P4985" s="159"/>
      <c r="Q4985" s="159"/>
      <c r="R4985" s="159"/>
      <c r="S4985" s="159"/>
      <c r="T4985" s="159" t="s">
        <v>167</v>
      </c>
      <c r="U4985" s="159"/>
      <c r="V4985" s="161" t="s">
        <v>3359</v>
      </c>
      <c r="W4985" s="159" t="s">
        <v>3576</v>
      </c>
      <c r="X4985" s="159" t="s">
        <v>3660</v>
      </c>
      <c r="Y4985" s="159"/>
      <c r="Z4985" s="159"/>
      <c r="AA4985" s="159" t="s">
        <v>167</v>
      </c>
      <c r="AB4985" s="159"/>
      <c r="AC4985" s="159"/>
      <c r="AD4985" s="159"/>
      <c r="AE4985" s="159"/>
      <c r="AF4985" t="s">
        <v>3451</v>
      </c>
      <c r="AG4985" s="159"/>
      <c r="AH4985" s="176">
        <v>46256</v>
      </c>
      <c r="AI4985" s="76" t="s">
        <v>6906</v>
      </c>
    </row>
    <row r="4986" spans="2:35" ht="15" customHeight="1" x14ac:dyDescent="0.35">
      <c r="B4986" s="5">
        <f t="shared" si="366"/>
        <v>4984</v>
      </c>
      <c r="C4986">
        <f t="shared" si="367"/>
        <v>54</v>
      </c>
      <c r="D4986" s="16">
        <v>1960</v>
      </c>
      <c r="E4986" t="s">
        <v>15</v>
      </c>
      <c r="F4986" t="s">
        <v>25</v>
      </c>
      <c r="G4986">
        <v>356954</v>
      </c>
      <c r="H4986" t="s">
        <v>17</v>
      </c>
      <c r="M4986" t="s">
        <v>3359</v>
      </c>
      <c r="AF4986" t="s">
        <v>3060</v>
      </c>
      <c r="AH4986" s="2">
        <v>39719.961724537039</v>
      </c>
    </row>
    <row r="4987" spans="2:35" ht="15" customHeight="1" x14ac:dyDescent="0.35">
      <c r="B4987" s="5">
        <f t="shared" si="366"/>
        <v>4985</v>
      </c>
      <c r="C4987">
        <f t="shared" si="367"/>
        <v>39</v>
      </c>
      <c r="D4987" s="16">
        <v>1960</v>
      </c>
      <c r="E4987" t="s">
        <v>15</v>
      </c>
      <c r="F4987" t="s">
        <v>25</v>
      </c>
      <c r="G4987">
        <v>357008</v>
      </c>
      <c r="H4987" t="s">
        <v>17</v>
      </c>
      <c r="M4987" t="s">
        <v>3359</v>
      </c>
      <c r="AF4987" t="s">
        <v>3060</v>
      </c>
      <c r="AH4987" s="2">
        <v>40107.296087962961</v>
      </c>
    </row>
    <row r="4988" spans="2:35" ht="15" customHeight="1" x14ac:dyDescent="0.35">
      <c r="B4988" s="5">
        <f t="shared" ref="B4988:B4994" si="368">+B4987+1</f>
        <v>4986</v>
      </c>
      <c r="C4988">
        <f t="shared" ref="C4988:C4994" si="369">+G4989-G4988</f>
        <v>109</v>
      </c>
      <c r="D4988" s="16">
        <v>1960</v>
      </c>
      <c r="E4988" t="s">
        <v>15</v>
      </c>
      <c r="F4988" t="s">
        <v>25</v>
      </c>
      <c r="G4988">
        <v>357047</v>
      </c>
      <c r="H4988" t="s">
        <v>17</v>
      </c>
      <c r="J4988" t="s">
        <v>3354</v>
      </c>
      <c r="K4988" t="s">
        <v>3383</v>
      </c>
      <c r="L4988" t="s">
        <v>254</v>
      </c>
      <c r="M4988" t="s">
        <v>3359</v>
      </c>
      <c r="N4988" t="s">
        <v>3359</v>
      </c>
      <c r="V4988" s="43" t="s">
        <v>3359</v>
      </c>
      <c r="AB4988" t="s">
        <v>1692</v>
      </c>
      <c r="AF4988" t="s">
        <v>3060</v>
      </c>
      <c r="AH4988" s="2">
        <v>40496.677291666667</v>
      </c>
    </row>
    <row r="4989" spans="2:35" ht="15" customHeight="1" thickBot="1" x14ac:dyDescent="0.4">
      <c r="B4989" s="5">
        <f t="shared" si="368"/>
        <v>4987</v>
      </c>
      <c r="C4989">
        <f t="shared" si="369"/>
        <v>2</v>
      </c>
      <c r="D4989" s="16">
        <v>1960</v>
      </c>
      <c r="E4989" s="3" t="s">
        <v>15</v>
      </c>
      <c r="F4989" s="3" t="s">
        <v>25</v>
      </c>
      <c r="G4989" s="165">
        <v>357156</v>
      </c>
      <c r="H4989" s="3"/>
      <c r="I4989" s="3"/>
      <c r="J4989" s="3" t="s">
        <v>3354</v>
      </c>
      <c r="K4989" s="3" t="s">
        <v>3383</v>
      </c>
      <c r="L4989" s="3"/>
      <c r="M4989" s="3" t="s">
        <v>3459</v>
      </c>
      <c r="N4989" s="3"/>
      <c r="O4989" s="3"/>
      <c r="P4989" s="3"/>
      <c r="Q4989" s="3"/>
      <c r="R4989" s="3"/>
      <c r="S4989" s="152"/>
      <c r="T4989" s="3" t="s">
        <v>3262</v>
      </c>
      <c r="U4989" s="3"/>
      <c r="V4989" s="143" t="s">
        <v>3359</v>
      </c>
      <c r="W4989" s="3" t="s">
        <v>3572</v>
      </c>
      <c r="X4989" s="3" t="s">
        <v>3660</v>
      </c>
      <c r="Y4989" s="3"/>
      <c r="Z4989" s="3"/>
      <c r="AA4989" s="3" t="s">
        <v>3262</v>
      </c>
      <c r="AB4989" s="3"/>
      <c r="AE4989" s="3"/>
      <c r="AF4989" t="s">
        <v>3451</v>
      </c>
      <c r="AH4989" s="2">
        <v>45783</v>
      </c>
      <c r="AI4989" s="75" t="s">
        <v>4966</v>
      </c>
    </row>
    <row r="4990" spans="2:35" ht="15" thickBot="1" x14ac:dyDescent="0.4">
      <c r="B4990" s="5">
        <f t="shared" si="368"/>
        <v>4988</v>
      </c>
      <c r="C4990">
        <f t="shared" si="369"/>
        <v>143</v>
      </c>
      <c r="D4990" s="16">
        <v>1960</v>
      </c>
      <c r="E4990" s="159" t="s">
        <v>15</v>
      </c>
      <c r="F4990" s="159" t="s">
        <v>25</v>
      </c>
      <c r="G4990" s="160">
        <v>357158</v>
      </c>
      <c r="H4990" s="159"/>
      <c r="I4990" s="159"/>
      <c r="J4990" s="159" t="s">
        <v>3354</v>
      </c>
      <c r="K4990" s="159" t="s">
        <v>3383</v>
      </c>
      <c r="L4990" s="159"/>
      <c r="M4990" s="159" t="s">
        <v>3459</v>
      </c>
      <c r="N4990" s="159"/>
      <c r="O4990" s="159"/>
      <c r="P4990" s="159"/>
      <c r="Q4990" s="159"/>
      <c r="R4990" s="159"/>
      <c r="S4990" s="159"/>
      <c r="T4990" s="159" t="s">
        <v>167</v>
      </c>
      <c r="U4990" s="159"/>
      <c r="V4990" s="161"/>
      <c r="W4990" s="159" t="s">
        <v>3576</v>
      </c>
      <c r="X4990" s="159"/>
      <c r="Y4990" s="159"/>
      <c r="Z4990" s="159"/>
      <c r="AA4990" s="159" t="s">
        <v>167</v>
      </c>
      <c r="AB4990" s="167" t="s">
        <v>6917</v>
      </c>
      <c r="AC4990" s="159"/>
      <c r="AD4990" s="159"/>
      <c r="AE4990" s="159"/>
      <c r="AF4990" t="s">
        <v>3451</v>
      </c>
      <c r="AG4990" s="159"/>
      <c r="AH4990" s="176">
        <v>46256</v>
      </c>
      <c r="AI4990" s="76" t="s">
        <v>6918</v>
      </c>
    </row>
    <row r="4991" spans="2:35" ht="15" customHeight="1" x14ac:dyDescent="0.35">
      <c r="B4991" s="5">
        <f t="shared" si="368"/>
        <v>4989</v>
      </c>
      <c r="C4991">
        <f t="shared" si="369"/>
        <v>115</v>
      </c>
      <c r="D4991" s="16">
        <v>1960</v>
      </c>
      <c r="E4991" t="s">
        <v>15</v>
      </c>
      <c r="F4991" t="s">
        <v>25</v>
      </c>
      <c r="G4991">
        <v>357301</v>
      </c>
      <c r="H4991" t="s">
        <v>17</v>
      </c>
      <c r="J4991" t="s">
        <v>3354</v>
      </c>
      <c r="K4991" t="s">
        <v>3383</v>
      </c>
      <c r="L4991" t="s">
        <v>1693</v>
      </c>
      <c r="M4991" t="s">
        <v>3359</v>
      </c>
      <c r="N4991" t="s">
        <v>3359</v>
      </c>
      <c r="AD4991" s="3" t="s">
        <v>1694</v>
      </c>
      <c r="AF4991" t="s">
        <v>3060</v>
      </c>
      <c r="AH4991" s="2">
        <v>40700.229224537034</v>
      </c>
    </row>
    <row r="4992" spans="2:35" ht="15" customHeight="1" x14ac:dyDescent="0.35">
      <c r="B4992" s="5">
        <f t="shared" si="368"/>
        <v>4990</v>
      </c>
      <c r="C4992">
        <f t="shared" si="369"/>
        <v>50</v>
      </c>
      <c r="D4992" s="16">
        <v>1960</v>
      </c>
      <c r="E4992" s="3" t="s">
        <v>15</v>
      </c>
      <c r="F4992" s="3" t="s">
        <v>25</v>
      </c>
      <c r="G4992" s="3">
        <v>357416</v>
      </c>
      <c r="H4992" s="3"/>
      <c r="I4992" s="3"/>
      <c r="J4992" s="3"/>
      <c r="K4992" s="3" t="s">
        <v>3383</v>
      </c>
      <c r="L4992" s="3"/>
      <c r="M4992" s="3"/>
      <c r="N4992" s="3"/>
      <c r="O4992" s="3"/>
      <c r="P4992" s="3"/>
      <c r="Q4992" s="3"/>
      <c r="R4992" s="3"/>
      <c r="S4992" s="152"/>
      <c r="T4992" s="3"/>
      <c r="U4992" s="3"/>
      <c r="V4992" s="143" t="s">
        <v>3359</v>
      </c>
      <c r="W4992" s="3"/>
      <c r="X4992" s="3"/>
      <c r="Y4992" s="3"/>
      <c r="Z4992" s="3"/>
      <c r="AB4992" s="3"/>
      <c r="AE4992" s="3"/>
      <c r="AF4992" s="3" t="s">
        <v>3451</v>
      </c>
      <c r="AG4992" s="3"/>
      <c r="AH4992" s="153">
        <v>45688</v>
      </c>
      <c r="AI4992" s="14" t="s">
        <v>4680</v>
      </c>
    </row>
    <row r="4993" spans="1:35" ht="15" customHeight="1" x14ac:dyDescent="0.35">
      <c r="B4993" s="5">
        <f t="shared" si="368"/>
        <v>4991</v>
      </c>
      <c r="C4993">
        <f t="shared" si="369"/>
        <v>17</v>
      </c>
      <c r="D4993" s="16">
        <v>1960</v>
      </c>
      <c r="E4993" t="s">
        <v>15</v>
      </c>
      <c r="F4993" t="s">
        <v>25</v>
      </c>
      <c r="G4993">
        <v>357466</v>
      </c>
      <c r="H4993" t="s">
        <v>17</v>
      </c>
      <c r="J4993" t="s">
        <v>3356</v>
      </c>
      <c r="M4993" t="s">
        <v>3359</v>
      </c>
      <c r="AF4993" t="s">
        <v>3060</v>
      </c>
      <c r="AH4993" s="2">
        <v>40796.890625</v>
      </c>
    </row>
    <row r="4994" spans="1:35" ht="15" customHeight="1" x14ac:dyDescent="0.35">
      <c r="B4994" s="5">
        <f t="shared" si="368"/>
        <v>4992</v>
      </c>
      <c r="C4994">
        <f t="shared" si="369"/>
        <v>68</v>
      </c>
      <c r="D4994" s="16">
        <v>1960</v>
      </c>
      <c r="E4994" t="s">
        <v>15</v>
      </c>
      <c r="F4994" t="s">
        <v>25</v>
      </c>
      <c r="G4994">
        <v>357483</v>
      </c>
      <c r="H4994" t="s">
        <v>17</v>
      </c>
      <c r="J4994" t="s">
        <v>3354</v>
      </c>
      <c r="K4994" t="s">
        <v>3383</v>
      </c>
      <c r="M4994" t="s">
        <v>3359</v>
      </c>
      <c r="AF4994" t="s">
        <v>3060</v>
      </c>
      <c r="AH4994" s="2">
        <v>40060.579259259262</v>
      </c>
    </row>
    <row r="4995" spans="1:35" ht="15" customHeight="1" x14ac:dyDescent="0.35">
      <c r="B4995" s="5">
        <f t="shared" si="363"/>
        <v>4993</v>
      </c>
      <c r="C4995">
        <f t="shared" si="362"/>
        <v>48</v>
      </c>
      <c r="D4995" s="16">
        <v>1960</v>
      </c>
      <c r="E4995" t="s">
        <v>15</v>
      </c>
      <c r="F4995" t="s">
        <v>25</v>
      </c>
      <c r="G4995">
        <v>357551</v>
      </c>
      <c r="H4995" t="s">
        <v>17</v>
      </c>
      <c r="J4995" t="s">
        <v>3354</v>
      </c>
      <c r="K4995" t="s">
        <v>3383</v>
      </c>
      <c r="L4995" t="s">
        <v>281</v>
      </c>
      <c r="M4995" t="s">
        <v>3359</v>
      </c>
      <c r="AF4995" t="s">
        <v>3060</v>
      </c>
      <c r="AH4995" s="2">
        <v>39671.558888888889</v>
      </c>
    </row>
    <row r="4996" spans="1:35" ht="15" customHeight="1" thickBot="1" x14ac:dyDescent="0.4">
      <c r="B4996" s="5">
        <f t="shared" si="363"/>
        <v>4994</v>
      </c>
      <c r="C4996">
        <f t="shared" si="362"/>
        <v>20</v>
      </c>
      <c r="D4996" s="16">
        <v>1960</v>
      </c>
      <c r="E4996" s="3" t="s">
        <v>15</v>
      </c>
      <c r="F4996" s="3" t="s">
        <v>25</v>
      </c>
      <c r="G4996" s="165">
        <v>357599</v>
      </c>
      <c r="H4996" s="3"/>
      <c r="I4996" s="3"/>
      <c r="J4996" s="3" t="s">
        <v>3354</v>
      </c>
      <c r="K4996" s="3" t="s">
        <v>3383</v>
      </c>
      <c r="L4996" s="3"/>
      <c r="M4996" s="3" t="s">
        <v>3459</v>
      </c>
      <c r="N4996" s="3"/>
      <c r="O4996" s="3"/>
      <c r="P4996" s="3"/>
      <c r="Q4996" s="3"/>
      <c r="R4996" s="3"/>
      <c r="S4996" s="152"/>
      <c r="T4996" s="3" t="s">
        <v>3262</v>
      </c>
      <c r="U4996" s="3"/>
      <c r="V4996" s="143" t="s">
        <v>3359</v>
      </c>
      <c r="W4996" s="3" t="s">
        <v>3572</v>
      </c>
      <c r="X4996" s="3" t="s">
        <v>3660</v>
      </c>
      <c r="Y4996" s="3"/>
      <c r="Z4996" s="3"/>
      <c r="AA4996" s="3" t="s">
        <v>3262</v>
      </c>
      <c r="AB4996" s="3"/>
      <c r="AD4996" s="3" t="s">
        <v>5066</v>
      </c>
      <c r="AE4996" s="3"/>
      <c r="AF4996" t="s">
        <v>3451</v>
      </c>
      <c r="AH4996" s="2">
        <v>45783</v>
      </c>
      <c r="AI4996" s="75" t="s">
        <v>4967</v>
      </c>
    </row>
    <row r="4997" spans="1:35" ht="15" customHeight="1" thickBot="1" x14ac:dyDescent="0.4">
      <c r="B4997" s="5">
        <f t="shared" si="363"/>
        <v>4995</v>
      </c>
      <c r="C4997">
        <f t="shared" si="362"/>
        <v>43</v>
      </c>
      <c r="D4997" s="16">
        <v>1960</v>
      </c>
      <c r="E4997" s="159" t="s">
        <v>15</v>
      </c>
      <c r="F4997" s="159" t="s">
        <v>25</v>
      </c>
      <c r="G4997" s="160">
        <v>357619</v>
      </c>
      <c r="H4997" s="159"/>
      <c r="I4997" s="159"/>
      <c r="J4997" s="159" t="s">
        <v>3354</v>
      </c>
      <c r="K4997" s="159" t="s">
        <v>3383</v>
      </c>
      <c r="L4997" s="159"/>
      <c r="M4997" s="159" t="s">
        <v>3459</v>
      </c>
      <c r="N4997" s="159" t="s">
        <v>3359</v>
      </c>
      <c r="O4997" s="159"/>
      <c r="P4997" s="159"/>
      <c r="Q4997" s="159"/>
      <c r="R4997" s="159"/>
      <c r="S4997" s="159"/>
      <c r="T4997" s="159" t="s">
        <v>3262</v>
      </c>
      <c r="U4997" s="159"/>
      <c r="V4997" s="161" t="s">
        <v>3359</v>
      </c>
      <c r="W4997" s="159" t="s">
        <v>3572</v>
      </c>
      <c r="X4997" s="159" t="s">
        <v>3660</v>
      </c>
      <c r="Y4997" s="159"/>
      <c r="Z4997" s="159"/>
      <c r="AA4997" s="159" t="s">
        <v>3262</v>
      </c>
      <c r="AB4997" s="159"/>
      <c r="AC4997" s="159"/>
      <c r="AD4997" s="159"/>
      <c r="AE4997" s="159"/>
      <c r="AF4997" t="s">
        <v>3451</v>
      </c>
      <c r="AG4997" s="162"/>
      <c r="AH4997" s="163">
        <v>46130</v>
      </c>
      <c r="AI4997" s="76" t="s">
        <v>6495</v>
      </c>
    </row>
    <row r="4998" spans="1:35" ht="15" customHeight="1" x14ac:dyDescent="0.35">
      <c r="B4998" s="5">
        <f t="shared" si="363"/>
        <v>4996</v>
      </c>
      <c r="C4998">
        <f t="shared" si="362"/>
        <v>78</v>
      </c>
      <c r="D4998" s="16">
        <v>1960</v>
      </c>
      <c r="E4998" t="s">
        <v>15</v>
      </c>
      <c r="F4998" t="s">
        <v>25</v>
      </c>
      <c r="G4998">
        <v>357662</v>
      </c>
      <c r="H4998" t="s">
        <v>17</v>
      </c>
      <c r="J4998" t="s">
        <v>3354</v>
      </c>
      <c r="K4998" t="s">
        <v>3383</v>
      </c>
      <c r="M4998" t="s">
        <v>3359</v>
      </c>
      <c r="AF4998" t="s">
        <v>3060</v>
      </c>
      <c r="AH4998" s="2">
        <v>40831.633784722224</v>
      </c>
    </row>
    <row r="4999" spans="1:35" ht="15" customHeight="1" x14ac:dyDescent="0.35">
      <c r="B4999" s="5">
        <f t="shared" si="363"/>
        <v>4997</v>
      </c>
      <c r="C4999">
        <f t="shared" si="362"/>
        <v>8</v>
      </c>
      <c r="D4999" s="16">
        <v>1960</v>
      </c>
      <c r="E4999" t="s">
        <v>15</v>
      </c>
      <c r="F4999" t="s">
        <v>25</v>
      </c>
      <c r="G4999">
        <v>357740</v>
      </c>
      <c r="H4999" t="s">
        <v>17</v>
      </c>
      <c r="J4999" t="s">
        <v>3354</v>
      </c>
      <c r="K4999" t="s">
        <v>3383</v>
      </c>
      <c r="L4999" t="s">
        <v>88</v>
      </c>
      <c r="M4999" t="s">
        <v>3359</v>
      </c>
      <c r="AF4999" t="s">
        <v>3060</v>
      </c>
      <c r="AH4999" s="2">
        <v>40310.835740740738</v>
      </c>
    </row>
    <row r="5000" spans="1:35" ht="15" customHeight="1" x14ac:dyDescent="0.35">
      <c r="B5000" s="5">
        <f t="shared" si="363"/>
        <v>4998</v>
      </c>
      <c r="C5000">
        <f t="shared" si="362"/>
        <v>5</v>
      </c>
      <c r="D5000" s="16">
        <v>1960</v>
      </c>
      <c r="E5000" t="s">
        <v>15</v>
      </c>
      <c r="F5000" t="s">
        <v>25</v>
      </c>
      <c r="G5000">
        <v>357748</v>
      </c>
      <c r="H5000" t="s">
        <v>17</v>
      </c>
      <c r="J5000" t="s">
        <v>3354</v>
      </c>
      <c r="K5000" t="s">
        <v>3383</v>
      </c>
      <c r="L5000" t="s">
        <v>1650</v>
      </c>
      <c r="M5000" t="s">
        <v>3359</v>
      </c>
      <c r="V5000" s="43" t="s">
        <v>3359</v>
      </c>
      <c r="AB5000" t="s">
        <v>81</v>
      </c>
      <c r="AF5000" t="s">
        <v>3060</v>
      </c>
      <c r="AH5000" s="2">
        <v>40813.815925925926</v>
      </c>
    </row>
    <row r="5001" spans="1:35" ht="15" customHeight="1" thickBot="1" x14ac:dyDescent="0.4">
      <c r="B5001" s="5">
        <f t="shared" si="363"/>
        <v>4999</v>
      </c>
      <c r="C5001">
        <f t="shared" si="362"/>
        <v>6</v>
      </c>
      <c r="D5001" s="16">
        <v>1960</v>
      </c>
      <c r="E5001" s="115" t="s">
        <v>15</v>
      </c>
      <c r="F5001" s="115" t="s">
        <v>25</v>
      </c>
      <c r="G5001" s="70">
        <v>357753</v>
      </c>
      <c r="I5001" s="172"/>
      <c r="J5001" s="172" t="s">
        <v>3354</v>
      </c>
      <c r="K5001" s="172" t="s">
        <v>3383</v>
      </c>
      <c r="L5001" s="172"/>
      <c r="M5001" s="172" t="s">
        <v>3459</v>
      </c>
      <c r="N5001" s="172"/>
      <c r="O5001" s="172"/>
      <c r="P5001" s="172"/>
      <c r="Q5001" s="172"/>
      <c r="R5001" s="172"/>
      <c r="S5001" s="173"/>
      <c r="T5001" s="172" t="s">
        <v>3262</v>
      </c>
      <c r="U5001" s="172"/>
      <c r="V5001" s="174"/>
      <c r="W5001" s="172" t="s">
        <v>3572</v>
      </c>
      <c r="X5001" s="172" t="s">
        <v>3660</v>
      </c>
      <c r="Y5001" s="172"/>
      <c r="Z5001" s="172"/>
      <c r="AA5001" s="172" t="s">
        <v>3262</v>
      </c>
      <c r="AC5001"/>
      <c r="AD5001" t="s">
        <v>5976</v>
      </c>
      <c r="AF5001" t="s">
        <v>3451</v>
      </c>
      <c r="AH5001" s="2">
        <v>45966</v>
      </c>
      <c r="AI5001" s="36" t="s">
        <v>5776</v>
      </c>
    </row>
    <row r="5002" spans="1:35" ht="15" thickBot="1" x14ac:dyDescent="0.4">
      <c r="B5002" s="5">
        <f t="shared" si="363"/>
        <v>5000</v>
      </c>
      <c r="C5002">
        <f t="shared" si="362"/>
        <v>88</v>
      </c>
      <c r="D5002" s="146">
        <v>1960</v>
      </c>
      <c r="E5002" s="3" t="s">
        <v>15</v>
      </c>
      <c r="F5002" s="3" t="s">
        <v>25</v>
      </c>
      <c r="G5002" s="3">
        <v>357759</v>
      </c>
      <c r="H5002" s="3"/>
      <c r="I5002" s="3"/>
      <c r="J5002" s="3"/>
      <c r="K5002" s="3"/>
      <c r="L5002" s="3"/>
      <c r="M5002" s="3"/>
      <c r="N5002" s="3"/>
      <c r="O5002" s="3"/>
      <c r="P5002" s="3"/>
      <c r="Q5002" s="3"/>
      <c r="R5002" s="3"/>
      <c r="S5002" s="152"/>
      <c r="T5002" s="3"/>
      <c r="U5002" s="3"/>
      <c r="V5002" s="143"/>
      <c r="W5002" s="3"/>
      <c r="X5002" s="3"/>
      <c r="Y5002" s="3"/>
      <c r="Z5002" s="3"/>
      <c r="AB5002" s="3"/>
      <c r="AE5002" s="3"/>
      <c r="AF5002" s="3" t="s">
        <v>3451</v>
      </c>
      <c r="AG5002" s="159"/>
      <c r="AH5002" s="176">
        <v>45561</v>
      </c>
      <c r="AI5002" s="14" t="s">
        <v>4158</v>
      </c>
    </row>
    <row r="5003" spans="1:35" ht="15" customHeight="1" thickBot="1" x14ac:dyDescent="0.4">
      <c r="A5003" s="180"/>
      <c r="B5003" s="5">
        <f t="shared" si="363"/>
        <v>5001</v>
      </c>
      <c r="C5003">
        <f t="shared" si="362"/>
        <v>258</v>
      </c>
      <c r="D5003" s="146">
        <v>1960</v>
      </c>
      <c r="E5003" s="3" t="s">
        <v>15</v>
      </c>
      <c r="F5003" s="3" t="s">
        <v>25</v>
      </c>
      <c r="G5003" s="3">
        <v>357847</v>
      </c>
      <c r="H5003" s="3"/>
      <c r="I5003" s="3"/>
      <c r="J5003" s="3" t="s">
        <v>3354</v>
      </c>
      <c r="K5003" s="3" t="s">
        <v>3383</v>
      </c>
      <c r="L5003" s="3"/>
      <c r="M5003" s="3" t="s">
        <v>3459</v>
      </c>
      <c r="N5003" s="3"/>
      <c r="O5003" s="3"/>
      <c r="P5003" s="3"/>
      <c r="Q5003" s="3"/>
      <c r="R5003" s="3"/>
      <c r="S5003" s="152"/>
      <c r="T5003" s="3" t="s">
        <v>3262</v>
      </c>
      <c r="U5003" s="3"/>
      <c r="V5003" s="143"/>
      <c r="W5003" s="3" t="s">
        <v>3572</v>
      </c>
      <c r="X5003" s="3" t="s">
        <v>5717</v>
      </c>
      <c r="Y5003" s="3"/>
      <c r="Z5003" s="3"/>
      <c r="AA5003" s="3" t="s">
        <v>3262</v>
      </c>
      <c r="AB5003" s="3"/>
      <c r="AE5003" s="3"/>
      <c r="AF5003" s="3" t="s">
        <v>3451</v>
      </c>
      <c r="AG5003" s="3"/>
      <c r="AH5003" s="153">
        <v>45961</v>
      </c>
      <c r="AI5003" s="14"/>
    </row>
    <row r="5004" spans="1:35" ht="15" customHeight="1" x14ac:dyDescent="0.35">
      <c r="B5004" s="5">
        <f t="shared" si="363"/>
        <v>5002</v>
      </c>
      <c r="C5004">
        <f t="shared" si="362"/>
        <v>103</v>
      </c>
      <c r="D5004" s="146">
        <v>1960</v>
      </c>
      <c r="E5004" s="3" t="s">
        <v>15</v>
      </c>
      <c r="F5004" s="3" t="s">
        <v>25</v>
      </c>
      <c r="G5004">
        <v>358105</v>
      </c>
      <c r="H5004" t="s">
        <v>17</v>
      </c>
      <c r="J5004" t="s">
        <v>3354</v>
      </c>
      <c r="K5004" t="s">
        <v>3383</v>
      </c>
      <c r="M5004" t="s">
        <v>3359</v>
      </c>
      <c r="AF5004" t="s">
        <v>3060</v>
      </c>
      <c r="AH5004" s="2">
        <v>40857.671307870369</v>
      </c>
    </row>
    <row r="5005" spans="1:35" ht="15" customHeight="1" x14ac:dyDescent="0.35">
      <c r="B5005" s="5">
        <f t="shared" si="363"/>
        <v>5003</v>
      </c>
      <c r="C5005">
        <f t="shared" si="362"/>
        <v>28</v>
      </c>
      <c r="D5005" s="146">
        <v>1960</v>
      </c>
      <c r="E5005" s="3" t="s">
        <v>15</v>
      </c>
      <c r="F5005" s="3" t="s">
        <v>25</v>
      </c>
      <c r="G5005">
        <v>358208</v>
      </c>
      <c r="H5005" t="s">
        <v>17</v>
      </c>
      <c r="J5005" t="s">
        <v>3354</v>
      </c>
      <c r="K5005" t="s">
        <v>3383</v>
      </c>
      <c r="L5005" t="s">
        <v>258</v>
      </c>
      <c r="M5005" t="s">
        <v>3359</v>
      </c>
      <c r="S5005" s="148">
        <v>460</v>
      </c>
      <c r="V5005" s="43" t="s">
        <v>3359</v>
      </c>
      <c r="AB5005" s="80" t="s">
        <v>1695</v>
      </c>
      <c r="AF5005" t="s">
        <v>3060</v>
      </c>
      <c r="AH5005" s="2">
        <v>40295.915069444447</v>
      </c>
    </row>
    <row r="5006" spans="1:35" ht="15" customHeight="1" thickBot="1" x14ac:dyDescent="0.4">
      <c r="B5006" s="5">
        <f t="shared" si="363"/>
        <v>5004</v>
      </c>
      <c r="C5006">
        <f t="shared" si="362"/>
        <v>64</v>
      </c>
      <c r="D5006" s="146">
        <v>1960</v>
      </c>
      <c r="E5006" t="s">
        <v>15</v>
      </c>
      <c r="F5006" t="s">
        <v>25</v>
      </c>
      <c r="G5006">
        <v>358236</v>
      </c>
      <c r="H5006" t="s">
        <v>17</v>
      </c>
      <c r="J5006" t="s">
        <v>3354</v>
      </c>
      <c r="K5006" t="s">
        <v>3383</v>
      </c>
      <c r="M5006" t="s">
        <v>3359</v>
      </c>
      <c r="AD5006" s="3" t="s">
        <v>1696</v>
      </c>
      <c r="AF5006" t="s">
        <v>3060</v>
      </c>
      <c r="AH5006" s="2">
        <v>40263.422465277778</v>
      </c>
    </row>
    <row r="5007" spans="1:35" ht="15" customHeight="1" thickBot="1" x14ac:dyDescent="0.4">
      <c r="B5007" s="5">
        <f t="shared" si="363"/>
        <v>5005</v>
      </c>
      <c r="C5007">
        <f t="shared" si="362"/>
        <v>77</v>
      </c>
      <c r="D5007" s="146">
        <v>1960</v>
      </c>
      <c r="E5007" s="159" t="s">
        <v>15</v>
      </c>
      <c r="F5007" s="159" t="s">
        <v>25</v>
      </c>
      <c r="G5007" s="160">
        <v>358300</v>
      </c>
      <c r="H5007" s="159"/>
      <c r="I5007" s="159"/>
      <c r="J5007" s="159" t="s">
        <v>3354</v>
      </c>
      <c r="K5007" s="159" t="s">
        <v>3383</v>
      </c>
      <c r="L5007" s="159"/>
      <c r="M5007" s="159" t="s">
        <v>3459</v>
      </c>
      <c r="N5007" s="159"/>
      <c r="O5007" s="159"/>
      <c r="P5007" s="159"/>
      <c r="Q5007" s="159"/>
      <c r="R5007" s="159"/>
      <c r="S5007" s="159"/>
      <c r="T5007" s="159" t="s">
        <v>3262</v>
      </c>
      <c r="U5007" s="159"/>
      <c r="V5007" s="161" t="s">
        <v>3359</v>
      </c>
      <c r="W5007" s="159" t="s">
        <v>3572</v>
      </c>
      <c r="X5007" s="159" t="s">
        <v>3660</v>
      </c>
      <c r="Y5007" s="159"/>
      <c r="Z5007" s="159"/>
      <c r="AA5007" s="159" t="s">
        <v>3262</v>
      </c>
      <c r="AB5007" s="159"/>
      <c r="AC5007" s="159"/>
      <c r="AD5007" s="159"/>
      <c r="AE5007" s="159"/>
      <c r="AF5007" t="s">
        <v>3451</v>
      </c>
      <c r="AG5007" s="162"/>
      <c r="AH5007" s="163">
        <v>46130</v>
      </c>
      <c r="AI5007" s="76" t="s">
        <v>6549</v>
      </c>
    </row>
    <row r="5008" spans="1:35" ht="15" customHeight="1" x14ac:dyDescent="0.35">
      <c r="B5008" s="5">
        <f t="shared" si="363"/>
        <v>5006</v>
      </c>
      <c r="C5008">
        <f t="shared" si="362"/>
        <v>81</v>
      </c>
      <c r="D5008" s="146">
        <v>1960</v>
      </c>
      <c r="E5008" t="s">
        <v>15</v>
      </c>
      <c r="F5008" t="s">
        <v>25</v>
      </c>
      <c r="G5008">
        <v>358377</v>
      </c>
      <c r="H5008" t="s">
        <v>17</v>
      </c>
      <c r="J5008" t="s">
        <v>3354</v>
      </c>
      <c r="K5008" t="s">
        <v>3383</v>
      </c>
      <c r="L5008" t="s">
        <v>1697</v>
      </c>
      <c r="M5008" t="s">
        <v>3359</v>
      </c>
      <c r="V5008" s="43" t="s">
        <v>3359</v>
      </c>
      <c r="AB5008" s="80" t="s">
        <v>1698</v>
      </c>
      <c r="AF5008" t="s">
        <v>3060</v>
      </c>
      <c r="AH5008" s="2">
        <v>40201.471574074072</v>
      </c>
    </row>
    <row r="5009" spans="1:35" ht="15" customHeight="1" x14ac:dyDescent="0.35">
      <c r="B5009" s="5">
        <f t="shared" si="363"/>
        <v>5007</v>
      </c>
      <c r="C5009">
        <f t="shared" si="362"/>
        <v>28</v>
      </c>
      <c r="D5009" s="146">
        <v>1960</v>
      </c>
      <c r="E5009" s="3" t="s">
        <v>221</v>
      </c>
      <c r="F5009" s="3" t="s">
        <v>16</v>
      </c>
      <c r="G5009" s="3">
        <v>358458</v>
      </c>
      <c r="H5009" s="3"/>
      <c r="I5009" s="3"/>
      <c r="J5009" s="3"/>
      <c r="K5009" s="3"/>
      <c r="L5009" s="3"/>
      <c r="M5009" s="3"/>
      <c r="N5009" s="3"/>
      <c r="O5009" s="3"/>
      <c r="P5009" s="3"/>
      <c r="Q5009" s="3"/>
      <c r="R5009" s="3"/>
      <c r="S5009" s="152"/>
      <c r="T5009" s="3"/>
      <c r="U5009" s="3"/>
      <c r="V5009" s="143"/>
      <c r="W5009" s="3"/>
      <c r="X5009" s="3" t="s">
        <v>3452</v>
      </c>
      <c r="Y5009" s="3"/>
      <c r="Z5009" s="3"/>
      <c r="AB5009" s="3"/>
      <c r="AE5009" s="3"/>
      <c r="AF5009" s="3" t="s">
        <v>3451</v>
      </c>
      <c r="AG5009" s="3"/>
      <c r="AH5009" s="153">
        <v>45661</v>
      </c>
      <c r="AI5009" s="14" t="s">
        <v>4549</v>
      </c>
    </row>
    <row r="5010" spans="1:35" ht="15" customHeight="1" x14ac:dyDescent="0.35">
      <c r="B5010" s="5">
        <f t="shared" si="363"/>
        <v>5008</v>
      </c>
      <c r="C5010">
        <f t="shared" si="362"/>
        <v>590</v>
      </c>
      <c r="D5010" s="146">
        <v>1960</v>
      </c>
      <c r="E5010" t="s">
        <v>15</v>
      </c>
      <c r="F5010" t="s">
        <v>25</v>
      </c>
      <c r="G5010">
        <v>358486</v>
      </c>
      <c r="H5010" t="s">
        <v>17</v>
      </c>
      <c r="J5010" t="s">
        <v>3354</v>
      </c>
      <c r="K5010" t="s">
        <v>3383</v>
      </c>
      <c r="L5010" t="s">
        <v>1699</v>
      </c>
      <c r="M5010" t="s">
        <v>3359</v>
      </c>
      <c r="AB5010" t="s">
        <v>1700</v>
      </c>
      <c r="AC5010" s="3">
        <v>1962</v>
      </c>
      <c r="AF5010" t="s">
        <v>3060</v>
      </c>
      <c r="AH5010" s="2">
        <v>40715.878680555557</v>
      </c>
    </row>
    <row r="5011" spans="1:35" ht="15" customHeight="1" x14ac:dyDescent="0.35">
      <c r="B5011" s="5">
        <f t="shared" si="363"/>
        <v>5009</v>
      </c>
      <c r="C5011">
        <f t="shared" si="362"/>
        <v>114</v>
      </c>
      <c r="D5011" s="16">
        <v>1960</v>
      </c>
      <c r="E5011" t="s">
        <v>15</v>
      </c>
      <c r="F5011" t="s">
        <v>25</v>
      </c>
      <c r="G5011">
        <v>359076</v>
      </c>
      <c r="H5011" t="s">
        <v>17</v>
      </c>
      <c r="J5011" t="s">
        <v>3354</v>
      </c>
      <c r="M5011" t="s">
        <v>3359</v>
      </c>
      <c r="AF5011" t="s">
        <v>3060</v>
      </c>
      <c r="AH5011" s="2">
        <v>39827.829548611109</v>
      </c>
    </row>
    <row r="5012" spans="1:35" ht="15" customHeight="1" x14ac:dyDescent="0.35">
      <c r="B5012" s="5">
        <f t="shared" si="363"/>
        <v>5010</v>
      </c>
      <c r="C5012">
        <f t="shared" si="362"/>
        <v>93</v>
      </c>
      <c r="D5012" s="16">
        <v>1960</v>
      </c>
      <c r="E5012" t="s">
        <v>15</v>
      </c>
      <c r="F5012" t="s">
        <v>25</v>
      </c>
      <c r="G5012">
        <v>359190</v>
      </c>
      <c r="H5012" t="s">
        <v>17</v>
      </c>
      <c r="J5012" t="s">
        <v>380</v>
      </c>
      <c r="M5012" t="s">
        <v>3359</v>
      </c>
      <c r="AF5012" t="s">
        <v>3060</v>
      </c>
      <c r="AH5012" s="2">
        <v>40112.394120370373</v>
      </c>
    </row>
    <row r="5013" spans="1:35" ht="15" customHeight="1" x14ac:dyDescent="0.35">
      <c r="B5013" s="5">
        <f t="shared" si="363"/>
        <v>5011</v>
      </c>
      <c r="C5013">
        <f t="shared" si="362"/>
        <v>26</v>
      </c>
      <c r="D5013" s="16">
        <v>1960</v>
      </c>
      <c r="E5013" t="s">
        <v>15</v>
      </c>
      <c r="F5013" t="s">
        <v>25</v>
      </c>
      <c r="G5013">
        <v>359283</v>
      </c>
      <c r="H5013" t="s">
        <v>17</v>
      </c>
      <c r="J5013" t="s">
        <v>3354</v>
      </c>
      <c r="K5013" t="s">
        <v>3383</v>
      </c>
      <c r="L5013" t="s">
        <v>392</v>
      </c>
      <c r="M5013" t="s">
        <v>3359</v>
      </c>
      <c r="AF5013" t="s">
        <v>3060</v>
      </c>
      <c r="AH5013" s="2">
        <v>39872.997986111113</v>
      </c>
    </row>
    <row r="5014" spans="1:35" ht="15" customHeight="1" x14ac:dyDescent="0.35">
      <c r="B5014" s="5">
        <f t="shared" si="363"/>
        <v>5012</v>
      </c>
      <c r="C5014">
        <f t="shared" si="362"/>
        <v>337</v>
      </c>
      <c r="D5014" s="16">
        <v>1960</v>
      </c>
      <c r="E5014" t="s">
        <v>15</v>
      </c>
      <c r="F5014" t="s">
        <v>25</v>
      </c>
      <c r="G5014">
        <v>359309</v>
      </c>
      <c r="H5014" t="s">
        <v>17</v>
      </c>
      <c r="J5014" t="s">
        <v>3354</v>
      </c>
      <c r="L5014" t="s">
        <v>130</v>
      </c>
      <c r="M5014" t="s">
        <v>3359</v>
      </c>
      <c r="AB5014" t="s">
        <v>1701</v>
      </c>
      <c r="AF5014" t="s">
        <v>3060</v>
      </c>
      <c r="AH5014" s="2">
        <v>40739.584594907406</v>
      </c>
    </row>
    <row r="5015" spans="1:35" ht="15" customHeight="1" x14ac:dyDescent="0.35">
      <c r="B5015" s="5">
        <f t="shared" si="363"/>
        <v>5013</v>
      </c>
      <c r="C5015">
        <f t="shared" si="362"/>
        <v>163</v>
      </c>
      <c r="D5015" s="16">
        <v>1960</v>
      </c>
      <c r="E5015" t="s">
        <v>15</v>
      </c>
      <c r="F5015" t="s">
        <v>25</v>
      </c>
      <c r="G5015">
        <v>359646</v>
      </c>
      <c r="J5015" t="s">
        <v>3354</v>
      </c>
      <c r="K5015" t="s">
        <v>3383</v>
      </c>
      <c r="M5015" t="s">
        <v>3459</v>
      </c>
      <c r="T5015" t="s">
        <v>3262</v>
      </c>
      <c r="V5015" s="43" t="s">
        <v>4718</v>
      </c>
      <c r="W5015" t="s">
        <v>3572</v>
      </c>
      <c r="X5015" t="s">
        <v>3660</v>
      </c>
      <c r="AD5015" s="47" t="s">
        <v>4037</v>
      </c>
      <c r="AF5015" t="s">
        <v>3451</v>
      </c>
      <c r="AH5015" s="2">
        <v>45431</v>
      </c>
    </row>
    <row r="5016" spans="1:35" ht="15" customHeight="1" x14ac:dyDescent="0.35">
      <c r="B5016" s="5">
        <f t="shared" si="363"/>
        <v>5014</v>
      </c>
      <c r="C5016">
        <f t="shared" ref="C5016:C5018" si="370">+G5017-G5016</f>
        <v>59</v>
      </c>
      <c r="D5016" s="16">
        <v>1960</v>
      </c>
      <c r="E5016" t="s">
        <v>15</v>
      </c>
      <c r="F5016" t="s">
        <v>25</v>
      </c>
      <c r="G5016">
        <v>359809</v>
      </c>
      <c r="J5016" t="s">
        <v>3354</v>
      </c>
      <c r="K5016" t="s">
        <v>3383</v>
      </c>
      <c r="M5016" t="s">
        <v>3459</v>
      </c>
      <c r="T5016" t="s">
        <v>3262</v>
      </c>
      <c r="V5016" s="43" t="s">
        <v>4718</v>
      </c>
      <c r="W5016" t="s">
        <v>3572</v>
      </c>
      <c r="X5016" t="s">
        <v>3660</v>
      </c>
      <c r="AD5016" s="47"/>
      <c r="AF5016" t="s">
        <v>3451</v>
      </c>
      <c r="AH5016" s="2">
        <v>45732</v>
      </c>
    </row>
    <row r="5017" spans="1:35" ht="15" customHeight="1" thickBot="1" x14ac:dyDescent="0.4">
      <c r="B5017" s="5">
        <f t="shared" si="363"/>
        <v>5015</v>
      </c>
      <c r="C5017">
        <f t="shared" si="370"/>
        <v>27</v>
      </c>
      <c r="D5017" s="16">
        <v>1960</v>
      </c>
      <c r="E5017" s="3" t="s">
        <v>15</v>
      </c>
      <c r="F5017" s="3" t="s">
        <v>25</v>
      </c>
      <c r="G5017" s="165">
        <v>359868</v>
      </c>
      <c r="H5017" s="3"/>
      <c r="I5017" s="3"/>
      <c r="J5017" s="3"/>
      <c r="K5017" s="3" t="s">
        <v>3383</v>
      </c>
      <c r="L5017" s="3"/>
      <c r="M5017" s="3"/>
      <c r="N5017" s="3"/>
      <c r="O5017" s="3"/>
      <c r="P5017" s="3"/>
      <c r="Q5017" s="3"/>
      <c r="R5017" s="3"/>
      <c r="S5017" s="152"/>
      <c r="T5017" s="3"/>
      <c r="U5017" s="3"/>
      <c r="V5017" s="143" t="s">
        <v>3359</v>
      </c>
      <c r="W5017" s="3"/>
      <c r="X5017" s="3"/>
      <c r="Y5017" s="3"/>
      <c r="Z5017" s="3"/>
      <c r="AB5017" s="3"/>
      <c r="AE5017" s="3"/>
      <c r="AF5017" s="3" t="s">
        <v>3451</v>
      </c>
      <c r="AG5017" s="3"/>
      <c r="AH5017" s="153">
        <v>45739</v>
      </c>
      <c r="AI5017" s="75" t="s">
        <v>4794</v>
      </c>
    </row>
    <row r="5018" spans="1:35" ht="15" customHeight="1" thickBot="1" x14ac:dyDescent="0.4">
      <c r="B5018" s="5">
        <f t="shared" si="363"/>
        <v>5016</v>
      </c>
      <c r="C5018">
        <f t="shared" si="370"/>
        <v>369</v>
      </c>
      <c r="D5018" s="16">
        <v>1960</v>
      </c>
      <c r="E5018" s="159" t="s">
        <v>15</v>
      </c>
      <c r="F5018" s="159" t="s">
        <v>25</v>
      </c>
      <c r="G5018" s="160">
        <v>359895</v>
      </c>
      <c r="H5018" s="159"/>
      <c r="I5018" s="159"/>
      <c r="J5018" s="159" t="s">
        <v>3354</v>
      </c>
      <c r="K5018" s="159" t="s">
        <v>3383</v>
      </c>
      <c r="L5018" s="159"/>
      <c r="M5018" s="159" t="s">
        <v>3459</v>
      </c>
      <c r="N5018" s="159"/>
      <c r="O5018" s="159"/>
      <c r="P5018" s="159"/>
      <c r="Q5018" s="159"/>
      <c r="R5018" s="159"/>
      <c r="S5018" s="159"/>
      <c r="T5018" s="159" t="s">
        <v>3262</v>
      </c>
      <c r="U5018" s="159"/>
      <c r="V5018" s="161" t="s">
        <v>3359</v>
      </c>
      <c r="W5018" s="159" t="s">
        <v>3572</v>
      </c>
      <c r="X5018" s="159" t="s">
        <v>3660</v>
      </c>
      <c r="Y5018" s="159"/>
      <c r="Z5018" s="159"/>
      <c r="AA5018" s="159" t="s">
        <v>3262</v>
      </c>
      <c r="AB5018" s="159"/>
      <c r="AC5018" s="159"/>
      <c r="AD5018" s="159"/>
      <c r="AE5018" s="159"/>
      <c r="AF5018" t="s">
        <v>3451</v>
      </c>
      <c r="AG5018" s="159"/>
      <c r="AH5018" s="176">
        <v>46207</v>
      </c>
      <c r="AI5018" s="76" t="s">
        <v>6713</v>
      </c>
    </row>
    <row r="5019" spans="1:35" ht="15" customHeight="1" thickBot="1" x14ac:dyDescent="0.4">
      <c r="B5019" s="5">
        <f t="shared" si="363"/>
        <v>5017</v>
      </c>
      <c r="C5019">
        <f t="shared" ref="C5019:C5022" si="371">+G5020-G5019</f>
        <v>340</v>
      </c>
      <c r="D5019" s="16">
        <v>1960</v>
      </c>
      <c r="E5019" t="s">
        <v>15</v>
      </c>
      <c r="F5019" t="s">
        <v>25</v>
      </c>
      <c r="G5019">
        <v>360264</v>
      </c>
      <c r="H5019" t="s">
        <v>17</v>
      </c>
      <c r="J5019" t="s">
        <v>380</v>
      </c>
      <c r="K5019" t="s">
        <v>3383</v>
      </c>
      <c r="L5019" t="s">
        <v>1702</v>
      </c>
      <c r="M5019" t="s">
        <v>3359</v>
      </c>
      <c r="AC5019" s="3">
        <v>1958</v>
      </c>
      <c r="AF5019" t="s">
        <v>3060</v>
      </c>
      <c r="AH5019" s="2">
        <v>40268.650497685187</v>
      </c>
    </row>
    <row r="5020" spans="1:35" ht="15" thickBot="1" x14ac:dyDescent="0.4">
      <c r="A5020" s="3"/>
      <c r="B5020" s="5">
        <f t="shared" si="363"/>
        <v>5018</v>
      </c>
      <c r="C5020">
        <f t="shared" si="371"/>
        <v>34</v>
      </c>
      <c r="D5020" s="16">
        <v>1960</v>
      </c>
      <c r="E5020" s="162" t="s">
        <v>15</v>
      </c>
      <c r="F5020" s="162" t="s">
        <v>25</v>
      </c>
      <c r="G5020" s="162">
        <v>360604</v>
      </c>
      <c r="H5020" s="162" t="s">
        <v>17</v>
      </c>
      <c r="I5020" s="162"/>
      <c r="J5020" s="162"/>
      <c r="K5020" s="162"/>
      <c r="L5020" s="162" t="s">
        <v>1703</v>
      </c>
      <c r="M5020" s="162" t="s">
        <v>3359</v>
      </c>
      <c r="N5020" s="162"/>
      <c r="O5020" s="162"/>
      <c r="P5020" s="162"/>
      <c r="Q5020" s="162"/>
      <c r="R5020" s="162"/>
      <c r="S5020" s="181"/>
      <c r="T5020" s="162"/>
      <c r="U5020" s="162"/>
      <c r="V5020" s="182"/>
      <c r="W5020" s="162"/>
      <c r="X5020" s="162"/>
      <c r="Y5020" s="162"/>
      <c r="Z5020" s="162"/>
      <c r="AA5020" s="159"/>
      <c r="AB5020" s="162"/>
      <c r="AC5020" s="159"/>
      <c r="AD5020" s="159"/>
      <c r="AE5020" s="162"/>
      <c r="AF5020" t="s">
        <v>3060</v>
      </c>
      <c r="AG5020" s="162"/>
      <c r="AH5020" s="163">
        <v>40221.544571759259</v>
      </c>
      <c r="AI5020" s="162"/>
    </row>
    <row r="5021" spans="1:35" ht="15" customHeight="1" thickBot="1" x14ac:dyDescent="0.4">
      <c r="B5021" s="5">
        <f t="shared" si="363"/>
        <v>5019</v>
      </c>
      <c r="C5021">
        <f t="shared" si="371"/>
        <v>26</v>
      </c>
      <c r="D5021" s="16">
        <v>1960</v>
      </c>
      <c r="E5021" s="159" t="s">
        <v>15</v>
      </c>
      <c r="F5021" s="159" t="s">
        <v>25</v>
      </c>
      <c r="G5021" s="160">
        <v>360638</v>
      </c>
      <c r="H5021" s="159"/>
      <c r="I5021" s="159"/>
      <c r="J5021" s="159" t="s">
        <v>3354</v>
      </c>
      <c r="K5021" s="159" t="s">
        <v>3383</v>
      </c>
      <c r="L5021" s="159"/>
      <c r="M5021" s="159" t="s">
        <v>3459</v>
      </c>
      <c r="N5021" s="159"/>
      <c r="O5021" s="159"/>
      <c r="P5021" s="159"/>
      <c r="Q5021" s="159"/>
      <c r="R5021" s="159"/>
      <c r="S5021" s="159"/>
      <c r="T5021" s="159" t="s">
        <v>3262</v>
      </c>
      <c r="U5021" s="159"/>
      <c r="V5021" s="159"/>
      <c r="W5021" s="159" t="s">
        <v>3572</v>
      </c>
      <c r="X5021" s="159" t="s">
        <v>3660</v>
      </c>
      <c r="Y5021" s="159"/>
      <c r="Z5021" s="159"/>
      <c r="AA5021" s="159" t="s">
        <v>3262</v>
      </c>
      <c r="AB5021" s="159"/>
      <c r="AC5021" s="159"/>
      <c r="AD5021" s="159"/>
      <c r="AE5021" s="159"/>
      <c r="AF5021" t="s">
        <v>3451</v>
      </c>
      <c r="AG5021" s="159"/>
      <c r="AH5021" s="176">
        <v>46207</v>
      </c>
      <c r="AI5021" s="76" t="s">
        <v>6827</v>
      </c>
    </row>
    <row r="5022" spans="1:35" ht="15" customHeight="1" thickBot="1" x14ac:dyDescent="0.4">
      <c r="A5022" s="180"/>
      <c r="B5022" s="5">
        <f t="shared" si="363"/>
        <v>5020</v>
      </c>
      <c r="C5022">
        <f t="shared" si="371"/>
        <v>35</v>
      </c>
      <c r="D5022" s="16">
        <v>1960</v>
      </c>
      <c r="E5022" s="116" t="s">
        <v>15</v>
      </c>
      <c r="F5022" s="116" t="s">
        <v>25</v>
      </c>
      <c r="G5022" s="117">
        <v>360664</v>
      </c>
      <c r="H5022" s="172" t="s">
        <v>5836</v>
      </c>
      <c r="I5022" s="172"/>
      <c r="J5022" s="172" t="s">
        <v>3354</v>
      </c>
      <c r="K5022" s="172" t="s">
        <v>3383</v>
      </c>
      <c r="L5022" s="172"/>
      <c r="M5022" s="172" t="s">
        <v>3459</v>
      </c>
      <c r="N5022" s="172"/>
      <c r="O5022" s="172"/>
      <c r="P5022" s="172"/>
      <c r="Q5022" s="172"/>
      <c r="R5022" s="172"/>
      <c r="S5022" s="173"/>
      <c r="T5022" s="172" t="s">
        <v>3262</v>
      </c>
      <c r="U5022" s="172"/>
      <c r="V5022" s="174"/>
      <c r="W5022" s="172" t="s">
        <v>3572</v>
      </c>
      <c r="X5022" s="172" t="s">
        <v>3660</v>
      </c>
      <c r="Y5022" s="172"/>
      <c r="Z5022" s="172"/>
      <c r="AA5022" s="172" t="s">
        <v>3262</v>
      </c>
      <c r="AB5022" s="172"/>
      <c r="AC5022" s="172"/>
      <c r="AD5022" s="172"/>
      <c r="AE5022" s="172"/>
      <c r="AF5022" t="s">
        <v>3451</v>
      </c>
      <c r="AG5022" s="172"/>
      <c r="AH5022" s="175">
        <v>45999</v>
      </c>
      <c r="AI5022" s="36" t="s">
        <v>6038</v>
      </c>
    </row>
    <row r="5023" spans="1:35" ht="15" customHeight="1" x14ac:dyDescent="0.35">
      <c r="B5023" s="5">
        <f t="shared" si="363"/>
        <v>5021</v>
      </c>
      <c r="C5023">
        <f t="shared" si="362"/>
        <v>162</v>
      </c>
      <c r="D5023" s="16">
        <v>1960</v>
      </c>
      <c r="E5023" t="s">
        <v>15</v>
      </c>
      <c r="F5023" t="s">
        <v>25</v>
      </c>
      <c r="G5023" s="70">
        <v>360699</v>
      </c>
      <c r="J5023" t="s">
        <v>3354</v>
      </c>
      <c r="K5023" t="s">
        <v>3383</v>
      </c>
      <c r="M5023" t="s">
        <v>3459</v>
      </c>
      <c r="T5023" t="s">
        <v>3262</v>
      </c>
      <c r="V5023" s="43" t="s">
        <v>3413</v>
      </c>
      <c r="W5023" t="s">
        <v>3572</v>
      </c>
      <c r="X5023" t="s">
        <v>3660</v>
      </c>
      <c r="AA5023" t="s">
        <v>3262</v>
      </c>
      <c r="AC5023"/>
      <c r="AD5023"/>
      <c r="AF5023" t="s">
        <v>3451</v>
      </c>
      <c r="AG5023" s="3"/>
      <c r="AH5023" s="153">
        <v>45899</v>
      </c>
      <c r="AI5023" s="36" t="s">
        <v>5434</v>
      </c>
    </row>
    <row r="5024" spans="1:35" ht="15" customHeight="1" x14ac:dyDescent="0.35">
      <c r="B5024" s="5">
        <f t="shared" si="363"/>
        <v>5022</v>
      </c>
      <c r="C5024">
        <f t="shared" si="362"/>
        <v>135</v>
      </c>
      <c r="D5024" s="16">
        <v>1960</v>
      </c>
      <c r="E5024" s="116" t="s">
        <v>15</v>
      </c>
      <c r="F5024" s="116" t="s">
        <v>25</v>
      </c>
      <c r="G5024" s="117">
        <v>360861</v>
      </c>
      <c r="H5024" s="172" t="s">
        <v>5836</v>
      </c>
      <c r="I5024" s="172"/>
      <c r="J5024" s="172" t="s">
        <v>3354</v>
      </c>
      <c r="K5024" s="172" t="s">
        <v>3383</v>
      </c>
      <c r="L5024" s="172"/>
      <c r="M5024" s="172" t="s">
        <v>3459</v>
      </c>
      <c r="N5024" s="172"/>
      <c r="O5024" s="172"/>
      <c r="P5024" s="172"/>
      <c r="Q5024" s="172"/>
      <c r="R5024" s="172"/>
      <c r="S5024" s="173"/>
      <c r="T5024" s="172" t="s">
        <v>3262</v>
      </c>
      <c r="U5024" s="172"/>
      <c r="V5024" s="174"/>
      <c r="W5024" s="172" t="s">
        <v>3572</v>
      </c>
      <c r="X5024" s="172" t="s">
        <v>3660</v>
      </c>
      <c r="Y5024" s="172"/>
      <c r="Z5024" s="172"/>
      <c r="AA5024" s="172" t="s">
        <v>3262</v>
      </c>
      <c r="AB5024" s="172"/>
      <c r="AC5024" s="172"/>
      <c r="AD5024" s="172"/>
      <c r="AE5024" s="172"/>
      <c r="AF5024" t="s">
        <v>3451</v>
      </c>
      <c r="AG5024" s="172"/>
      <c r="AH5024" s="175">
        <v>45999</v>
      </c>
      <c r="AI5024" s="36" t="s">
        <v>6039</v>
      </c>
    </row>
    <row r="5025" spans="1:35" ht="15" customHeight="1" x14ac:dyDescent="0.35">
      <c r="B5025" s="5">
        <f t="shared" si="363"/>
        <v>5023</v>
      </c>
      <c r="C5025">
        <f t="shared" si="362"/>
        <v>132</v>
      </c>
      <c r="D5025" s="16">
        <v>1960</v>
      </c>
      <c r="E5025" s="116" t="s">
        <v>15</v>
      </c>
      <c r="F5025" s="116" t="s">
        <v>25</v>
      </c>
      <c r="G5025">
        <v>360996</v>
      </c>
      <c r="H5025" t="s">
        <v>17</v>
      </c>
      <c r="J5025" t="s">
        <v>3354</v>
      </c>
      <c r="L5025" t="s">
        <v>56</v>
      </c>
      <c r="M5025" t="s">
        <v>3359</v>
      </c>
      <c r="V5025" s="43" t="s">
        <v>3359</v>
      </c>
      <c r="AB5025" t="s">
        <v>81</v>
      </c>
      <c r="AF5025" t="s">
        <v>3060</v>
      </c>
      <c r="AH5025" s="2">
        <v>41040.684861111113</v>
      </c>
    </row>
    <row r="5026" spans="1:35" ht="15" customHeight="1" x14ac:dyDescent="0.35">
      <c r="B5026" s="5">
        <f t="shared" si="363"/>
        <v>5024</v>
      </c>
      <c r="C5026">
        <f t="shared" si="362"/>
        <v>19</v>
      </c>
      <c r="D5026" s="16">
        <v>1960</v>
      </c>
      <c r="E5026" s="116" t="s">
        <v>15</v>
      </c>
      <c r="F5026" s="116" t="s">
        <v>25</v>
      </c>
      <c r="G5026" s="117">
        <v>361128</v>
      </c>
      <c r="I5026" s="172"/>
      <c r="J5026" s="172" t="s">
        <v>3354</v>
      </c>
      <c r="K5026" s="172" t="s">
        <v>3383</v>
      </c>
      <c r="M5026" s="172" t="s">
        <v>3459</v>
      </c>
      <c r="N5026" s="172" t="s">
        <v>3359</v>
      </c>
      <c r="T5026" s="172" t="s">
        <v>3262</v>
      </c>
      <c r="W5026" s="172" t="s">
        <v>3572</v>
      </c>
      <c r="X5026" s="172" t="s">
        <v>3660</v>
      </c>
      <c r="AA5026" s="3" t="s">
        <v>3262</v>
      </c>
      <c r="AF5026" t="s">
        <v>3451</v>
      </c>
      <c r="AH5026" s="2">
        <v>46032</v>
      </c>
    </row>
    <row r="5027" spans="1:35" ht="15" customHeight="1" x14ac:dyDescent="0.35">
      <c r="B5027" s="5">
        <f t="shared" si="363"/>
        <v>5025</v>
      </c>
      <c r="C5027">
        <f t="shared" si="362"/>
        <v>121</v>
      </c>
      <c r="D5027" s="16">
        <v>1960</v>
      </c>
      <c r="E5027" s="116" t="s">
        <v>15</v>
      </c>
      <c r="F5027" s="116" t="s">
        <v>25</v>
      </c>
      <c r="G5027">
        <v>361147</v>
      </c>
      <c r="H5027" t="s">
        <v>17</v>
      </c>
      <c r="J5027" t="s">
        <v>3354</v>
      </c>
      <c r="K5027" t="s">
        <v>3383</v>
      </c>
      <c r="L5027" t="s">
        <v>1704</v>
      </c>
      <c r="M5027" t="s">
        <v>3359</v>
      </c>
      <c r="V5027" s="43" t="s">
        <v>3359</v>
      </c>
      <c r="AB5027" t="s">
        <v>1706</v>
      </c>
      <c r="AC5027" s="3" t="s">
        <v>1705</v>
      </c>
      <c r="AF5027" t="s">
        <v>3060</v>
      </c>
      <c r="AH5027" s="2">
        <v>40822.996793981481</v>
      </c>
    </row>
    <row r="5028" spans="1:35" ht="15" customHeight="1" x14ac:dyDescent="0.35">
      <c r="B5028" s="5">
        <f t="shared" si="363"/>
        <v>5026</v>
      </c>
      <c r="C5028">
        <f t="shared" si="362"/>
        <v>96</v>
      </c>
      <c r="D5028" s="16">
        <v>1960</v>
      </c>
      <c r="E5028" s="116" t="s">
        <v>15</v>
      </c>
      <c r="F5028" s="116" t="s">
        <v>25</v>
      </c>
      <c r="G5028">
        <v>361268</v>
      </c>
      <c r="H5028" t="s">
        <v>17</v>
      </c>
      <c r="J5028" t="s">
        <v>3354</v>
      </c>
      <c r="K5028" t="s">
        <v>3383</v>
      </c>
      <c r="M5028" t="s">
        <v>3359</v>
      </c>
      <c r="V5028" s="43" t="s">
        <v>3359</v>
      </c>
      <c r="AB5028" t="s">
        <v>81</v>
      </c>
      <c r="AF5028" t="s">
        <v>3060</v>
      </c>
      <c r="AH5028" s="2">
        <v>39804.37091435185</v>
      </c>
    </row>
    <row r="5029" spans="1:35" ht="15" customHeight="1" x14ac:dyDescent="0.35">
      <c r="B5029" s="5">
        <f t="shared" si="363"/>
        <v>5027</v>
      </c>
      <c r="C5029">
        <f t="shared" ref="C5029:C5034" si="372">+G5030-G5029</f>
        <v>118</v>
      </c>
      <c r="D5029" s="16">
        <v>1960</v>
      </c>
      <c r="E5029" s="116" t="s">
        <v>15</v>
      </c>
      <c r="F5029" s="116" t="s">
        <v>25</v>
      </c>
      <c r="G5029">
        <v>361364</v>
      </c>
      <c r="H5029" t="s">
        <v>17</v>
      </c>
      <c r="J5029" t="s">
        <v>3354</v>
      </c>
      <c r="L5029" t="s">
        <v>35</v>
      </c>
      <c r="M5029" t="s">
        <v>3359</v>
      </c>
      <c r="N5029" t="s">
        <v>3359</v>
      </c>
      <c r="AF5029" t="s">
        <v>3060</v>
      </c>
      <c r="AH5029" s="2">
        <v>40075.804027777776</v>
      </c>
    </row>
    <row r="5030" spans="1:35" ht="15" customHeight="1" x14ac:dyDescent="0.35">
      <c r="B5030" s="5">
        <f t="shared" si="363"/>
        <v>5028</v>
      </c>
      <c r="C5030">
        <f t="shared" si="372"/>
        <v>46</v>
      </c>
      <c r="D5030" s="16">
        <v>1960</v>
      </c>
      <c r="E5030" s="116" t="s">
        <v>15</v>
      </c>
      <c r="F5030" s="116" t="s">
        <v>25</v>
      </c>
      <c r="G5030">
        <v>361482</v>
      </c>
      <c r="H5030" t="s">
        <v>17</v>
      </c>
      <c r="J5030" t="s">
        <v>3354</v>
      </c>
      <c r="K5030" t="s">
        <v>3383</v>
      </c>
      <c r="L5030" t="s">
        <v>153</v>
      </c>
      <c r="M5030" t="s">
        <v>3359</v>
      </c>
      <c r="V5030" s="43" t="s">
        <v>3359</v>
      </c>
      <c r="AB5030" t="s">
        <v>81</v>
      </c>
      <c r="AF5030" t="s">
        <v>3060</v>
      </c>
      <c r="AH5030" s="2">
        <v>40651.534212962964</v>
      </c>
    </row>
    <row r="5031" spans="1:35" ht="15" customHeight="1" x14ac:dyDescent="0.35">
      <c r="B5031" s="5">
        <f t="shared" si="363"/>
        <v>5029</v>
      </c>
      <c r="C5031">
        <f t="shared" si="372"/>
        <v>20</v>
      </c>
      <c r="D5031" s="16">
        <v>1960</v>
      </c>
      <c r="E5031" s="116" t="s">
        <v>15</v>
      </c>
      <c r="F5031" s="116" t="s">
        <v>25</v>
      </c>
      <c r="G5031">
        <v>361528</v>
      </c>
      <c r="J5031" t="s">
        <v>3354</v>
      </c>
      <c r="K5031" t="s">
        <v>3383</v>
      </c>
      <c r="M5031" t="s">
        <v>3459</v>
      </c>
      <c r="N5031" t="s">
        <v>3359</v>
      </c>
      <c r="T5031" t="s">
        <v>3262</v>
      </c>
      <c r="V5031" s="43" t="s">
        <v>3359</v>
      </c>
      <c r="W5031" t="s">
        <v>3572</v>
      </c>
      <c r="X5031" t="s">
        <v>3660</v>
      </c>
      <c r="AA5031" s="3" t="s">
        <v>3262</v>
      </c>
      <c r="AF5031" t="s">
        <v>3451</v>
      </c>
      <c r="AH5031" s="2">
        <v>46257</v>
      </c>
    </row>
    <row r="5032" spans="1:35" ht="15" customHeight="1" x14ac:dyDescent="0.35">
      <c r="B5032" s="5">
        <f t="shared" si="363"/>
        <v>5030</v>
      </c>
      <c r="C5032">
        <f t="shared" si="372"/>
        <v>68</v>
      </c>
      <c r="D5032" s="16">
        <v>1960</v>
      </c>
      <c r="E5032" s="116" t="s">
        <v>15</v>
      </c>
      <c r="F5032" s="116" t="s">
        <v>25</v>
      </c>
      <c r="G5032">
        <v>361548</v>
      </c>
      <c r="H5032" t="s">
        <v>17</v>
      </c>
      <c r="J5032" t="s">
        <v>3354</v>
      </c>
      <c r="K5032" t="s">
        <v>3383</v>
      </c>
      <c r="L5032" t="s">
        <v>471</v>
      </c>
      <c r="M5032" t="s">
        <v>3359</v>
      </c>
      <c r="AD5032" s="3" t="s">
        <v>1707</v>
      </c>
      <c r="AF5032" t="s">
        <v>3060</v>
      </c>
      <c r="AH5032" s="2">
        <v>40023.977349537039</v>
      </c>
    </row>
    <row r="5033" spans="1:35" ht="15" customHeight="1" x14ac:dyDescent="0.35">
      <c r="B5033" s="5">
        <f t="shared" si="363"/>
        <v>5031</v>
      </c>
      <c r="C5033">
        <f t="shared" si="372"/>
        <v>356</v>
      </c>
      <c r="D5033" s="16">
        <v>1960</v>
      </c>
      <c r="E5033" s="116" t="s">
        <v>15</v>
      </c>
      <c r="F5033" s="116" t="s">
        <v>25</v>
      </c>
      <c r="G5033" s="3">
        <v>361616</v>
      </c>
      <c r="H5033" s="3"/>
      <c r="I5033" s="3"/>
      <c r="J5033" s="3" t="s">
        <v>3354</v>
      </c>
      <c r="K5033" s="3" t="s">
        <v>3383</v>
      </c>
      <c r="L5033" s="3"/>
      <c r="M5033" s="3" t="s">
        <v>3459</v>
      </c>
      <c r="N5033" s="3" t="s">
        <v>3359</v>
      </c>
      <c r="O5033" s="3"/>
      <c r="P5033" s="3"/>
      <c r="Q5033" s="3"/>
      <c r="R5033" s="3"/>
      <c r="S5033" s="152"/>
      <c r="T5033" s="3" t="s">
        <v>3262</v>
      </c>
      <c r="U5033" s="3"/>
      <c r="V5033" s="143" t="s">
        <v>3359</v>
      </c>
      <c r="W5033" s="3" t="s">
        <v>3572</v>
      </c>
      <c r="X5033" s="3" t="s">
        <v>3660</v>
      </c>
      <c r="Y5033" s="3"/>
      <c r="Z5033" s="3"/>
      <c r="AA5033" s="3" t="s">
        <v>3262</v>
      </c>
      <c r="AB5033" s="3"/>
      <c r="AE5033" s="3"/>
      <c r="AF5033" s="3" t="s">
        <v>3451</v>
      </c>
      <c r="AG5033" s="3"/>
      <c r="AH5033" s="153">
        <v>46197</v>
      </c>
      <c r="AI5033" s="14" t="s">
        <v>4550</v>
      </c>
    </row>
    <row r="5034" spans="1:35" ht="15" customHeight="1" x14ac:dyDescent="0.35">
      <c r="A5034" s="3"/>
      <c r="B5034" s="5">
        <f t="shared" si="363"/>
        <v>5032</v>
      </c>
      <c r="C5034">
        <f t="shared" si="372"/>
        <v>40</v>
      </c>
      <c r="D5034" s="16">
        <v>1960</v>
      </c>
      <c r="E5034" s="116" t="s">
        <v>15</v>
      </c>
      <c r="F5034" s="116" t="s">
        <v>25</v>
      </c>
      <c r="G5034">
        <v>361972</v>
      </c>
      <c r="H5034" t="s">
        <v>17</v>
      </c>
      <c r="J5034" t="s">
        <v>3356</v>
      </c>
      <c r="K5034" t="s">
        <v>3383</v>
      </c>
      <c r="M5034" t="s">
        <v>3359</v>
      </c>
      <c r="AF5034" t="s">
        <v>3060</v>
      </c>
      <c r="AH5034" s="2">
        <v>40288.739270833335</v>
      </c>
    </row>
    <row r="5035" spans="1:35" ht="15" customHeight="1" x14ac:dyDescent="0.35">
      <c r="B5035" s="5">
        <f t="shared" si="363"/>
        <v>5033</v>
      </c>
      <c r="C5035">
        <f t="shared" si="362"/>
        <v>186</v>
      </c>
      <c r="D5035" s="16">
        <v>1960</v>
      </c>
      <c r="E5035" t="s">
        <v>15</v>
      </c>
      <c r="F5035" t="s">
        <v>25</v>
      </c>
      <c r="G5035">
        <v>362012</v>
      </c>
      <c r="H5035" t="s">
        <v>17</v>
      </c>
      <c r="J5035" t="s">
        <v>3354</v>
      </c>
      <c r="L5035" t="s">
        <v>254</v>
      </c>
      <c r="M5035" t="s">
        <v>3359</v>
      </c>
      <c r="V5035" s="43" t="s">
        <v>3359</v>
      </c>
      <c r="AB5035" t="s">
        <v>81</v>
      </c>
      <c r="AF5035" t="s">
        <v>3060</v>
      </c>
      <c r="AH5035" s="2">
        <v>40489.510393518518</v>
      </c>
    </row>
    <row r="5036" spans="1:35" ht="15" customHeight="1" thickBot="1" x14ac:dyDescent="0.4">
      <c r="B5036" s="5">
        <f t="shared" si="363"/>
        <v>5034</v>
      </c>
      <c r="C5036">
        <f t="shared" si="362"/>
        <v>33</v>
      </c>
      <c r="D5036" s="16">
        <v>1960</v>
      </c>
      <c r="E5036" t="s">
        <v>15</v>
      </c>
      <c r="F5036" t="s">
        <v>25</v>
      </c>
      <c r="G5036">
        <v>362198</v>
      </c>
      <c r="H5036" t="s">
        <v>17</v>
      </c>
      <c r="J5036" t="s">
        <v>3354</v>
      </c>
      <c r="K5036" t="s">
        <v>3383</v>
      </c>
      <c r="L5036" t="s">
        <v>74</v>
      </c>
      <c r="M5036" t="s">
        <v>3359</v>
      </c>
      <c r="AF5036" t="s">
        <v>3060</v>
      </c>
      <c r="AH5036" s="2">
        <v>41092.51394675926</v>
      </c>
    </row>
    <row r="5037" spans="1:35" ht="15" customHeight="1" thickBot="1" x14ac:dyDescent="0.4">
      <c r="B5037" s="5">
        <f t="shared" si="363"/>
        <v>5035</v>
      </c>
      <c r="C5037">
        <f t="shared" si="362"/>
        <v>31</v>
      </c>
      <c r="D5037" s="16">
        <v>1960</v>
      </c>
      <c r="E5037" s="159" t="s">
        <v>15</v>
      </c>
      <c r="F5037" s="159" t="s">
        <v>25</v>
      </c>
      <c r="G5037" s="160">
        <v>362231</v>
      </c>
      <c r="H5037" s="159"/>
      <c r="I5037" s="159"/>
      <c r="J5037" s="159" t="s">
        <v>3354</v>
      </c>
      <c r="K5037" s="159" t="s">
        <v>3383</v>
      </c>
      <c r="L5037" s="159"/>
      <c r="M5037" s="159" t="s">
        <v>3459</v>
      </c>
      <c r="N5037" s="159"/>
      <c r="O5037" s="159"/>
      <c r="P5037" s="159"/>
      <c r="Q5037" s="159"/>
      <c r="R5037" s="159"/>
      <c r="S5037" s="159"/>
      <c r="T5037" s="159" t="s">
        <v>3262</v>
      </c>
      <c r="U5037" s="159"/>
      <c r="V5037" s="161" t="s">
        <v>3359</v>
      </c>
      <c r="W5037" s="159" t="s">
        <v>3572</v>
      </c>
      <c r="X5037" s="159" t="s">
        <v>3660</v>
      </c>
      <c r="Y5037" s="159"/>
      <c r="Z5037" s="159"/>
      <c r="AA5037" s="159" t="s">
        <v>3262</v>
      </c>
      <c r="AB5037" s="159"/>
      <c r="AC5037" s="159"/>
      <c r="AD5037" s="159"/>
      <c r="AE5037" s="159"/>
      <c r="AF5037" t="s">
        <v>3451</v>
      </c>
      <c r="AG5037" s="162"/>
      <c r="AH5037" s="163">
        <v>46130</v>
      </c>
      <c r="AI5037" s="76" t="s">
        <v>6537</v>
      </c>
    </row>
    <row r="5038" spans="1:35" ht="15" customHeight="1" x14ac:dyDescent="0.35">
      <c r="B5038" s="5">
        <f t="shared" si="363"/>
        <v>5036</v>
      </c>
      <c r="C5038">
        <f t="shared" si="362"/>
        <v>386</v>
      </c>
      <c r="D5038" s="16">
        <v>1960</v>
      </c>
      <c r="E5038" t="s">
        <v>15</v>
      </c>
      <c r="F5038" t="s">
        <v>25</v>
      </c>
      <c r="G5038">
        <v>362262</v>
      </c>
      <c r="H5038" t="s">
        <v>17</v>
      </c>
      <c r="J5038" t="s">
        <v>3354</v>
      </c>
      <c r="K5038" t="s">
        <v>3383</v>
      </c>
      <c r="L5038" t="s">
        <v>1708</v>
      </c>
      <c r="M5038" t="s">
        <v>3359</v>
      </c>
      <c r="AF5038" t="s">
        <v>3060</v>
      </c>
      <c r="AH5038" s="2">
        <v>39891.578981481478</v>
      </c>
    </row>
    <row r="5039" spans="1:35" ht="15" customHeight="1" x14ac:dyDescent="0.35">
      <c r="B5039" s="5">
        <f t="shared" si="363"/>
        <v>5037</v>
      </c>
      <c r="C5039">
        <f t="shared" si="362"/>
        <v>40</v>
      </c>
      <c r="D5039" s="16">
        <v>1960</v>
      </c>
      <c r="E5039" t="s">
        <v>15</v>
      </c>
      <c r="F5039" t="s">
        <v>25</v>
      </c>
      <c r="G5039">
        <v>362648</v>
      </c>
      <c r="H5039" t="s">
        <v>17</v>
      </c>
      <c r="J5039" t="s">
        <v>3354</v>
      </c>
      <c r="K5039" t="s">
        <v>3383</v>
      </c>
      <c r="L5039" t="s">
        <v>28</v>
      </c>
      <c r="M5039" t="s">
        <v>3359</v>
      </c>
      <c r="AF5039" t="s">
        <v>3060</v>
      </c>
      <c r="AH5039" s="2">
        <v>39685.785590277781</v>
      </c>
    </row>
    <row r="5040" spans="1:35" ht="15" customHeight="1" x14ac:dyDescent="0.35">
      <c r="B5040" s="5">
        <f t="shared" si="363"/>
        <v>5038</v>
      </c>
      <c r="C5040">
        <f t="shared" si="362"/>
        <v>44</v>
      </c>
      <c r="D5040" s="16">
        <v>1960</v>
      </c>
      <c r="E5040" s="116" t="s">
        <v>15</v>
      </c>
      <c r="F5040" s="116" t="s">
        <v>25</v>
      </c>
      <c r="G5040" s="117">
        <v>362688</v>
      </c>
      <c r="H5040" s="172" t="s">
        <v>5836</v>
      </c>
      <c r="I5040" s="172"/>
      <c r="J5040" s="172" t="s">
        <v>3354</v>
      </c>
      <c r="K5040" s="172" t="s">
        <v>3383</v>
      </c>
      <c r="L5040" s="172"/>
      <c r="M5040" s="172" t="s">
        <v>3459</v>
      </c>
      <c r="N5040" s="172"/>
      <c r="O5040" s="172"/>
      <c r="P5040" s="172"/>
      <c r="Q5040" s="172"/>
      <c r="R5040" s="172"/>
      <c r="S5040" s="173"/>
      <c r="T5040" s="172" t="s">
        <v>3262</v>
      </c>
      <c r="U5040" s="172"/>
      <c r="V5040" s="174" t="s">
        <v>3359</v>
      </c>
      <c r="W5040" s="172" t="s">
        <v>3572</v>
      </c>
      <c r="X5040" s="172" t="s">
        <v>3660</v>
      </c>
      <c r="Y5040" s="172"/>
      <c r="Z5040" s="172"/>
      <c r="AA5040" s="172" t="s">
        <v>3262</v>
      </c>
      <c r="AB5040" s="172"/>
      <c r="AC5040" s="172"/>
      <c r="AD5040" s="172"/>
      <c r="AE5040" s="172"/>
      <c r="AF5040" t="s">
        <v>3451</v>
      </c>
      <c r="AG5040" s="172"/>
      <c r="AH5040" s="175">
        <v>45999</v>
      </c>
      <c r="AI5040" s="36" t="s">
        <v>6040</v>
      </c>
    </row>
    <row r="5041" spans="1:35" ht="15" customHeight="1" x14ac:dyDescent="0.35">
      <c r="B5041" s="5">
        <f t="shared" si="363"/>
        <v>5039</v>
      </c>
      <c r="C5041">
        <f t="shared" si="362"/>
        <v>339</v>
      </c>
      <c r="D5041" s="16">
        <v>1960</v>
      </c>
      <c r="E5041" t="s">
        <v>15</v>
      </c>
      <c r="F5041" t="s">
        <v>25</v>
      </c>
      <c r="G5041">
        <v>362732</v>
      </c>
      <c r="H5041" t="s">
        <v>17</v>
      </c>
      <c r="J5041" t="s">
        <v>3354</v>
      </c>
      <c r="M5041" t="s">
        <v>3359</v>
      </c>
      <c r="AF5041" t="s">
        <v>3060</v>
      </c>
      <c r="AH5041" s="2">
        <v>40470.842986111114</v>
      </c>
    </row>
    <row r="5042" spans="1:35" ht="15" customHeight="1" x14ac:dyDescent="0.35">
      <c r="B5042" s="5">
        <f t="shared" ref="B5042:B5102" si="373">+B5041+1</f>
        <v>5040</v>
      </c>
      <c r="C5042">
        <f t="shared" si="362"/>
        <v>252</v>
      </c>
      <c r="D5042" s="16">
        <v>1960</v>
      </c>
      <c r="E5042" t="s">
        <v>15</v>
      </c>
      <c r="F5042" t="s">
        <v>25</v>
      </c>
      <c r="G5042">
        <v>363071</v>
      </c>
      <c r="H5042" t="s">
        <v>17</v>
      </c>
      <c r="J5042" t="s">
        <v>3354</v>
      </c>
      <c r="K5042" t="s">
        <v>3383</v>
      </c>
      <c r="L5042" t="s">
        <v>88</v>
      </c>
      <c r="M5042" t="s">
        <v>3359</v>
      </c>
      <c r="AB5042" t="s">
        <v>139</v>
      </c>
      <c r="AF5042" t="s">
        <v>3060</v>
      </c>
      <c r="AH5042" s="2">
        <v>40112.931111111109</v>
      </c>
    </row>
    <row r="5043" spans="1:35" ht="15" customHeight="1" x14ac:dyDescent="0.35">
      <c r="B5043" s="5">
        <f t="shared" si="373"/>
        <v>5041</v>
      </c>
      <c r="C5043">
        <f t="shared" ref="C5043:C5110" si="374">+G5044-G5043</f>
        <v>271</v>
      </c>
      <c r="D5043" s="16">
        <v>1960</v>
      </c>
      <c r="E5043" t="s">
        <v>15</v>
      </c>
      <c r="F5043" t="s">
        <v>25</v>
      </c>
      <c r="G5043">
        <v>363323</v>
      </c>
      <c r="H5043" t="s">
        <v>17</v>
      </c>
      <c r="J5043" t="s">
        <v>3354</v>
      </c>
      <c r="K5043" t="s">
        <v>3383</v>
      </c>
      <c r="L5043" t="s">
        <v>28</v>
      </c>
      <c r="M5043" t="s">
        <v>3359</v>
      </c>
      <c r="AF5043" t="s">
        <v>3060</v>
      </c>
      <c r="AH5043" s="2">
        <v>40017.380833333336</v>
      </c>
    </row>
    <row r="5044" spans="1:35" ht="15" customHeight="1" x14ac:dyDescent="0.35">
      <c r="A5044" s="3"/>
      <c r="B5044" s="5">
        <f t="shared" si="373"/>
        <v>5042</v>
      </c>
      <c r="C5044">
        <f t="shared" si="374"/>
        <v>2</v>
      </c>
      <c r="D5044" s="16">
        <v>1960</v>
      </c>
      <c r="E5044" t="s">
        <v>15</v>
      </c>
      <c r="F5044" t="s">
        <v>25</v>
      </c>
      <c r="G5044">
        <v>363594</v>
      </c>
      <c r="H5044" t="s">
        <v>17</v>
      </c>
      <c r="M5044" t="s">
        <v>3359</v>
      </c>
      <c r="AF5044" t="s">
        <v>3060</v>
      </c>
      <c r="AH5044" s="2">
        <v>41099.010578703703</v>
      </c>
    </row>
    <row r="5045" spans="1:35" ht="15" customHeight="1" thickBot="1" x14ac:dyDescent="0.4">
      <c r="B5045" s="5">
        <f t="shared" si="373"/>
        <v>5043</v>
      </c>
      <c r="C5045">
        <f t="shared" si="374"/>
        <v>75</v>
      </c>
      <c r="D5045" s="16">
        <v>1960</v>
      </c>
      <c r="E5045" t="s">
        <v>15</v>
      </c>
      <c r="F5045" t="s">
        <v>25</v>
      </c>
      <c r="G5045">
        <v>363596</v>
      </c>
      <c r="H5045" t="s">
        <v>17</v>
      </c>
      <c r="J5045" t="s">
        <v>3354</v>
      </c>
      <c r="L5045" t="s">
        <v>589</v>
      </c>
      <c r="M5045" t="s">
        <v>3359</v>
      </c>
      <c r="AF5045" t="s">
        <v>3060</v>
      </c>
      <c r="AH5045" s="2">
        <v>39999.404479166667</v>
      </c>
    </row>
    <row r="5046" spans="1:35" ht="15" thickBot="1" x14ac:dyDescent="0.4">
      <c r="A5046" s="3"/>
      <c r="B5046" s="5">
        <f t="shared" si="373"/>
        <v>5044</v>
      </c>
      <c r="C5046">
        <f t="shared" si="374"/>
        <v>469</v>
      </c>
      <c r="D5046" s="16">
        <v>1960</v>
      </c>
      <c r="E5046" t="s">
        <v>15</v>
      </c>
      <c r="F5046" t="s">
        <v>25</v>
      </c>
      <c r="G5046">
        <v>363671</v>
      </c>
      <c r="H5046" t="s">
        <v>17</v>
      </c>
      <c r="J5046" t="s">
        <v>3354</v>
      </c>
      <c r="K5046" t="s">
        <v>3383</v>
      </c>
      <c r="L5046" t="s">
        <v>316</v>
      </c>
      <c r="M5046" t="s">
        <v>3359</v>
      </c>
      <c r="AF5046" t="s">
        <v>3060</v>
      </c>
      <c r="AG5046" s="162"/>
      <c r="AH5046" s="163">
        <v>40960.737488425926</v>
      </c>
    </row>
    <row r="5047" spans="1:35" ht="15" customHeight="1" thickBot="1" x14ac:dyDescent="0.4">
      <c r="A5047" s="159"/>
      <c r="B5047" s="5">
        <f t="shared" si="373"/>
        <v>5045</v>
      </c>
      <c r="C5047">
        <f t="shared" si="374"/>
        <v>6</v>
      </c>
      <c r="D5047" s="16">
        <v>1960</v>
      </c>
      <c r="E5047" t="s">
        <v>15</v>
      </c>
      <c r="F5047" t="s">
        <v>25</v>
      </c>
      <c r="G5047">
        <v>364140</v>
      </c>
      <c r="H5047" t="s">
        <v>17</v>
      </c>
      <c r="K5047" t="s">
        <v>3383</v>
      </c>
      <c r="M5047" t="s">
        <v>3359</v>
      </c>
      <c r="AF5047" t="s">
        <v>3060</v>
      </c>
      <c r="AH5047" s="2">
        <v>40239.947951388887</v>
      </c>
    </row>
    <row r="5048" spans="1:35" ht="15" customHeight="1" x14ac:dyDescent="0.35">
      <c r="B5048" s="5">
        <f t="shared" si="373"/>
        <v>5046</v>
      </c>
      <c r="C5048">
        <f t="shared" si="374"/>
        <v>65</v>
      </c>
      <c r="D5048" s="16">
        <v>1960</v>
      </c>
      <c r="E5048" t="s">
        <v>15</v>
      </c>
      <c r="F5048" t="s">
        <v>25</v>
      </c>
      <c r="G5048">
        <v>364146</v>
      </c>
      <c r="H5048" t="s">
        <v>17</v>
      </c>
      <c r="J5048" t="s">
        <v>3354</v>
      </c>
      <c r="K5048" t="s">
        <v>3383</v>
      </c>
      <c r="M5048" t="s">
        <v>3359</v>
      </c>
      <c r="N5048" t="s">
        <v>3359</v>
      </c>
      <c r="AF5048" t="s">
        <v>3060</v>
      </c>
      <c r="AH5048" s="2">
        <v>40811.095243055555</v>
      </c>
    </row>
    <row r="5049" spans="1:35" ht="15" customHeight="1" x14ac:dyDescent="0.35">
      <c r="B5049" s="5">
        <f t="shared" si="373"/>
        <v>5047</v>
      </c>
      <c r="C5049">
        <f t="shared" si="374"/>
        <v>15</v>
      </c>
      <c r="D5049" s="16">
        <v>1960</v>
      </c>
      <c r="E5049" t="s">
        <v>15</v>
      </c>
      <c r="F5049" t="s">
        <v>25</v>
      </c>
      <c r="G5049">
        <v>364211</v>
      </c>
      <c r="H5049" t="s">
        <v>17</v>
      </c>
      <c r="J5049" t="s">
        <v>3354</v>
      </c>
      <c r="K5049" t="s">
        <v>3383</v>
      </c>
      <c r="L5049" t="s">
        <v>481</v>
      </c>
      <c r="M5049" t="s">
        <v>3359</v>
      </c>
      <c r="V5049" s="43" t="s">
        <v>3359</v>
      </c>
      <c r="AB5049" t="s">
        <v>81</v>
      </c>
      <c r="AF5049" t="s">
        <v>3060</v>
      </c>
      <c r="AH5049" s="2">
        <v>39726.550879629627</v>
      </c>
    </row>
    <row r="5050" spans="1:35" ht="15" customHeight="1" x14ac:dyDescent="0.35">
      <c r="B5050" s="5">
        <f t="shared" si="373"/>
        <v>5048</v>
      </c>
      <c r="C5050">
        <f t="shared" si="374"/>
        <v>46</v>
      </c>
      <c r="D5050" s="16">
        <v>1960</v>
      </c>
      <c r="E5050" t="s">
        <v>15</v>
      </c>
      <c r="F5050" t="s">
        <v>25</v>
      </c>
      <c r="G5050">
        <v>364226</v>
      </c>
      <c r="H5050" t="s">
        <v>17</v>
      </c>
      <c r="M5050" t="s">
        <v>3359</v>
      </c>
      <c r="AF5050" t="s">
        <v>3060</v>
      </c>
      <c r="AH5050" s="2">
        <v>40787.828518518516</v>
      </c>
    </row>
    <row r="5051" spans="1:35" ht="15" customHeight="1" x14ac:dyDescent="0.35">
      <c r="B5051" s="5">
        <f t="shared" si="373"/>
        <v>5049</v>
      </c>
      <c r="C5051">
        <f t="shared" si="374"/>
        <v>6</v>
      </c>
      <c r="D5051" s="146">
        <v>1960</v>
      </c>
      <c r="E5051" s="3" t="s">
        <v>15</v>
      </c>
      <c r="F5051" s="3" t="s">
        <v>25</v>
      </c>
      <c r="G5051" s="3">
        <v>364272</v>
      </c>
      <c r="H5051" s="3"/>
      <c r="I5051" s="3"/>
      <c r="J5051" s="3"/>
      <c r="K5051" s="3"/>
      <c r="L5051" s="3"/>
      <c r="M5051" s="3"/>
      <c r="N5051" s="3"/>
      <c r="O5051" s="3"/>
      <c r="P5051" s="3"/>
      <c r="Q5051" s="3"/>
      <c r="R5051" s="3"/>
      <c r="S5051" s="152"/>
      <c r="T5051" s="3"/>
      <c r="U5051" s="3"/>
      <c r="V5051" s="143"/>
      <c r="W5051" s="3"/>
      <c r="X5051" s="3"/>
      <c r="Y5051" s="3"/>
      <c r="Z5051" s="3"/>
      <c r="AB5051" s="3"/>
      <c r="AE5051" s="3"/>
      <c r="AF5051" s="3" t="s">
        <v>3451</v>
      </c>
      <c r="AG5051" s="3"/>
      <c r="AH5051" s="153">
        <v>45561</v>
      </c>
      <c r="AI5051" s="14" t="s">
        <v>4159</v>
      </c>
    </row>
    <row r="5052" spans="1:35" ht="15" customHeight="1" x14ac:dyDescent="0.35">
      <c r="B5052" s="5">
        <f t="shared" si="373"/>
        <v>5050</v>
      </c>
      <c r="C5052">
        <f t="shared" si="374"/>
        <v>67</v>
      </c>
      <c r="D5052" s="16">
        <v>1960</v>
      </c>
      <c r="E5052" t="s">
        <v>15</v>
      </c>
      <c r="F5052" t="s">
        <v>25</v>
      </c>
      <c r="G5052">
        <v>364278</v>
      </c>
      <c r="H5052" t="s">
        <v>17</v>
      </c>
      <c r="J5052" t="s">
        <v>3354</v>
      </c>
      <c r="K5052" t="s">
        <v>3383</v>
      </c>
      <c r="L5052" t="s">
        <v>1709</v>
      </c>
      <c r="M5052" t="s">
        <v>3359</v>
      </c>
      <c r="AD5052" s="3" t="s">
        <v>1710</v>
      </c>
      <c r="AF5052" t="s">
        <v>3060</v>
      </c>
      <c r="AH5052" s="2">
        <v>40476.563506944447</v>
      </c>
    </row>
    <row r="5053" spans="1:35" ht="15" customHeight="1" x14ac:dyDescent="0.35">
      <c r="B5053" s="5">
        <f t="shared" si="373"/>
        <v>5051</v>
      </c>
      <c r="C5053">
        <f t="shared" si="374"/>
        <v>19</v>
      </c>
      <c r="D5053" s="16">
        <v>1960</v>
      </c>
      <c r="E5053" s="3" t="s">
        <v>15</v>
      </c>
      <c r="F5053" s="3" t="s">
        <v>25</v>
      </c>
      <c r="G5053" s="3">
        <v>364345</v>
      </c>
      <c r="H5053" s="3"/>
      <c r="I5053" s="3"/>
      <c r="J5053" s="3"/>
      <c r="K5053" s="3"/>
      <c r="L5053" s="3"/>
      <c r="M5053" s="3"/>
      <c r="N5053" s="3"/>
      <c r="O5053" s="3"/>
      <c r="P5053" s="3"/>
      <c r="Q5053" s="3"/>
      <c r="R5053" s="3"/>
      <c r="S5053" s="152"/>
      <c r="T5053" s="3"/>
      <c r="U5053" s="3"/>
      <c r="V5053" s="143" t="s">
        <v>3413</v>
      </c>
      <c r="W5053" s="3"/>
      <c r="X5053" s="3"/>
      <c r="Y5053" s="3"/>
      <c r="Z5053" s="3"/>
      <c r="AB5053" s="14" t="s">
        <v>4447</v>
      </c>
      <c r="AE5053" s="3"/>
      <c r="AF5053" s="3" t="s">
        <v>3451</v>
      </c>
      <c r="AG5053" s="3"/>
      <c r="AH5053" s="153">
        <v>45661</v>
      </c>
      <c r="AI5053" s="14" t="s">
        <v>4446</v>
      </c>
    </row>
    <row r="5054" spans="1:35" ht="15" customHeight="1" x14ac:dyDescent="0.35">
      <c r="B5054" s="5">
        <f t="shared" si="373"/>
        <v>5052</v>
      </c>
      <c r="C5054">
        <f t="shared" si="374"/>
        <v>107</v>
      </c>
      <c r="D5054" s="16">
        <v>1960</v>
      </c>
      <c r="E5054" t="s">
        <v>15</v>
      </c>
      <c r="F5054" t="s">
        <v>25</v>
      </c>
      <c r="G5054">
        <v>364364</v>
      </c>
      <c r="H5054" t="s">
        <v>17</v>
      </c>
      <c r="J5054" t="s">
        <v>3354</v>
      </c>
      <c r="L5054" t="s">
        <v>135</v>
      </c>
      <c r="M5054" t="s">
        <v>3359</v>
      </c>
      <c r="AB5054" t="s">
        <v>1711</v>
      </c>
      <c r="AF5054" t="s">
        <v>3060</v>
      </c>
      <c r="AH5054" s="2">
        <v>40452.721412037034</v>
      </c>
    </row>
    <row r="5055" spans="1:35" ht="15" customHeight="1" x14ac:dyDescent="0.35">
      <c r="B5055" s="5">
        <f t="shared" si="373"/>
        <v>5053</v>
      </c>
      <c r="C5055">
        <f t="shared" si="374"/>
        <v>193</v>
      </c>
      <c r="D5055" s="16">
        <v>1960</v>
      </c>
      <c r="E5055" t="s">
        <v>15</v>
      </c>
      <c r="F5055" t="s">
        <v>25</v>
      </c>
      <c r="G5055">
        <v>364471</v>
      </c>
      <c r="J5055" t="s">
        <v>3354</v>
      </c>
      <c r="K5055" t="s">
        <v>3383</v>
      </c>
      <c r="M5055" t="s">
        <v>3459</v>
      </c>
      <c r="N5055" t="s">
        <v>3359</v>
      </c>
      <c r="T5055" t="s">
        <v>3262</v>
      </c>
      <c r="W5055" t="s">
        <v>3572</v>
      </c>
      <c r="X5055" t="s">
        <v>3660</v>
      </c>
      <c r="AA5055" s="3" t="s">
        <v>3262</v>
      </c>
      <c r="AF5055" t="s">
        <v>3451</v>
      </c>
      <c r="AH5055" s="2">
        <v>45561</v>
      </c>
    </row>
    <row r="5056" spans="1:35" ht="15" customHeight="1" x14ac:dyDescent="0.35">
      <c r="B5056" s="5">
        <f t="shared" si="373"/>
        <v>5054</v>
      </c>
      <c r="C5056">
        <f t="shared" si="374"/>
        <v>220</v>
      </c>
      <c r="D5056" s="16">
        <v>1960</v>
      </c>
      <c r="E5056" t="s">
        <v>15</v>
      </c>
      <c r="F5056" t="s">
        <v>25</v>
      </c>
      <c r="G5056">
        <v>364664</v>
      </c>
      <c r="H5056" t="s">
        <v>17</v>
      </c>
      <c r="J5056" t="s">
        <v>3354</v>
      </c>
      <c r="K5056" t="s">
        <v>3383</v>
      </c>
      <c r="L5056" t="s">
        <v>1712</v>
      </c>
      <c r="M5056" t="s">
        <v>3359</v>
      </c>
      <c r="V5056" s="43" t="s">
        <v>3359</v>
      </c>
      <c r="AB5056" t="s">
        <v>81</v>
      </c>
      <c r="AC5056" s="3">
        <v>1962</v>
      </c>
      <c r="AF5056" t="s">
        <v>3060</v>
      </c>
      <c r="AH5056" s="2">
        <v>40568.296458333331</v>
      </c>
    </row>
    <row r="5057" spans="1:35" ht="15" customHeight="1" x14ac:dyDescent="0.35">
      <c r="B5057" s="5">
        <f t="shared" si="373"/>
        <v>5055</v>
      </c>
      <c r="C5057">
        <f t="shared" si="374"/>
        <v>40</v>
      </c>
      <c r="D5057" s="16">
        <v>1960</v>
      </c>
      <c r="E5057" t="s">
        <v>15</v>
      </c>
      <c r="F5057" t="s">
        <v>25</v>
      </c>
      <c r="G5057">
        <v>364884</v>
      </c>
      <c r="H5057" t="s">
        <v>17</v>
      </c>
      <c r="J5057" t="s">
        <v>3354</v>
      </c>
      <c r="K5057" t="s">
        <v>3383</v>
      </c>
      <c r="L5057" t="s">
        <v>28</v>
      </c>
      <c r="M5057" t="s">
        <v>3359</v>
      </c>
      <c r="N5057" t="s">
        <v>3359</v>
      </c>
      <c r="V5057" s="43" t="s">
        <v>3359</v>
      </c>
      <c r="AF5057" t="s">
        <v>3060</v>
      </c>
      <c r="AH5057" s="2">
        <v>40547.111886574072</v>
      </c>
    </row>
    <row r="5058" spans="1:35" ht="15" customHeight="1" x14ac:dyDescent="0.35">
      <c r="B5058" s="5">
        <f t="shared" ref="B5058:B5065" si="375">+B5057+1</f>
        <v>5056</v>
      </c>
      <c r="C5058">
        <f t="shared" ref="C5058:C5065" si="376">+G5059-G5058</f>
        <v>376</v>
      </c>
      <c r="D5058" s="16">
        <v>1960</v>
      </c>
      <c r="E5058" t="s">
        <v>15</v>
      </c>
      <c r="F5058" t="s">
        <v>25</v>
      </c>
      <c r="G5058">
        <v>364924</v>
      </c>
      <c r="H5058" t="s">
        <v>17</v>
      </c>
      <c r="J5058" t="s">
        <v>380</v>
      </c>
      <c r="K5058" t="s">
        <v>3383</v>
      </c>
      <c r="L5058" t="s">
        <v>28</v>
      </c>
      <c r="M5058" t="s">
        <v>3359</v>
      </c>
      <c r="AC5058" s="3">
        <v>1960</v>
      </c>
      <c r="AF5058" t="s">
        <v>3060</v>
      </c>
      <c r="AH5058" s="2">
        <v>39673.556168981479</v>
      </c>
    </row>
    <row r="5059" spans="1:35" ht="15" customHeight="1" thickBot="1" x14ac:dyDescent="0.4">
      <c r="B5059" s="5">
        <f t="shared" si="375"/>
        <v>5057</v>
      </c>
      <c r="C5059">
        <f t="shared" si="376"/>
        <v>37</v>
      </c>
      <c r="D5059" s="16">
        <v>1960</v>
      </c>
      <c r="E5059" t="s">
        <v>15</v>
      </c>
      <c r="F5059" t="s">
        <v>25</v>
      </c>
      <c r="G5059">
        <v>365300</v>
      </c>
      <c r="H5059" t="s">
        <v>17</v>
      </c>
      <c r="J5059" t="s">
        <v>3354</v>
      </c>
      <c r="K5059" t="s">
        <v>3383</v>
      </c>
      <c r="M5059" t="s">
        <v>3359</v>
      </c>
      <c r="AF5059" t="s">
        <v>3060</v>
      </c>
      <c r="AH5059" s="2">
        <v>40766.52684027778</v>
      </c>
    </row>
    <row r="5060" spans="1:35" ht="15" customHeight="1" thickBot="1" x14ac:dyDescent="0.4">
      <c r="B5060" s="5">
        <f t="shared" si="375"/>
        <v>5058</v>
      </c>
      <c r="C5060">
        <f t="shared" si="376"/>
        <v>371</v>
      </c>
      <c r="D5060" s="16">
        <v>1960</v>
      </c>
      <c r="E5060" s="159" t="s">
        <v>15</v>
      </c>
      <c r="F5060" s="159" t="s">
        <v>25</v>
      </c>
      <c r="G5060" s="160">
        <v>365337</v>
      </c>
      <c r="H5060" s="159"/>
      <c r="I5060" s="159"/>
      <c r="J5060" s="159" t="s">
        <v>3354</v>
      </c>
      <c r="K5060" s="159" t="s">
        <v>3383</v>
      </c>
      <c r="L5060" s="159"/>
      <c r="M5060" s="159" t="s">
        <v>3459</v>
      </c>
      <c r="N5060" s="159"/>
      <c r="O5060" s="159"/>
      <c r="P5060" s="159"/>
      <c r="Q5060" s="159"/>
      <c r="R5060" s="159"/>
      <c r="S5060" s="159"/>
      <c r="T5060" s="159" t="s">
        <v>3262</v>
      </c>
      <c r="U5060" s="159"/>
      <c r="V5060" s="161" t="s">
        <v>3359</v>
      </c>
      <c r="W5060" s="159" t="s">
        <v>3572</v>
      </c>
      <c r="X5060" s="159" t="s">
        <v>3660</v>
      </c>
      <c r="Y5060" s="159"/>
      <c r="Z5060" s="159"/>
      <c r="AA5060" s="159" t="s">
        <v>3262</v>
      </c>
      <c r="AB5060" s="159"/>
      <c r="AC5060" s="159"/>
      <c r="AD5060" s="159"/>
      <c r="AE5060" s="159"/>
      <c r="AF5060" t="s">
        <v>3451</v>
      </c>
      <c r="AG5060" s="159"/>
      <c r="AH5060" s="176">
        <v>46207</v>
      </c>
      <c r="AI5060" s="76" t="s">
        <v>6683</v>
      </c>
    </row>
    <row r="5061" spans="1:35" ht="15" customHeight="1" thickBot="1" x14ac:dyDescent="0.4">
      <c r="B5061" s="5">
        <f t="shared" si="375"/>
        <v>5059</v>
      </c>
      <c r="C5061">
        <f t="shared" si="376"/>
        <v>129</v>
      </c>
      <c r="D5061" s="16">
        <v>1960</v>
      </c>
      <c r="E5061" t="s">
        <v>15</v>
      </c>
      <c r="F5061" t="s">
        <v>25</v>
      </c>
      <c r="G5061">
        <v>365708</v>
      </c>
      <c r="H5061" t="s">
        <v>17</v>
      </c>
      <c r="J5061" t="s">
        <v>3354</v>
      </c>
      <c r="L5061" t="s">
        <v>52</v>
      </c>
      <c r="M5061" t="s">
        <v>3359</v>
      </c>
      <c r="AF5061" t="s">
        <v>3060</v>
      </c>
      <c r="AH5061" s="2">
        <v>40585.959826388891</v>
      </c>
    </row>
    <row r="5062" spans="1:35" ht="15" thickBot="1" x14ac:dyDescent="0.4">
      <c r="B5062" s="5">
        <f t="shared" si="375"/>
        <v>5060</v>
      </c>
      <c r="C5062">
        <f t="shared" si="376"/>
        <v>292</v>
      </c>
      <c r="D5062" s="16">
        <v>1960</v>
      </c>
      <c r="E5062" s="159" t="s">
        <v>15</v>
      </c>
      <c r="F5062" s="159" t="s">
        <v>25</v>
      </c>
      <c r="G5062" s="160">
        <v>365837</v>
      </c>
      <c r="H5062" s="159"/>
      <c r="I5062" s="159"/>
      <c r="J5062" s="159" t="s">
        <v>3354</v>
      </c>
      <c r="K5062" s="159" t="s">
        <v>3383</v>
      </c>
      <c r="L5062" s="159"/>
      <c r="M5062" s="159" t="s">
        <v>3459</v>
      </c>
      <c r="N5062" s="159"/>
      <c r="O5062" s="159"/>
      <c r="P5062" s="159"/>
      <c r="Q5062" s="159"/>
      <c r="R5062" s="159"/>
      <c r="S5062" s="159"/>
      <c r="T5062" s="159" t="s">
        <v>167</v>
      </c>
      <c r="U5062" s="159"/>
      <c r="V5062" s="161" t="s">
        <v>3359</v>
      </c>
      <c r="W5062" s="159" t="s">
        <v>3576</v>
      </c>
      <c r="X5062" s="159"/>
      <c r="Y5062" s="159"/>
      <c r="Z5062" s="159"/>
      <c r="AA5062" s="159" t="s">
        <v>167</v>
      </c>
      <c r="AB5062" s="159"/>
      <c r="AC5062" s="159"/>
      <c r="AD5062" s="159"/>
      <c r="AE5062" s="159"/>
      <c r="AF5062" t="s">
        <v>3451</v>
      </c>
      <c r="AG5062" s="159"/>
      <c r="AH5062" s="176">
        <v>46256</v>
      </c>
      <c r="AI5062" s="76" t="s">
        <v>6948</v>
      </c>
    </row>
    <row r="5063" spans="1:35" ht="15" customHeight="1" x14ac:dyDescent="0.35">
      <c r="B5063" s="5">
        <f t="shared" si="375"/>
        <v>5061</v>
      </c>
      <c r="C5063">
        <f t="shared" si="376"/>
        <v>172</v>
      </c>
      <c r="D5063" s="16">
        <v>1960</v>
      </c>
      <c r="E5063" t="s">
        <v>15</v>
      </c>
      <c r="F5063" t="s">
        <v>25</v>
      </c>
      <c r="G5063">
        <v>366129</v>
      </c>
      <c r="H5063" t="s">
        <v>17</v>
      </c>
      <c r="J5063" t="s">
        <v>3354</v>
      </c>
      <c r="K5063" t="s">
        <v>3383</v>
      </c>
      <c r="L5063" t="s">
        <v>1713</v>
      </c>
      <c r="M5063" t="s">
        <v>3359</v>
      </c>
      <c r="AD5063" s="3" t="s">
        <v>1714</v>
      </c>
      <c r="AF5063" t="s">
        <v>3060</v>
      </c>
      <c r="AH5063" s="2">
        <v>40248.453680555554</v>
      </c>
    </row>
    <row r="5064" spans="1:35" ht="15" customHeight="1" x14ac:dyDescent="0.35">
      <c r="B5064" s="5">
        <f t="shared" si="375"/>
        <v>5062</v>
      </c>
      <c r="C5064">
        <f t="shared" si="376"/>
        <v>100</v>
      </c>
      <c r="D5064" s="16">
        <v>1960</v>
      </c>
      <c r="E5064" t="s">
        <v>15</v>
      </c>
      <c r="F5064" t="s">
        <v>25</v>
      </c>
      <c r="G5064">
        <v>366301</v>
      </c>
      <c r="H5064" t="s">
        <v>17</v>
      </c>
      <c r="M5064" t="s">
        <v>3359</v>
      </c>
      <c r="AF5064" t="s">
        <v>3060</v>
      </c>
      <c r="AH5064" s="2">
        <v>39935.713159722225</v>
      </c>
    </row>
    <row r="5065" spans="1:35" ht="15" customHeight="1" x14ac:dyDescent="0.35">
      <c r="B5065" s="5">
        <f t="shared" si="375"/>
        <v>5063</v>
      </c>
      <c r="C5065">
        <f t="shared" si="376"/>
        <v>10</v>
      </c>
      <c r="D5065" s="16">
        <v>1960</v>
      </c>
      <c r="E5065" t="s">
        <v>15</v>
      </c>
      <c r="F5065" t="s">
        <v>25</v>
      </c>
      <c r="G5065">
        <v>366401</v>
      </c>
      <c r="H5065" t="s">
        <v>17</v>
      </c>
      <c r="J5065" t="s">
        <v>3354</v>
      </c>
      <c r="K5065" t="s">
        <v>3383</v>
      </c>
      <c r="L5065" t="s">
        <v>1715</v>
      </c>
      <c r="M5065" t="s">
        <v>3359</v>
      </c>
      <c r="AF5065" t="s">
        <v>3060</v>
      </c>
      <c r="AH5065" s="2">
        <v>40702.668171296296</v>
      </c>
    </row>
    <row r="5066" spans="1:35" ht="15" customHeight="1" thickBot="1" x14ac:dyDescent="0.4">
      <c r="B5066" s="5">
        <f t="shared" si="373"/>
        <v>5064</v>
      </c>
      <c r="C5066">
        <f t="shared" si="374"/>
        <v>177</v>
      </c>
      <c r="D5066" s="16">
        <v>1960</v>
      </c>
      <c r="E5066" t="s">
        <v>15</v>
      </c>
      <c r="F5066" t="s">
        <v>25</v>
      </c>
      <c r="G5066">
        <v>366411</v>
      </c>
      <c r="H5066" t="s">
        <v>17</v>
      </c>
      <c r="M5066" t="s">
        <v>3359</v>
      </c>
      <c r="AF5066" t="s">
        <v>3060</v>
      </c>
      <c r="AH5066" s="2">
        <v>40877.557118055556</v>
      </c>
    </row>
    <row r="5067" spans="1:35" ht="15" thickBot="1" x14ac:dyDescent="0.4">
      <c r="B5067" s="5">
        <f t="shared" si="373"/>
        <v>5065</v>
      </c>
      <c r="C5067">
        <f t="shared" si="374"/>
        <v>28</v>
      </c>
      <c r="D5067" s="16">
        <v>1960</v>
      </c>
      <c r="E5067" t="s">
        <v>15</v>
      </c>
      <c r="F5067" t="s">
        <v>25</v>
      </c>
      <c r="G5067">
        <v>366588</v>
      </c>
      <c r="H5067" t="s">
        <v>17</v>
      </c>
      <c r="J5067" t="s">
        <v>3356</v>
      </c>
      <c r="K5067" t="s">
        <v>3383</v>
      </c>
      <c r="L5067" t="s">
        <v>392</v>
      </c>
      <c r="M5067" t="s">
        <v>3359</v>
      </c>
      <c r="V5067" s="43" t="s">
        <v>3359</v>
      </c>
      <c r="AB5067" t="s">
        <v>1716</v>
      </c>
      <c r="AF5067" t="s">
        <v>3060</v>
      </c>
      <c r="AG5067" s="162"/>
      <c r="AH5067" s="163">
        <v>40035.498263888891</v>
      </c>
    </row>
    <row r="5068" spans="1:35" ht="15" customHeight="1" thickBot="1" x14ac:dyDescent="0.4">
      <c r="A5068" s="180"/>
      <c r="B5068" s="5">
        <f t="shared" si="373"/>
        <v>5066</v>
      </c>
      <c r="C5068">
        <f t="shared" si="374"/>
        <v>24</v>
      </c>
      <c r="D5068" s="16">
        <v>1960</v>
      </c>
      <c r="E5068" t="s">
        <v>15</v>
      </c>
      <c r="F5068" t="s">
        <v>25</v>
      </c>
      <c r="G5068">
        <v>366616</v>
      </c>
      <c r="H5068" t="s">
        <v>17</v>
      </c>
      <c r="J5068" t="s">
        <v>3354</v>
      </c>
      <c r="K5068" t="s">
        <v>3383</v>
      </c>
      <c r="L5068" t="s">
        <v>258</v>
      </c>
      <c r="M5068" t="s">
        <v>3359</v>
      </c>
      <c r="AF5068" t="s">
        <v>3060</v>
      </c>
      <c r="AH5068" s="2">
        <v>40480.570011574076</v>
      </c>
    </row>
    <row r="5069" spans="1:35" ht="15" thickBot="1" x14ac:dyDescent="0.4">
      <c r="B5069" s="5">
        <f t="shared" si="373"/>
        <v>5067</v>
      </c>
      <c r="C5069">
        <f t="shared" si="374"/>
        <v>128</v>
      </c>
      <c r="D5069" s="16">
        <v>1960</v>
      </c>
      <c r="E5069" t="s">
        <v>15</v>
      </c>
      <c r="F5069" t="s">
        <v>25</v>
      </c>
      <c r="G5069">
        <v>366640</v>
      </c>
      <c r="L5069" t="s">
        <v>37</v>
      </c>
      <c r="AF5069" t="s">
        <v>3060</v>
      </c>
      <c r="AG5069" s="162"/>
      <c r="AH5069" s="163"/>
    </row>
    <row r="5070" spans="1:35" ht="15" customHeight="1" thickBot="1" x14ac:dyDescent="0.4">
      <c r="A5070" s="180"/>
      <c r="B5070" s="5">
        <f t="shared" si="373"/>
        <v>5068</v>
      </c>
      <c r="C5070">
        <f t="shared" si="374"/>
        <v>71</v>
      </c>
      <c r="D5070" s="16">
        <v>1960</v>
      </c>
      <c r="E5070" s="3" t="s">
        <v>15</v>
      </c>
      <c r="F5070" s="3" t="s">
        <v>25</v>
      </c>
      <c r="G5070" s="165">
        <v>366768</v>
      </c>
      <c r="H5070" s="3"/>
      <c r="I5070" s="3"/>
      <c r="J5070" s="3" t="s">
        <v>3354</v>
      </c>
      <c r="K5070" s="3" t="s">
        <v>3383</v>
      </c>
      <c r="L5070" s="3"/>
      <c r="M5070" s="3" t="s">
        <v>3459</v>
      </c>
      <c r="N5070" s="3"/>
      <c r="O5070" s="3"/>
      <c r="P5070" s="3"/>
      <c r="Q5070" s="3"/>
      <c r="R5070" s="3"/>
      <c r="S5070" s="152"/>
      <c r="T5070" s="3" t="s">
        <v>3262</v>
      </c>
      <c r="U5070" s="3"/>
      <c r="V5070" s="143" t="s">
        <v>3359</v>
      </c>
      <c r="W5070" s="3" t="s">
        <v>3572</v>
      </c>
      <c r="X5070" s="3" t="s">
        <v>3660</v>
      </c>
      <c r="Y5070" s="3"/>
      <c r="Z5070" s="3"/>
      <c r="AA5070" s="3" t="s">
        <v>3262</v>
      </c>
      <c r="AB5070" s="3"/>
      <c r="AE5070" s="3"/>
      <c r="AF5070" t="s">
        <v>3451</v>
      </c>
      <c r="AG5070" s="3"/>
      <c r="AH5070" s="153">
        <v>45928</v>
      </c>
      <c r="AI5070" s="166" t="s">
        <v>5616</v>
      </c>
    </row>
    <row r="5071" spans="1:35" ht="15" customHeight="1" x14ac:dyDescent="0.35">
      <c r="B5071" s="5">
        <f t="shared" si="373"/>
        <v>5069</v>
      </c>
      <c r="C5071">
        <f t="shared" si="374"/>
        <v>9</v>
      </c>
      <c r="D5071" s="16">
        <v>1960</v>
      </c>
      <c r="E5071" s="116" t="s">
        <v>15</v>
      </c>
      <c r="F5071" s="116" t="s">
        <v>25</v>
      </c>
      <c r="G5071" s="117">
        <v>366839</v>
      </c>
      <c r="H5071" s="172" t="s">
        <v>5836</v>
      </c>
      <c r="I5071" s="172"/>
      <c r="J5071" s="172" t="s">
        <v>3354</v>
      </c>
      <c r="K5071" s="172" t="s">
        <v>3383</v>
      </c>
      <c r="L5071" s="172"/>
      <c r="M5071" s="172" t="s">
        <v>3459</v>
      </c>
      <c r="N5071" s="172"/>
      <c r="O5071" s="172"/>
      <c r="P5071" s="172"/>
      <c r="Q5071" s="172"/>
      <c r="R5071" s="172"/>
      <c r="S5071" s="173"/>
      <c r="T5071" s="172" t="s">
        <v>3262</v>
      </c>
      <c r="U5071" s="172"/>
      <c r="V5071" s="174" t="s">
        <v>3359</v>
      </c>
      <c r="W5071" s="172" t="s">
        <v>3572</v>
      </c>
      <c r="X5071" s="172" t="s">
        <v>3660</v>
      </c>
      <c r="Y5071" s="172"/>
      <c r="Z5071" s="172"/>
      <c r="AA5071" s="172" t="s">
        <v>3262</v>
      </c>
      <c r="AB5071" s="172"/>
      <c r="AC5071" s="172"/>
      <c r="AD5071" s="172"/>
      <c r="AE5071" s="172"/>
      <c r="AF5071" t="s">
        <v>3451</v>
      </c>
      <c r="AH5071" s="2">
        <v>45966</v>
      </c>
      <c r="AI5071" s="192" t="s">
        <v>5888</v>
      </c>
    </row>
    <row r="5072" spans="1:35" ht="15" customHeight="1" x14ac:dyDescent="0.35">
      <c r="B5072" s="5">
        <f t="shared" ref="B5072:B5077" si="377">+B5071+1</f>
        <v>5070</v>
      </c>
      <c r="C5072">
        <f t="shared" ref="C5072:C5077" si="378">+G5073-G5072</f>
        <v>162</v>
      </c>
      <c r="D5072" s="16">
        <v>1960</v>
      </c>
      <c r="E5072" t="s">
        <v>15</v>
      </c>
      <c r="F5072" t="s">
        <v>25</v>
      </c>
      <c r="G5072">
        <v>366848</v>
      </c>
      <c r="H5072" t="s">
        <v>17</v>
      </c>
      <c r="J5072" t="s">
        <v>3354</v>
      </c>
      <c r="K5072" t="s">
        <v>3383</v>
      </c>
      <c r="L5072" t="s">
        <v>143</v>
      </c>
      <c r="M5072" t="s">
        <v>3359</v>
      </c>
      <c r="AF5072" t="s">
        <v>3060</v>
      </c>
      <c r="AH5072" s="2">
        <v>39938.381481481483</v>
      </c>
    </row>
    <row r="5073" spans="1:35" ht="15" customHeight="1" thickBot="1" x14ac:dyDescent="0.4">
      <c r="B5073" s="5">
        <f t="shared" si="377"/>
        <v>5071</v>
      </c>
      <c r="C5073">
        <f t="shared" si="378"/>
        <v>6</v>
      </c>
      <c r="D5073" s="16">
        <v>1960</v>
      </c>
      <c r="E5073" s="116" t="s">
        <v>15</v>
      </c>
      <c r="F5073" s="116" t="s">
        <v>25</v>
      </c>
      <c r="G5073" s="117">
        <v>367010</v>
      </c>
      <c r="H5073" s="172" t="s">
        <v>5836</v>
      </c>
      <c r="I5073" s="172"/>
      <c r="J5073" s="172" t="s">
        <v>3354</v>
      </c>
      <c r="K5073" s="172" t="s">
        <v>3383</v>
      </c>
      <c r="L5073" s="172"/>
      <c r="M5073" s="172" t="s">
        <v>3459</v>
      </c>
      <c r="N5073" s="172"/>
      <c r="O5073" s="172"/>
      <c r="P5073" s="172"/>
      <c r="Q5073" s="172"/>
      <c r="R5073" s="172"/>
      <c r="S5073" s="173"/>
      <c r="T5073" s="172" t="s">
        <v>3262</v>
      </c>
      <c r="U5073" s="172"/>
      <c r="V5073" s="174" t="s">
        <v>3359</v>
      </c>
      <c r="W5073" s="172" t="s">
        <v>3572</v>
      </c>
      <c r="X5073" s="172" t="s">
        <v>3660</v>
      </c>
      <c r="Y5073" s="172"/>
      <c r="Z5073" s="172"/>
      <c r="AA5073" s="172" t="s">
        <v>3262</v>
      </c>
      <c r="AB5073" s="172"/>
      <c r="AC5073" s="172"/>
      <c r="AD5073" s="172"/>
      <c r="AE5073" s="172"/>
      <c r="AF5073" t="s">
        <v>3451</v>
      </c>
      <c r="AH5073" s="2">
        <v>45966</v>
      </c>
      <c r="AI5073" s="36" t="s">
        <v>5889</v>
      </c>
    </row>
    <row r="5074" spans="1:35" ht="15" thickBot="1" x14ac:dyDescent="0.4">
      <c r="B5074" s="5">
        <f t="shared" si="377"/>
        <v>5072</v>
      </c>
      <c r="C5074">
        <f t="shared" si="378"/>
        <v>9</v>
      </c>
      <c r="D5074" s="16">
        <v>1960</v>
      </c>
      <c r="E5074" s="159" t="s">
        <v>15</v>
      </c>
      <c r="F5074" s="159" t="s">
        <v>25</v>
      </c>
      <c r="G5074" s="160">
        <v>367016</v>
      </c>
      <c r="H5074" s="159"/>
      <c r="I5074" s="159"/>
      <c r="J5074" s="159" t="s">
        <v>3354</v>
      </c>
      <c r="K5074" s="159" t="s">
        <v>3383</v>
      </c>
      <c r="L5074" s="159"/>
      <c r="M5074" s="159" t="s">
        <v>3459</v>
      </c>
      <c r="N5074" s="159"/>
      <c r="O5074" s="159"/>
      <c r="P5074" s="159"/>
      <c r="Q5074" s="159"/>
      <c r="R5074" s="159"/>
      <c r="S5074" s="159"/>
      <c r="T5074" s="159" t="s">
        <v>167</v>
      </c>
      <c r="U5074" s="159"/>
      <c r="V5074" s="161" t="s">
        <v>3359</v>
      </c>
      <c r="W5074" s="159" t="s">
        <v>3576</v>
      </c>
      <c r="X5074" s="159"/>
      <c r="Y5074" s="159"/>
      <c r="Z5074" s="159"/>
      <c r="AA5074" s="159" t="s">
        <v>167</v>
      </c>
      <c r="AB5074" s="159"/>
      <c r="AC5074" s="159"/>
      <c r="AD5074" s="159"/>
      <c r="AE5074" s="159"/>
      <c r="AF5074" t="s">
        <v>3451</v>
      </c>
      <c r="AG5074" s="159"/>
      <c r="AH5074" s="176">
        <v>46256</v>
      </c>
      <c r="AI5074" s="76" t="s">
        <v>6891</v>
      </c>
    </row>
    <row r="5075" spans="1:35" ht="15" customHeight="1" x14ac:dyDescent="0.35">
      <c r="B5075" s="5">
        <f t="shared" si="377"/>
        <v>5073</v>
      </c>
      <c r="C5075">
        <f t="shared" si="378"/>
        <v>3</v>
      </c>
      <c r="D5075" s="16">
        <v>1960</v>
      </c>
      <c r="E5075" t="s">
        <v>15</v>
      </c>
      <c r="F5075" t="s">
        <v>25</v>
      </c>
      <c r="G5075">
        <v>367025</v>
      </c>
      <c r="H5075" t="s">
        <v>17</v>
      </c>
      <c r="J5075" t="s">
        <v>3354</v>
      </c>
      <c r="L5075" t="s">
        <v>727</v>
      </c>
      <c r="M5075" t="s">
        <v>3359</v>
      </c>
      <c r="N5075" t="s">
        <v>3359</v>
      </c>
      <c r="AF5075" t="s">
        <v>3060</v>
      </c>
      <c r="AH5075" s="2">
        <v>40449.875787037039</v>
      </c>
    </row>
    <row r="5076" spans="1:35" ht="15" customHeight="1" x14ac:dyDescent="0.35">
      <c r="B5076" s="5">
        <f t="shared" si="377"/>
        <v>5074</v>
      </c>
      <c r="C5076">
        <f t="shared" si="378"/>
        <v>192</v>
      </c>
      <c r="D5076" s="16">
        <v>1960</v>
      </c>
      <c r="E5076" t="s">
        <v>15</v>
      </c>
      <c r="F5076" t="s">
        <v>25</v>
      </c>
      <c r="G5076">
        <v>367028</v>
      </c>
      <c r="H5076" t="s">
        <v>17</v>
      </c>
      <c r="J5076" t="s">
        <v>3354</v>
      </c>
      <c r="K5076" t="s">
        <v>3383</v>
      </c>
      <c r="L5076" t="s">
        <v>1717</v>
      </c>
      <c r="M5076" t="s">
        <v>3359</v>
      </c>
      <c r="AD5076" s="3" t="s">
        <v>1718</v>
      </c>
      <c r="AF5076" t="s">
        <v>3060</v>
      </c>
      <c r="AH5076" s="2">
        <v>40126.798541666663</v>
      </c>
    </row>
    <row r="5077" spans="1:35" ht="15" customHeight="1" x14ac:dyDescent="0.35">
      <c r="B5077" s="5">
        <f t="shared" si="377"/>
        <v>5075</v>
      </c>
      <c r="C5077">
        <f t="shared" si="378"/>
        <v>274</v>
      </c>
      <c r="D5077" s="16">
        <v>1960</v>
      </c>
      <c r="E5077" t="s">
        <v>15</v>
      </c>
      <c r="F5077" t="s">
        <v>25</v>
      </c>
      <c r="G5077">
        <v>367220</v>
      </c>
      <c r="H5077" t="s">
        <v>17</v>
      </c>
      <c r="J5077" t="s">
        <v>3354</v>
      </c>
      <c r="K5077" t="s">
        <v>3383</v>
      </c>
      <c r="L5077" t="s">
        <v>234</v>
      </c>
      <c r="M5077" t="s">
        <v>3359</v>
      </c>
      <c r="N5077" t="s">
        <v>3359</v>
      </c>
      <c r="AD5077" s="3" t="s">
        <v>1719</v>
      </c>
      <c r="AF5077" t="s">
        <v>3060</v>
      </c>
      <c r="AH5077" s="2">
        <v>41039.80059027778</v>
      </c>
    </row>
    <row r="5078" spans="1:35" ht="15" customHeight="1" x14ac:dyDescent="0.35">
      <c r="B5078" s="5">
        <f t="shared" si="373"/>
        <v>5076</v>
      </c>
      <c r="C5078">
        <f t="shared" si="374"/>
        <v>319</v>
      </c>
      <c r="D5078" s="16">
        <v>1960</v>
      </c>
      <c r="E5078" t="s">
        <v>15</v>
      </c>
      <c r="F5078" t="s">
        <v>16</v>
      </c>
      <c r="G5078">
        <v>367494</v>
      </c>
      <c r="H5078" t="s">
        <v>17</v>
      </c>
      <c r="J5078" t="s">
        <v>3354</v>
      </c>
      <c r="K5078" t="s">
        <v>3383</v>
      </c>
      <c r="M5078" t="s">
        <v>3359</v>
      </c>
      <c r="AB5078" t="s">
        <v>1720</v>
      </c>
      <c r="AF5078" t="s">
        <v>3060</v>
      </c>
      <c r="AH5078" s="2">
        <v>40943.058067129627</v>
      </c>
    </row>
    <row r="5079" spans="1:35" ht="15" customHeight="1" x14ac:dyDescent="0.35">
      <c r="B5079" s="5">
        <f t="shared" si="373"/>
        <v>5077</v>
      </c>
      <c r="C5079">
        <f t="shared" si="374"/>
        <v>57</v>
      </c>
      <c r="D5079" s="16">
        <v>1960</v>
      </c>
      <c r="E5079" t="s">
        <v>15</v>
      </c>
      <c r="F5079" t="s">
        <v>16</v>
      </c>
      <c r="G5079">
        <v>367813</v>
      </c>
      <c r="H5079" t="s">
        <v>17</v>
      </c>
      <c r="J5079" t="s">
        <v>3354</v>
      </c>
      <c r="K5079" t="s">
        <v>3383</v>
      </c>
      <c r="L5079" t="s">
        <v>153</v>
      </c>
      <c r="M5079" t="s">
        <v>3359</v>
      </c>
      <c r="V5079" s="43" t="s">
        <v>3359</v>
      </c>
      <c r="AF5079" t="s">
        <v>3060</v>
      </c>
      <c r="AH5079" s="2">
        <v>39877.594189814816</v>
      </c>
    </row>
    <row r="5080" spans="1:35" ht="15" customHeight="1" x14ac:dyDescent="0.35">
      <c r="B5080" s="5">
        <f t="shared" si="373"/>
        <v>5078</v>
      </c>
      <c r="C5080">
        <f t="shared" si="374"/>
        <v>132</v>
      </c>
      <c r="D5080" s="16">
        <v>1960</v>
      </c>
      <c r="E5080" t="s">
        <v>15</v>
      </c>
      <c r="F5080" t="s">
        <v>16</v>
      </c>
      <c r="G5080">
        <v>367870</v>
      </c>
      <c r="J5080" t="s">
        <v>3354</v>
      </c>
      <c r="K5080" t="s">
        <v>3383</v>
      </c>
      <c r="M5080" t="s">
        <v>3459</v>
      </c>
      <c r="N5080" t="s">
        <v>3359</v>
      </c>
      <c r="T5080" t="s">
        <v>3262</v>
      </c>
      <c r="W5080" t="s">
        <v>3572</v>
      </c>
      <c r="X5080" t="s">
        <v>3660</v>
      </c>
      <c r="AA5080" s="3" t="s">
        <v>3262</v>
      </c>
      <c r="AF5080" t="s">
        <v>3451</v>
      </c>
      <c r="AH5080" s="2">
        <v>45562</v>
      </c>
    </row>
    <row r="5081" spans="1:35" ht="15" customHeight="1" thickBot="1" x14ac:dyDescent="0.4">
      <c r="B5081" s="5">
        <f t="shared" si="373"/>
        <v>5079</v>
      </c>
      <c r="C5081">
        <f t="shared" si="374"/>
        <v>114</v>
      </c>
      <c r="D5081" s="16">
        <v>1960</v>
      </c>
      <c r="E5081" t="s">
        <v>15</v>
      </c>
      <c r="F5081" t="s">
        <v>16</v>
      </c>
      <c r="G5081">
        <v>368002</v>
      </c>
      <c r="H5081" t="s">
        <v>17</v>
      </c>
      <c r="J5081" t="s">
        <v>3354</v>
      </c>
      <c r="K5081" t="s">
        <v>3383</v>
      </c>
      <c r="M5081" t="s">
        <v>3359</v>
      </c>
      <c r="AF5081" t="s">
        <v>3060</v>
      </c>
      <c r="AH5081" s="2">
        <v>40962.621539351851</v>
      </c>
    </row>
    <row r="5082" spans="1:35" ht="15" thickBot="1" x14ac:dyDescent="0.4">
      <c r="B5082" s="5">
        <f t="shared" si="373"/>
        <v>5080</v>
      </c>
      <c r="C5082">
        <f t="shared" si="374"/>
        <v>166</v>
      </c>
      <c r="D5082" s="16">
        <v>1960</v>
      </c>
      <c r="E5082" t="s">
        <v>15</v>
      </c>
      <c r="F5082" t="s">
        <v>16</v>
      </c>
      <c r="G5082">
        <v>368116</v>
      </c>
      <c r="H5082" t="s">
        <v>17</v>
      </c>
      <c r="J5082" t="s">
        <v>3354</v>
      </c>
      <c r="K5082" t="s">
        <v>3383</v>
      </c>
      <c r="M5082" t="s">
        <v>3359</v>
      </c>
      <c r="AF5082" t="s">
        <v>3060</v>
      </c>
      <c r="AG5082" s="162"/>
      <c r="AH5082" s="163">
        <v>40779.571782407409</v>
      </c>
    </row>
    <row r="5083" spans="1:35" ht="15" customHeight="1" thickBot="1" x14ac:dyDescent="0.4">
      <c r="A5083" s="180"/>
      <c r="B5083" s="5">
        <f t="shared" si="373"/>
        <v>5081</v>
      </c>
      <c r="C5083">
        <f t="shared" si="374"/>
        <v>133</v>
      </c>
      <c r="D5083" s="16">
        <v>1960</v>
      </c>
      <c r="E5083" s="159" t="s">
        <v>15</v>
      </c>
      <c r="F5083" s="159" t="s">
        <v>16</v>
      </c>
      <c r="G5083" s="160">
        <v>368282</v>
      </c>
      <c r="H5083" s="159"/>
      <c r="I5083" s="159"/>
      <c r="J5083" s="159" t="s">
        <v>3354</v>
      </c>
      <c r="K5083" s="159" t="s">
        <v>3383</v>
      </c>
      <c r="L5083" s="159"/>
      <c r="M5083" s="159" t="s">
        <v>3359</v>
      </c>
      <c r="N5083" s="159"/>
      <c r="O5083" s="159"/>
      <c r="P5083" s="159"/>
      <c r="Q5083" s="159"/>
      <c r="R5083" s="159"/>
      <c r="S5083" s="159"/>
      <c r="T5083" s="159" t="s">
        <v>3262</v>
      </c>
      <c r="U5083" s="159"/>
      <c r="V5083" s="161" t="s">
        <v>3359</v>
      </c>
      <c r="W5083" s="159" t="s">
        <v>3572</v>
      </c>
      <c r="X5083" s="159" t="s">
        <v>3660</v>
      </c>
      <c r="Y5083" s="159"/>
      <c r="Z5083" s="159"/>
      <c r="AA5083" s="159" t="s">
        <v>3262</v>
      </c>
      <c r="AB5083" s="159"/>
      <c r="AC5083" s="159"/>
      <c r="AD5083" s="159"/>
      <c r="AE5083" s="159"/>
      <c r="AF5083" t="s">
        <v>3451</v>
      </c>
      <c r="AG5083" s="159"/>
      <c r="AH5083" s="176">
        <v>46091</v>
      </c>
      <c r="AI5083" s="76" t="s">
        <v>6466</v>
      </c>
    </row>
    <row r="5084" spans="1:35" ht="15" customHeight="1" thickBot="1" x14ac:dyDescent="0.4">
      <c r="B5084" s="5">
        <f t="shared" si="373"/>
        <v>5082</v>
      </c>
      <c r="C5084">
        <f t="shared" si="374"/>
        <v>110</v>
      </c>
      <c r="D5084" s="16">
        <v>1960</v>
      </c>
      <c r="E5084" s="159" t="s">
        <v>15</v>
      </c>
      <c r="F5084" t="s">
        <v>16</v>
      </c>
      <c r="G5084">
        <v>368415</v>
      </c>
      <c r="H5084" t="s">
        <v>17</v>
      </c>
      <c r="J5084" t="s">
        <v>3354</v>
      </c>
      <c r="K5084" t="s">
        <v>3383</v>
      </c>
      <c r="L5084" t="s">
        <v>316</v>
      </c>
      <c r="M5084" t="s">
        <v>3359</v>
      </c>
      <c r="AF5084" t="s">
        <v>3060</v>
      </c>
      <c r="AH5084" s="2">
        <v>40798.890868055554</v>
      </c>
    </row>
    <row r="5085" spans="1:35" ht="15" customHeight="1" thickBot="1" x14ac:dyDescent="0.4">
      <c r="B5085" s="5">
        <f t="shared" si="373"/>
        <v>5083</v>
      </c>
      <c r="C5085">
        <f t="shared" si="374"/>
        <v>48</v>
      </c>
      <c r="D5085" s="16">
        <v>1960</v>
      </c>
      <c r="E5085" s="159" t="s">
        <v>15</v>
      </c>
      <c r="F5085" s="159" t="s">
        <v>16</v>
      </c>
      <c r="G5085" s="160">
        <v>368525</v>
      </c>
      <c r="H5085" s="159"/>
      <c r="I5085" s="159"/>
      <c r="J5085" s="159" t="s">
        <v>3354</v>
      </c>
      <c r="K5085" s="159" t="s">
        <v>3383</v>
      </c>
      <c r="L5085" s="159"/>
      <c r="M5085" s="159" t="s">
        <v>3359</v>
      </c>
      <c r="N5085" s="159"/>
      <c r="O5085" s="159"/>
      <c r="P5085" s="159"/>
      <c r="Q5085" s="159"/>
      <c r="R5085" s="159"/>
      <c r="S5085" s="159"/>
      <c r="T5085" s="159" t="s">
        <v>3262</v>
      </c>
      <c r="U5085" s="159"/>
      <c r="V5085" s="161" t="s">
        <v>3359</v>
      </c>
      <c r="W5085" s="159" t="s">
        <v>3572</v>
      </c>
      <c r="X5085" s="159" t="s">
        <v>3660</v>
      </c>
      <c r="Y5085" s="159"/>
      <c r="Z5085" s="159"/>
      <c r="AA5085" s="159" t="s">
        <v>3262</v>
      </c>
      <c r="AB5085" s="159"/>
      <c r="AC5085" s="159"/>
      <c r="AD5085" s="159"/>
      <c r="AE5085" s="159"/>
      <c r="AF5085" t="s">
        <v>3451</v>
      </c>
      <c r="AG5085" s="162"/>
      <c r="AH5085" s="163">
        <v>46130</v>
      </c>
      <c r="AI5085" s="76" t="s">
        <v>6515</v>
      </c>
    </row>
    <row r="5086" spans="1:35" ht="15" customHeight="1" thickBot="1" x14ac:dyDescent="0.4">
      <c r="B5086" s="5">
        <f t="shared" si="373"/>
        <v>5084</v>
      </c>
      <c r="C5086">
        <f t="shared" si="374"/>
        <v>260</v>
      </c>
      <c r="D5086" s="16">
        <v>1960</v>
      </c>
      <c r="E5086" s="159" t="s">
        <v>15</v>
      </c>
      <c r="F5086" t="s">
        <v>16</v>
      </c>
      <c r="G5086">
        <v>368573</v>
      </c>
      <c r="H5086" t="s">
        <v>17</v>
      </c>
      <c r="J5086" t="s">
        <v>3354</v>
      </c>
      <c r="K5086" t="s">
        <v>3383</v>
      </c>
      <c r="L5086" t="s">
        <v>905</v>
      </c>
      <c r="M5086" t="s">
        <v>3359</v>
      </c>
      <c r="AF5086" t="s">
        <v>3060</v>
      </c>
      <c r="AH5086" s="2">
        <v>40839.600601851853</v>
      </c>
    </row>
    <row r="5087" spans="1:35" ht="15" customHeight="1" thickBot="1" x14ac:dyDescent="0.4">
      <c r="B5087" s="5">
        <f t="shared" si="373"/>
        <v>5085</v>
      </c>
      <c r="C5087">
        <f t="shared" si="374"/>
        <v>25</v>
      </c>
      <c r="D5087" s="16">
        <v>1960</v>
      </c>
      <c r="E5087" s="159" t="s">
        <v>15</v>
      </c>
      <c r="F5087" t="s">
        <v>16</v>
      </c>
      <c r="G5087">
        <v>368833</v>
      </c>
      <c r="H5087" t="s">
        <v>17</v>
      </c>
      <c r="J5087" t="s">
        <v>3354</v>
      </c>
      <c r="K5087" t="s">
        <v>3383</v>
      </c>
      <c r="L5087" t="s">
        <v>1152</v>
      </c>
      <c r="M5087" t="s">
        <v>3359</v>
      </c>
      <c r="AF5087" t="s">
        <v>3060</v>
      </c>
      <c r="AH5087" s="2">
        <v>40380.826168981483</v>
      </c>
    </row>
    <row r="5088" spans="1:35" ht="15" customHeight="1" thickBot="1" x14ac:dyDescent="0.4">
      <c r="B5088" s="5">
        <f t="shared" si="373"/>
        <v>5086</v>
      </c>
      <c r="C5088">
        <f t="shared" si="374"/>
        <v>57</v>
      </c>
      <c r="D5088" s="16">
        <v>1960</v>
      </c>
      <c r="E5088" s="159" t="s">
        <v>15</v>
      </c>
      <c r="F5088" t="s">
        <v>16</v>
      </c>
      <c r="G5088">
        <v>368858</v>
      </c>
      <c r="H5088" t="s">
        <v>17</v>
      </c>
      <c r="J5088" t="s">
        <v>3354</v>
      </c>
      <c r="K5088" t="s">
        <v>3383</v>
      </c>
      <c r="L5088" t="s">
        <v>254</v>
      </c>
      <c r="M5088" t="s">
        <v>3359</v>
      </c>
      <c r="V5088" s="43" t="s">
        <v>3359</v>
      </c>
      <c r="AC5088" s="3">
        <v>1962</v>
      </c>
      <c r="AF5088" t="s">
        <v>3060</v>
      </c>
      <c r="AH5088" s="2">
        <v>40068.679363425923</v>
      </c>
    </row>
    <row r="5089" spans="1:35" ht="15" customHeight="1" x14ac:dyDescent="0.35">
      <c r="B5089" s="5">
        <f t="shared" si="373"/>
        <v>5087</v>
      </c>
      <c r="C5089">
        <f t="shared" si="374"/>
        <v>40</v>
      </c>
      <c r="D5089" s="16">
        <v>1960</v>
      </c>
      <c r="E5089" s="3" t="s">
        <v>15</v>
      </c>
      <c r="F5089" s="3" t="s">
        <v>16</v>
      </c>
      <c r="G5089" s="3">
        <v>368915</v>
      </c>
      <c r="H5089" s="3"/>
      <c r="I5089" s="3"/>
      <c r="J5089" s="3"/>
      <c r="K5089" s="3"/>
      <c r="L5089" s="3"/>
      <c r="M5089" s="3"/>
      <c r="N5089" s="3"/>
      <c r="O5089" s="3"/>
      <c r="P5089" s="3"/>
      <c r="Q5089" s="3"/>
      <c r="R5089" s="3"/>
      <c r="S5089" s="152"/>
      <c r="T5089" s="3"/>
      <c r="U5089" s="3"/>
      <c r="V5089" s="143"/>
      <c r="W5089" s="3"/>
      <c r="X5089" s="3"/>
      <c r="Y5089" s="3"/>
      <c r="Z5089" s="3"/>
      <c r="AB5089" s="3"/>
      <c r="AE5089" s="3"/>
      <c r="AF5089" s="3" t="s">
        <v>3451</v>
      </c>
      <c r="AG5089" s="3"/>
      <c r="AH5089" s="153">
        <v>45661</v>
      </c>
      <c r="AI5089" s="14" t="s">
        <v>4448</v>
      </c>
    </row>
    <row r="5090" spans="1:35" ht="15" customHeight="1" x14ac:dyDescent="0.35">
      <c r="B5090" s="5">
        <f t="shared" si="373"/>
        <v>5088</v>
      </c>
      <c r="C5090">
        <f t="shared" si="374"/>
        <v>11</v>
      </c>
      <c r="D5090" s="16">
        <v>1960</v>
      </c>
      <c r="E5090" t="s">
        <v>15</v>
      </c>
      <c r="F5090" t="s">
        <v>16</v>
      </c>
      <c r="G5090">
        <v>368955</v>
      </c>
      <c r="H5090" t="s">
        <v>17</v>
      </c>
      <c r="J5090" t="s">
        <v>3354</v>
      </c>
      <c r="K5090" t="s">
        <v>3383</v>
      </c>
      <c r="L5090" t="s">
        <v>1190</v>
      </c>
      <c r="M5090" t="s">
        <v>3359</v>
      </c>
      <c r="AF5090" t="s">
        <v>3060</v>
      </c>
      <c r="AH5090" s="2">
        <v>39842.352627314816</v>
      </c>
    </row>
    <row r="5091" spans="1:35" ht="15" customHeight="1" x14ac:dyDescent="0.35">
      <c r="A5091" s="3"/>
      <c r="B5091" s="5">
        <f t="shared" si="373"/>
        <v>5089</v>
      </c>
      <c r="C5091">
        <f t="shared" si="374"/>
        <v>317</v>
      </c>
      <c r="D5091" s="16">
        <v>1960</v>
      </c>
      <c r="E5091" t="s">
        <v>15</v>
      </c>
      <c r="F5091" t="s">
        <v>16</v>
      </c>
      <c r="G5091">
        <v>368966</v>
      </c>
      <c r="H5091" t="s">
        <v>17</v>
      </c>
      <c r="K5091" t="s">
        <v>3383</v>
      </c>
      <c r="L5091" t="s">
        <v>62</v>
      </c>
      <c r="M5091" t="s">
        <v>3359</v>
      </c>
      <c r="AD5091" s="3" t="s">
        <v>1721</v>
      </c>
      <c r="AF5091" t="s">
        <v>3060</v>
      </c>
      <c r="AH5091" s="2">
        <v>39996.952418981484</v>
      </c>
    </row>
    <row r="5092" spans="1:35" ht="15" customHeight="1" thickBot="1" x14ac:dyDescent="0.4">
      <c r="B5092" s="5">
        <f t="shared" si="373"/>
        <v>5090</v>
      </c>
      <c r="C5092">
        <f t="shared" si="374"/>
        <v>167</v>
      </c>
      <c r="D5092" s="16">
        <v>1960</v>
      </c>
      <c r="E5092" t="s">
        <v>15</v>
      </c>
      <c r="F5092" t="s">
        <v>16</v>
      </c>
      <c r="G5092">
        <v>369283</v>
      </c>
      <c r="H5092" t="s">
        <v>17</v>
      </c>
      <c r="J5092" t="s">
        <v>3354</v>
      </c>
      <c r="K5092" t="s">
        <v>3383</v>
      </c>
      <c r="L5092" t="s">
        <v>377</v>
      </c>
      <c r="M5092" t="s">
        <v>3359</v>
      </c>
      <c r="N5092" t="s">
        <v>3359</v>
      </c>
      <c r="V5092" s="43" t="s">
        <v>3359</v>
      </c>
      <c r="AB5092" t="s">
        <v>1722</v>
      </c>
      <c r="AF5092" t="s">
        <v>3060</v>
      </c>
      <c r="AH5092" s="2">
        <v>40030.810324074075</v>
      </c>
    </row>
    <row r="5093" spans="1:35" ht="15" customHeight="1" thickBot="1" x14ac:dyDescent="0.4">
      <c r="B5093" s="5">
        <f t="shared" si="373"/>
        <v>5091</v>
      </c>
      <c r="C5093">
        <f t="shared" si="374"/>
        <v>629</v>
      </c>
      <c r="D5093" s="16">
        <v>1960</v>
      </c>
      <c r="E5093" t="s">
        <v>15</v>
      </c>
      <c r="F5093" t="s">
        <v>16</v>
      </c>
      <c r="G5093" s="160">
        <v>369450</v>
      </c>
      <c r="H5093" s="159"/>
      <c r="I5093" s="159"/>
      <c r="J5093" s="159" t="s">
        <v>3354</v>
      </c>
      <c r="K5093" s="159" t="s">
        <v>3383</v>
      </c>
      <c r="L5093" s="159"/>
      <c r="M5093" s="159" t="s">
        <v>3459</v>
      </c>
      <c r="N5093" s="159"/>
      <c r="O5093" s="159"/>
      <c r="P5093" s="159"/>
      <c r="Q5093" s="159"/>
      <c r="R5093" s="159"/>
      <c r="S5093" s="159"/>
      <c r="T5093" s="159" t="s">
        <v>3262</v>
      </c>
      <c r="U5093" s="159"/>
      <c r="V5093" s="161" t="s">
        <v>3359</v>
      </c>
      <c r="W5093" s="159" t="s">
        <v>3572</v>
      </c>
      <c r="X5093" s="159" t="s">
        <v>3660</v>
      </c>
      <c r="Y5093" s="159"/>
      <c r="Z5093" s="159"/>
      <c r="AA5093" s="159" t="s">
        <v>3262</v>
      </c>
      <c r="AB5093" s="159"/>
      <c r="AC5093" s="159"/>
      <c r="AD5093" s="159"/>
      <c r="AE5093" s="159"/>
      <c r="AF5093" t="s">
        <v>3451</v>
      </c>
      <c r="AG5093" s="159"/>
      <c r="AH5093" s="176">
        <v>46091</v>
      </c>
      <c r="AI5093" s="76" t="s">
        <v>6361</v>
      </c>
    </row>
    <row r="5094" spans="1:35" ht="15" customHeight="1" x14ac:dyDescent="0.35">
      <c r="B5094" s="5">
        <f t="shared" si="373"/>
        <v>5092</v>
      </c>
      <c r="C5094">
        <f t="shared" si="374"/>
        <v>106</v>
      </c>
      <c r="D5094" s="16">
        <v>1960</v>
      </c>
      <c r="E5094" t="s">
        <v>15</v>
      </c>
      <c r="F5094" t="s">
        <v>16</v>
      </c>
      <c r="G5094" s="70">
        <v>370079</v>
      </c>
      <c r="J5094" t="s">
        <v>3354</v>
      </c>
      <c r="K5094" t="s">
        <v>3383</v>
      </c>
      <c r="M5094" t="s">
        <v>3459</v>
      </c>
      <c r="T5094" t="s">
        <v>3262</v>
      </c>
      <c r="V5094" s="43" t="s">
        <v>3359</v>
      </c>
      <c r="W5094" t="s">
        <v>3572</v>
      </c>
      <c r="X5094" t="s">
        <v>3660</v>
      </c>
      <c r="AA5094" t="s">
        <v>3262</v>
      </c>
      <c r="AC5094"/>
      <c r="AD5094" t="s">
        <v>5538</v>
      </c>
      <c r="AF5094" t="s">
        <v>3451</v>
      </c>
      <c r="AG5094" s="3"/>
      <c r="AH5094" s="153">
        <v>45899</v>
      </c>
      <c r="AI5094" s="36" t="s">
        <v>5435</v>
      </c>
    </row>
    <row r="5095" spans="1:35" ht="15" customHeight="1" x14ac:dyDescent="0.35">
      <c r="B5095" s="5">
        <f t="shared" si="373"/>
        <v>5093</v>
      </c>
      <c r="C5095">
        <f t="shared" si="374"/>
        <v>18</v>
      </c>
      <c r="D5095" s="16">
        <v>1960</v>
      </c>
      <c r="E5095" t="s">
        <v>15</v>
      </c>
      <c r="F5095" t="s">
        <v>25</v>
      </c>
      <c r="G5095">
        <v>370185</v>
      </c>
      <c r="H5095" t="s">
        <v>17</v>
      </c>
      <c r="K5095" t="s">
        <v>3383</v>
      </c>
      <c r="L5095" t="s">
        <v>1723</v>
      </c>
      <c r="M5095" t="s">
        <v>3359</v>
      </c>
      <c r="N5095" t="s">
        <v>3359</v>
      </c>
      <c r="AF5095" t="s">
        <v>3060</v>
      </c>
      <c r="AH5095" s="2">
        <v>39681.091099537036</v>
      </c>
    </row>
    <row r="5096" spans="1:35" ht="15" customHeight="1" x14ac:dyDescent="0.35">
      <c r="B5096" s="5">
        <f t="shared" si="373"/>
        <v>5094</v>
      </c>
      <c r="C5096">
        <f t="shared" si="374"/>
        <v>212</v>
      </c>
      <c r="D5096" s="16">
        <v>1960</v>
      </c>
      <c r="E5096" t="s">
        <v>15</v>
      </c>
      <c r="F5096" t="s">
        <v>16</v>
      </c>
      <c r="G5096">
        <v>370203</v>
      </c>
      <c r="H5096" t="s">
        <v>17</v>
      </c>
      <c r="J5096" t="s">
        <v>3354</v>
      </c>
      <c r="K5096" t="s">
        <v>3383</v>
      </c>
      <c r="L5096" t="s">
        <v>1007</v>
      </c>
      <c r="M5096" t="s">
        <v>3359</v>
      </c>
      <c r="AF5096" t="s">
        <v>3060</v>
      </c>
      <c r="AH5096" s="2">
        <v>40203.727858796294</v>
      </c>
    </row>
    <row r="5097" spans="1:35" ht="15" customHeight="1" x14ac:dyDescent="0.35">
      <c r="B5097" s="5">
        <f t="shared" si="373"/>
        <v>5095</v>
      </c>
      <c r="C5097">
        <f t="shared" si="374"/>
        <v>130</v>
      </c>
      <c r="D5097" s="16">
        <v>1960</v>
      </c>
      <c r="E5097" t="s">
        <v>15</v>
      </c>
      <c r="F5097" t="s">
        <v>16</v>
      </c>
      <c r="G5097" s="70">
        <v>370415</v>
      </c>
      <c r="J5097" t="s">
        <v>3354</v>
      </c>
      <c r="K5097" t="s">
        <v>3383</v>
      </c>
      <c r="M5097" t="s">
        <v>3459</v>
      </c>
      <c r="T5097" t="s">
        <v>3262</v>
      </c>
      <c r="V5097" s="43" t="s">
        <v>3359</v>
      </c>
      <c r="W5097" t="s">
        <v>3572</v>
      </c>
      <c r="X5097" t="s">
        <v>3660</v>
      </c>
      <c r="AA5097" t="s">
        <v>3262</v>
      </c>
      <c r="AC5097"/>
      <c r="AD5097"/>
      <c r="AF5097" t="s">
        <v>3451</v>
      </c>
      <c r="AG5097" s="3"/>
      <c r="AH5097" s="153">
        <v>45899</v>
      </c>
      <c r="AI5097" s="36" t="s">
        <v>5436</v>
      </c>
    </row>
    <row r="5098" spans="1:35" ht="15" customHeight="1" x14ac:dyDescent="0.35">
      <c r="B5098" s="5">
        <f t="shared" si="373"/>
        <v>5096</v>
      </c>
      <c r="C5098">
        <f t="shared" si="374"/>
        <v>12</v>
      </c>
      <c r="D5098" s="16">
        <v>1960</v>
      </c>
      <c r="E5098" t="s">
        <v>15</v>
      </c>
      <c r="F5098" t="s">
        <v>16</v>
      </c>
      <c r="G5098">
        <v>370545</v>
      </c>
      <c r="H5098" t="s">
        <v>17</v>
      </c>
      <c r="J5098" t="s">
        <v>3354</v>
      </c>
      <c r="K5098" t="s">
        <v>3383</v>
      </c>
      <c r="L5098" t="s">
        <v>377</v>
      </c>
      <c r="M5098" t="s">
        <v>3359</v>
      </c>
      <c r="N5098" t="s">
        <v>3359</v>
      </c>
      <c r="V5098" s="43" t="s">
        <v>3359</v>
      </c>
      <c r="AF5098" t="s">
        <v>3060</v>
      </c>
      <c r="AH5098" s="2">
        <v>40241.468333333331</v>
      </c>
    </row>
    <row r="5099" spans="1:35" ht="15" customHeight="1" thickBot="1" x14ac:dyDescent="0.4">
      <c r="B5099" s="5">
        <f t="shared" si="373"/>
        <v>5097</v>
      </c>
      <c r="C5099">
        <f t="shared" si="374"/>
        <v>105</v>
      </c>
      <c r="D5099" s="16">
        <v>1960</v>
      </c>
      <c r="E5099" t="s">
        <v>15</v>
      </c>
      <c r="F5099" t="s">
        <v>16</v>
      </c>
      <c r="G5099">
        <v>370557</v>
      </c>
      <c r="H5099" t="s">
        <v>17</v>
      </c>
      <c r="J5099" t="s">
        <v>3354</v>
      </c>
      <c r="K5099" t="s">
        <v>3383</v>
      </c>
      <c r="L5099" t="s">
        <v>172</v>
      </c>
      <c r="M5099" t="s">
        <v>3359</v>
      </c>
      <c r="AF5099" t="s">
        <v>3060</v>
      </c>
      <c r="AH5099" s="2">
        <v>39939.362245370372</v>
      </c>
    </row>
    <row r="5100" spans="1:35" ht="15" thickBot="1" x14ac:dyDescent="0.4">
      <c r="B5100" s="5">
        <f t="shared" si="373"/>
        <v>5098</v>
      </c>
      <c r="C5100">
        <f t="shared" si="374"/>
        <v>63</v>
      </c>
      <c r="D5100" s="16">
        <v>1960</v>
      </c>
      <c r="E5100" t="s">
        <v>15</v>
      </c>
      <c r="F5100" s="159" t="s">
        <v>16</v>
      </c>
      <c r="G5100" s="160">
        <v>370662</v>
      </c>
      <c r="H5100" s="159"/>
      <c r="I5100" s="159"/>
      <c r="J5100" s="159" t="s">
        <v>3354</v>
      </c>
      <c r="K5100" s="159" t="s">
        <v>3383</v>
      </c>
      <c r="L5100" s="159"/>
      <c r="M5100" s="159" t="s">
        <v>3459</v>
      </c>
      <c r="N5100" s="159"/>
      <c r="O5100" s="159"/>
      <c r="P5100" s="159"/>
      <c r="Q5100" s="159"/>
      <c r="R5100" s="159"/>
      <c r="S5100" s="159"/>
      <c r="T5100" s="159" t="s">
        <v>3262</v>
      </c>
      <c r="U5100" s="159"/>
      <c r="V5100" s="161"/>
      <c r="W5100" s="159" t="s">
        <v>3572</v>
      </c>
      <c r="X5100" s="159" t="s">
        <v>3660</v>
      </c>
      <c r="Y5100" s="159"/>
      <c r="Z5100" s="159"/>
      <c r="AA5100" s="159" t="s">
        <v>3262</v>
      </c>
      <c r="AB5100" s="159"/>
      <c r="AC5100" s="159"/>
      <c r="AD5100" s="159"/>
      <c r="AE5100" s="159"/>
      <c r="AF5100" t="s">
        <v>3451</v>
      </c>
      <c r="AG5100" s="159"/>
      <c r="AH5100" s="176">
        <v>46034</v>
      </c>
      <c r="AI5100" s="76" t="s">
        <v>6264</v>
      </c>
    </row>
    <row r="5101" spans="1:35" ht="15" customHeight="1" x14ac:dyDescent="0.35">
      <c r="B5101" s="5">
        <f t="shared" si="373"/>
        <v>5099</v>
      </c>
      <c r="C5101">
        <f t="shared" si="374"/>
        <v>321</v>
      </c>
      <c r="D5101" s="16">
        <v>1960</v>
      </c>
      <c r="E5101" t="s">
        <v>15</v>
      </c>
      <c r="F5101" t="s">
        <v>16</v>
      </c>
      <c r="G5101">
        <v>370725</v>
      </c>
      <c r="H5101" t="s">
        <v>17</v>
      </c>
      <c r="J5101" t="s">
        <v>3354</v>
      </c>
      <c r="K5101" t="s">
        <v>3383</v>
      </c>
      <c r="L5101" t="s">
        <v>28</v>
      </c>
      <c r="M5101" t="s">
        <v>3359</v>
      </c>
      <c r="AB5101" t="s">
        <v>1724</v>
      </c>
      <c r="AF5101" t="s">
        <v>3060</v>
      </c>
      <c r="AH5101" s="2">
        <v>40909.793437499997</v>
      </c>
    </row>
    <row r="5102" spans="1:35" ht="15" customHeight="1" x14ac:dyDescent="0.35">
      <c r="B5102" s="5">
        <f t="shared" si="373"/>
        <v>5100</v>
      </c>
      <c r="C5102">
        <f t="shared" si="374"/>
        <v>254</v>
      </c>
      <c r="D5102" s="16">
        <v>1960</v>
      </c>
      <c r="E5102" t="s">
        <v>15</v>
      </c>
      <c r="F5102" t="s">
        <v>16</v>
      </c>
      <c r="G5102">
        <v>371046</v>
      </c>
      <c r="J5102" t="s">
        <v>3354</v>
      </c>
      <c r="K5102" t="s">
        <v>3383</v>
      </c>
      <c r="M5102" t="s">
        <v>3459</v>
      </c>
      <c r="T5102" t="s">
        <v>3262</v>
      </c>
      <c r="W5102" t="s">
        <v>3572</v>
      </c>
      <c r="X5102" t="s">
        <v>3660</v>
      </c>
      <c r="AF5102" t="s">
        <v>3451</v>
      </c>
      <c r="AH5102" s="2">
        <v>45336</v>
      </c>
    </row>
    <row r="5103" spans="1:35" ht="15" customHeight="1" x14ac:dyDescent="0.35">
      <c r="B5103" s="5">
        <f t="shared" ref="B5103:B5109" si="379">+B5102+1</f>
        <v>5101</v>
      </c>
      <c r="C5103">
        <f t="shared" ref="C5103:C5109" si="380">+G5104-G5103</f>
        <v>48</v>
      </c>
      <c r="D5103" s="16">
        <v>1960</v>
      </c>
      <c r="E5103" t="s">
        <v>15</v>
      </c>
      <c r="F5103" t="s">
        <v>16</v>
      </c>
      <c r="G5103">
        <v>371300</v>
      </c>
      <c r="H5103" t="s">
        <v>17</v>
      </c>
      <c r="J5103" t="s">
        <v>3354</v>
      </c>
      <c r="K5103" t="s">
        <v>3383</v>
      </c>
      <c r="M5103" t="s">
        <v>3359</v>
      </c>
      <c r="AF5103" t="s">
        <v>3060</v>
      </c>
      <c r="AH5103" s="2">
        <v>40820.886342592596</v>
      </c>
    </row>
    <row r="5104" spans="1:35" ht="15" customHeight="1" x14ac:dyDescent="0.35">
      <c r="B5104" s="5">
        <f t="shared" si="379"/>
        <v>5102</v>
      </c>
      <c r="C5104">
        <f t="shared" si="380"/>
        <v>187</v>
      </c>
      <c r="D5104" s="16">
        <v>1960</v>
      </c>
      <c r="E5104" t="s">
        <v>15</v>
      </c>
      <c r="F5104" t="s">
        <v>16</v>
      </c>
      <c r="G5104">
        <v>371348</v>
      </c>
      <c r="H5104" t="s">
        <v>17</v>
      </c>
      <c r="J5104" t="s">
        <v>3354</v>
      </c>
      <c r="K5104" t="s">
        <v>3383</v>
      </c>
      <c r="L5104" t="s">
        <v>1725</v>
      </c>
      <c r="M5104" t="s">
        <v>3359</v>
      </c>
      <c r="AF5104" t="s">
        <v>3060</v>
      </c>
      <c r="AH5104" s="2">
        <v>40073.656643518516</v>
      </c>
    </row>
    <row r="5105" spans="1:35" ht="15" customHeight="1" thickBot="1" x14ac:dyDescent="0.4">
      <c r="B5105" s="5">
        <f t="shared" si="379"/>
        <v>5103</v>
      </c>
      <c r="C5105">
        <f t="shared" si="380"/>
        <v>71</v>
      </c>
      <c r="D5105" s="16">
        <v>1960</v>
      </c>
      <c r="E5105" t="s">
        <v>15</v>
      </c>
      <c r="F5105" t="s">
        <v>16</v>
      </c>
      <c r="G5105">
        <v>371535</v>
      </c>
      <c r="H5105" t="s">
        <v>17</v>
      </c>
      <c r="J5105" t="s">
        <v>3354</v>
      </c>
      <c r="K5105" t="s">
        <v>3383</v>
      </c>
      <c r="L5105" t="s">
        <v>98</v>
      </c>
      <c r="M5105" t="s">
        <v>3359</v>
      </c>
      <c r="AC5105" s="3" t="s">
        <v>1726</v>
      </c>
      <c r="AF5105" t="s">
        <v>3060</v>
      </c>
      <c r="AH5105" s="2">
        <v>40181.059918981482</v>
      </c>
    </row>
    <row r="5106" spans="1:35" ht="15" thickBot="1" x14ac:dyDescent="0.4">
      <c r="B5106" s="5">
        <f t="shared" si="379"/>
        <v>5104</v>
      </c>
      <c r="C5106">
        <f t="shared" si="380"/>
        <v>325</v>
      </c>
      <c r="D5106" s="16">
        <v>1960</v>
      </c>
      <c r="E5106" s="159" t="s">
        <v>15</v>
      </c>
      <c r="F5106" s="159" t="s">
        <v>16</v>
      </c>
      <c r="G5106" s="160">
        <v>371606</v>
      </c>
      <c r="H5106" s="159"/>
      <c r="I5106" s="159"/>
      <c r="J5106" s="159" t="s">
        <v>3354</v>
      </c>
      <c r="K5106" s="159" t="s">
        <v>3383</v>
      </c>
      <c r="L5106" s="159"/>
      <c r="M5106" s="159" t="s">
        <v>3459</v>
      </c>
      <c r="N5106" s="159" t="s">
        <v>3359</v>
      </c>
      <c r="O5106" s="159"/>
      <c r="P5106" s="159"/>
      <c r="Q5106" s="159"/>
      <c r="R5106" s="159"/>
      <c r="S5106" s="159"/>
      <c r="T5106" s="159" t="s">
        <v>167</v>
      </c>
      <c r="U5106" s="159"/>
      <c r="V5106" s="161"/>
      <c r="W5106" s="159" t="s">
        <v>3576</v>
      </c>
      <c r="X5106" s="159" t="s">
        <v>3660</v>
      </c>
      <c r="Y5106" s="159"/>
      <c r="Z5106" s="159"/>
      <c r="AA5106" s="159" t="s">
        <v>167</v>
      </c>
      <c r="AB5106" s="159"/>
      <c r="AC5106" s="159"/>
      <c r="AD5106" s="159"/>
      <c r="AE5106" s="159"/>
      <c r="AF5106" t="s">
        <v>3451</v>
      </c>
      <c r="AG5106" s="159"/>
      <c r="AH5106" s="176">
        <v>46256</v>
      </c>
      <c r="AI5106" s="76" t="s">
        <v>6923</v>
      </c>
    </row>
    <row r="5107" spans="1:35" ht="15" customHeight="1" x14ac:dyDescent="0.35">
      <c r="B5107" s="5">
        <f t="shared" si="379"/>
        <v>5105</v>
      </c>
      <c r="C5107">
        <f t="shared" si="380"/>
        <v>219</v>
      </c>
      <c r="D5107" s="16">
        <v>1960</v>
      </c>
      <c r="E5107" t="s">
        <v>15</v>
      </c>
      <c r="F5107" t="s">
        <v>16</v>
      </c>
      <c r="G5107">
        <v>371931</v>
      </c>
      <c r="H5107" t="s">
        <v>17</v>
      </c>
      <c r="J5107" t="s">
        <v>3354</v>
      </c>
      <c r="K5107" t="s">
        <v>3383</v>
      </c>
      <c r="L5107" t="s">
        <v>35</v>
      </c>
      <c r="M5107" t="s">
        <v>3359</v>
      </c>
      <c r="AF5107" t="s">
        <v>3060</v>
      </c>
      <c r="AH5107" s="2">
        <v>40007.44871527778</v>
      </c>
    </row>
    <row r="5108" spans="1:35" ht="15" customHeight="1" thickBot="1" x14ac:dyDescent="0.4">
      <c r="B5108" s="5">
        <f t="shared" si="379"/>
        <v>5106</v>
      </c>
      <c r="C5108">
        <f t="shared" si="380"/>
        <v>66</v>
      </c>
      <c r="D5108" s="16">
        <v>1960</v>
      </c>
      <c r="E5108" t="s">
        <v>15</v>
      </c>
      <c r="F5108" t="s">
        <v>16</v>
      </c>
      <c r="G5108">
        <v>372150</v>
      </c>
      <c r="H5108" t="s">
        <v>17</v>
      </c>
      <c r="J5108" t="s">
        <v>3356</v>
      </c>
      <c r="L5108" t="s">
        <v>501</v>
      </c>
      <c r="M5108" t="s">
        <v>3359</v>
      </c>
      <c r="AF5108" t="s">
        <v>3060</v>
      </c>
      <c r="AH5108" s="2">
        <v>40815.898460648146</v>
      </c>
    </row>
    <row r="5109" spans="1:35" ht="15" thickBot="1" x14ac:dyDescent="0.4">
      <c r="B5109" s="5">
        <f t="shared" si="379"/>
        <v>5107</v>
      </c>
      <c r="C5109">
        <f t="shared" si="380"/>
        <v>136</v>
      </c>
      <c r="D5109" s="16">
        <v>1960</v>
      </c>
      <c r="E5109" t="s">
        <v>15</v>
      </c>
      <c r="F5109" t="s">
        <v>16</v>
      </c>
      <c r="G5109" s="160">
        <v>372216</v>
      </c>
      <c r="H5109" s="159"/>
      <c r="I5109" s="159"/>
      <c r="J5109" s="159" t="s">
        <v>3354</v>
      </c>
      <c r="K5109" s="159" t="s">
        <v>3383</v>
      </c>
      <c r="L5109" s="159"/>
      <c r="M5109" s="159" t="s">
        <v>3459</v>
      </c>
      <c r="N5109" s="159"/>
      <c r="O5109" s="159"/>
      <c r="P5109" s="159"/>
      <c r="Q5109" s="159"/>
      <c r="R5109" s="159"/>
      <c r="S5109" s="159"/>
      <c r="T5109" s="159" t="s">
        <v>3262</v>
      </c>
      <c r="U5109" s="159"/>
      <c r="V5109" s="161" t="s">
        <v>3359</v>
      </c>
      <c r="W5109" s="159" t="s">
        <v>3572</v>
      </c>
      <c r="X5109" s="159" t="s">
        <v>3660</v>
      </c>
      <c r="Y5109" s="159"/>
      <c r="Z5109" s="159"/>
      <c r="AA5109" s="159" t="s">
        <v>3262</v>
      </c>
      <c r="AB5109" s="159"/>
      <c r="AC5109" s="159"/>
      <c r="AD5109" s="159"/>
      <c r="AE5109" s="159"/>
      <c r="AF5109" t="s">
        <v>3451</v>
      </c>
      <c r="AG5109" s="159"/>
      <c r="AH5109" s="176">
        <v>46034</v>
      </c>
      <c r="AI5109" s="76" t="s">
        <v>6235</v>
      </c>
    </row>
    <row r="5110" spans="1:35" ht="15" customHeight="1" thickBot="1" x14ac:dyDescent="0.4">
      <c r="B5110" s="5">
        <f t="shared" ref="B5110:B5172" si="381">+B5109+1</f>
        <v>5108</v>
      </c>
      <c r="C5110">
        <f t="shared" si="374"/>
        <v>125</v>
      </c>
      <c r="D5110" s="16">
        <v>1960</v>
      </c>
      <c r="E5110" t="s">
        <v>15</v>
      </c>
      <c r="F5110" t="s">
        <v>16</v>
      </c>
      <c r="G5110">
        <v>372352</v>
      </c>
      <c r="H5110" t="s">
        <v>17</v>
      </c>
      <c r="J5110" t="s">
        <v>3354</v>
      </c>
      <c r="K5110" t="s">
        <v>3383</v>
      </c>
      <c r="L5110" t="s">
        <v>969</v>
      </c>
      <c r="M5110" t="s">
        <v>3359</v>
      </c>
      <c r="AF5110" t="s">
        <v>3060</v>
      </c>
      <c r="AH5110" s="2">
        <v>40240.678530092591</v>
      </c>
    </row>
    <row r="5111" spans="1:35" ht="15" thickBot="1" x14ac:dyDescent="0.4">
      <c r="B5111" s="5">
        <f t="shared" si="381"/>
        <v>5109</v>
      </c>
      <c r="C5111">
        <f t="shared" ref="C5111:C5175" si="382">+G5112-G5111</f>
        <v>16</v>
      </c>
      <c r="D5111" s="16">
        <v>1960</v>
      </c>
      <c r="E5111" s="159" t="s">
        <v>15</v>
      </c>
      <c r="F5111" s="159" t="s">
        <v>16</v>
      </c>
      <c r="G5111" s="160">
        <v>372477</v>
      </c>
      <c r="H5111" s="159"/>
      <c r="I5111" s="159"/>
      <c r="J5111" s="159" t="s">
        <v>3354</v>
      </c>
      <c r="K5111" s="159" t="s">
        <v>3383</v>
      </c>
      <c r="L5111" s="159"/>
      <c r="M5111" s="159" t="s">
        <v>3459</v>
      </c>
      <c r="N5111" s="159"/>
      <c r="O5111" s="159"/>
      <c r="P5111" s="159"/>
      <c r="Q5111" s="159"/>
      <c r="R5111" s="159"/>
      <c r="S5111" s="159"/>
      <c r="T5111" s="159" t="s">
        <v>3262</v>
      </c>
      <c r="U5111" s="159"/>
      <c r="V5111" s="161"/>
      <c r="W5111" s="159" t="s">
        <v>3572</v>
      </c>
      <c r="X5111" s="159" t="s">
        <v>3660</v>
      </c>
      <c r="Y5111" s="159"/>
      <c r="Z5111" s="159"/>
      <c r="AA5111" s="159" t="s">
        <v>3262</v>
      </c>
      <c r="AB5111" s="159"/>
      <c r="AC5111" s="159"/>
      <c r="AD5111" s="159"/>
      <c r="AE5111" s="159"/>
      <c r="AF5111" t="s">
        <v>3451</v>
      </c>
      <c r="AG5111" s="159"/>
      <c r="AH5111" s="176">
        <v>46034</v>
      </c>
      <c r="AI5111" s="76" t="s">
        <v>6221</v>
      </c>
    </row>
    <row r="5112" spans="1:35" ht="15" customHeight="1" x14ac:dyDescent="0.35">
      <c r="B5112" s="5">
        <f t="shared" si="381"/>
        <v>5110</v>
      </c>
      <c r="C5112">
        <f t="shared" ref="C5112:C5116" si="383">+G5113-G5112</f>
        <v>14</v>
      </c>
      <c r="D5112" s="16">
        <v>1960</v>
      </c>
      <c r="E5112" t="s">
        <v>15</v>
      </c>
      <c r="F5112" t="s">
        <v>25</v>
      </c>
      <c r="G5112">
        <v>372493</v>
      </c>
      <c r="H5112" t="s">
        <v>17</v>
      </c>
      <c r="J5112" t="s">
        <v>3356</v>
      </c>
      <c r="M5112" t="s">
        <v>3359</v>
      </c>
      <c r="AF5112" t="s">
        <v>3060</v>
      </c>
      <c r="AH5112" s="2">
        <v>40694.419305555559</v>
      </c>
    </row>
    <row r="5113" spans="1:35" ht="15" customHeight="1" thickBot="1" x14ac:dyDescent="0.4">
      <c r="A5113" s="3"/>
      <c r="B5113" s="5">
        <f t="shared" si="381"/>
        <v>5111</v>
      </c>
      <c r="C5113">
        <f t="shared" si="383"/>
        <v>321</v>
      </c>
      <c r="D5113" s="16">
        <v>1960</v>
      </c>
      <c r="E5113" t="s">
        <v>15</v>
      </c>
      <c r="F5113" t="s">
        <v>16</v>
      </c>
      <c r="G5113">
        <v>372507</v>
      </c>
      <c r="H5113" t="s">
        <v>17</v>
      </c>
      <c r="J5113" t="s">
        <v>3354</v>
      </c>
      <c r="K5113" t="s">
        <v>3383</v>
      </c>
      <c r="L5113" t="s">
        <v>65</v>
      </c>
      <c r="M5113" t="s">
        <v>3359</v>
      </c>
      <c r="AF5113" t="s">
        <v>3060</v>
      </c>
      <c r="AH5113" s="2">
        <v>41055.644375000003</v>
      </c>
    </row>
    <row r="5114" spans="1:35" ht="15" customHeight="1" thickBot="1" x14ac:dyDescent="0.4">
      <c r="B5114" s="5">
        <f t="shared" si="381"/>
        <v>5112</v>
      </c>
      <c r="C5114">
        <f t="shared" si="383"/>
        <v>82</v>
      </c>
      <c r="D5114" s="16">
        <v>1960</v>
      </c>
      <c r="E5114" s="159" t="s">
        <v>15</v>
      </c>
      <c r="F5114" s="159" t="s">
        <v>16</v>
      </c>
      <c r="G5114" s="160">
        <v>372828</v>
      </c>
      <c r="H5114" s="159"/>
      <c r="I5114" s="159"/>
      <c r="J5114" s="159" t="s">
        <v>3354</v>
      </c>
      <c r="K5114" s="159" t="s">
        <v>3383</v>
      </c>
      <c r="L5114" s="159"/>
      <c r="M5114" s="159" t="s">
        <v>3459</v>
      </c>
      <c r="N5114" s="159"/>
      <c r="O5114" s="159"/>
      <c r="P5114" s="159"/>
      <c r="Q5114" s="159"/>
      <c r="R5114" s="159"/>
      <c r="S5114" s="159"/>
      <c r="T5114" s="159" t="s">
        <v>3262</v>
      </c>
      <c r="U5114" s="159"/>
      <c r="V5114" s="159" t="s">
        <v>3359</v>
      </c>
      <c r="W5114" s="159" t="s">
        <v>3572</v>
      </c>
      <c r="X5114" s="159" t="s">
        <v>3660</v>
      </c>
      <c r="Y5114" s="159"/>
      <c r="Z5114" s="159"/>
      <c r="AA5114" s="159" t="s">
        <v>3262</v>
      </c>
      <c r="AB5114" s="159"/>
      <c r="AC5114" s="159"/>
      <c r="AD5114" s="159"/>
      <c r="AE5114" s="159"/>
      <c r="AF5114" t="s">
        <v>3451</v>
      </c>
      <c r="AG5114" s="159"/>
      <c r="AH5114" s="176">
        <v>46207</v>
      </c>
      <c r="AI5114" s="76" t="s">
        <v>6828</v>
      </c>
    </row>
    <row r="5115" spans="1:35" ht="15" customHeight="1" x14ac:dyDescent="0.35">
      <c r="B5115" s="5">
        <f t="shared" si="381"/>
        <v>5113</v>
      </c>
      <c r="C5115">
        <f t="shared" si="383"/>
        <v>270</v>
      </c>
      <c r="D5115" s="16">
        <v>1960</v>
      </c>
      <c r="E5115" t="s">
        <v>15</v>
      </c>
      <c r="F5115" t="s">
        <v>16</v>
      </c>
      <c r="G5115">
        <v>372910</v>
      </c>
      <c r="H5115" t="s">
        <v>17</v>
      </c>
      <c r="J5115" t="s">
        <v>3354</v>
      </c>
      <c r="K5115" t="s">
        <v>3383</v>
      </c>
      <c r="L5115" t="s">
        <v>28</v>
      </c>
      <c r="M5115" t="s">
        <v>3359</v>
      </c>
      <c r="V5115" s="43" t="s">
        <v>3359</v>
      </c>
      <c r="AF5115" t="s">
        <v>3060</v>
      </c>
      <c r="AH5115" s="2">
        <v>40713.899513888886</v>
      </c>
    </row>
    <row r="5116" spans="1:35" ht="15" customHeight="1" thickBot="1" x14ac:dyDescent="0.4">
      <c r="B5116" s="5">
        <f t="shared" si="381"/>
        <v>5114</v>
      </c>
      <c r="C5116">
        <f t="shared" si="383"/>
        <v>66</v>
      </c>
      <c r="D5116" s="16">
        <v>1960</v>
      </c>
      <c r="E5116" t="s">
        <v>15</v>
      </c>
      <c r="F5116" t="s">
        <v>16</v>
      </c>
      <c r="G5116">
        <v>373180</v>
      </c>
      <c r="J5116" t="s">
        <v>3354</v>
      </c>
      <c r="K5116" t="s">
        <v>3383</v>
      </c>
      <c r="M5116" t="s">
        <v>3459</v>
      </c>
      <c r="N5116" t="s">
        <v>3359</v>
      </c>
      <c r="T5116" t="s">
        <v>3262</v>
      </c>
      <c r="W5116" t="s">
        <v>3572</v>
      </c>
      <c r="X5116" t="s">
        <v>3660</v>
      </c>
      <c r="AA5116" s="3" t="s">
        <v>3262</v>
      </c>
      <c r="AF5116" t="s">
        <v>3451</v>
      </c>
      <c r="AH5116" s="2">
        <v>46032</v>
      </c>
    </row>
    <row r="5117" spans="1:35" ht="15" thickBot="1" x14ac:dyDescent="0.4">
      <c r="B5117" s="5">
        <f t="shared" si="381"/>
        <v>5115</v>
      </c>
      <c r="C5117">
        <f t="shared" si="382"/>
        <v>2</v>
      </c>
      <c r="D5117" s="16">
        <v>1960</v>
      </c>
      <c r="E5117" t="s">
        <v>15</v>
      </c>
      <c r="F5117" s="159" t="s">
        <v>16</v>
      </c>
      <c r="G5117" s="160">
        <v>373246</v>
      </c>
      <c r="H5117" s="159"/>
      <c r="I5117" s="159"/>
      <c r="J5117" s="159" t="s">
        <v>3354</v>
      </c>
      <c r="K5117" s="159" t="s">
        <v>3383</v>
      </c>
      <c r="L5117" s="159"/>
      <c r="M5117" s="159" t="s">
        <v>3459</v>
      </c>
      <c r="N5117" s="159"/>
      <c r="O5117" s="159"/>
      <c r="P5117" s="159"/>
      <c r="Q5117" s="159"/>
      <c r="R5117" s="159"/>
      <c r="S5117" s="159"/>
      <c r="T5117" s="159" t="s">
        <v>3262</v>
      </c>
      <c r="U5117" s="159"/>
      <c r="V5117" s="161" t="s">
        <v>3359</v>
      </c>
      <c r="W5117" s="159" t="s">
        <v>3572</v>
      </c>
      <c r="X5117" s="159" t="s">
        <v>3660</v>
      </c>
      <c r="Y5117" s="159"/>
      <c r="Z5117" s="159"/>
      <c r="AA5117" s="159" t="s">
        <v>3262</v>
      </c>
      <c r="AB5117" s="159"/>
      <c r="AC5117" s="159"/>
      <c r="AD5117" s="159"/>
      <c r="AE5117" s="159"/>
      <c r="AF5117" t="s">
        <v>3451</v>
      </c>
      <c r="AG5117" s="159"/>
      <c r="AH5117" s="176">
        <v>46034</v>
      </c>
      <c r="AI5117" s="76" t="s">
        <v>6236</v>
      </c>
    </row>
    <row r="5118" spans="1:35" ht="15" customHeight="1" thickBot="1" x14ac:dyDescent="0.4">
      <c r="B5118" s="5">
        <f t="shared" si="381"/>
        <v>5116</v>
      </c>
      <c r="C5118">
        <f t="shared" si="382"/>
        <v>51</v>
      </c>
      <c r="D5118" s="16">
        <v>1960</v>
      </c>
      <c r="E5118" t="s">
        <v>15</v>
      </c>
      <c r="F5118" t="s">
        <v>16</v>
      </c>
      <c r="G5118">
        <v>373248</v>
      </c>
      <c r="H5118" t="s">
        <v>17</v>
      </c>
      <c r="J5118" t="s">
        <v>3354</v>
      </c>
      <c r="K5118" t="s">
        <v>3383</v>
      </c>
      <c r="L5118" t="s">
        <v>232</v>
      </c>
      <c r="M5118" t="s">
        <v>3359</v>
      </c>
      <c r="AF5118" t="s">
        <v>3060</v>
      </c>
      <c r="AH5118" s="2">
        <v>40058.822881944441</v>
      </c>
    </row>
    <row r="5119" spans="1:35" ht="15" thickBot="1" x14ac:dyDescent="0.4">
      <c r="B5119" s="5">
        <f t="shared" si="381"/>
        <v>5117</v>
      </c>
      <c r="C5119">
        <f t="shared" si="382"/>
        <v>244</v>
      </c>
      <c r="D5119" s="16">
        <v>1960</v>
      </c>
      <c r="E5119" t="s">
        <v>15</v>
      </c>
      <c r="F5119" t="s">
        <v>16</v>
      </c>
      <c r="G5119">
        <v>373299</v>
      </c>
      <c r="H5119" t="s">
        <v>17</v>
      </c>
      <c r="J5119" t="s">
        <v>3354</v>
      </c>
      <c r="K5119" t="s">
        <v>3383</v>
      </c>
      <c r="M5119" t="s">
        <v>3359</v>
      </c>
      <c r="AD5119" s="3" t="s">
        <v>1727</v>
      </c>
      <c r="AF5119" t="s">
        <v>3060</v>
      </c>
      <c r="AG5119" s="162"/>
      <c r="AH5119" s="163">
        <v>40943.059363425928</v>
      </c>
    </row>
    <row r="5120" spans="1:35" ht="15" customHeight="1" thickBot="1" x14ac:dyDescent="0.4">
      <c r="A5120" s="180"/>
      <c r="B5120" s="5">
        <f t="shared" si="381"/>
        <v>5118</v>
      </c>
      <c r="C5120">
        <f t="shared" si="382"/>
        <v>7</v>
      </c>
      <c r="D5120" s="16">
        <v>1960</v>
      </c>
      <c r="E5120" t="s">
        <v>15</v>
      </c>
      <c r="F5120" t="s">
        <v>16</v>
      </c>
      <c r="G5120">
        <v>373543</v>
      </c>
      <c r="H5120" t="s">
        <v>17</v>
      </c>
      <c r="J5120" t="s">
        <v>3354</v>
      </c>
      <c r="K5120" t="s">
        <v>3383</v>
      </c>
      <c r="L5120" t="s">
        <v>211</v>
      </c>
      <c r="M5120" t="s">
        <v>3359</v>
      </c>
      <c r="AF5120" t="s">
        <v>3060</v>
      </c>
      <c r="AH5120" s="2">
        <v>40252.361481481479</v>
      </c>
    </row>
    <row r="5121" spans="1:35" ht="15" customHeight="1" thickBot="1" x14ac:dyDescent="0.4">
      <c r="B5121" s="5">
        <f t="shared" si="381"/>
        <v>5119</v>
      </c>
      <c r="C5121">
        <f t="shared" si="382"/>
        <v>78</v>
      </c>
      <c r="D5121" s="16">
        <v>1960</v>
      </c>
      <c r="E5121" s="159" t="s">
        <v>15</v>
      </c>
      <c r="F5121" s="159" t="s">
        <v>16</v>
      </c>
      <c r="G5121" s="160">
        <v>373550</v>
      </c>
      <c r="H5121" s="159"/>
      <c r="I5121" s="159"/>
      <c r="J5121" s="159" t="s">
        <v>3354</v>
      </c>
      <c r="K5121" s="159" t="s">
        <v>3383</v>
      </c>
      <c r="L5121" s="159"/>
      <c r="M5121" s="159" t="s">
        <v>3459</v>
      </c>
      <c r="N5121" s="159"/>
      <c r="O5121" s="159"/>
      <c r="P5121" s="159"/>
      <c r="Q5121" s="159"/>
      <c r="R5121" s="159"/>
      <c r="S5121" s="159"/>
      <c r="T5121" s="159" t="s">
        <v>3262</v>
      </c>
      <c r="U5121" s="159"/>
      <c r="V5121" s="161" t="s">
        <v>3359</v>
      </c>
      <c r="W5121" s="159" t="s">
        <v>3572</v>
      </c>
      <c r="X5121" s="159" t="s">
        <v>3660</v>
      </c>
      <c r="Y5121" s="159"/>
      <c r="Z5121" s="159"/>
      <c r="AA5121" s="159" t="s">
        <v>3262</v>
      </c>
      <c r="AB5121" s="159"/>
      <c r="AC5121" s="159"/>
      <c r="AD5121" s="159"/>
      <c r="AE5121" s="159"/>
      <c r="AF5121" t="s">
        <v>3451</v>
      </c>
      <c r="AG5121" s="162"/>
      <c r="AH5121" s="163">
        <v>46130</v>
      </c>
      <c r="AI5121" s="76" t="s">
        <v>6487</v>
      </c>
    </row>
    <row r="5122" spans="1:35" ht="15" customHeight="1" x14ac:dyDescent="0.35">
      <c r="B5122" s="5">
        <f t="shared" si="381"/>
        <v>5120</v>
      </c>
      <c r="C5122">
        <f t="shared" si="382"/>
        <v>3839</v>
      </c>
      <c r="D5122" s="16">
        <v>1960</v>
      </c>
      <c r="E5122" t="s">
        <v>15</v>
      </c>
      <c r="F5122" t="s">
        <v>16</v>
      </c>
      <c r="G5122">
        <v>373628</v>
      </c>
      <c r="H5122" t="s">
        <v>17</v>
      </c>
      <c r="J5122" t="s">
        <v>3354</v>
      </c>
      <c r="L5122" t="s">
        <v>385</v>
      </c>
      <c r="M5122" t="s">
        <v>3359</v>
      </c>
      <c r="AF5122" t="s">
        <v>3060</v>
      </c>
      <c r="AH5122" s="2">
        <v>40094.122662037036</v>
      </c>
    </row>
    <row r="5123" spans="1:35" ht="15" customHeight="1" x14ac:dyDescent="0.35">
      <c r="A5123" s="3"/>
      <c r="B5123" s="5">
        <f t="shared" si="381"/>
        <v>5121</v>
      </c>
      <c r="C5123">
        <f t="shared" si="382"/>
        <v>3</v>
      </c>
      <c r="D5123" s="16">
        <v>1960</v>
      </c>
      <c r="E5123" t="s">
        <v>560</v>
      </c>
      <c r="F5123" t="s">
        <v>25</v>
      </c>
      <c r="G5123">
        <v>377467</v>
      </c>
      <c r="H5123" t="s">
        <v>17</v>
      </c>
      <c r="J5123" t="s">
        <v>3354</v>
      </c>
      <c r="K5123" t="s">
        <v>3383</v>
      </c>
      <c r="L5123" t="s">
        <v>37</v>
      </c>
      <c r="M5123" t="s">
        <v>3459</v>
      </c>
      <c r="N5123" t="s">
        <v>3359</v>
      </c>
      <c r="T5123" t="s">
        <v>3424</v>
      </c>
      <c r="W5123" t="s">
        <v>3557</v>
      </c>
      <c r="X5123" t="s">
        <v>3452</v>
      </c>
      <c r="Z5123" t="s">
        <v>3359</v>
      </c>
      <c r="AB5123" t="s">
        <v>195</v>
      </c>
      <c r="AF5123" t="s">
        <v>3451</v>
      </c>
      <c r="AH5123" s="2">
        <v>46031</v>
      </c>
    </row>
    <row r="5124" spans="1:35" ht="15" customHeight="1" x14ac:dyDescent="0.35">
      <c r="A5124" s="3"/>
      <c r="B5124" s="5">
        <f t="shared" si="381"/>
        <v>5122</v>
      </c>
      <c r="C5124">
        <f t="shared" si="382"/>
        <v>1418</v>
      </c>
      <c r="D5124" s="16">
        <v>1960</v>
      </c>
      <c r="E5124" t="s">
        <v>560</v>
      </c>
      <c r="F5124" t="s">
        <v>25</v>
      </c>
      <c r="G5124">
        <v>377470</v>
      </c>
      <c r="H5124" t="s">
        <v>17</v>
      </c>
      <c r="J5124" t="s">
        <v>3354</v>
      </c>
      <c r="K5124" t="s">
        <v>3383</v>
      </c>
      <c r="L5124" t="s">
        <v>37</v>
      </c>
      <c r="M5124" t="s">
        <v>3359</v>
      </c>
      <c r="W5124" t="s">
        <v>3557</v>
      </c>
      <c r="AB5124" t="s">
        <v>195</v>
      </c>
      <c r="AF5124" t="s">
        <v>3060</v>
      </c>
      <c r="AH5124" s="2">
        <v>40052.546979166669</v>
      </c>
    </row>
    <row r="5125" spans="1:35" ht="15" customHeight="1" x14ac:dyDescent="0.35">
      <c r="B5125" s="5">
        <f t="shared" si="381"/>
        <v>5123</v>
      </c>
      <c r="C5125">
        <f t="shared" si="382"/>
        <v>18</v>
      </c>
      <c r="D5125" s="16">
        <v>1960</v>
      </c>
      <c r="E5125" t="s">
        <v>327</v>
      </c>
      <c r="F5125" t="s">
        <v>25</v>
      </c>
      <c r="G5125">
        <v>378888</v>
      </c>
      <c r="H5125" t="s">
        <v>73</v>
      </c>
      <c r="J5125" t="s">
        <v>3354</v>
      </c>
      <c r="K5125" t="s">
        <v>3383</v>
      </c>
      <c r="L5125" t="s">
        <v>232</v>
      </c>
      <c r="M5125" t="s">
        <v>3359</v>
      </c>
      <c r="N5125" t="s">
        <v>3359</v>
      </c>
      <c r="AD5125" s="3" t="s">
        <v>1728</v>
      </c>
      <c r="AF5125" t="s">
        <v>3060</v>
      </c>
      <c r="AH5125" s="2">
        <v>40742.784398148149</v>
      </c>
    </row>
    <row r="5126" spans="1:35" ht="15" customHeight="1" x14ac:dyDescent="0.35">
      <c r="B5126" s="5">
        <f t="shared" si="381"/>
        <v>5124</v>
      </c>
      <c r="C5126">
        <f t="shared" si="382"/>
        <v>8</v>
      </c>
      <c r="D5126" s="16">
        <v>1960</v>
      </c>
      <c r="E5126" t="s">
        <v>327</v>
      </c>
      <c r="F5126" t="s">
        <v>25</v>
      </c>
      <c r="G5126">
        <v>378906</v>
      </c>
      <c r="H5126" t="s">
        <v>17</v>
      </c>
      <c r="J5126" t="s">
        <v>3356</v>
      </c>
      <c r="K5126" t="s">
        <v>3383</v>
      </c>
      <c r="L5126" t="s">
        <v>1729</v>
      </c>
      <c r="M5126" t="s">
        <v>3359</v>
      </c>
      <c r="AB5126" t="s">
        <v>81</v>
      </c>
      <c r="AF5126" t="s">
        <v>3060</v>
      </c>
      <c r="AH5126" s="2">
        <v>40237.395775462966</v>
      </c>
    </row>
    <row r="5127" spans="1:35" ht="15" customHeight="1" x14ac:dyDescent="0.35">
      <c r="B5127" s="5">
        <f t="shared" si="381"/>
        <v>5125</v>
      </c>
      <c r="C5127">
        <f t="shared" si="382"/>
        <v>104</v>
      </c>
      <c r="D5127" s="16">
        <v>1960</v>
      </c>
      <c r="E5127" s="116" t="s">
        <v>327</v>
      </c>
      <c r="F5127" s="116" t="s">
        <v>25</v>
      </c>
      <c r="G5127" s="117">
        <v>378914</v>
      </c>
      <c r="H5127" s="172" t="s">
        <v>5836</v>
      </c>
      <c r="I5127" s="172"/>
      <c r="J5127" s="172" t="s">
        <v>3354</v>
      </c>
      <c r="K5127" s="172" t="s">
        <v>3383</v>
      </c>
      <c r="L5127" s="172"/>
      <c r="M5127" s="172" t="s">
        <v>3459</v>
      </c>
      <c r="N5127" s="172"/>
      <c r="O5127" s="172"/>
      <c r="P5127" s="172"/>
      <c r="Q5127" s="172"/>
      <c r="R5127" s="172"/>
      <c r="S5127" s="173"/>
      <c r="T5127" s="172" t="s">
        <v>3424</v>
      </c>
      <c r="U5127" s="172"/>
      <c r="V5127" s="174"/>
      <c r="W5127" s="172" t="s">
        <v>3572</v>
      </c>
      <c r="X5127" s="172" t="s">
        <v>3452</v>
      </c>
      <c r="Y5127" s="172"/>
      <c r="Z5127" s="172"/>
      <c r="AA5127" s="3" t="s">
        <v>6307</v>
      </c>
      <c r="AB5127" s="172"/>
      <c r="AC5127" s="172"/>
      <c r="AD5127" s="172"/>
      <c r="AE5127" s="172"/>
      <c r="AF5127" t="s">
        <v>3451</v>
      </c>
      <c r="AH5127" s="2">
        <v>45966</v>
      </c>
      <c r="AI5127" s="36" t="s">
        <v>5890</v>
      </c>
    </row>
    <row r="5128" spans="1:35" ht="15" customHeight="1" x14ac:dyDescent="0.35">
      <c r="B5128" s="5">
        <f t="shared" si="381"/>
        <v>5126</v>
      </c>
      <c r="C5128">
        <f t="shared" si="382"/>
        <v>4</v>
      </c>
      <c r="D5128" s="16">
        <v>1960</v>
      </c>
      <c r="E5128" s="3" t="s">
        <v>327</v>
      </c>
      <c r="F5128" s="3" t="s">
        <v>25</v>
      </c>
      <c r="G5128" s="3">
        <v>379018</v>
      </c>
      <c r="H5128" s="3"/>
      <c r="I5128" s="3"/>
      <c r="J5128" s="3"/>
      <c r="K5128" s="3"/>
      <c r="L5128" s="3"/>
      <c r="M5128" s="3"/>
      <c r="N5128" s="3"/>
      <c r="O5128" s="3"/>
      <c r="P5128" s="3"/>
      <c r="Q5128" s="3"/>
      <c r="R5128" s="3"/>
      <c r="S5128" s="152"/>
      <c r="T5128" s="3"/>
      <c r="U5128" s="3"/>
      <c r="V5128" s="143"/>
      <c r="W5128" s="3"/>
      <c r="X5128" s="3"/>
      <c r="Y5128" s="3"/>
      <c r="Z5128" s="3"/>
      <c r="AB5128" s="3"/>
      <c r="AE5128" s="3"/>
      <c r="AF5128" s="3" t="s">
        <v>3451</v>
      </c>
      <c r="AG5128" s="3"/>
      <c r="AH5128" s="153">
        <v>45661</v>
      </c>
      <c r="AI5128" s="14" t="s">
        <v>4449</v>
      </c>
    </row>
    <row r="5129" spans="1:35" ht="15" customHeight="1" x14ac:dyDescent="0.35">
      <c r="B5129" s="5">
        <f t="shared" si="381"/>
        <v>5127</v>
      </c>
      <c r="C5129">
        <f t="shared" si="382"/>
        <v>36</v>
      </c>
      <c r="D5129" s="16">
        <v>1960</v>
      </c>
      <c r="E5129" t="s">
        <v>327</v>
      </c>
      <c r="F5129" t="s">
        <v>25</v>
      </c>
      <c r="G5129">
        <v>379022</v>
      </c>
      <c r="H5129" t="s">
        <v>17</v>
      </c>
      <c r="J5129" t="s">
        <v>3354</v>
      </c>
      <c r="K5129" t="s">
        <v>3383</v>
      </c>
      <c r="M5129" t="s">
        <v>3359</v>
      </c>
      <c r="AC5129" s="3">
        <v>1959</v>
      </c>
      <c r="AF5129" t="s">
        <v>3060</v>
      </c>
      <c r="AH5129" s="2">
        <v>40554.896273148152</v>
      </c>
    </row>
    <row r="5130" spans="1:35" ht="15" customHeight="1" x14ac:dyDescent="0.35">
      <c r="B5130" s="5">
        <f t="shared" si="381"/>
        <v>5128</v>
      </c>
      <c r="C5130">
        <f t="shared" si="382"/>
        <v>32</v>
      </c>
      <c r="D5130" s="16">
        <v>1960</v>
      </c>
      <c r="E5130" s="3" t="s">
        <v>327</v>
      </c>
      <c r="F5130" s="3" t="s">
        <v>25</v>
      </c>
      <c r="G5130" s="3">
        <v>379058</v>
      </c>
      <c r="H5130" s="3"/>
      <c r="I5130" s="3"/>
      <c r="J5130" s="3" t="s">
        <v>3354</v>
      </c>
      <c r="K5130" s="3" t="s">
        <v>3383</v>
      </c>
      <c r="L5130" s="3"/>
      <c r="M5130" s="3" t="s">
        <v>3459</v>
      </c>
      <c r="N5130" s="3"/>
      <c r="O5130" s="3"/>
      <c r="P5130" s="3"/>
      <c r="Q5130" s="3"/>
      <c r="R5130" s="3"/>
      <c r="S5130" s="152"/>
      <c r="T5130" s="3" t="s">
        <v>3424</v>
      </c>
      <c r="U5130" s="3"/>
      <c r="V5130" s="143"/>
      <c r="W5130" s="3" t="s">
        <v>3572</v>
      </c>
      <c r="X5130" s="3" t="s">
        <v>3452</v>
      </c>
      <c r="Y5130" s="3"/>
      <c r="Z5130" s="3"/>
      <c r="AA5130" s="3" t="s">
        <v>6307</v>
      </c>
      <c r="AB5130" s="3"/>
      <c r="AE5130" s="3"/>
      <c r="AF5130" s="3" t="s">
        <v>3451</v>
      </c>
      <c r="AG5130" s="3"/>
      <c r="AH5130" s="153">
        <v>45561</v>
      </c>
      <c r="AI5130" s="166" t="s">
        <v>5617</v>
      </c>
    </row>
    <row r="5131" spans="1:35" ht="15" customHeight="1" x14ac:dyDescent="0.35">
      <c r="B5131" s="5">
        <f t="shared" si="381"/>
        <v>5129</v>
      </c>
      <c r="C5131">
        <f t="shared" si="382"/>
        <v>33</v>
      </c>
      <c r="D5131" s="16">
        <v>1960</v>
      </c>
      <c r="E5131" t="s">
        <v>500</v>
      </c>
      <c r="F5131" t="s">
        <v>25</v>
      </c>
      <c r="G5131">
        <v>379090</v>
      </c>
      <c r="H5131" t="s">
        <v>17</v>
      </c>
      <c r="J5131" t="s">
        <v>3354</v>
      </c>
      <c r="K5131" t="s">
        <v>3383</v>
      </c>
      <c r="L5131" t="s">
        <v>254</v>
      </c>
      <c r="M5131" t="s">
        <v>3359</v>
      </c>
      <c r="AB5131" t="s">
        <v>195</v>
      </c>
      <c r="AF5131" t="s">
        <v>3060</v>
      </c>
      <c r="AH5131" s="2">
        <v>40637.714004629626</v>
      </c>
    </row>
    <row r="5132" spans="1:35" ht="15" customHeight="1" x14ac:dyDescent="0.35">
      <c r="B5132" s="5">
        <f t="shared" si="381"/>
        <v>5130</v>
      </c>
      <c r="C5132">
        <f t="shared" si="382"/>
        <v>15</v>
      </c>
      <c r="D5132" s="16">
        <v>1960</v>
      </c>
      <c r="E5132" t="s">
        <v>500</v>
      </c>
      <c r="F5132" t="s">
        <v>25</v>
      </c>
      <c r="G5132">
        <v>379123</v>
      </c>
      <c r="H5132" t="s">
        <v>17</v>
      </c>
      <c r="J5132" t="s">
        <v>3354</v>
      </c>
      <c r="K5132" t="s">
        <v>3383</v>
      </c>
      <c r="L5132" t="s">
        <v>281</v>
      </c>
      <c r="M5132" t="s">
        <v>3359</v>
      </c>
      <c r="AF5132" t="s">
        <v>3060</v>
      </c>
      <c r="AH5132" s="2">
        <v>39671.559641203705</v>
      </c>
    </row>
    <row r="5133" spans="1:35" ht="15" customHeight="1" x14ac:dyDescent="0.35">
      <c r="B5133" s="5">
        <f t="shared" si="381"/>
        <v>5131</v>
      </c>
      <c r="C5133">
        <f t="shared" si="382"/>
        <v>2</v>
      </c>
      <c r="D5133" s="16">
        <v>1960</v>
      </c>
      <c r="E5133" t="s">
        <v>500</v>
      </c>
      <c r="F5133" t="s">
        <v>25</v>
      </c>
      <c r="G5133">
        <v>379138</v>
      </c>
      <c r="H5133" t="s">
        <v>17</v>
      </c>
      <c r="J5133" t="s">
        <v>3356</v>
      </c>
      <c r="K5133" t="s">
        <v>3383</v>
      </c>
      <c r="L5133" t="s">
        <v>1730</v>
      </c>
      <c r="M5133" t="s">
        <v>3359</v>
      </c>
      <c r="AC5133" s="3">
        <v>1958</v>
      </c>
      <c r="AF5133" t="s">
        <v>3060</v>
      </c>
      <c r="AH5133" s="2">
        <v>40849.536053240743</v>
      </c>
    </row>
    <row r="5134" spans="1:35" ht="15" customHeight="1" x14ac:dyDescent="0.35">
      <c r="B5134" s="5">
        <f t="shared" si="381"/>
        <v>5132</v>
      </c>
      <c r="C5134">
        <f t="shared" si="382"/>
        <v>8</v>
      </c>
      <c r="D5134" s="16">
        <v>1960</v>
      </c>
      <c r="E5134" t="s">
        <v>500</v>
      </c>
      <c r="F5134" t="s">
        <v>25</v>
      </c>
      <c r="G5134">
        <v>379140</v>
      </c>
      <c r="H5134" t="s">
        <v>17</v>
      </c>
      <c r="J5134" t="s">
        <v>3354</v>
      </c>
      <c r="K5134" t="s">
        <v>3383</v>
      </c>
      <c r="L5134" t="s">
        <v>891</v>
      </c>
      <c r="M5134" t="s">
        <v>3359</v>
      </c>
      <c r="S5134" s="148" t="s">
        <v>580</v>
      </c>
      <c r="AF5134" t="s">
        <v>3060</v>
      </c>
      <c r="AH5134" s="2">
        <v>40578.791585648149</v>
      </c>
    </row>
    <row r="5135" spans="1:35" ht="15" customHeight="1" x14ac:dyDescent="0.35">
      <c r="A5135" s="3"/>
      <c r="B5135" s="5">
        <f t="shared" si="381"/>
        <v>5133</v>
      </c>
      <c r="C5135">
        <f t="shared" si="382"/>
        <v>16</v>
      </c>
      <c r="D5135" s="16">
        <v>1960</v>
      </c>
      <c r="E5135" s="3" t="s">
        <v>500</v>
      </c>
      <c r="F5135" s="3" t="s">
        <v>25</v>
      </c>
      <c r="G5135" s="165">
        <v>379148</v>
      </c>
      <c r="H5135" s="3"/>
      <c r="I5135" s="3"/>
      <c r="J5135" s="3" t="s">
        <v>3354</v>
      </c>
      <c r="K5135" s="3" t="s">
        <v>3383</v>
      </c>
      <c r="L5135" s="3"/>
      <c r="M5135" s="3" t="s">
        <v>3459</v>
      </c>
      <c r="N5135" s="3"/>
      <c r="O5135" s="3"/>
      <c r="P5135" s="3"/>
      <c r="Q5135" s="3"/>
      <c r="R5135" s="3"/>
      <c r="S5135" s="152"/>
      <c r="T5135" s="3" t="s">
        <v>3424</v>
      </c>
      <c r="U5135" s="3"/>
      <c r="V5135" s="143"/>
      <c r="W5135" s="3" t="s">
        <v>3572</v>
      </c>
      <c r="X5135" s="3" t="s">
        <v>3452</v>
      </c>
      <c r="Y5135" s="3"/>
      <c r="Z5135" s="3"/>
      <c r="AA5135" s="3" t="s">
        <v>3648</v>
      </c>
      <c r="AB5135" s="3"/>
      <c r="AE5135" s="3"/>
      <c r="AF5135" t="s">
        <v>3451</v>
      </c>
      <c r="AH5135" s="2">
        <v>45783</v>
      </c>
      <c r="AI5135" s="75" t="s">
        <v>4968</v>
      </c>
    </row>
    <row r="5136" spans="1:35" ht="15" customHeight="1" x14ac:dyDescent="0.35">
      <c r="B5136" s="5">
        <f t="shared" si="381"/>
        <v>5134</v>
      </c>
      <c r="C5136">
        <f t="shared" si="382"/>
        <v>35</v>
      </c>
      <c r="D5136" s="16">
        <v>1960</v>
      </c>
      <c r="E5136" t="s">
        <v>500</v>
      </c>
      <c r="F5136" t="s">
        <v>25</v>
      </c>
      <c r="G5136">
        <v>379164</v>
      </c>
      <c r="H5136" t="s">
        <v>17</v>
      </c>
      <c r="J5136" t="s">
        <v>3354</v>
      </c>
      <c r="L5136" t="s">
        <v>442</v>
      </c>
      <c r="M5136" t="s">
        <v>3359</v>
      </c>
      <c r="AF5136" t="s">
        <v>3060</v>
      </c>
      <c r="AH5136" s="2">
        <v>40941.234710648147</v>
      </c>
    </row>
    <row r="5137" spans="2:35" ht="15" customHeight="1" x14ac:dyDescent="0.35">
      <c r="B5137" s="5">
        <f t="shared" si="381"/>
        <v>5135</v>
      </c>
      <c r="C5137">
        <f t="shared" si="382"/>
        <v>14</v>
      </c>
      <c r="D5137" s="16">
        <v>1960</v>
      </c>
      <c r="E5137" t="s">
        <v>327</v>
      </c>
      <c r="F5137" t="s">
        <v>16</v>
      </c>
      <c r="G5137">
        <v>379199</v>
      </c>
      <c r="H5137" t="s">
        <v>17</v>
      </c>
      <c r="J5137" t="s">
        <v>3354</v>
      </c>
      <c r="K5137" t="s">
        <v>3383</v>
      </c>
      <c r="L5137" t="s">
        <v>1731</v>
      </c>
      <c r="M5137" t="s">
        <v>3359</v>
      </c>
      <c r="AF5137" t="s">
        <v>3060</v>
      </c>
      <c r="AH5137" s="2">
        <v>40441.548333333332</v>
      </c>
    </row>
    <row r="5138" spans="2:35" ht="15" customHeight="1" x14ac:dyDescent="0.35">
      <c r="B5138" s="5">
        <f t="shared" si="381"/>
        <v>5136</v>
      </c>
      <c r="C5138">
        <f t="shared" si="382"/>
        <v>70</v>
      </c>
      <c r="D5138" s="16">
        <v>1960</v>
      </c>
      <c r="E5138" s="101" t="s">
        <v>327</v>
      </c>
      <c r="F5138" s="101" t="s">
        <v>16</v>
      </c>
      <c r="G5138" s="165">
        <v>379213</v>
      </c>
      <c r="H5138" s="101"/>
      <c r="I5138" s="101"/>
      <c r="J5138" s="101"/>
      <c r="K5138" s="101" t="s">
        <v>3383</v>
      </c>
      <c r="L5138" s="101"/>
      <c r="M5138" s="101"/>
      <c r="N5138" s="101"/>
      <c r="O5138" s="101"/>
      <c r="P5138" s="101"/>
      <c r="Q5138" s="101"/>
      <c r="R5138" s="101"/>
      <c r="S5138" s="128"/>
      <c r="T5138" s="101"/>
      <c r="U5138" s="101"/>
      <c r="V5138" s="130"/>
      <c r="W5138" s="101"/>
      <c r="X5138" s="101"/>
      <c r="Y5138" s="101"/>
      <c r="Z5138" s="101"/>
      <c r="AA5138" s="101"/>
      <c r="AB5138" s="101"/>
      <c r="AC5138" s="101"/>
      <c r="AD5138" s="101"/>
      <c r="AE5138" s="101"/>
      <c r="AF5138" t="s">
        <v>3451</v>
      </c>
      <c r="AG5138" s="101"/>
      <c r="AH5138" s="103">
        <v>45839</v>
      </c>
      <c r="AI5138" s="102" t="s">
        <v>5153</v>
      </c>
    </row>
    <row r="5139" spans="2:35" ht="15" customHeight="1" x14ac:dyDescent="0.35">
      <c r="B5139" s="5">
        <f t="shared" si="381"/>
        <v>5137</v>
      </c>
      <c r="C5139">
        <f t="shared" si="382"/>
        <v>103</v>
      </c>
      <c r="D5139" s="16">
        <v>1960</v>
      </c>
      <c r="E5139" t="s">
        <v>327</v>
      </c>
      <c r="F5139" t="s">
        <v>16</v>
      </c>
      <c r="G5139">
        <v>379283</v>
      </c>
      <c r="H5139" t="s">
        <v>17</v>
      </c>
      <c r="J5139" t="s">
        <v>3354</v>
      </c>
      <c r="K5139" t="s">
        <v>3383</v>
      </c>
      <c r="M5139" t="s">
        <v>3359</v>
      </c>
      <c r="AB5139" t="s">
        <v>1732</v>
      </c>
      <c r="AF5139" t="s">
        <v>3060</v>
      </c>
      <c r="AH5139" s="2">
        <v>40947.424803240741</v>
      </c>
    </row>
    <row r="5140" spans="2:35" ht="15" customHeight="1" x14ac:dyDescent="0.35">
      <c r="B5140" s="5">
        <f t="shared" si="381"/>
        <v>5138</v>
      </c>
      <c r="C5140">
        <f t="shared" si="382"/>
        <v>159</v>
      </c>
      <c r="D5140" s="16">
        <v>1960</v>
      </c>
      <c r="E5140" t="s">
        <v>560</v>
      </c>
      <c r="F5140" t="s">
        <v>25</v>
      </c>
      <c r="G5140">
        <v>379386</v>
      </c>
      <c r="H5140" t="s">
        <v>17</v>
      </c>
      <c r="J5140" t="s">
        <v>3354</v>
      </c>
      <c r="M5140" t="s">
        <v>3359</v>
      </c>
      <c r="AF5140" t="s">
        <v>3060</v>
      </c>
      <c r="AH5140" s="2">
        <v>40927.929039351853</v>
      </c>
    </row>
    <row r="5141" spans="2:35" ht="15" customHeight="1" x14ac:dyDescent="0.35">
      <c r="B5141" s="5">
        <f t="shared" si="381"/>
        <v>5139</v>
      </c>
      <c r="C5141">
        <f t="shared" si="382"/>
        <v>116</v>
      </c>
      <c r="D5141" s="16">
        <v>1960</v>
      </c>
      <c r="F5141" t="s">
        <v>2064</v>
      </c>
      <c r="G5141">
        <v>379545</v>
      </c>
      <c r="K5141" t="s">
        <v>3383</v>
      </c>
      <c r="AD5141" s="155" t="s">
        <v>6351</v>
      </c>
      <c r="AF5141" t="s">
        <v>3451</v>
      </c>
      <c r="AH5141" s="2">
        <v>46089</v>
      </c>
    </row>
    <row r="5142" spans="2:35" ht="15" customHeight="1" x14ac:dyDescent="0.35">
      <c r="B5142" s="5">
        <f t="shared" si="381"/>
        <v>5140</v>
      </c>
      <c r="C5142">
        <f t="shared" si="382"/>
        <v>64</v>
      </c>
      <c r="D5142" s="16">
        <v>1960</v>
      </c>
      <c r="E5142" s="116" t="s">
        <v>327</v>
      </c>
      <c r="F5142" s="116" t="s">
        <v>16</v>
      </c>
      <c r="G5142" s="117">
        <v>379661</v>
      </c>
      <c r="H5142" s="172" t="s">
        <v>5836</v>
      </c>
      <c r="I5142" s="172"/>
      <c r="J5142" s="172" t="s">
        <v>3354</v>
      </c>
      <c r="K5142" s="172" t="s">
        <v>3383</v>
      </c>
      <c r="L5142" s="172"/>
      <c r="M5142" s="172" t="s">
        <v>3459</v>
      </c>
      <c r="N5142" s="172"/>
      <c r="O5142" s="172"/>
      <c r="P5142" s="172"/>
      <c r="Q5142" s="172"/>
      <c r="R5142" s="172"/>
      <c r="S5142" s="173"/>
      <c r="T5142" s="172" t="s">
        <v>3424</v>
      </c>
      <c r="U5142" s="172"/>
      <c r="V5142" s="174"/>
      <c r="W5142" s="172" t="s">
        <v>3830</v>
      </c>
      <c r="X5142" s="172" t="s">
        <v>3452</v>
      </c>
      <c r="Y5142" s="172"/>
      <c r="Z5142" s="172"/>
      <c r="AA5142" s="3" t="s">
        <v>6307</v>
      </c>
      <c r="AB5142" s="172"/>
      <c r="AC5142" s="172"/>
      <c r="AD5142" s="155"/>
      <c r="AE5142" s="172"/>
      <c r="AF5142" t="s">
        <v>3451</v>
      </c>
      <c r="AH5142" s="2">
        <v>45966</v>
      </c>
      <c r="AI5142" s="36" t="s">
        <v>5891</v>
      </c>
    </row>
    <row r="5143" spans="2:35" ht="15" customHeight="1" x14ac:dyDescent="0.35">
      <c r="B5143" s="5">
        <f t="shared" si="381"/>
        <v>5141</v>
      </c>
      <c r="C5143">
        <f t="shared" si="382"/>
        <v>8</v>
      </c>
      <c r="D5143" s="16">
        <v>1960</v>
      </c>
      <c r="E5143" t="s">
        <v>221</v>
      </c>
      <c r="F5143" t="s">
        <v>25</v>
      </c>
      <c r="G5143">
        <v>379725</v>
      </c>
      <c r="H5143" t="s">
        <v>17</v>
      </c>
      <c r="J5143" t="s">
        <v>3354</v>
      </c>
      <c r="K5143" t="s">
        <v>3383</v>
      </c>
      <c r="L5143" t="s">
        <v>1733</v>
      </c>
      <c r="M5143" t="s">
        <v>3359</v>
      </c>
      <c r="AF5143" t="s">
        <v>3060</v>
      </c>
      <c r="AH5143" s="2">
        <v>39790.338379629633</v>
      </c>
    </row>
    <row r="5144" spans="2:35" ht="15" customHeight="1" x14ac:dyDescent="0.35">
      <c r="B5144" s="5">
        <f t="shared" si="381"/>
        <v>5142</v>
      </c>
      <c r="C5144">
        <f t="shared" si="382"/>
        <v>8</v>
      </c>
      <c r="D5144" s="16">
        <v>1960</v>
      </c>
      <c r="E5144" t="s">
        <v>221</v>
      </c>
      <c r="F5144" t="s">
        <v>25</v>
      </c>
      <c r="G5144">
        <v>379733</v>
      </c>
      <c r="H5144" t="s">
        <v>17</v>
      </c>
      <c r="J5144" t="s">
        <v>3354</v>
      </c>
      <c r="K5144" t="s">
        <v>3383</v>
      </c>
      <c r="L5144" t="s">
        <v>224</v>
      </c>
      <c r="M5144" t="s">
        <v>3359</v>
      </c>
      <c r="AA5144" s="3" t="s">
        <v>3464</v>
      </c>
      <c r="AE5144" t="s">
        <v>380</v>
      </c>
      <c r="AF5144" t="s">
        <v>3060</v>
      </c>
      <c r="AH5144" s="2">
        <v>40035.793379629627</v>
      </c>
    </row>
    <row r="5145" spans="2:35" ht="15" customHeight="1" x14ac:dyDescent="0.35">
      <c r="B5145" s="5">
        <f t="shared" si="381"/>
        <v>5143</v>
      </c>
      <c r="C5145">
        <f t="shared" si="382"/>
        <v>16</v>
      </c>
      <c r="D5145" s="16">
        <v>1960</v>
      </c>
      <c r="E5145" s="3" t="s">
        <v>221</v>
      </c>
      <c r="F5145" s="3" t="s">
        <v>25</v>
      </c>
      <c r="G5145" s="165">
        <v>379741</v>
      </c>
      <c r="H5145" s="3"/>
      <c r="I5145" s="3"/>
      <c r="J5145" s="3" t="s">
        <v>3354</v>
      </c>
      <c r="K5145" s="3" t="s">
        <v>3383</v>
      </c>
      <c r="L5145" s="3"/>
      <c r="M5145" s="3" t="s">
        <v>3459</v>
      </c>
      <c r="N5145" s="3"/>
      <c r="O5145" s="3"/>
      <c r="P5145" s="3"/>
      <c r="Q5145" s="3"/>
      <c r="R5145" s="3"/>
      <c r="S5145" s="152"/>
      <c r="T5145" s="3" t="s">
        <v>3424</v>
      </c>
      <c r="U5145" s="3"/>
      <c r="V5145" s="143"/>
      <c r="W5145" s="3" t="s">
        <v>3572</v>
      </c>
      <c r="X5145" s="3" t="s">
        <v>3452</v>
      </c>
      <c r="Y5145" s="3"/>
      <c r="Z5145" s="3"/>
      <c r="AA5145" s="3" t="s">
        <v>3464</v>
      </c>
      <c r="AB5145" s="3"/>
      <c r="AE5145" s="3"/>
      <c r="AF5145" t="s">
        <v>3451</v>
      </c>
      <c r="AG5145" s="3"/>
      <c r="AH5145" s="153">
        <v>45928</v>
      </c>
      <c r="AI5145" s="166" t="s">
        <v>5618</v>
      </c>
    </row>
    <row r="5146" spans="2:35" ht="15" customHeight="1" x14ac:dyDescent="0.35">
      <c r="B5146" s="5">
        <f t="shared" si="381"/>
        <v>5144</v>
      </c>
      <c r="C5146">
        <f t="shared" si="382"/>
        <v>34</v>
      </c>
      <c r="D5146" s="16">
        <v>1960</v>
      </c>
      <c r="E5146" s="3" t="s">
        <v>221</v>
      </c>
      <c r="F5146" s="3" t="s">
        <v>25</v>
      </c>
      <c r="G5146" s="3">
        <v>379757</v>
      </c>
      <c r="H5146" s="3"/>
      <c r="I5146" s="3"/>
      <c r="J5146" s="3"/>
      <c r="K5146" s="3"/>
      <c r="L5146" s="3"/>
      <c r="M5146" s="3"/>
      <c r="N5146" s="3"/>
      <c r="O5146" s="3"/>
      <c r="P5146" s="3"/>
      <c r="Q5146" s="3"/>
      <c r="R5146" s="3"/>
      <c r="S5146" s="152"/>
      <c r="T5146" s="3"/>
      <c r="U5146" s="3"/>
      <c r="V5146" s="143"/>
      <c r="W5146" s="3"/>
      <c r="X5146" s="3" t="s">
        <v>3457</v>
      </c>
      <c r="Y5146" s="3"/>
      <c r="Z5146" s="3" t="s">
        <v>3364</v>
      </c>
      <c r="AB5146" s="3"/>
      <c r="AE5146" s="3"/>
      <c r="AF5146" s="3" t="s">
        <v>3451</v>
      </c>
      <c r="AG5146" s="3"/>
      <c r="AH5146" s="153">
        <v>45661</v>
      </c>
      <c r="AI5146" s="14" t="s">
        <v>4551</v>
      </c>
    </row>
    <row r="5147" spans="2:35" ht="15" customHeight="1" x14ac:dyDescent="0.35">
      <c r="B5147" s="5">
        <f t="shared" si="381"/>
        <v>5145</v>
      </c>
      <c r="C5147">
        <f t="shared" si="382"/>
        <v>45</v>
      </c>
      <c r="D5147" s="16">
        <v>1960</v>
      </c>
      <c r="E5147" s="3" t="s">
        <v>221</v>
      </c>
      <c r="F5147" s="3" t="s">
        <v>25</v>
      </c>
      <c r="G5147" s="3">
        <v>379791</v>
      </c>
      <c r="H5147" s="3"/>
      <c r="I5147" s="3"/>
      <c r="J5147" s="3"/>
      <c r="K5147" s="3" t="s">
        <v>3383</v>
      </c>
      <c r="L5147" s="3"/>
      <c r="M5147" s="3"/>
      <c r="N5147" s="3"/>
      <c r="O5147" s="3"/>
      <c r="P5147" s="3"/>
      <c r="Q5147" s="3"/>
      <c r="R5147" s="3"/>
      <c r="S5147" s="152"/>
      <c r="T5147" s="3"/>
      <c r="U5147" s="3" t="s">
        <v>3364</v>
      </c>
      <c r="V5147" s="143"/>
      <c r="W5147" s="3"/>
      <c r="X5147" s="3" t="s">
        <v>3457</v>
      </c>
      <c r="Y5147" s="3"/>
      <c r="Z5147" s="3"/>
      <c r="AB5147" s="3"/>
      <c r="AE5147" s="3"/>
      <c r="AF5147" s="3" t="s">
        <v>3451</v>
      </c>
      <c r="AG5147" s="3"/>
      <c r="AH5147" s="153">
        <v>45661</v>
      </c>
      <c r="AI5147" s="14" t="s">
        <v>4552</v>
      </c>
    </row>
    <row r="5148" spans="2:35" ht="15" customHeight="1" x14ac:dyDescent="0.35">
      <c r="B5148" s="5">
        <f t="shared" si="381"/>
        <v>5146</v>
      </c>
      <c r="C5148">
        <f t="shared" si="382"/>
        <v>43</v>
      </c>
      <c r="D5148" s="16">
        <v>1960</v>
      </c>
      <c r="E5148" t="s">
        <v>560</v>
      </c>
      <c r="F5148" t="s">
        <v>25</v>
      </c>
      <c r="G5148">
        <v>379836</v>
      </c>
      <c r="H5148" t="s">
        <v>17</v>
      </c>
      <c r="J5148" t="s">
        <v>3354</v>
      </c>
      <c r="M5148" t="s">
        <v>3359</v>
      </c>
      <c r="AF5148" t="s">
        <v>3060</v>
      </c>
      <c r="AH5148" s="2">
        <v>40926.986087962963</v>
      </c>
    </row>
    <row r="5149" spans="2:35" ht="15" customHeight="1" x14ac:dyDescent="0.35">
      <c r="B5149" s="5">
        <f t="shared" si="381"/>
        <v>5147</v>
      </c>
      <c r="C5149">
        <f t="shared" si="382"/>
        <v>15</v>
      </c>
      <c r="D5149" s="16">
        <v>1960</v>
      </c>
      <c r="E5149" s="116" t="s">
        <v>560</v>
      </c>
      <c r="F5149" s="116" t="s">
        <v>25</v>
      </c>
      <c r="G5149" s="117">
        <v>379879</v>
      </c>
      <c r="H5149" s="172" t="s">
        <v>5836</v>
      </c>
      <c r="I5149" s="172"/>
      <c r="J5149" s="172" t="s">
        <v>3354</v>
      </c>
      <c r="K5149" s="172" t="s">
        <v>3383</v>
      </c>
      <c r="L5149" s="172"/>
      <c r="M5149" s="172" t="s">
        <v>3459</v>
      </c>
      <c r="N5149" s="172"/>
      <c r="O5149" s="172"/>
      <c r="P5149" s="172"/>
      <c r="Q5149" s="172"/>
      <c r="R5149" s="172"/>
      <c r="S5149" s="173"/>
      <c r="T5149" s="172" t="s">
        <v>3424</v>
      </c>
      <c r="U5149" s="172"/>
      <c r="V5149" s="174"/>
      <c r="W5149" s="172" t="s">
        <v>3557</v>
      </c>
      <c r="X5149" s="172" t="s">
        <v>3452</v>
      </c>
      <c r="Y5149" s="172"/>
      <c r="Z5149" s="172" t="s">
        <v>3359</v>
      </c>
      <c r="AA5149" s="172" t="s">
        <v>3556</v>
      </c>
      <c r="AB5149" s="172"/>
      <c r="AC5149" s="172"/>
      <c r="AD5149" s="172" t="s">
        <v>3799</v>
      </c>
      <c r="AE5149" s="172"/>
      <c r="AF5149" t="s">
        <v>3451</v>
      </c>
      <c r="AG5149" s="172"/>
      <c r="AH5149" s="175">
        <v>45999</v>
      </c>
      <c r="AI5149" s="36" t="s">
        <v>6041</v>
      </c>
    </row>
    <row r="5150" spans="2:35" ht="15" customHeight="1" thickBot="1" x14ac:dyDescent="0.4">
      <c r="B5150" s="5">
        <f t="shared" si="381"/>
        <v>5148</v>
      </c>
      <c r="C5150">
        <f t="shared" si="382"/>
        <v>8</v>
      </c>
      <c r="D5150" s="16">
        <v>1960</v>
      </c>
      <c r="E5150" t="s">
        <v>560</v>
      </c>
      <c r="F5150" t="s">
        <v>25</v>
      </c>
      <c r="G5150">
        <v>379894</v>
      </c>
      <c r="H5150" t="s">
        <v>17</v>
      </c>
      <c r="K5150" t="s">
        <v>3383</v>
      </c>
      <c r="L5150" t="s">
        <v>382</v>
      </c>
      <c r="M5150" t="s">
        <v>3359</v>
      </c>
      <c r="W5150" t="s">
        <v>3557</v>
      </c>
      <c r="AB5150" t="s">
        <v>195</v>
      </c>
      <c r="AD5150" s="3" t="s">
        <v>1734</v>
      </c>
      <c r="AF5150" t="s">
        <v>3060</v>
      </c>
      <c r="AH5150" s="2">
        <v>39862.742465277777</v>
      </c>
    </row>
    <row r="5151" spans="2:35" ht="15" thickBot="1" x14ac:dyDescent="0.4">
      <c r="B5151" s="5">
        <f t="shared" si="381"/>
        <v>5149</v>
      </c>
      <c r="C5151">
        <f t="shared" si="382"/>
        <v>50</v>
      </c>
      <c r="D5151" s="16">
        <v>1960</v>
      </c>
      <c r="E5151" s="159" t="s">
        <v>560</v>
      </c>
      <c r="F5151" s="159" t="s">
        <v>25</v>
      </c>
      <c r="G5151" s="160">
        <v>379902</v>
      </c>
      <c r="H5151" s="159"/>
      <c r="I5151" s="159"/>
      <c r="J5151" s="159" t="s">
        <v>3354</v>
      </c>
      <c r="K5151" s="159" t="s">
        <v>3383</v>
      </c>
      <c r="L5151" s="159"/>
      <c r="M5151" s="159" t="s">
        <v>3459</v>
      </c>
      <c r="N5151" s="159"/>
      <c r="O5151" s="159"/>
      <c r="P5151" s="159"/>
      <c r="Q5151" s="159"/>
      <c r="R5151" s="159"/>
      <c r="S5151" s="159"/>
      <c r="T5151" s="159" t="s">
        <v>3424</v>
      </c>
      <c r="U5151" s="159"/>
      <c r="V5151" s="161" t="s">
        <v>3413</v>
      </c>
      <c r="W5151" s="159" t="s">
        <v>3557</v>
      </c>
      <c r="X5151" s="159" t="s">
        <v>3452</v>
      </c>
      <c r="Y5151" s="159"/>
      <c r="Z5151" s="159" t="s">
        <v>3359</v>
      </c>
      <c r="AA5151" s="159" t="s">
        <v>4039</v>
      </c>
      <c r="AB5151" s="159" t="s">
        <v>3992</v>
      </c>
      <c r="AC5151" s="159"/>
      <c r="AD5151" s="159"/>
      <c r="AE5151" s="159"/>
      <c r="AF5151" t="s">
        <v>3451</v>
      </c>
      <c r="AG5151" s="159"/>
      <c r="AH5151" s="176">
        <v>46034</v>
      </c>
      <c r="AI5151" s="76" t="s">
        <v>6217</v>
      </c>
    </row>
    <row r="5152" spans="2:35" ht="15" customHeight="1" x14ac:dyDescent="0.35">
      <c r="B5152" s="5">
        <f t="shared" si="381"/>
        <v>5150</v>
      </c>
      <c r="C5152">
        <f t="shared" si="382"/>
        <v>7</v>
      </c>
      <c r="D5152" s="16">
        <v>1960</v>
      </c>
      <c r="E5152" t="s">
        <v>972</v>
      </c>
      <c r="F5152" t="s">
        <v>25</v>
      </c>
      <c r="G5152">
        <v>379952</v>
      </c>
      <c r="H5152" t="s">
        <v>17</v>
      </c>
      <c r="M5152" t="s">
        <v>3359</v>
      </c>
      <c r="AF5152" t="s">
        <v>3060</v>
      </c>
      <c r="AH5152" s="2">
        <v>40685.588854166665</v>
      </c>
    </row>
    <row r="5153" spans="1:35" ht="15" customHeight="1" x14ac:dyDescent="0.35">
      <c r="B5153" s="5">
        <f t="shared" si="381"/>
        <v>5151</v>
      </c>
      <c r="C5153">
        <f t="shared" si="382"/>
        <v>42</v>
      </c>
      <c r="D5153" s="16">
        <v>1960</v>
      </c>
      <c r="E5153" t="s">
        <v>972</v>
      </c>
      <c r="F5153" t="s">
        <v>25</v>
      </c>
      <c r="G5153">
        <v>379959</v>
      </c>
      <c r="H5153" t="s">
        <v>17</v>
      </c>
      <c r="J5153" t="s">
        <v>3354</v>
      </c>
      <c r="K5153" t="s">
        <v>3383</v>
      </c>
      <c r="L5153" t="s">
        <v>56</v>
      </c>
      <c r="M5153" t="s">
        <v>3359</v>
      </c>
      <c r="N5153" t="s">
        <v>3359</v>
      </c>
      <c r="U5153" t="s">
        <v>3557</v>
      </c>
      <c r="W5153" t="s">
        <v>3557</v>
      </c>
      <c r="AF5153" t="s">
        <v>3060</v>
      </c>
      <c r="AH5153" s="2">
        <v>40040.389050925929</v>
      </c>
    </row>
    <row r="5154" spans="1:35" ht="15" customHeight="1" x14ac:dyDescent="0.35">
      <c r="A5154" s="3"/>
      <c r="B5154" s="5">
        <f t="shared" si="381"/>
        <v>5152</v>
      </c>
      <c r="C5154">
        <f t="shared" si="382"/>
        <v>21</v>
      </c>
      <c r="D5154" s="16">
        <v>1960</v>
      </c>
      <c r="E5154" s="3" t="s">
        <v>972</v>
      </c>
      <c r="F5154" s="3" t="s">
        <v>25</v>
      </c>
      <c r="G5154" s="3">
        <v>380001</v>
      </c>
      <c r="H5154" s="3"/>
      <c r="I5154" s="3"/>
      <c r="J5154" s="3"/>
      <c r="K5154" s="3"/>
      <c r="L5154" s="3"/>
      <c r="M5154" s="3"/>
      <c r="N5154" s="3"/>
      <c r="O5154" s="3"/>
      <c r="P5154" s="3"/>
      <c r="Q5154" s="3"/>
      <c r="R5154" s="3"/>
      <c r="S5154" s="152"/>
      <c r="T5154" s="3"/>
      <c r="U5154" s="3"/>
      <c r="V5154" s="143"/>
      <c r="W5154" s="3"/>
      <c r="X5154" s="3"/>
      <c r="Y5154" s="3"/>
      <c r="Z5154" s="3"/>
      <c r="AB5154" s="3"/>
      <c r="AE5154" s="3"/>
      <c r="AF5154" s="3" t="s">
        <v>3451</v>
      </c>
      <c r="AG5154" s="3"/>
      <c r="AH5154" s="153">
        <v>45661</v>
      </c>
      <c r="AI5154" s="14" t="s">
        <v>4450</v>
      </c>
    </row>
    <row r="5155" spans="1:35" ht="15" customHeight="1" x14ac:dyDescent="0.35">
      <c r="B5155" s="5">
        <f t="shared" si="381"/>
        <v>5153</v>
      </c>
      <c r="C5155">
        <f t="shared" si="382"/>
        <v>53</v>
      </c>
      <c r="D5155" s="16">
        <v>1960</v>
      </c>
      <c r="E5155" s="3" t="s">
        <v>972</v>
      </c>
      <c r="F5155" s="3" t="s">
        <v>25</v>
      </c>
      <c r="G5155" s="3">
        <v>380022</v>
      </c>
      <c r="H5155" s="3"/>
      <c r="I5155" s="3"/>
      <c r="J5155" s="3"/>
      <c r="K5155" s="3"/>
      <c r="L5155" s="3"/>
      <c r="M5155" s="3"/>
      <c r="N5155" s="3"/>
      <c r="O5155" s="3"/>
      <c r="P5155" s="3"/>
      <c r="Q5155" s="3"/>
      <c r="R5155" s="3"/>
      <c r="S5155" s="152"/>
      <c r="T5155" s="3"/>
      <c r="U5155" s="3"/>
      <c r="V5155" s="143"/>
      <c r="W5155" s="3"/>
      <c r="X5155" s="3"/>
      <c r="Y5155" s="3"/>
      <c r="Z5155" s="3"/>
      <c r="AB5155" s="3"/>
      <c r="AE5155" s="3"/>
      <c r="AF5155" s="3" t="s">
        <v>3451</v>
      </c>
      <c r="AG5155" s="3"/>
      <c r="AH5155" s="153">
        <v>45661</v>
      </c>
      <c r="AI5155" s="14" t="s">
        <v>4553</v>
      </c>
    </row>
    <row r="5156" spans="1:35" ht="15" customHeight="1" x14ac:dyDescent="0.35">
      <c r="B5156" s="5">
        <f t="shared" si="381"/>
        <v>5154</v>
      </c>
      <c r="C5156">
        <f t="shared" si="382"/>
        <v>143</v>
      </c>
      <c r="D5156" s="16">
        <v>1960</v>
      </c>
      <c r="E5156" t="s">
        <v>759</v>
      </c>
      <c r="F5156" t="s">
        <v>25</v>
      </c>
      <c r="G5156">
        <v>380075</v>
      </c>
      <c r="H5156" t="s">
        <v>17</v>
      </c>
      <c r="J5156" t="s">
        <v>3356</v>
      </c>
      <c r="K5156" t="s">
        <v>3383</v>
      </c>
      <c r="L5156" t="s">
        <v>113</v>
      </c>
      <c r="M5156" t="s">
        <v>3359</v>
      </c>
      <c r="S5156" s="148">
        <v>460</v>
      </c>
      <c r="V5156" s="43" t="s">
        <v>3359</v>
      </c>
      <c r="AA5156" s="3" t="s">
        <v>1735</v>
      </c>
      <c r="AC5156" s="3">
        <v>1962</v>
      </c>
      <c r="AF5156" t="s">
        <v>3060</v>
      </c>
      <c r="AH5156" s="2">
        <v>40627.088599537034</v>
      </c>
    </row>
    <row r="5157" spans="1:35" ht="15" customHeight="1" x14ac:dyDescent="0.35">
      <c r="B5157" s="5">
        <f t="shared" si="381"/>
        <v>5155</v>
      </c>
      <c r="C5157">
        <f t="shared" si="382"/>
        <v>48</v>
      </c>
      <c r="D5157" s="16">
        <v>1960</v>
      </c>
      <c r="E5157" t="s">
        <v>560</v>
      </c>
      <c r="F5157" t="s">
        <v>25</v>
      </c>
      <c r="G5157">
        <v>380218</v>
      </c>
      <c r="H5157" t="s">
        <v>17</v>
      </c>
      <c r="J5157" t="s">
        <v>3354</v>
      </c>
      <c r="K5157" t="s">
        <v>3383</v>
      </c>
      <c r="L5157" t="s">
        <v>392</v>
      </c>
      <c r="M5157" t="s">
        <v>3359</v>
      </c>
      <c r="W5157" t="s">
        <v>3557</v>
      </c>
      <c r="Z5157" t="s">
        <v>3359</v>
      </c>
      <c r="AF5157" t="s">
        <v>3060</v>
      </c>
      <c r="AH5157" s="2">
        <v>40716.582395833335</v>
      </c>
    </row>
    <row r="5158" spans="1:35" ht="15" customHeight="1" x14ac:dyDescent="0.35">
      <c r="B5158" s="5">
        <f t="shared" si="381"/>
        <v>5156</v>
      </c>
      <c r="C5158">
        <f t="shared" si="382"/>
        <v>11</v>
      </c>
      <c r="D5158" s="16">
        <v>1960</v>
      </c>
      <c r="E5158" t="s">
        <v>560</v>
      </c>
      <c r="F5158" t="s">
        <v>25</v>
      </c>
      <c r="G5158">
        <v>380266</v>
      </c>
      <c r="H5158" t="s">
        <v>17</v>
      </c>
      <c r="J5158" t="s">
        <v>3354</v>
      </c>
      <c r="K5158" t="s">
        <v>3383</v>
      </c>
      <c r="L5158" t="s">
        <v>777</v>
      </c>
      <c r="M5158" t="s">
        <v>3359</v>
      </c>
      <c r="W5158" t="s">
        <v>3557</v>
      </c>
      <c r="AB5158" t="s">
        <v>195</v>
      </c>
      <c r="AF5158" t="s">
        <v>3060</v>
      </c>
      <c r="AH5158" s="2">
        <v>40130.330671296295</v>
      </c>
    </row>
    <row r="5159" spans="1:35" ht="15" customHeight="1" x14ac:dyDescent="0.35">
      <c r="B5159" s="5">
        <f t="shared" si="381"/>
        <v>5157</v>
      </c>
      <c r="C5159">
        <f t="shared" si="382"/>
        <v>10</v>
      </c>
      <c r="D5159" s="16">
        <v>1960</v>
      </c>
      <c r="E5159" t="s">
        <v>560</v>
      </c>
      <c r="F5159" t="s">
        <v>25</v>
      </c>
      <c r="G5159">
        <v>380277</v>
      </c>
      <c r="J5159" t="s">
        <v>3354</v>
      </c>
      <c r="K5159" t="s">
        <v>3383</v>
      </c>
      <c r="M5159" t="s">
        <v>3459</v>
      </c>
      <c r="T5159" t="s">
        <v>3424</v>
      </c>
      <c r="W5159" t="s">
        <v>3557</v>
      </c>
      <c r="X5159" t="s">
        <v>3452</v>
      </c>
      <c r="Z5159" t="s">
        <v>3359</v>
      </c>
      <c r="AA5159" s="3" t="s">
        <v>3828</v>
      </c>
      <c r="AF5159" t="s">
        <v>3451</v>
      </c>
      <c r="AH5159" s="2">
        <v>45260</v>
      </c>
    </row>
    <row r="5160" spans="1:35" ht="15" customHeight="1" x14ac:dyDescent="0.35">
      <c r="B5160" s="5">
        <f t="shared" si="381"/>
        <v>5158</v>
      </c>
      <c r="C5160">
        <f t="shared" si="382"/>
        <v>9</v>
      </c>
      <c r="D5160" s="16">
        <v>1960</v>
      </c>
      <c r="E5160" t="s">
        <v>560</v>
      </c>
      <c r="F5160" t="s">
        <v>25</v>
      </c>
      <c r="G5160">
        <v>380287</v>
      </c>
      <c r="H5160" t="s">
        <v>17</v>
      </c>
      <c r="J5160" t="s">
        <v>3354</v>
      </c>
      <c r="K5160" t="s">
        <v>3383</v>
      </c>
      <c r="L5160" t="s">
        <v>162</v>
      </c>
      <c r="M5160" t="s">
        <v>3359</v>
      </c>
      <c r="N5160" t="s">
        <v>3359</v>
      </c>
      <c r="W5160" t="s">
        <v>3557</v>
      </c>
      <c r="AB5160" t="s">
        <v>195</v>
      </c>
      <c r="AF5160" t="s">
        <v>3060</v>
      </c>
      <c r="AH5160" s="2">
        <v>41023.357812499999</v>
      </c>
    </row>
    <row r="5161" spans="1:35" ht="15" customHeight="1" thickBot="1" x14ac:dyDescent="0.4">
      <c r="B5161" s="5">
        <f t="shared" si="381"/>
        <v>5159</v>
      </c>
      <c r="C5161">
        <f t="shared" si="382"/>
        <v>629</v>
      </c>
      <c r="D5161" s="16">
        <v>1960</v>
      </c>
      <c r="E5161" t="s">
        <v>560</v>
      </c>
      <c r="F5161" t="s">
        <v>25</v>
      </c>
      <c r="G5161">
        <v>380296</v>
      </c>
      <c r="H5161" t="s">
        <v>17</v>
      </c>
      <c r="J5161" t="s">
        <v>3354</v>
      </c>
      <c r="K5161" t="s">
        <v>3383</v>
      </c>
      <c r="L5161" t="s">
        <v>469</v>
      </c>
      <c r="M5161" t="s">
        <v>3359</v>
      </c>
      <c r="W5161" t="s">
        <v>3557</v>
      </c>
      <c r="AB5161" t="s">
        <v>195</v>
      </c>
      <c r="AD5161" s="3" t="s">
        <v>1736</v>
      </c>
      <c r="AF5161" t="s">
        <v>3060</v>
      </c>
      <c r="AH5161" s="2">
        <v>39996.84815972222</v>
      </c>
    </row>
    <row r="5162" spans="1:35" ht="15.5" customHeight="1" thickBot="1" x14ac:dyDescent="0.4">
      <c r="B5162" s="5">
        <f t="shared" si="381"/>
        <v>5160</v>
      </c>
      <c r="C5162">
        <f t="shared" si="382"/>
        <v>3</v>
      </c>
      <c r="D5162" s="16">
        <v>1960</v>
      </c>
      <c r="E5162" s="162" t="s">
        <v>500</v>
      </c>
      <c r="F5162" s="162" t="s">
        <v>16</v>
      </c>
      <c r="G5162" s="162">
        <v>380925</v>
      </c>
      <c r="H5162" s="162" t="s">
        <v>17</v>
      </c>
      <c r="I5162" s="162"/>
      <c r="J5162" s="162" t="s">
        <v>3354</v>
      </c>
      <c r="K5162" s="162"/>
      <c r="L5162" s="162"/>
      <c r="M5162" s="162" t="s">
        <v>3359</v>
      </c>
      <c r="N5162" s="162"/>
      <c r="O5162" s="162"/>
      <c r="P5162" s="162"/>
      <c r="Q5162" s="162"/>
      <c r="R5162" s="162"/>
      <c r="S5162" s="181"/>
      <c r="T5162" s="162"/>
      <c r="U5162" s="162"/>
      <c r="V5162" s="182"/>
      <c r="W5162" s="162"/>
      <c r="X5162" s="162"/>
      <c r="Y5162" s="162"/>
      <c r="Z5162" s="162"/>
      <c r="AA5162" s="159"/>
      <c r="AB5162" s="162"/>
      <c r="AC5162" s="159"/>
      <c r="AD5162" s="159"/>
      <c r="AE5162" s="162"/>
      <c r="AF5162" t="s">
        <v>3060</v>
      </c>
      <c r="AG5162" s="162"/>
      <c r="AH5162" s="163">
        <v>40446.619895833333</v>
      </c>
      <c r="AI5162" s="162"/>
    </row>
    <row r="5163" spans="1:35" ht="15" customHeight="1" thickBot="1" x14ac:dyDescent="0.4">
      <c r="A5163" s="180"/>
      <c r="B5163" s="5">
        <f t="shared" si="381"/>
        <v>5161</v>
      </c>
      <c r="C5163">
        <f t="shared" si="382"/>
        <v>3</v>
      </c>
      <c r="D5163" s="16">
        <v>1960</v>
      </c>
      <c r="E5163" t="s">
        <v>500</v>
      </c>
      <c r="F5163" t="s">
        <v>16</v>
      </c>
      <c r="G5163">
        <v>380928</v>
      </c>
      <c r="H5163" t="s">
        <v>17</v>
      </c>
      <c r="J5163" t="s">
        <v>3354</v>
      </c>
      <c r="K5163" t="s">
        <v>3383</v>
      </c>
      <c r="M5163" t="s">
        <v>3459</v>
      </c>
      <c r="N5163" t="s">
        <v>3359</v>
      </c>
      <c r="T5163" t="s">
        <v>3424</v>
      </c>
      <c r="W5163" t="s">
        <v>3572</v>
      </c>
      <c r="X5163" t="s">
        <v>3830</v>
      </c>
      <c r="AA5163" s="3" t="s">
        <v>6302</v>
      </c>
      <c r="AF5163" t="s">
        <v>3451</v>
      </c>
      <c r="AH5163" s="2">
        <v>45732</v>
      </c>
    </row>
    <row r="5164" spans="1:35" ht="15" customHeight="1" thickBot="1" x14ac:dyDescent="0.4">
      <c r="B5164" s="5">
        <f t="shared" si="381"/>
        <v>5162</v>
      </c>
      <c r="C5164">
        <f t="shared" si="382"/>
        <v>166</v>
      </c>
      <c r="D5164" s="16">
        <v>1960</v>
      </c>
      <c r="E5164" t="s">
        <v>500</v>
      </c>
      <c r="F5164" t="s">
        <v>16</v>
      </c>
      <c r="G5164">
        <v>380931</v>
      </c>
      <c r="H5164" t="s">
        <v>17</v>
      </c>
      <c r="J5164" t="s">
        <v>3354</v>
      </c>
      <c r="K5164" t="s">
        <v>3383</v>
      </c>
      <c r="M5164" t="s">
        <v>3359</v>
      </c>
      <c r="AD5164" s="3" t="s">
        <v>1737</v>
      </c>
      <c r="AF5164" t="s">
        <v>3060</v>
      </c>
      <c r="AH5164" s="2">
        <v>40947.435833333337</v>
      </c>
    </row>
    <row r="5165" spans="1:35" ht="15" customHeight="1" thickBot="1" x14ac:dyDescent="0.4">
      <c r="B5165" s="5">
        <f t="shared" si="381"/>
        <v>5163</v>
      </c>
      <c r="C5165">
        <f t="shared" si="382"/>
        <v>40</v>
      </c>
      <c r="D5165" s="16">
        <v>1960</v>
      </c>
      <c r="E5165" s="159" t="s">
        <v>221</v>
      </c>
      <c r="F5165" s="159" t="s">
        <v>16</v>
      </c>
      <c r="G5165" s="160">
        <v>381097</v>
      </c>
      <c r="H5165" s="159"/>
      <c r="I5165" s="159"/>
      <c r="J5165" s="159" t="s">
        <v>3354</v>
      </c>
      <c r="K5165" s="159" t="s">
        <v>3383</v>
      </c>
      <c r="L5165" s="159"/>
      <c r="M5165" s="159" t="s">
        <v>3459</v>
      </c>
      <c r="N5165" s="159"/>
      <c r="O5165" s="159"/>
      <c r="P5165" s="159"/>
      <c r="Q5165" s="159"/>
      <c r="R5165" s="159"/>
      <c r="S5165" s="159"/>
      <c r="T5165" s="159" t="s">
        <v>3424</v>
      </c>
      <c r="U5165" s="159" t="s">
        <v>3662</v>
      </c>
      <c r="V5165" s="161"/>
      <c r="W5165" s="159" t="s">
        <v>3830</v>
      </c>
      <c r="X5165" s="159" t="s">
        <v>3452</v>
      </c>
      <c r="Y5165" s="159"/>
      <c r="Z5165" s="159"/>
      <c r="AA5165" s="159" t="s">
        <v>3464</v>
      </c>
      <c r="AB5165" s="159"/>
      <c r="AC5165" s="159"/>
      <c r="AD5165" s="159"/>
      <c r="AE5165" s="159" t="s">
        <v>3424</v>
      </c>
      <c r="AF5165" t="s">
        <v>3451</v>
      </c>
      <c r="AG5165" s="159"/>
      <c r="AH5165" s="176">
        <v>46091</v>
      </c>
      <c r="AI5165" s="76" t="s">
        <v>6423</v>
      </c>
    </row>
    <row r="5166" spans="1:35" ht="15" customHeight="1" x14ac:dyDescent="0.35">
      <c r="B5166" s="5">
        <f t="shared" si="381"/>
        <v>5164</v>
      </c>
      <c r="C5166">
        <f t="shared" si="382"/>
        <v>109</v>
      </c>
      <c r="D5166" s="16">
        <v>1960</v>
      </c>
      <c r="E5166" t="s">
        <v>560</v>
      </c>
      <c r="F5166" t="s">
        <v>25</v>
      </c>
      <c r="G5166">
        <v>381137</v>
      </c>
      <c r="J5166" t="s">
        <v>3354</v>
      </c>
      <c r="K5166" t="s">
        <v>3383</v>
      </c>
      <c r="M5166" t="s">
        <v>3459</v>
      </c>
      <c r="N5166" t="s">
        <v>3359</v>
      </c>
      <c r="T5166" t="s">
        <v>3424</v>
      </c>
      <c r="W5166" t="s">
        <v>3557</v>
      </c>
      <c r="X5166" t="s">
        <v>3452</v>
      </c>
      <c r="Z5166" t="s">
        <v>3359</v>
      </c>
      <c r="AA5166" s="3" t="s">
        <v>3556</v>
      </c>
      <c r="AD5166" s="3" t="s">
        <v>3912</v>
      </c>
      <c r="AF5166" t="s">
        <v>3451</v>
      </c>
      <c r="AH5166" s="2">
        <v>45326</v>
      </c>
    </row>
    <row r="5167" spans="1:35" ht="15" customHeight="1" x14ac:dyDescent="0.35">
      <c r="B5167" s="5">
        <f t="shared" si="381"/>
        <v>5165</v>
      </c>
      <c r="C5167">
        <f t="shared" si="382"/>
        <v>51</v>
      </c>
      <c r="D5167" s="16">
        <v>1960</v>
      </c>
      <c r="E5167" t="s">
        <v>327</v>
      </c>
      <c r="F5167" t="s">
        <v>25</v>
      </c>
      <c r="G5167">
        <v>381246</v>
      </c>
      <c r="J5167" t="s">
        <v>3354</v>
      </c>
      <c r="K5167" t="s">
        <v>3383</v>
      </c>
      <c r="M5167" t="s">
        <v>3459</v>
      </c>
      <c r="N5167" t="s">
        <v>3359</v>
      </c>
      <c r="T5167" t="s">
        <v>3424</v>
      </c>
      <c r="W5167" t="s">
        <v>3572</v>
      </c>
      <c r="X5167" t="s">
        <v>3452</v>
      </c>
      <c r="AA5167" s="3" t="s">
        <v>6307</v>
      </c>
      <c r="AD5167" s="154" t="s">
        <v>4377</v>
      </c>
      <c r="AF5167" t="s">
        <v>3451</v>
      </c>
      <c r="AH5167" s="2">
        <v>45606</v>
      </c>
    </row>
    <row r="5168" spans="1:35" ht="15" customHeight="1" x14ac:dyDescent="0.35">
      <c r="B5168" s="5">
        <f t="shared" si="381"/>
        <v>5166</v>
      </c>
      <c r="C5168">
        <f t="shared" si="382"/>
        <v>37</v>
      </c>
      <c r="D5168" s="16">
        <v>1960</v>
      </c>
      <c r="E5168" s="115" t="s">
        <v>560</v>
      </c>
      <c r="F5168" s="115" t="s">
        <v>25</v>
      </c>
      <c r="G5168" s="70">
        <v>381297</v>
      </c>
      <c r="I5168" s="172"/>
      <c r="J5168" t="s">
        <v>3354</v>
      </c>
      <c r="K5168" s="172" t="s">
        <v>3383</v>
      </c>
      <c r="M5168" s="172" t="s">
        <v>3459</v>
      </c>
      <c r="T5168" t="s">
        <v>3424</v>
      </c>
      <c r="W5168" t="s">
        <v>3557</v>
      </c>
      <c r="X5168" s="172" t="s">
        <v>3452</v>
      </c>
      <c r="AA5168" s="172" t="s">
        <v>3556</v>
      </c>
      <c r="AB5168" t="s">
        <v>3992</v>
      </c>
      <c r="AC5168"/>
      <c r="AD5168"/>
      <c r="AF5168" t="s">
        <v>3451</v>
      </c>
      <c r="AH5168" s="2">
        <v>45966</v>
      </c>
      <c r="AI5168" s="36" t="s">
        <v>5777</v>
      </c>
    </row>
    <row r="5169" spans="1:35" ht="15" customHeight="1" x14ac:dyDescent="0.35">
      <c r="B5169" s="5">
        <f t="shared" si="381"/>
        <v>5167</v>
      </c>
      <c r="C5169">
        <f t="shared" si="382"/>
        <v>10</v>
      </c>
      <c r="D5169" s="16">
        <v>1960</v>
      </c>
      <c r="E5169" s="115" t="s">
        <v>560</v>
      </c>
      <c r="F5169" s="115" t="s">
        <v>25</v>
      </c>
      <c r="G5169">
        <v>381334</v>
      </c>
      <c r="H5169" t="s">
        <v>17</v>
      </c>
      <c r="L5169" t="s">
        <v>1738</v>
      </c>
      <c r="M5169" t="s">
        <v>3359</v>
      </c>
      <c r="W5169" t="s">
        <v>3557</v>
      </c>
      <c r="AF5169" t="s">
        <v>3060</v>
      </c>
      <c r="AH5169" s="2">
        <v>40715.802233796298</v>
      </c>
    </row>
    <row r="5170" spans="1:35" ht="15" customHeight="1" x14ac:dyDescent="0.35">
      <c r="B5170" s="5">
        <f t="shared" si="381"/>
        <v>5168</v>
      </c>
      <c r="C5170">
        <f t="shared" si="382"/>
        <v>49</v>
      </c>
      <c r="D5170" s="16">
        <v>1960</v>
      </c>
      <c r="E5170" s="115" t="s">
        <v>560</v>
      </c>
      <c r="F5170" s="115" t="s">
        <v>25</v>
      </c>
      <c r="G5170">
        <v>381344</v>
      </c>
      <c r="J5170" t="s">
        <v>3354</v>
      </c>
      <c r="K5170" t="s">
        <v>3383</v>
      </c>
      <c r="M5170" t="s">
        <v>3459</v>
      </c>
      <c r="N5170" t="s">
        <v>3359</v>
      </c>
      <c r="T5170" t="s">
        <v>3424</v>
      </c>
      <c r="W5170" t="s">
        <v>3557</v>
      </c>
      <c r="X5170" t="s">
        <v>3452</v>
      </c>
      <c r="Z5170" t="s">
        <v>3359</v>
      </c>
      <c r="AA5170" s="3" t="s">
        <v>3556</v>
      </c>
      <c r="AB5170" t="s">
        <v>3992</v>
      </c>
      <c r="AF5170" t="s">
        <v>3451</v>
      </c>
      <c r="AH5170" s="2">
        <v>46075</v>
      </c>
    </row>
    <row r="5171" spans="1:35" ht="15" customHeight="1" x14ac:dyDescent="0.35">
      <c r="B5171" s="5">
        <f t="shared" si="381"/>
        <v>5169</v>
      </c>
      <c r="C5171">
        <f t="shared" si="382"/>
        <v>26</v>
      </c>
      <c r="D5171" s="16">
        <v>1960</v>
      </c>
      <c r="E5171" s="115" t="s">
        <v>560</v>
      </c>
      <c r="F5171" s="115" t="s">
        <v>25</v>
      </c>
      <c r="G5171">
        <v>381393</v>
      </c>
      <c r="H5171" t="s">
        <v>17</v>
      </c>
      <c r="J5171" t="s">
        <v>3354</v>
      </c>
      <c r="K5171" t="s">
        <v>3383</v>
      </c>
      <c r="L5171" t="s">
        <v>28</v>
      </c>
      <c r="M5171" t="s">
        <v>3359</v>
      </c>
      <c r="N5171" t="s">
        <v>3359</v>
      </c>
      <c r="W5171" t="s">
        <v>3557</v>
      </c>
      <c r="Z5171" t="s">
        <v>3359</v>
      </c>
      <c r="AF5171" t="s">
        <v>3060</v>
      </c>
      <c r="AH5171" s="2">
        <v>39991.786319444444</v>
      </c>
    </row>
    <row r="5172" spans="1:35" ht="15" customHeight="1" x14ac:dyDescent="0.35">
      <c r="B5172" s="5">
        <f t="shared" si="381"/>
        <v>5170</v>
      </c>
      <c r="C5172">
        <f t="shared" si="382"/>
        <v>11</v>
      </c>
      <c r="D5172" s="16">
        <v>1960</v>
      </c>
      <c r="E5172" s="115" t="s">
        <v>560</v>
      </c>
      <c r="F5172" s="115" t="s">
        <v>25</v>
      </c>
      <c r="G5172">
        <v>381419</v>
      </c>
      <c r="H5172" t="s">
        <v>17</v>
      </c>
      <c r="J5172" t="s">
        <v>3354</v>
      </c>
      <c r="K5172" t="s">
        <v>3383</v>
      </c>
      <c r="L5172" t="s">
        <v>1533</v>
      </c>
      <c r="M5172" t="s">
        <v>3359</v>
      </c>
      <c r="AB5172" t="s">
        <v>139</v>
      </c>
      <c r="AF5172" t="s">
        <v>3060</v>
      </c>
      <c r="AH5172" s="2">
        <v>39791.596990740742</v>
      </c>
    </row>
    <row r="5173" spans="1:35" ht="15" customHeight="1" x14ac:dyDescent="0.35">
      <c r="B5173" s="5">
        <f t="shared" ref="B5173:B5237" si="384">+B5172+1</f>
        <v>5171</v>
      </c>
      <c r="C5173">
        <f t="shared" si="382"/>
        <v>24</v>
      </c>
      <c r="D5173" s="16">
        <v>1960</v>
      </c>
      <c r="E5173" s="115" t="s">
        <v>560</v>
      </c>
      <c r="F5173" s="115" t="s">
        <v>25</v>
      </c>
      <c r="G5173">
        <v>381430</v>
      </c>
      <c r="AF5173" t="s">
        <v>3451</v>
      </c>
      <c r="AH5173" s="2">
        <v>45961</v>
      </c>
    </row>
    <row r="5174" spans="1:35" ht="15" customHeight="1" x14ac:dyDescent="0.35">
      <c r="B5174" s="5">
        <f t="shared" si="384"/>
        <v>5172</v>
      </c>
      <c r="C5174">
        <f t="shared" si="382"/>
        <v>3</v>
      </c>
      <c r="D5174" s="16">
        <v>1960</v>
      </c>
      <c r="E5174" t="s">
        <v>560</v>
      </c>
      <c r="F5174" t="s">
        <v>25</v>
      </c>
      <c r="G5174">
        <v>381454</v>
      </c>
      <c r="H5174" t="s">
        <v>17</v>
      </c>
      <c r="J5174" t="s">
        <v>3354</v>
      </c>
      <c r="K5174" t="s">
        <v>3383</v>
      </c>
      <c r="L5174" t="s">
        <v>1739</v>
      </c>
      <c r="M5174" t="s">
        <v>3359</v>
      </c>
      <c r="Z5174" t="s">
        <v>3359</v>
      </c>
      <c r="AA5174" s="3" t="s">
        <v>1740</v>
      </c>
      <c r="AF5174" t="s">
        <v>3060</v>
      </c>
      <c r="AH5174" s="2">
        <v>41092.628483796296</v>
      </c>
    </row>
    <row r="5175" spans="1:35" ht="15" customHeight="1" x14ac:dyDescent="0.35">
      <c r="B5175" s="5">
        <f t="shared" si="384"/>
        <v>5173</v>
      </c>
      <c r="C5175">
        <f t="shared" si="382"/>
        <v>53</v>
      </c>
      <c r="D5175" s="16">
        <v>1960</v>
      </c>
      <c r="E5175" t="s">
        <v>560</v>
      </c>
      <c r="F5175" t="s">
        <v>25</v>
      </c>
      <c r="G5175">
        <v>381457</v>
      </c>
      <c r="H5175" t="s">
        <v>17</v>
      </c>
      <c r="J5175" t="s">
        <v>3354</v>
      </c>
      <c r="K5175" t="s">
        <v>3383</v>
      </c>
      <c r="L5175" t="s">
        <v>793</v>
      </c>
      <c r="M5175" t="s">
        <v>3359</v>
      </c>
      <c r="N5175" t="s">
        <v>3359</v>
      </c>
      <c r="S5175" s="148" t="s">
        <v>580</v>
      </c>
      <c r="W5175" t="s">
        <v>3557</v>
      </c>
      <c r="AB5175" t="s">
        <v>1741</v>
      </c>
      <c r="AF5175" t="s">
        <v>3060</v>
      </c>
      <c r="AH5175" s="2">
        <v>40598.542210648149</v>
      </c>
    </row>
    <row r="5176" spans="1:35" ht="15" customHeight="1" x14ac:dyDescent="0.35">
      <c r="B5176" s="5">
        <f t="shared" si="384"/>
        <v>5174</v>
      </c>
      <c r="C5176">
        <f t="shared" ref="C5176:C5236" si="385">+G5177-G5176</f>
        <v>29</v>
      </c>
      <c r="D5176" s="16">
        <v>1960</v>
      </c>
      <c r="E5176" t="s">
        <v>972</v>
      </c>
      <c r="F5176" t="s">
        <v>25</v>
      </c>
      <c r="G5176">
        <v>381510</v>
      </c>
      <c r="H5176" t="s">
        <v>17</v>
      </c>
      <c r="J5176" t="s">
        <v>3354</v>
      </c>
      <c r="K5176" t="s">
        <v>3383</v>
      </c>
      <c r="L5176" t="s">
        <v>1742</v>
      </c>
      <c r="M5176" t="s">
        <v>3359</v>
      </c>
      <c r="AF5176" t="s">
        <v>3060</v>
      </c>
      <c r="AH5176" s="2">
        <v>40596.321817129632</v>
      </c>
    </row>
    <row r="5177" spans="1:35" ht="15" customHeight="1" thickBot="1" x14ac:dyDescent="0.4">
      <c r="B5177" s="5">
        <f t="shared" si="384"/>
        <v>5175</v>
      </c>
      <c r="C5177">
        <f t="shared" si="385"/>
        <v>6</v>
      </c>
      <c r="D5177" s="16">
        <v>1960</v>
      </c>
      <c r="E5177" t="s">
        <v>972</v>
      </c>
      <c r="F5177" t="s">
        <v>25</v>
      </c>
      <c r="G5177">
        <v>381539</v>
      </c>
      <c r="H5177" t="s">
        <v>17</v>
      </c>
      <c r="J5177" t="s">
        <v>3354</v>
      </c>
      <c r="K5177" t="s">
        <v>3383</v>
      </c>
      <c r="L5177" t="s">
        <v>442</v>
      </c>
      <c r="M5177" t="s">
        <v>3359</v>
      </c>
      <c r="U5177" t="s">
        <v>3557</v>
      </c>
      <c r="W5177" t="s">
        <v>3557</v>
      </c>
      <c r="AF5177" t="s">
        <v>3060</v>
      </c>
      <c r="AH5177" s="2">
        <v>40286.578518518516</v>
      </c>
    </row>
    <row r="5178" spans="1:35" ht="15" thickBot="1" x14ac:dyDescent="0.4">
      <c r="A5178" s="3"/>
      <c r="B5178" s="5">
        <f t="shared" si="384"/>
        <v>5176</v>
      </c>
      <c r="C5178">
        <f t="shared" si="385"/>
        <v>30</v>
      </c>
      <c r="D5178" s="16">
        <v>1960</v>
      </c>
      <c r="E5178" s="159" t="s">
        <v>972</v>
      </c>
      <c r="F5178" s="159" t="s">
        <v>25</v>
      </c>
      <c r="G5178" s="160">
        <v>381545</v>
      </c>
      <c r="H5178" s="159"/>
      <c r="I5178" s="159"/>
      <c r="J5178" s="159" t="s">
        <v>3354</v>
      </c>
      <c r="K5178" s="159" t="s">
        <v>3383</v>
      </c>
      <c r="L5178" s="159"/>
      <c r="M5178" s="159" t="s">
        <v>3453</v>
      </c>
      <c r="N5178" s="159"/>
      <c r="O5178" s="159"/>
      <c r="P5178" s="159"/>
      <c r="Q5178" s="159"/>
      <c r="R5178" s="159"/>
      <c r="S5178" s="159"/>
      <c r="T5178" s="159" t="s">
        <v>3262</v>
      </c>
      <c r="U5178" s="159" t="s">
        <v>3557</v>
      </c>
      <c r="V5178" s="161"/>
      <c r="W5178" s="159" t="s">
        <v>3557</v>
      </c>
      <c r="X5178" s="159" t="s">
        <v>3452</v>
      </c>
      <c r="Y5178" s="159"/>
      <c r="Z5178" s="159"/>
      <c r="AA5178" s="159" t="s">
        <v>3262</v>
      </c>
      <c r="AB5178" s="159"/>
      <c r="AC5178" s="159"/>
      <c r="AD5178" s="159"/>
      <c r="AE5178" s="159"/>
      <c r="AF5178" t="s">
        <v>3451</v>
      </c>
      <c r="AG5178" s="159"/>
      <c r="AH5178" s="176">
        <v>46034</v>
      </c>
      <c r="AI5178" s="76" t="s">
        <v>6234</v>
      </c>
    </row>
    <row r="5179" spans="1:35" ht="15" customHeight="1" x14ac:dyDescent="0.35">
      <c r="B5179" s="5">
        <f t="shared" si="384"/>
        <v>5177</v>
      </c>
      <c r="C5179">
        <f t="shared" si="385"/>
        <v>2</v>
      </c>
      <c r="D5179" s="16">
        <v>1960</v>
      </c>
      <c r="E5179" s="115" t="s">
        <v>972</v>
      </c>
      <c r="F5179" s="115" t="s">
        <v>25</v>
      </c>
      <c r="G5179" s="70">
        <v>381575</v>
      </c>
      <c r="I5179" s="172"/>
      <c r="J5179" t="s">
        <v>3354</v>
      </c>
      <c r="K5179" s="172" t="s">
        <v>3383</v>
      </c>
      <c r="M5179" s="172" t="s">
        <v>3453</v>
      </c>
      <c r="T5179" s="172" t="s">
        <v>3262</v>
      </c>
      <c r="U5179" t="s">
        <v>3557</v>
      </c>
      <c r="W5179" t="s">
        <v>3557</v>
      </c>
      <c r="X5179" t="s">
        <v>3452</v>
      </c>
      <c r="AA5179" s="172" t="s">
        <v>3262</v>
      </c>
      <c r="AC5179"/>
      <c r="AD5179"/>
      <c r="AF5179" t="s">
        <v>3451</v>
      </c>
      <c r="AH5179" s="2">
        <v>45966</v>
      </c>
      <c r="AI5179" s="36" t="s">
        <v>5778</v>
      </c>
    </row>
    <row r="5180" spans="1:35" ht="15" customHeight="1" x14ac:dyDescent="0.35">
      <c r="B5180" s="5">
        <f t="shared" si="384"/>
        <v>5178</v>
      </c>
      <c r="C5180">
        <f t="shared" si="385"/>
        <v>93</v>
      </c>
      <c r="D5180" s="16">
        <v>1960</v>
      </c>
      <c r="E5180" t="s">
        <v>972</v>
      </c>
      <c r="F5180" t="s">
        <v>25</v>
      </c>
      <c r="G5180">
        <v>381577</v>
      </c>
      <c r="J5180" t="s">
        <v>3354</v>
      </c>
      <c r="K5180" t="s">
        <v>3383</v>
      </c>
      <c r="M5180" t="s">
        <v>3453</v>
      </c>
      <c r="N5180" t="s">
        <v>3359</v>
      </c>
      <c r="T5180" t="s">
        <v>167</v>
      </c>
      <c r="U5180" t="s">
        <v>3557</v>
      </c>
      <c r="W5180" t="s">
        <v>3557</v>
      </c>
      <c r="X5180" t="s">
        <v>3452</v>
      </c>
      <c r="AF5180" t="s">
        <v>3451</v>
      </c>
      <c r="AH5180" s="2">
        <v>45370</v>
      </c>
    </row>
    <row r="5181" spans="1:35" ht="15" customHeight="1" x14ac:dyDescent="0.35">
      <c r="B5181" s="5">
        <f t="shared" si="384"/>
        <v>5179</v>
      </c>
      <c r="C5181">
        <f t="shared" si="385"/>
        <v>280</v>
      </c>
      <c r="D5181" s="16">
        <v>1960</v>
      </c>
      <c r="E5181" t="s">
        <v>327</v>
      </c>
      <c r="F5181" t="s">
        <v>16</v>
      </c>
      <c r="G5181">
        <v>381670</v>
      </c>
      <c r="H5181" t="s">
        <v>17</v>
      </c>
      <c r="J5181" t="s">
        <v>3354</v>
      </c>
      <c r="K5181" t="s">
        <v>3383</v>
      </c>
      <c r="L5181" t="s">
        <v>1743</v>
      </c>
      <c r="M5181" t="s">
        <v>3359</v>
      </c>
      <c r="T5181" t="s">
        <v>3424</v>
      </c>
      <c r="X5181" t="s">
        <v>3452</v>
      </c>
      <c r="AA5181" s="3" t="s">
        <v>6307</v>
      </c>
      <c r="AD5181" s="143" t="s">
        <v>5541</v>
      </c>
      <c r="AF5181" t="s">
        <v>3060</v>
      </c>
      <c r="AH5181" s="2">
        <v>40924.736759259256</v>
      </c>
      <c r="AI5181" s="36" t="s">
        <v>5437</v>
      </c>
    </row>
    <row r="5182" spans="1:35" ht="15" customHeight="1" x14ac:dyDescent="0.35">
      <c r="B5182" s="5">
        <f t="shared" si="384"/>
        <v>5180</v>
      </c>
      <c r="C5182">
        <f t="shared" si="385"/>
        <v>284</v>
      </c>
      <c r="D5182" s="16">
        <v>1960</v>
      </c>
      <c r="E5182" s="115" t="s">
        <v>500</v>
      </c>
      <c r="F5182" s="115" t="s">
        <v>25</v>
      </c>
      <c r="G5182" s="70">
        <v>381950</v>
      </c>
      <c r="I5182" s="172"/>
      <c r="J5182" t="s">
        <v>3354</v>
      </c>
      <c r="K5182" s="172" t="s">
        <v>3383</v>
      </c>
      <c r="M5182" s="172" t="s">
        <v>3459</v>
      </c>
      <c r="T5182" t="s">
        <v>3424</v>
      </c>
      <c r="U5182" t="s">
        <v>3557</v>
      </c>
      <c r="W5182" s="172" t="s">
        <v>3572</v>
      </c>
      <c r="X5182" t="s">
        <v>3452</v>
      </c>
      <c r="AA5182" s="172" t="s">
        <v>3732</v>
      </c>
      <c r="AC5182"/>
      <c r="AD5182"/>
      <c r="AF5182" t="s">
        <v>3451</v>
      </c>
      <c r="AH5182" s="2">
        <v>45966</v>
      </c>
      <c r="AI5182" s="36" t="s">
        <v>5779</v>
      </c>
    </row>
    <row r="5183" spans="1:35" ht="15" customHeight="1" x14ac:dyDescent="0.35">
      <c r="B5183" s="5">
        <f t="shared" si="384"/>
        <v>5181</v>
      </c>
      <c r="C5183">
        <f t="shared" si="385"/>
        <v>26</v>
      </c>
      <c r="D5183" s="16">
        <v>1960</v>
      </c>
      <c r="E5183" t="s">
        <v>221</v>
      </c>
      <c r="F5183" t="s">
        <v>25</v>
      </c>
      <c r="G5183">
        <v>382234</v>
      </c>
      <c r="H5183" t="s">
        <v>17</v>
      </c>
      <c r="J5183" t="s">
        <v>3354</v>
      </c>
      <c r="K5183" t="s">
        <v>3383</v>
      </c>
      <c r="L5183" t="s">
        <v>261</v>
      </c>
      <c r="M5183" t="s">
        <v>3359</v>
      </c>
      <c r="AA5183" s="3" t="s">
        <v>3464</v>
      </c>
      <c r="AE5183" t="s">
        <v>380</v>
      </c>
      <c r="AF5183" t="s">
        <v>3060</v>
      </c>
      <c r="AH5183" s="2">
        <v>41070.015277777777</v>
      </c>
    </row>
    <row r="5184" spans="1:35" ht="15" customHeight="1" thickBot="1" x14ac:dyDescent="0.4">
      <c r="B5184" s="5">
        <f t="shared" si="384"/>
        <v>5182</v>
      </c>
      <c r="C5184">
        <f t="shared" si="385"/>
        <v>11</v>
      </c>
      <c r="D5184" s="16">
        <v>1960</v>
      </c>
      <c r="E5184" t="s">
        <v>221</v>
      </c>
      <c r="F5184" t="s">
        <v>25</v>
      </c>
      <c r="G5184">
        <v>382260</v>
      </c>
      <c r="H5184" t="s">
        <v>17</v>
      </c>
      <c r="J5184" t="s">
        <v>3354</v>
      </c>
      <c r="K5184" t="s">
        <v>3383</v>
      </c>
      <c r="L5184" t="s">
        <v>1745</v>
      </c>
      <c r="M5184" t="s">
        <v>3359</v>
      </c>
      <c r="AA5184" s="3" t="s">
        <v>3464</v>
      </c>
      <c r="AB5184" s="15" t="s">
        <v>132</v>
      </c>
      <c r="AE5184" t="s">
        <v>380</v>
      </c>
      <c r="AF5184" t="s">
        <v>3060</v>
      </c>
      <c r="AH5184" s="2">
        <v>40093.781527777777</v>
      </c>
    </row>
    <row r="5185" spans="1:35" ht="15" thickBot="1" x14ac:dyDescent="0.4">
      <c r="B5185" s="5">
        <f t="shared" si="384"/>
        <v>5183</v>
      </c>
      <c r="C5185">
        <f t="shared" si="385"/>
        <v>13</v>
      </c>
      <c r="D5185" s="16">
        <v>1960</v>
      </c>
      <c r="E5185" s="162" t="s">
        <v>221</v>
      </c>
      <c r="F5185" s="162" t="s">
        <v>25</v>
      </c>
      <c r="G5185" s="121">
        <v>382271</v>
      </c>
      <c r="H5185" s="162"/>
      <c r="I5185" s="162"/>
      <c r="J5185" s="162" t="s">
        <v>3354</v>
      </c>
      <c r="K5185" s="162" t="s">
        <v>3383</v>
      </c>
      <c r="L5185" s="162"/>
      <c r="M5185" s="162" t="s">
        <v>3459</v>
      </c>
      <c r="N5185" s="162"/>
      <c r="O5185" s="162"/>
      <c r="P5185" s="162"/>
      <c r="Q5185" s="162"/>
      <c r="R5185" s="162"/>
      <c r="S5185" s="181"/>
      <c r="T5185" s="162" t="s">
        <v>3424</v>
      </c>
      <c r="U5185" s="162"/>
      <c r="V5185" s="182"/>
      <c r="W5185" s="162" t="s">
        <v>3572</v>
      </c>
      <c r="X5185" s="162" t="s">
        <v>3452</v>
      </c>
      <c r="Y5185" s="162"/>
      <c r="Z5185" s="162"/>
      <c r="AA5185" s="159" t="s">
        <v>3464</v>
      </c>
      <c r="AB5185" s="162"/>
      <c r="AC5185" s="162"/>
      <c r="AD5185" s="162"/>
      <c r="AE5185" s="162" t="s">
        <v>3424</v>
      </c>
      <c r="AF5185" t="s">
        <v>3451</v>
      </c>
      <c r="AG5185" s="159"/>
      <c r="AH5185" s="176">
        <v>45899</v>
      </c>
      <c r="AI5185" s="198" t="s">
        <v>5438</v>
      </c>
    </row>
    <row r="5186" spans="1:35" ht="15" customHeight="1" thickBot="1" x14ac:dyDescent="0.4">
      <c r="A5186" s="180"/>
      <c r="B5186" s="5">
        <f t="shared" si="384"/>
        <v>5184</v>
      </c>
      <c r="C5186">
        <f t="shared" si="385"/>
        <v>38</v>
      </c>
      <c r="D5186" s="16">
        <v>1960</v>
      </c>
      <c r="E5186" t="s">
        <v>221</v>
      </c>
      <c r="F5186" t="s">
        <v>25</v>
      </c>
      <c r="G5186">
        <v>382284</v>
      </c>
      <c r="H5186" t="s">
        <v>17</v>
      </c>
      <c r="J5186" t="s">
        <v>3354</v>
      </c>
      <c r="K5186" t="s">
        <v>3383</v>
      </c>
      <c r="L5186" t="s">
        <v>1746</v>
      </c>
      <c r="M5186" t="s">
        <v>3359</v>
      </c>
      <c r="N5186" t="s">
        <v>3359</v>
      </c>
      <c r="S5186" s="148">
        <v>454</v>
      </c>
      <c r="AA5186" s="3" t="s">
        <v>3464</v>
      </c>
      <c r="AB5186" s="71" t="s">
        <v>1748</v>
      </c>
      <c r="AC5186" s="3" t="s">
        <v>1747</v>
      </c>
      <c r="AE5186" t="s">
        <v>380</v>
      </c>
      <c r="AF5186" t="s">
        <v>3060</v>
      </c>
      <c r="AH5186" s="2">
        <v>41111.466446759259</v>
      </c>
    </row>
    <row r="5187" spans="1:35" ht="15" customHeight="1" x14ac:dyDescent="0.35">
      <c r="B5187" s="5">
        <f t="shared" si="384"/>
        <v>5185</v>
      </c>
      <c r="C5187">
        <f t="shared" si="385"/>
        <v>335</v>
      </c>
      <c r="D5187" s="16">
        <v>1960</v>
      </c>
      <c r="E5187" t="s">
        <v>560</v>
      </c>
      <c r="F5187" t="s">
        <v>25</v>
      </c>
      <c r="G5187">
        <v>382322</v>
      </c>
      <c r="H5187" t="s">
        <v>17</v>
      </c>
      <c r="J5187" t="s">
        <v>3354</v>
      </c>
      <c r="K5187" t="s">
        <v>3383</v>
      </c>
      <c r="L5187" t="s">
        <v>88</v>
      </c>
      <c r="M5187" t="s">
        <v>3359</v>
      </c>
      <c r="AC5187" s="3">
        <v>1961</v>
      </c>
      <c r="AF5187" t="s">
        <v>3060</v>
      </c>
      <c r="AH5187" s="2">
        <v>39664.375752314816</v>
      </c>
    </row>
    <row r="5188" spans="1:35" ht="15" customHeight="1" x14ac:dyDescent="0.35">
      <c r="B5188" s="5">
        <f t="shared" si="384"/>
        <v>5186</v>
      </c>
      <c r="C5188">
        <f t="shared" si="385"/>
        <v>65</v>
      </c>
      <c r="D5188" s="16">
        <v>1960</v>
      </c>
      <c r="E5188" t="s">
        <v>327</v>
      </c>
      <c r="F5188" t="s">
        <v>25</v>
      </c>
      <c r="G5188">
        <v>382657</v>
      </c>
      <c r="H5188" t="s">
        <v>17</v>
      </c>
      <c r="J5188" t="s">
        <v>3354</v>
      </c>
      <c r="K5188" t="s">
        <v>3383</v>
      </c>
      <c r="L5188" t="s">
        <v>130</v>
      </c>
      <c r="M5188" t="s">
        <v>3359</v>
      </c>
      <c r="AF5188" t="s">
        <v>3060</v>
      </c>
      <c r="AH5188" s="2">
        <v>39886.377175925925</v>
      </c>
    </row>
    <row r="5189" spans="1:35" ht="15" customHeight="1" x14ac:dyDescent="0.35">
      <c r="B5189" s="5">
        <f t="shared" si="384"/>
        <v>5187</v>
      </c>
      <c r="C5189">
        <f t="shared" si="385"/>
        <v>29</v>
      </c>
      <c r="D5189" s="16">
        <v>1960</v>
      </c>
      <c r="E5189" t="s">
        <v>327</v>
      </c>
      <c r="F5189" t="s">
        <v>25</v>
      </c>
      <c r="G5189">
        <v>382722</v>
      </c>
      <c r="H5189" t="s">
        <v>17</v>
      </c>
      <c r="J5189" t="s">
        <v>380</v>
      </c>
      <c r="K5189" t="s">
        <v>3383</v>
      </c>
      <c r="L5189" t="s">
        <v>1749</v>
      </c>
      <c r="M5189" t="s">
        <v>3359</v>
      </c>
      <c r="N5189" t="s">
        <v>3359</v>
      </c>
      <c r="AF5189" t="s">
        <v>3060</v>
      </c>
      <c r="AH5189" s="2">
        <v>41106.457696759258</v>
      </c>
    </row>
    <row r="5190" spans="1:35" ht="15" customHeight="1" x14ac:dyDescent="0.35">
      <c r="B5190" s="5">
        <f t="shared" si="384"/>
        <v>5188</v>
      </c>
      <c r="C5190">
        <f t="shared" si="385"/>
        <v>327</v>
      </c>
      <c r="D5190" s="16">
        <v>1960</v>
      </c>
      <c r="E5190" t="s">
        <v>327</v>
      </c>
      <c r="F5190" t="s">
        <v>25</v>
      </c>
      <c r="G5190">
        <v>382751</v>
      </c>
      <c r="H5190" t="s">
        <v>17</v>
      </c>
      <c r="J5190" t="s">
        <v>3354</v>
      </c>
      <c r="K5190" t="s">
        <v>3383</v>
      </c>
      <c r="L5190" t="s">
        <v>88</v>
      </c>
      <c r="M5190" t="s">
        <v>3359</v>
      </c>
      <c r="AC5190" s="3" t="s">
        <v>1750</v>
      </c>
      <c r="AD5190" s="3" t="s">
        <v>1751</v>
      </c>
      <c r="AF5190" t="s">
        <v>3060</v>
      </c>
      <c r="AH5190" s="2">
        <v>40192.101273148146</v>
      </c>
    </row>
    <row r="5191" spans="1:35" ht="15" customHeight="1" x14ac:dyDescent="0.35">
      <c r="B5191" s="5">
        <f t="shared" si="384"/>
        <v>5189</v>
      </c>
      <c r="C5191">
        <f t="shared" si="385"/>
        <v>243</v>
      </c>
      <c r="D5191" s="16">
        <v>1960</v>
      </c>
      <c r="E5191" t="s">
        <v>221</v>
      </c>
      <c r="F5191" t="s">
        <v>25</v>
      </c>
      <c r="G5191">
        <v>383078</v>
      </c>
      <c r="H5191" t="s">
        <v>17</v>
      </c>
      <c r="J5191" t="s">
        <v>3354</v>
      </c>
      <c r="K5191" t="s">
        <v>3383</v>
      </c>
      <c r="L5191" t="s">
        <v>1752</v>
      </c>
      <c r="M5191" t="s">
        <v>3359</v>
      </c>
      <c r="AA5191" s="3" t="s">
        <v>3464</v>
      </c>
      <c r="AB5191" t="s">
        <v>1753</v>
      </c>
      <c r="AC5191" s="3" t="s">
        <v>24</v>
      </c>
      <c r="AE5191" t="s">
        <v>380</v>
      </c>
      <c r="AF5191" t="s">
        <v>3060</v>
      </c>
      <c r="AH5191" s="2">
        <v>40515.719143518516</v>
      </c>
    </row>
    <row r="5192" spans="1:35" ht="15" customHeight="1" x14ac:dyDescent="0.35">
      <c r="B5192" s="5">
        <f t="shared" si="384"/>
        <v>5190</v>
      </c>
      <c r="C5192">
        <f t="shared" ref="C5192:C5198" si="386">+G5193-G5192</f>
        <v>514</v>
      </c>
      <c r="D5192" s="16">
        <v>1960</v>
      </c>
      <c r="E5192" t="s">
        <v>1381</v>
      </c>
      <c r="F5192" t="s">
        <v>25</v>
      </c>
      <c r="G5192">
        <v>383321</v>
      </c>
      <c r="J5192" t="s">
        <v>2237</v>
      </c>
      <c r="K5192" t="s">
        <v>3383</v>
      </c>
      <c r="M5192" t="s">
        <v>3459</v>
      </c>
      <c r="N5192" t="s">
        <v>3359</v>
      </c>
      <c r="S5192" s="148">
        <v>0.46800000000000003</v>
      </c>
      <c r="T5192" t="s">
        <v>3424</v>
      </c>
      <c r="U5192" t="s">
        <v>3557</v>
      </c>
      <c r="W5192" t="s">
        <v>3572</v>
      </c>
      <c r="X5192" t="s">
        <v>3452</v>
      </c>
      <c r="AA5192" s="3" t="s">
        <v>3732</v>
      </c>
      <c r="AD5192" s="3" t="s">
        <v>3979</v>
      </c>
      <c r="AF5192" t="s">
        <v>3451</v>
      </c>
      <c r="AH5192" s="2">
        <v>45370</v>
      </c>
    </row>
    <row r="5193" spans="1:35" ht="15" customHeight="1" x14ac:dyDescent="0.45">
      <c r="B5193" s="5">
        <f t="shared" si="384"/>
        <v>5191</v>
      </c>
      <c r="C5193">
        <f t="shared" si="386"/>
        <v>37</v>
      </c>
      <c r="D5193" s="82">
        <v>1961</v>
      </c>
      <c r="E5193" t="s">
        <v>500</v>
      </c>
      <c r="F5193" t="s">
        <v>16</v>
      </c>
      <c r="G5193">
        <v>383835</v>
      </c>
      <c r="H5193" t="s">
        <v>17</v>
      </c>
      <c r="J5193" t="s">
        <v>380</v>
      </c>
      <c r="K5193" t="s">
        <v>3383</v>
      </c>
      <c r="L5193" t="s">
        <v>481</v>
      </c>
      <c r="M5193" t="s">
        <v>3359</v>
      </c>
      <c r="N5193" t="s">
        <v>3359</v>
      </c>
      <c r="AD5193" s="3" t="s">
        <v>1754</v>
      </c>
      <c r="AF5193" t="s">
        <v>3060</v>
      </c>
      <c r="AH5193" s="2">
        <v>39929.603541666664</v>
      </c>
    </row>
    <row r="5194" spans="1:35" ht="15" customHeight="1" x14ac:dyDescent="0.35">
      <c r="B5194" s="5">
        <f t="shared" si="384"/>
        <v>5192</v>
      </c>
      <c r="C5194">
        <f t="shared" si="386"/>
        <v>128</v>
      </c>
      <c r="D5194" s="16">
        <v>1961</v>
      </c>
      <c r="E5194" t="s">
        <v>500</v>
      </c>
      <c r="F5194" t="s">
        <v>16</v>
      </c>
      <c r="G5194">
        <v>383872</v>
      </c>
      <c r="J5194" t="s">
        <v>3354</v>
      </c>
      <c r="K5194" t="s">
        <v>3383</v>
      </c>
      <c r="M5194" t="s">
        <v>3459</v>
      </c>
      <c r="X5194" t="s">
        <v>3452</v>
      </c>
      <c r="AA5194" s="3" t="s">
        <v>6852</v>
      </c>
      <c r="AD5194" s="236" t="s">
        <v>6853</v>
      </c>
      <c r="AF5194" t="s">
        <v>3451</v>
      </c>
      <c r="AH5194" s="2">
        <v>46246</v>
      </c>
    </row>
    <row r="5195" spans="1:35" ht="15" customHeight="1" x14ac:dyDescent="0.35">
      <c r="B5195" s="5">
        <f t="shared" si="384"/>
        <v>5193</v>
      </c>
      <c r="C5195">
        <f t="shared" si="386"/>
        <v>57</v>
      </c>
      <c r="D5195" s="16">
        <v>1961</v>
      </c>
      <c r="E5195" t="s">
        <v>327</v>
      </c>
      <c r="F5195" t="s">
        <v>16</v>
      </c>
      <c r="G5195">
        <v>384000</v>
      </c>
      <c r="H5195" t="s">
        <v>17</v>
      </c>
      <c r="J5195" t="s">
        <v>3354</v>
      </c>
      <c r="K5195" t="s">
        <v>3383</v>
      </c>
      <c r="L5195" t="s">
        <v>1755</v>
      </c>
      <c r="M5195" t="s">
        <v>3359</v>
      </c>
      <c r="N5195" t="s">
        <v>3359</v>
      </c>
      <c r="AF5195" t="s">
        <v>3060</v>
      </c>
      <c r="AH5195" s="2">
        <v>40076.871087962965</v>
      </c>
    </row>
    <row r="5196" spans="1:35" ht="15" customHeight="1" x14ac:dyDescent="0.35">
      <c r="B5196" s="5">
        <f t="shared" si="384"/>
        <v>5194</v>
      </c>
      <c r="C5196">
        <f t="shared" si="386"/>
        <v>9</v>
      </c>
      <c r="D5196" s="16">
        <v>1961</v>
      </c>
      <c r="E5196" t="s">
        <v>560</v>
      </c>
      <c r="F5196" t="s">
        <v>16</v>
      </c>
      <c r="G5196">
        <v>384057</v>
      </c>
      <c r="H5196" t="s">
        <v>17</v>
      </c>
      <c r="J5196" t="s">
        <v>3354</v>
      </c>
      <c r="K5196" t="s">
        <v>3383</v>
      </c>
      <c r="L5196" t="s">
        <v>153</v>
      </c>
      <c r="M5196" t="s">
        <v>3359</v>
      </c>
      <c r="S5196" s="148">
        <v>468</v>
      </c>
      <c r="W5196" t="s">
        <v>3557</v>
      </c>
      <c r="AA5196" s="3" t="s">
        <v>1757</v>
      </c>
      <c r="AC5196" s="3" t="s">
        <v>1756</v>
      </c>
      <c r="AF5196" t="s">
        <v>3060</v>
      </c>
      <c r="AH5196" s="2">
        <v>40598.654004629629</v>
      </c>
    </row>
    <row r="5197" spans="1:35" ht="15" customHeight="1" x14ac:dyDescent="0.35">
      <c r="B5197" s="5">
        <f t="shared" si="384"/>
        <v>5195</v>
      </c>
      <c r="C5197">
        <f t="shared" si="386"/>
        <v>43</v>
      </c>
      <c r="D5197" s="16">
        <v>1961</v>
      </c>
      <c r="E5197" t="s">
        <v>560</v>
      </c>
      <c r="F5197" t="s">
        <v>16</v>
      </c>
      <c r="G5197">
        <v>384066</v>
      </c>
      <c r="H5197" t="s">
        <v>17</v>
      </c>
      <c r="J5197" t="s">
        <v>3354</v>
      </c>
      <c r="K5197" t="s">
        <v>3383</v>
      </c>
      <c r="L5197" t="s">
        <v>791</v>
      </c>
      <c r="M5197" t="s">
        <v>3359</v>
      </c>
      <c r="W5197" t="s">
        <v>3557</v>
      </c>
      <c r="AB5197" t="s">
        <v>195</v>
      </c>
      <c r="AF5197" t="s">
        <v>3060</v>
      </c>
      <c r="AH5197" s="2">
        <v>40128.622141203705</v>
      </c>
    </row>
    <row r="5198" spans="1:35" ht="15" customHeight="1" x14ac:dyDescent="0.35">
      <c r="B5198" s="5">
        <f t="shared" si="384"/>
        <v>5196</v>
      </c>
      <c r="C5198">
        <f t="shared" si="386"/>
        <v>1</v>
      </c>
      <c r="D5198" s="16">
        <v>1961</v>
      </c>
      <c r="E5198" t="s">
        <v>1381</v>
      </c>
      <c r="F5198" t="s">
        <v>16</v>
      </c>
      <c r="G5198">
        <v>384109</v>
      </c>
      <c r="L5198" t="s">
        <v>37</v>
      </c>
      <c r="AF5198" t="s">
        <v>3060</v>
      </c>
    </row>
    <row r="5199" spans="1:35" ht="15" customHeight="1" x14ac:dyDescent="0.35">
      <c r="B5199" s="5">
        <f t="shared" si="384"/>
        <v>5197</v>
      </c>
      <c r="C5199">
        <f t="shared" si="385"/>
        <v>25</v>
      </c>
      <c r="D5199" s="16">
        <v>1961</v>
      </c>
      <c r="E5199" t="s">
        <v>560</v>
      </c>
      <c r="F5199" t="s">
        <v>16</v>
      </c>
      <c r="G5199">
        <v>384110</v>
      </c>
      <c r="H5199" t="s">
        <v>17</v>
      </c>
      <c r="J5199" t="s">
        <v>3354</v>
      </c>
      <c r="K5199" t="s">
        <v>3383</v>
      </c>
      <c r="L5199" t="s">
        <v>1522</v>
      </c>
      <c r="M5199" t="s">
        <v>3359</v>
      </c>
      <c r="T5199" t="s">
        <v>3424</v>
      </c>
      <c r="W5199" t="s">
        <v>3557</v>
      </c>
      <c r="X5199" t="s">
        <v>3452</v>
      </c>
      <c r="AA5199" s="3" t="s">
        <v>3556</v>
      </c>
      <c r="AD5199" s="3" t="s">
        <v>1758</v>
      </c>
      <c r="AF5199" t="s">
        <v>3060</v>
      </c>
      <c r="AH5199" s="2">
        <v>40638.83494212963</v>
      </c>
    </row>
    <row r="5200" spans="1:35" ht="15" customHeight="1" x14ac:dyDescent="0.35">
      <c r="B5200" s="5">
        <f t="shared" si="384"/>
        <v>5198</v>
      </c>
      <c r="C5200">
        <f t="shared" si="385"/>
        <v>30</v>
      </c>
      <c r="D5200" s="16">
        <v>1961</v>
      </c>
      <c r="E5200" t="s">
        <v>560</v>
      </c>
      <c r="F5200" t="s">
        <v>16</v>
      </c>
      <c r="G5200">
        <v>384135</v>
      </c>
      <c r="J5200" t="s">
        <v>3354</v>
      </c>
      <c r="K5200" t="s">
        <v>3383</v>
      </c>
      <c r="M5200" t="s">
        <v>3459</v>
      </c>
      <c r="T5200" t="s">
        <v>3424</v>
      </c>
      <c r="W5200" t="s">
        <v>3557</v>
      </c>
      <c r="X5200" t="s">
        <v>3452</v>
      </c>
      <c r="AF5200" t="s">
        <v>3451</v>
      </c>
      <c r="AH5200" s="2">
        <v>45260</v>
      </c>
    </row>
    <row r="5201" spans="1:35" ht="15" customHeight="1" x14ac:dyDescent="0.35">
      <c r="A5201" s="3"/>
      <c r="B5201" s="5">
        <f t="shared" si="384"/>
        <v>5199</v>
      </c>
      <c r="C5201">
        <f t="shared" si="385"/>
        <v>1</v>
      </c>
      <c r="D5201" s="16">
        <v>1961</v>
      </c>
      <c r="E5201" s="115" t="s">
        <v>1381</v>
      </c>
      <c r="F5201" s="115" t="s">
        <v>16</v>
      </c>
      <c r="G5201" s="70">
        <v>384165</v>
      </c>
      <c r="I5201" s="172"/>
      <c r="J5201" t="s">
        <v>3354</v>
      </c>
      <c r="K5201" s="172" t="s">
        <v>3383</v>
      </c>
      <c r="M5201" s="172" t="s">
        <v>3459</v>
      </c>
      <c r="T5201" s="172" t="s">
        <v>3424</v>
      </c>
      <c r="U5201" t="s">
        <v>3557</v>
      </c>
      <c r="W5201" s="172" t="s">
        <v>3572</v>
      </c>
      <c r="X5201" s="172" t="s">
        <v>3452</v>
      </c>
      <c r="AA5201" s="172" t="s">
        <v>3732</v>
      </c>
      <c r="AC5201"/>
      <c r="AD5201"/>
      <c r="AF5201" t="s">
        <v>3451</v>
      </c>
      <c r="AH5201" s="2">
        <v>45966</v>
      </c>
      <c r="AI5201" s="36" t="s">
        <v>5780</v>
      </c>
    </row>
    <row r="5202" spans="1:35" ht="15" customHeight="1" x14ac:dyDescent="0.35">
      <c r="B5202" s="5">
        <f t="shared" si="384"/>
        <v>5200</v>
      </c>
      <c r="C5202">
        <f t="shared" si="385"/>
        <v>12</v>
      </c>
      <c r="D5202" s="16">
        <v>1961</v>
      </c>
      <c r="E5202" t="s">
        <v>1381</v>
      </c>
      <c r="F5202" t="s">
        <v>16</v>
      </c>
      <c r="G5202">
        <v>384166</v>
      </c>
      <c r="L5202" t="s">
        <v>50</v>
      </c>
      <c r="AF5202" t="s">
        <v>3060</v>
      </c>
    </row>
    <row r="5203" spans="1:35" ht="15" customHeight="1" x14ac:dyDescent="0.35">
      <c r="A5203" s="3"/>
      <c r="B5203" s="5">
        <f t="shared" si="384"/>
        <v>5201</v>
      </c>
      <c r="C5203">
        <f t="shared" si="385"/>
        <v>7</v>
      </c>
      <c r="D5203" s="16">
        <v>1961</v>
      </c>
      <c r="E5203" s="3" t="s">
        <v>1381</v>
      </c>
      <c r="F5203" s="3" t="s">
        <v>16</v>
      </c>
      <c r="G5203" s="165">
        <v>384178</v>
      </c>
      <c r="H5203" s="3"/>
      <c r="I5203" s="3"/>
      <c r="J5203" s="3" t="s">
        <v>3354</v>
      </c>
      <c r="K5203" s="3" t="s">
        <v>3383</v>
      </c>
      <c r="L5203" s="3"/>
      <c r="M5203" s="3" t="s">
        <v>3459</v>
      </c>
      <c r="N5203" s="3"/>
      <c r="O5203" s="3"/>
      <c r="P5203" s="3"/>
      <c r="Q5203" s="3"/>
      <c r="R5203" s="3"/>
      <c r="S5203" s="152"/>
      <c r="T5203" s="3" t="s">
        <v>3424</v>
      </c>
      <c r="U5203" s="3" t="s">
        <v>3557</v>
      </c>
      <c r="V5203" s="143"/>
      <c r="W5203" s="3" t="s">
        <v>3572</v>
      </c>
      <c r="X5203" s="3" t="s">
        <v>3452</v>
      </c>
      <c r="Y5203" s="3"/>
      <c r="Z5203" s="3"/>
      <c r="AA5203" s="3" t="s">
        <v>3732</v>
      </c>
      <c r="AB5203" s="3"/>
      <c r="AE5203" s="3"/>
      <c r="AF5203" t="s">
        <v>3451</v>
      </c>
      <c r="AG5203" s="3"/>
      <c r="AH5203" s="153">
        <v>45928</v>
      </c>
      <c r="AI5203" s="166" t="s">
        <v>5619</v>
      </c>
    </row>
    <row r="5204" spans="1:35" ht="15" customHeight="1" x14ac:dyDescent="0.35">
      <c r="B5204" s="5">
        <f t="shared" si="384"/>
        <v>5202</v>
      </c>
      <c r="C5204">
        <f t="shared" si="385"/>
        <v>40</v>
      </c>
      <c r="D5204" s="16">
        <v>1961</v>
      </c>
      <c r="E5204" t="s">
        <v>1381</v>
      </c>
      <c r="F5204" t="s">
        <v>16</v>
      </c>
      <c r="G5204">
        <v>384185</v>
      </c>
      <c r="H5204" t="s">
        <v>17</v>
      </c>
      <c r="J5204" t="s">
        <v>3356</v>
      </c>
      <c r="M5204" t="s">
        <v>3359</v>
      </c>
      <c r="AF5204" t="s">
        <v>3060</v>
      </c>
      <c r="AH5204" s="2">
        <v>40084.813125000001</v>
      </c>
    </row>
    <row r="5205" spans="1:35" ht="15" customHeight="1" thickBot="1" x14ac:dyDescent="0.4">
      <c r="B5205" s="5">
        <f t="shared" si="384"/>
        <v>5203</v>
      </c>
      <c r="C5205">
        <f t="shared" si="385"/>
        <v>31</v>
      </c>
      <c r="D5205" s="16">
        <v>1961</v>
      </c>
      <c r="E5205" t="s">
        <v>972</v>
      </c>
      <c r="F5205" t="s">
        <v>16</v>
      </c>
      <c r="G5205">
        <v>384225</v>
      </c>
      <c r="L5205" t="s">
        <v>28</v>
      </c>
      <c r="AF5205" t="s">
        <v>3060</v>
      </c>
    </row>
    <row r="5206" spans="1:35" ht="15" customHeight="1" thickBot="1" x14ac:dyDescent="0.4">
      <c r="B5206" s="5">
        <f t="shared" si="384"/>
        <v>5204</v>
      </c>
      <c r="C5206">
        <f t="shared" si="385"/>
        <v>36</v>
      </c>
      <c r="D5206" s="16">
        <v>1961</v>
      </c>
      <c r="E5206" s="159" t="s">
        <v>500</v>
      </c>
      <c r="F5206" s="159" t="s">
        <v>25</v>
      </c>
      <c r="G5206" s="160">
        <v>384256</v>
      </c>
      <c r="H5206" s="159"/>
      <c r="I5206" s="159"/>
      <c r="J5206" s="159" t="s">
        <v>3354</v>
      </c>
      <c r="K5206" s="159" t="s">
        <v>3383</v>
      </c>
      <c r="L5206" s="159"/>
      <c r="M5206" s="159" t="s">
        <v>3459</v>
      </c>
      <c r="N5206" s="159"/>
      <c r="O5206" s="159"/>
      <c r="P5206" s="159"/>
      <c r="Q5206" s="159"/>
      <c r="R5206" s="159"/>
      <c r="S5206" s="159"/>
      <c r="T5206" s="159" t="s">
        <v>3424</v>
      </c>
      <c r="U5206" s="159"/>
      <c r="V5206" s="161"/>
      <c r="W5206" s="159" t="s">
        <v>3572</v>
      </c>
      <c r="X5206" s="159" t="s">
        <v>3452</v>
      </c>
      <c r="Y5206" s="159"/>
      <c r="Z5206" s="159"/>
      <c r="AA5206" s="159" t="s">
        <v>3648</v>
      </c>
      <c r="AB5206" s="159"/>
      <c r="AC5206" s="159"/>
      <c r="AD5206" s="159"/>
      <c r="AE5206" s="159"/>
      <c r="AF5206" t="s">
        <v>3451</v>
      </c>
      <c r="AG5206" s="162"/>
      <c r="AH5206" s="163">
        <v>46130</v>
      </c>
      <c r="AI5206" s="76" t="s">
        <v>6540</v>
      </c>
    </row>
    <row r="5207" spans="1:35" ht="15" customHeight="1" x14ac:dyDescent="0.35">
      <c r="B5207" s="5">
        <f t="shared" si="384"/>
        <v>5205</v>
      </c>
      <c r="C5207">
        <f t="shared" si="385"/>
        <v>29</v>
      </c>
      <c r="D5207" s="16">
        <v>1961</v>
      </c>
      <c r="E5207" t="s">
        <v>500</v>
      </c>
      <c r="F5207" t="s">
        <v>25</v>
      </c>
      <c r="G5207">
        <v>384292</v>
      </c>
      <c r="H5207" t="s">
        <v>17</v>
      </c>
      <c r="K5207" t="s">
        <v>3383</v>
      </c>
      <c r="L5207" t="s">
        <v>153</v>
      </c>
      <c r="M5207" t="s">
        <v>3359</v>
      </c>
      <c r="AB5207" t="s">
        <v>197</v>
      </c>
      <c r="AF5207" t="s">
        <v>3060</v>
      </c>
      <c r="AH5207" s="2">
        <v>40273.692106481481</v>
      </c>
    </row>
    <row r="5208" spans="1:35" ht="15" customHeight="1" x14ac:dyDescent="0.35">
      <c r="B5208" s="5">
        <f t="shared" si="384"/>
        <v>5206</v>
      </c>
      <c r="C5208">
        <f t="shared" si="385"/>
        <v>299</v>
      </c>
      <c r="D5208" s="16">
        <v>1961</v>
      </c>
      <c r="E5208" t="s">
        <v>500</v>
      </c>
      <c r="F5208" t="s">
        <v>25</v>
      </c>
      <c r="G5208">
        <v>384321</v>
      </c>
      <c r="H5208" t="s">
        <v>17</v>
      </c>
      <c r="J5208" t="s">
        <v>3354</v>
      </c>
      <c r="M5208" t="s">
        <v>3359</v>
      </c>
      <c r="AF5208" t="s">
        <v>3060</v>
      </c>
      <c r="AH5208" s="2">
        <v>40994.78025462963</v>
      </c>
    </row>
    <row r="5209" spans="1:35" ht="15" customHeight="1" x14ac:dyDescent="0.35">
      <c r="B5209" s="5">
        <f t="shared" si="384"/>
        <v>5207</v>
      </c>
      <c r="C5209">
        <f t="shared" si="385"/>
        <v>487</v>
      </c>
      <c r="D5209" s="16">
        <v>1961</v>
      </c>
      <c r="E5209" t="s">
        <v>15</v>
      </c>
      <c r="F5209" t="s">
        <v>16</v>
      </c>
      <c r="G5209">
        <v>384620</v>
      </c>
      <c r="J5209" t="s">
        <v>3354</v>
      </c>
      <c r="K5209" t="s">
        <v>3383</v>
      </c>
      <c r="M5209" t="s">
        <v>3453</v>
      </c>
      <c r="N5209" t="s">
        <v>3359</v>
      </c>
      <c r="T5209" t="s">
        <v>3262</v>
      </c>
      <c r="X5209" t="s">
        <v>3660</v>
      </c>
      <c r="AA5209" s="3" t="s">
        <v>3262</v>
      </c>
      <c r="AD5209" s="197" t="s">
        <v>6629</v>
      </c>
      <c r="AF5209" t="s">
        <v>3451</v>
      </c>
      <c r="AH5209" s="2">
        <v>46198</v>
      </c>
    </row>
    <row r="5210" spans="1:35" ht="15" customHeight="1" x14ac:dyDescent="0.35">
      <c r="B5210" s="5">
        <f t="shared" si="384"/>
        <v>5208</v>
      </c>
      <c r="C5210">
        <f t="shared" si="385"/>
        <v>23</v>
      </c>
      <c r="D5210" s="16">
        <v>1961</v>
      </c>
      <c r="E5210" t="s">
        <v>759</v>
      </c>
      <c r="F5210" t="s">
        <v>25</v>
      </c>
      <c r="G5210">
        <v>385107</v>
      </c>
      <c r="H5210" t="s">
        <v>17</v>
      </c>
      <c r="J5210" t="s">
        <v>3354</v>
      </c>
      <c r="K5210" t="s">
        <v>3383</v>
      </c>
      <c r="L5210" t="s">
        <v>113</v>
      </c>
      <c r="M5210" t="s">
        <v>3359</v>
      </c>
      <c r="S5210" s="148">
        <v>460</v>
      </c>
      <c r="AB5210" t="s">
        <v>81</v>
      </c>
      <c r="AC5210" s="3">
        <v>1962</v>
      </c>
      <c r="AD5210" s="3" t="s">
        <v>1759</v>
      </c>
      <c r="AF5210" t="s">
        <v>3060</v>
      </c>
      <c r="AH5210" s="2">
        <v>40627.077002314814</v>
      </c>
    </row>
    <row r="5211" spans="1:35" ht="15" customHeight="1" x14ac:dyDescent="0.35">
      <c r="B5211" s="5">
        <f t="shared" si="384"/>
        <v>5209</v>
      </c>
      <c r="C5211">
        <f t="shared" si="385"/>
        <v>45</v>
      </c>
      <c r="D5211" s="16">
        <v>1961</v>
      </c>
      <c r="E5211" s="3" t="s">
        <v>972</v>
      </c>
      <c r="F5211" s="3" t="s">
        <v>25</v>
      </c>
      <c r="G5211" s="3">
        <v>385130</v>
      </c>
      <c r="H5211" s="3"/>
      <c r="I5211" s="3"/>
      <c r="J5211" s="3"/>
      <c r="K5211" s="3"/>
      <c r="L5211" s="3"/>
      <c r="M5211" s="3"/>
      <c r="N5211" s="3"/>
      <c r="O5211" s="3"/>
      <c r="P5211" s="3"/>
      <c r="Q5211" s="3"/>
      <c r="R5211" s="3"/>
      <c r="S5211" s="152"/>
      <c r="T5211" s="3"/>
      <c r="U5211" s="3"/>
      <c r="V5211" s="143"/>
      <c r="W5211" s="3"/>
      <c r="X5211" s="3"/>
      <c r="Y5211" s="3"/>
      <c r="Z5211" s="3"/>
      <c r="AB5211" s="3"/>
      <c r="AE5211" s="3"/>
      <c r="AF5211" s="3" t="s">
        <v>3451</v>
      </c>
      <c r="AG5211" s="3"/>
      <c r="AH5211" s="153">
        <v>45561</v>
      </c>
      <c r="AI5211" s="14" t="s">
        <v>4160</v>
      </c>
    </row>
    <row r="5212" spans="1:35" ht="15" customHeight="1" x14ac:dyDescent="0.35">
      <c r="B5212" s="5">
        <f t="shared" si="384"/>
        <v>5210</v>
      </c>
      <c r="C5212">
        <f t="shared" si="385"/>
        <v>7</v>
      </c>
      <c r="D5212" s="16">
        <v>1961</v>
      </c>
      <c r="E5212" t="s">
        <v>972</v>
      </c>
      <c r="F5212" t="s">
        <v>25</v>
      </c>
      <c r="G5212">
        <v>385175</v>
      </c>
      <c r="H5212" t="s">
        <v>17</v>
      </c>
      <c r="J5212" t="s">
        <v>3354</v>
      </c>
      <c r="K5212" t="s">
        <v>3383</v>
      </c>
      <c r="L5212" t="s">
        <v>239</v>
      </c>
      <c r="M5212" t="s">
        <v>3359</v>
      </c>
      <c r="U5212" t="s">
        <v>3557</v>
      </c>
      <c r="W5212" t="s">
        <v>3557</v>
      </c>
      <c r="AF5212" t="s">
        <v>3060</v>
      </c>
      <c r="AH5212" s="2">
        <v>40780.567858796298</v>
      </c>
    </row>
    <row r="5213" spans="1:35" ht="15" customHeight="1" x14ac:dyDescent="0.35">
      <c r="B5213" s="5">
        <f t="shared" si="384"/>
        <v>5211</v>
      </c>
      <c r="C5213">
        <f t="shared" si="385"/>
        <v>9</v>
      </c>
      <c r="D5213" s="16">
        <v>1961</v>
      </c>
      <c r="E5213" t="s">
        <v>972</v>
      </c>
      <c r="F5213" t="s">
        <v>25</v>
      </c>
      <c r="G5213">
        <v>385182</v>
      </c>
      <c r="H5213" t="s">
        <v>17</v>
      </c>
      <c r="J5213" t="s">
        <v>3354</v>
      </c>
      <c r="K5213" t="s">
        <v>3383</v>
      </c>
      <c r="L5213" t="s">
        <v>1760</v>
      </c>
      <c r="M5213" t="s">
        <v>3359</v>
      </c>
      <c r="U5213" t="s">
        <v>3557</v>
      </c>
      <c r="W5213" t="s">
        <v>3557</v>
      </c>
      <c r="AF5213" t="s">
        <v>3060</v>
      </c>
      <c r="AH5213" s="2">
        <v>39885.379108796296</v>
      </c>
    </row>
    <row r="5214" spans="1:35" ht="15" customHeight="1" x14ac:dyDescent="0.35">
      <c r="B5214" s="5">
        <f t="shared" si="384"/>
        <v>5212</v>
      </c>
      <c r="C5214">
        <f t="shared" si="385"/>
        <v>37</v>
      </c>
      <c r="D5214" s="16">
        <v>1961</v>
      </c>
      <c r="E5214" t="s">
        <v>972</v>
      </c>
      <c r="F5214" t="s">
        <v>25</v>
      </c>
      <c r="G5214">
        <v>385191</v>
      </c>
      <c r="H5214" t="s">
        <v>17</v>
      </c>
      <c r="J5214" t="s">
        <v>3354</v>
      </c>
      <c r="K5214" t="s">
        <v>3383</v>
      </c>
      <c r="L5214" t="s">
        <v>959</v>
      </c>
      <c r="M5214" t="s">
        <v>3359</v>
      </c>
      <c r="N5214" t="s">
        <v>3359</v>
      </c>
      <c r="U5214" t="s">
        <v>3557</v>
      </c>
      <c r="W5214" t="s">
        <v>3557</v>
      </c>
      <c r="AA5214" s="3" t="s">
        <v>1761</v>
      </c>
      <c r="AF5214" t="s">
        <v>3060</v>
      </c>
      <c r="AH5214" s="2">
        <v>40676.500821759262</v>
      </c>
    </row>
    <row r="5215" spans="1:35" ht="15" customHeight="1" x14ac:dyDescent="0.35">
      <c r="B5215" s="5">
        <f t="shared" si="384"/>
        <v>5213</v>
      </c>
      <c r="C5215">
        <f t="shared" si="385"/>
        <v>108</v>
      </c>
      <c r="D5215" s="16">
        <v>1961</v>
      </c>
      <c r="E5215" t="s">
        <v>327</v>
      </c>
      <c r="F5215" t="s">
        <v>25</v>
      </c>
      <c r="G5215">
        <v>385228</v>
      </c>
      <c r="H5215" t="s">
        <v>17</v>
      </c>
      <c r="J5215" t="s">
        <v>3354</v>
      </c>
      <c r="K5215" t="s">
        <v>3383</v>
      </c>
      <c r="L5215" t="s">
        <v>28</v>
      </c>
      <c r="M5215" t="s">
        <v>3359</v>
      </c>
      <c r="AC5215" s="3">
        <v>1960</v>
      </c>
      <c r="AF5215" t="s">
        <v>3060</v>
      </c>
      <c r="AH5215" s="2">
        <v>39673.556585648148</v>
      </c>
    </row>
    <row r="5216" spans="1:35" ht="15" customHeight="1" x14ac:dyDescent="0.35">
      <c r="B5216" s="5">
        <f t="shared" si="384"/>
        <v>5214</v>
      </c>
      <c r="C5216">
        <f t="shared" si="385"/>
        <v>18</v>
      </c>
      <c r="D5216" s="16">
        <v>1961</v>
      </c>
      <c r="E5216" s="3" t="s">
        <v>327</v>
      </c>
      <c r="F5216" s="3" t="s">
        <v>25</v>
      </c>
      <c r="G5216" s="3">
        <v>385336</v>
      </c>
      <c r="H5216" s="3"/>
      <c r="I5216" s="3"/>
      <c r="J5216" s="3"/>
      <c r="K5216" s="3"/>
      <c r="L5216" s="3"/>
      <c r="M5216" s="3"/>
      <c r="N5216" s="3"/>
      <c r="O5216" s="3"/>
      <c r="P5216" s="3"/>
      <c r="Q5216" s="3"/>
      <c r="R5216" s="3"/>
      <c r="S5216" s="152"/>
      <c r="T5216" s="3"/>
      <c r="U5216" s="3"/>
      <c r="V5216" s="143"/>
      <c r="W5216" s="3"/>
      <c r="X5216" s="3"/>
      <c r="Y5216" s="3"/>
      <c r="Z5216" s="3"/>
      <c r="AB5216" s="3"/>
      <c r="AE5216" s="3"/>
      <c r="AF5216" s="3" t="s">
        <v>3451</v>
      </c>
      <c r="AG5216" s="3"/>
      <c r="AH5216" s="153">
        <v>45661</v>
      </c>
      <c r="AI5216" s="14" t="s">
        <v>4451</v>
      </c>
    </row>
    <row r="5217" spans="1:35" ht="15" customHeight="1" x14ac:dyDescent="0.35">
      <c r="A5217" s="3"/>
      <c r="B5217" s="5">
        <f t="shared" si="384"/>
        <v>5215</v>
      </c>
      <c r="C5217">
        <f t="shared" si="385"/>
        <v>96</v>
      </c>
      <c r="D5217" s="16">
        <v>1961</v>
      </c>
      <c r="E5217" s="3" t="s">
        <v>327</v>
      </c>
      <c r="F5217" s="3" t="s">
        <v>25</v>
      </c>
      <c r="G5217" s="165">
        <v>385354</v>
      </c>
      <c r="H5217" s="3"/>
      <c r="I5217" s="3"/>
      <c r="J5217" s="3" t="s">
        <v>3354</v>
      </c>
      <c r="K5217" s="3" t="s">
        <v>3383</v>
      </c>
      <c r="L5217" s="3"/>
      <c r="M5217" s="3" t="s">
        <v>3459</v>
      </c>
      <c r="N5217" s="3"/>
      <c r="O5217" s="3"/>
      <c r="P5217" s="3"/>
      <c r="Q5217" s="3"/>
      <c r="R5217" s="3"/>
      <c r="S5217" s="152"/>
      <c r="T5217" s="3" t="s">
        <v>3424</v>
      </c>
      <c r="U5217" s="3"/>
      <c r="V5217" s="143"/>
      <c r="W5217" s="3" t="s">
        <v>3572</v>
      </c>
      <c r="X5217" s="3" t="s">
        <v>3452</v>
      </c>
      <c r="Y5217" s="3"/>
      <c r="Z5217" s="3"/>
      <c r="AA5217" s="39" t="s">
        <v>6308</v>
      </c>
      <c r="AB5217" s="3"/>
      <c r="AE5217" s="3"/>
      <c r="AF5217" t="s">
        <v>3451</v>
      </c>
      <c r="AH5217" s="2">
        <v>45783</v>
      </c>
      <c r="AI5217" s="75" t="s">
        <v>4969</v>
      </c>
    </row>
    <row r="5218" spans="1:35" ht="15" customHeight="1" x14ac:dyDescent="0.35">
      <c r="B5218" s="5">
        <f t="shared" si="384"/>
        <v>5216</v>
      </c>
      <c r="C5218">
        <f t="shared" si="385"/>
        <v>4</v>
      </c>
      <c r="D5218" s="16">
        <v>1961</v>
      </c>
      <c r="E5218" t="s">
        <v>560</v>
      </c>
      <c r="F5218" t="s">
        <v>25</v>
      </c>
      <c r="G5218">
        <v>385450</v>
      </c>
      <c r="H5218" t="s">
        <v>17</v>
      </c>
      <c r="J5218" t="s">
        <v>3354</v>
      </c>
      <c r="K5218" t="s">
        <v>3383</v>
      </c>
      <c r="L5218" t="s">
        <v>402</v>
      </c>
      <c r="M5218" t="s">
        <v>3359</v>
      </c>
      <c r="Z5218" t="s">
        <v>3359</v>
      </c>
      <c r="AB5218" t="s">
        <v>1763</v>
      </c>
      <c r="AC5218" s="3" t="s">
        <v>1762</v>
      </c>
      <c r="AF5218" t="s">
        <v>3060</v>
      </c>
      <c r="AH5218" s="2">
        <v>40709.831250000003</v>
      </c>
    </row>
    <row r="5219" spans="1:35" ht="15" customHeight="1" thickBot="1" x14ac:dyDescent="0.4">
      <c r="B5219" s="5">
        <f t="shared" si="384"/>
        <v>5217</v>
      </c>
      <c r="C5219">
        <f t="shared" si="385"/>
        <v>4</v>
      </c>
      <c r="D5219" s="16">
        <v>1961</v>
      </c>
      <c r="E5219" t="s">
        <v>560</v>
      </c>
      <c r="F5219" t="s">
        <v>25</v>
      </c>
      <c r="G5219">
        <v>385454</v>
      </c>
      <c r="J5219" t="s">
        <v>3354</v>
      </c>
      <c r="K5219" t="s">
        <v>3383</v>
      </c>
      <c r="M5219" t="s">
        <v>3459</v>
      </c>
      <c r="N5219" t="s">
        <v>3359</v>
      </c>
      <c r="T5219" t="s">
        <v>3424</v>
      </c>
      <c r="W5219" t="s">
        <v>3557</v>
      </c>
      <c r="X5219" t="s">
        <v>3452</v>
      </c>
      <c r="Z5219" t="s">
        <v>3359</v>
      </c>
      <c r="AA5219" s="3" t="s">
        <v>3828</v>
      </c>
      <c r="AD5219" s="3" t="s">
        <v>4051</v>
      </c>
      <c r="AF5219" t="s">
        <v>3451</v>
      </c>
      <c r="AH5219" s="2">
        <v>45458</v>
      </c>
    </row>
    <row r="5220" spans="1:35" ht="15" thickBot="1" x14ac:dyDescent="0.4">
      <c r="B5220" s="5">
        <f t="shared" si="384"/>
        <v>5218</v>
      </c>
      <c r="C5220">
        <f t="shared" si="385"/>
        <v>20</v>
      </c>
      <c r="D5220" s="16">
        <v>1961</v>
      </c>
      <c r="E5220" t="s">
        <v>560</v>
      </c>
      <c r="F5220" t="s">
        <v>25</v>
      </c>
      <c r="G5220">
        <v>385458</v>
      </c>
      <c r="H5220" t="s">
        <v>17</v>
      </c>
      <c r="J5220" t="s">
        <v>3354</v>
      </c>
      <c r="K5220" t="s">
        <v>3383</v>
      </c>
      <c r="L5220" t="s">
        <v>112</v>
      </c>
      <c r="M5220" t="s">
        <v>3359</v>
      </c>
      <c r="Z5220" t="s">
        <v>3359</v>
      </c>
      <c r="AF5220" t="s">
        <v>3060</v>
      </c>
      <c r="AG5220" s="162"/>
      <c r="AH5220" s="163">
        <v>39762.360717592594</v>
      </c>
    </row>
    <row r="5221" spans="1:35" ht="15" customHeight="1" thickBot="1" x14ac:dyDescent="0.4">
      <c r="A5221" s="180"/>
      <c r="B5221" s="5">
        <f t="shared" si="384"/>
        <v>5219</v>
      </c>
      <c r="C5221">
        <f t="shared" si="385"/>
        <v>22</v>
      </c>
      <c r="D5221" s="16">
        <v>1961</v>
      </c>
      <c r="E5221" t="s">
        <v>560</v>
      </c>
      <c r="F5221" t="s">
        <v>25</v>
      </c>
      <c r="G5221">
        <v>385478</v>
      </c>
      <c r="H5221" t="s">
        <v>17</v>
      </c>
      <c r="J5221" t="s">
        <v>3354</v>
      </c>
      <c r="K5221" t="s">
        <v>3383</v>
      </c>
      <c r="L5221" t="s">
        <v>1764</v>
      </c>
      <c r="M5221" t="s">
        <v>3359</v>
      </c>
      <c r="Z5221" t="s">
        <v>3359</v>
      </c>
      <c r="AF5221" t="s">
        <v>3060</v>
      </c>
      <c r="AH5221" s="2">
        <v>40648.036030092589</v>
      </c>
    </row>
    <row r="5222" spans="1:35" ht="15" thickBot="1" x14ac:dyDescent="0.4">
      <c r="B5222" s="5">
        <f t="shared" si="384"/>
        <v>5220</v>
      </c>
      <c r="C5222">
        <f t="shared" si="385"/>
        <v>14</v>
      </c>
      <c r="D5222" s="16">
        <v>1961</v>
      </c>
      <c r="E5222" t="s">
        <v>560</v>
      </c>
      <c r="F5222" s="159" t="s">
        <v>25</v>
      </c>
      <c r="G5222" s="160">
        <v>385500</v>
      </c>
      <c r="H5222" s="159"/>
      <c r="I5222" s="159"/>
      <c r="J5222" s="159" t="s">
        <v>3354</v>
      </c>
      <c r="K5222" s="159" t="s">
        <v>3383</v>
      </c>
      <c r="L5222" s="159"/>
      <c r="M5222" s="159" t="s">
        <v>3459</v>
      </c>
      <c r="N5222" s="159"/>
      <c r="O5222" s="159"/>
      <c r="P5222" s="159"/>
      <c r="Q5222" s="159"/>
      <c r="R5222" s="159"/>
      <c r="S5222" s="159"/>
      <c r="T5222" s="159" t="s">
        <v>3424</v>
      </c>
      <c r="U5222" s="159"/>
      <c r="V5222" s="161"/>
      <c r="W5222" s="159" t="s">
        <v>3557</v>
      </c>
      <c r="X5222" s="159" t="s">
        <v>3452</v>
      </c>
      <c r="Y5222" s="159"/>
      <c r="Z5222" s="159" t="s">
        <v>3413</v>
      </c>
      <c r="AA5222" s="159" t="s">
        <v>3828</v>
      </c>
      <c r="AB5222" s="159"/>
      <c r="AC5222" s="159"/>
      <c r="AD5222" s="159"/>
      <c r="AE5222" s="159"/>
      <c r="AF5222" t="s">
        <v>3451</v>
      </c>
      <c r="AG5222" s="159"/>
      <c r="AH5222" s="176">
        <v>46034</v>
      </c>
      <c r="AI5222" s="76" t="s">
        <v>6194</v>
      </c>
    </row>
    <row r="5223" spans="1:35" ht="15" customHeight="1" thickBot="1" x14ac:dyDescent="0.4">
      <c r="B5223" s="5">
        <f t="shared" si="384"/>
        <v>5221</v>
      </c>
      <c r="C5223">
        <f>+G5225-G5223</f>
        <v>40</v>
      </c>
      <c r="D5223" s="16">
        <v>1961</v>
      </c>
      <c r="E5223" t="s">
        <v>560</v>
      </c>
      <c r="F5223" t="s">
        <v>25</v>
      </c>
      <c r="G5223">
        <v>385514</v>
      </c>
      <c r="H5223" t="s">
        <v>17</v>
      </c>
      <c r="J5223" t="s">
        <v>3354</v>
      </c>
      <c r="K5223" t="s">
        <v>3383</v>
      </c>
      <c r="L5223" t="s">
        <v>98</v>
      </c>
      <c r="M5223" t="s">
        <v>3359</v>
      </c>
      <c r="W5223" t="s">
        <v>3557</v>
      </c>
      <c r="AB5223" t="s">
        <v>195</v>
      </c>
      <c r="AD5223" s="3" t="s">
        <v>1765</v>
      </c>
      <c r="AF5223" t="s">
        <v>3060</v>
      </c>
      <c r="AH5223" s="2">
        <v>40191.507835648146</v>
      </c>
    </row>
    <row r="5224" spans="1:35" ht="15" thickBot="1" x14ac:dyDescent="0.4">
      <c r="B5224" s="5">
        <f t="shared" ref="B5224:B5229" si="387">+B5223+1</f>
        <v>5222</v>
      </c>
      <c r="C5224">
        <f t="shared" ref="C5224:C5229" si="388">+G5226-G5224</f>
        <v>41</v>
      </c>
      <c r="D5224" s="16">
        <v>1961</v>
      </c>
      <c r="E5224" s="159" t="s">
        <v>560</v>
      </c>
      <c r="F5224" s="159" t="s">
        <v>25</v>
      </c>
      <c r="G5224" s="160">
        <v>385527</v>
      </c>
      <c r="H5224" s="159"/>
      <c r="I5224" s="159"/>
      <c r="J5224" s="159" t="s">
        <v>3354</v>
      </c>
      <c r="K5224" s="159" t="s">
        <v>3383</v>
      </c>
      <c r="L5224" s="159"/>
      <c r="M5224" s="159" t="s">
        <v>3459</v>
      </c>
      <c r="N5224" s="159" t="s">
        <v>3359</v>
      </c>
      <c r="O5224" s="159"/>
      <c r="P5224" s="159"/>
      <c r="Q5224" s="159"/>
      <c r="R5224" s="159"/>
      <c r="S5224" s="159"/>
      <c r="T5224" s="159" t="s">
        <v>3424</v>
      </c>
      <c r="U5224" s="159"/>
      <c r="V5224" s="161"/>
      <c r="W5224" s="159" t="s">
        <v>3557</v>
      </c>
      <c r="X5224" s="159" t="s">
        <v>3452</v>
      </c>
      <c r="Y5224" s="159"/>
      <c r="Z5224" s="159" t="s">
        <v>3359</v>
      </c>
      <c r="AA5224" s="159" t="s">
        <v>3828</v>
      </c>
      <c r="AB5224" s="159"/>
      <c r="AC5224" s="159"/>
      <c r="AD5224" s="159"/>
      <c r="AE5224" s="159"/>
      <c r="AF5224" t="s">
        <v>3451</v>
      </c>
      <c r="AG5224" s="159"/>
      <c r="AH5224" s="176">
        <v>46256</v>
      </c>
      <c r="AI5224" s="76" t="s">
        <v>6874</v>
      </c>
    </row>
    <row r="5225" spans="1:35" ht="15" customHeight="1" x14ac:dyDescent="0.35">
      <c r="B5225" s="5">
        <f t="shared" si="387"/>
        <v>5223</v>
      </c>
      <c r="C5225">
        <f t="shared" si="388"/>
        <v>28</v>
      </c>
      <c r="D5225" s="16">
        <v>1961</v>
      </c>
      <c r="E5225" t="s">
        <v>560</v>
      </c>
      <c r="F5225" t="s">
        <v>25</v>
      </c>
      <c r="G5225">
        <v>385554</v>
      </c>
      <c r="H5225" t="s">
        <v>17</v>
      </c>
      <c r="J5225" t="s">
        <v>3354</v>
      </c>
      <c r="K5225" t="s">
        <v>3383</v>
      </c>
      <c r="L5225" t="s">
        <v>761</v>
      </c>
      <c r="M5225" t="s">
        <v>3359</v>
      </c>
      <c r="W5225" t="s">
        <v>3557</v>
      </c>
      <c r="AB5225" t="s">
        <v>195</v>
      </c>
      <c r="AF5225" t="s">
        <v>3060</v>
      </c>
      <c r="AH5225" s="2">
        <v>39927.651423611111</v>
      </c>
    </row>
    <row r="5226" spans="1:35" ht="15" customHeight="1" x14ac:dyDescent="0.35">
      <c r="B5226" s="5">
        <f t="shared" si="387"/>
        <v>5224</v>
      </c>
      <c r="C5226">
        <f t="shared" si="388"/>
        <v>32</v>
      </c>
      <c r="D5226" s="16">
        <v>1961</v>
      </c>
      <c r="E5226" t="s">
        <v>560</v>
      </c>
      <c r="F5226" t="s">
        <v>25</v>
      </c>
      <c r="G5226">
        <v>385568</v>
      </c>
      <c r="H5226" t="s">
        <v>17</v>
      </c>
      <c r="J5226" t="s">
        <v>380</v>
      </c>
      <c r="K5226" t="s">
        <v>3383</v>
      </c>
      <c r="L5226" t="s">
        <v>1766</v>
      </c>
      <c r="M5226" t="s">
        <v>3359</v>
      </c>
      <c r="W5226" t="s">
        <v>3557</v>
      </c>
      <c r="AB5226" t="s">
        <v>195</v>
      </c>
      <c r="AF5226" t="s">
        <v>3060</v>
      </c>
      <c r="AH5226" s="2">
        <v>39943.699444444443</v>
      </c>
    </row>
    <row r="5227" spans="1:35" ht="15" customHeight="1" thickBot="1" x14ac:dyDescent="0.4">
      <c r="B5227" s="5">
        <f t="shared" si="387"/>
        <v>5225</v>
      </c>
      <c r="C5227">
        <f t="shared" si="388"/>
        <v>75</v>
      </c>
      <c r="D5227" s="16">
        <v>1961</v>
      </c>
      <c r="E5227" t="s">
        <v>560</v>
      </c>
      <c r="F5227" t="s">
        <v>25</v>
      </c>
      <c r="G5227">
        <v>385582</v>
      </c>
      <c r="H5227" t="s">
        <v>17</v>
      </c>
      <c r="J5227" t="s">
        <v>3354</v>
      </c>
      <c r="K5227" t="s">
        <v>3383</v>
      </c>
      <c r="L5227" t="s">
        <v>624</v>
      </c>
      <c r="M5227" t="s">
        <v>3359</v>
      </c>
      <c r="N5227" t="s">
        <v>3359</v>
      </c>
      <c r="W5227" t="s">
        <v>3557</v>
      </c>
      <c r="Z5227" t="s">
        <v>3359</v>
      </c>
      <c r="AD5227" s="3" t="s">
        <v>1767</v>
      </c>
      <c r="AF5227" t="s">
        <v>3060</v>
      </c>
      <c r="AH5227" s="2">
        <v>41027.636840277781</v>
      </c>
    </row>
    <row r="5228" spans="1:35" ht="15" thickBot="1" x14ac:dyDescent="0.4">
      <c r="B5228" s="5">
        <f t="shared" si="387"/>
        <v>5226</v>
      </c>
      <c r="C5228">
        <f t="shared" si="388"/>
        <v>74</v>
      </c>
      <c r="D5228" s="16">
        <v>1961</v>
      </c>
      <c r="E5228" s="162" t="s">
        <v>560</v>
      </c>
      <c r="F5228" s="162" t="s">
        <v>25</v>
      </c>
      <c r="G5228" s="162">
        <v>385600</v>
      </c>
      <c r="H5228" s="162" t="s">
        <v>17</v>
      </c>
      <c r="I5228" s="162"/>
      <c r="J5228" s="162" t="s">
        <v>3354</v>
      </c>
      <c r="K5228" s="162"/>
      <c r="L5228" s="162"/>
      <c r="M5228" s="162" t="s">
        <v>3359</v>
      </c>
      <c r="N5228" s="162"/>
      <c r="O5228" s="162"/>
      <c r="P5228" s="162"/>
      <c r="Q5228" s="162"/>
      <c r="R5228" s="162"/>
      <c r="S5228" s="181"/>
      <c r="T5228" s="162"/>
      <c r="U5228" s="162"/>
      <c r="V5228" s="182"/>
      <c r="W5228" s="162"/>
      <c r="X5228" s="162"/>
      <c r="Y5228" s="162"/>
      <c r="Z5228" s="162"/>
      <c r="AA5228" s="159"/>
      <c r="AB5228" s="162"/>
      <c r="AC5228" s="159"/>
      <c r="AD5228" s="159"/>
      <c r="AE5228" s="162"/>
      <c r="AF5228" t="s">
        <v>3060</v>
      </c>
      <c r="AG5228" s="162"/>
      <c r="AH5228" s="163">
        <v>40446.67627314815</v>
      </c>
      <c r="AI5228" s="162"/>
    </row>
    <row r="5229" spans="1:35" ht="15" customHeight="1" thickBot="1" x14ac:dyDescent="0.4">
      <c r="A5229" s="180"/>
      <c r="B5229" s="5">
        <f t="shared" si="387"/>
        <v>5227</v>
      </c>
      <c r="C5229">
        <f t="shared" si="388"/>
        <v>19</v>
      </c>
      <c r="D5229" s="16">
        <v>1961</v>
      </c>
      <c r="E5229" t="s">
        <v>221</v>
      </c>
      <c r="F5229" t="s">
        <v>25</v>
      </c>
      <c r="G5229" s="70">
        <v>385657</v>
      </c>
      <c r="J5229" t="s">
        <v>3354</v>
      </c>
      <c r="K5229" t="s">
        <v>3383</v>
      </c>
      <c r="M5229" t="s">
        <v>3459</v>
      </c>
      <c r="T5229" t="s">
        <v>3424</v>
      </c>
      <c r="W5229" t="s">
        <v>3572</v>
      </c>
      <c r="X5229" t="s">
        <v>3452</v>
      </c>
      <c r="AA5229" t="s">
        <v>3464</v>
      </c>
      <c r="AC5229"/>
      <c r="AD5229" t="s">
        <v>5542</v>
      </c>
      <c r="AF5229" t="s">
        <v>3451</v>
      </c>
      <c r="AG5229" s="3"/>
      <c r="AH5229" s="153">
        <v>45899</v>
      </c>
      <c r="AI5229" s="36" t="s">
        <v>5439</v>
      </c>
    </row>
    <row r="5230" spans="1:35" ht="15" customHeight="1" x14ac:dyDescent="0.35">
      <c r="B5230" s="5">
        <f t="shared" si="384"/>
        <v>5228</v>
      </c>
      <c r="C5230">
        <f t="shared" si="385"/>
        <v>2</v>
      </c>
      <c r="D5230" s="16">
        <v>1961</v>
      </c>
      <c r="E5230" t="s">
        <v>327</v>
      </c>
      <c r="F5230" t="s">
        <v>25</v>
      </c>
      <c r="G5230">
        <v>385674</v>
      </c>
      <c r="H5230" t="s">
        <v>17</v>
      </c>
      <c r="J5230" t="s">
        <v>3354</v>
      </c>
      <c r="M5230" t="s">
        <v>3359</v>
      </c>
      <c r="AF5230" t="s">
        <v>3060</v>
      </c>
      <c r="AH5230" s="2">
        <v>40379.811192129629</v>
      </c>
    </row>
    <row r="5231" spans="1:35" ht="15" customHeight="1" x14ac:dyDescent="0.35">
      <c r="B5231" s="5">
        <f t="shared" si="384"/>
        <v>5229</v>
      </c>
      <c r="C5231">
        <f t="shared" si="385"/>
        <v>126</v>
      </c>
      <c r="D5231" s="16">
        <v>1961</v>
      </c>
      <c r="E5231" t="s">
        <v>221</v>
      </c>
      <c r="F5231" t="s">
        <v>25</v>
      </c>
      <c r="G5231">
        <v>385676</v>
      </c>
      <c r="H5231" t="s">
        <v>17</v>
      </c>
      <c r="J5231" t="s">
        <v>3354</v>
      </c>
      <c r="K5231" t="s">
        <v>3383</v>
      </c>
      <c r="L5231" t="s">
        <v>602</v>
      </c>
      <c r="M5231" t="s">
        <v>3359</v>
      </c>
      <c r="N5231" t="s">
        <v>3359</v>
      </c>
      <c r="AA5231" s="3" t="s">
        <v>3464</v>
      </c>
      <c r="AE5231" t="s">
        <v>380</v>
      </c>
      <c r="AF5231" t="s">
        <v>3060</v>
      </c>
      <c r="AH5231" s="2">
        <v>40137.618877314817</v>
      </c>
    </row>
    <row r="5232" spans="1:35" ht="15" customHeight="1" x14ac:dyDescent="0.35">
      <c r="B5232" s="5">
        <f t="shared" si="384"/>
        <v>5230</v>
      </c>
      <c r="C5232">
        <f t="shared" si="385"/>
        <v>79</v>
      </c>
      <c r="D5232" s="16">
        <v>1961</v>
      </c>
      <c r="E5232" t="s">
        <v>500</v>
      </c>
      <c r="F5232" t="s">
        <v>25</v>
      </c>
      <c r="G5232">
        <v>385802</v>
      </c>
      <c r="H5232" t="s">
        <v>17</v>
      </c>
      <c r="J5232" t="s">
        <v>3354</v>
      </c>
      <c r="K5232" t="s">
        <v>3383</v>
      </c>
      <c r="L5232" t="s">
        <v>35</v>
      </c>
      <c r="M5232" t="s">
        <v>3359</v>
      </c>
      <c r="AB5232" t="s">
        <v>3399</v>
      </c>
      <c r="AF5232" t="s">
        <v>3060</v>
      </c>
    </row>
    <row r="5233" spans="1:35" ht="15" customHeight="1" x14ac:dyDescent="0.35">
      <c r="B5233" s="5">
        <f t="shared" si="384"/>
        <v>5231</v>
      </c>
      <c r="C5233">
        <f t="shared" si="385"/>
        <v>12</v>
      </c>
      <c r="D5233" s="16">
        <v>1961</v>
      </c>
      <c r="E5233" t="s">
        <v>221</v>
      </c>
      <c r="F5233" t="s">
        <v>16</v>
      </c>
      <c r="G5233">
        <v>385881</v>
      </c>
      <c r="H5233" t="s">
        <v>17</v>
      </c>
      <c r="J5233" t="s">
        <v>3354</v>
      </c>
      <c r="M5233" t="s">
        <v>3359</v>
      </c>
      <c r="AC5233" s="3">
        <v>1960</v>
      </c>
      <c r="AD5233" s="3" t="s">
        <v>1770</v>
      </c>
      <c r="AF5233" t="s">
        <v>3060</v>
      </c>
      <c r="AH5233" s="2">
        <v>40227.349317129629</v>
      </c>
    </row>
    <row r="5234" spans="1:35" ht="15" customHeight="1" x14ac:dyDescent="0.35">
      <c r="B5234" s="5">
        <f t="shared" si="384"/>
        <v>5232</v>
      </c>
      <c r="C5234">
        <f t="shared" si="385"/>
        <v>41</v>
      </c>
      <c r="D5234" s="16">
        <v>1961</v>
      </c>
      <c r="E5234" t="s">
        <v>221</v>
      </c>
      <c r="F5234" t="s">
        <v>16</v>
      </c>
      <c r="G5234">
        <v>385893</v>
      </c>
      <c r="H5234" t="s">
        <v>17</v>
      </c>
      <c r="J5234" t="s">
        <v>3354</v>
      </c>
      <c r="K5234" t="s">
        <v>3383</v>
      </c>
      <c r="M5234" t="s">
        <v>3359</v>
      </c>
      <c r="N5234" t="s">
        <v>3359</v>
      </c>
      <c r="U5234" t="s">
        <v>3687</v>
      </c>
      <c r="AA5234" s="3" t="s">
        <v>3464</v>
      </c>
      <c r="AE5234" t="s">
        <v>380</v>
      </c>
      <c r="AF5234" t="s">
        <v>3060</v>
      </c>
      <c r="AH5234" s="2">
        <v>40005.588113425925</v>
      </c>
    </row>
    <row r="5235" spans="1:35" ht="15" customHeight="1" x14ac:dyDescent="0.35">
      <c r="B5235" s="5">
        <f t="shared" si="384"/>
        <v>5233</v>
      </c>
      <c r="C5235">
        <f t="shared" si="385"/>
        <v>239</v>
      </c>
      <c r="D5235" s="16">
        <v>1961</v>
      </c>
      <c r="E5235" t="s">
        <v>15</v>
      </c>
      <c r="F5235" t="s">
        <v>25</v>
      </c>
      <c r="G5235">
        <v>385934</v>
      </c>
      <c r="J5235" t="s">
        <v>3354</v>
      </c>
      <c r="K5235" t="s">
        <v>3383</v>
      </c>
      <c r="M5235" t="s">
        <v>3459</v>
      </c>
      <c r="T5235" t="s">
        <v>3262</v>
      </c>
      <c r="V5235" s="43" t="s">
        <v>3510</v>
      </c>
      <c r="W5235" t="s">
        <v>3572</v>
      </c>
      <c r="X5235" t="s">
        <v>3660</v>
      </c>
      <c r="AF5235" t="s">
        <v>3451</v>
      </c>
      <c r="AH5235" s="2">
        <v>45456</v>
      </c>
    </row>
    <row r="5236" spans="1:35" ht="15" customHeight="1" x14ac:dyDescent="0.35">
      <c r="B5236" s="5">
        <f t="shared" si="384"/>
        <v>5234</v>
      </c>
      <c r="C5236">
        <f t="shared" si="385"/>
        <v>87</v>
      </c>
      <c r="D5236" s="146">
        <v>1961</v>
      </c>
      <c r="E5236" s="3" t="s">
        <v>15</v>
      </c>
      <c r="F5236" s="3" t="s">
        <v>25</v>
      </c>
      <c r="G5236" s="3">
        <v>386173</v>
      </c>
      <c r="H5236" s="3"/>
      <c r="I5236" s="3"/>
      <c r="J5236" s="3"/>
      <c r="K5236" s="3"/>
      <c r="L5236" s="3"/>
      <c r="M5236" s="3"/>
      <c r="N5236" s="3"/>
      <c r="O5236" s="3"/>
      <c r="P5236" s="3"/>
      <c r="Q5236" s="3"/>
      <c r="R5236" s="3"/>
      <c r="S5236" s="152"/>
      <c r="T5236" s="3"/>
      <c r="U5236" s="3"/>
      <c r="V5236" s="143"/>
      <c r="W5236" s="3"/>
      <c r="X5236" s="3"/>
      <c r="Y5236" s="3"/>
      <c r="Z5236" s="3"/>
      <c r="AB5236" s="3"/>
      <c r="AE5236" s="3"/>
      <c r="AF5236" s="3" t="s">
        <v>3451</v>
      </c>
      <c r="AG5236" s="3"/>
      <c r="AH5236" s="153">
        <v>45561</v>
      </c>
      <c r="AI5236" s="14" t="s">
        <v>4161</v>
      </c>
    </row>
    <row r="5237" spans="1:35" ht="15" customHeight="1" x14ac:dyDescent="0.35">
      <c r="B5237" s="5">
        <f t="shared" si="384"/>
        <v>5235</v>
      </c>
      <c r="C5237">
        <f t="shared" ref="C5237:C5242" si="389">+G5238-G5237</f>
        <v>62</v>
      </c>
      <c r="D5237" s="146">
        <v>1961</v>
      </c>
      <c r="E5237" s="116" t="s">
        <v>15</v>
      </c>
      <c r="F5237" s="116" t="s">
        <v>25</v>
      </c>
      <c r="G5237" s="117">
        <v>386260</v>
      </c>
      <c r="H5237" s="172" t="s">
        <v>5836</v>
      </c>
      <c r="I5237" s="172"/>
      <c r="J5237" s="172" t="s">
        <v>3354</v>
      </c>
      <c r="K5237" s="172" t="s">
        <v>3383</v>
      </c>
      <c r="L5237" s="172"/>
      <c r="M5237" s="172" t="s">
        <v>3459</v>
      </c>
      <c r="N5237" s="172"/>
      <c r="O5237" s="172"/>
      <c r="P5237" s="172"/>
      <c r="Q5237" s="172"/>
      <c r="R5237" s="172"/>
      <c r="S5237" s="173"/>
      <c r="T5237" s="172" t="s">
        <v>3262</v>
      </c>
      <c r="U5237" s="172"/>
      <c r="V5237" s="174" t="s">
        <v>3359</v>
      </c>
      <c r="W5237" s="172" t="s">
        <v>3572</v>
      </c>
      <c r="X5237" s="172" t="s">
        <v>3660</v>
      </c>
      <c r="Y5237" s="172"/>
      <c r="Z5237" s="172"/>
      <c r="AA5237" s="172" t="s">
        <v>3262</v>
      </c>
      <c r="AB5237" s="172"/>
      <c r="AC5237" s="172"/>
      <c r="AD5237" s="172"/>
      <c r="AE5237" s="172"/>
      <c r="AF5237" t="s">
        <v>3451</v>
      </c>
      <c r="AH5237" s="2">
        <v>45966</v>
      </c>
      <c r="AI5237" s="36" t="s">
        <v>5892</v>
      </c>
    </row>
    <row r="5238" spans="1:35" ht="15" customHeight="1" thickBot="1" x14ac:dyDescent="0.4">
      <c r="B5238" s="5">
        <f t="shared" ref="B5238:B5301" si="390">+B5237+1</f>
        <v>5236</v>
      </c>
      <c r="C5238">
        <f t="shared" si="389"/>
        <v>99</v>
      </c>
      <c r="D5238" s="146">
        <v>1961</v>
      </c>
      <c r="E5238" t="s">
        <v>15</v>
      </c>
      <c r="F5238" t="s">
        <v>25</v>
      </c>
      <c r="G5238">
        <v>386322</v>
      </c>
      <c r="H5238" t="s">
        <v>17</v>
      </c>
      <c r="J5238" t="s">
        <v>380</v>
      </c>
      <c r="K5238" t="s">
        <v>3383</v>
      </c>
      <c r="L5238" t="s">
        <v>37</v>
      </c>
      <c r="M5238" t="s">
        <v>3359</v>
      </c>
      <c r="AF5238" t="s">
        <v>3060</v>
      </c>
      <c r="AH5238" s="2">
        <v>39667.977500000001</v>
      </c>
    </row>
    <row r="5239" spans="1:35" ht="15" customHeight="1" thickBot="1" x14ac:dyDescent="0.4">
      <c r="B5239" s="5">
        <f t="shared" si="390"/>
        <v>5237</v>
      </c>
      <c r="C5239">
        <f t="shared" si="389"/>
        <v>338</v>
      </c>
      <c r="D5239" s="146">
        <v>1961</v>
      </c>
      <c r="E5239" s="159" t="s">
        <v>15</v>
      </c>
      <c r="F5239" s="159" t="s">
        <v>25</v>
      </c>
      <c r="G5239" s="160">
        <v>386421</v>
      </c>
      <c r="H5239" s="159"/>
      <c r="I5239" s="159"/>
      <c r="J5239" s="159" t="s">
        <v>3354</v>
      </c>
      <c r="K5239" s="159" t="s">
        <v>3383</v>
      </c>
      <c r="L5239" s="159"/>
      <c r="M5239" s="159" t="s">
        <v>3459</v>
      </c>
      <c r="N5239" s="159"/>
      <c r="O5239" s="159"/>
      <c r="P5239" s="159"/>
      <c r="Q5239" s="159"/>
      <c r="R5239" s="159"/>
      <c r="S5239" s="159"/>
      <c r="T5239" s="159" t="s">
        <v>3262</v>
      </c>
      <c r="U5239" s="159"/>
      <c r="V5239" s="161" t="s">
        <v>3359</v>
      </c>
      <c r="W5239" s="159" t="s">
        <v>6862</v>
      </c>
      <c r="X5239" s="159" t="s">
        <v>3660</v>
      </c>
      <c r="Y5239" s="159"/>
      <c r="Z5239" s="159"/>
      <c r="AA5239" s="159" t="s">
        <v>3262</v>
      </c>
      <c r="AB5239" s="159"/>
      <c r="AC5239" s="159"/>
      <c r="AD5239" s="159"/>
      <c r="AE5239" s="159"/>
      <c r="AF5239" t="s">
        <v>3451</v>
      </c>
      <c r="AG5239" s="159"/>
      <c r="AH5239" s="176">
        <v>46207</v>
      </c>
      <c r="AI5239" s="76" t="s">
        <v>6769</v>
      </c>
    </row>
    <row r="5240" spans="1:35" ht="15" customHeight="1" x14ac:dyDescent="0.35">
      <c r="B5240" s="5">
        <f t="shared" si="390"/>
        <v>5238</v>
      </c>
      <c r="C5240">
        <f t="shared" si="389"/>
        <v>19</v>
      </c>
      <c r="D5240" s="146">
        <v>1961</v>
      </c>
      <c r="E5240" t="s">
        <v>15</v>
      </c>
      <c r="F5240" t="s">
        <v>25</v>
      </c>
      <c r="G5240">
        <v>386759</v>
      </c>
      <c r="H5240" t="s">
        <v>17</v>
      </c>
      <c r="M5240" t="s">
        <v>3359</v>
      </c>
      <c r="AF5240" t="s">
        <v>3060</v>
      </c>
      <c r="AH5240" s="2">
        <v>40707.443865740737</v>
      </c>
    </row>
    <row r="5241" spans="1:35" ht="15" customHeight="1" x14ac:dyDescent="0.35">
      <c r="B5241" s="5">
        <f t="shared" si="390"/>
        <v>5239</v>
      </c>
      <c r="C5241">
        <f t="shared" si="389"/>
        <v>33</v>
      </c>
      <c r="D5241" s="146">
        <v>1961</v>
      </c>
      <c r="E5241" s="116" t="s">
        <v>15</v>
      </c>
      <c r="F5241" s="116" t="s">
        <v>25</v>
      </c>
      <c r="G5241" s="117">
        <v>386778</v>
      </c>
      <c r="H5241" s="172" t="s">
        <v>5836</v>
      </c>
      <c r="I5241" s="172"/>
      <c r="J5241" s="172" t="s">
        <v>3354</v>
      </c>
      <c r="K5241" s="172" t="s">
        <v>3383</v>
      </c>
      <c r="L5241" s="172"/>
      <c r="M5241" s="172" t="s">
        <v>3459</v>
      </c>
      <c r="N5241" s="172"/>
      <c r="O5241" s="172"/>
      <c r="P5241" s="172"/>
      <c r="Q5241" s="172"/>
      <c r="R5241" s="172"/>
      <c r="S5241" s="173"/>
      <c r="T5241" s="172" t="s">
        <v>3262</v>
      </c>
      <c r="U5241" s="172"/>
      <c r="V5241" s="174"/>
      <c r="W5241" s="172" t="s">
        <v>3572</v>
      </c>
      <c r="X5241" s="172" t="s">
        <v>3660</v>
      </c>
      <c r="Y5241" s="172"/>
      <c r="Z5241" s="172"/>
      <c r="AA5241" s="172" t="s">
        <v>3262</v>
      </c>
      <c r="AB5241" s="172"/>
      <c r="AC5241" s="172"/>
      <c r="AD5241" s="172"/>
      <c r="AE5241" s="172"/>
      <c r="AF5241" t="s">
        <v>3451</v>
      </c>
      <c r="AH5241" s="2">
        <v>45966</v>
      </c>
      <c r="AI5241" s="36" t="s">
        <v>5893</v>
      </c>
    </row>
    <row r="5242" spans="1:35" ht="15" customHeight="1" x14ac:dyDescent="0.35">
      <c r="B5242" s="5">
        <f t="shared" si="390"/>
        <v>5240</v>
      </c>
      <c r="C5242">
        <f t="shared" si="389"/>
        <v>29</v>
      </c>
      <c r="D5242" s="146">
        <v>1961</v>
      </c>
      <c r="E5242" t="s">
        <v>15</v>
      </c>
      <c r="F5242" t="s">
        <v>25</v>
      </c>
      <c r="G5242">
        <v>386811</v>
      </c>
      <c r="H5242" t="s">
        <v>17</v>
      </c>
      <c r="J5242" t="s">
        <v>3354</v>
      </c>
      <c r="K5242" t="s">
        <v>3383</v>
      </c>
      <c r="L5242" t="s">
        <v>1771</v>
      </c>
      <c r="M5242" t="s">
        <v>3359</v>
      </c>
      <c r="N5242" t="s">
        <v>3359</v>
      </c>
      <c r="AD5242" s="3" t="s">
        <v>1772</v>
      </c>
      <c r="AF5242" t="s">
        <v>3060</v>
      </c>
      <c r="AH5242" s="2">
        <v>40812.651782407411</v>
      </c>
    </row>
    <row r="5243" spans="1:35" ht="15" customHeight="1" x14ac:dyDescent="0.35">
      <c r="B5243" s="5">
        <f t="shared" si="390"/>
        <v>5241</v>
      </c>
      <c r="C5243">
        <f t="shared" ref="C5243:C5310" si="391">+G5244-G5243</f>
        <v>9</v>
      </c>
      <c r="D5243" s="16">
        <v>1961</v>
      </c>
      <c r="E5243" t="s">
        <v>15</v>
      </c>
      <c r="F5243" t="s">
        <v>25</v>
      </c>
      <c r="G5243">
        <v>386840</v>
      </c>
      <c r="H5243" t="s">
        <v>17</v>
      </c>
      <c r="J5243" t="s">
        <v>3354</v>
      </c>
      <c r="K5243" t="s">
        <v>3383</v>
      </c>
      <c r="L5243" t="s">
        <v>135</v>
      </c>
      <c r="M5243" t="s">
        <v>3359</v>
      </c>
      <c r="AB5243" t="s">
        <v>81</v>
      </c>
      <c r="AF5243" t="s">
        <v>3060</v>
      </c>
      <c r="AH5243" s="2">
        <v>40535.623807870368</v>
      </c>
    </row>
    <row r="5244" spans="1:35" ht="15" customHeight="1" x14ac:dyDescent="0.35">
      <c r="B5244" s="5">
        <f t="shared" si="390"/>
        <v>5242</v>
      </c>
      <c r="C5244">
        <f t="shared" si="391"/>
        <v>324</v>
      </c>
      <c r="D5244" s="16">
        <v>1961</v>
      </c>
      <c r="E5244" t="s">
        <v>15</v>
      </c>
      <c r="F5244" t="s">
        <v>25</v>
      </c>
      <c r="G5244">
        <v>386849</v>
      </c>
      <c r="H5244" t="s">
        <v>17</v>
      </c>
      <c r="J5244" t="s">
        <v>3354</v>
      </c>
      <c r="K5244" t="s">
        <v>3383</v>
      </c>
      <c r="L5244" t="s">
        <v>1773</v>
      </c>
      <c r="M5244" t="s">
        <v>3359</v>
      </c>
      <c r="AF5244" t="s">
        <v>3060</v>
      </c>
      <c r="AH5244" s="2">
        <v>41073.773206018515</v>
      </c>
    </row>
    <row r="5245" spans="1:35" ht="15" customHeight="1" x14ac:dyDescent="0.35">
      <c r="B5245" s="5">
        <f t="shared" si="390"/>
        <v>5243</v>
      </c>
      <c r="C5245">
        <f t="shared" si="391"/>
        <v>18</v>
      </c>
      <c r="D5245" s="16">
        <v>1961</v>
      </c>
      <c r="E5245" t="s">
        <v>15</v>
      </c>
      <c r="F5245" t="s">
        <v>25</v>
      </c>
      <c r="G5245">
        <v>387173</v>
      </c>
      <c r="H5245" t="s">
        <v>17</v>
      </c>
      <c r="K5245" t="s">
        <v>3383</v>
      </c>
      <c r="M5245" t="s">
        <v>3359</v>
      </c>
      <c r="N5245" t="s">
        <v>3359</v>
      </c>
      <c r="AB5245" t="s">
        <v>81</v>
      </c>
      <c r="AF5245" t="s">
        <v>3060</v>
      </c>
      <c r="AH5245" s="2">
        <v>40762.779432870368</v>
      </c>
    </row>
    <row r="5246" spans="1:35" ht="15" customHeight="1" x14ac:dyDescent="0.35">
      <c r="A5246" s="3"/>
      <c r="B5246" s="5">
        <f t="shared" si="390"/>
        <v>5244</v>
      </c>
      <c r="C5246">
        <f t="shared" si="391"/>
        <v>358</v>
      </c>
      <c r="D5246" s="16">
        <v>1961</v>
      </c>
      <c r="E5246" t="s">
        <v>15</v>
      </c>
      <c r="F5246" t="s">
        <v>25</v>
      </c>
      <c r="G5246">
        <v>387191</v>
      </c>
      <c r="H5246" t="s">
        <v>17</v>
      </c>
      <c r="J5246" t="s">
        <v>3354</v>
      </c>
      <c r="K5246" t="s">
        <v>3383</v>
      </c>
      <c r="L5246" t="s">
        <v>37</v>
      </c>
      <c r="M5246" t="s">
        <v>3359</v>
      </c>
      <c r="AD5246" s="3" t="s">
        <v>1774</v>
      </c>
      <c r="AF5246" t="s">
        <v>3060</v>
      </c>
      <c r="AH5246" s="2">
        <v>40319.856909722221</v>
      </c>
    </row>
    <row r="5247" spans="1:35" ht="15" customHeight="1" x14ac:dyDescent="0.35">
      <c r="B5247" s="5">
        <f t="shared" si="390"/>
        <v>5245</v>
      </c>
      <c r="C5247">
        <f t="shared" si="391"/>
        <v>63</v>
      </c>
      <c r="D5247" s="16">
        <v>1961</v>
      </c>
      <c r="E5247" t="s">
        <v>15</v>
      </c>
      <c r="F5247" t="s">
        <v>25</v>
      </c>
      <c r="G5247">
        <v>387549</v>
      </c>
      <c r="H5247" t="s">
        <v>17</v>
      </c>
      <c r="K5247" t="s">
        <v>3383</v>
      </c>
      <c r="L5247" t="s">
        <v>703</v>
      </c>
      <c r="M5247" t="s">
        <v>3359</v>
      </c>
      <c r="AF5247" t="s">
        <v>3060</v>
      </c>
      <c r="AH5247" s="2">
        <v>40207.332071759258</v>
      </c>
    </row>
    <row r="5248" spans="1:35" ht="15" customHeight="1" x14ac:dyDescent="0.35">
      <c r="B5248" s="5">
        <f t="shared" si="390"/>
        <v>5246</v>
      </c>
      <c r="C5248">
        <f t="shared" si="391"/>
        <v>156</v>
      </c>
      <c r="D5248" s="16">
        <v>1961</v>
      </c>
      <c r="E5248" t="s">
        <v>15</v>
      </c>
      <c r="F5248" t="s">
        <v>25</v>
      </c>
      <c r="G5248">
        <v>387612</v>
      </c>
      <c r="H5248" t="s">
        <v>17</v>
      </c>
      <c r="J5248" t="s">
        <v>3354</v>
      </c>
      <c r="K5248" t="s">
        <v>3383</v>
      </c>
      <c r="L5248" t="s">
        <v>143</v>
      </c>
      <c r="M5248" t="s">
        <v>3359</v>
      </c>
      <c r="N5248" t="s">
        <v>3359</v>
      </c>
      <c r="AD5248" s="3" t="s">
        <v>1775</v>
      </c>
      <c r="AF5248" t="s">
        <v>3060</v>
      </c>
      <c r="AH5248" s="2">
        <v>40189.810023148151</v>
      </c>
    </row>
    <row r="5249" spans="1:35" ht="15" customHeight="1" x14ac:dyDescent="0.35">
      <c r="B5249" s="5">
        <f t="shared" si="390"/>
        <v>5247</v>
      </c>
      <c r="C5249">
        <f t="shared" si="391"/>
        <v>14</v>
      </c>
      <c r="D5249" s="16">
        <v>1961</v>
      </c>
      <c r="E5249" t="s">
        <v>15</v>
      </c>
      <c r="F5249" t="s">
        <v>25</v>
      </c>
      <c r="G5249">
        <v>387768</v>
      </c>
      <c r="H5249" t="s">
        <v>17</v>
      </c>
      <c r="J5249" t="s">
        <v>3354</v>
      </c>
      <c r="K5249" t="s">
        <v>3383</v>
      </c>
      <c r="L5249" t="s">
        <v>128</v>
      </c>
      <c r="M5249" t="s">
        <v>3359</v>
      </c>
      <c r="AC5249" s="3" t="s">
        <v>1776</v>
      </c>
      <c r="AD5249" s="3" t="s">
        <v>1777</v>
      </c>
      <c r="AF5249" t="s">
        <v>3060</v>
      </c>
      <c r="AH5249" s="2">
        <v>40584.71465277778</v>
      </c>
    </row>
    <row r="5250" spans="1:35" ht="15" customHeight="1" x14ac:dyDescent="0.35">
      <c r="B5250" s="5">
        <f t="shared" si="390"/>
        <v>5248</v>
      </c>
      <c r="C5250">
        <f t="shared" ref="C5250:C5253" si="392">+G5251-G5250</f>
        <v>433</v>
      </c>
      <c r="D5250" s="16">
        <v>1961</v>
      </c>
      <c r="E5250" t="s">
        <v>15</v>
      </c>
      <c r="F5250" t="s">
        <v>25</v>
      </c>
      <c r="G5250">
        <v>387782</v>
      </c>
      <c r="H5250" t="s">
        <v>17</v>
      </c>
      <c r="J5250" t="s">
        <v>3354</v>
      </c>
      <c r="K5250" t="s">
        <v>3383</v>
      </c>
      <c r="L5250" t="s">
        <v>56</v>
      </c>
      <c r="M5250" t="s">
        <v>3359</v>
      </c>
      <c r="N5250" t="s">
        <v>3359</v>
      </c>
      <c r="S5250" s="148">
        <v>46</v>
      </c>
      <c r="AB5250" t="s">
        <v>81</v>
      </c>
      <c r="AF5250" t="s">
        <v>3060</v>
      </c>
      <c r="AH5250" s="2">
        <v>39719.849745370368</v>
      </c>
    </row>
    <row r="5251" spans="1:35" ht="15" customHeight="1" thickBot="1" x14ac:dyDescent="0.4">
      <c r="A5251" s="3"/>
      <c r="B5251" s="5">
        <f t="shared" si="390"/>
        <v>5249</v>
      </c>
      <c r="C5251">
        <f t="shared" si="392"/>
        <v>105</v>
      </c>
      <c r="D5251" s="16">
        <v>1961</v>
      </c>
      <c r="E5251" t="s">
        <v>15</v>
      </c>
      <c r="F5251" t="s">
        <v>25</v>
      </c>
      <c r="G5251" s="70">
        <v>388215</v>
      </c>
      <c r="J5251" t="s">
        <v>3354</v>
      </c>
      <c r="K5251" t="s">
        <v>3383</v>
      </c>
      <c r="M5251" t="s">
        <v>3459</v>
      </c>
      <c r="T5251" t="s">
        <v>3262</v>
      </c>
      <c r="V5251" s="43" t="s">
        <v>3359</v>
      </c>
      <c r="W5251" t="s">
        <v>3572</v>
      </c>
      <c r="X5251" t="s">
        <v>3660</v>
      </c>
      <c r="AA5251" t="s">
        <v>3262</v>
      </c>
      <c r="AC5251"/>
      <c r="AD5251"/>
      <c r="AF5251" t="s">
        <v>3451</v>
      </c>
      <c r="AG5251" s="3"/>
      <c r="AH5251" s="153">
        <v>45899</v>
      </c>
      <c r="AI5251" s="36" t="s">
        <v>5440</v>
      </c>
    </row>
    <row r="5252" spans="1:35" ht="15" customHeight="1" thickBot="1" x14ac:dyDescent="0.4">
      <c r="B5252" s="5">
        <f t="shared" si="390"/>
        <v>5250</v>
      </c>
      <c r="C5252">
        <f t="shared" si="392"/>
        <v>155</v>
      </c>
      <c r="D5252" s="16">
        <v>1961</v>
      </c>
      <c r="E5252" s="159" t="s">
        <v>15</v>
      </c>
      <c r="F5252" s="159" t="s">
        <v>25</v>
      </c>
      <c r="G5252" s="160">
        <v>388320</v>
      </c>
      <c r="H5252" s="159"/>
      <c r="I5252" s="159"/>
      <c r="J5252" s="159" t="s">
        <v>3354</v>
      </c>
      <c r="K5252" s="159" t="s">
        <v>3383</v>
      </c>
      <c r="L5252" s="159"/>
      <c r="M5252" s="159" t="s">
        <v>3459</v>
      </c>
      <c r="N5252" s="159"/>
      <c r="O5252" s="159"/>
      <c r="P5252" s="159"/>
      <c r="Q5252" s="159"/>
      <c r="R5252" s="159"/>
      <c r="S5252" s="159"/>
      <c r="T5252" s="159" t="s">
        <v>3262</v>
      </c>
      <c r="U5252" s="159"/>
      <c r="V5252" s="161" t="s">
        <v>3359</v>
      </c>
      <c r="W5252" s="159" t="s">
        <v>3572</v>
      </c>
      <c r="X5252" s="159" t="s">
        <v>3660</v>
      </c>
      <c r="Y5252" s="159"/>
      <c r="Z5252" s="159"/>
      <c r="AA5252" s="159" t="s">
        <v>3262</v>
      </c>
      <c r="AB5252" s="159"/>
      <c r="AC5252" s="159"/>
      <c r="AD5252" s="159"/>
      <c r="AE5252" s="159"/>
      <c r="AF5252" t="s">
        <v>3451</v>
      </c>
      <c r="AG5252" s="159"/>
      <c r="AH5252" s="176">
        <v>46207</v>
      </c>
      <c r="AI5252" s="76" t="s">
        <v>6700</v>
      </c>
    </row>
    <row r="5253" spans="1:35" ht="15" customHeight="1" x14ac:dyDescent="0.35">
      <c r="B5253" s="5">
        <f t="shared" si="390"/>
        <v>5251</v>
      </c>
      <c r="C5253">
        <f t="shared" si="392"/>
        <v>39</v>
      </c>
      <c r="D5253" s="16">
        <v>1961</v>
      </c>
      <c r="E5253" t="s">
        <v>15</v>
      </c>
      <c r="F5253" t="s">
        <v>25</v>
      </c>
      <c r="G5253">
        <v>388475</v>
      </c>
      <c r="H5253" t="s">
        <v>17</v>
      </c>
      <c r="J5253" t="s">
        <v>3354</v>
      </c>
      <c r="K5253" t="s">
        <v>3383</v>
      </c>
      <c r="M5253" t="s">
        <v>3359</v>
      </c>
      <c r="AF5253" t="s">
        <v>3060</v>
      </c>
      <c r="AH5253" s="2">
        <v>40112.647210648145</v>
      </c>
    </row>
    <row r="5254" spans="1:35" ht="15" customHeight="1" thickBot="1" x14ac:dyDescent="0.4">
      <c r="B5254" s="5">
        <f t="shared" si="390"/>
        <v>5252</v>
      </c>
      <c r="C5254">
        <f>+G5256-G5254</f>
        <v>149</v>
      </c>
      <c r="D5254" s="16">
        <v>1961</v>
      </c>
      <c r="E5254" t="s">
        <v>15</v>
      </c>
      <c r="F5254" t="s">
        <v>25</v>
      </c>
      <c r="G5254" s="70">
        <v>388514</v>
      </c>
      <c r="J5254" t="s">
        <v>3354</v>
      </c>
      <c r="K5254" t="s">
        <v>3383</v>
      </c>
      <c r="M5254" t="s">
        <v>3459</v>
      </c>
      <c r="T5254" t="s">
        <v>3262</v>
      </c>
      <c r="V5254" s="43" t="s">
        <v>3359</v>
      </c>
      <c r="W5254" t="s">
        <v>3572</v>
      </c>
      <c r="X5254" t="s">
        <v>3660</v>
      </c>
      <c r="AA5254" t="s">
        <v>3262</v>
      </c>
      <c r="AC5254"/>
      <c r="AD5254"/>
      <c r="AF5254" t="s">
        <v>3451</v>
      </c>
      <c r="AG5254" s="3"/>
      <c r="AH5254" s="153">
        <v>45899</v>
      </c>
      <c r="AI5254" s="36" t="s">
        <v>5441</v>
      </c>
    </row>
    <row r="5255" spans="1:35" ht="15" customHeight="1" thickBot="1" x14ac:dyDescent="0.4">
      <c r="B5255" s="5">
        <f t="shared" si="390"/>
        <v>5253</v>
      </c>
      <c r="C5255">
        <f t="shared" ref="C5255:C5258" si="393">+G5257-G5255</f>
        <v>-868</v>
      </c>
      <c r="D5255" s="16">
        <v>1961</v>
      </c>
      <c r="E5255" s="159" t="s">
        <v>15</v>
      </c>
      <c r="F5255" s="159" t="s">
        <v>25</v>
      </c>
      <c r="G5255" s="160">
        <v>389567</v>
      </c>
      <c r="H5255" s="159"/>
      <c r="I5255" s="159"/>
      <c r="J5255" s="159" t="s">
        <v>3354</v>
      </c>
      <c r="K5255" s="159" t="s">
        <v>3383</v>
      </c>
      <c r="L5255" s="159"/>
      <c r="M5255" s="159" t="s">
        <v>3459</v>
      </c>
      <c r="N5255" s="159"/>
      <c r="O5255" s="159"/>
      <c r="P5255" s="159"/>
      <c r="Q5255" s="159"/>
      <c r="R5255" s="159"/>
      <c r="S5255" s="159"/>
      <c r="T5255" s="159" t="s">
        <v>3262</v>
      </c>
      <c r="U5255" s="159"/>
      <c r="V5255" s="161" t="s">
        <v>3359</v>
      </c>
      <c r="W5255" s="159" t="s">
        <v>3572</v>
      </c>
      <c r="X5255" s="159" t="s">
        <v>3660</v>
      </c>
      <c r="Y5255" s="159"/>
      <c r="Z5255" s="159"/>
      <c r="AA5255" s="159"/>
      <c r="AB5255" s="159"/>
      <c r="AC5255" s="159"/>
      <c r="AD5255" s="159"/>
      <c r="AE5255" s="159"/>
      <c r="AF5255" t="s">
        <v>3451</v>
      </c>
      <c r="AG5255" s="159"/>
      <c r="AH5255" s="176">
        <v>46207</v>
      </c>
      <c r="AI5255" s="76" t="s">
        <v>6834</v>
      </c>
    </row>
    <row r="5256" spans="1:35" ht="15" customHeight="1" x14ac:dyDescent="0.35">
      <c r="B5256" s="5">
        <f t="shared" si="390"/>
        <v>5254</v>
      </c>
      <c r="C5256">
        <f t="shared" si="393"/>
        <v>275</v>
      </c>
      <c r="D5256" s="16">
        <v>1961</v>
      </c>
      <c r="E5256" t="s">
        <v>15</v>
      </c>
      <c r="F5256" t="s">
        <v>25</v>
      </c>
      <c r="G5256">
        <v>388663</v>
      </c>
      <c r="H5256" t="s">
        <v>17</v>
      </c>
      <c r="J5256" t="s">
        <v>3354</v>
      </c>
      <c r="K5256" t="s">
        <v>3383</v>
      </c>
      <c r="L5256" t="s">
        <v>56</v>
      </c>
      <c r="M5256" t="s">
        <v>3359</v>
      </c>
      <c r="N5256" t="s">
        <v>3359</v>
      </c>
      <c r="AB5256" t="s">
        <v>81</v>
      </c>
      <c r="AF5256" t="s">
        <v>3060</v>
      </c>
      <c r="AH5256" s="2">
        <v>40955.831203703703</v>
      </c>
    </row>
    <row r="5257" spans="1:35" ht="15" customHeight="1" x14ac:dyDescent="0.35">
      <c r="B5257" s="5">
        <f t="shared" si="390"/>
        <v>5255</v>
      </c>
      <c r="C5257">
        <f t="shared" si="393"/>
        <v>579</v>
      </c>
      <c r="D5257" s="16">
        <v>1961</v>
      </c>
      <c r="E5257" t="s">
        <v>15</v>
      </c>
      <c r="F5257" t="s">
        <v>25</v>
      </c>
      <c r="G5257">
        <v>388699</v>
      </c>
      <c r="H5257" t="s">
        <v>17</v>
      </c>
      <c r="J5257" t="s">
        <v>3354</v>
      </c>
      <c r="L5257" t="s">
        <v>969</v>
      </c>
      <c r="M5257" t="s">
        <v>3359</v>
      </c>
      <c r="AB5257" t="s">
        <v>81</v>
      </c>
      <c r="AD5257" s="3" t="s">
        <v>1778</v>
      </c>
      <c r="AF5257" t="s">
        <v>3060</v>
      </c>
      <c r="AH5257" s="2">
        <v>40817.478425925925</v>
      </c>
    </row>
    <row r="5258" spans="1:35" ht="15" customHeight="1" x14ac:dyDescent="0.35">
      <c r="B5258" s="5">
        <f t="shared" si="390"/>
        <v>5256</v>
      </c>
      <c r="C5258">
        <f t="shared" si="393"/>
        <v>437</v>
      </c>
      <c r="D5258" s="16">
        <v>1961</v>
      </c>
      <c r="E5258" t="s">
        <v>15</v>
      </c>
      <c r="F5258" t="s">
        <v>25</v>
      </c>
      <c r="G5258">
        <v>388938</v>
      </c>
      <c r="H5258" t="s">
        <v>17</v>
      </c>
      <c r="J5258" t="s">
        <v>3354</v>
      </c>
      <c r="K5258" t="s">
        <v>3383</v>
      </c>
      <c r="L5258" t="s">
        <v>1779</v>
      </c>
      <c r="M5258" t="s">
        <v>3359</v>
      </c>
      <c r="AF5258" t="s">
        <v>3060</v>
      </c>
      <c r="AH5258" s="2">
        <v>39841.913900462961</v>
      </c>
    </row>
    <row r="5259" spans="1:35" ht="15" customHeight="1" x14ac:dyDescent="0.35">
      <c r="B5259" s="5">
        <f t="shared" si="390"/>
        <v>5257</v>
      </c>
      <c r="C5259">
        <f t="shared" si="391"/>
        <v>97</v>
      </c>
      <c r="D5259" s="16">
        <v>1961</v>
      </c>
      <c r="E5259" t="s">
        <v>15</v>
      </c>
      <c r="F5259" t="s">
        <v>25</v>
      </c>
      <c r="G5259">
        <v>389278</v>
      </c>
      <c r="H5259" t="s">
        <v>17</v>
      </c>
      <c r="J5259" t="s">
        <v>3354</v>
      </c>
      <c r="M5259" t="s">
        <v>3359</v>
      </c>
      <c r="AF5259" t="s">
        <v>3060</v>
      </c>
      <c r="AH5259" s="2">
        <v>40209.992731481485</v>
      </c>
    </row>
    <row r="5260" spans="1:35" ht="15" customHeight="1" x14ac:dyDescent="0.35">
      <c r="B5260" s="5">
        <f t="shared" si="390"/>
        <v>5258</v>
      </c>
      <c r="C5260">
        <f t="shared" si="391"/>
        <v>103</v>
      </c>
      <c r="D5260" s="16">
        <v>1961</v>
      </c>
      <c r="E5260" t="s">
        <v>15</v>
      </c>
      <c r="F5260" t="s">
        <v>25</v>
      </c>
      <c r="G5260">
        <v>389375</v>
      </c>
      <c r="J5260" t="s">
        <v>3354</v>
      </c>
      <c r="K5260" t="s">
        <v>3383</v>
      </c>
      <c r="M5260" t="s">
        <v>3459</v>
      </c>
      <c r="T5260" t="s">
        <v>3262</v>
      </c>
      <c r="V5260" s="43" t="s">
        <v>3359</v>
      </c>
      <c r="W5260" t="s">
        <v>3572</v>
      </c>
      <c r="X5260" t="s">
        <v>3660</v>
      </c>
      <c r="AA5260" s="3" t="s">
        <v>3262</v>
      </c>
      <c r="AF5260" t="s">
        <v>3451</v>
      </c>
      <c r="AH5260" s="2">
        <v>45710</v>
      </c>
    </row>
    <row r="5261" spans="1:35" ht="15" customHeight="1" x14ac:dyDescent="0.35">
      <c r="A5261" s="3"/>
      <c r="B5261" s="5">
        <f t="shared" si="390"/>
        <v>5259</v>
      </c>
      <c r="C5261">
        <f t="shared" si="391"/>
        <v>25</v>
      </c>
      <c r="D5261" s="16">
        <v>1961</v>
      </c>
      <c r="E5261" t="s">
        <v>15</v>
      </c>
      <c r="F5261" t="s">
        <v>25</v>
      </c>
      <c r="G5261">
        <v>389478</v>
      </c>
      <c r="H5261" t="s">
        <v>17</v>
      </c>
      <c r="J5261" t="s">
        <v>3354</v>
      </c>
      <c r="K5261" t="s">
        <v>3383</v>
      </c>
      <c r="L5261" t="s">
        <v>392</v>
      </c>
      <c r="M5261" t="s">
        <v>3359</v>
      </c>
      <c r="N5261" t="s">
        <v>3359</v>
      </c>
      <c r="AB5261" t="s">
        <v>1780</v>
      </c>
      <c r="AF5261" t="s">
        <v>3060</v>
      </c>
      <c r="AH5261" s="2">
        <v>40788.668796296297</v>
      </c>
    </row>
    <row r="5262" spans="1:35" ht="15" customHeight="1" thickBot="1" x14ac:dyDescent="0.4">
      <c r="B5262" s="5">
        <f t="shared" si="390"/>
        <v>5260</v>
      </c>
      <c r="C5262">
        <f t="shared" ref="C5262:C5265" si="394">+G5263-G5262</f>
        <v>38</v>
      </c>
      <c r="D5262" s="16">
        <v>1961</v>
      </c>
      <c r="E5262" t="s">
        <v>15</v>
      </c>
      <c r="F5262" t="s">
        <v>25</v>
      </c>
      <c r="G5262">
        <v>389503</v>
      </c>
      <c r="H5262" t="s">
        <v>17</v>
      </c>
      <c r="J5262" t="s">
        <v>3354</v>
      </c>
      <c r="K5262" t="s">
        <v>3383</v>
      </c>
      <c r="L5262" t="s">
        <v>153</v>
      </c>
      <c r="M5262" t="s">
        <v>3359</v>
      </c>
      <c r="V5262" s="43" t="s">
        <v>3359</v>
      </c>
      <c r="AB5262" t="s">
        <v>81</v>
      </c>
      <c r="AF5262" t="s">
        <v>3060</v>
      </c>
      <c r="AH5262" s="2">
        <v>40182.597766203704</v>
      </c>
    </row>
    <row r="5263" spans="1:35" ht="15" customHeight="1" thickBot="1" x14ac:dyDescent="0.4">
      <c r="B5263" s="5">
        <f t="shared" si="390"/>
        <v>5261</v>
      </c>
      <c r="C5263">
        <f t="shared" si="394"/>
        <v>100</v>
      </c>
      <c r="D5263" s="16">
        <v>1961</v>
      </c>
      <c r="E5263" s="159" t="s">
        <v>15</v>
      </c>
      <c r="F5263" s="159" t="s">
        <v>25</v>
      </c>
      <c r="G5263" s="160">
        <v>389541</v>
      </c>
      <c r="H5263" s="159"/>
      <c r="I5263" s="159"/>
      <c r="J5263" s="159" t="s">
        <v>3354</v>
      </c>
      <c r="K5263" s="159" t="s">
        <v>3383</v>
      </c>
      <c r="L5263" s="159"/>
      <c r="M5263" s="159" t="s">
        <v>3459</v>
      </c>
      <c r="N5263" s="159"/>
      <c r="O5263" s="159"/>
      <c r="P5263" s="159"/>
      <c r="Q5263" s="159"/>
      <c r="R5263" s="159"/>
      <c r="S5263" s="159"/>
      <c r="T5263" s="159" t="s">
        <v>3262</v>
      </c>
      <c r="U5263" s="159"/>
      <c r="V5263" s="161" t="s">
        <v>3359</v>
      </c>
      <c r="W5263" s="159" t="s">
        <v>3572</v>
      </c>
      <c r="X5263" s="159" t="s">
        <v>3660</v>
      </c>
      <c r="Y5263" s="159"/>
      <c r="Z5263" s="159"/>
      <c r="AA5263" s="159"/>
      <c r="AB5263" s="159"/>
      <c r="AC5263" s="159"/>
      <c r="AD5263" s="159"/>
      <c r="AE5263" s="159"/>
      <c r="AF5263" t="s">
        <v>3451</v>
      </c>
      <c r="AG5263" s="159"/>
      <c r="AH5263" s="176">
        <v>46207</v>
      </c>
      <c r="AI5263" s="76" t="s">
        <v>6681</v>
      </c>
    </row>
    <row r="5264" spans="1:35" ht="15" customHeight="1" x14ac:dyDescent="0.35">
      <c r="B5264" s="5">
        <f t="shared" si="390"/>
        <v>5262</v>
      </c>
      <c r="C5264">
        <f t="shared" si="394"/>
        <v>6</v>
      </c>
      <c r="D5264" s="16">
        <v>1961</v>
      </c>
      <c r="E5264" t="s">
        <v>15</v>
      </c>
      <c r="F5264" t="s">
        <v>25</v>
      </c>
      <c r="G5264">
        <v>389641</v>
      </c>
      <c r="H5264" t="s">
        <v>17</v>
      </c>
      <c r="J5264" t="s">
        <v>3354</v>
      </c>
      <c r="K5264" t="s">
        <v>3383</v>
      </c>
      <c r="L5264" t="s">
        <v>172</v>
      </c>
      <c r="M5264" t="s">
        <v>3359</v>
      </c>
      <c r="AF5264" t="s">
        <v>3060</v>
      </c>
      <c r="AH5264" s="2">
        <v>39939.362500000003</v>
      </c>
    </row>
    <row r="5265" spans="2:35" ht="15" customHeight="1" x14ac:dyDescent="0.35">
      <c r="B5265" s="5">
        <f t="shared" si="390"/>
        <v>5263</v>
      </c>
      <c r="C5265">
        <f t="shared" si="394"/>
        <v>82</v>
      </c>
      <c r="D5265" s="16">
        <v>1961</v>
      </c>
      <c r="E5265" t="s">
        <v>15</v>
      </c>
      <c r="F5265" t="s">
        <v>25</v>
      </c>
      <c r="G5265">
        <v>389647</v>
      </c>
      <c r="H5265" t="s">
        <v>17</v>
      </c>
      <c r="L5265" t="s">
        <v>1781</v>
      </c>
      <c r="M5265" t="s">
        <v>3359</v>
      </c>
      <c r="AD5265" s="3" t="s">
        <v>1782</v>
      </c>
      <c r="AF5265" t="s">
        <v>3060</v>
      </c>
      <c r="AH5265" s="2">
        <v>40718.385208333333</v>
      </c>
    </row>
    <row r="5266" spans="2:35" ht="15" customHeight="1" x14ac:dyDescent="0.35">
      <c r="B5266" s="5">
        <f t="shared" si="390"/>
        <v>5264</v>
      </c>
      <c r="C5266">
        <f t="shared" si="391"/>
        <v>2</v>
      </c>
      <c r="D5266" s="16">
        <v>1961</v>
      </c>
      <c r="E5266" t="s">
        <v>15</v>
      </c>
      <c r="F5266" t="s">
        <v>25</v>
      </c>
      <c r="G5266">
        <v>389729</v>
      </c>
      <c r="H5266" t="s">
        <v>17</v>
      </c>
      <c r="J5266" t="s">
        <v>3354</v>
      </c>
      <c r="K5266" t="s">
        <v>3383</v>
      </c>
      <c r="L5266" t="s">
        <v>369</v>
      </c>
      <c r="M5266" t="s">
        <v>3359</v>
      </c>
      <c r="N5266" t="s">
        <v>3359</v>
      </c>
      <c r="AD5266" s="3" t="s">
        <v>1783</v>
      </c>
      <c r="AF5266" t="s">
        <v>3060</v>
      </c>
      <c r="AH5266" s="2">
        <v>40431.898287037038</v>
      </c>
    </row>
    <row r="5267" spans="2:35" ht="15" customHeight="1" x14ac:dyDescent="0.35">
      <c r="B5267" s="5">
        <f t="shared" si="390"/>
        <v>5265</v>
      </c>
      <c r="C5267">
        <f t="shared" si="391"/>
        <v>154</v>
      </c>
      <c r="D5267" s="16">
        <v>1961</v>
      </c>
      <c r="E5267" t="s">
        <v>15</v>
      </c>
      <c r="F5267" t="s">
        <v>25</v>
      </c>
      <c r="G5267">
        <v>389731</v>
      </c>
      <c r="H5267" t="s">
        <v>17</v>
      </c>
      <c r="J5267" t="s">
        <v>3354</v>
      </c>
      <c r="K5267" t="s">
        <v>3383</v>
      </c>
      <c r="L5267" t="s">
        <v>385</v>
      </c>
      <c r="M5267" t="s">
        <v>3359</v>
      </c>
      <c r="AF5267" t="s">
        <v>3060</v>
      </c>
      <c r="AH5267" s="2">
        <v>39797.491805555554</v>
      </c>
    </row>
    <row r="5268" spans="2:35" ht="15" customHeight="1" x14ac:dyDescent="0.35">
      <c r="B5268" s="5">
        <f t="shared" si="390"/>
        <v>5266</v>
      </c>
      <c r="C5268">
        <f t="shared" si="391"/>
        <v>138</v>
      </c>
      <c r="D5268" s="16">
        <v>1961</v>
      </c>
      <c r="E5268" t="s">
        <v>15</v>
      </c>
      <c r="F5268" t="s">
        <v>25</v>
      </c>
      <c r="G5268" s="70">
        <v>389885</v>
      </c>
      <c r="J5268" t="s">
        <v>3354</v>
      </c>
      <c r="K5268" t="s">
        <v>3383</v>
      </c>
      <c r="M5268" t="s">
        <v>3459</v>
      </c>
      <c r="T5268" t="s">
        <v>3262</v>
      </c>
      <c r="V5268" s="43" t="s">
        <v>3359</v>
      </c>
      <c r="W5268" t="s">
        <v>3572</v>
      </c>
      <c r="X5268" t="s">
        <v>3660</v>
      </c>
      <c r="AA5268" t="s">
        <v>3262</v>
      </c>
      <c r="AC5268"/>
      <c r="AD5268"/>
      <c r="AF5268" t="s">
        <v>3451</v>
      </c>
      <c r="AG5268" s="3"/>
      <c r="AH5268" s="153">
        <v>45899</v>
      </c>
      <c r="AI5268" s="36" t="s">
        <v>5442</v>
      </c>
    </row>
    <row r="5269" spans="2:35" ht="15" customHeight="1" x14ac:dyDescent="0.35">
      <c r="B5269" s="5">
        <f t="shared" si="390"/>
        <v>5267</v>
      </c>
      <c r="C5269">
        <f t="shared" si="391"/>
        <v>29</v>
      </c>
      <c r="D5269" s="16">
        <v>1961</v>
      </c>
      <c r="E5269" s="3" t="s">
        <v>15</v>
      </c>
      <c r="F5269" s="3" t="s">
        <v>25</v>
      </c>
      <c r="G5269" s="165">
        <v>390023</v>
      </c>
      <c r="H5269" s="3"/>
      <c r="I5269" s="3"/>
      <c r="J5269" s="3"/>
      <c r="K5269" s="3" t="s">
        <v>3383</v>
      </c>
      <c r="L5269" s="3"/>
      <c r="M5269" s="3"/>
      <c r="N5269" s="3"/>
      <c r="O5269" s="3"/>
      <c r="P5269" s="3"/>
      <c r="Q5269" s="3"/>
      <c r="R5269" s="3"/>
      <c r="S5269" s="152"/>
      <c r="T5269" s="3"/>
      <c r="U5269" s="3"/>
      <c r="V5269" s="143"/>
      <c r="W5269" s="3"/>
      <c r="X5269" s="3"/>
      <c r="Y5269" s="3"/>
      <c r="Z5269" s="3"/>
      <c r="AB5269" s="3"/>
      <c r="AE5269" s="3"/>
      <c r="AF5269" s="3" t="s">
        <v>3451</v>
      </c>
      <c r="AG5269" s="3"/>
      <c r="AH5269" s="153">
        <v>45739</v>
      </c>
      <c r="AI5269" s="14" t="s">
        <v>4795</v>
      </c>
    </row>
    <row r="5270" spans="2:35" ht="15" customHeight="1" x14ac:dyDescent="0.35">
      <c r="B5270" s="5">
        <f t="shared" si="390"/>
        <v>5268</v>
      </c>
      <c r="C5270">
        <f t="shared" si="391"/>
        <v>175</v>
      </c>
      <c r="D5270" s="16">
        <f>+D5269</f>
        <v>1961</v>
      </c>
      <c r="E5270" s="101" t="s">
        <v>15</v>
      </c>
      <c r="F5270" s="101" t="s">
        <v>16</v>
      </c>
      <c r="G5270" s="165">
        <v>390052</v>
      </c>
      <c r="H5270" s="101"/>
      <c r="I5270" s="101"/>
      <c r="J5270" s="101"/>
      <c r="K5270" s="101" t="s">
        <v>3383</v>
      </c>
      <c r="L5270" s="101"/>
      <c r="M5270" s="101"/>
      <c r="N5270" s="101"/>
      <c r="O5270" s="101"/>
      <c r="P5270" s="101"/>
      <c r="Q5270" s="101"/>
      <c r="R5270" s="101"/>
      <c r="S5270" s="128"/>
      <c r="T5270" s="101"/>
      <c r="U5270" s="101"/>
      <c r="V5270" s="130"/>
      <c r="W5270" s="101"/>
      <c r="X5270" s="101"/>
      <c r="Y5270" s="101"/>
      <c r="Z5270" s="101"/>
      <c r="AA5270" s="101"/>
      <c r="AB5270" s="101"/>
      <c r="AC5270" s="101"/>
      <c r="AD5270" s="101"/>
      <c r="AE5270" s="101"/>
      <c r="AF5270" t="s">
        <v>3451</v>
      </c>
      <c r="AG5270" s="101"/>
      <c r="AH5270" s="103">
        <v>45839</v>
      </c>
      <c r="AI5270" s="102" t="s">
        <v>5154</v>
      </c>
    </row>
    <row r="5271" spans="2:35" ht="15" customHeight="1" x14ac:dyDescent="0.35">
      <c r="B5271" s="5">
        <f t="shared" si="390"/>
        <v>5269</v>
      </c>
      <c r="C5271">
        <f t="shared" si="391"/>
        <v>73</v>
      </c>
      <c r="D5271" s="16">
        <v>1961</v>
      </c>
      <c r="E5271" t="s">
        <v>15</v>
      </c>
      <c r="F5271" t="s">
        <v>25</v>
      </c>
      <c r="G5271">
        <v>390227</v>
      </c>
      <c r="H5271" t="s">
        <v>17</v>
      </c>
      <c r="J5271" t="s">
        <v>3354</v>
      </c>
      <c r="K5271" t="s">
        <v>3383</v>
      </c>
      <c r="M5271" t="s">
        <v>3359</v>
      </c>
      <c r="AF5271" t="s">
        <v>3060</v>
      </c>
      <c r="AH5271" s="2">
        <v>39954.229907407411</v>
      </c>
    </row>
    <row r="5272" spans="2:35" ht="15" customHeight="1" thickBot="1" x14ac:dyDescent="0.4">
      <c r="B5272" s="5">
        <f t="shared" si="390"/>
        <v>5270</v>
      </c>
      <c r="C5272">
        <f t="shared" si="391"/>
        <v>327</v>
      </c>
      <c r="D5272" s="16">
        <v>1961</v>
      </c>
      <c r="E5272" t="s">
        <v>15</v>
      </c>
      <c r="F5272" t="s">
        <v>25</v>
      </c>
      <c r="G5272">
        <v>390300</v>
      </c>
      <c r="H5272" t="s">
        <v>17</v>
      </c>
      <c r="J5272" t="s">
        <v>3354</v>
      </c>
      <c r="K5272" t="s">
        <v>3383</v>
      </c>
      <c r="L5272" t="s">
        <v>377</v>
      </c>
      <c r="M5272" t="s">
        <v>3359</v>
      </c>
      <c r="AD5272" s="3" t="s">
        <v>1784</v>
      </c>
      <c r="AF5272" t="s">
        <v>3060</v>
      </c>
      <c r="AH5272" s="2">
        <v>40602.822557870371</v>
      </c>
    </row>
    <row r="5273" spans="2:35" ht="15" thickBot="1" x14ac:dyDescent="0.4">
      <c r="B5273" s="5">
        <f t="shared" si="390"/>
        <v>5271</v>
      </c>
      <c r="C5273">
        <f t="shared" ref="C5273:C5277" si="395">+G5274-G5273</f>
        <v>9</v>
      </c>
      <c r="D5273" s="16">
        <v>1961</v>
      </c>
      <c r="E5273" s="159" t="s">
        <v>15</v>
      </c>
      <c r="F5273" s="159" t="s">
        <v>25</v>
      </c>
      <c r="G5273" s="160">
        <v>390627</v>
      </c>
      <c r="H5273" s="159"/>
      <c r="I5273" s="159"/>
      <c r="J5273" s="159" t="s">
        <v>3354</v>
      </c>
      <c r="K5273" s="159" t="s">
        <v>3383</v>
      </c>
      <c r="L5273" s="159"/>
      <c r="M5273" s="159" t="s">
        <v>3459</v>
      </c>
      <c r="N5273" s="159"/>
      <c r="O5273" s="159"/>
      <c r="P5273" s="159"/>
      <c r="Q5273" s="159"/>
      <c r="R5273" s="159"/>
      <c r="S5273" s="159"/>
      <c r="T5273" s="159" t="s">
        <v>167</v>
      </c>
      <c r="U5273" s="159"/>
      <c r="V5273" s="161"/>
      <c r="W5273" s="159" t="s">
        <v>3572</v>
      </c>
      <c r="X5273" s="159" t="s">
        <v>3660</v>
      </c>
      <c r="Y5273" s="159"/>
      <c r="Z5273" s="159"/>
      <c r="AA5273" s="159" t="s">
        <v>3262</v>
      </c>
      <c r="AB5273" s="159"/>
      <c r="AC5273" s="159"/>
      <c r="AD5273" s="159"/>
      <c r="AE5273" s="159"/>
      <c r="AF5273" t="s">
        <v>3451</v>
      </c>
      <c r="AG5273" s="159"/>
      <c r="AH5273" s="176">
        <v>46034</v>
      </c>
      <c r="AI5273" s="76" t="s">
        <v>6232</v>
      </c>
    </row>
    <row r="5274" spans="2:35" ht="15" customHeight="1" thickBot="1" x14ac:dyDescent="0.4">
      <c r="B5274" s="5">
        <f t="shared" si="390"/>
        <v>5272</v>
      </c>
      <c r="C5274">
        <f t="shared" si="395"/>
        <v>26</v>
      </c>
      <c r="D5274" s="16">
        <v>1961</v>
      </c>
      <c r="E5274" t="s">
        <v>15</v>
      </c>
      <c r="F5274" t="s">
        <v>25</v>
      </c>
      <c r="G5274">
        <v>390636</v>
      </c>
      <c r="H5274" t="s">
        <v>17</v>
      </c>
      <c r="J5274" t="s">
        <v>3354</v>
      </c>
      <c r="K5274" t="s">
        <v>3383</v>
      </c>
      <c r="L5274" t="s">
        <v>37</v>
      </c>
      <c r="M5274" t="s">
        <v>3359</v>
      </c>
      <c r="AF5274" t="s">
        <v>3060</v>
      </c>
      <c r="AH5274" s="2">
        <v>39776.861805555556</v>
      </c>
    </row>
    <row r="5275" spans="2:35" ht="15" customHeight="1" thickBot="1" x14ac:dyDescent="0.4">
      <c r="B5275" s="5">
        <f t="shared" si="390"/>
        <v>5273</v>
      </c>
      <c r="C5275">
        <f t="shared" si="395"/>
        <v>35</v>
      </c>
      <c r="D5275" s="16">
        <v>1961</v>
      </c>
      <c r="E5275" s="159" t="s">
        <v>15</v>
      </c>
      <c r="F5275" s="159" t="s">
        <v>25</v>
      </c>
      <c r="G5275" s="160">
        <v>390662</v>
      </c>
      <c r="H5275" s="159"/>
      <c r="I5275" s="159"/>
      <c r="J5275" s="159" t="s">
        <v>3354</v>
      </c>
      <c r="K5275" s="159" t="s">
        <v>3383</v>
      </c>
      <c r="L5275" s="159"/>
      <c r="M5275" s="159" t="s">
        <v>3459</v>
      </c>
      <c r="N5275" s="159"/>
      <c r="O5275" s="159"/>
      <c r="P5275" s="159"/>
      <c r="Q5275" s="159"/>
      <c r="R5275" s="159"/>
      <c r="S5275" s="159"/>
      <c r="T5275" s="159" t="s">
        <v>3262</v>
      </c>
      <c r="U5275" s="159"/>
      <c r="V5275" s="159"/>
      <c r="W5275" s="159" t="s">
        <v>3572</v>
      </c>
      <c r="X5275" s="159" t="s">
        <v>3660</v>
      </c>
      <c r="Y5275" s="159"/>
      <c r="Z5275" s="159"/>
      <c r="AA5275" s="159"/>
      <c r="AB5275" s="159"/>
      <c r="AC5275" s="159"/>
      <c r="AD5275" s="159"/>
      <c r="AE5275" s="159"/>
      <c r="AF5275" t="s">
        <v>3451</v>
      </c>
      <c r="AG5275" s="159"/>
      <c r="AH5275" s="176">
        <v>46207</v>
      </c>
      <c r="AI5275" s="76" t="s">
        <v>6666</v>
      </c>
    </row>
    <row r="5276" spans="2:35" ht="15" customHeight="1" x14ac:dyDescent="0.35">
      <c r="B5276" s="5">
        <f t="shared" si="390"/>
        <v>5274</v>
      </c>
      <c r="C5276">
        <f t="shared" si="395"/>
        <v>213</v>
      </c>
      <c r="D5276" s="16">
        <v>1961</v>
      </c>
      <c r="E5276" t="s">
        <v>15</v>
      </c>
      <c r="F5276" t="s">
        <v>25</v>
      </c>
      <c r="G5276">
        <v>390697</v>
      </c>
      <c r="H5276" t="s">
        <v>17</v>
      </c>
      <c r="J5276" t="s">
        <v>3354</v>
      </c>
      <c r="K5276" t="s">
        <v>3383</v>
      </c>
      <c r="L5276" t="s">
        <v>135</v>
      </c>
      <c r="M5276" t="s">
        <v>3359</v>
      </c>
      <c r="AF5276" t="s">
        <v>3060</v>
      </c>
      <c r="AH5276" s="2">
        <v>40201.358912037038</v>
      </c>
    </row>
    <row r="5277" spans="2:35" ht="15" customHeight="1" x14ac:dyDescent="0.35">
      <c r="B5277" s="5">
        <f t="shared" si="390"/>
        <v>5275</v>
      </c>
      <c r="C5277">
        <f t="shared" si="395"/>
        <v>125</v>
      </c>
      <c r="D5277" s="16">
        <v>1961</v>
      </c>
      <c r="E5277" t="s">
        <v>15</v>
      </c>
      <c r="F5277" t="s">
        <v>25</v>
      </c>
      <c r="G5277">
        <v>390910</v>
      </c>
      <c r="H5277" t="s">
        <v>17</v>
      </c>
      <c r="J5277" t="s">
        <v>3354</v>
      </c>
      <c r="K5277" t="s">
        <v>3383</v>
      </c>
      <c r="L5277" t="s">
        <v>28</v>
      </c>
      <c r="M5277" t="s">
        <v>3359</v>
      </c>
      <c r="AF5277" t="s">
        <v>3060</v>
      </c>
      <c r="AH5277" s="2">
        <v>39842.348067129627</v>
      </c>
    </row>
    <row r="5278" spans="2:35" ht="15" customHeight="1" x14ac:dyDescent="0.35">
      <c r="B5278" s="5">
        <f t="shared" si="390"/>
        <v>5276</v>
      </c>
      <c r="C5278">
        <f t="shared" si="391"/>
        <v>5</v>
      </c>
      <c r="D5278" s="16">
        <v>1961</v>
      </c>
      <c r="E5278" t="s">
        <v>15</v>
      </c>
      <c r="F5278" t="s">
        <v>16</v>
      </c>
      <c r="G5278">
        <v>391035</v>
      </c>
      <c r="H5278" t="s">
        <v>17</v>
      </c>
      <c r="J5278" t="s">
        <v>3354</v>
      </c>
      <c r="M5278" t="s">
        <v>3359</v>
      </c>
      <c r="AF5278" t="s">
        <v>3060</v>
      </c>
      <c r="AH5278" s="2">
        <v>40027.463912037034</v>
      </c>
    </row>
    <row r="5279" spans="2:35" ht="15" customHeight="1" x14ac:dyDescent="0.35">
      <c r="B5279" s="5">
        <f t="shared" si="390"/>
        <v>5277</v>
      </c>
      <c r="C5279">
        <f t="shared" si="391"/>
        <v>32</v>
      </c>
      <c r="D5279" s="16">
        <v>1961</v>
      </c>
      <c r="E5279" t="s">
        <v>15</v>
      </c>
      <c r="F5279" t="s">
        <v>25</v>
      </c>
      <c r="G5279">
        <v>391040</v>
      </c>
      <c r="H5279" t="s">
        <v>17</v>
      </c>
      <c r="J5279" t="s">
        <v>3354</v>
      </c>
      <c r="K5279" t="s">
        <v>3383</v>
      </c>
      <c r="L5279" t="s">
        <v>811</v>
      </c>
      <c r="M5279" t="s">
        <v>3359</v>
      </c>
      <c r="AF5279" t="s">
        <v>3060</v>
      </c>
      <c r="AH5279" s="2">
        <v>40585.924027777779</v>
      </c>
    </row>
    <row r="5280" spans="2:35" ht="15" customHeight="1" x14ac:dyDescent="0.35">
      <c r="B5280" s="5">
        <f t="shared" si="390"/>
        <v>5278</v>
      </c>
      <c r="C5280">
        <f t="shared" si="391"/>
        <v>100</v>
      </c>
      <c r="D5280" s="16">
        <v>1961</v>
      </c>
      <c r="E5280" t="s">
        <v>15</v>
      </c>
      <c r="F5280" t="s">
        <v>25</v>
      </c>
      <c r="G5280">
        <v>391072</v>
      </c>
      <c r="H5280" t="s">
        <v>17</v>
      </c>
      <c r="J5280" t="s">
        <v>3354</v>
      </c>
      <c r="K5280" t="s">
        <v>3383</v>
      </c>
      <c r="L5280" t="s">
        <v>102</v>
      </c>
      <c r="M5280" t="s">
        <v>3359</v>
      </c>
      <c r="AF5280" t="s">
        <v>3060</v>
      </c>
      <c r="AH5280" s="2">
        <v>40206.623287037037</v>
      </c>
    </row>
    <row r="5281" spans="1:35" ht="15" customHeight="1" x14ac:dyDescent="0.35">
      <c r="B5281" s="5">
        <f t="shared" si="390"/>
        <v>5279</v>
      </c>
      <c r="C5281">
        <f t="shared" si="391"/>
        <v>58</v>
      </c>
      <c r="D5281" s="146">
        <f>+D5280</f>
        <v>1961</v>
      </c>
      <c r="E5281" s="3" t="s">
        <v>15</v>
      </c>
      <c r="F5281" s="3" t="s">
        <v>25</v>
      </c>
      <c r="G5281" s="165">
        <v>391172</v>
      </c>
      <c r="H5281" s="3"/>
      <c r="I5281" s="3"/>
      <c r="J5281" s="3"/>
      <c r="K5281" s="3" t="s">
        <v>3383</v>
      </c>
      <c r="L5281" s="3"/>
      <c r="M5281" s="3"/>
      <c r="N5281" s="3"/>
      <c r="O5281" s="3"/>
      <c r="P5281" s="3"/>
      <c r="Q5281" s="3"/>
      <c r="R5281" s="3"/>
      <c r="S5281" s="152"/>
      <c r="T5281" s="3"/>
      <c r="U5281" s="3"/>
      <c r="V5281" s="143"/>
      <c r="W5281" s="3"/>
      <c r="X5281" s="3"/>
      <c r="Y5281" s="3"/>
      <c r="Z5281" s="3"/>
      <c r="AB5281" s="3"/>
      <c r="AE5281" s="3"/>
      <c r="AF5281" s="3" t="s">
        <v>3451</v>
      </c>
      <c r="AG5281" s="3"/>
      <c r="AH5281" s="153">
        <v>45739</v>
      </c>
      <c r="AI5281" s="14" t="s">
        <v>4796</v>
      </c>
    </row>
    <row r="5282" spans="1:35" ht="15" customHeight="1" x14ac:dyDescent="0.35">
      <c r="B5282" s="5">
        <f t="shared" si="390"/>
        <v>5280</v>
      </c>
      <c r="C5282">
        <f t="shared" si="391"/>
        <v>117</v>
      </c>
      <c r="D5282" s="146">
        <f t="shared" ref="D5282:D5286" si="396">+D5281</f>
        <v>1961</v>
      </c>
      <c r="E5282" t="s">
        <v>15</v>
      </c>
      <c r="F5282" t="s">
        <v>25</v>
      </c>
      <c r="G5282">
        <v>391230</v>
      </c>
      <c r="H5282" t="s">
        <v>17</v>
      </c>
      <c r="J5282" t="s">
        <v>3356</v>
      </c>
      <c r="K5282" t="s">
        <v>3383</v>
      </c>
      <c r="M5282" t="s">
        <v>3359</v>
      </c>
      <c r="N5282" t="s">
        <v>3359</v>
      </c>
      <c r="AF5282" t="s">
        <v>3060</v>
      </c>
      <c r="AH5282" s="2">
        <v>41113.516689814816</v>
      </c>
    </row>
    <row r="5283" spans="1:35" ht="15" customHeight="1" thickBot="1" x14ac:dyDescent="0.4">
      <c r="B5283" s="5">
        <f t="shared" si="390"/>
        <v>5281</v>
      </c>
      <c r="C5283">
        <f t="shared" si="391"/>
        <v>1</v>
      </c>
      <c r="D5283" s="146">
        <f t="shared" si="396"/>
        <v>1961</v>
      </c>
      <c r="E5283" t="s">
        <v>15</v>
      </c>
      <c r="F5283" t="s">
        <v>25</v>
      </c>
      <c r="G5283">
        <v>391347</v>
      </c>
      <c r="H5283" t="s">
        <v>17</v>
      </c>
      <c r="J5283" t="s">
        <v>3354</v>
      </c>
      <c r="K5283" t="s">
        <v>3383</v>
      </c>
      <c r="L5283" t="s">
        <v>135</v>
      </c>
      <c r="M5283" t="s">
        <v>3359</v>
      </c>
      <c r="AF5283" t="s">
        <v>3060</v>
      </c>
      <c r="AH5283" s="2">
        <v>40324.446875000001</v>
      </c>
    </row>
    <row r="5284" spans="1:35" ht="15" customHeight="1" thickBot="1" x14ac:dyDescent="0.4">
      <c r="B5284" s="5">
        <f t="shared" si="390"/>
        <v>5282</v>
      </c>
      <c r="C5284">
        <f t="shared" si="391"/>
        <v>439</v>
      </c>
      <c r="D5284" s="146">
        <f t="shared" si="396"/>
        <v>1961</v>
      </c>
      <c r="E5284" s="159" t="s">
        <v>15</v>
      </c>
      <c r="F5284" s="159" t="s">
        <v>25</v>
      </c>
      <c r="G5284" s="160">
        <v>391348</v>
      </c>
      <c r="H5284" s="159"/>
      <c r="I5284" s="159"/>
      <c r="J5284" s="159" t="s">
        <v>3354</v>
      </c>
      <c r="K5284" s="159" t="s">
        <v>3383</v>
      </c>
      <c r="L5284" s="159"/>
      <c r="M5284" s="159" t="s">
        <v>3459</v>
      </c>
      <c r="N5284" s="159"/>
      <c r="O5284" s="159"/>
      <c r="P5284" s="159"/>
      <c r="Q5284" s="159"/>
      <c r="R5284" s="159"/>
      <c r="S5284" s="159"/>
      <c r="T5284" s="159" t="s">
        <v>3262</v>
      </c>
      <c r="U5284" s="159"/>
      <c r="V5284" s="161"/>
      <c r="W5284" s="159" t="s">
        <v>3572</v>
      </c>
      <c r="X5284" s="159" t="s">
        <v>3660</v>
      </c>
      <c r="Y5284" s="159"/>
      <c r="Z5284" s="159"/>
      <c r="AA5284" s="159" t="s">
        <v>3262</v>
      </c>
      <c r="AB5284" s="159"/>
      <c r="AC5284" s="159"/>
      <c r="AD5284" s="159"/>
      <c r="AE5284" s="159"/>
      <c r="AF5284" t="s">
        <v>3451</v>
      </c>
      <c r="AG5284" s="159"/>
      <c r="AH5284" s="176">
        <v>46091</v>
      </c>
      <c r="AI5284" s="76" t="s">
        <v>6362</v>
      </c>
    </row>
    <row r="5285" spans="1:35" ht="15" customHeight="1" x14ac:dyDescent="0.35">
      <c r="B5285" s="5">
        <f t="shared" si="390"/>
        <v>5283</v>
      </c>
      <c r="C5285">
        <f t="shared" si="391"/>
        <v>141</v>
      </c>
      <c r="D5285" s="146">
        <f t="shared" si="396"/>
        <v>1961</v>
      </c>
      <c r="E5285" t="s">
        <v>15</v>
      </c>
      <c r="F5285" t="s">
        <v>25</v>
      </c>
      <c r="G5285">
        <v>391787</v>
      </c>
      <c r="H5285" t="s">
        <v>17</v>
      </c>
      <c r="J5285" t="s">
        <v>3354</v>
      </c>
      <c r="K5285" t="s">
        <v>3383</v>
      </c>
      <c r="M5285" t="s">
        <v>3359</v>
      </c>
      <c r="AF5285" t="s">
        <v>3060</v>
      </c>
      <c r="AH5285" s="2">
        <v>39900.320567129631</v>
      </c>
    </row>
    <row r="5286" spans="1:35" ht="15" customHeight="1" x14ac:dyDescent="0.35">
      <c r="B5286" s="5">
        <f t="shared" si="390"/>
        <v>5284</v>
      </c>
      <c r="C5286">
        <f t="shared" si="391"/>
        <v>38</v>
      </c>
      <c r="D5286" s="146">
        <f t="shared" si="396"/>
        <v>1961</v>
      </c>
      <c r="E5286" t="s">
        <v>15</v>
      </c>
      <c r="F5286" t="s">
        <v>16</v>
      </c>
      <c r="G5286">
        <v>391928</v>
      </c>
      <c r="H5286" t="s">
        <v>17</v>
      </c>
      <c r="J5286" t="s">
        <v>3354</v>
      </c>
      <c r="K5286" t="s">
        <v>3383</v>
      </c>
      <c r="L5286" t="s">
        <v>1785</v>
      </c>
      <c r="M5286" t="s">
        <v>3359</v>
      </c>
      <c r="AF5286" t="s">
        <v>3060</v>
      </c>
      <c r="AH5286" s="2">
        <v>40397.186944444446</v>
      </c>
    </row>
    <row r="5287" spans="1:35" ht="15" customHeight="1" x14ac:dyDescent="0.35">
      <c r="B5287" s="5">
        <f t="shared" si="390"/>
        <v>5285</v>
      </c>
      <c r="C5287">
        <f t="shared" si="391"/>
        <v>64</v>
      </c>
      <c r="D5287" s="16">
        <v>1961</v>
      </c>
      <c r="E5287" t="s">
        <v>15</v>
      </c>
      <c r="F5287" t="s">
        <v>16</v>
      </c>
      <c r="G5287">
        <v>391966</v>
      </c>
      <c r="H5287" t="s">
        <v>17</v>
      </c>
      <c r="J5287" t="s">
        <v>3354</v>
      </c>
      <c r="K5287" t="s">
        <v>3383</v>
      </c>
      <c r="L5287" t="s">
        <v>316</v>
      </c>
      <c r="M5287" t="s">
        <v>3359</v>
      </c>
      <c r="AF5287" t="s">
        <v>3060</v>
      </c>
      <c r="AH5287" s="2">
        <v>39673.059953703705</v>
      </c>
    </row>
    <row r="5288" spans="1:35" ht="15" customHeight="1" x14ac:dyDescent="0.35">
      <c r="B5288" s="5">
        <f t="shared" si="390"/>
        <v>5286</v>
      </c>
      <c r="C5288">
        <f t="shared" si="391"/>
        <v>571</v>
      </c>
      <c r="D5288" s="146">
        <v>1961</v>
      </c>
      <c r="E5288" s="3" t="s">
        <v>15</v>
      </c>
      <c r="F5288" s="3" t="s">
        <v>16</v>
      </c>
      <c r="G5288" s="3">
        <v>392030</v>
      </c>
      <c r="H5288" s="3"/>
      <c r="I5288" s="3"/>
      <c r="J5288" s="3"/>
      <c r="K5288" s="3"/>
      <c r="L5288" s="3"/>
      <c r="M5288" s="3"/>
      <c r="N5288" s="3"/>
      <c r="O5288" s="3"/>
      <c r="P5288" s="3"/>
      <c r="Q5288" s="3"/>
      <c r="R5288" s="3"/>
      <c r="S5288" s="152"/>
      <c r="T5288" s="3"/>
      <c r="U5288" s="3"/>
      <c r="V5288" s="143"/>
      <c r="W5288" s="3"/>
      <c r="X5288" s="3"/>
      <c r="Y5288" s="3"/>
      <c r="Z5288" s="3"/>
      <c r="AB5288" s="3"/>
      <c r="AE5288" s="3"/>
      <c r="AF5288" s="3" t="s">
        <v>3451</v>
      </c>
      <c r="AG5288" s="3"/>
      <c r="AH5288" s="153">
        <v>45561</v>
      </c>
      <c r="AI5288" s="14" t="s">
        <v>4162</v>
      </c>
    </row>
    <row r="5289" spans="1:35" ht="15" customHeight="1" x14ac:dyDescent="0.35">
      <c r="B5289" s="5">
        <f t="shared" si="390"/>
        <v>5287</v>
      </c>
      <c r="C5289">
        <f t="shared" si="391"/>
        <v>217</v>
      </c>
      <c r="D5289" s="16">
        <f>+D5288</f>
        <v>1961</v>
      </c>
      <c r="E5289" s="101" t="s">
        <v>15</v>
      </c>
      <c r="F5289" s="101" t="s">
        <v>16</v>
      </c>
      <c r="G5289" s="165">
        <v>392601</v>
      </c>
      <c r="H5289" s="101"/>
      <c r="I5289" s="101"/>
      <c r="J5289" s="101"/>
      <c r="K5289" s="101" t="s">
        <v>3383</v>
      </c>
      <c r="L5289" s="101"/>
      <c r="M5289" s="101"/>
      <c r="N5289" s="101"/>
      <c r="O5289" s="101"/>
      <c r="P5289" s="101"/>
      <c r="Q5289" s="101"/>
      <c r="R5289" s="101"/>
      <c r="S5289" s="128"/>
      <c r="T5289" s="101"/>
      <c r="U5289" s="101"/>
      <c r="V5289" s="130"/>
      <c r="W5289" s="101"/>
      <c r="X5289" s="101"/>
      <c r="Y5289" s="101"/>
      <c r="Z5289" s="101"/>
      <c r="AA5289" s="101"/>
      <c r="AB5289" s="101"/>
      <c r="AC5289" s="101"/>
      <c r="AD5289" s="101"/>
      <c r="AE5289" s="101"/>
      <c r="AF5289" t="s">
        <v>3451</v>
      </c>
      <c r="AG5289" s="101"/>
      <c r="AH5289" s="103">
        <v>45839</v>
      </c>
      <c r="AI5289" s="102" t="s">
        <v>5155</v>
      </c>
    </row>
    <row r="5290" spans="1:35" ht="15" customHeight="1" x14ac:dyDescent="0.35">
      <c r="B5290" s="5">
        <f t="shared" si="390"/>
        <v>5288</v>
      </c>
      <c r="C5290">
        <f t="shared" si="391"/>
        <v>6</v>
      </c>
      <c r="D5290" s="16">
        <v>1961</v>
      </c>
      <c r="E5290" t="s">
        <v>15</v>
      </c>
      <c r="F5290" t="s">
        <v>16</v>
      </c>
      <c r="G5290">
        <v>392818</v>
      </c>
      <c r="H5290" t="s">
        <v>17</v>
      </c>
      <c r="J5290" t="s">
        <v>3354</v>
      </c>
      <c r="K5290" t="s">
        <v>3383</v>
      </c>
      <c r="L5290" t="s">
        <v>28</v>
      </c>
      <c r="M5290" t="s">
        <v>3359</v>
      </c>
      <c r="AC5290" s="3">
        <v>1962</v>
      </c>
      <c r="AF5290" t="s">
        <v>3060</v>
      </c>
      <c r="AH5290" s="2">
        <v>40343.88658564815</v>
      </c>
    </row>
    <row r="5291" spans="1:35" ht="15" customHeight="1" x14ac:dyDescent="0.35">
      <c r="B5291" s="5">
        <f t="shared" si="390"/>
        <v>5289</v>
      </c>
      <c r="C5291">
        <f t="shared" si="391"/>
        <v>102</v>
      </c>
      <c r="D5291" s="16">
        <v>1961</v>
      </c>
      <c r="E5291" t="s">
        <v>15</v>
      </c>
      <c r="F5291" t="s">
        <v>16</v>
      </c>
      <c r="G5291">
        <v>392824</v>
      </c>
      <c r="H5291" t="s">
        <v>17</v>
      </c>
      <c r="J5291" t="s">
        <v>3354</v>
      </c>
      <c r="K5291" t="s">
        <v>3383</v>
      </c>
      <c r="L5291" t="s">
        <v>659</v>
      </c>
      <c r="M5291" t="s">
        <v>3359</v>
      </c>
      <c r="AF5291" t="s">
        <v>3060</v>
      </c>
      <c r="AH5291" s="2">
        <v>40073.653298611112</v>
      </c>
    </row>
    <row r="5292" spans="1:35" ht="15" customHeight="1" thickBot="1" x14ac:dyDescent="0.4">
      <c r="A5292" s="3"/>
      <c r="B5292" s="5">
        <f t="shared" si="390"/>
        <v>5290</v>
      </c>
      <c r="C5292">
        <f t="shared" si="391"/>
        <v>201</v>
      </c>
      <c r="D5292" s="16">
        <v>1961</v>
      </c>
      <c r="E5292" t="s">
        <v>15</v>
      </c>
      <c r="F5292" t="s">
        <v>16</v>
      </c>
      <c r="G5292">
        <v>392926</v>
      </c>
      <c r="H5292" t="s">
        <v>17</v>
      </c>
      <c r="J5292" t="s">
        <v>3354</v>
      </c>
      <c r="K5292" t="s">
        <v>3383</v>
      </c>
      <c r="L5292" t="s">
        <v>849</v>
      </c>
      <c r="M5292" t="s">
        <v>3359</v>
      </c>
      <c r="S5292" s="148" t="s">
        <v>636</v>
      </c>
      <c r="AF5292" t="s">
        <v>3060</v>
      </c>
      <c r="AH5292" s="2">
        <v>40523.532071759262</v>
      </c>
    </row>
    <row r="5293" spans="1:35" ht="15" customHeight="1" thickBot="1" x14ac:dyDescent="0.4">
      <c r="A5293" s="3"/>
      <c r="B5293" s="5">
        <f t="shared" si="390"/>
        <v>5291</v>
      </c>
      <c r="C5293">
        <f t="shared" si="391"/>
        <v>201</v>
      </c>
      <c r="D5293" s="16">
        <v>1961</v>
      </c>
      <c r="E5293" s="159" t="s">
        <v>15</v>
      </c>
      <c r="F5293" s="159" t="s">
        <v>16</v>
      </c>
      <c r="G5293" s="160">
        <v>393127</v>
      </c>
      <c r="H5293" s="159"/>
      <c r="I5293" s="159"/>
      <c r="J5293" s="159" t="s">
        <v>3354</v>
      </c>
      <c r="K5293" s="159" t="s">
        <v>3383</v>
      </c>
      <c r="L5293" s="159"/>
      <c r="M5293" s="159" t="s">
        <v>3459</v>
      </c>
      <c r="N5293" s="159"/>
      <c r="O5293" s="159"/>
      <c r="P5293" s="159"/>
      <c r="Q5293" s="159"/>
      <c r="R5293" s="159"/>
      <c r="S5293" s="159"/>
      <c r="T5293" s="159" t="s">
        <v>3262</v>
      </c>
      <c r="U5293" s="159"/>
      <c r="V5293" s="161" t="s">
        <v>3359</v>
      </c>
      <c r="W5293" s="159" t="s">
        <v>3572</v>
      </c>
      <c r="X5293" s="159" t="s">
        <v>3660</v>
      </c>
      <c r="Y5293" s="159"/>
      <c r="Z5293" s="159"/>
      <c r="AA5293" s="159" t="s">
        <v>3262</v>
      </c>
      <c r="AB5293" s="159"/>
      <c r="AC5293" s="159"/>
      <c r="AD5293" s="159"/>
      <c r="AE5293" s="159"/>
      <c r="AF5293" t="s">
        <v>3451</v>
      </c>
      <c r="AG5293" s="159"/>
      <c r="AH5293" s="176">
        <v>46091</v>
      </c>
      <c r="AI5293" s="76" t="s">
        <v>6444</v>
      </c>
    </row>
    <row r="5294" spans="1:35" ht="15" customHeight="1" x14ac:dyDescent="0.35">
      <c r="B5294" s="5">
        <f t="shared" si="390"/>
        <v>5292</v>
      </c>
      <c r="C5294">
        <f t="shared" si="391"/>
        <v>152</v>
      </c>
      <c r="D5294" s="16">
        <v>1961</v>
      </c>
      <c r="E5294" s="3" t="s">
        <v>15</v>
      </c>
      <c r="F5294" s="3" t="s">
        <v>16</v>
      </c>
      <c r="G5294" s="165">
        <v>393328</v>
      </c>
      <c r="H5294" s="3"/>
      <c r="I5294" s="3"/>
      <c r="J5294" s="3" t="s">
        <v>3354</v>
      </c>
      <c r="K5294" s="3" t="s">
        <v>3383</v>
      </c>
      <c r="L5294" s="3"/>
      <c r="M5294" s="3" t="s">
        <v>3459</v>
      </c>
      <c r="N5294" s="3"/>
      <c r="O5294" s="3"/>
      <c r="P5294" s="3"/>
      <c r="Q5294" s="3"/>
      <c r="R5294" s="3"/>
      <c r="S5294" s="152"/>
      <c r="T5294" s="3" t="s">
        <v>3262</v>
      </c>
      <c r="U5294" s="3"/>
      <c r="V5294" s="143" t="s">
        <v>3359</v>
      </c>
      <c r="W5294" s="3" t="s">
        <v>3572</v>
      </c>
      <c r="X5294" s="3" t="s">
        <v>3660</v>
      </c>
      <c r="Y5294" s="3"/>
      <c r="Z5294" s="3"/>
      <c r="AA5294" s="3" t="s">
        <v>3262</v>
      </c>
      <c r="AB5294" s="3"/>
      <c r="AE5294" s="3"/>
      <c r="AF5294" t="s">
        <v>3451</v>
      </c>
      <c r="AH5294" s="2">
        <v>45783</v>
      </c>
      <c r="AI5294" s="75" t="s">
        <v>4970</v>
      </c>
    </row>
    <row r="5295" spans="1:35" ht="15" customHeight="1" thickBot="1" x14ac:dyDescent="0.4">
      <c r="A5295" s="3"/>
      <c r="B5295" s="5">
        <f t="shared" si="390"/>
        <v>5293</v>
      </c>
      <c r="C5295">
        <f t="shared" si="391"/>
        <v>38</v>
      </c>
      <c r="D5295" s="16">
        <v>1961</v>
      </c>
      <c r="E5295" t="s">
        <v>15</v>
      </c>
      <c r="F5295" t="s">
        <v>16</v>
      </c>
      <c r="G5295">
        <v>393480</v>
      </c>
      <c r="H5295" t="s">
        <v>17</v>
      </c>
      <c r="J5295" t="s">
        <v>3354</v>
      </c>
      <c r="K5295" t="s">
        <v>3383</v>
      </c>
      <c r="L5295" t="s">
        <v>377</v>
      </c>
      <c r="M5295" t="s">
        <v>3359</v>
      </c>
      <c r="N5295" t="s">
        <v>3359</v>
      </c>
      <c r="V5295" s="43" t="s">
        <v>3359</v>
      </c>
      <c r="AB5295" t="s">
        <v>81</v>
      </c>
      <c r="AF5295" t="s">
        <v>3060</v>
      </c>
      <c r="AH5295" s="2">
        <v>40384.817407407405</v>
      </c>
    </row>
    <row r="5296" spans="1:35" ht="15" thickBot="1" x14ac:dyDescent="0.4">
      <c r="B5296" s="5">
        <f t="shared" si="390"/>
        <v>5294</v>
      </c>
      <c r="C5296">
        <f t="shared" si="391"/>
        <v>94</v>
      </c>
      <c r="D5296" s="16">
        <v>1961</v>
      </c>
      <c r="E5296" t="s">
        <v>15</v>
      </c>
      <c r="F5296" t="s">
        <v>16</v>
      </c>
      <c r="G5296">
        <v>393518</v>
      </c>
      <c r="H5296" t="s">
        <v>17</v>
      </c>
      <c r="J5296" t="s">
        <v>3354</v>
      </c>
      <c r="K5296" t="s">
        <v>3383</v>
      </c>
      <c r="L5296" t="s">
        <v>56</v>
      </c>
      <c r="M5296" t="s">
        <v>3359</v>
      </c>
      <c r="V5296" s="43" t="s">
        <v>3359</v>
      </c>
      <c r="AB5296" t="s">
        <v>81</v>
      </c>
      <c r="AF5296" t="s">
        <v>3060</v>
      </c>
      <c r="AG5296" s="162"/>
      <c r="AH5296" s="163">
        <v>40737.731145833335</v>
      </c>
    </row>
    <row r="5297" spans="1:35" ht="15" customHeight="1" thickBot="1" x14ac:dyDescent="0.4">
      <c r="A5297" s="180"/>
      <c r="B5297" s="5">
        <f t="shared" si="390"/>
        <v>5295</v>
      </c>
      <c r="C5297">
        <f t="shared" si="391"/>
        <v>75</v>
      </c>
      <c r="D5297" s="16">
        <v>1961</v>
      </c>
      <c r="E5297" s="159" t="s">
        <v>15</v>
      </c>
      <c r="F5297" s="159" t="s">
        <v>16</v>
      </c>
      <c r="G5297" s="160">
        <v>393612</v>
      </c>
      <c r="H5297" s="159"/>
      <c r="I5297" s="159"/>
      <c r="J5297" s="159" t="s">
        <v>3354</v>
      </c>
      <c r="K5297" s="159" t="s">
        <v>3383</v>
      </c>
      <c r="L5297" s="159"/>
      <c r="M5297" s="159" t="s">
        <v>3459</v>
      </c>
      <c r="N5297" s="159"/>
      <c r="O5297" s="159"/>
      <c r="P5297" s="159"/>
      <c r="Q5297" s="159"/>
      <c r="R5297" s="159"/>
      <c r="S5297" s="159"/>
      <c r="T5297" s="159" t="s">
        <v>3262</v>
      </c>
      <c r="U5297" s="159"/>
      <c r="V5297" s="161"/>
      <c r="W5297" s="159" t="s">
        <v>3572</v>
      </c>
      <c r="X5297" s="159" t="s">
        <v>3660</v>
      </c>
      <c r="Y5297" s="159"/>
      <c r="Z5297" s="159"/>
      <c r="AA5297" s="159" t="s">
        <v>3262</v>
      </c>
      <c r="AB5297" s="159"/>
      <c r="AC5297" s="159"/>
      <c r="AD5297" s="159"/>
      <c r="AE5297" s="159"/>
      <c r="AF5297" t="s">
        <v>3451</v>
      </c>
      <c r="AG5297" s="162"/>
      <c r="AH5297" s="163">
        <v>46130</v>
      </c>
      <c r="AI5297" s="76" t="s">
        <v>6535</v>
      </c>
    </row>
    <row r="5298" spans="1:35" ht="15" thickBot="1" x14ac:dyDescent="0.4">
      <c r="B5298" s="5">
        <f t="shared" si="390"/>
        <v>5296</v>
      </c>
      <c r="C5298">
        <f t="shared" si="391"/>
        <v>258</v>
      </c>
      <c r="D5298" s="16">
        <v>1961</v>
      </c>
      <c r="E5298" t="s">
        <v>15</v>
      </c>
      <c r="F5298" t="s">
        <v>16</v>
      </c>
      <c r="G5298">
        <v>393687</v>
      </c>
      <c r="H5298" t="s">
        <v>17</v>
      </c>
      <c r="J5298" t="s">
        <v>3354</v>
      </c>
      <c r="M5298" t="s">
        <v>3359</v>
      </c>
      <c r="AF5298" t="s">
        <v>3060</v>
      </c>
      <c r="AG5298" s="162"/>
      <c r="AH5298" s="163">
        <v>39900.6875</v>
      </c>
    </row>
    <row r="5299" spans="1:35" ht="15" thickBot="1" x14ac:dyDescent="0.4">
      <c r="A5299" s="180"/>
      <c r="B5299" s="5">
        <f t="shared" si="390"/>
        <v>5297</v>
      </c>
      <c r="C5299">
        <f t="shared" si="391"/>
        <v>242</v>
      </c>
      <c r="D5299" s="16">
        <v>1961</v>
      </c>
      <c r="E5299" s="162" t="s">
        <v>15</v>
      </c>
      <c r="F5299" s="162" t="s">
        <v>16</v>
      </c>
      <c r="G5299" s="121">
        <v>393945</v>
      </c>
      <c r="H5299" s="162"/>
      <c r="I5299" s="162"/>
      <c r="J5299" s="162" t="s">
        <v>3354</v>
      </c>
      <c r="K5299" s="162" t="s">
        <v>3383</v>
      </c>
      <c r="L5299" s="162"/>
      <c r="M5299" s="162" t="s">
        <v>3459</v>
      </c>
      <c r="N5299" s="162"/>
      <c r="O5299" s="162"/>
      <c r="P5299" s="162"/>
      <c r="Q5299" s="162"/>
      <c r="R5299" s="162"/>
      <c r="S5299" s="181"/>
      <c r="T5299" s="162" t="s">
        <v>3262</v>
      </c>
      <c r="U5299" s="162"/>
      <c r="V5299" s="182"/>
      <c r="W5299" s="162" t="s">
        <v>3572</v>
      </c>
      <c r="X5299" s="162" t="s">
        <v>3660</v>
      </c>
      <c r="Y5299" s="162"/>
      <c r="Z5299" s="162"/>
      <c r="AA5299" s="162" t="s">
        <v>3262</v>
      </c>
      <c r="AB5299" s="162"/>
      <c r="AC5299" s="162"/>
      <c r="AD5299" s="162" t="s">
        <v>5539</v>
      </c>
      <c r="AE5299" s="162"/>
      <c r="AF5299" t="s">
        <v>3451</v>
      </c>
      <c r="AG5299" s="159"/>
      <c r="AH5299" s="176">
        <v>45899</v>
      </c>
      <c r="AI5299" s="198" t="s">
        <v>5443</v>
      </c>
    </row>
    <row r="5300" spans="1:35" ht="15" customHeight="1" thickBot="1" x14ac:dyDescent="0.4">
      <c r="A5300" s="180"/>
      <c r="B5300" s="5">
        <f t="shared" si="390"/>
        <v>5298</v>
      </c>
      <c r="C5300">
        <f t="shared" si="391"/>
        <v>349</v>
      </c>
      <c r="D5300" s="16">
        <v>1961</v>
      </c>
      <c r="E5300" t="s">
        <v>15</v>
      </c>
      <c r="F5300" t="s">
        <v>16</v>
      </c>
      <c r="G5300">
        <v>394187</v>
      </c>
      <c r="H5300" t="s">
        <v>17</v>
      </c>
      <c r="J5300" t="s">
        <v>3354</v>
      </c>
      <c r="K5300" t="s">
        <v>3383</v>
      </c>
      <c r="L5300" t="s">
        <v>1098</v>
      </c>
      <c r="M5300" t="s">
        <v>3359</v>
      </c>
      <c r="N5300" t="s">
        <v>3359</v>
      </c>
      <c r="AF5300" t="s">
        <v>3060</v>
      </c>
      <c r="AH5300" s="2">
        <v>40155.448958333334</v>
      </c>
    </row>
    <row r="5301" spans="1:35" ht="15" customHeight="1" x14ac:dyDescent="0.35">
      <c r="A5301" s="3"/>
      <c r="B5301" s="5">
        <f t="shared" si="390"/>
        <v>5299</v>
      </c>
      <c r="C5301">
        <f t="shared" si="391"/>
        <v>195</v>
      </c>
      <c r="D5301" s="16">
        <v>1961</v>
      </c>
      <c r="E5301" t="s">
        <v>15</v>
      </c>
      <c r="F5301" t="s">
        <v>16</v>
      </c>
      <c r="G5301">
        <v>394536</v>
      </c>
      <c r="H5301" t="s">
        <v>17</v>
      </c>
      <c r="J5301" t="s">
        <v>3354</v>
      </c>
      <c r="K5301" t="s">
        <v>3383</v>
      </c>
      <c r="M5301" t="s">
        <v>3359</v>
      </c>
      <c r="AF5301" t="s">
        <v>3060</v>
      </c>
      <c r="AH5301" s="2">
        <v>40665.919374999998</v>
      </c>
    </row>
    <row r="5302" spans="1:35" ht="15" customHeight="1" x14ac:dyDescent="0.35">
      <c r="B5302" s="5">
        <f t="shared" ref="B5302:B5367" si="397">+B5301+1</f>
        <v>5300</v>
      </c>
      <c r="C5302">
        <f t="shared" si="391"/>
        <v>52</v>
      </c>
      <c r="D5302" s="16">
        <v>1961</v>
      </c>
      <c r="E5302" s="3" t="s">
        <v>15</v>
      </c>
      <c r="F5302" s="3" t="s">
        <v>16</v>
      </c>
      <c r="G5302" s="3">
        <v>394731</v>
      </c>
      <c r="H5302" s="3"/>
      <c r="I5302" s="3"/>
      <c r="J5302" s="3" t="s">
        <v>3354</v>
      </c>
      <c r="K5302" s="3" t="s">
        <v>3383</v>
      </c>
      <c r="L5302" s="3"/>
      <c r="M5302" s="3" t="s">
        <v>3459</v>
      </c>
      <c r="N5302" s="3"/>
      <c r="O5302" s="3"/>
      <c r="P5302" s="3"/>
      <c r="Q5302" s="3"/>
      <c r="R5302" s="3"/>
      <c r="S5302" s="152"/>
      <c r="T5302" s="3" t="s">
        <v>3262</v>
      </c>
      <c r="U5302" s="3"/>
      <c r="V5302" s="143" t="s">
        <v>5072</v>
      </c>
      <c r="W5302" s="3" t="s">
        <v>3572</v>
      </c>
      <c r="X5302" s="3" t="s">
        <v>3660</v>
      </c>
      <c r="Y5302" s="3"/>
      <c r="Z5302" s="3"/>
      <c r="AA5302" s="3" t="s">
        <v>3262</v>
      </c>
      <c r="AB5302" s="3"/>
      <c r="AD5302" s="3" t="s">
        <v>5073</v>
      </c>
      <c r="AE5302" s="3"/>
      <c r="AF5302" s="3" t="s">
        <v>3451</v>
      </c>
      <c r="AG5302" s="3"/>
      <c r="AH5302" s="153">
        <v>45688</v>
      </c>
      <c r="AI5302" s="75" t="s">
        <v>4681</v>
      </c>
    </row>
    <row r="5303" spans="1:35" ht="15" customHeight="1" thickBot="1" x14ac:dyDescent="0.4">
      <c r="B5303" s="5">
        <f t="shared" si="397"/>
        <v>5301</v>
      </c>
      <c r="C5303">
        <f t="shared" si="391"/>
        <v>70</v>
      </c>
      <c r="D5303" s="16">
        <v>1961</v>
      </c>
      <c r="E5303" t="s">
        <v>15</v>
      </c>
      <c r="F5303" t="s">
        <v>16</v>
      </c>
      <c r="G5303">
        <v>394783</v>
      </c>
      <c r="H5303" t="s">
        <v>17</v>
      </c>
      <c r="J5303" t="s">
        <v>3354</v>
      </c>
      <c r="L5303" t="s">
        <v>1786</v>
      </c>
      <c r="M5303" t="s">
        <v>3359</v>
      </c>
      <c r="AF5303" t="s">
        <v>3060</v>
      </c>
      <c r="AH5303" s="2">
        <v>40950.571898148148</v>
      </c>
    </row>
    <row r="5304" spans="1:35" ht="15" customHeight="1" thickBot="1" x14ac:dyDescent="0.4">
      <c r="B5304" s="5">
        <f t="shared" si="397"/>
        <v>5302</v>
      </c>
      <c r="C5304">
        <f t="shared" si="391"/>
        <v>174</v>
      </c>
      <c r="D5304" s="16">
        <v>1961</v>
      </c>
      <c r="E5304" s="159" t="s">
        <v>15</v>
      </c>
      <c r="F5304" s="159" t="s">
        <v>16</v>
      </c>
      <c r="G5304" s="160">
        <v>394853</v>
      </c>
      <c r="H5304" s="159"/>
      <c r="I5304" s="159"/>
      <c r="J5304" s="159" t="s">
        <v>3354</v>
      </c>
      <c r="K5304" s="159" t="s">
        <v>3383</v>
      </c>
      <c r="L5304" s="159"/>
      <c r="M5304" s="159" t="s">
        <v>3459</v>
      </c>
      <c r="N5304" s="159"/>
      <c r="O5304" s="159"/>
      <c r="P5304" s="159"/>
      <c r="Q5304" s="159"/>
      <c r="R5304" s="159"/>
      <c r="S5304" s="159"/>
      <c r="T5304" s="159" t="s">
        <v>3262</v>
      </c>
      <c r="U5304" s="159"/>
      <c r="V5304" s="161" t="s">
        <v>3351</v>
      </c>
      <c r="W5304" s="159" t="s">
        <v>3572</v>
      </c>
      <c r="X5304" s="159" t="s">
        <v>3660</v>
      </c>
      <c r="Y5304" s="159"/>
      <c r="Z5304" s="159"/>
      <c r="AA5304" s="159" t="s">
        <v>3262</v>
      </c>
      <c r="AB5304" s="159"/>
      <c r="AC5304" s="159"/>
      <c r="AD5304" s="3" t="s">
        <v>5073</v>
      </c>
      <c r="AE5304" s="159"/>
      <c r="AF5304" t="s">
        <v>3451</v>
      </c>
      <c r="AG5304" s="162"/>
      <c r="AH5304" s="163">
        <v>46130</v>
      </c>
      <c r="AI5304" s="76" t="s">
        <v>6553</v>
      </c>
    </row>
    <row r="5305" spans="1:35" ht="15" customHeight="1" x14ac:dyDescent="0.35">
      <c r="B5305" s="5">
        <f t="shared" si="397"/>
        <v>5303</v>
      </c>
      <c r="C5305">
        <f t="shared" si="391"/>
        <v>45</v>
      </c>
      <c r="D5305" s="16">
        <v>1961</v>
      </c>
      <c r="E5305" t="s">
        <v>15</v>
      </c>
      <c r="F5305" t="s">
        <v>16</v>
      </c>
      <c r="G5305">
        <v>395027</v>
      </c>
      <c r="H5305" t="s">
        <v>17</v>
      </c>
      <c r="M5305" t="s">
        <v>3359</v>
      </c>
      <c r="AF5305" t="s">
        <v>3060</v>
      </c>
      <c r="AH5305" s="2">
        <v>40917.909386574072</v>
      </c>
    </row>
    <row r="5306" spans="1:35" ht="15" customHeight="1" thickBot="1" x14ac:dyDescent="0.4">
      <c r="B5306" s="5">
        <f t="shared" si="397"/>
        <v>5304</v>
      </c>
      <c r="C5306">
        <f t="shared" si="391"/>
        <v>46</v>
      </c>
      <c r="D5306" s="16">
        <v>1961</v>
      </c>
      <c r="E5306" t="s">
        <v>15</v>
      </c>
      <c r="F5306" t="s">
        <v>16</v>
      </c>
      <c r="G5306">
        <v>395072</v>
      </c>
      <c r="H5306" t="s">
        <v>17</v>
      </c>
      <c r="J5306" t="s">
        <v>3354</v>
      </c>
      <c r="K5306" t="s">
        <v>3383</v>
      </c>
      <c r="L5306" t="s">
        <v>1787</v>
      </c>
      <c r="M5306" t="s">
        <v>3359</v>
      </c>
      <c r="AF5306" t="s">
        <v>3060</v>
      </c>
      <c r="AH5306" s="2">
        <v>39815.847187500003</v>
      </c>
    </row>
    <row r="5307" spans="1:35" ht="15" customHeight="1" thickBot="1" x14ac:dyDescent="0.4">
      <c r="B5307" s="5">
        <f t="shared" si="397"/>
        <v>5305</v>
      </c>
      <c r="C5307">
        <f t="shared" si="391"/>
        <v>138</v>
      </c>
      <c r="D5307" s="16">
        <v>1961</v>
      </c>
      <c r="E5307" s="159" t="s">
        <v>15</v>
      </c>
      <c r="F5307" s="159" t="s">
        <v>16</v>
      </c>
      <c r="G5307" s="160">
        <v>395118</v>
      </c>
      <c r="H5307" s="159"/>
      <c r="I5307" s="159"/>
      <c r="J5307" s="159" t="s">
        <v>3354</v>
      </c>
      <c r="K5307" s="159" t="s">
        <v>3383</v>
      </c>
      <c r="L5307" s="159"/>
      <c r="M5307" s="159" t="s">
        <v>3459</v>
      </c>
      <c r="N5307" s="159"/>
      <c r="O5307" s="159"/>
      <c r="P5307" s="159"/>
      <c r="Q5307" s="159"/>
      <c r="R5307" s="159"/>
      <c r="S5307" s="159"/>
      <c r="T5307" s="159" t="s">
        <v>3262</v>
      </c>
      <c r="U5307" s="159"/>
      <c r="V5307" s="161"/>
      <c r="W5307" s="159" t="s">
        <v>3572</v>
      </c>
      <c r="X5307" s="159" t="s">
        <v>3660</v>
      </c>
      <c r="Y5307" s="159"/>
      <c r="Z5307" s="159"/>
      <c r="AA5307" s="159" t="s">
        <v>3262</v>
      </c>
      <c r="AB5307" s="159"/>
      <c r="AC5307" s="159"/>
      <c r="AD5307" s="159"/>
      <c r="AE5307" s="159"/>
      <c r="AF5307" t="s">
        <v>3451</v>
      </c>
      <c r="AG5307" s="159"/>
      <c r="AH5307" s="176">
        <v>46091</v>
      </c>
      <c r="AI5307" s="76" t="s">
        <v>6371</v>
      </c>
    </row>
    <row r="5308" spans="1:35" ht="15" customHeight="1" x14ac:dyDescent="0.45">
      <c r="B5308" s="5">
        <f t="shared" si="397"/>
        <v>5306</v>
      </c>
      <c r="C5308">
        <f t="shared" si="391"/>
        <v>150</v>
      </c>
      <c r="D5308" s="82">
        <v>1962</v>
      </c>
      <c r="E5308" t="s">
        <v>15</v>
      </c>
      <c r="F5308" t="s">
        <v>16</v>
      </c>
      <c r="G5308">
        <v>395256</v>
      </c>
      <c r="H5308" t="s">
        <v>17</v>
      </c>
      <c r="J5308" t="s">
        <v>3354</v>
      </c>
      <c r="K5308" t="s">
        <v>3383</v>
      </c>
      <c r="L5308" t="s">
        <v>1125</v>
      </c>
      <c r="M5308" t="s">
        <v>3359</v>
      </c>
      <c r="AF5308" t="s">
        <v>3060</v>
      </c>
      <c r="AH5308" s="2">
        <v>40415.524872685186</v>
      </c>
    </row>
    <row r="5309" spans="1:35" ht="15" customHeight="1" x14ac:dyDescent="0.35">
      <c r="B5309" s="5">
        <f t="shared" si="397"/>
        <v>5307</v>
      </c>
      <c r="C5309">
        <f t="shared" si="391"/>
        <v>129</v>
      </c>
      <c r="D5309" s="16">
        <v>1962</v>
      </c>
      <c r="E5309" t="s">
        <v>15</v>
      </c>
      <c r="F5309" t="s">
        <v>16</v>
      </c>
      <c r="G5309">
        <v>395406</v>
      </c>
      <c r="J5309" t="s">
        <v>3354</v>
      </c>
      <c r="K5309" t="s">
        <v>3383</v>
      </c>
      <c r="M5309" t="s">
        <v>3459</v>
      </c>
      <c r="N5309" t="s">
        <v>3359</v>
      </c>
      <c r="T5309" t="s">
        <v>3262</v>
      </c>
      <c r="W5309" t="s">
        <v>3572</v>
      </c>
      <c r="X5309" t="s">
        <v>3660</v>
      </c>
      <c r="AA5309" s="3" t="s">
        <v>3262</v>
      </c>
      <c r="AF5309" t="s">
        <v>3451</v>
      </c>
      <c r="AH5309" s="2">
        <v>46041</v>
      </c>
    </row>
    <row r="5310" spans="1:35" ht="15" customHeight="1" thickBot="1" x14ac:dyDescent="0.4">
      <c r="B5310" s="5">
        <f t="shared" si="397"/>
        <v>5308</v>
      </c>
      <c r="C5310">
        <f t="shared" si="391"/>
        <v>27</v>
      </c>
      <c r="D5310" s="16">
        <v>1962</v>
      </c>
      <c r="E5310" t="s">
        <v>327</v>
      </c>
      <c r="F5310" t="s">
        <v>25</v>
      </c>
      <c r="G5310">
        <v>395535</v>
      </c>
      <c r="H5310" t="s">
        <v>17</v>
      </c>
      <c r="J5310" t="s">
        <v>3354</v>
      </c>
      <c r="K5310" t="s">
        <v>3383</v>
      </c>
      <c r="L5310" t="s">
        <v>89</v>
      </c>
      <c r="M5310" t="s">
        <v>3359</v>
      </c>
      <c r="N5310" t="s">
        <v>3359</v>
      </c>
      <c r="Z5310" t="s">
        <v>3359</v>
      </c>
      <c r="AB5310" t="s">
        <v>132</v>
      </c>
      <c r="AC5310" s="3">
        <v>1963</v>
      </c>
      <c r="AD5310" s="3" t="s">
        <v>1788</v>
      </c>
      <c r="AF5310" t="s">
        <v>3060</v>
      </c>
      <c r="AH5310" s="2">
        <v>40131.766689814816</v>
      </c>
    </row>
    <row r="5311" spans="1:35" ht="15" thickBot="1" x14ac:dyDescent="0.4">
      <c r="B5311" s="5">
        <f t="shared" si="397"/>
        <v>5309</v>
      </c>
      <c r="C5311">
        <f t="shared" ref="C5311:C5377" si="398">+G5312-G5311</f>
        <v>12</v>
      </c>
      <c r="D5311" s="16">
        <v>1962</v>
      </c>
      <c r="E5311" s="162" t="s">
        <v>327</v>
      </c>
      <c r="F5311" s="162" t="s">
        <v>25</v>
      </c>
      <c r="G5311" s="162">
        <v>395562</v>
      </c>
      <c r="H5311" s="162"/>
      <c r="I5311" s="162"/>
      <c r="J5311" s="162"/>
      <c r="K5311" s="162"/>
      <c r="L5311" s="162"/>
      <c r="M5311" s="162"/>
      <c r="N5311" s="162"/>
      <c r="O5311" s="162"/>
      <c r="P5311" s="162"/>
      <c r="Q5311" s="162"/>
      <c r="R5311" s="162"/>
      <c r="S5311" s="181"/>
      <c r="T5311" s="162"/>
      <c r="U5311" s="162"/>
      <c r="V5311" s="182"/>
      <c r="W5311" s="162"/>
      <c r="X5311" s="162"/>
      <c r="Y5311" s="162"/>
      <c r="Z5311" s="162"/>
      <c r="AA5311" s="159"/>
      <c r="AB5311" s="162"/>
      <c r="AC5311" s="159"/>
      <c r="AD5311" s="159"/>
      <c r="AE5311" s="162"/>
      <c r="AF5311" t="s">
        <v>3451</v>
      </c>
      <c r="AG5311" s="162"/>
      <c r="AH5311" s="163">
        <v>45707</v>
      </c>
      <c r="AI5311" s="162"/>
    </row>
    <row r="5312" spans="1:35" ht="15" customHeight="1" thickBot="1" x14ac:dyDescent="0.4">
      <c r="A5312" s="180"/>
      <c r="B5312" s="5">
        <f t="shared" si="397"/>
        <v>5310</v>
      </c>
      <c r="C5312">
        <f t="shared" si="398"/>
        <v>61</v>
      </c>
      <c r="D5312" s="16">
        <v>1962</v>
      </c>
      <c r="E5312" t="s">
        <v>327</v>
      </c>
      <c r="F5312" t="s">
        <v>25</v>
      </c>
      <c r="G5312">
        <v>395574</v>
      </c>
      <c r="H5312" t="s">
        <v>17</v>
      </c>
      <c r="J5312" t="s">
        <v>3354</v>
      </c>
      <c r="K5312" t="s">
        <v>3383</v>
      </c>
      <c r="L5312" t="s">
        <v>1789</v>
      </c>
      <c r="M5312" t="s">
        <v>3359</v>
      </c>
      <c r="AD5312" s="3" t="s">
        <v>1790</v>
      </c>
      <c r="AF5312" t="s">
        <v>3060</v>
      </c>
      <c r="AH5312" s="2">
        <v>40488.514178240737</v>
      </c>
    </row>
    <row r="5313" spans="1:35" ht="15" thickBot="1" x14ac:dyDescent="0.4">
      <c r="B5313" s="5">
        <f t="shared" si="397"/>
        <v>5311</v>
      </c>
      <c r="C5313">
        <f t="shared" si="398"/>
        <v>121</v>
      </c>
      <c r="D5313" s="16">
        <v>1962</v>
      </c>
      <c r="E5313" s="162" t="s">
        <v>327</v>
      </c>
      <c r="F5313" s="162" t="s">
        <v>25</v>
      </c>
      <c r="G5313" s="162">
        <v>395635</v>
      </c>
      <c r="H5313" s="162" t="s">
        <v>17</v>
      </c>
      <c r="I5313" s="162"/>
      <c r="J5313" s="162" t="s">
        <v>3354</v>
      </c>
      <c r="K5313" s="162"/>
      <c r="L5313" s="162"/>
      <c r="M5313" s="162" t="s">
        <v>3359</v>
      </c>
      <c r="N5313" s="162"/>
      <c r="O5313" s="162"/>
      <c r="P5313" s="162"/>
      <c r="Q5313" s="162"/>
      <c r="R5313" s="162"/>
      <c r="S5313" s="181"/>
      <c r="T5313" s="162"/>
      <c r="U5313" s="162"/>
      <c r="V5313" s="182"/>
      <c r="W5313" s="162"/>
      <c r="X5313" s="162"/>
      <c r="Y5313" s="162"/>
      <c r="Z5313" s="162"/>
      <c r="AA5313" s="159"/>
      <c r="AB5313" s="162"/>
      <c r="AC5313" s="159"/>
      <c r="AD5313" s="159"/>
      <c r="AE5313" s="162"/>
      <c r="AF5313" t="s">
        <v>3060</v>
      </c>
      <c r="AG5313" s="162"/>
      <c r="AH5313" s="163">
        <v>40720.158136574071</v>
      </c>
      <c r="AI5313" s="162"/>
    </row>
    <row r="5314" spans="1:35" ht="15" customHeight="1" thickBot="1" x14ac:dyDescent="0.4">
      <c r="A5314" s="180"/>
      <c r="B5314" s="5">
        <f t="shared" si="397"/>
        <v>5312</v>
      </c>
      <c r="C5314">
        <f t="shared" si="398"/>
        <v>21</v>
      </c>
      <c r="D5314" s="16">
        <v>1962</v>
      </c>
      <c r="E5314" t="s">
        <v>327</v>
      </c>
      <c r="F5314" t="s">
        <v>16</v>
      </c>
      <c r="G5314">
        <v>395756</v>
      </c>
      <c r="H5314" t="s">
        <v>17</v>
      </c>
      <c r="J5314" t="s">
        <v>3354</v>
      </c>
      <c r="K5314" t="s">
        <v>3383</v>
      </c>
      <c r="L5314" t="s">
        <v>62</v>
      </c>
      <c r="M5314" t="s">
        <v>3359</v>
      </c>
      <c r="AD5314" s="3" t="s">
        <v>1791</v>
      </c>
      <c r="AF5314" t="s">
        <v>3060</v>
      </c>
      <c r="AH5314" s="2">
        <v>40816.420520833337</v>
      </c>
    </row>
    <row r="5315" spans="1:35" ht="15" customHeight="1" x14ac:dyDescent="0.35">
      <c r="A5315" s="3"/>
      <c r="B5315" s="5">
        <f t="shared" si="397"/>
        <v>5313</v>
      </c>
      <c r="C5315">
        <f t="shared" si="398"/>
        <v>26</v>
      </c>
      <c r="D5315" s="16">
        <v>1962</v>
      </c>
      <c r="E5315" t="s">
        <v>327</v>
      </c>
      <c r="F5315" t="s">
        <v>16</v>
      </c>
      <c r="G5315">
        <v>395777</v>
      </c>
      <c r="H5315" t="s">
        <v>17</v>
      </c>
      <c r="J5315" t="s">
        <v>3354</v>
      </c>
      <c r="K5315" t="s">
        <v>3383</v>
      </c>
      <c r="L5315" t="s">
        <v>469</v>
      </c>
      <c r="M5315" t="s">
        <v>3359</v>
      </c>
      <c r="AF5315" t="s">
        <v>3060</v>
      </c>
      <c r="AH5315" s="2">
        <v>40856.720104166663</v>
      </c>
    </row>
    <row r="5316" spans="1:35" ht="15" customHeight="1" thickBot="1" x14ac:dyDescent="0.4">
      <c r="B5316" s="5">
        <f t="shared" si="397"/>
        <v>5314</v>
      </c>
      <c r="C5316">
        <f t="shared" si="398"/>
        <v>5</v>
      </c>
      <c r="D5316" s="16">
        <v>1962</v>
      </c>
      <c r="E5316" t="s">
        <v>560</v>
      </c>
      <c r="F5316" t="s">
        <v>25</v>
      </c>
      <c r="G5316">
        <v>395803</v>
      </c>
      <c r="H5316" t="s">
        <v>17</v>
      </c>
      <c r="K5316" t="s">
        <v>3383</v>
      </c>
      <c r="L5316" t="s">
        <v>471</v>
      </c>
      <c r="M5316" t="s">
        <v>3359</v>
      </c>
      <c r="AF5316" t="s">
        <v>3060</v>
      </c>
      <c r="AH5316" s="2">
        <v>40129.909502314818</v>
      </c>
    </row>
    <row r="5317" spans="1:35" ht="16" thickBot="1" x14ac:dyDescent="0.4">
      <c r="B5317" s="5">
        <f t="shared" si="397"/>
        <v>5315</v>
      </c>
      <c r="C5317">
        <f t="shared" si="398"/>
        <v>5</v>
      </c>
      <c r="D5317" s="16">
        <v>1962</v>
      </c>
      <c r="E5317" s="116" t="s">
        <v>972</v>
      </c>
      <c r="F5317" s="116" t="s">
        <v>25</v>
      </c>
      <c r="G5317" s="117">
        <v>395808</v>
      </c>
      <c r="H5317" s="172" t="s">
        <v>5836</v>
      </c>
      <c r="I5317" s="172"/>
      <c r="J5317" s="172" t="s">
        <v>3354</v>
      </c>
      <c r="K5317" s="172" t="s">
        <v>3383</v>
      </c>
      <c r="L5317" s="172"/>
      <c r="M5317" s="172" t="s">
        <v>3453</v>
      </c>
      <c r="N5317" s="172"/>
      <c r="O5317" s="172"/>
      <c r="P5317" s="172"/>
      <c r="Q5317" s="172"/>
      <c r="R5317" s="172"/>
      <c r="S5317" s="173"/>
      <c r="T5317" s="172" t="s">
        <v>3262</v>
      </c>
      <c r="U5317" s="172" t="s">
        <v>3557</v>
      </c>
      <c r="V5317" s="174"/>
      <c r="W5317" s="172" t="s">
        <v>3557</v>
      </c>
      <c r="X5317" s="172" t="s">
        <v>3452</v>
      </c>
      <c r="Y5317" s="172"/>
      <c r="Z5317" s="172"/>
      <c r="AA5317" s="172" t="s">
        <v>3262</v>
      </c>
      <c r="AB5317" s="172"/>
      <c r="AC5317" s="172"/>
      <c r="AD5317" s="172"/>
      <c r="AE5317" s="172"/>
      <c r="AF5317" t="s">
        <v>3451</v>
      </c>
      <c r="AG5317" s="196"/>
      <c r="AH5317" s="206">
        <v>45999</v>
      </c>
      <c r="AI5317" s="36" t="s">
        <v>6042</v>
      </c>
    </row>
    <row r="5318" spans="1:35" ht="15" customHeight="1" thickBot="1" x14ac:dyDescent="0.4">
      <c r="A5318" s="159"/>
      <c r="B5318" s="5">
        <f t="shared" si="397"/>
        <v>5316</v>
      </c>
      <c r="C5318">
        <f t="shared" si="398"/>
        <v>50</v>
      </c>
      <c r="D5318" s="16">
        <v>1962</v>
      </c>
      <c r="E5318" t="s">
        <v>560</v>
      </c>
      <c r="F5318" t="s">
        <v>25</v>
      </c>
      <c r="G5318">
        <v>395813</v>
      </c>
      <c r="H5318" t="s">
        <v>17</v>
      </c>
      <c r="J5318" t="s">
        <v>3354</v>
      </c>
      <c r="K5318" t="s">
        <v>3383</v>
      </c>
      <c r="L5318" t="s">
        <v>742</v>
      </c>
      <c r="M5318" t="s">
        <v>3359</v>
      </c>
      <c r="W5318" t="s">
        <v>3557</v>
      </c>
      <c r="AB5318" t="s">
        <v>195</v>
      </c>
      <c r="AC5318" s="3">
        <v>1960</v>
      </c>
      <c r="AF5318" t="s">
        <v>3060</v>
      </c>
      <c r="AH5318" s="2">
        <v>40075.162199074075</v>
      </c>
    </row>
    <row r="5319" spans="1:35" ht="15" thickBot="1" x14ac:dyDescent="0.4">
      <c r="A5319" s="3"/>
      <c r="B5319" s="5">
        <f t="shared" si="397"/>
        <v>5317</v>
      </c>
      <c r="C5319">
        <f t="shared" si="398"/>
        <v>22</v>
      </c>
      <c r="D5319" s="16">
        <v>1962</v>
      </c>
      <c r="E5319" t="s">
        <v>560</v>
      </c>
      <c r="F5319" t="s">
        <v>25</v>
      </c>
      <c r="G5319">
        <v>395863</v>
      </c>
      <c r="H5319" t="s">
        <v>17</v>
      </c>
      <c r="J5319" t="s">
        <v>3354</v>
      </c>
      <c r="K5319" t="s">
        <v>3383</v>
      </c>
      <c r="L5319" t="s">
        <v>112</v>
      </c>
      <c r="M5319" t="s">
        <v>3359</v>
      </c>
      <c r="W5319" t="s">
        <v>3557</v>
      </c>
      <c r="AB5319" t="s">
        <v>195</v>
      </c>
      <c r="AF5319" t="s">
        <v>3060</v>
      </c>
      <c r="AG5319" s="162"/>
      <c r="AH5319" s="163">
        <v>39849.33761574074</v>
      </c>
    </row>
    <row r="5320" spans="1:35" ht="15" customHeight="1" thickBot="1" x14ac:dyDescent="0.4">
      <c r="A5320" s="180"/>
      <c r="B5320" s="5">
        <f t="shared" si="397"/>
        <v>5318</v>
      </c>
      <c r="C5320">
        <f t="shared" si="398"/>
        <v>40</v>
      </c>
      <c r="D5320" s="16">
        <v>1962</v>
      </c>
      <c r="E5320" t="s">
        <v>560</v>
      </c>
      <c r="F5320" t="s">
        <v>25</v>
      </c>
      <c r="G5320">
        <v>395885</v>
      </c>
      <c r="H5320" t="s">
        <v>17</v>
      </c>
      <c r="J5320" t="s">
        <v>3354</v>
      </c>
      <c r="K5320" t="s">
        <v>3383</v>
      </c>
      <c r="L5320" t="s">
        <v>28</v>
      </c>
      <c r="M5320" t="s">
        <v>3359</v>
      </c>
      <c r="W5320" t="s">
        <v>3557</v>
      </c>
      <c r="AB5320" t="s">
        <v>1792</v>
      </c>
      <c r="AC5320" s="3">
        <v>1960</v>
      </c>
      <c r="AF5320" t="s">
        <v>3060</v>
      </c>
      <c r="AH5320" s="2">
        <v>41021.561238425929</v>
      </c>
    </row>
    <row r="5321" spans="1:35" ht="15" customHeight="1" x14ac:dyDescent="0.35">
      <c r="B5321" s="5">
        <f t="shared" si="397"/>
        <v>5319</v>
      </c>
      <c r="C5321">
        <f t="shared" si="398"/>
        <v>36</v>
      </c>
      <c r="D5321" s="16">
        <v>1962</v>
      </c>
      <c r="E5321" t="s">
        <v>972</v>
      </c>
      <c r="F5321" t="s">
        <v>25</v>
      </c>
      <c r="G5321">
        <v>395925</v>
      </c>
      <c r="H5321" t="s">
        <v>17</v>
      </c>
      <c r="J5321" t="s">
        <v>3354</v>
      </c>
      <c r="K5321" t="s">
        <v>3383</v>
      </c>
      <c r="L5321" t="s">
        <v>54</v>
      </c>
      <c r="M5321" t="s">
        <v>3359</v>
      </c>
      <c r="AF5321" t="s">
        <v>3060</v>
      </c>
      <c r="AH5321" s="2">
        <v>39661.92083333333</v>
      </c>
    </row>
    <row r="5322" spans="1:35" ht="15" customHeight="1" x14ac:dyDescent="0.35">
      <c r="B5322" s="5">
        <f t="shared" si="397"/>
        <v>5320</v>
      </c>
      <c r="C5322">
        <f t="shared" si="398"/>
        <v>39</v>
      </c>
      <c r="D5322" s="16">
        <v>1962</v>
      </c>
      <c r="E5322" t="s">
        <v>972</v>
      </c>
      <c r="F5322" t="s">
        <v>25</v>
      </c>
      <c r="G5322">
        <v>395961</v>
      </c>
      <c r="H5322" t="s">
        <v>17</v>
      </c>
      <c r="J5322" t="s">
        <v>3354</v>
      </c>
      <c r="K5322" t="s">
        <v>3383</v>
      </c>
      <c r="L5322" t="s">
        <v>1793</v>
      </c>
      <c r="M5322" t="s">
        <v>3359</v>
      </c>
      <c r="N5322" t="s">
        <v>3359</v>
      </c>
      <c r="AF5322" t="s">
        <v>3060</v>
      </c>
      <c r="AH5322" s="2">
        <v>39728.354826388888</v>
      </c>
    </row>
    <row r="5323" spans="1:35" ht="15" customHeight="1" x14ac:dyDescent="0.35">
      <c r="B5323" s="5">
        <f t="shared" si="397"/>
        <v>5321</v>
      </c>
      <c r="C5323">
        <f t="shared" si="398"/>
        <v>5</v>
      </c>
      <c r="D5323" s="16">
        <v>1962</v>
      </c>
      <c r="E5323" t="s">
        <v>972</v>
      </c>
      <c r="F5323" t="s">
        <v>16</v>
      </c>
      <c r="G5323">
        <v>396000</v>
      </c>
      <c r="H5323" t="s">
        <v>17</v>
      </c>
      <c r="J5323" t="s">
        <v>3354</v>
      </c>
      <c r="L5323" t="s">
        <v>62</v>
      </c>
      <c r="M5323" t="s">
        <v>3359</v>
      </c>
      <c r="W5323" t="s">
        <v>3557</v>
      </c>
      <c r="AB5323" t="s">
        <v>195</v>
      </c>
      <c r="AF5323" t="s">
        <v>3060</v>
      </c>
      <c r="AH5323" s="2">
        <v>40752.828865740739</v>
      </c>
    </row>
    <row r="5324" spans="1:35" ht="15" customHeight="1" x14ac:dyDescent="0.35">
      <c r="B5324" s="5">
        <f t="shared" si="397"/>
        <v>5322</v>
      </c>
      <c r="C5324">
        <f t="shared" si="398"/>
        <v>14</v>
      </c>
      <c r="D5324" s="16">
        <v>1962</v>
      </c>
      <c r="E5324" s="115" t="s">
        <v>221</v>
      </c>
      <c r="F5324" s="115" t="s">
        <v>25</v>
      </c>
      <c r="G5324" s="70">
        <v>396005</v>
      </c>
      <c r="I5324" s="172"/>
      <c r="J5324" t="s">
        <v>3354</v>
      </c>
      <c r="K5324" s="172" t="s">
        <v>3383</v>
      </c>
      <c r="M5324" s="172" t="s">
        <v>3459</v>
      </c>
      <c r="N5324" t="s">
        <v>3359</v>
      </c>
      <c r="T5324" t="s">
        <v>3424</v>
      </c>
      <c r="W5324" s="172" t="s">
        <v>3572</v>
      </c>
      <c r="X5324" t="s">
        <v>3452</v>
      </c>
      <c r="AA5324" s="172" t="s">
        <v>5977</v>
      </c>
      <c r="AC5324"/>
      <c r="AD5324"/>
      <c r="AF5324" t="s">
        <v>3451</v>
      </c>
      <c r="AH5324" s="2">
        <v>45966</v>
      </c>
      <c r="AI5324" s="36" t="s">
        <v>5781</v>
      </c>
    </row>
    <row r="5325" spans="1:35" ht="15" customHeight="1" x14ac:dyDescent="0.35">
      <c r="B5325" s="5">
        <f t="shared" si="397"/>
        <v>5323</v>
      </c>
      <c r="C5325">
        <f t="shared" si="398"/>
        <v>205</v>
      </c>
      <c r="D5325" s="16">
        <v>1962</v>
      </c>
      <c r="E5325" t="s">
        <v>221</v>
      </c>
      <c r="F5325" t="s">
        <v>25</v>
      </c>
      <c r="G5325">
        <v>396019</v>
      </c>
      <c r="H5325" t="s">
        <v>17</v>
      </c>
      <c r="J5325" t="s">
        <v>3354</v>
      </c>
      <c r="K5325" t="s">
        <v>3383</v>
      </c>
      <c r="L5325" t="s">
        <v>46</v>
      </c>
      <c r="M5325" t="s">
        <v>3359</v>
      </c>
      <c r="AB5325" t="s">
        <v>3794</v>
      </c>
      <c r="AF5325" t="s">
        <v>3060</v>
      </c>
      <c r="AH5325" s="2">
        <v>41075.562928240739</v>
      </c>
    </row>
    <row r="5326" spans="1:35" ht="15" customHeight="1" x14ac:dyDescent="0.35">
      <c r="B5326" s="5">
        <f t="shared" si="397"/>
        <v>5324</v>
      </c>
      <c r="C5326">
        <f t="shared" si="398"/>
        <v>224</v>
      </c>
      <c r="D5326" s="16">
        <v>1962</v>
      </c>
      <c r="E5326" t="s">
        <v>1381</v>
      </c>
      <c r="F5326" t="s">
        <v>25</v>
      </c>
      <c r="G5326">
        <v>396224</v>
      </c>
      <c r="L5326" t="s">
        <v>28</v>
      </c>
      <c r="AF5326" t="s">
        <v>3060</v>
      </c>
    </row>
    <row r="5327" spans="1:35" ht="15" customHeight="1" x14ac:dyDescent="0.35">
      <c r="B5327" s="5">
        <f t="shared" si="397"/>
        <v>5325</v>
      </c>
      <c r="C5327">
        <f t="shared" si="398"/>
        <v>47</v>
      </c>
      <c r="D5327" s="16">
        <v>1962</v>
      </c>
      <c r="E5327" t="s">
        <v>15</v>
      </c>
      <c r="F5327" t="s">
        <v>25</v>
      </c>
      <c r="G5327">
        <v>396448</v>
      </c>
      <c r="H5327" t="s">
        <v>17</v>
      </c>
      <c r="M5327" t="s">
        <v>3359</v>
      </c>
      <c r="AF5327" t="s">
        <v>3060</v>
      </c>
      <c r="AH5327" s="2">
        <v>40582.693078703705</v>
      </c>
    </row>
    <row r="5328" spans="1:35" ht="15" customHeight="1" x14ac:dyDescent="0.35">
      <c r="B5328" s="5">
        <f t="shared" si="397"/>
        <v>5326</v>
      </c>
      <c r="C5328">
        <f t="shared" si="398"/>
        <v>179</v>
      </c>
      <c r="D5328" s="16">
        <v>1962</v>
      </c>
      <c r="E5328" t="s">
        <v>15</v>
      </c>
      <c r="F5328" t="s">
        <v>25</v>
      </c>
      <c r="G5328">
        <v>396495</v>
      </c>
      <c r="H5328" t="s">
        <v>17</v>
      </c>
      <c r="J5328" t="s">
        <v>3354</v>
      </c>
      <c r="K5328" t="s">
        <v>3383</v>
      </c>
      <c r="L5328" t="s">
        <v>1795</v>
      </c>
      <c r="M5328" t="s">
        <v>3359</v>
      </c>
      <c r="AB5328" t="s">
        <v>195</v>
      </c>
      <c r="AF5328" t="s">
        <v>3060</v>
      </c>
      <c r="AH5328" s="2">
        <v>40585.733136574076</v>
      </c>
    </row>
    <row r="5329" spans="1:35" ht="15" customHeight="1" x14ac:dyDescent="0.35">
      <c r="B5329" s="5">
        <f t="shared" si="397"/>
        <v>5327</v>
      </c>
      <c r="C5329">
        <f t="shared" si="398"/>
        <v>114</v>
      </c>
      <c r="D5329" s="16">
        <v>1962</v>
      </c>
      <c r="E5329" t="s">
        <v>15</v>
      </c>
      <c r="F5329" t="s">
        <v>25</v>
      </c>
      <c r="G5329">
        <v>396674</v>
      </c>
      <c r="H5329" t="s">
        <v>17</v>
      </c>
      <c r="J5329" t="s">
        <v>3354</v>
      </c>
      <c r="K5329" t="s">
        <v>3383</v>
      </c>
      <c r="L5329" t="s">
        <v>377</v>
      </c>
      <c r="M5329" t="s">
        <v>3359</v>
      </c>
      <c r="N5329" t="s">
        <v>3359</v>
      </c>
      <c r="AF5329" t="s">
        <v>3060</v>
      </c>
      <c r="AH5329" s="2">
        <v>39973.870208333334</v>
      </c>
    </row>
    <row r="5330" spans="1:35" ht="15" customHeight="1" x14ac:dyDescent="0.35">
      <c r="B5330" s="5">
        <f t="shared" si="397"/>
        <v>5328</v>
      </c>
      <c r="C5330">
        <f t="shared" si="398"/>
        <v>53</v>
      </c>
      <c r="D5330" s="16">
        <v>1962</v>
      </c>
      <c r="E5330" t="s">
        <v>15</v>
      </c>
      <c r="F5330" t="s">
        <v>25</v>
      </c>
      <c r="G5330">
        <v>396788</v>
      </c>
      <c r="H5330" t="s">
        <v>17</v>
      </c>
      <c r="J5330" t="s">
        <v>3354</v>
      </c>
      <c r="K5330" t="s">
        <v>3383</v>
      </c>
      <c r="L5330" t="s">
        <v>56</v>
      </c>
      <c r="M5330" t="s">
        <v>3359</v>
      </c>
      <c r="AF5330" t="s">
        <v>3060</v>
      </c>
      <c r="AH5330" s="2">
        <v>40238.439699074072</v>
      </c>
    </row>
    <row r="5331" spans="1:35" ht="15" customHeight="1" x14ac:dyDescent="0.35">
      <c r="B5331" s="5">
        <f t="shared" si="397"/>
        <v>5329</v>
      </c>
      <c r="C5331">
        <f t="shared" si="398"/>
        <v>314</v>
      </c>
      <c r="D5331" s="16">
        <v>1962</v>
      </c>
      <c r="E5331" t="s">
        <v>15</v>
      </c>
      <c r="F5331" t="s">
        <v>25</v>
      </c>
      <c r="G5331">
        <v>396841</v>
      </c>
      <c r="H5331" t="s">
        <v>17</v>
      </c>
      <c r="J5331" t="s">
        <v>3356</v>
      </c>
      <c r="K5331" t="s">
        <v>3383</v>
      </c>
      <c r="L5331" t="s">
        <v>1545</v>
      </c>
      <c r="M5331" t="s">
        <v>3359</v>
      </c>
      <c r="AD5331" s="3" t="s">
        <v>3793</v>
      </c>
      <c r="AF5331" t="s">
        <v>3060</v>
      </c>
      <c r="AH5331" s="2">
        <v>40418.602673611109</v>
      </c>
    </row>
    <row r="5332" spans="1:35" ht="15" customHeight="1" thickBot="1" x14ac:dyDescent="0.4">
      <c r="B5332" s="5">
        <f t="shared" ref="B5332:B5335" si="399">+B5331+1</f>
        <v>5330</v>
      </c>
      <c r="C5332">
        <f t="shared" ref="C5332:C5335" si="400">+G5333-G5332</f>
        <v>5</v>
      </c>
      <c r="D5332" s="16">
        <v>1962</v>
      </c>
      <c r="E5332" t="s">
        <v>15</v>
      </c>
      <c r="F5332" t="s">
        <v>16</v>
      </c>
      <c r="G5332">
        <v>397155</v>
      </c>
      <c r="H5332" t="s">
        <v>17</v>
      </c>
      <c r="J5332" t="s">
        <v>3354</v>
      </c>
      <c r="K5332" t="s">
        <v>3383</v>
      </c>
      <c r="L5332" t="s">
        <v>42</v>
      </c>
      <c r="M5332" t="s">
        <v>3359</v>
      </c>
      <c r="N5332" t="s">
        <v>3359</v>
      </c>
      <c r="AF5332" t="s">
        <v>3060</v>
      </c>
      <c r="AH5332" s="2">
        <v>39659.802685185183</v>
      </c>
    </row>
    <row r="5333" spans="1:35" ht="15" thickBot="1" x14ac:dyDescent="0.4">
      <c r="B5333" s="5">
        <f t="shared" si="399"/>
        <v>5331</v>
      </c>
      <c r="C5333">
        <f t="shared" si="400"/>
        <v>12</v>
      </c>
      <c r="D5333" s="16">
        <v>1962</v>
      </c>
      <c r="E5333" s="159" t="s">
        <v>15</v>
      </c>
      <c r="F5333" s="159" t="s">
        <v>16</v>
      </c>
      <c r="G5333" s="160">
        <v>397160</v>
      </c>
      <c r="H5333" s="159"/>
      <c r="I5333" s="159"/>
      <c r="J5333" s="159" t="s">
        <v>3354</v>
      </c>
      <c r="K5333" s="159" t="s">
        <v>3383</v>
      </c>
      <c r="L5333" s="159"/>
      <c r="M5333" s="159" t="s">
        <v>3459</v>
      </c>
      <c r="N5333" s="159" t="s">
        <v>3359</v>
      </c>
      <c r="O5333" s="159"/>
      <c r="P5333" s="159"/>
      <c r="Q5333" s="159"/>
      <c r="R5333" s="159"/>
      <c r="S5333" s="159"/>
      <c r="T5333" s="159" t="s">
        <v>167</v>
      </c>
      <c r="U5333" s="159"/>
      <c r="V5333" s="161"/>
      <c r="W5333" s="159" t="s">
        <v>3576</v>
      </c>
      <c r="X5333" s="159"/>
      <c r="Y5333" s="159"/>
      <c r="Z5333" s="159"/>
      <c r="AA5333" s="159" t="s">
        <v>167</v>
      </c>
      <c r="AB5333" s="159"/>
      <c r="AC5333" s="159"/>
      <c r="AD5333" s="159"/>
      <c r="AE5333" s="159"/>
      <c r="AF5333" t="s">
        <v>3451</v>
      </c>
      <c r="AG5333" s="159"/>
      <c r="AH5333" s="176">
        <v>46256</v>
      </c>
      <c r="AI5333" s="76" t="s">
        <v>6912</v>
      </c>
    </row>
    <row r="5334" spans="1:35" ht="15" customHeight="1" x14ac:dyDescent="0.35">
      <c r="B5334" s="5">
        <f t="shared" si="399"/>
        <v>5332</v>
      </c>
      <c r="C5334">
        <f t="shared" si="400"/>
        <v>103</v>
      </c>
      <c r="D5334" s="16">
        <v>1962</v>
      </c>
      <c r="E5334" t="s">
        <v>15</v>
      </c>
      <c r="F5334" t="s">
        <v>16</v>
      </c>
      <c r="G5334">
        <v>397172</v>
      </c>
      <c r="H5334" t="s">
        <v>17</v>
      </c>
      <c r="J5334" t="s">
        <v>3354</v>
      </c>
      <c r="K5334" t="s">
        <v>3383</v>
      </c>
      <c r="M5334" t="s">
        <v>3359</v>
      </c>
      <c r="AF5334" t="s">
        <v>3060</v>
      </c>
      <c r="AH5334" s="2">
        <v>39747.34946759259</v>
      </c>
    </row>
    <row r="5335" spans="1:35" ht="15" customHeight="1" thickBot="1" x14ac:dyDescent="0.4">
      <c r="B5335" s="5">
        <f t="shared" si="399"/>
        <v>5333</v>
      </c>
      <c r="C5335">
        <f t="shared" si="400"/>
        <v>50</v>
      </c>
      <c r="D5335" s="16">
        <v>1962</v>
      </c>
      <c r="E5335" t="s">
        <v>15</v>
      </c>
      <c r="F5335" t="s">
        <v>16</v>
      </c>
      <c r="G5335">
        <v>397275</v>
      </c>
      <c r="H5335" t="s">
        <v>17</v>
      </c>
      <c r="J5335" t="s">
        <v>3354</v>
      </c>
      <c r="K5335" t="s">
        <v>3383</v>
      </c>
      <c r="L5335" t="s">
        <v>256</v>
      </c>
      <c r="M5335" t="s">
        <v>3359</v>
      </c>
      <c r="AB5335" t="s">
        <v>195</v>
      </c>
      <c r="AF5335" t="s">
        <v>3060</v>
      </c>
      <c r="AH5335" s="2">
        <v>40227.24181712963</v>
      </c>
    </row>
    <row r="5336" spans="1:35" ht="15" customHeight="1" thickBot="1" x14ac:dyDescent="0.4">
      <c r="B5336" s="5">
        <f t="shared" si="397"/>
        <v>5334</v>
      </c>
      <c r="C5336">
        <f>+G5338-G5336</f>
        <v>82</v>
      </c>
      <c r="D5336" s="16">
        <v>1962</v>
      </c>
      <c r="E5336" s="159" t="s">
        <v>15</v>
      </c>
      <c r="F5336" s="159" t="s">
        <v>16</v>
      </c>
      <c r="G5336" s="160">
        <v>397325</v>
      </c>
      <c r="H5336" s="159"/>
      <c r="I5336" s="159"/>
      <c r="J5336" s="159" t="s">
        <v>3354</v>
      </c>
      <c r="K5336" s="159" t="s">
        <v>3383</v>
      </c>
      <c r="L5336" s="159"/>
      <c r="M5336" s="159" t="s">
        <v>3459</v>
      </c>
      <c r="N5336" s="159"/>
      <c r="O5336" s="159"/>
      <c r="P5336" s="159"/>
      <c r="Q5336" s="159"/>
      <c r="R5336" s="159"/>
      <c r="S5336" s="159"/>
      <c r="T5336" s="159" t="s">
        <v>3262</v>
      </c>
      <c r="U5336" s="159"/>
      <c r="V5336" s="159" t="s">
        <v>3364</v>
      </c>
      <c r="W5336" s="159" t="s">
        <v>3572</v>
      </c>
      <c r="X5336" s="159" t="s">
        <v>3452</v>
      </c>
      <c r="Y5336" s="159"/>
      <c r="Z5336" s="159"/>
      <c r="AA5336" s="159" t="s">
        <v>3262</v>
      </c>
      <c r="AB5336" s="159"/>
      <c r="AC5336" s="159"/>
      <c r="AD5336" s="159"/>
      <c r="AE5336" s="159"/>
      <c r="AF5336" t="s">
        <v>3451</v>
      </c>
      <c r="AG5336" s="159"/>
      <c r="AH5336" s="176">
        <v>46207</v>
      </c>
      <c r="AI5336" s="76" t="s">
        <v>6731</v>
      </c>
    </row>
    <row r="5337" spans="1:35" ht="15" thickBot="1" x14ac:dyDescent="0.4">
      <c r="B5337" s="5">
        <f t="shared" ref="B5337:B5339" si="401">+B5336+1</f>
        <v>5335</v>
      </c>
      <c r="C5337">
        <f t="shared" ref="C5337:C5339" si="402">+G5339-G5337</f>
        <v>138</v>
      </c>
      <c r="D5337" s="16">
        <v>1962</v>
      </c>
      <c r="E5337" s="159" t="s">
        <v>15</v>
      </c>
      <c r="F5337" s="159" t="s">
        <v>16</v>
      </c>
      <c r="G5337" s="160">
        <v>397335</v>
      </c>
      <c r="H5337" s="159"/>
      <c r="I5337" s="159"/>
      <c r="J5337" s="159" t="s">
        <v>3354</v>
      </c>
      <c r="K5337" s="159" t="s">
        <v>3383</v>
      </c>
      <c r="L5337" s="159"/>
      <c r="M5337" s="159" t="s">
        <v>3459</v>
      </c>
      <c r="N5337" s="159"/>
      <c r="O5337" s="159"/>
      <c r="P5337" s="159"/>
      <c r="Q5337" s="159"/>
      <c r="R5337" s="159"/>
      <c r="S5337" s="159"/>
      <c r="T5337" s="159" t="s">
        <v>167</v>
      </c>
      <c r="U5337" s="159"/>
      <c r="V5337" s="161"/>
      <c r="W5337" s="159" t="s">
        <v>3576</v>
      </c>
      <c r="X5337" s="159"/>
      <c r="Y5337" s="159"/>
      <c r="Z5337" s="159"/>
      <c r="AA5337" s="159" t="s">
        <v>167</v>
      </c>
      <c r="AB5337" s="159"/>
      <c r="AC5337" s="159"/>
      <c r="AD5337" s="159"/>
      <c r="AE5337" s="159"/>
      <c r="AF5337" t="s">
        <v>3451</v>
      </c>
      <c r="AG5337" s="159"/>
      <c r="AH5337" s="176">
        <v>46256</v>
      </c>
      <c r="AI5337" s="76"/>
    </row>
    <row r="5338" spans="1:35" ht="15" thickBot="1" x14ac:dyDescent="0.4">
      <c r="B5338" s="5">
        <f t="shared" si="401"/>
        <v>5336</v>
      </c>
      <c r="C5338">
        <f t="shared" si="402"/>
        <v>793</v>
      </c>
      <c r="D5338" s="16">
        <v>1962</v>
      </c>
      <c r="E5338" s="162" t="s">
        <v>15</v>
      </c>
      <c r="F5338" s="162" t="s">
        <v>16</v>
      </c>
      <c r="G5338" s="162">
        <v>397407</v>
      </c>
      <c r="H5338" s="162" t="s">
        <v>17</v>
      </c>
      <c r="I5338" s="162"/>
      <c r="J5338" s="162" t="s">
        <v>3354</v>
      </c>
      <c r="K5338" s="162" t="s">
        <v>3383</v>
      </c>
      <c r="L5338" s="162" t="s">
        <v>135</v>
      </c>
      <c r="M5338" s="162" t="s">
        <v>3359</v>
      </c>
      <c r="N5338" s="162"/>
      <c r="O5338" s="162"/>
      <c r="P5338" s="162"/>
      <c r="Q5338" s="162"/>
      <c r="R5338" s="162"/>
      <c r="S5338" s="181"/>
      <c r="T5338" s="162"/>
      <c r="U5338" s="162"/>
      <c r="V5338" s="182" t="s">
        <v>3359</v>
      </c>
      <c r="W5338" s="162"/>
      <c r="X5338" s="162"/>
      <c r="Y5338" s="162"/>
      <c r="Z5338" s="162"/>
      <c r="AA5338" s="159"/>
      <c r="AB5338" s="162" t="s">
        <v>81</v>
      </c>
      <c r="AC5338" s="159"/>
      <c r="AD5338" s="159"/>
      <c r="AE5338" s="162"/>
      <c r="AF5338" t="s">
        <v>3060</v>
      </c>
      <c r="AG5338" s="162"/>
      <c r="AH5338" s="163">
        <v>39799.928993055553</v>
      </c>
      <c r="AI5338" s="162"/>
    </row>
    <row r="5339" spans="1:35" ht="15" customHeight="1" thickBot="1" x14ac:dyDescent="0.4">
      <c r="A5339" s="180"/>
      <c r="B5339" s="5">
        <f t="shared" si="401"/>
        <v>5337</v>
      </c>
      <c r="C5339">
        <f t="shared" si="402"/>
        <v>1518</v>
      </c>
      <c r="D5339" s="16">
        <v>1962</v>
      </c>
      <c r="E5339" t="s">
        <v>15</v>
      </c>
      <c r="F5339" t="s">
        <v>16</v>
      </c>
      <c r="G5339">
        <v>397473</v>
      </c>
      <c r="H5339" t="s">
        <v>17</v>
      </c>
      <c r="J5339" t="s">
        <v>3354</v>
      </c>
      <c r="K5339" t="s">
        <v>3383</v>
      </c>
      <c r="M5339" t="s">
        <v>3459</v>
      </c>
      <c r="T5339" t="s">
        <v>3262</v>
      </c>
      <c r="W5339" t="s">
        <v>3572</v>
      </c>
      <c r="X5339" t="s">
        <v>3660</v>
      </c>
      <c r="AF5339" t="s">
        <v>3451</v>
      </c>
      <c r="AH5339" s="2">
        <v>45861</v>
      </c>
    </row>
    <row r="5340" spans="1:35" ht="15" customHeight="1" x14ac:dyDescent="0.35">
      <c r="B5340" s="5">
        <f t="shared" si="397"/>
        <v>5338</v>
      </c>
      <c r="C5340">
        <f t="shared" ref="C5340:C5341" si="403">+G5341-G5340</f>
        <v>791</v>
      </c>
      <c r="D5340" s="16">
        <v>1962</v>
      </c>
      <c r="E5340" t="s">
        <v>15</v>
      </c>
      <c r="F5340" t="s">
        <v>25</v>
      </c>
      <c r="G5340">
        <v>398200</v>
      </c>
      <c r="H5340" t="s">
        <v>17</v>
      </c>
      <c r="J5340" t="s">
        <v>3356</v>
      </c>
      <c r="K5340" t="s">
        <v>3383</v>
      </c>
      <c r="M5340" t="s">
        <v>3359</v>
      </c>
      <c r="AF5340" t="s">
        <v>3060</v>
      </c>
      <c r="AH5340" s="2">
        <v>40783.706145833334</v>
      </c>
    </row>
    <row r="5341" spans="1:35" ht="15" customHeight="1" x14ac:dyDescent="0.35">
      <c r="B5341" s="5">
        <f t="shared" si="397"/>
        <v>5339</v>
      </c>
      <c r="C5341">
        <f t="shared" si="403"/>
        <v>1588</v>
      </c>
      <c r="D5341" s="16">
        <v>1962</v>
      </c>
      <c r="E5341" t="s">
        <v>15</v>
      </c>
      <c r="F5341" t="s">
        <v>25</v>
      </c>
      <c r="G5341">
        <v>398991</v>
      </c>
      <c r="H5341" t="s">
        <v>17</v>
      </c>
      <c r="J5341" t="s">
        <v>3354</v>
      </c>
      <c r="K5341" t="s">
        <v>3383</v>
      </c>
      <c r="L5341" t="s">
        <v>35</v>
      </c>
      <c r="M5341" t="s">
        <v>3359</v>
      </c>
      <c r="AD5341" s="3" t="s">
        <v>1797</v>
      </c>
      <c r="AF5341" t="s">
        <v>3060</v>
      </c>
      <c r="AH5341" s="2">
        <v>40089.491365740738</v>
      </c>
    </row>
    <row r="5342" spans="1:35" ht="15" customHeight="1" x14ac:dyDescent="0.35">
      <c r="B5342" s="5">
        <f t="shared" si="397"/>
        <v>5340</v>
      </c>
      <c r="C5342">
        <f t="shared" si="398"/>
        <v>46</v>
      </c>
      <c r="D5342" s="16">
        <v>1962</v>
      </c>
      <c r="E5342" t="s">
        <v>327</v>
      </c>
      <c r="F5342" t="s">
        <v>25</v>
      </c>
      <c r="G5342">
        <v>400579</v>
      </c>
      <c r="J5342" t="s">
        <v>3354</v>
      </c>
      <c r="K5342" t="s">
        <v>3383</v>
      </c>
      <c r="M5342" t="s">
        <v>3459</v>
      </c>
      <c r="N5342" t="s">
        <v>3359</v>
      </c>
      <c r="T5342" t="s">
        <v>3424</v>
      </c>
      <c r="W5342" t="s">
        <v>3572</v>
      </c>
      <c r="X5342" t="s">
        <v>3452</v>
      </c>
      <c r="AA5342" s="3" t="s">
        <v>6587</v>
      </c>
      <c r="AF5342" t="s">
        <v>3451</v>
      </c>
      <c r="AH5342" s="2">
        <v>46129</v>
      </c>
    </row>
    <row r="5343" spans="1:35" ht="15" customHeight="1" x14ac:dyDescent="0.35">
      <c r="B5343" s="5">
        <f t="shared" si="397"/>
        <v>5341</v>
      </c>
      <c r="C5343">
        <f t="shared" si="398"/>
        <v>111</v>
      </c>
      <c r="D5343" s="16">
        <v>1962</v>
      </c>
      <c r="E5343" t="s">
        <v>327</v>
      </c>
      <c r="F5343" t="s">
        <v>25</v>
      </c>
      <c r="G5343">
        <v>400625</v>
      </c>
      <c r="H5343" t="s">
        <v>17</v>
      </c>
      <c r="J5343" t="s">
        <v>380</v>
      </c>
      <c r="K5343" t="s">
        <v>3383</v>
      </c>
      <c r="L5343" t="s">
        <v>1384</v>
      </c>
      <c r="M5343" t="s">
        <v>3359</v>
      </c>
      <c r="S5343" s="148" t="s">
        <v>1798</v>
      </c>
      <c r="AC5343" s="3" t="s">
        <v>1799</v>
      </c>
      <c r="AD5343" s="3" t="s">
        <v>1800</v>
      </c>
      <c r="AF5343" t="s">
        <v>3060</v>
      </c>
      <c r="AH5343" s="2">
        <v>40035.71234953704</v>
      </c>
    </row>
    <row r="5344" spans="1:35" ht="15" customHeight="1" x14ac:dyDescent="0.35">
      <c r="B5344" s="5">
        <f t="shared" si="397"/>
        <v>5342</v>
      </c>
      <c r="C5344">
        <f t="shared" si="398"/>
        <v>126</v>
      </c>
      <c r="D5344" s="16">
        <v>1962</v>
      </c>
      <c r="E5344" t="s">
        <v>327</v>
      </c>
      <c r="F5344" t="s">
        <v>16</v>
      </c>
      <c r="G5344">
        <v>400736</v>
      </c>
      <c r="H5344" t="s">
        <v>17</v>
      </c>
      <c r="J5344" t="s">
        <v>380</v>
      </c>
      <c r="M5344" t="s">
        <v>3359</v>
      </c>
      <c r="AF5344" t="s">
        <v>3060</v>
      </c>
      <c r="AH5344" s="2">
        <v>40655.761018518519</v>
      </c>
    </row>
    <row r="5345" spans="1:35" ht="15" customHeight="1" x14ac:dyDescent="0.35">
      <c r="B5345" s="5">
        <f t="shared" si="397"/>
        <v>5343</v>
      </c>
      <c r="C5345">
        <f t="shared" si="398"/>
        <v>9</v>
      </c>
      <c r="D5345" s="16">
        <v>1962</v>
      </c>
      <c r="E5345" t="s">
        <v>1381</v>
      </c>
      <c r="F5345" t="s">
        <v>16</v>
      </c>
      <c r="G5345">
        <v>400862</v>
      </c>
      <c r="H5345" t="s">
        <v>17</v>
      </c>
      <c r="J5345" t="s">
        <v>380</v>
      </c>
      <c r="K5345" t="s">
        <v>3383</v>
      </c>
      <c r="L5345" t="s">
        <v>224</v>
      </c>
      <c r="M5345" t="s">
        <v>3359</v>
      </c>
      <c r="U5345" t="s">
        <v>3557</v>
      </c>
      <c r="AF5345" t="s">
        <v>3060</v>
      </c>
      <c r="AH5345" s="2">
        <v>40205.735208333332</v>
      </c>
    </row>
    <row r="5346" spans="1:35" ht="15" customHeight="1" x14ac:dyDescent="0.35">
      <c r="B5346" s="5">
        <f t="shared" si="397"/>
        <v>5344</v>
      </c>
      <c r="C5346">
        <f t="shared" si="398"/>
        <v>3</v>
      </c>
      <c r="D5346" s="16">
        <v>1962</v>
      </c>
      <c r="E5346" t="s">
        <v>1381</v>
      </c>
      <c r="F5346" t="s">
        <v>16</v>
      </c>
      <c r="G5346">
        <v>400871</v>
      </c>
      <c r="H5346" t="s">
        <v>17</v>
      </c>
      <c r="K5346" t="s">
        <v>3383</v>
      </c>
      <c r="M5346" t="s">
        <v>3359</v>
      </c>
      <c r="U5346" t="s">
        <v>3557</v>
      </c>
      <c r="AB5346" t="s">
        <v>197</v>
      </c>
      <c r="AF5346" t="s">
        <v>3060</v>
      </c>
      <c r="AH5346" s="2">
        <v>39982.806770833333</v>
      </c>
    </row>
    <row r="5347" spans="1:35" ht="15" customHeight="1" x14ac:dyDescent="0.35">
      <c r="B5347" s="5">
        <f t="shared" si="397"/>
        <v>5345</v>
      </c>
      <c r="C5347">
        <f t="shared" si="398"/>
        <v>4</v>
      </c>
      <c r="D5347" s="16">
        <v>1962</v>
      </c>
      <c r="E5347" t="s">
        <v>1381</v>
      </c>
      <c r="F5347" t="s">
        <v>16</v>
      </c>
      <c r="G5347">
        <v>400874</v>
      </c>
      <c r="H5347" t="s">
        <v>17</v>
      </c>
      <c r="J5347" t="s">
        <v>3354</v>
      </c>
      <c r="K5347" t="s">
        <v>3383</v>
      </c>
      <c r="L5347" t="s">
        <v>88</v>
      </c>
      <c r="M5347" t="s">
        <v>3359</v>
      </c>
      <c r="AC5347" s="3">
        <v>1962</v>
      </c>
      <c r="AF5347" t="s">
        <v>3060</v>
      </c>
      <c r="AH5347" s="2">
        <v>39664.372627314813</v>
      </c>
    </row>
    <row r="5348" spans="1:35" ht="15" customHeight="1" x14ac:dyDescent="0.35">
      <c r="B5348" s="5">
        <f t="shared" si="397"/>
        <v>5346</v>
      </c>
      <c r="C5348">
        <f t="shared" si="398"/>
        <v>10</v>
      </c>
      <c r="D5348" s="16">
        <v>1962</v>
      </c>
      <c r="E5348" s="3" t="s">
        <v>1381</v>
      </c>
      <c r="F5348" s="3" t="s">
        <v>16</v>
      </c>
      <c r="G5348" s="165">
        <v>400878</v>
      </c>
      <c r="H5348" s="3"/>
      <c r="I5348" s="3"/>
      <c r="J5348" s="3" t="s">
        <v>3354</v>
      </c>
      <c r="K5348" s="3" t="s">
        <v>3383</v>
      </c>
      <c r="L5348" s="3"/>
      <c r="M5348" s="3"/>
      <c r="N5348" s="3"/>
      <c r="O5348" s="3"/>
      <c r="P5348" s="3"/>
      <c r="Q5348" s="3"/>
      <c r="R5348" s="3"/>
      <c r="S5348" s="152"/>
      <c r="T5348" s="3"/>
      <c r="U5348" s="3" t="s">
        <v>3557</v>
      </c>
      <c r="V5348" s="143"/>
      <c r="W5348" s="3"/>
      <c r="X5348" s="3"/>
      <c r="Y5348" s="3"/>
      <c r="Z5348" s="3"/>
      <c r="AB5348" s="3"/>
      <c r="AE5348" s="3"/>
      <c r="AF5348" t="s">
        <v>3451</v>
      </c>
      <c r="AG5348" s="3"/>
      <c r="AH5348" s="153">
        <v>45928</v>
      </c>
      <c r="AI5348" s="14" t="s">
        <v>5620</v>
      </c>
    </row>
    <row r="5349" spans="1:35" ht="15" customHeight="1" x14ac:dyDescent="0.35">
      <c r="B5349" s="5">
        <f t="shared" si="397"/>
        <v>5347</v>
      </c>
      <c r="C5349">
        <f t="shared" si="398"/>
        <v>49</v>
      </c>
      <c r="D5349" s="16">
        <v>1962</v>
      </c>
      <c r="E5349" t="s">
        <v>560</v>
      </c>
      <c r="F5349" t="s">
        <v>16</v>
      </c>
      <c r="G5349">
        <v>400888</v>
      </c>
      <c r="H5349" t="s">
        <v>17</v>
      </c>
      <c r="J5349" t="s">
        <v>3354</v>
      </c>
      <c r="K5349" t="s">
        <v>3383</v>
      </c>
      <c r="L5349" t="s">
        <v>1533</v>
      </c>
      <c r="M5349" t="s">
        <v>3359</v>
      </c>
      <c r="W5349" t="s">
        <v>3557</v>
      </c>
      <c r="AB5349" t="s">
        <v>195</v>
      </c>
      <c r="AC5349" s="3">
        <v>1961</v>
      </c>
      <c r="AF5349" t="s">
        <v>3060</v>
      </c>
      <c r="AH5349" s="2">
        <v>40014.950057870374</v>
      </c>
    </row>
    <row r="5350" spans="1:35" ht="15" customHeight="1" thickBot="1" x14ac:dyDescent="0.4">
      <c r="B5350" s="5">
        <f t="shared" si="397"/>
        <v>5348</v>
      </c>
      <c r="C5350">
        <f t="shared" si="398"/>
        <v>16</v>
      </c>
      <c r="D5350" s="16">
        <v>1962</v>
      </c>
      <c r="E5350" t="s">
        <v>221</v>
      </c>
      <c r="F5350" t="s">
        <v>25</v>
      </c>
      <c r="G5350">
        <v>400937</v>
      </c>
      <c r="H5350" t="s">
        <v>17</v>
      </c>
      <c r="J5350" t="s">
        <v>380</v>
      </c>
      <c r="K5350" t="s">
        <v>3383</v>
      </c>
      <c r="L5350" t="s">
        <v>46</v>
      </c>
      <c r="M5350" t="s">
        <v>3359</v>
      </c>
      <c r="AB5350" t="s">
        <v>195</v>
      </c>
      <c r="AD5350" s="3" t="s">
        <v>1801</v>
      </c>
      <c r="AE5350" t="s">
        <v>380</v>
      </c>
      <c r="AF5350" t="s">
        <v>3060</v>
      </c>
      <c r="AH5350" s="2">
        <v>40963.573958333334</v>
      </c>
    </row>
    <row r="5351" spans="1:35" ht="15" thickBot="1" x14ac:dyDescent="0.4">
      <c r="B5351" s="5">
        <f t="shared" si="397"/>
        <v>5349</v>
      </c>
      <c r="C5351">
        <f t="shared" si="398"/>
        <v>38</v>
      </c>
      <c r="D5351" s="16">
        <v>1962</v>
      </c>
      <c r="E5351" t="s">
        <v>221</v>
      </c>
      <c r="F5351" t="s">
        <v>25</v>
      </c>
      <c r="G5351">
        <v>400953</v>
      </c>
      <c r="H5351" t="s">
        <v>17</v>
      </c>
      <c r="J5351" t="s">
        <v>3354</v>
      </c>
      <c r="K5351" t="s">
        <v>3383</v>
      </c>
      <c r="L5351" t="s">
        <v>1802</v>
      </c>
      <c r="M5351" t="s">
        <v>3359</v>
      </c>
      <c r="N5351" t="s">
        <v>3359</v>
      </c>
      <c r="AA5351" s="3" t="s">
        <v>3464</v>
      </c>
      <c r="AB5351" t="s">
        <v>195</v>
      </c>
      <c r="AD5351" s="3" t="s">
        <v>1803</v>
      </c>
      <c r="AE5351" t="s">
        <v>380</v>
      </c>
      <c r="AF5351" t="s">
        <v>3060</v>
      </c>
      <c r="AG5351" s="162"/>
      <c r="AH5351" s="163">
        <v>40602.377222222225</v>
      </c>
    </row>
    <row r="5352" spans="1:35" ht="15" customHeight="1" thickBot="1" x14ac:dyDescent="0.4">
      <c r="A5352" s="180"/>
      <c r="B5352" s="5">
        <f t="shared" si="397"/>
        <v>5350</v>
      </c>
      <c r="C5352">
        <f t="shared" si="398"/>
        <v>23</v>
      </c>
      <c r="D5352" s="16">
        <v>1962</v>
      </c>
      <c r="E5352" t="s">
        <v>327</v>
      </c>
      <c r="F5352" t="s">
        <v>25</v>
      </c>
      <c r="G5352">
        <v>400991</v>
      </c>
      <c r="H5352" t="s">
        <v>17</v>
      </c>
      <c r="M5352" t="s">
        <v>3359</v>
      </c>
      <c r="AF5352" t="s">
        <v>3060</v>
      </c>
      <c r="AH5352" s="2">
        <v>40756.668310185189</v>
      </c>
    </row>
    <row r="5353" spans="1:35" ht="15" customHeight="1" x14ac:dyDescent="0.35">
      <c r="B5353" s="5">
        <f t="shared" si="397"/>
        <v>5351</v>
      </c>
      <c r="C5353">
        <f t="shared" si="398"/>
        <v>29</v>
      </c>
      <c r="D5353" s="16">
        <v>1962</v>
      </c>
      <c r="E5353" t="s">
        <v>221</v>
      </c>
      <c r="F5353" t="s">
        <v>25</v>
      </c>
      <c r="G5353">
        <v>401014</v>
      </c>
      <c r="H5353" t="s">
        <v>17</v>
      </c>
      <c r="J5353" t="s">
        <v>3354</v>
      </c>
      <c r="K5353" t="s">
        <v>3383</v>
      </c>
      <c r="L5353" t="s">
        <v>46</v>
      </c>
      <c r="M5353" t="s">
        <v>3359</v>
      </c>
      <c r="AA5353" s="3" t="s">
        <v>3464</v>
      </c>
      <c r="AC5353" s="3">
        <v>1964</v>
      </c>
      <c r="AE5353" t="s">
        <v>380</v>
      </c>
      <c r="AF5353" t="s">
        <v>3060</v>
      </c>
      <c r="AH5353" s="2">
        <v>40720.457696759258</v>
      </c>
    </row>
    <row r="5354" spans="1:35" ht="15" customHeight="1" x14ac:dyDescent="0.35">
      <c r="A5354" s="3"/>
      <c r="B5354" s="5">
        <f t="shared" si="397"/>
        <v>5352</v>
      </c>
      <c r="C5354">
        <f t="shared" si="398"/>
        <v>2</v>
      </c>
      <c r="D5354" s="16">
        <v>1962</v>
      </c>
      <c r="E5354" t="s">
        <v>560</v>
      </c>
      <c r="F5354" t="s">
        <v>25</v>
      </c>
      <c r="G5354">
        <v>401043</v>
      </c>
      <c r="J5354" t="s">
        <v>3354</v>
      </c>
      <c r="K5354" t="s">
        <v>3383</v>
      </c>
      <c r="M5354" t="s">
        <v>3459</v>
      </c>
      <c r="N5354" t="s">
        <v>3359</v>
      </c>
      <c r="S5354" s="148">
        <v>0.46</v>
      </c>
      <c r="T5354" t="s">
        <v>3424</v>
      </c>
      <c r="W5354" t="s">
        <v>3557</v>
      </c>
      <c r="X5354" t="s">
        <v>3452</v>
      </c>
      <c r="Z5354" t="s">
        <v>3359</v>
      </c>
      <c r="AA5354" s="3" t="s">
        <v>3828</v>
      </c>
      <c r="AF5354" t="s">
        <v>3451</v>
      </c>
      <c r="AH5354" s="2">
        <v>46131</v>
      </c>
    </row>
    <row r="5355" spans="1:35" ht="15" customHeight="1" x14ac:dyDescent="0.35">
      <c r="A5355" s="3"/>
      <c r="B5355" s="5">
        <f t="shared" si="397"/>
        <v>5353</v>
      </c>
      <c r="C5355">
        <f t="shared" si="398"/>
        <v>37</v>
      </c>
      <c r="D5355" s="16">
        <v>1962</v>
      </c>
      <c r="E5355" t="s">
        <v>560</v>
      </c>
      <c r="F5355" t="s">
        <v>25</v>
      </c>
      <c r="G5355">
        <v>401045</v>
      </c>
      <c r="J5355" t="s">
        <v>3354</v>
      </c>
      <c r="K5355" t="s">
        <v>3383</v>
      </c>
      <c r="M5355" t="s">
        <v>3459</v>
      </c>
      <c r="N5355" t="s">
        <v>3359</v>
      </c>
      <c r="T5355" t="s">
        <v>3424</v>
      </c>
      <c r="W5355" t="s">
        <v>3557</v>
      </c>
      <c r="X5355" t="s">
        <v>3452</v>
      </c>
      <c r="Z5355" t="s">
        <v>3359</v>
      </c>
      <c r="AA5355" s="3" t="s">
        <v>4034</v>
      </c>
      <c r="AF5355" t="s">
        <v>3451</v>
      </c>
      <c r="AH5355" s="2">
        <v>46025</v>
      </c>
    </row>
    <row r="5356" spans="1:35" ht="15" customHeight="1" x14ac:dyDescent="0.35">
      <c r="A5356" s="3"/>
      <c r="B5356" s="5">
        <f t="shared" si="397"/>
        <v>5354</v>
      </c>
      <c r="C5356">
        <f t="shared" si="398"/>
        <v>-1</v>
      </c>
      <c r="D5356" s="16">
        <v>1962</v>
      </c>
      <c r="E5356" t="s">
        <v>560</v>
      </c>
      <c r="F5356" t="s">
        <v>25</v>
      </c>
      <c r="G5356">
        <v>401082</v>
      </c>
      <c r="J5356" t="s">
        <v>3354</v>
      </c>
      <c r="K5356" t="s">
        <v>3383</v>
      </c>
      <c r="M5356" t="s">
        <v>3459</v>
      </c>
      <c r="T5356" t="s">
        <v>3424</v>
      </c>
      <c r="W5356" t="s">
        <v>3557</v>
      </c>
      <c r="X5356" t="s">
        <v>3452</v>
      </c>
      <c r="Z5356" t="s">
        <v>3359</v>
      </c>
      <c r="AA5356" s="3" t="s">
        <v>4034</v>
      </c>
      <c r="AD5356" s="3" t="s">
        <v>4035</v>
      </c>
      <c r="AF5356" t="s">
        <v>3451</v>
      </c>
      <c r="AH5356" s="2">
        <v>45422</v>
      </c>
    </row>
    <row r="5357" spans="1:35" ht="15" customHeight="1" x14ac:dyDescent="0.35">
      <c r="B5357" s="5">
        <f t="shared" si="397"/>
        <v>5355</v>
      </c>
      <c r="C5357">
        <f t="shared" si="398"/>
        <v>135</v>
      </c>
      <c r="D5357" s="16">
        <v>1962</v>
      </c>
      <c r="E5357" t="s">
        <v>560</v>
      </c>
      <c r="F5357" t="s">
        <v>25</v>
      </c>
      <c r="G5357">
        <v>401081</v>
      </c>
      <c r="J5357" t="s">
        <v>3354</v>
      </c>
      <c r="K5357" t="s">
        <v>3383</v>
      </c>
      <c r="M5357" t="s">
        <v>3459</v>
      </c>
      <c r="N5357" t="s">
        <v>3359</v>
      </c>
      <c r="W5357" t="s">
        <v>3557</v>
      </c>
      <c r="X5357" t="s">
        <v>3452</v>
      </c>
      <c r="Z5357" t="s">
        <v>3359</v>
      </c>
      <c r="AA5357" s="3" t="s">
        <v>4039</v>
      </c>
      <c r="AF5357" t="s">
        <v>3451</v>
      </c>
      <c r="AH5357" s="2">
        <v>46197</v>
      </c>
    </row>
    <row r="5358" spans="1:35" ht="15" customHeight="1" x14ac:dyDescent="0.35">
      <c r="B5358" s="5">
        <f t="shared" si="397"/>
        <v>5356</v>
      </c>
      <c r="C5358">
        <f t="shared" si="398"/>
        <v>8</v>
      </c>
      <c r="D5358" s="16">
        <v>1962</v>
      </c>
      <c r="E5358" t="s">
        <v>560</v>
      </c>
      <c r="F5358" t="s">
        <v>25</v>
      </c>
      <c r="G5358">
        <v>401216</v>
      </c>
      <c r="H5358" t="s">
        <v>17</v>
      </c>
      <c r="J5358" t="s">
        <v>3354</v>
      </c>
      <c r="K5358" t="s">
        <v>3383</v>
      </c>
      <c r="L5358" t="s">
        <v>1069</v>
      </c>
      <c r="M5358" t="s">
        <v>3359</v>
      </c>
      <c r="W5358" t="s">
        <v>3557</v>
      </c>
      <c r="AB5358" t="s">
        <v>195</v>
      </c>
      <c r="AF5358" t="s">
        <v>3060</v>
      </c>
      <c r="AH5358" s="2">
        <v>39883.549872685187</v>
      </c>
    </row>
    <row r="5359" spans="1:35" ht="15" customHeight="1" x14ac:dyDescent="0.35">
      <c r="B5359" s="5">
        <f t="shared" si="397"/>
        <v>5357</v>
      </c>
      <c r="C5359">
        <f t="shared" si="398"/>
        <v>54</v>
      </c>
      <c r="D5359" s="16">
        <v>1962</v>
      </c>
      <c r="E5359" t="s">
        <v>560</v>
      </c>
      <c r="F5359" t="s">
        <v>25</v>
      </c>
      <c r="G5359">
        <v>401224</v>
      </c>
      <c r="H5359" t="s">
        <v>17</v>
      </c>
      <c r="J5359" t="s">
        <v>3354</v>
      </c>
      <c r="K5359" t="s">
        <v>3383</v>
      </c>
      <c r="L5359" t="s">
        <v>369</v>
      </c>
      <c r="M5359" t="s">
        <v>3359</v>
      </c>
      <c r="N5359" t="s">
        <v>3359</v>
      </c>
      <c r="W5359" t="s">
        <v>3557</v>
      </c>
      <c r="Z5359" t="s">
        <v>3359</v>
      </c>
      <c r="AD5359" s="3" t="s">
        <v>1804</v>
      </c>
      <c r="AF5359" t="s">
        <v>3060</v>
      </c>
      <c r="AH5359" s="2">
        <v>40405.873784722222</v>
      </c>
    </row>
    <row r="5360" spans="1:35" ht="15" customHeight="1" x14ac:dyDescent="0.35">
      <c r="B5360" s="5">
        <f t="shared" si="397"/>
        <v>5358</v>
      </c>
      <c r="C5360">
        <f t="shared" si="398"/>
        <v>24</v>
      </c>
      <c r="D5360" s="16">
        <v>1962</v>
      </c>
      <c r="E5360" t="s">
        <v>972</v>
      </c>
      <c r="F5360" t="s">
        <v>25</v>
      </c>
      <c r="G5360">
        <v>401278</v>
      </c>
      <c r="H5360" t="s">
        <v>17</v>
      </c>
      <c r="J5360" t="s">
        <v>3354</v>
      </c>
      <c r="K5360" t="s">
        <v>3383</v>
      </c>
      <c r="L5360" t="s">
        <v>914</v>
      </c>
      <c r="M5360" t="s">
        <v>3359</v>
      </c>
      <c r="U5360" t="s">
        <v>3557</v>
      </c>
      <c r="AF5360" t="s">
        <v>3060</v>
      </c>
      <c r="AH5360" s="2">
        <v>39709.376944444448</v>
      </c>
    </row>
    <row r="5361" spans="1:35" ht="15" customHeight="1" x14ac:dyDescent="0.35">
      <c r="B5361" s="5">
        <f t="shared" si="397"/>
        <v>5359</v>
      </c>
      <c r="C5361">
        <f t="shared" si="398"/>
        <v>34</v>
      </c>
      <c r="D5361" s="16">
        <v>1962</v>
      </c>
      <c r="E5361" t="s">
        <v>972</v>
      </c>
      <c r="F5361" t="s">
        <v>25</v>
      </c>
      <c r="G5361">
        <v>401302</v>
      </c>
      <c r="H5361" t="s">
        <v>17</v>
      </c>
      <c r="M5361" t="s">
        <v>3359</v>
      </c>
      <c r="AF5361" t="s">
        <v>3060</v>
      </c>
      <c r="AH5361" s="2">
        <v>41065.223368055558</v>
      </c>
    </row>
    <row r="5362" spans="1:35" ht="15" customHeight="1" x14ac:dyDescent="0.35">
      <c r="B5362" s="5">
        <f t="shared" si="397"/>
        <v>5360</v>
      </c>
      <c r="C5362">
        <f t="shared" si="398"/>
        <v>29</v>
      </c>
      <c r="D5362" s="16">
        <v>1962</v>
      </c>
      <c r="E5362" t="s">
        <v>972</v>
      </c>
      <c r="F5362" t="s">
        <v>25</v>
      </c>
      <c r="G5362">
        <v>401336</v>
      </c>
      <c r="H5362" t="s">
        <v>17</v>
      </c>
      <c r="J5362" t="s">
        <v>3354</v>
      </c>
      <c r="K5362" t="s">
        <v>3383</v>
      </c>
      <c r="L5362" t="s">
        <v>1805</v>
      </c>
      <c r="M5362" t="s">
        <v>3359</v>
      </c>
      <c r="U5362" t="s">
        <v>3557</v>
      </c>
      <c r="W5362" t="s">
        <v>3557</v>
      </c>
      <c r="AF5362" t="s">
        <v>3060</v>
      </c>
      <c r="AH5362" s="2">
        <v>39844.68917824074</v>
      </c>
    </row>
    <row r="5363" spans="1:35" ht="15" customHeight="1" x14ac:dyDescent="0.35">
      <c r="A5363" s="3"/>
      <c r="B5363" s="5">
        <f t="shared" si="397"/>
        <v>5361</v>
      </c>
      <c r="C5363">
        <f t="shared" si="398"/>
        <v>57</v>
      </c>
      <c r="D5363" s="16">
        <v>1962</v>
      </c>
      <c r="E5363" t="s">
        <v>972</v>
      </c>
      <c r="F5363" t="s">
        <v>25</v>
      </c>
      <c r="G5363">
        <v>401365</v>
      </c>
      <c r="H5363" t="s">
        <v>17</v>
      </c>
      <c r="J5363" t="s">
        <v>3354</v>
      </c>
      <c r="K5363" t="s">
        <v>3383</v>
      </c>
      <c r="L5363" t="s">
        <v>28</v>
      </c>
      <c r="M5363" t="s">
        <v>3359</v>
      </c>
      <c r="U5363" t="s">
        <v>3557</v>
      </c>
      <c r="W5363" t="s">
        <v>3557</v>
      </c>
      <c r="AF5363" t="s">
        <v>3060</v>
      </c>
      <c r="AH5363" s="2">
        <v>39886.01971064815</v>
      </c>
    </row>
    <row r="5364" spans="1:35" ht="15" customHeight="1" x14ac:dyDescent="0.35">
      <c r="B5364" s="5">
        <f t="shared" si="397"/>
        <v>5362</v>
      </c>
      <c r="C5364">
        <f t="shared" si="398"/>
        <v>19</v>
      </c>
      <c r="D5364" s="16">
        <v>1962</v>
      </c>
      <c r="E5364" t="s">
        <v>1381</v>
      </c>
      <c r="F5364" t="s">
        <v>25</v>
      </c>
      <c r="G5364">
        <v>401422</v>
      </c>
      <c r="H5364" t="s">
        <v>17</v>
      </c>
      <c r="J5364" t="s">
        <v>3354</v>
      </c>
      <c r="K5364" t="s">
        <v>3383</v>
      </c>
      <c r="L5364" t="s">
        <v>35</v>
      </c>
      <c r="M5364" t="s">
        <v>3359</v>
      </c>
      <c r="S5364" s="148">
        <v>468</v>
      </c>
      <c r="U5364" t="s">
        <v>3557</v>
      </c>
      <c r="AB5364" t="s">
        <v>197</v>
      </c>
      <c r="AF5364" t="s">
        <v>3060</v>
      </c>
      <c r="AH5364" s="2">
        <v>39912.514618055553</v>
      </c>
    </row>
    <row r="5365" spans="1:35" ht="15" customHeight="1" x14ac:dyDescent="0.35">
      <c r="B5365" s="5">
        <f t="shared" si="397"/>
        <v>5363</v>
      </c>
      <c r="C5365">
        <f t="shared" si="398"/>
        <v>3</v>
      </c>
      <c r="D5365" s="16">
        <v>1962</v>
      </c>
      <c r="E5365" t="s">
        <v>1381</v>
      </c>
      <c r="F5365" t="s">
        <v>25</v>
      </c>
      <c r="G5365">
        <v>401441</v>
      </c>
      <c r="H5365" t="s">
        <v>17</v>
      </c>
      <c r="J5365" t="s">
        <v>380</v>
      </c>
      <c r="K5365" t="s">
        <v>3383</v>
      </c>
      <c r="M5365" t="s">
        <v>3359</v>
      </c>
      <c r="U5365" t="s">
        <v>3557</v>
      </c>
      <c r="AE5365" t="s">
        <v>380</v>
      </c>
      <c r="AF5365" t="s">
        <v>3060</v>
      </c>
      <c r="AH5365" s="2">
        <v>40086.572453703702</v>
      </c>
    </row>
    <row r="5366" spans="1:35" ht="15" customHeight="1" x14ac:dyDescent="0.35">
      <c r="B5366" s="5">
        <f t="shared" si="397"/>
        <v>5364</v>
      </c>
      <c r="C5366">
        <f t="shared" si="398"/>
        <v>8</v>
      </c>
      <c r="D5366" s="16">
        <v>1962</v>
      </c>
      <c r="E5366" t="s">
        <v>1381</v>
      </c>
      <c r="F5366" t="s">
        <v>25</v>
      </c>
      <c r="G5366">
        <v>401444</v>
      </c>
      <c r="H5366" t="s">
        <v>17</v>
      </c>
      <c r="J5366" t="s">
        <v>3354</v>
      </c>
      <c r="K5366" t="s">
        <v>3383</v>
      </c>
      <c r="L5366" t="s">
        <v>369</v>
      </c>
      <c r="M5366" t="s">
        <v>3359</v>
      </c>
      <c r="AC5366" s="153">
        <v>21091</v>
      </c>
      <c r="AF5366" t="s">
        <v>3060</v>
      </c>
      <c r="AH5366" s="2">
        <v>39967.58148148148</v>
      </c>
    </row>
    <row r="5367" spans="1:35" ht="15" customHeight="1" thickBot="1" x14ac:dyDescent="0.4">
      <c r="B5367" s="5">
        <f t="shared" si="397"/>
        <v>5365</v>
      </c>
      <c r="C5367">
        <f t="shared" si="398"/>
        <v>3</v>
      </c>
      <c r="D5367" s="16">
        <v>1962</v>
      </c>
      <c r="E5367" t="s">
        <v>1381</v>
      </c>
      <c r="F5367" t="s">
        <v>25</v>
      </c>
      <c r="G5367">
        <v>401452</v>
      </c>
      <c r="K5367" t="s">
        <v>3383</v>
      </c>
      <c r="M5367" t="s">
        <v>3459</v>
      </c>
      <c r="N5367" t="s">
        <v>3359</v>
      </c>
      <c r="U5367" t="s">
        <v>3557</v>
      </c>
      <c r="W5367" t="s">
        <v>3572</v>
      </c>
      <c r="X5367" t="s">
        <v>3452</v>
      </c>
      <c r="AC5367" s="153"/>
      <c r="AF5367" t="s">
        <v>3451</v>
      </c>
      <c r="AH5367" s="2">
        <v>46053</v>
      </c>
    </row>
    <row r="5368" spans="1:35" ht="15" customHeight="1" thickBot="1" x14ac:dyDescent="0.4">
      <c r="B5368" s="5">
        <f t="shared" ref="B5368:B5431" si="404">+B5367+1</f>
        <v>5366</v>
      </c>
      <c r="C5368">
        <f t="shared" si="398"/>
        <v>23</v>
      </c>
      <c r="D5368" s="16">
        <v>1962</v>
      </c>
      <c r="E5368" t="s">
        <v>1381</v>
      </c>
      <c r="F5368" t="s">
        <v>25</v>
      </c>
      <c r="G5368">
        <v>401455</v>
      </c>
      <c r="J5368" s="159" t="s">
        <v>3354</v>
      </c>
      <c r="K5368" s="159" t="s">
        <v>3383</v>
      </c>
      <c r="L5368" s="159"/>
      <c r="M5368" s="159" t="s">
        <v>3359</v>
      </c>
      <c r="N5368" s="159"/>
      <c r="O5368" s="159"/>
      <c r="P5368" s="159"/>
      <c r="Q5368" s="159"/>
      <c r="R5368" s="159"/>
      <c r="S5368" s="159"/>
      <c r="T5368" s="159" t="s">
        <v>3424</v>
      </c>
      <c r="U5368" s="159" t="s">
        <v>3557</v>
      </c>
      <c r="V5368" s="161"/>
      <c r="W5368" s="159" t="s">
        <v>3572</v>
      </c>
      <c r="X5368" s="159" t="s">
        <v>3452</v>
      </c>
      <c r="Y5368" s="159"/>
      <c r="Z5368" s="159"/>
      <c r="AA5368" s="159"/>
      <c r="AB5368" s="159"/>
      <c r="AC5368" s="159"/>
      <c r="AD5368" s="159"/>
      <c r="AE5368" s="159"/>
      <c r="AF5368" t="s">
        <v>3451</v>
      </c>
      <c r="AG5368" s="159"/>
      <c r="AH5368" s="176">
        <v>46091</v>
      </c>
    </row>
    <row r="5369" spans="1:35" ht="15" customHeight="1" x14ac:dyDescent="0.35">
      <c r="B5369" s="5">
        <f t="shared" si="404"/>
        <v>5367</v>
      </c>
      <c r="C5369">
        <f t="shared" si="398"/>
        <v>21</v>
      </c>
      <c r="D5369" s="16">
        <v>1962</v>
      </c>
      <c r="E5369" t="s">
        <v>1381</v>
      </c>
      <c r="F5369" t="s">
        <v>25</v>
      </c>
      <c r="G5369">
        <v>401478</v>
      </c>
      <c r="H5369" t="s">
        <v>17</v>
      </c>
      <c r="J5369" t="s">
        <v>380</v>
      </c>
      <c r="K5369" t="s">
        <v>3383</v>
      </c>
      <c r="L5369" t="s">
        <v>1806</v>
      </c>
      <c r="M5369" t="s">
        <v>3359</v>
      </c>
      <c r="U5369" t="s">
        <v>3557</v>
      </c>
      <c r="AB5369" t="s">
        <v>197</v>
      </c>
      <c r="AC5369" s="3">
        <v>1975</v>
      </c>
      <c r="AF5369" t="s">
        <v>3060</v>
      </c>
      <c r="AH5369" s="2">
        <v>40497.535370370373</v>
      </c>
    </row>
    <row r="5370" spans="1:35" ht="15" customHeight="1" x14ac:dyDescent="0.35">
      <c r="B5370" s="5">
        <f t="shared" si="404"/>
        <v>5368</v>
      </c>
      <c r="C5370">
        <f t="shared" si="398"/>
        <v>4</v>
      </c>
      <c r="D5370" s="16">
        <v>1962</v>
      </c>
      <c r="E5370" t="s">
        <v>1381</v>
      </c>
      <c r="F5370" t="s">
        <v>25</v>
      </c>
      <c r="G5370">
        <v>401499</v>
      </c>
      <c r="H5370" t="s">
        <v>17</v>
      </c>
      <c r="J5370" t="s">
        <v>3354</v>
      </c>
      <c r="K5370" t="s">
        <v>3383</v>
      </c>
      <c r="L5370" t="s">
        <v>88</v>
      </c>
      <c r="M5370" t="s">
        <v>3359</v>
      </c>
      <c r="N5370" t="s">
        <v>3359</v>
      </c>
      <c r="U5370" t="s">
        <v>3557</v>
      </c>
      <c r="AB5370" t="s">
        <v>197</v>
      </c>
      <c r="AD5370" s="3" t="s">
        <v>1807</v>
      </c>
      <c r="AF5370" t="s">
        <v>3060</v>
      </c>
      <c r="AH5370" s="2">
        <v>40169.729444444441</v>
      </c>
    </row>
    <row r="5371" spans="1:35" ht="15" customHeight="1" x14ac:dyDescent="0.35">
      <c r="B5371" s="5">
        <f t="shared" si="404"/>
        <v>5369</v>
      </c>
      <c r="C5371">
        <f t="shared" si="398"/>
        <v>10</v>
      </c>
      <c r="D5371" s="16">
        <v>1962</v>
      </c>
      <c r="E5371" s="115" t="s">
        <v>1381</v>
      </c>
      <c r="F5371" s="115" t="s">
        <v>25</v>
      </c>
      <c r="G5371" s="70">
        <v>401503</v>
      </c>
      <c r="I5371" s="172"/>
      <c r="J5371" t="s">
        <v>3354</v>
      </c>
      <c r="K5371" s="172" t="s">
        <v>3383</v>
      </c>
      <c r="M5371" s="172" t="s">
        <v>3459</v>
      </c>
      <c r="N5371" t="s">
        <v>3359</v>
      </c>
      <c r="T5371" t="s">
        <v>3424</v>
      </c>
      <c r="U5371" t="s">
        <v>3557</v>
      </c>
      <c r="W5371" s="172" t="s">
        <v>3572</v>
      </c>
      <c r="X5371" s="172" t="s">
        <v>3452</v>
      </c>
      <c r="AA5371" s="172" t="s">
        <v>3732</v>
      </c>
      <c r="AC5371"/>
      <c r="AD5371"/>
      <c r="AF5371" t="s">
        <v>3451</v>
      </c>
      <c r="AH5371" s="2">
        <v>45966</v>
      </c>
      <c r="AI5371" s="36" t="s">
        <v>5782</v>
      </c>
    </row>
    <row r="5372" spans="1:35" ht="15" customHeight="1" x14ac:dyDescent="0.35">
      <c r="B5372" s="5">
        <f t="shared" si="404"/>
        <v>5370</v>
      </c>
      <c r="C5372">
        <f t="shared" si="398"/>
        <v>2</v>
      </c>
      <c r="D5372" s="16">
        <v>1962</v>
      </c>
      <c r="E5372" s="3" t="s">
        <v>1381</v>
      </c>
      <c r="F5372" s="3" t="s">
        <v>25</v>
      </c>
      <c r="G5372" s="165">
        <v>401513</v>
      </c>
      <c r="H5372" s="3"/>
      <c r="I5372" s="3"/>
      <c r="J5372" s="3" t="s">
        <v>3354</v>
      </c>
      <c r="K5372" s="3" t="s">
        <v>3383</v>
      </c>
      <c r="L5372" s="3"/>
      <c r="M5372" s="3" t="s">
        <v>3459</v>
      </c>
      <c r="N5372" s="3"/>
      <c r="O5372" s="3"/>
      <c r="P5372" s="3"/>
      <c r="Q5372" s="3"/>
      <c r="R5372" s="3"/>
      <c r="S5372" s="152"/>
      <c r="T5372" s="3" t="s">
        <v>3424</v>
      </c>
      <c r="U5372" s="3" t="s">
        <v>3557</v>
      </c>
      <c r="V5372" s="143"/>
      <c r="W5372" s="3" t="s">
        <v>3572</v>
      </c>
      <c r="X5372" s="3" t="s">
        <v>3452</v>
      </c>
      <c r="Y5372" s="3"/>
      <c r="Z5372" s="3"/>
      <c r="AA5372" s="3" t="s">
        <v>3732</v>
      </c>
      <c r="AB5372" s="3"/>
      <c r="AE5372" s="3"/>
      <c r="AF5372" t="s">
        <v>3451</v>
      </c>
      <c r="AG5372" s="3"/>
      <c r="AH5372" s="153">
        <v>45928</v>
      </c>
      <c r="AI5372" s="166" t="s">
        <v>5621</v>
      </c>
    </row>
    <row r="5373" spans="1:35" ht="15" customHeight="1" x14ac:dyDescent="0.35">
      <c r="B5373" s="5">
        <f t="shared" si="404"/>
        <v>5371</v>
      </c>
      <c r="C5373">
        <f t="shared" si="398"/>
        <v>14</v>
      </c>
      <c r="D5373" s="16">
        <v>1962</v>
      </c>
      <c r="E5373" t="s">
        <v>1381</v>
      </c>
      <c r="F5373" t="s">
        <v>25</v>
      </c>
      <c r="G5373">
        <v>401515</v>
      </c>
      <c r="H5373" t="s">
        <v>17</v>
      </c>
      <c r="J5373" t="s">
        <v>380</v>
      </c>
      <c r="K5373" t="s">
        <v>3383</v>
      </c>
      <c r="M5373" t="s">
        <v>3359</v>
      </c>
      <c r="U5373" t="s">
        <v>3557</v>
      </c>
      <c r="AB5373" t="s">
        <v>197</v>
      </c>
      <c r="AF5373" t="s">
        <v>3060</v>
      </c>
      <c r="AH5373" s="2">
        <v>40142.0625</v>
      </c>
    </row>
    <row r="5374" spans="1:35" ht="15" customHeight="1" x14ac:dyDescent="0.35">
      <c r="B5374" s="5">
        <f t="shared" si="404"/>
        <v>5372</v>
      </c>
      <c r="C5374">
        <f t="shared" si="398"/>
        <v>5</v>
      </c>
      <c r="D5374" s="16">
        <v>1962</v>
      </c>
      <c r="E5374" s="3" t="s">
        <v>1381</v>
      </c>
      <c r="F5374" s="3" t="s">
        <v>25</v>
      </c>
      <c r="G5374" s="3">
        <v>401529</v>
      </c>
      <c r="H5374" s="3"/>
      <c r="I5374" s="3"/>
      <c r="J5374" s="3"/>
      <c r="K5374" s="3"/>
      <c r="L5374" s="3"/>
      <c r="M5374" s="3"/>
      <c r="N5374" s="3"/>
      <c r="O5374" s="3"/>
      <c r="P5374" s="3"/>
      <c r="Q5374" s="3"/>
      <c r="R5374" s="3"/>
      <c r="S5374" s="152"/>
      <c r="T5374" s="3"/>
      <c r="U5374" s="3"/>
      <c r="V5374" s="143"/>
      <c r="W5374" s="3"/>
      <c r="X5374" s="3"/>
      <c r="Y5374" s="3"/>
      <c r="Z5374" s="3"/>
      <c r="AB5374" s="3"/>
      <c r="AE5374" s="3"/>
      <c r="AF5374" s="3" t="s">
        <v>3451</v>
      </c>
      <c r="AG5374" s="3"/>
      <c r="AH5374" s="153">
        <v>45661</v>
      </c>
      <c r="AI5374" s="75" t="s">
        <v>4452</v>
      </c>
    </row>
    <row r="5375" spans="1:35" ht="15" customHeight="1" x14ac:dyDescent="0.35">
      <c r="B5375" s="5">
        <f t="shared" si="404"/>
        <v>5373</v>
      </c>
      <c r="C5375">
        <f t="shared" si="398"/>
        <v>442</v>
      </c>
      <c r="D5375" s="16">
        <v>1962</v>
      </c>
      <c r="E5375" t="s">
        <v>3762</v>
      </c>
      <c r="F5375" t="s">
        <v>1112</v>
      </c>
      <c r="G5375">
        <v>401534</v>
      </c>
      <c r="H5375" t="s">
        <v>17</v>
      </c>
      <c r="K5375" t="s">
        <v>3383</v>
      </c>
      <c r="L5375" t="s">
        <v>685</v>
      </c>
      <c r="M5375" t="s">
        <v>3359</v>
      </c>
      <c r="AB5375" t="s">
        <v>1809</v>
      </c>
      <c r="AF5375" t="s">
        <v>3060</v>
      </c>
      <c r="AH5375" s="2">
        <v>40573.805590277778</v>
      </c>
    </row>
    <row r="5376" spans="1:35" ht="15" customHeight="1" x14ac:dyDescent="0.35">
      <c r="B5376" s="5">
        <f t="shared" si="404"/>
        <v>5374</v>
      </c>
      <c r="C5376">
        <f t="shared" si="398"/>
        <v>484</v>
      </c>
      <c r="D5376" s="16">
        <v>1962</v>
      </c>
      <c r="E5376" t="s">
        <v>3762</v>
      </c>
      <c r="F5376" t="s">
        <v>1112</v>
      </c>
      <c r="G5376">
        <v>401976</v>
      </c>
      <c r="H5376" t="s">
        <v>17</v>
      </c>
      <c r="K5376" t="s">
        <v>3383</v>
      </c>
      <c r="L5376" t="s">
        <v>516</v>
      </c>
      <c r="M5376" t="s">
        <v>3359</v>
      </c>
      <c r="AB5376" t="s">
        <v>1810</v>
      </c>
      <c r="AC5376" s="3">
        <v>1962</v>
      </c>
      <c r="AF5376" t="s">
        <v>3060</v>
      </c>
      <c r="AH5376" s="2">
        <v>40847.687986111108</v>
      </c>
    </row>
    <row r="5377" spans="2:35" ht="15" customHeight="1" x14ac:dyDescent="0.35">
      <c r="B5377" s="5">
        <f t="shared" si="404"/>
        <v>5375</v>
      </c>
      <c r="C5377">
        <f t="shared" si="398"/>
        <v>4</v>
      </c>
      <c r="D5377" s="16">
        <v>1962</v>
      </c>
      <c r="E5377" t="s">
        <v>327</v>
      </c>
      <c r="F5377" t="s">
        <v>25</v>
      </c>
      <c r="G5377">
        <v>402460</v>
      </c>
      <c r="H5377" t="s">
        <v>17</v>
      </c>
      <c r="M5377" t="s">
        <v>3359</v>
      </c>
      <c r="AF5377" t="s">
        <v>3060</v>
      </c>
      <c r="AH5377" s="2">
        <v>40706.515057870369</v>
      </c>
    </row>
    <row r="5378" spans="2:35" ht="15" customHeight="1" thickBot="1" x14ac:dyDescent="0.4">
      <c r="B5378" s="5">
        <f t="shared" si="404"/>
        <v>5376</v>
      </c>
      <c r="C5378">
        <f t="shared" ref="C5378:C5381" si="405">+G5379-G5378</f>
        <v>3</v>
      </c>
      <c r="D5378" s="16">
        <v>1962</v>
      </c>
      <c r="E5378" t="s">
        <v>327</v>
      </c>
      <c r="F5378" s="115" t="s">
        <v>25</v>
      </c>
      <c r="G5378" s="70">
        <v>402464</v>
      </c>
      <c r="I5378" s="172"/>
      <c r="J5378" t="s">
        <v>3354</v>
      </c>
      <c r="K5378" s="172" t="s">
        <v>3383</v>
      </c>
      <c r="M5378" s="172" t="s">
        <v>3459</v>
      </c>
      <c r="T5378" t="s">
        <v>3424</v>
      </c>
      <c r="W5378" s="172" t="s">
        <v>3572</v>
      </c>
      <c r="X5378" s="172" t="s">
        <v>3452</v>
      </c>
      <c r="AA5378" s="172" t="s">
        <v>6308</v>
      </c>
      <c r="AC5378"/>
      <c r="AD5378"/>
      <c r="AF5378" t="s">
        <v>3451</v>
      </c>
      <c r="AH5378" s="2">
        <v>45966</v>
      </c>
      <c r="AI5378" s="36" t="s">
        <v>5783</v>
      </c>
    </row>
    <row r="5379" spans="2:35" ht="15" customHeight="1" thickBot="1" x14ac:dyDescent="0.4">
      <c r="B5379" s="5">
        <f t="shared" si="404"/>
        <v>5377</v>
      </c>
      <c r="C5379">
        <f t="shared" si="405"/>
        <v>24</v>
      </c>
      <c r="D5379" s="16">
        <v>1962</v>
      </c>
      <c r="E5379" t="s">
        <v>327</v>
      </c>
      <c r="F5379" s="159" t="s">
        <v>25</v>
      </c>
      <c r="G5379" s="160">
        <v>402467</v>
      </c>
      <c r="H5379" s="159"/>
      <c r="I5379" s="159"/>
      <c r="J5379" s="159" t="s">
        <v>3354</v>
      </c>
      <c r="K5379" s="159" t="s">
        <v>3383</v>
      </c>
      <c r="L5379" s="159"/>
      <c r="M5379" s="159" t="s">
        <v>3459</v>
      </c>
      <c r="N5379" s="159"/>
      <c r="O5379" s="159"/>
      <c r="P5379" s="159"/>
      <c r="Q5379" s="159"/>
      <c r="R5379" s="159"/>
      <c r="S5379" s="159"/>
      <c r="T5379" s="159" t="s">
        <v>3424</v>
      </c>
      <c r="U5379" s="159"/>
      <c r="V5379" s="161"/>
      <c r="W5379" s="159" t="s">
        <v>3572</v>
      </c>
      <c r="X5379" s="159" t="s">
        <v>3452</v>
      </c>
      <c r="Y5379" s="159"/>
      <c r="Z5379" s="159"/>
      <c r="AA5379" s="159" t="s">
        <v>6297</v>
      </c>
      <c r="AB5379" s="159"/>
      <c r="AC5379" s="159"/>
      <c r="AD5379" s="159"/>
      <c r="AE5379" s="159"/>
      <c r="AF5379" t="s">
        <v>3451</v>
      </c>
      <c r="AG5379" s="159"/>
      <c r="AH5379" s="176">
        <v>46091</v>
      </c>
      <c r="AI5379" s="76" t="s">
        <v>6414</v>
      </c>
    </row>
    <row r="5380" spans="2:35" ht="15" customHeight="1" x14ac:dyDescent="0.35">
      <c r="B5380" s="5">
        <f t="shared" si="404"/>
        <v>5378</v>
      </c>
      <c r="C5380">
        <f t="shared" si="405"/>
        <v>46</v>
      </c>
      <c r="D5380" s="16">
        <v>1962</v>
      </c>
      <c r="E5380" t="s">
        <v>327</v>
      </c>
      <c r="F5380" t="s">
        <v>25</v>
      </c>
      <c r="G5380">
        <v>402491</v>
      </c>
      <c r="H5380" t="s">
        <v>17</v>
      </c>
      <c r="J5380" t="s">
        <v>380</v>
      </c>
      <c r="K5380" t="s">
        <v>3383</v>
      </c>
      <c r="M5380" t="s">
        <v>3359</v>
      </c>
      <c r="AF5380" t="s">
        <v>3060</v>
      </c>
      <c r="AH5380" s="2">
        <v>40470.904143518521</v>
      </c>
    </row>
    <row r="5381" spans="2:35" ht="15" customHeight="1" x14ac:dyDescent="0.35">
      <c r="B5381" s="5">
        <f t="shared" si="404"/>
        <v>5379</v>
      </c>
      <c r="C5381">
        <f t="shared" si="405"/>
        <v>12</v>
      </c>
      <c r="D5381" s="16">
        <v>1962</v>
      </c>
      <c r="E5381" t="s">
        <v>327</v>
      </c>
      <c r="F5381" s="3" t="s">
        <v>25</v>
      </c>
      <c r="G5381" s="3">
        <v>402537</v>
      </c>
      <c r="H5381" s="3"/>
      <c r="I5381" s="3"/>
      <c r="J5381" s="3"/>
      <c r="K5381" s="3" t="s">
        <v>3383</v>
      </c>
      <c r="L5381" s="3"/>
      <c r="M5381" s="3"/>
      <c r="N5381" s="3"/>
      <c r="O5381" s="3"/>
      <c r="P5381" s="3"/>
      <c r="Q5381" s="3"/>
      <c r="R5381" s="3"/>
      <c r="S5381" s="152"/>
      <c r="T5381" s="3"/>
      <c r="U5381" s="3"/>
      <c r="V5381" s="143"/>
      <c r="W5381" s="3"/>
      <c r="X5381" s="3"/>
      <c r="Y5381" s="3"/>
      <c r="Z5381" s="3"/>
      <c r="AB5381" s="3"/>
      <c r="AE5381" s="3"/>
      <c r="AF5381" s="3" t="s">
        <v>3451</v>
      </c>
      <c r="AG5381" s="3"/>
      <c r="AH5381" s="153">
        <v>45661</v>
      </c>
      <c r="AI5381" s="14" t="s">
        <v>4554</v>
      </c>
    </row>
    <row r="5382" spans="2:35" ht="15" customHeight="1" x14ac:dyDescent="0.35">
      <c r="B5382" s="5">
        <f t="shared" si="404"/>
        <v>5380</v>
      </c>
      <c r="C5382">
        <f t="shared" ref="C5382:C5447" si="406">+G5383-G5382</f>
        <v>112</v>
      </c>
      <c r="D5382" s="16">
        <v>1962</v>
      </c>
      <c r="E5382" t="s">
        <v>327</v>
      </c>
      <c r="F5382" t="s">
        <v>25</v>
      </c>
      <c r="G5382">
        <v>402549</v>
      </c>
      <c r="H5382" t="s">
        <v>17</v>
      </c>
      <c r="M5382" t="s">
        <v>3359</v>
      </c>
      <c r="AF5382" t="s">
        <v>3060</v>
      </c>
      <c r="AH5382" s="2">
        <v>40452.697858796295</v>
      </c>
    </row>
    <row r="5383" spans="2:35" ht="15" customHeight="1" x14ac:dyDescent="0.35">
      <c r="B5383" s="5">
        <f t="shared" si="404"/>
        <v>5381</v>
      </c>
      <c r="C5383">
        <f t="shared" si="406"/>
        <v>29</v>
      </c>
      <c r="D5383" s="16">
        <v>1962</v>
      </c>
      <c r="E5383" t="s">
        <v>500</v>
      </c>
      <c r="F5383" t="s">
        <v>25</v>
      </c>
      <c r="G5383">
        <v>402661</v>
      </c>
      <c r="H5383" t="s">
        <v>17</v>
      </c>
      <c r="J5383" t="s">
        <v>3354</v>
      </c>
      <c r="K5383" t="s">
        <v>3383</v>
      </c>
      <c r="L5383" t="s">
        <v>254</v>
      </c>
      <c r="M5383" t="s">
        <v>3359</v>
      </c>
      <c r="AF5383" t="s">
        <v>3060</v>
      </c>
      <c r="AH5383" s="2">
        <v>40115.795243055552</v>
      </c>
    </row>
    <row r="5384" spans="2:35" ht="15" customHeight="1" x14ac:dyDescent="0.35">
      <c r="B5384" s="5">
        <f t="shared" si="404"/>
        <v>5382</v>
      </c>
      <c r="C5384">
        <f t="shared" si="406"/>
        <v>28</v>
      </c>
      <c r="D5384" s="16">
        <v>1962</v>
      </c>
      <c r="E5384" t="s">
        <v>500</v>
      </c>
      <c r="F5384" t="s">
        <v>25</v>
      </c>
      <c r="G5384">
        <v>402690</v>
      </c>
      <c r="J5384" t="s">
        <v>3354</v>
      </c>
      <c r="K5384" t="s">
        <v>3383</v>
      </c>
      <c r="M5384" t="s">
        <v>3459</v>
      </c>
      <c r="N5384" t="s">
        <v>3359</v>
      </c>
      <c r="T5384" t="s">
        <v>3424</v>
      </c>
      <c r="X5384" t="s">
        <v>3452</v>
      </c>
      <c r="AA5384" s="3" t="s">
        <v>3842</v>
      </c>
      <c r="AB5384" t="s">
        <v>3851</v>
      </c>
      <c r="AD5384" s="3" t="s">
        <v>3850</v>
      </c>
      <c r="AF5384" t="s">
        <v>3451</v>
      </c>
      <c r="AH5384" s="2">
        <v>45278</v>
      </c>
    </row>
    <row r="5385" spans="2:35" ht="15" customHeight="1" x14ac:dyDescent="0.35">
      <c r="B5385" s="5">
        <f t="shared" si="404"/>
        <v>5383</v>
      </c>
      <c r="C5385">
        <f t="shared" si="406"/>
        <v>26</v>
      </c>
      <c r="D5385" s="16">
        <v>1962</v>
      </c>
      <c r="E5385" t="s">
        <v>500</v>
      </c>
      <c r="F5385" t="s">
        <v>25</v>
      </c>
      <c r="G5385">
        <v>402718</v>
      </c>
      <c r="J5385" t="s">
        <v>3354</v>
      </c>
      <c r="K5385" t="s">
        <v>3383</v>
      </c>
      <c r="M5385" t="s">
        <v>3459</v>
      </c>
      <c r="N5385" t="s">
        <v>3359</v>
      </c>
      <c r="T5385" t="s">
        <v>3424</v>
      </c>
      <c r="W5385" t="s">
        <v>3572</v>
      </c>
      <c r="X5385" t="s">
        <v>3452</v>
      </c>
      <c r="AA5385" s="3" t="s">
        <v>3842</v>
      </c>
      <c r="AB5385" t="s">
        <v>3863</v>
      </c>
      <c r="AD5385" s="3" t="s">
        <v>3850</v>
      </c>
      <c r="AF5385" s="3" t="s">
        <v>3451</v>
      </c>
      <c r="AH5385" s="2">
        <v>45287</v>
      </c>
    </row>
    <row r="5386" spans="2:35" ht="15" customHeight="1" x14ac:dyDescent="0.35">
      <c r="B5386" s="5">
        <f t="shared" si="404"/>
        <v>5384</v>
      </c>
      <c r="C5386">
        <f t="shared" si="406"/>
        <v>212</v>
      </c>
      <c r="D5386" s="16">
        <v>1962</v>
      </c>
      <c r="E5386" t="s">
        <v>221</v>
      </c>
      <c r="F5386" t="s">
        <v>25</v>
      </c>
      <c r="G5386">
        <v>402744</v>
      </c>
      <c r="H5386" t="s">
        <v>17</v>
      </c>
      <c r="J5386" t="s">
        <v>3354</v>
      </c>
      <c r="K5386" t="s">
        <v>3383</v>
      </c>
      <c r="L5386" t="s">
        <v>224</v>
      </c>
      <c r="M5386" t="s">
        <v>3359</v>
      </c>
      <c r="AB5386" t="s">
        <v>195</v>
      </c>
      <c r="AE5386" t="s">
        <v>380</v>
      </c>
      <c r="AF5386" t="s">
        <v>3060</v>
      </c>
      <c r="AH5386" s="2">
        <v>40442.617210648146</v>
      </c>
    </row>
    <row r="5387" spans="2:35" ht="15" customHeight="1" x14ac:dyDescent="0.35">
      <c r="B5387" s="5">
        <f t="shared" si="404"/>
        <v>5385</v>
      </c>
      <c r="C5387">
        <f t="shared" si="406"/>
        <v>10</v>
      </c>
      <c r="D5387" s="146">
        <v>1962</v>
      </c>
      <c r="E5387" s="3" t="s">
        <v>972</v>
      </c>
      <c r="F5387" s="3" t="s">
        <v>25</v>
      </c>
      <c r="G5387" s="3">
        <v>402956</v>
      </c>
      <c r="H5387" s="3"/>
      <c r="I5387" s="3"/>
      <c r="J5387" s="3"/>
      <c r="K5387" s="3"/>
      <c r="L5387" s="3"/>
      <c r="M5387" s="3"/>
      <c r="N5387" s="3"/>
      <c r="O5387" s="3"/>
      <c r="P5387" s="3"/>
      <c r="Q5387" s="3"/>
      <c r="R5387" s="3"/>
      <c r="S5387" s="152"/>
      <c r="T5387" s="3"/>
      <c r="U5387" s="3"/>
      <c r="V5387" s="143"/>
      <c r="W5387" s="3"/>
      <c r="X5387" s="3"/>
      <c r="Y5387" s="3"/>
      <c r="Z5387" s="3"/>
      <c r="AB5387" s="3"/>
      <c r="AE5387" s="3"/>
      <c r="AF5387" s="3" t="s">
        <v>3451</v>
      </c>
      <c r="AG5387" s="3"/>
      <c r="AH5387" s="153">
        <v>45561</v>
      </c>
      <c r="AI5387" s="14" t="s">
        <v>4163</v>
      </c>
    </row>
    <row r="5388" spans="2:35" ht="15" customHeight="1" x14ac:dyDescent="0.35">
      <c r="B5388" s="5">
        <f t="shared" si="404"/>
        <v>5386</v>
      </c>
      <c r="C5388">
        <f t="shared" si="406"/>
        <v>15</v>
      </c>
      <c r="D5388" s="16">
        <v>1962</v>
      </c>
      <c r="E5388" t="s">
        <v>972</v>
      </c>
      <c r="F5388" t="s">
        <v>25</v>
      </c>
      <c r="G5388">
        <v>402966</v>
      </c>
      <c r="H5388" t="s">
        <v>17</v>
      </c>
      <c r="J5388" t="s">
        <v>3354</v>
      </c>
      <c r="K5388" t="s">
        <v>3383</v>
      </c>
      <c r="L5388" t="s">
        <v>35</v>
      </c>
      <c r="M5388" t="s">
        <v>3359</v>
      </c>
      <c r="S5388" s="148">
        <v>460</v>
      </c>
      <c r="W5388" t="s">
        <v>3557</v>
      </c>
      <c r="AB5388" t="s">
        <v>195</v>
      </c>
      <c r="AF5388" t="s">
        <v>3060</v>
      </c>
      <c r="AH5388" s="2">
        <v>39912.512719907405</v>
      </c>
    </row>
    <row r="5389" spans="2:35" ht="15" customHeight="1" x14ac:dyDescent="0.35">
      <c r="B5389" s="5">
        <f t="shared" si="404"/>
        <v>5387</v>
      </c>
      <c r="C5389">
        <f t="shared" si="406"/>
        <v>6</v>
      </c>
      <c r="D5389" s="16">
        <v>1962</v>
      </c>
      <c r="E5389" t="s">
        <v>972</v>
      </c>
      <c r="F5389" t="s">
        <v>25</v>
      </c>
      <c r="G5389">
        <v>402981</v>
      </c>
      <c r="H5389" t="s">
        <v>17</v>
      </c>
      <c r="J5389" t="s">
        <v>3354</v>
      </c>
      <c r="K5389" t="s">
        <v>3383</v>
      </c>
      <c r="L5389" t="s">
        <v>442</v>
      </c>
      <c r="M5389" t="s">
        <v>3359</v>
      </c>
      <c r="AF5389" t="s">
        <v>3060</v>
      </c>
      <c r="AH5389" s="2">
        <v>39801.913402777776</v>
      </c>
    </row>
    <row r="5390" spans="2:35" ht="15" customHeight="1" x14ac:dyDescent="0.35">
      <c r="B5390" s="5">
        <f t="shared" si="404"/>
        <v>5388</v>
      </c>
      <c r="C5390">
        <f t="shared" si="406"/>
        <v>4</v>
      </c>
      <c r="D5390" s="16">
        <v>1962</v>
      </c>
      <c r="E5390" s="116" t="s">
        <v>972</v>
      </c>
      <c r="F5390" s="116" t="s">
        <v>25</v>
      </c>
      <c r="G5390" s="117">
        <v>402987</v>
      </c>
      <c r="H5390" s="172" t="s">
        <v>5836</v>
      </c>
      <c r="I5390" s="172"/>
      <c r="J5390" s="172" t="s">
        <v>3354</v>
      </c>
      <c r="K5390" s="172" t="s">
        <v>3383</v>
      </c>
      <c r="L5390" s="172"/>
      <c r="M5390" s="172" t="s">
        <v>3453</v>
      </c>
      <c r="N5390" s="172"/>
      <c r="O5390" s="172"/>
      <c r="P5390" s="172"/>
      <c r="Q5390" s="172"/>
      <c r="R5390" s="172"/>
      <c r="S5390" s="173"/>
      <c r="T5390" s="172" t="s">
        <v>3262</v>
      </c>
      <c r="U5390" s="172" t="s">
        <v>3557</v>
      </c>
      <c r="V5390" s="174"/>
      <c r="W5390" s="172" t="s">
        <v>3557</v>
      </c>
      <c r="X5390" s="172" t="s">
        <v>3452</v>
      </c>
      <c r="Y5390" s="172"/>
      <c r="Z5390" s="172"/>
      <c r="AA5390" s="172" t="s">
        <v>3262</v>
      </c>
      <c r="AB5390" s="172"/>
      <c r="AC5390" s="172"/>
      <c r="AD5390" s="172"/>
      <c r="AE5390" s="172"/>
      <c r="AF5390" t="s">
        <v>3451</v>
      </c>
      <c r="AG5390" s="172"/>
      <c r="AH5390" s="175">
        <v>45999</v>
      </c>
      <c r="AI5390" s="36" t="s">
        <v>6043</v>
      </c>
    </row>
    <row r="5391" spans="2:35" ht="15" customHeight="1" x14ac:dyDescent="0.35">
      <c r="B5391" s="5">
        <f t="shared" si="404"/>
        <v>5389</v>
      </c>
      <c r="C5391">
        <f t="shared" si="406"/>
        <v>72</v>
      </c>
      <c r="D5391" s="16">
        <v>1962</v>
      </c>
      <c r="E5391" s="116" t="s">
        <v>972</v>
      </c>
      <c r="F5391" s="116" t="s">
        <v>25</v>
      </c>
      <c r="G5391" s="117">
        <v>402991</v>
      </c>
      <c r="H5391" s="172"/>
      <c r="I5391" s="172"/>
      <c r="J5391" s="172" t="s">
        <v>3354</v>
      </c>
      <c r="K5391" s="172" t="s">
        <v>3383</v>
      </c>
      <c r="L5391" s="172"/>
      <c r="M5391" s="172" t="s">
        <v>3453</v>
      </c>
      <c r="N5391" s="172"/>
      <c r="O5391" s="172"/>
      <c r="P5391" s="172"/>
      <c r="Q5391" s="172"/>
      <c r="R5391" s="172"/>
      <c r="S5391" s="173"/>
      <c r="T5391" s="172" t="s">
        <v>3262</v>
      </c>
      <c r="U5391" s="172" t="s">
        <v>3557</v>
      </c>
      <c r="V5391" s="174"/>
      <c r="W5391" s="172" t="s">
        <v>3557</v>
      </c>
      <c r="X5391" s="172" t="s">
        <v>3452</v>
      </c>
      <c r="Y5391" s="172"/>
      <c r="Z5391" s="172"/>
      <c r="AA5391" s="172" t="s">
        <v>3262</v>
      </c>
      <c r="AB5391" s="172"/>
      <c r="AC5391" s="172"/>
      <c r="AD5391" s="172"/>
      <c r="AE5391" s="172"/>
      <c r="AF5391" t="s">
        <v>3451</v>
      </c>
      <c r="AG5391" s="172"/>
      <c r="AH5391" s="175">
        <v>46028</v>
      </c>
      <c r="AI5391" s="36"/>
    </row>
    <row r="5392" spans="2:35" ht="15" customHeight="1" x14ac:dyDescent="0.35">
      <c r="B5392" s="5">
        <f t="shared" si="404"/>
        <v>5390</v>
      </c>
      <c r="C5392">
        <f t="shared" si="406"/>
        <v>111</v>
      </c>
      <c r="D5392" s="16">
        <v>1962</v>
      </c>
      <c r="E5392" t="s">
        <v>221</v>
      </c>
      <c r="F5392" t="s">
        <v>16</v>
      </c>
      <c r="G5392">
        <v>403063</v>
      </c>
      <c r="J5392" t="s">
        <v>3354</v>
      </c>
      <c r="K5392" t="s">
        <v>3383</v>
      </c>
      <c r="M5392" t="s">
        <v>3459</v>
      </c>
      <c r="N5392" t="s">
        <v>3359</v>
      </c>
      <c r="T5392" t="s">
        <v>3424</v>
      </c>
      <c r="U5392" t="s">
        <v>3662</v>
      </c>
      <c r="W5392" t="s">
        <v>3830</v>
      </c>
      <c r="X5392" t="s">
        <v>3452</v>
      </c>
      <c r="AA5392" s="3" t="s">
        <v>3464</v>
      </c>
      <c r="AD5392" s="3" t="s">
        <v>4003</v>
      </c>
      <c r="AF5392" t="s">
        <v>3451</v>
      </c>
      <c r="AH5392" s="2">
        <v>45375</v>
      </c>
    </row>
    <row r="5393" spans="2:35" ht="15" customHeight="1" x14ac:dyDescent="0.35">
      <c r="B5393" s="5">
        <f t="shared" si="404"/>
        <v>5391</v>
      </c>
      <c r="C5393">
        <f t="shared" si="406"/>
        <v>273</v>
      </c>
      <c r="D5393" s="16">
        <v>1962</v>
      </c>
      <c r="E5393" t="s">
        <v>327</v>
      </c>
      <c r="F5393" t="s">
        <v>2064</v>
      </c>
      <c r="G5393">
        <v>403174</v>
      </c>
      <c r="J5393" t="s">
        <v>3354</v>
      </c>
      <c r="K5393" t="s">
        <v>3383</v>
      </c>
      <c r="AA5393" s="3" t="s">
        <v>6134</v>
      </c>
      <c r="AD5393" s="77" t="s">
        <v>6135</v>
      </c>
      <c r="AF5393" t="s">
        <v>3451</v>
      </c>
      <c r="AH5393" s="2">
        <v>46025</v>
      </c>
    </row>
    <row r="5394" spans="2:35" ht="15" customHeight="1" x14ac:dyDescent="0.35">
      <c r="B5394" s="5">
        <f t="shared" si="404"/>
        <v>5392</v>
      </c>
      <c r="C5394">
        <f t="shared" si="406"/>
        <v>61</v>
      </c>
      <c r="D5394" s="16">
        <v>1962</v>
      </c>
      <c r="E5394" t="s">
        <v>15</v>
      </c>
      <c r="F5394" t="s">
        <v>25</v>
      </c>
      <c r="G5394">
        <v>403447</v>
      </c>
      <c r="J5394" t="s">
        <v>3354</v>
      </c>
      <c r="K5394" t="s">
        <v>3383</v>
      </c>
      <c r="M5394" t="s">
        <v>3459</v>
      </c>
      <c r="W5394" t="s">
        <v>3572</v>
      </c>
      <c r="X5394" t="s">
        <v>3660</v>
      </c>
      <c r="AF5394" t="s">
        <v>3451</v>
      </c>
      <c r="AH5394" s="2">
        <v>45817</v>
      </c>
    </row>
    <row r="5395" spans="2:35" ht="15" customHeight="1" x14ac:dyDescent="0.35">
      <c r="B5395" s="5">
        <f t="shared" si="404"/>
        <v>5393</v>
      </c>
      <c r="C5395">
        <f t="shared" si="406"/>
        <v>463</v>
      </c>
      <c r="D5395" s="16">
        <v>1962</v>
      </c>
      <c r="E5395" s="116" t="s">
        <v>15</v>
      </c>
      <c r="F5395" s="116" t="s">
        <v>25</v>
      </c>
      <c r="G5395" s="117">
        <v>403508</v>
      </c>
      <c r="H5395" s="172" t="s">
        <v>5836</v>
      </c>
      <c r="I5395" s="172"/>
      <c r="J5395" s="172" t="s">
        <v>3354</v>
      </c>
      <c r="K5395" s="172" t="s">
        <v>3383</v>
      </c>
      <c r="L5395" s="172"/>
      <c r="M5395" s="172" t="s">
        <v>3459</v>
      </c>
      <c r="N5395" s="172"/>
      <c r="O5395" s="172"/>
      <c r="P5395" s="172"/>
      <c r="Q5395" s="172"/>
      <c r="R5395" s="172"/>
      <c r="S5395" s="173"/>
      <c r="T5395" s="172" t="s">
        <v>3262</v>
      </c>
      <c r="U5395" s="172"/>
      <c r="V5395" s="174"/>
      <c r="W5395" s="172" t="s">
        <v>3572</v>
      </c>
      <c r="X5395" s="172" t="s">
        <v>3660</v>
      </c>
      <c r="Y5395" s="172"/>
      <c r="Z5395" s="172"/>
      <c r="AA5395" s="172" t="s">
        <v>3262</v>
      </c>
      <c r="AB5395" s="172"/>
      <c r="AC5395" s="172"/>
      <c r="AD5395" s="172"/>
      <c r="AE5395" s="172"/>
      <c r="AF5395" t="s">
        <v>3451</v>
      </c>
      <c r="AG5395" s="172"/>
      <c r="AH5395" s="175">
        <v>45999</v>
      </c>
      <c r="AI5395" s="36" t="s">
        <v>6044</v>
      </c>
    </row>
    <row r="5396" spans="2:35" ht="15" customHeight="1" x14ac:dyDescent="0.35">
      <c r="B5396" s="5">
        <f t="shared" si="404"/>
        <v>5394</v>
      </c>
      <c r="C5396">
        <f t="shared" si="406"/>
        <v>111</v>
      </c>
      <c r="D5396" s="16">
        <v>1962</v>
      </c>
      <c r="E5396" t="s">
        <v>327</v>
      </c>
      <c r="F5396" t="s">
        <v>25</v>
      </c>
      <c r="G5396">
        <v>403971</v>
      </c>
      <c r="H5396" t="s">
        <v>17</v>
      </c>
      <c r="M5396" t="s">
        <v>3359</v>
      </c>
      <c r="AF5396" t="s">
        <v>3060</v>
      </c>
      <c r="AH5396" s="2">
        <v>40917.840046296296</v>
      </c>
    </row>
    <row r="5397" spans="2:35" ht="15" customHeight="1" x14ac:dyDescent="0.35">
      <c r="B5397" s="5">
        <f t="shared" si="404"/>
        <v>5395</v>
      </c>
      <c r="C5397">
        <f t="shared" si="406"/>
        <v>135</v>
      </c>
      <c r="D5397" s="16">
        <v>1962</v>
      </c>
      <c r="E5397" t="s">
        <v>500</v>
      </c>
      <c r="F5397" t="s">
        <v>25</v>
      </c>
      <c r="G5397">
        <v>404082</v>
      </c>
      <c r="H5397" t="s">
        <v>17</v>
      </c>
      <c r="M5397" t="s">
        <v>3359</v>
      </c>
      <c r="AF5397" t="s">
        <v>3060</v>
      </c>
      <c r="AH5397" s="2">
        <v>40754.484351851854</v>
      </c>
    </row>
    <row r="5398" spans="2:35" ht="15" customHeight="1" x14ac:dyDescent="0.35">
      <c r="B5398" s="5">
        <f t="shared" si="404"/>
        <v>5396</v>
      </c>
      <c r="C5398">
        <f t="shared" si="406"/>
        <v>35</v>
      </c>
      <c r="D5398" s="16">
        <v>1962</v>
      </c>
      <c r="E5398" t="s">
        <v>221</v>
      </c>
      <c r="F5398" t="s">
        <v>25</v>
      </c>
      <c r="G5398">
        <v>404217</v>
      </c>
      <c r="H5398" t="s">
        <v>17</v>
      </c>
      <c r="J5398" t="s">
        <v>3354</v>
      </c>
      <c r="K5398" t="s">
        <v>3383</v>
      </c>
      <c r="L5398" t="s">
        <v>630</v>
      </c>
      <c r="M5398" t="s">
        <v>3359</v>
      </c>
      <c r="N5398" t="s">
        <v>3359</v>
      </c>
      <c r="AC5398" s="3">
        <v>1969</v>
      </c>
      <c r="AD5398" s="3" t="s">
        <v>1811</v>
      </c>
      <c r="AE5398" t="s">
        <v>380</v>
      </c>
      <c r="AF5398" t="s">
        <v>3060</v>
      </c>
      <c r="AH5398" s="2">
        <v>40038.796932870369</v>
      </c>
    </row>
    <row r="5399" spans="2:35" ht="15" customHeight="1" x14ac:dyDescent="0.35">
      <c r="B5399" s="5">
        <f t="shared" si="404"/>
        <v>5397</v>
      </c>
      <c r="C5399">
        <f t="shared" si="406"/>
        <v>4</v>
      </c>
      <c r="D5399" s="16">
        <v>1962</v>
      </c>
      <c r="E5399" t="s">
        <v>221</v>
      </c>
      <c r="F5399" t="s">
        <v>25</v>
      </c>
      <c r="G5399">
        <v>404252</v>
      </c>
      <c r="H5399" t="s">
        <v>17</v>
      </c>
      <c r="J5399" t="s">
        <v>3354</v>
      </c>
      <c r="K5399" t="s">
        <v>3383</v>
      </c>
      <c r="M5399" t="s">
        <v>3359</v>
      </c>
      <c r="AE5399" t="s">
        <v>380</v>
      </c>
      <c r="AF5399" t="s">
        <v>3060</v>
      </c>
      <c r="AH5399" s="2">
        <v>40547.014016203706</v>
      </c>
    </row>
    <row r="5400" spans="2:35" ht="15" customHeight="1" x14ac:dyDescent="0.35">
      <c r="B5400" s="5">
        <f t="shared" si="404"/>
        <v>5398</v>
      </c>
      <c r="C5400">
        <f t="shared" si="406"/>
        <v>7</v>
      </c>
      <c r="D5400" s="16">
        <v>1962</v>
      </c>
      <c r="E5400" s="3" t="s">
        <v>221</v>
      </c>
      <c r="F5400" s="3" t="s">
        <v>25</v>
      </c>
      <c r="G5400" s="3">
        <v>404256</v>
      </c>
      <c r="H5400" s="3"/>
      <c r="I5400" s="3"/>
      <c r="J5400" s="3"/>
      <c r="K5400" s="3"/>
      <c r="L5400" s="3"/>
      <c r="M5400" s="3"/>
      <c r="N5400" s="3"/>
      <c r="O5400" s="3"/>
      <c r="P5400" s="3"/>
      <c r="Q5400" s="3"/>
      <c r="R5400" s="3"/>
      <c r="S5400" s="152"/>
      <c r="T5400" s="3"/>
      <c r="U5400" s="3"/>
      <c r="V5400" s="143"/>
      <c r="W5400" s="3"/>
      <c r="X5400" s="3"/>
      <c r="Y5400" s="3"/>
      <c r="Z5400" s="3"/>
      <c r="AB5400" s="3"/>
      <c r="AE5400" s="3"/>
      <c r="AF5400" s="3" t="s">
        <v>3451</v>
      </c>
      <c r="AG5400" s="3"/>
      <c r="AH5400" s="153">
        <v>45661</v>
      </c>
      <c r="AI5400" s="14" t="s">
        <v>4453</v>
      </c>
    </row>
    <row r="5401" spans="2:35" ht="15" customHeight="1" x14ac:dyDescent="0.35">
      <c r="B5401" s="5">
        <f t="shared" si="404"/>
        <v>5399</v>
      </c>
      <c r="C5401">
        <f t="shared" si="406"/>
        <v>73</v>
      </c>
      <c r="D5401" s="16">
        <v>1962</v>
      </c>
      <c r="E5401" t="s">
        <v>221</v>
      </c>
      <c r="F5401" t="s">
        <v>25</v>
      </c>
      <c r="G5401">
        <v>404263</v>
      </c>
      <c r="H5401" t="s">
        <v>17</v>
      </c>
      <c r="K5401" t="s">
        <v>3383</v>
      </c>
      <c r="L5401" t="s">
        <v>355</v>
      </c>
      <c r="M5401" t="s">
        <v>3359</v>
      </c>
      <c r="AB5401" t="s">
        <v>1812</v>
      </c>
      <c r="AF5401" t="s">
        <v>3060</v>
      </c>
      <c r="AH5401" s="2">
        <v>40686.354317129626</v>
      </c>
    </row>
    <row r="5402" spans="2:35" ht="15" customHeight="1" x14ac:dyDescent="0.35">
      <c r="B5402" s="5">
        <f t="shared" si="404"/>
        <v>5400</v>
      </c>
      <c r="C5402">
        <f t="shared" si="406"/>
        <v>75</v>
      </c>
      <c r="D5402" s="16">
        <v>1962</v>
      </c>
      <c r="E5402" t="s">
        <v>560</v>
      </c>
      <c r="F5402" t="s">
        <v>25</v>
      </c>
      <c r="G5402">
        <v>404336</v>
      </c>
      <c r="H5402" t="s">
        <v>17</v>
      </c>
      <c r="J5402" t="s">
        <v>3354</v>
      </c>
      <c r="K5402" t="s">
        <v>3383</v>
      </c>
      <c r="L5402" t="s">
        <v>471</v>
      </c>
      <c r="M5402" t="s">
        <v>3359</v>
      </c>
      <c r="N5402" t="s">
        <v>3359</v>
      </c>
      <c r="AC5402" s="3">
        <v>1963</v>
      </c>
      <c r="AF5402" t="s">
        <v>3060</v>
      </c>
      <c r="AH5402" s="2">
        <v>39832.346898148149</v>
      </c>
    </row>
    <row r="5403" spans="2:35" ht="15" customHeight="1" x14ac:dyDescent="0.35">
      <c r="B5403" s="5">
        <f t="shared" si="404"/>
        <v>5401</v>
      </c>
      <c r="C5403">
        <f t="shared" si="406"/>
        <v>5</v>
      </c>
      <c r="D5403" s="16">
        <v>1962</v>
      </c>
      <c r="E5403" t="s">
        <v>560</v>
      </c>
      <c r="F5403" t="s">
        <v>25</v>
      </c>
      <c r="G5403">
        <v>404411</v>
      </c>
      <c r="J5403" t="s">
        <v>3354</v>
      </c>
      <c r="K5403" t="s">
        <v>3383</v>
      </c>
      <c r="M5403" t="s">
        <v>3459</v>
      </c>
      <c r="T5403" t="s">
        <v>3424</v>
      </c>
      <c r="W5403" t="s">
        <v>3557</v>
      </c>
      <c r="X5403" t="s">
        <v>3452</v>
      </c>
      <c r="Z5403" t="s">
        <v>3359</v>
      </c>
      <c r="AA5403" s="3" t="s">
        <v>3828</v>
      </c>
      <c r="AB5403" t="s">
        <v>3992</v>
      </c>
      <c r="AF5403" t="s">
        <v>3451</v>
      </c>
      <c r="AH5403" s="2">
        <v>46155</v>
      </c>
      <c r="AI5403" t="s">
        <v>6613</v>
      </c>
    </row>
    <row r="5404" spans="2:35" ht="15" customHeight="1" thickBot="1" x14ac:dyDescent="0.4">
      <c r="B5404" s="5">
        <f t="shared" si="404"/>
        <v>5402</v>
      </c>
      <c r="C5404">
        <f t="shared" si="406"/>
        <v>2</v>
      </c>
      <c r="D5404" s="16">
        <v>1962</v>
      </c>
      <c r="E5404" t="s">
        <v>560</v>
      </c>
      <c r="F5404" t="s">
        <v>25</v>
      </c>
      <c r="G5404">
        <v>404416</v>
      </c>
      <c r="H5404" t="s">
        <v>17</v>
      </c>
      <c r="J5404" t="s">
        <v>3354</v>
      </c>
      <c r="K5404" t="s">
        <v>3383</v>
      </c>
      <c r="L5404" t="s">
        <v>1579</v>
      </c>
      <c r="M5404" t="s">
        <v>3359</v>
      </c>
      <c r="AB5404" t="s">
        <v>282</v>
      </c>
      <c r="AC5404" s="3">
        <v>1962</v>
      </c>
      <c r="AD5404" s="3" t="s">
        <v>1813</v>
      </c>
      <c r="AF5404" t="s">
        <v>3060</v>
      </c>
      <c r="AH5404" s="2">
        <v>40406.921689814815</v>
      </c>
    </row>
    <row r="5405" spans="2:35" ht="15" thickBot="1" x14ac:dyDescent="0.4">
      <c r="B5405" s="5">
        <f t="shared" si="404"/>
        <v>5403</v>
      </c>
      <c r="C5405">
        <f t="shared" si="406"/>
        <v>22</v>
      </c>
      <c r="D5405" s="16">
        <v>1962</v>
      </c>
      <c r="E5405" s="159" t="s">
        <v>560</v>
      </c>
      <c r="F5405" s="159" t="s">
        <v>25</v>
      </c>
      <c r="G5405" s="160">
        <v>404418</v>
      </c>
      <c r="H5405" s="159"/>
      <c r="I5405" s="159"/>
      <c r="J5405" s="159" t="s">
        <v>3354</v>
      </c>
      <c r="K5405" s="159" t="s">
        <v>3383</v>
      </c>
      <c r="L5405" s="159"/>
      <c r="M5405" s="159" t="s">
        <v>3459</v>
      </c>
      <c r="N5405" s="159" t="s">
        <v>3359</v>
      </c>
      <c r="O5405" s="159"/>
      <c r="P5405" s="159"/>
      <c r="Q5405" s="159"/>
      <c r="R5405" s="159"/>
      <c r="S5405" s="159"/>
      <c r="T5405" s="159" t="s">
        <v>3424</v>
      </c>
      <c r="U5405" s="159"/>
      <c r="V5405" s="161"/>
      <c r="W5405" s="159" t="s">
        <v>3557</v>
      </c>
      <c r="X5405" s="159" t="s">
        <v>3452</v>
      </c>
      <c r="Y5405" s="159"/>
      <c r="Z5405" s="159" t="s">
        <v>3359</v>
      </c>
      <c r="AA5405" s="159" t="s">
        <v>3828</v>
      </c>
      <c r="AB5405" s="159"/>
      <c r="AC5405" s="159"/>
      <c r="AD5405" s="159"/>
      <c r="AE5405" s="159"/>
      <c r="AF5405" t="s">
        <v>3451</v>
      </c>
      <c r="AG5405" s="159"/>
      <c r="AH5405" s="176">
        <v>46034</v>
      </c>
      <c r="AI5405" s="76" t="s">
        <v>6223</v>
      </c>
    </row>
    <row r="5406" spans="2:35" ht="15" customHeight="1" x14ac:dyDescent="0.35">
      <c r="B5406" s="5">
        <f t="shared" si="404"/>
        <v>5404</v>
      </c>
      <c r="C5406">
        <f t="shared" si="406"/>
        <v>16</v>
      </c>
      <c r="D5406" s="16">
        <v>1962</v>
      </c>
      <c r="E5406" t="s">
        <v>560</v>
      </c>
      <c r="F5406" t="s">
        <v>25</v>
      </c>
      <c r="G5406">
        <v>404440</v>
      </c>
      <c r="H5406" t="s">
        <v>17</v>
      </c>
      <c r="J5406" t="s">
        <v>3354</v>
      </c>
      <c r="K5406" t="s">
        <v>3383</v>
      </c>
      <c r="L5406" t="s">
        <v>1814</v>
      </c>
      <c r="M5406" t="s">
        <v>3359</v>
      </c>
      <c r="N5406" t="s">
        <v>3359</v>
      </c>
      <c r="AB5406" t="s">
        <v>1815</v>
      </c>
      <c r="AC5406" s="153">
        <v>23079</v>
      </c>
      <c r="AF5406" t="s">
        <v>3060</v>
      </c>
      <c r="AH5406" s="2">
        <v>40729.840879629628</v>
      </c>
    </row>
    <row r="5407" spans="2:35" ht="15" customHeight="1" x14ac:dyDescent="0.35">
      <c r="B5407" s="5">
        <f t="shared" si="404"/>
        <v>5405</v>
      </c>
      <c r="C5407">
        <f t="shared" si="406"/>
        <v>49</v>
      </c>
      <c r="D5407" s="16">
        <v>1962</v>
      </c>
      <c r="E5407" t="s">
        <v>560</v>
      </c>
      <c r="F5407" t="s">
        <v>25</v>
      </c>
      <c r="G5407">
        <v>404456</v>
      </c>
      <c r="H5407" t="s">
        <v>17</v>
      </c>
      <c r="J5407" t="s">
        <v>3354</v>
      </c>
      <c r="K5407" t="s">
        <v>3383</v>
      </c>
      <c r="L5407" t="s">
        <v>1816</v>
      </c>
      <c r="M5407" t="s">
        <v>3359</v>
      </c>
      <c r="Z5407" t="s">
        <v>3359</v>
      </c>
      <c r="AF5407" t="s">
        <v>3060</v>
      </c>
      <c r="AH5407" s="2">
        <v>39792.32303240741</v>
      </c>
    </row>
    <row r="5408" spans="2:35" ht="15" customHeight="1" x14ac:dyDescent="0.35">
      <c r="B5408" s="5">
        <f t="shared" si="404"/>
        <v>5406</v>
      </c>
      <c r="C5408">
        <f t="shared" si="406"/>
        <v>56</v>
      </c>
      <c r="D5408" s="16">
        <v>1962</v>
      </c>
      <c r="E5408" t="s">
        <v>972</v>
      </c>
      <c r="F5408" t="s">
        <v>25</v>
      </c>
      <c r="G5408">
        <v>404505</v>
      </c>
      <c r="H5408" t="s">
        <v>17</v>
      </c>
      <c r="J5408" t="s">
        <v>3354</v>
      </c>
      <c r="K5408" t="s">
        <v>3383</v>
      </c>
      <c r="L5408" t="s">
        <v>1817</v>
      </c>
      <c r="M5408" t="s">
        <v>3359</v>
      </c>
      <c r="N5408" t="s">
        <v>3359</v>
      </c>
      <c r="AB5408" t="s">
        <v>195</v>
      </c>
      <c r="AD5408" s="3" t="s">
        <v>1818</v>
      </c>
      <c r="AF5408" t="s">
        <v>3060</v>
      </c>
      <c r="AH5408" s="2">
        <v>40433.707685185182</v>
      </c>
    </row>
    <row r="5409" spans="1:35" ht="15" customHeight="1" x14ac:dyDescent="0.35">
      <c r="B5409" s="5">
        <f t="shared" si="404"/>
        <v>5407</v>
      </c>
      <c r="C5409">
        <f t="shared" si="406"/>
        <v>130</v>
      </c>
      <c r="D5409" s="16">
        <v>1962</v>
      </c>
      <c r="E5409" t="s">
        <v>972</v>
      </c>
      <c r="F5409" t="s">
        <v>25</v>
      </c>
      <c r="G5409">
        <v>404561</v>
      </c>
      <c r="J5409" t="s">
        <v>3354</v>
      </c>
      <c r="K5409" t="s">
        <v>3383</v>
      </c>
      <c r="M5409" t="s">
        <v>3453</v>
      </c>
      <c r="N5409" t="s">
        <v>3359</v>
      </c>
      <c r="T5409" t="s">
        <v>3262</v>
      </c>
      <c r="U5409" t="s">
        <v>3557</v>
      </c>
      <c r="W5409" t="s">
        <v>3557</v>
      </c>
      <c r="X5409" t="s">
        <v>3452</v>
      </c>
      <c r="AD5409" s="3" t="s">
        <v>3980</v>
      </c>
      <c r="AF5409" t="s">
        <v>3451</v>
      </c>
      <c r="AH5409" s="2">
        <v>45370</v>
      </c>
    </row>
    <row r="5410" spans="1:35" ht="15" customHeight="1" x14ac:dyDescent="0.35">
      <c r="B5410" s="5">
        <f t="shared" si="404"/>
        <v>5408</v>
      </c>
      <c r="C5410">
        <f t="shared" si="406"/>
        <v>20</v>
      </c>
      <c r="D5410" s="16">
        <v>1962</v>
      </c>
      <c r="E5410" t="s">
        <v>327</v>
      </c>
      <c r="F5410" t="s">
        <v>16</v>
      </c>
      <c r="G5410">
        <v>404691</v>
      </c>
      <c r="H5410" t="s">
        <v>17</v>
      </c>
      <c r="J5410" t="s">
        <v>3354</v>
      </c>
      <c r="M5410" t="s">
        <v>3359</v>
      </c>
      <c r="AF5410" t="s">
        <v>3060</v>
      </c>
      <c r="AH5410" s="2">
        <v>40887.42591435185</v>
      </c>
    </row>
    <row r="5411" spans="1:35" ht="15" customHeight="1" x14ac:dyDescent="0.35">
      <c r="B5411" s="5">
        <f t="shared" si="404"/>
        <v>5409</v>
      </c>
      <c r="C5411">
        <f t="shared" si="406"/>
        <v>317</v>
      </c>
      <c r="D5411" s="16">
        <v>1962</v>
      </c>
      <c r="E5411" t="s">
        <v>327</v>
      </c>
      <c r="F5411" t="s">
        <v>16</v>
      </c>
      <c r="G5411" s="70">
        <v>404711</v>
      </c>
      <c r="J5411" t="s">
        <v>3354</v>
      </c>
      <c r="K5411" t="s">
        <v>3383</v>
      </c>
      <c r="M5411" t="s">
        <v>3459</v>
      </c>
      <c r="T5411" t="s">
        <v>3424</v>
      </c>
      <c r="W5411" t="s">
        <v>3830</v>
      </c>
      <c r="X5411" t="s">
        <v>3452</v>
      </c>
      <c r="AA5411" t="s">
        <v>5301</v>
      </c>
      <c r="AC5411"/>
      <c r="AD5411"/>
      <c r="AF5411" t="s">
        <v>3451</v>
      </c>
      <c r="AG5411" s="3"/>
      <c r="AH5411" s="153">
        <v>45899</v>
      </c>
      <c r="AI5411" s="36" t="s">
        <v>5444</v>
      </c>
    </row>
    <row r="5412" spans="1:35" ht="15" customHeight="1" x14ac:dyDescent="0.35">
      <c r="B5412" s="5">
        <f t="shared" si="404"/>
        <v>5410</v>
      </c>
      <c r="C5412">
        <f t="shared" si="406"/>
        <v>226</v>
      </c>
      <c r="D5412" s="16">
        <v>1962</v>
      </c>
      <c r="E5412" t="s">
        <v>560</v>
      </c>
      <c r="F5412" t="s">
        <v>16</v>
      </c>
      <c r="G5412">
        <v>405028</v>
      </c>
      <c r="H5412" t="s">
        <v>17</v>
      </c>
      <c r="J5412" t="s">
        <v>3354</v>
      </c>
      <c r="K5412" t="s">
        <v>3383</v>
      </c>
      <c r="L5412" t="s">
        <v>1816</v>
      </c>
      <c r="M5412" t="s">
        <v>3359</v>
      </c>
      <c r="AF5412" t="s">
        <v>3060</v>
      </c>
      <c r="AH5412" s="2">
        <v>39792.323391203703</v>
      </c>
    </row>
    <row r="5413" spans="1:35" ht="15" customHeight="1" x14ac:dyDescent="0.35">
      <c r="B5413" s="5">
        <f t="shared" si="404"/>
        <v>5411</v>
      </c>
      <c r="C5413">
        <f t="shared" si="406"/>
        <v>31</v>
      </c>
      <c r="D5413" s="16">
        <v>1962</v>
      </c>
      <c r="E5413" t="s">
        <v>221</v>
      </c>
      <c r="F5413" t="s">
        <v>25</v>
      </c>
      <c r="G5413">
        <v>405254</v>
      </c>
      <c r="H5413" t="s">
        <v>17</v>
      </c>
      <c r="J5413" t="s">
        <v>380</v>
      </c>
      <c r="K5413" t="s">
        <v>3383</v>
      </c>
      <c r="L5413" t="s">
        <v>1819</v>
      </c>
      <c r="M5413" t="s">
        <v>3359</v>
      </c>
      <c r="N5413" t="s">
        <v>3359</v>
      </c>
      <c r="AF5413" t="s">
        <v>3060</v>
      </c>
      <c r="AH5413" s="2">
        <v>39945.436064814814</v>
      </c>
    </row>
    <row r="5414" spans="1:35" ht="15" customHeight="1" thickBot="1" x14ac:dyDescent="0.4">
      <c r="B5414" s="5">
        <f t="shared" si="404"/>
        <v>5412</v>
      </c>
      <c r="C5414">
        <f t="shared" si="406"/>
        <v>821</v>
      </c>
      <c r="D5414" s="16">
        <v>1962</v>
      </c>
      <c r="F5414" t="s">
        <v>1112</v>
      </c>
      <c r="G5414">
        <v>405285</v>
      </c>
      <c r="H5414" t="s">
        <v>17</v>
      </c>
      <c r="J5414" t="s">
        <v>3354</v>
      </c>
      <c r="M5414" t="s">
        <v>3359</v>
      </c>
      <c r="AF5414" t="s">
        <v>3060</v>
      </c>
      <c r="AH5414" s="2">
        <v>40009.963472222225</v>
      </c>
    </row>
    <row r="5415" spans="1:35" ht="15" thickBot="1" x14ac:dyDescent="0.4">
      <c r="B5415" s="5">
        <f t="shared" si="404"/>
        <v>5413</v>
      </c>
      <c r="C5415">
        <f>+G5417-G5415</f>
        <v>1043</v>
      </c>
      <c r="D5415" s="199">
        <v>1962</v>
      </c>
      <c r="E5415" s="162" t="s">
        <v>327</v>
      </c>
      <c r="F5415" s="162" t="s">
        <v>25</v>
      </c>
      <c r="G5415" s="162">
        <v>406106</v>
      </c>
      <c r="H5415" s="162" t="s">
        <v>17</v>
      </c>
      <c r="I5415" s="162"/>
      <c r="J5415" s="162" t="s">
        <v>3354</v>
      </c>
      <c r="K5415" s="162"/>
      <c r="L5415" s="162" t="s">
        <v>135</v>
      </c>
      <c r="M5415" s="162" t="s">
        <v>3359</v>
      </c>
      <c r="N5415" s="162" t="s">
        <v>3359</v>
      </c>
      <c r="O5415" s="162"/>
      <c r="P5415" s="162"/>
      <c r="Q5415" s="162"/>
      <c r="R5415" s="162"/>
      <c r="S5415" s="181"/>
      <c r="T5415" s="162"/>
      <c r="U5415" s="162"/>
      <c r="V5415" s="182"/>
      <c r="W5415" s="162"/>
      <c r="X5415" s="162"/>
      <c r="Y5415" s="162"/>
      <c r="Z5415" s="162"/>
      <c r="AA5415" s="159"/>
      <c r="AB5415" s="162"/>
      <c r="AC5415" s="159"/>
      <c r="AD5415" s="159"/>
      <c r="AE5415" s="162"/>
      <c r="AF5415" t="s">
        <v>3060</v>
      </c>
      <c r="AG5415" s="162"/>
      <c r="AH5415" s="163">
        <v>40117.720358796294</v>
      </c>
      <c r="AI5415" s="162"/>
    </row>
    <row r="5416" spans="1:35" ht="15" customHeight="1" thickBot="1" x14ac:dyDescent="0.4">
      <c r="B5416" s="5">
        <f t="shared" si="404"/>
        <v>5414</v>
      </c>
      <c r="C5416">
        <f t="shared" ref="C5416" si="407">+G5418-G5416</f>
        <v>353</v>
      </c>
      <c r="D5416" s="199">
        <v>1962</v>
      </c>
      <c r="E5416" s="159" t="s">
        <v>327</v>
      </c>
      <c r="F5416" s="159" t="s">
        <v>16</v>
      </c>
      <c r="G5416" s="160">
        <v>407132</v>
      </c>
      <c r="H5416" s="159"/>
      <c r="I5416" s="159"/>
      <c r="J5416" s="159" t="s">
        <v>3354</v>
      </c>
      <c r="K5416" s="159" t="s">
        <v>3383</v>
      </c>
      <c r="L5416" s="159"/>
      <c r="M5416" s="159" t="s">
        <v>3359</v>
      </c>
      <c r="N5416" s="159"/>
      <c r="O5416" s="159"/>
      <c r="P5416" s="159"/>
      <c r="Q5416" s="159"/>
      <c r="R5416" s="159"/>
      <c r="S5416" s="159"/>
      <c r="T5416" s="159" t="s">
        <v>3424</v>
      </c>
      <c r="U5416" s="159"/>
      <c r="V5416" s="159"/>
      <c r="W5416" s="159"/>
      <c r="X5416" s="159" t="s">
        <v>3452</v>
      </c>
      <c r="Y5416" s="159"/>
      <c r="Z5416" s="159"/>
      <c r="AA5416" s="159" t="s">
        <v>1197</v>
      </c>
      <c r="AB5416" s="159"/>
      <c r="AC5416" s="159"/>
      <c r="AD5416" s="159"/>
      <c r="AE5416" s="159"/>
      <c r="AF5416" t="s">
        <v>3451</v>
      </c>
      <c r="AG5416" s="159"/>
      <c r="AH5416" s="176">
        <v>46207</v>
      </c>
      <c r="AI5416" s="76" t="s">
        <v>6675</v>
      </c>
    </row>
    <row r="5417" spans="1:35" ht="15" customHeight="1" thickBot="1" x14ac:dyDescent="0.4">
      <c r="A5417" s="180"/>
      <c r="B5417" s="5">
        <f t="shared" si="404"/>
        <v>5415</v>
      </c>
      <c r="C5417">
        <f>+G5420-G5417</f>
        <v>651</v>
      </c>
      <c r="D5417" s="199">
        <v>1962</v>
      </c>
      <c r="E5417" t="s">
        <v>327</v>
      </c>
      <c r="F5417" t="s">
        <v>16</v>
      </c>
      <c r="G5417">
        <v>407149</v>
      </c>
      <c r="H5417" t="s">
        <v>17</v>
      </c>
      <c r="J5417" t="s">
        <v>3354</v>
      </c>
      <c r="M5417" t="s">
        <v>3359</v>
      </c>
      <c r="AF5417" t="s">
        <v>3060</v>
      </c>
      <c r="AH5417" s="2">
        <v>40340.417743055557</v>
      </c>
    </row>
    <row r="5418" spans="1:35" ht="15" customHeight="1" thickBot="1" x14ac:dyDescent="0.4">
      <c r="B5418" s="5">
        <f t="shared" si="404"/>
        <v>5416</v>
      </c>
      <c r="C5418">
        <f t="shared" ref="C5418:C5423" si="408">+G5421-G5418</f>
        <v>385</v>
      </c>
      <c r="D5418" s="199">
        <v>1962</v>
      </c>
      <c r="E5418" s="3" t="s">
        <v>327</v>
      </c>
      <c r="F5418" s="3" t="s">
        <v>25</v>
      </c>
      <c r="G5418" s="165">
        <v>407485</v>
      </c>
      <c r="H5418" s="3"/>
      <c r="I5418" s="3"/>
      <c r="J5418" s="3" t="s">
        <v>3354</v>
      </c>
      <c r="K5418" s="3" t="s">
        <v>3383</v>
      </c>
      <c r="L5418" s="3"/>
      <c r="M5418" s="3" t="s">
        <v>3459</v>
      </c>
      <c r="N5418" s="3"/>
      <c r="O5418" s="3"/>
      <c r="P5418" s="3"/>
      <c r="Q5418" s="3"/>
      <c r="R5418" s="3"/>
      <c r="S5418" s="152"/>
      <c r="T5418" s="3" t="s">
        <v>3424</v>
      </c>
      <c r="U5418" s="3"/>
      <c r="V5418" s="143"/>
      <c r="W5418" s="3" t="s">
        <v>3572</v>
      </c>
      <c r="X5418" s="3" t="s">
        <v>3452</v>
      </c>
      <c r="Y5418" s="3"/>
      <c r="Z5418" s="3"/>
      <c r="AA5418" s="3" t="s">
        <v>5693</v>
      </c>
      <c r="AB5418" s="3"/>
      <c r="AE5418" s="3"/>
      <c r="AF5418" t="s">
        <v>3451</v>
      </c>
      <c r="AG5418" s="3"/>
      <c r="AH5418" s="153">
        <v>45928</v>
      </c>
      <c r="AI5418" s="166" t="s">
        <v>5622</v>
      </c>
    </row>
    <row r="5419" spans="1:35" ht="15" customHeight="1" thickBot="1" x14ac:dyDescent="0.4">
      <c r="B5419" s="5">
        <f t="shared" si="404"/>
        <v>5417</v>
      </c>
      <c r="C5419">
        <f t="shared" si="408"/>
        <v>194</v>
      </c>
      <c r="D5419" s="199">
        <v>1962</v>
      </c>
      <c r="E5419" s="159" t="s">
        <v>327</v>
      </c>
      <c r="F5419" s="159" t="s">
        <v>25</v>
      </c>
      <c r="G5419" s="160">
        <v>407690</v>
      </c>
      <c r="H5419" s="159"/>
      <c r="I5419" s="159"/>
      <c r="J5419" s="159" t="s">
        <v>3354</v>
      </c>
      <c r="K5419" s="159" t="s">
        <v>3383</v>
      </c>
      <c r="L5419" s="159"/>
      <c r="M5419" s="159" t="s">
        <v>3459</v>
      </c>
      <c r="N5419" s="159" t="s">
        <v>3359</v>
      </c>
      <c r="O5419" s="159"/>
      <c r="P5419" s="159"/>
      <c r="Q5419" s="159"/>
      <c r="R5419" s="159"/>
      <c r="S5419" s="159"/>
      <c r="T5419" s="159" t="s">
        <v>3424</v>
      </c>
      <c r="U5419" s="159"/>
      <c r="V5419" s="159"/>
      <c r="W5419" s="159" t="s">
        <v>3572</v>
      </c>
      <c r="X5419" s="159" t="s">
        <v>3452</v>
      </c>
      <c r="Y5419" s="159"/>
      <c r="Z5419" s="159"/>
      <c r="AA5419" s="159" t="s">
        <v>5693</v>
      </c>
      <c r="AB5419" s="159"/>
      <c r="AC5419" s="159"/>
      <c r="AD5419" s="159"/>
      <c r="AE5419" s="159"/>
      <c r="AF5419" t="s">
        <v>3451</v>
      </c>
      <c r="AG5419" s="159"/>
      <c r="AH5419" s="176">
        <v>46207</v>
      </c>
      <c r="AI5419" s="76" t="s">
        <v>6679</v>
      </c>
    </row>
    <row r="5420" spans="1:35" ht="15" customHeight="1" thickBot="1" x14ac:dyDescent="0.4">
      <c r="B5420" s="5">
        <f t="shared" si="404"/>
        <v>5418</v>
      </c>
      <c r="C5420">
        <f t="shared" si="408"/>
        <v>123</v>
      </c>
      <c r="D5420" s="199">
        <v>1962</v>
      </c>
      <c r="E5420" t="s">
        <v>327</v>
      </c>
      <c r="F5420" t="s">
        <v>25</v>
      </c>
      <c r="G5420">
        <v>407800</v>
      </c>
      <c r="H5420" t="s">
        <v>17</v>
      </c>
      <c r="J5420" t="s">
        <v>3354</v>
      </c>
      <c r="K5420" t="s">
        <v>3383</v>
      </c>
      <c r="L5420" t="s">
        <v>1820</v>
      </c>
      <c r="M5420" t="s">
        <v>3359</v>
      </c>
      <c r="AB5420" t="s">
        <v>1821</v>
      </c>
      <c r="AF5420" t="s">
        <v>3060</v>
      </c>
      <c r="AH5420" s="2">
        <v>41024.699155092596</v>
      </c>
    </row>
    <row r="5421" spans="1:35" ht="15" customHeight="1" thickBot="1" x14ac:dyDescent="0.4">
      <c r="B5421" s="5">
        <f t="shared" si="404"/>
        <v>5419</v>
      </c>
      <c r="C5421">
        <f t="shared" si="408"/>
        <v>60</v>
      </c>
      <c r="D5421" s="199">
        <v>1962</v>
      </c>
      <c r="E5421" t="s">
        <v>327</v>
      </c>
      <c r="F5421" t="s">
        <v>25</v>
      </c>
      <c r="G5421">
        <v>407870</v>
      </c>
      <c r="H5421" t="s">
        <v>17</v>
      </c>
      <c r="J5421" t="s">
        <v>3354</v>
      </c>
      <c r="K5421" t="s">
        <v>3383</v>
      </c>
      <c r="M5421" t="s">
        <v>3359</v>
      </c>
      <c r="AF5421" t="s">
        <v>3060</v>
      </c>
      <c r="AH5421" s="2">
        <v>40239.527291666665</v>
      </c>
    </row>
    <row r="5422" spans="1:35" ht="15" customHeight="1" thickBot="1" x14ac:dyDescent="0.4">
      <c r="A5422" s="3"/>
      <c r="B5422" s="5">
        <f t="shared" si="404"/>
        <v>5420</v>
      </c>
      <c r="C5422">
        <f t="shared" si="408"/>
        <v>52</v>
      </c>
      <c r="D5422" s="199">
        <v>1962</v>
      </c>
      <c r="E5422" t="s">
        <v>327</v>
      </c>
      <c r="F5422" t="s">
        <v>25</v>
      </c>
      <c r="G5422">
        <v>407884</v>
      </c>
      <c r="H5422" t="s">
        <v>17</v>
      </c>
      <c r="K5422" t="s">
        <v>3383</v>
      </c>
      <c r="L5422" t="s">
        <v>135</v>
      </c>
      <c r="M5422" t="s">
        <v>3359</v>
      </c>
      <c r="AF5422" t="s">
        <v>3060</v>
      </c>
      <c r="AH5422" s="2">
        <v>40213.412083333336</v>
      </c>
    </row>
    <row r="5423" spans="1:35" ht="15" customHeight="1" thickBot="1" x14ac:dyDescent="0.4">
      <c r="B5423" s="5">
        <f t="shared" si="404"/>
        <v>5421</v>
      </c>
      <c r="C5423">
        <f t="shared" si="408"/>
        <v>47</v>
      </c>
      <c r="D5423" s="199">
        <v>1962</v>
      </c>
      <c r="E5423" t="s">
        <v>221</v>
      </c>
      <c r="F5423" t="s">
        <v>25</v>
      </c>
      <c r="G5423">
        <v>407923</v>
      </c>
      <c r="H5423" t="s">
        <v>17</v>
      </c>
      <c r="J5423" t="s">
        <v>3354</v>
      </c>
      <c r="K5423" t="s">
        <v>3383</v>
      </c>
      <c r="L5423" t="s">
        <v>46</v>
      </c>
      <c r="M5423" t="s">
        <v>3359</v>
      </c>
      <c r="AA5423" s="3" t="s">
        <v>3464</v>
      </c>
      <c r="AB5423" t="s">
        <v>195</v>
      </c>
      <c r="AE5423" t="s">
        <v>380</v>
      </c>
      <c r="AF5423" t="s">
        <v>3060</v>
      </c>
      <c r="AH5423" s="2">
        <v>40031.499374999999</v>
      </c>
    </row>
    <row r="5424" spans="1:35" ht="15" customHeight="1" x14ac:dyDescent="0.35">
      <c r="B5424" s="5">
        <f t="shared" si="404"/>
        <v>5422</v>
      </c>
      <c r="C5424">
        <f t="shared" ref="C5424:C5427" si="409">+G5425-G5424</f>
        <v>6</v>
      </c>
      <c r="D5424" s="16">
        <v>1962</v>
      </c>
      <c r="E5424" t="s">
        <v>221</v>
      </c>
      <c r="F5424" t="s">
        <v>25</v>
      </c>
      <c r="G5424">
        <v>407930</v>
      </c>
      <c r="H5424" t="s">
        <v>17</v>
      </c>
      <c r="J5424" t="s">
        <v>3354</v>
      </c>
      <c r="K5424" t="s">
        <v>3383</v>
      </c>
      <c r="L5424" t="s">
        <v>442</v>
      </c>
      <c r="M5424" t="s">
        <v>3359</v>
      </c>
      <c r="AA5424" s="3" t="s">
        <v>3464</v>
      </c>
      <c r="AC5424" s="3" t="s">
        <v>1822</v>
      </c>
      <c r="AE5424" t="s">
        <v>380</v>
      </c>
      <c r="AF5424" t="s">
        <v>3060</v>
      </c>
      <c r="AH5424" s="2">
        <v>39968.230682870373</v>
      </c>
    </row>
    <row r="5425" spans="1:35" x14ac:dyDescent="0.35">
      <c r="B5425" s="5">
        <f t="shared" si="404"/>
        <v>5423</v>
      </c>
      <c r="C5425">
        <f t="shared" si="409"/>
        <v>34</v>
      </c>
      <c r="D5425" s="16">
        <v>1962</v>
      </c>
      <c r="E5425" s="115" t="s">
        <v>6842</v>
      </c>
      <c r="F5425" s="115" t="s">
        <v>25</v>
      </c>
      <c r="G5425" s="115">
        <v>407936</v>
      </c>
      <c r="H5425" s="115"/>
      <c r="I5425" s="115"/>
      <c r="J5425" s="230" t="s">
        <v>3354</v>
      </c>
      <c r="K5425" s="115" t="s">
        <v>6637</v>
      </c>
      <c r="AF5425" t="s">
        <v>3451</v>
      </c>
      <c r="AH5425" s="2">
        <v>46204</v>
      </c>
    </row>
    <row r="5426" spans="1:35" ht="15" customHeight="1" thickBot="1" x14ac:dyDescent="0.4">
      <c r="B5426" s="5">
        <f t="shared" si="404"/>
        <v>5424</v>
      </c>
      <c r="C5426">
        <f t="shared" si="409"/>
        <v>448</v>
      </c>
      <c r="D5426" s="16">
        <v>1962</v>
      </c>
      <c r="E5426" t="s">
        <v>221</v>
      </c>
      <c r="F5426" t="s">
        <v>25</v>
      </c>
      <c r="G5426">
        <v>407970</v>
      </c>
      <c r="H5426" t="s">
        <v>17</v>
      </c>
      <c r="J5426" t="s">
        <v>3354</v>
      </c>
      <c r="K5426" t="s">
        <v>3383</v>
      </c>
      <c r="L5426" t="s">
        <v>135</v>
      </c>
      <c r="M5426" t="s">
        <v>3459</v>
      </c>
      <c r="T5426" t="s">
        <v>3262</v>
      </c>
      <c r="W5426" t="s">
        <v>3572</v>
      </c>
      <c r="X5426" t="s">
        <v>3660</v>
      </c>
      <c r="AA5426" s="3" t="s">
        <v>3262</v>
      </c>
      <c r="AC5426" s="3">
        <v>1962</v>
      </c>
      <c r="AF5426" t="s">
        <v>3060</v>
      </c>
      <c r="AH5426" s="2">
        <v>40159.96297453704</v>
      </c>
    </row>
    <row r="5427" spans="1:35" ht="15" customHeight="1" thickBot="1" x14ac:dyDescent="0.4">
      <c r="B5427" s="5">
        <f t="shared" si="404"/>
        <v>5425</v>
      </c>
      <c r="C5427">
        <f t="shared" si="409"/>
        <v>256</v>
      </c>
      <c r="D5427" s="16">
        <v>1962</v>
      </c>
      <c r="E5427" s="159" t="s">
        <v>15</v>
      </c>
      <c r="F5427" s="159" t="s">
        <v>25</v>
      </c>
      <c r="G5427" s="160">
        <v>408418</v>
      </c>
      <c r="H5427" s="159"/>
      <c r="I5427" s="159"/>
      <c r="J5427" s="159" t="s">
        <v>3354</v>
      </c>
      <c r="K5427" s="159" t="s">
        <v>3383</v>
      </c>
      <c r="L5427" s="159"/>
      <c r="M5427" s="159" t="s">
        <v>3459</v>
      </c>
      <c r="N5427" s="159"/>
      <c r="O5427" s="159"/>
      <c r="P5427" s="159"/>
      <c r="Q5427" s="159"/>
      <c r="R5427" s="159"/>
      <c r="S5427" s="159"/>
      <c r="T5427" s="159" t="s">
        <v>3262</v>
      </c>
      <c r="U5427" s="159"/>
      <c r="V5427" s="161"/>
      <c r="W5427" s="159" t="s">
        <v>3572</v>
      </c>
      <c r="X5427" s="159" t="s">
        <v>3660</v>
      </c>
      <c r="Y5427" s="159"/>
      <c r="Z5427" s="159"/>
      <c r="AA5427" s="159" t="s">
        <v>3262</v>
      </c>
      <c r="AB5427" s="159"/>
      <c r="AC5427" s="159"/>
      <c r="AD5427" s="159"/>
      <c r="AE5427" s="159"/>
      <c r="AF5427" t="s">
        <v>3451</v>
      </c>
      <c r="AG5427" s="162"/>
      <c r="AH5427" s="163">
        <v>46130</v>
      </c>
      <c r="AI5427" s="76" t="s">
        <v>6575</v>
      </c>
    </row>
    <row r="5428" spans="1:35" ht="15" customHeight="1" x14ac:dyDescent="0.35">
      <c r="B5428" s="5">
        <f t="shared" si="404"/>
        <v>5426</v>
      </c>
      <c r="C5428">
        <f t="shared" ref="C5428:C5430" si="410">+G5429-G5428</f>
        <v>5</v>
      </c>
      <c r="D5428" s="16">
        <v>1962</v>
      </c>
      <c r="E5428" t="s">
        <v>15</v>
      </c>
      <c r="F5428" t="s">
        <v>25</v>
      </c>
      <c r="G5428">
        <v>408674</v>
      </c>
      <c r="H5428" t="s">
        <v>17</v>
      </c>
      <c r="J5428" t="s">
        <v>3354</v>
      </c>
      <c r="L5428" t="s">
        <v>1823</v>
      </c>
      <c r="M5428" t="s">
        <v>3359</v>
      </c>
      <c r="N5428" t="s">
        <v>3359</v>
      </c>
      <c r="AF5428" t="s">
        <v>3060</v>
      </c>
      <c r="AH5428" s="2">
        <v>40477.678506944445</v>
      </c>
    </row>
    <row r="5429" spans="1:35" ht="15" customHeight="1" x14ac:dyDescent="0.35">
      <c r="B5429" s="5">
        <f t="shared" si="404"/>
        <v>5427</v>
      </c>
      <c r="C5429">
        <f t="shared" si="410"/>
        <v>1189</v>
      </c>
      <c r="D5429" s="16">
        <v>1962</v>
      </c>
      <c r="E5429" s="3" t="s">
        <v>15</v>
      </c>
      <c r="F5429" s="3" t="s">
        <v>25</v>
      </c>
      <c r="G5429" s="165">
        <v>408679</v>
      </c>
      <c r="H5429" s="3"/>
      <c r="I5429" s="3"/>
      <c r="J5429" s="3" t="s">
        <v>380</v>
      </c>
      <c r="K5429" s="3" t="s">
        <v>3383</v>
      </c>
      <c r="L5429" s="3"/>
      <c r="M5429" s="3"/>
      <c r="N5429" s="3"/>
      <c r="O5429" s="3"/>
      <c r="P5429" s="3"/>
      <c r="Q5429" s="3"/>
      <c r="R5429" s="3"/>
      <c r="S5429" s="152"/>
      <c r="T5429" s="3"/>
      <c r="U5429" s="3"/>
      <c r="V5429" s="143"/>
      <c r="W5429" s="3"/>
      <c r="X5429" s="3"/>
      <c r="Y5429" s="3"/>
      <c r="Z5429" s="3"/>
      <c r="AB5429" s="3"/>
      <c r="AE5429" s="3"/>
      <c r="AF5429" t="s">
        <v>3451</v>
      </c>
      <c r="AH5429" s="2">
        <v>45783</v>
      </c>
      <c r="AI5429" s="75" t="s">
        <v>4971</v>
      </c>
    </row>
    <row r="5430" spans="1:35" ht="15" customHeight="1" x14ac:dyDescent="0.35">
      <c r="B5430" s="5">
        <f t="shared" si="404"/>
        <v>5428</v>
      </c>
      <c r="C5430">
        <f t="shared" si="410"/>
        <v>36</v>
      </c>
      <c r="D5430" s="16">
        <v>1962</v>
      </c>
      <c r="E5430" t="s">
        <v>560</v>
      </c>
      <c r="F5430" t="s">
        <v>25</v>
      </c>
      <c r="G5430">
        <v>409868</v>
      </c>
      <c r="H5430" t="s">
        <v>17</v>
      </c>
      <c r="J5430" t="s">
        <v>3356</v>
      </c>
      <c r="K5430" t="s">
        <v>3383</v>
      </c>
      <c r="L5430" t="s">
        <v>1824</v>
      </c>
      <c r="M5430" t="s">
        <v>3359</v>
      </c>
      <c r="AB5430" t="s">
        <v>1825</v>
      </c>
      <c r="AF5430" t="s">
        <v>3060</v>
      </c>
      <c r="AH5430" s="2">
        <v>40693.009085648147</v>
      </c>
    </row>
    <row r="5431" spans="1:35" ht="15" customHeight="1" thickBot="1" x14ac:dyDescent="0.4">
      <c r="B5431" s="5">
        <f t="shared" si="404"/>
        <v>5429</v>
      </c>
      <c r="C5431">
        <f t="shared" si="406"/>
        <v>3</v>
      </c>
      <c r="D5431" s="16">
        <v>1962</v>
      </c>
      <c r="E5431" t="s">
        <v>560</v>
      </c>
      <c r="F5431" t="s">
        <v>25</v>
      </c>
      <c r="G5431">
        <v>409904</v>
      </c>
      <c r="H5431" t="s">
        <v>17</v>
      </c>
      <c r="J5431" t="s">
        <v>3354</v>
      </c>
      <c r="K5431" t="s">
        <v>3383</v>
      </c>
      <c r="L5431" t="s">
        <v>47</v>
      </c>
      <c r="M5431" t="s">
        <v>3359</v>
      </c>
      <c r="W5431" t="s">
        <v>3557</v>
      </c>
      <c r="AB5431" t="s">
        <v>195</v>
      </c>
      <c r="AF5431" t="s">
        <v>3060</v>
      </c>
      <c r="AH5431" s="2">
        <v>40262.595578703702</v>
      </c>
    </row>
    <row r="5432" spans="1:35" ht="15" thickBot="1" x14ac:dyDescent="0.4">
      <c r="B5432" s="5">
        <f t="shared" ref="B5432:B5496" si="411">+B5431+1</f>
        <v>5430</v>
      </c>
      <c r="C5432">
        <f t="shared" si="406"/>
        <v>24</v>
      </c>
      <c r="D5432" s="16">
        <v>1962</v>
      </c>
      <c r="E5432" t="s">
        <v>560</v>
      </c>
      <c r="F5432" t="s">
        <v>25</v>
      </c>
      <c r="G5432">
        <v>409907</v>
      </c>
      <c r="H5432" t="s">
        <v>17</v>
      </c>
      <c r="K5432" t="s">
        <v>3383</v>
      </c>
      <c r="L5432" t="s">
        <v>853</v>
      </c>
      <c r="M5432" t="s">
        <v>3359</v>
      </c>
      <c r="AF5432" t="s">
        <v>3060</v>
      </c>
      <c r="AG5432" s="162"/>
      <c r="AH5432" s="163">
        <v>40820.89738425926</v>
      </c>
    </row>
    <row r="5433" spans="1:35" ht="15" customHeight="1" thickBot="1" x14ac:dyDescent="0.4">
      <c r="A5433" s="180"/>
      <c r="B5433" s="5">
        <f t="shared" si="411"/>
        <v>5431</v>
      </c>
      <c r="C5433">
        <f t="shared" si="406"/>
        <v>13</v>
      </c>
      <c r="D5433" s="16">
        <v>1962</v>
      </c>
      <c r="E5433" t="s">
        <v>560</v>
      </c>
      <c r="F5433" t="s">
        <v>25</v>
      </c>
      <c r="G5433">
        <v>409931</v>
      </c>
      <c r="H5433" t="s">
        <v>17</v>
      </c>
      <c r="K5433" t="s">
        <v>3383</v>
      </c>
      <c r="L5433" t="s">
        <v>538</v>
      </c>
      <c r="M5433" t="s">
        <v>3359</v>
      </c>
      <c r="AB5433" t="s">
        <v>31</v>
      </c>
      <c r="AF5433" t="s">
        <v>3060</v>
      </c>
      <c r="AH5433" s="2">
        <v>39816.871851851851</v>
      </c>
    </row>
    <row r="5434" spans="1:35" ht="15" customHeight="1" thickBot="1" x14ac:dyDescent="0.4">
      <c r="B5434" s="5">
        <f t="shared" si="411"/>
        <v>5432</v>
      </c>
      <c r="C5434">
        <f t="shared" si="406"/>
        <v>31</v>
      </c>
      <c r="D5434" s="16">
        <v>1962</v>
      </c>
      <c r="E5434" t="s">
        <v>560</v>
      </c>
      <c r="F5434" t="s">
        <v>25</v>
      </c>
      <c r="G5434">
        <v>409944</v>
      </c>
      <c r="H5434" t="s">
        <v>17</v>
      </c>
      <c r="J5434" t="s">
        <v>3354</v>
      </c>
      <c r="K5434" t="s">
        <v>3383</v>
      </c>
      <c r="L5434" t="s">
        <v>404</v>
      </c>
      <c r="M5434" t="s">
        <v>3359</v>
      </c>
      <c r="W5434" t="s">
        <v>3557</v>
      </c>
      <c r="AB5434" t="s">
        <v>195</v>
      </c>
      <c r="AF5434" t="s">
        <v>3060</v>
      </c>
      <c r="AH5434" s="2">
        <v>39993.608865740738</v>
      </c>
    </row>
    <row r="5435" spans="1:35" ht="15" thickBot="1" x14ac:dyDescent="0.4">
      <c r="A5435" s="3"/>
      <c r="B5435" s="5">
        <f t="shared" si="411"/>
        <v>5433</v>
      </c>
      <c r="C5435">
        <f t="shared" si="406"/>
        <v>21</v>
      </c>
      <c r="D5435" s="16">
        <v>1962</v>
      </c>
      <c r="E5435" t="s">
        <v>560</v>
      </c>
      <c r="F5435" t="s">
        <v>25</v>
      </c>
      <c r="G5435">
        <v>409975</v>
      </c>
      <c r="J5435" t="s">
        <v>3354</v>
      </c>
      <c r="K5435" t="s">
        <v>3383</v>
      </c>
      <c r="M5435" t="s">
        <v>3459</v>
      </c>
      <c r="N5435" t="s">
        <v>3359</v>
      </c>
      <c r="W5435" t="s">
        <v>3557</v>
      </c>
      <c r="X5435" t="s">
        <v>3452</v>
      </c>
      <c r="AA5435" s="3" t="s">
        <v>3828</v>
      </c>
      <c r="AF5435" t="s">
        <v>3451</v>
      </c>
      <c r="AG5435" s="162"/>
      <c r="AH5435" s="163">
        <v>45314</v>
      </c>
    </row>
    <row r="5436" spans="1:35" ht="15" customHeight="1" thickBot="1" x14ac:dyDescent="0.4">
      <c r="A5436" s="159"/>
      <c r="B5436" s="5">
        <f t="shared" si="411"/>
        <v>5434</v>
      </c>
      <c r="C5436">
        <f t="shared" si="406"/>
        <v>87</v>
      </c>
      <c r="D5436" s="16">
        <v>1962</v>
      </c>
      <c r="E5436" t="s">
        <v>560</v>
      </c>
      <c r="F5436" t="s">
        <v>25</v>
      </c>
      <c r="G5436">
        <v>409996</v>
      </c>
      <c r="H5436" t="s">
        <v>17</v>
      </c>
      <c r="J5436" t="s">
        <v>3354</v>
      </c>
      <c r="K5436" t="s">
        <v>3383</v>
      </c>
      <c r="L5436" t="s">
        <v>1826</v>
      </c>
      <c r="M5436" t="s">
        <v>3359</v>
      </c>
      <c r="AF5436" t="s">
        <v>3060</v>
      </c>
      <c r="AH5436" s="2">
        <v>39664.348506944443</v>
      </c>
    </row>
    <row r="5437" spans="1:35" ht="15" customHeight="1" x14ac:dyDescent="0.35">
      <c r="A5437" s="3"/>
      <c r="B5437" s="5">
        <f t="shared" si="411"/>
        <v>5435</v>
      </c>
      <c r="C5437">
        <f t="shared" si="406"/>
        <v>40</v>
      </c>
      <c r="D5437" s="16">
        <v>1962</v>
      </c>
      <c r="E5437" s="101" t="s">
        <v>221</v>
      </c>
      <c r="F5437" s="101" t="s">
        <v>16</v>
      </c>
      <c r="G5437" s="165">
        <v>410083</v>
      </c>
      <c r="H5437" s="101"/>
      <c r="I5437" s="101"/>
      <c r="J5437" s="101" t="s">
        <v>3354</v>
      </c>
      <c r="K5437" s="101" t="s">
        <v>3383</v>
      </c>
      <c r="L5437" s="101"/>
      <c r="M5437" s="101" t="s">
        <v>3459</v>
      </c>
      <c r="N5437" s="101"/>
      <c r="O5437" s="101"/>
      <c r="P5437" s="101"/>
      <c r="Q5437" s="101"/>
      <c r="R5437" s="101"/>
      <c r="S5437" s="128"/>
      <c r="T5437" s="101" t="s">
        <v>3424</v>
      </c>
      <c r="U5437" s="101" t="s">
        <v>3687</v>
      </c>
      <c r="V5437" s="130"/>
      <c r="W5437" s="101" t="s">
        <v>3830</v>
      </c>
      <c r="X5437" s="101" t="s">
        <v>3452</v>
      </c>
      <c r="Y5437" s="101"/>
      <c r="Z5437" s="101"/>
      <c r="AA5437" s="101" t="s">
        <v>3464</v>
      </c>
      <c r="AB5437" s="101"/>
      <c r="AC5437" s="101"/>
      <c r="AD5437" s="101"/>
      <c r="AE5437" s="101"/>
      <c r="AF5437" t="s">
        <v>3451</v>
      </c>
      <c r="AG5437" s="101"/>
      <c r="AH5437" s="103">
        <v>45839</v>
      </c>
      <c r="AI5437" s="166" t="s">
        <v>4972</v>
      </c>
    </row>
    <row r="5438" spans="1:35" ht="15" customHeight="1" x14ac:dyDescent="0.35">
      <c r="B5438" s="5">
        <f t="shared" si="411"/>
        <v>5436</v>
      </c>
      <c r="C5438">
        <f t="shared" ref="C5438:C5442" si="412">+G5439-G5438</f>
        <v>30</v>
      </c>
      <c r="D5438" s="16">
        <v>1962</v>
      </c>
      <c r="E5438" t="s">
        <v>1381</v>
      </c>
      <c r="F5438" t="s">
        <v>25</v>
      </c>
      <c r="G5438">
        <v>410123</v>
      </c>
      <c r="H5438" t="s">
        <v>17</v>
      </c>
      <c r="J5438" t="s">
        <v>3354</v>
      </c>
      <c r="K5438" t="s">
        <v>3383</v>
      </c>
      <c r="L5438" t="s">
        <v>74</v>
      </c>
      <c r="M5438" t="s">
        <v>3359</v>
      </c>
      <c r="U5438" t="s">
        <v>3557</v>
      </c>
      <c r="AC5438" s="156">
        <v>23712</v>
      </c>
      <c r="AD5438" s="3" t="s">
        <v>1827</v>
      </c>
      <c r="AF5438" t="s">
        <v>3060</v>
      </c>
      <c r="AH5438" s="2">
        <v>39658.801064814812</v>
      </c>
    </row>
    <row r="5439" spans="1:35" ht="15" customHeight="1" x14ac:dyDescent="0.35">
      <c r="B5439" s="5">
        <f t="shared" si="411"/>
        <v>5437</v>
      </c>
      <c r="C5439">
        <f t="shared" si="412"/>
        <v>730</v>
      </c>
      <c r="D5439" s="16">
        <v>1962</v>
      </c>
      <c r="E5439" t="s">
        <v>1381</v>
      </c>
      <c r="F5439" t="s">
        <v>25</v>
      </c>
      <c r="G5439">
        <v>410153</v>
      </c>
      <c r="J5439" t="s">
        <v>3354</v>
      </c>
      <c r="K5439" t="s">
        <v>3383</v>
      </c>
      <c r="M5439" t="s">
        <v>3459</v>
      </c>
      <c r="N5439" t="s">
        <v>3359</v>
      </c>
      <c r="U5439" t="s">
        <v>3557</v>
      </c>
      <c r="X5439" t="s">
        <v>3452</v>
      </c>
      <c r="AC5439" s="156"/>
      <c r="AF5439" t="s">
        <v>3451</v>
      </c>
      <c r="AH5439" s="2">
        <v>46246</v>
      </c>
    </row>
    <row r="5440" spans="1:35" ht="15" customHeight="1" x14ac:dyDescent="0.35">
      <c r="B5440" s="5">
        <f t="shared" si="411"/>
        <v>5438</v>
      </c>
      <c r="C5440">
        <f t="shared" si="412"/>
        <v>120</v>
      </c>
      <c r="D5440" s="16">
        <v>1962</v>
      </c>
      <c r="E5440" t="s">
        <v>327</v>
      </c>
      <c r="F5440" t="s">
        <v>25</v>
      </c>
      <c r="G5440">
        <v>410883</v>
      </c>
      <c r="H5440" t="s">
        <v>17</v>
      </c>
      <c r="J5440" t="s">
        <v>3354</v>
      </c>
      <c r="K5440" t="s">
        <v>3383</v>
      </c>
      <c r="M5440" t="s">
        <v>3459</v>
      </c>
      <c r="W5440" t="s">
        <v>5300</v>
      </c>
      <c r="X5440" t="s">
        <v>3452</v>
      </c>
      <c r="AA5440" s="3" t="s">
        <v>6307</v>
      </c>
      <c r="AC5440" s="156"/>
      <c r="AF5440" t="s">
        <v>3451</v>
      </c>
      <c r="AH5440" s="2">
        <v>45860</v>
      </c>
    </row>
    <row r="5441" spans="1:35" ht="15" customHeight="1" x14ac:dyDescent="0.35">
      <c r="B5441" s="5">
        <f t="shared" si="411"/>
        <v>5439</v>
      </c>
      <c r="C5441">
        <f t="shared" si="412"/>
        <v>5</v>
      </c>
      <c r="D5441" s="16">
        <v>1962</v>
      </c>
      <c r="E5441" t="s">
        <v>972</v>
      </c>
      <c r="F5441" t="s">
        <v>25</v>
      </c>
      <c r="G5441">
        <v>411003</v>
      </c>
      <c r="H5441" t="s">
        <v>17</v>
      </c>
      <c r="J5441" t="s">
        <v>3354</v>
      </c>
      <c r="K5441" t="s">
        <v>3383</v>
      </c>
      <c r="L5441" t="s">
        <v>239</v>
      </c>
      <c r="M5441" t="s">
        <v>3359</v>
      </c>
      <c r="U5441" t="s">
        <v>3557</v>
      </c>
      <c r="W5441" t="s">
        <v>3557</v>
      </c>
      <c r="AB5441" t="s">
        <v>1828</v>
      </c>
      <c r="AC5441" s="3">
        <v>1962</v>
      </c>
      <c r="AF5441" t="s">
        <v>3060</v>
      </c>
      <c r="AH5441" s="2">
        <v>40801.421331018515</v>
      </c>
    </row>
    <row r="5442" spans="1:35" ht="15" customHeight="1" x14ac:dyDescent="0.35">
      <c r="B5442" s="5">
        <f t="shared" si="411"/>
        <v>5440</v>
      </c>
      <c r="C5442">
        <f t="shared" si="412"/>
        <v>29</v>
      </c>
      <c r="D5442" s="16">
        <v>1962</v>
      </c>
      <c r="E5442" t="s">
        <v>972</v>
      </c>
      <c r="F5442" t="s">
        <v>25</v>
      </c>
      <c r="G5442">
        <v>411008</v>
      </c>
      <c r="H5442" t="s">
        <v>17</v>
      </c>
      <c r="J5442" t="s">
        <v>3354</v>
      </c>
      <c r="K5442" t="s">
        <v>3383</v>
      </c>
      <c r="L5442" t="s">
        <v>62</v>
      </c>
      <c r="M5442" t="s">
        <v>3359</v>
      </c>
      <c r="AF5442" t="s">
        <v>3060</v>
      </c>
      <c r="AH5442" s="2">
        <v>40113.670046296298</v>
      </c>
    </row>
    <row r="5443" spans="1:35" ht="15" customHeight="1" x14ac:dyDescent="0.35">
      <c r="B5443" s="5">
        <f t="shared" si="411"/>
        <v>5441</v>
      </c>
      <c r="C5443">
        <f t="shared" si="406"/>
        <v>20</v>
      </c>
      <c r="D5443" s="16">
        <v>1962</v>
      </c>
      <c r="E5443" t="s">
        <v>972</v>
      </c>
      <c r="F5443" t="s">
        <v>25</v>
      </c>
      <c r="G5443">
        <v>411037</v>
      </c>
      <c r="H5443" t="s">
        <v>17</v>
      </c>
      <c r="J5443" t="s">
        <v>3354</v>
      </c>
      <c r="K5443" t="s">
        <v>3383</v>
      </c>
      <c r="L5443" t="s">
        <v>642</v>
      </c>
      <c r="M5443" t="s">
        <v>3359</v>
      </c>
      <c r="U5443" t="s">
        <v>3557</v>
      </c>
      <c r="AB5443" t="s">
        <v>197</v>
      </c>
      <c r="AF5443" t="s">
        <v>3060</v>
      </c>
      <c r="AH5443" s="2">
        <v>40744.23641203704</v>
      </c>
    </row>
    <row r="5444" spans="1:35" ht="15" customHeight="1" x14ac:dyDescent="0.35">
      <c r="B5444" s="5">
        <f t="shared" si="411"/>
        <v>5442</v>
      </c>
      <c r="C5444">
        <f t="shared" si="406"/>
        <v>18</v>
      </c>
      <c r="D5444" s="16">
        <v>1962</v>
      </c>
      <c r="E5444" t="s">
        <v>972</v>
      </c>
      <c r="F5444" t="s">
        <v>25</v>
      </c>
      <c r="G5444">
        <v>411057</v>
      </c>
      <c r="L5444" t="s">
        <v>37</v>
      </c>
      <c r="AF5444" t="s">
        <v>3060</v>
      </c>
    </row>
    <row r="5445" spans="1:35" ht="15" customHeight="1" x14ac:dyDescent="0.35">
      <c r="B5445" s="5">
        <f t="shared" si="411"/>
        <v>5443</v>
      </c>
      <c r="C5445">
        <f t="shared" si="406"/>
        <v>42</v>
      </c>
      <c r="D5445" s="16">
        <v>1962</v>
      </c>
      <c r="E5445" t="s">
        <v>1381</v>
      </c>
      <c r="F5445" t="s">
        <v>25</v>
      </c>
      <c r="G5445">
        <v>411075</v>
      </c>
      <c r="H5445" t="s">
        <v>17</v>
      </c>
      <c r="J5445" t="s">
        <v>380</v>
      </c>
      <c r="K5445" t="s">
        <v>3383</v>
      </c>
      <c r="L5445" t="s">
        <v>1829</v>
      </c>
      <c r="M5445" t="s">
        <v>3359</v>
      </c>
      <c r="N5445" t="s">
        <v>3359</v>
      </c>
      <c r="U5445" t="s">
        <v>3557</v>
      </c>
      <c r="AE5445" t="s">
        <v>167</v>
      </c>
      <c r="AF5445" t="s">
        <v>3060</v>
      </c>
      <c r="AH5445" s="2">
        <v>39790.766597222224</v>
      </c>
    </row>
    <row r="5446" spans="1:35" ht="15" customHeight="1" x14ac:dyDescent="0.35">
      <c r="B5446" s="5">
        <f t="shared" si="411"/>
        <v>5444</v>
      </c>
      <c r="C5446">
        <f t="shared" si="406"/>
        <v>6</v>
      </c>
      <c r="D5446" s="16">
        <v>1962</v>
      </c>
      <c r="E5446" t="s">
        <v>1381</v>
      </c>
      <c r="F5446" t="s">
        <v>16</v>
      </c>
      <c r="G5446">
        <v>411117</v>
      </c>
      <c r="H5446" t="s">
        <v>17</v>
      </c>
      <c r="J5446" t="s">
        <v>380</v>
      </c>
      <c r="K5446" t="s">
        <v>3383</v>
      </c>
      <c r="L5446" t="s">
        <v>28</v>
      </c>
      <c r="M5446" t="s">
        <v>3359</v>
      </c>
      <c r="U5446" t="s">
        <v>3557</v>
      </c>
      <c r="AF5446" t="s">
        <v>3060</v>
      </c>
      <c r="AH5446" s="2">
        <v>40431.342951388891</v>
      </c>
    </row>
    <row r="5447" spans="1:35" ht="15" customHeight="1" x14ac:dyDescent="0.35">
      <c r="A5447" s="3"/>
      <c r="B5447" s="5">
        <f t="shared" si="411"/>
        <v>5445</v>
      </c>
      <c r="C5447">
        <f t="shared" si="406"/>
        <v>2</v>
      </c>
      <c r="D5447" s="16">
        <v>1962</v>
      </c>
      <c r="E5447" t="s">
        <v>1381</v>
      </c>
      <c r="F5447" t="s">
        <v>16</v>
      </c>
      <c r="G5447">
        <v>411123</v>
      </c>
      <c r="AD5447" s="3" t="s">
        <v>3862</v>
      </c>
      <c r="AF5447" t="s">
        <v>3451</v>
      </c>
      <c r="AH5447" s="2">
        <v>45287</v>
      </c>
    </row>
    <row r="5448" spans="1:35" ht="15" customHeight="1" x14ac:dyDescent="0.35">
      <c r="B5448" s="5">
        <f t="shared" si="411"/>
        <v>5446</v>
      </c>
      <c r="C5448">
        <f t="shared" ref="C5448:C5512" si="413">+G5449-G5448</f>
        <v>28</v>
      </c>
      <c r="D5448" s="16">
        <v>1962</v>
      </c>
      <c r="E5448" t="s">
        <v>1381</v>
      </c>
      <c r="F5448" t="s">
        <v>16</v>
      </c>
      <c r="G5448">
        <v>411125</v>
      </c>
      <c r="J5448" t="s">
        <v>3424</v>
      </c>
      <c r="K5448" t="s">
        <v>3383</v>
      </c>
      <c r="M5448" t="s">
        <v>3459</v>
      </c>
      <c r="T5448" t="s">
        <v>3424</v>
      </c>
      <c r="U5448" t="s">
        <v>3557</v>
      </c>
      <c r="W5448" t="s">
        <v>3572</v>
      </c>
      <c r="X5448" t="s">
        <v>3452</v>
      </c>
      <c r="AA5448" s="3" t="s">
        <v>3732</v>
      </c>
      <c r="AF5448" t="s">
        <v>3451</v>
      </c>
      <c r="AH5448" s="2">
        <v>45502</v>
      </c>
    </row>
    <row r="5449" spans="1:35" ht="15" customHeight="1" x14ac:dyDescent="0.35">
      <c r="A5449" s="3"/>
      <c r="B5449" s="5">
        <f t="shared" si="411"/>
        <v>5447</v>
      </c>
      <c r="C5449">
        <f t="shared" si="413"/>
        <v>55</v>
      </c>
      <c r="D5449" s="16">
        <v>1962</v>
      </c>
      <c r="E5449" t="s">
        <v>1381</v>
      </c>
      <c r="F5449" t="s">
        <v>25</v>
      </c>
      <c r="G5449">
        <v>411153</v>
      </c>
      <c r="H5449" t="s">
        <v>17</v>
      </c>
      <c r="J5449" t="s">
        <v>3354</v>
      </c>
      <c r="K5449" t="s">
        <v>3383</v>
      </c>
      <c r="L5449" t="s">
        <v>65</v>
      </c>
      <c r="M5449" t="s">
        <v>3359</v>
      </c>
      <c r="U5449" t="s">
        <v>3557</v>
      </c>
      <c r="AF5449" t="s">
        <v>3060</v>
      </c>
      <c r="AH5449" s="2">
        <v>40198.582627314812</v>
      </c>
    </row>
    <row r="5450" spans="1:35" ht="15" customHeight="1" x14ac:dyDescent="0.35">
      <c r="B5450" s="5">
        <f t="shared" si="411"/>
        <v>5448</v>
      </c>
      <c r="C5450">
        <f t="shared" si="413"/>
        <v>74</v>
      </c>
      <c r="D5450" s="16">
        <f>+D5449</f>
        <v>1962</v>
      </c>
      <c r="E5450" s="101" t="s">
        <v>500</v>
      </c>
      <c r="F5450" s="101" t="s">
        <v>16</v>
      </c>
      <c r="G5450" s="165">
        <v>411208</v>
      </c>
      <c r="H5450" s="101"/>
      <c r="I5450" s="101"/>
      <c r="J5450" s="101" t="s">
        <v>3354</v>
      </c>
      <c r="K5450" s="101" t="s">
        <v>3383</v>
      </c>
      <c r="L5450" s="101"/>
      <c r="M5450" s="101" t="s">
        <v>3459</v>
      </c>
      <c r="N5450" s="101"/>
      <c r="O5450" s="101"/>
      <c r="P5450" s="101"/>
      <c r="Q5450" s="101"/>
      <c r="R5450" s="101"/>
      <c r="S5450" s="128"/>
      <c r="T5450" s="101" t="s">
        <v>3424</v>
      </c>
      <c r="U5450" s="101"/>
      <c r="V5450" s="130"/>
      <c r="W5450" s="101" t="s">
        <v>3830</v>
      </c>
      <c r="X5450" s="101" t="s">
        <v>3452</v>
      </c>
      <c r="Y5450" s="101"/>
      <c r="Z5450" s="101"/>
      <c r="AA5450" s="101" t="s">
        <v>3648</v>
      </c>
      <c r="AB5450" s="101"/>
      <c r="AC5450" s="101"/>
      <c r="AD5450" s="101"/>
      <c r="AE5450" s="101"/>
      <c r="AF5450" t="s">
        <v>3451</v>
      </c>
      <c r="AG5450" s="101"/>
      <c r="AH5450" s="103">
        <v>45839</v>
      </c>
      <c r="AI5450" s="166" t="s">
        <v>5156</v>
      </c>
    </row>
    <row r="5451" spans="1:35" ht="15" customHeight="1" x14ac:dyDescent="0.35">
      <c r="B5451" s="5">
        <f t="shared" si="411"/>
        <v>5449</v>
      </c>
      <c r="C5451">
        <f t="shared" si="413"/>
        <v>20</v>
      </c>
      <c r="D5451" s="16">
        <v>1962</v>
      </c>
      <c r="E5451" t="s">
        <v>560</v>
      </c>
      <c r="F5451" t="s">
        <v>16</v>
      </c>
      <c r="G5451">
        <v>411282</v>
      </c>
      <c r="H5451" t="s">
        <v>17</v>
      </c>
      <c r="J5451" t="s">
        <v>3354</v>
      </c>
      <c r="K5451" t="s">
        <v>3383</v>
      </c>
      <c r="L5451" t="s">
        <v>358</v>
      </c>
      <c r="M5451" t="s">
        <v>3359</v>
      </c>
      <c r="AC5451" s="3">
        <v>1962</v>
      </c>
      <c r="AF5451" t="s">
        <v>3060</v>
      </c>
      <c r="AH5451" s="2">
        <v>40976.943124999998</v>
      </c>
    </row>
    <row r="5452" spans="1:35" ht="15" customHeight="1" x14ac:dyDescent="0.35">
      <c r="B5452" s="5">
        <f t="shared" si="411"/>
        <v>5450</v>
      </c>
      <c r="C5452">
        <f t="shared" si="413"/>
        <v>6</v>
      </c>
      <c r="D5452" s="16">
        <v>1962</v>
      </c>
      <c r="E5452" t="s">
        <v>560</v>
      </c>
      <c r="F5452" t="s">
        <v>16</v>
      </c>
      <c r="G5452">
        <v>411302</v>
      </c>
      <c r="H5452" t="s">
        <v>17</v>
      </c>
      <c r="J5452" t="s">
        <v>3354</v>
      </c>
      <c r="K5452" t="s">
        <v>3383</v>
      </c>
      <c r="L5452" t="s">
        <v>174</v>
      </c>
      <c r="M5452" t="s">
        <v>3359</v>
      </c>
      <c r="W5452" t="s">
        <v>3557</v>
      </c>
      <c r="AC5452" s="3">
        <v>1972</v>
      </c>
      <c r="AD5452" s="3" t="s">
        <v>1830</v>
      </c>
      <c r="AF5452" t="s">
        <v>3060</v>
      </c>
      <c r="AH5452" s="2">
        <v>40867.375972222224</v>
      </c>
    </row>
    <row r="5453" spans="1:35" ht="15" customHeight="1" x14ac:dyDescent="0.35">
      <c r="B5453" s="5">
        <f t="shared" si="411"/>
        <v>5451</v>
      </c>
      <c r="C5453">
        <f t="shared" si="413"/>
        <v>47</v>
      </c>
      <c r="D5453" s="16">
        <v>1962</v>
      </c>
      <c r="E5453" t="s">
        <v>560</v>
      </c>
      <c r="F5453" t="s">
        <v>16</v>
      </c>
      <c r="G5453">
        <v>411308</v>
      </c>
      <c r="J5453" t="s">
        <v>3354</v>
      </c>
      <c r="K5453" t="s">
        <v>3383</v>
      </c>
      <c r="M5453" t="s">
        <v>3453</v>
      </c>
      <c r="N5453" t="s">
        <v>3359</v>
      </c>
      <c r="T5453" t="s">
        <v>3424</v>
      </c>
      <c r="U5453" t="s">
        <v>3830</v>
      </c>
      <c r="W5453" t="s">
        <v>3557</v>
      </c>
      <c r="X5453" t="s">
        <v>3452</v>
      </c>
      <c r="AA5453" s="3" t="s">
        <v>3828</v>
      </c>
      <c r="AD5453" s="3" t="s">
        <v>4040</v>
      </c>
      <c r="AF5453" t="s">
        <v>3451</v>
      </c>
      <c r="AH5453" s="2">
        <v>45431</v>
      </c>
    </row>
    <row r="5454" spans="1:35" ht="15" customHeight="1" x14ac:dyDescent="0.35">
      <c r="A5454" s="3"/>
      <c r="B5454" s="5">
        <f t="shared" si="411"/>
        <v>5452</v>
      </c>
      <c r="C5454">
        <f t="shared" si="413"/>
        <v>175</v>
      </c>
      <c r="D5454" s="16">
        <v>1962</v>
      </c>
      <c r="E5454" t="s">
        <v>560</v>
      </c>
      <c r="F5454" t="s">
        <v>16</v>
      </c>
      <c r="G5454">
        <v>411355</v>
      </c>
      <c r="H5454" t="s">
        <v>17</v>
      </c>
      <c r="J5454" t="s">
        <v>3354</v>
      </c>
      <c r="K5454" t="s">
        <v>3383</v>
      </c>
      <c r="L5454" t="s">
        <v>329</v>
      </c>
      <c r="M5454" t="s">
        <v>3359</v>
      </c>
      <c r="W5454" t="s">
        <v>3557</v>
      </c>
      <c r="AF5454" t="s">
        <v>3060</v>
      </c>
      <c r="AH5454" s="2">
        <v>40764.820231481484</v>
      </c>
    </row>
    <row r="5455" spans="1:35" ht="15" customHeight="1" x14ac:dyDescent="0.35">
      <c r="B5455" s="5">
        <f t="shared" si="411"/>
        <v>5453</v>
      </c>
      <c r="C5455">
        <f t="shared" si="413"/>
        <v>1285</v>
      </c>
      <c r="D5455" s="16">
        <v>1962</v>
      </c>
      <c r="F5455" t="s">
        <v>1112</v>
      </c>
      <c r="G5455">
        <v>411530</v>
      </c>
      <c r="H5455" t="s">
        <v>17</v>
      </c>
      <c r="J5455" t="s">
        <v>3354</v>
      </c>
      <c r="K5455" t="s">
        <v>3383</v>
      </c>
      <c r="L5455" t="s">
        <v>793</v>
      </c>
      <c r="M5455" t="s">
        <v>3359</v>
      </c>
      <c r="AE5455" t="s">
        <v>167</v>
      </c>
      <c r="AF5455" t="s">
        <v>3060</v>
      </c>
      <c r="AH5455" s="2">
        <v>40760.617094907408</v>
      </c>
    </row>
    <row r="5456" spans="1:35" ht="15" customHeight="1" x14ac:dyDescent="0.35">
      <c r="A5456" s="3"/>
      <c r="B5456" s="5">
        <f t="shared" si="411"/>
        <v>5454</v>
      </c>
      <c r="C5456">
        <f t="shared" si="413"/>
        <v>8</v>
      </c>
      <c r="D5456" s="16">
        <v>1962</v>
      </c>
      <c r="E5456" s="116" t="s">
        <v>15</v>
      </c>
      <c r="F5456" s="116" t="s">
        <v>25</v>
      </c>
      <c r="G5456" s="117">
        <v>412815</v>
      </c>
      <c r="H5456" s="172" t="s">
        <v>5836</v>
      </c>
      <c r="I5456" s="172"/>
      <c r="J5456" s="172" t="s">
        <v>3354</v>
      </c>
      <c r="K5456" s="172" t="s">
        <v>3383</v>
      </c>
      <c r="L5456" s="172"/>
      <c r="M5456" s="172" t="s">
        <v>3459</v>
      </c>
      <c r="N5456" s="172"/>
      <c r="O5456" s="172"/>
      <c r="P5456" s="172"/>
      <c r="Q5456" s="172"/>
      <c r="R5456" s="172"/>
      <c r="S5456" s="173"/>
      <c r="T5456" s="172" t="s">
        <v>3262</v>
      </c>
      <c r="U5456" s="172"/>
      <c r="V5456" s="174"/>
      <c r="W5456" s="172" t="s">
        <v>3572</v>
      </c>
      <c r="X5456" s="172" t="s">
        <v>3660</v>
      </c>
      <c r="Y5456" s="172"/>
      <c r="Z5456" s="172"/>
      <c r="AA5456" s="172" t="s">
        <v>3262</v>
      </c>
      <c r="AB5456" s="172"/>
      <c r="AC5456" s="172"/>
      <c r="AD5456" s="172"/>
      <c r="AE5456" s="172"/>
      <c r="AF5456" t="s">
        <v>3451</v>
      </c>
      <c r="AG5456" s="172"/>
      <c r="AH5456" s="175">
        <v>45999</v>
      </c>
      <c r="AI5456" s="36" t="s">
        <v>6045</v>
      </c>
    </row>
    <row r="5457" spans="2:35" ht="15" customHeight="1" x14ac:dyDescent="0.35">
      <c r="B5457" s="5">
        <f t="shared" si="411"/>
        <v>5455</v>
      </c>
      <c r="C5457">
        <f t="shared" si="413"/>
        <v>82</v>
      </c>
      <c r="D5457" s="16">
        <v>1962</v>
      </c>
      <c r="E5457" t="s">
        <v>15</v>
      </c>
      <c r="F5457" t="s">
        <v>25</v>
      </c>
      <c r="G5457">
        <v>412823</v>
      </c>
      <c r="H5457" t="s">
        <v>17</v>
      </c>
      <c r="J5457" t="s">
        <v>3354</v>
      </c>
      <c r="K5457" t="s">
        <v>3383</v>
      </c>
      <c r="L5457" t="s">
        <v>143</v>
      </c>
      <c r="M5457" t="s">
        <v>3359</v>
      </c>
      <c r="AF5457" t="s">
        <v>3060</v>
      </c>
      <c r="AH5457" s="2">
        <v>40166.414305555554</v>
      </c>
    </row>
    <row r="5458" spans="2:35" ht="15" customHeight="1" x14ac:dyDescent="0.35">
      <c r="B5458" s="5">
        <f t="shared" si="411"/>
        <v>5456</v>
      </c>
      <c r="C5458">
        <f t="shared" si="413"/>
        <v>48</v>
      </c>
      <c r="D5458" s="16">
        <v>1962</v>
      </c>
      <c r="E5458" t="s">
        <v>15</v>
      </c>
      <c r="F5458" t="s">
        <v>25</v>
      </c>
      <c r="G5458">
        <v>412905</v>
      </c>
      <c r="H5458" t="s">
        <v>17</v>
      </c>
      <c r="J5458" t="s">
        <v>3354</v>
      </c>
      <c r="K5458" t="s">
        <v>3383</v>
      </c>
      <c r="L5458" t="s">
        <v>905</v>
      </c>
      <c r="M5458" t="s">
        <v>3359</v>
      </c>
      <c r="AF5458" t="s">
        <v>3060</v>
      </c>
      <c r="AH5458" s="2">
        <v>40866.41002314815</v>
      </c>
    </row>
    <row r="5459" spans="2:35" ht="15" customHeight="1" x14ac:dyDescent="0.35">
      <c r="B5459" s="5">
        <f t="shared" si="411"/>
        <v>5457</v>
      </c>
      <c r="C5459">
        <f t="shared" si="413"/>
        <v>31</v>
      </c>
      <c r="D5459" s="16">
        <v>1962</v>
      </c>
      <c r="E5459" t="s">
        <v>15</v>
      </c>
      <c r="F5459" t="s">
        <v>25</v>
      </c>
      <c r="G5459">
        <v>412953</v>
      </c>
      <c r="H5459" t="s">
        <v>17</v>
      </c>
      <c r="K5459" t="s">
        <v>3383</v>
      </c>
      <c r="L5459" t="s">
        <v>316</v>
      </c>
      <c r="M5459" t="s">
        <v>3359</v>
      </c>
      <c r="AF5459" t="s">
        <v>3060</v>
      </c>
      <c r="AH5459" s="2">
        <v>41083.746990740743</v>
      </c>
    </row>
    <row r="5460" spans="2:35" ht="15" customHeight="1" x14ac:dyDescent="0.35">
      <c r="B5460" s="5">
        <f t="shared" si="411"/>
        <v>5458</v>
      </c>
      <c r="C5460">
        <f t="shared" si="413"/>
        <v>660</v>
      </c>
      <c r="D5460" s="16">
        <v>1962</v>
      </c>
      <c r="E5460" s="116" t="s">
        <v>15</v>
      </c>
      <c r="F5460" s="116" t="s">
        <v>25</v>
      </c>
      <c r="G5460" s="117">
        <v>412984</v>
      </c>
      <c r="H5460" s="172" t="s">
        <v>5836</v>
      </c>
      <c r="I5460" s="172"/>
      <c r="J5460" s="172" t="s">
        <v>3354</v>
      </c>
      <c r="K5460" s="172" t="s">
        <v>3383</v>
      </c>
      <c r="L5460" s="172"/>
      <c r="M5460" s="172" t="s">
        <v>3459</v>
      </c>
      <c r="N5460" s="172"/>
      <c r="O5460" s="172"/>
      <c r="P5460" s="172"/>
      <c r="Q5460" s="172"/>
      <c r="R5460" s="172"/>
      <c r="S5460" s="173"/>
      <c r="T5460" s="172" t="s">
        <v>3262</v>
      </c>
      <c r="U5460" s="172"/>
      <c r="V5460" s="174"/>
      <c r="W5460" s="172" t="s">
        <v>3572</v>
      </c>
      <c r="X5460" s="172" t="s">
        <v>3660</v>
      </c>
      <c r="Y5460" s="172"/>
      <c r="Z5460" s="172"/>
      <c r="AA5460" s="172" t="s">
        <v>3262</v>
      </c>
      <c r="AB5460" s="172"/>
      <c r="AC5460" s="172"/>
      <c r="AD5460" s="172"/>
      <c r="AE5460" s="172"/>
      <c r="AF5460" t="s">
        <v>3451</v>
      </c>
      <c r="AH5460" s="2">
        <v>45966</v>
      </c>
      <c r="AI5460" s="36" t="s">
        <v>5894</v>
      </c>
    </row>
    <row r="5461" spans="2:35" ht="15" customHeight="1" x14ac:dyDescent="0.35">
      <c r="B5461" s="5">
        <f t="shared" si="411"/>
        <v>5459</v>
      </c>
      <c r="C5461">
        <f t="shared" si="413"/>
        <v>31</v>
      </c>
      <c r="D5461" s="16">
        <v>1962</v>
      </c>
      <c r="E5461" t="s">
        <v>15</v>
      </c>
      <c r="F5461" t="s">
        <v>25</v>
      </c>
      <c r="G5461">
        <v>413644</v>
      </c>
      <c r="H5461" t="s">
        <v>17</v>
      </c>
      <c r="J5461" t="s">
        <v>3354</v>
      </c>
      <c r="K5461" t="s">
        <v>3383</v>
      </c>
      <c r="M5461" t="s">
        <v>3359</v>
      </c>
      <c r="AF5461" t="s">
        <v>3060</v>
      </c>
      <c r="AH5461" s="2">
        <v>39853.903622685182</v>
      </c>
    </row>
    <row r="5462" spans="2:35" ht="15" customHeight="1" x14ac:dyDescent="0.35">
      <c r="B5462" s="5">
        <f t="shared" si="411"/>
        <v>5460</v>
      </c>
      <c r="C5462">
        <f t="shared" si="413"/>
        <v>82</v>
      </c>
      <c r="D5462" s="16">
        <v>1962</v>
      </c>
      <c r="E5462" s="3" t="s">
        <v>15</v>
      </c>
      <c r="F5462" s="3" t="s">
        <v>25</v>
      </c>
      <c r="G5462" s="3">
        <v>413675</v>
      </c>
      <c r="H5462" s="3"/>
      <c r="I5462" s="3"/>
      <c r="J5462" s="3"/>
      <c r="K5462" s="3"/>
      <c r="L5462" s="3"/>
      <c r="M5462" s="3"/>
      <c r="N5462" s="3"/>
      <c r="O5462" s="3"/>
      <c r="P5462" s="3"/>
      <c r="Q5462" s="3"/>
      <c r="R5462" s="3"/>
      <c r="S5462" s="152"/>
      <c r="T5462" s="3"/>
      <c r="U5462" s="3"/>
      <c r="V5462" s="143"/>
      <c r="W5462" s="3"/>
      <c r="X5462" s="3"/>
      <c r="Y5462" s="3"/>
      <c r="Z5462" s="3"/>
      <c r="AB5462" s="3"/>
      <c r="AE5462" s="3"/>
      <c r="AF5462" s="3" t="s">
        <v>3451</v>
      </c>
      <c r="AG5462" s="3"/>
      <c r="AH5462" s="153">
        <v>45568</v>
      </c>
      <c r="AI5462" s="14" t="s">
        <v>4300</v>
      </c>
    </row>
    <row r="5463" spans="2:35" ht="15" customHeight="1" x14ac:dyDescent="0.35">
      <c r="B5463" s="5">
        <f t="shared" si="411"/>
        <v>5461</v>
      </c>
      <c r="C5463">
        <f t="shared" si="413"/>
        <v>12</v>
      </c>
      <c r="D5463" s="16">
        <v>1962</v>
      </c>
      <c r="E5463" t="s">
        <v>327</v>
      </c>
      <c r="F5463" t="s">
        <v>25</v>
      </c>
      <c r="G5463">
        <v>413757</v>
      </c>
      <c r="J5463" t="s">
        <v>3354</v>
      </c>
      <c r="K5463" t="s">
        <v>3383</v>
      </c>
      <c r="M5463" t="s">
        <v>3459</v>
      </c>
      <c r="T5463" t="s">
        <v>3424</v>
      </c>
      <c r="W5463" t="s">
        <v>3576</v>
      </c>
      <c r="X5463" t="s">
        <v>3452</v>
      </c>
      <c r="AA5463" s="3" t="s">
        <v>3577</v>
      </c>
      <c r="AF5463" t="s">
        <v>3451</v>
      </c>
      <c r="AH5463" s="2">
        <v>45125</v>
      </c>
    </row>
    <row r="5464" spans="2:35" ht="15" customHeight="1" x14ac:dyDescent="0.35">
      <c r="B5464" s="5">
        <f t="shared" si="411"/>
        <v>5462</v>
      </c>
      <c r="C5464">
        <f t="shared" si="413"/>
        <v>53</v>
      </c>
      <c r="D5464" s="16">
        <v>1962</v>
      </c>
      <c r="E5464" t="s">
        <v>327</v>
      </c>
      <c r="F5464" t="s">
        <v>25</v>
      </c>
      <c r="G5464">
        <v>413769</v>
      </c>
      <c r="J5464" t="s">
        <v>3354</v>
      </c>
      <c r="K5464" t="s">
        <v>3383</v>
      </c>
      <c r="M5464" t="s">
        <v>3459</v>
      </c>
      <c r="W5464" t="s">
        <v>3572</v>
      </c>
      <c r="X5464" t="s">
        <v>3452</v>
      </c>
      <c r="AA5464" s="3" t="s">
        <v>3577</v>
      </c>
      <c r="AF5464" t="s">
        <v>3451</v>
      </c>
      <c r="AH5464" s="2">
        <v>45784</v>
      </c>
    </row>
    <row r="5465" spans="2:35" ht="15" customHeight="1" x14ac:dyDescent="0.35">
      <c r="B5465" s="5">
        <f t="shared" si="411"/>
        <v>5463</v>
      </c>
      <c r="C5465">
        <f t="shared" si="413"/>
        <v>10</v>
      </c>
      <c r="D5465" s="16">
        <v>1962</v>
      </c>
      <c r="E5465" t="s">
        <v>327</v>
      </c>
      <c r="F5465" t="s">
        <v>25</v>
      </c>
      <c r="G5465">
        <v>413822</v>
      </c>
      <c r="H5465" t="s">
        <v>17</v>
      </c>
      <c r="J5465" t="s">
        <v>3354</v>
      </c>
      <c r="K5465" t="s">
        <v>3383</v>
      </c>
      <c r="L5465" t="s">
        <v>80</v>
      </c>
      <c r="M5465" t="s">
        <v>3359</v>
      </c>
      <c r="N5465" t="s">
        <v>3359</v>
      </c>
      <c r="S5465" s="148">
        <v>461</v>
      </c>
      <c r="AB5465" s="164" t="s">
        <v>1831</v>
      </c>
      <c r="AC5465" s="41"/>
      <c r="AD5465" s="41"/>
      <c r="AF5465" t="s">
        <v>3060</v>
      </c>
      <c r="AH5465" s="2">
        <v>39993.470856481479</v>
      </c>
    </row>
    <row r="5466" spans="2:35" ht="15" customHeight="1" x14ac:dyDescent="0.35">
      <c r="B5466" s="5">
        <f t="shared" si="411"/>
        <v>5464</v>
      </c>
      <c r="C5466">
        <f t="shared" si="413"/>
        <v>66</v>
      </c>
      <c r="D5466" s="16">
        <v>1962</v>
      </c>
      <c r="E5466" t="s">
        <v>327</v>
      </c>
      <c r="F5466" t="s">
        <v>25</v>
      </c>
      <c r="G5466">
        <v>413832</v>
      </c>
      <c r="H5466" t="s">
        <v>17</v>
      </c>
      <c r="M5466" t="s">
        <v>3359</v>
      </c>
      <c r="AF5466" t="s">
        <v>3060</v>
      </c>
      <c r="AH5466" s="2">
        <v>39794.691018518519</v>
      </c>
    </row>
    <row r="5467" spans="2:35" ht="15" customHeight="1" x14ac:dyDescent="0.35">
      <c r="B5467" s="5">
        <f t="shared" si="411"/>
        <v>5465</v>
      </c>
      <c r="C5467">
        <f t="shared" si="413"/>
        <v>25</v>
      </c>
      <c r="D5467" s="16">
        <v>1962</v>
      </c>
      <c r="E5467" s="3" t="s">
        <v>327</v>
      </c>
      <c r="F5467" s="3" t="s">
        <v>25</v>
      </c>
      <c r="G5467" s="165">
        <v>413898</v>
      </c>
      <c r="H5467" s="3"/>
      <c r="I5467" s="3"/>
      <c r="J5467" s="3" t="s">
        <v>3354</v>
      </c>
      <c r="K5467" s="3" t="s">
        <v>3383</v>
      </c>
      <c r="L5467" s="3"/>
      <c r="M5467" s="3" t="s">
        <v>3459</v>
      </c>
      <c r="N5467" s="3"/>
      <c r="O5467" s="3"/>
      <c r="P5467" s="3"/>
      <c r="Q5467" s="3"/>
      <c r="R5467" s="3"/>
      <c r="S5467" s="152"/>
      <c r="T5467" s="3" t="s">
        <v>3424</v>
      </c>
      <c r="U5467" s="3"/>
      <c r="V5467" s="143"/>
      <c r="W5467" s="3" t="s">
        <v>3572</v>
      </c>
      <c r="X5467" s="3" t="s">
        <v>3452</v>
      </c>
      <c r="Y5467" s="3"/>
      <c r="Z5467" s="3"/>
      <c r="AA5467" s="3" t="s">
        <v>3577</v>
      </c>
      <c r="AB5467" s="3"/>
      <c r="AE5467" s="3"/>
      <c r="AF5467" t="s">
        <v>3451</v>
      </c>
      <c r="AH5467" s="2">
        <v>45783</v>
      </c>
      <c r="AI5467" s="75" t="s">
        <v>4973</v>
      </c>
    </row>
    <row r="5468" spans="2:35" ht="15" customHeight="1" x14ac:dyDescent="0.35">
      <c r="B5468" s="5">
        <f t="shared" si="411"/>
        <v>5466</v>
      </c>
      <c r="C5468">
        <f t="shared" si="413"/>
        <v>39</v>
      </c>
      <c r="D5468" s="16">
        <v>1962</v>
      </c>
      <c r="E5468" t="s">
        <v>327</v>
      </c>
      <c r="F5468" t="s">
        <v>25</v>
      </c>
      <c r="G5468">
        <v>413923</v>
      </c>
      <c r="H5468" t="s">
        <v>17</v>
      </c>
      <c r="J5468" t="s">
        <v>3354</v>
      </c>
      <c r="K5468" t="s">
        <v>3383</v>
      </c>
      <c r="L5468" t="s">
        <v>234</v>
      </c>
      <c r="M5468" t="s">
        <v>3359</v>
      </c>
      <c r="AB5468" t="s">
        <v>195</v>
      </c>
      <c r="AD5468" s="3" t="s">
        <v>1832</v>
      </c>
      <c r="AF5468" t="s">
        <v>3060</v>
      </c>
      <c r="AH5468" s="2">
        <v>40515.931898148148</v>
      </c>
    </row>
    <row r="5469" spans="2:35" ht="15" customHeight="1" x14ac:dyDescent="0.35">
      <c r="B5469" s="5">
        <f t="shared" si="411"/>
        <v>5467</v>
      </c>
      <c r="C5469">
        <f t="shared" si="413"/>
        <v>8</v>
      </c>
      <c r="D5469" s="16">
        <v>1962</v>
      </c>
      <c r="E5469" t="s">
        <v>500</v>
      </c>
      <c r="F5469" t="s">
        <v>25</v>
      </c>
      <c r="G5469">
        <v>413962</v>
      </c>
      <c r="H5469" t="s">
        <v>17</v>
      </c>
      <c r="J5469" t="s">
        <v>3354</v>
      </c>
      <c r="K5469" t="s">
        <v>3383</v>
      </c>
      <c r="L5469" t="s">
        <v>3032</v>
      </c>
      <c r="M5469" t="s">
        <v>3359</v>
      </c>
      <c r="AF5469" t="s">
        <v>3060</v>
      </c>
      <c r="AH5469" s="2">
        <v>40939.503530092596</v>
      </c>
    </row>
    <row r="5470" spans="2:35" ht="15" customHeight="1" x14ac:dyDescent="0.35">
      <c r="B5470" s="5">
        <f t="shared" si="411"/>
        <v>5468</v>
      </c>
      <c r="C5470">
        <f t="shared" si="413"/>
        <v>22</v>
      </c>
      <c r="D5470" s="16">
        <v>1962</v>
      </c>
      <c r="E5470" t="s">
        <v>500</v>
      </c>
      <c r="F5470" t="s">
        <v>25</v>
      </c>
      <c r="G5470">
        <v>413970</v>
      </c>
      <c r="H5470" t="s">
        <v>17</v>
      </c>
      <c r="J5470" t="s">
        <v>3354</v>
      </c>
      <c r="M5470" t="s">
        <v>3359</v>
      </c>
      <c r="AF5470" t="s">
        <v>3060</v>
      </c>
      <c r="AH5470" s="2">
        <v>40818.391759259262</v>
      </c>
    </row>
    <row r="5471" spans="2:35" ht="15" customHeight="1" thickBot="1" x14ac:dyDescent="0.4">
      <c r="B5471" s="5">
        <f t="shared" si="411"/>
        <v>5469</v>
      </c>
      <c r="C5471">
        <f t="shared" si="413"/>
        <v>26</v>
      </c>
      <c r="D5471" s="16">
        <v>1962</v>
      </c>
      <c r="E5471" t="s">
        <v>500</v>
      </c>
      <c r="F5471" t="s">
        <v>25</v>
      </c>
      <c r="G5471">
        <v>413992</v>
      </c>
      <c r="H5471" t="s">
        <v>17</v>
      </c>
      <c r="J5471" t="s">
        <v>3354</v>
      </c>
      <c r="K5471" t="s">
        <v>3383</v>
      </c>
      <c r="L5471" t="s">
        <v>1833</v>
      </c>
      <c r="M5471" t="s">
        <v>3359</v>
      </c>
      <c r="AF5471" t="s">
        <v>3060</v>
      </c>
      <c r="AH5471" s="2">
        <v>40977.292800925927</v>
      </c>
    </row>
    <row r="5472" spans="2:35" ht="15" thickBot="1" x14ac:dyDescent="0.4">
      <c r="B5472" s="5">
        <f t="shared" si="411"/>
        <v>5470</v>
      </c>
      <c r="C5472">
        <f t="shared" si="413"/>
        <v>3</v>
      </c>
      <c r="D5472" s="16">
        <v>1962</v>
      </c>
      <c r="E5472" s="162" t="s">
        <v>500</v>
      </c>
      <c r="F5472" s="162" t="s">
        <v>25</v>
      </c>
      <c r="G5472" s="162">
        <v>414018</v>
      </c>
      <c r="H5472" s="162" t="s">
        <v>17</v>
      </c>
      <c r="I5472" s="162"/>
      <c r="J5472" s="162" t="s">
        <v>3354</v>
      </c>
      <c r="K5472" s="162" t="s">
        <v>3383</v>
      </c>
      <c r="L5472" s="162" t="s">
        <v>71</v>
      </c>
      <c r="M5472" s="162" t="s">
        <v>3359</v>
      </c>
      <c r="N5472" s="162"/>
      <c r="O5472" s="162"/>
      <c r="P5472" s="162"/>
      <c r="Q5472" s="162"/>
      <c r="R5472" s="162"/>
      <c r="S5472" s="181"/>
      <c r="T5472" s="162"/>
      <c r="U5472" s="162"/>
      <c r="V5472" s="182"/>
      <c r="W5472" s="162"/>
      <c r="X5472" s="162"/>
      <c r="Y5472" s="162"/>
      <c r="Z5472" s="162"/>
      <c r="AA5472" s="159"/>
      <c r="AB5472" s="162"/>
      <c r="AC5472" s="159"/>
      <c r="AD5472" s="159"/>
      <c r="AE5472" s="162"/>
      <c r="AF5472" t="s">
        <v>3060</v>
      </c>
      <c r="AG5472" s="162"/>
      <c r="AH5472" s="163">
        <v>39694.736597222225</v>
      </c>
      <c r="AI5472" s="162"/>
    </row>
    <row r="5473" spans="1:38" ht="15" customHeight="1" thickBot="1" x14ac:dyDescent="0.4">
      <c r="A5473" s="159"/>
      <c r="B5473" s="5">
        <f t="shared" si="411"/>
        <v>5471</v>
      </c>
      <c r="C5473">
        <f t="shared" si="413"/>
        <v>58</v>
      </c>
      <c r="D5473" s="16">
        <v>1962</v>
      </c>
      <c r="E5473" s="3" t="s">
        <v>500</v>
      </c>
      <c r="F5473" s="3" t="s">
        <v>25</v>
      </c>
      <c r="G5473" s="165">
        <v>414021</v>
      </c>
      <c r="H5473" s="3"/>
      <c r="I5473" s="3"/>
      <c r="J5473" s="3" t="s">
        <v>3354</v>
      </c>
      <c r="K5473" s="3" t="s">
        <v>3383</v>
      </c>
      <c r="L5473" s="3"/>
      <c r="M5473" s="3" t="s">
        <v>3459</v>
      </c>
      <c r="N5473" s="3" t="s">
        <v>3359</v>
      </c>
      <c r="O5473" s="3"/>
      <c r="P5473" s="3"/>
      <c r="Q5473" s="3"/>
      <c r="R5473" s="3"/>
      <c r="S5473" s="152"/>
      <c r="T5473" s="3" t="s">
        <v>3424</v>
      </c>
      <c r="U5473" s="3"/>
      <c r="V5473" s="143"/>
      <c r="W5473" s="3" t="s">
        <v>3572</v>
      </c>
      <c r="X5473" s="3" t="s">
        <v>3452</v>
      </c>
      <c r="Y5473" s="3"/>
      <c r="Z5473" s="3"/>
      <c r="AA5473" s="3" t="s">
        <v>3648</v>
      </c>
      <c r="AB5473" s="3"/>
      <c r="AD5473" s="3" t="s">
        <v>5074</v>
      </c>
      <c r="AE5473" s="3"/>
      <c r="AF5473" t="s">
        <v>3451</v>
      </c>
      <c r="AH5473" s="2">
        <v>45783</v>
      </c>
      <c r="AI5473" s="75" t="s">
        <v>4974</v>
      </c>
    </row>
    <row r="5474" spans="1:38" ht="15" customHeight="1" x14ac:dyDescent="0.35">
      <c r="B5474" s="5">
        <f t="shared" si="411"/>
        <v>5472</v>
      </c>
      <c r="C5474">
        <f t="shared" si="413"/>
        <v>8</v>
      </c>
      <c r="D5474" s="16">
        <v>1962</v>
      </c>
      <c r="E5474" t="s">
        <v>972</v>
      </c>
      <c r="F5474" t="s">
        <v>25</v>
      </c>
      <c r="G5474">
        <v>414079</v>
      </c>
      <c r="J5474" t="s">
        <v>3354</v>
      </c>
      <c r="K5474" t="s">
        <v>3383</v>
      </c>
      <c r="M5474" t="s">
        <v>3453</v>
      </c>
      <c r="N5474" t="s">
        <v>3359</v>
      </c>
      <c r="T5474" t="s">
        <v>167</v>
      </c>
      <c r="U5474" t="s">
        <v>3557</v>
      </c>
      <c r="W5474" t="s">
        <v>3557</v>
      </c>
      <c r="X5474" t="s">
        <v>3452</v>
      </c>
      <c r="AA5474" s="3" t="s">
        <v>167</v>
      </c>
      <c r="AF5474" t="s">
        <v>3451</v>
      </c>
      <c r="AH5474" s="2">
        <v>45327</v>
      </c>
    </row>
    <row r="5475" spans="1:38" ht="15" customHeight="1" x14ac:dyDescent="0.35">
      <c r="B5475" s="5">
        <f t="shared" si="411"/>
        <v>5473</v>
      </c>
      <c r="C5475">
        <f t="shared" si="413"/>
        <v>12</v>
      </c>
      <c r="D5475" s="16">
        <v>1962</v>
      </c>
      <c r="E5475" t="s">
        <v>972</v>
      </c>
      <c r="F5475" t="s">
        <v>25</v>
      </c>
      <c r="G5475">
        <v>414087</v>
      </c>
      <c r="H5475" t="s">
        <v>17</v>
      </c>
      <c r="J5475" t="s">
        <v>3354</v>
      </c>
      <c r="K5475" t="s">
        <v>3383</v>
      </c>
      <c r="L5475" t="s">
        <v>377</v>
      </c>
      <c r="M5475" t="s">
        <v>3359</v>
      </c>
      <c r="U5475" t="s">
        <v>3557</v>
      </c>
      <c r="AB5475" t="s">
        <v>1834</v>
      </c>
      <c r="AC5475" s="3">
        <v>1965</v>
      </c>
      <c r="AF5475" t="s">
        <v>3060</v>
      </c>
      <c r="AH5475" s="2">
        <v>40853.418078703704</v>
      </c>
    </row>
    <row r="5476" spans="1:38" ht="15" customHeight="1" x14ac:dyDescent="0.35">
      <c r="B5476" s="5">
        <f t="shared" si="411"/>
        <v>5474</v>
      </c>
      <c r="C5476">
        <f t="shared" si="413"/>
        <v>5</v>
      </c>
      <c r="D5476" s="16">
        <v>1962</v>
      </c>
      <c r="E5476" t="s">
        <v>972</v>
      </c>
      <c r="F5476" t="s">
        <v>25</v>
      </c>
      <c r="G5476">
        <v>414099</v>
      </c>
      <c r="H5476" t="s">
        <v>17</v>
      </c>
      <c r="J5476" t="s">
        <v>3354</v>
      </c>
      <c r="K5476" t="s">
        <v>3383</v>
      </c>
      <c r="L5476" t="s">
        <v>316</v>
      </c>
      <c r="M5476" t="s">
        <v>3359</v>
      </c>
      <c r="AB5476" t="s">
        <v>1835</v>
      </c>
      <c r="AF5476" t="s">
        <v>3060</v>
      </c>
      <c r="AH5476" s="2">
        <v>40523.68954861111</v>
      </c>
    </row>
    <row r="5477" spans="1:38" ht="15" customHeight="1" x14ac:dyDescent="0.35">
      <c r="B5477" s="5">
        <f t="shared" si="411"/>
        <v>5475</v>
      </c>
      <c r="C5477">
        <f t="shared" si="413"/>
        <v>27</v>
      </c>
      <c r="D5477" s="16">
        <v>1962</v>
      </c>
      <c r="E5477" t="s">
        <v>972</v>
      </c>
      <c r="F5477" t="s">
        <v>25</v>
      </c>
      <c r="G5477">
        <v>414104</v>
      </c>
      <c r="AF5477" t="s">
        <v>3451</v>
      </c>
      <c r="AH5477" s="2">
        <v>45559</v>
      </c>
    </row>
    <row r="5478" spans="1:38" ht="15" customHeight="1" x14ac:dyDescent="0.35">
      <c r="B5478" s="5">
        <f t="shared" si="411"/>
        <v>5476</v>
      </c>
      <c r="C5478">
        <f t="shared" si="413"/>
        <v>22</v>
      </c>
      <c r="D5478" s="16">
        <v>1962</v>
      </c>
      <c r="E5478" t="s">
        <v>972</v>
      </c>
      <c r="F5478" t="s">
        <v>25</v>
      </c>
      <c r="G5478">
        <v>414131</v>
      </c>
      <c r="H5478" t="s">
        <v>17</v>
      </c>
      <c r="J5478" t="s">
        <v>3354</v>
      </c>
      <c r="K5478" t="s">
        <v>3383</v>
      </c>
      <c r="L5478" t="s">
        <v>56</v>
      </c>
      <c r="M5478" t="s">
        <v>3359</v>
      </c>
      <c r="U5478" t="s">
        <v>3557</v>
      </c>
      <c r="AF5478" t="s">
        <v>3060</v>
      </c>
      <c r="AH5478" s="2">
        <v>39792.324004629627</v>
      </c>
    </row>
    <row r="5479" spans="1:38" ht="15" customHeight="1" x14ac:dyDescent="0.35">
      <c r="B5479" s="5">
        <f t="shared" si="411"/>
        <v>5477</v>
      </c>
      <c r="C5479">
        <f t="shared" si="413"/>
        <v>6</v>
      </c>
      <c r="D5479" s="16">
        <v>1962</v>
      </c>
      <c r="E5479" t="s">
        <v>1381</v>
      </c>
      <c r="F5479" t="s">
        <v>25</v>
      </c>
      <c r="G5479">
        <v>414153</v>
      </c>
      <c r="H5479" t="s">
        <v>17</v>
      </c>
      <c r="J5479" t="s">
        <v>380</v>
      </c>
      <c r="K5479" t="s">
        <v>3383</v>
      </c>
      <c r="L5479" t="s">
        <v>1836</v>
      </c>
      <c r="M5479" t="s">
        <v>3359</v>
      </c>
      <c r="N5479" t="s">
        <v>3359</v>
      </c>
      <c r="U5479" t="s">
        <v>3557</v>
      </c>
      <c r="AD5479" s="3" t="s">
        <v>1837</v>
      </c>
      <c r="AF5479" t="s">
        <v>3060</v>
      </c>
      <c r="AH5479" s="2">
        <v>40654.412361111114</v>
      </c>
    </row>
    <row r="5480" spans="1:38" ht="15" customHeight="1" x14ac:dyDescent="0.35">
      <c r="B5480" s="5">
        <f t="shared" si="411"/>
        <v>5478</v>
      </c>
      <c r="C5480">
        <f t="shared" si="413"/>
        <v>21</v>
      </c>
      <c r="D5480" s="16">
        <v>1962</v>
      </c>
      <c r="E5480" t="s">
        <v>1381</v>
      </c>
      <c r="F5480" t="s">
        <v>25</v>
      </c>
      <c r="G5480">
        <v>414159</v>
      </c>
      <c r="J5480" t="s">
        <v>3354</v>
      </c>
      <c r="K5480" t="s">
        <v>3383</v>
      </c>
      <c r="M5480" t="s">
        <v>3459</v>
      </c>
      <c r="N5480" t="s">
        <v>3359</v>
      </c>
      <c r="T5480" t="s">
        <v>3424</v>
      </c>
      <c r="U5480" t="s">
        <v>3557</v>
      </c>
      <c r="W5480" t="s">
        <v>3572</v>
      </c>
      <c r="X5480" t="s">
        <v>3452</v>
      </c>
      <c r="AA5480" s="3" t="s">
        <v>3727</v>
      </c>
      <c r="AF5480" t="s">
        <v>3451</v>
      </c>
      <c r="AH5480" s="2">
        <v>45690</v>
      </c>
    </row>
    <row r="5481" spans="1:38" ht="15" customHeight="1" thickBot="1" x14ac:dyDescent="0.4">
      <c r="B5481" s="5">
        <f t="shared" si="411"/>
        <v>5479</v>
      </c>
      <c r="C5481">
        <f t="shared" si="413"/>
        <v>7</v>
      </c>
      <c r="D5481" s="16">
        <v>1962</v>
      </c>
      <c r="E5481" t="s">
        <v>1381</v>
      </c>
      <c r="F5481" t="s">
        <v>25</v>
      </c>
      <c r="G5481">
        <v>414180</v>
      </c>
      <c r="H5481" t="s">
        <v>17</v>
      </c>
      <c r="K5481" t="s">
        <v>3383</v>
      </c>
      <c r="L5481" t="s">
        <v>239</v>
      </c>
      <c r="M5481" t="s">
        <v>3359</v>
      </c>
      <c r="U5481" t="s">
        <v>3557</v>
      </c>
      <c r="AB5481" t="s">
        <v>1838</v>
      </c>
      <c r="AF5481" t="s">
        <v>3060</v>
      </c>
      <c r="AH5481" s="2">
        <v>40834.855949074074</v>
      </c>
    </row>
    <row r="5482" spans="1:38" ht="15" thickBot="1" x14ac:dyDescent="0.4">
      <c r="B5482" s="5">
        <f t="shared" si="411"/>
        <v>5480</v>
      </c>
      <c r="C5482">
        <f t="shared" si="413"/>
        <v>3</v>
      </c>
      <c r="D5482" s="16">
        <v>1962</v>
      </c>
      <c r="E5482" s="159" t="s">
        <v>1381</v>
      </c>
      <c r="F5482" s="159" t="s">
        <v>25</v>
      </c>
      <c r="G5482" s="160">
        <v>414187</v>
      </c>
      <c r="H5482" s="159"/>
      <c r="I5482" s="159"/>
      <c r="J5482" s="159" t="s">
        <v>3354</v>
      </c>
      <c r="K5482" s="159" t="s">
        <v>3383</v>
      </c>
      <c r="L5482" s="159"/>
      <c r="M5482" s="159" t="s">
        <v>3459</v>
      </c>
      <c r="N5482" s="159"/>
      <c r="O5482" s="159"/>
      <c r="P5482" s="159"/>
      <c r="Q5482" s="159"/>
      <c r="R5482" s="159"/>
      <c r="S5482" s="159"/>
      <c r="T5482" s="159" t="s">
        <v>3424</v>
      </c>
      <c r="U5482" s="159" t="s">
        <v>3557</v>
      </c>
      <c r="V5482" s="161"/>
      <c r="W5482" s="159" t="s">
        <v>3572</v>
      </c>
      <c r="X5482" s="159" t="s">
        <v>3452</v>
      </c>
      <c r="Y5482" s="159"/>
      <c r="Z5482" s="159"/>
      <c r="AA5482" s="159" t="s">
        <v>3732</v>
      </c>
      <c r="AB5482" s="159"/>
      <c r="AC5482" s="159"/>
      <c r="AD5482" s="159"/>
      <c r="AE5482" s="159"/>
      <c r="AF5482" t="s">
        <v>3451</v>
      </c>
      <c r="AG5482" s="159"/>
      <c r="AH5482" s="176">
        <v>46034</v>
      </c>
      <c r="AI5482" s="76" t="s">
        <v>6170</v>
      </c>
    </row>
    <row r="5483" spans="1:38" x14ac:dyDescent="0.35">
      <c r="B5483" s="5">
        <f t="shared" si="411"/>
        <v>5481</v>
      </c>
      <c r="C5483">
        <f t="shared" si="413"/>
        <v>9</v>
      </c>
      <c r="D5483" s="16">
        <v>1962</v>
      </c>
      <c r="E5483" s="3" t="s">
        <v>1381</v>
      </c>
      <c r="F5483" s="3" t="s">
        <v>25</v>
      </c>
      <c r="G5483" s="165">
        <v>414190</v>
      </c>
      <c r="H5483" s="3"/>
      <c r="I5483" s="3"/>
      <c r="J5483" s="3" t="s">
        <v>3354</v>
      </c>
      <c r="K5483" s="3" t="s">
        <v>3383</v>
      </c>
      <c r="L5483" s="3"/>
      <c r="M5483" s="3" t="s">
        <v>3459</v>
      </c>
      <c r="N5483" s="3" t="s">
        <v>3359</v>
      </c>
      <c r="O5483" s="3"/>
      <c r="P5483" s="3"/>
      <c r="Q5483" s="3"/>
      <c r="R5483" s="3"/>
      <c r="S5483" s="3"/>
      <c r="T5483" s="3" t="s">
        <v>3424</v>
      </c>
      <c r="U5483" s="3" t="s">
        <v>3557</v>
      </c>
      <c r="V5483" s="143"/>
      <c r="W5483" s="3" t="s">
        <v>3572</v>
      </c>
      <c r="X5483" s="3" t="s">
        <v>3452</v>
      </c>
      <c r="Y5483" s="3"/>
      <c r="Z5483" s="3"/>
      <c r="AA5483" s="3" t="s">
        <v>3727</v>
      </c>
      <c r="AB5483" s="3"/>
      <c r="AD5483" s="3" t="s">
        <v>6349</v>
      </c>
      <c r="AE5483" s="3"/>
      <c r="AF5483" t="s">
        <v>3451</v>
      </c>
      <c r="AG5483" s="3"/>
      <c r="AH5483" s="153">
        <v>46089</v>
      </c>
      <c r="AI5483" s="166"/>
      <c r="AL5483" s="155" t="s">
        <v>6350</v>
      </c>
    </row>
    <row r="5484" spans="1:38" x14ac:dyDescent="0.35">
      <c r="B5484" s="5">
        <f t="shared" si="411"/>
        <v>5482</v>
      </c>
      <c r="C5484">
        <f t="shared" si="413"/>
        <v>844</v>
      </c>
      <c r="D5484" s="16">
        <v>1962</v>
      </c>
      <c r="E5484" s="3" t="s">
        <v>1381</v>
      </c>
      <c r="F5484" s="3" t="s">
        <v>25</v>
      </c>
      <c r="G5484" s="165">
        <v>414199</v>
      </c>
      <c r="H5484" s="3"/>
      <c r="I5484" s="3"/>
      <c r="J5484" s="3" t="s">
        <v>3354</v>
      </c>
      <c r="K5484" s="3" t="s">
        <v>3383</v>
      </c>
      <c r="L5484" s="3"/>
      <c r="M5484" s="3"/>
      <c r="N5484" s="3"/>
      <c r="O5484" s="3"/>
      <c r="P5484" s="3"/>
      <c r="Q5484" s="3"/>
      <c r="R5484" s="3"/>
      <c r="S5484" s="3"/>
      <c r="T5484" s="3"/>
      <c r="U5484" s="3" t="s">
        <v>3557</v>
      </c>
      <c r="V5484" s="143"/>
      <c r="W5484" s="3"/>
      <c r="X5484" s="3"/>
      <c r="Y5484" s="3"/>
      <c r="Z5484" s="3"/>
      <c r="AB5484" s="3"/>
      <c r="AE5484" s="3"/>
      <c r="AF5484" t="s">
        <v>3451</v>
      </c>
      <c r="AG5484" s="3"/>
      <c r="AH5484" s="153">
        <v>46197</v>
      </c>
      <c r="AI5484" s="166"/>
      <c r="AL5484" s="155"/>
    </row>
    <row r="5485" spans="1:38" ht="15" customHeight="1" x14ac:dyDescent="0.35">
      <c r="B5485" s="5">
        <f t="shared" si="411"/>
        <v>5483</v>
      </c>
      <c r="C5485">
        <f t="shared" si="413"/>
        <v>160</v>
      </c>
      <c r="D5485" s="16">
        <v>1962</v>
      </c>
      <c r="E5485" t="s">
        <v>327</v>
      </c>
      <c r="F5485" t="s">
        <v>25</v>
      </c>
      <c r="G5485">
        <v>415043</v>
      </c>
      <c r="H5485" t="s">
        <v>17</v>
      </c>
      <c r="J5485" t="s">
        <v>3354</v>
      </c>
      <c r="K5485" t="s">
        <v>3383</v>
      </c>
      <c r="L5485" t="s">
        <v>469</v>
      </c>
      <c r="M5485" t="s">
        <v>3359</v>
      </c>
      <c r="N5485" t="s">
        <v>3359</v>
      </c>
      <c r="AF5485" t="s">
        <v>3060</v>
      </c>
      <c r="AH5485" s="2">
        <v>40741.814675925925</v>
      </c>
    </row>
    <row r="5486" spans="1:38" ht="15" customHeight="1" x14ac:dyDescent="0.35">
      <c r="B5486" s="5">
        <f t="shared" si="411"/>
        <v>5484</v>
      </c>
      <c r="C5486">
        <f t="shared" si="413"/>
        <v>134</v>
      </c>
      <c r="D5486" s="16">
        <v>1962</v>
      </c>
      <c r="E5486" t="s">
        <v>15</v>
      </c>
      <c r="F5486" t="s">
        <v>16</v>
      </c>
      <c r="G5486">
        <v>415203</v>
      </c>
      <c r="H5486" t="s">
        <v>17</v>
      </c>
      <c r="J5486" t="s">
        <v>3354</v>
      </c>
      <c r="M5486" t="s">
        <v>3359</v>
      </c>
      <c r="AF5486" t="s">
        <v>3060</v>
      </c>
      <c r="AH5486" s="2">
        <v>40877.599953703706</v>
      </c>
    </row>
    <row r="5487" spans="1:38" ht="15" customHeight="1" x14ac:dyDescent="0.35">
      <c r="B5487" s="5">
        <f t="shared" si="411"/>
        <v>5485</v>
      </c>
      <c r="C5487">
        <f t="shared" si="413"/>
        <v>210</v>
      </c>
      <c r="D5487" s="16">
        <v>1962</v>
      </c>
      <c r="E5487" s="3" t="s">
        <v>15</v>
      </c>
      <c r="F5487" s="3" t="s">
        <v>25</v>
      </c>
      <c r="G5487" s="165">
        <v>415337</v>
      </c>
      <c r="H5487" s="3"/>
      <c r="I5487" s="3"/>
      <c r="J5487" s="3"/>
      <c r="K5487" s="3" t="s">
        <v>3383</v>
      </c>
      <c r="L5487" s="3"/>
      <c r="M5487" s="3"/>
      <c r="N5487" s="3"/>
      <c r="O5487" s="3"/>
      <c r="P5487" s="3"/>
      <c r="Q5487" s="3"/>
      <c r="R5487" s="3"/>
      <c r="S5487" s="152"/>
      <c r="T5487" s="3"/>
      <c r="U5487" s="3"/>
      <c r="V5487" s="143"/>
      <c r="W5487" s="3"/>
      <c r="X5487" s="3"/>
      <c r="Y5487" s="3"/>
      <c r="Z5487" s="3"/>
      <c r="AB5487" s="3"/>
      <c r="AE5487" s="3"/>
      <c r="AF5487" t="s">
        <v>3451</v>
      </c>
      <c r="AH5487" s="2">
        <v>45783</v>
      </c>
      <c r="AI5487" s="75" t="s">
        <v>4975</v>
      </c>
    </row>
    <row r="5488" spans="1:38" ht="15" customHeight="1" x14ac:dyDescent="0.35">
      <c r="B5488" s="5">
        <f t="shared" si="411"/>
        <v>5486</v>
      </c>
      <c r="C5488">
        <f t="shared" si="413"/>
        <v>319</v>
      </c>
      <c r="D5488" s="16">
        <v>1962</v>
      </c>
      <c r="E5488" t="s">
        <v>15</v>
      </c>
      <c r="F5488" t="s">
        <v>25</v>
      </c>
      <c r="G5488" s="70">
        <v>415547</v>
      </c>
      <c r="J5488" t="s">
        <v>3354</v>
      </c>
      <c r="K5488" t="s">
        <v>3383</v>
      </c>
      <c r="M5488" t="s">
        <v>3459</v>
      </c>
      <c r="T5488" t="s">
        <v>3262</v>
      </c>
      <c r="AA5488" t="s">
        <v>3262</v>
      </c>
      <c r="AC5488"/>
      <c r="AD5488" t="s">
        <v>5543</v>
      </c>
      <c r="AF5488" t="s">
        <v>3451</v>
      </c>
      <c r="AG5488" s="3"/>
      <c r="AH5488" s="153">
        <v>45899</v>
      </c>
      <c r="AI5488" s="36" t="s">
        <v>5445</v>
      </c>
    </row>
    <row r="5489" spans="1:35" ht="15" customHeight="1" thickBot="1" x14ac:dyDescent="0.4">
      <c r="A5489" s="3"/>
      <c r="B5489" s="5">
        <f t="shared" ref="B5489:B5492" si="414">+B5488+1</f>
        <v>5487</v>
      </c>
      <c r="C5489">
        <f t="shared" ref="C5489:C5492" si="415">+G5490-G5489</f>
        <v>296</v>
      </c>
      <c r="D5489" s="16">
        <v>1962</v>
      </c>
      <c r="E5489" t="s">
        <v>15</v>
      </c>
      <c r="F5489" t="s">
        <v>25</v>
      </c>
      <c r="G5489" s="70">
        <v>415866</v>
      </c>
      <c r="J5489" t="s">
        <v>3354</v>
      </c>
      <c r="K5489" t="s">
        <v>3383</v>
      </c>
      <c r="M5489" t="s">
        <v>3459</v>
      </c>
      <c r="T5489" t="s">
        <v>3262</v>
      </c>
      <c r="W5489" t="s">
        <v>3572</v>
      </c>
      <c r="X5489" t="s">
        <v>3660</v>
      </c>
      <c r="AA5489" t="s">
        <v>3262</v>
      </c>
      <c r="AC5489"/>
      <c r="AD5489" t="s">
        <v>5704</v>
      </c>
      <c r="AF5489" t="s">
        <v>3451</v>
      </c>
      <c r="AG5489" s="3"/>
      <c r="AH5489" s="153">
        <v>45928</v>
      </c>
      <c r="AI5489" s="36" t="s">
        <v>5446</v>
      </c>
    </row>
    <row r="5490" spans="1:35" ht="15" thickBot="1" x14ac:dyDescent="0.4">
      <c r="B5490" s="5">
        <f t="shared" si="414"/>
        <v>5488</v>
      </c>
      <c r="C5490">
        <f t="shared" si="415"/>
        <v>62</v>
      </c>
      <c r="D5490" s="16">
        <v>1962</v>
      </c>
      <c r="E5490" s="159" t="s">
        <v>15</v>
      </c>
      <c r="F5490" s="159" t="s">
        <v>25</v>
      </c>
      <c r="G5490" s="160">
        <v>416162</v>
      </c>
      <c r="H5490" s="159"/>
      <c r="I5490" s="159"/>
      <c r="J5490" s="159" t="s">
        <v>3354</v>
      </c>
      <c r="K5490" s="159" t="s">
        <v>3383</v>
      </c>
      <c r="L5490" s="159"/>
      <c r="M5490" s="159" t="s">
        <v>3359</v>
      </c>
      <c r="N5490" s="159"/>
      <c r="O5490" s="159"/>
      <c r="P5490" s="159"/>
      <c r="Q5490" s="159"/>
      <c r="R5490" s="159"/>
      <c r="S5490" s="159"/>
      <c r="T5490" s="159" t="s">
        <v>167</v>
      </c>
      <c r="U5490" s="159"/>
      <c r="V5490" s="161"/>
      <c r="W5490" s="159" t="s">
        <v>3576</v>
      </c>
      <c r="X5490" s="159" t="s">
        <v>3660</v>
      </c>
      <c r="Y5490" s="159"/>
      <c r="Z5490" s="159"/>
      <c r="AA5490" s="159" t="s">
        <v>167</v>
      </c>
      <c r="AB5490" s="159"/>
      <c r="AC5490" s="159"/>
      <c r="AD5490" s="159"/>
      <c r="AE5490" s="159"/>
      <c r="AF5490" t="s">
        <v>3451</v>
      </c>
      <c r="AG5490" s="159"/>
      <c r="AH5490" s="176">
        <v>46256</v>
      </c>
      <c r="AI5490" s="76" t="s">
        <v>6957</v>
      </c>
    </row>
    <row r="5491" spans="1:35" ht="15" customHeight="1" x14ac:dyDescent="0.35">
      <c r="B5491" s="5">
        <f t="shared" si="414"/>
        <v>5489</v>
      </c>
      <c r="C5491">
        <f t="shared" si="415"/>
        <v>14</v>
      </c>
      <c r="D5491" s="16">
        <v>1962</v>
      </c>
      <c r="E5491" s="3" t="s">
        <v>15</v>
      </c>
      <c r="F5491" s="3" t="s">
        <v>25</v>
      </c>
      <c r="G5491" s="165">
        <v>416224</v>
      </c>
      <c r="H5491" s="3"/>
      <c r="I5491" s="3"/>
      <c r="J5491" s="3" t="s">
        <v>3354</v>
      </c>
      <c r="K5491" s="3" t="s">
        <v>3383</v>
      </c>
      <c r="L5491" s="3"/>
      <c r="M5491" s="3" t="s">
        <v>3459</v>
      </c>
      <c r="N5491" s="3"/>
      <c r="O5491" s="3"/>
      <c r="P5491" s="3"/>
      <c r="Q5491" s="3"/>
      <c r="R5491" s="3"/>
      <c r="S5491" s="152"/>
      <c r="T5491" s="3" t="s">
        <v>3262</v>
      </c>
      <c r="U5491" s="3"/>
      <c r="V5491" s="143"/>
      <c r="W5491" s="3" t="s">
        <v>3572</v>
      </c>
      <c r="X5491" s="3" t="s">
        <v>3660</v>
      </c>
      <c r="Y5491" s="3"/>
      <c r="Z5491" s="3"/>
      <c r="AA5491" s="3" t="s">
        <v>3262</v>
      </c>
      <c r="AB5491" s="3"/>
      <c r="AD5491" s="3" t="s">
        <v>5704</v>
      </c>
      <c r="AE5491" s="3"/>
      <c r="AF5491" t="s">
        <v>3451</v>
      </c>
      <c r="AG5491" s="3"/>
      <c r="AH5491" s="153">
        <v>45928</v>
      </c>
      <c r="AI5491" s="166" t="s">
        <v>5624</v>
      </c>
    </row>
    <row r="5492" spans="1:35" ht="15" customHeight="1" x14ac:dyDescent="0.35">
      <c r="B5492" s="5">
        <f t="shared" si="414"/>
        <v>5490</v>
      </c>
      <c r="C5492">
        <f t="shared" si="415"/>
        <v>137</v>
      </c>
      <c r="D5492" s="16">
        <v>1962</v>
      </c>
      <c r="E5492" s="3" t="s">
        <v>15</v>
      </c>
      <c r="F5492" s="3" t="s">
        <v>25</v>
      </c>
      <c r="G5492" s="3">
        <v>416238</v>
      </c>
      <c r="H5492" s="3"/>
      <c r="I5492" s="3"/>
      <c r="J5492" s="3"/>
      <c r="K5492" s="3"/>
      <c r="L5492" s="3"/>
      <c r="M5492" s="3"/>
      <c r="N5492" s="3"/>
      <c r="O5492" s="3"/>
      <c r="P5492" s="3"/>
      <c r="Q5492" s="3"/>
      <c r="R5492" s="3"/>
      <c r="S5492" s="152"/>
      <c r="T5492" s="3"/>
      <c r="U5492" s="3"/>
      <c r="V5492" s="143"/>
      <c r="W5492" s="3"/>
      <c r="X5492" s="3"/>
      <c r="Y5492" s="3"/>
      <c r="Z5492" s="3"/>
      <c r="AB5492" s="3"/>
      <c r="AE5492" s="3"/>
      <c r="AF5492" s="3" t="s">
        <v>3451</v>
      </c>
      <c r="AG5492" s="3"/>
      <c r="AH5492" s="153">
        <v>45661</v>
      </c>
      <c r="AI5492" s="14" t="s">
        <v>4555</v>
      </c>
    </row>
    <row r="5493" spans="1:35" ht="15" customHeight="1" x14ac:dyDescent="0.35">
      <c r="A5493" s="3"/>
      <c r="B5493" s="5">
        <f t="shared" si="411"/>
        <v>5491</v>
      </c>
      <c r="C5493">
        <f t="shared" si="413"/>
        <v>52</v>
      </c>
      <c r="D5493" s="16">
        <v>1962</v>
      </c>
      <c r="E5493" t="s">
        <v>327</v>
      </c>
      <c r="F5493" t="s">
        <v>25</v>
      </c>
      <c r="G5493">
        <v>416375</v>
      </c>
      <c r="H5493" t="s">
        <v>17</v>
      </c>
      <c r="J5493" t="s">
        <v>3356</v>
      </c>
      <c r="K5493" t="s">
        <v>3383</v>
      </c>
      <c r="L5493" t="s">
        <v>1839</v>
      </c>
      <c r="M5493" t="s">
        <v>3359</v>
      </c>
      <c r="AB5493" t="s">
        <v>195</v>
      </c>
      <c r="AC5493" s="3" t="s">
        <v>1840</v>
      </c>
      <c r="AD5493" s="3" t="s">
        <v>1841</v>
      </c>
      <c r="AF5493" t="s">
        <v>3060</v>
      </c>
      <c r="AH5493" s="2">
        <v>40247.732986111114</v>
      </c>
    </row>
    <row r="5494" spans="1:35" ht="15" customHeight="1" x14ac:dyDescent="0.35">
      <c r="B5494" s="5">
        <f t="shared" si="411"/>
        <v>5492</v>
      </c>
      <c r="C5494">
        <f t="shared" si="413"/>
        <v>35</v>
      </c>
      <c r="D5494" s="16">
        <v>1962</v>
      </c>
      <c r="E5494" t="s">
        <v>327</v>
      </c>
      <c r="F5494" t="s">
        <v>25</v>
      </c>
      <c r="G5494">
        <v>416427</v>
      </c>
      <c r="J5494" t="s">
        <v>3354</v>
      </c>
      <c r="K5494" t="s">
        <v>3383</v>
      </c>
      <c r="M5494" t="s">
        <v>3453</v>
      </c>
      <c r="N5494" t="s">
        <v>3359</v>
      </c>
      <c r="T5494" t="s">
        <v>3424</v>
      </c>
      <c r="W5494" t="s">
        <v>3572</v>
      </c>
      <c r="X5494" t="s">
        <v>3452</v>
      </c>
      <c r="AA5494" s="3" t="s">
        <v>3909</v>
      </c>
      <c r="AF5494" t="s">
        <v>3451</v>
      </c>
      <c r="AH5494" s="2">
        <v>45315</v>
      </c>
    </row>
    <row r="5495" spans="1:35" ht="15" customHeight="1" x14ac:dyDescent="0.35">
      <c r="B5495" s="5">
        <f t="shared" si="411"/>
        <v>5493</v>
      </c>
      <c r="C5495">
        <f t="shared" si="413"/>
        <v>17</v>
      </c>
      <c r="D5495" s="16">
        <v>1962</v>
      </c>
      <c r="E5495" t="s">
        <v>221</v>
      </c>
      <c r="F5495" t="s">
        <v>25</v>
      </c>
      <c r="G5495">
        <v>416462</v>
      </c>
      <c r="H5495" t="s">
        <v>17</v>
      </c>
      <c r="J5495" t="s">
        <v>380</v>
      </c>
      <c r="K5495" t="s">
        <v>3383</v>
      </c>
      <c r="L5495" t="s">
        <v>1842</v>
      </c>
      <c r="M5495" t="s">
        <v>3359</v>
      </c>
      <c r="N5495" t="s">
        <v>3359</v>
      </c>
      <c r="S5495" s="148">
        <v>416</v>
      </c>
      <c r="AA5495" s="3" t="s">
        <v>3464</v>
      </c>
      <c r="AE5495" t="s">
        <v>380</v>
      </c>
      <c r="AF5495" t="s">
        <v>3060</v>
      </c>
      <c r="AH5495" s="2">
        <v>40993.075115740743</v>
      </c>
    </row>
    <row r="5496" spans="1:35" ht="15" customHeight="1" x14ac:dyDescent="0.35">
      <c r="B5496" s="5">
        <f t="shared" si="411"/>
        <v>5494</v>
      </c>
      <c r="C5496">
        <f t="shared" si="413"/>
        <v>12</v>
      </c>
      <c r="D5496" s="16">
        <v>1962</v>
      </c>
      <c r="E5496" t="s">
        <v>221</v>
      </c>
      <c r="F5496" t="s">
        <v>25</v>
      </c>
      <c r="G5496">
        <v>416479</v>
      </c>
      <c r="H5496" t="s">
        <v>17</v>
      </c>
      <c r="M5496" t="s">
        <v>3359</v>
      </c>
      <c r="AF5496" t="s">
        <v>3060</v>
      </c>
      <c r="AH5496" s="2">
        <v>40154.709988425922</v>
      </c>
    </row>
    <row r="5497" spans="1:35" ht="15" customHeight="1" x14ac:dyDescent="0.35">
      <c r="B5497" s="5">
        <f t="shared" ref="B5497:B5561" si="416">+B5496+1</f>
        <v>5495</v>
      </c>
      <c r="C5497">
        <f t="shared" ref="C5497:C5501" si="417">+G5498-G5497</f>
        <v>25</v>
      </c>
      <c r="D5497" s="16">
        <v>1962</v>
      </c>
      <c r="E5497" t="s">
        <v>221</v>
      </c>
      <c r="F5497" t="s">
        <v>25</v>
      </c>
      <c r="G5497">
        <v>416491</v>
      </c>
      <c r="H5497" t="s">
        <v>17</v>
      </c>
      <c r="L5497" t="s">
        <v>1843</v>
      </c>
      <c r="M5497" t="s">
        <v>3359</v>
      </c>
      <c r="AF5497" t="s">
        <v>3060</v>
      </c>
      <c r="AH5497" s="2">
        <v>40561.582372685189</v>
      </c>
    </row>
    <row r="5498" spans="1:35" ht="15" customHeight="1" thickBot="1" x14ac:dyDescent="0.4">
      <c r="B5498" s="5">
        <f t="shared" si="416"/>
        <v>5496</v>
      </c>
      <c r="C5498">
        <f t="shared" si="417"/>
        <v>19</v>
      </c>
      <c r="D5498" s="16">
        <v>1962</v>
      </c>
      <c r="E5498" t="s">
        <v>221</v>
      </c>
      <c r="F5498" t="s">
        <v>25</v>
      </c>
      <c r="G5498">
        <v>416516</v>
      </c>
      <c r="H5498" t="s">
        <v>17</v>
      </c>
      <c r="J5498" t="s">
        <v>3354</v>
      </c>
      <c r="K5498" t="s">
        <v>3383</v>
      </c>
      <c r="L5498" t="s">
        <v>1844</v>
      </c>
      <c r="M5498" t="s">
        <v>3359</v>
      </c>
      <c r="N5498" t="s">
        <v>3359</v>
      </c>
      <c r="W5498" t="s">
        <v>3572</v>
      </c>
      <c r="X5498" t="s">
        <v>3452</v>
      </c>
      <c r="AA5498" s="3" t="s">
        <v>3464</v>
      </c>
      <c r="AE5498" t="s">
        <v>380</v>
      </c>
      <c r="AF5498" t="s">
        <v>3060</v>
      </c>
      <c r="AH5498" s="2">
        <v>40071.17083333333</v>
      </c>
    </row>
    <row r="5499" spans="1:35" ht="15" customHeight="1" thickBot="1" x14ac:dyDescent="0.4">
      <c r="B5499" s="5">
        <f t="shared" si="416"/>
        <v>5497</v>
      </c>
      <c r="C5499">
        <f t="shared" si="417"/>
        <v>201</v>
      </c>
      <c r="D5499" s="16">
        <v>1962</v>
      </c>
      <c r="E5499" s="159" t="s">
        <v>221</v>
      </c>
      <c r="F5499" s="159" t="s">
        <v>25</v>
      </c>
      <c r="G5499" s="160">
        <v>416535</v>
      </c>
      <c r="H5499" s="159"/>
      <c r="I5499" s="159"/>
      <c r="J5499" s="159" t="s">
        <v>3354</v>
      </c>
      <c r="K5499" s="159" t="s">
        <v>3383</v>
      </c>
      <c r="L5499" s="159"/>
      <c r="M5499" s="159" t="s">
        <v>3359</v>
      </c>
      <c r="N5499" s="159"/>
      <c r="O5499" s="159"/>
      <c r="P5499" s="159"/>
      <c r="Q5499" s="159"/>
      <c r="R5499" s="159"/>
      <c r="S5499" s="159"/>
      <c r="T5499" s="159" t="s">
        <v>3424</v>
      </c>
      <c r="U5499" s="159"/>
      <c r="V5499" s="231"/>
      <c r="W5499" s="159" t="s">
        <v>3572</v>
      </c>
      <c r="X5499" s="159" t="s">
        <v>3452</v>
      </c>
      <c r="Y5499" s="159"/>
      <c r="Z5499" s="159"/>
      <c r="AA5499" s="159" t="s">
        <v>3464</v>
      </c>
      <c r="AB5499" s="159"/>
      <c r="AC5499" s="159"/>
      <c r="AD5499" s="159"/>
      <c r="AE5499" s="159" t="s">
        <v>3424</v>
      </c>
      <c r="AF5499" t="s">
        <v>3451</v>
      </c>
      <c r="AG5499" s="159"/>
      <c r="AH5499" s="176">
        <v>46207</v>
      </c>
      <c r="AI5499" s="76"/>
    </row>
    <row r="5500" spans="1:35" ht="15" customHeight="1" x14ac:dyDescent="0.35">
      <c r="B5500" s="5">
        <f t="shared" si="416"/>
        <v>5498</v>
      </c>
      <c r="C5500">
        <f t="shared" si="417"/>
        <v>17</v>
      </c>
      <c r="D5500" s="16">
        <v>1962</v>
      </c>
      <c r="E5500" t="s">
        <v>560</v>
      </c>
      <c r="F5500" t="s">
        <v>25</v>
      </c>
      <c r="G5500">
        <v>416736</v>
      </c>
      <c r="H5500" t="s">
        <v>17</v>
      </c>
      <c r="J5500" t="s">
        <v>3354</v>
      </c>
      <c r="K5500" t="s">
        <v>3383</v>
      </c>
      <c r="L5500" t="s">
        <v>162</v>
      </c>
      <c r="M5500" t="s">
        <v>3359</v>
      </c>
      <c r="AF5500" t="s">
        <v>3060</v>
      </c>
      <c r="AH5500" s="2">
        <v>39849.515081018515</v>
      </c>
    </row>
    <row r="5501" spans="1:35" ht="15" customHeight="1" x14ac:dyDescent="0.35">
      <c r="B5501" s="5">
        <f t="shared" si="416"/>
        <v>5499</v>
      </c>
      <c r="C5501">
        <f t="shared" si="417"/>
        <v>37</v>
      </c>
      <c r="D5501" s="16">
        <v>1962</v>
      </c>
      <c r="E5501" s="3" t="s">
        <v>500</v>
      </c>
      <c r="F5501" s="3" t="s">
        <v>836</v>
      </c>
      <c r="G5501" s="165">
        <v>416753</v>
      </c>
      <c r="H5501" s="3"/>
      <c r="I5501" s="3"/>
      <c r="J5501" s="3" t="s">
        <v>3354</v>
      </c>
      <c r="K5501" s="3" t="s">
        <v>3383</v>
      </c>
      <c r="L5501" s="3"/>
      <c r="M5501" s="3"/>
      <c r="N5501" s="3"/>
      <c r="O5501" s="3"/>
      <c r="P5501" s="3"/>
      <c r="Q5501" s="3"/>
      <c r="R5501" s="3"/>
      <c r="S5501" s="152"/>
      <c r="T5501" s="3" t="s">
        <v>3424</v>
      </c>
      <c r="U5501" s="3"/>
      <c r="V5501" s="143"/>
      <c r="W5501" s="3"/>
      <c r="X5501" s="3"/>
      <c r="Y5501" s="3"/>
      <c r="Z5501" s="3"/>
      <c r="AB5501" s="3"/>
      <c r="AE5501" s="3"/>
      <c r="AF5501" t="s">
        <v>3451</v>
      </c>
      <c r="AG5501" s="3"/>
      <c r="AH5501" s="153">
        <v>45928</v>
      </c>
      <c r="AI5501" s="166" t="s">
        <v>5625</v>
      </c>
    </row>
    <row r="5502" spans="1:35" ht="15" customHeight="1" x14ac:dyDescent="0.35">
      <c r="B5502" s="5">
        <f t="shared" si="416"/>
        <v>5500</v>
      </c>
      <c r="C5502">
        <f t="shared" si="413"/>
        <v>9</v>
      </c>
      <c r="D5502" s="16">
        <v>1962</v>
      </c>
      <c r="E5502" s="101" t="s">
        <v>15</v>
      </c>
      <c r="F5502" s="101" t="s">
        <v>16</v>
      </c>
      <c r="G5502" s="165">
        <v>416790</v>
      </c>
      <c r="H5502" s="101"/>
      <c r="I5502" s="101"/>
      <c r="J5502" s="101"/>
      <c r="K5502" s="101" t="s">
        <v>3383</v>
      </c>
      <c r="L5502" s="101"/>
      <c r="M5502" s="101"/>
      <c r="N5502" s="101"/>
      <c r="O5502" s="101"/>
      <c r="P5502" s="101"/>
      <c r="Q5502" s="101"/>
      <c r="R5502" s="101"/>
      <c r="S5502" s="128"/>
      <c r="T5502" s="101"/>
      <c r="U5502" s="101"/>
      <c r="V5502" s="130"/>
      <c r="W5502" s="101"/>
      <c r="X5502" s="101"/>
      <c r="Y5502" s="101"/>
      <c r="Z5502" s="101"/>
      <c r="AA5502" s="101"/>
      <c r="AB5502" s="101"/>
      <c r="AC5502" s="101"/>
      <c r="AD5502" s="101"/>
      <c r="AE5502" s="101"/>
      <c r="AF5502" t="s">
        <v>3451</v>
      </c>
      <c r="AG5502" s="101"/>
      <c r="AH5502" s="103">
        <v>45839</v>
      </c>
      <c r="AI5502" s="102" t="s">
        <v>5157</v>
      </c>
    </row>
    <row r="5503" spans="1:35" ht="15" customHeight="1" x14ac:dyDescent="0.35">
      <c r="B5503" s="5">
        <f t="shared" si="416"/>
        <v>5501</v>
      </c>
      <c r="C5503">
        <f t="shared" si="413"/>
        <v>195</v>
      </c>
      <c r="D5503" s="16">
        <v>1962</v>
      </c>
      <c r="E5503" s="3" t="s">
        <v>15</v>
      </c>
      <c r="F5503" s="3" t="s">
        <v>16</v>
      </c>
      <c r="G5503" s="165">
        <v>416799</v>
      </c>
      <c r="H5503" s="3"/>
      <c r="I5503" s="3"/>
      <c r="J5503" s="3" t="s">
        <v>3354</v>
      </c>
      <c r="K5503" s="3" t="s">
        <v>3383</v>
      </c>
      <c r="L5503" s="3"/>
      <c r="M5503" s="3" t="s">
        <v>3459</v>
      </c>
      <c r="N5503" s="3"/>
      <c r="O5503" s="3"/>
      <c r="P5503" s="3"/>
      <c r="Q5503" s="3"/>
      <c r="R5503" s="3"/>
      <c r="S5503" s="152"/>
      <c r="T5503" s="3" t="s">
        <v>3262</v>
      </c>
      <c r="U5503" s="3"/>
      <c r="V5503" s="143"/>
      <c r="W5503" s="3" t="s">
        <v>3572</v>
      </c>
      <c r="X5503" s="3" t="s">
        <v>3660</v>
      </c>
      <c r="Y5503" s="3"/>
      <c r="Z5503" s="3"/>
      <c r="AA5503" s="3" t="s">
        <v>3262</v>
      </c>
      <c r="AB5503" s="3" t="s">
        <v>5704</v>
      </c>
      <c r="AE5503" s="3"/>
      <c r="AF5503" t="s">
        <v>3451</v>
      </c>
      <c r="AG5503" s="3"/>
      <c r="AH5503" s="153">
        <v>45928</v>
      </c>
      <c r="AI5503" s="166" t="s">
        <v>5626</v>
      </c>
    </row>
    <row r="5504" spans="1:35" ht="15" customHeight="1" x14ac:dyDescent="0.35">
      <c r="B5504" s="5">
        <f t="shared" si="416"/>
        <v>5502</v>
      </c>
      <c r="C5504">
        <f t="shared" si="413"/>
        <v>61</v>
      </c>
      <c r="D5504" s="16">
        <v>1962</v>
      </c>
      <c r="E5504" s="3" t="s">
        <v>15</v>
      </c>
      <c r="F5504" s="3" t="s">
        <v>16</v>
      </c>
      <c r="G5504">
        <v>416994</v>
      </c>
      <c r="H5504" t="s">
        <v>17</v>
      </c>
      <c r="J5504" t="s">
        <v>3354</v>
      </c>
      <c r="L5504" t="s">
        <v>261</v>
      </c>
      <c r="M5504" t="s">
        <v>3359</v>
      </c>
      <c r="V5504" s="43" t="s">
        <v>3359</v>
      </c>
      <c r="AB5504" t="s">
        <v>81</v>
      </c>
      <c r="AD5504" s="3" t="s">
        <v>1845</v>
      </c>
      <c r="AF5504" t="s">
        <v>3060</v>
      </c>
      <c r="AH5504" s="2">
        <v>40395.413321759261</v>
      </c>
    </row>
    <row r="5505" spans="1:35" ht="15" customHeight="1" x14ac:dyDescent="0.35">
      <c r="A5505" s="3"/>
      <c r="B5505" s="5">
        <f t="shared" si="416"/>
        <v>5503</v>
      </c>
      <c r="C5505">
        <f t="shared" si="413"/>
        <v>11</v>
      </c>
      <c r="D5505" s="16">
        <v>1962</v>
      </c>
      <c r="E5505" s="3" t="s">
        <v>15</v>
      </c>
      <c r="F5505" s="3" t="s">
        <v>16</v>
      </c>
      <c r="G5505" s="165">
        <v>417055</v>
      </c>
      <c r="J5505" t="s">
        <v>3354</v>
      </c>
      <c r="K5505" t="s">
        <v>3383</v>
      </c>
      <c r="M5505" t="s">
        <v>3459</v>
      </c>
      <c r="N5505" t="s">
        <v>3359</v>
      </c>
      <c r="T5505" t="s">
        <v>3262</v>
      </c>
      <c r="W5505" t="s">
        <v>3572</v>
      </c>
      <c r="X5505" t="s">
        <v>3660</v>
      </c>
      <c r="AA5505" s="3" t="s">
        <v>3262</v>
      </c>
      <c r="AF5505" t="s">
        <v>3451</v>
      </c>
      <c r="AH5505" s="2">
        <v>46032</v>
      </c>
    </row>
    <row r="5506" spans="1:35" ht="15" customHeight="1" x14ac:dyDescent="0.35">
      <c r="A5506" s="3"/>
      <c r="B5506" s="5">
        <f t="shared" si="416"/>
        <v>5504</v>
      </c>
      <c r="C5506">
        <f t="shared" ref="C5506:C5511" si="418">+G5507-G5506</f>
        <v>83</v>
      </c>
      <c r="D5506" s="16">
        <v>1962</v>
      </c>
      <c r="E5506" t="s">
        <v>15</v>
      </c>
      <c r="F5506" t="s">
        <v>25</v>
      </c>
      <c r="G5506">
        <v>417066</v>
      </c>
      <c r="H5506" t="s">
        <v>17</v>
      </c>
      <c r="J5506" t="s">
        <v>3354</v>
      </c>
      <c r="M5506" t="s">
        <v>3359</v>
      </c>
      <c r="AF5506" t="s">
        <v>3060</v>
      </c>
      <c r="AH5506" s="2">
        <v>39680.936990740738</v>
      </c>
    </row>
    <row r="5507" spans="1:35" ht="15" customHeight="1" thickBot="1" x14ac:dyDescent="0.4">
      <c r="B5507" s="5">
        <f t="shared" si="416"/>
        <v>5505</v>
      </c>
      <c r="C5507">
        <f t="shared" si="418"/>
        <v>331</v>
      </c>
      <c r="D5507" s="16">
        <v>1962</v>
      </c>
      <c r="E5507" t="s">
        <v>15</v>
      </c>
      <c r="F5507" t="s">
        <v>16</v>
      </c>
      <c r="G5507">
        <v>417149</v>
      </c>
      <c r="H5507" t="s">
        <v>17</v>
      </c>
      <c r="J5507" t="s">
        <v>3354</v>
      </c>
      <c r="K5507" t="s">
        <v>3383</v>
      </c>
      <c r="L5507" t="s">
        <v>905</v>
      </c>
      <c r="M5507" t="s">
        <v>3359</v>
      </c>
      <c r="AF5507" t="s">
        <v>3060</v>
      </c>
      <c r="AH5507" s="2">
        <v>39999.669328703705</v>
      </c>
    </row>
    <row r="5508" spans="1:35" ht="15" customHeight="1" thickBot="1" x14ac:dyDescent="0.4">
      <c r="B5508" s="5">
        <f t="shared" si="416"/>
        <v>5506</v>
      </c>
      <c r="C5508">
        <f t="shared" si="418"/>
        <v>55</v>
      </c>
      <c r="D5508" s="16">
        <v>1962</v>
      </c>
      <c r="E5508" s="159" t="s">
        <v>327</v>
      </c>
      <c r="F5508" s="159" t="s">
        <v>16</v>
      </c>
      <c r="G5508" s="160">
        <v>417480</v>
      </c>
      <c r="H5508" s="159"/>
      <c r="I5508" s="159"/>
      <c r="J5508" s="159" t="s">
        <v>3354</v>
      </c>
      <c r="K5508" s="159" t="s">
        <v>3383</v>
      </c>
      <c r="L5508" s="159"/>
      <c r="M5508" s="159" t="s">
        <v>3459</v>
      </c>
      <c r="N5508" s="159"/>
      <c r="O5508" s="159"/>
      <c r="P5508" s="159"/>
      <c r="Q5508" s="159"/>
      <c r="R5508" s="159"/>
      <c r="S5508" s="159"/>
      <c r="T5508" s="159" t="s">
        <v>3424</v>
      </c>
      <c r="U5508" s="159"/>
      <c r="V5508" s="161"/>
      <c r="W5508" s="159" t="s">
        <v>3830</v>
      </c>
      <c r="X5508" s="159" t="s">
        <v>3452</v>
      </c>
      <c r="Y5508" s="159"/>
      <c r="Z5508" s="159"/>
      <c r="AA5508" s="159" t="s">
        <v>5693</v>
      </c>
      <c r="AB5508" s="159"/>
      <c r="AC5508" s="159"/>
      <c r="AD5508" s="159"/>
      <c r="AE5508" s="159"/>
      <c r="AF5508" t="s">
        <v>3451</v>
      </c>
      <c r="AG5508" s="162"/>
      <c r="AH5508" s="163">
        <v>46130</v>
      </c>
      <c r="AI5508" s="76" t="s">
        <v>6491</v>
      </c>
    </row>
    <row r="5509" spans="1:35" ht="15" customHeight="1" thickBot="1" x14ac:dyDescent="0.4">
      <c r="B5509" s="5">
        <f t="shared" si="416"/>
        <v>5507</v>
      </c>
      <c r="C5509">
        <f t="shared" si="418"/>
        <v>33</v>
      </c>
      <c r="D5509" s="16">
        <v>1962</v>
      </c>
      <c r="E5509" t="s">
        <v>327</v>
      </c>
      <c r="F5509" t="s">
        <v>16</v>
      </c>
      <c r="G5509">
        <v>417535</v>
      </c>
      <c r="H5509" t="s">
        <v>17</v>
      </c>
      <c r="J5509" t="s">
        <v>3354</v>
      </c>
      <c r="K5509" t="s">
        <v>3383</v>
      </c>
      <c r="L5509" t="s">
        <v>714</v>
      </c>
      <c r="M5509" t="s">
        <v>3359</v>
      </c>
      <c r="AF5509" t="s">
        <v>3060</v>
      </c>
      <c r="AH5509" s="2">
        <v>39914.498680555553</v>
      </c>
    </row>
    <row r="5510" spans="1:35" ht="15" thickBot="1" x14ac:dyDescent="0.4">
      <c r="B5510" s="5">
        <f t="shared" si="416"/>
        <v>5508</v>
      </c>
      <c r="C5510">
        <f t="shared" si="418"/>
        <v>21</v>
      </c>
      <c r="D5510" s="16">
        <v>1962</v>
      </c>
      <c r="E5510" t="s">
        <v>327</v>
      </c>
      <c r="F5510" t="s">
        <v>16</v>
      </c>
      <c r="G5510" s="70">
        <v>417568</v>
      </c>
      <c r="K5510" t="s">
        <v>3383</v>
      </c>
      <c r="T5510" t="s">
        <v>3424</v>
      </c>
      <c r="X5510" t="s">
        <v>3452</v>
      </c>
      <c r="AA5510"/>
      <c r="AC5510"/>
      <c r="AD5510"/>
      <c r="AF5510" t="s">
        <v>3451</v>
      </c>
      <c r="AG5510" s="159"/>
      <c r="AH5510" s="176">
        <v>45899</v>
      </c>
      <c r="AI5510" s="36" t="s">
        <v>5447</v>
      </c>
    </row>
    <row r="5511" spans="1:35" ht="15" customHeight="1" thickBot="1" x14ac:dyDescent="0.4">
      <c r="A5511" s="180"/>
      <c r="B5511" s="5">
        <f t="shared" si="416"/>
        <v>5509</v>
      </c>
      <c r="C5511">
        <f t="shared" si="418"/>
        <v>1</v>
      </c>
      <c r="D5511" s="16">
        <v>1962</v>
      </c>
      <c r="E5511" t="s">
        <v>221</v>
      </c>
      <c r="F5511" t="s">
        <v>16</v>
      </c>
      <c r="G5511">
        <v>417589</v>
      </c>
      <c r="J5511" t="s">
        <v>3354</v>
      </c>
      <c r="K5511" t="s">
        <v>3383</v>
      </c>
      <c r="M5511" t="s">
        <v>3459</v>
      </c>
      <c r="N5511" t="s">
        <v>3359</v>
      </c>
      <c r="T5511" t="s">
        <v>3424</v>
      </c>
      <c r="U5511" t="s">
        <v>3662</v>
      </c>
      <c r="W5511" t="s">
        <v>3351</v>
      </c>
      <c r="X5511" t="s">
        <v>3452</v>
      </c>
      <c r="AA5511" s="3" t="s">
        <v>3464</v>
      </c>
      <c r="AF5511" t="s">
        <v>3451</v>
      </c>
      <c r="AH5511" s="2">
        <v>45335</v>
      </c>
    </row>
    <row r="5512" spans="1:35" ht="15" customHeight="1" x14ac:dyDescent="0.35">
      <c r="B5512" s="5">
        <f t="shared" si="416"/>
        <v>5510</v>
      </c>
      <c r="C5512">
        <f t="shared" si="413"/>
        <v>1601</v>
      </c>
      <c r="D5512" s="16">
        <v>1962</v>
      </c>
      <c r="E5512" t="s">
        <v>221</v>
      </c>
      <c r="F5512" t="s">
        <v>16</v>
      </c>
      <c r="G5512" s="70">
        <v>417590</v>
      </c>
      <c r="J5512" t="s">
        <v>3354</v>
      </c>
      <c r="K5512" t="s">
        <v>3383</v>
      </c>
      <c r="M5512" t="s">
        <v>3459</v>
      </c>
      <c r="T5512" t="s">
        <v>3424</v>
      </c>
      <c r="U5512" t="s">
        <v>3687</v>
      </c>
      <c r="W5512" t="s">
        <v>3830</v>
      </c>
      <c r="X5512" t="s">
        <v>3452</v>
      </c>
      <c r="AA5512" t="s">
        <v>3464</v>
      </c>
      <c r="AC5512"/>
      <c r="AD5512"/>
      <c r="AE5512" t="s">
        <v>3424</v>
      </c>
      <c r="AF5512" t="s">
        <v>3451</v>
      </c>
      <c r="AG5512" s="3"/>
      <c r="AH5512" s="153">
        <v>45899</v>
      </c>
      <c r="AI5512" s="36" t="s">
        <v>5448</v>
      </c>
    </row>
    <row r="5513" spans="1:35" ht="15" customHeight="1" x14ac:dyDescent="0.35">
      <c r="B5513" s="5">
        <f t="shared" si="416"/>
        <v>5511</v>
      </c>
      <c r="C5513">
        <f t="shared" ref="C5513:C5516" si="419">+G5514-G5513</f>
        <v>7</v>
      </c>
      <c r="D5513" s="16">
        <v>1962</v>
      </c>
      <c r="E5513" t="s">
        <v>972</v>
      </c>
      <c r="F5513" t="s">
        <v>16</v>
      </c>
      <c r="G5513">
        <v>419191</v>
      </c>
      <c r="H5513" t="s">
        <v>17</v>
      </c>
      <c r="J5513" t="s">
        <v>3354</v>
      </c>
      <c r="K5513" t="s">
        <v>3383</v>
      </c>
      <c r="L5513" t="s">
        <v>1846</v>
      </c>
      <c r="M5513" t="s">
        <v>3359</v>
      </c>
      <c r="W5513" t="s">
        <v>3557</v>
      </c>
      <c r="AB5513" t="s">
        <v>195</v>
      </c>
      <c r="AF5513" t="s">
        <v>3060</v>
      </c>
      <c r="AH5513" s="2">
        <v>40298.370497685188</v>
      </c>
    </row>
    <row r="5514" spans="1:35" ht="15" customHeight="1" thickBot="1" x14ac:dyDescent="0.4">
      <c r="B5514" s="5">
        <f t="shared" si="416"/>
        <v>5512</v>
      </c>
      <c r="C5514">
        <f t="shared" si="419"/>
        <v>973</v>
      </c>
      <c r="D5514" s="16">
        <v>1962</v>
      </c>
      <c r="E5514" t="s">
        <v>972</v>
      </c>
      <c r="F5514" t="s">
        <v>16</v>
      </c>
      <c r="G5514" s="70">
        <v>419198</v>
      </c>
      <c r="K5514" t="s">
        <v>3383</v>
      </c>
      <c r="AF5514" t="s">
        <v>3451</v>
      </c>
      <c r="AH5514" s="2">
        <v>45961</v>
      </c>
    </row>
    <row r="5515" spans="1:35" ht="15" customHeight="1" thickBot="1" x14ac:dyDescent="0.4">
      <c r="B5515" s="5">
        <f t="shared" si="416"/>
        <v>5513</v>
      </c>
      <c r="C5515">
        <f t="shared" si="419"/>
        <v>132</v>
      </c>
      <c r="D5515" s="16">
        <v>1962</v>
      </c>
      <c r="E5515" s="159" t="s">
        <v>15</v>
      </c>
      <c r="F5515" s="159" t="s">
        <v>25</v>
      </c>
      <c r="G5515" s="160">
        <v>420171</v>
      </c>
      <c r="H5515" s="159"/>
      <c r="I5515" s="159"/>
      <c r="J5515" s="159" t="s">
        <v>3354</v>
      </c>
      <c r="K5515" s="159" t="s">
        <v>3383</v>
      </c>
      <c r="L5515" s="159"/>
      <c r="M5515" s="159" t="s">
        <v>3459</v>
      </c>
      <c r="N5515" s="159"/>
      <c r="O5515" s="159"/>
      <c r="P5515" s="159"/>
      <c r="Q5515" s="159"/>
      <c r="R5515" s="159"/>
      <c r="S5515" s="159"/>
      <c r="T5515" s="159" t="s">
        <v>3262</v>
      </c>
      <c r="U5515" s="159"/>
      <c r="V5515" s="161"/>
      <c r="W5515" s="159" t="s">
        <v>3572</v>
      </c>
      <c r="X5515" s="159" t="s">
        <v>3660</v>
      </c>
      <c r="Y5515" s="159"/>
      <c r="Z5515" s="159"/>
      <c r="AA5515" s="159" t="s">
        <v>3262</v>
      </c>
      <c r="AB5515" s="159"/>
      <c r="AC5515" s="159"/>
      <c r="AD5515" s="159"/>
      <c r="AE5515" s="159"/>
      <c r="AF5515" t="s">
        <v>3451</v>
      </c>
      <c r="AG5515" s="159"/>
      <c r="AH5515" s="176">
        <v>46091</v>
      </c>
      <c r="AI5515" s="76" t="s">
        <v>6384</v>
      </c>
    </row>
    <row r="5516" spans="1:35" ht="15" customHeight="1" x14ac:dyDescent="0.35">
      <c r="B5516" s="5">
        <f t="shared" si="416"/>
        <v>5514</v>
      </c>
      <c r="C5516">
        <f t="shared" si="419"/>
        <v>38</v>
      </c>
      <c r="D5516" s="16">
        <v>1962</v>
      </c>
      <c r="E5516" t="s">
        <v>15</v>
      </c>
      <c r="F5516" t="s">
        <v>25</v>
      </c>
      <c r="G5516">
        <v>420303</v>
      </c>
      <c r="H5516" t="s">
        <v>17</v>
      </c>
      <c r="J5516" t="s">
        <v>3354</v>
      </c>
      <c r="L5516" t="s">
        <v>1847</v>
      </c>
      <c r="M5516" t="s">
        <v>3359</v>
      </c>
      <c r="S5516" s="148">
        <v>4</v>
      </c>
      <c r="AB5516" t="s">
        <v>1848</v>
      </c>
      <c r="AF5516" t="s">
        <v>3060</v>
      </c>
      <c r="AH5516" s="2">
        <v>40727.78738425926</v>
      </c>
    </row>
    <row r="5517" spans="1:35" ht="15" customHeight="1" thickBot="1" x14ac:dyDescent="0.4">
      <c r="B5517" s="5">
        <f t="shared" si="416"/>
        <v>5515</v>
      </c>
      <c r="C5517">
        <f>+G5519-G5517</f>
        <v>77</v>
      </c>
      <c r="D5517" s="16">
        <v>1962</v>
      </c>
      <c r="E5517" t="s">
        <v>15</v>
      </c>
      <c r="F5517" t="s">
        <v>25</v>
      </c>
      <c r="G5517">
        <v>420341</v>
      </c>
      <c r="H5517" t="s">
        <v>17</v>
      </c>
      <c r="J5517" t="s">
        <v>3354</v>
      </c>
      <c r="K5517" t="s">
        <v>3383</v>
      </c>
      <c r="L5517" t="s">
        <v>71</v>
      </c>
      <c r="M5517" t="s">
        <v>3359</v>
      </c>
      <c r="N5517" t="s">
        <v>3359</v>
      </c>
      <c r="AD5517" s="3" t="s">
        <v>1849</v>
      </c>
      <c r="AF5517" t="s">
        <v>3060</v>
      </c>
      <c r="AH5517" s="2">
        <v>40695.506493055553</v>
      </c>
    </row>
    <row r="5518" spans="1:35" ht="15" customHeight="1" thickBot="1" x14ac:dyDescent="0.4">
      <c r="B5518" s="5">
        <f t="shared" si="416"/>
        <v>5516</v>
      </c>
      <c r="C5518">
        <f t="shared" ref="C5518:C5521" si="420">+G5520-G5518</f>
        <v>62</v>
      </c>
      <c r="D5518" s="16">
        <v>1962</v>
      </c>
      <c r="E5518" s="159" t="s">
        <v>15</v>
      </c>
      <c r="F5518" s="159" t="s">
        <v>16</v>
      </c>
      <c r="G5518" s="160">
        <v>420411</v>
      </c>
      <c r="H5518" s="159"/>
      <c r="I5518" s="159"/>
      <c r="J5518" s="159" t="s">
        <v>3354</v>
      </c>
      <c r="K5518" s="159" t="s">
        <v>3383</v>
      </c>
      <c r="L5518" s="159"/>
      <c r="M5518" s="159" t="s">
        <v>3453</v>
      </c>
      <c r="N5518" s="159"/>
      <c r="O5518" s="159"/>
      <c r="P5518" s="159"/>
      <c r="Q5518" s="159"/>
      <c r="R5518" s="159"/>
      <c r="S5518" s="159"/>
      <c r="T5518" s="159" t="s">
        <v>3262</v>
      </c>
      <c r="U5518" s="159"/>
      <c r="V5518" s="159"/>
      <c r="W5518" s="159" t="s">
        <v>3572</v>
      </c>
      <c r="X5518" s="159" t="s">
        <v>3660</v>
      </c>
      <c r="Y5518" s="159"/>
      <c r="Z5518" s="159"/>
      <c r="AA5518" s="159" t="s">
        <v>3262</v>
      </c>
      <c r="AB5518" s="159"/>
      <c r="AC5518" s="159"/>
      <c r="AD5518" s="159"/>
      <c r="AE5518" s="159"/>
      <c r="AF5518" t="s">
        <v>3451</v>
      </c>
      <c r="AG5518" s="159"/>
      <c r="AH5518" s="176">
        <v>46207</v>
      </c>
      <c r="AI5518" s="76" t="s">
        <v>6710</v>
      </c>
    </row>
    <row r="5519" spans="1:35" ht="15" customHeight="1" x14ac:dyDescent="0.35">
      <c r="B5519" s="5">
        <f t="shared" si="416"/>
        <v>5517</v>
      </c>
      <c r="C5519">
        <f t="shared" si="420"/>
        <v>144</v>
      </c>
      <c r="D5519" s="16">
        <v>1962</v>
      </c>
      <c r="E5519" t="s">
        <v>15</v>
      </c>
      <c r="F5519" t="s">
        <v>16</v>
      </c>
      <c r="G5519">
        <v>420418</v>
      </c>
      <c r="H5519" t="s">
        <v>17</v>
      </c>
      <c r="J5519" t="s">
        <v>3354</v>
      </c>
      <c r="L5519" t="s">
        <v>630</v>
      </c>
      <c r="M5519" t="s">
        <v>3359</v>
      </c>
      <c r="AF5519" t="s">
        <v>3060</v>
      </c>
      <c r="AH5519" s="2">
        <v>41038.930787037039</v>
      </c>
    </row>
    <row r="5520" spans="1:35" ht="15" customHeight="1" x14ac:dyDescent="0.35">
      <c r="B5520" s="5">
        <f t="shared" si="416"/>
        <v>5518</v>
      </c>
      <c r="C5520">
        <f t="shared" si="420"/>
        <v>160</v>
      </c>
      <c r="D5520" s="16">
        <v>1962</v>
      </c>
      <c r="E5520" t="s">
        <v>15</v>
      </c>
      <c r="F5520" t="s">
        <v>25</v>
      </c>
      <c r="G5520">
        <v>420473</v>
      </c>
      <c r="H5520" t="s">
        <v>17</v>
      </c>
      <c r="J5520" t="s">
        <v>3354</v>
      </c>
      <c r="K5520" t="s">
        <v>3383</v>
      </c>
      <c r="L5520" t="s">
        <v>501</v>
      </c>
      <c r="M5520" t="s">
        <v>3359</v>
      </c>
      <c r="AF5520" t="s">
        <v>3060</v>
      </c>
      <c r="AH5520" s="2">
        <v>40391.621377314812</v>
      </c>
    </row>
    <row r="5521" spans="2:35" ht="15" customHeight="1" x14ac:dyDescent="0.35">
      <c r="B5521" s="5">
        <f t="shared" si="416"/>
        <v>5519</v>
      </c>
      <c r="C5521">
        <f t="shared" si="420"/>
        <v>401</v>
      </c>
      <c r="D5521" s="16">
        <v>1962</v>
      </c>
      <c r="E5521" t="s">
        <v>15</v>
      </c>
      <c r="F5521" t="s">
        <v>16</v>
      </c>
      <c r="G5521">
        <v>420562</v>
      </c>
      <c r="H5521" t="s">
        <v>17</v>
      </c>
      <c r="J5521" t="s">
        <v>3354</v>
      </c>
      <c r="K5521" t="s">
        <v>3383</v>
      </c>
      <c r="L5521" t="s">
        <v>1850</v>
      </c>
      <c r="M5521" t="s">
        <v>3359</v>
      </c>
      <c r="AF5521" t="s">
        <v>3060</v>
      </c>
      <c r="AH5521" s="2">
        <v>39935.762800925928</v>
      </c>
    </row>
    <row r="5522" spans="2:35" ht="15" customHeight="1" thickBot="1" x14ac:dyDescent="0.4">
      <c r="B5522" s="5">
        <f t="shared" si="416"/>
        <v>5520</v>
      </c>
      <c r="C5522">
        <f t="shared" ref="C5522:C5581" si="421">+G5523-G5522</f>
        <v>330</v>
      </c>
      <c r="D5522" s="16">
        <v>1962</v>
      </c>
      <c r="E5522" t="s">
        <v>15</v>
      </c>
      <c r="F5522" t="s">
        <v>25</v>
      </c>
      <c r="G5522">
        <v>420633</v>
      </c>
      <c r="H5522" t="s">
        <v>17</v>
      </c>
      <c r="L5522" t="s">
        <v>592</v>
      </c>
      <c r="M5522" t="s">
        <v>3359</v>
      </c>
      <c r="AF5522" t="s">
        <v>3060</v>
      </c>
      <c r="AH5522" s="2">
        <v>41059.486956018518</v>
      </c>
    </row>
    <row r="5523" spans="2:35" ht="15" thickBot="1" x14ac:dyDescent="0.4">
      <c r="B5523" s="5">
        <f t="shared" ref="B5523:B5526" si="422">+B5522+1</f>
        <v>5521</v>
      </c>
      <c r="C5523">
        <f t="shared" ref="C5523:C5526" si="423">+G5524-G5523</f>
        <v>41</v>
      </c>
      <c r="D5523" s="16">
        <v>1962</v>
      </c>
      <c r="E5523" s="159" t="s">
        <v>327</v>
      </c>
      <c r="F5523" s="159" t="s">
        <v>25</v>
      </c>
      <c r="G5523" s="160">
        <v>420963</v>
      </c>
      <c r="H5523" s="159"/>
      <c r="I5523" s="159"/>
      <c r="J5523" s="159" t="s">
        <v>3354</v>
      </c>
      <c r="K5523" s="159" t="s">
        <v>3383</v>
      </c>
      <c r="L5523" s="159"/>
      <c r="M5523" s="159" t="s">
        <v>3459</v>
      </c>
      <c r="N5523" s="159"/>
      <c r="O5523" s="159"/>
      <c r="P5523" s="159"/>
      <c r="Q5523" s="159"/>
      <c r="R5523" s="159"/>
      <c r="S5523" s="159"/>
      <c r="T5523" s="159" t="s">
        <v>3424</v>
      </c>
      <c r="U5523" s="159"/>
      <c r="V5523" s="161"/>
      <c r="W5523" s="159" t="s">
        <v>3572</v>
      </c>
      <c r="X5523" s="159" t="s">
        <v>3452</v>
      </c>
      <c r="Y5523" s="159"/>
      <c r="Z5523" s="159"/>
      <c r="AA5523" s="159" t="s">
        <v>6297</v>
      </c>
      <c r="AB5523" s="159" t="s">
        <v>6309</v>
      </c>
      <c r="AC5523" s="159"/>
      <c r="AD5523" s="159"/>
      <c r="AE5523" s="159"/>
      <c r="AF5523" t="s">
        <v>3451</v>
      </c>
      <c r="AG5523" s="159"/>
      <c r="AH5523" s="176">
        <v>46034</v>
      </c>
      <c r="AI5523" s="76" t="s">
        <v>6260</v>
      </c>
    </row>
    <row r="5524" spans="2:35" ht="15" thickBot="1" x14ac:dyDescent="0.4">
      <c r="B5524" s="5">
        <f t="shared" si="422"/>
        <v>5522</v>
      </c>
      <c r="C5524">
        <f t="shared" si="423"/>
        <v>17</v>
      </c>
      <c r="D5524" s="16">
        <v>1962</v>
      </c>
      <c r="E5524" s="159" t="s">
        <v>327</v>
      </c>
      <c r="F5524" s="159" t="s">
        <v>25</v>
      </c>
      <c r="G5524" s="160">
        <v>421004</v>
      </c>
      <c r="H5524" s="159"/>
      <c r="I5524" s="159"/>
      <c r="J5524" s="159" t="s">
        <v>3354</v>
      </c>
      <c r="K5524" s="159" t="s">
        <v>3383</v>
      </c>
      <c r="L5524" s="159"/>
      <c r="M5524" s="159" t="s">
        <v>3459</v>
      </c>
      <c r="N5524" s="159" t="s">
        <v>3359</v>
      </c>
      <c r="O5524" s="159"/>
      <c r="P5524" s="159"/>
      <c r="Q5524" s="159"/>
      <c r="R5524" s="159"/>
      <c r="S5524" s="159"/>
      <c r="T5524" s="159" t="s">
        <v>3424</v>
      </c>
      <c r="U5524" s="159"/>
      <c r="V5524" s="161"/>
      <c r="W5524" s="159" t="s">
        <v>3572</v>
      </c>
      <c r="X5524" s="159" t="s">
        <v>3452</v>
      </c>
      <c r="Y5524" s="159"/>
      <c r="Z5524" s="159"/>
      <c r="AA5524" s="159" t="s">
        <v>6974</v>
      </c>
      <c r="AB5524" s="159"/>
      <c r="AC5524" s="159"/>
      <c r="AD5524" s="159"/>
      <c r="AE5524" s="159"/>
      <c r="AF5524" t="s">
        <v>3451</v>
      </c>
      <c r="AG5524" s="159"/>
      <c r="AH5524" s="176">
        <v>46256</v>
      </c>
      <c r="AI5524" s="76" t="s">
        <v>6872</v>
      </c>
    </row>
    <row r="5525" spans="2:35" ht="15" customHeight="1" x14ac:dyDescent="0.35">
      <c r="B5525" s="5">
        <f t="shared" si="422"/>
        <v>5523</v>
      </c>
      <c r="C5525">
        <f t="shared" si="423"/>
        <v>201</v>
      </c>
      <c r="D5525" s="16">
        <v>1962</v>
      </c>
      <c r="E5525" s="3" t="s">
        <v>327</v>
      </c>
      <c r="F5525" s="3" t="s">
        <v>25</v>
      </c>
      <c r="G5525" s="3">
        <v>421021</v>
      </c>
      <c r="H5525" s="3"/>
      <c r="I5525" s="3"/>
      <c r="J5525" s="3" t="s">
        <v>3354</v>
      </c>
      <c r="K5525" s="3" t="s">
        <v>3383</v>
      </c>
      <c r="L5525" s="3"/>
      <c r="M5525" s="3" t="s">
        <v>3459</v>
      </c>
      <c r="N5525" s="3"/>
      <c r="O5525" s="3"/>
      <c r="P5525" s="3"/>
      <c r="Q5525" s="3"/>
      <c r="R5525" s="3"/>
      <c r="S5525" s="152"/>
      <c r="T5525" s="3" t="s">
        <v>3424</v>
      </c>
      <c r="U5525" s="3"/>
      <c r="V5525" s="143"/>
      <c r="W5525" s="3" t="s">
        <v>3572</v>
      </c>
      <c r="X5525" s="3" t="s">
        <v>3452</v>
      </c>
      <c r="Y5525" s="3"/>
      <c r="Z5525" s="3"/>
      <c r="AA5525" t="s">
        <v>4362</v>
      </c>
      <c r="AB5525" s="3"/>
      <c r="AE5525" s="3"/>
      <c r="AF5525" s="3" t="s">
        <v>3451</v>
      </c>
      <c r="AG5525" s="3"/>
      <c r="AH5525" s="153">
        <v>45568</v>
      </c>
      <c r="AI5525" s="166" t="s">
        <v>4301</v>
      </c>
    </row>
    <row r="5526" spans="2:35" ht="15" customHeight="1" x14ac:dyDescent="0.35">
      <c r="B5526" s="5">
        <f t="shared" si="422"/>
        <v>5524</v>
      </c>
      <c r="C5526">
        <f t="shared" si="423"/>
        <v>60</v>
      </c>
      <c r="D5526" s="16">
        <v>1962</v>
      </c>
      <c r="E5526" t="s">
        <v>221</v>
      </c>
      <c r="F5526" t="s">
        <v>25</v>
      </c>
      <c r="G5526">
        <v>421222</v>
      </c>
      <c r="H5526" t="s">
        <v>17</v>
      </c>
      <c r="J5526" t="s">
        <v>3354</v>
      </c>
      <c r="L5526" t="s">
        <v>1650</v>
      </c>
      <c r="M5526" t="s">
        <v>3359</v>
      </c>
      <c r="AA5526" s="3" t="s">
        <v>3464</v>
      </c>
      <c r="AE5526" t="s">
        <v>380</v>
      </c>
      <c r="AF5526" t="s">
        <v>3060</v>
      </c>
      <c r="AH5526" s="2">
        <v>40142.362314814818</v>
      </c>
    </row>
    <row r="5527" spans="2:35" ht="15" customHeight="1" x14ac:dyDescent="0.35">
      <c r="B5527" s="5">
        <f t="shared" si="416"/>
        <v>5525</v>
      </c>
      <c r="C5527">
        <f t="shared" si="421"/>
        <v>86</v>
      </c>
      <c r="D5527" s="16">
        <v>1962</v>
      </c>
      <c r="E5527" t="s">
        <v>221</v>
      </c>
      <c r="F5527" t="s">
        <v>25</v>
      </c>
      <c r="G5527">
        <v>421282</v>
      </c>
      <c r="J5527" t="s">
        <v>3354</v>
      </c>
      <c r="K5527" t="s">
        <v>3383</v>
      </c>
      <c r="M5527" t="s">
        <v>3459</v>
      </c>
      <c r="N5527" t="s">
        <v>3359</v>
      </c>
      <c r="T5527" t="s">
        <v>3424</v>
      </c>
      <c r="W5527" t="s">
        <v>3572</v>
      </c>
      <c r="X5527" t="s">
        <v>3452</v>
      </c>
      <c r="AA5527" s="3" t="s">
        <v>3464</v>
      </c>
      <c r="AF5527" t="s">
        <v>3451</v>
      </c>
      <c r="AH5527" s="2">
        <v>45498</v>
      </c>
    </row>
    <row r="5528" spans="2:35" ht="15" customHeight="1" x14ac:dyDescent="0.35">
      <c r="B5528" s="5">
        <f t="shared" si="416"/>
        <v>5526</v>
      </c>
      <c r="C5528">
        <f t="shared" si="421"/>
        <v>33</v>
      </c>
      <c r="D5528" s="16">
        <v>1962</v>
      </c>
      <c r="E5528" t="s">
        <v>560</v>
      </c>
      <c r="F5528" t="s">
        <v>25</v>
      </c>
      <c r="G5528">
        <v>421368</v>
      </c>
      <c r="H5528" t="s">
        <v>17</v>
      </c>
      <c r="M5528" t="s">
        <v>3359</v>
      </c>
      <c r="AF5528" t="s">
        <v>3060</v>
      </c>
      <c r="AH5528" s="2">
        <v>39740.303749999999</v>
      </c>
    </row>
    <row r="5529" spans="2:35" ht="15" customHeight="1" x14ac:dyDescent="0.35">
      <c r="B5529" s="5">
        <f t="shared" si="416"/>
        <v>5527</v>
      </c>
      <c r="C5529">
        <f t="shared" si="421"/>
        <v>25</v>
      </c>
      <c r="D5529" s="16">
        <v>1962</v>
      </c>
      <c r="E5529" t="s">
        <v>972</v>
      </c>
      <c r="F5529" t="s">
        <v>25</v>
      </c>
      <c r="G5529">
        <v>421401</v>
      </c>
      <c r="L5529" t="s">
        <v>37</v>
      </c>
      <c r="AF5529" t="s">
        <v>3060</v>
      </c>
    </row>
    <row r="5530" spans="2:35" ht="15" customHeight="1" x14ac:dyDescent="0.35">
      <c r="B5530" s="5">
        <f t="shared" si="416"/>
        <v>5528</v>
      </c>
      <c r="C5530">
        <f t="shared" si="421"/>
        <v>12</v>
      </c>
      <c r="D5530" s="16">
        <v>1962</v>
      </c>
      <c r="E5530" t="s">
        <v>972</v>
      </c>
      <c r="F5530" t="s">
        <v>25</v>
      </c>
      <c r="G5530">
        <v>421426</v>
      </c>
      <c r="H5530" t="s">
        <v>17</v>
      </c>
      <c r="J5530" t="s">
        <v>3354</v>
      </c>
      <c r="K5530" t="s">
        <v>3383</v>
      </c>
      <c r="L5530" t="s">
        <v>244</v>
      </c>
      <c r="M5530" t="s">
        <v>3453</v>
      </c>
      <c r="N5530" t="s">
        <v>3359</v>
      </c>
      <c r="S5530" s="148" t="s">
        <v>580</v>
      </c>
      <c r="T5530" t="s">
        <v>3262</v>
      </c>
      <c r="U5530" t="s">
        <v>3557</v>
      </c>
      <c r="W5530" t="s">
        <v>3557</v>
      </c>
      <c r="X5530" t="s">
        <v>3452</v>
      </c>
      <c r="AA5530" s="3" t="s">
        <v>167</v>
      </c>
      <c r="AC5530" s="153">
        <v>23352</v>
      </c>
      <c r="AD5530" s="3" t="s">
        <v>3939</v>
      </c>
      <c r="AF5530" t="s">
        <v>3451</v>
      </c>
      <c r="AH5530" s="2">
        <v>45337</v>
      </c>
    </row>
    <row r="5531" spans="2:35" ht="15" customHeight="1" x14ac:dyDescent="0.35">
      <c r="B5531" s="5">
        <f t="shared" si="416"/>
        <v>5529</v>
      </c>
      <c r="C5531">
        <f t="shared" si="421"/>
        <v>39</v>
      </c>
      <c r="D5531" s="16">
        <v>1962</v>
      </c>
      <c r="E5531" t="s">
        <v>972</v>
      </c>
      <c r="F5531" t="s">
        <v>25</v>
      </c>
      <c r="G5531">
        <v>421438</v>
      </c>
      <c r="H5531" t="s">
        <v>17</v>
      </c>
      <c r="J5531" t="s">
        <v>3354</v>
      </c>
      <c r="L5531" t="s">
        <v>358</v>
      </c>
      <c r="M5531" t="s">
        <v>3359</v>
      </c>
      <c r="W5531" t="s">
        <v>3557</v>
      </c>
      <c r="AB5531" t="s">
        <v>195</v>
      </c>
      <c r="AF5531" t="s">
        <v>3060</v>
      </c>
      <c r="AH5531" s="2">
        <v>40864.331296296295</v>
      </c>
    </row>
    <row r="5532" spans="2:35" ht="15" customHeight="1" x14ac:dyDescent="0.35">
      <c r="B5532" s="5">
        <f t="shared" si="416"/>
        <v>5530</v>
      </c>
      <c r="C5532">
        <f t="shared" si="421"/>
        <v>106</v>
      </c>
      <c r="D5532" s="16">
        <v>1962</v>
      </c>
      <c r="E5532" t="s">
        <v>327</v>
      </c>
      <c r="F5532" t="s">
        <v>16</v>
      </c>
      <c r="G5532">
        <v>421477</v>
      </c>
      <c r="H5532" t="s">
        <v>17</v>
      </c>
      <c r="J5532" t="s">
        <v>3354</v>
      </c>
      <c r="K5532" t="s">
        <v>3383</v>
      </c>
      <c r="L5532" t="s">
        <v>1059</v>
      </c>
      <c r="M5532" t="s">
        <v>3359</v>
      </c>
      <c r="AB5532" t="s">
        <v>1851</v>
      </c>
      <c r="AF5532" t="s">
        <v>3060</v>
      </c>
      <c r="AH5532" s="2">
        <v>40435.715648148151</v>
      </c>
    </row>
    <row r="5533" spans="2:35" ht="15" customHeight="1" x14ac:dyDescent="0.35">
      <c r="B5533" s="5">
        <f t="shared" si="416"/>
        <v>5531</v>
      </c>
      <c r="C5533">
        <f t="shared" si="421"/>
        <v>5</v>
      </c>
      <c r="D5533" s="16">
        <v>1962</v>
      </c>
      <c r="E5533" s="3" t="s">
        <v>560</v>
      </c>
      <c r="F5533" s="3" t="s">
        <v>16</v>
      </c>
      <c r="G5533" s="165">
        <v>421583</v>
      </c>
      <c r="H5533" s="3"/>
      <c r="I5533" s="3"/>
      <c r="J5533" s="3" t="s">
        <v>3354</v>
      </c>
      <c r="K5533" s="3" t="s">
        <v>3383</v>
      </c>
      <c r="L5533" s="3"/>
      <c r="M5533" s="3" t="s">
        <v>3459</v>
      </c>
      <c r="N5533" s="3"/>
      <c r="O5533" s="3"/>
      <c r="P5533" s="3"/>
      <c r="Q5533" s="3"/>
      <c r="R5533" s="3"/>
      <c r="S5533" s="152"/>
      <c r="T5533" s="3" t="s">
        <v>3424</v>
      </c>
      <c r="U5533" s="3"/>
      <c r="V5533" s="143"/>
      <c r="W5533" s="3" t="s">
        <v>3557</v>
      </c>
      <c r="X5533" s="3" t="s">
        <v>3452</v>
      </c>
      <c r="Y5533" s="3"/>
      <c r="Z5533" s="3"/>
      <c r="AA5533" s="3" t="s">
        <v>3777</v>
      </c>
      <c r="AB5533" s="14" t="s">
        <v>5596</v>
      </c>
      <c r="AE5533" s="3"/>
      <c r="AF5533" t="s">
        <v>3451</v>
      </c>
      <c r="AG5533" s="3"/>
      <c r="AH5533" s="153">
        <v>45928</v>
      </c>
      <c r="AI5533" s="166" t="s">
        <v>5627</v>
      </c>
    </row>
    <row r="5534" spans="2:35" ht="15" customHeight="1" x14ac:dyDescent="0.35">
      <c r="B5534" s="5">
        <f t="shared" si="416"/>
        <v>5532</v>
      </c>
      <c r="C5534">
        <f t="shared" si="421"/>
        <v>7</v>
      </c>
      <c r="D5534" s="16">
        <v>1962</v>
      </c>
      <c r="E5534" t="s">
        <v>560</v>
      </c>
      <c r="F5534" t="s">
        <v>16</v>
      </c>
      <c r="G5534">
        <v>421588</v>
      </c>
      <c r="J5534" t="s">
        <v>3354</v>
      </c>
      <c r="K5534" t="s">
        <v>3383</v>
      </c>
      <c r="M5534" t="s">
        <v>3459</v>
      </c>
      <c r="N5534" t="s">
        <v>3359</v>
      </c>
      <c r="T5534" t="s">
        <v>3424</v>
      </c>
      <c r="W5534" t="s">
        <v>3557</v>
      </c>
      <c r="X5534" t="s">
        <v>3452</v>
      </c>
      <c r="AA5534" s="3" t="s">
        <v>3777</v>
      </c>
      <c r="AD5534" s="3" t="s">
        <v>3960</v>
      </c>
      <c r="AF5534" t="s">
        <v>3451</v>
      </c>
      <c r="AH5534" s="2">
        <v>45356</v>
      </c>
    </row>
    <row r="5535" spans="2:35" ht="15" customHeight="1" x14ac:dyDescent="0.35">
      <c r="B5535" s="5">
        <f t="shared" si="416"/>
        <v>5533</v>
      </c>
      <c r="C5535">
        <f t="shared" si="421"/>
        <v>294</v>
      </c>
      <c r="D5535" s="16">
        <v>1962</v>
      </c>
      <c r="E5535" s="116" t="s">
        <v>560</v>
      </c>
      <c r="F5535" s="116" t="s">
        <v>16</v>
      </c>
      <c r="G5535" s="117">
        <v>421595</v>
      </c>
      <c r="H5535" s="172" t="s">
        <v>5836</v>
      </c>
      <c r="I5535" s="172"/>
      <c r="J5535" s="172" t="s">
        <v>3354</v>
      </c>
      <c r="K5535" s="172" t="s">
        <v>3383</v>
      </c>
      <c r="L5535" s="172"/>
      <c r="M5535" s="172" t="s">
        <v>3359</v>
      </c>
      <c r="N5535" s="172"/>
      <c r="O5535" s="172"/>
      <c r="P5535" s="172"/>
      <c r="Q5535" s="172"/>
      <c r="R5535" s="172"/>
      <c r="S5535" s="173"/>
      <c r="T5535" s="172" t="s">
        <v>3424</v>
      </c>
      <c r="U5535" s="172"/>
      <c r="V5535" s="174"/>
      <c r="W5535" s="172" t="s">
        <v>3557</v>
      </c>
      <c r="X5535" s="172" t="s">
        <v>3452</v>
      </c>
      <c r="Y5535" s="172"/>
      <c r="Z5535" s="172"/>
      <c r="AA5535" s="172" t="s">
        <v>3556</v>
      </c>
      <c r="AB5535" s="172" t="s">
        <v>6033</v>
      </c>
      <c r="AC5535" s="172"/>
      <c r="AD5535" s="172"/>
      <c r="AE5535" s="172"/>
      <c r="AF5535" t="s">
        <v>3451</v>
      </c>
      <c r="AG5535" s="172"/>
      <c r="AH5535" s="175">
        <v>45999</v>
      </c>
      <c r="AI5535" s="36" t="s">
        <v>6046</v>
      </c>
    </row>
    <row r="5536" spans="2:35" ht="15" customHeight="1" x14ac:dyDescent="0.45">
      <c r="B5536" s="5">
        <f t="shared" si="416"/>
        <v>5534</v>
      </c>
      <c r="C5536">
        <f t="shared" si="421"/>
        <v>1015</v>
      </c>
      <c r="D5536" s="82">
        <v>1963</v>
      </c>
      <c r="E5536" t="s">
        <v>15</v>
      </c>
      <c r="F5536" t="s">
        <v>16</v>
      </c>
      <c r="G5536">
        <v>421889</v>
      </c>
      <c r="H5536" t="s">
        <v>17</v>
      </c>
      <c r="J5536" t="s">
        <v>3356</v>
      </c>
      <c r="K5536" t="s">
        <v>3383</v>
      </c>
      <c r="L5536" t="s">
        <v>52</v>
      </c>
      <c r="M5536" t="s">
        <v>3359</v>
      </c>
      <c r="N5536" t="s">
        <v>3359</v>
      </c>
      <c r="AF5536" t="s">
        <v>3060</v>
      </c>
      <c r="AH5536" s="2">
        <v>40629.77449074074</v>
      </c>
    </row>
    <row r="5537" spans="2:35" ht="15" customHeight="1" x14ac:dyDescent="0.35">
      <c r="B5537" s="5">
        <f t="shared" si="416"/>
        <v>5535</v>
      </c>
      <c r="C5537">
        <f t="shared" si="421"/>
        <v>197</v>
      </c>
      <c r="D5537" s="16">
        <v>1963</v>
      </c>
      <c r="E5537" t="s">
        <v>15</v>
      </c>
      <c r="F5537" t="s">
        <v>16</v>
      </c>
      <c r="G5537">
        <v>422904</v>
      </c>
      <c r="H5537" t="s">
        <v>17</v>
      </c>
      <c r="J5537" t="s">
        <v>3354</v>
      </c>
      <c r="K5537" t="s">
        <v>3366</v>
      </c>
      <c r="M5537" t="s">
        <v>3359</v>
      </c>
      <c r="AF5537" t="s">
        <v>3060</v>
      </c>
      <c r="AH5537" s="2">
        <v>40084.649861111109</v>
      </c>
    </row>
    <row r="5538" spans="2:35" ht="15" customHeight="1" x14ac:dyDescent="0.35">
      <c r="B5538" s="5">
        <f t="shared" si="416"/>
        <v>5536</v>
      </c>
      <c r="C5538">
        <f t="shared" si="421"/>
        <v>341</v>
      </c>
      <c r="D5538" s="16">
        <v>1963</v>
      </c>
      <c r="E5538" t="s">
        <v>1381</v>
      </c>
      <c r="F5538" t="s">
        <v>25</v>
      </c>
      <c r="G5538">
        <v>423101</v>
      </c>
      <c r="H5538" t="s">
        <v>17</v>
      </c>
      <c r="K5538" t="s">
        <v>3383</v>
      </c>
      <c r="L5538" t="s">
        <v>21</v>
      </c>
      <c r="M5538" t="s">
        <v>3359</v>
      </c>
      <c r="U5538" t="s">
        <v>3557</v>
      </c>
      <c r="AB5538" t="s">
        <v>197</v>
      </c>
      <c r="AD5538" s="3" t="s">
        <v>1852</v>
      </c>
      <c r="AF5538" t="s">
        <v>3060</v>
      </c>
      <c r="AH5538" s="2">
        <v>39910.383125</v>
      </c>
    </row>
    <row r="5539" spans="2:35" ht="15" customHeight="1" x14ac:dyDescent="0.35">
      <c r="B5539" s="5">
        <f t="shared" si="416"/>
        <v>5537</v>
      </c>
      <c r="C5539">
        <f t="shared" si="421"/>
        <v>25</v>
      </c>
      <c r="D5539" s="16">
        <v>1963</v>
      </c>
      <c r="E5539" t="s">
        <v>327</v>
      </c>
      <c r="F5539" t="s">
        <v>25</v>
      </c>
      <c r="G5539">
        <v>423442</v>
      </c>
      <c r="J5539" t="s">
        <v>3354</v>
      </c>
      <c r="K5539" t="s">
        <v>3383</v>
      </c>
      <c r="M5539" t="s">
        <v>3459</v>
      </c>
      <c r="N5539" t="s">
        <v>3359</v>
      </c>
      <c r="T5539" t="s">
        <v>3424</v>
      </c>
      <c r="W5539" t="s">
        <v>3572</v>
      </c>
      <c r="AA5539" s="3" t="s">
        <v>5071</v>
      </c>
      <c r="AD5539" s="3" t="s">
        <v>6148</v>
      </c>
      <c r="AF5539" t="s">
        <v>3451</v>
      </c>
      <c r="AH5539" s="2">
        <v>46032</v>
      </c>
    </row>
    <row r="5540" spans="2:35" ht="15" customHeight="1" x14ac:dyDescent="0.35">
      <c r="B5540" s="5">
        <f t="shared" si="416"/>
        <v>5538</v>
      </c>
      <c r="C5540">
        <f t="shared" si="421"/>
        <v>88</v>
      </c>
      <c r="D5540" s="16">
        <v>1963</v>
      </c>
      <c r="E5540" t="s">
        <v>15</v>
      </c>
      <c r="F5540" t="s">
        <v>25</v>
      </c>
      <c r="G5540">
        <v>423467</v>
      </c>
      <c r="J5540" t="s">
        <v>3354</v>
      </c>
      <c r="K5540" t="s">
        <v>3383</v>
      </c>
      <c r="M5540" t="s">
        <v>3459</v>
      </c>
      <c r="N5540" t="s">
        <v>3359</v>
      </c>
      <c r="T5540" t="s">
        <v>3262</v>
      </c>
      <c r="W5540" t="s">
        <v>3572</v>
      </c>
      <c r="X5540" t="s">
        <v>3660</v>
      </c>
      <c r="AA5540" s="3" t="s">
        <v>3262</v>
      </c>
      <c r="AD5540" s="3" t="s">
        <v>6626</v>
      </c>
      <c r="AF5540" t="s">
        <v>3451</v>
      </c>
      <c r="AH5540" s="2">
        <v>46198</v>
      </c>
    </row>
    <row r="5541" spans="2:35" ht="15" customHeight="1" x14ac:dyDescent="0.35">
      <c r="B5541" s="5">
        <f t="shared" si="416"/>
        <v>5539</v>
      </c>
      <c r="C5541">
        <f t="shared" si="421"/>
        <v>177</v>
      </c>
      <c r="D5541" s="16">
        <v>1963</v>
      </c>
      <c r="E5541" t="s">
        <v>327</v>
      </c>
      <c r="F5541" t="s">
        <v>25</v>
      </c>
      <c r="G5541">
        <v>423555</v>
      </c>
      <c r="H5541" t="s">
        <v>17</v>
      </c>
      <c r="J5541" t="s">
        <v>380</v>
      </c>
      <c r="M5541" t="s">
        <v>3359</v>
      </c>
      <c r="AB5541" t="s">
        <v>31</v>
      </c>
      <c r="AF5541" t="s">
        <v>3060</v>
      </c>
      <c r="AH5541" s="2">
        <v>40409.567199074074</v>
      </c>
    </row>
    <row r="5542" spans="2:35" ht="15" customHeight="1" x14ac:dyDescent="0.35">
      <c r="B5542" s="5">
        <f t="shared" si="416"/>
        <v>5540</v>
      </c>
      <c r="C5542">
        <f t="shared" si="421"/>
        <v>144</v>
      </c>
      <c r="D5542" s="16">
        <v>1963</v>
      </c>
      <c r="E5542" t="s">
        <v>15</v>
      </c>
      <c r="F5542" t="s">
        <v>25</v>
      </c>
      <c r="G5542">
        <v>423732</v>
      </c>
      <c r="H5542" t="s">
        <v>17</v>
      </c>
      <c r="J5542" t="s">
        <v>3354</v>
      </c>
      <c r="M5542" t="s">
        <v>3359</v>
      </c>
      <c r="AF5542" t="s">
        <v>3060</v>
      </c>
      <c r="AH5542" s="2">
        <v>39823.322615740741</v>
      </c>
    </row>
    <row r="5543" spans="2:35" ht="15" customHeight="1" x14ac:dyDescent="0.35">
      <c r="B5543" s="5">
        <f t="shared" si="416"/>
        <v>5541</v>
      </c>
      <c r="C5543">
        <f t="shared" si="421"/>
        <v>6</v>
      </c>
      <c r="D5543" s="16">
        <v>1963</v>
      </c>
      <c r="E5543" t="s">
        <v>327</v>
      </c>
      <c r="F5543" t="s">
        <v>25</v>
      </c>
      <c r="G5543">
        <v>423876</v>
      </c>
      <c r="J5543" t="s">
        <v>3354</v>
      </c>
      <c r="K5543" t="s">
        <v>3383</v>
      </c>
      <c r="M5543" t="s">
        <v>3453</v>
      </c>
      <c r="N5543" t="s">
        <v>3359</v>
      </c>
      <c r="W5543" t="s">
        <v>3572</v>
      </c>
      <c r="X5543" t="s">
        <v>3452</v>
      </c>
      <c r="AA5543" s="3" t="s">
        <v>5299</v>
      </c>
      <c r="AD5543" s="3" t="s">
        <v>5298</v>
      </c>
      <c r="AF5543" t="s">
        <v>3451</v>
      </c>
      <c r="AH5543" s="2">
        <v>45335</v>
      </c>
    </row>
    <row r="5544" spans="2:35" ht="15" customHeight="1" x14ac:dyDescent="0.35">
      <c r="B5544" s="5">
        <f t="shared" si="416"/>
        <v>5542</v>
      </c>
      <c r="C5544">
        <f t="shared" si="421"/>
        <v>15</v>
      </c>
      <c r="D5544" s="16">
        <v>1963</v>
      </c>
      <c r="E5544" t="s">
        <v>327</v>
      </c>
      <c r="F5544" t="s">
        <v>25</v>
      </c>
      <c r="G5544">
        <v>423882</v>
      </c>
      <c r="H5544" t="s">
        <v>17</v>
      </c>
      <c r="J5544" t="s">
        <v>3354</v>
      </c>
      <c r="L5544" t="s">
        <v>1693</v>
      </c>
      <c r="M5544" t="s">
        <v>3359</v>
      </c>
      <c r="AB5544" t="s">
        <v>844</v>
      </c>
      <c r="AF5544" t="s">
        <v>3060</v>
      </c>
      <c r="AH5544" s="2">
        <v>40069.361655092594</v>
      </c>
    </row>
    <row r="5545" spans="2:35" ht="15" customHeight="1" x14ac:dyDescent="0.35">
      <c r="B5545" s="5">
        <f t="shared" si="416"/>
        <v>5543</v>
      </c>
      <c r="C5545">
        <f t="shared" si="421"/>
        <v>7</v>
      </c>
      <c r="D5545" s="16">
        <v>1963</v>
      </c>
      <c r="E5545" t="s">
        <v>327</v>
      </c>
      <c r="F5545" t="s">
        <v>25</v>
      </c>
      <c r="G5545">
        <v>423897</v>
      </c>
      <c r="H5545" t="s">
        <v>17</v>
      </c>
      <c r="J5545" t="s">
        <v>3354</v>
      </c>
      <c r="K5545" t="s">
        <v>3383</v>
      </c>
      <c r="L5545" t="s">
        <v>1853</v>
      </c>
      <c r="M5545" t="s">
        <v>3359</v>
      </c>
      <c r="AB5545" t="s">
        <v>195</v>
      </c>
      <c r="AD5545" s="3" t="s">
        <v>1854</v>
      </c>
      <c r="AF5545" t="s">
        <v>3060</v>
      </c>
      <c r="AH5545" s="2">
        <v>40558.730439814812</v>
      </c>
    </row>
    <row r="5546" spans="2:35" ht="15" customHeight="1" x14ac:dyDescent="0.35">
      <c r="B5546" s="5">
        <f t="shared" si="416"/>
        <v>5544</v>
      </c>
      <c r="C5546">
        <f t="shared" si="421"/>
        <v>10</v>
      </c>
      <c r="D5546" s="16">
        <v>1963</v>
      </c>
      <c r="E5546" s="115" t="s">
        <v>327</v>
      </c>
      <c r="F5546" s="115" t="s">
        <v>25</v>
      </c>
      <c r="G5546" s="70">
        <v>423904</v>
      </c>
      <c r="I5546" s="172"/>
      <c r="J5546" t="s">
        <v>3354</v>
      </c>
      <c r="K5546" s="172" t="s">
        <v>3383</v>
      </c>
      <c r="M5546" s="172" t="s">
        <v>3459</v>
      </c>
      <c r="T5546" t="s">
        <v>3424</v>
      </c>
      <c r="W5546" s="172" t="s">
        <v>3572</v>
      </c>
      <c r="X5546" t="s">
        <v>3452</v>
      </c>
      <c r="AA5546" s="172" t="s">
        <v>5693</v>
      </c>
      <c r="AB5546" t="s">
        <v>1197</v>
      </c>
      <c r="AC5546"/>
      <c r="AD5546"/>
      <c r="AF5546" t="s">
        <v>3451</v>
      </c>
      <c r="AH5546" s="2">
        <v>45966</v>
      </c>
      <c r="AI5546" s="36" t="s">
        <v>5784</v>
      </c>
    </row>
    <row r="5547" spans="2:35" ht="15" customHeight="1" x14ac:dyDescent="0.35">
      <c r="B5547" s="5">
        <f t="shared" si="416"/>
        <v>5545</v>
      </c>
      <c r="C5547">
        <f t="shared" si="421"/>
        <v>44</v>
      </c>
      <c r="D5547" s="146">
        <v>1963</v>
      </c>
      <c r="E5547" s="3" t="s">
        <v>327</v>
      </c>
      <c r="F5547" s="3" t="s">
        <v>25</v>
      </c>
      <c r="G5547" s="3">
        <v>423914</v>
      </c>
      <c r="H5547" s="3"/>
      <c r="I5547" s="3"/>
      <c r="J5547" s="3"/>
      <c r="K5547" s="3"/>
      <c r="L5547" s="3"/>
      <c r="M5547" s="3"/>
      <c r="N5547" s="3"/>
      <c r="O5547" s="3"/>
      <c r="P5547" s="3"/>
      <c r="Q5547" s="3"/>
      <c r="R5547" s="3"/>
      <c r="S5547" s="152"/>
      <c r="T5547" s="3"/>
      <c r="U5547" s="3"/>
      <c r="V5547" s="143"/>
      <c r="W5547" s="3"/>
      <c r="X5547" s="3"/>
      <c r="Y5547" s="3"/>
      <c r="Z5547" s="3"/>
      <c r="AB5547" s="3"/>
      <c r="AE5547" s="3"/>
      <c r="AF5547" s="3" t="s">
        <v>3451</v>
      </c>
      <c r="AG5547" s="3"/>
      <c r="AH5547" s="153">
        <v>45561</v>
      </c>
      <c r="AI5547" s="14" t="s">
        <v>4164</v>
      </c>
    </row>
    <row r="5548" spans="2:35" ht="15" customHeight="1" x14ac:dyDescent="0.35">
      <c r="B5548" s="5">
        <f t="shared" si="416"/>
        <v>5546</v>
      </c>
      <c r="C5548">
        <f t="shared" si="421"/>
        <v>122</v>
      </c>
      <c r="D5548" s="16">
        <v>1963</v>
      </c>
      <c r="E5548" t="s">
        <v>327</v>
      </c>
      <c r="F5548" t="s">
        <v>25</v>
      </c>
      <c r="G5548">
        <v>423958</v>
      </c>
      <c r="H5548" t="s">
        <v>17</v>
      </c>
      <c r="J5548" t="s">
        <v>3354</v>
      </c>
      <c r="K5548" t="s">
        <v>3383</v>
      </c>
      <c r="L5548" t="s">
        <v>1855</v>
      </c>
      <c r="M5548" t="s">
        <v>3359</v>
      </c>
      <c r="AB5548" t="s">
        <v>1857</v>
      </c>
      <c r="AC5548" s="3" t="s">
        <v>1856</v>
      </c>
      <c r="AF5548" t="s">
        <v>3060</v>
      </c>
      <c r="AH5548" s="2">
        <v>40692.939062500001</v>
      </c>
    </row>
    <row r="5549" spans="2:35" ht="15" customHeight="1" x14ac:dyDescent="0.35">
      <c r="B5549" s="5">
        <f t="shared" si="416"/>
        <v>5547</v>
      </c>
      <c r="C5549">
        <f t="shared" si="421"/>
        <v>8</v>
      </c>
      <c r="D5549" s="16">
        <v>1963</v>
      </c>
      <c r="E5549" t="s">
        <v>327</v>
      </c>
      <c r="F5549" t="s">
        <v>25</v>
      </c>
      <c r="G5549" s="70">
        <v>424080</v>
      </c>
      <c r="J5549" t="s">
        <v>3354</v>
      </c>
      <c r="K5549" t="s">
        <v>3383</v>
      </c>
      <c r="M5549" t="s">
        <v>3459</v>
      </c>
      <c r="T5549" t="s">
        <v>3424</v>
      </c>
      <c r="W5549" t="s">
        <v>3572</v>
      </c>
      <c r="X5549" t="s">
        <v>3452</v>
      </c>
      <c r="AA5549" t="s">
        <v>5071</v>
      </c>
      <c r="AC5549"/>
      <c r="AD5549"/>
      <c r="AF5549" t="s">
        <v>3451</v>
      </c>
      <c r="AG5549" s="3"/>
      <c r="AH5549" s="153">
        <v>45899</v>
      </c>
      <c r="AI5549" s="36" t="s">
        <v>5449</v>
      </c>
    </row>
    <row r="5550" spans="2:35" ht="15" customHeight="1" x14ac:dyDescent="0.35">
      <c r="B5550" s="5">
        <f t="shared" si="416"/>
        <v>5548</v>
      </c>
      <c r="C5550">
        <f t="shared" si="421"/>
        <v>115</v>
      </c>
      <c r="D5550" s="16">
        <v>1963</v>
      </c>
      <c r="E5550" t="s">
        <v>327</v>
      </c>
      <c r="F5550" t="s">
        <v>25</v>
      </c>
      <c r="G5550">
        <v>424088</v>
      </c>
      <c r="H5550" t="s">
        <v>17</v>
      </c>
      <c r="J5550" t="s">
        <v>3354</v>
      </c>
      <c r="K5550" t="s">
        <v>3383</v>
      </c>
      <c r="L5550" t="s">
        <v>56</v>
      </c>
      <c r="M5550" t="s">
        <v>3359</v>
      </c>
      <c r="AF5550" t="s">
        <v>3060</v>
      </c>
      <c r="AH5550" s="2">
        <v>40250.745891203704</v>
      </c>
    </row>
    <row r="5551" spans="2:35" ht="15" customHeight="1" x14ac:dyDescent="0.35">
      <c r="B5551" s="5">
        <f t="shared" si="416"/>
        <v>5549</v>
      </c>
      <c r="C5551">
        <f t="shared" si="421"/>
        <v>10</v>
      </c>
      <c r="D5551" s="16">
        <v>1963</v>
      </c>
      <c r="E5551" t="s">
        <v>327</v>
      </c>
      <c r="F5551" t="s">
        <v>25</v>
      </c>
      <c r="G5551">
        <v>424203</v>
      </c>
      <c r="H5551" t="s">
        <v>17</v>
      </c>
      <c r="J5551" t="s">
        <v>380</v>
      </c>
      <c r="K5551" t="s">
        <v>3383</v>
      </c>
      <c r="L5551" t="s">
        <v>1858</v>
      </c>
      <c r="M5551" t="s">
        <v>3359</v>
      </c>
      <c r="AF5551" t="s">
        <v>3060</v>
      </c>
      <c r="AH5551" s="2">
        <v>41018.022824074076</v>
      </c>
    </row>
    <row r="5552" spans="2:35" ht="15" customHeight="1" x14ac:dyDescent="0.35">
      <c r="B5552" s="5">
        <f t="shared" si="416"/>
        <v>5550</v>
      </c>
      <c r="C5552">
        <f t="shared" si="421"/>
        <v>1</v>
      </c>
      <c r="D5552" s="16">
        <v>1963</v>
      </c>
      <c r="E5552" t="s">
        <v>327</v>
      </c>
      <c r="F5552" t="s">
        <v>25</v>
      </c>
      <c r="G5552">
        <v>424213</v>
      </c>
      <c r="H5552" t="s">
        <v>17</v>
      </c>
      <c r="J5552" t="s">
        <v>3354</v>
      </c>
      <c r="K5552" t="s">
        <v>3383</v>
      </c>
      <c r="L5552" t="s">
        <v>28</v>
      </c>
      <c r="M5552" t="s">
        <v>3359</v>
      </c>
      <c r="AD5552" s="3" t="s">
        <v>1859</v>
      </c>
      <c r="AF5552" t="s">
        <v>3060</v>
      </c>
      <c r="AH5552" s="2">
        <v>40058.487685185188</v>
      </c>
    </row>
    <row r="5553" spans="1:35" ht="15" customHeight="1" x14ac:dyDescent="0.35">
      <c r="B5553" s="5">
        <f t="shared" si="416"/>
        <v>5551</v>
      </c>
      <c r="C5553">
        <f t="shared" si="421"/>
        <v>3</v>
      </c>
      <c r="D5553" s="16">
        <v>1963</v>
      </c>
      <c r="E5553" t="s">
        <v>327</v>
      </c>
      <c r="F5553" t="s">
        <v>25</v>
      </c>
      <c r="G5553">
        <v>424214</v>
      </c>
      <c r="H5553" t="s">
        <v>17</v>
      </c>
      <c r="M5553" t="s">
        <v>3359</v>
      </c>
      <c r="AF5553" t="s">
        <v>3060</v>
      </c>
      <c r="AH5553" s="2">
        <v>40600.47928240741</v>
      </c>
    </row>
    <row r="5554" spans="1:35" ht="15" customHeight="1" x14ac:dyDescent="0.35">
      <c r="A5554" s="3"/>
      <c r="B5554" s="5">
        <f t="shared" si="416"/>
        <v>5552</v>
      </c>
      <c r="C5554">
        <f t="shared" si="421"/>
        <v>6</v>
      </c>
      <c r="D5554" s="146">
        <v>1963</v>
      </c>
      <c r="E5554" s="3" t="s">
        <v>1381</v>
      </c>
      <c r="F5554" s="3" t="s">
        <v>25</v>
      </c>
      <c r="G5554" s="3">
        <v>424217</v>
      </c>
      <c r="H5554" s="3"/>
      <c r="I5554" s="3"/>
      <c r="J5554" s="3"/>
      <c r="K5554" s="3"/>
      <c r="L5554" s="3"/>
      <c r="M5554" s="3"/>
      <c r="N5554" s="3"/>
      <c r="O5554" s="3"/>
      <c r="P5554" s="3"/>
      <c r="Q5554" s="3"/>
      <c r="R5554" s="3"/>
      <c r="S5554" s="152"/>
      <c r="T5554" s="3"/>
      <c r="U5554" s="3"/>
      <c r="V5554" s="143"/>
      <c r="W5554" s="3"/>
      <c r="X5554" s="3"/>
      <c r="Y5554" s="3"/>
      <c r="Z5554" s="3"/>
      <c r="AB5554" s="3"/>
      <c r="AE5554" s="3"/>
      <c r="AF5554" s="3" t="s">
        <v>3451</v>
      </c>
      <c r="AG5554" s="3"/>
      <c r="AH5554" s="153">
        <v>45561</v>
      </c>
      <c r="AI5554" s="14" t="s">
        <v>4165</v>
      </c>
    </row>
    <row r="5555" spans="1:35" ht="15" customHeight="1" x14ac:dyDescent="0.35">
      <c r="B5555" s="5">
        <f t="shared" si="416"/>
        <v>5553</v>
      </c>
      <c r="C5555">
        <f t="shared" si="421"/>
        <v>8</v>
      </c>
      <c r="D5555" s="16">
        <v>1963</v>
      </c>
      <c r="E5555" t="s">
        <v>1381</v>
      </c>
      <c r="F5555" t="s">
        <v>25</v>
      </c>
      <c r="G5555">
        <v>424223</v>
      </c>
      <c r="H5555" t="s">
        <v>17</v>
      </c>
      <c r="J5555" t="s">
        <v>380</v>
      </c>
      <c r="K5555" t="s">
        <v>3383</v>
      </c>
      <c r="L5555" t="s">
        <v>1860</v>
      </c>
      <c r="M5555" t="s">
        <v>3359</v>
      </c>
      <c r="S5555" s="148">
        <v>468</v>
      </c>
      <c r="U5555" t="s">
        <v>3557</v>
      </c>
      <c r="AB5555" t="s">
        <v>1861</v>
      </c>
      <c r="AC5555" s="3">
        <v>1967</v>
      </c>
      <c r="AF5555" t="s">
        <v>3060</v>
      </c>
      <c r="AH5555" s="2">
        <v>41061.789988425924</v>
      </c>
    </row>
    <row r="5556" spans="1:35" ht="15" customHeight="1" x14ac:dyDescent="0.35">
      <c r="A5556" s="3"/>
      <c r="B5556" s="5">
        <f t="shared" si="416"/>
        <v>5554</v>
      </c>
      <c r="C5556">
        <f t="shared" si="421"/>
        <v>35</v>
      </c>
      <c r="D5556" s="16">
        <v>1963</v>
      </c>
      <c r="E5556" t="s">
        <v>1381</v>
      </c>
      <c r="F5556" t="s">
        <v>25</v>
      </c>
      <c r="G5556">
        <v>424231</v>
      </c>
      <c r="H5556" t="s">
        <v>17</v>
      </c>
      <c r="J5556" t="s">
        <v>3354</v>
      </c>
      <c r="K5556" t="s">
        <v>3383</v>
      </c>
      <c r="L5556" t="s">
        <v>143</v>
      </c>
      <c r="M5556" t="s">
        <v>3359</v>
      </c>
      <c r="AF5556" t="s">
        <v>3060</v>
      </c>
      <c r="AH5556" s="2">
        <v>40496.659884259258</v>
      </c>
    </row>
    <row r="5557" spans="1:35" ht="15" customHeight="1" x14ac:dyDescent="0.35">
      <c r="B5557" s="5">
        <f t="shared" si="416"/>
        <v>5555</v>
      </c>
      <c r="C5557">
        <f t="shared" si="421"/>
        <v>4</v>
      </c>
      <c r="D5557" s="16">
        <v>1963</v>
      </c>
      <c r="E5557" t="s">
        <v>1381</v>
      </c>
      <c r="F5557" t="s">
        <v>25</v>
      </c>
      <c r="G5557">
        <v>424266</v>
      </c>
      <c r="H5557" t="s">
        <v>17</v>
      </c>
      <c r="J5557" t="s">
        <v>3354</v>
      </c>
      <c r="L5557" t="s">
        <v>211</v>
      </c>
      <c r="M5557" t="s">
        <v>3359</v>
      </c>
      <c r="U5557" t="s">
        <v>3557</v>
      </c>
      <c r="AF5557" t="s">
        <v>3060</v>
      </c>
      <c r="AH5557" s="2">
        <v>40193.322835648149</v>
      </c>
    </row>
    <row r="5558" spans="1:35" ht="15" customHeight="1" x14ac:dyDescent="0.35">
      <c r="B5558" s="5">
        <f t="shared" si="416"/>
        <v>5556</v>
      </c>
      <c r="C5558">
        <f t="shared" si="421"/>
        <v>315</v>
      </c>
      <c r="D5558" s="16">
        <v>1963</v>
      </c>
      <c r="E5558" t="s">
        <v>1381</v>
      </c>
      <c r="F5558" t="s">
        <v>25</v>
      </c>
      <c r="G5558">
        <v>424270</v>
      </c>
      <c r="H5558" t="s">
        <v>17</v>
      </c>
      <c r="J5558" t="s">
        <v>3354</v>
      </c>
      <c r="K5558" t="s">
        <v>3383</v>
      </c>
      <c r="L5558" t="s">
        <v>153</v>
      </c>
      <c r="M5558" t="s">
        <v>3359</v>
      </c>
      <c r="U5558" t="s">
        <v>3557</v>
      </c>
      <c r="AF5558" t="s">
        <v>3060</v>
      </c>
      <c r="AH5558" s="2">
        <v>39904.585150462961</v>
      </c>
    </row>
    <row r="5559" spans="1:35" ht="15" customHeight="1" x14ac:dyDescent="0.35">
      <c r="B5559" s="5">
        <f t="shared" si="416"/>
        <v>5557</v>
      </c>
      <c r="C5559">
        <f t="shared" si="421"/>
        <v>226</v>
      </c>
      <c r="D5559" s="16">
        <v>1963</v>
      </c>
      <c r="E5559" t="s">
        <v>15</v>
      </c>
      <c r="F5559" t="s">
        <v>16</v>
      </c>
      <c r="G5559">
        <v>424585</v>
      </c>
      <c r="H5559" t="s">
        <v>17</v>
      </c>
      <c r="J5559" t="s">
        <v>3354</v>
      </c>
      <c r="K5559" t="s">
        <v>3383</v>
      </c>
      <c r="L5559" t="s">
        <v>1862</v>
      </c>
      <c r="M5559" t="s">
        <v>3359</v>
      </c>
      <c r="AC5559" s="3" t="s">
        <v>1863</v>
      </c>
      <c r="AF5559" t="s">
        <v>3060</v>
      </c>
      <c r="AH5559" s="2">
        <v>40426.085844907408</v>
      </c>
    </row>
    <row r="5560" spans="1:35" ht="15" customHeight="1" x14ac:dyDescent="0.35">
      <c r="B5560" s="5">
        <f t="shared" si="416"/>
        <v>5558</v>
      </c>
      <c r="C5560">
        <f t="shared" si="421"/>
        <v>9</v>
      </c>
      <c r="D5560" s="146">
        <f>+D5559</f>
        <v>1963</v>
      </c>
      <c r="E5560" s="3" t="s">
        <v>15</v>
      </c>
      <c r="F5560" s="3" t="s">
        <v>16</v>
      </c>
      <c r="G5560" s="165">
        <v>424811</v>
      </c>
      <c r="H5560" s="3"/>
      <c r="I5560" s="3"/>
      <c r="J5560" s="3"/>
      <c r="K5560" s="3" t="s">
        <v>3383</v>
      </c>
      <c r="L5560" s="3"/>
      <c r="M5560" s="3"/>
      <c r="N5560" s="3"/>
      <c r="O5560" s="3"/>
      <c r="P5560" s="3"/>
      <c r="Q5560" s="3"/>
      <c r="R5560" s="3"/>
      <c r="S5560" s="152"/>
      <c r="T5560" s="3"/>
      <c r="U5560" s="3"/>
      <c r="V5560" s="143"/>
      <c r="W5560" s="3"/>
      <c r="X5560" s="3"/>
      <c r="Y5560" s="3"/>
      <c r="Z5560" s="3"/>
      <c r="AB5560" s="3"/>
      <c r="AE5560" s="3"/>
      <c r="AF5560" s="3" t="s">
        <v>3451</v>
      </c>
      <c r="AG5560" s="3"/>
      <c r="AH5560" s="153">
        <v>45739</v>
      </c>
      <c r="AI5560" s="14" t="s">
        <v>4797</v>
      </c>
    </row>
    <row r="5561" spans="1:35" ht="15" customHeight="1" x14ac:dyDescent="0.35">
      <c r="B5561" s="5">
        <f t="shared" si="416"/>
        <v>5559</v>
      </c>
      <c r="C5561">
        <f t="shared" si="421"/>
        <v>19</v>
      </c>
      <c r="D5561" s="16">
        <v>1963</v>
      </c>
      <c r="E5561" t="s">
        <v>327</v>
      </c>
      <c r="F5561" t="s">
        <v>16</v>
      </c>
      <c r="G5561">
        <v>424820</v>
      </c>
      <c r="H5561" t="s">
        <v>17</v>
      </c>
      <c r="J5561" t="s">
        <v>3354</v>
      </c>
      <c r="K5561" t="s">
        <v>3383</v>
      </c>
      <c r="L5561" t="s">
        <v>481</v>
      </c>
      <c r="M5561" t="s">
        <v>3359</v>
      </c>
      <c r="N5561" t="s">
        <v>3359</v>
      </c>
      <c r="AF5561" t="s">
        <v>3060</v>
      </c>
      <c r="AH5561" s="2">
        <v>39733.478761574072</v>
      </c>
    </row>
    <row r="5562" spans="1:35" ht="15" customHeight="1" x14ac:dyDescent="0.35">
      <c r="B5562" s="5">
        <f t="shared" ref="B5562:B5626" si="424">+B5561+1</f>
        <v>5560</v>
      </c>
      <c r="C5562">
        <f t="shared" si="421"/>
        <v>146</v>
      </c>
      <c r="D5562" s="16">
        <v>1963</v>
      </c>
      <c r="E5562" t="s">
        <v>327</v>
      </c>
      <c r="F5562" t="s">
        <v>16</v>
      </c>
      <c r="G5562">
        <v>424839</v>
      </c>
      <c r="J5562" t="s">
        <v>3354</v>
      </c>
      <c r="K5562" t="s">
        <v>3383</v>
      </c>
      <c r="M5562" t="s">
        <v>3453</v>
      </c>
      <c r="T5562" t="s">
        <v>3424</v>
      </c>
      <c r="W5562" t="s">
        <v>3830</v>
      </c>
      <c r="AA5562" s="3" t="s">
        <v>4376</v>
      </c>
      <c r="AF5562" t="s">
        <v>3451</v>
      </c>
      <c r="AH5562" s="2">
        <v>45710</v>
      </c>
    </row>
    <row r="5563" spans="1:35" ht="15" customHeight="1" x14ac:dyDescent="0.35">
      <c r="B5563" s="5">
        <f t="shared" si="424"/>
        <v>5561</v>
      </c>
      <c r="C5563">
        <f t="shared" si="421"/>
        <v>17</v>
      </c>
      <c r="D5563" s="16">
        <v>1963</v>
      </c>
      <c r="E5563" t="s">
        <v>221</v>
      </c>
      <c r="F5563" t="s">
        <v>16</v>
      </c>
      <c r="G5563">
        <v>424985</v>
      </c>
      <c r="H5563" t="s">
        <v>17</v>
      </c>
      <c r="J5563" t="s">
        <v>3354</v>
      </c>
      <c r="K5563" t="s">
        <v>3383</v>
      </c>
      <c r="L5563" t="s">
        <v>143</v>
      </c>
      <c r="M5563" t="s">
        <v>3359</v>
      </c>
      <c r="AF5563" t="s">
        <v>3060</v>
      </c>
      <c r="AH5563" s="2">
        <v>39708.544849537036</v>
      </c>
    </row>
    <row r="5564" spans="1:35" ht="15" customHeight="1" x14ac:dyDescent="0.35">
      <c r="B5564" s="5">
        <f t="shared" si="424"/>
        <v>5562</v>
      </c>
      <c r="C5564">
        <f t="shared" si="421"/>
        <v>5</v>
      </c>
      <c r="D5564" s="16">
        <v>1963</v>
      </c>
      <c r="E5564" t="s">
        <v>221</v>
      </c>
      <c r="F5564" t="s">
        <v>16</v>
      </c>
      <c r="G5564">
        <v>425002</v>
      </c>
      <c r="H5564" t="s">
        <v>17</v>
      </c>
      <c r="J5564" t="s">
        <v>3354</v>
      </c>
      <c r="K5564" t="s">
        <v>3383</v>
      </c>
      <c r="L5564" t="s">
        <v>518</v>
      </c>
      <c r="M5564" t="s">
        <v>3359</v>
      </c>
      <c r="U5564" t="s">
        <v>3687</v>
      </c>
      <c r="AA5564" s="3" t="s">
        <v>3464</v>
      </c>
      <c r="AE5564" t="s">
        <v>380</v>
      </c>
      <c r="AF5564" t="s">
        <v>3060</v>
      </c>
      <c r="AH5564" s="2">
        <v>40339.880393518521</v>
      </c>
    </row>
    <row r="5565" spans="1:35" ht="15" customHeight="1" x14ac:dyDescent="0.35">
      <c r="B5565" s="5">
        <f t="shared" si="424"/>
        <v>5563</v>
      </c>
      <c r="C5565">
        <f t="shared" si="421"/>
        <v>23</v>
      </c>
      <c r="D5565" s="16">
        <v>1963</v>
      </c>
      <c r="E5565" t="s">
        <v>759</v>
      </c>
      <c r="F5565" t="s">
        <v>16</v>
      </c>
      <c r="G5565">
        <v>425007</v>
      </c>
      <c r="H5565" t="s">
        <v>17</v>
      </c>
      <c r="J5565" t="s">
        <v>3354</v>
      </c>
      <c r="M5565" t="s">
        <v>3359</v>
      </c>
      <c r="AF5565" t="s">
        <v>3060</v>
      </c>
      <c r="AH5565" s="2">
        <v>40720.742627314816</v>
      </c>
    </row>
    <row r="5566" spans="1:35" ht="15" customHeight="1" x14ac:dyDescent="0.35">
      <c r="B5566" s="5">
        <f t="shared" si="424"/>
        <v>5564</v>
      </c>
      <c r="C5566">
        <f t="shared" si="421"/>
        <v>4</v>
      </c>
      <c r="D5566" s="16">
        <v>1963</v>
      </c>
      <c r="E5566" t="s">
        <v>560</v>
      </c>
      <c r="F5566" t="s">
        <v>16</v>
      </c>
      <c r="G5566">
        <v>425030</v>
      </c>
      <c r="J5566" t="s">
        <v>3354</v>
      </c>
      <c r="K5566" t="s">
        <v>3383</v>
      </c>
      <c r="M5566" t="s">
        <v>3459</v>
      </c>
      <c r="N5566" t="s">
        <v>3359</v>
      </c>
      <c r="T5566" t="s">
        <v>3424</v>
      </c>
      <c r="W5566" t="s">
        <v>3557</v>
      </c>
      <c r="X5566" t="s">
        <v>3452</v>
      </c>
      <c r="AA5566" s="3" t="s">
        <v>3828</v>
      </c>
      <c r="AF5566" t="s">
        <v>3451</v>
      </c>
      <c r="AH5566" s="2">
        <v>46032</v>
      </c>
    </row>
    <row r="5567" spans="1:35" ht="15" customHeight="1" x14ac:dyDescent="0.35">
      <c r="B5567" s="5">
        <f t="shared" si="424"/>
        <v>5565</v>
      </c>
      <c r="C5567">
        <f t="shared" si="421"/>
        <v>26</v>
      </c>
      <c r="D5567" s="16">
        <v>1963</v>
      </c>
      <c r="E5567" t="s">
        <v>560</v>
      </c>
      <c r="F5567" t="s">
        <v>16</v>
      </c>
      <c r="G5567">
        <v>425034</v>
      </c>
      <c r="H5567" t="s">
        <v>17</v>
      </c>
      <c r="J5567" t="s">
        <v>3354</v>
      </c>
      <c r="K5567" t="s">
        <v>3383</v>
      </c>
      <c r="L5567" t="s">
        <v>1864</v>
      </c>
      <c r="M5567" t="s">
        <v>3359</v>
      </c>
      <c r="AC5567" s="3" t="s">
        <v>1865</v>
      </c>
      <c r="AF5567" t="s">
        <v>3060</v>
      </c>
      <c r="AH5567" s="2">
        <v>40551.54896990741</v>
      </c>
    </row>
    <row r="5568" spans="1:35" ht="15" customHeight="1" x14ac:dyDescent="0.35">
      <c r="B5568" s="5">
        <f t="shared" si="424"/>
        <v>5566</v>
      </c>
      <c r="C5568">
        <f t="shared" si="421"/>
        <v>17</v>
      </c>
      <c r="D5568" s="16">
        <v>1963</v>
      </c>
      <c r="E5568" t="s">
        <v>560</v>
      </c>
      <c r="F5568" t="s">
        <v>16</v>
      </c>
      <c r="G5568">
        <v>425060</v>
      </c>
      <c r="H5568" t="s">
        <v>17</v>
      </c>
      <c r="J5568" t="s">
        <v>3354</v>
      </c>
      <c r="K5568" t="s">
        <v>3383</v>
      </c>
      <c r="L5568" t="s">
        <v>433</v>
      </c>
      <c r="M5568" t="s">
        <v>3359</v>
      </c>
      <c r="AF5568" t="s">
        <v>3060</v>
      </c>
      <c r="AH5568" s="2">
        <v>40003.292372685188</v>
      </c>
    </row>
    <row r="5569" spans="1:35" ht="15" customHeight="1" x14ac:dyDescent="0.35">
      <c r="B5569" s="5">
        <f t="shared" si="424"/>
        <v>5567</v>
      </c>
      <c r="C5569">
        <f t="shared" si="421"/>
        <v>1063</v>
      </c>
      <c r="D5569" s="16">
        <v>1963</v>
      </c>
      <c r="E5569" s="116" t="s">
        <v>972</v>
      </c>
      <c r="F5569" s="116" t="s">
        <v>16</v>
      </c>
      <c r="G5569" s="117">
        <v>425077</v>
      </c>
      <c r="H5569" s="172" t="s">
        <v>5836</v>
      </c>
      <c r="I5569" s="172"/>
      <c r="J5569" s="172" t="s">
        <v>3354</v>
      </c>
      <c r="K5569" s="172" t="s">
        <v>3383</v>
      </c>
      <c r="L5569" s="172"/>
      <c r="M5569" s="172" t="s">
        <v>3453</v>
      </c>
      <c r="N5569" s="172"/>
      <c r="O5569" s="172"/>
      <c r="P5569" s="172"/>
      <c r="Q5569" s="172"/>
      <c r="R5569" s="172"/>
      <c r="S5569" s="173"/>
      <c r="T5569" s="172" t="s">
        <v>3262</v>
      </c>
      <c r="U5569" s="172" t="s">
        <v>3557</v>
      </c>
      <c r="V5569" s="174"/>
      <c r="W5569" s="172" t="s">
        <v>3557</v>
      </c>
      <c r="X5569" s="172" t="s">
        <v>3452</v>
      </c>
      <c r="Y5569" s="172"/>
      <c r="Z5569" s="172"/>
      <c r="AA5569" s="172" t="s">
        <v>3262</v>
      </c>
      <c r="AB5569" s="172"/>
      <c r="AC5569" s="172"/>
      <c r="AD5569" s="172"/>
      <c r="AE5569" s="172"/>
      <c r="AF5569" t="s">
        <v>3451</v>
      </c>
      <c r="AH5569" s="2">
        <v>45966</v>
      </c>
      <c r="AI5569" s="36" t="s">
        <v>5895</v>
      </c>
    </row>
    <row r="5570" spans="1:35" ht="15" customHeight="1" x14ac:dyDescent="0.35">
      <c r="B5570" s="5">
        <f t="shared" si="424"/>
        <v>5568</v>
      </c>
      <c r="C5570">
        <f t="shared" si="421"/>
        <v>1</v>
      </c>
      <c r="D5570" s="16">
        <v>1963</v>
      </c>
      <c r="E5570" t="s">
        <v>759</v>
      </c>
      <c r="F5570" t="s">
        <v>25</v>
      </c>
      <c r="G5570">
        <v>426140</v>
      </c>
      <c r="H5570" t="s">
        <v>17</v>
      </c>
      <c r="J5570" t="s">
        <v>3354</v>
      </c>
      <c r="K5570" t="s">
        <v>3383</v>
      </c>
      <c r="L5570" t="s">
        <v>80</v>
      </c>
      <c r="M5570" t="s">
        <v>3359</v>
      </c>
      <c r="N5570" t="s">
        <v>3359</v>
      </c>
      <c r="S5570" s="148">
        <v>457</v>
      </c>
      <c r="AB5570" t="s">
        <v>1866</v>
      </c>
      <c r="AF5570" t="s">
        <v>3060</v>
      </c>
      <c r="AH5570" s="2">
        <v>39993.465185185189</v>
      </c>
    </row>
    <row r="5571" spans="1:35" ht="15" customHeight="1" x14ac:dyDescent="0.35">
      <c r="B5571" s="5">
        <f t="shared" si="424"/>
        <v>5569</v>
      </c>
      <c r="C5571">
        <f t="shared" si="421"/>
        <v>12</v>
      </c>
      <c r="D5571" s="16">
        <v>1963</v>
      </c>
      <c r="E5571" t="s">
        <v>759</v>
      </c>
      <c r="F5571" t="s">
        <v>25</v>
      </c>
      <c r="G5571">
        <v>426141</v>
      </c>
      <c r="J5571" t="s">
        <v>3354</v>
      </c>
      <c r="K5571" t="s">
        <v>3383</v>
      </c>
      <c r="M5571" t="s">
        <v>3453</v>
      </c>
      <c r="T5571" t="s">
        <v>3262</v>
      </c>
      <c r="W5571" t="s">
        <v>3971</v>
      </c>
      <c r="X5571" t="s">
        <v>3452</v>
      </c>
      <c r="AB5571" s="197" t="s">
        <v>4719</v>
      </c>
      <c r="AF5571" t="s">
        <v>3451</v>
      </c>
      <c r="AH5571" s="2">
        <v>45710</v>
      </c>
    </row>
    <row r="5572" spans="1:35" ht="15" customHeight="1" x14ac:dyDescent="0.35">
      <c r="A5572" s="3"/>
      <c r="B5572" s="5">
        <f t="shared" si="424"/>
        <v>5570</v>
      </c>
      <c r="C5572">
        <f t="shared" si="421"/>
        <v>633</v>
      </c>
      <c r="D5572" s="16">
        <v>1963</v>
      </c>
      <c r="E5572" s="3" t="s">
        <v>759</v>
      </c>
      <c r="F5572" s="3" t="s">
        <v>25</v>
      </c>
      <c r="G5572" s="3">
        <v>426153</v>
      </c>
      <c r="H5572" s="3"/>
      <c r="I5572" s="3"/>
      <c r="J5572" s="3" t="s">
        <v>3354</v>
      </c>
      <c r="K5572" s="3" t="s">
        <v>3383</v>
      </c>
      <c r="L5572" s="3"/>
      <c r="M5572" s="3" t="s">
        <v>3453</v>
      </c>
      <c r="N5572" s="3"/>
      <c r="O5572" s="3"/>
      <c r="P5572" s="3"/>
      <c r="Q5572" s="3"/>
      <c r="R5572" s="3"/>
      <c r="S5572" s="152"/>
      <c r="T5572" s="3" t="s">
        <v>3262</v>
      </c>
      <c r="U5572" s="3"/>
      <c r="V5572" s="143"/>
      <c r="W5572" s="3" t="s">
        <v>3971</v>
      </c>
      <c r="X5572" s="3" t="s">
        <v>3452</v>
      </c>
      <c r="Y5572" s="3"/>
      <c r="Z5572" s="3"/>
      <c r="AB5572" s="197" t="s">
        <v>4719</v>
      </c>
      <c r="AE5572" s="3"/>
      <c r="AF5572" s="3" t="s">
        <v>3451</v>
      </c>
      <c r="AG5572" s="3"/>
      <c r="AH5572" s="153">
        <v>45688</v>
      </c>
      <c r="AI5572" s="75" t="s">
        <v>4682</v>
      </c>
    </row>
    <row r="5573" spans="1:35" ht="15" customHeight="1" x14ac:dyDescent="0.35">
      <c r="B5573" s="5">
        <f t="shared" si="424"/>
        <v>5571</v>
      </c>
      <c r="C5573">
        <f t="shared" si="421"/>
        <v>44</v>
      </c>
      <c r="D5573" s="16">
        <v>1963</v>
      </c>
      <c r="E5573" t="s">
        <v>15</v>
      </c>
      <c r="F5573" t="s">
        <v>25</v>
      </c>
      <c r="G5573">
        <v>426786</v>
      </c>
      <c r="H5573" t="s">
        <v>17</v>
      </c>
      <c r="M5573" t="s">
        <v>3359</v>
      </c>
      <c r="AF5573" t="s">
        <v>3060</v>
      </c>
      <c r="AH5573" s="2">
        <v>40742.501608796294</v>
      </c>
    </row>
    <row r="5574" spans="1:35" ht="15" customHeight="1" x14ac:dyDescent="0.35">
      <c r="B5574" s="5">
        <f t="shared" si="424"/>
        <v>5572</v>
      </c>
      <c r="C5574">
        <f t="shared" si="421"/>
        <v>37</v>
      </c>
      <c r="D5574" s="16">
        <v>1963</v>
      </c>
      <c r="E5574" t="s">
        <v>15</v>
      </c>
      <c r="F5574" t="s">
        <v>25</v>
      </c>
      <c r="G5574">
        <v>426830</v>
      </c>
      <c r="H5574" t="s">
        <v>17</v>
      </c>
      <c r="J5574" t="s">
        <v>3354</v>
      </c>
      <c r="K5574" t="s">
        <v>3383</v>
      </c>
      <c r="L5574" t="s">
        <v>1867</v>
      </c>
      <c r="M5574" t="s">
        <v>3359</v>
      </c>
      <c r="AF5574" t="s">
        <v>3060</v>
      </c>
      <c r="AH5574" s="2">
        <v>39679.366550925923</v>
      </c>
    </row>
    <row r="5575" spans="1:35" ht="15" customHeight="1" x14ac:dyDescent="0.35">
      <c r="A5575" s="3"/>
      <c r="B5575" s="5">
        <f t="shared" si="424"/>
        <v>5573</v>
      </c>
      <c r="C5575">
        <f t="shared" si="421"/>
        <v>58</v>
      </c>
      <c r="D5575" s="16">
        <v>1963</v>
      </c>
      <c r="E5575" t="s">
        <v>15</v>
      </c>
      <c r="F5575" t="s">
        <v>25</v>
      </c>
      <c r="G5575">
        <v>426867</v>
      </c>
      <c r="H5575" t="s">
        <v>17</v>
      </c>
      <c r="J5575" t="s">
        <v>3354</v>
      </c>
      <c r="K5575" t="s">
        <v>3383</v>
      </c>
      <c r="L5575" t="s">
        <v>837</v>
      </c>
      <c r="M5575" t="s">
        <v>3359</v>
      </c>
      <c r="AF5575" t="s">
        <v>3060</v>
      </c>
      <c r="AH5575" s="2">
        <v>40228.342673611114</v>
      </c>
    </row>
    <row r="5576" spans="1:35" ht="15" customHeight="1" x14ac:dyDescent="0.35">
      <c r="B5576" s="5">
        <f t="shared" si="424"/>
        <v>5574</v>
      </c>
      <c r="C5576">
        <f t="shared" si="421"/>
        <v>45</v>
      </c>
      <c r="D5576" s="16">
        <v>1963</v>
      </c>
      <c r="E5576" t="s">
        <v>15</v>
      </c>
      <c r="F5576" t="s">
        <v>25</v>
      </c>
      <c r="G5576">
        <v>426925</v>
      </c>
      <c r="H5576" t="s">
        <v>17</v>
      </c>
      <c r="J5576" t="s">
        <v>3354</v>
      </c>
      <c r="M5576" t="s">
        <v>3359</v>
      </c>
      <c r="AF5576" t="s">
        <v>3060</v>
      </c>
      <c r="AH5576" s="2">
        <v>40658.718715277777</v>
      </c>
    </row>
    <row r="5577" spans="1:35" ht="15" customHeight="1" x14ac:dyDescent="0.35">
      <c r="B5577" s="5">
        <f t="shared" si="424"/>
        <v>5575</v>
      </c>
      <c r="C5577">
        <f t="shared" si="421"/>
        <v>16</v>
      </c>
      <c r="D5577" s="16">
        <v>1963</v>
      </c>
      <c r="E5577" t="s">
        <v>15</v>
      </c>
      <c r="F5577" t="s">
        <v>25</v>
      </c>
      <c r="G5577">
        <v>426970</v>
      </c>
      <c r="H5577" t="s">
        <v>17</v>
      </c>
      <c r="J5577" t="s">
        <v>3354</v>
      </c>
      <c r="M5577" t="s">
        <v>3359</v>
      </c>
      <c r="AF5577" t="s">
        <v>3060</v>
      </c>
      <c r="AH5577" s="2">
        <v>40476.822187500002</v>
      </c>
    </row>
    <row r="5578" spans="1:35" ht="15" customHeight="1" x14ac:dyDescent="0.35">
      <c r="A5578" s="3"/>
      <c r="B5578" s="5">
        <f t="shared" si="424"/>
        <v>5576</v>
      </c>
      <c r="C5578">
        <f t="shared" si="421"/>
        <v>640</v>
      </c>
      <c r="D5578" s="16">
        <v>1963</v>
      </c>
      <c r="E5578" t="s">
        <v>15</v>
      </c>
      <c r="F5578" t="s">
        <v>25</v>
      </c>
      <c r="G5578">
        <v>426986</v>
      </c>
      <c r="J5578" t="s">
        <v>3354</v>
      </c>
      <c r="K5578" t="s">
        <v>3383</v>
      </c>
      <c r="M5578" t="s">
        <v>3459</v>
      </c>
      <c r="N5578" t="s">
        <v>3359</v>
      </c>
      <c r="T5578" t="s">
        <v>167</v>
      </c>
      <c r="W5578" t="s">
        <v>3572</v>
      </c>
      <c r="X5578" t="s">
        <v>3660</v>
      </c>
      <c r="AA5578" s="3" t="s">
        <v>167</v>
      </c>
      <c r="AF5578" t="s">
        <v>3451</v>
      </c>
      <c r="AH5578" s="2">
        <v>45327</v>
      </c>
    </row>
    <row r="5579" spans="1:35" ht="15" customHeight="1" x14ac:dyDescent="0.35">
      <c r="B5579" s="5">
        <f t="shared" si="424"/>
        <v>5577</v>
      </c>
      <c r="C5579">
        <f t="shared" si="421"/>
        <v>148</v>
      </c>
      <c r="D5579" s="16">
        <v>1963</v>
      </c>
      <c r="E5579" t="s">
        <v>15</v>
      </c>
      <c r="F5579" t="s">
        <v>16</v>
      </c>
      <c r="G5579">
        <v>427626</v>
      </c>
      <c r="H5579" t="s">
        <v>17</v>
      </c>
      <c r="J5579" t="s">
        <v>3354</v>
      </c>
      <c r="K5579" t="s">
        <v>3383</v>
      </c>
      <c r="L5579" t="s">
        <v>254</v>
      </c>
      <c r="M5579" t="s">
        <v>3359</v>
      </c>
      <c r="V5579" s="43" t="s">
        <v>3359</v>
      </c>
      <c r="AD5579" s="3" t="s">
        <v>1868</v>
      </c>
      <c r="AF5579" t="s">
        <v>3060</v>
      </c>
      <c r="AH5579" s="2">
        <v>40565.713692129626</v>
      </c>
    </row>
    <row r="5580" spans="1:35" ht="15" customHeight="1" x14ac:dyDescent="0.35">
      <c r="B5580" s="5">
        <f t="shared" si="424"/>
        <v>5578</v>
      </c>
      <c r="C5580">
        <f t="shared" si="421"/>
        <v>140</v>
      </c>
      <c r="D5580" s="16">
        <v>1963</v>
      </c>
      <c r="E5580" t="s">
        <v>15</v>
      </c>
      <c r="F5580" t="s">
        <v>16</v>
      </c>
      <c r="G5580">
        <v>427774</v>
      </c>
      <c r="H5580" t="s">
        <v>17</v>
      </c>
      <c r="J5580" t="s">
        <v>3354</v>
      </c>
      <c r="K5580" t="s">
        <v>3383</v>
      </c>
      <c r="L5580" t="s">
        <v>1869</v>
      </c>
      <c r="M5580" t="s">
        <v>3359</v>
      </c>
      <c r="AF5580" t="s">
        <v>3060</v>
      </c>
      <c r="AH5580" s="2">
        <v>39958.487500000003</v>
      </c>
    </row>
    <row r="5581" spans="1:35" ht="15" customHeight="1" x14ac:dyDescent="0.35">
      <c r="B5581" s="5">
        <f t="shared" si="424"/>
        <v>5579</v>
      </c>
      <c r="C5581">
        <f t="shared" si="421"/>
        <v>24</v>
      </c>
      <c r="D5581" s="16">
        <v>1963</v>
      </c>
      <c r="E5581" t="s">
        <v>327</v>
      </c>
      <c r="F5581" t="s">
        <v>25</v>
      </c>
      <c r="G5581">
        <v>427914</v>
      </c>
      <c r="H5581" t="s">
        <v>17</v>
      </c>
      <c r="J5581" t="s">
        <v>3354</v>
      </c>
      <c r="K5581" t="s">
        <v>3383</v>
      </c>
      <c r="L5581" t="s">
        <v>65</v>
      </c>
      <c r="M5581" t="s">
        <v>3359</v>
      </c>
      <c r="AF5581" t="s">
        <v>3060</v>
      </c>
      <c r="AH5581" s="2">
        <v>40198.578912037039</v>
      </c>
    </row>
    <row r="5582" spans="1:35" ht="15" customHeight="1" x14ac:dyDescent="0.35">
      <c r="B5582" s="5">
        <f t="shared" si="424"/>
        <v>5580</v>
      </c>
      <c r="C5582">
        <f t="shared" ref="C5582:C5646" si="425">+G5583-G5582</f>
        <v>8</v>
      </c>
      <c r="D5582" s="16">
        <v>1963</v>
      </c>
      <c r="E5582" t="s">
        <v>327</v>
      </c>
      <c r="F5582" t="s">
        <v>25</v>
      </c>
      <c r="G5582">
        <v>427938</v>
      </c>
      <c r="H5582" t="s">
        <v>17</v>
      </c>
      <c r="K5582" t="s">
        <v>3383</v>
      </c>
      <c r="L5582" t="s">
        <v>1578</v>
      </c>
      <c r="M5582" t="s">
        <v>3359</v>
      </c>
      <c r="AF5582" t="s">
        <v>3060</v>
      </c>
      <c r="AH5582" s="2">
        <v>40857.375138888892</v>
      </c>
    </row>
    <row r="5583" spans="1:35" ht="15" customHeight="1" x14ac:dyDescent="0.35">
      <c r="B5583" s="5">
        <f t="shared" si="424"/>
        <v>5581</v>
      </c>
      <c r="C5583">
        <f t="shared" si="425"/>
        <v>129</v>
      </c>
      <c r="D5583" s="16">
        <v>1963</v>
      </c>
      <c r="E5583" t="s">
        <v>327</v>
      </c>
      <c r="F5583" t="s">
        <v>25</v>
      </c>
      <c r="G5583">
        <v>427946</v>
      </c>
      <c r="H5583" t="s">
        <v>17</v>
      </c>
      <c r="K5583" t="s">
        <v>3383</v>
      </c>
      <c r="M5583" t="s">
        <v>3359</v>
      </c>
      <c r="AF5583" t="s">
        <v>3060</v>
      </c>
      <c r="AH5583" s="2">
        <v>40913.517638888887</v>
      </c>
    </row>
    <row r="5584" spans="1:35" ht="15" customHeight="1" x14ac:dyDescent="0.35">
      <c r="B5584" s="5">
        <f t="shared" si="424"/>
        <v>5582</v>
      </c>
      <c r="C5584">
        <f t="shared" si="425"/>
        <v>55</v>
      </c>
      <c r="D5584" s="16">
        <v>1963</v>
      </c>
      <c r="E5584" t="s">
        <v>327</v>
      </c>
      <c r="F5584" t="s">
        <v>25</v>
      </c>
      <c r="G5584">
        <v>428075</v>
      </c>
      <c r="H5584" t="s">
        <v>17</v>
      </c>
      <c r="M5584" t="s">
        <v>3359</v>
      </c>
      <c r="AF5584" t="s">
        <v>3060</v>
      </c>
      <c r="AH5584" s="2">
        <v>41066.643506944441</v>
      </c>
    </row>
    <row r="5585" spans="1:36" ht="15" customHeight="1" x14ac:dyDescent="0.35">
      <c r="B5585" s="5">
        <f t="shared" si="424"/>
        <v>5583</v>
      </c>
      <c r="C5585">
        <f t="shared" si="425"/>
        <v>11</v>
      </c>
      <c r="D5585" s="16">
        <v>1963</v>
      </c>
      <c r="E5585" t="s">
        <v>221</v>
      </c>
      <c r="F5585" t="s">
        <v>25</v>
      </c>
      <c r="G5585">
        <v>428130</v>
      </c>
      <c r="H5585" t="s">
        <v>17</v>
      </c>
      <c r="J5585" t="s">
        <v>3354</v>
      </c>
      <c r="K5585" t="s">
        <v>3383</v>
      </c>
      <c r="L5585" t="s">
        <v>554</v>
      </c>
      <c r="M5585" t="s">
        <v>3359</v>
      </c>
      <c r="AA5585" s="3" t="s">
        <v>3464</v>
      </c>
      <c r="AE5585" t="s">
        <v>380</v>
      </c>
      <c r="AF5585" t="s">
        <v>3060</v>
      </c>
      <c r="AH5585" s="2">
        <v>40424.503182870372</v>
      </c>
    </row>
    <row r="5586" spans="1:36" ht="15" customHeight="1" x14ac:dyDescent="0.35">
      <c r="B5586" s="5">
        <f t="shared" si="424"/>
        <v>5584</v>
      </c>
      <c r="C5586">
        <f t="shared" si="425"/>
        <v>1</v>
      </c>
      <c r="D5586" s="16">
        <v>1963</v>
      </c>
      <c r="E5586" t="s">
        <v>221</v>
      </c>
      <c r="F5586" t="s">
        <v>25</v>
      </c>
      <c r="G5586">
        <v>428141</v>
      </c>
      <c r="H5586" t="s">
        <v>17</v>
      </c>
      <c r="J5586" t="s">
        <v>3354</v>
      </c>
      <c r="K5586" t="s">
        <v>3383</v>
      </c>
      <c r="L5586" t="s">
        <v>471</v>
      </c>
      <c r="M5586" t="s">
        <v>3359</v>
      </c>
      <c r="AD5586" s="3" t="s">
        <v>1870</v>
      </c>
      <c r="AF5586" t="s">
        <v>3060</v>
      </c>
      <c r="AH5586" s="2">
        <v>40071.375081018516</v>
      </c>
    </row>
    <row r="5587" spans="1:36" ht="15" customHeight="1" x14ac:dyDescent="0.35">
      <c r="B5587" s="5">
        <f t="shared" si="424"/>
        <v>5585</v>
      </c>
      <c r="C5587">
        <f t="shared" si="425"/>
        <v>48</v>
      </c>
      <c r="D5587" s="16">
        <v>1963</v>
      </c>
      <c r="E5587" t="s">
        <v>221</v>
      </c>
      <c r="F5587" t="s">
        <v>25</v>
      </c>
      <c r="G5587">
        <v>428142</v>
      </c>
      <c r="J5587" t="s">
        <v>3354</v>
      </c>
      <c r="K5587" t="s">
        <v>3383</v>
      </c>
      <c r="M5587" t="s">
        <v>3459</v>
      </c>
      <c r="N5587" t="s">
        <v>3359</v>
      </c>
      <c r="T5587" t="s">
        <v>3424</v>
      </c>
      <c r="W5587" t="s">
        <v>3572</v>
      </c>
      <c r="X5587" t="s">
        <v>3452</v>
      </c>
      <c r="AA5587" s="3" t="s">
        <v>3464</v>
      </c>
      <c r="AF5587" t="s">
        <v>3451</v>
      </c>
      <c r="AH5587" s="2">
        <v>45375</v>
      </c>
    </row>
    <row r="5588" spans="1:36" ht="15" customHeight="1" x14ac:dyDescent="0.35">
      <c r="B5588" s="5">
        <f t="shared" si="424"/>
        <v>5586</v>
      </c>
      <c r="C5588">
        <f t="shared" si="425"/>
        <v>5</v>
      </c>
      <c r="D5588" s="16">
        <v>1963</v>
      </c>
      <c r="E5588" s="116" t="s">
        <v>221</v>
      </c>
      <c r="F5588" s="116" t="s">
        <v>25</v>
      </c>
      <c r="G5588" s="117">
        <v>428190</v>
      </c>
      <c r="H5588" s="172" t="s">
        <v>5836</v>
      </c>
      <c r="I5588" s="172"/>
      <c r="J5588" s="172" t="s">
        <v>3354</v>
      </c>
      <c r="K5588" s="172" t="s">
        <v>3383</v>
      </c>
      <c r="L5588" s="172"/>
      <c r="M5588" s="172" t="s">
        <v>3453</v>
      </c>
      <c r="N5588" s="172"/>
      <c r="O5588" s="172"/>
      <c r="P5588" s="172"/>
      <c r="Q5588" s="172"/>
      <c r="R5588" s="172"/>
      <c r="S5588" s="173"/>
      <c r="T5588" s="172" t="s">
        <v>3424</v>
      </c>
      <c r="U5588" s="172"/>
      <c r="V5588" s="174"/>
      <c r="W5588" s="172" t="s">
        <v>3572</v>
      </c>
      <c r="X5588" s="172" t="s">
        <v>3452</v>
      </c>
      <c r="Y5588" s="172"/>
      <c r="Z5588" s="172"/>
      <c r="AA5588" s="172" t="s">
        <v>3464</v>
      </c>
      <c r="AB5588" s="172"/>
      <c r="AC5588" s="172"/>
      <c r="AD5588" s="172"/>
      <c r="AE5588" s="172"/>
      <c r="AF5588" t="s">
        <v>3451</v>
      </c>
      <c r="AH5588" s="2">
        <v>45966</v>
      </c>
      <c r="AI5588" s="36" t="s">
        <v>5896</v>
      </c>
    </row>
    <row r="5589" spans="1:36" ht="15" customHeight="1" x14ac:dyDescent="0.35">
      <c r="B5589" s="5">
        <f t="shared" si="424"/>
        <v>5587</v>
      </c>
      <c r="C5589">
        <f t="shared" si="425"/>
        <v>13</v>
      </c>
      <c r="D5589" s="16">
        <v>1963</v>
      </c>
      <c r="E5589" s="3" t="s">
        <v>221</v>
      </c>
      <c r="F5589" s="3" t="s">
        <v>25</v>
      </c>
      <c r="G5589" s="3">
        <v>428195</v>
      </c>
      <c r="H5589" s="3"/>
      <c r="I5589" s="3"/>
      <c r="J5589" s="3"/>
      <c r="K5589" s="3"/>
      <c r="L5589" s="3"/>
      <c r="M5589" s="3"/>
      <c r="N5589" s="3"/>
      <c r="O5589" s="3"/>
      <c r="P5589" s="3"/>
      <c r="Q5589" s="3"/>
      <c r="R5589" s="3"/>
      <c r="S5589" s="152"/>
      <c r="T5589" s="3"/>
      <c r="U5589" s="3"/>
      <c r="V5589" s="143"/>
      <c r="W5589" s="3"/>
      <c r="X5589" s="3"/>
      <c r="Y5589" s="3"/>
      <c r="Z5589" s="3"/>
      <c r="AB5589" s="3"/>
      <c r="AE5589" s="3"/>
      <c r="AF5589" s="3" t="s">
        <v>3451</v>
      </c>
      <c r="AG5589" s="3"/>
      <c r="AH5589" s="153">
        <v>45661</v>
      </c>
      <c r="AI5589" s="14" t="s">
        <v>4454</v>
      </c>
    </row>
    <row r="5590" spans="1:36" ht="15" customHeight="1" x14ac:dyDescent="0.35">
      <c r="B5590" s="5">
        <f t="shared" si="424"/>
        <v>5588</v>
      </c>
      <c r="C5590">
        <f t="shared" si="425"/>
        <v>62</v>
      </c>
      <c r="D5590" s="16">
        <v>1963</v>
      </c>
      <c r="E5590" s="3" t="s">
        <v>221</v>
      </c>
      <c r="F5590" s="3" t="s">
        <v>25</v>
      </c>
      <c r="G5590" s="3">
        <v>428208</v>
      </c>
      <c r="H5590" s="3"/>
      <c r="I5590" s="3"/>
      <c r="J5590" s="3"/>
      <c r="K5590" s="3" t="s">
        <v>3383</v>
      </c>
      <c r="L5590" s="3"/>
      <c r="M5590" s="3"/>
      <c r="N5590" s="3"/>
      <c r="O5590" s="3"/>
      <c r="P5590" s="3"/>
      <c r="Q5590" s="3"/>
      <c r="R5590" s="3"/>
      <c r="S5590" s="152"/>
      <c r="T5590" s="3"/>
      <c r="U5590" s="3"/>
      <c r="V5590" s="143"/>
      <c r="W5590" s="3"/>
      <c r="X5590" s="3"/>
      <c r="Y5590" s="3"/>
      <c r="Z5590" s="3"/>
      <c r="AB5590" s="3"/>
      <c r="AE5590" s="3"/>
      <c r="AF5590" s="3" t="s">
        <v>3451</v>
      </c>
      <c r="AG5590" s="3"/>
      <c r="AH5590" s="153">
        <v>45688</v>
      </c>
      <c r="AI5590" s="14" t="s">
        <v>4683</v>
      </c>
    </row>
    <row r="5591" spans="1:36" ht="15" customHeight="1" x14ac:dyDescent="0.35">
      <c r="A5591" s="3"/>
      <c r="B5591" s="5">
        <f t="shared" ref="B5591:B5599" si="426">+B5590+1</f>
        <v>5589</v>
      </c>
      <c r="C5591">
        <f t="shared" ref="C5591:C5599" si="427">+G5592-G5591</f>
        <v>60</v>
      </c>
      <c r="D5591" s="16">
        <v>1963</v>
      </c>
      <c r="E5591" t="s">
        <v>221</v>
      </c>
      <c r="F5591" t="s">
        <v>25</v>
      </c>
      <c r="G5591">
        <v>428270</v>
      </c>
      <c r="J5591" t="s">
        <v>3354</v>
      </c>
      <c r="K5591" t="s">
        <v>3383</v>
      </c>
      <c r="M5591" t="s">
        <v>3453</v>
      </c>
      <c r="N5591" t="s">
        <v>3359</v>
      </c>
      <c r="T5591" t="s">
        <v>3424</v>
      </c>
      <c r="W5591" t="s">
        <v>3572</v>
      </c>
      <c r="X5591" t="s">
        <v>3452</v>
      </c>
      <c r="AA5591" s="3" t="s">
        <v>3464</v>
      </c>
      <c r="AF5591" t="s">
        <v>3451</v>
      </c>
      <c r="AH5591" s="2">
        <v>45315</v>
      </c>
    </row>
    <row r="5592" spans="1:36" ht="15" customHeight="1" x14ac:dyDescent="0.35">
      <c r="B5592" s="5">
        <f t="shared" si="426"/>
        <v>5590</v>
      </c>
      <c r="C5592">
        <f t="shared" si="427"/>
        <v>35</v>
      </c>
      <c r="D5592" s="16">
        <v>1963</v>
      </c>
      <c r="E5592" t="s">
        <v>560</v>
      </c>
      <c r="F5592" t="s">
        <v>25</v>
      </c>
      <c r="G5592">
        <v>428330</v>
      </c>
      <c r="H5592" t="s">
        <v>17</v>
      </c>
      <c r="J5592" t="s">
        <v>3354</v>
      </c>
      <c r="K5592" t="s">
        <v>3383</v>
      </c>
      <c r="L5592" t="s">
        <v>35</v>
      </c>
      <c r="M5592" t="s">
        <v>3359</v>
      </c>
      <c r="U5592" t="s">
        <v>3557</v>
      </c>
      <c r="W5592" t="s">
        <v>3557</v>
      </c>
      <c r="AD5592" s="3" t="s">
        <v>1871</v>
      </c>
      <c r="AF5592" t="s">
        <v>3060</v>
      </c>
      <c r="AH5592" s="2">
        <v>40091.638437499998</v>
      </c>
    </row>
    <row r="5593" spans="1:36" ht="15" customHeight="1" x14ac:dyDescent="0.35">
      <c r="B5593" s="5">
        <f t="shared" si="426"/>
        <v>5591</v>
      </c>
      <c r="C5593">
        <f t="shared" si="427"/>
        <v>36</v>
      </c>
      <c r="D5593" s="16">
        <v>1963</v>
      </c>
      <c r="E5593" t="s">
        <v>560</v>
      </c>
      <c r="F5593" t="s">
        <v>25</v>
      </c>
      <c r="G5593">
        <v>428365</v>
      </c>
      <c r="H5593" t="s">
        <v>17</v>
      </c>
      <c r="M5593" t="s">
        <v>3359</v>
      </c>
      <c r="AF5593" t="s">
        <v>3060</v>
      </c>
      <c r="AH5593" s="2">
        <v>40349.731041666666</v>
      </c>
    </row>
    <row r="5594" spans="1:36" ht="15" customHeight="1" thickBot="1" x14ac:dyDescent="0.4">
      <c r="B5594" s="5">
        <f t="shared" si="426"/>
        <v>5592</v>
      </c>
      <c r="C5594">
        <f t="shared" si="427"/>
        <v>23</v>
      </c>
      <c r="D5594" s="16">
        <v>1963</v>
      </c>
      <c r="E5594" t="s">
        <v>560</v>
      </c>
      <c r="F5594" t="s">
        <v>25</v>
      </c>
      <c r="G5594">
        <v>428401</v>
      </c>
      <c r="H5594" t="s">
        <v>17</v>
      </c>
      <c r="J5594" t="s">
        <v>380</v>
      </c>
      <c r="K5594" t="s">
        <v>3383</v>
      </c>
      <c r="L5594" t="s">
        <v>28</v>
      </c>
      <c r="M5594" t="s">
        <v>3359</v>
      </c>
      <c r="W5594" t="s">
        <v>3557</v>
      </c>
      <c r="AB5594" t="s">
        <v>195</v>
      </c>
      <c r="AD5594" s="3" t="s">
        <v>1872</v>
      </c>
      <c r="AF5594" t="s">
        <v>3060</v>
      </c>
      <c r="AH5594" s="2">
        <v>40759.038668981484</v>
      </c>
    </row>
    <row r="5595" spans="1:36" ht="15" thickBot="1" x14ac:dyDescent="0.4">
      <c r="B5595" s="5">
        <f t="shared" si="426"/>
        <v>5593</v>
      </c>
      <c r="C5595">
        <f t="shared" si="427"/>
        <v>47</v>
      </c>
      <c r="D5595" s="16">
        <v>1963</v>
      </c>
      <c r="E5595" s="159" t="s">
        <v>560</v>
      </c>
      <c r="F5595" s="159" t="s">
        <v>25</v>
      </c>
      <c r="G5595" s="160">
        <v>428424</v>
      </c>
      <c r="H5595" s="159"/>
      <c r="I5595" s="159"/>
      <c r="J5595" s="159" t="s">
        <v>3354</v>
      </c>
      <c r="K5595" s="159" t="s">
        <v>3383</v>
      </c>
      <c r="L5595" s="159"/>
      <c r="M5595" s="159" t="s">
        <v>3453</v>
      </c>
      <c r="N5595" s="159"/>
      <c r="O5595" s="159"/>
      <c r="P5595" s="159"/>
      <c r="Q5595" s="159"/>
      <c r="R5595" s="159"/>
      <c r="S5595" s="159"/>
      <c r="T5595" s="159" t="s">
        <v>3424</v>
      </c>
      <c r="U5595" s="159"/>
      <c r="V5595" s="161"/>
      <c r="W5595" s="159" t="s">
        <v>3557</v>
      </c>
      <c r="X5595" s="159" t="s">
        <v>3452</v>
      </c>
      <c r="Y5595" s="159"/>
      <c r="Z5595" s="159" t="s">
        <v>3359</v>
      </c>
      <c r="AA5595" s="159" t="s">
        <v>3828</v>
      </c>
      <c r="AB5595" s="159"/>
      <c r="AC5595" s="159"/>
      <c r="AD5595" s="159"/>
      <c r="AE5595" s="159"/>
      <c r="AF5595" t="s">
        <v>3451</v>
      </c>
      <c r="AG5595" s="159"/>
      <c r="AH5595" s="176">
        <v>46256</v>
      </c>
      <c r="AI5595" s="76" t="s">
        <v>6949</v>
      </c>
    </row>
    <row r="5596" spans="1:36" ht="15" customHeight="1" x14ac:dyDescent="0.35">
      <c r="B5596" s="5">
        <f t="shared" si="426"/>
        <v>5594</v>
      </c>
      <c r="C5596">
        <f t="shared" si="427"/>
        <v>207</v>
      </c>
      <c r="D5596" s="16">
        <v>1963</v>
      </c>
      <c r="E5596" t="s">
        <v>972</v>
      </c>
      <c r="F5596" t="s">
        <v>25</v>
      </c>
      <c r="G5596">
        <v>428471</v>
      </c>
      <c r="J5596" t="s">
        <v>3354</v>
      </c>
      <c r="K5596" t="s">
        <v>3383</v>
      </c>
      <c r="M5596" t="s">
        <v>3453</v>
      </c>
      <c r="N5596" t="s">
        <v>3359</v>
      </c>
      <c r="T5596" t="s">
        <v>3262</v>
      </c>
      <c r="U5596" t="s">
        <v>3557</v>
      </c>
      <c r="W5596" t="s">
        <v>3557</v>
      </c>
      <c r="X5596" t="s">
        <v>3452</v>
      </c>
      <c r="AA5596" s="3" t="s">
        <v>3262</v>
      </c>
      <c r="AD5596" s="77" t="s">
        <v>6345</v>
      </c>
      <c r="AF5596" t="s">
        <v>3451</v>
      </c>
      <c r="AH5596" s="2">
        <v>46089</v>
      </c>
      <c r="AJ5596" s="155" t="s">
        <v>6346</v>
      </c>
    </row>
    <row r="5597" spans="1:36" ht="15" customHeight="1" x14ac:dyDescent="0.35">
      <c r="B5597" s="5">
        <f t="shared" si="426"/>
        <v>5595</v>
      </c>
      <c r="C5597">
        <f t="shared" si="427"/>
        <v>1022</v>
      </c>
      <c r="D5597" s="16">
        <v>1963</v>
      </c>
      <c r="E5597" t="s">
        <v>1381</v>
      </c>
      <c r="F5597" t="s">
        <v>16</v>
      </c>
      <c r="G5597">
        <v>428678</v>
      </c>
      <c r="J5597" t="s">
        <v>3424</v>
      </c>
      <c r="K5597" t="s">
        <v>3383</v>
      </c>
      <c r="M5597" t="s">
        <v>3453</v>
      </c>
      <c r="N5597" t="s">
        <v>3359</v>
      </c>
      <c r="T5597" t="s">
        <v>3424</v>
      </c>
      <c r="U5597" t="s">
        <v>3557</v>
      </c>
      <c r="W5597" t="s">
        <v>3572</v>
      </c>
      <c r="X5597" t="s">
        <v>3452</v>
      </c>
      <c r="AA5597" s="3" t="s">
        <v>3727</v>
      </c>
      <c r="AD5597" s="3" t="s">
        <v>4059</v>
      </c>
      <c r="AF5597" t="s">
        <v>3451</v>
      </c>
      <c r="AH5597" s="2">
        <v>45488</v>
      </c>
      <c r="AI5597" s="36" t="s">
        <v>4088</v>
      </c>
    </row>
    <row r="5598" spans="1:36" ht="15" customHeight="1" x14ac:dyDescent="0.35">
      <c r="B5598" s="5">
        <f t="shared" si="426"/>
        <v>5596</v>
      </c>
      <c r="C5598">
        <f t="shared" si="427"/>
        <v>124</v>
      </c>
      <c r="D5598" s="16">
        <v>1963</v>
      </c>
      <c r="E5598" t="s">
        <v>15</v>
      </c>
      <c r="F5598" t="s">
        <v>25</v>
      </c>
      <c r="G5598">
        <v>429700</v>
      </c>
      <c r="H5598" t="s">
        <v>17</v>
      </c>
      <c r="J5598" t="s">
        <v>3354</v>
      </c>
      <c r="K5598" t="s">
        <v>3383</v>
      </c>
      <c r="L5598" t="s">
        <v>761</v>
      </c>
      <c r="M5598" t="s">
        <v>3359</v>
      </c>
      <c r="AF5598" t="s">
        <v>3060</v>
      </c>
      <c r="AH5598" s="2">
        <v>39796.383506944447</v>
      </c>
    </row>
    <row r="5599" spans="1:36" ht="15" customHeight="1" x14ac:dyDescent="0.35">
      <c r="B5599" s="5">
        <f t="shared" si="426"/>
        <v>5597</v>
      </c>
      <c r="C5599">
        <f t="shared" si="427"/>
        <v>29</v>
      </c>
      <c r="D5599" s="16">
        <v>1963</v>
      </c>
      <c r="E5599" t="s">
        <v>15</v>
      </c>
      <c r="F5599" t="s">
        <v>25</v>
      </c>
      <c r="G5599">
        <v>429824</v>
      </c>
      <c r="H5599" t="s">
        <v>17</v>
      </c>
      <c r="J5599" t="s">
        <v>3354</v>
      </c>
      <c r="K5599" t="s">
        <v>3383</v>
      </c>
      <c r="M5599" t="s">
        <v>3359</v>
      </c>
      <c r="AF5599" t="s">
        <v>3060</v>
      </c>
      <c r="AH5599" s="2">
        <v>40232.547256944446</v>
      </c>
    </row>
    <row r="5600" spans="1:36" ht="15" customHeight="1" x14ac:dyDescent="0.35">
      <c r="A5600" s="3"/>
      <c r="B5600" s="5">
        <f t="shared" ref="B5600" si="428">+B5599+1</f>
        <v>5598</v>
      </c>
      <c r="C5600">
        <f t="shared" ref="C5600" si="429">+G5602-G5600</f>
        <v>580</v>
      </c>
      <c r="D5600" s="16">
        <v>1963</v>
      </c>
      <c r="E5600" t="s">
        <v>15</v>
      </c>
      <c r="F5600" t="s">
        <v>25</v>
      </c>
      <c r="G5600">
        <v>429853</v>
      </c>
      <c r="H5600" t="s">
        <v>17</v>
      </c>
      <c r="L5600" t="s">
        <v>377</v>
      </c>
      <c r="M5600" t="s">
        <v>3359</v>
      </c>
      <c r="AF5600" t="s">
        <v>3060</v>
      </c>
      <c r="AH5600" s="2">
        <v>40738.801296296297</v>
      </c>
    </row>
    <row r="5601" spans="1:35" ht="15" customHeight="1" x14ac:dyDescent="0.35">
      <c r="B5601" s="5">
        <f t="shared" si="424"/>
        <v>5599</v>
      </c>
      <c r="C5601">
        <f t="shared" si="425"/>
        <v>409</v>
      </c>
      <c r="D5601" s="16">
        <v>1963</v>
      </c>
      <c r="E5601" t="s">
        <v>15</v>
      </c>
      <c r="F5601" t="s">
        <v>25</v>
      </c>
      <c r="G5601">
        <v>430024</v>
      </c>
      <c r="H5601" t="s">
        <v>17</v>
      </c>
      <c r="J5601" t="s">
        <v>3354</v>
      </c>
      <c r="M5601" t="s">
        <v>3359</v>
      </c>
      <c r="AB5601" t="s">
        <v>81</v>
      </c>
      <c r="AF5601" t="s">
        <v>3060</v>
      </c>
      <c r="AH5601" s="2">
        <v>40187.822430555556</v>
      </c>
    </row>
    <row r="5602" spans="1:35" ht="15" customHeight="1" x14ac:dyDescent="0.35">
      <c r="B5602" s="5">
        <f t="shared" si="424"/>
        <v>5600</v>
      </c>
      <c r="C5602">
        <f t="shared" si="425"/>
        <v>57</v>
      </c>
      <c r="D5602" s="16">
        <v>1963</v>
      </c>
      <c r="E5602" t="s">
        <v>15</v>
      </c>
      <c r="F5602" t="s">
        <v>25</v>
      </c>
      <c r="G5602">
        <v>430433</v>
      </c>
      <c r="H5602" t="s">
        <v>17</v>
      </c>
      <c r="J5602" t="s">
        <v>3356</v>
      </c>
      <c r="M5602" t="s">
        <v>3359</v>
      </c>
      <c r="AF5602" t="s">
        <v>3060</v>
      </c>
      <c r="AH5602" s="2">
        <v>40691.590763888889</v>
      </c>
    </row>
    <row r="5603" spans="1:35" ht="15" customHeight="1" x14ac:dyDescent="0.35">
      <c r="B5603" s="5">
        <f t="shared" si="424"/>
        <v>5601</v>
      </c>
      <c r="C5603">
        <f t="shared" si="425"/>
        <v>432</v>
      </c>
      <c r="D5603" s="16">
        <v>1963</v>
      </c>
      <c r="E5603" t="s">
        <v>15</v>
      </c>
      <c r="F5603" t="s">
        <v>25</v>
      </c>
      <c r="G5603">
        <v>430490</v>
      </c>
      <c r="H5603" t="s">
        <v>17</v>
      </c>
      <c r="J5603" t="s">
        <v>3354</v>
      </c>
      <c r="K5603" t="s">
        <v>3383</v>
      </c>
      <c r="L5603" t="s">
        <v>316</v>
      </c>
      <c r="M5603" t="s">
        <v>3359</v>
      </c>
      <c r="AF5603" t="s">
        <v>3060</v>
      </c>
      <c r="AH5603" s="2">
        <v>39797.346180555556</v>
      </c>
    </row>
    <row r="5604" spans="1:35" ht="15" customHeight="1" x14ac:dyDescent="0.35">
      <c r="B5604" s="5">
        <f t="shared" si="424"/>
        <v>5602</v>
      </c>
      <c r="C5604">
        <f t="shared" si="425"/>
        <v>58</v>
      </c>
      <c r="D5604" s="16">
        <v>1963</v>
      </c>
      <c r="E5604" t="s">
        <v>972</v>
      </c>
      <c r="F5604" t="s">
        <v>25</v>
      </c>
      <c r="G5604">
        <v>430922</v>
      </c>
      <c r="L5604" t="s">
        <v>37</v>
      </c>
      <c r="AF5604" t="s">
        <v>3060</v>
      </c>
    </row>
    <row r="5605" spans="1:35" ht="15" customHeight="1" x14ac:dyDescent="0.35">
      <c r="B5605" s="5">
        <f t="shared" si="424"/>
        <v>5603</v>
      </c>
      <c r="C5605">
        <f t="shared" si="425"/>
        <v>128</v>
      </c>
      <c r="D5605" s="16">
        <v>1963</v>
      </c>
      <c r="E5605" t="s">
        <v>972</v>
      </c>
      <c r="F5605" t="s">
        <v>25</v>
      </c>
      <c r="G5605">
        <v>430980</v>
      </c>
      <c r="H5605" t="s">
        <v>17</v>
      </c>
      <c r="J5605" t="s">
        <v>3355</v>
      </c>
      <c r="K5605" t="s">
        <v>3383</v>
      </c>
      <c r="L5605" t="s">
        <v>914</v>
      </c>
      <c r="M5605" t="s">
        <v>3359</v>
      </c>
      <c r="N5605" t="s">
        <v>3359</v>
      </c>
      <c r="U5605" t="s">
        <v>3557</v>
      </c>
      <c r="W5605" t="s">
        <v>3557</v>
      </c>
      <c r="AD5605" s="3" t="s">
        <v>1873</v>
      </c>
      <c r="AF5605" t="s">
        <v>3060</v>
      </c>
      <c r="AH5605" s="2">
        <v>39710.658877314818</v>
      </c>
    </row>
    <row r="5606" spans="1:35" ht="15" customHeight="1" x14ac:dyDescent="0.35">
      <c r="B5606" s="5">
        <f t="shared" si="424"/>
        <v>5604</v>
      </c>
      <c r="C5606">
        <f t="shared" si="425"/>
        <v>29</v>
      </c>
      <c r="D5606" s="16">
        <v>1963</v>
      </c>
      <c r="E5606" t="s">
        <v>15</v>
      </c>
      <c r="F5606" t="s">
        <v>25</v>
      </c>
      <c r="G5606">
        <v>431108</v>
      </c>
      <c r="H5606" t="s">
        <v>17</v>
      </c>
      <c r="K5606" t="s">
        <v>3383</v>
      </c>
      <c r="L5606" t="s">
        <v>1874</v>
      </c>
      <c r="M5606" t="s">
        <v>3359</v>
      </c>
      <c r="AA5606" s="3" t="s">
        <v>1875</v>
      </c>
      <c r="AF5606" t="s">
        <v>3060</v>
      </c>
      <c r="AH5606" s="2">
        <v>41068.685254629629</v>
      </c>
    </row>
    <row r="5607" spans="1:35" ht="15" customHeight="1" x14ac:dyDescent="0.35">
      <c r="B5607" s="5">
        <f t="shared" si="424"/>
        <v>5605</v>
      </c>
      <c r="C5607">
        <f t="shared" si="425"/>
        <v>41</v>
      </c>
      <c r="D5607" s="16">
        <v>1963</v>
      </c>
      <c r="E5607" s="3" t="s">
        <v>15</v>
      </c>
      <c r="F5607" s="3" t="s">
        <v>16</v>
      </c>
      <c r="G5607" s="165">
        <v>431137</v>
      </c>
      <c r="H5607" s="3"/>
      <c r="I5607" s="3"/>
      <c r="J5607" s="3"/>
      <c r="K5607" s="3" t="s">
        <v>3383</v>
      </c>
      <c r="L5607" s="3"/>
      <c r="M5607" s="3"/>
      <c r="N5607" s="3"/>
      <c r="O5607" s="3"/>
      <c r="P5607" s="3"/>
      <c r="Q5607" s="3"/>
      <c r="R5607" s="3"/>
      <c r="S5607" s="152"/>
      <c r="T5607" s="3"/>
      <c r="U5607" s="3"/>
      <c r="V5607" s="143"/>
      <c r="W5607" s="3"/>
      <c r="X5607" s="3"/>
      <c r="Y5607" s="3"/>
      <c r="Z5607" s="3"/>
      <c r="AB5607" s="3"/>
      <c r="AE5607" s="3"/>
      <c r="AF5607" t="s">
        <v>3451</v>
      </c>
      <c r="AH5607" s="2">
        <v>45783</v>
      </c>
      <c r="AI5607" s="75" t="s">
        <v>4976</v>
      </c>
    </row>
    <row r="5608" spans="1:35" ht="15" customHeight="1" x14ac:dyDescent="0.35">
      <c r="B5608" s="5">
        <f t="shared" si="424"/>
        <v>5606</v>
      </c>
      <c r="C5608">
        <f t="shared" si="425"/>
        <v>43</v>
      </c>
      <c r="D5608" s="16">
        <v>1963</v>
      </c>
      <c r="E5608" t="s">
        <v>15</v>
      </c>
      <c r="F5608" t="s">
        <v>16</v>
      </c>
      <c r="G5608">
        <v>431178</v>
      </c>
      <c r="J5608" t="s">
        <v>3354</v>
      </c>
      <c r="K5608" t="s">
        <v>3383</v>
      </c>
      <c r="M5608" t="s">
        <v>3453</v>
      </c>
      <c r="N5608" t="s">
        <v>3359</v>
      </c>
      <c r="W5608" t="s">
        <v>3572</v>
      </c>
      <c r="X5608" t="s">
        <v>3660</v>
      </c>
      <c r="AA5608" s="3" t="s">
        <v>3262</v>
      </c>
      <c r="AF5608" t="s">
        <v>3451</v>
      </c>
      <c r="AH5608" s="2">
        <v>45606</v>
      </c>
    </row>
    <row r="5609" spans="1:35" ht="15" customHeight="1" x14ac:dyDescent="0.35">
      <c r="B5609" s="5">
        <f t="shared" si="424"/>
        <v>5607</v>
      </c>
      <c r="C5609">
        <f t="shared" si="425"/>
        <v>98</v>
      </c>
      <c r="D5609" s="16">
        <v>1963</v>
      </c>
      <c r="E5609" s="116" t="s">
        <v>15</v>
      </c>
      <c r="F5609" s="116" t="s">
        <v>16</v>
      </c>
      <c r="G5609" s="117">
        <v>431221</v>
      </c>
      <c r="H5609" s="172" t="s">
        <v>5836</v>
      </c>
      <c r="I5609" s="172"/>
      <c r="J5609" s="172" t="s">
        <v>3354</v>
      </c>
      <c r="K5609" s="172" t="s">
        <v>3383</v>
      </c>
      <c r="L5609" s="172"/>
      <c r="M5609" s="172" t="s">
        <v>3453</v>
      </c>
      <c r="N5609" s="172"/>
      <c r="O5609" s="172"/>
      <c r="P5609" s="172"/>
      <c r="Q5609" s="172"/>
      <c r="R5609" s="172"/>
      <c r="S5609" s="173"/>
      <c r="T5609" s="172" t="s">
        <v>3262</v>
      </c>
      <c r="U5609" s="172"/>
      <c r="V5609" s="174"/>
      <c r="W5609" s="172" t="s">
        <v>3572</v>
      </c>
      <c r="X5609" s="172" t="s">
        <v>3660</v>
      </c>
      <c r="Y5609" s="172"/>
      <c r="Z5609" s="172"/>
      <c r="AA5609" s="172" t="s">
        <v>3262</v>
      </c>
      <c r="AB5609" s="172"/>
      <c r="AC5609" s="172"/>
      <c r="AD5609" s="172"/>
      <c r="AE5609" s="172"/>
      <c r="AF5609" t="s">
        <v>3451</v>
      </c>
      <c r="AG5609" s="172"/>
      <c r="AH5609" s="175">
        <v>45999</v>
      </c>
      <c r="AI5609" s="36" t="s">
        <v>6047</v>
      </c>
    </row>
    <row r="5610" spans="1:35" ht="15" customHeight="1" x14ac:dyDescent="0.35">
      <c r="B5610" s="5">
        <f t="shared" si="424"/>
        <v>5608</v>
      </c>
      <c r="C5610">
        <f t="shared" si="425"/>
        <v>301</v>
      </c>
      <c r="D5610" s="16">
        <v>1963</v>
      </c>
      <c r="E5610" s="116" t="s">
        <v>15</v>
      </c>
      <c r="F5610" s="116" t="s">
        <v>16</v>
      </c>
      <c r="G5610" s="117">
        <v>431319</v>
      </c>
      <c r="H5610" s="172" t="s">
        <v>5836</v>
      </c>
      <c r="I5610" s="172"/>
      <c r="J5610" s="172" t="s">
        <v>3354</v>
      </c>
      <c r="K5610" s="172" t="s">
        <v>3383</v>
      </c>
      <c r="L5610" s="172"/>
      <c r="M5610" s="172" t="s">
        <v>3453</v>
      </c>
      <c r="N5610" s="172"/>
      <c r="O5610" s="172"/>
      <c r="P5610" s="172"/>
      <c r="Q5610" s="172"/>
      <c r="R5610" s="172"/>
      <c r="S5610" s="173"/>
      <c r="T5610" s="172" t="s">
        <v>3262</v>
      </c>
      <c r="U5610" s="172"/>
      <c r="V5610" s="174"/>
      <c r="W5610" s="172" t="s">
        <v>3572</v>
      </c>
      <c r="X5610" s="172" t="s">
        <v>3660</v>
      </c>
      <c r="Y5610" s="172"/>
      <c r="Z5610" s="172"/>
      <c r="AA5610" s="172" t="s">
        <v>3262</v>
      </c>
      <c r="AB5610" s="172"/>
      <c r="AC5610" s="172"/>
      <c r="AD5610" s="172"/>
      <c r="AE5610" s="172"/>
      <c r="AF5610" t="s">
        <v>3451</v>
      </c>
      <c r="AG5610" s="172"/>
      <c r="AH5610" s="175">
        <v>45999</v>
      </c>
      <c r="AI5610" s="36" t="s">
        <v>6048</v>
      </c>
    </row>
    <row r="5611" spans="1:35" ht="15" customHeight="1" x14ac:dyDescent="0.35">
      <c r="B5611" s="5">
        <f t="shared" si="424"/>
        <v>5609</v>
      </c>
      <c r="C5611">
        <f t="shared" si="425"/>
        <v>205</v>
      </c>
      <c r="D5611" s="3">
        <v>1963</v>
      </c>
      <c r="E5611" s="3" t="s">
        <v>15</v>
      </c>
      <c r="F5611" s="3" t="s">
        <v>16</v>
      </c>
      <c r="G5611" s="165">
        <v>431620</v>
      </c>
      <c r="H5611" s="3"/>
      <c r="I5611" s="3"/>
      <c r="J5611" s="3" t="s">
        <v>3354</v>
      </c>
      <c r="K5611" s="3" t="s">
        <v>3383</v>
      </c>
      <c r="L5611" s="3"/>
      <c r="M5611" s="3" t="s">
        <v>3453</v>
      </c>
      <c r="N5611" s="3"/>
      <c r="O5611" s="3"/>
      <c r="P5611" s="3"/>
      <c r="Q5611" s="3"/>
      <c r="R5611" s="3"/>
      <c r="S5611" s="152"/>
      <c r="T5611" s="3" t="s">
        <v>3262</v>
      </c>
      <c r="U5611" s="3"/>
      <c r="V5611" s="143"/>
      <c r="W5611" s="3" t="s">
        <v>3572</v>
      </c>
      <c r="X5611" s="3" t="s">
        <v>3660</v>
      </c>
      <c r="Y5611" s="3"/>
      <c r="Z5611" s="3"/>
      <c r="AA5611" s="3" t="s">
        <v>3262</v>
      </c>
      <c r="AB5611" s="3"/>
      <c r="AD5611" s="3" t="s">
        <v>5706</v>
      </c>
      <c r="AE5611" s="3"/>
      <c r="AF5611" t="s">
        <v>3451</v>
      </c>
      <c r="AG5611" s="3"/>
      <c r="AH5611" s="153">
        <v>45928</v>
      </c>
      <c r="AI5611" s="166" t="s">
        <v>5628</v>
      </c>
    </row>
    <row r="5612" spans="1:35" ht="15" customHeight="1" x14ac:dyDescent="0.35">
      <c r="B5612" s="5">
        <f t="shared" si="424"/>
        <v>5610</v>
      </c>
      <c r="C5612">
        <f t="shared" si="425"/>
        <v>1</v>
      </c>
      <c r="D5612" s="16">
        <v>1963</v>
      </c>
      <c r="E5612" t="s">
        <v>221</v>
      </c>
      <c r="F5612" t="s">
        <v>25</v>
      </c>
      <c r="G5612">
        <v>431825</v>
      </c>
      <c r="H5612" t="s">
        <v>17</v>
      </c>
      <c r="J5612" t="s">
        <v>3354</v>
      </c>
      <c r="K5612" t="s">
        <v>3383</v>
      </c>
      <c r="L5612" t="s">
        <v>153</v>
      </c>
      <c r="M5612" t="s">
        <v>3359</v>
      </c>
      <c r="AA5612" s="3" t="s">
        <v>3464</v>
      </c>
      <c r="AB5612" t="s">
        <v>139</v>
      </c>
      <c r="AE5612" t="s">
        <v>380</v>
      </c>
      <c r="AF5612" t="s">
        <v>3060</v>
      </c>
      <c r="AH5612" s="2">
        <v>40776.843611111108</v>
      </c>
    </row>
    <row r="5613" spans="1:35" ht="15" customHeight="1" x14ac:dyDescent="0.35">
      <c r="A5613" s="3"/>
      <c r="B5613" s="5">
        <f t="shared" si="424"/>
        <v>5611</v>
      </c>
      <c r="C5613">
        <f t="shared" si="425"/>
        <v>1061</v>
      </c>
      <c r="D5613" s="16">
        <v>1963</v>
      </c>
      <c r="E5613" t="s">
        <v>221</v>
      </c>
      <c r="F5613" t="s">
        <v>16</v>
      </c>
      <c r="G5613">
        <v>431826</v>
      </c>
      <c r="H5613" t="s">
        <v>17</v>
      </c>
      <c r="J5613" t="s">
        <v>3354</v>
      </c>
      <c r="K5613" t="s">
        <v>3383</v>
      </c>
      <c r="L5613" t="s">
        <v>35</v>
      </c>
      <c r="M5613" t="s">
        <v>3359</v>
      </c>
      <c r="AA5613" s="3" t="s">
        <v>3464</v>
      </c>
      <c r="AE5613" t="s">
        <v>380</v>
      </c>
      <c r="AF5613" t="s">
        <v>3060</v>
      </c>
      <c r="AH5613" s="2">
        <v>40091.638067129628</v>
      </c>
    </row>
    <row r="5614" spans="1:35" ht="15" customHeight="1" x14ac:dyDescent="0.35">
      <c r="B5614" s="5">
        <f t="shared" si="424"/>
        <v>5612</v>
      </c>
      <c r="C5614">
        <f t="shared" si="425"/>
        <v>72</v>
      </c>
      <c r="D5614" s="16">
        <v>1963</v>
      </c>
      <c r="E5614" t="s">
        <v>3762</v>
      </c>
      <c r="F5614" t="s">
        <v>1112</v>
      </c>
      <c r="G5614">
        <v>432887</v>
      </c>
      <c r="H5614" t="s">
        <v>17</v>
      </c>
      <c r="J5614" t="s">
        <v>3354</v>
      </c>
      <c r="K5614" t="s">
        <v>3383</v>
      </c>
      <c r="L5614" t="s">
        <v>555</v>
      </c>
      <c r="M5614" t="s">
        <v>3359</v>
      </c>
      <c r="AF5614" t="s">
        <v>3060</v>
      </c>
      <c r="AH5614" s="2">
        <v>40914.987534722219</v>
      </c>
    </row>
    <row r="5615" spans="1:35" ht="15" customHeight="1" thickBot="1" x14ac:dyDescent="0.4">
      <c r="B5615" s="5">
        <f t="shared" si="424"/>
        <v>5613</v>
      </c>
      <c r="C5615">
        <f t="shared" si="425"/>
        <v>987</v>
      </c>
      <c r="D5615" s="16">
        <v>1963</v>
      </c>
      <c r="E5615" t="s">
        <v>3762</v>
      </c>
      <c r="F5615" t="s">
        <v>1112</v>
      </c>
      <c r="G5615">
        <v>432959</v>
      </c>
      <c r="H5615" t="s">
        <v>17</v>
      </c>
      <c r="J5615" t="s">
        <v>3354</v>
      </c>
      <c r="K5615" t="s">
        <v>3383</v>
      </c>
      <c r="L5615" t="s">
        <v>1876</v>
      </c>
      <c r="M5615" t="s">
        <v>3359</v>
      </c>
      <c r="AC5615" s="3">
        <v>1965</v>
      </c>
      <c r="AD5615" s="3" t="s">
        <v>1877</v>
      </c>
      <c r="AF5615" t="s">
        <v>3060</v>
      </c>
      <c r="AH5615" s="2">
        <v>39960.363506944443</v>
      </c>
    </row>
    <row r="5616" spans="1:35" ht="15" thickBot="1" x14ac:dyDescent="0.4">
      <c r="B5616" s="5">
        <f t="shared" si="424"/>
        <v>5614</v>
      </c>
      <c r="C5616">
        <f t="shared" si="425"/>
        <v>116</v>
      </c>
      <c r="D5616" s="16">
        <v>1963</v>
      </c>
      <c r="E5616" s="159" t="s">
        <v>221</v>
      </c>
      <c r="F5616" s="159" t="s">
        <v>25</v>
      </c>
      <c r="G5616" s="160">
        <v>433946</v>
      </c>
      <c r="H5616" s="159"/>
      <c r="I5616" s="159"/>
      <c r="J5616" s="159" t="s">
        <v>3354</v>
      </c>
      <c r="K5616" s="159" t="s">
        <v>3383</v>
      </c>
      <c r="L5616" s="159"/>
      <c r="M5616" s="159" t="s">
        <v>3453</v>
      </c>
      <c r="N5616" s="159"/>
      <c r="O5616" s="159"/>
      <c r="P5616" s="159"/>
      <c r="Q5616" s="159"/>
      <c r="R5616" s="159"/>
      <c r="S5616" s="159"/>
      <c r="T5616" s="159" t="s">
        <v>3424</v>
      </c>
      <c r="U5616" s="159"/>
      <c r="V5616" s="161"/>
      <c r="W5616" s="159" t="s">
        <v>3572</v>
      </c>
      <c r="X5616" s="159" t="s">
        <v>3452</v>
      </c>
      <c r="Y5616" s="159"/>
      <c r="Z5616" s="159"/>
      <c r="AA5616" s="159" t="s">
        <v>3464</v>
      </c>
      <c r="AB5616" s="159" t="s">
        <v>6310</v>
      </c>
      <c r="AC5616" s="159"/>
      <c r="AD5616" s="159"/>
      <c r="AE5616" s="159" t="s">
        <v>3424</v>
      </c>
      <c r="AF5616" t="s">
        <v>3451</v>
      </c>
      <c r="AG5616" s="159"/>
      <c r="AH5616" s="176">
        <v>46034</v>
      </c>
      <c r="AI5616" s="76" t="s">
        <v>6215</v>
      </c>
    </row>
    <row r="5617" spans="1:35" ht="15" customHeight="1" x14ac:dyDescent="0.35">
      <c r="B5617" s="5">
        <f t="shared" si="424"/>
        <v>5615</v>
      </c>
      <c r="C5617">
        <f t="shared" si="425"/>
        <v>216</v>
      </c>
      <c r="D5617" s="16">
        <v>1963</v>
      </c>
      <c r="E5617" t="s">
        <v>15</v>
      </c>
      <c r="F5617" t="s">
        <v>16</v>
      </c>
      <c r="G5617">
        <v>434062</v>
      </c>
      <c r="H5617" t="s">
        <v>17</v>
      </c>
      <c r="J5617" t="s">
        <v>3354</v>
      </c>
      <c r="K5617" t="s">
        <v>3383</v>
      </c>
      <c r="L5617" t="s">
        <v>1878</v>
      </c>
      <c r="M5617" t="s">
        <v>3359</v>
      </c>
      <c r="AF5617" t="s">
        <v>3060</v>
      </c>
      <c r="AH5617" s="2">
        <v>40041.967430555553</v>
      </c>
    </row>
    <row r="5618" spans="1:35" ht="15" customHeight="1" x14ac:dyDescent="0.35">
      <c r="B5618" s="5">
        <f t="shared" si="424"/>
        <v>5616</v>
      </c>
      <c r="C5618">
        <f t="shared" si="425"/>
        <v>474</v>
      </c>
      <c r="D5618" s="16">
        <v>1963</v>
      </c>
      <c r="E5618" s="116" t="s">
        <v>15</v>
      </c>
      <c r="F5618" s="116" t="s">
        <v>25</v>
      </c>
      <c r="G5618" s="117">
        <v>434278</v>
      </c>
      <c r="H5618" s="172" t="s">
        <v>5836</v>
      </c>
      <c r="I5618" s="172"/>
      <c r="J5618" s="172" t="s">
        <v>3354</v>
      </c>
      <c r="K5618" s="172" t="s">
        <v>3383</v>
      </c>
      <c r="L5618" s="172"/>
      <c r="M5618" s="172" t="s">
        <v>3453</v>
      </c>
      <c r="N5618" s="172"/>
      <c r="O5618" s="172"/>
      <c r="P5618" s="172"/>
      <c r="Q5618" s="172"/>
      <c r="R5618" s="172"/>
      <c r="S5618" s="173"/>
      <c r="T5618" s="172" t="s">
        <v>3262</v>
      </c>
      <c r="U5618" s="172"/>
      <c r="V5618" s="174"/>
      <c r="W5618" s="172" t="s">
        <v>3572</v>
      </c>
      <c r="X5618" s="172" t="s">
        <v>3660</v>
      </c>
      <c r="Y5618" s="172"/>
      <c r="Z5618" s="172"/>
      <c r="AA5618" s="172" t="s">
        <v>3262</v>
      </c>
      <c r="AB5618" s="172"/>
      <c r="AC5618" s="172"/>
      <c r="AD5618" s="172"/>
      <c r="AE5618" s="172"/>
      <c r="AF5618" t="s">
        <v>3451</v>
      </c>
      <c r="AG5618" s="172"/>
      <c r="AH5618" s="175">
        <v>45999</v>
      </c>
      <c r="AI5618" s="36" t="s">
        <v>5998</v>
      </c>
    </row>
    <row r="5619" spans="1:35" ht="15" customHeight="1" x14ac:dyDescent="0.35">
      <c r="B5619" s="5">
        <f t="shared" si="424"/>
        <v>5617</v>
      </c>
      <c r="C5619">
        <f t="shared" si="425"/>
        <v>357</v>
      </c>
      <c r="D5619" s="16">
        <v>1963</v>
      </c>
      <c r="E5619" t="s">
        <v>15</v>
      </c>
      <c r="F5619" t="s">
        <v>25</v>
      </c>
      <c r="G5619">
        <v>434752</v>
      </c>
      <c r="H5619" t="s">
        <v>17</v>
      </c>
      <c r="K5619" t="s">
        <v>3383</v>
      </c>
      <c r="L5619" t="s">
        <v>1879</v>
      </c>
      <c r="M5619" t="s">
        <v>3359</v>
      </c>
      <c r="AC5619" s="3">
        <v>1963</v>
      </c>
      <c r="AF5619" t="s">
        <v>3060</v>
      </c>
      <c r="AH5619" s="2">
        <v>40340.984664351854</v>
      </c>
    </row>
    <row r="5620" spans="1:35" ht="15" customHeight="1" x14ac:dyDescent="0.35">
      <c r="B5620" s="5">
        <f t="shared" si="424"/>
        <v>5618</v>
      </c>
      <c r="C5620">
        <f t="shared" si="425"/>
        <v>53</v>
      </c>
      <c r="D5620" s="146">
        <f>+D5619</f>
        <v>1963</v>
      </c>
      <c r="E5620" s="3" t="s">
        <v>327</v>
      </c>
      <c r="F5620" s="3" t="s">
        <v>25</v>
      </c>
      <c r="G5620" s="165">
        <v>435109</v>
      </c>
      <c r="H5620" s="3"/>
      <c r="I5620" s="3"/>
      <c r="J5620" s="3"/>
      <c r="K5620" s="3" t="s">
        <v>3383</v>
      </c>
      <c r="L5620" s="3"/>
      <c r="M5620" s="3"/>
      <c r="N5620" s="3"/>
      <c r="O5620" s="3"/>
      <c r="P5620" s="3"/>
      <c r="Q5620" s="3"/>
      <c r="R5620" s="3"/>
      <c r="S5620" s="152"/>
      <c r="T5620" s="3"/>
      <c r="U5620" s="3"/>
      <c r="V5620" s="143"/>
      <c r="W5620" s="3"/>
      <c r="X5620" s="3"/>
      <c r="Y5620" s="3"/>
      <c r="Z5620" s="3"/>
      <c r="AB5620" s="3"/>
      <c r="AE5620" s="3"/>
      <c r="AF5620" s="3" t="s">
        <v>3451</v>
      </c>
      <c r="AG5620" s="3"/>
      <c r="AH5620" s="153">
        <v>45739</v>
      </c>
      <c r="AI5620" s="75" t="s">
        <v>4798</v>
      </c>
    </row>
    <row r="5621" spans="1:35" ht="15" customHeight="1" x14ac:dyDescent="0.35">
      <c r="B5621" s="5">
        <f t="shared" si="424"/>
        <v>5619</v>
      </c>
      <c r="C5621">
        <f t="shared" si="425"/>
        <v>154</v>
      </c>
      <c r="D5621" s="16">
        <v>1963</v>
      </c>
      <c r="E5621" t="s">
        <v>15</v>
      </c>
      <c r="F5621" t="s">
        <v>25</v>
      </c>
      <c r="G5621">
        <v>435162</v>
      </c>
      <c r="H5621" t="s">
        <v>17</v>
      </c>
      <c r="J5621" t="s">
        <v>3354</v>
      </c>
      <c r="K5621" t="s">
        <v>3383</v>
      </c>
      <c r="M5621" t="s">
        <v>3359</v>
      </c>
      <c r="AF5621" t="s">
        <v>3060</v>
      </c>
      <c r="AH5621" s="2">
        <v>41028.670416666668</v>
      </c>
    </row>
    <row r="5622" spans="1:35" ht="15" customHeight="1" x14ac:dyDescent="0.35">
      <c r="A5622" s="3"/>
      <c r="B5622" s="5">
        <f t="shared" si="424"/>
        <v>5620</v>
      </c>
      <c r="C5622">
        <f t="shared" si="425"/>
        <v>22</v>
      </c>
      <c r="D5622" s="16">
        <v>1963</v>
      </c>
      <c r="E5622" t="s">
        <v>327</v>
      </c>
      <c r="F5622" t="s">
        <v>25</v>
      </c>
      <c r="G5622">
        <v>435316</v>
      </c>
      <c r="H5622" t="s">
        <v>17</v>
      </c>
      <c r="J5622" t="s">
        <v>380</v>
      </c>
      <c r="M5622" t="s">
        <v>3359</v>
      </c>
      <c r="AF5622" t="s">
        <v>3060</v>
      </c>
      <c r="AH5622" s="2">
        <v>40712.723009259258</v>
      </c>
    </row>
    <row r="5623" spans="1:35" ht="15" customHeight="1" x14ac:dyDescent="0.35">
      <c r="B5623" s="5">
        <f t="shared" si="424"/>
        <v>5621</v>
      </c>
      <c r="C5623">
        <f t="shared" si="425"/>
        <v>638</v>
      </c>
      <c r="D5623" s="16">
        <v>1963</v>
      </c>
      <c r="E5623" s="115" t="s">
        <v>327</v>
      </c>
      <c r="F5623" s="115" t="s">
        <v>25</v>
      </c>
      <c r="G5623" s="70">
        <v>435338</v>
      </c>
      <c r="I5623" s="172"/>
      <c r="J5623" t="s">
        <v>3354</v>
      </c>
      <c r="K5623" s="172" t="s">
        <v>3383</v>
      </c>
      <c r="M5623" s="172" t="s">
        <v>3453</v>
      </c>
      <c r="T5623" t="s">
        <v>3424</v>
      </c>
      <c r="W5623" s="172" t="s">
        <v>3572</v>
      </c>
      <c r="X5623" t="s">
        <v>3452</v>
      </c>
      <c r="AA5623" s="172" t="s">
        <v>5693</v>
      </c>
      <c r="AC5623"/>
      <c r="AD5623"/>
      <c r="AF5623" t="s">
        <v>3451</v>
      </c>
      <c r="AH5623" s="2">
        <v>45966</v>
      </c>
      <c r="AI5623" s="36" t="s">
        <v>5785</v>
      </c>
    </row>
    <row r="5624" spans="1:35" ht="15" customHeight="1" x14ac:dyDescent="0.35">
      <c r="B5624" s="5">
        <f t="shared" si="424"/>
        <v>5622</v>
      </c>
      <c r="C5624">
        <f t="shared" si="425"/>
        <v>321</v>
      </c>
      <c r="D5624" s="16">
        <v>1963</v>
      </c>
      <c r="E5624" t="s">
        <v>327</v>
      </c>
      <c r="F5624" t="s">
        <v>25</v>
      </c>
      <c r="G5624">
        <v>435976</v>
      </c>
      <c r="H5624" t="s">
        <v>17</v>
      </c>
      <c r="J5624" t="s">
        <v>3354</v>
      </c>
      <c r="M5624" t="s">
        <v>3359</v>
      </c>
      <c r="AF5624" t="s">
        <v>3060</v>
      </c>
      <c r="AH5624" s="2">
        <v>40157.418634259258</v>
      </c>
    </row>
    <row r="5625" spans="1:35" ht="15" customHeight="1" x14ac:dyDescent="0.35">
      <c r="B5625" s="5">
        <f t="shared" si="424"/>
        <v>5623</v>
      </c>
      <c r="C5625">
        <f t="shared" si="425"/>
        <v>131</v>
      </c>
      <c r="D5625" s="16">
        <v>1963</v>
      </c>
      <c r="E5625" s="115" t="s">
        <v>15</v>
      </c>
      <c r="F5625" s="115" t="s">
        <v>16</v>
      </c>
      <c r="G5625" s="70">
        <v>436297</v>
      </c>
      <c r="I5625" s="172"/>
      <c r="J5625" s="172" t="s">
        <v>3354</v>
      </c>
      <c r="K5625" s="172" t="s">
        <v>3383</v>
      </c>
      <c r="L5625" s="172"/>
      <c r="M5625" s="172" t="s">
        <v>3453</v>
      </c>
      <c r="N5625" s="172"/>
      <c r="O5625" s="172"/>
      <c r="P5625" s="172"/>
      <c r="Q5625" s="172"/>
      <c r="R5625" s="172"/>
      <c r="S5625" s="173"/>
      <c r="T5625" s="172" t="s">
        <v>3262</v>
      </c>
      <c r="U5625" s="172"/>
      <c r="V5625" s="174"/>
      <c r="W5625" s="172" t="s">
        <v>3572</v>
      </c>
      <c r="X5625" s="172" t="s">
        <v>3660</v>
      </c>
      <c r="Y5625" s="172"/>
      <c r="Z5625" s="172"/>
      <c r="AA5625" s="172" t="s">
        <v>3262</v>
      </c>
      <c r="AC5625"/>
      <c r="AD5625"/>
      <c r="AF5625" t="s">
        <v>3451</v>
      </c>
      <c r="AH5625" s="2">
        <v>45966</v>
      </c>
      <c r="AI5625" s="36" t="s">
        <v>5786</v>
      </c>
    </row>
    <row r="5626" spans="1:35" ht="15" customHeight="1" x14ac:dyDescent="0.35">
      <c r="B5626" s="5">
        <f t="shared" si="424"/>
        <v>5624</v>
      </c>
      <c r="C5626">
        <f t="shared" si="425"/>
        <v>124</v>
      </c>
      <c r="D5626" s="16">
        <v>1963</v>
      </c>
      <c r="E5626" t="s">
        <v>15</v>
      </c>
      <c r="F5626" t="s">
        <v>25</v>
      </c>
      <c r="G5626">
        <v>436428</v>
      </c>
      <c r="H5626" t="s">
        <v>17</v>
      </c>
      <c r="J5626" t="s">
        <v>3354</v>
      </c>
      <c r="L5626" t="s">
        <v>28</v>
      </c>
      <c r="M5626" t="s">
        <v>3359</v>
      </c>
      <c r="AD5626" s="3" t="s">
        <v>1880</v>
      </c>
      <c r="AF5626" t="s">
        <v>3060</v>
      </c>
      <c r="AH5626" s="2">
        <v>40754.367696759262</v>
      </c>
    </row>
    <row r="5627" spans="1:35" ht="15" customHeight="1" x14ac:dyDescent="0.35">
      <c r="B5627" s="5">
        <f t="shared" ref="B5627:B5690" si="430">+B5626+1</f>
        <v>5625</v>
      </c>
      <c r="C5627">
        <f t="shared" si="425"/>
        <v>15</v>
      </c>
      <c r="D5627" s="16">
        <v>1963</v>
      </c>
      <c r="E5627" t="s">
        <v>15</v>
      </c>
      <c r="F5627" t="s">
        <v>25</v>
      </c>
      <c r="G5627">
        <v>436552</v>
      </c>
      <c r="H5627" t="s">
        <v>17</v>
      </c>
      <c r="J5627" t="s">
        <v>3354</v>
      </c>
      <c r="K5627" t="s">
        <v>3383</v>
      </c>
      <c r="L5627" t="s">
        <v>1881</v>
      </c>
      <c r="M5627" t="s">
        <v>3359</v>
      </c>
      <c r="AC5627" s="3" t="s">
        <v>1882</v>
      </c>
      <c r="AD5627" s="3" t="s">
        <v>1883</v>
      </c>
      <c r="AF5627" t="s">
        <v>3060</v>
      </c>
      <c r="AH5627" s="2">
        <v>40167.129178240742</v>
      </c>
    </row>
    <row r="5628" spans="1:35" ht="15" customHeight="1" x14ac:dyDescent="0.35">
      <c r="B5628" s="5">
        <f t="shared" si="430"/>
        <v>5626</v>
      </c>
      <c r="C5628">
        <f t="shared" si="425"/>
        <v>239</v>
      </c>
      <c r="D5628" s="16">
        <v>1963</v>
      </c>
      <c r="E5628" t="s">
        <v>15</v>
      </c>
      <c r="F5628" t="s">
        <v>25</v>
      </c>
      <c r="G5628" s="70">
        <v>436567</v>
      </c>
      <c r="J5628" t="s">
        <v>3354</v>
      </c>
      <c r="K5628" t="s">
        <v>3383</v>
      </c>
      <c r="M5628" t="s">
        <v>3453</v>
      </c>
      <c r="T5628" t="s">
        <v>3262</v>
      </c>
      <c r="W5628" t="s">
        <v>3572</v>
      </c>
      <c r="X5628" t="s">
        <v>3660</v>
      </c>
      <c r="AA5628" t="s">
        <v>3262</v>
      </c>
      <c r="AC5628"/>
      <c r="AD5628"/>
      <c r="AF5628" t="s">
        <v>3451</v>
      </c>
      <c r="AG5628" s="3"/>
      <c r="AH5628" s="153">
        <v>45899</v>
      </c>
      <c r="AI5628" s="36" t="s">
        <v>5450</v>
      </c>
    </row>
    <row r="5629" spans="1:35" ht="15" customHeight="1" x14ac:dyDescent="0.35">
      <c r="B5629" s="5">
        <f t="shared" si="430"/>
        <v>5627</v>
      </c>
      <c r="C5629">
        <f t="shared" si="425"/>
        <v>15</v>
      </c>
      <c r="D5629" s="16">
        <v>1963</v>
      </c>
      <c r="E5629" t="s">
        <v>15</v>
      </c>
      <c r="F5629" t="s">
        <v>25</v>
      </c>
      <c r="G5629">
        <v>436806</v>
      </c>
      <c r="H5629" t="s">
        <v>17</v>
      </c>
      <c r="J5629" t="s">
        <v>3354</v>
      </c>
      <c r="L5629" t="s">
        <v>748</v>
      </c>
      <c r="M5629" t="s">
        <v>3359</v>
      </c>
      <c r="AB5629" t="s">
        <v>139</v>
      </c>
      <c r="AF5629" t="s">
        <v>3060</v>
      </c>
      <c r="AH5629" s="2">
        <v>40343.924930555557</v>
      </c>
    </row>
    <row r="5630" spans="1:35" ht="15" customHeight="1" x14ac:dyDescent="0.35">
      <c r="B5630" s="5">
        <f t="shared" si="430"/>
        <v>5628</v>
      </c>
      <c r="C5630">
        <f t="shared" si="425"/>
        <v>9</v>
      </c>
      <c r="D5630" s="16">
        <v>1963</v>
      </c>
      <c r="E5630" t="s">
        <v>15</v>
      </c>
      <c r="F5630" t="s">
        <v>25</v>
      </c>
      <c r="G5630">
        <v>436821</v>
      </c>
      <c r="H5630" t="s">
        <v>17</v>
      </c>
      <c r="J5630" t="s">
        <v>3354</v>
      </c>
      <c r="K5630" t="s">
        <v>3383</v>
      </c>
      <c r="L5630" t="s">
        <v>62</v>
      </c>
      <c r="M5630" t="s">
        <v>3359</v>
      </c>
      <c r="AB5630" t="s">
        <v>31</v>
      </c>
      <c r="AC5630" s="3" t="s">
        <v>1884</v>
      </c>
      <c r="AF5630" t="s">
        <v>3060</v>
      </c>
      <c r="AH5630" s="2">
        <v>40805.335300925923</v>
      </c>
    </row>
    <row r="5631" spans="1:35" ht="15" customHeight="1" x14ac:dyDescent="0.35">
      <c r="B5631" s="5">
        <f t="shared" si="430"/>
        <v>5629</v>
      </c>
      <c r="C5631">
        <f t="shared" si="425"/>
        <v>52</v>
      </c>
      <c r="D5631" s="16">
        <v>1963</v>
      </c>
      <c r="E5631" t="s">
        <v>15</v>
      </c>
      <c r="F5631" t="s">
        <v>25</v>
      </c>
      <c r="G5631" s="70">
        <v>436830</v>
      </c>
      <c r="J5631" t="s">
        <v>3354</v>
      </c>
      <c r="K5631" t="s">
        <v>3383</v>
      </c>
      <c r="M5631" t="s">
        <v>3453</v>
      </c>
      <c r="T5631" t="s">
        <v>3262</v>
      </c>
      <c r="W5631" t="s">
        <v>3572</v>
      </c>
      <c r="X5631" t="s">
        <v>3660</v>
      </c>
      <c r="AA5631" t="s">
        <v>3262</v>
      </c>
      <c r="AC5631"/>
      <c r="AD5631"/>
      <c r="AF5631" t="s">
        <v>3451</v>
      </c>
      <c r="AG5631" s="3"/>
      <c r="AH5631" s="153">
        <v>45899</v>
      </c>
      <c r="AI5631" s="36" t="s">
        <v>5451</v>
      </c>
    </row>
    <row r="5632" spans="1:35" ht="15" customHeight="1" thickBot="1" x14ac:dyDescent="0.4">
      <c r="B5632" s="5">
        <f t="shared" si="430"/>
        <v>5630</v>
      </c>
      <c r="C5632">
        <f t="shared" si="425"/>
        <v>48</v>
      </c>
      <c r="D5632" s="16">
        <v>1963</v>
      </c>
      <c r="E5632" t="s">
        <v>15</v>
      </c>
      <c r="F5632" t="s">
        <v>25</v>
      </c>
      <c r="G5632">
        <v>436882</v>
      </c>
      <c r="J5632" t="s">
        <v>3354</v>
      </c>
      <c r="K5632" t="s">
        <v>3383</v>
      </c>
      <c r="M5632" t="s">
        <v>3453</v>
      </c>
      <c r="T5632" t="s">
        <v>3262</v>
      </c>
      <c r="W5632" t="s">
        <v>3572</v>
      </c>
      <c r="AF5632" t="s">
        <v>3451</v>
      </c>
      <c r="AH5632" s="2">
        <v>45661</v>
      </c>
    </row>
    <row r="5633" spans="1:35" ht="15" thickBot="1" x14ac:dyDescent="0.4">
      <c r="B5633" s="5">
        <f t="shared" si="430"/>
        <v>5631</v>
      </c>
      <c r="C5633">
        <f t="shared" si="425"/>
        <v>327</v>
      </c>
      <c r="D5633" s="16">
        <v>1963</v>
      </c>
      <c r="E5633" s="159" t="s">
        <v>15</v>
      </c>
      <c r="F5633" s="159" t="s">
        <v>25</v>
      </c>
      <c r="G5633" s="160">
        <v>436930</v>
      </c>
      <c r="H5633" s="159"/>
      <c r="I5633" s="159"/>
      <c r="J5633" s="159" t="s">
        <v>3354</v>
      </c>
      <c r="K5633" s="159" t="s">
        <v>3383</v>
      </c>
      <c r="L5633" s="159"/>
      <c r="M5633" s="159" t="s">
        <v>3453</v>
      </c>
      <c r="N5633" s="159"/>
      <c r="O5633" s="159"/>
      <c r="P5633" s="159"/>
      <c r="Q5633" s="159"/>
      <c r="R5633" s="159"/>
      <c r="S5633" s="159"/>
      <c r="T5633" s="159" t="s">
        <v>167</v>
      </c>
      <c r="U5633" s="159"/>
      <c r="V5633" s="161"/>
      <c r="W5633" s="159" t="s">
        <v>3572</v>
      </c>
      <c r="X5633" s="159" t="s">
        <v>3660</v>
      </c>
      <c r="Y5633" s="159"/>
      <c r="Z5633" s="159"/>
      <c r="AA5633" s="159" t="s">
        <v>3262</v>
      </c>
      <c r="AB5633" s="159"/>
      <c r="AC5633" s="159"/>
      <c r="AD5633" s="159"/>
      <c r="AE5633" s="159"/>
      <c r="AF5633" t="s">
        <v>3451</v>
      </c>
      <c r="AG5633" s="159"/>
      <c r="AH5633" s="176">
        <v>46034</v>
      </c>
      <c r="AI5633" s="76" t="s">
        <v>6240</v>
      </c>
    </row>
    <row r="5634" spans="1:35" ht="15" customHeight="1" x14ac:dyDescent="0.35">
      <c r="B5634" s="5">
        <f t="shared" si="430"/>
        <v>5632</v>
      </c>
      <c r="C5634">
        <f t="shared" si="425"/>
        <v>98</v>
      </c>
      <c r="D5634" s="16">
        <v>1963</v>
      </c>
      <c r="E5634" t="s">
        <v>15</v>
      </c>
      <c r="F5634" t="s">
        <v>25</v>
      </c>
      <c r="G5634">
        <v>437257</v>
      </c>
      <c r="H5634" t="s">
        <v>17</v>
      </c>
      <c r="M5634" t="s">
        <v>3359</v>
      </c>
      <c r="AF5634" t="s">
        <v>3060</v>
      </c>
      <c r="AH5634" s="2">
        <v>39896.672233796293</v>
      </c>
    </row>
    <row r="5635" spans="1:35" ht="15" customHeight="1" x14ac:dyDescent="0.35">
      <c r="B5635" s="5">
        <f t="shared" si="430"/>
        <v>5633</v>
      </c>
      <c r="C5635">
        <f t="shared" si="425"/>
        <v>5</v>
      </c>
      <c r="D5635" s="16">
        <v>1963</v>
      </c>
      <c r="E5635" t="s">
        <v>972</v>
      </c>
      <c r="F5635" t="s">
        <v>25</v>
      </c>
      <c r="G5635">
        <v>437355</v>
      </c>
      <c r="H5635" t="s">
        <v>17</v>
      </c>
      <c r="J5635" t="s">
        <v>3354</v>
      </c>
      <c r="K5635" t="s">
        <v>3383</v>
      </c>
      <c r="L5635" t="s">
        <v>37</v>
      </c>
      <c r="M5635" t="s">
        <v>3359</v>
      </c>
      <c r="AF5635" t="s">
        <v>3060</v>
      </c>
      <c r="AH5635" s="2">
        <v>39790.337638888886</v>
      </c>
    </row>
    <row r="5636" spans="1:35" ht="15" customHeight="1" x14ac:dyDescent="0.35">
      <c r="B5636" s="5">
        <f t="shared" si="430"/>
        <v>5634</v>
      </c>
      <c r="C5636">
        <f t="shared" si="425"/>
        <v>87</v>
      </c>
      <c r="D5636" s="16">
        <v>1963</v>
      </c>
      <c r="E5636" t="s">
        <v>972</v>
      </c>
      <c r="F5636" t="s">
        <v>25</v>
      </c>
      <c r="G5636">
        <v>437360</v>
      </c>
      <c r="H5636" t="s">
        <v>17</v>
      </c>
      <c r="J5636" t="s">
        <v>3354</v>
      </c>
      <c r="K5636" t="s">
        <v>3383</v>
      </c>
      <c r="L5636" t="s">
        <v>21</v>
      </c>
      <c r="M5636" t="s">
        <v>3359</v>
      </c>
      <c r="U5636" t="s">
        <v>3557</v>
      </c>
      <c r="AF5636" t="s">
        <v>3060</v>
      </c>
      <c r="AH5636" s="2">
        <v>39839.34957175926</v>
      </c>
    </row>
    <row r="5637" spans="1:35" ht="15" customHeight="1" x14ac:dyDescent="0.35">
      <c r="B5637" s="5">
        <f t="shared" si="430"/>
        <v>5635</v>
      </c>
      <c r="C5637">
        <f t="shared" si="425"/>
        <v>177</v>
      </c>
      <c r="D5637" s="16">
        <v>1963</v>
      </c>
      <c r="E5637" t="s">
        <v>972</v>
      </c>
      <c r="F5637" t="s">
        <v>25</v>
      </c>
      <c r="G5637">
        <v>437447</v>
      </c>
      <c r="H5637" t="s">
        <v>17</v>
      </c>
      <c r="K5637" t="s">
        <v>3383</v>
      </c>
      <c r="L5637" t="s">
        <v>35</v>
      </c>
      <c r="M5637" t="s">
        <v>3359</v>
      </c>
      <c r="U5637" t="s">
        <v>3557</v>
      </c>
      <c r="AF5637" t="s">
        <v>3060</v>
      </c>
      <c r="AH5637" s="2">
        <v>40091.635567129626</v>
      </c>
    </row>
    <row r="5638" spans="1:35" ht="15" customHeight="1" x14ac:dyDescent="0.35">
      <c r="B5638" s="5">
        <f t="shared" si="430"/>
        <v>5636</v>
      </c>
      <c r="C5638">
        <f t="shared" si="425"/>
        <v>1118</v>
      </c>
      <c r="D5638" s="16">
        <v>1963</v>
      </c>
      <c r="E5638" s="116" t="s">
        <v>15</v>
      </c>
      <c r="F5638" s="116" t="s">
        <v>25</v>
      </c>
      <c r="G5638" s="117">
        <v>437624</v>
      </c>
      <c r="H5638" s="172" t="s">
        <v>5836</v>
      </c>
      <c r="I5638" s="172"/>
      <c r="J5638" s="172" t="s">
        <v>3354</v>
      </c>
      <c r="K5638" s="172" t="s">
        <v>3383</v>
      </c>
      <c r="L5638" s="172"/>
      <c r="M5638" s="172" t="s">
        <v>6101</v>
      </c>
      <c r="N5638" s="172"/>
      <c r="O5638" s="172"/>
      <c r="P5638" s="172"/>
      <c r="Q5638" s="172"/>
      <c r="R5638" s="172"/>
      <c r="S5638" s="173"/>
      <c r="T5638" s="172" t="s">
        <v>3262</v>
      </c>
      <c r="U5638" s="172"/>
      <c r="V5638" s="174" t="s">
        <v>3359</v>
      </c>
      <c r="W5638" s="172" t="s">
        <v>3572</v>
      </c>
      <c r="X5638" s="172" t="s">
        <v>3660</v>
      </c>
      <c r="Y5638" s="172"/>
      <c r="Z5638" s="172"/>
      <c r="AA5638" s="172" t="s">
        <v>3262</v>
      </c>
      <c r="AB5638" s="172"/>
      <c r="AC5638" s="172"/>
      <c r="AD5638" s="172" t="s">
        <v>6036</v>
      </c>
      <c r="AE5638" s="172"/>
      <c r="AF5638" t="s">
        <v>3451</v>
      </c>
      <c r="AG5638" s="172"/>
      <c r="AH5638" s="175">
        <v>45999</v>
      </c>
      <c r="AI5638" s="36" t="s">
        <v>6049</v>
      </c>
    </row>
    <row r="5639" spans="1:35" ht="15" customHeight="1" x14ac:dyDescent="0.35">
      <c r="B5639" s="5">
        <f t="shared" si="430"/>
        <v>5637</v>
      </c>
      <c r="C5639">
        <f t="shared" si="425"/>
        <v>301</v>
      </c>
      <c r="D5639" s="16">
        <v>1963</v>
      </c>
      <c r="E5639" t="s">
        <v>15</v>
      </c>
      <c r="F5639" t="s">
        <v>16</v>
      </c>
      <c r="G5639">
        <v>438742</v>
      </c>
      <c r="H5639" t="s">
        <v>17</v>
      </c>
      <c r="J5639" t="s">
        <v>3354</v>
      </c>
      <c r="K5639" t="s">
        <v>3383</v>
      </c>
      <c r="M5639" t="s">
        <v>3359</v>
      </c>
      <c r="AF5639" t="s">
        <v>3060</v>
      </c>
      <c r="AH5639" s="2">
        <v>39698.854328703703</v>
      </c>
    </row>
    <row r="5640" spans="1:35" ht="15" customHeight="1" x14ac:dyDescent="0.35">
      <c r="B5640" s="5">
        <f t="shared" si="430"/>
        <v>5638</v>
      </c>
      <c r="C5640">
        <f t="shared" si="425"/>
        <v>18</v>
      </c>
      <c r="D5640" s="16">
        <v>1963</v>
      </c>
      <c r="E5640" t="s">
        <v>15</v>
      </c>
      <c r="F5640" t="s">
        <v>25</v>
      </c>
      <c r="G5640">
        <v>439043</v>
      </c>
      <c r="H5640" t="s">
        <v>17</v>
      </c>
      <c r="M5640" t="s">
        <v>3359</v>
      </c>
      <c r="AF5640" t="s">
        <v>3060</v>
      </c>
      <c r="AH5640" s="2">
        <v>40820.567071759258</v>
      </c>
    </row>
    <row r="5641" spans="1:35" ht="15" customHeight="1" x14ac:dyDescent="0.35">
      <c r="B5641" s="5">
        <f t="shared" si="430"/>
        <v>5639</v>
      </c>
      <c r="C5641">
        <f t="shared" si="425"/>
        <v>338</v>
      </c>
      <c r="D5641" s="16">
        <v>1963</v>
      </c>
      <c r="E5641" t="s">
        <v>15</v>
      </c>
      <c r="F5641" t="s">
        <v>16</v>
      </c>
      <c r="G5641">
        <v>439061</v>
      </c>
      <c r="H5641" t="s">
        <v>17</v>
      </c>
      <c r="J5641" t="s">
        <v>380</v>
      </c>
      <c r="K5641" t="s">
        <v>3383</v>
      </c>
      <c r="L5641" t="s">
        <v>1885</v>
      </c>
      <c r="M5641" t="s">
        <v>3359</v>
      </c>
      <c r="AD5641" s="3" t="s">
        <v>1886</v>
      </c>
      <c r="AF5641" t="s">
        <v>3060</v>
      </c>
      <c r="AH5641" s="2">
        <v>40867.639421296299</v>
      </c>
    </row>
    <row r="5642" spans="1:35" ht="15" customHeight="1" x14ac:dyDescent="0.35">
      <c r="B5642" s="5">
        <f t="shared" si="430"/>
        <v>5640</v>
      </c>
      <c r="C5642">
        <f t="shared" si="425"/>
        <v>321</v>
      </c>
      <c r="D5642" s="16">
        <v>1963</v>
      </c>
      <c r="E5642" t="s">
        <v>15</v>
      </c>
      <c r="F5642" t="s">
        <v>16</v>
      </c>
      <c r="G5642">
        <v>439399</v>
      </c>
      <c r="H5642" t="s">
        <v>17</v>
      </c>
      <c r="J5642" t="s">
        <v>3354</v>
      </c>
      <c r="K5642" t="s">
        <v>3383</v>
      </c>
      <c r="L5642" t="s">
        <v>369</v>
      </c>
      <c r="M5642" t="s">
        <v>3359</v>
      </c>
      <c r="AF5642" t="s">
        <v>3060</v>
      </c>
      <c r="AH5642" s="2">
        <v>39747.700509259259</v>
      </c>
    </row>
    <row r="5643" spans="1:35" ht="15" customHeight="1" x14ac:dyDescent="0.35">
      <c r="B5643" s="5">
        <f t="shared" si="430"/>
        <v>5641</v>
      </c>
      <c r="C5643">
        <f t="shared" si="425"/>
        <v>10</v>
      </c>
      <c r="D5643" s="16">
        <v>1963</v>
      </c>
      <c r="E5643" t="s">
        <v>15</v>
      </c>
      <c r="F5643" t="s">
        <v>16</v>
      </c>
      <c r="G5643">
        <v>439720</v>
      </c>
      <c r="H5643" t="s">
        <v>17</v>
      </c>
      <c r="J5643" t="s">
        <v>3354</v>
      </c>
      <c r="K5643" t="s">
        <v>3383</v>
      </c>
      <c r="M5643" t="s">
        <v>3359</v>
      </c>
      <c r="AF5643" t="s">
        <v>3060</v>
      </c>
      <c r="AH5643" s="2">
        <v>40710.848900462966</v>
      </c>
    </row>
    <row r="5644" spans="1:35" ht="15" customHeight="1" x14ac:dyDescent="0.35">
      <c r="B5644" s="5">
        <f t="shared" si="430"/>
        <v>5642</v>
      </c>
      <c r="C5644">
        <f t="shared" si="425"/>
        <v>27</v>
      </c>
      <c r="D5644" s="16">
        <v>1963</v>
      </c>
      <c r="E5644" t="s">
        <v>15</v>
      </c>
      <c r="F5644" t="s">
        <v>16</v>
      </c>
      <c r="G5644">
        <v>439730</v>
      </c>
      <c r="H5644" t="s">
        <v>17</v>
      </c>
      <c r="J5644" t="s">
        <v>3354</v>
      </c>
      <c r="L5644" t="s">
        <v>46</v>
      </c>
      <c r="M5644" t="s">
        <v>3359</v>
      </c>
      <c r="AF5644" t="s">
        <v>3060</v>
      </c>
      <c r="AH5644" s="2">
        <v>39702.381261574075</v>
      </c>
    </row>
    <row r="5645" spans="1:35" ht="15" customHeight="1" x14ac:dyDescent="0.35">
      <c r="B5645" s="5">
        <f t="shared" si="430"/>
        <v>5643</v>
      </c>
      <c r="C5645">
        <f t="shared" si="425"/>
        <v>93</v>
      </c>
      <c r="D5645" s="16">
        <v>1963</v>
      </c>
      <c r="E5645" t="s">
        <v>15</v>
      </c>
      <c r="F5645" t="s">
        <v>16</v>
      </c>
      <c r="G5645">
        <v>439757</v>
      </c>
      <c r="H5645" t="s">
        <v>17</v>
      </c>
      <c r="J5645" t="s">
        <v>3354</v>
      </c>
      <c r="K5645" t="s">
        <v>3383</v>
      </c>
      <c r="L5645" t="s">
        <v>254</v>
      </c>
      <c r="M5645" t="s">
        <v>3359</v>
      </c>
      <c r="AA5645" s="3" t="s">
        <v>1887</v>
      </c>
      <c r="AF5645" t="s">
        <v>3060</v>
      </c>
      <c r="AH5645" s="2">
        <v>40628.657060185185</v>
      </c>
    </row>
    <row r="5646" spans="1:35" ht="15" customHeight="1" x14ac:dyDescent="0.35">
      <c r="A5646" s="3"/>
      <c r="B5646" s="5">
        <f t="shared" si="430"/>
        <v>5644</v>
      </c>
      <c r="C5646">
        <f t="shared" si="425"/>
        <v>55</v>
      </c>
      <c r="D5646" s="16">
        <v>1963</v>
      </c>
      <c r="E5646" t="s">
        <v>15</v>
      </c>
      <c r="F5646" t="s">
        <v>16</v>
      </c>
      <c r="G5646">
        <v>439850</v>
      </c>
      <c r="H5646" t="s">
        <v>17</v>
      </c>
      <c r="J5646" t="s">
        <v>3354</v>
      </c>
      <c r="L5646" t="s">
        <v>128</v>
      </c>
      <c r="M5646" t="s">
        <v>3359</v>
      </c>
      <c r="AF5646" t="s">
        <v>3060</v>
      </c>
      <c r="AH5646" s="2">
        <v>40446.699803240743</v>
      </c>
    </row>
    <row r="5647" spans="1:35" ht="15" customHeight="1" x14ac:dyDescent="0.35">
      <c r="B5647" s="5">
        <f t="shared" si="430"/>
        <v>5645</v>
      </c>
      <c r="C5647">
        <f t="shared" ref="C5647:C5711" si="431">+G5648-G5647</f>
        <v>140</v>
      </c>
      <c r="D5647" s="16">
        <v>1963</v>
      </c>
      <c r="E5647" t="s">
        <v>15</v>
      </c>
      <c r="F5647" t="s">
        <v>16</v>
      </c>
      <c r="G5647">
        <v>439905</v>
      </c>
      <c r="H5647" t="s">
        <v>17</v>
      </c>
      <c r="J5647" t="s">
        <v>3354</v>
      </c>
      <c r="K5647" t="s">
        <v>3383</v>
      </c>
      <c r="M5647" t="s">
        <v>3359</v>
      </c>
      <c r="AF5647" t="s">
        <v>3060</v>
      </c>
      <c r="AH5647" s="2">
        <v>40406.493495370371</v>
      </c>
    </row>
    <row r="5648" spans="1:35" ht="15" customHeight="1" x14ac:dyDescent="0.35">
      <c r="B5648" s="5">
        <f t="shared" si="430"/>
        <v>5646</v>
      </c>
      <c r="C5648">
        <f t="shared" si="431"/>
        <v>75</v>
      </c>
      <c r="D5648" s="16">
        <v>1963</v>
      </c>
      <c r="E5648" s="3" t="s">
        <v>15</v>
      </c>
      <c r="F5648" s="3" t="s">
        <v>16</v>
      </c>
      <c r="G5648" s="3">
        <v>440045</v>
      </c>
      <c r="H5648" s="3"/>
      <c r="I5648" s="3"/>
      <c r="J5648" s="3"/>
      <c r="K5648" s="3"/>
      <c r="L5648" s="3"/>
      <c r="M5648" s="3"/>
      <c r="N5648" s="3"/>
      <c r="O5648" s="3"/>
      <c r="P5648" s="3"/>
      <c r="Q5648" s="3"/>
      <c r="R5648" s="3"/>
      <c r="S5648" s="152"/>
      <c r="T5648" s="3"/>
      <c r="U5648" s="3"/>
      <c r="V5648" s="143"/>
      <c r="W5648" s="3"/>
      <c r="X5648" s="3"/>
      <c r="Y5648" s="3"/>
      <c r="Z5648" s="3"/>
      <c r="AB5648" s="3"/>
      <c r="AE5648" s="3"/>
      <c r="AF5648" s="3" t="s">
        <v>3451</v>
      </c>
      <c r="AG5648" s="3"/>
      <c r="AH5648" s="153">
        <v>45661</v>
      </c>
      <c r="AI5648" s="14" t="s">
        <v>4556</v>
      </c>
    </row>
    <row r="5649" spans="1:35" ht="15" customHeight="1" x14ac:dyDescent="0.35">
      <c r="B5649" s="5">
        <f t="shared" si="430"/>
        <v>5647</v>
      </c>
      <c r="C5649">
        <f t="shared" si="431"/>
        <v>4</v>
      </c>
      <c r="D5649" s="16">
        <v>1963</v>
      </c>
      <c r="E5649" t="s">
        <v>327</v>
      </c>
      <c r="F5649" t="s">
        <v>16</v>
      </c>
      <c r="G5649">
        <v>440120</v>
      </c>
      <c r="H5649" t="s">
        <v>17</v>
      </c>
      <c r="J5649" t="s">
        <v>3354</v>
      </c>
      <c r="K5649" t="s">
        <v>3383</v>
      </c>
      <c r="L5649" t="s">
        <v>1888</v>
      </c>
      <c r="M5649" t="s">
        <v>3359</v>
      </c>
      <c r="AF5649" t="s">
        <v>3060</v>
      </c>
      <c r="AH5649" s="2">
        <v>40236.655115740738</v>
      </c>
    </row>
    <row r="5650" spans="1:35" ht="15" customHeight="1" x14ac:dyDescent="0.35">
      <c r="B5650" s="5">
        <f t="shared" si="430"/>
        <v>5648</v>
      </c>
      <c r="C5650">
        <f t="shared" si="431"/>
        <v>5</v>
      </c>
      <c r="D5650" s="146">
        <v>1963</v>
      </c>
      <c r="E5650" s="3" t="s">
        <v>327</v>
      </c>
      <c r="F5650" s="3" t="s">
        <v>16</v>
      </c>
      <c r="G5650" s="3">
        <v>440124</v>
      </c>
      <c r="H5650" s="3"/>
      <c r="I5650" s="3"/>
      <c r="J5650" s="3"/>
      <c r="K5650" s="3"/>
      <c r="L5650" s="3"/>
      <c r="M5650" s="3"/>
      <c r="N5650" s="3"/>
      <c r="O5650" s="3"/>
      <c r="P5650" s="3"/>
      <c r="Q5650" s="3"/>
      <c r="R5650" s="3"/>
      <c r="S5650" s="152"/>
      <c r="T5650" s="3"/>
      <c r="U5650" s="3"/>
      <c r="V5650" s="143"/>
      <c r="W5650" s="3"/>
      <c r="X5650" s="3"/>
      <c r="Y5650" s="3"/>
      <c r="Z5650" s="3"/>
      <c r="AB5650" s="3"/>
      <c r="AE5650" s="3"/>
      <c r="AF5650" s="3" t="s">
        <v>3451</v>
      </c>
      <c r="AG5650" s="3"/>
      <c r="AH5650" s="153">
        <v>45561</v>
      </c>
      <c r="AI5650" s="14" t="s">
        <v>4166</v>
      </c>
    </row>
    <row r="5651" spans="1:35" ht="15" customHeight="1" x14ac:dyDescent="0.35">
      <c r="A5651" s="3"/>
      <c r="B5651" s="5">
        <f t="shared" si="430"/>
        <v>5649</v>
      </c>
      <c r="C5651">
        <f t="shared" si="431"/>
        <v>5</v>
      </c>
      <c r="D5651" s="146">
        <v>1963</v>
      </c>
      <c r="E5651" s="3" t="s">
        <v>327</v>
      </c>
      <c r="F5651" s="3" t="s">
        <v>16</v>
      </c>
      <c r="G5651" s="3">
        <v>440129</v>
      </c>
      <c r="H5651" s="3"/>
      <c r="I5651" s="3"/>
      <c r="J5651" s="3"/>
      <c r="K5651" s="3"/>
      <c r="L5651" s="3"/>
      <c r="M5651" s="3"/>
      <c r="N5651" s="3"/>
      <c r="O5651" s="3"/>
      <c r="P5651" s="3"/>
      <c r="Q5651" s="3"/>
      <c r="R5651" s="3"/>
      <c r="S5651" s="152"/>
      <c r="T5651" s="3"/>
      <c r="U5651" s="3"/>
      <c r="V5651" s="143"/>
      <c r="W5651" s="3"/>
      <c r="X5651" s="3"/>
      <c r="Y5651" s="3"/>
      <c r="Z5651" s="3"/>
      <c r="AB5651" s="3"/>
      <c r="AE5651" s="3"/>
      <c r="AF5651" s="3" t="s">
        <v>3451</v>
      </c>
      <c r="AG5651" s="3"/>
      <c r="AH5651" s="153">
        <v>45561</v>
      </c>
      <c r="AI5651" s="14" t="s">
        <v>4167</v>
      </c>
    </row>
    <row r="5652" spans="1:35" ht="15" customHeight="1" x14ac:dyDescent="0.35">
      <c r="B5652" s="5">
        <f t="shared" si="430"/>
        <v>5650</v>
      </c>
      <c r="C5652">
        <f t="shared" si="431"/>
        <v>305</v>
      </c>
      <c r="D5652" s="146">
        <v>1963</v>
      </c>
      <c r="E5652" s="3" t="s">
        <v>327</v>
      </c>
      <c r="F5652" s="3" t="s">
        <v>16</v>
      </c>
      <c r="G5652" s="3">
        <v>440134</v>
      </c>
      <c r="H5652" s="3"/>
      <c r="I5652" s="3"/>
      <c r="J5652" s="3"/>
      <c r="K5652" s="3"/>
      <c r="L5652" s="3"/>
      <c r="M5652" s="3"/>
      <c r="N5652" s="3"/>
      <c r="O5652" s="3"/>
      <c r="P5652" s="3"/>
      <c r="Q5652" s="3"/>
      <c r="R5652" s="3"/>
      <c r="S5652" s="152"/>
      <c r="T5652" s="3"/>
      <c r="U5652" s="3"/>
      <c r="V5652" s="143"/>
      <c r="W5652" s="3"/>
      <c r="X5652" s="3"/>
      <c r="Y5652" s="3"/>
      <c r="Z5652" s="3"/>
      <c r="AB5652" s="3"/>
      <c r="AE5652" s="3"/>
      <c r="AF5652" s="3" t="s">
        <v>3451</v>
      </c>
      <c r="AG5652" s="3"/>
      <c r="AH5652" s="153">
        <v>45561</v>
      </c>
      <c r="AI5652" s="14" t="s">
        <v>4168</v>
      </c>
    </row>
    <row r="5653" spans="1:35" ht="15" customHeight="1" thickBot="1" x14ac:dyDescent="0.4">
      <c r="B5653" s="5">
        <f t="shared" si="430"/>
        <v>5651</v>
      </c>
      <c r="C5653">
        <f t="shared" si="431"/>
        <v>240</v>
      </c>
      <c r="D5653" s="16">
        <v>1963</v>
      </c>
      <c r="E5653" t="s">
        <v>15</v>
      </c>
      <c r="F5653" t="s">
        <v>2064</v>
      </c>
      <c r="G5653">
        <v>440439</v>
      </c>
      <c r="H5653" t="s">
        <v>17</v>
      </c>
      <c r="J5653" t="s">
        <v>3354</v>
      </c>
      <c r="K5653" t="s">
        <v>3383</v>
      </c>
      <c r="L5653" t="s">
        <v>1889</v>
      </c>
      <c r="M5653" t="s">
        <v>3359</v>
      </c>
      <c r="AC5653" s="3" t="s">
        <v>1890</v>
      </c>
      <c r="AD5653" s="3" t="s">
        <v>1891</v>
      </c>
      <c r="AF5653" t="s">
        <v>3060</v>
      </c>
      <c r="AH5653" s="2">
        <v>40301.727835648147</v>
      </c>
    </row>
    <row r="5654" spans="1:35" ht="15" thickBot="1" x14ac:dyDescent="0.4">
      <c r="B5654" s="5">
        <f t="shared" si="430"/>
        <v>5652</v>
      </c>
      <c r="C5654">
        <f t="shared" si="431"/>
        <v>597</v>
      </c>
      <c r="D5654" s="16">
        <v>1963</v>
      </c>
      <c r="E5654" t="s">
        <v>972</v>
      </c>
      <c r="F5654" t="s">
        <v>25</v>
      </c>
      <c r="G5654">
        <v>440679</v>
      </c>
      <c r="H5654" t="s">
        <v>17</v>
      </c>
      <c r="J5654" t="s">
        <v>3354</v>
      </c>
      <c r="K5654" t="s">
        <v>3383</v>
      </c>
      <c r="L5654" t="s">
        <v>298</v>
      </c>
      <c r="M5654" t="s">
        <v>3359</v>
      </c>
      <c r="N5654" t="s">
        <v>3359</v>
      </c>
      <c r="U5654" t="s">
        <v>3557</v>
      </c>
      <c r="AF5654" t="s">
        <v>3060</v>
      </c>
      <c r="AG5654" s="162"/>
      <c r="AH5654" s="163">
        <v>39752.750914351855</v>
      </c>
    </row>
    <row r="5655" spans="1:35" ht="15" customHeight="1" thickBot="1" x14ac:dyDescent="0.4">
      <c r="A5655" s="180"/>
      <c r="B5655" s="5">
        <f t="shared" si="430"/>
        <v>5653</v>
      </c>
      <c r="C5655">
        <f t="shared" si="431"/>
        <v>29</v>
      </c>
      <c r="D5655" s="16">
        <v>1963</v>
      </c>
      <c r="E5655" t="s">
        <v>3965</v>
      </c>
      <c r="F5655" t="s">
        <v>25</v>
      </c>
      <c r="G5655">
        <v>441276</v>
      </c>
      <c r="J5655" t="s">
        <v>3354</v>
      </c>
      <c r="K5655" t="s">
        <v>3383</v>
      </c>
      <c r="M5655" t="s">
        <v>3453</v>
      </c>
      <c r="N5655" t="s">
        <v>3359</v>
      </c>
      <c r="T5655" t="s">
        <v>3262</v>
      </c>
      <c r="V5655" s="43" t="s">
        <v>3966</v>
      </c>
      <c r="W5655" t="s">
        <v>3572</v>
      </c>
      <c r="X5655" t="s">
        <v>3452</v>
      </c>
      <c r="AA5655" s="3" t="s">
        <v>167</v>
      </c>
      <c r="AB5655" t="s">
        <v>3967</v>
      </c>
      <c r="AD5655" s="3" t="s">
        <v>3968</v>
      </c>
      <c r="AF5655" s="3" t="s">
        <v>3451</v>
      </c>
      <c r="AH5655" s="2">
        <v>45358</v>
      </c>
    </row>
    <row r="5656" spans="1:35" ht="15" customHeight="1" x14ac:dyDescent="0.35">
      <c r="B5656" s="5">
        <f t="shared" si="430"/>
        <v>5654</v>
      </c>
      <c r="C5656">
        <f t="shared" si="431"/>
        <v>21</v>
      </c>
      <c r="D5656" s="16">
        <v>1963</v>
      </c>
      <c r="E5656" t="s">
        <v>221</v>
      </c>
      <c r="F5656" t="s">
        <v>16</v>
      </c>
      <c r="G5656">
        <v>441305</v>
      </c>
      <c r="H5656" t="s">
        <v>17</v>
      </c>
      <c r="J5656" t="s">
        <v>3354</v>
      </c>
      <c r="K5656" t="s">
        <v>3383</v>
      </c>
      <c r="L5656" t="s">
        <v>88</v>
      </c>
      <c r="M5656" t="s">
        <v>3359</v>
      </c>
      <c r="U5656" t="s">
        <v>3687</v>
      </c>
      <c r="AA5656" s="3" t="s">
        <v>3464</v>
      </c>
      <c r="AC5656" s="3" t="s">
        <v>1892</v>
      </c>
      <c r="AD5656" s="3" t="s">
        <v>1893</v>
      </c>
      <c r="AE5656" t="s">
        <v>380</v>
      </c>
      <c r="AF5656" t="s">
        <v>3060</v>
      </c>
      <c r="AH5656" s="2">
        <v>40531.723738425928</v>
      </c>
    </row>
    <row r="5657" spans="1:35" ht="15" customHeight="1" x14ac:dyDescent="0.35">
      <c r="B5657" s="5">
        <f t="shared" si="430"/>
        <v>5655</v>
      </c>
      <c r="C5657">
        <f t="shared" si="431"/>
        <v>5</v>
      </c>
      <c r="D5657" s="16">
        <v>1963</v>
      </c>
      <c r="E5657" t="s">
        <v>221</v>
      </c>
      <c r="F5657" t="s">
        <v>16</v>
      </c>
      <c r="G5657">
        <v>441326</v>
      </c>
      <c r="H5657" t="s">
        <v>17</v>
      </c>
      <c r="J5657" t="s">
        <v>3354</v>
      </c>
      <c r="K5657" t="s">
        <v>3383</v>
      </c>
      <c r="L5657" t="s">
        <v>254</v>
      </c>
      <c r="M5657" t="s">
        <v>3359</v>
      </c>
      <c r="U5657" t="s">
        <v>3687</v>
      </c>
      <c r="AA5657" s="3" t="s">
        <v>3464</v>
      </c>
      <c r="AE5657" t="s">
        <v>380</v>
      </c>
      <c r="AF5657" t="s">
        <v>3060</v>
      </c>
      <c r="AH5657" s="2">
        <v>39996.953680555554</v>
      </c>
    </row>
    <row r="5658" spans="1:35" ht="15" customHeight="1" x14ac:dyDescent="0.35">
      <c r="A5658" s="3"/>
      <c r="B5658" s="5">
        <f t="shared" si="430"/>
        <v>5656</v>
      </c>
      <c r="C5658">
        <f t="shared" si="431"/>
        <v>9</v>
      </c>
      <c r="D5658" s="16">
        <f>+D5657</f>
        <v>1963</v>
      </c>
      <c r="E5658" s="101" t="s">
        <v>221</v>
      </c>
      <c r="F5658" s="101" t="s">
        <v>16</v>
      </c>
      <c r="G5658" s="165">
        <v>441331</v>
      </c>
      <c r="H5658" s="101"/>
      <c r="I5658" s="101"/>
      <c r="J5658" s="101" t="s">
        <v>3354</v>
      </c>
      <c r="K5658" s="101" t="s">
        <v>3383</v>
      </c>
      <c r="L5658" s="101"/>
      <c r="M5658" s="101" t="s">
        <v>3453</v>
      </c>
      <c r="N5658" s="101"/>
      <c r="O5658" s="101"/>
      <c r="P5658" s="101"/>
      <c r="Q5658" s="101"/>
      <c r="R5658" s="101"/>
      <c r="S5658" s="128"/>
      <c r="T5658" s="101" t="s">
        <v>3424</v>
      </c>
      <c r="U5658" s="101" t="s">
        <v>3687</v>
      </c>
      <c r="V5658" s="130"/>
      <c r="W5658" s="101" t="s">
        <v>3830</v>
      </c>
      <c r="X5658" s="101" t="s">
        <v>3452</v>
      </c>
      <c r="Y5658" s="101"/>
      <c r="Z5658" s="101"/>
      <c r="AA5658" s="101" t="s">
        <v>3464</v>
      </c>
      <c r="AB5658" s="101"/>
      <c r="AC5658" s="101"/>
      <c r="AD5658" s="101"/>
      <c r="AE5658" s="101"/>
      <c r="AF5658" t="s">
        <v>3451</v>
      </c>
      <c r="AG5658" s="101"/>
      <c r="AH5658" s="103">
        <v>45839</v>
      </c>
      <c r="AI5658" s="166" t="s">
        <v>5158</v>
      </c>
    </row>
    <row r="5659" spans="1:35" ht="15" customHeight="1" x14ac:dyDescent="0.35">
      <c r="B5659" s="5">
        <f t="shared" si="430"/>
        <v>5657</v>
      </c>
      <c r="C5659">
        <f t="shared" si="431"/>
        <v>6</v>
      </c>
      <c r="D5659" s="16">
        <v>1963</v>
      </c>
      <c r="E5659" t="s">
        <v>1381</v>
      </c>
      <c r="F5659" t="s">
        <v>25</v>
      </c>
      <c r="G5659">
        <v>441340</v>
      </c>
      <c r="H5659" t="s">
        <v>17</v>
      </c>
      <c r="J5659" t="s">
        <v>3354</v>
      </c>
      <c r="L5659" t="s">
        <v>358</v>
      </c>
      <c r="M5659" t="s">
        <v>3359</v>
      </c>
      <c r="S5659" s="148">
        <v>468</v>
      </c>
      <c r="U5659" t="s">
        <v>3557</v>
      </c>
      <c r="AB5659" t="s">
        <v>197</v>
      </c>
      <c r="AC5659" s="3">
        <v>1963</v>
      </c>
      <c r="AF5659" t="s">
        <v>3060</v>
      </c>
      <c r="AH5659" s="2">
        <v>41050.257800925923</v>
      </c>
    </row>
    <row r="5660" spans="1:35" ht="15" customHeight="1" x14ac:dyDescent="0.35">
      <c r="B5660" s="5">
        <f t="shared" si="430"/>
        <v>5658</v>
      </c>
      <c r="C5660">
        <f t="shared" si="431"/>
        <v>3</v>
      </c>
      <c r="D5660" s="16">
        <v>1963</v>
      </c>
      <c r="E5660" t="s">
        <v>1381</v>
      </c>
      <c r="F5660" t="s">
        <v>25</v>
      </c>
      <c r="G5660">
        <v>441346</v>
      </c>
      <c r="H5660" t="s">
        <v>17</v>
      </c>
      <c r="M5660" t="s">
        <v>3359</v>
      </c>
      <c r="AF5660" t="s">
        <v>3060</v>
      </c>
      <c r="AH5660" s="2">
        <v>39948.365243055552</v>
      </c>
    </row>
    <row r="5661" spans="1:35" ht="15" customHeight="1" x14ac:dyDescent="0.35">
      <c r="B5661" s="5">
        <f t="shared" si="430"/>
        <v>5659</v>
      </c>
      <c r="C5661">
        <f t="shared" si="431"/>
        <v>7</v>
      </c>
      <c r="D5661" s="16">
        <v>1963</v>
      </c>
      <c r="E5661" t="s">
        <v>1381</v>
      </c>
      <c r="F5661" t="s">
        <v>25</v>
      </c>
      <c r="G5661">
        <v>441349</v>
      </c>
      <c r="H5661" t="s">
        <v>17</v>
      </c>
      <c r="J5661" t="s">
        <v>3354</v>
      </c>
      <c r="K5661" t="s">
        <v>3383</v>
      </c>
      <c r="L5661" t="s">
        <v>642</v>
      </c>
      <c r="M5661" t="s">
        <v>3359</v>
      </c>
      <c r="N5661" t="s">
        <v>3359</v>
      </c>
      <c r="AC5661" s="3">
        <v>1969</v>
      </c>
      <c r="AF5661" t="s">
        <v>3060</v>
      </c>
      <c r="AH5661" s="2">
        <v>40723.486608796295</v>
      </c>
    </row>
    <row r="5662" spans="1:35" ht="15" customHeight="1" x14ac:dyDescent="0.35">
      <c r="B5662" s="5">
        <f t="shared" si="430"/>
        <v>5660</v>
      </c>
      <c r="C5662">
        <f>+G5663-G5662</f>
        <v>18</v>
      </c>
      <c r="D5662" s="16">
        <v>1963</v>
      </c>
      <c r="E5662" t="s">
        <v>1381</v>
      </c>
      <c r="F5662" t="s">
        <v>25</v>
      </c>
      <c r="G5662">
        <v>441356</v>
      </c>
      <c r="J5662" t="s">
        <v>3354</v>
      </c>
      <c r="K5662" t="s">
        <v>3383</v>
      </c>
      <c r="M5662" t="s">
        <v>3453</v>
      </c>
      <c r="N5662" t="s">
        <v>3359</v>
      </c>
      <c r="T5662" t="s">
        <v>3424</v>
      </c>
      <c r="U5662" t="s">
        <v>3557</v>
      </c>
      <c r="W5662" t="s">
        <v>3572</v>
      </c>
      <c r="AA5662" s="3" t="s">
        <v>3262</v>
      </c>
      <c r="AF5662" t="s">
        <v>3451</v>
      </c>
      <c r="AH5662" s="2">
        <v>46025</v>
      </c>
    </row>
    <row r="5663" spans="1:35" ht="15" customHeight="1" x14ac:dyDescent="0.35">
      <c r="B5663" s="5">
        <f t="shared" si="430"/>
        <v>5661</v>
      </c>
      <c r="C5663">
        <f t="shared" si="431"/>
        <v>301</v>
      </c>
      <c r="D5663" s="16">
        <v>1963</v>
      </c>
      <c r="E5663" t="s">
        <v>1381</v>
      </c>
      <c r="F5663" t="s">
        <v>25</v>
      </c>
      <c r="G5663">
        <v>441374</v>
      </c>
      <c r="H5663" t="s">
        <v>17</v>
      </c>
      <c r="K5663" t="s">
        <v>3383</v>
      </c>
      <c r="L5663" t="s">
        <v>1894</v>
      </c>
      <c r="M5663" t="s">
        <v>3359</v>
      </c>
      <c r="AF5663" t="s">
        <v>3060</v>
      </c>
      <c r="AH5663" s="2">
        <v>40750.626539351855</v>
      </c>
    </row>
    <row r="5664" spans="1:35" ht="15" customHeight="1" x14ac:dyDescent="0.35">
      <c r="A5664" s="3"/>
      <c r="B5664" s="5">
        <f t="shared" si="430"/>
        <v>5662</v>
      </c>
      <c r="C5664">
        <f t="shared" si="431"/>
        <v>306</v>
      </c>
      <c r="D5664" s="16">
        <v>1963</v>
      </c>
      <c r="E5664" t="s">
        <v>15</v>
      </c>
      <c r="F5664" t="s">
        <v>6152</v>
      </c>
      <c r="G5664">
        <v>441675</v>
      </c>
      <c r="K5664" t="s">
        <v>3383</v>
      </c>
      <c r="AB5664" t="s">
        <v>6151</v>
      </c>
      <c r="AF5664" t="s">
        <v>3451</v>
      </c>
      <c r="AH5664" s="2">
        <v>46032</v>
      </c>
    </row>
    <row r="5665" spans="1:35" ht="15" customHeight="1" x14ac:dyDescent="0.35">
      <c r="A5665" s="3"/>
      <c r="B5665" s="5">
        <f t="shared" si="430"/>
        <v>5663</v>
      </c>
      <c r="C5665">
        <f t="shared" si="431"/>
        <v>1509</v>
      </c>
      <c r="D5665" s="16">
        <v>1963</v>
      </c>
      <c r="E5665" s="3" t="s">
        <v>15</v>
      </c>
      <c r="F5665" s="3" t="s">
        <v>25</v>
      </c>
      <c r="G5665" s="3">
        <v>441981</v>
      </c>
      <c r="H5665" s="3"/>
      <c r="I5665" s="3"/>
      <c r="J5665" s="3"/>
      <c r="K5665" s="3"/>
      <c r="L5665" s="3"/>
      <c r="M5665" s="3"/>
      <c r="N5665" s="3"/>
      <c r="O5665" s="3"/>
      <c r="P5665" s="3"/>
      <c r="Q5665" s="3"/>
      <c r="R5665" s="3"/>
      <c r="S5665" s="152"/>
      <c r="T5665" s="3"/>
      <c r="U5665" s="3"/>
      <c r="V5665" s="143"/>
      <c r="W5665" s="3"/>
      <c r="X5665" s="3"/>
      <c r="Y5665" s="3"/>
      <c r="Z5665" s="3"/>
      <c r="AB5665" s="3"/>
      <c r="AE5665" s="3"/>
      <c r="AF5665" s="3" t="s">
        <v>3451</v>
      </c>
      <c r="AG5665" s="3"/>
      <c r="AH5665" s="153">
        <v>45661</v>
      </c>
      <c r="AI5665" s="14" t="s">
        <v>4557</v>
      </c>
    </row>
    <row r="5666" spans="1:35" ht="15" customHeight="1" x14ac:dyDescent="0.35">
      <c r="B5666" s="5">
        <f t="shared" si="430"/>
        <v>5664</v>
      </c>
      <c r="C5666">
        <f t="shared" si="431"/>
        <v>770</v>
      </c>
      <c r="D5666" s="16">
        <v>1963</v>
      </c>
      <c r="E5666" t="s">
        <v>15</v>
      </c>
      <c r="F5666" t="s">
        <v>25</v>
      </c>
      <c r="G5666">
        <v>443490</v>
      </c>
      <c r="H5666" t="s">
        <v>17</v>
      </c>
      <c r="J5666" t="s">
        <v>3354</v>
      </c>
      <c r="M5666" t="s">
        <v>3359</v>
      </c>
      <c r="AF5666" t="s">
        <v>3060</v>
      </c>
      <c r="AH5666" s="2">
        <v>40443.15115740741</v>
      </c>
    </row>
    <row r="5667" spans="1:35" ht="15" customHeight="1" x14ac:dyDescent="0.35">
      <c r="B5667" s="5">
        <f t="shared" si="430"/>
        <v>5665</v>
      </c>
      <c r="C5667">
        <f t="shared" si="431"/>
        <v>1</v>
      </c>
      <c r="D5667" s="16">
        <v>1963</v>
      </c>
      <c r="E5667" t="s">
        <v>15</v>
      </c>
      <c r="F5667" t="s">
        <v>25</v>
      </c>
      <c r="G5667">
        <v>444260</v>
      </c>
      <c r="H5667" t="s">
        <v>17</v>
      </c>
      <c r="J5667" t="s">
        <v>3354</v>
      </c>
      <c r="K5667" t="s">
        <v>3383</v>
      </c>
      <c r="L5667" t="s">
        <v>1895</v>
      </c>
      <c r="M5667" t="s">
        <v>3359</v>
      </c>
      <c r="AF5667" t="s">
        <v>3060</v>
      </c>
      <c r="AH5667" s="2">
        <v>40835.88863425926</v>
      </c>
    </row>
    <row r="5668" spans="1:35" ht="15" customHeight="1" x14ac:dyDescent="0.35">
      <c r="B5668" s="5">
        <f t="shared" si="430"/>
        <v>5666</v>
      </c>
      <c r="C5668">
        <f t="shared" si="431"/>
        <v>525</v>
      </c>
      <c r="D5668" s="16">
        <v>1963</v>
      </c>
      <c r="E5668" t="s">
        <v>15</v>
      </c>
      <c r="F5668" t="s">
        <v>25</v>
      </c>
      <c r="G5668">
        <v>444261</v>
      </c>
      <c r="H5668" t="s">
        <v>17</v>
      </c>
      <c r="J5668" t="s">
        <v>3356</v>
      </c>
      <c r="K5668" t="s">
        <v>3383</v>
      </c>
      <c r="M5668" t="s">
        <v>3359</v>
      </c>
      <c r="AF5668" t="s">
        <v>3060</v>
      </c>
      <c r="AH5668" s="2">
        <v>40551.950196759259</v>
      </c>
    </row>
    <row r="5669" spans="1:35" ht="15" customHeight="1" x14ac:dyDescent="0.35">
      <c r="B5669" s="5">
        <f t="shared" si="430"/>
        <v>5667</v>
      </c>
      <c r="C5669">
        <f t="shared" si="431"/>
        <v>99</v>
      </c>
      <c r="D5669" s="146">
        <f>+D5668</f>
        <v>1963</v>
      </c>
      <c r="E5669" s="3" t="s">
        <v>15</v>
      </c>
      <c r="F5669" s="3" t="s">
        <v>25</v>
      </c>
      <c r="G5669" s="165">
        <v>444786</v>
      </c>
      <c r="H5669" s="3"/>
      <c r="I5669" s="3"/>
      <c r="J5669" s="3"/>
      <c r="K5669" s="3" t="s">
        <v>3383</v>
      </c>
      <c r="L5669" s="3"/>
      <c r="M5669" s="3"/>
      <c r="N5669" s="3"/>
      <c r="O5669" s="3"/>
      <c r="P5669" s="3"/>
      <c r="Q5669" s="3"/>
      <c r="R5669" s="3"/>
      <c r="S5669" s="152"/>
      <c r="T5669" s="3"/>
      <c r="U5669" s="3"/>
      <c r="V5669" s="143"/>
      <c r="W5669" s="3"/>
      <c r="X5669" s="3"/>
      <c r="Y5669" s="3"/>
      <c r="Z5669" s="3"/>
      <c r="AB5669" s="3"/>
      <c r="AE5669" s="3"/>
      <c r="AF5669" s="3" t="s">
        <v>3451</v>
      </c>
      <c r="AG5669" s="3"/>
      <c r="AH5669" s="153">
        <v>45739</v>
      </c>
      <c r="AI5669" s="14" t="s">
        <v>4799</v>
      </c>
    </row>
    <row r="5670" spans="1:35" ht="15" customHeight="1" x14ac:dyDescent="0.35">
      <c r="B5670" s="5">
        <f t="shared" si="430"/>
        <v>5668</v>
      </c>
      <c r="C5670">
        <f t="shared" si="431"/>
        <v>573</v>
      </c>
      <c r="D5670" s="146">
        <f t="shared" ref="D5670:D5673" si="432">+D5669</f>
        <v>1963</v>
      </c>
      <c r="E5670" t="s">
        <v>15</v>
      </c>
      <c r="F5670" t="s">
        <v>25</v>
      </c>
      <c r="G5670">
        <v>444885</v>
      </c>
      <c r="H5670" t="s">
        <v>17</v>
      </c>
      <c r="J5670" t="s">
        <v>3354</v>
      </c>
      <c r="K5670" t="s">
        <v>3383</v>
      </c>
      <c r="L5670" t="s">
        <v>1578</v>
      </c>
      <c r="M5670" t="s">
        <v>3359</v>
      </c>
      <c r="AB5670" t="s">
        <v>139</v>
      </c>
      <c r="AF5670" t="s">
        <v>3060</v>
      </c>
      <c r="AH5670" s="2">
        <v>40812.992754629631</v>
      </c>
    </row>
    <row r="5671" spans="1:35" ht="15" customHeight="1" x14ac:dyDescent="0.35">
      <c r="B5671" s="5">
        <f t="shared" si="430"/>
        <v>5669</v>
      </c>
      <c r="C5671">
        <f t="shared" si="431"/>
        <v>85</v>
      </c>
      <c r="D5671" s="146">
        <f t="shared" si="432"/>
        <v>1963</v>
      </c>
      <c r="E5671" s="3" t="s">
        <v>15</v>
      </c>
      <c r="F5671" s="3" t="s">
        <v>25</v>
      </c>
      <c r="G5671" s="165">
        <v>445458</v>
      </c>
      <c r="H5671" s="3"/>
      <c r="I5671" s="3"/>
      <c r="J5671" s="3" t="s">
        <v>3354</v>
      </c>
      <c r="K5671" s="3" t="s">
        <v>3383</v>
      </c>
      <c r="L5671" s="3"/>
      <c r="M5671" s="3" t="s">
        <v>3453</v>
      </c>
      <c r="N5671" s="3"/>
      <c r="O5671" s="3"/>
      <c r="P5671" s="3"/>
      <c r="Q5671" s="3"/>
      <c r="R5671" s="3"/>
      <c r="S5671" s="152"/>
      <c r="T5671" s="3" t="s">
        <v>3262</v>
      </c>
      <c r="U5671" s="3"/>
      <c r="V5671" s="143"/>
      <c r="W5671" s="3" t="s">
        <v>3572</v>
      </c>
      <c r="X5671" s="3" t="s">
        <v>3660</v>
      </c>
      <c r="Y5671" s="3"/>
      <c r="Z5671" s="3"/>
      <c r="AA5671" s="3" t="s">
        <v>3262</v>
      </c>
      <c r="AB5671" s="3"/>
      <c r="AE5671" s="3"/>
      <c r="AF5671" t="s">
        <v>3451</v>
      </c>
      <c r="AG5671" s="3"/>
      <c r="AH5671" s="153">
        <v>45928</v>
      </c>
      <c r="AI5671" s="166" t="s">
        <v>5629</v>
      </c>
    </row>
    <row r="5672" spans="1:35" ht="15" customHeight="1" x14ac:dyDescent="0.35">
      <c r="B5672" s="5">
        <f t="shared" si="430"/>
        <v>5670</v>
      </c>
      <c r="C5672">
        <f t="shared" si="431"/>
        <v>145</v>
      </c>
      <c r="D5672" s="146">
        <f t="shared" si="432"/>
        <v>1963</v>
      </c>
      <c r="E5672" s="3" t="s">
        <v>327</v>
      </c>
      <c r="F5672" s="3" t="s">
        <v>25</v>
      </c>
      <c r="G5672" s="165">
        <v>445543</v>
      </c>
      <c r="H5672" s="3"/>
      <c r="I5672" s="3"/>
      <c r="J5672" s="3" t="s">
        <v>3354</v>
      </c>
      <c r="K5672" s="3" t="s">
        <v>3383</v>
      </c>
      <c r="L5672" s="3"/>
      <c r="M5672" s="3" t="s">
        <v>3453</v>
      </c>
      <c r="N5672" s="3"/>
      <c r="O5672" s="3"/>
      <c r="P5672" s="3"/>
      <c r="Q5672" s="3"/>
      <c r="R5672" s="3"/>
      <c r="S5672" s="152"/>
      <c r="T5672" s="3"/>
      <c r="U5672" s="3"/>
      <c r="V5672" s="143"/>
      <c r="W5672" s="3" t="s">
        <v>3572</v>
      </c>
      <c r="X5672" s="3" t="s">
        <v>3452</v>
      </c>
      <c r="Y5672" s="3"/>
      <c r="Z5672" s="3"/>
      <c r="AA5672" s="3" t="s">
        <v>6303</v>
      </c>
      <c r="AB5672" s="3"/>
      <c r="AE5672" s="3"/>
      <c r="AF5672" t="s">
        <v>3451</v>
      </c>
      <c r="AG5672" s="3"/>
      <c r="AH5672" s="153">
        <v>46004</v>
      </c>
      <c r="AI5672" s="166" t="s">
        <v>6191</v>
      </c>
    </row>
    <row r="5673" spans="1:35" ht="15" customHeight="1" thickBot="1" x14ac:dyDescent="0.4">
      <c r="B5673" s="5">
        <f t="shared" si="430"/>
        <v>5671</v>
      </c>
      <c r="C5673">
        <f t="shared" si="431"/>
        <v>14</v>
      </c>
      <c r="D5673" s="146">
        <f t="shared" si="432"/>
        <v>1963</v>
      </c>
      <c r="E5673" s="3" t="s">
        <v>327</v>
      </c>
      <c r="F5673" s="3" t="s">
        <v>25</v>
      </c>
      <c r="G5673" s="3">
        <v>445688</v>
      </c>
      <c r="H5673" s="3"/>
      <c r="I5673" s="3"/>
      <c r="J5673" s="3"/>
      <c r="K5673" s="3"/>
      <c r="L5673" s="3"/>
      <c r="M5673" s="3"/>
      <c r="N5673" s="3"/>
      <c r="O5673" s="3"/>
      <c r="P5673" s="3"/>
      <c r="Q5673" s="3"/>
      <c r="R5673" s="3"/>
      <c r="S5673" s="152"/>
      <c r="T5673" s="3"/>
      <c r="U5673" s="3"/>
      <c r="V5673" s="143"/>
      <c r="W5673" s="3"/>
      <c r="X5673" s="3"/>
      <c r="Y5673" s="3"/>
      <c r="Z5673" s="3"/>
      <c r="AB5673" s="3"/>
      <c r="AE5673" s="3"/>
      <c r="AF5673" s="3" t="s">
        <v>3451</v>
      </c>
      <c r="AG5673" s="3"/>
      <c r="AH5673" s="153">
        <v>45561</v>
      </c>
      <c r="AI5673" s="14" t="s">
        <v>4169</v>
      </c>
    </row>
    <row r="5674" spans="1:35" ht="15" thickBot="1" x14ac:dyDescent="0.4">
      <c r="B5674" s="5">
        <f t="shared" si="430"/>
        <v>5672</v>
      </c>
      <c r="C5674">
        <f t="shared" si="431"/>
        <v>180</v>
      </c>
      <c r="D5674" s="146">
        <f>+D5673</f>
        <v>1963</v>
      </c>
      <c r="E5674" s="162" t="s">
        <v>327</v>
      </c>
      <c r="F5674" s="162" t="s">
        <v>25</v>
      </c>
      <c r="G5674" s="162">
        <v>445702</v>
      </c>
      <c r="H5674" s="162" t="s">
        <v>17</v>
      </c>
      <c r="I5674" s="162"/>
      <c r="J5674" s="162" t="s">
        <v>3354</v>
      </c>
      <c r="K5674" s="162" t="s">
        <v>3383</v>
      </c>
      <c r="L5674" s="162" t="s">
        <v>1896</v>
      </c>
      <c r="M5674" s="162" t="s">
        <v>3359</v>
      </c>
      <c r="N5674" s="162"/>
      <c r="O5674" s="162"/>
      <c r="P5674" s="162"/>
      <c r="Q5674" s="162"/>
      <c r="R5674" s="162"/>
      <c r="S5674" s="181"/>
      <c r="T5674" s="162"/>
      <c r="U5674" s="162"/>
      <c r="V5674" s="182"/>
      <c r="W5674" s="162"/>
      <c r="X5674" s="162"/>
      <c r="Y5674" s="162"/>
      <c r="Z5674" s="162"/>
      <c r="AA5674" s="159"/>
      <c r="AB5674" s="162"/>
      <c r="AC5674" s="159"/>
      <c r="AD5674" s="159"/>
      <c r="AE5674" s="162"/>
      <c r="AF5674" t="s">
        <v>3060</v>
      </c>
      <c r="AG5674" s="162"/>
      <c r="AH5674" s="163">
        <v>40500.732476851852</v>
      </c>
      <c r="AI5674" s="162"/>
    </row>
    <row r="5675" spans="1:35" ht="15" customHeight="1" thickBot="1" x14ac:dyDescent="0.4">
      <c r="A5675" s="180"/>
      <c r="B5675" s="5">
        <f t="shared" si="430"/>
        <v>5673</v>
      </c>
      <c r="C5675">
        <f t="shared" si="431"/>
        <v>53</v>
      </c>
      <c r="D5675" s="16">
        <v>1963</v>
      </c>
      <c r="E5675" t="s">
        <v>221</v>
      </c>
      <c r="F5675" t="s">
        <v>25</v>
      </c>
      <c r="G5675">
        <v>445882</v>
      </c>
      <c r="J5675" t="s">
        <v>3354</v>
      </c>
      <c r="K5675" t="s">
        <v>3383</v>
      </c>
      <c r="M5675" t="s">
        <v>3453</v>
      </c>
      <c r="T5675" t="s">
        <v>3424</v>
      </c>
      <c r="W5675" t="s">
        <v>3572</v>
      </c>
      <c r="X5675" t="s">
        <v>3452</v>
      </c>
      <c r="AA5675" s="3" t="s">
        <v>3464</v>
      </c>
      <c r="AF5675" t="s">
        <v>3451</v>
      </c>
      <c r="AH5675" s="2">
        <v>45273</v>
      </c>
    </row>
    <row r="5676" spans="1:35" ht="15" customHeight="1" x14ac:dyDescent="0.35">
      <c r="B5676" s="5">
        <f t="shared" si="430"/>
        <v>5674</v>
      </c>
      <c r="C5676">
        <f t="shared" si="431"/>
        <v>156</v>
      </c>
      <c r="D5676" s="16">
        <v>1963</v>
      </c>
      <c r="E5676" t="s">
        <v>327</v>
      </c>
      <c r="F5676" t="s">
        <v>25</v>
      </c>
      <c r="G5676">
        <v>445935</v>
      </c>
      <c r="H5676" t="s">
        <v>17</v>
      </c>
      <c r="M5676" t="s">
        <v>3359</v>
      </c>
      <c r="AF5676" t="s">
        <v>3060</v>
      </c>
      <c r="AH5676" s="2">
        <v>40299.289571759262</v>
      </c>
    </row>
    <row r="5677" spans="1:35" ht="15" customHeight="1" x14ac:dyDescent="0.35">
      <c r="B5677" s="5">
        <f t="shared" si="430"/>
        <v>5675</v>
      </c>
      <c r="C5677">
        <f t="shared" si="431"/>
        <v>142</v>
      </c>
      <c r="D5677" s="16">
        <v>1963</v>
      </c>
      <c r="E5677" t="s">
        <v>327</v>
      </c>
      <c r="F5677" s="3" t="s">
        <v>25</v>
      </c>
      <c r="G5677" s="165">
        <v>446091</v>
      </c>
      <c r="H5677" s="3"/>
      <c r="I5677" s="3"/>
      <c r="J5677" s="3" t="s">
        <v>3354</v>
      </c>
      <c r="K5677" s="3" t="s">
        <v>3383</v>
      </c>
      <c r="L5677" s="3"/>
      <c r="M5677" s="3"/>
      <c r="N5677" s="3"/>
      <c r="O5677" s="3"/>
      <c r="P5677" s="3"/>
      <c r="Q5677" s="3"/>
      <c r="R5677" s="3"/>
      <c r="S5677" s="152"/>
      <c r="T5677" s="3" t="s">
        <v>3424</v>
      </c>
      <c r="U5677" s="3"/>
      <c r="V5677" s="143"/>
      <c r="W5677" s="3" t="s">
        <v>3572</v>
      </c>
      <c r="X5677" s="3" t="s">
        <v>3452</v>
      </c>
      <c r="Y5677" s="3"/>
      <c r="Z5677" s="3"/>
      <c r="AA5677" s="3" t="s">
        <v>6303</v>
      </c>
      <c r="AB5677" s="3"/>
      <c r="AE5677" s="3"/>
      <c r="AF5677" t="s">
        <v>3451</v>
      </c>
      <c r="AH5677" s="2">
        <v>45783</v>
      </c>
      <c r="AI5677" s="75" t="s">
        <v>4977</v>
      </c>
    </row>
    <row r="5678" spans="1:35" ht="15" customHeight="1" x14ac:dyDescent="0.35">
      <c r="B5678" s="5">
        <f t="shared" si="430"/>
        <v>5676</v>
      </c>
      <c r="C5678">
        <f t="shared" si="431"/>
        <v>81</v>
      </c>
      <c r="D5678" s="16">
        <v>1963</v>
      </c>
      <c r="E5678" s="3" t="s">
        <v>327</v>
      </c>
      <c r="F5678" s="3" t="s">
        <v>25</v>
      </c>
      <c r="G5678" s="3">
        <v>446233</v>
      </c>
      <c r="H5678" s="3"/>
      <c r="I5678" s="3"/>
      <c r="J5678" s="3"/>
      <c r="K5678" s="3"/>
      <c r="L5678" s="3"/>
      <c r="M5678" s="3"/>
      <c r="N5678" s="3"/>
      <c r="O5678" s="3"/>
      <c r="P5678" s="3"/>
      <c r="Q5678" s="3"/>
      <c r="R5678" s="3"/>
      <c r="S5678" s="152"/>
      <c r="T5678" s="3"/>
      <c r="U5678" s="3"/>
      <c r="V5678" s="143"/>
      <c r="W5678" s="3"/>
      <c r="X5678" s="3"/>
      <c r="Y5678" s="3"/>
      <c r="Z5678" s="3"/>
      <c r="AA5678" s="14" t="s">
        <v>4558</v>
      </c>
      <c r="AB5678" s="3"/>
      <c r="AE5678" s="3"/>
      <c r="AF5678" s="3" t="s">
        <v>3451</v>
      </c>
      <c r="AG5678" s="3"/>
      <c r="AH5678" s="153">
        <v>45661</v>
      </c>
      <c r="AI5678" s="14" t="s">
        <v>4559</v>
      </c>
    </row>
    <row r="5679" spans="1:35" ht="15" customHeight="1" x14ac:dyDescent="0.35">
      <c r="B5679" s="5">
        <f t="shared" si="430"/>
        <v>5677</v>
      </c>
      <c r="C5679">
        <f t="shared" si="431"/>
        <v>48</v>
      </c>
      <c r="D5679" s="146">
        <f>+D5678</f>
        <v>1963</v>
      </c>
      <c r="E5679" s="3" t="s">
        <v>327</v>
      </c>
      <c r="F5679" s="3" t="s">
        <v>25</v>
      </c>
      <c r="G5679" s="165">
        <v>446314</v>
      </c>
      <c r="H5679" s="3"/>
      <c r="I5679" s="3"/>
      <c r="J5679" s="3"/>
      <c r="K5679" s="3" t="s">
        <v>3383</v>
      </c>
      <c r="L5679" s="3"/>
      <c r="M5679" s="3"/>
      <c r="N5679" s="3"/>
      <c r="O5679" s="3"/>
      <c r="P5679" s="3"/>
      <c r="Q5679" s="3"/>
      <c r="R5679" s="3"/>
      <c r="S5679" s="152"/>
      <c r="T5679" s="3" t="s">
        <v>3424</v>
      </c>
      <c r="U5679" s="3"/>
      <c r="V5679" s="143"/>
      <c r="W5679" s="3"/>
      <c r="X5679" s="3"/>
      <c r="Y5679" s="3"/>
      <c r="Z5679" s="3"/>
      <c r="AB5679" s="3"/>
      <c r="AE5679" s="3"/>
      <c r="AF5679" s="3" t="s">
        <v>3451</v>
      </c>
      <c r="AG5679" s="3"/>
      <c r="AH5679" s="153">
        <v>45739</v>
      </c>
      <c r="AI5679" s="14" t="s">
        <v>4800</v>
      </c>
    </row>
    <row r="5680" spans="1:35" ht="15" customHeight="1" thickBot="1" x14ac:dyDescent="0.4">
      <c r="B5680" s="5">
        <f t="shared" si="430"/>
        <v>5678</v>
      </c>
      <c r="C5680">
        <f t="shared" si="431"/>
        <v>74</v>
      </c>
      <c r="D5680" s="16">
        <v>1963</v>
      </c>
      <c r="E5680" t="s">
        <v>500</v>
      </c>
      <c r="F5680" t="s">
        <v>25</v>
      </c>
      <c r="G5680">
        <v>446362</v>
      </c>
      <c r="H5680" t="s">
        <v>17</v>
      </c>
      <c r="J5680" t="s">
        <v>3354</v>
      </c>
      <c r="K5680" t="s">
        <v>3383</v>
      </c>
      <c r="L5680" t="s">
        <v>254</v>
      </c>
      <c r="M5680" t="s">
        <v>3359</v>
      </c>
      <c r="AF5680" t="s">
        <v>3060</v>
      </c>
      <c r="AH5680" s="2">
        <v>39789.692754629628</v>
      </c>
    </row>
    <row r="5681" spans="1:36" ht="16" customHeight="1" thickBot="1" x14ac:dyDescent="0.4">
      <c r="B5681" s="5">
        <f t="shared" si="430"/>
        <v>5679</v>
      </c>
      <c r="C5681">
        <f t="shared" si="431"/>
        <v>3</v>
      </c>
      <c r="D5681" s="16">
        <v>1963</v>
      </c>
      <c r="E5681" s="162" t="s">
        <v>221</v>
      </c>
      <c r="F5681" s="162" t="s">
        <v>25</v>
      </c>
      <c r="G5681" s="162">
        <v>446436</v>
      </c>
      <c r="H5681" s="162" t="s">
        <v>17</v>
      </c>
      <c r="I5681" s="162"/>
      <c r="J5681" s="162" t="s">
        <v>3354</v>
      </c>
      <c r="K5681" s="162"/>
      <c r="L5681" s="162" t="s">
        <v>1897</v>
      </c>
      <c r="M5681" s="162" t="s">
        <v>3359</v>
      </c>
      <c r="N5681" s="162" t="s">
        <v>3359</v>
      </c>
      <c r="O5681" s="162"/>
      <c r="P5681" s="162"/>
      <c r="Q5681" s="162"/>
      <c r="R5681" s="162"/>
      <c r="S5681" s="181"/>
      <c r="T5681" s="162"/>
      <c r="U5681" s="162"/>
      <c r="V5681" s="182"/>
      <c r="W5681" s="162"/>
      <c r="X5681" s="162"/>
      <c r="Y5681" s="162"/>
      <c r="Z5681" s="162"/>
      <c r="AA5681" s="159" t="s">
        <v>3464</v>
      </c>
      <c r="AB5681" s="162"/>
      <c r="AC5681" s="159"/>
      <c r="AD5681" s="159" t="s">
        <v>1898</v>
      </c>
      <c r="AE5681" s="162"/>
      <c r="AF5681" t="s">
        <v>3060</v>
      </c>
      <c r="AG5681" s="162"/>
      <c r="AH5681" s="163">
        <v>39782.660474537035</v>
      </c>
      <c r="AI5681" s="162"/>
    </row>
    <row r="5682" spans="1:36" ht="15" customHeight="1" thickBot="1" x14ac:dyDescent="0.4">
      <c r="A5682" s="180"/>
      <c r="B5682" s="5">
        <f t="shared" si="430"/>
        <v>5680</v>
      </c>
      <c r="C5682">
        <f t="shared" si="431"/>
        <v>15</v>
      </c>
      <c r="D5682" s="16">
        <v>1963</v>
      </c>
      <c r="E5682" t="s">
        <v>221</v>
      </c>
      <c r="F5682" t="s">
        <v>25</v>
      </c>
      <c r="G5682">
        <v>446439</v>
      </c>
      <c r="J5682" t="s">
        <v>3354</v>
      </c>
      <c r="K5682" t="s">
        <v>3383</v>
      </c>
      <c r="M5682" t="s">
        <v>3453</v>
      </c>
      <c r="T5682" t="s">
        <v>3424</v>
      </c>
      <c r="W5682" t="s">
        <v>3572</v>
      </c>
      <c r="X5682" t="s">
        <v>3452</v>
      </c>
      <c r="AA5682" s="3" t="s">
        <v>3464</v>
      </c>
      <c r="AB5682" t="s">
        <v>985</v>
      </c>
      <c r="AD5682" s="197" t="s">
        <v>4622</v>
      </c>
      <c r="AF5682" t="s">
        <v>3451</v>
      </c>
      <c r="AH5682" s="2">
        <v>45683</v>
      </c>
      <c r="AJ5682" s="154" t="s">
        <v>4621</v>
      </c>
    </row>
    <row r="5683" spans="1:36" ht="15" customHeight="1" x14ac:dyDescent="0.35">
      <c r="B5683" s="5">
        <f t="shared" si="430"/>
        <v>5681</v>
      </c>
      <c r="C5683">
        <f t="shared" si="431"/>
        <v>43</v>
      </c>
      <c r="D5683" s="16">
        <v>1963</v>
      </c>
      <c r="E5683" t="s">
        <v>221</v>
      </c>
      <c r="F5683" t="s">
        <v>25</v>
      </c>
      <c r="G5683">
        <v>446454</v>
      </c>
      <c r="H5683" t="s">
        <v>17</v>
      </c>
      <c r="J5683" t="s">
        <v>3354</v>
      </c>
      <c r="K5683" t="s">
        <v>3383</v>
      </c>
      <c r="L5683" t="s">
        <v>1899</v>
      </c>
      <c r="M5683" t="s">
        <v>3359</v>
      </c>
      <c r="AA5683" s="3" t="s">
        <v>3464</v>
      </c>
      <c r="AB5683" t="s">
        <v>1900</v>
      </c>
      <c r="AF5683" t="s">
        <v>3060</v>
      </c>
      <c r="AH5683" s="2">
        <v>40940.034444444442</v>
      </c>
    </row>
    <row r="5684" spans="1:36" ht="15" customHeight="1" x14ac:dyDescent="0.35">
      <c r="B5684" s="5">
        <f t="shared" si="430"/>
        <v>5682</v>
      </c>
      <c r="C5684">
        <f t="shared" si="431"/>
        <v>11</v>
      </c>
      <c r="D5684" s="16">
        <v>1963</v>
      </c>
      <c r="E5684" t="s">
        <v>221</v>
      </c>
      <c r="F5684" t="s">
        <v>25</v>
      </c>
      <c r="G5684">
        <v>446497</v>
      </c>
      <c r="H5684" t="s">
        <v>17</v>
      </c>
      <c r="J5684" t="s">
        <v>3354</v>
      </c>
      <c r="K5684" t="s">
        <v>3383</v>
      </c>
      <c r="L5684" t="s">
        <v>46</v>
      </c>
      <c r="M5684" t="s">
        <v>3359</v>
      </c>
      <c r="AA5684" s="3" t="s">
        <v>3464</v>
      </c>
      <c r="AF5684" t="s">
        <v>3060</v>
      </c>
      <c r="AH5684" s="2">
        <v>39867.337418981479</v>
      </c>
    </row>
    <row r="5685" spans="1:36" ht="15" customHeight="1" x14ac:dyDescent="0.35">
      <c r="B5685" s="5">
        <f t="shared" si="430"/>
        <v>5683</v>
      </c>
      <c r="C5685">
        <f t="shared" si="431"/>
        <v>10</v>
      </c>
      <c r="D5685" s="16">
        <v>1963</v>
      </c>
      <c r="E5685" t="s">
        <v>221</v>
      </c>
      <c r="F5685" t="s">
        <v>25</v>
      </c>
      <c r="G5685">
        <v>446508</v>
      </c>
      <c r="H5685" t="s">
        <v>17</v>
      </c>
      <c r="J5685" t="s">
        <v>3354</v>
      </c>
      <c r="K5685" t="s">
        <v>3383</v>
      </c>
      <c r="L5685" t="s">
        <v>28</v>
      </c>
      <c r="M5685" t="s">
        <v>3359</v>
      </c>
      <c r="AA5685" s="3" t="s">
        <v>3464</v>
      </c>
      <c r="AC5685" s="3">
        <v>1963</v>
      </c>
      <c r="AF5685" t="s">
        <v>3060</v>
      </c>
      <c r="AH5685" s="2">
        <v>39835.98060185185</v>
      </c>
    </row>
    <row r="5686" spans="1:36" ht="15" customHeight="1" x14ac:dyDescent="0.35">
      <c r="B5686" s="5">
        <f t="shared" si="430"/>
        <v>5684</v>
      </c>
      <c r="C5686">
        <f t="shared" si="431"/>
        <v>2</v>
      </c>
      <c r="D5686" s="16">
        <v>1963</v>
      </c>
      <c r="E5686" s="3" t="s">
        <v>221</v>
      </c>
      <c r="F5686" s="3" t="s">
        <v>25</v>
      </c>
      <c r="G5686" s="3">
        <v>446518</v>
      </c>
      <c r="H5686" s="3"/>
      <c r="I5686" s="3"/>
      <c r="J5686" s="3"/>
      <c r="K5686" s="3"/>
      <c r="L5686" s="3"/>
      <c r="M5686" s="3"/>
      <c r="N5686" s="3"/>
      <c r="O5686" s="3"/>
      <c r="P5686" s="3"/>
      <c r="Q5686" s="3"/>
      <c r="R5686" s="3"/>
      <c r="S5686" s="152"/>
      <c r="T5686" s="3"/>
      <c r="U5686" s="3"/>
      <c r="V5686" s="143"/>
      <c r="W5686" s="3"/>
      <c r="X5686" s="3"/>
      <c r="Y5686" s="3"/>
      <c r="Z5686" s="3"/>
      <c r="AB5686" s="3"/>
      <c r="AE5686" s="3"/>
      <c r="AF5686" s="3" t="s">
        <v>3451</v>
      </c>
      <c r="AG5686" s="3"/>
      <c r="AH5686" s="153">
        <v>45568</v>
      </c>
      <c r="AI5686" s="14" t="s">
        <v>4302</v>
      </c>
    </row>
    <row r="5687" spans="1:36" ht="15" customHeight="1" x14ac:dyDescent="0.35">
      <c r="B5687" s="5">
        <f t="shared" si="430"/>
        <v>5685</v>
      </c>
      <c r="C5687">
        <f t="shared" si="431"/>
        <v>504</v>
      </c>
      <c r="D5687" s="16">
        <v>1963</v>
      </c>
      <c r="E5687" t="s">
        <v>221</v>
      </c>
      <c r="F5687" t="s">
        <v>25</v>
      </c>
      <c r="G5687">
        <v>446520</v>
      </c>
      <c r="H5687" t="s">
        <v>17</v>
      </c>
      <c r="J5687" t="s">
        <v>3354</v>
      </c>
      <c r="K5687" t="s">
        <v>3383</v>
      </c>
      <c r="L5687" t="s">
        <v>56</v>
      </c>
      <c r="M5687" t="s">
        <v>3359</v>
      </c>
      <c r="AA5687" s="3" t="s">
        <v>3464</v>
      </c>
      <c r="AD5687" s="3" t="s">
        <v>1901</v>
      </c>
      <c r="AF5687" t="s">
        <v>3060</v>
      </c>
      <c r="AH5687" s="2">
        <v>40567.661516203705</v>
      </c>
    </row>
    <row r="5688" spans="1:36" ht="15" customHeight="1" x14ac:dyDescent="0.35">
      <c r="B5688" s="5">
        <f t="shared" si="430"/>
        <v>5686</v>
      </c>
      <c r="C5688">
        <f t="shared" si="431"/>
        <v>52</v>
      </c>
      <c r="D5688" s="16">
        <v>1963</v>
      </c>
      <c r="E5688" s="3" t="s">
        <v>15</v>
      </c>
      <c r="F5688" s="3" t="s">
        <v>16</v>
      </c>
      <c r="G5688" s="165">
        <v>447024</v>
      </c>
      <c r="H5688" s="3"/>
      <c r="I5688" s="3"/>
      <c r="J5688" s="3" t="s">
        <v>3354</v>
      </c>
      <c r="K5688" s="3" t="s">
        <v>3383</v>
      </c>
      <c r="L5688" s="3"/>
      <c r="M5688" s="3" t="s">
        <v>3453</v>
      </c>
      <c r="N5688" s="3"/>
      <c r="O5688" s="3"/>
      <c r="P5688" s="3"/>
      <c r="Q5688" s="3"/>
      <c r="R5688" s="3"/>
      <c r="S5688" s="152"/>
      <c r="T5688" s="3" t="s">
        <v>3262</v>
      </c>
      <c r="U5688" s="3"/>
      <c r="V5688" s="143"/>
      <c r="W5688" s="3" t="s">
        <v>3572</v>
      </c>
      <c r="X5688" s="3" t="s">
        <v>3660</v>
      </c>
      <c r="Y5688" s="3"/>
      <c r="Z5688" s="3"/>
      <c r="AA5688" s="3" t="s">
        <v>3262</v>
      </c>
      <c r="AB5688" s="3"/>
      <c r="AE5688" s="3"/>
      <c r="AF5688" t="s">
        <v>3451</v>
      </c>
      <c r="AH5688" s="2">
        <v>45783</v>
      </c>
      <c r="AI5688" s="75" t="s">
        <v>4978</v>
      </c>
    </row>
    <row r="5689" spans="1:36" ht="15" customHeight="1" x14ac:dyDescent="0.35">
      <c r="B5689" s="5">
        <f t="shared" si="430"/>
        <v>5687</v>
      </c>
      <c r="C5689">
        <f t="shared" si="431"/>
        <v>38</v>
      </c>
      <c r="D5689" s="16">
        <v>1963</v>
      </c>
      <c r="E5689" t="s">
        <v>15</v>
      </c>
      <c r="F5689" t="s">
        <v>16</v>
      </c>
      <c r="G5689">
        <v>447076</v>
      </c>
      <c r="H5689" t="s">
        <v>17</v>
      </c>
      <c r="J5689" t="s">
        <v>3354</v>
      </c>
      <c r="K5689" t="s">
        <v>3383</v>
      </c>
      <c r="L5689" t="s">
        <v>156</v>
      </c>
      <c r="M5689" t="s">
        <v>3359</v>
      </c>
      <c r="S5689" s="148">
        <v>468</v>
      </c>
      <c r="AB5689" t="s">
        <v>3802</v>
      </c>
      <c r="AF5689" t="s">
        <v>3060</v>
      </c>
      <c r="AH5689" s="2">
        <v>40363.832337962966</v>
      </c>
    </row>
    <row r="5690" spans="1:36" ht="15" customHeight="1" x14ac:dyDescent="0.35">
      <c r="A5690" s="3"/>
      <c r="B5690" s="5">
        <f t="shared" si="430"/>
        <v>5688</v>
      </c>
      <c r="C5690">
        <f t="shared" si="431"/>
        <v>223</v>
      </c>
      <c r="D5690" s="16">
        <v>1963</v>
      </c>
      <c r="E5690" s="3" t="s">
        <v>15</v>
      </c>
      <c r="F5690" s="3" t="s">
        <v>16</v>
      </c>
      <c r="G5690" s="3">
        <v>447114</v>
      </c>
      <c r="H5690" s="3"/>
      <c r="I5690" s="3"/>
      <c r="J5690" s="3"/>
      <c r="K5690" s="3"/>
      <c r="L5690" s="3"/>
      <c r="M5690" s="3"/>
      <c r="N5690" s="3"/>
      <c r="O5690" s="3"/>
      <c r="P5690" s="3"/>
      <c r="Q5690" s="3"/>
      <c r="R5690" s="3"/>
      <c r="S5690" s="152"/>
      <c r="T5690" s="3"/>
      <c r="U5690" s="3"/>
      <c r="V5690" s="143"/>
      <c r="W5690" s="3"/>
      <c r="X5690" s="3"/>
      <c r="Y5690" s="3"/>
      <c r="Z5690" s="3"/>
      <c r="AB5690" s="3"/>
      <c r="AE5690" s="3"/>
      <c r="AF5690" s="3" t="s">
        <v>3451</v>
      </c>
      <c r="AG5690" s="3"/>
      <c r="AH5690" s="153">
        <v>45661</v>
      </c>
      <c r="AI5690" s="14" t="s">
        <v>4455</v>
      </c>
    </row>
    <row r="5691" spans="1:36" ht="15" customHeight="1" x14ac:dyDescent="0.35">
      <c r="B5691" s="5">
        <f t="shared" ref="B5691:B5754" si="433">+B5690+1</f>
        <v>5689</v>
      </c>
      <c r="C5691">
        <f t="shared" si="431"/>
        <v>48</v>
      </c>
      <c r="D5691" s="16">
        <v>1963</v>
      </c>
      <c r="E5691" t="s">
        <v>15</v>
      </c>
      <c r="F5691" t="s">
        <v>16</v>
      </c>
      <c r="G5691">
        <v>447337</v>
      </c>
      <c r="H5691" t="s">
        <v>17</v>
      </c>
      <c r="J5691" t="s">
        <v>3354</v>
      </c>
      <c r="L5691" t="s">
        <v>849</v>
      </c>
      <c r="M5691" t="s">
        <v>3359</v>
      </c>
      <c r="AD5691" s="3" t="s">
        <v>1903</v>
      </c>
      <c r="AF5691" t="s">
        <v>3060</v>
      </c>
      <c r="AH5691" s="2">
        <v>40527.902118055557</v>
      </c>
    </row>
    <row r="5692" spans="1:36" ht="15" customHeight="1" x14ac:dyDescent="0.35">
      <c r="B5692" s="5">
        <f t="shared" si="433"/>
        <v>5690</v>
      </c>
      <c r="C5692">
        <f t="shared" si="431"/>
        <v>102</v>
      </c>
      <c r="D5692" s="16">
        <v>1963</v>
      </c>
      <c r="E5692" s="116" t="s">
        <v>15</v>
      </c>
      <c r="F5692" s="116" t="s">
        <v>16</v>
      </c>
      <c r="G5692" s="117">
        <v>447385</v>
      </c>
      <c r="H5692" s="172" t="s">
        <v>5836</v>
      </c>
      <c r="I5692" s="172"/>
      <c r="J5692" s="172" t="s">
        <v>3354</v>
      </c>
      <c r="K5692" s="172" t="s">
        <v>3383</v>
      </c>
      <c r="L5692" s="172"/>
      <c r="M5692" s="172" t="s">
        <v>3453</v>
      </c>
      <c r="N5692" s="172"/>
      <c r="O5692" s="172"/>
      <c r="P5692" s="172"/>
      <c r="Q5692" s="172"/>
      <c r="R5692" s="172"/>
      <c r="S5692" s="173"/>
      <c r="T5692" s="172" t="s">
        <v>3262</v>
      </c>
      <c r="U5692" s="172"/>
      <c r="V5692" s="174"/>
      <c r="W5692" s="172" t="s">
        <v>3572</v>
      </c>
      <c r="X5692" s="172" t="s">
        <v>3660</v>
      </c>
      <c r="Y5692" s="172"/>
      <c r="Z5692" s="172"/>
      <c r="AA5692" s="172"/>
      <c r="AB5692" s="172"/>
      <c r="AC5692" s="172"/>
      <c r="AD5692" s="172"/>
      <c r="AE5692" s="172"/>
      <c r="AF5692" t="s">
        <v>3451</v>
      </c>
      <c r="AG5692" s="172"/>
      <c r="AH5692" s="175">
        <v>45999</v>
      </c>
      <c r="AI5692" s="36" t="s">
        <v>6050</v>
      </c>
    </row>
    <row r="5693" spans="1:36" ht="15" customHeight="1" x14ac:dyDescent="0.35">
      <c r="B5693" s="5">
        <f t="shared" si="433"/>
        <v>5691</v>
      </c>
      <c r="C5693">
        <f t="shared" si="431"/>
        <v>43</v>
      </c>
      <c r="D5693" s="16">
        <v>1963</v>
      </c>
      <c r="E5693" t="s">
        <v>15</v>
      </c>
      <c r="F5693" t="s">
        <v>16</v>
      </c>
      <c r="G5693">
        <v>447487</v>
      </c>
      <c r="H5693" t="s">
        <v>17</v>
      </c>
      <c r="J5693" t="s">
        <v>3354</v>
      </c>
      <c r="M5693" t="s">
        <v>3359</v>
      </c>
      <c r="AF5693" t="s">
        <v>3060</v>
      </c>
      <c r="AH5693" s="2">
        <v>40427.529143518521</v>
      </c>
    </row>
    <row r="5694" spans="1:36" ht="15" customHeight="1" x14ac:dyDescent="0.35">
      <c r="B5694" s="5">
        <f t="shared" si="433"/>
        <v>5692</v>
      </c>
      <c r="C5694">
        <f t="shared" si="431"/>
        <v>58</v>
      </c>
      <c r="D5694" s="16">
        <v>1963</v>
      </c>
      <c r="E5694" t="s">
        <v>15</v>
      </c>
      <c r="F5694" t="s">
        <v>16</v>
      </c>
      <c r="G5694">
        <v>447530</v>
      </c>
      <c r="H5694" t="s">
        <v>17</v>
      </c>
      <c r="J5694" t="s">
        <v>3354</v>
      </c>
      <c r="K5694" t="s">
        <v>3383</v>
      </c>
      <c r="L5694" t="s">
        <v>254</v>
      </c>
      <c r="M5694" t="s">
        <v>3359</v>
      </c>
      <c r="AC5694" s="3" t="s">
        <v>1904</v>
      </c>
      <c r="AF5694" t="s">
        <v>3060</v>
      </c>
      <c r="AH5694" s="2">
        <v>40873.680960648147</v>
      </c>
    </row>
    <row r="5695" spans="1:36" ht="15" customHeight="1" x14ac:dyDescent="0.35">
      <c r="B5695" s="5">
        <f t="shared" si="433"/>
        <v>5693</v>
      </c>
      <c r="C5695">
        <f t="shared" si="431"/>
        <v>61</v>
      </c>
      <c r="D5695" s="16">
        <v>1963</v>
      </c>
      <c r="E5695" t="s">
        <v>15</v>
      </c>
      <c r="F5695" t="s">
        <v>16</v>
      </c>
      <c r="G5695">
        <v>447588</v>
      </c>
      <c r="H5695" t="s">
        <v>17</v>
      </c>
      <c r="J5695" t="s">
        <v>380</v>
      </c>
      <c r="K5695" t="s">
        <v>3383</v>
      </c>
      <c r="L5695" t="s">
        <v>1905</v>
      </c>
      <c r="M5695" t="s">
        <v>3359</v>
      </c>
      <c r="AF5695" t="s">
        <v>3060</v>
      </c>
      <c r="AH5695" s="2">
        <v>40050.424259259256</v>
      </c>
    </row>
    <row r="5696" spans="1:36" ht="15" customHeight="1" x14ac:dyDescent="0.35">
      <c r="B5696" s="5">
        <f t="shared" si="433"/>
        <v>5694</v>
      </c>
      <c r="C5696">
        <f t="shared" si="431"/>
        <v>411</v>
      </c>
      <c r="D5696" s="16">
        <v>1963</v>
      </c>
      <c r="E5696" t="s">
        <v>15</v>
      </c>
      <c r="F5696" t="s">
        <v>16</v>
      </c>
      <c r="G5696">
        <v>447649</v>
      </c>
      <c r="H5696" t="s">
        <v>17</v>
      </c>
      <c r="K5696" t="s">
        <v>3383</v>
      </c>
      <c r="M5696" t="s">
        <v>3359</v>
      </c>
      <c r="AB5696" t="s">
        <v>81</v>
      </c>
      <c r="AC5696" s="156">
        <v>23559</v>
      </c>
      <c r="AF5696" t="s">
        <v>3060</v>
      </c>
      <c r="AH5696" s="2">
        <v>40120.187511574077</v>
      </c>
    </row>
    <row r="5697" spans="1:35" ht="15" customHeight="1" x14ac:dyDescent="0.35">
      <c r="A5697" s="3"/>
      <c r="B5697" s="5">
        <f t="shared" si="433"/>
        <v>5695</v>
      </c>
      <c r="C5697">
        <f t="shared" si="431"/>
        <v>26</v>
      </c>
      <c r="D5697" s="16">
        <v>1963</v>
      </c>
      <c r="E5697" s="3" t="s">
        <v>15</v>
      </c>
      <c r="F5697" s="3" t="s">
        <v>16</v>
      </c>
      <c r="G5697" s="3">
        <v>448060</v>
      </c>
      <c r="H5697" s="3"/>
      <c r="I5697" s="3"/>
      <c r="J5697" s="3"/>
      <c r="K5697" s="3"/>
      <c r="L5697" s="3"/>
      <c r="M5697" s="3"/>
      <c r="N5697" s="3"/>
      <c r="O5697" s="3"/>
      <c r="P5697" s="3"/>
      <c r="Q5697" s="3"/>
      <c r="R5697" s="3"/>
      <c r="S5697" s="152"/>
      <c r="T5697" s="3"/>
      <c r="U5697" s="3"/>
      <c r="V5697" s="143"/>
      <c r="W5697" s="3"/>
      <c r="X5697" s="3"/>
      <c r="Y5697" s="3"/>
      <c r="Z5697" s="3"/>
      <c r="AB5697" s="3"/>
      <c r="AE5697" s="3"/>
      <c r="AF5697" t="s">
        <v>3451</v>
      </c>
      <c r="AG5697" s="3"/>
      <c r="AH5697" s="153">
        <v>45561</v>
      </c>
      <c r="AI5697" s="14" t="s">
        <v>4170</v>
      </c>
    </row>
    <row r="5698" spans="1:35" ht="15" customHeight="1" x14ac:dyDescent="0.45">
      <c r="B5698" s="5">
        <f t="shared" si="433"/>
        <v>5696</v>
      </c>
      <c r="C5698">
        <f t="shared" si="431"/>
        <v>266</v>
      </c>
      <c r="D5698" s="82">
        <v>1964</v>
      </c>
      <c r="E5698" t="s">
        <v>15</v>
      </c>
      <c r="F5698" t="s">
        <v>16</v>
      </c>
      <c r="G5698">
        <v>448086</v>
      </c>
      <c r="H5698" t="s">
        <v>17</v>
      </c>
      <c r="M5698" t="s">
        <v>3359</v>
      </c>
      <c r="AF5698" t="s">
        <v>3060</v>
      </c>
      <c r="AH5698" s="2">
        <v>41053.726319444446</v>
      </c>
    </row>
    <row r="5699" spans="1:35" ht="15" customHeight="1" x14ac:dyDescent="0.35">
      <c r="B5699" s="5">
        <f t="shared" si="433"/>
        <v>5697</v>
      </c>
      <c r="C5699">
        <f t="shared" si="431"/>
        <v>66</v>
      </c>
      <c r="D5699" s="16">
        <f>+D5698</f>
        <v>1964</v>
      </c>
      <c r="E5699" s="101" t="s">
        <v>15</v>
      </c>
      <c r="F5699" s="101" t="s">
        <v>16</v>
      </c>
      <c r="G5699" s="165">
        <v>448352</v>
      </c>
      <c r="H5699" s="101"/>
      <c r="I5699" s="101"/>
      <c r="J5699" s="101"/>
      <c r="K5699" s="101" t="s">
        <v>3383</v>
      </c>
      <c r="L5699" s="101"/>
      <c r="M5699" s="101"/>
      <c r="N5699" s="101"/>
      <c r="O5699" s="101"/>
      <c r="P5699" s="101"/>
      <c r="Q5699" s="101"/>
      <c r="R5699" s="101"/>
      <c r="S5699" s="128"/>
      <c r="T5699" s="101"/>
      <c r="U5699" s="101"/>
      <c r="V5699" s="130"/>
      <c r="W5699" s="101"/>
      <c r="X5699" s="101"/>
      <c r="Y5699" s="101"/>
      <c r="Z5699" s="101"/>
      <c r="AA5699" s="101"/>
      <c r="AB5699" s="101"/>
      <c r="AC5699" s="101"/>
      <c r="AD5699" s="101"/>
      <c r="AE5699" s="101"/>
      <c r="AF5699" t="s">
        <v>3451</v>
      </c>
      <c r="AG5699" s="101"/>
      <c r="AH5699" s="103">
        <v>45839</v>
      </c>
      <c r="AI5699" s="102" t="s">
        <v>5159</v>
      </c>
    </row>
    <row r="5700" spans="1:35" ht="15" customHeight="1" x14ac:dyDescent="0.35">
      <c r="B5700" s="5">
        <f t="shared" si="433"/>
        <v>5698</v>
      </c>
      <c r="C5700">
        <f t="shared" si="431"/>
        <v>135</v>
      </c>
      <c r="D5700" s="16">
        <v>1964</v>
      </c>
      <c r="E5700" t="s">
        <v>15</v>
      </c>
      <c r="F5700" t="s">
        <v>16</v>
      </c>
      <c r="G5700">
        <v>448418</v>
      </c>
      <c r="H5700" t="s">
        <v>17</v>
      </c>
      <c r="K5700" t="s">
        <v>3383</v>
      </c>
      <c r="L5700" t="s">
        <v>437</v>
      </c>
      <c r="M5700" t="s">
        <v>3359</v>
      </c>
      <c r="AF5700" t="s">
        <v>3060</v>
      </c>
      <c r="AH5700" s="2">
        <v>40073.657835648148</v>
      </c>
    </row>
    <row r="5701" spans="1:35" ht="15" customHeight="1" x14ac:dyDescent="0.35">
      <c r="B5701" s="5">
        <f t="shared" si="433"/>
        <v>5699</v>
      </c>
      <c r="C5701">
        <f t="shared" si="431"/>
        <v>119</v>
      </c>
      <c r="D5701" s="16">
        <v>1964</v>
      </c>
      <c r="E5701" t="s">
        <v>15</v>
      </c>
      <c r="F5701" t="s">
        <v>16</v>
      </c>
      <c r="G5701">
        <v>448553</v>
      </c>
      <c r="H5701" t="s">
        <v>17</v>
      </c>
      <c r="M5701" t="s">
        <v>3359</v>
      </c>
      <c r="AF5701" t="s">
        <v>3060</v>
      </c>
      <c r="AH5701" s="2">
        <v>40544.412511574075</v>
      </c>
    </row>
    <row r="5702" spans="1:35" ht="15" customHeight="1" x14ac:dyDescent="0.35">
      <c r="B5702" s="5">
        <f t="shared" si="433"/>
        <v>5700</v>
      </c>
      <c r="C5702">
        <f t="shared" si="431"/>
        <v>34</v>
      </c>
      <c r="D5702" s="16">
        <v>1964</v>
      </c>
      <c r="E5702" t="s">
        <v>15</v>
      </c>
      <c r="F5702" t="s">
        <v>16</v>
      </c>
      <c r="G5702">
        <v>448672</v>
      </c>
      <c r="H5702" t="s">
        <v>17</v>
      </c>
      <c r="J5702" t="s">
        <v>3354</v>
      </c>
      <c r="K5702" t="s">
        <v>3383</v>
      </c>
      <c r="L5702" t="s">
        <v>377</v>
      </c>
      <c r="M5702" t="s">
        <v>3359</v>
      </c>
      <c r="AB5702" t="s">
        <v>132</v>
      </c>
      <c r="AF5702" t="s">
        <v>3060</v>
      </c>
      <c r="AH5702" s="2">
        <v>40589.862199074072</v>
      </c>
    </row>
    <row r="5703" spans="1:35" ht="15" customHeight="1" x14ac:dyDescent="0.35">
      <c r="B5703" s="5">
        <f t="shared" si="433"/>
        <v>5701</v>
      </c>
      <c r="C5703">
        <f t="shared" si="431"/>
        <v>61</v>
      </c>
      <c r="D5703" s="16">
        <v>1964</v>
      </c>
      <c r="E5703" t="s">
        <v>15</v>
      </c>
      <c r="F5703" t="s">
        <v>16</v>
      </c>
      <c r="G5703">
        <v>448706</v>
      </c>
      <c r="H5703" t="s">
        <v>17</v>
      </c>
      <c r="J5703" t="s">
        <v>3356</v>
      </c>
      <c r="M5703" t="s">
        <v>3359</v>
      </c>
      <c r="AF5703" t="s">
        <v>3060</v>
      </c>
      <c r="AH5703" s="2">
        <v>40198.443020833336</v>
      </c>
    </row>
    <row r="5704" spans="1:35" ht="15" customHeight="1" x14ac:dyDescent="0.35">
      <c r="B5704" s="5">
        <f t="shared" si="433"/>
        <v>5702</v>
      </c>
      <c r="C5704">
        <f t="shared" si="431"/>
        <v>69</v>
      </c>
      <c r="D5704" s="16">
        <v>1964</v>
      </c>
      <c r="E5704" t="s">
        <v>15</v>
      </c>
      <c r="F5704" t="s">
        <v>16</v>
      </c>
      <c r="G5704" s="70">
        <v>448767</v>
      </c>
      <c r="K5704" t="s">
        <v>3383</v>
      </c>
      <c r="AA5704"/>
      <c r="AC5704"/>
      <c r="AD5704"/>
      <c r="AG5704" s="3"/>
      <c r="AH5704" s="3"/>
      <c r="AI5704" t="s">
        <v>5452</v>
      </c>
    </row>
    <row r="5705" spans="1:35" ht="15" customHeight="1" x14ac:dyDescent="0.35">
      <c r="B5705" s="5">
        <f t="shared" si="433"/>
        <v>5703</v>
      </c>
      <c r="C5705">
        <f t="shared" ref="C5705:C5709" si="434">+G5706-G5705</f>
        <v>20</v>
      </c>
      <c r="D5705" s="16">
        <v>1964</v>
      </c>
      <c r="E5705" t="s">
        <v>15</v>
      </c>
      <c r="F5705" t="s">
        <v>16</v>
      </c>
      <c r="G5705">
        <v>448836</v>
      </c>
      <c r="H5705" t="s">
        <v>17</v>
      </c>
      <c r="J5705" t="s">
        <v>3354</v>
      </c>
      <c r="K5705" t="s">
        <v>3383</v>
      </c>
      <c r="L5705" t="s">
        <v>603</v>
      </c>
      <c r="M5705" t="s">
        <v>3359</v>
      </c>
      <c r="AF5705" t="s">
        <v>3060</v>
      </c>
      <c r="AH5705" s="2">
        <v>40252.214143518519</v>
      </c>
    </row>
    <row r="5706" spans="1:35" ht="15" customHeight="1" x14ac:dyDescent="0.35">
      <c r="B5706" s="5">
        <f t="shared" si="433"/>
        <v>5704</v>
      </c>
      <c r="C5706">
        <f t="shared" si="434"/>
        <v>115</v>
      </c>
      <c r="D5706" s="16">
        <v>1964</v>
      </c>
      <c r="E5706" t="s">
        <v>15</v>
      </c>
      <c r="F5706" t="s">
        <v>16</v>
      </c>
      <c r="G5706">
        <v>448856</v>
      </c>
      <c r="J5706" t="s">
        <v>3354</v>
      </c>
      <c r="K5706" t="s">
        <v>3383</v>
      </c>
      <c r="M5706" t="s">
        <v>3453</v>
      </c>
      <c r="T5706" t="s">
        <v>3262</v>
      </c>
      <c r="W5706" t="s">
        <v>3572</v>
      </c>
      <c r="X5706" t="s">
        <v>3660</v>
      </c>
      <c r="AA5706" s="3" t="s">
        <v>3262</v>
      </c>
      <c r="AF5706" t="s">
        <v>3451</v>
      </c>
      <c r="AH5706" s="2">
        <v>45315</v>
      </c>
    </row>
    <row r="5707" spans="1:35" ht="15" customHeight="1" thickBot="1" x14ac:dyDescent="0.4">
      <c r="B5707" s="5">
        <f t="shared" si="433"/>
        <v>5705</v>
      </c>
      <c r="C5707">
        <f t="shared" si="434"/>
        <v>33</v>
      </c>
      <c r="D5707" s="16">
        <v>1964</v>
      </c>
      <c r="E5707" t="s">
        <v>15</v>
      </c>
      <c r="F5707" t="s">
        <v>16</v>
      </c>
      <c r="G5707">
        <v>448971</v>
      </c>
      <c r="H5707" t="s">
        <v>17</v>
      </c>
      <c r="J5707" t="s">
        <v>3354</v>
      </c>
      <c r="M5707" t="s">
        <v>3359</v>
      </c>
      <c r="AF5707" t="s">
        <v>3060</v>
      </c>
      <c r="AH5707" s="2">
        <v>41071.640706018516</v>
      </c>
    </row>
    <row r="5708" spans="1:35" ht="15" customHeight="1" thickBot="1" x14ac:dyDescent="0.4">
      <c r="B5708" s="5">
        <f t="shared" si="433"/>
        <v>5706</v>
      </c>
      <c r="C5708">
        <f t="shared" si="434"/>
        <v>17</v>
      </c>
      <c r="D5708" s="16">
        <v>1964</v>
      </c>
      <c r="E5708" s="159" t="s">
        <v>15</v>
      </c>
      <c r="F5708" s="159" t="s">
        <v>16</v>
      </c>
      <c r="G5708" s="160">
        <v>449004</v>
      </c>
      <c r="H5708" s="159"/>
      <c r="I5708" s="159"/>
      <c r="J5708" s="159" t="s">
        <v>3354</v>
      </c>
      <c r="K5708" s="159" t="s">
        <v>3383</v>
      </c>
      <c r="L5708" s="159"/>
      <c r="M5708" s="159" t="s">
        <v>3453</v>
      </c>
      <c r="N5708" s="159"/>
      <c r="O5708" s="159"/>
      <c r="P5708" s="159"/>
      <c r="Q5708" s="159"/>
      <c r="R5708" s="159"/>
      <c r="S5708" s="159"/>
      <c r="T5708" s="159" t="s">
        <v>3262</v>
      </c>
      <c r="U5708" s="159"/>
      <c r="V5708" s="159"/>
      <c r="W5708" s="159" t="s">
        <v>3572</v>
      </c>
      <c r="X5708" s="159" t="s">
        <v>3660</v>
      </c>
      <c r="Y5708" s="159"/>
      <c r="Z5708" s="159"/>
      <c r="AA5708" s="159" t="s">
        <v>3262</v>
      </c>
      <c r="AB5708" s="159"/>
      <c r="AC5708" s="159"/>
      <c r="AD5708" s="159"/>
      <c r="AE5708" s="159"/>
      <c r="AF5708" t="s">
        <v>3451</v>
      </c>
      <c r="AG5708" s="159"/>
      <c r="AH5708" s="176">
        <v>46207</v>
      </c>
      <c r="AI5708" s="76" t="s">
        <v>6654</v>
      </c>
    </row>
    <row r="5709" spans="1:35" ht="15" customHeight="1" x14ac:dyDescent="0.35">
      <c r="B5709" s="5">
        <f t="shared" si="433"/>
        <v>5707</v>
      </c>
      <c r="C5709">
        <f t="shared" si="434"/>
        <v>61</v>
      </c>
      <c r="D5709" s="16">
        <v>1964</v>
      </c>
      <c r="E5709" t="s">
        <v>15</v>
      </c>
      <c r="F5709" t="s">
        <v>16</v>
      </c>
      <c r="G5709">
        <v>449021</v>
      </c>
      <c r="H5709" t="s">
        <v>17</v>
      </c>
      <c r="J5709" t="s">
        <v>3354</v>
      </c>
      <c r="K5709" t="s">
        <v>3383</v>
      </c>
      <c r="L5709" t="s">
        <v>56</v>
      </c>
      <c r="M5709" t="s">
        <v>3359</v>
      </c>
      <c r="N5709" t="s">
        <v>3359</v>
      </c>
      <c r="AB5709" t="s">
        <v>197</v>
      </c>
      <c r="AD5709" s="3" t="s">
        <v>1906</v>
      </c>
      <c r="AF5709" t="s">
        <v>3060</v>
      </c>
      <c r="AH5709" s="2">
        <v>40981.555231481485</v>
      </c>
    </row>
    <row r="5710" spans="1:35" ht="15" customHeight="1" x14ac:dyDescent="0.35">
      <c r="B5710" s="5">
        <f t="shared" si="433"/>
        <v>5708</v>
      </c>
      <c r="C5710">
        <f t="shared" si="431"/>
        <v>384</v>
      </c>
      <c r="D5710" s="16">
        <v>1964</v>
      </c>
      <c r="E5710" t="s">
        <v>15</v>
      </c>
      <c r="F5710" t="s">
        <v>16</v>
      </c>
      <c r="G5710">
        <v>449082</v>
      </c>
      <c r="H5710" t="s">
        <v>17</v>
      </c>
      <c r="J5710" t="s">
        <v>3356</v>
      </c>
      <c r="K5710" t="s">
        <v>3383</v>
      </c>
      <c r="L5710" t="s">
        <v>576</v>
      </c>
      <c r="M5710" t="s">
        <v>3359</v>
      </c>
      <c r="N5710" t="s">
        <v>3359</v>
      </c>
      <c r="AF5710" t="s">
        <v>3060</v>
      </c>
      <c r="AH5710" s="2">
        <v>40571.548541666663</v>
      </c>
    </row>
    <row r="5711" spans="1:35" ht="15" customHeight="1" x14ac:dyDescent="0.35">
      <c r="B5711" s="5">
        <f t="shared" si="433"/>
        <v>5709</v>
      </c>
      <c r="C5711">
        <f t="shared" si="431"/>
        <v>470</v>
      </c>
      <c r="D5711" s="16">
        <v>1964</v>
      </c>
      <c r="E5711" t="s">
        <v>15</v>
      </c>
      <c r="F5711" t="s">
        <v>16</v>
      </c>
      <c r="G5711">
        <v>449466</v>
      </c>
      <c r="H5711" t="s">
        <v>17</v>
      </c>
      <c r="J5711" t="s">
        <v>380</v>
      </c>
      <c r="M5711" t="s">
        <v>3359</v>
      </c>
      <c r="AF5711" t="s">
        <v>3060</v>
      </c>
      <c r="AH5711" s="2">
        <v>40146.480474537035</v>
      </c>
    </row>
    <row r="5712" spans="1:35" ht="15" customHeight="1" x14ac:dyDescent="0.35">
      <c r="B5712" s="5">
        <f t="shared" si="433"/>
        <v>5710</v>
      </c>
      <c r="C5712">
        <f t="shared" ref="C5712:C5777" si="435">+G5713-G5712</f>
        <v>6</v>
      </c>
      <c r="D5712" s="16">
        <v>1964</v>
      </c>
      <c r="E5712" t="s">
        <v>1381</v>
      </c>
      <c r="F5712" t="s">
        <v>16</v>
      </c>
      <c r="G5712">
        <v>449936</v>
      </c>
      <c r="H5712" t="s">
        <v>17</v>
      </c>
      <c r="J5712" t="s">
        <v>380</v>
      </c>
      <c r="K5712" t="s">
        <v>3383</v>
      </c>
      <c r="L5712" t="s">
        <v>1876</v>
      </c>
      <c r="M5712" t="s">
        <v>3359</v>
      </c>
      <c r="U5712" t="s">
        <v>3557</v>
      </c>
      <c r="AC5712" s="3">
        <v>1972</v>
      </c>
      <c r="AD5712" s="3" t="s">
        <v>1907</v>
      </c>
      <c r="AF5712" t="s">
        <v>3060</v>
      </c>
      <c r="AH5712" s="2">
        <v>39960.369166666664</v>
      </c>
    </row>
    <row r="5713" spans="1:35" ht="15" customHeight="1" x14ac:dyDescent="0.35">
      <c r="B5713" s="5">
        <f t="shared" si="433"/>
        <v>5711</v>
      </c>
      <c r="C5713">
        <f t="shared" si="435"/>
        <v>28</v>
      </c>
      <c r="D5713" s="16">
        <v>1964</v>
      </c>
      <c r="E5713" t="s">
        <v>1381</v>
      </c>
      <c r="F5713" t="s">
        <v>16</v>
      </c>
      <c r="G5713">
        <v>449942</v>
      </c>
      <c r="H5713" t="s">
        <v>17</v>
      </c>
      <c r="J5713" t="s">
        <v>3354</v>
      </c>
      <c r="K5713" t="s">
        <v>3383</v>
      </c>
      <c r="L5713" t="s">
        <v>373</v>
      </c>
      <c r="M5713" t="s">
        <v>3359</v>
      </c>
      <c r="N5713" t="s">
        <v>3359</v>
      </c>
      <c r="U5713" t="s">
        <v>3557</v>
      </c>
      <c r="AF5713" t="s">
        <v>3060</v>
      </c>
      <c r="AH5713" s="2">
        <v>41064.408101851855</v>
      </c>
    </row>
    <row r="5714" spans="1:35" ht="15" customHeight="1" x14ac:dyDescent="0.35">
      <c r="B5714" s="5">
        <f t="shared" si="433"/>
        <v>5712</v>
      </c>
      <c r="C5714">
        <f t="shared" si="435"/>
        <v>678</v>
      </c>
      <c r="D5714" s="16">
        <v>1964</v>
      </c>
      <c r="E5714" t="s">
        <v>1381</v>
      </c>
      <c r="F5714" t="s">
        <v>16</v>
      </c>
      <c r="G5714">
        <v>449970</v>
      </c>
      <c r="H5714" t="s">
        <v>17</v>
      </c>
      <c r="J5714" t="s">
        <v>380</v>
      </c>
      <c r="L5714" t="s">
        <v>71</v>
      </c>
      <c r="M5714" t="s">
        <v>3359</v>
      </c>
      <c r="AF5714" t="s">
        <v>3060</v>
      </c>
      <c r="AH5714" s="2">
        <v>40696.552997685183</v>
      </c>
    </row>
    <row r="5715" spans="1:35" ht="15" customHeight="1" x14ac:dyDescent="0.35">
      <c r="B5715" s="5">
        <f t="shared" si="433"/>
        <v>5713</v>
      </c>
      <c r="C5715">
        <f t="shared" si="435"/>
        <v>8</v>
      </c>
      <c r="D5715" s="16">
        <v>1964</v>
      </c>
      <c r="E5715" t="s">
        <v>327</v>
      </c>
      <c r="F5715" t="s">
        <v>16</v>
      </c>
      <c r="G5715">
        <v>450648</v>
      </c>
      <c r="H5715" t="s">
        <v>17</v>
      </c>
      <c r="K5715" t="s">
        <v>3383</v>
      </c>
      <c r="M5715" t="s">
        <v>3359</v>
      </c>
      <c r="AF5715" t="s">
        <v>3060</v>
      </c>
      <c r="AH5715" s="2">
        <v>40413.506481481483</v>
      </c>
    </row>
    <row r="5716" spans="1:35" ht="15" customHeight="1" x14ac:dyDescent="0.35">
      <c r="B5716" s="5">
        <f t="shared" si="433"/>
        <v>5714</v>
      </c>
      <c r="C5716">
        <f t="shared" si="435"/>
        <v>15</v>
      </c>
      <c r="D5716" s="16">
        <v>1964</v>
      </c>
      <c r="E5716" t="s">
        <v>327</v>
      </c>
      <c r="F5716" t="s">
        <v>16</v>
      </c>
      <c r="G5716">
        <v>450656</v>
      </c>
      <c r="H5716" t="s">
        <v>17</v>
      </c>
      <c r="J5716" t="s">
        <v>3354</v>
      </c>
      <c r="M5716" t="s">
        <v>3359</v>
      </c>
      <c r="AF5716" t="s">
        <v>3060</v>
      </c>
      <c r="AH5716" s="2">
        <v>40590.720023148147</v>
      </c>
    </row>
    <row r="5717" spans="1:35" ht="15" customHeight="1" x14ac:dyDescent="0.35">
      <c r="B5717" s="5">
        <f t="shared" si="433"/>
        <v>5715</v>
      </c>
      <c r="C5717">
        <f t="shared" si="435"/>
        <v>66</v>
      </c>
      <c r="D5717" s="16">
        <v>1964</v>
      </c>
      <c r="E5717" t="s">
        <v>327</v>
      </c>
      <c r="F5717" t="s">
        <v>25</v>
      </c>
      <c r="G5717">
        <v>450671</v>
      </c>
      <c r="H5717" t="s">
        <v>17</v>
      </c>
      <c r="J5717" t="s">
        <v>3354</v>
      </c>
      <c r="K5717" t="s">
        <v>3383</v>
      </c>
      <c r="L5717" t="s">
        <v>65</v>
      </c>
      <c r="M5717" t="s">
        <v>3359</v>
      </c>
      <c r="AF5717" t="s">
        <v>3060</v>
      </c>
      <c r="AH5717" s="2">
        <v>40198.57880787037</v>
      </c>
    </row>
    <row r="5718" spans="1:35" ht="15" customHeight="1" x14ac:dyDescent="0.35">
      <c r="B5718" s="5">
        <f t="shared" si="433"/>
        <v>5716</v>
      </c>
      <c r="C5718">
        <f t="shared" si="435"/>
        <v>519</v>
      </c>
      <c r="D5718" s="16">
        <v>1964</v>
      </c>
      <c r="E5718" t="s">
        <v>327</v>
      </c>
      <c r="F5718" t="s">
        <v>16</v>
      </c>
      <c r="G5718">
        <v>450737</v>
      </c>
      <c r="H5718" t="s">
        <v>17</v>
      </c>
      <c r="J5718" t="s">
        <v>3354</v>
      </c>
      <c r="K5718" t="s">
        <v>3383</v>
      </c>
      <c r="L5718" t="s">
        <v>156</v>
      </c>
      <c r="M5718" t="s">
        <v>3359</v>
      </c>
      <c r="AC5718" s="3" t="s">
        <v>1908</v>
      </c>
      <c r="AF5718" t="s">
        <v>3060</v>
      </c>
      <c r="AH5718" s="2">
        <v>39866.612604166665</v>
      </c>
    </row>
    <row r="5719" spans="1:35" ht="15" customHeight="1" x14ac:dyDescent="0.35">
      <c r="B5719" s="5">
        <f t="shared" si="433"/>
        <v>5717</v>
      </c>
      <c r="C5719">
        <f t="shared" si="435"/>
        <v>76</v>
      </c>
      <c r="D5719" s="16">
        <v>1964</v>
      </c>
      <c r="E5719" s="3" t="s">
        <v>4491</v>
      </c>
      <c r="F5719" s="3" t="s">
        <v>3762</v>
      </c>
      <c r="G5719">
        <v>451256</v>
      </c>
      <c r="J5719" t="s">
        <v>3354</v>
      </c>
      <c r="K5719" t="s">
        <v>3383</v>
      </c>
      <c r="M5719" t="s">
        <v>3453</v>
      </c>
      <c r="T5719" t="s">
        <v>3262</v>
      </c>
      <c r="AF5719" t="s">
        <v>3451</v>
      </c>
      <c r="AH5719" s="2">
        <v>46045</v>
      </c>
    </row>
    <row r="5720" spans="1:35" ht="15" customHeight="1" x14ac:dyDescent="0.35">
      <c r="B5720" s="5">
        <f t="shared" si="433"/>
        <v>5718</v>
      </c>
      <c r="C5720">
        <f t="shared" si="435"/>
        <v>639</v>
      </c>
      <c r="D5720" s="16">
        <v>1964</v>
      </c>
      <c r="E5720" s="3" t="s">
        <v>4491</v>
      </c>
      <c r="F5720" s="3" t="s">
        <v>3762</v>
      </c>
      <c r="G5720" s="3">
        <v>451332</v>
      </c>
      <c r="H5720" s="3"/>
      <c r="I5720" s="3"/>
      <c r="J5720" s="3"/>
      <c r="K5720" s="3"/>
      <c r="L5720" s="3"/>
      <c r="M5720" s="3"/>
      <c r="N5720" s="3"/>
      <c r="O5720" s="3"/>
      <c r="P5720" s="3"/>
      <c r="Q5720" s="3"/>
      <c r="R5720" s="3"/>
      <c r="S5720" s="152"/>
      <c r="T5720" s="3"/>
      <c r="U5720" s="3"/>
      <c r="V5720" s="143"/>
      <c r="W5720" s="3"/>
      <c r="X5720" s="3"/>
      <c r="Y5720" s="3"/>
      <c r="Z5720" s="3"/>
      <c r="AA5720" s="3" t="s">
        <v>3556</v>
      </c>
      <c r="AB5720" s="3"/>
      <c r="AE5720" s="3"/>
      <c r="AF5720" s="3" t="s">
        <v>3451</v>
      </c>
      <c r="AG5720" s="3"/>
      <c r="AH5720" s="153">
        <v>45661</v>
      </c>
      <c r="AI5720" s="75" t="s">
        <v>4560</v>
      </c>
    </row>
    <row r="5721" spans="1:35" ht="15" customHeight="1" x14ac:dyDescent="0.35">
      <c r="B5721" s="5">
        <f t="shared" si="433"/>
        <v>5719</v>
      </c>
      <c r="C5721">
        <f t="shared" si="435"/>
        <v>283</v>
      </c>
      <c r="D5721" s="16">
        <v>1964</v>
      </c>
      <c r="F5721" t="s">
        <v>1112</v>
      </c>
      <c r="G5721">
        <v>451971</v>
      </c>
      <c r="H5721" t="s">
        <v>17</v>
      </c>
      <c r="J5721" t="s">
        <v>3354</v>
      </c>
      <c r="K5721" t="s">
        <v>3383</v>
      </c>
      <c r="L5721" t="s">
        <v>1909</v>
      </c>
      <c r="AF5721" t="s">
        <v>3060</v>
      </c>
      <c r="AH5721" s="2">
        <v>39870.332407407404</v>
      </c>
    </row>
    <row r="5722" spans="1:35" ht="15" customHeight="1" x14ac:dyDescent="0.35">
      <c r="B5722" s="5">
        <f t="shared" si="433"/>
        <v>5720</v>
      </c>
      <c r="C5722">
        <f t="shared" si="435"/>
        <v>10</v>
      </c>
      <c r="D5722" s="16">
        <v>1964</v>
      </c>
      <c r="E5722" t="s">
        <v>560</v>
      </c>
      <c r="F5722" t="s">
        <v>25</v>
      </c>
      <c r="G5722">
        <v>452254</v>
      </c>
      <c r="H5722" t="s">
        <v>17</v>
      </c>
      <c r="J5722" t="s">
        <v>3354</v>
      </c>
      <c r="M5722" t="s">
        <v>3359</v>
      </c>
      <c r="AF5722" t="s">
        <v>3060</v>
      </c>
      <c r="AH5722" s="2">
        <v>40597.821134259262</v>
      </c>
    </row>
    <row r="5723" spans="1:35" ht="15" customHeight="1" x14ac:dyDescent="0.35">
      <c r="B5723" s="5">
        <f t="shared" si="433"/>
        <v>5721</v>
      </c>
      <c r="C5723">
        <f t="shared" si="435"/>
        <v>38</v>
      </c>
      <c r="D5723" s="16">
        <v>1964</v>
      </c>
      <c r="E5723" t="s">
        <v>560</v>
      </c>
      <c r="F5723" t="s">
        <v>25</v>
      </c>
      <c r="G5723">
        <v>452264</v>
      </c>
      <c r="H5723" t="s">
        <v>17</v>
      </c>
      <c r="J5723" t="s">
        <v>3354</v>
      </c>
      <c r="K5723" t="s">
        <v>3383</v>
      </c>
      <c r="L5723" t="s">
        <v>258</v>
      </c>
      <c r="M5723" t="s">
        <v>3359</v>
      </c>
      <c r="W5723" t="s">
        <v>3557</v>
      </c>
      <c r="AA5723" s="3" t="s">
        <v>1911</v>
      </c>
      <c r="AC5723" s="3" t="s">
        <v>1910</v>
      </c>
      <c r="AF5723" t="s">
        <v>3060</v>
      </c>
      <c r="AH5723" s="2">
        <v>40523.736655092594</v>
      </c>
    </row>
    <row r="5724" spans="1:35" ht="15" customHeight="1" thickBot="1" x14ac:dyDescent="0.4">
      <c r="B5724" s="5">
        <f t="shared" si="433"/>
        <v>5722</v>
      </c>
      <c r="C5724">
        <f t="shared" si="435"/>
        <v>24</v>
      </c>
      <c r="D5724" s="16">
        <v>1964</v>
      </c>
      <c r="E5724" t="s">
        <v>560</v>
      </c>
      <c r="F5724" t="s">
        <v>25</v>
      </c>
      <c r="G5724">
        <v>452302</v>
      </c>
      <c r="J5724" t="s">
        <v>3354</v>
      </c>
      <c r="K5724" t="s">
        <v>3383</v>
      </c>
      <c r="M5724" t="s">
        <v>3453</v>
      </c>
      <c r="N5724" t="s">
        <v>3359</v>
      </c>
      <c r="S5724" s="148">
        <v>0.46100000000000002</v>
      </c>
      <c r="T5724" t="s">
        <v>3424</v>
      </c>
      <c r="W5724" t="s">
        <v>3557</v>
      </c>
      <c r="X5724" t="s">
        <v>3457</v>
      </c>
      <c r="Z5724" t="s">
        <v>3359</v>
      </c>
      <c r="AA5724" s="3" t="s">
        <v>3556</v>
      </c>
      <c r="AF5724" t="s">
        <v>3451</v>
      </c>
      <c r="AH5724" s="2">
        <v>45125</v>
      </c>
    </row>
    <row r="5725" spans="1:35" ht="15" thickBot="1" x14ac:dyDescent="0.4">
      <c r="B5725" s="5">
        <f t="shared" si="433"/>
        <v>5723</v>
      </c>
      <c r="C5725">
        <f t="shared" si="435"/>
        <v>23</v>
      </c>
      <c r="D5725" s="16">
        <v>1964</v>
      </c>
      <c r="E5725" s="162" t="s">
        <v>560</v>
      </c>
      <c r="F5725" s="162" t="s">
        <v>25</v>
      </c>
      <c r="G5725" s="162">
        <v>452326</v>
      </c>
      <c r="H5725" s="162" t="s">
        <v>17</v>
      </c>
      <c r="I5725" s="162"/>
      <c r="J5725" s="162" t="s">
        <v>3354</v>
      </c>
      <c r="K5725" s="162" t="s">
        <v>3383</v>
      </c>
      <c r="L5725" s="162" t="s">
        <v>1912</v>
      </c>
      <c r="M5725" s="162" t="s">
        <v>3359</v>
      </c>
      <c r="N5725" s="162"/>
      <c r="O5725" s="162"/>
      <c r="P5725" s="162"/>
      <c r="Q5725" s="162"/>
      <c r="R5725" s="162"/>
      <c r="S5725" s="181"/>
      <c r="T5725" s="162"/>
      <c r="U5725" s="162"/>
      <c r="V5725" s="182"/>
      <c r="W5725" s="162" t="s">
        <v>3557</v>
      </c>
      <c r="X5725" s="162"/>
      <c r="Y5725" s="162"/>
      <c r="Z5725" s="162"/>
      <c r="AA5725" s="159"/>
      <c r="AB5725" s="162"/>
      <c r="AC5725" s="159"/>
      <c r="AD5725" s="159"/>
      <c r="AE5725" s="162"/>
      <c r="AF5725" t="s">
        <v>3060</v>
      </c>
      <c r="AG5725" s="162"/>
      <c r="AH5725" s="163">
        <v>40923.83148148148</v>
      </c>
      <c r="AI5725" s="162"/>
    </row>
    <row r="5726" spans="1:35" ht="15" customHeight="1" thickBot="1" x14ac:dyDescent="0.4">
      <c r="A5726" s="180"/>
      <c r="B5726" s="5">
        <f t="shared" si="433"/>
        <v>5724</v>
      </c>
      <c r="C5726">
        <f t="shared" si="435"/>
        <v>1</v>
      </c>
      <c r="D5726" s="16">
        <v>1964</v>
      </c>
      <c r="E5726" t="s">
        <v>560</v>
      </c>
      <c r="F5726" t="s">
        <v>25</v>
      </c>
      <c r="G5726">
        <v>452349</v>
      </c>
      <c r="H5726" t="s">
        <v>17</v>
      </c>
      <c r="J5726" t="s">
        <v>3354</v>
      </c>
      <c r="K5726" t="s">
        <v>3383</v>
      </c>
      <c r="L5726" t="s">
        <v>392</v>
      </c>
      <c r="M5726" t="s">
        <v>3359</v>
      </c>
      <c r="W5726" t="s">
        <v>3557</v>
      </c>
      <c r="AC5726" s="3" t="s">
        <v>1913</v>
      </c>
      <c r="AD5726" s="131" t="s">
        <v>1914</v>
      </c>
      <c r="AF5726" t="s">
        <v>3060</v>
      </c>
      <c r="AH5726" s="2">
        <v>40847.845972222225</v>
      </c>
    </row>
    <row r="5727" spans="1:35" ht="15" customHeight="1" x14ac:dyDescent="0.35">
      <c r="B5727" s="5">
        <f t="shared" si="433"/>
        <v>5725</v>
      </c>
      <c r="C5727">
        <f t="shared" si="435"/>
        <v>2</v>
      </c>
      <c r="D5727" s="16">
        <v>1964</v>
      </c>
      <c r="E5727" t="s">
        <v>560</v>
      </c>
      <c r="F5727" t="s">
        <v>25</v>
      </c>
      <c r="G5727">
        <v>452350</v>
      </c>
      <c r="H5727" t="s">
        <v>17</v>
      </c>
      <c r="M5727" t="s">
        <v>3359</v>
      </c>
      <c r="AF5727" t="s">
        <v>3060</v>
      </c>
      <c r="AH5727" s="2">
        <v>40813.558159722219</v>
      </c>
    </row>
    <row r="5728" spans="1:35" ht="15" customHeight="1" thickBot="1" x14ac:dyDescent="0.4">
      <c r="A5728" s="3"/>
      <c r="B5728" s="5">
        <f t="shared" si="433"/>
        <v>5726</v>
      </c>
      <c r="C5728">
        <f t="shared" si="435"/>
        <v>73</v>
      </c>
      <c r="D5728" s="16">
        <v>1964</v>
      </c>
      <c r="E5728" t="s">
        <v>560</v>
      </c>
      <c r="F5728" t="s">
        <v>25</v>
      </c>
      <c r="G5728">
        <v>452352</v>
      </c>
      <c r="H5728" t="s">
        <v>17</v>
      </c>
      <c r="J5728" t="s">
        <v>3354</v>
      </c>
      <c r="M5728" t="s">
        <v>3359</v>
      </c>
      <c r="W5728" t="s">
        <v>3557</v>
      </c>
      <c r="AF5728" t="s">
        <v>3060</v>
      </c>
      <c r="AH5728" s="2">
        <v>41104.889201388891</v>
      </c>
    </row>
    <row r="5729" spans="2:35" ht="15" thickBot="1" x14ac:dyDescent="0.4">
      <c r="B5729" s="5">
        <f t="shared" si="433"/>
        <v>5727</v>
      </c>
      <c r="C5729">
        <f t="shared" si="435"/>
        <v>336</v>
      </c>
      <c r="D5729" s="16">
        <v>1964</v>
      </c>
      <c r="E5729" s="159" t="s">
        <v>560</v>
      </c>
      <c r="F5729" s="159" t="s">
        <v>25</v>
      </c>
      <c r="G5729" s="160">
        <v>452425</v>
      </c>
      <c r="H5729" s="159"/>
      <c r="I5729" s="159"/>
      <c r="J5729" s="159" t="s">
        <v>3354</v>
      </c>
      <c r="K5729" s="159" t="s">
        <v>3383</v>
      </c>
      <c r="L5729" s="159"/>
      <c r="M5729" s="159" t="s">
        <v>3453</v>
      </c>
      <c r="N5729" s="159"/>
      <c r="O5729" s="159"/>
      <c r="P5729" s="159"/>
      <c r="Q5729" s="159"/>
      <c r="R5729" s="159"/>
      <c r="S5729" s="159"/>
      <c r="T5729" s="159" t="s">
        <v>3424</v>
      </c>
      <c r="U5729" s="159"/>
      <c r="V5729" s="161"/>
      <c r="W5729" s="159" t="s">
        <v>3557</v>
      </c>
      <c r="X5729" s="159" t="s">
        <v>3452</v>
      </c>
      <c r="Y5729" s="159"/>
      <c r="Z5729" s="159" t="s">
        <v>3359</v>
      </c>
      <c r="AA5729" s="159" t="s">
        <v>3828</v>
      </c>
      <c r="AB5729" s="159" t="s">
        <v>3992</v>
      </c>
      <c r="AC5729" s="159"/>
      <c r="AD5729" s="159" t="s">
        <v>5705</v>
      </c>
      <c r="AE5729" s="159"/>
      <c r="AF5729" t="s">
        <v>3451</v>
      </c>
      <c r="AG5729" s="159"/>
      <c r="AH5729" s="176">
        <v>46034</v>
      </c>
      <c r="AI5729" s="76" t="s">
        <v>6219</v>
      </c>
    </row>
    <row r="5730" spans="2:35" ht="15" customHeight="1" x14ac:dyDescent="0.35">
      <c r="B5730" s="5">
        <f t="shared" si="433"/>
        <v>5728</v>
      </c>
      <c r="C5730">
        <f t="shared" si="435"/>
        <v>2</v>
      </c>
      <c r="D5730" s="16">
        <v>1964</v>
      </c>
      <c r="E5730" t="s">
        <v>221</v>
      </c>
      <c r="F5730" t="s">
        <v>16</v>
      </c>
      <c r="G5730">
        <v>452761</v>
      </c>
      <c r="H5730" t="s">
        <v>17</v>
      </c>
      <c r="J5730" t="s">
        <v>3354</v>
      </c>
      <c r="K5730" t="s">
        <v>3383</v>
      </c>
      <c r="L5730" t="s">
        <v>464</v>
      </c>
      <c r="M5730" t="s">
        <v>3359</v>
      </c>
      <c r="N5730" t="s">
        <v>3359</v>
      </c>
      <c r="S5730" s="148">
        <v>464</v>
      </c>
      <c r="U5730" t="s">
        <v>3687</v>
      </c>
      <c r="AA5730" s="3" t="s">
        <v>3464</v>
      </c>
      <c r="AE5730" t="s">
        <v>380</v>
      </c>
      <c r="AF5730" t="s">
        <v>3060</v>
      </c>
      <c r="AH5730" s="2">
        <v>40546.546064814815</v>
      </c>
    </row>
    <row r="5731" spans="2:35" ht="15" customHeight="1" x14ac:dyDescent="0.35">
      <c r="B5731" s="5">
        <f t="shared" si="433"/>
        <v>5729</v>
      </c>
      <c r="C5731">
        <f t="shared" si="435"/>
        <v>63</v>
      </c>
      <c r="D5731" s="16">
        <v>1964</v>
      </c>
      <c r="E5731" t="s">
        <v>221</v>
      </c>
      <c r="F5731" t="s">
        <v>16</v>
      </c>
      <c r="G5731">
        <v>452763</v>
      </c>
      <c r="H5731" t="s">
        <v>17</v>
      </c>
      <c r="J5731" t="s">
        <v>3354</v>
      </c>
      <c r="L5731" t="s">
        <v>162</v>
      </c>
      <c r="M5731" t="s">
        <v>3359</v>
      </c>
      <c r="U5731" t="s">
        <v>3687</v>
      </c>
      <c r="AF5731" t="s">
        <v>3060</v>
      </c>
      <c r="AH5731" s="2">
        <v>39961.656724537039</v>
      </c>
    </row>
    <row r="5732" spans="2:35" ht="15" customHeight="1" x14ac:dyDescent="0.35">
      <c r="B5732" s="5">
        <f t="shared" si="433"/>
        <v>5730</v>
      </c>
      <c r="C5732">
        <f t="shared" si="435"/>
        <v>185</v>
      </c>
      <c r="D5732" s="16">
        <v>1964</v>
      </c>
      <c r="E5732" t="s">
        <v>221</v>
      </c>
      <c r="F5732" t="s">
        <v>16</v>
      </c>
      <c r="G5732">
        <v>452826</v>
      </c>
      <c r="H5732" t="s">
        <v>17</v>
      </c>
      <c r="J5732" t="s">
        <v>3354</v>
      </c>
      <c r="K5732" t="s">
        <v>3383</v>
      </c>
      <c r="M5732" t="s">
        <v>3359</v>
      </c>
      <c r="AD5732" s="3" t="s">
        <v>1915</v>
      </c>
      <c r="AF5732" t="s">
        <v>3060</v>
      </c>
      <c r="AH5732" s="2">
        <v>40947.439872685187</v>
      </c>
    </row>
    <row r="5733" spans="2:35" ht="15" customHeight="1" x14ac:dyDescent="0.35">
      <c r="B5733" s="5">
        <f t="shared" si="433"/>
        <v>5731</v>
      </c>
      <c r="C5733">
        <f t="shared" si="435"/>
        <v>246</v>
      </c>
      <c r="D5733" s="16">
        <v>1964</v>
      </c>
      <c r="E5733" s="3" t="s">
        <v>15</v>
      </c>
      <c r="F5733" s="3" t="s">
        <v>25</v>
      </c>
      <c r="G5733" s="165">
        <v>453011</v>
      </c>
      <c r="H5733" s="3"/>
      <c r="I5733" s="3"/>
      <c r="J5733" s="3" t="s">
        <v>3354</v>
      </c>
      <c r="K5733" s="3" t="s">
        <v>3383</v>
      </c>
      <c r="L5733" s="3"/>
      <c r="M5733" s="3" t="s">
        <v>3453</v>
      </c>
      <c r="N5733" s="3"/>
      <c r="O5733" s="3"/>
      <c r="P5733" s="3"/>
      <c r="Q5733" s="3"/>
      <c r="R5733" s="3"/>
      <c r="S5733" s="152"/>
      <c r="T5733" s="3" t="s">
        <v>3262</v>
      </c>
      <c r="U5733" s="3"/>
      <c r="V5733" s="143"/>
      <c r="W5733" s="3" t="s">
        <v>3572</v>
      </c>
      <c r="X5733" s="3" t="s">
        <v>3660</v>
      </c>
      <c r="Y5733" s="3"/>
      <c r="Z5733" s="3"/>
      <c r="AA5733" s="3" t="s">
        <v>3262</v>
      </c>
      <c r="AB5733" s="3"/>
      <c r="AE5733" s="3"/>
      <c r="AF5733" t="s">
        <v>3451</v>
      </c>
      <c r="AH5733" s="2">
        <v>45783</v>
      </c>
      <c r="AI5733" s="166" t="s">
        <v>4979</v>
      </c>
    </row>
    <row r="5734" spans="2:35" ht="15" customHeight="1" thickBot="1" x14ac:dyDescent="0.4">
      <c r="B5734" s="5">
        <f t="shared" si="433"/>
        <v>5732</v>
      </c>
      <c r="C5734">
        <f t="shared" ref="C5734:C5737" si="436">+G5735-G5734</f>
        <v>668</v>
      </c>
      <c r="D5734" s="16">
        <v>1964</v>
      </c>
      <c r="E5734" s="3" t="s">
        <v>15</v>
      </c>
      <c r="F5734" s="3" t="s">
        <v>25</v>
      </c>
      <c r="G5734" s="3">
        <v>453257</v>
      </c>
      <c r="H5734" s="3"/>
      <c r="I5734" s="3"/>
      <c r="J5734" s="3"/>
      <c r="K5734" s="3"/>
      <c r="L5734" s="3"/>
      <c r="M5734" s="3"/>
      <c r="N5734" s="3"/>
      <c r="O5734" s="3"/>
      <c r="P5734" s="3"/>
      <c r="Q5734" s="3"/>
      <c r="R5734" s="3"/>
      <c r="S5734" s="152"/>
      <c r="T5734" s="3"/>
      <c r="U5734" s="3"/>
      <c r="V5734" s="143"/>
      <c r="W5734" s="3"/>
      <c r="X5734" s="3"/>
      <c r="Y5734" s="3"/>
      <c r="Z5734" s="3"/>
      <c r="AB5734" s="3"/>
      <c r="AE5734" s="3"/>
      <c r="AF5734" s="3" t="s">
        <v>3451</v>
      </c>
      <c r="AG5734" s="3"/>
      <c r="AH5734" s="153">
        <v>45561</v>
      </c>
      <c r="AI5734" s="14" t="s">
        <v>4171</v>
      </c>
    </row>
    <row r="5735" spans="2:35" ht="15" customHeight="1" thickBot="1" x14ac:dyDescent="0.4">
      <c r="B5735" s="5">
        <f t="shared" si="433"/>
        <v>5733</v>
      </c>
      <c r="C5735">
        <f t="shared" si="436"/>
        <v>8</v>
      </c>
      <c r="D5735" s="16">
        <v>1964</v>
      </c>
      <c r="E5735" s="159" t="s">
        <v>15</v>
      </c>
      <c r="F5735" s="159" t="s">
        <v>25</v>
      </c>
      <c r="G5735" s="160">
        <v>453925</v>
      </c>
      <c r="H5735" s="159"/>
      <c r="I5735" s="159"/>
      <c r="J5735" s="159" t="s">
        <v>3354</v>
      </c>
      <c r="K5735" s="159" t="s">
        <v>3383</v>
      </c>
      <c r="L5735" s="159"/>
      <c r="M5735" s="159" t="s">
        <v>3359</v>
      </c>
      <c r="N5735" s="159"/>
      <c r="O5735" s="159"/>
      <c r="P5735" s="159"/>
      <c r="Q5735" s="159"/>
      <c r="R5735" s="159"/>
      <c r="S5735" s="159"/>
      <c r="T5735" s="159" t="s">
        <v>3262</v>
      </c>
      <c r="U5735" s="159"/>
      <c r="V5735" s="159"/>
      <c r="W5735" s="159" t="s">
        <v>3572</v>
      </c>
      <c r="X5735" s="159" t="s">
        <v>3660</v>
      </c>
      <c r="Y5735" s="159"/>
      <c r="Z5735" s="159"/>
      <c r="AA5735" s="159" t="s">
        <v>3262</v>
      </c>
      <c r="AB5735" s="159"/>
      <c r="AC5735" s="159"/>
      <c r="AD5735" s="159"/>
      <c r="AE5735" s="159"/>
      <c r="AF5735" t="s">
        <v>3451</v>
      </c>
      <c r="AG5735" s="159"/>
      <c r="AH5735" s="176">
        <v>46207</v>
      </c>
      <c r="AI5735" s="76" t="s">
        <v>6677</v>
      </c>
    </row>
    <row r="5736" spans="2:35" ht="15" customHeight="1" x14ac:dyDescent="0.35">
      <c r="B5736" s="5">
        <f t="shared" si="433"/>
        <v>5734</v>
      </c>
      <c r="C5736">
        <f t="shared" si="436"/>
        <v>924</v>
      </c>
      <c r="D5736" s="16">
        <v>1964</v>
      </c>
      <c r="E5736" s="3" t="s">
        <v>15</v>
      </c>
      <c r="F5736" s="3" t="s">
        <v>25</v>
      </c>
      <c r="G5736" s="3">
        <v>453933</v>
      </c>
      <c r="H5736" s="3"/>
      <c r="I5736" s="3"/>
      <c r="J5736" s="3"/>
      <c r="K5736" s="3"/>
      <c r="L5736" s="3"/>
      <c r="M5736" s="3"/>
      <c r="N5736" s="3"/>
      <c r="O5736" s="3"/>
      <c r="P5736" s="3"/>
      <c r="Q5736" s="3"/>
      <c r="R5736" s="3"/>
      <c r="S5736" s="152"/>
      <c r="T5736" s="3"/>
      <c r="U5736" s="3"/>
      <c r="V5736" s="143"/>
      <c r="W5736" s="3"/>
      <c r="X5736" s="3"/>
      <c r="Y5736" s="3"/>
      <c r="Z5736" s="3"/>
      <c r="AB5736" s="3"/>
      <c r="AE5736" s="3"/>
      <c r="AF5736" s="3" t="s">
        <v>3451</v>
      </c>
      <c r="AG5736" s="3"/>
      <c r="AH5736" s="153">
        <v>45568</v>
      </c>
      <c r="AI5736" s="14" t="s">
        <v>4303</v>
      </c>
    </row>
    <row r="5737" spans="2:35" ht="15" customHeight="1" x14ac:dyDescent="0.35">
      <c r="B5737" s="5">
        <f t="shared" si="433"/>
        <v>5735</v>
      </c>
      <c r="C5737">
        <f t="shared" si="436"/>
        <v>176</v>
      </c>
      <c r="D5737" s="16">
        <v>1964</v>
      </c>
      <c r="E5737" t="s">
        <v>560</v>
      </c>
      <c r="F5737" t="s">
        <v>25</v>
      </c>
      <c r="G5737">
        <v>454857</v>
      </c>
      <c r="H5737" t="s">
        <v>17</v>
      </c>
      <c r="J5737" t="s">
        <v>3354</v>
      </c>
      <c r="K5737" t="s">
        <v>3383</v>
      </c>
      <c r="L5737" t="s">
        <v>261</v>
      </c>
      <c r="M5737" t="s">
        <v>3359</v>
      </c>
      <c r="S5737" s="148">
        <v>0.46</v>
      </c>
      <c r="W5737" t="s">
        <v>3557</v>
      </c>
      <c r="AC5737" s="3">
        <v>1950</v>
      </c>
      <c r="AF5737" t="s">
        <v>3060</v>
      </c>
      <c r="AH5737" s="2">
        <v>40162.905034722222</v>
      </c>
    </row>
    <row r="5738" spans="2:35" ht="15" customHeight="1" x14ac:dyDescent="0.35">
      <c r="B5738" s="5">
        <f t="shared" si="433"/>
        <v>5736</v>
      </c>
      <c r="C5738">
        <f t="shared" si="435"/>
        <v>363</v>
      </c>
      <c r="D5738" s="16">
        <v>1964</v>
      </c>
      <c r="E5738" t="s">
        <v>15</v>
      </c>
      <c r="F5738" t="s">
        <v>25</v>
      </c>
      <c r="G5738">
        <v>455033</v>
      </c>
      <c r="H5738" t="s">
        <v>17</v>
      </c>
      <c r="J5738" t="s">
        <v>380</v>
      </c>
      <c r="K5738" t="s">
        <v>3383</v>
      </c>
      <c r="L5738" t="s">
        <v>1916</v>
      </c>
      <c r="M5738" t="s">
        <v>3359</v>
      </c>
      <c r="AC5738" s="3">
        <v>1964</v>
      </c>
      <c r="AF5738" t="s">
        <v>3060</v>
      </c>
      <c r="AH5738" s="2">
        <v>40668.501064814816</v>
      </c>
    </row>
    <row r="5739" spans="2:35" ht="15" customHeight="1" x14ac:dyDescent="0.35">
      <c r="B5739" s="5">
        <f t="shared" si="433"/>
        <v>5737</v>
      </c>
      <c r="C5739">
        <f t="shared" si="435"/>
        <v>28</v>
      </c>
      <c r="D5739" s="16">
        <v>1964</v>
      </c>
      <c r="E5739" t="s">
        <v>15</v>
      </c>
      <c r="F5739" t="s">
        <v>25</v>
      </c>
      <c r="G5739">
        <v>455396</v>
      </c>
      <c r="H5739" t="s">
        <v>17</v>
      </c>
      <c r="J5739" t="s">
        <v>3356</v>
      </c>
      <c r="K5739" t="s">
        <v>3383</v>
      </c>
      <c r="L5739" t="s">
        <v>1917</v>
      </c>
      <c r="M5739" t="s">
        <v>3359</v>
      </c>
      <c r="AF5739" t="s">
        <v>3060</v>
      </c>
      <c r="AH5739" s="2">
        <v>40290.901261574072</v>
      </c>
    </row>
    <row r="5740" spans="2:35" ht="15" customHeight="1" x14ac:dyDescent="0.35">
      <c r="B5740" s="5">
        <f t="shared" si="433"/>
        <v>5738</v>
      </c>
      <c r="C5740">
        <f t="shared" si="435"/>
        <v>281</v>
      </c>
      <c r="D5740" s="16">
        <v>1964</v>
      </c>
      <c r="E5740" t="s">
        <v>15</v>
      </c>
      <c r="F5740" t="s">
        <v>25</v>
      </c>
      <c r="G5740">
        <v>455424</v>
      </c>
      <c r="H5740" t="s">
        <v>17</v>
      </c>
      <c r="J5740" t="s">
        <v>3354</v>
      </c>
      <c r="K5740" t="s">
        <v>3383</v>
      </c>
      <c r="L5740" t="s">
        <v>1918</v>
      </c>
      <c r="M5740" t="s">
        <v>3359</v>
      </c>
      <c r="N5740" t="s">
        <v>3359</v>
      </c>
      <c r="AF5740" t="s">
        <v>3060</v>
      </c>
      <c r="AH5740" s="2">
        <v>40946.880914351852</v>
      </c>
    </row>
    <row r="5741" spans="2:35" ht="15" customHeight="1" x14ac:dyDescent="0.35">
      <c r="B5741" s="5">
        <f t="shared" si="433"/>
        <v>5739</v>
      </c>
      <c r="C5741">
        <f t="shared" si="435"/>
        <v>260</v>
      </c>
      <c r="D5741" s="16">
        <v>1964</v>
      </c>
      <c r="E5741" t="s">
        <v>15</v>
      </c>
      <c r="F5741" t="s">
        <v>25</v>
      </c>
      <c r="G5741">
        <v>455705</v>
      </c>
      <c r="H5741" t="s">
        <v>17</v>
      </c>
      <c r="J5741" t="s">
        <v>380</v>
      </c>
      <c r="K5741" t="s">
        <v>3383</v>
      </c>
      <c r="L5741" t="s">
        <v>1022</v>
      </c>
      <c r="M5741" t="s">
        <v>3359</v>
      </c>
      <c r="AA5741" s="3" t="s">
        <v>1919</v>
      </c>
      <c r="AF5741" t="s">
        <v>3060</v>
      </c>
      <c r="AH5741" s="2">
        <v>40390.000428240739</v>
      </c>
    </row>
    <row r="5742" spans="2:35" ht="15" customHeight="1" x14ac:dyDescent="0.35">
      <c r="B5742" s="5">
        <f t="shared" si="433"/>
        <v>5740</v>
      </c>
      <c r="C5742">
        <f t="shared" si="435"/>
        <v>60</v>
      </c>
      <c r="D5742" s="16">
        <v>1964</v>
      </c>
      <c r="E5742" t="s">
        <v>327</v>
      </c>
      <c r="F5742" t="s">
        <v>25</v>
      </c>
      <c r="G5742">
        <v>455965</v>
      </c>
      <c r="H5742" t="s">
        <v>17</v>
      </c>
      <c r="J5742" t="s">
        <v>3354</v>
      </c>
      <c r="K5742" t="s">
        <v>3383</v>
      </c>
      <c r="L5742" t="s">
        <v>46</v>
      </c>
      <c r="M5742" t="s">
        <v>3359</v>
      </c>
      <c r="AF5742" t="s">
        <v>3060</v>
      </c>
      <c r="AH5742" s="2">
        <v>39782.85193287037</v>
      </c>
    </row>
    <row r="5743" spans="2:35" ht="15" customHeight="1" x14ac:dyDescent="0.35">
      <c r="B5743" s="5">
        <f t="shared" si="433"/>
        <v>5741</v>
      </c>
      <c r="C5743">
        <f t="shared" si="435"/>
        <v>54</v>
      </c>
      <c r="D5743" s="16">
        <v>1964</v>
      </c>
      <c r="E5743" t="s">
        <v>327</v>
      </c>
      <c r="F5743" t="s">
        <v>25</v>
      </c>
      <c r="G5743">
        <v>456025</v>
      </c>
      <c r="H5743" t="s">
        <v>17</v>
      </c>
      <c r="J5743" t="s">
        <v>3354</v>
      </c>
      <c r="K5743" t="s">
        <v>3383</v>
      </c>
      <c r="L5743" t="s">
        <v>88</v>
      </c>
      <c r="M5743" t="s">
        <v>3359</v>
      </c>
      <c r="AB5743" t="s">
        <v>132</v>
      </c>
      <c r="AF5743" t="s">
        <v>3060</v>
      </c>
      <c r="AH5743" s="2">
        <v>40870.982881944445</v>
      </c>
    </row>
    <row r="5744" spans="2:35" ht="15" customHeight="1" x14ac:dyDescent="0.35">
      <c r="B5744" s="5">
        <f t="shared" si="433"/>
        <v>5742</v>
      </c>
      <c r="C5744">
        <f t="shared" si="435"/>
        <v>37</v>
      </c>
      <c r="D5744" s="16">
        <v>1964</v>
      </c>
      <c r="E5744" t="s">
        <v>500</v>
      </c>
      <c r="F5744" t="s">
        <v>25</v>
      </c>
      <c r="G5744">
        <v>456079</v>
      </c>
      <c r="AF5744" t="s">
        <v>3451</v>
      </c>
      <c r="AH5744" s="2">
        <v>45287</v>
      </c>
    </row>
    <row r="5745" spans="1:35" ht="15" customHeight="1" x14ac:dyDescent="0.35">
      <c r="B5745" s="5">
        <f t="shared" si="433"/>
        <v>5743</v>
      </c>
      <c r="C5745">
        <f t="shared" si="435"/>
        <v>13</v>
      </c>
      <c r="D5745" s="16">
        <v>1964</v>
      </c>
      <c r="E5745" t="s">
        <v>500</v>
      </c>
      <c r="F5745" t="s">
        <v>25</v>
      </c>
      <c r="G5745">
        <v>456116</v>
      </c>
      <c r="H5745" t="s">
        <v>17</v>
      </c>
      <c r="J5745" t="s">
        <v>3354</v>
      </c>
      <c r="M5745" t="s">
        <v>3359</v>
      </c>
      <c r="AB5745" t="s">
        <v>195</v>
      </c>
      <c r="AF5745" t="s">
        <v>3060</v>
      </c>
      <c r="AH5745" s="2">
        <v>40212.938437500001</v>
      </c>
    </row>
    <row r="5746" spans="1:35" ht="15" customHeight="1" x14ac:dyDescent="0.35">
      <c r="B5746" s="5">
        <f t="shared" si="433"/>
        <v>5744</v>
      </c>
      <c r="C5746">
        <f t="shared" si="435"/>
        <v>52</v>
      </c>
      <c r="D5746" s="16">
        <v>1964</v>
      </c>
      <c r="E5746" t="s">
        <v>500</v>
      </c>
      <c r="F5746" t="s">
        <v>25</v>
      </c>
      <c r="G5746">
        <v>456129</v>
      </c>
      <c r="J5746" t="s">
        <v>3354</v>
      </c>
      <c r="K5746" t="s">
        <v>3383</v>
      </c>
      <c r="M5746" t="s">
        <v>3453</v>
      </c>
      <c r="N5746" t="s">
        <v>3359</v>
      </c>
      <c r="T5746" t="s">
        <v>3424</v>
      </c>
      <c r="W5746" t="s">
        <v>3572</v>
      </c>
      <c r="AD5746" s="3" t="s">
        <v>6585</v>
      </c>
      <c r="AF5746" t="s">
        <v>3451</v>
      </c>
      <c r="AH5746" s="2">
        <v>46129</v>
      </c>
    </row>
    <row r="5747" spans="1:35" ht="15" customHeight="1" x14ac:dyDescent="0.35">
      <c r="B5747" s="5">
        <f t="shared" si="433"/>
        <v>5745</v>
      </c>
      <c r="C5747">
        <f t="shared" si="435"/>
        <v>33</v>
      </c>
      <c r="D5747" s="16">
        <v>1964</v>
      </c>
      <c r="E5747" t="s">
        <v>221</v>
      </c>
      <c r="F5747" t="s">
        <v>25</v>
      </c>
      <c r="G5747">
        <v>456181</v>
      </c>
      <c r="H5747" t="s">
        <v>17</v>
      </c>
      <c r="J5747" t="s">
        <v>3354</v>
      </c>
      <c r="K5747" t="s">
        <v>3383</v>
      </c>
      <c r="L5747" t="s">
        <v>1920</v>
      </c>
      <c r="M5747" t="s">
        <v>3453</v>
      </c>
      <c r="AA5747" s="3" t="s">
        <v>3464</v>
      </c>
      <c r="AB5747" t="s">
        <v>195</v>
      </c>
      <c r="AC5747" s="3" t="s">
        <v>1921</v>
      </c>
      <c r="AE5747" t="s">
        <v>380</v>
      </c>
      <c r="AF5747" t="s">
        <v>3060</v>
      </c>
      <c r="AH5747" s="2">
        <v>40207.419398148151</v>
      </c>
    </row>
    <row r="5748" spans="1:35" ht="15" customHeight="1" x14ac:dyDescent="0.35">
      <c r="A5748" s="3"/>
      <c r="B5748" s="5">
        <f t="shared" si="433"/>
        <v>5746</v>
      </c>
      <c r="C5748">
        <f t="shared" si="435"/>
        <v>26</v>
      </c>
      <c r="D5748" s="16">
        <v>1964</v>
      </c>
      <c r="E5748" t="s">
        <v>221</v>
      </c>
      <c r="F5748" t="s">
        <v>25</v>
      </c>
      <c r="G5748">
        <v>456214</v>
      </c>
      <c r="H5748" t="s">
        <v>17</v>
      </c>
      <c r="J5748" t="s">
        <v>3354</v>
      </c>
      <c r="K5748" t="s">
        <v>3383</v>
      </c>
      <c r="L5748" t="s">
        <v>1922</v>
      </c>
      <c r="M5748" t="s">
        <v>3359</v>
      </c>
      <c r="AA5748" s="3" t="s">
        <v>3464</v>
      </c>
      <c r="AD5748" s="3" t="s">
        <v>1923</v>
      </c>
      <c r="AE5748" t="s">
        <v>380</v>
      </c>
      <c r="AF5748" t="s">
        <v>3060</v>
      </c>
      <c r="AH5748" s="2">
        <v>40679.547708333332</v>
      </c>
    </row>
    <row r="5749" spans="1:35" ht="15" customHeight="1" x14ac:dyDescent="0.35">
      <c r="B5749" s="5">
        <f t="shared" si="433"/>
        <v>5747</v>
      </c>
      <c r="C5749">
        <f t="shared" si="435"/>
        <v>33</v>
      </c>
      <c r="D5749" s="16">
        <v>1964</v>
      </c>
      <c r="E5749" t="s">
        <v>221</v>
      </c>
      <c r="F5749" t="s">
        <v>25</v>
      </c>
      <c r="G5749">
        <v>456240</v>
      </c>
      <c r="H5749" t="s">
        <v>17</v>
      </c>
      <c r="J5749" t="s">
        <v>3354</v>
      </c>
      <c r="K5749" t="s">
        <v>3383</v>
      </c>
      <c r="M5749" t="s">
        <v>3359</v>
      </c>
      <c r="AB5749" t="s">
        <v>31</v>
      </c>
      <c r="AF5749" t="s">
        <v>3060</v>
      </c>
      <c r="AH5749" s="2">
        <v>40115.248437499999</v>
      </c>
    </row>
    <row r="5750" spans="1:35" ht="15" customHeight="1" x14ac:dyDescent="0.35">
      <c r="B5750" s="5">
        <f t="shared" si="433"/>
        <v>5748</v>
      </c>
      <c r="C5750">
        <f t="shared" si="435"/>
        <v>36</v>
      </c>
      <c r="D5750" s="16">
        <v>1964</v>
      </c>
      <c r="E5750" t="s">
        <v>327</v>
      </c>
      <c r="F5750" t="s">
        <v>25</v>
      </c>
      <c r="G5750">
        <v>456273</v>
      </c>
      <c r="H5750" t="s">
        <v>17</v>
      </c>
      <c r="J5750" t="s">
        <v>380</v>
      </c>
      <c r="L5750" t="s">
        <v>1924</v>
      </c>
      <c r="M5750" t="s">
        <v>3359</v>
      </c>
      <c r="AF5750" t="s">
        <v>3060</v>
      </c>
      <c r="AH5750" s="2">
        <v>40815.782361111109</v>
      </c>
    </row>
    <row r="5751" spans="1:35" ht="15" customHeight="1" x14ac:dyDescent="0.35">
      <c r="B5751" s="5">
        <f t="shared" si="433"/>
        <v>5749</v>
      </c>
      <c r="C5751">
        <f t="shared" si="435"/>
        <v>19</v>
      </c>
      <c r="D5751" s="16">
        <v>1964</v>
      </c>
      <c r="E5751" t="s">
        <v>327</v>
      </c>
      <c r="F5751" t="s">
        <v>25</v>
      </c>
      <c r="G5751">
        <v>456309</v>
      </c>
      <c r="J5751" t="s">
        <v>3354</v>
      </c>
      <c r="K5751" t="s">
        <v>3383</v>
      </c>
      <c r="M5751" t="s">
        <v>3453</v>
      </c>
      <c r="T5751" t="s">
        <v>3424</v>
      </c>
      <c r="W5751" t="s">
        <v>3572</v>
      </c>
      <c r="X5751" t="s">
        <v>3452</v>
      </c>
      <c r="AA5751" s="3" t="s">
        <v>4637</v>
      </c>
      <c r="AF5751" t="s">
        <v>3451</v>
      </c>
      <c r="AH5751" s="2">
        <v>45690</v>
      </c>
    </row>
    <row r="5752" spans="1:35" ht="15" customHeight="1" x14ac:dyDescent="0.35">
      <c r="B5752" s="5">
        <f t="shared" si="433"/>
        <v>5750</v>
      </c>
      <c r="C5752">
        <f t="shared" si="435"/>
        <v>42</v>
      </c>
      <c r="D5752" s="16">
        <v>1964</v>
      </c>
      <c r="E5752" t="s">
        <v>327</v>
      </c>
      <c r="F5752" t="s">
        <v>25</v>
      </c>
      <c r="G5752">
        <v>456328</v>
      </c>
      <c r="H5752" t="s">
        <v>17</v>
      </c>
      <c r="J5752" t="s">
        <v>3354</v>
      </c>
      <c r="K5752" t="s">
        <v>3383</v>
      </c>
      <c r="L5752" t="s">
        <v>630</v>
      </c>
      <c r="M5752" t="s">
        <v>3359</v>
      </c>
      <c r="N5752" t="s">
        <v>3359</v>
      </c>
      <c r="AA5752" s="3" t="s">
        <v>1925</v>
      </c>
      <c r="AC5752" s="3">
        <v>1964</v>
      </c>
      <c r="AF5752" t="s">
        <v>3060</v>
      </c>
      <c r="AH5752" s="2">
        <v>40774.812430555554</v>
      </c>
    </row>
    <row r="5753" spans="1:35" ht="15" customHeight="1" x14ac:dyDescent="0.35">
      <c r="B5753" s="5">
        <f t="shared" si="433"/>
        <v>5751</v>
      </c>
      <c r="C5753">
        <f t="shared" si="435"/>
        <v>313</v>
      </c>
      <c r="D5753" s="16">
        <v>1964</v>
      </c>
      <c r="E5753" t="s">
        <v>327</v>
      </c>
      <c r="F5753" t="s">
        <v>25</v>
      </c>
      <c r="G5753">
        <v>456370</v>
      </c>
      <c r="H5753" t="s">
        <v>17</v>
      </c>
      <c r="J5753" t="s">
        <v>3354</v>
      </c>
      <c r="K5753" t="s">
        <v>3383</v>
      </c>
      <c r="L5753" t="s">
        <v>62</v>
      </c>
      <c r="M5753" t="s">
        <v>3359</v>
      </c>
      <c r="AF5753" t="s">
        <v>3060</v>
      </c>
      <c r="AH5753" s="2">
        <v>39964.925833333335</v>
      </c>
    </row>
    <row r="5754" spans="1:35" ht="15" customHeight="1" x14ac:dyDescent="0.35">
      <c r="B5754" s="5">
        <f t="shared" si="433"/>
        <v>5752</v>
      </c>
      <c r="C5754">
        <f t="shared" si="435"/>
        <v>16</v>
      </c>
      <c r="D5754" s="16">
        <v>1964</v>
      </c>
      <c r="E5754" s="3" t="s">
        <v>560</v>
      </c>
      <c r="F5754" s="3" t="s">
        <v>25</v>
      </c>
      <c r="G5754" s="165">
        <v>456683</v>
      </c>
      <c r="H5754" s="3"/>
      <c r="I5754" s="3"/>
      <c r="J5754" s="3" t="s">
        <v>3354</v>
      </c>
      <c r="K5754" s="3" t="s">
        <v>3383</v>
      </c>
      <c r="L5754" s="3"/>
      <c r="M5754" s="3" t="s">
        <v>3453</v>
      </c>
      <c r="N5754" s="3"/>
      <c r="O5754" s="3"/>
      <c r="P5754" s="3"/>
      <c r="Q5754" s="3"/>
      <c r="R5754" s="3"/>
      <c r="S5754" s="152"/>
      <c r="T5754" s="3" t="s">
        <v>3424</v>
      </c>
      <c r="U5754" s="3"/>
      <c r="V5754" s="143"/>
      <c r="W5754" s="3" t="s">
        <v>3557</v>
      </c>
      <c r="X5754" s="3" t="s">
        <v>3452</v>
      </c>
      <c r="Y5754" s="3"/>
      <c r="Z5754" s="3" t="s">
        <v>3359</v>
      </c>
      <c r="AA5754" s="3" t="s">
        <v>3828</v>
      </c>
      <c r="AB5754" s="3" t="s">
        <v>3992</v>
      </c>
      <c r="AE5754" s="3"/>
      <c r="AF5754" t="s">
        <v>3451</v>
      </c>
      <c r="AH5754" s="2">
        <v>45783</v>
      </c>
      <c r="AI5754" s="75" t="s">
        <v>4980</v>
      </c>
    </row>
    <row r="5755" spans="1:35" ht="15" customHeight="1" x14ac:dyDescent="0.35">
      <c r="B5755" s="5">
        <f t="shared" ref="B5755:B5819" si="437">+B5754+1</f>
        <v>5753</v>
      </c>
      <c r="C5755">
        <f t="shared" si="435"/>
        <v>8</v>
      </c>
      <c r="D5755" s="16">
        <v>1964</v>
      </c>
      <c r="E5755" t="s">
        <v>560</v>
      </c>
      <c r="F5755" t="s">
        <v>25</v>
      </c>
      <c r="G5755">
        <v>456699</v>
      </c>
      <c r="H5755" t="s">
        <v>17</v>
      </c>
      <c r="M5755" t="s">
        <v>3359</v>
      </c>
      <c r="AF5755" t="s">
        <v>3060</v>
      </c>
      <c r="AH5755" s="2">
        <v>40817.809791666667</v>
      </c>
    </row>
    <row r="5756" spans="1:35" ht="15" customHeight="1" x14ac:dyDescent="0.35">
      <c r="B5756" s="5">
        <f t="shared" si="437"/>
        <v>5754</v>
      </c>
      <c r="C5756">
        <f t="shared" si="435"/>
        <v>2</v>
      </c>
      <c r="D5756" s="16">
        <v>1964</v>
      </c>
      <c r="E5756" t="s">
        <v>560</v>
      </c>
      <c r="F5756" t="s">
        <v>25</v>
      </c>
      <c r="G5756">
        <v>456707</v>
      </c>
      <c r="H5756" t="s">
        <v>17</v>
      </c>
      <c r="J5756" t="s">
        <v>3354</v>
      </c>
      <c r="K5756" t="s">
        <v>3383</v>
      </c>
      <c r="L5756" t="s">
        <v>1926</v>
      </c>
      <c r="M5756" t="s">
        <v>3453</v>
      </c>
      <c r="S5756" s="148">
        <v>460</v>
      </c>
      <c r="T5756" t="s">
        <v>3424</v>
      </c>
      <c r="W5756" t="s">
        <v>3557</v>
      </c>
      <c r="X5756" t="s">
        <v>3452</v>
      </c>
      <c r="Z5756" t="s">
        <v>3359</v>
      </c>
      <c r="AA5756" s="3" t="s">
        <v>3777</v>
      </c>
      <c r="AB5756" t="s">
        <v>195</v>
      </c>
      <c r="AF5756" t="s">
        <v>3451</v>
      </c>
      <c r="AH5756" s="2">
        <v>45181</v>
      </c>
    </row>
    <row r="5757" spans="1:35" ht="15" customHeight="1" x14ac:dyDescent="0.35">
      <c r="B5757" s="5">
        <f t="shared" si="437"/>
        <v>5755</v>
      </c>
      <c r="C5757">
        <f t="shared" si="435"/>
        <v>17</v>
      </c>
      <c r="D5757" s="16">
        <v>1964</v>
      </c>
      <c r="E5757" t="s">
        <v>560</v>
      </c>
      <c r="F5757" t="s">
        <v>25</v>
      </c>
      <c r="G5757">
        <v>456709</v>
      </c>
      <c r="H5757" t="s">
        <v>17</v>
      </c>
      <c r="J5757" t="s">
        <v>3354</v>
      </c>
      <c r="K5757" t="s">
        <v>3383</v>
      </c>
      <c r="L5757" t="s">
        <v>28</v>
      </c>
      <c r="M5757" t="s">
        <v>3359</v>
      </c>
      <c r="W5757" t="s">
        <v>3557</v>
      </c>
      <c r="Z5757" t="s">
        <v>3359</v>
      </c>
      <c r="AD5757" s="3" t="s">
        <v>1927</v>
      </c>
      <c r="AF5757" t="s">
        <v>3060</v>
      </c>
      <c r="AH5757" s="2">
        <v>41049.759340277778</v>
      </c>
    </row>
    <row r="5758" spans="1:35" ht="15" customHeight="1" x14ac:dyDescent="0.35">
      <c r="B5758" s="5">
        <f t="shared" si="437"/>
        <v>5756</v>
      </c>
      <c r="C5758">
        <f t="shared" si="435"/>
        <v>49</v>
      </c>
      <c r="D5758" s="16">
        <v>1964</v>
      </c>
      <c r="E5758" t="s">
        <v>560</v>
      </c>
      <c r="F5758" t="s">
        <v>25</v>
      </c>
      <c r="G5758">
        <v>456726</v>
      </c>
      <c r="H5758" t="s">
        <v>17</v>
      </c>
      <c r="J5758" t="s">
        <v>3356</v>
      </c>
      <c r="L5758" t="s">
        <v>265</v>
      </c>
      <c r="M5758" t="s">
        <v>3359</v>
      </c>
      <c r="N5758" t="s">
        <v>3359</v>
      </c>
      <c r="W5758" t="s">
        <v>3557</v>
      </c>
      <c r="Z5758" t="s">
        <v>3359</v>
      </c>
      <c r="AB5758" t="s">
        <v>844</v>
      </c>
      <c r="AF5758" t="s">
        <v>3060</v>
      </c>
      <c r="AH5758" s="2">
        <v>39953.721678240741</v>
      </c>
    </row>
    <row r="5759" spans="1:35" ht="15" customHeight="1" x14ac:dyDescent="0.35">
      <c r="B5759" s="5">
        <f t="shared" si="437"/>
        <v>5757</v>
      </c>
      <c r="C5759">
        <f t="shared" si="435"/>
        <v>4</v>
      </c>
      <c r="D5759" s="16">
        <v>1964</v>
      </c>
      <c r="E5759" t="s">
        <v>560</v>
      </c>
      <c r="F5759" t="s">
        <v>25</v>
      </c>
      <c r="G5759">
        <v>456775</v>
      </c>
      <c r="H5759" t="s">
        <v>17</v>
      </c>
      <c r="J5759" t="s">
        <v>3354</v>
      </c>
      <c r="K5759" t="s">
        <v>3383</v>
      </c>
      <c r="L5759" t="s">
        <v>172</v>
      </c>
      <c r="M5759" t="s">
        <v>3359</v>
      </c>
      <c r="AF5759" t="s">
        <v>3060</v>
      </c>
      <c r="AH5759" s="2">
        <v>39696.964467592596</v>
      </c>
    </row>
    <row r="5760" spans="1:35" ht="15" customHeight="1" x14ac:dyDescent="0.35">
      <c r="B5760" s="5">
        <f t="shared" si="437"/>
        <v>5758</v>
      </c>
      <c r="C5760">
        <f t="shared" si="435"/>
        <v>9</v>
      </c>
      <c r="D5760" s="16">
        <v>1964</v>
      </c>
      <c r="E5760" t="s">
        <v>560</v>
      </c>
      <c r="F5760" t="s">
        <v>25</v>
      </c>
      <c r="G5760">
        <v>456779</v>
      </c>
      <c r="H5760" t="s">
        <v>17</v>
      </c>
      <c r="J5760" t="s">
        <v>3354</v>
      </c>
      <c r="K5760" t="s">
        <v>3383</v>
      </c>
      <c r="L5760" t="s">
        <v>254</v>
      </c>
      <c r="M5760" t="s">
        <v>3359</v>
      </c>
      <c r="N5760" t="s">
        <v>3359</v>
      </c>
      <c r="W5760" t="s">
        <v>3557</v>
      </c>
      <c r="Z5760" t="s">
        <v>3359</v>
      </c>
      <c r="AB5760" t="s">
        <v>1929</v>
      </c>
      <c r="AC5760" s="156">
        <v>24016</v>
      </c>
      <c r="AF5760" t="s">
        <v>3060</v>
      </c>
      <c r="AH5760" s="2">
        <v>40845.439884259256</v>
      </c>
    </row>
    <row r="5761" spans="2:35" ht="15" customHeight="1" x14ac:dyDescent="0.35">
      <c r="B5761" s="5">
        <f t="shared" si="437"/>
        <v>5759</v>
      </c>
      <c r="C5761">
        <f t="shared" si="435"/>
        <v>92</v>
      </c>
      <c r="D5761" s="16">
        <v>1964</v>
      </c>
      <c r="E5761" t="s">
        <v>560</v>
      </c>
      <c r="F5761" t="s">
        <v>25</v>
      </c>
      <c r="G5761">
        <v>456788</v>
      </c>
      <c r="H5761" t="s">
        <v>17</v>
      </c>
      <c r="J5761" t="s">
        <v>3354</v>
      </c>
      <c r="K5761" t="s">
        <v>3383</v>
      </c>
      <c r="L5761" t="s">
        <v>727</v>
      </c>
      <c r="M5761" t="s">
        <v>3359</v>
      </c>
      <c r="AD5761" s="3" t="s">
        <v>1930</v>
      </c>
      <c r="AF5761" t="s">
        <v>3060</v>
      </c>
      <c r="AH5761" s="2">
        <v>39994.346620370372</v>
      </c>
    </row>
    <row r="5762" spans="2:35" ht="15" customHeight="1" x14ac:dyDescent="0.35">
      <c r="B5762" s="5">
        <f t="shared" si="437"/>
        <v>5760</v>
      </c>
      <c r="C5762">
        <f t="shared" si="435"/>
        <v>1901</v>
      </c>
      <c r="D5762" s="16">
        <v>1964</v>
      </c>
      <c r="E5762" t="s">
        <v>59</v>
      </c>
      <c r="F5762" t="s">
        <v>25</v>
      </c>
      <c r="G5762">
        <v>456880</v>
      </c>
      <c r="H5762" t="s">
        <v>17</v>
      </c>
      <c r="J5762" t="s">
        <v>3354</v>
      </c>
      <c r="K5762" t="s">
        <v>3383</v>
      </c>
      <c r="L5762" t="s">
        <v>80</v>
      </c>
      <c r="M5762" t="s">
        <v>3359</v>
      </c>
      <c r="N5762" t="s">
        <v>3359</v>
      </c>
      <c r="S5762" s="148">
        <v>440</v>
      </c>
      <c r="AB5762" t="s">
        <v>1931</v>
      </c>
      <c r="AF5762" t="s">
        <v>3060</v>
      </c>
      <c r="AH5762" s="2">
        <v>39949.596875000003</v>
      </c>
    </row>
    <row r="5763" spans="2:35" ht="15" customHeight="1" x14ac:dyDescent="0.35">
      <c r="B5763" s="5">
        <f t="shared" si="437"/>
        <v>5761</v>
      </c>
      <c r="C5763">
        <f t="shared" si="435"/>
        <v>96</v>
      </c>
      <c r="D5763" s="16">
        <v>1964</v>
      </c>
      <c r="E5763" s="3" t="s">
        <v>972</v>
      </c>
      <c r="F5763" s="3" t="s">
        <v>25</v>
      </c>
      <c r="G5763" s="3">
        <v>458781</v>
      </c>
      <c r="H5763" s="3"/>
      <c r="I5763" s="3"/>
      <c r="J5763" s="3"/>
      <c r="K5763" s="3"/>
      <c r="L5763" s="3"/>
      <c r="M5763" s="3"/>
      <c r="N5763" s="3"/>
      <c r="O5763" s="3"/>
      <c r="P5763" s="3"/>
      <c r="Q5763" s="3"/>
      <c r="R5763" s="3"/>
      <c r="S5763" s="152"/>
      <c r="T5763" s="3"/>
      <c r="U5763" s="3"/>
      <c r="V5763" s="143"/>
      <c r="W5763" s="3"/>
      <c r="X5763" s="3"/>
      <c r="Y5763" s="3"/>
      <c r="Z5763" s="3"/>
      <c r="AB5763" s="3"/>
      <c r="AE5763" s="3"/>
      <c r="AF5763" s="3" t="s">
        <v>3451</v>
      </c>
      <c r="AG5763" s="3"/>
      <c r="AH5763" s="153">
        <v>45568</v>
      </c>
      <c r="AI5763" s="14" t="s">
        <v>4304</v>
      </c>
    </row>
    <row r="5764" spans="2:35" ht="15" customHeight="1" x14ac:dyDescent="0.35">
      <c r="B5764" s="5">
        <f t="shared" si="437"/>
        <v>5762</v>
      </c>
      <c r="C5764">
        <f t="shared" si="435"/>
        <v>10</v>
      </c>
      <c r="D5764" s="16">
        <v>1964</v>
      </c>
      <c r="E5764" t="s">
        <v>972</v>
      </c>
      <c r="F5764" t="s">
        <v>25</v>
      </c>
      <c r="G5764">
        <v>458877</v>
      </c>
      <c r="H5764" t="s">
        <v>17</v>
      </c>
      <c r="J5764" t="s">
        <v>3354</v>
      </c>
      <c r="K5764" t="s">
        <v>3383</v>
      </c>
      <c r="L5764" t="s">
        <v>35</v>
      </c>
      <c r="M5764" t="s">
        <v>3359</v>
      </c>
      <c r="U5764" t="s">
        <v>3557</v>
      </c>
      <c r="W5764" t="s">
        <v>3557</v>
      </c>
      <c r="AF5764" t="s">
        <v>3060</v>
      </c>
      <c r="AH5764" s="2">
        <v>40091.633923611109</v>
      </c>
    </row>
    <row r="5765" spans="2:35" ht="15" customHeight="1" x14ac:dyDescent="0.35">
      <c r="B5765" s="5">
        <f t="shared" si="437"/>
        <v>5763</v>
      </c>
      <c r="C5765">
        <f t="shared" si="435"/>
        <v>9</v>
      </c>
      <c r="D5765" s="16">
        <v>1964</v>
      </c>
      <c r="E5765" s="116" t="s">
        <v>972</v>
      </c>
      <c r="F5765" s="116" t="s">
        <v>25</v>
      </c>
      <c r="G5765" s="117">
        <v>458887</v>
      </c>
      <c r="H5765" s="172" t="s">
        <v>5836</v>
      </c>
      <c r="I5765" s="172"/>
      <c r="J5765" s="172" t="s">
        <v>3354</v>
      </c>
      <c r="K5765" s="172" t="s">
        <v>3383</v>
      </c>
      <c r="L5765" s="172"/>
      <c r="M5765" s="172" t="s">
        <v>3453</v>
      </c>
      <c r="N5765" s="172"/>
      <c r="O5765" s="172"/>
      <c r="P5765" s="172"/>
      <c r="Q5765" s="172"/>
      <c r="R5765" s="172"/>
      <c r="S5765" s="173"/>
      <c r="T5765" s="172"/>
      <c r="U5765" s="172"/>
      <c r="V5765" s="174"/>
      <c r="W5765" s="172"/>
      <c r="X5765" s="172"/>
      <c r="Y5765" s="172"/>
      <c r="Z5765" s="172"/>
      <c r="AA5765" s="172"/>
      <c r="AB5765" s="172"/>
      <c r="AC5765" s="172"/>
      <c r="AD5765" s="172"/>
      <c r="AE5765" s="172"/>
      <c r="AF5765" t="s">
        <v>3451</v>
      </c>
      <c r="AH5765" s="2">
        <v>45966</v>
      </c>
      <c r="AI5765" s="36" t="s">
        <v>5897</v>
      </c>
    </row>
    <row r="5766" spans="2:35" ht="15" customHeight="1" x14ac:dyDescent="0.35">
      <c r="B5766" s="5">
        <f t="shared" si="437"/>
        <v>5764</v>
      </c>
      <c r="C5766">
        <f t="shared" si="435"/>
        <v>10</v>
      </c>
      <c r="D5766" s="16">
        <v>1964</v>
      </c>
      <c r="E5766" t="s">
        <v>972</v>
      </c>
      <c r="F5766" t="s">
        <v>25</v>
      </c>
      <c r="G5766">
        <v>458896</v>
      </c>
      <c r="L5766" t="s">
        <v>37</v>
      </c>
      <c r="AF5766" t="s">
        <v>3060</v>
      </c>
    </row>
    <row r="5767" spans="2:35" ht="15" customHeight="1" x14ac:dyDescent="0.35">
      <c r="B5767" s="5">
        <f t="shared" si="437"/>
        <v>5765</v>
      </c>
      <c r="C5767">
        <f t="shared" si="435"/>
        <v>16</v>
      </c>
      <c r="D5767" s="16">
        <v>1964</v>
      </c>
      <c r="E5767" t="s">
        <v>972</v>
      </c>
      <c r="F5767" t="s">
        <v>25</v>
      </c>
      <c r="G5767">
        <v>458906</v>
      </c>
      <c r="H5767" t="s">
        <v>17</v>
      </c>
      <c r="J5767" t="s">
        <v>3354</v>
      </c>
      <c r="K5767" t="s">
        <v>3383</v>
      </c>
      <c r="L5767" t="s">
        <v>1932</v>
      </c>
      <c r="M5767" t="s">
        <v>3359</v>
      </c>
      <c r="U5767" t="s">
        <v>3557</v>
      </c>
      <c r="W5767" t="s">
        <v>3557</v>
      </c>
      <c r="AB5767" t="s">
        <v>1933</v>
      </c>
      <c r="AC5767" s="150">
        <v>196319641965</v>
      </c>
      <c r="AF5767" t="s">
        <v>3060</v>
      </c>
      <c r="AH5767" s="2">
        <v>41038.611956018518</v>
      </c>
    </row>
    <row r="5768" spans="2:35" ht="15" customHeight="1" x14ac:dyDescent="0.35">
      <c r="B5768" s="5">
        <f t="shared" si="437"/>
        <v>5766</v>
      </c>
      <c r="C5768">
        <f t="shared" si="435"/>
        <v>5</v>
      </c>
      <c r="D5768" s="16">
        <v>1964</v>
      </c>
      <c r="E5768" s="3" t="s">
        <v>972</v>
      </c>
      <c r="F5768" s="3" t="s">
        <v>25</v>
      </c>
      <c r="G5768" s="165">
        <v>458922</v>
      </c>
      <c r="H5768" s="3"/>
      <c r="I5768" s="3"/>
      <c r="J5768" s="3" t="s">
        <v>3354</v>
      </c>
      <c r="K5768" s="3" t="s">
        <v>3383</v>
      </c>
      <c r="L5768" s="3"/>
      <c r="M5768" s="3" t="s">
        <v>3453</v>
      </c>
      <c r="N5768" s="3"/>
      <c r="O5768" s="3"/>
      <c r="P5768" s="3"/>
      <c r="Q5768" s="3"/>
      <c r="R5768" s="3"/>
      <c r="S5768" s="152"/>
      <c r="T5768" s="3" t="s">
        <v>3262</v>
      </c>
      <c r="U5768" s="3" t="s">
        <v>3557</v>
      </c>
      <c r="V5768" s="143"/>
      <c r="W5768" s="3" t="s">
        <v>3557</v>
      </c>
      <c r="X5768" s="3" t="s">
        <v>3452</v>
      </c>
      <c r="Y5768" s="3"/>
      <c r="Z5768" s="3"/>
      <c r="AB5768" s="3"/>
      <c r="AE5768" s="3"/>
      <c r="AF5768" t="s">
        <v>3451</v>
      </c>
      <c r="AH5768" s="2">
        <v>45783</v>
      </c>
      <c r="AI5768" s="75" t="s">
        <v>4981</v>
      </c>
    </row>
    <row r="5769" spans="2:35" ht="15" customHeight="1" x14ac:dyDescent="0.35">
      <c r="B5769" s="5">
        <f t="shared" si="437"/>
        <v>5767</v>
      </c>
      <c r="C5769">
        <f t="shared" si="435"/>
        <v>269</v>
      </c>
      <c r="D5769" s="16">
        <v>1964</v>
      </c>
      <c r="E5769" t="s">
        <v>972</v>
      </c>
      <c r="F5769" t="s">
        <v>25</v>
      </c>
      <c r="G5769">
        <v>458927</v>
      </c>
      <c r="H5769" t="s">
        <v>17</v>
      </c>
      <c r="J5769" t="s">
        <v>3354</v>
      </c>
      <c r="K5769" t="s">
        <v>3383</v>
      </c>
      <c r="M5769" t="s">
        <v>3359</v>
      </c>
      <c r="S5769" s="148">
        <v>460</v>
      </c>
      <c r="U5769" t="s">
        <v>3557</v>
      </c>
      <c r="W5769" t="s">
        <v>3557</v>
      </c>
      <c r="AF5769" t="s">
        <v>3060</v>
      </c>
      <c r="AH5769" s="2">
        <v>40591.581435185188</v>
      </c>
    </row>
    <row r="5770" spans="2:35" ht="15" customHeight="1" thickBot="1" x14ac:dyDescent="0.4">
      <c r="B5770" s="5">
        <f t="shared" ref="B5770:B5773" si="438">+B5769+1</f>
        <v>5768</v>
      </c>
      <c r="C5770">
        <f t="shared" ref="C5770:C5773" si="439">+G5771-G5770</f>
        <v>17</v>
      </c>
      <c r="D5770" s="16">
        <v>1964</v>
      </c>
      <c r="E5770" t="s">
        <v>327</v>
      </c>
      <c r="F5770" t="s">
        <v>16</v>
      </c>
      <c r="G5770">
        <v>459196</v>
      </c>
      <c r="H5770" t="s">
        <v>17</v>
      </c>
      <c r="J5770" t="s">
        <v>3354</v>
      </c>
      <c r="L5770" t="s">
        <v>254</v>
      </c>
      <c r="M5770" t="s">
        <v>3359</v>
      </c>
      <c r="AF5770" t="s">
        <v>3060</v>
      </c>
      <c r="AH5770" s="2">
        <v>39956.693032407406</v>
      </c>
    </row>
    <row r="5771" spans="2:35" ht="15" thickBot="1" x14ac:dyDescent="0.4">
      <c r="B5771" s="5">
        <f t="shared" si="438"/>
        <v>5769</v>
      </c>
      <c r="C5771">
        <f t="shared" si="439"/>
        <v>51</v>
      </c>
      <c r="D5771" s="16">
        <v>1964</v>
      </c>
      <c r="E5771" s="159" t="s">
        <v>327</v>
      </c>
      <c r="F5771" s="159" t="s">
        <v>16</v>
      </c>
      <c r="G5771" s="160">
        <v>459213</v>
      </c>
      <c r="H5771" s="159"/>
      <c r="I5771" s="159"/>
      <c r="J5771" s="159" t="s">
        <v>3354</v>
      </c>
      <c r="K5771" s="159" t="s">
        <v>3383</v>
      </c>
      <c r="L5771" s="159"/>
      <c r="M5771" s="159" t="s">
        <v>3453</v>
      </c>
      <c r="N5771" s="159"/>
      <c r="O5771" s="159"/>
      <c r="P5771" s="159"/>
      <c r="Q5771" s="159"/>
      <c r="R5771" s="159"/>
      <c r="S5771" s="159"/>
      <c r="T5771" s="159" t="s">
        <v>3424</v>
      </c>
      <c r="U5771" s="159"/>
      <c r="V5771" s="161"/>
      <c r="W5771" s="159" t="s">
        <v>3576</v>
      </c>
      <c r="X5771" s="159" t="s">
        <v>3452</v>
      </c>
      <c r="Y5771" s="159"/>
      <c r="Z5771" s="159"/>
      <c r="AA5771" s="159" t="s">
        <v>6308</v>
      </c>
      <c r="AB5771" s="159"/>
      <c r="AC5771" s="159"/>
      <c r="AD5771" s="159"/>
      <c r="AE5771" s="159"/>
      <c r="AF5771" t="s">
        <v>3451</v>
      </c>
      <c r="AG5771" s="159"/>
      <c r="AH5771" s="176">
        <v>46256</v>
      </c>
      <c r="AI5771" s="76" t="s">
        <v>6894</v>
      </c>
    </row>
    <row r="5772" spans="2:35" ht="15" customHeight="1" x14ac:dyDescent="0.35">
      <c r="B5772" s="5">
        <f t="shared" si="438"/>
        <v>5770</v>
      </c>
      <c r="C5772">
        <f t="shared" si="439"/>
        <v>31</v>
      </c>
      <c r="D5772" s="16">
        <v>1964</v>
      </c>
      <c r="E5772" t="s">
        <v>327</v>
      </c>
      <c r="F5772" t="s">
        <v>25</v>
      </c>
      <c r="G5772">
        <v>459264</v>
      </c>
      <c r="H5772" t="s">
        <v>17</v>
      </c>
      <c r="K5772" t="s">
        <v>3383</v>
      </c>
      <c r="L5772" t="s">
        <v>1934</v>
      </c>
      <c r="M5772" t="s">
        <v>3359</v>
      </c>
      <c r="AF5772" t="s">
        <v>3060</v>
      </c>
      <c r="AH5772" s="2">
        <v>40220.800439814811</v>
      </c>
    </row>
    <row r="5773" spans="2:35" ht="15" customHeight="1" x14ac:dyDescent="0.35">
      <c r="B5773" s="5">
        <f t="shared" si="438"/>
        <v>5771</v>
      </c>
      <c r="C5773">
        <f t="shared" si="439"/>
        <v>26</v>
      </c>
      <c r="D5773" s="16">
        <v>1964</v>
      </c>
      <c r="E5773" s="116" t="s">
        <v>327</v>
      </c>
      <c r="F5773" s="116" t="s">
        <v>16</v>
      </c>
      <c r="G5773" s="117">
        <v>459295</v>
      </c>
      <c r="H5773" s="172" t="s">
        <v>5836</v>
      </c>
      <c r="I5773" s="172"/>
      <c r="J5773" s="172" t="s">
        <v>3354</v>
      </c>
      <c r="K5773" s="172" t="s">
        <v>3383</v>
      </c>
      <c r="L5773" s="172"/>
      <c r="M5773" s="172" t="s">
        <v>3453</v>
      </c>
      <c r="N5773" s="172"/>
      <c r="O5773" s="172"/>
      <c r="P5773" s="172"/>
      <c r="Q5773" s="172"/>
      <c r="R5773" s="172"/>
      <c r="S5773" s="173"/>
      <c r="T5773" s="172" t="s">
        <v>3424</v>
      </c>
      <c r="U5773" s="172"/>
      <c r="V5773" s="174"/>
      <c r="W5773" s="172" t="s">
        <v>3830</v>
      </c>
      <c r="X5773" s="172" t="s">
        <v>3452</v>
      </c>
      <c r="Y5773" s="172"/>
      <c r="Z5773" s="172"/>
      <c r="AA5773" s="172" t="s">
        <v>5693</v>
      </c>
      <c r="AB5773" s="172"/>
      <c r="AC5773" s="172"/>
      <c r="AD5773" s="172"/>
      <c r="AE5773" s="172"/>
      <c r="AF5773" t="s">
        <v>3451</v>
      </c>
      <c r="AH5773" s="2">
        <v>45966</v>
      </c>
      <c r="AI5773" s="36" t="s">
        <v>5898</v>
      </c>
    </row>
    <row r="5774" spans="2:35" ht="15" customHeight="1" x14ac:dyDescent="0.35">
      <c r="B5774" s="5">
        <f t="shared" si="437"/>
        <v>5772</v>
      </c>
      <c r="C5774">
        <f t="shared" si="435"/>
        <v>13</v>
      </c>
      <c r="D5774" s="16">
        <v>1964</v>
      </c>
      <c r="E5774" t="s">
        <v>327</v>
      </c>
      <c r="F5774" t="s">
        <v>16</v>
      </c>
      <c r="G5774">
        <v>459321</v>
      </c>
      <c r="H5774" t="s">
        <v>17</v>
      </c>
      <c r="J5774" t="s">
        <v>3354</v>
      </c>
      <c r="K5774" t="s">
        <v>3383</v>
      </c>
      <c r="L5774" t="s">
        <v>135</v>
      </c>
      <c r="M5774" t="s">
        <v>3359</v>
      </c>
      <c r="AB5774" t="s">
        <v>1935</v>
      </c>
      <c r="AF5774" t="s">
        <v>3060</v>
      </c>
      <c r="AH5774" s="2">
        <v>41083.003634259258</v>
      </c>
    </row>
    <row r="5775" spans="2:35" ht="15" customHeight="1" thickBot="1" x14ac:dyDescent="0.4">
      <c r="B5775" s="5">
        <f t="shared" si="437"/>
        <v>5773</v>
      </c>
      <c r="C5775">
        <f t="shared" si="435"/>
        <v>213</v>
      </c>
      <c r="D5775" s="16">
        <v>1964</v>
      </c>
      <c r="E5775" t="s">
        <v>327</v>
      </c>
      <c r="F5775" t="s">
        <v>16</v>
      </c>
      <c r="G5775">
        <v>459334</v>
      </c>
      <c r="H5775" t="s">
        <v>17</v>
      </c>
      <c r="J5775" t="s">
        <v>3354</v>
      </c>
      <c r="K5775" t="s">
        <v>3383</v>
      </c>
      <c r="L5775" t="s">
        <v>56</v>
      </c>
      <c r="M5775" t="s">
        <v>3359</v>
      </c>
      <c r="AF5775" t="s">
        <v>3060</v>
      </c>
      <c r="AH5775" s="2">
        <v>39870.338460648149</v>
      </c>
    </row>
    <row r="5776" spans="2:35" ht="15" thickBot="1" x14ac:dyDescent="0.4">
      <c r="B5776" s="5">
        <f t="shared" si="437"/>
        <v>5774</v>
      </c>
      <c r="C5776">
        <f t="shared" si="435"/>
        <v>129</v>
      </c>
      <c r="D5776" s="16">
        <v>1964</v>
      </c>
      <c r="E5776" t="s">
        <v>15</v>
      </c>
      <c r="F5776" t="s">
        <v>16</v>
      </c>
      <c r="G5776">
        <v>459547</v>
      </c>
      <c r="H5776" t="s">
        <v>17</v>
      </c>
      <c r="J5776" t="s">
        <v>3354</v>
      </c>
      <c r="M5776" t="s">
        <v>3359</v>
      </c>
      <c r="AF5776" t="s">
        <v>3060</v>
      </c>
      <c r="AG5776" s="162"/>
      <c r="AH5776" s="163">
        <v>40586.405555555553</v>
      </c>
    </row>
    <row r="5777" spans="1:35" ht="15" customHeight="1" thickBot="1" x14ac:dyDescent="0.4">
      <c r="A5777" s="180"/>
      <c r="B5777" s="5">
        <f t="shared" si="437"/>
        <v>5775</v>
      </c>
      <c r="C5777">
        <f t="shared" si="435"/>
        <v>330</v>
      </c>
      <c r="D5777" s="16">
        <v>1964</v>
      </c>
      <c r="E5777" s="3" t="s">
        <v>15</v>
      </c>
      <c r="F5777" s="3" t="s">
        <v>16</v>
      </c>
      <c r="G5777" s="165">
        <v>459676</v>
      </c>
      <c r="H5777" s="3"/>
      <c r="I5777" s="3"/>
      <c r="J5777" s="3" t="s">
        <v>3354</v>
      </c>
      <c r="K5777" s="3" t="s">
        <v>3383</v>
      </c>
      <c r="L5777" s="3"/>
      <c r="M5777" s="3" t="s">
        <v>3453</v>
      </c>
      <c r="N5777" s="3"/>
      <c r="O5777" s="3"/>
      <c r="P5777" s="3"/>
      <c r="Q5777" s="3"/>
      <c r="R5777" s="3"/>
      <c r="S5777" s="152"/>
      <c r="T5777" s="3" t="s">
        <v>3262</v>
      </c>
      <c r="U5777" s="3"/>
      <c r="V5777" s="143"/>
      <c r="W5777" s="3" t="s">
        <v>3572</v>
      </c>
      <c r="X5777" s="3" t="s">
        <v>3660</v>
      </c>
      <c r="Y5777" s="3"/>
      <c r="Z5777" s="3"/>
      <c r="AA5777" s="3" t="s">
        <v>3262</v>
      </c>
      <c r="AB5777" s="3"/>
      <c r="AE5777" s="3"/>
      <c r="AF5777" t="s">
        <v>3451</v>
      </c>
      <c r="AH5777" s="2">
        <v>45783</v>
      </c>
      <c r="AI5777" s="75" t="s">
        <v>4982</v>
      </c>
    </row>
    <row r="5778" spans="1:35" ht="15" customHeight="1" x14ac:dyDescent="0.35">
      <c r="B5778" s="5">
        <f t="shared" si="437"/>
        <v>5776</v>
      </c>
      <c r="C5778">
        <f t="shared" ref="C5778:C5840" si="440">+G5779-G5778</f>
        <v>40</v>
      </c>
      <c r="D5778" s="16">
        <v>1964</v>
      </c>
      <c r="E5778" t="s">
        <v>15</v>
      </c>
      <c r="F5778" t="s">
        <v>25</v>
      </c>
      <c r="G5778">
        <v>460006</v>
      </c>
      <c r="H5778" t="s">
        <v>17</v>
      </c>
      <c r="J5778" t="s">
        <v>3354</v>
      </c>
      <c r="K5778" t="s">
        <v>3383</v>
      </c>
      <c r="L5778" t="s">
        <v>234</v>
      </c>
      <c r="M5778" t="s">
        <v>3359</v>
      </c>
      <c r="AF5778" t="s">
        <v>3060</v>
      </c>
      <c r="AH5778" s="2">
        <v>40962.030914351853</v>
      </c>
    </row>
    <row r="5779" spans="1:35" ht="15" customHeight="1" x14ac:dyDescent="0.35">
      <c r="B5779" s="5">
        <f t="shared" si="437"/>
        <v>5777</v>
      </c>
      <c r="C5779">
        <f t="shared" si="440"/>
        <v>49</v>
      </c>
      <c r="D5779" s="16">
        <v>1964</v>
      </c>
      <c r="E5779" t="s">
        <v>15</v>
      </c>
      <c r="F5779" t="s">
        <v>16</v>
      </c>
      <c r="G5779">
        <v>460046</v>
      </c>
      <c r="H5779" t="s">
        <v>17</v>
      </c>
      <c r="J5779" t="s">
        <v>3354</v>
      </c>
      <c r="K5779" t="s">
        <v>3383</v>
      </c>
      <c r="L5779" t="s">
        <v>153</v>
      </c>
      <c r="M5779" t="s">
        <v>3359</v>
      </c>
      <c r="AD5779" s="3" t="s">
        <v>1936</v>
      </c>
      <c r="AF5779" t="s">
        <v>3060</v>
      </c>
      <c r="AH5779" s="2">
        <v>40937.125486111108</v>
      </c>
    </row>
    <row r="5780" spans="1:35" ht="15" customHeight="1" x14ac:dyDescent="0.35">
      <c r="B5780" s="5">
        <f t="shared" si="437"/>
        <v>5778</v>
      </c>
      <c r="C5780">
        <f t="shared" ref="C5780:C5782" si="441">+G5781-G5780</f>
        <v>443</v>
      </c>
      <c r="D5780" s="16">
        <v>1964</v>
      </c>
      <c r="E5780" t="s">
        <v>15</v>
      </c>
      <c r="F5780" t="s">
        <v>16</v>
      </c>
      <c r="G5780">
        <v>460095</v>
      </c>
      <c r="H5780" t="s">
        <v>17</v>
      </c>
      <c r="J5780" t="s">
        <v>380</v>
      </c>
      <c r="K5780" t="s">
        <v>3383</v>
      </c>
      <c r="L5780" t="s">
        <v>37</v>
      </c>
      <c r="M5780" t="s">
        <v>3359</v>
      </c>
      <c r="AF5780" t="s">
        <v>3060</v>
      </c>
      <c r="AH5780" s="2">
        <v>39664.409259259257</v>
      </c>
    </row>
    <row r="5781" spans="1:35" ht="15" customHeight="1" x14ac:dyDescent="0.35">
      <c r="B5781" s="5">
        <f t="shared" si="437"/>
        <v>5779</v>
      </c>
      <c r="C5781">
        <f t="shared" si="441"/>
        <v>120</v>
      </c>
      <c r="D5781" s="16">
        <v>1964</v>
      </c>
      <c r="E5781" t="s">
        <v>15</v>
      </c>
      <c r="F5781" t="s">
        <v>16</v>
      </c>
      <c r="G5781">
        <v>460538</v>
      </c>
      <c r="H5781" t="s">
        <v>17</v>
      </c>
      <c r="J5781" t="s">
        <v>3354</v>
      </c>
      <c r="L5781" t="s">
        <v>35</v>
      </c>
      <c r="M5781" t="s">
        <v>3359</v>
      </c>
      <c r="AF5781" t="s">
        <v>3060</v>
      </c>
      <c r="AH5781" s="2">
        <v>40091.638761574075</v>
      </c>
    </row>
    <row r="5782" spans="1:35" ht="15" customHeight="1" thickBot="1" x14ac:dyDescent="0.4">
      <c r="B5782" s="5">
        <f t="shared" si="437"/>
        <v>5780</v>
      </c>
      <c r="C5782">
        <f t="shared" si="441"/>
        <v>309</v>
      </c>
      <c r="D5782" s="16">
        <v>1964</v>
      </c>
      <c r="E5782" t="s">
        <v>15</v>
      </c>
      <c r="F5782" t="s">
        <v>16</v>
      </c>
      <c r="G5782">
        <v>460658</v>
      </c>
      <c r="H5782" t="s">
        <v>17</v>
      </c>
      <c r="J5782" t="s">
        <v>3354</v>
      </c>
      <c r="K5782" t="s">
        <v>3383</v>
      </c>
      <c r="L5782" t="s">
        <v>254</v>
      </c>
      <c r="M5782" t="s">
        <v>3359</v>
      </c>
      <c r="AF5782" t="s">
        <v>3060</v>
      </c>
      <c r="AH5782" s="2">
        <v>40435.453865740739</v>
      </c>
    </row>
    <row r="5783" spans="1:35" ht="15" customHeight="1" thickBot="1" x14ac:dyDescent="0.4">
      <c r="B5783" s="5">
        <f t="shared" si="437"/>
        <v>5781</v>
      </c>
      <c r="C5783">
        <f t="shared" ref="C5783:C5789" si="442">+G5784-G5783</f>
        <v>175</v>
      </c>
      <c r="D5783" s="16">
        <v>1964</v>
      </c>
      <c r="E5783" s="159" t="s">
        <v>15</v>
      </c>
      <c r="F5783" s="159" t="s">
        <v>16</v>
      </c>
      <c r="G5783" s="160">
        <v>460967</v>
      </c>
      <c r="H5783" s="159"/>
      <c r="I5783" s="159"/>
      <c r="J5783" s="159" t="s">
        <v>3354</v>
      </c>
      <c r="K5783" s="159" t="s">
        <v>3383</v>
      </c>
      <c r="L5783" s="159"/>
      <c r="M5783" s="159" t="s">
        <v>3453</v>
      </c>
      <c r="N5783" s="159"/>
      <c r="O5783" s="159"/>
      <c r="P5783" s="159"/>
      <c r="Q5783" s="159"/>
      <c r="R5783" s="159"/>
      <c r="S5783" s="159"/>
      <c r="T5783" s="159" t="s">
        <v>3262</v>
      </c>
      <c r="U5783" s="159"/>
      <c r="V5783" s="161"/>
      <c r="W5783" s="159" t="s">
        <v>3572</v>
      </c>
      <c r="X5783" s="159" t="s">
        <v>3660</v>
      </c>
      <c r="Y5783" s="159"/>
      <c r="Z5783" s="159"/>
      <c r="AA5783" s="159" t="s">
        <v>3262</v>
      </c>
      <c r="AB5783" s="159"/>
      <c r="AC5783" s="159"/>
      <c r="AD5783" s="159"/>
      <c r="AE5783" s="3"/>
      <c r="AF5783" t="s">
        <v>3451</v>
      </c>
      <c r="AG5783" s="3"/>
      <c r="AH5783" s="153">
        <v>46091</v>
      </c>
      <c r="AI5783" s="166" t="s">
        <v>6404</v>
      </c>
    </row>
    <row r="5784" spans="1:35" ht="15" customHeight="1" thickBot="1" x14ac:dyDescent="0.4">
      <c r="B5784" s="5">
        <f t="shared" si="437"/>
        <v>5782</v>
      </c>
      <c r="C5784">
        <f t="shared" si="442"/>
        <v>30</v>
      </c>
      <c r="D5784" s="16">
        <v>1964</v>
      </c>
      <c r="E5784" s="159" t="s">
        <v>15</v>
      </c>
      <c r="F5784" s="159" t="s">
        <v>16</v>
      </c>
      <c r="G5784" s="160">
        <v>461142</v>
      </c>
      <c r="H5784" s="159"/>
      <c r="I5784" s="159"/>
      <c r="J5784" s="159" t="s">
        <v>3354</v>
      </c>
      <c r="K5784" s="159" t="s">
        <v>3383</v>
      </c>
      <c r="L5784" s="159"/>
      <c r="M5784" s="159" t="s">
        <v>3453</v>
      </c>
      <c r="N5784" s="159"/>
      <c r="O5784" s="159"/>
      <c r="P5784" s="159"/>
      <c r="Q5784" s="159"/>
      <c r="R5784" s="159"/>
      <c r="S5784" s="159"/>
      <c r="T5784" s="159" t="s">
        <v>3262</v>
      </c>
      <c r="U5784" s="159"/>
      <c r="V5784" s="161"/>
      <c r="W5784" s="159" t="s">
        <v>3572</v>
      </c>
      <c r="X5784" s="159" t="s">
        <v>3660</v>
      </c>
      <c r="Y5784" s="159"/>
      <c r="Z5784" s="159"/>
      <c r="AA5784" s="159" t="s">
        <v>3262</v>
      </c>
      <c r="AB5784" s="159"/>
      <c r="AC5784" s="159"/>
      <c r="AD5784" s="159"/>
      <c r="AE5784" s="3"/>
      <c r="AF5784" t="s">
        <v>3451</v>
      </c>
      <c r="AG5784" s="3"/>
      <c r="AH5784" s="153">
        <v>46091</v>
      </c>
      <c r="AI5784" s="166" t="s">
        <v>6428</v>
      </c>
    </row>
    <row r="5785" spans="1:35" ht="15" customHeight="1" x14ac:dyDescent="0.35">
      <c r="B5785" s="5">
        <f t="shared" si="437"/>
        <v>5783</v>
      </c>
      <c r="C5785">
        <f t="shared" si="442"/>
        <v>246</v>
      </c>
      <c r="D5785" s="16">
        <v>1964</v>
      </c>
      <c r="E5785" t="s">
        <v>15</v>
      </c>
      <c r="F5785" t="s">
        <v>16</v>
      </c>
      <c r="G5785">
        <v>461172</v>
      </c>
      <c r="H5785" t="s">
        <v>17</v>
      </c>
      <c r="J5785" t="s">
        <v>3354</v>
      </c>
      <c r="K5785" t="s">
        <v>3383</v>
      </c>
      <c r="L5785" t="s">
        <v>1937</v>
      </c>
      <c r="M5785" t="s">
        <v>3359</v>
      </c>
      <c r="AB5785" t="s">
        <v>195</v>
      </c>
      <c r="AC5785" s="3">
        <v>2004</v>
      </c>
      <c r="AF5785" t="s">
        <v>3060</v>
      </c>
      <c r="AH5785" s="2">
        <v>40098.066944444443</v>
      </c>
    </row>
    <row r="5786" spans="1:35" ht="15" customHeight="1" x14ac:dyDescent="0.35">
      <c r="B5786" s="5">
        <f t="shared" si="437"/>
        <v>5784</v>
      </c>
      <c r="C5786">
        <f t="shared" si="442"/>
        <v>204</v>
      </c>
      <c r="D5786" s="16">
        <v>1964</v>
      </c>
      <c r="E5786" t="s">
        <v>15</v>
      </c>
      <c r="F5786" t="s">
        <v>16</v>
      </c>
      <c r="G5786">
        <v>461418</v>
      </c>
      <c r="H5786" t="s">
        <v>17</v>
      </c>
      <c r="L5786" t="s">
        <v>156</v>
      </c>
      <c r="M5786" t="s">
        <v>3359</v>
      </c>
      <c r="S5786" s="148">
        <v>468</v>
      </c>
      <c r="AF5786" t="s">
        <v>3060</v>
      </c>
      <c r="AH5786" s="2">
        <v>40421.489942129629</v>
      </c>
    </row>
    <row r="5787" spans="1:35" ht="15" customHeight="1" x14ac:dyDescent="0.35">
      <c r="B5787" s="5">
        <f t="shared" si="437"/>
        <v>5785</v>
      </c>
      <c r="C5787">
        <f t="shared" si="442"/>
        <v>1013</v>
      </c>
      <c r="D5787" s="16">
        <v>1964</v>
      </c>
      <c r="E5787" t="s">
        <v>15</v>
      </c>
      <c r="F5787" t="s">
        <v>25</v>
      </c>
      <c r="G5787">
        <v>461622</v>
      </c>
      <c r="H5787" t="s">
        <v>17</v>
      </c>
      <c r="M5787" t="s">
        <v>3359</v>
      </c>
      <c r="AF5787" t="s">
        <v>3060</v>
      </c>
      <c r="AH5787" s="2">
        <v>40630.414849537039</v>
      </c>
    </row>
    <row r="5788" spans="1:35" ht="15" customHeight="1" x14ac:dyDescent="0.35">
      <c r="B5788" s="5">
        <f t="shared" si="437"/>
        <v>5786</v>
      </c>
      <c r="C5788">
        <f t="shared" si="442"/>
        <v>2228</v>
      </c>
      <c r="D5788" s="16">
        <v>1964</v>
      </c>
      <c r="E5788" t="s">
        <v>15</v>
      </c>
      <c r="F5788" t="s">
        <v>16</v>
      </c>
      <c r="G5788">
        <v>462635</v>
      </c>
      <c r="H5788" t="s">
        <v>17</v>
      </c>
      <c r="J5788" t="s">
        <v>3354</v>
      </c>
      <c r="K5788" t="s">
        <v>3383</v>
      </c>
      <c r="L5788" t="s">
        <v>52</v>
      </c>
      <c r="M5788" t="s">
        <v>3359</v>
      </c>
      <c r="AF5788" t="s">
        <v>3060</v>
      </c>
      <c r="AH5788" s="2">
        <v>39892.908321759256</v>
      </c>
    </row>
    <row r="5789" spans="1:35" ht="15" customHeight="1" x14ac:dyDescent="0.35">
      <c r="B5789" s="5">
        <f t="shared" si="437"/>
        <v>5787</v>
      </c>
      <c r="C5789">
        <f t="shared" si="442"/>
        <v>6</v>
      </c>
      <c r="D5789" s="16">
        <v>1964</v>
      </c>
      <c r="E5789" t="s">
        <v>15</v>
      </c>
      <c r="F5789" t="s">
        <v>25</v>
      </c>
      <c r="G5789">
        <v>464863</v>
      </c>
      <c r="H5789" t="s">
        <v>17</v>
      </c>
      <c r="J5789" t="s">
        <v>3354</v>
      </c>
      <c r="K5789" t="s">
        <v>3383</v>
      </c>
      <c r="L5789" t="s">
        <v>56</v>
      </c>
      <c r="M5789" t="s">
        <v>3359</v>
      </c>
      <c r="AD5789" s="3" t="s">
        <v>1938</v>
      </c>
      <c r="AF5789" t="s">
        <v>3060</v>
      </c>
      <c r="AH5789" s="2">
        <v>41085.812615740739</v>
      </c>
    </row>
    <row r="5790" spans="1:35" ht="15" customHeight="1" x14ac:dyDescent="0.35">
      <c r="B5790" s="5">
        <f t="shared" si="437"/>
        <v>5788</v>
      </c>
      <c r="C5790">
        <f t="shared" si="440"/>
        <v>94</v>
      </c>
      <c r="D5790" s="16">
        <v>1964</v>
      </c>
      <c r="E5790" t="s">
        <v>15</v>
      </c>
      <c r="F5790" t="s">
        <v>16</v>
      </c>
      <c r="G5790">
        <v>464869</v>
      </c>
      <c r="H5790" t="s">
        <v>17</v>
      </c>
      <c r="J5790" t="s">
        <v>380</v>
      </c>
      <c r="M5790" t="s">
        <v>3359</v>
      </c>
      <c r="AF5790" t="s">
        <v>3060</v>
      </c>
      <c r="AH5790" s="2">
        <v>40780.545937499999</v>
      </c>
    </row>
    <row r="5791" spans="1:35" ht="15" customHeight="1" x14ac:dyDescent="0.35">
      <c r="B5791" s="5">
        <f t="shared" si="437"/>
        <v>5789</v>
      </c>
      <c r="C5791">
        <f t="shared" si="440"/>
        <v>1</v>
      </c>
      <c r="D5791" s="16">
        <v>1964</v>
      </c>
      <c r="E5791" t="s">
        <v>15</v>
      </c>
      <c r="F5791" t="s">
        <v>25</v>
      </c>
      <c r="G5791">
        <v>464963</v>
      </c>
      <c r="H5791" t="s">
        <v>17</v>
      </c>
      <c r="J5791" t="s">
        <v>3354</v>
      </c>
      <c r="K5791" t="s">
        <v>3366</v>
      </c>
      <c r="M5791" t="s">
        <v>3359</v>
      </c>
      <c r="AF5791" t="s">
        <v>3060</v>
      </c>
      <c r="AH5791" s="2">
        <v>40398.632199074076</v>
      </c>
    </row>
    <row r="5792" spans="1:35" ht="15" customHeight="1" x14ac:dyDescent="0.35">
      <c r="B5792" s="5">
        <f t="shared" si="437"/>
        <v>5790</v>
      </c>
      <c r="C5792">
        <f t="shared" si="440"/>
        <v>183</v>
      </c>
      <c r="D5792" s="16">
        <v>1964</v>
      </c>
      <c r="E5792" t="s">
        <v>15</v>
      </c>
      <c r="F5792" t="s">
        <v>25</v>
      </c>
      <c r="G5792">
        <v>464964</v>
      </c>
      <c r="H5792" t="s">
        <v>17</v>
      </c>
      <c r="J5792" t="s">
        <v>3354</v>
      </c>
      <c r="M5792" t="s">
        <v>3359</v>
      </c>
      <c r="AF5792" t="s">
        <v>3060</v>
      </c>
      <c r="AH5792" s="2">
        <v>40301.864027777781</v>
      </c>
    </row>
    <row r="5793" spans="1:35" ht="15" customHeight="1" x14ac:dyDescent="0.35">
      <c r="A5793" s="3"/>
      <c r="B5793" s="5">
        <f t="shared" si="437"/>
        <v>5791</v>
      </c>
      <c r="C5793">
        <f t="shared" si="440"/>
        <v>232</v>
      </c>
      <c r="D5793" s="16">
        <v>1964</v>
      </c>
      <c r="E5793" t="s">
        <v>15</v>
      </c>
      <c r="F5793" t="s">
        <v>25</v>
      </c>
      <c r="G5793">
        <v>465147</v>
      </c>
      <c r="H5793" t="s">
        <v>17</v>
      </c>
      <c r="J5793" t="s">
        <v>3354</v>
      </c>
      <c r="L5793" t="s">
        <v>1940</v>
      </c>
      <c r="M5793" t="s">
        <v>3359</v>
      </c>
      <c r="AF5793" t="s">
        <v>3060</v>
      </c>
      <c r="AH5793" s="2">
        <v>40015.731828703705</v>
      </c>
    </row>
    <row r="5794" spans="1:35" ht="15" customHeight="1" x14ac:dyDescent="0.35">
      <c r="B5794" s="5">
        <f t="shared" si="437"/>
        <v>5792</v>
      </c>
      <c r="C5794">
        <f t="shared" si="440"/>
        <v>225</v>
      </c>
      <c r="D5794" s="16">
        <v>1964</v>
      </c>
      <c r="E5794" s="3" t="s">
        <v>15</v>
      </c>
      <c r="F5794" s="3" t="s">
        <v>25</v>
      </c>
      <c r="G5794" s="3">
        <v>465379</v>
      </c>
      <c r="H5794" s="3"/>
      <c r="I5794" s="3"/>
      <c r="J5794" s="3"/>
      <c r="K5794" s="3"/>
      <c r="L5794" s="3"/>
      <c r="M5794" s="3"/>
      <c r="N5794" s="3"/>
      <c r="O5794" s="3"/>
      <c r="P5794" s="3"/>
      <c r="Q5794" s="3"/>
      <c r="R5794" s="3"/>
      <c r="S5794" s="152"/>
      <c r="T5794" s="3"/>
      <c r="U5794" s="3"/>
      <c r="V5794" s="143"/>
      <c r="W5794" s="3"/>
      <c r="X5794" s="3"/>
      <c r="Y5794" s="3"/>
      <c r="Z5794" s="3"/>
      <c r="AB5794" s="3"/>
      <c r="AE5794" s="3"/>
      <c r="AF5794" s="3" t="s">
        <v>3451</v>
      </c>
      <c r="AG5794" s="3"/>
      <c r="AH5794" s="153">
        <v>45568</v>
      </c>
      <c r="AI5794" s="14" t="s">
        <v>4305</v>
      </c>
    </row>
    <row r="5795" spans="1:35" ht="15" customHeight="1" thickBot="1" x14ac:dyDescent="0.4">
      <c r="B5795" s="5">
        <f t="shared" si="437"/>
        <v>5793</v>
      </c>
      <c r="C5795">
        <f t="shared" ref="C5795:C5798" si="443">+G5796-G5795</f>
        <v>164</v>
      </c>
      <c r="D5795" s="16">
        <v>1964</v>
      </c>
      <c r="E5795" s="3" t="s">
        <v>15</v>
      </c>
      <c r="F5795" s="3" t="s">
        <v>25</v>
      </c>
      <c r="G5795" s="3">
        <v>465604</v>
      </c>
      <c r="H5795" s="3"/>
      <c r="I5795" s="3"/>
      <c r="J5795" s="3"/>
      <c r="K5795" s="3"/>
      <c r="L5795" s="3"/>
      <c r="M5795" s="3"/>
      <c r="N5795" s="3"/>
      <c r="O5795" s="3"/>
      <c r="P5795" s="3"/>
      <c r="Q5795" s="3"/>
      <c r="R5795" s="3"/>
      <c r="S5795" s="152"/>
      <c r="T5795" s="3"/>
      <c r="U5795" s="3"/>
      <c r="V5795" s="143"/>
      <c r="W5795" s="3"/>
      <c r="X5795" s="3"/>
      <c r="Y5795" s="3"/>
      <c r="Z5795" s="3"/>
      <c r="AB5795" s="3"/>
      <c r="AE5795" s="3"/>
      <c r="AF5795" s="3" t="s">
        <v>3451</v>
      </c>
      <c r="AG5795" s="3"/>
      <c r="AH5795" s="153">
        <v>45568</v>
      </c>
      <c r="AI5795" s="14" t="s">
        <v>4306</v>
      </c>
    </row>
    <row r="5796" spans="1:35" ht="15" customHeight="1" thickBot="1" x14ac:dyDescent="0.4">
      <c r="B5796" s="5">
        <f t="shared" si="437"/>
        <v>5794</v>
      </c>
      <c r="C5796">
        <f t="shared" si="443"/>
        <v>3</v>
      </c>
      <c r="D5796" s="16">
        <v>1964</v>
      </c>
      <c r="E5796" s="159" t="s">
        <v>15</v>
      </c>
      <c r="F5796" s="159" t="s">
        <v>25</v>
      </c>
      <c r="G5796" s="160">
        <v>465768</v>
      </c>
      <c r="H5796" s="159"/>
      <c r="I5796" s="159"/>
      <c r="J5796" s="159" t="s">
        <v>3354</v>
      </c>
      <c r="K5796" s="159" t="s">
        <v>3383</v>
      </c>
      <c r="L5796" s="159"/>
      <c r="M5796" s="159" t="s">
        <v>3453</v>
      </c>
      <c r="N5796" s="159"/>
      <c r="O5796" s="159"/>
      <c r="P5796" s="159"/>
      <c r="Q5796" s="159"/>
      <c r="R5796" s="159"/>
      <c r="S5796" s="159"/>
      <c r="T5796" s="159" t="s">
        <v>3262</v>
      </c>
      <c r="U5796" s="159"/>
      <c r="V5796" s="161"/>
      <c r="W5796" s="159" t="s">
        <v>3572</v>
      </c>
      <c r="X5796" s="159" t="s">
        <v>3660</v>
      </c>
      <c r="Y5796" s="159"/>
      <c r="Z5796" s="159"/>
      <c r="AA5796" s="159" t="s">
        <v>3262</v>
      </c>
      <c r="AB5796" s="159"/>
      <c r="AC5796" s="159"/>
      <c r="AD5796" s="159"/>
      <c r="AE5796" s="3"/>
      <c r="AF5796" t="s">
        <v>3451</v>
      </c>
      <c r="AH5796" s="2">
        <v>46130</v>
      </c>
      <c r="AI5796" s="166" t="s">
        <v>6518</v>
      </c>
    </row>
    <row r="5797" spans="1:35" ht="15" customHeight="1" x14ac:dyDescent="0.35">
      <c r="B5797" s="5">
        <f t="shared" si="437"/>
        <v>5795</v>
      </c>
      <c r="C5797">
        <f t="shared" si="443"/>
        <v>31</v>
      </c>
      <c r="D5797" s="16">
        <v>1964</v>
      </c>
      <c r="E5797" t="s">
        <v>15</v>
      </c>
      <c r="F5797" t="s">
        <v>25</v>
      </c>
      <c r="G5797">
        <v>465771</v>
      </c>
      <c r="H5797" t="s">
        <v>17</v>
      </c>
      <c r="J5797" t="s">
        <v>3354</v>
      </c>
      <c r="K5797" t="s">
        <v>3383</v>
      </c>
      <c r="L5797" t="s">
        <v>162</v>
      </c>
      <c r="M5797" t="s">
        <v>3359</v>
      </c>
      <c r="AB5797" t="s">
        <v>197</v>
      </c>
      <c r="AF5797" t="s">
        <v>3060</v>
      </c>
      <c r="AH5797" s="2">
        <v>39973.679340277777</v>
      </c>
    </row>
    <row r="5798" spans="1:35" ht="15" customHeight="1" x14ac:dyDescent="0.35">
      <c r="B5798" s="5">
        <f t="shared" si="437"/>
        <v>5796</v>
      </c>
      <c r="C5798">
        <f t="shared" si="443"/>
        <v>115</v>
      </c>
      <c r="D5798" s="16">
        <v>1964</v>
      </c>
      <c r="E5798" t="s">
        <v>15</v>
      </c>
      <c r="F5798" t="s">
        <v>25</v>
      </c>
      <c r="G5798">
        <v>465802</v>
      </c>
      <c r="H5798" t="s">
        <v>17</v>
      </c>
      <c r="J5798" t="s">
        <v>3354</v>
      </c>
      <c r="L5798" t="s">
        <v>1298</v>
      </c>
      <c r="M5798" t="s">
        <v>3359</v>
      </c>
      <c r="V5798" s="43" t="s">
        <v>3359</v>
      </c>
      <c r="AB5798" t="s">
        <v>81</v>
      </c>
      <c r="AF5798" t="s">
        <v>3060</v>
      </c>
      <c r="AH5798" s="2">
        <v>40795.409201388888</v>
      </c>
    </row>
    <row r="5799" spans="1:35" ht="15" customHeight="1" x14ac:dyDescent="0.35">
      <c r="B5799" s="5">
        <f t="shared" si="437"/>
        <v>5797</v>
      </c>
      <c r="C5799">
        <f t="shared" si="440"/>
        <v>238</v>
      </c>
      <c r="D5799" s="16">
        <v>1964</v>
      </c>
      <c r="E5799" t="s">
        <v>15</v>
      </c>
      <c r="F5799" t="s">
        <v>25</v>
      </c>
      <c r="G5799">
        <v>465917</v>
      </c>
      <c r="H5799" t="s">
        <v>17</v>
      </c>
      <c r="J5799" t="s">
        <v>3354</v>
      </c>
      <c r="K5799" t="s">
        <v>3383</v>
      </c>
      <c r="M5799" t="s">
        <v>3359</v>
      </c>
      <c r="AF5799" t="s">
        <v>3060</v>
      </c>
      <c r="AH5799" s="2">
        <v>40748.492210648146</v>
      </c>
    </row>
    <row r="5800" spans="1:35" ht="15" customHeight="1" x14ac:dyDescent="0.35">
      <c r="B5800" s="5">
        <f t="shared" si="437"/>
        <v>5798</v>
      </c>
      <c r="C5800">
        <f t="shared" si="440"/>
        <v>92</v>
      </c>
      <c r="D5800" s="16">
        <v>1964</v>
      </c>
      <c r="E5800" t="s">
        <v>15</v>
      </c>
      <c r="F5800" t="s">
        <v>25</v>
      </c>
      <c r="G5800">
        <v>466155</v>
      </c>
      <c r="H5800" t="s">
        <v>17</v>
      </c>
      <c r="J5800" t="s">
        <v>3354</v>
      </c>
      <c r="K5800" t="s">
        <v>3383</v>
      </c>
      <c r="L5800" t="s">
        <v>788</v>
      </c>
      <c r="M5800" t="s">
        <v>3359</v>
      </c>
      <c r="N5800" t="s">
        <v>3359</v>
      </c>
      <c r="AC5800" s="3">
        <v>1964</v>
      </c>
      <c r="AF5800" t="s">
        <v>3060</v>
      </c>
      <c r="AH5800" s="2">
        <v>40414.822546296295</v>
      </c>
    </row>
    <row r="5801" spans="1:35" ht="15" customHeight="1" x14ac:dyDescent="0.35">
      <c r="B5801" s="5">
        <f t="shared" si="437"/>
        <v>5799</v>
      </c>
      <c r="C5801">
        <f t="shared" si="440"/>
        <v>432</v>
      </c>
      <c r="D5801" s="16">
        <v>1964</v>
      </c>
      <c r="E5801" t="s">
        <v>15</v>
      </c>
      <c r="F5801" t="s">
        <v>25</v>
      </c>
      <c r="G5801">
        <v>466247</v>
      </c>
      <c r="H5801" t="s">
        <v>17</v>
      </c>
      <c r="J5801" t="s">
        <v>3354</v>
      </c>
      <c r="K5801" t="s">
        <v>3383</v>
      </c>
      <c r="L5801" t="s">
        <v>1941</v>
      </c>
      <c r="M5801" t="s">
        <v>3359</v>
      </c>
      <c r="AF5801" t="s">
        <v>3060</v>
      </c>
      <c r="AH5801" s="2">
        <v>40058.457395833335</v>
      </c>
    </row>
    <row r="5802" spans="1:35" ht="15" customHeight="1" x14ac:dyDescent="0.35">
      <c r="B5802" s="5">
        <f t="shared" si="437"/>
        <v>5800</v>
      </c>
      <c r="C5802">
        <f t="shared" si="440"/>
        <v>213</v>
      </c>
      <c r="D5802" s="16">
        <v>1964</v>
      </c>
      <c r="E5802" t="s">
        <v>15</v>
      </c>
      <c r="F5802" t="s">
        <v>25</v>
      </c>
      <c r="G5802">
        <v>466679</v>
      </c>
      <c r="H5802" t="s">
        <v>17</v>
      </c>
      <c r="J5802" t="s">
        <v>3354</v>
      </c>
      <c r="K5802" t="s">
        <v>3383</v>
      </c>
      <c r="L5802" t="s">
        <v>1082</v>
      </c>
      <c r="M5802" t="s">
        <v>3359</v>
      </c>
      <c r="S5802" s="148">
        <v>460</v>
      </c>
      <c r="AD5802" s="3" t="s">
        <v>1942</v>
      </c>
      <c r="AF5802" t="s">
        <v>3060</v>
      </c>
      <c r="AH5802" s="2">
        <v>39981.926238425927</v>
      </c>
    </row>
    <row r="5803" spans="1:35" ht="15" customHeight="1" x14ac:dyDescent="0.35">
      <c r="B5803" s="5">
        <f t="shared" si="437"/>
        <v>5801</v>
      </c>
      <c r="C5803">
        <f t="shared" si="440"/>
        <v>436</v>
      </c>
      <c r="D5803" s="16">
        <v>1964</v>
      </c>
      <c r="E5803" s="3" t="s">
        <v>15</v>
      </c>
      <c r="F5803" s="3" t="s">
        <v>25</v>
      </c>
      <c r="G5803" s="3">
        <v>466892</v>
      </c>
      <c r="H5803" s="3"/>
      <c r="I5803" s="3"/>
      <c r="J5803" s="3"/>
      <c r="K5803" s="3"/>
      <c r="L5803" s="3"/>
      <c r="M5803" s="3"/>
      <c r="N5803" s="3"/>
      <c r="O5803" s="3"/>
      <c r="P5803" s="3"/>
      <c r="Q5803" s="3"/>
      <c r="R5803" s="3"/>
      <c r="S5803" s="152"/>
      <c r="T5803" s="3"/>
      <c r="U5803" s="3"/>
      <c r="V5803" s="143"/>
      <c r="W5803" s="3"/>
      <c r="X5803" s="3"/>
      <c r="Y5803" s="3"/>
      <c r="Z5803" s="3"/>
      <c r="AB5803" s="3"/>
      <c r="AE5803" s="3"/>
      <c r="AF5803" s="3" t="s">
        <v>3451</v>
      </c>
      <c r="AG5803" s="3"/>
      <c r="AH5803" s="153">
        <v>45568</v>
      </c>
      <c r="AI5803" s="14" t="s">
        <v>4307</v>
      </c>
    </row>
    <row r="5804" spans="1:35" ht="15" customHeight="1" x14ac:dyDescent="0.35">
      <c r="B5804" s="5">
        <f t="shared" si="437"/>
        <v>5802</v>
      </c>
      <c r="C5804">
        <f t="shared" si="440"/>
        <v>7</v>
      </c>
      <c r="D5804" s="16">
        <v>1964</v>
      </c>
      <c r="E5804" t="s">
        <v>15</v>
      </c>
      <c r="F5804" t="s">
        <v>25</v>
      </c>
      <c r="G5804">
        <v>467328</v>
      </c>
      <c r="H5804" t="s">
        <v>17</v>
      </c>
      <c r="J5804" t="s">
        <v>3354</v>
      </c>
      <c r="K5804" t="s">
        <v>3383</v>
      </c>
      <c r="L5804" t="s">
        <v>375</v>
      </c>
      <c r="M5804" t="s">
        <v>3359</v>
      </c>
      <c r="AF5804" t="s">
        <v>3060</v>
      </c>
      <c r="AH5804" s="2">
        <v>40060.922476851854</v>
      </c>
    </row>
    <row r="5805" spans="1:35" ht="15" customHeight="1" x14ac:dyDescent="0.35">
      <c r="B5805" s="5">
        <f t="shared" si="437"/>
        <v>5803</v>
      </c>
      <c r="C5805">
        <f t="shared" si="440"/>
        <v>453</v>
      </c>
      <c r="D5805" s="16">
        <v>1964</v>
      </c>
      <c r="E5805" t="s">
        <v>15</v>
      </c>
      <c r="F5805" t="s">
        <v>25</v>
      </c>
      <c r="G5805">
        <v>467335</v>
      </c>
      <c r="H5805" t="s">
        <v>17</v>
      </c>
      <c r="M5805" t="s">
        <v>3359</v>
      </c>
      <c r="AF5805" t="s">
        <v>3060</v>
      </c>
      <c r="AH5805" s="2">
        <v>41047.719456018516</v>
      </c>
    </row>
    <row r="5806" spans="1:35" ht="15" customHeight="1" x14ac:dyDescent="0.35">
      <c r="B5806" s="5">
        <f t="shared" si="437"/>
        <v>5804</v>
      </c>
      <c r="C5806">
        <f t="shared" si="440"/>
        <v>11</v>
      </c>
      <c r="D5806" s="16">
        <v>1964</v>
      </c>
      <c r="E5806" t="s">
        <v>15</v>
      </c>
      <c r="F5806" t="s">
        <v>25</v>
      </c>
      <c r="G5806">
        <v>467788</v>
      </c>
      <c r="H5806" t="s">
        <v>17</v>
      </c>
      <c r="J5806" t="s">
        <v>3356</v>
      </c>
      <c r="K5806" t="s">
        <v>3383</v>
      </c>
      <c r="L5806" t="s">
        <v>130</v>
      </c>
      <c r="M5806" t="s">
        <v>3359</v>
      </c>
      <c r="AF5806" t="s">
        <v>3060</v>
      </c>
      <c r="AH5806" s="2">
        <v>40312.537361111114</v>
      </c>
    </row>
    <row r="5807" spans="1:35" ht="15" customHeight="1" x14ac:dyDescent="0.35">
      <c r="B5807" s="5">
        <f t="shared" si="437"/>
        <v>5805</v>
      </c>
      <c r="C5807">
        <f t="shared" si="440"/>
        <v>499</v>
      </c>
      <c r="D5807" s="16">
        <v>1964</v>
      </c>
      <c r="E5807" t="s">
        <v>15</v>
      </c>
      <c r="F5807" t="s">
        <v>25</v>
      </c>
      <c r="G5807">
        <v>467799</v>
      </c>
      <c r="H5807" t="s">
        <v>17</v>
      </c>
      <c r="J5807" t="s">
        <v>3354</v>
      </c>
      <c r="K5807" t="s">
        <v>3383</v>
      </c>
      <c r="M5807" t="s">
        <v>3359</v>
      </c>
      <c r="AF5807" t="s">
        <v>3060</v>
      </c>
      <c r="AH5807" s="2">
        <v>40312.094293981485</v>
      </c>
    </row>
    <row r="5808" spans="1:35" ht="15" customHeight="1" x14ac:dyDescent="0.35">
      <c r="B5808" s="5">
        <f t="shared" si="437"/>
        <v>5806</v>
      </c>
      <c r="C5808">
        <f t="shared" si="440"/>
        <v>118</v>
      </c>
      <c r="D5808" s="16">
        <v>1964</v>
      </c>
      <c r="E5808" t="s">
        <v>327</v>
      </c>
      <c r="F5808" t="s">
        <v>25</v>
      </c>
      <c r="G5808">
        <v>468298</v>
      </c>
      <c r="H5808" t="s">
        <v>17</v>
      </c>
      <c r="J5808" t="s">
        <v>3354</v>
      </c>
      <c r="K5808" t="s">
        <v>3383</v>
      </c>
      <c r="L5808" t="s">
        <v>377</v>
      </c>
      <c r="M5808" t="s">
        <v>3359</v>
      </c>
      <c r="AF5808" t="s">
        <v>3060</v>
      </c>
      <c r="AH5808" s="2">
        <v>39696.655173611114</v>
      </c>
    </row>
    <row r="5809" spans="1:35" ht="15" customHeight="1" x14ac:dyDescent="0.35">
      <c r="B5809" s="5">
        <f t="shared" si="437"/>
        <v>5807</v>
      </c>
      <c r="C5809">
        <f t="shared" si="440"/>
        <v>30</v>
      </c>
      <c r="D5809" s="16">
        <v>1964</v>
      </c>
      <c r="E5809" t="s">
        <v>4948</v>
      </c>
      <c r="F5809" t="s">
        <v>25</v>
      </c>
      <c r="G5809">
        <v>468416</v>
      </c>
      <c r="J5809" t="s">
        <v>3354</v>
      </c>
      <c r="K5809" t="s">
        <v>3383</v>
      </c>
      <c r="M5809" t="s">
        <v>3459</v>
      </c>
      <c r="N5809" t="s">
        <v>3359</v>
      </c>
      <c r="T5809" t="s">
        <v>3424</v>
      </c>
      <c r="W5809" t="s">
        <v>3572</v>
      </c>
      <c r="X5809" t="s">
        <v>3452</v>
      </c>
      <c r="AA5809" s="3" t="s">
        <v>3648</v>
      </c>
      <c r="AD5809" s="3" t="s">
        <v>6469</v>
      </c>
      <c r="AF5809" t="s">
        <v>3451</v>
      </c>
      <c r="AH5809" s="2">
        <v>45762</v>
      </c>
    </row>
    <row r="5810" spans="1:35" ht="15" customHeight="1" x14ac:dyDescent="0.35">
      <c r="B5810" s="5">
        <f t="shared" si="437"/>
        <v>5808</v>
      </c>
      <c r="C5810">
        <f t="shared" ref="C5810:C5815" si="444">+G5811-G5810</f>
        <v>13</v>
      </c>
      <c r="D5810" s="16">
        <v>1964</v>
      </c>
      <c r="E5810" t="s">
        <v>500</v>
      </c>
      <c r="F5810" t="s">
        <v>25</v>
      </c>
      <c r="G5810">
        <v>468446</v>
      </c>
      <c r="H5810" t="s">
        <v>17</v>
      </c>
      <c r="J5810" t="s">
        <v>3354</v>
      </c>
      <c r="K5810" t="s">
        <v>3383</v>
      </c>
      <c r="L5810" t="s">
        <v>1943</v>
      </c>
      <c r="M5810" t="s">
        <v>3359</v>
      </c>
      <c r="N5810" t="s">
        <v>3359</v>
      </c>
      <c r="S5810" s="148">
        <v>461</v>
      </c>
      <c r="AF5810" t="s">
        <v>3060</v>
      </c>
      <c r="AH5810" s="2">
        <v>40466.337951388887</v>
      </c>
    </row>
    <row r="5811" spans="1:35" ht="15" customHeight="1" thickBot="1" x14ac:dyDescent="0.4">
      <c r="B5811" s="5">
        <f t="shared" si="437"/>
        <v>5809</v>
      </c>
      <c r="C5811">
        <f t="shared" si="444"/>
        <v>68</v>
      </c>
      <c r="D5811" s="16">
        <v>1964</v>
      </c>
      <c r="E5811" t="s">
        <v>500</v>
      </c>
      <c r="F5811" t="s">
        <v>25</v>
      </c>
      <c r="G5811">
        <v>468459</v>
      </c>
      <c r="H5811" t="s">
        <v>17</v>
      </c>
      <c r="J5811" t="s">
        <v>3354</v>
      </c>
      <c r="K5811" t="s">
        <v>3383</v>
      </c>
      <c r="L5811" t="s">
        <v>254</v>
      </c>
      <c r="M5811" t="s">
        <v>3359</v>
      </c>
      <c r="AC5811" s="3">
        <v>1964</v>
      </c>
      <c r="AF5811" t="s">
        <v>3060</v>
      </c>
      <c r="AH5811" s="2">
        <v>40621.369398148148</v>
      </c>
    </row>
    <row r="5812" spans="1:35" ht="15" customHeight="1" thickBot="1" x14ac:dyDescent="0.4">
      <c r="B5812" s="5">
        <f t="shared" si="437"/>
        <v>5810</v>
      </c>
      <c r="C5812">
        <f>+G5813-G5812</f>
        <v>4</v>
      </c>
      <c r="D5812" s="16">
        <v>1964</v>
      </c>
      <c r="E5812" s="159" t="s">
        <v>327</v>
      </c>
      <c r="F5812" s="159" t="s">
        <v>25</v>
      </c>
      <c r="G5812" s="160">
        <v>468527</v>
      </c>
      <c r="H5812" s="159"/>
      <c r="I5812" s="159"/>
      <c r="J5812" s="159" t="s">
        <v>3354</v>
      </c>
      <c r="K5812" s="159" t="s">
        <v>3383</v>
      </c>
      <c r="L5812" s="159"/>
      <c r="M5812" s="159" t="s">
        <v>3453</v>
      </c>
      <c r="N5812" s="159"/>
      <c r="O5812" s="159"/>
      <c r="P5812" s="159"/>
      <c r="Q5812" s="159"/>
      <c r="R5812" s="159"/>
      <c r="S5812" s="159"/>
      <c r="T5812" s="159" t="s">
        <v>3424</v>
      </c>
      <c r="U5812" s="159"/>
      <c r="V5812" s="161"/>
      <c r="W5812" s="159" t="s">
        <v>3572</v>
      </c>
      <c r="X5812" s="159" t="s">
        <v>3452</v>
      </c>
      <c r="Y5812" s="159"/>
      <c r="Z5812" s="159"/>
      <c r="AA5812" s="159" t="s">
        <v>6308</v>
      </c>
      <c r="AB5812" s="159"/>
      <c r="AC5812" s="159"/>
      <c r="AD5812" s="159"/>
      <c r="AE5812" s="3"/>
      <c r="AF5812" t="s">
        <v>3451</v>
      </c>
      <c r="AG5812" s="3"/>
      <c r="AH5812" s="153">
        <v>46091</v>
      </c>
      <c r="AI5812" s="166" t="s">
        <v>6421</v>
      </c>
    </row>
    <row r="5813" spans="1:35" ht="15" customHeight="1" x14ac:dyDescent="0.35">
      <c r="B5813" s="5">
        <f t="shared" si="437"/>
        <v>5811</v>
      </c>
      <c r="C5813">
        <f t="shared" si="444"/>
        <v>78</v>
      </c>
      <c r="D5813" s="16">
        <v>1964</v>
      </c>
      <c r="E5813" t="s">
        <v>327</v>
      </c>
      <c r="F5813" t="s">
        <v>25</v>
      </c>
      <c r="G5813">
        <v>468531</v>
      </c>
      <c r="H5813" t="s">
        <v>17</v>
      </c>
      <c r="J5813" t="s">
        <v>3354</v>
      </c>
      <c r="K5813" t="s">
        <v>3383</v>
      </c>
      <c r="L5813" t="s">
        <v>630</v>
      </c>
      <c r="M5813" t="s">
        <v>3359</v>
      </c>
      <c r="AF5813" t="s">
        <v>3060</v>
      </c>
      <c r="AH5813" s="2">
        <v>40958.936608796299</v>
      </c>
    </row>
    <row r="5814" spans="1:35" ht="15" customHeight="1" thickBot="1" x14ac:dyDescent="0.4">
      <c r="A5814" s="3"/>
      <c r="B5814" s="5">
        <f t="shared" si="437"/>
        <v>5812</v>
      </c>
      <c r="C5814">
        <f t="shared" si="444"/>
        <v>13</v>
      </c>
      <c r="D5814" s="16">
        <v>1964</v>
      </c>
      <c r="E5814" s="3" t="s">
        <v>327</v>
      </c>
      <c r="F5814" s="3" t="s">
        <v>25</v>
      </c>
      <c r="G5814" s="3">
        <v>468609</v>
      </c>
      <c r="H5814" s="3"/>
      <c r="I5814" s="3"/>
      <c r="J5814" s="3"/>
      <c r="K5814" s="3"/>
      <c r="L5814" s="3"/>
      <c r="M5814" s="3"/>
      <c r="N5814" s="3"/>
      <c r="O5814" s="3"/>
      <c r="P5814" s="3"/>
      <c r="Q5814" s="3"/>
      <c r="R5814" s="3"/>
      <c r="S5814" s="152"/>
      <c r="T5814" s="3"/>
      <c r="U5814" s="3"/>
      <c r="V5814" s="143"/>
      <c r="W5814" s="3"/>
      <c r="X5814" s="3"/>
      <c r="Y5814" s="3"/>
      <c r="Z5814" s="3"/>
      <c r="AB5814" s="3"/>
      <c r="AE5814" s="3"/>
      <c r="AF5814" s="3" t="s">
        <v>3451</v>
      </c>
      <c r="AG5814" s="3"/>
      <c r="AH5814" s="153">
        <v>45661</v>
      </c>
      <c r="AI5814" s="14" t="s">
        <v>4561</v>
      </c>
    </row>
    <row r="5815" spans="1:35" ht="15" thickBot="1" x14ac:dyDescent="0.4">
      <c r="B5815" s="5">
        <f t="shared" si="437"/>
        <v>5813</v>
      </c>
      <c r="C5815">
        <f t="shared" si="444"/>
        <v>16</v>
      </c>
      <c r="D5815" s="16">
        <v>1964</v>
      </c>
      <c r="E5815" t="s">
        <v>327</v>
      </c>
      <c r="F5815" t="s">
        <v>25</v>
      </c>
      <c r="G5815">
        <v>468622</v>
      </c>
      <c r="H5815" t="s">
        <v>17</v>
      </c>
      <c r="M5815" t="s">
        <v>3359</v>
      </c>
      <c r="AF5815" t="s">
        <v>3060</v>
      </c>
      <c r="AG5815" s="162"/>
      <c r="AH5815" s="163">
        <v>40302.999895833331</v>
      </c>
    </row>
    <row r="5816" spans="1:35" ht="15" customHeight="1" thickBot="1" x14ac:dyDescent="0.4">
      <c r="A5816" s="180"/>
      <c r="B5816" s="5">
        <f t="shared" si="437"/>
        <v>5814</v>
      </c>
      <c r="C5816">
        <f t="shared" si="440"/>
        <v>26</v>
      </c>
      <c r="D5816" s="16">
        <v>1964</v>
      </c>
      <c r="E5816" t="s">
        <v>327</v>
      </c>
      <c r="F5816" t="s">
        <v>25</v>
      </c>
      <c r="G5816">
        <v>468638</v>
      </c>
      <c r="H5816" t="s">
        <v>17</v>
      </c>
      <c r="K5816" t="s">
        <v>3383</v>
      </c>
      <c r="M5816" t="s">
        <v>3359</v>
      </c>
      <c r="N5816" t="s">
        <v>3359</v>
      </c>
      <c r="AD5816" s="3" t="s">
        <v>1944</v>
      </c>
      <c r="AF5816" t="s">
        <v>3060</v>
      </c>
      <c r="AH5816" s="2">
        <v>40170.846898148149</v>
      </c>
    </row>
    <row r="5817" spans="1:35" ht="15" customHeight="1" x14ac:dyDescent="0.35">
      <c r="B5817" s="5">
        <f t="shared" si="437"/>
        <v>5815</v>
      </c>
      <c r="C5817">
        <f t="shared" si="440"/>
        <v>167</v>
      </c>
      <c r="D5817" s="16">
        <v>1964</v>
      </c>
      <c r="E5817" t="s">
        <v>327</v>
      </c>
      <c r="F5817" t="s">
        <v>25</v>
      </c>
      <c r="G5817">
        <v>468664</v>
      </c>
      <c r="H5817" t="s">
        <v>17</v>
      </c>
      <c r="M5817" t="s">
        <v>3359</v>
      </c>
      <c r="AF5817" t="s">
        <v>3060</v>
      </c>
      <c r="AH5817" s="2">
        <v>40562.086956018517</v>
      </c>
    </row>
    <row r="5818" spans="1:35" ht="15" customHeight="1" x14ac:dyDescent="0.35">
      <c r="B5818" s="5">
        <f t="shared" si="437"/>
        <v>5816</v>
      </c>
      <c r="C5818">
        <f t="shared" si="440"/>
        <v>358</v>
      </c>
      <c r="D5818" s="16">
        <v>1964</v>
      </c>
      <c r="E5818" t="s">
        <v>221</v>
      </c>
      <c r="F5818" t="s">
        <v>25</v>
      </c>
      <c r="G5818">
        <v>468831</v>
      </c>
      <c r="H5818" t="s">
        <v>17</v>
      </c>
      <c r="J5818" t="s">
        <v>3354</v>
      </c>
      <c r="K5818" t="s">
        <v>3383</v>
      </c>
      <c r="L5818" t="s">
        <v>382</v>
      </c>
      <c r="M5818" t="s">
        <v>3359</v>
      </c>
      <c r="N5818" t="s">
        <v>3359</v>
      </c>
      <c r="AC5818" s="3" t="s">
        <v>204</v>
      </c>
      <c r="AD5818" s="3" t="s">
        <v>1945</v>
      </c>
      <c r="AF5818" t="s">
        <v>3060</v>
      </c>
      <c r="AH5818" s="2">
        <v>40311.428344907406</v>
      </c>
    </row>
    <row r="5819" spans="1:35" ht="15" customHeight="1" x14ac:dyDescent="0.35">
      <c r="B5819" s="5">
        <f t="shared" si="437"/>
        <v>5817</v>
      </c>
      <c r="C5819">
        <f t="shared" si="440"/>
        <v>16</v>
      </c>
      <c r="D5819" s="16">
        <v>1964</v>
      </c>
      <c r="E5819" s="3" t="s">
        <v>560</v>
      </c>
      <c r="F5819" s="3" t="s">
        <v>25</v>
      </c>
      <c r="G5819" s="3">
        <v>469189</v>
      </c>
      <c r="H5819" s="3"/>
      <c r="I5819" s="3"/>
      <c r="J5819" s="3"/>
      <c r="K5819" s="3"/>
      <c r="L5819" s="3"/>
      <c r="M5819" s="3"/>
      <c r="N5819" s="3"/>
      <c r="O5819" s="3"/>
      <c r="P5819" s="3"/>
      <c r="Q5819" s="3"/>
      <c r="R5819" s="3"/>
      <c r="S5819" s="152"/>
      <c r="T5819" s="3"/>
      <c r="U5819" s="3"/>
      <c r="V5819" s="143"/>
      <c r="W5819" s="3"/>
      <c r="X5819" s="3"/>
      <c r="Y5819" s="3"/>
      <c r="Z5819" s="3"/>
      <c r="AB5819" s="3"/>
      <c r="AE5819" s="3"/>
      <c r="AF5819" s="3" t="s">
        <v>3451</v>
      </c>
      <c r="AG5819" s="3"/>
      <c r="AH5819" s="153">
        <v>45661</v>
      </c>
      <c r="AI5819" s="14" t="s">
        <v>4456</v>
      </c>
    </row>
    <row r="5820" spans="1:35" ht="15" customHeight="1" x14ac:dyDescent="0.35">
      <c r="B5820" s="5">
        <f t="shared" ref="B5820:B5884" si="445">+B5819+1</f>
        <v>5818</v>
      </c>
      <c r="C5820">
        <f t="shared" si="440"/>
        <v>8</v>
      </c>
      <c r="D5820" s="16">
        <v>1964</v>
      </c>
      <c r="E5820" t="s">
        <v>560</v>
      </c>
      <c r="F5820" t="s">
        <v>25</v>
      </c>
      <c r="G5820">
        <v>469205</v>
      </c>
      <c r="H5820" t="s">
        <v>17</v>
      </c>
      <c r="J5820" t="s">
        <v>3354</v>
      </c>
      <c r="K5820" t="s">
        <v>3383</v>
      </c>
      <c r="L5820" t="s">
        <v>1946</v>
      </c>
      <c r="M5820" t="s">
        <v>3359</v>
      </c>
      <c r="W5820" t="s">
        <v>3557</v>
      </c>
      <c r="AD5820" s="3" t="s">
        <v>1947</v>
      </c>
      <c r="AF5820" t="s">
        <v>3060</v>
      </c>
      <c r="AH5820" s="2">
        <v>40048.985046296293</v>
      </c>
    </row>
    <row r="5821" spans="1:35" ht="15" customHeight="1" thickBot="1" x14ac:dyDescent="0.4">
      <c r="A5821" s="3"/>
      <c r="B5821" s="5">
        <f t="shared" si="445"/>
        <v>5819</v>
      </c>
      <c r="C5821">
        <f t="shared" si="440"/>
        <v>8</v>
      </c>
      <c r="D5821" s="16">
        <v>1964</v>
      </c>
      <c r="E5821" s="116" t="s">
        <v>560</v>
      </c>
      <c r="F5821" s="116" t="s">
        <v>25</v>
      </c>
      <c r="G5821" s="117">
        <v>469213</v>
      </c>
      <c r="H5821" s="172" t="s">
        <v>5836</v>
      </c>
      <c r="I5821" s="172"/>
      <c r="J5821" s="172" t="s">
        <v>3354</v>
      </c>
      <c r="K5821" s="172" t="s">
        <v>3383</v>
      </c>
      <c r="L5821" s="172"/>
      <c r="M5821" s="172" t="s">
        <v>3453</v>
      </c>
      <c r="N5821" s="172"/>
      <c r="O5821" s="172"/>
      <c r="P5821" s="172"/>
      <c r="Q5821" s="172"/>
      <c r="R5821" s="172"/>
      <c r="S5821" s="173"/>
      <c r="T5821" s="172" t="s">
        <v>3424</v>
      </c>
      <c r="U5821" s="172"/>
      <c r="V5821" s="174"/>
      <c r="W5821" s="172" t="s">
        <v>3557</v>
      </c>
      <c r="X5821" s="172" t="s">
        <v>3452</v>
      </c>
      <c r="Y5821" s="172"/>
      <c r="Z5821" s="172"/>
      <c r="AA5821" s="172" t="s">
        <v>3556</v>
      </c>
      <c r="AB5821" s="172"/>
      <c r="AC5821" s="172"/>
      <c r="AD5821" s="172"/>
      <c r="AE5821" s="172"/>
      <c r="AF5821" t="s">
        <v>3451</v>
      </c>
      <c r="AG5821" s="172"/>
      <c r="AH5821" s="175">
        <v>45999</v>
      </c>
      <c r="AI5821" s="36" t="s">
        <v>6051</v>
      </c>
    </row>
    <row r="5822" spans="1:35" ht="15" thickBot="1" x14ac:dyDescent="0.4">
      <c r="B5822" s="5">
        <f t="shared" si="445"/>
        <v>5820</v>
      </c>
      <c r="C5822">
        <f t="shared" si="440"/>
        <v>20</v>
      </c>
      <c r="D5822" s="16">
        <v>1964</v>
      </c>
      <c r="E5822" s="159" t="s">
        <v>560</v>
      </c>
      <c r="F5822" s="159" t="s">
        <v>25</v>
      </c>
      <c r="G5822" s="160">
        <v>469221</v>
      </c>
      <c r="H5822" s="159"/>
      <c r="I5822" s="159"/>
      <c r="J5822" s="159" t="s">
        <v>3354</v>
      </c>
      <c r="K5822" s="159" t="s">
        <v>3383</v>
      </c>
      <c r="L5822" s="159"/>
      <c r="M5822" s="159" t="s">
        <v>3453</v>
      </c>
      <c r="N5822" s="159"/>
      <c r="O5822" s="159"/>
      <c r="P5822" s="159"/>
      <c r="Q5822" s="159"/>
      <c r="R5822" s="159"/>
      <c r="S5822" s="159"/>
      <c r="T5822" s="159" t="s">
        <v>3424</v>
      </c>
      <c r="U5822" s="159"/>
      <c r="V5822" s="161"/>
      <c r="W5822" s="159" t="s">
        <v>3557</v>
      </c>
      <c r="X5822" s="159" t="s">
        <v>3452</v>
      </c>
      <c r="Y5822" s="159"/>
      <c r="Z5822" s="159"/>
      <c r="AA5822" s="159" t="s">
        <v>3828</v>
      </c>
      <c r="AB5822" s="159" t="s">
        <v>3992</v>
      </c>
      <c r="AC5822" s="159"/>
      <c r="AD5822" s="159" t="s">
        <v>6310</v>
      </c>
      <c r="AE5822" s="159"/>
      <c r="AF5822" t="s">
        <v>3451</v>
      </c>
      <c r="AG5822" s="159"/>
      <c r="AH5822" s="176">
        <v>46034</v>
      </c>
      <c r="AI5822" s="76" t="s">
        <v>6274</v>
      </c>
    </row>
    <row r="5823" spans="1:35" ht="15" customHeight="1" x14ac:dyDescent="0.35">
      <c r="B5823" s="5">
        <f t="shared" si="445"/>
        <v>5821</v>
      </c>
      <c r="C5823">
        <f t="shared" si="440"/>
        <v>52</v>
      </c>
      <c r="D5823" s="16">
        <v>1964</v>
      </c>
      <c r="E5823" t="s">
        <v>560</v>
      </c>
      <c r="F5823" t="s">
        <v>25</v>
      </c>
      <c r="G5823">
        <v>469241</v>
      </c>
      <c r="H5823" t="s">
        <v>17</v>
      </c>
      <c r="K5823" t="s">
        <v>3383</v>
      </c>
      <c r="L5823" t="s">
        <v>1948</v>
      </c>
      <c r="M5823" t="s">
        <v>3359</v>
      </c>
      <c r="S5823" s="148" t="s">
        <v>580</v>
      </c>
      <c r="W5823" t="s">
        <v>3557</v>
      </c>
      <c r="AB5823" t="s">
        <v>1949</v>
      </c>
      <c r="AC5823" s="3">
        <v>1964</v>
      </c>
      <c r="AF5823" t="s">
        <v>3060</v>
      </c>
      <c r="AH5823" s="2">
        <v>40721.936956018515</v>
      </c>
    </row>
    <row r="5824" spans="1:35" ht="15" customHeight="1" x14ac:dyDescent="0.35">
      <c r="B5824" s="5">
        <f t="shared" si="445"/>
        <v>5822</v>
      </c>
      <c r="C5824">
        <f t="shared" si="440"/>
        <v>1610</v>
      </c>
      <c r="D5824" s="16">
        <v>1964</v>
      </c>
      <c r="E5824" t="s">
        <v>560</v>
      </c>
      <c r="F5824" t="s">
        <v>25</v>
      </c>
      <c r="G5824">
        <v>469293</v>
      </c>
      <c r="H5824" t="s">
        <v>17</v>
      </c>
      <c r="J5824" t="s">
        <v>3354</v>
      </c>
      <c r="K5824" t="s">
        <v>3383</v>
      </c>
      <c r="L5824" t="s">
        <v>65</v>
      </c>
      <c r="M5824" t="s">
        <v>3359</v>
      </c>
      <c r="W5824" t="s">
        <v>3557</v>
      </c>
      <c r="AF5824" t="s">
        <v>3060</v>
      </c>
      <c r="AH5824" s="2">
        <v>40387.532465277778</v>
      </c>
    </row>
    <row r="5825" spans="2:35" ht="15" customHeight="1" x14ac:dyDescent="0.35">
      <c r="B5825" s="5">
        <f t="shared" si="445"/>
        <v>5823</v>
      </c>
      <c r="C5825">
        <f t="shared" si="440"/>
        <v>1</v>
      </c>
      <c r="D5825" s="16">
        <v>1964</v>
      </c>
      <c r="E5825" t="s">
        <v>972</v>
      </c>
      <c r="F5825" t="s">
        <v>25</v>
      </c>
      <c r="G5825">
        <v>470903</v>
      </c>
      <c r="J5825" t="s">
        <v>380</v>
      </c>
      <c r="K5825" t="s">
        <v>3383</v>
      </c>
      <c r="M5825" t="s">
        <v>3453</v>
      </c>
      <c r="N5825" t="s">
        <v>3359</v>
      </c>
      <c r="S5825" s="148">
        <v>0.46</v>
      </c>
      <c r="T5825" t="s">
        <v>3262</v>
      </c>
      <c r="U5825" t="s">
        <v>3557</v>
      </c>
      <c r="W5825" t="s">
        <v>3557</v>
      </c>
      <c r="X5825" t="s">
        <v>3452</v>
      </c>
      <c r="AD5825" s="3" t="s">
        <v>6619</v>
      </c>
      <c r="AF5825" t="s">
        <v>3451</v>
      </c>
      <c r="AH5825" s="2">
        <v>46197</v>
      </c>
    </row>
    <row r="5826" spans="2:35" ht="15" customHeight="1" x14ac:dyDescent="0.35">
      <c r="B5826" s="5">
        <f t="shared" si="445"/>
        <v>5824</v>
      </c>
      <c r="C5826">
        <f t="shared" si="440"/>
        <v>15</v>
      </c>
      <c r="D5826" s="16">
        <v>1964</v>
      </c>
      <c r="E5826" t="s">
        <v>972</v>
      </c>
      <c r="F5826" t="s">
        <v>25</v>
      </c>
      <c r="G5826">
        <v>470904</v>
      </c>
      <c r="H5826" t="s">
        <v>17</v>
      </c>
      <c r="J5826" t="s">
        <v>3354</v>
      </c>
      <c r="K5826" t="s">
        <v>3383</v>
      </c>
      <c r="L5826" t="s">
        <v>135</v>
      </c>
      <c r="M5826" t="s">
        <v>3359</v>
      </c>
      <c r="U5826" t="s">
        <v>3557</v>
      </c>
      <c r="W5826" t="s">
        <v>3557</v>
      </c>
      <c r="AC5826" s="3" t="s">
        <v>1950</v>
      </c>
      <c r="AD5826" s="3" t="s">
        <v>1951</v>
      </c>
      <c r="AF5826" t="s">
        <v>3060</v>
      </c>
      <c r="AH5826" s="2">
        <v>40052.573009259257</v>
      </c>
    </row>
    <row r="5827" spans="2:35" ht="15" customHeight="1" thickBot="1" x14ac:dyDescent="0.4">
      <c r="B5827" s="5">
        <f t="shared" si="445"/>
        <v>5825</v>
      </c>
      <c r="C5827">
        <f t="shared" ref="C5827:C5830" si="446">+G5828-G5827</f>
        <v>15</v>
      </c>
      <c r="D5827" s="16">
        <v>1964</v>
      </c>
      <c r="E5827" t="s">
        <v>972</v>
      </c>
      <c r="F5827" t="s">
        <v>25</v>
      </c>
      <c r="G5827">
        <v>470919</v>
      </c>
      <c r="H5827" t="s">
        <v>17</v>
      </c>
      <c r="J5827" t="s">
        <v>3354</v>
      </c>
      <c r="K5827" t="s">
        <v>3383</v>
      </c>
      <c r="L5827" t="s">
        <v>1952</v>
      </c>
      <c r="M5827" t="s">
        <v>3359</v>
      </c>
      <c r="AD5827" s="3" t="s">
        <v>1953</v>
      </c>
      <c r="AF5827" t="s">
        <v>3060</v>
      </c>
      <c r="AH5827" s="2">
        <v>40229.387650462966</v>
      </c>
    </row>
    <row r="5828" spans="2:35" ht="15" customHeight="1" thickBot="1" x14ac:dyDescent="0.4">
      <c r="B5828" s="5">
        <f t="shared" si="445"/>
        <v>5826</v>
      </c>
      <c r="C5828">
        <f t="shared" si="446"/>
        <v>9</v>
      </c>
      <c r="D5828" s="16">
        <v>1964</v>
      </c>
      <c r="E5828" s="159" t="s">
        <v>972</v>
      </c>
      <c r="F5828" s="159" t="s">
        <v>25</v>
      </c>
      <c r="G5828" s="160">
        <v>470934</v>
      </c>
      <c r="H5828" s="159"/>
      <c r="I5828" s="159"/>
      <c r="J5828" s="159" t="s">
        <v>380</v>
      </c>
      <c r="K5828" s="159" t="s">
        <v>3383</v>
      </c>
      <c r="L5828" s="159"/>
      <c r="M5828" s="159" t="s">
        <v>3453</v>
      </c>
      <c r="N5828" s="159"/>
      <c r="O5828" s="159"/>
      <c r="P5828" s="159"/>
      <c r="Q5828" s="159"/>
      <c r="R5828" s="159"/>
      <c r="S5828" s="159"/>
      <c r="T5828" s="159"/>
      <c r="U5828" s="159" t="s">
        <v>3557</v>
      </c>
      <c r="V5828" s="231"/>
      <c r="W5828" s="159" t="s">
        <v>3557</v>
      </c>
      <c r="X5828" s="159"/>
      <c r="Y5828" s="159"/>
      <c r="Z5828" s="159"/>
      <c r="AA5828" s="159"/>
      <c r="AB5828" s="159"/>
      <c r="AC5828" s="159"/>
      <c r="AD5828" s="159"/>
      <c r="AE5828" s="159"/>
      <c r="AF5828" t="s">
        <v>3451</v>
      </c>
      <c r="AG5828" s="159"/>
      <c r="AH5828" s="176">
        <v>46207</v>
      </c>
      <c r="AI5828" s="76" t="s">
        <v>6643</v>
      </c>
    </row>
    <row r="5829" spans="2:35" ht="15" customHeight="1" x14ac:dyDescent="0.35">
      <c r="B5829" s="5">
        <f t="shared" si="445"/>
        <v>5827</v>
      </c>
      <c r="C5829">
        <f t="shared" si="446"/>
        <v>17</v>
      </c>
      <c r="D5829" s="16">
        <v>1964</v>
      </c>
      <c r="E5829" t="s">
        <v>972</v>
      </c>
      <c r="F5829" t="s">
        <v>25</v>
      </c>
      <c r="G5829">
        <v>470943</v>
      </c>
      <c r="H5829" t="s">
        <v>17</v>
      </c>
      <c r="J5829" t="s">
        <v>380</v>
      </c>
      <c r="K5829" t="s">
        <v>3383</v>
      </c>
      <c r="L5829" t="s">
        <v>329</v>
      </c>
      <c r="M5829" t="s">
        <v>3359</v>
      </c>
      <c r="S5829" s="148">
        <v>460</v>
      </c>
      <c r="U5829" t="s">
        <v>3557</v>
      </c>
      <c r="W5829" t="s">
        <v>3557</v>
      </c>
      <c r="AA5829" s="3" t="s">
        <v>1954</v>
      </c>
      <c r="AF5829" t="s">
        <v>3060</v>
      </c>
      <c r="AH5829" s="2">
        <v>40916.647245370368</v>
      </c>
    </row>
    <row r="5830" spans="2:35" ht="15" customHeight="1" x14ac:dyDescent="0.35">
      <c r="B5830" s="5">
        <f t="shared" si="445"/>
        <v>5828</v>
      </c>
      <c r="C5830">
        <f t="shared" si="446"/>
        <v>21</v>
      </c>
      <c r="D5830" s="16">
        <v>1964</v>
      </c>
      <c r="E5830" t="s">
        <v>972</v>
      </c>
      <c r="F5830" t="s">
        <v>25</v>
      </c>
      <c r="G5830">
        <v>470960</v>
      </c>
      <c r="H5830" t="s">
        <v>17</v>
      </c>
      <c r="J5830" t="s">
        <v>3354</v>
      </c>
      <c r="K5830" t="s">
        <v>3383</v>
      </c>
      <c r="L5830" t="s">
        <v>239</v>
      </c>
      <c r="M5830" t="s">
        <v>3359</v>
      </c>
      <c r="AF5830" t="s">
        <v>3060</v>
      </c>
      <c r="AH5830" s="2">
        <v>40336.722858796296</v>
      </c>
    </row>
    <row r="5831" spans="2:35" ht="15" customHeight="1" x14ac:dyDescent="0.35">
      <c r="B5831" s="5">
        <f t="shared" si="445"/>
        <v>5829</v>
      </c>
      <c r="C5831">
        <f t="shared" si="440"/>
        <v>2</v>
      </c>
      <c r="D5831" s="16">
        <v>1964</v>
      </c>
      <c r="E5831" t="s">
        <v>972</v>
      </c>
      <c r="F5831" t="s">
        <v>25</v>
      </c>
      <c r="G5831">
        <v>470981</v>
      </c>
      <c r="H5831" t="s">
        <v>17</v>
      </c>
      <c r="J5831" t="s">
        <v>3354</v>
      </c>
      <c r="K5831" t="s">
        <v>3383</v>
      </c>
      <c r="L5831" t="s">
        <v>244</v>
      </c>
      <c r="M5831" t="s">
        <v>3359</v>
      </c>
      <c r="S5831" s="148">
        <v>460</v>
      </c>
      <c r="W5831" t="s">
        <v>3557</v>
      </c>
      <c r="AD5831" s="3" t="s">
        <v>1955</v>
      </c>
      <c r="AF5831" t="s">
        <v>3060</v>
      </c>
      <c r="AH5831" s="2">
        <v>40937.661562499998</v>
      </c>
    </row>
    <row r="5832" spans="2:35" ht="15" customHeight="1" x14ac:dyDescent="0.35">
      <c r="B5832" s="5">
        <f t="shared" si="445"/>
        <v>5830</v>
      </c>
      <c r="C5832">
        <f t="shared" si="440"/>
        <v>19</v>
      </c>
      <c r="D5832" s="16">
        <v>1964</v>
      </c>
      <c r="E5832" t="s">
        <v>972</v>
      </c>
      <c r="F5832" t="s">
        <v>25</v>
      </c>
      <c r="G5832">
        <v>470983</v>
      </c>
      <c r="H5832" t="s">
        <v>17</v>
      </c>
      <c r="J5832" t="s">
        <v>3354</v>
      </c>
      <c r="K5832" t="s">
        <v>3383</v>
      </c>
      <c r="L5832" t="s">
        <v>719</v>
      </c>
      <c r="M5832" t="s">
        <v>3359</v>
      </c>
      <c r="U5832" t="s">
        <v>3557</v>
      </c>
      <c r="W5832" t="s">
        <v>3557</v>
      </c>
      <c r="AF5832" t="s">
        <v>3060</v>
      </c>
      <c r="AH5832" s="2">
        <v>40486.395208333335</v>
      </c>
    </row>
    <row r="5833" spans="2:35" ht="15" customHeight="1" x14ac:dyDescent="0.35">
      <c r="B5833" s="5">
        <f t="shared" si="445"/>
        <v>5831</v>
      </c>
      <c r="C5833">
        <f t="shared" si="440"/>
        <v>9</v>
      </c>
      <c r="D5833" s="16">
        <v>1964</v>
      </c>
      <c r="E5833" t="s">
        <v>972</v>
      </c>
      <c r="F5833" t="s">
        <v>25</v>
      </c>
      <c r="G5833">
        <v>471002</v>
      </c>
      <c r="J5833" t="s">
        <v>3354</v>
      </c>
      <c r="K5833" t="s">
        <v>3383</v>
      </c>
      <c r="M5833" t="s">
        <v>3453</v>
      </c>
      <c r="T5833" t="s">
        <v>3262</v>
      </c>
      <c r="U5833" t="s">
        <v>3557</v>
      </c>
      <c r="W5833" t="s">
        <v>3557</v>
      </c>
      <c r="AA5833" s="3" t="s">
        <v>3262</v>
      </c>
      <c r="AD5833" s="72" t="s">
        <v>6347</v>
      </c>
      <c r="AF5833" t="s">
        <v>3451</v>
      </c>
      <c r="AH5833" s="2">
        <v>46089</v>
      </c>
    </row>
    <row r="5834" spans="2:35" ht="15" customHeight="1" x14ac:dyDescent="0.35">
      <c r="B5834" s="5">
        <f t="shared" si="445"/>
        <v>5832</v>
      </c>
      <c r="C5834">
        <f t="shared" si="440"/>
        <v>1635</v>
      </c>
      <c r="D5834" s="16">
        <v>1964</v>
      </c>
      <c r="E5834" t="s">
        <v>972</v>
      </c>
      <c r="F5834" t="s">
        <v>25</v>
      </c>
      <c r="G5834">
        <v>471011</v>
      </c>
      <c r="H5834" t="s">
        <v>17</v>
      </c>
      <c r="J5834" t="s">
        <v>3354</v>
      </c>
      <c r="M5834" t="s">
        <v>3359</v>
      </c>
      <c r="AF5834" t="s">
        <v>3060</v>
      </c>
      <c r="AH5834" s="2">
        <v>40015.746030092596</v>
      </c>
    </row>
    <row r="5835" spans="2:35" ht="15" customHeight="1" x14ac:dyDescent="0.35">
      <c r="B5835" s="5">
        <f t="shared" si="445"/>
        <v>5833</v>
      </c>
      <c r="C5835">
        <f t="shared" si="440"/>
        <v>148</v>
      </c>
      <c r="D5835" s="16">
        <v>1964</v>
      </c>
      <c r="E5835" t="s">
        <v>15</v>
      </c>
      <c r="F5835" t="s">
        <v>25</v>
      </c>
      <c r="G5835">
        <v>472646</v>
      </c>
      <c r="H5835" t="s">
        <v>17</v>
      </c>
      <c r="J5835" t="s">
        <v>3354</v>
      </c>
      <c r="K5835" t="s">
        <v>3383</v>
      </c>
      <c r="L5835" t="s">
        <v>402</v>
      </c>
      <c r="M5835" t="s">
        <v>3359</v>
      </c>
      <c r="AB5835" t="s">
        <v>139</v>
      </c>
      <c r="AF5835" t="s">
        <v>3060</v>
      </c>
      <c r="AH5835" s="2">
        <v>40988.422164351854</v>
      </c>
    </row>
    <row r="5836" spans="2:35" ht="15" customHeight="1" x14ac:dyDescent="0.35">
      <c r="B5836" s="5">
        <f t="shared" si="445"/>
        <v>5834</v>
      </c>
      <c r="C5836">
        <f t="shared" si="440"/>
        <v>62</v>
      </c>
      <c r="D5836" s="16">
        <v>1964</v>
      </c>
      <c r="E5836" t="s">
        <v>15</v>
      </c>
      <c r="F5836" t="s">
        <v>16</v>
      </c>
      <c r="G5836">
        <v>472794</v>
      </c>
      <c r="H5836" t="s">
        <v>17</v>
      </c>
      <c r="J5836" t="s">
        <v>3356</v>
      </c>
      <c r="L5836" t="s">
        <v>761</v>
      </c>
      <c r="M5836" t="s">
        <v>3359</v>
      </c>
      <c r="AF5836" t="s">
        <v>3060</v>
      </c>
      <c r="AH5836" s="2">
        <v>40592.591585648152</v>
      </c>
    </row>
    <row r="5837" spans="2:35" ht="15" customHeight="1" x14ac:dyDescent="0.35">
      <c r="B5837" s="5">
        <f t="shared" si="445"/>
        <v>5835</v>
      </c>
      <c r="C5837">
        <f t="shared" si="440"/>
        <v>192</v>
      </c>
      <c r="D5837" s="16">
        <v>1964</v>
      </c>
      <c r="E5837" t="s">
        <v>15</v>
      </c>
      <c r="F5837" t="s">
        <v>16</v>
      </c>
      <c r="G5837">
        <v>472856</v>
      </c>
      <c r="H5837" t="s">
        <v>17</v>
      </c>
      <c r="J5837" t="s">
        <v>380</v>
      </c>
      <c r="K5837" t="s">
        <v>3383</v>
      </c>
      <c r="M5837" t="s">
        <v>3359</v>
      </c>
      <c r="AF5837" t="s">
        <v>3060</v>
      </c>
      <c r="AH5837" s="2">
        <v>40173.928564814814</v>
      </c>
    </row>
    <row r="5838" spans="2:35" ht="15" customHeight="1" x14ac:dyDescent="0.35">
      <c r="B5838" s="5">
        <f t="shared" si="445"/>
        <v>5836</v>
      </c>
      <c r="C5838">
        <f t="shared" si="440"/>
        <v>148</v>
      </c>
      <c r="D5838" s="16">
        <v>1964</v>
      </c>
      <c r="E5838" t="s">
        <v>15</v>
      </c>
      <c r="F5838" t="s">
        <v>16</v>
      </c>
      <c r="G5838">
        <v>473048</v>
      </c>
      <c r="H5838" t="s">
        <v>17</v>
      </c>
      <c r="J5838" t="s">
        <v>3354</v>
      </c>
      <c r="K5838" t="s">
        <v>3383</v>
      </c>
      <c r="L5838" t="s">
        <v>261</v>
      </c>
      <c r="M5838" t="s">
        <v>3359</v>
      </c>
      <c r="AF5838" t="s">
        <v>3060</v>
      </c>
      <c r="AH5838" s="2">
        <v>40620.805497685185</v>
      </c>
    </row>
    <row r="5839" spans="2:35" ht="15" customHeight="1" x14ac:dyDescent="0.35">
      <c r="B5839" s="5">
        <f t="shared" si="445"/>
        <v>5837</v>
      </c>
      <c r="C5839">
        <f t="shared" si="440"/>
        <v>11</v>
      </c>
      <c r="D5839" s="16">
        <v>1964</v>
      </c>
      <c r="E5839" t="s">
        <v>15</v>
      </c>
      <c r="F5839" t="s">
        <v>16</v>
      </c>
      <c r="G5839">
        <v>473196</v>
      </c>
      <c r="H5839" t="s">
        <v>17</v>
      </c>
      <c r="J5839" t="s">
        <v>3354</v>
      </c>
      <c r="K5839" t="s">
        <v>3383</v>
      </c>
      <c r="L5839" t="s">
        <v>135</v>
      </c>
      <c r="M5839" t="s">
        <v>3359</v>
      </c>
      <c r="AF5839" t="s">
        <v>3060</v>
      </c>
      <c r="AH5839" s="2">
        <v>39913.40047453704</v>
      </c>
    </row>
    <row r="5840" spans="2:35" ht="15" customHeight="1" thickBot="1" x14ac:dyDescent="0.4">
      <c r="B5840" s="5">
        <f t="shared" si="445"/>
        <v>5838</v>
      </c>
      <c r="C5840">
        <f t="shared" si="440"/>
        <v>118</v>
      </c>
      <c r="D5840" s="16">
        <v>1964</v>
      </c>
      <c r="E5840" t="s">
        <v>15</v>
      </c>
      <c r="F5840" t="s">
        <v>16</v>
      </c>
      <c r="G5840">
        <v>473207</v>
      </c>
      <c r="H5840" t="s">
        <v>17</v>
      </c>
      <c r="J5840" t="s">
        <v>3354</v>
      </c>
      <c r="K5840" t="s">
        <v>3383</v>
      </c>
      <c r="L5840" t="s">
        <v>369</v>
      </c>
      <c r="M5840" t="s">
        <v>3359</v>
      </c>
      <c r="AF5840" t="s">
        <v>3060</v>
      </c>
      <c r="AH5840" s="2">
        <v>40487.373310185183</v>
      </c>
    </row>
    <row r="5841" spans="1:35" ht="15" thickBot="1" x14ac:dyDescent="0.4">
      <c r="B5841" s="5">
        <f t="shared" ref="B5841:B5844" si="447">+B5840+1</f>
        <v>5839</v>
      </c>
      <c r="C5841">
        <f t="shared" ref="C5841:C5844" si="448">+G5842-G5841</f>
        <v>144</v>
      </c>
      <c r="D5841" s="16">
        <v>1964</v>
      </c>
      <c r="E5841" s="159" t="s">
        <v>15</v>
      </c>
      <c r="F5841" s="159" t="s">
        <v>16</v>
      </c>
      <c r="G5841" s="160">
        <v>473325</v>
      </c>
      <c r="H5841" s="159"/>
      <c r="I5841" s="159"/>
      <c r="J5841" s="159" t="s">
        <v>3354</v>
      </c>
      <c r="K5841" s="159" t="s">
        <v>3383</v>
      </c>
      <c r="L5841" s="159"/>
      <c r="M5841" s="159" t="s">
        <v>3453</v>
      </c>
      <c r="N5841" s="159"/>
      <c r="O5841" s="159"/>
      <c r="P5841" s="159"/>
      <c r="Q5841" s="159"/>
      <c r="R5841" s="159"/>
      <c r="S5841" s="203"/>
      <c r="T5841" s="159" t="s">
        <v>3262</v>
      </c>
      <c r="U5841" s="159"/>
      <c r="V5841" s="161"/>
      <c r="W5841" s="159" t="s">
        <v>3572</v>
      </c>
      <c r="X5841" s="159" t="s">
        <v>3452</v>
      </c>
      <c r="Y5841" s="159"/>
      <c r="Z5841" s="159"/>
      <c r="AA5841" s="159" t="s">
        <v>3262</v>
      </c>
      <c r="AB5841" s="159"/>
      <c r="AC5841" s="159"/>
      <c r="AD5841" s="159"/>
      <c r="AE5841" s="159"/>
      <c r="AF5841" t="s">
        <v>3451</v>
      </c>
      <c r="AG5841" s="162"/>
      <c r="AH5841" s="163">
        <v>45783</v>
      </c>
      <c r="AI5841" s="76" t="s">
        <v>4983</v>
      </c>
    </row>
    <row r="5842" spans="1:35" ht="15" thickBot="1" x14ac:dyDescent="0.4">
      <c r="B5842" s="5">
        <f t="shared" si="447"/>
        <v>5840</v>
      </c>
      <c r="C5842">
        <f t="shared" si="448"/>
        <v>44</v>
      </c>
      <c r="D5842" s="16">
        <v>1964</v>
      </c>
      <c r="E5842" s="159" t="s">
        <v>15</v>
      </c>
      <c r="F5842" s="159" t="s">
        <v>16</v>
      </c>
      <c r="G5842" s="160">
        <v>473469</v>
      </c>
      <c r="H5842" s="159"/>
      <c r="I5842" s="159"/>
      <c r="J5842" s="159" t="s">
        <v>3354</v>
      </c>
      <c r="K5842" s="159" t="s">
        <v>3383</v>
      </c>
      <c r="L5842" s="159"/>
      <c r="M5842" s="159" t="s">
        <v>3453</v>
      </c>
      <c r="N5842" s="159"/>
      <c r="O5842" s="159"/>
      <c r="P5842" s="159"/>
      <c r="Q5842" s="159"/>
      <c r="R5842" s="159"/>
      <c r="S5842" s="159"/>
      <c r="T5842" s="159" t="s">
        <v>167</v>
      </c>
      <c r="U5842" s="159"/>
      <c r="V5842" s="161"/>
      <c r="W5842" s="159" t="s">
        <v>3576</v>
      </c>
      <c r="X5842" s="159"/>
      <c r="Y5842" s="159"/>
      <c r="Z5842" s="159"/>
      <c r="AA5842" s="159" t="s">
        <v>167</v>
      </c>
      <c r="AB5842" s="159"/>
      <c r="AC5842" s="159"/>
      <c r="AD5842" s="159"/>
      <c r="AE5842" s="159"/>
      <c r="AF5842" t="s">
        <v>3451</v>
      </c>
      <c r="AG5842" s="159"/>
      <c r="AH5842" s="176">
        <v>46256</v>
      </c>
      <c r="AI5842" s="76" t="s">
        <v>6943</v>
      </c>
    </row>
    <row r="5843" spans="1:35" ht="15" customHeight="1" thickBot="1" x14ac:dyDescent="0.4">
      <c r="A5843" s="180"/>
      <c r="B5843" s="5">
        <f t="shared" si="447"/>
        <v>5841</v>
      </c>
      <c r="C5843">
        <f t="shared" si="448"/>
        <v>126</v>
      </c>
      <c r="D5843" s="16">
        <v>1964</v>
      </c>
      <c r="E5843" t="s">
        <v>15</v>
      </c>
      <c r="F5843" t="s">
        <v>16</v>
      </c>
      <c r="G5843">
        <v>473513</v>
      </c>
      <c r="H5843" t="s">
        <v>17</v>
      </c>
      <c r="J5843" t="s">
        <v>3354</v>
      </c>
      <c r="K5843" t="s">
        <v>3383</v>
      </c>
      <c r="L5843" t="s">
        <v>28</v>
      </c>
      <c r="M5843" t="s">
        <v>3359</v>
      </c>
      <c r="AC5843" s="3">
        <v>1963</v>
      </c>
      <c r="AF5843" t="s">
        <v>3060</v>
      </c>
      <c r="AH5843" s="2">
        <v>40032.81659722222</v>
      </c>
    </row>
    <row r="5844" spans="1:35" ht="15" customHeight="1" thickBot="1" x14ac:dyDescent="0.4">
      <c r="B5844" s="5">
        <f t="shared" si="447"/>
        <v>5842</v>
      </c>
      <c r="C5844">
        <f t="shared" si="448"/>
        <v>262</v>
      </c>
      <c r="D5844" s="16">
        <v>1964</v>
      </c>
      <c r="E5844" t="s">
        <v>15</v>
      </c>
      <c r="F5844" t="s">
        <v>16</v>
      </c>
      <c r="G5844">
        <v>473639</v>
      </c>
      <c r="H5844" t="s">
        <v>17</v>
      </c>
      <c r="J5844" t="s">
        <v>3354</v>
      </c>
      <c r="L5844" t="s">
        <v>153</v>
      </c>
      <c r="M5844" t="s">
        <v>3359</v>
      </c>
      <c r="AD5844" s="3" t="s">
        <v>1957</v>
      </c>
      <c r="AF5844" t="s">
        <v>3060</v>
      </c>
      <c r="AH5844" s="2">
        <v>40278.081377314818</v>
      </c>
    </row>
    <row r="5845" spans="1:35" ht="15" customHeight="1" thickBot="1" x14ac:dyDescent="0.4">
      <c r="B5845" s="5">
        <f t="shared" si="445"/>
        <v>5843</v>
      </c>
      <c r="C5845">
        <f t="shared" ref="C5845:C5848" si="449">+G5846-G5845</f>
        <v>54</v>
      </c>
      <c r="D5845" s="16">
        <v>1964</v>
      </c>
      <c r="E5845" s="159" t="s">
        <v>15</v>
      </c>
      <c r="F5845" s="159" t="s">
        <v>16</v>
      </c>
      <c r="G5845" s="160">
        <v>473901</v>
      </c>
      <c r="H5845" s="159"/>
      <c r="I5845" s="159"/>
      <c r="J5845" s="159" t="s">
        <v>3354</v>
      </c>
      <c r="K5845" s="159" t="s">
        <v>3383</v>
      </c>
      <c r="L5845" s="159"/>
      <c r="M5845" s="159" t="s">
        <v>3453</v>
      </c>
      <c r="N5845" s="159"/>
      <c r="O5845" s="159"/>
      <c r="P5845" s="159"/>
      <c r="Q5845" s="159"/>
      <c r="R5845" s="159"/>
      <c r="S5845" s="159"/>
      <c r="T5845" s="159" t="s">
        <v>3262</v>
      </c>
      <c r="U5845" s="159"/>
      <c r="V5845" s="161"/>
      <c r="W5845" s="159" t="s">
        <v>3572</v>
      </c>
      <c r="X5845" s="159" t="s">
        <v>3660</v>
      </c>
      <c r="Y5845" s="159"/>
      <c r="Z5845" s="159"/>
      <c r="AA5845" s="159" t="s">
        <v>3262</v>
      </c>
      <c r="AB5845" s="159"/>
      <c r="AC5845" s="159"/>
      <c r="AD5845" s="159"/>
      <c r="AE5845" s="3"/>
      <c r="AF5845" t="s">
        <v>3451</v>
      </c>
      <c r="AG5845" s="3"/>
      <c r="AH5845" s="153">
        <v>46091</v>
      </c>
      <c r="AI5845" s="166" t="s">
        <v>6356</v>
      </c>
    </row>
    <row r="5846" spans="1:35" ht="15" thickBot="1" x14ac:dyDescent="0.4">
      <c r="B5846" s="5">
        <f t="shared" si="445"/>
        <v>5844</v>
      </c>
      <c r="C5846">
        <f t="shared" si="449"/>
        <v>56</v>
      </c>
      <c r="D5846" s="16">
        <v>1964</v>
      </c>
      <c r="E5846" s="159" t="s">
        <v>15</v>
      </c>
      <c r="F5846" s="159" t="s">
        <v>16</v>
      </c>
      <c r="G5846" s="160">
        <v>473955</v>
      </c>
      <c r="H5846" s="159"/>
      <c r="I5846" s="159"/>
      <c r="J5846" s="159" t="s">
        <v>3354</v>
      </c>
      <c r="K5846" s="159" t="s">
        <v>3383</v>
      </c>
      <c r="L5846" s="159"/>
      <c r="M5846" s="159" t="s">
        <v>3453</v>
      </c>
      <c r="N5846" s="159"/>
      <c r="O5846" s="159"/>
      <c r="P5846" s="159"/>
      <c r="Q5846" s="159"/>
      <c r="R5846" s="159"/>
      <c r="S5846" s="159"/>
      <c r="T5846" s="159" t="s">
        <v>167</v>
      </c>
      <c r="U5846" s="159"/>
      <c r="V5846" s="161"/>
      <c r="W5846" s="159" t="s">
        <v>3572</v>
      </c>
      <c r="X5846" s="159" t="s">
        <v>3660</v>
      </c>
      <c r="Y5846" s="159"/>
      <c r="Z5846" s="159"/>
      <c r="AA5846" s="159" t="s">
        <v>3262</v>
      </c>
      <c r="AB5846" s="159"/>
      <c r="AC5846" s="159"/>
      <c r="AD5846" s="159"/>
      <c r="AE5846" s="159"/>
      <c r="AF5846" t="s">
        <v>3451</v>
      </c>
      <c r="AG5846" s="159"/>
      <c r="AH5846" s="176">
        <v>46034</v>
      </c>
      <c r="AI5846" s="76" t="s">
        <v>6175</v>
      </c>
    </row>
    <row r="5847" spans="1:35" ht="15" customHeight="1" x14ac:dyDescent="0.35">
      <c r="B5847" s="5">
        <f t="shared" si="445"/>
        <v>5845</v>
      </c>
      <c r="C5847">
        <f t="shared" si="449"/>
        <v>143</v>
      </c>
      <c r="D5847" s="16">
        <v>1964</v>
      </c>
      <c r="E5847" t="s">
        <v>972</v>
      </c>
      <c r="F5847" t="s">
        <v>25</v>
      </c>
      <c r="G5847">
        <v>474011</v>
      </c>
      <c r="H5847" t="s">
        <v>17</v>
      </c>
      <c r="J5847" t="s">
        <v>3354</v>
      </c>
      <c r="K5847" t="s">
        <v>3383</v>
      </c>
      <c r="L5847" t="s">
        <v>1958</v>
      </c>
      <c r="M5847" t="s">
        <v>3359</v>
      </c>
      <c r="S5847" s="148" t="s">
        <v>1959</v>
      </c>
      <c r="W5847" t="s">
        <v>3557</v>
      </c>
      <c r="AB5847" t="s">
        <v>195</v>
      </c>
      <c r="AC5847" s="3" t="s">
        <v>1960</v>
      </c>
      <c r="AD5847" s="3" t="s">
        <v>1961</v>
      </c>
      <c r="AF5847" t="s">
        <v>3060</v>
      </c>
      <c r="AH5847" s="2">
        <v>40822.896157407406</v>
      </c>
    </row>
    <row r="5848" spans="1:35" ht="15" customHeight="1" x14ac:dyDescent="0.35">
      <c r="B5848" s="5">
        <f t="shared" si="445"/>
        <v>5846</v>
      </c>
      <c r="C5848">
        <f t="shared" si="449"/>
        <v>194</v>
      </c>
      <c r="D5848" s="16">
        <v>1964</v>
      </c>
      <c r="E5848" t="s">
        <v>15</v>
      </c>
      <c r="F5848" t="s">
        <v>16</v>
      </c>
      <c r="G5848">
        <v>474154</v>
      </c>
      <c r="H5848" t="s">
        <v>17</v>
      </c>
      <c r="J5848" t="s">
        <v>3354</v>
      </c>
      <c r="L5848" t="s">
        <v>1962</v>
      </c>
      <c r="M5848" t="s">
        <v>3359</v>
      </c>
      <c r="N5848" t="s">
        <v>3359</v>
      </c>
      <c r="AD5848" s="3" t="s">
        <v>1963</v>
      </c>
      <c r="AF5848" t="s">
        <v>3060</v>
      </c>
      <c r="AH5848" s="2">
        <v>41058.959490740737</v>
      </c>
    </row>
    <row r="5849" spans="1:35" ht="15" customHeight="1" x14ac:dyDescent="0.35">
      <c r="B5849" s="5">
        <f t="shared" si="445"/>
        <v>5847</v>
      </c>
      <c r="C5849">
        <f t="shared" ref="C5849:C5915" si="450">+G5850-G5849</f>
        <v>1101</v>
      </c>
      <c r="D5849" s="16">
        <v>1964</v>
      </c>
      <c r="E5849" s="3" t="s">
        <v>327</v>
      </c>
      <c r="F5849" s="3" t="s">
        <v>16</v>
      </c>
      <c r="G5849" s="165">
        <v>474348</v>
      </c>
      <c r="H5849" s="3"/>
      <c r="I5849" s="3"/>
      <c r="J5849" s="3" t="s">
        <v>3354</v>
      </c>
      <c r="K5849" s="3" t="s">
        <v>3383</v>
      </c>
      <c r="L5849" s="3"/>
      <c r="M5849" s="3" t="s">
        <v>3453</v>
      </c>
      <c r="N5849" s="3"/>
      <c r="O5849" s="3"/>
      <c r="P5849" s="3"/>
      <c r="Q5849" s="3"/>
      <c r="R5849" s="3"/>
      <c r="S5849" s="152"/>
      <c r="T5849" s="3" t="s">
        <v>3424</v>
      </c>
      <c r="U5849" s="3"/>
      <c r="V5849" s="143"/>
      <c r="W5849" s="3" t="s">
        <v>3830</v>
      </c>
      <c r="X5849" s="3" t="s">
        <v>3452</v>
      </c>
      <c r="Y5849" s="3"/>
      <c r="Z5849" s="3"/>
      <c r="AA5849" s="3" t="s">
        <v>3949</v>
      </c>
      <c r="AB5849" s="3"/>
      <c r="AE5849" s="3"/>
      <c r="AF5849" t="s">
        <v>3451</v>
      </c>
      <c r="AH5849" s="2">
        <v>45783</v>
      </c>
      <c r="AI5849" s="75" t="s">
        <v>4984</v>
      </c>
    </row>
    <row r="5850" spans="1:35" ht="15" customHeight="1" x14ac:dyDescent="0.35">
      <c r="B5850" s="5">
        <f t="shared" si="445"/>
        <v>5848</v>
      </c>
      <c r="C5850">
        <f t="shared" si="450"/>
        <v>43</v>
      </c>
      <c r="D5850" s="16">
        <v>1964</v>
      </c>
      <c r="E5850" t="s">
        <v>560</v>
      </c>
      <c r="F5850" t="s">
        <v>25</v>
      </c>
      <c r="G5850">
        <v>475449</v>
      </c>
      <c r="H5850" t="s">
        <v>17</v>
      </c>
      <c r="K5850" t="s">
        <v>3383</v>
      </c>
      <c r="L5850" t="s">
        <v>254</v>
      </c>
      <c r="M5850" t="s">
        <v>3359</v>
      </c>
      <c r="Z5850" t="s">
        <v>3359</v>
      </c>
      <c r="AD5850" s="3" t="s">
        <v>1964</v>
      </c>
      <c r="AF5850" t="s">
        <v>3060</v>
      </c>
      <c r="AH5850" s="2">
        <v>40812.466423611113</v>
      </c>
    </row>
    <row r="5851" spans="1:35" ht="15" customHeight="1" x14ac:dyDescent="0.35">
      <c r="B5851" s="5">
        <f t="shared" si="445"/>
        <v>5849</v>
      </c>
      <c r="C5851">
        <f t="shared" si="450"/>
        <v>17</v>
      </c>
      <c r="D5851" s="16">
        <v>1964</v>
      </c>
      <c r="E5851" t="s">
        <v>560</v>
      </c>
      <c r="F5851" t="s">
        <v>25</v>
      </c>
      <c r="G5851">
        <v>475492</v>
      </c>
      <c r="H5851" t="s">
        <v>17</v>
      </c>
      <c r="J5851" t="s">
        <v>3354</v>
      </c>
      <c r="K5851" t="s">
        <v>3383</v>
      </c>
      <c r="M5851" t="s">
        <v>3359</v>
      </c>
      <c r="AF5851" t="s">
        <v>3060</v>
      </c>
      <c r="AH5851" s="2">
        <v>40820.279976851853</v>
      </c>
    </row>
    <row r="5852" spans="1:35" ht="15" customHeight="1" x14ac:dyDescent="0.35">
      <c r="B5852" s="5">
        <f t="shared" si="445"/>
        <v>5850</v>
      </c>
      <c r="C5852">
        <f t="shared" si="450"/>
        <v>15</v>
      </c>
      <c r="D5852" s="16">
        <v>1964</v>
      </c>
      <c r="E5852" t="s">
        <v>560</v>
      </c>
      <c r="F5852" t="s">
        <v>25</v>
      </c>
      <c r="G5852">
        <v>475509</v>
      </c>
      <c r="H5852" t="s">
        <v>17</v>
      </c>
      <c r="J5852" t="s">
        <v>3354</v>
      </c>
      <c r="L5852" t="s">
        <v>1693</v>
      </c>
      <c r="M5852" t="s">
        <v>3359</v>
      </c>
      <c r="AF5852" t="s">
        <v>3060</v>
      </c>
      <c r="AH5852" s="2">
        <v>40435.708136574074</v>
      </c>
    </row>
    <row r="5853" spans="1:35" ht="15" customHeight="1" x14ac:dyDescent="0.35">
      <c r="B5853" s="5">
        <f t="shared" si="445"/>
        <v>5851</v>
      </c>
      <c r="C5853">
        <f t="shared" si="450"/>
        <v>9</v>
      </c>
      <c r="D5853" s="16">
        <v>1964</v>
      </c>
      <c r="E5853" t="s">
        <v>560</v>
      </c>
      <c r="F5853" t="s">
        <v>25</v>
      </c>
      <c r="G5853">
        <v>475524</v>
      </c>
      <c r="H5853" t="s">
        <v>17</v>
      </c>
      <c r="J5853" t="s">
        <v>3354</v>
      </c>
      <c r="K5853" t="s">
        <v>3383</v>
      </c>
      <c r="L5853" t="s">
        <v>281</v>
      </c>
      <c r="M5853" t="s">
        <v>3359</v>
      </c>
      <c r="AF5853" t="s">
        <v>3060</v>
      </c>
      <c r="AH5853" s="2">
        <v>40205.478715277779</v>
      </c>
    </row>
    <row r="5854" spans="1:35" ht="15" customHeight="1" x14ac:dyDescent="0.35">
      <c r="B5854" s="5">
        <f t="shared" si="445"/>
        <v>5852</v>
      </c>
      <c r="C5854">
        <f t="shared" si="450"/>
        <v>10</v>
      </c>
      <c r="D5854" s="16">
        <v>1964</v>
      </c>
      <c r="E5854" t="s">
        <v>560</v>
      </c>
      <c r="F5854" t="s">
        <v>25</v>
      </c>
      <c r="G5854">
        <v>475533</v>
      </c>
      <c r="J5854" t="s">
        <v>3354</v>
      </c>
      <c r="K5854" t="s">
        <v>3383</v>
      </c>
      <c r="M5854" t="s">
        <v>3453</v>
      </c>
      <c r="N5854" t="s">
        <v>3359</v>
      </c>
      <c r="T5854" t="s">
        <v>3424</v>
      </c>
      <c r="W5854" t="s">
        <v>3557</v>
      </c>
      <c r="X5854" t="s">
        <v>3452</v>
      </c>
      <c r="AA5854" s="3" t="s">
        <v>4024</v>
      </c>
      <c r="AF5854" t="s">
        <v>3451</v>
      </c>
      <c r="AH5854" s="2">
        <v>45988</v>
      </c>
    </row>
    <row r="5855" spans="1:35" ht="15" customHeight="1" x14ac:dyDescent="0.35">
      <c r="B5855" s="5">
        <f t="shared" si="445"/>
        <v>5853</v>
      </c>
      <c r="C5855">
        <f t="shared" si="450"/>
        <v>20</v>
      </c>
      <c r="D5855" s="16">
        <v>1964</v>
      </c>
      <c r="E5855" t="s">
        <v>560</v>
      </c>
      <c r="F5855" t="s">
        <v>25</v>
      </c>
      <c r="G5855">
        <v>475543</v>
      </c>
      <c r="J5855" t="s">
        <v>3354</v>
      </c>
      <c r="K5855" t="s">
        <v>3383</v>
      </c>
      <c r="M5855" t="s">
        <v>5978</v>
      </c>
      <c r="N5855" t="s">
        <v>3359</v>
      </c>
      <c r="T5855" t="s">
        <v>3424</v>
      </c>
      <c r="W5855" t="s">
        <v>3557</v>
      </c>
      <c r="X5855" t="s">
        <v>3452</v>
      </c>
      <c r="AF5855" t="s">
        <v>3451</v>
      </c>
      <c r="AH5855" s="2">
        <v>46031</v>
      </c>
    </row>
    <row r="5856" spans="1:35" ht="15" customHeight="1" x14ac:dyDescent="0.35">
      <c r="B5856" s="5">
        <f t="shared" si="445"/>
        <v>5854</v>
      </c>
      <c r="C5856">
        <f t="shared" si="450"/>
        <v>1</v>
      </c>
      <c r="D5856" s="16">
        <v>1964</v>
      </c>
      <c r="E5856" t="s">
        <v>560</v>
      </c>
      <c r="F5856" t="s">
        <v>25</v>
      </c>
      <c r="G5856">
        <v>475563</v>
      </c>
      <c r="H5856" t="s">
        <v>17</v>
      </c>
      <c r="L5856" t="s">
        <v>1965</v>
      </c>
      <c r="M5856" t="s">
        <v>3359</v>
      </c>
      <c r="AD5856" s="3" t="s">
        <v>1966</v>
      </c>
      <c r="AF5856" t="s">
        <v>3060</v>
      </c>
      <c r="AH5856" s="2">
        <v>40473.800717592596</v>
      </c>
    </row>
    <row r="5857" spans="1:36" ht="15" customHeight="1" x14ac:dyDescent="0.35">
      <c r="B5857" s="5">
        <f t="shared" si="445"/>
        <v>5855</v>
      </c>
      <c r="C5857">
        <f t="shared" si="450"/>
        <v>20</v>
      </c>
      <c r="D5857" s="16">
        <v>1964</v>
      </c>
      <c r="E5857" t="s">
        <v>560</v>
      </c>
      <c r="F5857" t="s">
        <v>25</v>
      </c>
      <c r="G5857">
        <v>475564</v>
      </c>
      <c r="H5857" t="s">
        <v>17</v>
      </c>
      <c r="J5857" t="s">
        <v>3354</v>
      </c>
      <c r="K5857" t="s">
        <v>3383</v>
      </c>
      <c r="L5857" t="s">
        <v>28</v>
      </c>
      <c r="M5857" t="s">
        <v>3359</v>
      </c>
      <c r="W5857" t="s">
        <v>3557</v>
      </c>
      <c r="Z5857" t="s">
        <v>3359</v>
      </c>
      <c r="AF5857" t="s">
        <v>3060</v>
      </c>
      <c r="AH5857" s="2">
        <v>40080.380069444444</v>
      </c>
    </row>
    <row r="5858" spans="1:36" ht="15" customHeight="1" x14ac:dyDescent="0.35">
      <c r="A5858" s="3"/>
      <c r="B5858" s="5">
        <f t="shared" si="445"/>
        <v>5856</v>
      </c>
      <c r="C5858">
        <f t="shared" si="450"/>
        <v>14</v>
      </c>
      <c r="D5858" s="16">
        <v>1964</v>
      </c>
      <c r="E5858" t="s">
        <v>560</v>
      </c>
      <c r="F5858" t="s">
        <v>25</v>
      </c>
      <c r="G5858">
        <v>475584</v>
      </c>
      <c r="H5858" t="s">
        <v>17</v>
      </c>
      <c r="K5858" t="s">
        <v>3383</v>
      </c>
      <c r="L5858" t="s">
        <v>28</v>
      </c>
      <c r="M5858" t="s">
        <v>3359</v>
      </c>
      <c r="W5858" t="s">
        <v>3557</v>
      </c>
      <c r="AB5858" t="s">
        <v>195</v>
      </c>
      <c r="AF5858" t="s">
        <v>3060</v>
      </c>
      <c r="AH5858" s="2">
        <v>40038.933715277781</v>
      </c>
    </row>
    <row r="5859" spans="1:36" ht="15" customHeight="1" x14ac:dyDescent="0.35">
      <c r="B5859" s="5">
        <f t="shared" si="445"/>
        <v>5857</v>
      </c>
      <c r="C5859">
        <f t="shared" si="450"/>
        <v>19</v>
      </c>
      <c r="D5859" s="16">
        <v>1964</v>
      </c>
      <c r="E5859" t="s">
        <v>560</v>
      </c>
      <c r="F5859" t="s">
        <v>25</v>
      </c>
      <c r="G5859">
        <v>475598</v>
      </c>
      <c r="J5859" t="s">
        <v>3354</v>
      </c>
      <c r="K5859" t="s">
        <v>3383</v>
      </c>
      <c r="M5859" t="s">
        <v>3453</v>
      </c>
      <c r="T5859" t="s">
        <v>3424</v>
      </c>
      <c r="W5859" t="s">
        <v>3557</v>
      </c>
      <c r="X5859" t="s">
        <v>3452</v>
      </c>
      <c r="Z5859" t="s">
        <v>3359</v>
      </c>
      <c r="AA5859" s="3" t="s">
        <v>4039</v>
      </c>
      <c r="AD5859" s="3" t="s">
        <v>3917</v>
      </c>
      <c r="AF5859" t="s">
        <v>3451</v>
      </c>
      <c r="AH5859" s="2">
        <v>45564</v>
      </c>
    </row>
    <row r="5860" spans="1:36" ht="15" customHeight="1" x14ac:dyDescent="0.35">
      <c r="B5860" s="5">
        <f t="shared" si="445"/>
        <v>5858</v>
      </c>
      <c r="C5860">
        <f t="shared" si="450"/>
        <v>2069</v>
      </c>
      <c r="D5860" s="16">
        <v>1964</v>
      </c>
      <c r="E5860" t="s">
        <v>560</v>
      </c>
      <c r="F5860" t="s">
        <v>25</v>
      </c>
      <c r="G5860" s="70">
        <v>475617</v>
      </c>
      <c r="J5860" t="s">
        <v>3354</v>
      </c>
      <c r="K5860" t="s">
        <v>3383</v>
      </c>
      <c r="M5860" t="s">
        <v>3453</v>
      </c>
      <c r="T5860" t="s">
        <v>3424</v>
      </c>
      <c r="W5860" t="s">
        <v>3572</v>
      </c>
      <c r="X5860" t="s">
        <v>3452</v>
      </c>
      <c r="AA5860" t="s">
        <v>4039</v>
      </c>
      <c r="AC5860"/>
      <c r="AD5860" t="s">
        <v>5544</v>
      </c>
      <c r="AF5860" t="s">
        <v>3451</v>
      </c>
      <c r="AG5860" s="3"/>
      <c r="AH5860" s="153">
        <v>45899</v>
      </c>
      <c r="AI5860" s="36" t="s">
        <v>5453</v>
      </c>
    </row>
    <row r="5861" spans="1:36" ht="15" customHeight="1" thickBot="1" x14ac:dyDescent="0.4">
      <c r="B5861" s="5">
        <f t="shared" si="445"/>
        <v>5859</v>
      </c>
      <c r="C5861">
        <f t="shared" si="450"/>
        <v>128</v>
      </c>
      <c r="D5861" s="16">
        <v>1964</v>
      </c>
      <c r="E5861" t="s">
        <v>15</v>
      </c>
      <c r="F5861" t="s">
        <v>25</v>
      </c>
      <c r="G5861">
        <v>477686</v>
      </c>
      <c r="H5861" t="s">
        <v>17</v>
      </c>
      <c r="J5861" t="s">
        <v>3354</v>
      </c>
      <c r="K5861" t="s">
        <v>3383</v>
      </c>
      <c r="L5861" t="s">
        <v>1422</v>
      </c>
      <c r="M5861" t="s">
        <v>3359</v>
      </c>
      <c r="AD5861" s="3" t="s">
        <v>1967</v>
      </c>
      <c r="AF5861" t="s">
        <v>3060</v>
      </c>
      <c r="AH5861" s="2">
        <v>40795.76353009259</v>
      </c>
    </row>
    <row r="5862" spans="1:36" ht="15" thickBot="1" x14ac:dyDescent="0.4">
      <c r="B5862" s="5">
        <f t="shared" si="445"/>
        <v>5860</v>
      </c>
      <c r="C5862">
        <f t="shared" si="450"/>
        <v>102</v>
      </c>
      <c r="D5862" s="16">
        <v>1964</v>
      </c>
      <c r="E5862" t="s">
        <v>15</v>
      </c>
      <c r="F5862" t="s">
        <v>25</v>
      </c>
      <c r="G5862">
        <v>477814</v>
      </c>
      <c r="H5862" t="s">
        <v>17</v>
      </c>
      <c r="J5862" t="s">
        <v>3354</v>
      </c>
      <c r="K5862" t="s">
        <v>3383</v>
      </c>
      <c r="L5862" t="s">
        <v>89</v>
      </c>
      <c r="M5862" t="s">
        <v>3359</v>
      </c>
      <c r="N5862" t="s">
        <v>3359</v>
      </c>
      <c r="AD5862" s="3" t="s">
        <v>1968</v>
      </c>
      <c r="AF5862" t="s">
        <v>3060</v>
      </c>
      <c r="AG5862" s="162"/>
      <c r="AH5862" s="163">
        <v>40416.375613425924</v>
      </c>
    </row>
    <row r="5863" spans="1:36" ht="15" customHeight="1" thickBot="1" x14ac:dyDescent="0.4">
      <c r="A5863" s="180"/>
      <c r="B5863" s="5">
        <f t="shared" si="445"/>
        <v>5861</v>
      </c>
      <c r="C5863">
        <f t="shared" si="450"/>
        <v>324</v>
      </c>
      <c r="D5863" s="16">
        <v>1964</v>
      </c>
      <c r="E5863" t="s">
        <v>15</v>
      </c>
      <c r="F5863" t="s">
        <v>25</v>
      </c>
      <c r="G5863">
        <v>477916</v>
      </c>
      <c r="H5863" t="s">
        <v>17</v>
      </c>
      <c r="J5863" t="s">
        <v>3354</v>
      </c>
      <c r="M5863" t="s">
        <v>3359</v>
      </c>
      <c r="AF5863" t="s">
        <v>3060</v>
      </c>
      <c r="AH5863" s="2">
        <v>41034.115439814814</v>
      </c>
    </row>
    <row r="5864" spans="1:36" ht="15" customHeight="1" x14ac:dyDescent="0.35">
      <c r="B5864" s="5">
        <f t="shared" si="445"/>
        <v>5862</v>
      </c>
      <c r="C5864">
        <f t="shared" si="450"/>
        <v>36</v>
      </c>
      <c r="D5864" s="16">
        <v>1964</v>
      </c>
      <c r="E5864" t="s">
        <v>15</v>
      </c>
      <c r="F5864" t="s">
        <v>25</v>
      </c>
      <c r="G5864">
        <v>478240</v>
      </c>
      <c r="H5864" t="s">
        <v>17</v>
      </c>
      <c r="J5864" t="s">
        <v>3354</v>
      </c>
      <c r="M5864" t="s">
        <v>3359</v>
      </c>
      <c r="AF5864" t="s">
        <v>3060</v>
      </c>
      <c r="AH5864" s="2">
        <v>40157.51048611111</v>
      </c>
    </row>
    <row r="5865" spans="1:36" ht="15" customHeight="1" x14ac:dyDescent="0.35">
      <c r="B5865" s="5">
        <f t="shared" si="445"/>
        <v>5863</v>
      </c>
      <c r="C5865">
        <f t="shared" si="450"/>
        <v>298</v>
      </c>
      <c r="D5865" s="16">
        <v>1964</v>
      </c>
      <c r="E5865" t="s">
        <v>15</v>
      </c>
      <c r="F5865" t="s">
        <v>25</v>
      </c>
      <c r="G5865">
        <v>478276</v>
      </c>
      <c r="H5865" t="s">
        <v>17</v>
      </c>
      <c r="J5865" t="s">
        <v>3354</v>
      </c>
      <c r="M5865" t="s">
        <v>3359</v>
      </c>
      <c r="AF5865" t="s">
        <v>3060</v>
      </c>
      <c r="AH5865" s="2">
        <v>40313.379155092596</v>
      </c>
    </row>
    <row r="5866" spans="1:36" ht="15" customHeight="1" x14ac:dyDescent="0.35">
      <c r="B5866" s="5">
        <f t="shared" si="445"/>
        <v>5864</v>
      </c>
      <c r="C5866">
        <f t="shared" si="450"/>
        <v>44</v>
      </c>
      <c r="D5866" s="16">
        <v>1964</v>
      </c>
      <c r="E5866" t="s">
        <v>15</v>
      </c>
      <c r="F5866" t="s">
        <v>25</v>
      </c>
      <c r="G5866">
        <v>478574</v>
      </c>
      <c r="J5866" t="s">
        <v>3354</v>
      </c>
      <c r="K5866" t="s">
        <v>3383</v>
      </c>
      <c r="M5866" t="s">
        <v>3453</v>
      </c>
      <c r="N5866" t="s">
        <v>3359</v>
      </c>
      <c r="T5866" t="s">
        <v>3262</v>
      </c>
      <c r="W5866" t="s">
        <v>3572</v>
      </c>
      <c r="X5866" t="s">
        <v>3660</v>
      </c>
      <c r="AA5866" s="3" t="s">
        <v>3262</v>
      </c>
      <c r="AD5866" s="155" t="s">
        <v>5833</v>
      </c>
      <c r="AF5866" t="s">
        <v>3451</v>
      </c>
      <c r="AH5866" s="2">
        <v>45961</v>
      </c>
      <c r="AJ5866" s="72" t="s">
        <v>5833</v>
      </c>
    </row>
    <row r="5867" spans="1:36" ht="15" customHeight="1" thickBot="1" x14ac:dyDescent="0.4">
      <c r="B5867" s="5">
        <f t="shared" si="445"/>
        <v>5865</v>
      </c>
      <c r="C5867">
        <f t="shared" ref="C5867:C5871" si="451">+G5868-G5867</f>
        <v>48</v>
      </c>
      <c r="D5867" s="16">
        <v>1964</v>
      </c>
      <c r="E5867" t="s">
        <v>15</v>
      </c>
      <c r="F5867" t="s">
        <v>25</v>
      </c>
      <c r="G5867">
        <v>478618</v>
      </c>
      <c r="H5867" t="s">
        <v>17</v>
      </c>
      <c r="J5867" t="s">
        <v>3354</v>
      </c>
      <c r="K5867" t="s">
        <v>3383</v>
      </c>
      <c r="L5867" t="s">
        <v>1190</v>
      </c>
      <c r="M5867" t="s">
        <v>3359</v>
      </c>
      <c r="AF5867" t="s">
        <v>3060</v>
      </c>
      <c r="AH5867" s="2">
        <v>40233.403993055559</v>
      </c>
    </row>
    <row r="5868" spans="1:36" ht="15" customHeight="1" thickBot="1" x14ac:dyDescent="0.4">
      <c r="B5868" s="5">
        <f t="shared" si="445"/>
        <v>5866</v>
      </c>
      <c r="C5868">
        <f t="shared" si="451"/>
        <v>38</v>
      </c>
      <c r="D5868" s="16">
        <v>1964</v>
      </c>
      <c r="E5868" s="3" t="s">
        <v>15</v>
      </c>
      <c r="F5868" s="3" t="s">
        <v>25</v>
      </c>
      <c r="G5868" s="165">
        <v>478666</v>
      </c>
      <c r="H5868" s="3"/>
      <c r="I5868" s="3"/>
      <c r="J5868" s="3" t="s">
        <v>3354</v>
      </c>
      <c r="K5868" s="3" t="s">
        <v>3383</v>
      </c>
      <c r="L5868" s="3"/>
      <c r="M5868" s="3" t="s">
        <v>3453</v>
      </c>
      <c r="N5868" s="3"/>
      <c r="O5868" s="3"/>
      <c r="P5868" s="3"/>
      <c r="Q5868" s="3"/>
      <c r="R5868" s="3"/>
      <c r="S5868" s="3"/>
      <c r="T5868" s="3" t="s">
        <v>3262</v>
      </c>
      <c r="U5868" s="3"/>
      <c r="V5868" s="143"/>
      <c r="W5868" s="159" t="s">
        <v>3572</v>
      </c>
      <c r="X5868" s="159" t="s">
        <v>3660</v>
      </c>
      <c r="Y5868" s="159"/>
      <c r="Z5868" s="159"/>
      <c r="AA5868" s="159" t="s">
        <v>3262</v>
      </c>
      <c r="AB5868" s="3"/>
      <c r="AE5868" s="3"/>
      <c r="AF5868" t="s">
        <v>3451</v>
      </c>
      <c r="AH5868" s="2">
        <v>46130</v>
      </c>
      <c r="AI5868" s="166" t="s">
        <v>6492</v>
      </c>
    </row>
    <row r="5869" spans="1:36" ht="15" customHeight="1" x14ac:dyDescent="0.35">
      <c r="B5869" s="5">
        <f t="shared" si="445"/>
        <v>5867</v>
      </c>
      <c r="C5869">
        <f t="shared" si="451"/>
        <v>28</v>
      </c>
      <c r="D5869" s="16">
        <v>1964</v>
      </c>
      <c r="E5869" t="s">
        <v>15</v>
      </c>
      <c r="F5869" t="s">
        <v>25</v>
      </c>
      <c r="G5869">
        <v>478704</v>
      </c>
      <c r="H5869" t="s">
        <v>17</v>
      </c>
      <c r="J5869" t="s">
        <v>3354</v>
      </c>
      <c r="L5869" t="s">
        <v>1969</v>
      </c>
      <c r="M5869" t="s">
        <v>3359</v>
      </c>
      <c r="AB5869" t="s">
        <v>132</v>
      </c>
      <c r="AD5869" s="3" t="s">
        <v>1970</v>
      </c>
      <c r="AF5869" t="s">
        <v>3060</v>
      </c>
      <c r="AH5869" s="2">
        <v>40888.378530092596</v>
      </c>
    </row>
    <row r="5870" spans="1:36" ht="15" customHeight="1" x14ac:dyDescent="0.35">
      <c r="B5870" s="5">
        <f t="shared" si="445"/>
        <v>5868</v>
      </c>
      <c r="C5870">
        <f t="shared" si="451"/>
        <v>254</v>
      </c>
      <c r="D5870" s="16">
        <v>1964</v>
      </c>
      <c r="E5870" t="s">
        <v>15</v>
      </c>
      <c r="F5870" t="s">
        <v>25</v>
      </c>
      <c r="G5870">
        <v>478732</v>
      </c>
      <c r="H5870" t="s">
        <v>17</v>
      </c>
      <c r="J5870" t="s">
        <v>3356</v>
      </c>
      <c r="K5870" t="s">
        <v>3383</v>
      </c>
      <c r="L5870" t="s">
        <v>71</v>
      </c>
      <c r="M5870" t="s">
        <v>3359</v>
      </c>
      <c r="N5870" t="s">
        <v>3359</v>
      </c>
      <c r="AF5870" t="s">
        <v>3060</v>
      </c>
      <c r="AH5870" s="2">
        <v>40469.882523148146</v>
      </c>
    </row>
    <row r="5871" spans="1:36" ht="15" customHeight="1" x14ac:dyDescent="0.35">
      <c r="B5871" s="5">
        <f t="shared" si="445"/>
        <v>5869</v>
      </c>
      <c r="C5871">
        <f t="shared" si="451"/>
        <v>168</v>
      </c>
      <c r="D5871" s="16">
        <v>1964</v>
      </c>
      <c r="E5871" t="s">
        <v>15</v>
      </c>
      <c r="F5871" t="s">
        <v>25</v>
      </c>
      <c r="G5871">
        <v>478986</v>
      </c>
      <c r="H5871" t="s">
        <v>17</v>
      </c>
      <c r="J5871" t="s">
        <v>3354</v>
      </c>
      <c r="K5871" t="s">
        <v>3383</v>
      </c>
      <c r="L5871" t="s">
        <v>56</v>
      </c>
      <c r="M5871" t="s">
        <v>3359</v>
      </c>
      <c r="N5871" t="s">
        <v>3359</v>
      </c>
      <c r="AF5871" t="s">
        <v>3060</v>
      </c>
      <c r="AH5871" s="2">
        <v>40955.834444444445</v>
      </c>
    </row>
    <row r="5872" spans="1:36" ht="15" customHeight="1" x14ac:dyDescent="0.35">
      <c r="B5872" s="5">
        <f t="shared" si="445"/>
        <v>5870</v>
      </c>
      <c r="C5872">
        <f t="shared" si="450"/>
        <v>149</v>
      </c>
      <c r="D5872" s="16">
        <v>1964</v>
      </c>
      <c r="E5872" t="s">
        <v>15</v>
      </c>
      <c r="F5872" t="s">
        <v>25</v>
      </c>
      <c r="G5872">
        <v>479154</v>
      </c>
      <c r="J5872" t="s">
        <v>3354</v>
      </c>
      <c r="K5872" t="s">
        <v>3355</v>
      </c>
      <c r="M5872" t="s">
        <v>3453</v>
      </c>
      <c r="T5872" t="s">
        <v>3262</v>
      </c>
      <c r="W5872" t="s">
        <v>3572</v>
      </c>
      <c r="X5872" t="s">
        <v>3660</v>
      </c>
      <c r="AA5872" s="3" t="s">
        <v>3262</v>
      </c>
      <c r="AF5872" t="s">
        <v>3451</v>
      </c>
      <c r="AH5872" s="2">
        <v>45930</v>
      </c>
    </row>
    <row r="5873" spans="1:35" ht="15" customHeight="1" x14ac:dyDescent="0.35">
      <c r="B5873" s="5">
        <f t="shared" si="445"/>
        <v>5871</v>
      </c>
      <c r="C5873">
        <f t="shared" si="450"/>
        <v>240</v>
      </c>
      <c r="D5873" s="16">
        <v>1964</v>
      </c>
      <c r="E5873" t="s">
        <v>15</v>
      </c>
      <c r="F5873" t="s">
        <v>25</v>
      </c>
      <c r="G5873">
        <v>479303</v>
      </c>
      <c r="H5873" t="s">
        <v>17</v>
      </c>
      <c r="J5873" t="s">
        <v>3354</v>
      </c>
      <c r="L5873" t="s">
        <v>838</v>
      </c>
      <c r="M5873" t="s">
        <v>3359</v>
      </c>
      <c r="AF5873" t="s">
        <v>3060</v>
      </c>
      <c r="AH5873" s="2">
        <v>40827.665532407409</v>
      </c>
    </row>
    <row r="5874" spans="1:35" ht="15" customHeight="1" x14ac:dyDescent="0.35">
      <c r="A5874" s="3"/>
      <c r="B5874" s="5">
        <f t="shared" si="445"/>
        <v>5872</v>
      </c>
      <c r="C5874">
        <f t="shared" si="450"/>
        <v>78</v>
      </c>
      <c r="D5874" s="16">
        <v>1964</v>
      </c>
      <c r="E5874" t="s">
        <v>15</v>
      </c>
      <c r="F5874" t="s">
        <v>25</v>
      </c>
      <c r="G5874">
        <v>479543</v>
      </c>
      <c r="H5874" t="s">
        <v>17</v>
      </c>
      <c r="J5874" t="s">
        <v>3354</v>
      </c>
      <c r="M5874" t="s">
        <v>3359</v>
      </c>
      <c r="AF5874" t="s">
        <v>3060</v>
      </c>
      <c r="AH5874" s="2">
        <v>39728.927835648145</v>
      </c>
    </row>
    <row r="5875" spans="1:35" ht="15" customHeight="1" x14ac:dyDescent="0.35">
      <c r="B5875" s="5">
        <f t="shared" si="445"/>
        <v>5873</v>
      </c>
      <c r="C5875">
        <f t="shared" si="450"/>
        <v>67</v>
      </c>
      <c r="D5875" s="16">
        <v>1964</v>
      </c>
      <c r="E5875" s="3" t="s">
        <v>15</v>
      </c>
      <c r="F5875" s="3" t="s">
        <v>25</v>
      </c>
      <c r="G5875" s="3">
        <v>479621</v>
      </c>
      <c r="H5875" s="3"/>
      <c r="I5875" s="3"/>
      <c r="J5875" s="3"/>
      <c r="K5875" s="3"/>
      <c r="L5875" s="3"/>
      <c r="M5875" s="3"/>
      <c r="N5875" s="3"/>
      <c r="O5875" s="3"/>
      <c r="P5875" s="3"/>
      <c r="Q5875" s="3"/>
      <c r="R5875" s="3"/>
      <c r="S5875" s="152"/>
      <c r="T5875" s="3"/>
      <c r="U5875" s="3"/>
      <c r="V5875" s="143"/>
      <c r="W5875" s="3"/>
      <c r="X5875" s="3"/>
      <c r="Y5875" s="3"/>
      <c r="Z5875" s="3"/>
      <c r="AB5875" s="3"/>
      <c r="AE5875" s="3"/>
      <c r="AF5875" s="3" t="s">
        <v>3451</v>
      </c>
      <c r="AG5875" s="3"/>
      <c r="AH5875" s="153">
        <v>45561</v>
      </c>
      <c r="AI5875" s="14" t="s">
        <v>4172</v>
      </c>
    </row>
    <row r="5876" spans="1:35" ht="15" customHeight="1" x14ac:dyDescent="0.35">
      <c r="B5876" s="5">
        <f t="shared" si="445"/>
        <v>5874</v>
      </c>
      <c r="C5876">
        <f t="shared" si="450"/>
        <v>27</v>
      </c>
      <c r="D5876" s="16">
        <v>1964</v>
      </c>
      <c r="E5876" s="116" t="s">
        <v>15</v>
      </c>
      <c r="F5876" s="116" t="s">
        <v>25</v>
      </c>
      <c r="G5876" s="117">
        <v>479688</v>
      </c>
      <c r="H5876" s="172" t="s">
        <v>5836</v>
      </c>
      <c r="I5876" s="172"/>
      <c r="J5876" s="172" t="s">
        <v>3354</v>
      </c>
      <c r="K5876" s="172" t="s">
        <v>3383</v>
      </c>
      <c r="L5876" s="172"/>
      <c r="M5876" s="172" t="s">
        <v>3453</v>
      </c>
      <c r="N5876" s="172"/>
      <c r="O5876" s="172"/>
      <c r="P5876" s="172"/>
      <c r="Q5876" s="172"/>
      <c r="R5876" s="172"/>
      <c r="S5876" s="173"/>
      <c r="T5876" s="172" t="s">
        <v>3262</v>
      </c>
      <c r="U5876" s="172"/>
      <c r="V5876" s="174"/>
      <c r="W5876" s="172" t="s">
        <v>3572</v>
      </c>
      <c r="X5876" s="172" t="s">
        <v>3660</v>
      </c>
      <c r="Y5876" s="172"/>
      <c r="Z5876" s="172"/>
      <c r="AA5876" s="172" t="s">
        <v>3262</v>
      </c>
      <c r="AB5876" s="172"/>
      <c r="AC5876" s="172"/>
      <c r="AD5876" s="172"/>
      <c r="AE5876" s="172"/>
      <c r="AF5876" t="s">
        <v>3451</v>
      </c>
      <c r="AH5876" s="2">
        <v>45966</v>
      </c>
      <c r="AI5876" s="36" t="s">
        <v>5899</v>
      </c>
    </row>
    <row r="5877" spans="1:35" ht="15" customHeight="1" x14ac:dyDescent="0.35">
      <c r="B5877" s="5">
        <f t="shared" si="445"/>
        <v>5875</v>
      </c>
      <c r="C5877">
        <f t="shared" si="450"/>
        <v>173</v>
      </c>
      <c r="D5877" s="16">
        <v>1964</v>
      </c>
      <c r="E5877" t="s">
        <v>15</v>
      </c>
      <c r="F5877" t="s">
        <v>25</v>
      </c>
      <c r="G5877">
        <v>479715</v>
      </c>
      <c r="H5877" t="s">
        <v>17</v>
      </c>
      <c r="J5877" t="s">
        <v>3354</v>
      </c>
      <c r="L5877" t="s">
        <v>286</v>
      </c>
      <c r="M5877" t="s">
        <v>3359</v>
      </c>
      <c r="AF5877" t="s">
        <v>3060</v>
      </c>
      <c r="AH5877" s="2">
        <v>40196.212511574071</v>
      </c>
    </row>
    <row r="5878" spans="1:35" ht="15" customHeight="1" x14ac:dyDescent="0.35">
      <c r="B5878" s="5">
        <f t="shared" si="445"/>
        <v>5876</v>
      </c>
      <c r="C5878">
        <f t="shared" si="450"/>
        <v>7</v>
      </c>
      <c r="D5878" s="16">
        <v>1964</v>
      </c>
      <c r="E5878" t="s">
        <v>15</v>
      </c>
      <c r="F5878" t="s">
        <v>25</v>
      </c>
      <c r="G5878">
        <v>479888</v>
      </c>
      <c r="H5878" t="s">
        <v>17</v>
      </c>
      <c r="J5878" t="s">
        <v>3354</v>
      </c>
      <c r="K5878" t="s">
        <v>3383</v>
      </c>
      <c r="M5878" t="s">
        <v>3359</v>
      </c>
      <c r="AF5878" t="s">
        <v>3060</v>
      </c>
      <c r="AH5878" s="2">
        <v>41049.51222222222</v>
      </c>
    </row>
    <row r="5879" spans="1:35" ht="15" customHeight="1" x14ac:dyDescent="0.35">
      <c r="B5879" s="5">
        <f t="shared" si="445"/>
        <v>5877</v>
      </c>
      <c r="C5879">
        <f t="shared" si="450"/>
        <v>330</v>
      </c>
      <c r="D5879" s="16">
        <v>1964</v>
      </c>
      <c r="E5879" s="3" t="s">
        <v>15</v>
      </c>
      <c r="F5879" s="3" t="s">
        <v>25</v>
      </c>
      <c r="G5879" s="165">
        <v>479895</v>
      </c>
      <c r="H5879" s="3"/>
      <c r="I5879" s="3"/>
      <c r="J5879" s="3" t="s">
        <v>3354</v>
      </c>
      <c r="K5879" s="3" t="s">
        <v>3383</v>
      </c>
      <c r="L5879" s="3"/>
      <c r="M5879" s="3" t="s">
        <v>3453</v>
      </c>
      <c r="N5879" s="3"/>
      <c r="O5879" s="3"/>
      <c r="P5879" s="3"/>
      <c r="Q5879" s="3"/>
      <c r="R5879" s="3"/>
      <c r="S5879" s="152"/>
      <c r="T5879" s="3" t="s">
        <v>3262</v>
      </c>
      <c r="U5879" s="3"/>
      <c r="V5879" s="143"/>
      <c r="W5879" s="3" t="s">
        <v>3572</v>
      </c>
      <c r="X5879" s="3" t="s">
        <v>3660</v>
      </c>
      <c r="Y5879" s="3"/>
      <c r="Z5879" s="3"/>
      <c r="AA5879" s="3" t="s">
        <v>3262</v>
      </c>
      <c r="AB5879" s="3"/>
      <c r="AE5879" s="3"/>
      <c r="AF5879" t="s">
        <v>3451</v>
      </c>
      <c r="AG5879" s="3"/>
      <c r="AH5879" s="153">
        <v>45928</v>
      </c>
      <c r="AI5879" s="166" t="s">
        <v>5630</v>
      </c>
    </row>
    <row r="5880" spans="1:35" ht="15" customHeight="1" x14ac:dyDescent="0.35">
      <c r="B5880" s="5">
        <f t="shared" si="445"/>
        <v>5878</v>
      </c>
      <c r="C5880">
        <f t="shared" si="450"/>
        <v>103</v>
      </c>
      <c r="D5880" s="16">
        <v>1964</v>
      </c>
      <c r="E5880" t="s">
        <v>15</v>
      </c>
      <c r="F5880" t="s">
        <v>25</v>
      </c>
      <c r="G5880">
        <v>480225</v>
      </c>
      <c r="H5880" t="s">
        <v>17</v>
      </c>
      <c r="J5880" t="s">
        <v>3354</v>
      </c>
      <c r="K5880" t="s">
        <v>3383</v>
      </c>
      <c r="L5880" t="s">
        <v>1971</v>
      </c>
      <c r="M5880" t="s">
        <v>3359</v>
      </c>
      <c r="N5880" t="s">
        <v>3359</v>
      </c>
      <c r="AF5880" t="s">
        <v>3060</v>
      </c>
      <c r="AH5880" s="2">
        <v>40524.464432870373</v>
      </c>
    </row>
    <row r="5881" spans="1:35" ht="15" customHeight="1" x14ac:dyDescent="0.35">
      <c r="B5881" s="5">
        <f t="shared" si="445"/>
        <v>5879</v>
      </c>
      <c r="C5881">
        <f t="shared" si="450"/>
        <v>33</v>
      </c>
      <c r="D5881" s="16">
        <v>1964</v>
      </c>
      <c r="E5881" t="s">
        <v>15</v>
      </c>
      <c r="F5881" t="s">
        <v>25</v>
      </c>
      <c r="G5881">
        <v>480328</v>
      </c>
      <c r="H5881" t="s">
        <v>17</v>
      </c>
      <c r="J5881" t="s">
        <v>3354</v>
      </c>
      <c r="M5881" t="s">
        <v>3359</v>
      </c>
      <c r="AF5881" t="s">
        <v>3060</v>
      </c>
      <c r="AH5881" s="2">
        <v>40313.728252314817</v>
      </c>
    </row>
    <row r="5882" spans="1:35" ht="15" customHeight="1" x14ac:dyDescent="0.35">
      <c r="B5882" s="5">
        <f t="shared" si="445"/>
        <v>5880</v>
      </c>
      <c r="C5882">
        <f t="shared" si="450"/>
        <v>160</v>
      </c>
      <c r="D5882" s="16">
        <v>1964</v>
      </c>
      <c r="E5882" t="s">
        <v>15</v>
      </c>
      <c r="F5882" t="s">
        <v>25</v>
      </c>
      <c r="G5882">
        <v>480361</v>
      </c>
      <c r="H5882" t="s">
        <v>17</v>
      </c>
      <c r="J5882" t="s">
        <v>3354</v>
      </c>
      <c r="K5882" t="s">
        <v>3383</v>
      </c>
      <c r="L5882" t="s">
        <v>1972</v>
      </c>
      <c r="M5882" t="s">
        <v>3359</v>
      </c>
      <c r="AB5882" t="s">
        <v>132</v>
      </c>
      <c r="AC5882" s="3" t="s">
        <v>1973</v>
      </c>
      <c r="AD5882" s="3" t="s">
        <v>1974</v>
      </c>
      <c r="AF5882" t="s">
        <v>3060</v>
      </c>
      <c r="AH5882" s="2">
        <v>40028.061180555553</v>
      </c>
    </row>
    <row r="5883" spans="1:35" ht="15" customHeight="1" thickBot="1" x14ac:dyDescent="0.4">
      <c r="B5883" s="5">
        <f t="shared" si="445"/>
        <v>5881</v>
      </c>
      <c r="C5883">
        <f t="shared" si="450"/>
        <v>75</v>
      </c>
      <c r="D5883" s="16">
        <v>1964</v>
      </c>
      <c r="E5883" t="s">
        <v>15</v>
      </c>
      <c r="F5883" t="s">
        <v>25</v>
      </c>
      <c r="G5883">
        <v>480521</v>
      </c>
      <c r="H5883" t="s">
        <v>17</v>
      </c>
      <c r="J5883" t="s">
        <v>3354</v>
      </c>
      <c r="M5883" t="s">
        <v>3359</v>
      </c>
      <c r="AF5883" t="s">
        <v>3060</v>
      </c>
      <c r="AH5883" s="2">
        <v>40772.817476851851</v>
      </c>
    </row>
    <row r="5884" spans="1:35" ht="15" thickBot="1" x14ac:dyDescent="0.4">
      <c r="B5884" s="5">
        <f t="shared" si="445"/>
        <v>5882</v>
      </c>
      <c r="C5884">
        <f t="shared" si="450"/>
        <v>314</v>
      </c>
      <c r="D5884" s="16">
        <v>1964</v>
      </c>
      <c r="E5884" s="159" t="s">
        <v>15</v>
      </c>
      <c r="F5884" s="159" t="s">
        <v>25</v>
      </c>
      <c r="G5884" s="160">
        <v>480596</v>
      </c>
      <c r="H5884" s="159"/>
      <c r="I5884" s="159"/>
      <c r="J5884" s="159" t="s">
        <v>3354</v>
      </c>
      <c r="K5884" s="159" t="s">
        <v>3383</v>
      </c>
      <c r="L5884" s="159"/>
      <c r="M5884" s="159" t="s">
        <v>3453</v>
      </c>
      <c r="N5884" s="159"/>
      <c r="O5884" s="159"/>
      <c r="P5884" s="159"/>
      <c r="Q5884" s="159"/>
      <c r="R5884" s="159"/>
      <c r="S5884" s="159"/>
      <c r="T5884" s="159" t="s">
        <v>167</v>
      </c>
      <c r="U5884" s="159"/>
      <c r="V5884" s="161"/>
      <c r="W5884" s="159" t="s">
        <v>3572</v>
      </c>
      <c r="X5884" s="159" t="s">
        <v>3660</v>
      </c>
      <c r="Y5884" s="159"/>
      <c r="Z5884" s="159"/>
      <c r="AA5884" s="159" t="s">
        <v>3262</v>
      </c>
      <c r="AB5884" s="159"/>
      <c r="AC5884" s="159"/>
      <c r="AD5884" s="159"/>
      <c r="AE5884" s="159"/>
      <c r="AF5884" t="s">
        <v>3451</v>
      </c>
      <c r="AG5884" s="159"/>
      <c r="AH5884" s="176">
        <v>46034</v>
      </c>
      <c r="AI5884" s="76" t="s">
        <v>6211</v>
      </c>
    </row>
    <row r="5885" spans="1:35" ht="15" customHeight="1" x14ac:dyDescent="0.35">
      <c r="B5885" s="5">
        <f t="shared" ref="B5885:B5948" si="452">+B5884+1</f>
        <v>5883</v>
      </c>
      <c r="C5885">
        <f t="shared" si="450"/>
        <v>208</v>
      </c>
      <c r="D5885" s="16">
        <v>1964</v>
      </c>
      <c r="E5885" t="s">
        <v>15</v>
      </c>
      <c r="F5885" t="s">
        <v>25</v>
      </c>
      <c r="G5885">
        <v>480910</v>
      </c>
      <c r="H5885" t="s">
        <v>17</v>
      </c>
      <c r="M5885" t="s">
        <v>3359</v>
      </c>
      <c r="AF5885" t="s">
        <v>3060</v>
      </c>
      <c r="AH5885" s="2">
        <v>40449.691180555557</v>
      </c>
    </row>
    <row r="5886" spans="1:35" ht="15" customHeight="1" x14ac:dyDescent="0.35">
      <c r="B5886" s="5">
        <f t="shared" si="452"/>
        <v>5884</v>
      </c>
      <c r="C5886">
        <f t="shared" si="450"/>
        <v>112</v>
      </c>
      <c r="D5886" s="16">
        <v>1964</v>
      </c>
      <c r="E5886" t="s">
        <v>327</v>
      </c>
      <c r="F5886" t="s">
        <v>25</v>
      </c>
      <c r="G5886">
        <v>481118</v>
      </c>
      <c r="H5886" t="s">
        <v>17</v>
      </c>
      <c r="M5886" t="s">
        <v>3359</v>
      </c>
      <c r="AF5886" t="s">
        <v>3060</v>
      </c>
      <c r="AH5886" s="2">
        <v>40212.838622685187</v>
      </c>
    </row>
    <row r="5887" spans="1:35" ht="15" customHeight="1" x14ac:dyDescent="0.35">
      <c r="B5887" s="5">
        <f t="shared" si="452"/>
        <v>5885</v>
      </c>
      <c r="C5887">
        <f t="shared" si="450"/>
        <v>38</v>
      </c>
      <c r="D5887" s="16">
        <v>1964</v>
      </c>
      <c r="E5887" s="3" t="s">
        <v>221</v>
      </c>
      <c r="F5887" s="3" t="s">
        <v>25</v>
      </c>
      <c r="G5887" s="165">
        <v>481230</v>
      </c>
      <c r="H5887" s="3"/>
      <c r="I5887" s="3"/>
      <c r="J5887" s="3" t="s">
        <v>3354</v>
      </c>
      <c r="K5887" s="3" t="s">
        <v>3383</v>
      </c>
      <c r="L5887" s="3"/>
      <c r="M5887" s="3" t="s">
        <v>3453</v>
      </c>
      <c r="N5887" s="3"/>
      <c r="O5887" s="3"/>
      <c r="P5887" s="3"/>
      <c r="Q5887" s="3"/>
      <c r="R5887" s="3"/>
      <c r="S5887" s="152"/>
      <c r="T5887" s="3" t="s">
        <v>3424</v>
      </c>
      <c r="U5887" s="3"/>
      <c r="V5887" s="143"/>
      <c r="W5887" s="3" t="s">
        <v>3572</v>
      </c>
      <c r="X5887" s="3" t="s">
        <v>3452</v>
      </c>
      <c r="Y5887" s="3"/>
      <c r="Z5887" s="3"/>
      <c r="AA5887" s="3" t="s">
        <v>3464</v>
      </c>
      <c r="AB5887" s="3" t="s">
        <v>5705</v>
      </c>
      <c r="AE5887" s="3"/>
      <c r="AF5887" t="s">
        <v>3451</v>
      </c>
      <c r="AG5887" s="3"/>
      <c r="AH5887" s="153">
        <v>45928</v>
      </c>
      <c r="AI5887" s="166" t="s">
        <v>5631</v>
      </c>
    </row>
    <row r="5888" spans="1:35" ht="15" customHeight="1" x14ac:dyDescent="0.35">
      <c r="B5888" s="5">
        <f t="shared" si="452"/>
        <v>5886</v>
      </c>
      <c r="C5888">
        <f t="shared" si="450"/>
        <v>22</v>
      </c>
      <c r="D5888" s="16">
        <v>1964</v>
      </c>
      <c r="E5888" t="s">
        <v>221</v>
      </c>
      <c r="F5888" t="s">
        <v>25</v>
      </c>
      <c r="G5888">
        <v>481268</v>
      </c>
      <c r="H5888" t="s">
        <v>17</v>
      </c>
      <c r="J5888" t="s">
        <v>3354</v>
      </c>
      <c r="K5888" t="s">
        <v>3383</v>
      </c>
      <c r="L5888" t="s">
        <v>28</v>
      </c>
      <c r="M5888" t="s">
        <v>3359</v>
      </c>
      <c r="AA5888" s="3" t="s">
        <v>3464</v>
      </c>
      <c r="AC5888" s="3">
        <v>1964</v>
      </c>
      <c r="AE5888" t="s">
        <v>380</v>
      </c>
      <c r="AF5888" t="s">
        <v>3060</v>
      </c>
      <c r="AH5888" s="2">
        <v>40273.981296296297</v>
      </c>
    </row>
    <row r="5889" spans="2:35" ht="15" customHeight="1" x14ac:dyDescent="0.35">
      <c r="B5889" s="5">
        <f t="shared" si="452"/>
        <v>5887</v>
      </c>
      <c r="C5889">
        <f t="shared" si="450"/>
        <v>81</v>
      </c>
      <c r="D5889" s="16">
        <v>1964</v>
      </c>
      <c r="E5889" t="s">
        <v>327</v>
      </c>
      <c r="F5889" t="s">
        <v>25</v>
      </c>
      <c r="G5889">
        <v>481290</v>
      </c>
      <c r="H5889" t="s">
        <v>17</v>
      </c>
      <c r="J5889" t="s">
        <v>3354</v>
      </c>
      <c r="K5889" t="s">
        <v>3383</v>
      </c>
      <c r="L5889" t="s">
        <v>1975</v>
      </c>
      <c r="M5889" t="s">
        <v>3359</v>
      </c>
      <c r="AF5889" t="s">
        <v>3060</v>
      </c>
      <c r="AH5889" s="2">
        <v>39973.887152777781</v>
      </c>
    </row>
    <row r="5890" spans="2:35" ht="15" customHeight="1" x14ac:dyDescent="0.35">
      <c r="B5890" s="5">
        <f t="shared" si="452"/>
        <v>5888</v>
      </c>
      <c r="C5890">
        <f t="shared" si="450"/>
        <v>97</v>
      </c>
      <c r="D5890" s="16">
        <v>1964</v>
      </c>
      <c r="E5890" t="s">
        <v>327</v>
      </c>
      <c r="F5890" t="s">
        <v>25</v>
      </c>
      <c r="G5890">
        <v>481371</v>
      </c>
      <c r="H5890" t="s">
        <v>17</v>
      </c>
      <c r="J5890" t="s">
        <v>3354</v>
      </c>
      <c r="L5890" t="s">
        <v>172</v>
      </c>
      <c r="M5890" t="s">
        <v>3359</v>
      </c>
      <c r="AF5890" t="s">
        <v>3060</v>
      </c>
      <c r="AH5890" s="2">
        <v>40811.492939814816</v>
      </c>
    </row>
    <row r="5891" spans="2:35" ht="15" customHeight="1" x14ac:dyDescent="0.35">
      <c r="B5891" s="5">
        <f t="shared" si="452"/>
        <v>5889</v>
      </c>
      <c r="C5891">
        <f t="shared" si="450"/>
        <v>692</v>
      </c>
      <c r="D5891" s="16">
        <v>1964</v>
      </c>
      <c r="E5891" t="s">
        <v>327</v>
      </c>
      <c r="F5891" t="s">
        <v>25</v>
      </c>
      <c r="G5891">
        <v>481468</v>
      </c>
      <c r="H5891" t="s">
        <v>17</v>
      </c>
      <c r="J5891" t="s">
        <v>3354</v>
      </c>
      <c r="K5891" t="s">
        <v>3383</v>
      </c>
      <c r="L5891" t="s">
        <v>172</v>
      </c>
      <c r="M5891" t="s">
        <v>3359</v>
      </c>
      <c r="N5891" t="s">
        <v>3359</v>
      </c>
      <c r="AD5891" s="3" t="s">
        <v>1976</v>
      </c>
      <c r="AF5891" t="s">
        <v>3060</v>
      </c>
      <c r="AH5891" s="2">
        <v>40812.652685185189</v>
      </c>
    </row>
    <row r="5892" spans="2:35" ht="15" customHeight="1" x14ac:dyDescent="0.35">
      <c r="B5892" s="5">
        <f t="shared" si="452"/>
        <v>5890</v>
      </c>
      <c r="C5892">
        <f t="shared" si="450"/>
        <v>219</v>
      </c>
      <c r="D5892" s="16">
        <v>1964</v>
      </c>
      <c r="E5892" t="s">
        <v>15</v>
      </c>
      <c r="F5892" t="s">
        <v>16</v>
      </c>
      <c r="G5892">
        <v>482160</v>
      </c>
      <c r="H5892" t="s">
        <v>17</v>
      </c>
      <c r="J5892" t="s">
        <v>3354</v>
      </c>
      <c r="K5892" t="s">
        <v>3383</v>
      </c>
      <c r="M5892" t="s">
        <v>3359</v>
      </c>
      <c r="AF5892" t="s">
        <v>3060</v>
      </c>
      <c r="AH5892" s="2">
        <v>40301.492824074077</v>
      </c>
    </row>
    <row r="5893" spans="2:35" ht="15" customHeight="1" x14ac:dyDescent="0.35">
      <c r="B5893" s="5">
        <f t="shared" si="452"/>
        <v>5891</v>
      </c>
      <c r="C5893">
        <f t="shared" si="450"/>
        <v>366</v>
      </c>
      <c r="D5893" s="16">
        <v>1964</v>
      </c>
      <c r="E5893" t="s">
        <v>15</v>
      </c>
      <c r="F5893" t="s">
        <v>16</v>
      </c>
      <c r="G5893">
        <v>482379</v>
      </c>
      <c r="H5893" t="s">
        <v>17</v>
      </c>
      <c r="J5893" t="s">
        <v>3354</v>
      </c>
      <c r="K5893" t="s">
        <v>3383</v>
      </c>
      <c r="M5893" t="s">
        <v>3359</v>
      </c>
      <c r="AD5893" s="3" t="s">
        <v>1977</v>
      </c>
      <c r="AF5893" t="s">
        <v>3060</v>
      </c>
      <c r="AH5893" s="2">
        <v>40953.681643518517</v>
      </c>
    </row>
    <row r="5894" spans="2:35" ht="15" customHeight="1" x14ac:dyDescent="0.35">
      <c r="B5894" s="5">
        <f t="shared" si="452"/>
        <v>5892</v>
      </c>
      <c r="C5894">
        <f t="shared" si="450"/>
        <v>147</v>
      </c>
      <c r="D5894" s="16">
        <v>1964</v>
      </c>
      <c r="E5894" t="s">
        <v>15</v>
      </c>
      <c r="F5894" t="s">
        <v>16</v>
      </c>
      <c r="G5894">
        <v>482745</v>
      </c>
      <c r="H5894" t="s">
        <v>17</v>
      </c>
      <c r="J5894" t="s">
        <v>3354</v>
      </c>
      <c r="K5894" t="s">
        <v>3383</v>
      </c>
      <c r="M5894" t="s">
        <v>3359</v>
      </c>
      <c r="AD5894" s="3" t="s">
        <v>1978</v>
      </c>
      <c r="AF5894" t="s">
        <v>3060</v>
      </c>
      <c r="AH5894" s="2">
        <v>40947.445868055554</v>
      </c>
    </row>
    <row r="5895" spans="2:35" ht="15" customHeight="1" x14ac:dyDescent="0.35">
      <c r="B5895" s="5">
        <f t="shared" si="452"/>
        <v>5893</v>
      </c>
      <c r="C5895">
        <f t="shared" si="450"/>
        <v>91</v>
      </c>
      <c r="D5895" s="16">
        <v>1964</v>
      </c>
      <c r="E5895" t="s">
        <v>221</v>
      </c>
      <c r="F5895" t="s">
        <v>16</v>
      </c>
      <c r="G5895">
        <v>482892</v>
      </c>
      <c r="J5895" t="s">
        <v>3354</v>
      </c>
      <c r="K5895" t="s">
        <v>3383</v>
      </c>
      <c r="M5895" t="s">
        <v>3453</v>
      </c>
      <c r="N5895" t="s">
        <v>3359</v>
      </c>
      <c r="T5895" t="s">
        <v>3424</v>
      </c>
      <c r="X5895" t="s">
        <v>3452</v>
      </c>
      <c r="AA5895" s="3" t="s">
        <v>3464</v>
      </c>
      <c r="AD5895" s="3" t="s">
        <v>4004</v>
      </c>
      <c r="AF5895" t="s">
        <v>3451</v>
      </c>
      <c r="AH5895" s="2">
        <v>45375</v>
      </c>
    </row>
    <row r="5896" spans="2:35" ht="15" customHeight="1" thickBot="1" x14ac:dyDescent="0.4">
      <c r="B5896" s="5">
        <f t="shared" si="452"/>
        <v>5894</v>
      </c>
      <c r="C5896">
        <f t="shared" ref="C5896:C5899" si="453">+G5897-G5896</f>
        <v>226</v>
      </c>
      <c r="D5896" s="16">
        <v>1964</v>
      </c>
      <c r="E5896" t="s">
        <v>15</v>
      </c>
      <c r="F5896" t="s">
        <v>16</v>
      </c>
      <c r="G5896">
        <v>482983</v>
      </c>
      <c r="H5896" t="s">
        <v>17</v>
      </c>
      <c r="J5896" t="s">
        <v>3354</v>
      </c>
      <c r="K5896" t="s">
        <v>3383</v>
      </c>
      <c r="L5896" t="s">
        <v>510</v>
      </c>
      <c r="M5896" t="s">
        <v>3359</v>
      </c>
      <c r="S5896" s="148">
        <v>468</v>
      </c>
      <c r="AB5896" t="s">
        <v>195</v>
      </c>
      <c r="AF5896" t="s">
        <v>3060</v>
      </c>
      <c r="AH5896" s="2">
        <v>39866.651319444441</v>
      </c>
    </row>
    <row r="5897" spans="2:35" ht="15" customHeight="1" thickBot="1" x14ac:dyDescent="0.4">
      <c r="B5897" s="5">
        <f t="shared" si="452"/>
        <v>5895</v>
      </c>
      <c r="C5897">
        <f t="shared" si="453"/>
        <v>44</v>
      </c>
      <c r="D5897" s="16">
        <v>1964</v>
      </c>
      <c r="E5897" s="159" t="s">
        <v>15</v>
      </c>
      <c r="F5897" s="159" t="s">
        <v>16</v>
      </c>
      <c r="G5897" s="160">
        <v>483209</v>
      </c>
      <c r="H5897" s="159"/>
      <c r="I5897" s="159"/>
      <c r="J5897" s="159" t="s">
        <v>3354</v>
      </c>
      <c r="K5897" s="159" t="s">
        <v>3383</v>
      </c>
      <c r="L5897" s="159"/>
      <c r="M5897" s="159" t="s">
        <v>3453</v>
      </c>
      <c r="N5897" s="159"/>
      <c r="O5897" s="159"/>
      <c r="P5897" s="159"/>
      <c r="Q5897" s="159"/>
      <c r="R5897" s="159"/>
      <c r="S5897" s="159"/>
      <c r="T5897" s="159" t="s">
        <v>3262</v>
      </c>
      <c r="U5897" s="159"/>
      <c r="V5897" s="159"/>
      <c r="W5897" s="159" t="s">
        <v>3572</v>
      </c>
      <c r="X5897" s="159" t="s">
        <v>3660</v>
      </c>
      <c r="Y5897" s="159"/>
      <c r="Z5897" s="159"/>
      <c r="AA5897" s="159" t="s">
        <v>3262</v>
      </c>
      <c r="AB5897" s="159"/>
      <c r="AC5897" s="159"/>
      <c r="AD5897" s="159"/>
      <c r="AE5897" s="159"/>
      <c r="AF5897" t="s">
        <v>3451</v>
      </c>
      <c r="AG5897" s="159"/>
      <c r="AH5897" s="176">
        <v>46207</v>
      </c>
      <c r="AI5897" s="76" t="s">
        <v>6738</v>
      </c>
    </row>
    <row r="5898" spans="2:35" ht="15" customHeight="1" x14ac:dyDescent="0.35">
      <c r="B5898" s="5">
        <f t="shared" si="452"/>
        <v>5896</v>
      </c>
      <c r="C5898">
        <f t="shared" si="453"/>
        <v>98</v>
      </c>
      <c r="D5898" s="16">
        <v>1964</v>
      </c>
      <c r="E5898" t="s">
        <v>15</v>
      </c>
      <c r="F5898" t="s">
        <v>16</v>
      </c>
      <c r="G5898">
        <v>483253</v>
      </c>
      <c r="H5898" t="s">
        <v>17</v>
      </c>
      <c r="J5898" t="s">
        <v>3354</v>
      </c>
      <c r="K5898" t="s">
        <v>3383</v>
      </c>
      <c r="L5898" t="s">
        <v>1979</v>
      </c>
      <c r="M5898" t="s">
        <v>3359</v>
      </c>
      <c r="AC5898" s="3">
        <v>1965</v>
      </c>
      <c r="AD5898" s="3" t="s">
        <v>1980</v>
      </c>
      <c r="AF5898" t="s">
        <v>3060</v>
      </c>
      <c r="AH5898" s="2">
        <v>40984.638865740744</v>
      </c>
    </row>
    <row r="5899" spans="2:35" ht="15" customHeight="1" x14ac:dyDescent="0.35">
      <c r="B5899" s="5">
        <f t="shared" si="452"/>
        <v>5897</v>
      </c>
      <c r="C5899">
        <f t="shared" si="453"/>
        <v>202</v>
      </c>
      <c r="D5899" s="16">
        <v>1964</v>
      </c>
      <c r="E5899" s="101" t="s">
        <v>15</v>
      </c>
      <c r="F5899" s="101" t="s">
        <v>16</v>
      </c>
      <c r="G5899" s="165">
        <v>483351</v>
      </c>
      <c r="H5899" s="101"/>
      <c r="I5899" s="101"/>
      <c r="J5899" s="101"/>
      <c r="K5899" s="101" t="s">
        <v>3383</v>
      </c>
      <c r="L5899" s="101"/>
      <c r="M5899" s="101"/>
      <c r="N5899" s="101"/>
      <c r="O5899" s="101"/>
      <c r="P5899" s="101"/>
      <c r="Q5899" s="101"/>
      <c r="R5899" s="101"/>
      <c r="S5899" s="128"/>
      <c r="T5899" s="101"/>
      <c r="U5899" s="101"/>
      <c r="V5899" s="130"/>
      <c r="W5899" s="101"/>
      <c r="X5899" s="101"/>
      <c r="Y5899" s="101"/>
      <c r="Z5899" s="101"/>
      <c r="AA5899" s="101"/>
      <c r="AB5899" s="101"/>
      <c r="AC5899" s="101"/>
      <c r="AD5899" s="101"/>
      <c r="AE5899" s="101"/>
      <c r="AF5899" t="s">
        <v>3451</v>
      </c>
      <c r="AG5899" s="101"/>
      <c r="AH5899" s="103">
        <v>45839</v>
      </c>
      <c r="AI5899" s="102" t="s">
        <v>5160</v>
      </c>
    </row>
    <row r="5900" spans="2:35" ht="15" customHeight="1" x14ac:dyDescent="0.35">
      <c r="B5900" s="5">
        <f t="shared" si="452"/>
        <v>5898</v>
      </c>
      <c r="C5900">
        <f t="shared" si="450"/>
        <v>21</v>
      </c>
      <c r="D5900" s="16">
        <v>1964</v>
      </c>
      <c r="E5900" s="3" t="s">
        <v>15</v>
      </c>
      <c r="F5900" s="3" t="s">
        <v>16</v>
      </c>
      <c r="G5900" s="3">
        <v>483553</v>
      </c>
      <c r="H5900" s="3"/>
      <c r="I5900" s="3"/>
      <c r="J5900" s="3"/>
      <c r="K5900" s="3" t="s">
        <v>3383</v>
      </c>
      <c r="L5900" s="3"/>
      <c r="M5900" s="3"/>
      <c r="N5900" s="3"/>
      <c r="O5900" s="3"/>
      <c r="P5900" s="3"/>
      <c r="Q5900" s="3"/>
      <c r="R5900" s="3"/>
      <c r="S5900" s="152"/>
      <c r="T5900" s="3"/>
      <c r="U5900" s="3"/>
      <c r="V5900" s="143"/>
      <c r="W5900" s="3"/>
      <c r="X5900" s="3"/>
      <c r="Y5900" s="3"/>
      <c r="Z5900" s="3"/>
      <c r="AB5900" s="3"/>
      <c r="AE5900" s="3"/>
      <c r="AF5900" s="3" t="s">
        <v>3451</v>
      </c>
      <c r="AG5900" s="3"/>
      <c r="AH5900" s="153">
        <v>45688</v>
      </c>
      <c r="AI5900" s="14" t="s">
        <v>4684</v>
      </c>
    </row>
    <row r="5901" spans="2:35" ht="15" customHeight="1" x14ac:dyDescent="0.35">
      <c r="B5901" s="5">
        <f t="shared" si="452"/>
        <v>5899</v>
      </c>
      <c r="C5901">
        <f t="shared" si="450"/>
        <v>103</v>
      </c>
      <c r="D5901" s="16">
        <v>1964</v>
      </c>
      <c r="E5901" t="s">
        <v>15</v>
      </c>
      <c r="F5901" t="s">
        <v>16</v>
      </c>
      <c r="G5901">
        <v>483574</v>
      </c>
      <c r="H5901" t="s">
        <v>17</v>
      </c>
      <c r="J5901" t="s">
        <v>3354</v>
      </c>
      <c r="K5901" t="s">
        <v>3383</v>
      </c>
      <c r="M5901" t="s">
        <v>3359</v>
      </c>
      <c r="AD5901" s="3" t="s">
        <v>1409</v>
      </c>
      <c r="AF5901" t="s">
        <v>3060</v>
      </c>
      <c r="AH5901" s="2">
        <v>40953.682233796295</v>
      </c>
    </row>
    <row r="5902" spans="2:35" ht="15" customHeight="1" x14ac:dyDescent="0.35">
      <c r="B5902" s="5">
        <f t="shared" si="452"/>
        <v>5900</v>
      </c>
      <c r="C5902">
        <f t="shared" si="450"/>
        <v>2300</v>
      </c>
      <c r="D5902" s="16">
        <v>1964</v>
      </c>
      <c r="E5902" t="s">
        <v>15</v>
      </c>
      <c r="F5902" t="s">
        <v>16</v>
      </c>
      <c r="G5902">
        <v>483677</v>
      </c>
      <c r="H5902" t="s">
        <v>17</v>
      </c>
      <c r="J5902" t="s">
        <v>3354</v>
      </c>
      <c r="K5902" t="s">
        <v>3383</v>
      </c>
      <c r="M5902" t="s">
        <v>3359</v>
      </c>
      <c r="AB5902" t="s">
        <v>195</v>
      </c>
      <c r="AF5902" t="s">
        <v>3060</v>
      </c>
      <c r="AH5902" s="2">
        <v>40283.728784722225</v>
      </c>
    </row>
    <row r="5903" spans="2:35" ht="15" customHeight="1" x14ac:dyDescent="0.35">
      <c r="B5903" s="5">
        <f t="shared" si="452"/>
        <v>5901</v>
      </c>
      <c r="C5903">
        <f t="shared" si="450"/>
        <v>3057</v>
      </c>
      <c r="D5903" s="16">
        <v>1964</v>
      </c>
      <c r="E5903" t="s">
        <v>327</v>
      </c>
      <c r="F5903" t="s">
        <v>16</v>
      </c>
      <c r="G5903">
        <v>485977</v>
      </c>
      <c r="H5903" t="s">
        <v>17</v>
      </c>
      <c r="J5903" t="s">
        <v>3354</v>
      </c>
      <c r="K5903" t="s">
        <v>3383</v>
      </c>
      <c r="L5903" t="s">
        <v>791</v>
      </c>
      <c r="M5903" t="s">
        <v>3359</v>
      </c>
      <c r="N5903" t="s">
        <v>3359</v>
      </c>
      <c r="AB5903" t="s">
        <v>1981</v>
      </c>
      <c r="AF5903" t="s">
        <v>3060</v>
      </c>
      <c r="AH5903" s="2">
        <v>40501.89266203704</v>
      </c>
    </row>
    <row r="5904" spans="2:35" ht="15" customHeight="1" x14ac:dyDescent="0.35">
      <c r="B5904" s="5">
        <f t="shared" si="452"/>
        <v>5902</v>
      </c>
      <c r="C5904">
        <f t="shared" si="450"/>
        <v>18</v>
      </c>
      <c r="D5904" s="16">
        <v>1964</v>
      </c>
      <c r="E5904" t="s">
        <v>972</v>
      </c>
      <c r="F5904" t="s">
        <v>25</v>
      </c>
      <c r="G5904">
        <v>489034</v>
      </c>
      <c r="H5904" t="s">
        <v>17</v>
      </c>
      <c r="J5904" t="s">
        <v>3354</v>
      </c>
      <c r="K5904" t="s">
        <v>3383</v>
      </c>
      <c r="L5904" t="s">
        <v>1805</v>
      </c>
      <c r="M5904" t="s">
        <v>3359</v>
      </c>
      <c r="AD5904" s="3" t="s">
        <v>1982</v>
      </c>
      <c r="AF5904" t="s">
        <v>3060</v>
      </c>
      <c r="AH5904" s="2">
        <v>39844.684976851851</v>
      </c>
    </row>
    <row r="5905" spans="2:35" ht="15" customHeight="1" x14ac:dyDescent="0.35">
      <c r="B5905" s="5">
        <f t="shared" si="452"/>
        <v>5903</v>
      </c>
      <c r="C5905">
        <f t="shared" si="450"/>
        <v>21</v>
      </c>
      <c r="D5905" s="16">
        <v>1964</v>
      </c>
      <c r="E5905" t="s">
        <v>972</v>
      </c>
      <c r="F5905" t="s">
        <v>25</v>
      </c>
      <c r="G5905">
        <v>489052</v>
      </c>
      <c r="H5905" t="s">
        <v>17</v>
      </c>
      <c r="J5905" t="s">
        <v>3354</v>
      </c>
      <c r="K5905" t="s">
        <v>3383</v>
      </c>
      <c r="L5905" t="s">
        <v>1427</v>
      </c>
      <c r="M5905" t="s">
        <v>3359</v>
      </c>
      <c r="AD5905" s="3" t="s">
        <v>1983</v>
      </c>
      <c r="AF5905" t="s">
        <v>3060</v>
      </c>
      <c r="AH5905" s="2">
        <v>40135.290625000001</v>
      </c>
    </row>
    <row r="5906" spans="2:35" ht="15" customHeight="1" x14ac:dyDescent="0.35">
      <c r="B5906" s="5">
        <f t="shared" si="452"/>
        <v>5904</v>
      </c>
      <c r="C5906">
        <f t="shared" si="450"/>
        <v>6</v>
      </c>
      <c r="D5906" s="16">
        <v>1964</v>
      </c>
      <c r="E5906" t="s">
        <v>972</v>
      </c>
      <c r="F5906" t="s">
        <v>25</v>
      </c>
      <c r="G5906">
        <v>489073</v>
      </c>
      <c r="H5906" t="s">
        <v>17</v>
      </c>
      <c r="J5906" t="s">
        <v>3354</v>
      </c>
      <c r="K5906" t="s">
        <v>3383</v>
      </c>
      <c r="L5906" t="s">
        <v>576</v>
      </c>
      <c r="M5906" t="s">
        <v>3359</v>
      </c>
      <c r="U5906" t="s">
        <v>3557</v>
      </c>
      <c r="W5906" t="s">
        <v>3557</v>
      </c>
      <c r="AB5906" t="s">
        <v>3400</v>
      </c>
      <c r="AF5906" t="s">
        <v>3060</v>
      </c>
      <c r="AH5906" s="2">
        <v>40545.604120370372</v>
      </c>
    </row>
    <row r="5907" spans="2:35" ht="15" customHeight="1" x14ac:dyDescent="0.35">
      <c r="B5907" s="5">
        <f t="shared" si="452"/>
        <v>5905</v>
      </c>
      <c r="C5907">
        <f t="shared" si="450"/>
        <v>1</v>
      </c>
      <c r="D5907" s="16">
        <v>1964</v>
      </c>
      <c r="E5907" t="s">
        <v>972</v>
      </c>
      <c r="F5907" t="s">
        <v>25</v>
      </c>
      <c r="G5907">
        <v>489079</v>
      </c>
      <c r="L5907" t="s">
        <v>37</v>
      </c>
      <c r="AF5907" t="s">
        <v>3060</v>
      </c>
    </row>
    <row r="5908" spans="2:35" ht="15" customHeight="1" x14ac:dyDescent="0.35">
      <c r="B5908" s="5">
        <f t="shared" si="452"/>
        <v>5906</v>
      </c>
      <c r="C5908">
        <f t="shared" si="450"/>
        <v>23</v>
      </c>
      <c r="D5908" s="16">
        <f>+D5907</f>
        <v>1964</v>
      </c>
      <c r="E5908" s="101" t="s">
        <v>972</v>
      </c>
      <c r="F5908" s="101" t="s">
        <v>25</v>
      </c>
      <c r="G5908" s="165">
        <v>489080</v>
      </c>
      <c r="H5908" s="101"/>
      <c r="I5908" s="101"/>
      <c r="J5908" s="101"/>
      <c r="K5908" s="101" t="s">
        <v>3383</v>
      </c>
      <c r="L5908" s="101"/>
      <c r="M5908" s="101"/>
      <c r="N5908" s="101"/>
      <c r="O5908" s="101"/>
      <c r="P5908" s="101"/>
      <c r="Q5908" s="101"/>
      <c r="R5908" s="101"/>
      <c r="S5908" s="128"/>
      <c r="T5908" s="101"/>
      <c r="U5908" s="101"/>
      <c r="V5908" s="130"/>
      <c r="W5908" s="101"/>
      <c r="X5908" s="101"/>
      <c r="Y5908" s="101"/>
      <c r="Z5908" s="101"/>
      <c r="AA5908" s="101"/>
      <c r="AB5908" s="101"/>
      <c r="AC5908" s="101"/>
      <c r="AD5908" s="101"/>
      <c r="AE5908" s="101"/>
      <c r="AF5908" t="s">
        <v>3451</v>
      </c>
      <c r="AG5908" s="101"/>
      <c r="AH5908" s="103">
        <v>45839</v>
      </c>
      <c r="AI5908" s="102" t="s">
        <v>5161</v>
      </c>
    </row>
    <row r="5909" spans="2:35" ht="15" customHeight="1" x14ac:dyDescent="0.35">
      <c r="B5909" s="5">
        <f t="shared" si="452"/>
        <v>5907</v>
      </c>
      <c r="C5909">
        <f t="shared" ref="C5909:C5913" si="454">+G5910-G5909</f>
        <v>57</v>
      </c>
      <c r="D5909" s="16">
        <f t="shared" ref="D5909:D5913" si="455">+D5908</f>
        <v>1964</v>
      </c>
      <c r="E5909" t="s">
        <v>972</v>
      </c>
      <c r="F5909" t="s">
        <v>25</v>
      </c>
      <c r="G5909">
        <v>489103</v>
      </c>
      <c r="H5909" t="s">
        <v>17</v>
      </c>
      <c r="J5909" t="s">
        <v>3354</v>
      </c>
      <c r="K5909" t="s">
        <v>3383</v>
      </c>
      <c r="L5909" t="s">
        <v>71</v>
      </c>
      <c r="M5909" t="s">
        <v>3359</v>
      </c>
      <c r="U5909" t="s">
        <v>3557</v>
      </c>
      <c r="W5909" t="s">
        <v>3557</v>
      </c>
      <c r="AB5909" t="s">
        <v>3401</v>
      </c>
      <c r="AF5909" t="s">
        <v>3060</v>
      </c>
      <c r="AH5909" s="2">
        <v>41022.5937962963</v>
      </c>
    </row>
    <row r="5910" spans="2:35" ht="15" customHeight="1" thickBot="1" x14ac:dyDescent="0.4">
      <c r="B5910" s="5">
        <f t="shared" si="452"/>
        <v>5908</v>
      </c>
      <c r="C5910">
        <f t="shared" si="454"/>
        <v>88</v>
      </c>
      <c r="D5910" s="16">
        <f t="shared" si="455"/>
        <v>1964</v>
      </c>
      <c r="E5910" t="s">
        <v>972</v>
      </c>
      <c r="F5910" t="s">
        <v>25</v>
      </c>
      <c r="G5910">
        <v>489160</v>
      </c>
      <c r="H5910" t="s">
        <v>17</v>
      </c>
      <c r="J5910" t="s">
        <v>3354</v>
      </c>
      <c r="K5910" t="s">
        <v>3383</v>
      </c>
      <c r="M5910" t="s">
        <v>3359</v>
      </c>
      <c r="AF5910" t="s">
        <v>3060</v>
      </c>
      <c r="AH5910" s="2">
        <v>40933.74113425926</v>
      </c>
    </row>
    <row r="5911" spans="2:35" ht="15" customHeight="1" thickBot="1" x14ac:dyDescent="0.4">
      <c r="B5911" s="5">
        <f t="shared" si="452"/>
        <v>5909</v>
      </c>
      <c r="C5911">
        <f t="shared" si="454"/>
        <v>148</v>
      </c>
      <c r="D5911" s="16">
        <f t="shared" si="455"/>
        <v>1964</v>
      </c>
      <c r="E5911" s="159" t="s">
        <v>15</v>
      </c>
      <c r="F5911" s="159" t="s">
        <v>25</v>
      </c>
      <c r="G5911" s="160">
        <v>489248</v>
      </c>
      <c r="H5911" s="159"/>
      <c r="I5911" s="159"/>
      <c r="J5911" s="159" t="s">
        <v>3354</v>
      </c>
      <c r="K5911" s="159" t="s">
        <v>3383</v>
      </c>
      <c r="L5911" s="159"/>
      <c r="M5911" s="159" t="s">
        <v>3453</v>
      </c>
      <c r="N5911" s="159"/>
      <c r="O5911" s="159"/>
      <c r="P5911" s="159"/>
      <c r="Q5911" s="159"/>
      <c r="R5911" s="159"/>
      <c r="S5911" s="159"/>
      <c r="T5911" s="159" t="s">
        <v>3262</v>
      </c>
      <c r="U5911" s="159"/>
      <c r="V5911" s="161"/>
      <c r="W5911" s="159" t="s">
        <v>3572</v>
      </c>
      <c r="X5911" s="159" t="s">
        <v>3660</v>
      </c>
      <c r="Y5911" s="159"/>
      <c r="Z5911" s="159"/>
      <c r="AA5911" s="159" t="s">
        <v>3262</v>
      </c>
      <c r="AB5911" s="159"/>
      <c r="AC5911" s="159"/>
      <c r="AD5911" s="159"/>
      <c r="AE5911" s="159"/>
      <c r="AF5911" t="s">
        <v>3451</v>
      </c>
      <c r="AG5911" s="3"/>
      <c r="AH5911" s="153">
        <v>46091</v>
      </c>
      <c r="AI5911" s="76" t="s">
        <v>6403</v>
      </c>
    </row>
    <row r="5912" spans="2:35" ht="15" customHeight="1" x14ac:dyDescent="0.35">
      <c r="B5912" s="5">
        <f t="shared" si="452"/>
        <v>5910</v>
      </c>
      <c r="C5912">
        <f t="shared" si="454"/>
        <v>554</v>
      </c>
      <c r="D5912" s="16">
        <f t="shared" si="455"/>
        <v>1964</v>
      </c>
      <c r="E5912" s="116" t="s">
        <v>15</v>
      </c>
      <c r="F5912" s="116" t="s">
        <v>25</v>
      </c>
      <c r="G5912" s="117">
        <v>489396</v>
      </c>
      <c r="H5912" s="172" t="s">
        <v>5836</v>
      </c>
      <c r="I5912" s="172"/>
      <c r="J5912" s="172" t="s">
        <v>3354</v>
      </c>
      <c r="K5912" s="172" t="s">
        <v>3383</v>
      </c>
      <c r="L5912" s="172"/>
      <c r="M5912" s="172" t="s">
        <v>3453</v>
      </c>
      <c r="N5912" s="172"/>
      <c r="O5912" s="172"/>
      <c r="P5912" s="172"/>
      <c r="Q5912" s="172"/>
      <c r="R5912" s="172"/>
      <c r="S5912" s="173"/>
      <c r="T5912" s="172" t="s">
        <v>3262</v>
      </c>
      <c r="U5912" s="172"/>
      <c r="V5912" s="174"/>
      <c r="W5912" s="172" t="s">
        <v>3572</v>
      </c>
      <c r="X5912" s="172" t="s">
        <v>3660</v>
      </c>
      <c r="Y5912" s="172"/>
      <c r="Z5912" s="172"/>
      <c r="AA5912" s="172" t="s">
        <v>3262</v>
      </c>
      <c r="AB5912" s="172"/>
      <c r="AC5912" s="172"/>
      <c r="AD5912" s="172"/>
      <c r="AE5912" s="172"/>
      <c r="AF5912" t="s">
        <v>3451</v>
      </c>
      <c r="AH5912" s="2">
        <v>45966</v>
      </c>
      <c r="AI5912" s="36" t="s">
        <v>5900</v>
      </c>
    </row>
    <row r="5913" spans="2:35" ht="15" customHeight="1" x14ac:dyDescent="0.35">
      <c r="B5913" s="5">
        <f t="shared" si="452"/>
        <v>5911</v>
      </c>
      <c r="C5913">
        <f t="shared" si="454"/>
        <v>91</v>
      </c>
      <c r="D5913" s="16">
        <f t="shared" si="455"/>
        <v>1964</v>
      </c>
      <c r="E5913" t="s">
        <v>972</v>
      </c>
      <c r="F5913" t="s">
        <v>25</v>
      </c>
      <c r="G5913">
        <v>489950</v>
      </c>
      <c r="H5913" t="s">
        <v>17</v>
      </c>
      <c r="J5913" t="s">
        <v>380</v>
      </c>
      <c r="M5913" t="s">
        <v>3359</v>
      </c>
      <c r="AF5913" t="s">
        <v>3060</v>
      </c>
      <c r="AH5913" s="2">
        <v>39743.396851851852</v>
      </c>
    </row>
    <row r="5914" spans="2:35" ht="15" customHeight="1" x14ac:dyDescent="0.35">
      <c r="B5914" s="5">
        <f t="shared" si="452"/>
        <v>5912</v>
      </c>
      <c r="C5914">
        <f t="shared" si="450"/>
        <v>22</v>
      </c>
      <c r="D5914" s="16">
        <v>1964</v>
      </c>
      <c r="E5914" t="s">
        <v>15</v>
      </c>
      <c r="F5914" t="s">
        <v>25</v>
      </c>
      <c r="G5914">
        <v>490041</v>
      </c>
      <c r="H5914" t="s">
        <v>17</v>
      </c>
      <c r="J5914" t="s">
        <v>3354</v>
      </c>
      <c r="M5914" t="s">
        <v>3359</v>
      </c>
      <c r="AF5914" t="s">
        <v>3060</v>
      </c>
      <c r="AH5914" s="2">
        <v>40111.901493055557</v>
      </c>
    </row>
    <row r="5915" spans="2:35" ht="15" customHeight="1" x14ac:dyDescent="0.35">
      <c r="B5915" s="5">
        <f t="shared" si="452"/>
        <v>5913</v>
      </c>
      <c r="C5915">
        <f t="shared" si="450"/>
        <v>55</v>
      </c>
      <c r="D5915" s="16">
        <v>1964</v>
      </c>
      <c r="E5915" t="s">
        <v>15</v>
      </c>
      <c r="F5915" t="s">
        <v>25</v>
      </c>
      <c r="G5915">
        <v>490063</v>
      </c>
      <c r="H5915" t="s">
        <v>17</v>
      </c>
      <c r="J5915" t="s">
        <v>3354</v>
      </c>
      <c r="K5915" t="s">
        <v>3383</v>
      </c>
      <c r="L5915" t="s">
        <v>1986</v>
      </c>
      <c r="M5915" t="s">
        <v>3359</v>
      </c>
      <c r="N5915" t="s">
        <v>3359</v>
      </c>
      <c r="AF5915" t="s">
        <v>3060</v>
      </c>
      <c r="AH5915" s="2">
        <v>40426.755115740743</v>
      </c>
    </row>
    <row r="5916" spans="2:35" ht="15" customHeight="1" x14ac:dyDescent="0.35">
      <c r="B5916" s="5">
        <f t="shared" si="452"/>
        <v>5914</v>
      </c>
      <c r="C5916">
        <f t="shared" ref="C5916:C5987" si="456">+G5917-G5916</f>
        <v>81</v>
      </c>
      <c r="D5916" s="16">
        <v>1964</v>
      </c>
      <c r="E5916" t="s">
        <v>15</v>
      </c>
      <c r="F5916" t="s">
        <v>25</v>
      </c>
      <c r="G5916">
        <v>490118</v>
      </c>
      <c r="J5916" t="s">
        <v>3354</v>
      </c>
      <c r="K5916" t="s">
        <v>3383</v>
      </c>
      <c r="M5916" t="s">
        <v>3453</v>
      </c>
      <c r="X5916" t="s">
        <v>3660</v>
      </c>
      <c r="AF5916" t="s">
        <v>3451</v>
      </c>
      <c r="AH5916" s="2">
        <v>45260</v>
      </c>
    </row>
    <row r="5917" spans="2:35" ht="15" customHeight="1" x14ac:dyDescent="0.35">
      <c r="B5917" s="5">
        <f t="shared" si="452"/>
        <v>5915</v>
      </c>
      <c r="C5917">
        <f t="shared" si="456"/>
        <v>171</v>
      </c>
      <c r="D5917" s="16">
        <v>1964</v>
      </c>
      <c r="E5917" s="116" t="s">
        <v>15</v>
      </c>
      <c r="F5917" s="116" t="s">
        <v>25</v>
      </c>
      <c r="G5917" s="117">
        <v>490199</v>
      </c>
      <c r="H5917" s="172" t="s">
        <v>5836</v>
      </c>
      <c r="I5917" s="172"/>
      <c r="J5917" s="172" t="s">
        <v>3354</v>
      </c>
      <c r="K5917" s="172" t="s">
        <v>3383</v>
      </c>
      <c r="L5917" s="172"/>
      <c r="M5917" s="172" t="s">
        <v>3453</v>
      </c>
      <c r="N5917" s="172"/>
      <c r="O5917" s="172"/>
      <c r="P5917" s="172"/>
      <c r="Q5917" s="172"/>
      <c r="R5917" s="172"/>
      <c r="S5917" s="173"/>
      <c r="T5917" s="172" t="s">
        <v>3262</v>
      </c>
      <c r="U5917" s="172"/>
      <c r="V5917" s="174"/>
      <c r="W5917" s="172" t="s">
        <v>3572</v>
      </c>
      <c r="X5917" s="172" t="s">
        <v>3660</v>
      </c>
      <c r="Y5917" s="172"/>
      <c r="Z5917" s="172"/>
      <c r="AA5917" s="172" t="s">
        <v>3262</v>
      </c>
      <c r="AB5917" s="172"/>
      <c r="AC5917" s="172"/>
      <c r="AD5917" s="172"/>
      <c r="AE5917" s="172"/>
      <c r="AF5917" t="s">
        <v>3451</v>
      </c>
      <c r="AH5917" s="2">
        <v>45966</v>
      </c>
      <c r="AI5917" s="36" t="s">
        <v>5901</v>
      </c>
    </row>
    <row r="5918" spans="2:35" ht="15" customHeight="1" x14ac:dyDescent="0.35">
      <c r="B5918" s="5">
        <f t="shared" si="452"/>
        <v>5916</v>
      </c>
      <c r="C5918">
        <f t="shared" si="456"/>
        <v>98</v>
      </c>
      <c r="D5918" s="16">
        <v>1964</v>
      </c>
      <c r="E5918" t="s">
        <v>15</v>
      </c>
      <c r="F5918" t="s">
        <v>25</v>
      </c>
      <c r="G5918">
        <v>490370</v>
      </c>
      <c r="H5918" t="s">
        <v>17</v>
      </c>
      <c r="J5918" t="s">
        <v>3354</v>
      </c>
      <c r="K5918" t="s">
        <v>3383</v>
      </c>
      <c r="L5918" t="s">
        <v>1987</v>
      </c>
      <c r="M5918" t="s">
        <v>3359</v>
      </c>
      <c r="AF5918" t="s">
        <v>3060</v>
      </c>
      <c r="AH5918" s="2">
        <v>40567.835162037038</v>
      </c>
    </row>
    <row r="5919" spans="2:35" ht="15" customHeight="1" x14ac:dyDescent="0.35">
      <c r="B5919" s="5">
        <f t="shared" si="452"/>
        <v>5917</v>
      </c>
      <c r="C5919">
        <f t="shared" ref="C5919:C5924" si="457">+G5920-G5919</f>
        <v>17</v>
      </c>
      <c r="D5919" s="16">
        <v>1964</v>
      </c>
      <c r="E5919" t="s">
        <v>15</v>
      </c>
      <c r="F5919" t="s">
        <v>25</v>
      </c>
      <c r="G5919">
        <v>490468</v>
      </c>
      <c r="H5919" t="s">
        <v>17</v>
      </c>
      <c r="J5919" t="s">
        <v>3354</v>
      </c>
      <c r="M5919" t="s">
        <v>3359</v>
      </c>
      <c r="AF5919" t="s">
        <v>3060</v>
      </c>
      <c r="AH5919" s="2">
        <v>40774.4221412037</v>
      </c>
    </row>
    <row r="5920" spans="2:35" ht="15" customHeight="1" x14ac:dyDescent="0.35">
      <c r="B5920" s="5">
        <f t="shared" si="452"/>
        <v>5918</v>
      </c>
      <c r="C5920">
        <f t="shared" si="457"/>
        <v>91</v>
      </c>
      <c r="D5920" s="16">
        <v>1964</v>
      </c>
      <c r="E5920" t="s">
        <v>15</v>
      </c>
      <c r="F5920" t="s">
        <v>25</v>
      </c>
      <c r="G5920">
        <v>490485</v>
      </c>
      <c r="H5920" t="s">
        <v>17</v>
      </c>
      <c r="J5920" t="s">
        <v>3356</v>
      </c>
      <c r="L5920" t="s">
        <v>1988</v>
      </c>
      <c r="M5920" t="s">
        <v>3359</v>
      </c>
      <c r="AF5920" t="s">
        <v>3060</v>
      </c>
      <c r="AH5920" s="2">
        <v>40859.792870370373</v>
      </c>
    </row>
    <row r="5921" spans="1:35" ht="15" customHeight="1" thickBot="1" x14ac:dyDescent="0.4">
      <c r="B5921" s="5">
        <f t="shared" si="452"/>
        <v>5919</v>
      </c>
      <c r="C5921">
        <f t="shared" si="457"/>
        <v>51</v>
      </c>
      <c r="D5921" s="16">
        <v>1964</v>
      </c>
      <c r="E5921" t="s">
        <v>15</v>
      </c>
      <c r="F5921" t="s">
        <v>25</v>
      </c>
      <c r="G5921">
        <v>490576</v>
      </c>
      <c r="H5921" t="s">
        <v>17</v>
      </c>
      <c r="J5921" t="s">
        <v>3354</v>
      </c>
      <c r="K5921" t="s">
        <v>3383</v>
      </c>
      <c r="L5921" t="s">
        <v>174</v>
      </c>
      <c r="M5921" t="s">
        <v>3359</v>
      </c>
      <c r="N5921" t="s">
        <v>3359</v>
      </c>
      <c r="AF5921" t="s">
        <v>3060</v>
      </c>
      <c r="AH5921" s="2">
        <v>39847.888055555559</v>
      </c>
    </row>
    <row r="5922" spans="1:35" ht="15" customHeight="1" thickBot="1" x14ac:dyDescent="0.4">
      <c r="B5922" s="5">
        <f t="shared" si="452"/>
        <v>5920</v>
      </c>
      <c r="C5922">
        <f t="shared" si="457"/>
        <v>2</v>
      </c>
      <c r="D5922" s="16">
        <v>1964</v>
      </c>
      <c r="E5922" s="159" t="s">
        <v>15</v>
      </c>
      <c r="F5922" s="159" t="s">
        <v>25</v>
      </c>
      <c r="G5922" s="160">
        <v>490627</v>
      </c>
      <c r="H5922" s="159"/>
      <c r="I5922" s="159"/>
      <c r="J5922" s="159" t="s">
        <v>3354</v>
      </c>
      <c r="K5922" s="159" t="s">
        <v>3383</v>
      </c>
      <c r="L5922" s="159"/>
      <c r="M5922" s="159" t="s">
        <v>3453</v>
      </c>
      <c r="N5922" s="159"/>
      <c r="O5922" s="159"/>
      <c r="P5922" s="159"/>
      <c r="Q5922" s="159"/>
      <c r="R5922" s="159"/>
      <c r="S5922" s="159"/>
      <c r="T5922" s="159" t="s">
        <v>3262</v>
      </c>
      <c r="U5922" s="159"/>
      <c r="V5922" s="161"/>
      <c r="W5922" s="159" t="s">
        <v>3572</v>
      </c>
      <c r="X5922" s="159" t="s">
        <v>3660</v>
      </c>
      <c r="Y5922" s="159"/>
      <c r="Z5922" s="159"/>
      <c r="AA5922" s="159" t="s">
        <v>3262</v>
      </c>
      <c r="AB5922" s="159"/>
      <c r="AC5922" s="159"/>
      <c r="AD5922" s="159"/>
      <c r="AE5922" s="159"/>
      <c r="AF5922" t="s">
        <v>3451</v>
      </c>
      <c r="AG5922" s="3"/>
      <c r="AH5922" s="153">
        <v>46091</v>
      </c>
      <c r="AI5922" s="76" t="s">
        <v>6360</v>
      </c>
    </row>
    <row r="5923" spans="1:35" ht="15" customHeight="1" x14ac:dyDescent="0.35">
      <c r="B5923" s="5">
        <f t="shared" si="452"/>
        <v>5921</v>
      </c>
      <c r="C5923">
        <f t="shared" si="457"/>
        <v>35</v>
      </c>
      <c r="D5923" s="16">
        <v>1964</v>
      </c>
      <c r="E5923" s="3" t="s">
        <v>15</v>
      </c>
      <c r="F5923" s="3" t="s">
        <v>25</v>
      </c>
      <c r="G5923" s="165">
        <v>490629</v>
      </c>
      <c r="H5923" s="3"/>
      <c r="I5923" s="3"/>
      <c r="J5923" s="3"/>
      <c r="K5923" s="3" t="s">
        <v>3383</v>
      </c>
      <c r="L5923" s="3"/>
      <c r="M5923" s="3"/>
      <c r="N5923" s="3"/>
      <c r="O5923" s="3"/>
      <c r="P5923" s="3"/>
      <c r="Q5923" s="3"/>
      <c r="R5923" s="3"/>
      <c r="S5923" s="152"/>
      <c r="T5923" s="3"/>
      <c r="U5923" s="3"/>
      <c r="V5923" s="143"/>
      <c r="W5923" s="3"/>
      <c r="X5923" s="3"/>
      <c r="Y5923" s="3"/>
      <c r="Z5923" s="3"/>
      <c r="AB5923" s="3"/>
      <c r="AE5923" s="3"/>
      <c r="AF5923" s="3" t="s">
        <v>3451</v>
      </c>
      <c r="AG5923" s="3"/>
      <c r="AH5923" s="153">
        <v>45739</v>
      </c>
      <c r="AI5923" s="14" t="s">
        <v>4801</v>
      </c>
    </row>
    <row r="5924" spans="1:35" ht="15" customHeight="1" x14ac:dyDescent="0.35">
      <c r="B5924" s="5">
        <f t="shared" si="452"/>
        <v>5922</v>
      </c>
      <c r="C5924">
        <f t="shared" si="457"/>
        <v>153</v>
      </c>
      <c r="D5924" s="16">
        <v>1964</v>
      </c>
      <c r="E5924" t="s">
        <v>15</v>
      </c>
      <c r="F5924" t="s">
        <v>25</v>
      </c>
      <c r="G5924">
        <v>490664</v>
      </c>
      <c r="H5924" t="s">
        <v>17</v>
      </c>
      <c r="J5924" t="s">
        <v>3354</v>
      </c>
      <c r="K5924" t="s">
        <v>3383</v>
      </c>
      <c r="M5924" t="s">
        <v>3359</v>
      </c>
      <c r="AF5924" t="s">
        <v>3060</v>
      </c>
      <c r="AH5924" s="2">
        <v>40204.924317129633</v>
      </c>
    </row>
    <row r="5925" spans="1:35" ht="15" customHeight="1" x14ac:dyDescent="0.35">
      <c r="B5925" s="5">
        <f t="shared" si="452"/>
        <v>5923</v>
      </c>
      <c r="C5925">
        <f t="shared" si="456"/>
        <v>83</v>
      </c>
      <c r="D5925" s="16">
        <v>1964</v>
      </c>
      <c r="E5925" t="s">
        <v>15</v>
      </c>
      <c r="F5925" t="s">
        <v>25</v>
      </c>
      <c r="G5925">
        <v>490817</v>
      </c>
      <c r="H5925" t="s">
        <v>17</v>
      </c>
      <c r="J5925" t="s">
        <v>3354</v>
      </c>
      <c r="K5925" t="s">
        <v>3383</v>
      </c>
      <c r="M5925" t="s">
        <v>3359</v>
      </c>
      <c r="N5925" t="s">
        <v>3359</v>
      </c>
      <c r="AF5925" t="s">
        <v>3060</v>
      </c>
      <c r="AH5925" s="2">
        <v>40982.451157407406</v>
      </c>
    </row>
    <row r="5926" spans="1:35" ht="15" customHeight="1" x14ac:dyDescent="0.35">
      <c r="A5926" s="3"/>
      <c r="B5926" s="5">
        <f t="shared" si="452"/>
        <v>5924</v>
      </c>
      <c r="C5926">
        <f t="shared" si="456"/>
        <v>244</v>
      </c>
      <c r="D5926" s="16">
        <v>1964</v>
      </c>
      <c r="E5926" t="s">
        <v>15</v>
      </c>
      <c r="F5926" t="s">
        <v>25</v>
      </c>
      <c r="G5926">
        <v>490900</v>
      </c>
      <c r="H5926" t="s">
        <v>17</v>
      </c>
      <c r="K5926" t="s">
        <v>3383</v>
      </c>
      <c r="M5926" t="s">
        <v>3359</v>
      </c>
      <c r="AF5926" t="s">
        <v>3060</v>
      </c>
      <c r="AH5926" s="2">
        <v>40447.632476851853</v>
      </c>
    </row>
    <row r="5927" spans="1:35" ht="15" customHeight="1" thickBot="1" x14ac:dyDescent="0.4">
      <c r="B5927" s="5">
        <f t="shared" si="452"/>
        <v>5925</v>
      </c>
      <c r="C5927">
        <f t="shared" ref="C5927:C5929" si="458">+G5928-G5927</f>
        <v>31</v>
      </c>
      <c r="D5927" s="16">
        <v>1964</v>
      </c>
      <c r="E5927" t="s">
        <v>15</v>
      </c>
      <c r="F5927" t="s">
        <v>25</v>
      </c>
      <c r="G5927">
        <v>491144</v>
      </c>
      <c r="H5927" t="s">
        <v>17</v>
      </c>
      <c r="J5927" t="s">
        <v>3354</v>
      </c>
      <c r="M5927" t="s">
        <v>3359</v>
      </c>
      <c r="AF5927" t="s">
        <v>3060</v>
      </c>
      <c r="AH5927" s="2">
        <v>41110.677002314813</v>
      </c>
    </row>
    <row r="5928" spans="1:35" ht="15" customHeight="1" thickBot="1" x14ac:dyDescent="0.4">
      <c r="B5928" s="5">
        <f t="shared" si="452"/>
        <v>5926</v>
      </c>
      <c r="C5928">
        <f t="shared" si="458"/>
        <v>224</v>
      </c>
      <c r="D5928" s="16">
        <v>1964</v>
      </c>
      <c r="E5928" s="159" t="s">
        <v>15</v>
      </c>
      <c r="F5928" s="159" t="s">
        <v>25</v>
      </c>
      <c r="G5928" s="160">
        <v>491175</v>
      </c>
      <c r="H5928" s="159"/>
      <c r="I5928" s="159"/>
      <c r="J5928" s="159" t="s">
        <v>3354</v>
      </c>
      <c r="K5928" s="159" t="s">
        <v>3383</v>
      </c>
      <c r="L5928" s="159"/>
      <c r="M5928" s="159" t="s">
        <v>3453</v>
      </c>
      <c r="N5928" s="159"/>
      <c r="O5928" s="159"/>
      <c r="P5928" s="159"/>
      <c r="Q5928" s="159"/>
      <c r="R5928" s="159"/>
      <c r="S5928" s="159"/>
      <c r="T5928" s="159" t="s">
        <v>3262</v>
      </c>
      <c r="U5928" s="159"/>
      <c r="V5928" s="161"/>
      <c r="W5928" s="159" t="s">
        <v>3572</v>
      </c>
      <c r="X5928" s="159" t="s">
        <v>3660</v>
      </c>
      <c r="Y5928" s="159"/>
      <c r="Z5928" s="159"/>
      <c r="AA5928" s="159" t="s">
        <v>3262</v>
      </c>
      <c r="AB5928" s="159"/>
      <c r="AC5928" s="159"/>
      <c r="AD5928" s="159"/>
      <c r="AE5928" s="159"/>
      <c r="AF5928" t="s">
        <v>3451</v>
      </c>
      <c r="AG5928" s="3"/>
      <c r="AH5928" s="153">
        <v>46091</v>
      </c>
      <c r="AI5928" s="76" t="s">
        <v>6459</v>
      </c>
    </row>
    <row r="5929" spans="1:35" ht="15" customHeight="1" x14ac:dyDescent="0.35">
      <c r="B5929" s="5">
        <f t="shared" si="452"/>
        <v>5927</v>
      </c>
      <c r="C5929">
        <f t="shared" si="458"/>
        <v>321</v>
      </c>
      <c r="D5929" s="16">
        <v>1964</v>
      </c>
      <c r="E5929" t="s">
        <v>15</v>
      </c>
      <c r="F5929" t="s">
        <v>25</v>
      </c>
      <c r="G5929">
        <v>491399</v>
      </c>
      <c r="H5929" t="s">
        <v>17</v>
      </c>
      <c r="J5929" t="s">
        <v>3354</v>
      </c>
      <c r="K5929" t="s">
        <v>3383</v>
      </c>
      <c r="L5929" t="s">
        <v>35</v>
      </c>
      <c r="M5929" t="s">
        <v>3359</v>
      </c>
      <c r="AB5929" t="s">
        <v>1990</v>
      </c>
      <c r="AC5929" s="3" t="s">
        <v>1989</v>
      </c>
      <c r="AF5929" t="s">
        <v>3060</v>
      </c>
      <c r="AH5929" s="2">
        <v>40070.816006944442</v>
      </c>
    </row>
    <row r="5930" spans="1:35" ht="15" customHeight="1" x14ac:dyDescent="0.35">
      <c r="B5930" s="5">
        <f t="shared" si="452"/>
        <v>5928</v>
      </c>
      <c r="C5930">
        <f t="shared" si="456"/>
        <v>115</v>
      </c>
      <c r="D5930" s="16">
        <v>1964</v>
      </c>
      <c r="E5930" t="s">
        <v>221</v>
      </c>
      <c r="F5930" t="s">
        <v>25</v>
      </c>
      <c r="G5930">
        <v>491720</v>
      </c>
      <c r="H5930" t="s">
        <v>17</v>
      </c>
      <c r="J5930" t="s">
        <v>3354</v>
      </c>
      <c r="K5930" t="s">
        <v>3383</v>
      </c>
      <c r="M5930" t="s">
        <v>3359</v>
      </c>
      <c r="AB5930" t="s">
        <v>282</v>
      </c>
      <c r="AC5930" s="3">
        <v>1964</v>
      </c>
      <c r="AF5930" t="s">
        <v>3060</v>
      </c>
      <c r="AH5930" s="2">
        <v>40737.378171296295</v>
      </c>
    </row>
    <row r="5931" spans="1:35" ht="15" customHeight="1" x14ac:dyDescent="0.35">
      <c r="B5931" s="5">
        <f t="shared" si="452"/>
        <v>5929</v>
      </c>
      <c r="C5931">
        <f t="shared" ref="C5931:C5935" si="459">+G5932-G5931</f>
        <v>149</v>
      </c>
      <c r="D5931" s="16">
        <v>1964</v>
      </c>
      <c r="E5931" t="s">
        <v>15</v>
      </c>
      <c r="F5931" t="s">
        <v>25</v>
      </c>
      <c r="G5931">
        <v>491835</v>
      </c>
      <c r="H5931" t="s">
        <v>17</v>
      </c>
      <c r="J5931" t="s">
        <v>3354</v>
      </c>
      <c r="K5931" t="s">
        <v>3383</v>
      </c>
      <c r="L5931" t="s">
        <v>1991</v>
      </c>
      <c r="M5931" t="s">
        <v>3359</v>
      </c>
      <c r="N5931" t="s">
        <v>3359</v>
      </c>
      <c r="AB5931" t="s">
        <v>1994</v>
      </c>
      <c r="AC5931" s="3" t="s">
        <v>1993</v>
      </c>
      <c r="AF5931" t="s">
        <v>3060</v>
      </c>
      <c r="AH5931" s="2">
        <v>40564.129930555559</v>
      </c>
    </row>
    <row r="5932" spans="1:35" ht="15" customHeight="1" thickBot="1" x14ac:dyDescent="0.4">
      <c r="B5932" s="5">
        <f t="shared" si="452"/>
        <v>5930</v>
      </c>
      <c r="C5932">
        <f t="shared" si="459"/>
        <v>94</v>
      </c>
      <c r="D5932" s="16">
        <v>1964</v>
      </c>
      <c r="E5932" t="s">
        <v>15</v>
      </c>
      <c r="F5932" t="s">
        <v>25</v>
      </c>
      <c r="G5932">
        <v>491984</v>
      </c>
      <c r="H5932" t="s">
        <v>17</v>
      </c>
      <c r="L5932" t="s">
        <v>28</v>
      </c>
      <c r="M5932" t="s">
        <v>3359</v>
      </c>
      <c r="AF5932" t="s">
        <v>3060</v>
      </c>
      <c r="AH5932" s="2">
        <v>40572.750150462962</v>
      </c>
    </row>
    <row r="5933" spans="1:35" ht="15" customHeight="1" thickBot="1" x14ac:dyDescent="0.4">
      <c r="B5933" s="5">
        <f t="shared" si="452"/>
        <v>5931</v>
      </c>
      <c r="C5933">
        <f t="shared" si="459"/>
        <v>184</v>
      </c>
      <c r="D5933" s="16">
        <v>1964</v>
      </c>
      <c r="E5933" s="159" t="s">
        <v>15</v>
      </c>
      <c r="F5933" s="159" t="s">
        <v>25</v>
      </c>
      <c r="G5933" s="160">
        <v>492078</v>
      </c>
      <c r="H5933" s="159"/>
      <c r="I5933" s="159"/>
      <c r="J5933" s="159" t="s">
        <v>3354</v>
      </c>
      <c r="K5933" s="159" t="s">
        <v>3383</v>
      </c>
      <c r="L5933" s="159"/>
      <c r="M5933" s="159" t="s">
        <v>3453</v>
      </c>
      <c r="N5933" s="159"/>
      <c r="O5933" s="159"/>
      <c r="P5933" s="159"/>
      <c r="Q5933" s="159"/>
      <c r="R5933" s="159"/>
      <c r="S5933" s="159"/>
      <c r="T5933" s="159" t="s">
        <v>3262</v>
      </c>
      <c r="U5933" s="159"/>
      <c r="V5933" s="161"/>
      <c r="W5933" s="159" t="s">
        <v>3572</v>
      </c>
      <c r="X5933" s="159" t="s">
        <v>3660</v>
      </c>
      <c r="Y5933" s="159"/>
      <c r="Z5933" s="159"/>
      <c r="AA5933" s="159" t="s">
        <v>3262</v>
      </c>
      <c r="AB5933" s="159"/>
      <c r="AC5933" s="159"/>
      <c r="AD5933" s="159"/>
      <c r="AE5933" s="159"/>
      <c r="AF5933" t="s">
        <v>3451</v>
      </c>
      <c r="AH5933" s="2">
        <v>46130</v>
      </c>
      <c r="AI5933" s="76" t="s">
        <v>6569</v>
      </c>
    </row>
    <row r="5934" spans="1:35" ht="15" customHeight="1" x14ac:dyDescent="0.35">
      <c r="B5934" s="5">
        <f t="shared" si="452"/>
        <v>5932</v>
      </c>
      <c r="C5934">
        <f t="shared" si="459"/>
        <v>607</v>
      </c>
      <c r="D5934" s="16">
        <v>1964</v>
      </c>
      <c r="E5934" s="101" t="s">
        <v>15</v>
      </c>
      <c r="F5934" s="101" t="s">
        <v>25</v>
      </c>
      <c r="G5934" s="165">
        <v>492262</v>
      </c>
      <c r="H5934" s="101"/>
      <c r="I5934" s="101"/>
      <c r="J5934" s="101" t="s">
        <v>3354</v>
      </c>
      <c r="K5934" s="101" t="s">
        <v>3383</v>
      </c>
      <c r="L5934" s="101"/>
      <c r="M5934" s="101" t="s">
        <v>3453</v>
      </c>
      <c r="N5934" s="101"/>
      <c r="O5934" s="101"/>
      <c r="P5934" s="101"/>
      <c r="Q5934" s="101"/>
      <c r="R5934" s="101"/>
      <c r="S5934" s="128"/>
      <c r="T5934" s="101" t="s">
        <v>3262</v>
      </c>
      <c r="U5934" s="101"/>
      <c r="V5934" s="130"/>
      <c r="W5934" s="101"/>
      <c r="X5934" s="101"/>
      <c r="Y5934" s="101"/>
      <c r="Z5934" s="101"/>
      <c r="AA5934" s="101" t="s">
        <v>3262</v>
      </c>
      <c r="AB5934" s="101"/>
      <c r="AC5934" s="101"/>
      <c r="AD5934" s="101" t="s">
        <v>6313</v>
      </c>
      <c r="AE5934" s="101"/>
      <c r="AF5934" t="s">
        <v>3451</v>
      </c>
      <c r="AG5934" s="101"/>
      <c r="AH5934" s="103">
        <v>45839</v>
      </c>
      <c r="AI5934" s="102" t="s">
        <v>5162</v>
      </c>
    </row>
    <row r="5935" spans="1:35" ht="15" customHeight="1" x14ac:dyDescent="0.35">
      <c r="B5935" s="5">
        <f t="shared" si="452"/>
        <v>5933</v>
      </c>
      <c r="C5935">
        <f t="shared" si="459"/>
        <v>47</v>
      </c>
      <c r="D5935" s="16">
        <v>1964</v>
      </c>
      <c r="E5935" t="s">
        <v>15</v>
      </c>
      <c r="F5935" t="s">
        <v>25</v>
      </c>
      <c r="G5935">
        <v>492869</v>
      </c>
      <c r="H5935" t="s">
        <v>17</v>
      </c>
      <c r="J5935" t="s">
        <v>3354</v>
      </c>
      <c r="K5935" t="s">
        <v>3383</v>
      </c>
      <c r="L5935" t="s">
        <v>130</v>
      </c>
      <c r="M5935" t="s">
        <v>3359</v>
      </c>
      <c r="AF5935" t="s">
        <v>3060</v>
      </c>
      <c r="AH5935" s="2">
        <v>39900.398229166669</v>
      </c>
    </row>
    <row r="5936" spans="1:35" ht="15" customHeight="1" x14ac:dyDescent="0.35">
      <c r="B5936" s="5">
        <f t="shared" si="452"/>
        <v>5934</v>
      </c>
      <c r="C5936">
        <f t="shared" si="456"/>
        <v>41</v>
      </c>
      <c r="D5936" s="16">
        <v>1964</v>
      </c>
      <c r="E5936" s="3" t="s">
        <v>15</v>
      </c>
      <c r="F5936" s="3" t="s">
        <v>25</v>
      </c>
      <c r="G5936" s="165">
        <v>492916</v>
      </c>
      <c r="H5936" s="3"/>
      <c r="I5936" s="3"/>
      <c r="J5936" s="3" t="s">
        <v>3354</v>
      </c>
      <c r="K5936" s="3" t="s">
        <v>3383</v>
      </c>
      <c r="L5936" s="3"/>
      <c r="M5936" s="3" t="s">
        <v>3453</v>
      </c>
      <c r="N5936" s="3"/>
      <c r="O5936" s="3"/>
      <c r="P5936" s="3"/>
      <c r="Q5936" s="3"/>
      <c r="R5936" s="3"/>
      <c r="S5936" s="152"/>
      <c r="T5936" s="3" t="s">
        <v>3262</v>
      </c>
      <c r="U5936" s="3"/>
      <c r="V5936" s="143"/>
      <c r="W5936" s="3" t="s">
        <v>3572</v>
      </c>
      <c r="X5936" s="3" t="s">
        <v>3660</v>
      </c>
      <c r="Y5936" s="3"/>
      <c r="Z5936" s="3"/>
      <c r="AA5936" s="3" t="s">
        <v>3262</v>
      </c>
      <c r="AB5936" s="3"/>
      <c r="AE5936" s="3"/>
      <c r="AF5936" t="s">
        <v>3451</v>
      </c>
      <c r="AG5936" s="3"/>
      <c r="AH5936" s="153">
        <v>45928</v>
      </c>
      <c r="AI5936" s="166" t="s">
        <v>5623</v>
      </c>
    </row>
    <row r="5937" spans="1:35" ht="15" customHeight="1" x14ac:dyDescent="0.35">
      <c r="B5937" s="5">
        <f t="shared" si="452"/>
        <v>5935</v>
      </c>
      <c r="C5937">
        <f t="shared" ref="C5937:C5940" si="460">+G5938-G5937</f>
        <v>13</v>
      </c>
      <c r="D5937" s="16">
        <v>1964</v>
      </c>
      <c r="E5937" s="3" t="s">
        <v>500</v>
      </c>
      <c r="F5937" s="3" t="s">
        <v>25</v>
      </c>
      <c r="G5937" s="165">
        <v>492957</v>
      </c>
      <c r="H5937" s="3"/>
      <c r="I5937" s="3"/>
      <c r="J5937" s="3" t="s">
        <v>380</v>
      </c>
      <c r="K5937" s="3" t="s">
        <v>3366</v>
      </c>
      <c r="L5937" s="3"/>
      <c r="M5937" s="3"/>
      <c r="N5937" s="3"/>
      <c r="O5937" s="3"/>
      <c r="P5937" s="3"/>
      <c r="Q5937" s="3"/>
      <c r="R5937" s="3"/>
      <c r="S5937" s="152"/>
      <c r="T5937" s="3"/>
      <c r="U5937" s="3"/>
      <c r="V5937" s="143"/>
      <c r="W5937" s="3" t="s">
        <v>3557</v>
      </c>
      <c r="X5937" s="3"/>
      <c r="Y5937" s="3"/>
      <c r="Z5937" s="3"/>
      <c r="AB5937" s="3"/>
      <c r="AE5937" s="3"/>
      <c r="AF5937" s="3" t="s">
        <v>3451</v>
      </c>
      <c r="AG5937" s="3"/>
      <c r="AH5937" s="153">
        <v>45739</v>
      </c>
      <c r="AI5937" s="14" t="s">
        <v>4802</v>
      </c>
    </row>
    <row r="5938" spans="1:35" ht="15" customHeight="1" thickBot="1" x14ac:dyDescent="0.4">
      <c r="B5938" s="5">
        <f t="shared" si="452"/>
        <v>5936</v>
      </c>
      <c r="C5938">
        <f t="shared" si="460"/>
        <v>8</v>
      </c>
      <c r="D5938" s="16">
        <v>1964</v>
      </c>
      <c r="E5938" s="3" t="s">
        <v>500</v>
      </c>
      <c r="F5938" s="3" t="s">
        <v>25</v>
      </c>
      <c r="G5938" s="3">
        <v>492970</v>
      </c>
      <c r="H5938" s="3"/>
      <c r="I5938" s="3"/>
      <c r="J5938" s="3" t="s">
        <v>34</v>
      </c>
      <c r="K5938" s="3" t="s">
        <v>3383</v>
      </c>
      <c r="L5938" s="3"/>
      <c r="M5938" s="3"/>
      <c r="N5938" s="3"/>
      <c r="O5938" s="3"/>
      <c r="P5938" s="3"/>
      <c r="Q5938" s="3"/>
      <c r="R5938" s="3"/>
      <c r="S5938" s="152"/>
      <c r="T5938" s="3"/>
      <c r="U5938" s="3" t="s">
        <v>3538</v>
      </c>
      <c r="V5938" s="143"/>
      <c r="W5938" s="3"/>
      <c r="X5938" s="3"/>
      <c r="Y5938" s="3"/>
      <c r="Z5938" s="3"/>
      <c r="AB5938" s="3"/>
      <c r="AE5938" s="3"/>
      <c r="AF5938" s="3" t="s">
        <v>3451</v>
      </c>
      <c r="AG5938" s="3"/>
      <c r="AH5938" s="153">
        <v>45688</v>
      </c>
      <c r="AI5938" s="14" t="s">
        <v>4685</v>
      </c>
    </row>
    <row r="5939" spans="1:35" ht="15" customHeight="1" thickBot="1" x14ac:dyDescent="0.4">
      <c r="B5939" s="5">
        <f t="shared" si="452"/>
        <v>5937</v>
      </c>
      <c r="C5939">
        <f t="shared" si="460"/>
        <v>64</v>
      </c>
      <c r="D5939" s="16">
        <v>1964</v>
      </c>
      <c r="E5939" s="159" t="s">
        <v>500</v>
      </c>
      <c r="F5939" s="159" t="s">
        <v>25</v>
      </c>
      <c r="G5939" s="160">
        <v>492978</v>
      </c>
      <c r="H5939" s="159"/>
      <c r="I5939" s="159"/>
      <c r="J5939" s="159" t="s">
        <v>3364</v>
      </c>
      <c r="K5939" s="159" t="s">
        <v>3383</v>
      </c>
      <c r="L5939" s="159"/>
      <c r="M5939" s="159" t="s">
        <v>3453</v>
      </c>
      <c r="N5939" s="159"/>
      <c r="O5939" s="159"/>
      <c r="P5939" s="159"/>
      <c r="Q5939" s="159"/>
      <c r="R5939" s="159"/>
      <c r="S5939" s="159"/>
      <c r="T5939" s="159"/>
      <c r="U5939" s="159" t="s">
        <v>3557</v>
      </c>
      <c r="V5939" s="161" t="s">
        <v>3359</v>
      </c>
      <c r="W5939" s="159" t="s">
        <v>3572</v>
      </c>
      <c r="X5939" s="159" t="s">
        <v>3452</v>
      </c>
      <c r="Y5939" s="159"/>
      <c r="Z5939" s="159"/>
      <c r="AA5939" s="159"/>
      <c r="AB5939" s="159"/>
      <c r="AC5939" s="159"/>
      <c r="AD5939" s="159" t="s">
        <v>4366</v>
      </c>
      <c r="AE5939" s="159"/>
      <c r="AF5939" t="s">
        <v>3451</v>
      </c>
      <c r="AH5939" s="2">
        <v>46130</v>
      </c>
      <c r="AI5939" s="76" t="s">
        <v>6562</v>
      </c>
    </row>
    <row r="5940" spans="1:35" ht="15" customHeight="1" x14ac:dyDescent="0.35">
      <c r="B5940" s="5">
        <f t="shared" si="452"/>
        <v>5938</v>
      </c>
      <c r="C5940">
        <f t="shared" si="460"/>
        <v>40</v>
      </c>
      <c r="D5940" s="16">
        <v>1964</v>
      </c>
      <c r="E5940" s="3" t="s">
        <v>221</v>
      </c>
      <c r="F5940" s="3" t="s">
        <v>25</v>
      </c>
      <c r="G5940" s="3">
        <v>493042</v>
      </c>
      <c r="H5940" s="3"/>
      <c r="I5940" s="3"/>
      <c r="J5940" s="3" t="s">
        <v>380</v>
      </c>
      <c r="K5940" s="3" t="s">
        <v>3383</v>
      </c>
      <c r="L5940" s="3"/>
      <c r="M5940" s="3" t="s">
        <v>3453</v>
      </c>
      <c r="N5940" s="3" t="s">
        <v>3359</v>
      </c>
      <c r="O5940" s="3"/>
      <c r="P5940" s="3"/>
      <c r="Q5940" s="3"/>
      <c r="R5940" s="3"/>
      <c r="S5940" s="152"/>
      <c r="T5940" s="3"/>
      <c r="U5940" s="3"/>
      <c r="V5940" s="143"/>
      <c r="W5940" s="3" t="s">
        <v>3572</v>
      </c>
      <c r="X5940" s="3" t="s">
        <v>3452</v>
      </c>
      <c r="Y5940" s="3"/>
      <c r="Z5940" s="3"/>
      <c r="AA5940" s="3" t="s">
        <v>55</v>
      </c>
      <c r="AB5940" s="3" t="s">
        <v>4363</v>
      </c>
      <c r="AE5940" s="3"/>
      <c r="AF5940" s="3" t="s">
        <v>3451</v>
      </c>
      <c r="AG5940" s="3"/>
      <c r="AH5940" s="153">
        <v>45561</v>
      </c>
      <c r="AI5940" s="75" t="s">
        <v>4173</v>
      </c>
    </row>
    <row r="5941" spans="1:35" ht="15" customHeight="1" x14ac:dyDescent="0.35">
      <c r="B5941" s="5">
        <f t="shared" si="452"/>
        <v>5939</v>
      </c>
      <c r="C5941">
        <f t="shared" si="456"/>
        <v>88</v>
      </c>
      <c r="D5941" s="16">
        <v>1964</v>
      </c>
      <c r="E5941" t="s">
        <v>327</v>
      </c>
      <c r="F5941" t="s">
        <v>25</v>
      </c>
      <c r="G5941">
        <v>493082</v>
      </c>
      <c r="H5941" t="s">
        <v>17</v>
      </c>
      <c r="J5941" t="s">
        <v>3354</v>
      </c>
      <c r="K5941" t="s">
        <v>3383</v>
      </c>
      <c r="L5941" t="s">
        <v>375</v>
      </c>
      <c r="M5941" t="s">
        <v>3359</v>
      </c>
      <c r="AF5941" t="s">
        <v>3060</v>
      </c>
      <c r="AH5941" s="2">
        <v>40173.460011574076</v>
      </c>
    </row>
    <row r="5942" spans="1:35" ht="15" customHeight="1" thickBot="1" x14ac:dyDescent="0.4">
      <c r="B5942" s="5">
        <f t="shared" si="452"/>
        <v>5940</v>
      </c>
      <c r="C5942">
        <f t="shared" ref="C5942:C5945" si="461">+G5943-G5942</f>
        <v>12</v>
      </c>
      <c r="D5942" s="16">
        <v>1964</v>
      </c>
      <c r="E5942" t="s">
        <v>327</v>
      </c>
      <c r="F5942" t="s">
        <v>25</v>
      </c>
      <c r="G5942">
        <v>493170</v>
      </c>
      <c r="H5942" t="s">
        <v>17</v>
      </c>
      <c r="J5942" t="s">
        <v>3354</v>
      </c>
      <c r="M5942" t="s">
        <v>3359</v>
      </c>
      <c r="AF5942" t="s">
        <v>3060</v>
      </c>
      <c r="AH5942" s="2">
        <v>41061.341458333336</v>
      </c>
    </row>
    <row r="5943" spans="1:35" ht="15" customHeight="1" thickBot="1" x14ac:dyDescent="0.4">
      <c r="B5943" s="5">
        <f t="shared" si="452"/>
        <v>5941</v>
      </c>
      <c r="C5943">
        <f t="shared" si="461"/>
        <v>72</v>
      </c>
      <c r="D5943" s="16">
        <v>1964</v>
      </c>
      <c r="E5943" s="159" t="s">
        <v>327</v>
      </c>
      <c r="F5943" s="159" t="s">
        <v>25</v>
      </c>
      <c r="G5943" s="160">
        <v>493182</v>
      </c>
      <c r="H5943" s="159"/>
      <c r="I5943" s="159"/>
      <c r="J5943" s="159" t="s">
        <v>3354</v>
      </c>
      <c r="K5943" s="159" t="s">
        <v>3383</v>
      </c>
      <c r="L5943" s="159"/>
      <c r="M5943" s="159" t="s">
        <v>3453</v>
      </c>
      <c r="N5943" s="159"/>
      <c r="O5943" s="159"/>
      <c r="P5943" s="159"/>
      <c r="Q5943" s="159"/>
      <c r="R5943" s="159"/>
      <c r="S5943" s="159"/>
      <c r="T5943" s="159" t="s">
        <v>3424</v>
      </c>
      <c r="U5943" s="159"/>
      <c r="V5943" s="161"/>
      <c r="W5943" s="159" t="s">
        <v>3572</v>
      </c>
      <c r="X5943" s="159" t="s">
        <v>3452</v>
      </c>
      <c r="Y5943" s="159"/>
      <c r="Z5943" s="159"/>
      <c r="AA5943" s="159" t="s">
        <v>6308</v>
      </c>
      <c r="AB5943" s="159"/>
      <c r="AC5943" s="159"/>
      <c r="AD5943" s="159"/>
      <c r="AE5943" s="159"/>
      <c r="AF5943" t="s">
        <v>3451</v>
      </c>
      <c r="AH5943" s="2">
        <v>46130</v>
      </c>
      <c r="AI5943" s="76" t="s">
        <v>6513</v>
      </c>
    </row>
    <row r="5944" spans="1:35" ht="15" customHeight="1" x14ac:dyDescent="0.35">
      <c r="B5944" s="5">
        <f t="shared" si="452"/>
        <v>5942</v>
      </c>
      <c r="C5944">
        <f t="shared" si="461"/>
        <v>29</v>
      </c>
      <c r="D5944" s="16">
        <v>1964</v>
      </c>
      <c r="E5944" t="s">
        <v>327</v>
      </c>
      <c r="F5944" t="s">
        <v>25</v>
      </c>
      <c r="G5944">
        <v>493254</v>
      </c>
      <c r="H5944" t="s">
        <v>17</v>
      </c>
      <c r="J5944" t="s">
        <v>3354</v>
      </c>
      <c r="K5944" t="s">
        <v>3383</v>
      </c>
      <c r="L5944" t="s">
        <v>88</v>
      </c>
      <c r="M5944" t="s">
        <v>3359</v>
      </c>
      <c r="AC5944" s="3">
        <v>1966</v>
      </c>
      <c r="AF5944" t="s">
        <v>3060</v>
      </c>
      <c r="AH5944" s="2">
        <v>40782.979143518518</v>
      </c>
    </row>
    <row r="5945" spans="1:35" ht="15" customHeight="1" x14ac:dyDescent="0.35">
      <c r="A5945" s="3"/>
      <c r="B5945" s="5">
        <f t="shared" si="452"/>
        <v>5943</v>
      </c>
      <c r="C5945">
        <f t="shared" si="461"/>
        <v>151</v>
      </c>
      <c r="D5945" s="16">
        <v>1964</v>
      </c>
      <c r="E5945" t="s">
        <v>327</v>
      </c>
      <c r="F5945" t="s">
        <v>25</v>
      </c>
      <c r="G5945">
        <v>493283</v>
      </c>
      <c r="H5945" t="s">
        <v>17</v>
      </c>
      <c r="K5945" t="s">
        <v>3383</v>
      </c>
      <c r="L5945" t="s">
        <v>1128</v>
      </c>
      <c r="M5945" t="s">
        <v>3359</v>
      </c>
      <c r="AB5945" t="s">
        <v>31</v>
      </c>
      <c r="AF5945" t="s">
        <v>3060</v>
      </c>
      <c r="AH5945" s="2">
        <v>40856.63890046296</v>
      </c>
    </row>
    <row r="5946" spans="1:35" ht="15" customHeight="1" thickBot="1" x14ac:dyDescent="0.4">
      <c r="B5946" s="5">
        <f t="shared" si="452"/>
        <v>5944</v>
      </c>
      <c r="C5946">
        <f t="shared" si="456"/>
        <v>106</v>
      </c>
      <c r="D5946" s="16">
        <v>1964</v>
      </c>
      <c r="E5946" t="s">
        <v>221</v>
      </c>
      <c r="F5946" t="s">
        <v>25</v>
      </c>
      <c r="G5946">
        <v>493434</v>
      </c>
      <c r="H5946" t="s">
        <v>17</v>
      </c>
      <c r="J5946" t="s">
        <v>3354</v>
      </c>
      <c r="K5946" t="s">
        <v>3383</v>
      </c>
      <c r="L5946" t="s">
        <v>56</v>
      </c>
      <c r="M5946" t="s">
        <v>3359</v>
      </c>
      <c r="N5946" t="s">
        <v>3359</v>
      </c>
      <c r="AA5946" s="3" t="s">
        <v>3464</v>
      </c>
      <c r="AB5946" t="s">
        <v>1995</v>
      </c>
      <c r="AE5946" t="s">
        <v>380</v>
      </c>
      <c r="AF5946" t="s">
        <v>3060</v>
      </c>
      <c r="AH5946" s="2">
        <v>40916.652083333334</v>
      </c>
    </row>
    <row r="5947" spans="1:35" ht="15" thickBot="1" x14ac:dyDescent="0.4">
      <c r="B5947" s="5">
        <f t="shared" si="452"/>
        <v>5945</v>
      </c>
      <c r="C5947">
        <f t="shared" si="456"/>
        <v>108</v>
      </c>
      <c r="D5947" s="16">
        <v>1964</v>
      </c>
      <c r="E5947" s="162" t="s">
        <v>560</v>
      </c>
      <c r="F5947" s="162" t="s">
        <v>25</v>
      </c>
      <c r="G5947" s="162">
        <v>493540</v>
      </c>
      <c r="H5947" s="162" t="s">
        <v>17</v>
      </c>
      <c r="I5947" s="162"/>
      <c r="J5947" s="162"/>
      <c r="K5947" s="162" t="s">
        <v>3383</v>
      </c>
      <c r="L5947" s="162" t="s">
        <v>369</v>
      </c>
      <c r="M5947" s="162" t="s">
        <v>3359</v>
      </c>
      <c r="N5947" s="162"/>
      <c r="O5947" s="162"/>
      <c r="P5947" s="162"/>
      <c r="Q5947" s="162"/>
      <c r="R5947" s="162"/>
      <c r="S5947" s="181"/>
      <c r="T5947" s="162"/>
      <c r="U5947" s="162"/>
      <c r="V5947" s="182"/>
      <c r="W5947" s="162"/>
      <c r="X5947" s="162"/>
      <c r="Y5947" s="162"/>
      <c r="Z5947" s="162"/>
      <c r="AA5947" s="159"/>
      <c r="AB5947" s="162"/>
      <c r="AC5947" s="159"/>
      <c r="AD5947" s="159"/>
      <c r="AE5947" s="162"/>
      <c r="AF5947" t="s">
        <v>3060</v>
      </c>
      <c r="AG5947" s="162"/>
      <c r="AH5947" s="163">
        <v>40067.396331018521</v>
      </c>
      <c r="AI5947" s="162"/>
    </row>
    <row r="5948" spans="1:35" ht="15" customHeight="1" thickBot="1" x14ac:dyDescent="0.4">
      <c r="A5948" s="180"/>
      <c r="B5948" s="5">
        <f t="shared" si="452"/>
        <v>5946</v>
      </c>
      <c r="C5948">
        <f t="shared" si="456"/>
        <v>19</v>
      </c>
      <c r="D5948" s="16">
        <v>1964</v>
      </c>
      <c r="E5948" t="s">
        <v>560</v>
      </c>
      <c r="F5948" t="s">
        <v>25</v>
      </c>
      <c r="G5948">
        <v>493648</v>
      </c>
      <c r="H5948" t="s">
        <v>17</v>
      </c>
      <c r="J5948" t="s">
        <v>3356</v>
      </c>
      <c r="K5948" t="s">
        <v>3383</v>
      </c>
      <c r="L5948" t="s">
        <v>377</v>
      </c>
      <c r="M5948" t="s">
        <v>3359</v>
      </c>
      <c r="AD5948" s="3" t="s">
        <v>1996</v>
      </c>
      <c r="AF5948" t="s">
        <v>3060</v>
      </c>
      <c r="AH5948" s="2">
        <v>40313.884305555555</v>
      </c>
    </row>
    <row r="5949" spans="1:35" ht="15" customHeight="1" x14ac:dyDescent="0.35">
      <c r="B5949" s="5">
        <f t="shared" ref="B5949:B6012" si="462">+B5948+1</f>
        <v>5947</v>
      </c>
      <c r="C5949">
        <f t="shared" si="456"/>
        <v>52</v>
      </c>
      <c r="D5949" s="16">
        <v>1964</v>
      </c>
      <c r="E5949" s="3" t="s">
        <v>560</v>
      </c>
      <c r="F5949" s="3" t="s">
        <v>25</v>
      </c>
      <c r="G5949" s="165">
        <v>493667</v>
      </c>
      <c r="H5949" s="3"/>
      <c r="I5949" s="3"/>
      <c r="J5949" s="3" t="s">
        <v>3354</v>
      </c>
      <c r="K5949" s="3" t="s">
        <v>3383</v>
      </c>
      <c r="L5949" s="3"/>
      <c r="M5949" s="3" t="s">
        <v>3453</v>
      </c>
      <c r="N5949" s="3"/>
      <c r="O5949" s="3"/>
      <c r="P5949" s="3"/>
      <c r="Q5949" s="3"/>
      <c r="R5949" s="3"/>
      <c r="S5949" s="152"/>
      <c r="T5949" s="3" t="s">
        <v>3424</v>
      </c>
      <c r="U5949" s="3"/>
      <c r="V5949" s="143"/>
      <c r="W5949" s="3" t="s">
        <v>3557</v>
      </c>
      <c r="X5949" s="3" t="s">
        <v>3452</v>
      </c>
      <c r="Y5949" s="3"/>
      <c r="Z5949" s="3" t="s">
        <v>3359</v>
      </c>
      <c r="AA5949" s="3" t="s">
        <v>3828</v>
      </c>
      <c r="AB5949" s="3" t="s">
        <v>3992</v>
      </c>
      <c r="AE5949" s="3"/>
      <c r="AF5949" t="s">
        <v>3451</v>
      </c>
      <c r="AH5949" s="2">
        <v>45783</v>
      </c>
      <c r="AI5949" s="75" t="s">
        <v>4985</v>
      </c>
    </row>
    <row r="5950" spans="1:35" ht="15" customHeight="1" x14ac:dyDescent="0.35">
      <c r="B5950" s="5">
        <f t="shared" si="462"/>
        <v>5948</v>
      </c>
      <c r="C5950">
        <f t="shared" si="456"/>
        <v>7</v>
      </c>
      <c r="D5950" s="16">
        <v>1964</v>
      </c>
      <c r="E5950" s="3" t="s">
        <v>560</v>
      </c>
      <c r="F5950" s="3" t="s">
        <v>25</v>
      </c>
      <c r="G5950" s="3">
        <v>493719</v>
      </c>
      <c r="H5950" s="3"/>
      <c r="I5950" s="3"/>
      <c r="J5950" s="3"/>
      <c r="K5950" s="3"/>
      <c r="L5950" s="3"/>
      <c r="M5950" s="3"/>
      <c r="N5950" s="3"/>
      <c r="O5950" s="3"/>
      <c r="P5950" s="3"/>
      <c r="Q5950" s="3"/>
      <c r="R5950" s="3"/>
      <c r="S5950" s="152"/>
      <c r="T5950" s="3"/>
      <c r="U5950" s="3"/>
      <c r="V5950" s="143"/>
      <c r="W5950" s="3"/>
      <c r="X5950" s="3"/>
      <c r="Y5950" s="3"/>
      <c r="Z5950" s="3"/>
      <c r="AB5950" s="3"/>
      <c r="AE5950" s="3"/>
      <c r="AF5950" s="3" t="s">
        <v>3451</v>
      </c>
      <c r="AG5950" s="3"/>
      <c r="AH5950" s="153">
        <v>45561</v>
      </c>
      <c r="AI5950" s="14" t="s">
        <v>4174</v>
      </c>
    </row>
    <row r="5951" spans="1:35" ht="15" customHeight="1" x14ac:dyDescent="0.35">
      <c r="B5951" s="5">
        <f t="shared" si="462"/>
        <v>5949</v>
      </c>
      <c r="C5951">
        <f t="shared" si="456"/>
        <v>1868</v>
      </c>
      <c r="D5951" s="16">
        <v>1964</v>
      </c>
      <c r="E5951" t="s">
        <v>560</v>
      </c>
      <c r="F5951" t="s">
        <v>25</v>
      </c>
      <c r="G5951">
        <v>493726</v>
      </c>
      <c r="H5951" t="s">
        <v>17</v>
      </c>
      <c r="J5951" t="s">
        <v>3354</v>
      </c>
      <c r="K5951" t="s">
        <v>3383</v>
      </c>
      <c r="L5951" t="s">
        <v>37</v>
      </c>
      <c r="M5951" t="s">
        <v>3359</v>
      </c>
      <c r="N5951" t="s">
        <v>3359</v>
      </c>
      <c r="AF5951" t="s">
        <v>3060</v>
      </c>
      <c r="AH5951" s="2">
        <v>39666.399409722224</v>
      </c>
    </row>
    <row r="5952" spans="1:35" ht="15" customHeight="1" x14ac:dyDescent="0.35">
      <c r="B5952" s="5">
        <f t="shared" si="462"/>
        <v>5950</v>
      </c>
      <c r="C5952">
        <f t="shared" si="456"/>
        <v>168</v>
      </c>
      <c r="D5952" s="16">
        <v>1964</v>
      </c>
      <c r="E5952" t="s">
        <v>15</v>
      </c>
      <c r="F5952" t="s">
        <v>16</v>
      </c>
      <c r="G5952">
        <v>495594</v>
      </c>
      <c r="H5952" t="s">
        <v>17</v>
      </c>
      <c r="J5952" t="s">
        <v>3354</v>
      </c>
      <c r="K5952" t="s">
        <v>3383</v>
      </c>
      <c r="L5952" t="s">
        <v>113</v>
      </c>
      <c r="M5952" t="s">
        <v>3359</v>
      </c>
      <c r="AF5952" t="s">
        <v>3060</v>
      </c>
      <c r="AH5952" s="2">
        <v>39755.465995370374</v>
      </c>
    </row>
    <row r="5953" spans="1:35" ht="15" customHeight="1" thickBot="1" x14ac:dyDescent="0.4">
      <c r="B5953" s="5">
        <f t="shared" si="462"/>
        <v>5951</v>
      </c>
      <c r="C5953">
        <f>+G5955-G5953</f>
        <v>351</v>
      </c>
      <c r="D5953" s="16">
        <v>1964</v>
      </c>
      <c r="E5953" t="s">
        <v>3762</v>
      </c>
      <c r="F5953" t="s">
        <v>1112</v>
      </c>
      <c r="G5953">
        <v>495762</v>
      </c>
      <c r="H5953" t="s">
        <v>17</v>
      </c>
      <c r="J5953" t="s">
        <v>3354</v>
      </c>
      <c r="M5953" t="s">
        <v>3359</v>
      </c>
      <c r="AB5953" t="s">
        <v>1998</v>
      </c>
      <c r="AC5953" s="3" t="s">
        <v>1997</v>
      </c>
      <c r="AF5953" t="s">
        <v>3060</v>
      </c>
      <c r="AH5953" s="2">
        <v>40916.647627314815</v>
      </c>
    </row>
    <row r="5954" spans="1:35" ht="15" customHeight="1" thickBot="1" x14ac:dyDescent="0.4">
      <c r="B5954" s="5">
        <f t="shared" si="462"/>
        <v>5952</v>
      </c>
      <c r="C5954">
        <f t="shared" ref="C5954:C5957" si="463">+G5956-G5954</f>
        <v>199</v>
      </c>
      <c r="D5954" s="16">
        <v>1964</v>
      </c>
      <c r="E5954" s="159" t="s">
        <v>15</v>
      </c>
      <c r="F5954" s="159" t="s">
        <v>16</v>
      </c>
      <c r="G5954" s="160">
        <v>495929</v>
      </c>
      <c r="H5954" s="159"/>
      <c r="I5954" s="159"/>
      <c r="J5954" s="159" t="s">
        <v>3354</v>
      </c>
      <c r="K5954" s="159" t="s">
        <v>3383</v>
      </c>
      <c r="L5954" s="159"/>
      <c r="M5954" s="159" t="s">
        <v>3453</v>
      </c>
      <c r="N5954" s="159"/>
      <c r="O5954" s="159"/>
      <c r="P5954" s="159"/>
      <c r="Q5954" s="159"/>
      <c r="R5954" s="159"/>
      <c r="S5954" s="159"/>
      <c r="T5954" s="159" t="s">
        <v>3262</v>
      </c>
      <c r="U5954" s="159"/>
      <c r="V5954" s="159"/>
      <c r="W5954" s="159" t="s">
        <v>3572</v>
      </c>
      <c r="X5954" s="159" t="s">
        <v>3660</v>
      </c>
      <c r="Y5954" s="159"/>
      <c r="Z5954" s="159"/>
      <c r="AA5954" s="159" t="s">
        <v>3262</v>
      </c>
      <c r="AB5954" s="159"/>
      <c r="AC5954" s="159"/>
      <c r="AD5954" s="159"/>
      <c r="AE5954" s="159"/>
      <c r="AF5954" t="s">
        <v>3451</v>
      </c>
      <c r="AG5954" s="159"/>
      <c r="AH5954" s="176">
        <v>46207</v>
      </c>
      <c r="AI5954" s="76" t="s">
        <v>6817</v>
      </c>
    </row>
    <row r="5955" spans="1:35" ht="15" customHeight="1" x14ac:dyDescent="0.45">
      <c r="B5955" s="5">
        <f t="shared" si="462"/>
        <v>5953</v>
      </c>
      <c r="C5955">
        <f t="shared" si="463"/>
        <v>173</v>
      </c>
      <c r="D5955" s="82">
        <v>1965</v>
      </c>
      <c r="E5955" t="s">
        <v>15</v>
      </c>
      <c r="F5955" t="s">
        <v>16</v>
      </c>
      <c r="G5955">
        <v>496113</v>
      </c>
      <c r="H5955" t="s">
        <v>17</v>
      </c>
      <c r="J5955" t="s">
        <v>3354</v>
      </c>
      <c r="K5955" t="s">
        <v>3383</v>
      </c>
      <c r="L5955" t="s">
        <v>1190</v>
      </c>
      <c r="M5955" t="s">
        <v>3359</v>
      </c>
      <c r="AF5955" t="s">
        <v>3060</v>
      </c>
      <c r="AH5955" s="2">
        <v>40233.400219907409</v>
      </c>
    </row>
    <row r="5956" spans="1:35" ht="15" customHeight="1" x14ac:dyDescent="0.35">
      <c r="B5956" s="5">
        <f t="shared" si="462"/>
        <v>5954</v>
      </c>
      <c r="C5956">
        <f t="shared" si="463"/>
        <v>207</v>
      </c>
      <c r="D5956" s="16">
        <v>1965</v>
      </c>
      <c r="E5956" s="3" t="s">
        <v>15</v>
      </c>
      <c r="F5956" s="3" t="s">
        <v>16</v>
      </c>
      <c r="G5956" s="3">
        <v>496128</v>
      </c>
      <c r="H5956" s="3"/>
      <c r="I5956" s="3"/>
      <c r="J5956" s="3"/>
      <c r="K5956" s="3"/>
      <c r="L5956" s="3"/>
      <c r="M5956" s="3"/>
      <c r="N5956" s="3"/>
      <c r="O5956" s="3"/>
      <c r="P5956" s="3"/>
      <c r="Q5956" s="3"/>
      <c r="R5956" s="3"/>
      <c r="S5956" s="152"/>
      <c r="T5956" s="3"/>
      <c r="U5956" s="3"/>
      <c r="V5956" s="143"/>
      <c r="W5956" s="3"/>
      <c r="X5956" s="3"/>
      <c r="Y5956" s="3"/>
      <c r="Z5956" s="3"/>
      <c r="AB5956" s="3"/>
      <c r="AE5956" s="3"/>
      <c r="AF5956" s="3" t="s">
        <v>3451</v>
      </c>
      <c r="AG5956" s="3"/>
      <c r="AH5956" s="153">
        <v>45661</v>
      </c>
      <c r="AI5956" s="14" t="s">
        <v>4562</v>
      </c>
    </row>
    <row r="5957" spans="1:35" ht="15" customHeight="1" x14ac:dyDescent="0.35">
      <c r="B5957" s="5">
        <f t="shared" si="462"/>
        <v>5955</v>
      </c>
      <c r="C5957">
        <f t="shared" si="463"/>
        <v>62</v>
      </c>
      <c r="D5957" s="16">
        <v>1965</v>
      </c>
      <c r="E5957" t="s">
        <v>15</v>
      </c>
      <c r="F5957" t="s">
        <v>16</v>
      </c>
      <c r="G5957">
        <v>496286</v>
      </c>
      <c r="H5957" t="s">
        <v>17</v>
      </c>
      <c r="J5957" t="s">
        <v>3354</v>
      </c>
      <c r="K5957" t="s">
        <v>3383</v>
      </c>
      <c r="L5957" t="s">
        <v>239</v>
      </c>
      <c r="M5957" t="s">
        <v>3359</v>
      </c>
      <c r="N5957" t="s">
        <v>3359</v>
      </c>
      <c r="AF5957" t="s">
        <v>3060</v>
      </c>
      <c r="AH5957" s="2">
        <v>40589.330937500003</v>
      </c>
    </row>
    <row r="5958" spans="1:35" ht="15" customHeight="1" x14ac:dyDescent="0.35">
      <c r="B5958" s="5">
        <f t="shared" si="462"/>
        <v>5956</v>
      </c>
      <c r="C5958">
        <f t="shared" si="456"/>
        <v>13</v>
      </c>
      <c r="D5958" s="146">
        <v>1965</v>
      </c>
      <c r="E5958" s="3" t="s">
        <v>15</v>
      </c>
      <c r="F5958" s="3" t="s">
        <v>16</v>
      </c>
      <c r="G5958" s="3">
        <v>496335</v>
      </c>
      <c r="H5958" s="3"/>
      <c r="I5958" s="3"/>
      <c r="J5958" s="3"/>
      <c r="K5958" s="3"/>
      <c r="L5958" s="3"/>
      <c r="M5958" s="3"/>
      <c r="N5958" s="3"/>
      <c r="O5958" s="3"/>
      <c r="P5958" s="3"/>
      <c r="Q5958" s="3"/>
      <c r="R5958" s="3"/>
      <c r="S5958" s="152"/>
      <c r="T5958" s="3"/>
      <c r="U5958" s="3"/>
      <c r="V5958" s="143"/>
      <c r="W5958" s="3"/>
      <c r="X5958" s="3"/>
      <c r="Y5958" s="3"/>
      <c r="Z5958" s="3"/>
      <c r="AB5958" s="3"/>
      <c r="AE5958" s="3"/>
      <c r="AF5958" s="3" t="s">
        <v>3451</v>
      </c>
      <c r="AG5958" s="3"/>
      <c r="AH5958" s="153">
        <v>45561</v>
      </c>
      <c r="AI5958" s="14" t="s">
        <v>4175</v>
      </c>
    </row>
    <row r="5959" spans="1:35" ht="15" customHeight="1" x14ac:dyDescent="0.35">
      <c r="B5959" s="5">
        <f t="shared" si="462"/>
        <v>5957</v>
      </c>
      <c r="C5959">
        <f t="shared" si="456"/>
        <v>370</v>
      </c>
      <c r="D5959" s="16">
        <v>1965</v>
      </c>
      <c r="E5959" t="s">
        <v>15</v>
      </c>
      <c r="F5959" t="s">
        <v>16</v>
      </c>
      <c r="G5959">
        <v>496348</v>
      </c>
      <c r="H5959" t="s">
        <v>17</v>
      </c>
      <c r="J5959" t="s">
        <v>3354</v>
      </c>
      <c r="K5959" t="s">
        <v>3383</v>
      </c>
      <c r="L5959" t="s">
        <v>849</v>
      </c>
      <c r="M5959" t="s">
        <v>3359</v>
      </c>
      <c r="AF5959" t="s">
        <v>3060</v>
      </c>
      <c r="AH5959" s="2">
        <v>40618.741875</v>
      </c>
    </row>
    <row r="5960" spans="1:35" ht="15" customHeight="1" x14ac:dyDescent="0.35">
      <c r="B5960" s="5">
        <f t="shared" si="462"/>
        <v>5958</v>
      </c>
      <c r="C5960">
        <f t="shared" si="456"/>
        <v>103</v>
      </c>
      <c r="D5960" s="16">
        <v>1965</v>
      </c>
      <c r="E5960" s="3" t="s">
        <v>15</v>
      </c>
      <c r="F5960" s="3" t="s">
        <v>16</v>
      </c>
      <c r="G5960" s="3">
        <v>496718</v>
      </c>
      <c r="H5960" s="3"/>
      <c r="I5960" s="3"/>
      <c r="J5960" s="3"/>
      <c r="K5960" s="3"/>
      <c r="L5960" s="3"/>
      <c r="M5960" s="3"/>
      <c r="N5960" s="3"/>
      <c r="O5960" s="3"/>
      <c r="P5960" s="3"/>
      <c r="Q5960" s="3"/>
      <c r="R5960" s="3"/>
      <c r="S5960" s="152"/>
      <c r="T5960" s="3"/>
      <c r="U5960" s="3"/>
      <c r="V5960" s="143"/>
      <c r="W5960" s="3"/>
      <c r="X5960" s="3"/>
      <c r="Y5960" s="3"/>
      <c r="Z5960" s="3"/>
      <c r="AB5960" s="3"/>
      <c r="AE5960" s="3"/>
      <c r="AF5960" s="3" t="s">
        <v>3451</v>
      </c>
      <c r="AG5960" s="3"/>
      <c r="AH5960" s="153">
        <v>45661</v>
      </c>
      <c r="AI5960" s="14" t="s">
        <v>4457</v>
      </c>
    </row>
    <row r="5961" spans="1:35" ht="15" customHeight="1" x14ac:dyDescent="0.35">
      <c r="B5961" s="5">
        <f t="shared" si="462"/>
        <v>5959</v>
      </c>
      <c r="C5961">
        <f t="shared" ref="C5961:C5965" si="464">+G5962-G5961</f>
        <v>621</v>
      </c>
      <c r="D5961" s="16">
        <v>1965</v>
      </c>
      <c r="E5961" s="3" t="s">
        <v>15</v>
      </c>
      <c r="F5961" s="3" t="s">
        <v>16</v>
      </c>
      <c r="G5961" s="165">
        <v>496821</v>
      </c>
      <c r="H5961" s="3"/>
      <c r="I5961" s="3"/>
      <c r="J5961" s="3"/>
      <c r="K5961" s="3" t="s">
        <v>3383</v>
      </c>
      <c r="L5961" s="3"/>
      <c r="M5961" s="3"/>
      <c r="N5961" s="3"/>
      <c r="O5961" s="3"/>
      <c r="P5961" s="3"/>
      <c r="Q5961" s="3"/>
      <c r="R5961" s="3"/>
      <c r="S5961" s="152"/>
      <c r="T5961" s="3"/>
      <c r="U5961" s="3"/>
      <c r="V5961" s="143"/>
      <c r="W5961" s="3"/>
      <c r="X5961" s="3"/>
      <c r="Y5961" s="3"/>
      <c r="Z5961" s="3"/>
      <c r="AB5961" s="3"/>
      <c r="AE5961" s="3"/>
      <c r="AF5961" s="3" t="s">
        <v>3451</v>
      </c>
      <c r="AG5961" s="3"/>
      <c r="AH5961" s="153">
        <v>45739</v>
      </c>
      <c r="AI5961" s="14" t="s">
        <v>4803</v>
      </c>
    </row>
    <row r="5962" spans="1:35" ht="15" customHeight="1" thickBot="1" x14ac:dyDescent="0.4">
      <c r="B5962" s="5">
        <f t="shared" si="462"/>
        <v>5960</v>
      </c>
      <c r="C5962">
        <f t="shared" si="464"/>
        <v>6</v>
      </c>
      <c r="D5962" s="16">
        <v>1965</v>
      </c>
      <c r="E5962" t="s">
        <v>15</v>
      </c>
      <c r="F5962" t="s">
        <v>16</v>
      </c>
      <c r="G5962">
        <v>497442</v>
      </c>
      <c r="H5962" t="s">
        <v>17</v>
      </c>
      <c r="J5962" t="s">
        <v>3354</v>
      </c>
      <c r="M5962" t="s">
        <v>3359</v>
      </c>
      <c r="AF5962" t="s">
        <v>3060</v>
      </c>
      <c r="AH5962" s="2">
        <v>40051.754930555559</v>
      </c>
    </row>
    <row r="5963" spans="1:35" ht="15" customHeight="1" thickBot="1" x14ac:dyDescent="0.4">
      <c r="B5963" s="5">
        <f t="shared" si="462"/>
        <v>5961</v>
      </c>
      <c r="C5963">
        <f t="shared" si="464"/>
        <v>500</v>
      </c>
      <c r="D5963" s="16">
        <v>1965</v>
      </c>
      <c r="E5963" s="159" t="s">
        <v>15</v>
      </c>
      <c r="F5963" s="159" t="s">
        <v>16</v>
      </c>
      <c r="G5963" s="160">
        <v>497448</v>
      </c>
      <c r="H5963" s="159"/>
      <c r="I5963" s="159"/>
      <c r="J5963" s="159" t="s">
        <v>3354</v>
      </c>
      <c r="K5963" s="159" t="s">
        <v>3383</v>
      </c>
      <c r="L5963" s="159"/>
      <c r="M5963" s="159" t="s">
        <v>3453</v>
      </c>
      <c r="N5963" s="159"/>
      <c r="O5963" s="159"/>
      <c r="P5963" s="159"/>
      <c r="Q5963" s="159"/>
      <c r="R5963" s="159"/>
      <c r="S5963" s="159"/>
      <c r="T5963" s="159" t="s">
        <v>3262</v>
      </c>
      <c r="U5963" s="159"/>
      <c r="V5963" s="161"/>
      <c r="W5963" s="159" t="s">
        <v>3572</v>
      </c>
      <c r="X5963" s="159" t="s">
        <v>3660</v>
      </c>
      <c r="Y5963" s="159"/>
      <c r="Z5963" s="159"/>
      <c r="AA5963" s="159" t="s">
        <v>3262</v>
      </c>
      <c r="AB5963" s="159"/>
      <c r="AC5963" s="159"/>
      <c r="AD5963" s="159"/>
      <c r="AE5963" s="159"/>
      <c r="AF5963" t="s">
        <v>3451</v>
      </c>
      <c r="AH5963" s="2">
        <v>46130</v>
      </c>
      <c r="AI5963" s="76" t="s">
        <v>6529</v>
      </c>
    </row>
    <row r="5964" spans="1:35" ht="15" customHeight="1" x14ac:dyDescent="0.35">
      <c r="B5964" s="5">
        <f t="shared" si="462"/>
        <v>5962</v>
      </c>
      <c r="C5964">
        <f t="shared" si="464"/>
        <v>2</v>
      </c>
      <c r="D5964" s="16">
        <v>1965</v>
      </c>
      <c r="E5964" s="3" t="s">
        <v>15</v>
      </c>
      <c r="F5964" s="3" t="s">
        <v>16</v>
      </c>
      <c r="G5964" s="3">
        <v>497948</v>
      </c>
      <c r="H5964" s="3"/>
      <c r="I5964" s="3"/>
      <c r="J5964" s="3"/>
      <c r="K5964" s="3"/>
      <c r="L5964" s="3"/>
      <c r="M5964" s="3"/>
      <c r="N5964" s="3"/>
      <c r="O5964" s="3"/>
      <c r="P5964" s="3"/>
      <c r="Q5964" s="3"/>
      <c r="R5964" s="3"/>
      <c r="S5964" s="152"/>
      <c r="T5964" s="3"/>
      <c r="U5964" s="3"/>
      <c r="V5964" s="143"/>
      <c r="W5964" s="3"/>
      <c r="X5964" s="3"/>
      <c r="Y5964" s="3"/>
      <c r="Z5964" s="3"/>
      <c r="AB5964" s="3"/>
      <c r="AE5964" s="3"/>
      <c r="AF5964" s="3" t="s">
        <v>3451</v>
      </c>
      <c r="AG5964" s="3"/>
      <c r="AH5964" s="153">
        <v>45568</v>
      </c>
      <c r="AI5964" s="14" t="s">
        <v>4308</v>
      </c>
    </row>
    <row r="5965" spans="1:35" ht="15" customHeight="1" thickBot="1" x14ac:dyDescent="0.4">
      <c r="A5965" s="3"/>
      <c r="B5965" s="5">
        <f t="shared" si="462"/>
        <v>5963</v>
      </c>
      <c r="C5965">
        <f t="shared" si="464"/>
        <v>136</v>
      </c>
      <c r="D5965" s="16">
        <v>1965</v>
      </c>
      <c r="E5965" t="s">
        <v>15</v>
      </c>
      <c r="F5965" t="s">
        <v>16</v>
      </c>
      <c r="G5965">
        <v>497950</v>
      </c>
      <c r="H5965" t="s">
        <v>17</v>
      </c>
      <c r="J5965" t="s">
        <v>3354</v>
      </c>
      <c r="M5965" t="s">
        <v>3359</v>
      </c>
      <c r="AF5965" t="s">
        <v>3060</v>
      </c>
      <c r="AH5965" s="2">
        <v>40493.754467592589</v>
      </c>
    </row>
    <row r="5966" spans="1:35" ht="15" thickBot="1" x14ac:dyDescent="0.4">
      <c r="B5966" s="5">
        <f t="shared" si="462"/>
        <v>5964</v>
      </c>
      <c r="C5966">
        <f t="shared" si="456"/>
        <v>38</v>
      </c>
      <c r="D5966" s="16">
        <v>1965</v>
      </c>
      <c r="E5966" s="162" t="s">
        <v>560</v>
      </c>
      <c r="F5966" s="162" t="s">
        <v>25</v>
      </c>
      <c r="G5966" s="162">
        <v>498086</v>
      </c>
      <c r="H5966" s="162" t="s">
        <v>17</v>
      </c>
      <c r="I5966" s="162"/>
      <c r="J5966" s="162" t="s">
        <v>3354</v>
      </c>
      <c r="K5966" s="162" t="s">
        <v>3383</v>
      </c>
      <c r="L5966" s="162" t="s">
        <v>471</v>
      </c>
      <c r="M5966" s="162" t="s">
        <v>3359</v>
      </c>
      <c r="N5966" s="162"/>
      <c r="O5966" s="162"/>
      <c r="P5966" s="162"/>
      <c r="Q5966" s="162"/>
      <c r="R5966" s="162"/>
      <c r="S5966" s="181"/>
      <c r="T5966" s="162"/>
      <c r="U5966" s="162"/>
      <c r="V5966" s="182"/>
      <c r="W5966" s="162" t="s">
        <v>3557</v>
      </c>
      <c r="X5966" s="162"/>
      <c r="Y5966" s="162"/>
      <c r="Z5966" s="162"/>
      <c r="AA5966" s="159"/>
      <c r="AB5966" s="162" t="s">
        <v>195</v>
      </c>
      <c r="AC5966" s="159"/>
      <c r="AD5966" s="159"/>
      <c r="AE5966" s="162"/>
      <c r="AF5966" t="s">
        <v>3060</v>
      </c>
      <c r="AG5966" s="162"/>
      <c r="AH5966" s="163">
        <v>40392.858923611115</v>
      </c>
      <c r="AI5966" s="162"/>
    </row>
    <row r="5967" spans="1:35" ht="15" customHeight="1" thickBot="1" x14ac:dyDescent="0.4">
      <c r="A5967" s="180"/>
      <c r="B5967" s="5">
        <f t="shared" si="462"/>
        <v>5965</v>
      </c>
      <c r="C5967">
        <f t="shared" si="456"/>
        <v>190</v>
      </c>
      <c r="D5967" s="16">
        <v>1965</v>
      </c>
      <c r="E5967" t="s">
        <v>560</v>
      </c>
      <c r="F5967" t="s">
        <v>25</v>
      </c>
      <c r="G5967">
        <v>498124</v>
      </c>
      <c r="H5967" t="s">
        <v>17</v>
      </c>
      <c r="J5967" t="s">
        <v>3354</v>
      </c>
      <c r="K5967" t="s">
        <v>3383</v>
      </c>
      <c r="L5967" t="s">
        <v>1999</v>
      </c>
      <c r="M5967" t="s">
        <v>3359</v>
      </c>
      <c r="AF5967" t="s">
        <v>3060</v>
      </c>
      <c r="AH5967" s="2">
        <v>39918.876805555556</v>
      </c>
    </row>
    <row r="5968" spans="1:35" ht="15" customHeight="1" x14ac:dyDescent="0.35">
      <c r="B5968" s="5">
        <f t="shared" si="462"/>
        <v>5966</v>
      </c>
      <c r="C5968">
        <f t="shared" ref="C5968:C5972" si="465">+G5969-G5968</f>
        <v>150</v>
      </c>
      <c r="D5968" s="16">
        <v>1965</v>
      </c>
      <c r="E5968" t="s">
        <v>327</v>
      </c>
      <c r="F5968" t="s">
        <v>16</v>
      </c>
      <c r="G5968">
        <v>498314</v>
      </c>
      <c r="H5968" t="s">
        <v>17</v>
      </c>
      <c r="J5968" t="s">
        <v>3354</v>
      </c>
      <c r="K5968" t="s">
        <v>3383</v>
      </c>
      <c r="M5968" t="s">
        <v>3359</v>
      </c>
      <c r="AF5968" t="s">
        <v>3060</v>
      </c>
      <c r="AH5968" s="2">
        <v>39682.437986111108</v>
      </c>
    </row>
    <row r="5969" spans="1:35" ht="15" customHeight="1" thickBot="1" x14ac:dyDescent="0.4">
      <c r="B5969" s="5">
        <f t="shared" si="462"/>
        <v>5967</v>
      </c>
      <c r="C5969">
        <f t="shared" si="465"/>
        <v>1820</v>
      </c>
      <c r="D5969" s="16">
        <v>1965</v>
      </c>
      <c r="E5969" t="s">
        <v>327</v>
      </c>
      <c r="F5969" t="s">
        <v>16</v>
      </c>
      <c r="G5969">
        <v>498464</v>
      </c>
      <c r="H5969" t="s">
        <v>17</v>
      </c>
      <c r="M5969" t="s">
        <v>3359</v>
      </c>
      <c r="AF5969" t="s">
        <v>3060</v>
      </c>
      <c r="AH5969" s="2">
        <v>40809.6246875</v>
      </c>
    </row>
    <row r="5970" spans="1:35" ht="15" customHeight="1" thickBot="1" x14ac:dyDescent="0.4">
      <c r="B5970" s="5">
        <f t="shared" si="462"/>
        <v>5968</v>
      </c>
      <c r="C5970">
        <f t="shared" si="465"/>
        <v>40</v>
      </c>
      <c r="D5970" s="16">
        <v>1965</v>
      </c>
      <c r="E5970" s="159" t="s">
        <v>500</v>
      </c>
      <c r="F5970" s="159" t="s">
        <v>25</v>
      </c>
      <c r="G5970" s="160">
        <v>500284</v>
      </c>
      <c r="H5970" s="159"/>
      <c r="I5970" s="159"/>
      <c r="J5970" s="159" t="s">
        <v>3364</v>
      </c>
      <c r="K5970" s="159" t="s">
        <v>3383</v>
      </c>
      <c r="L5970" s="159"/>
      <c r="M5970" s="159" t="s">
        <v>3453</v>
      </c>
      <c r="N5970" s="159"/>
      <c r="O5970" s="159"/>
      <c r="P5970" s="159"/>
      <c r="Q5970" s="159"/>
      <c r="R5970" s="159"/>
      <c r="S5970" s="159"/>
      <c r="T5970" s="159"/>
      <c r="U5970" s="159" t="s">
        <v>3557</v>
      </c>
      <c r="V5970" s="161" t="s">
        <v>3359</v>
      </c>
      <c r="W5970" s="159" t="s">
        <v>3572</v>
      </c>
      <c r="X5970" s="159" t="s">
        <v>3452</v>
      </c>
      <c r="Y5970" s="159"/>
      <c r="Z5970" s="159"/>
      <c r="AA5970" s="159"/>
      <c r="AB5970" s="159"/>
      <c r="AC5970" s="159"/>
      <c r="AD5970" s="159"/>
      <c r="AE5970" s="159"/>
      <c r="AF5970" t="s">
        <v>3451</v>
      </c>
      <c r="AG5970" s="3"/>
      <c r="AH5970" s="153">
        <v>46091</v>
      </c>
      <c r="AI5970" s="76" t="s">
        <v>6409</v>
      </c>
    </row>
    <row r="5971" spans="1:35" ht="15" customHeight="1" x14ac:dyDescent="0.35">
      <c r="B5971" s="5">
        <f t="shared" si="462"/>
        <v>5969</v>
      </c>
      <c r="C5971">
        <f t="shared" si="465"/>
        <v>82</v>
      </c>
      <c r="D5971" s="16">
        <v>1965</v>
      </c>
      <c r="E5971" t="s">
        <v>15</v>
      </c>
      <c r="F5971" t="s">
        <v>25</v>
      </c>
      <c r="G5971">
        <v>500324</v>
      </c>
      <c r="H5971" t="s">
        <v>17</v>
      </c>
      <c r="J5971" t="s">
        <v>3354</v>
      </c>
      <c r="K5971" t="s">
        <v>3383</v>
      </c>
      <c r="L5971" t="s">
        <v>777</v>
      </c>
      <c r="M5971" t="s">
        <v>3359</v>
      </c>
      <c r="AF5971" t="s">
        <v>3060</v>
      </c>
      <c r="AH5971" s="2">
        <v>40273.692442129628</v>
      </c>
    </row>
    <row r="5972" spans="1:35" ht="15" customHeight="1" x14ac:dyDescent="0.35">
      <c r="B5972" s="5">
        <f t="shared" si="462"/>
        <v>5970</v>
      </c>
      <c r="C5972">
        <f t="shared" si="465"/>
        <v>33</v>
      </c>
      <c r="D5972" s="16">
        <v>1965</v>
      </c>
      <c r="E5972" t="s">
        <v>15</v>
      </c>
      <c r="F5972" t="s">
        <v>25</v>
      </c>
      <c r="G5972">
        <v>500406</v>
      </c>
      <c r="H5972" t="s">
        <v>17</v>
      </c>
      <c r="J5972" t="s">
        <v>3354</v>
      </c>
      <c r="K5972" t="s">
        <v>3383</v>
      </c>
      <c r="M5972" t="s">
        <v>3359</v>
      </c>
      <c r="AF5972" t="s">
        <v>3060</v>
      </c>
      <c r="AH5972" s="2">
        <v>40385.377592592595</v>
      </c>
    </row>
    <row r="5973" spans="1:35" ht="15" customHeight="1" x14ac:dyDescent="0.35">
      <c r="A5973" s="3"/>
      <c r="B5973" s="5">
        <f t="shared" si="462"/>
        <v>5971</v>
      </c>
      <c r="C5973">
        <f t="shared" si="456"/>
        <v>62</v>
      </c>
      <c r="D5973" s="16">
        <v>1965</v>
      </c>
      <c r="E5973" t="s">
        <v>15</v>
      </c>
      <c r="F5973" t="s">
        <v>25</v>
      </c>
      <c r="G5973">
        <v>500439</v>
      </c>
      <c r="H5973" t="s">
        <v>17</v>
      </c>
      <c r="J5973" t="s">
        <v>3354</v>
      </c>
      <c r="K5973" t="s">
        <v>3383</v>
      </c>
      <c r="L5973" t="s">
        <v>162</v>
      </c>
      <c r="M5973" t="s">
        <v>3359</v>
      </c>
      <c r="N5973" t="s">
        <v>3359</v>
      </c>
      <c r="AF5973" t="s">
        <v>3060</v>
      </c>
      <c r="AH5973" s="2">
        <v>39972.508831018517</v>
      </c>
    </row>
    <row r="5974" spans="1:35" ht="15" customHeight="1" x14ac:dyDescent="0.35">
      <c r="B5974" s="5">
        <f t="shared" si="462"/>
        <v>5972</v>
      </c>
      <c r="C5974">
        <f t="shared" si="456"/>
        <v>267</v>
      </c>
      <c r="D5974" s="16">
        <v>1965</v>
      </c>
      <c r="E5974" s="115" t="s">
        <v>15</v>
      </c>
      <c r="F5974" s="115" t="s">
        <v>25</v>
      </c>
      <c r="G5974" s="70">
        <v>500501</v>
      </c>
      <c r="I5974" s="172"/>
      <c r="J5974" s="172" t="s">
        <v>3354</v>
      </c>
      <c r="K5974" s="172" t="s">
        <v>3383</v>
      </c>
      <c r="L5974" s="172"/>
      <c r="M5974" s="172" t="s">
        <v>3453</v>
      </c>
      <c r="N5974" s="172"/>
      <c r="O5974" s="172"/>
      <c r="P5974" s="172"/>
      <c r="Q5974" s="172"/>
      <c r="R5974" s="172"/>
      <c r="S5974" s="173"/>
      <c r="T5974" s="172" t="s">
        <v>3262</v>
      </c>
      <c r="U5974" s="172"/>
      <c r="V5974" s="174"/>
      <c r="W5974" s="172" t="s">
        <v>3572</v>
      </c>
      <c r="X5974" s="172" t="s">
        <v>3660</v>
      </c>
      <c r="Y5974" s="172"/>
      <c r="Z5974" s="172"/>
      <c r="AA5974" s="172" t="s">
        <v>3262</v>
      </c>
      <c r="AC5974"/>
      <c r="AD5974"/>
      <c r="AF5974" t="s">
        <v>3451</v>
      </c>
      <c r="AH5974" s="2">
        <v>45966</v>
      </c>
      <c r="AI5974" s="36" t="s">
        <v>5787</v>
      </c>
    </row>
    <row r="5975" spans="1:35" ht="15" customHeight="1" x14ac:dyDescent="0.35">
      <c r="B5975" s="5">
        <f t="shared" si="462"/>
        <v>5973</v>
      </c>
      <c r="C5975">
        <f t="shared" si="456"/>
        <v>380</v>
      </c>
      <c r="D5975" s="16">
        <v>1965</v>
      </c>
      <c r="E5975" t="s">
        <v>15</v>
      </c>
      <c r="F5975" t="s">
        <v>25</v>
      </c>
      <c r="G5975">
        <v>500768</v>
      </c>
      <c r="H5975" t="s">
        <v>17</v>
      </c>
      <c r="J5975" t="s">
        <v>3354</v>
      </c>
      <c r="K5975" t="s">
        <v>3383</v>
      </c>
      <c r="L5975" t="s">
        <v>258</v>
      </c>
      <c r="M5975" t="s">
        <v>3359</v>
      </c>
      <c r="AB5975" t="s">
        <v>31</v>
      </c>
      <c r="AF5975" t="s">
        <v>3060</v>
      </c>
      <c r="AH5975" s="2">
        <v>39977.538680555554</v>
      </c>
    </row>
    <row r="5976" spans="1:35" ht="15" customHeight="1" x14ac:dyDescent="0.35">
      <c r="B5976" s="5">
        <f t="shared" si="462"/>
        <v>5974</v>
      </c>
      <c r="C5976">
        <f t="shared" si="456"/>
        <v>553</v>
      </c>
      <c r="D5976" s="16">
        <v>1965</v>
      </c>
      <c r="E5976" t="s">
        <v>15</v>
      </c>
      <c r="F5976" t="s">
        <v>25</v>
      </c>
      <c r="G5976">
        <v>501148</v>
      </c>
      <c r="H5976" t="s">
        <v>73</v>
      </c>
      <c r="J5976" t="s">
        <v>3354</v>
      </c>
      <c r="K5976" t="s">
        <v>3383</v>
      </c>
      <c r="L5976" t="s">
        <v>1055</v>
      </c>
      <c r="M5976" t="s">
        <v>3359</v>
      </c>
      <c r="S5976" s="148">
        <v>459</v>
      </c>
      <c r="AD5976" s="3" t="s">
        <v>2000</v>
      </c>
      <c r="AF5976" t="s">
        <v>3060</v>
      </c>
      <c r="AH5976" s="2">
        <v>41107.761157407411</v>
      </c>
    </row>
    <row r="5977" spans="1:35" ht="15" customHeight="1" x14ac:dyDescent="0.35">
      <c r="B5977" s="5">
        <f t="shared" si="462"/>
        <v>5975</v>
      </c>
      <c r="C5977">
        <f t="shared" si="456"/>
        <v>192</v>
      </c>
      <c r="D5977" s="16">
        <v>1965</v>
      </c>
      <c r="E5977" t="s">
        <v>15</v>
      </c>
      <c r="F5977" t="s">
        <v>25</v>
      </c>
      <c r="G5977">
        <v>501701</v>
      </c>
      <c r="H5977" t="s">
        <v>17</v>
      </c>
      <c r="J5977" t="s">
        <v>3354</v>
      </c>
      <c r="K5977" t="s">
        <v>3383</v>
      </c>
      <c r="L5977" t="s">
        <v>2001</v>
      </c>
      <c r="M5977" t="s">
        <v>3359</v>
      </c>
      <c r="AF5977" t="s">
        <v>3060</v>
      </c>
      <c r="AH5977" s="2">
        <v>39936.795486111114</v>
      </c>
    </row>
    <row r="5978" spans="1:35" ht="15" customHeight="1" x14ac:dyDescent="0.35">
      <c r="B5978" s="5">
        <f t="shared" si="462"/>
        <v>5976</v>
      </c>
      <c r="C5978">
        <f t="shared" si="456"/>
        <v>71</v>
      </c>
      <c r="D5978" s="16">
        <v>1965</v>
      </c>
      <c r="E5978" t="s">
        <v>15</v>
      </c>
      <c r="F5978" t="s">
        <v>25</v>
      </c>
      <c r="G5978">
        <v>501893</v>
      </c>
      <c r="H5978" t="s">
        <v>17</v>
      </c>
      <c r="J5978" t="s">
        <v>3354</v>
      </c>
      <c r="K5978" t="s">
        <v>3383</v>
      </c>
      <c r="M5978" t="s">
        <v>3359</v>
      </c>
      <c r="AD5978" s="3" t="s">
        <v>2002</v>
      </c>
      <c r="AF5978" t="s">
        <v>3060</v>
      </c>
      <c r="AH5978" s="2">
        <v>40947.457662037035</v>
      </c>
    </row>
    <row r="5979" spans="1:35" ht="15" customHeight="1" x14ac:dyDescent="0.35">
      <c r="B5979" s="5">
        <f t="shared" si="462"/>
        <v>5977</v>
      </c>
      <c r="C5979">
        <f t="shared" si="456"/>
        <v>78</v>
      </c>
      <c r="D5979" s="146">
        <f>+D5978</f>
        <v>1965</v>
      </c>
      <c r="E5979" s="3" t="s">
        <v>15</v>
      </c>
      <c r="F5979" s="3" t="s">
        <v>25</v>
      </c>
      <c r="G5979" s="165">
        <v>501964</v>
      </c>
      <c r="H5979" s="3"/>
      <c r="I5979" s="3"/>
      <c r="J5979" s="3"/>
      <c r="K5979" s="3" t="s">
        <v>3383</v>
      </c>
      <c r="L5979" s="3"/>
      <c r="M5979" s="3"/>
      <c r="N5979" s="3"/>
      <c r="O5979" s="3"/>
      <c r="P5979" s="3"/>
      <c r="Q5979" s="3"/>
      <c r="R5979" s="3"/>
      <c r="S5979" s="152"/>
      <c r="T5979" s="3"/>
      <c r="U5979" s="3"/>
      <c r="V5979" s="143"/>
      <c r="W5979" s="3"/>
      <c r="X5979" s="3"/>
      <c r="Y5979" s="3"/>
      <c r="Z5979" s="3"/>
      <c r="AB5979" s="3"/>
      <c r="AE5979" s="3"/>
      <c r="AF5979" s="3" t="s">
        <v>3451</v>
      </c>
      <c r="AG5979" s="3"/>
      <c r="AH5979" s="153">
        <v>45739</v>
      </c>
      <c r="AI5979" s="14" t="s">
        <v>4804</v>
      </c>
    </row>
    <row r="5980" spans="1:35" ht="15" customHeight="1" x14ac:dyDescent="0.35">
      <c r="B5980" s="5">
        <f t="shared" si="462"/>
        <v>5978</v>
      </c>
      <c r="C5980">
        <f t="shared" si="456"/>
        <v>124</v>
      </c>
      <c r="D5980" s="16">
        <v>1965</v>
      </c>
      <c r="E5980" t="s">
        <v>15</v>
      </c>
      <c r="F5980" t="s">
        <v>25</v>
      </c>
      <c r="G5980">
        <v>502042</v>
      </c>
      <c r="H5980" t="s">
        <v>17</v>
      </c>
      <c r="K5980" t="s">
        <v>3383</v>
      </c>
      <c r="L5980" t="s">
        <v>382</v>
      </c>
      <c r="M5980" t="s">
        <v>3359</v>
      </c>
      <c r="AB5980" t="s">
        <v>195</v>
      </c>
      <c r="AF5980" t="s">
        <v>3060</v>
      </c>
      <c r="AH5980" s="2">
        <v>40177.826747685183</v>
      </c>
    </row>
    <row r="5981" spans="1:35" ht="15" customHeight="1" x14ac:dyDescent="0.35">
      <c r="B5981" s="5">
        <f t="shared" si="462"/>
        <v>5979</v>
      </c>
      <c r="C5981">
        <f t="shared" si="456"/>
        <v>29</v>
      </c>
      <c r="D5981" s="16">
        <v>1965</v>
      </c>
      <c r="E5981" t="s">
        <v>15</v>
      </c>
      <c r="F5981" t="s">
        <v>25</v>
      </c>
      <c r="G5981">
        <v>502166</v>
      </c>
      <c r="H5981" t="s">
        <v>17</v>
      </c>
      <c r="J5981" t="s">
        <v>3354</v>
      </c>
      <c r="L5981" t="s">
        <v>37</v>
      </c>
      <c r="M5981" t="s">
        <v>3359</v>
      </c>
      <c r="AB5981" t="s">
        <v>195</v>
      </c>
      <c r="AF5981" t="s">
        <v>3060</v>
      </c>
      <c r="AH5981" s="2">
        <v>40434.881712962961</v>
      </c>
    </row>
    <row r="5982" spans="1:35" ht="15" customHeight="1" x14ac:dyDescent="0.35">
      <c r="B5982" s="5">
        <f t="shared" si="462"/>
        <v>5980</v>
      </c>
      <c r="C5982">
        <f t="shared" si="456"/>
        <v>636</v>
      </c>
      <c r="D5982" s="16">
        <v>1965</v>
      </c>
      <c r="E5982" s="3" t="s">
        <v>15</v>
      </c>
      <c r="F5982" s="3" t="s">
        <v>25</v>
      </c>
      <c r="G5982" s="3">
        <v>502195</v>
      </c>
      <c r="H5982" s="3"/>
      <c r="I5982" s="3"/>
      <c r="J5982" s="3"/>
      <c r="K5982" s="3" t="s">
        <v>3383</v>
      </c>
      <c r="L5982" s="3"/>
      <c r="M5982" s="3"/>
      <c r="N5982" s="3"/>
      <c r="O5982" s="3"/>
      <c r="P5982" s="3"/>
      <c r="Q5982" s="3"/>
      <c r="R5982" s="3"/>
      <c r="S5982" s="152"/>
      <c r="T5982" s="3"/>
      <c r="U5982" s="3"/>
      <c r="V5982" s="143"/>
      <c r="W5982" s="3"/>
      <c r="X5982" s="3"/>
      <c r="Y5982" s="3"/>
      <c r="Z5982" s="3"/>
      <c r="AB5982" s="3"/>
      <c r="AE5982" s="3"/>
      <c r="AF5982" s="3" t="s">
        <v>3451</v>
      </c>
      <c r="AG5982" s="3"/>
      <c r="AH5982" s="153">
        <v>45688</v>
      </c>
      <c r="AI5982" s="14" t="s">
        <v>4686</v>
      </c>
    </row>
    <row r="5983" spans="1:35" ht="15" customHeight="1" x14ac:dyDescent="0.35">
      <c r="B5983" s="5">
        <f t="shared" si="462"/>
        <v>5981</v>
      </c>
      <c r="C5983">
        <f t="shared" si="456"/>
        <v>239</v>
      </c>
      <c r="D5983" s="16">
        <v>1965</v>
      </c>
      <c r="E5983" t="s">
        <v>15</v>
      </c>
      <c r="F5983" t="s">
        <v>25</v>
      </c>
      <c r="G5983">
        <v>502831</v>
      </c>
      <c r="H5983" t="s">
        <v>17</v>
      </c>
      <c r="J5983" t="s">
        <v>3354</v>
      </c>
      <c r="K5983" t="s">
        <v>3383</v>
      </c>
      <c r="M5983" t="s">
        <v>3453</v>
      </c>
      <c r="T5983" t="s">
        <v>3262</v>
      </c>
      <c r="W5983" t="s">
        <v>3572</v>
      </c>
      <c r="X5983" t="s">
        <v>3660</v>
      </c>
      <c r="AA5983" s="3" t="s">
        <v>3262</v>
      </c>
      <c r="AF5983" t="s">
        <v>3451</v>
      </c>
      <c r="AH5983" s="2">
        <v>45976</v>
      </c>
    </row>
    <row r="5984" spans="1:35" ht="15" customHeight="1" x14ac:dyDescent="0.35">
      <c r="B5984" s="5">
        <f t="shared" si="462"/>
        <v>5982</v>
      </c>
      <c r="C5984">
        <f t="shared" si="456"/>
        <v>449</v>
      </c>
      <c r="D5984" s="16">
        <v>1965</v>
      </c>
      <c r="E5984" t="s">
        <v>15</v>
      </c>
      <c r="F5984" t="s">
        <v>25</v>
      </c>
      <c r="G5984">
        <v>503070</v>
      </c>
      <c r="H5984" t="s">
        <v>17</v>
      </c>
      <c r="J5984" t="s">
        <v>3354</v>
      </c>
      <c r="K5984" t="s">
        <v>3383</v>
      </c>
      <c r="M5984" t="s">
        <v>3359</v>
      </c>
      <c r="AF5984" t="s">
        <v>3060</v>
      </c>
      <c r="AH5984" s="2">
        <v>41065.020312499997</v>
      </c>
    </row>
    <row r="5985" spans="1:35" ht="15" customHeight="1" x14ac:dyDescent="0.35">
      <c r="B5985" s="5">
        <f t="shared" si="462"/>
        <v>5983</v>
      </c>
      <c r="C5985">
        <f t="shared" si="456"/>
        <v>37</v>
      </c>
      <c r="D5985" s="16">
        <v>1965</v>
      </c>
      <c r="E5985" t="s">
        <v>15</v>
      </c>
      <c r="F5985" t="s">
        <v>25</v>
      </c>
      <c r="G5985">
        <v>503519</v>
      </c>
      <c r="H5985" t="s">
        <v>17</v>
      </c>
      <c r="J5985" t="s">
        <v>3354</v>
      </c>
      <c r="K5985" t="s">
        <v>3383</v>
      </c>
      <c r="L5985" t="s">
        <v>56</v>
      </c>
      <c r="M5985" t="s">
        <v>3359</v>
      </c>
      <c r="AB5985" t="s">
        <v>139</v>
      </c>
      <c r="AF5985" t="s">
        <v>3060</v>
      </c>
      <c r="AH5985" s="2">
        <v>40174.676793981482</v>
      </c>
    </row>
    <row r="5986" spans="1:35" ht="15" customHeight="1" x14ac:dyDescent="0.35">
      <c r="B5986" s="5">
        <f t="shared" si="462"/>
        <v>5984</v>
      </c>
      <c r="C5986">
        <f t="shared" si="456"/>
        <v>81</v>
      </c>
      <c r="D5986" s="16">
        <v>1965</v>
      </c>
      <c r="E5986" s="3" t="s">
        <v>15</v>
      </c>
      <c r="F5986" s="3" t="s">
        <v>25</v>
      </c>
      <c r="G5986" s="3">
        <v>503556</v>
      </c>
      <c r="H5986" s="3"/>
      <c r="I5986" s="3"/>
      <c r="J5986" s="3"/>
      <c r="K5986" s="3"/>
      <c r="L5986" s="3"/>
      <c r="M5986" s="3"/>
      <c r="N5986" s="3"/>
      <c r="O5986" s="3"/>
      <c r="P5986" s="3"/>
      <c r="Q5986" s="3"/>
      <c r="R5986" s="3"/>
      <c r="S5986" s="152"/>
      <c r="T5986" s="3"/>
      <c r="U5986" s="3"/>
      <c r="V5986" s="143"/>
      <c r="W5986" s="3"/>
      <c r="X5986" s="3"/>
      <c r="Y5986" s="3"/>
      <c r="Z5986" s="3"/>
      <c r="AB5986" s="3"/>
      <c r="AE5986" s="3"/>
      <c r="AF5986" s="3" t="s">
        <v>3451</v>
      </c>
      <c r="AG5986" s="3"/>
      <c r="AH5986" s="153">
        <v>45568</v>
      </c>
      <c r="AI5986" s="14" t="s">
        <v>4309</v>
      </c>
    </row>
    <row r="5987" spans="1:35" ht="15" customHeight="1" x14ac:dyDescent="0.35">
      <c r="B5987" s="5">
        <f t="shared" si="462"/>
        <v>5985</v>
      </c>
      <c r="C5987">
        <f t="shared" si="456"/>
        <v>105</v>
      </c>
      <c r="D5987" s="16">
        <v>1965</v>
      </c>
      <c r="E5987" t="s">
        <v>15</v>
      </c>
      <c r="F5987" t="s">
        <v>25</v>
      </c>
      <c r="G5987">
        <v>503637</v>
      </c>
      <c r="H5987" t="s">
        <v>17</v>
      </c>
      <c r="J5987" t="s">
        <v>3354</v>
      </c>
      <c r="M5987" t="s">
        <v>3359</v>
      </c>
      <c r="AF5987" t="s">
        <v>3060</v>
      </c>
      <c r="AH5987" s="2">
        <v>40726.774618055555</v>
      </c>
    </row>
    <row r="5988" spans="1:35" ht="15" customHeight="1" x14ac:dyDescent="0.35">
      <c r="A5988" s="3"/>
      <c r="B5988" s="5">
        <f t="shared" si="462"/>
        <v>5986</v>
      </c>
      <c r="C5988">
        <f t="shared" ref="C5988:C6058" si="466">+G5989-G5988</f>
        <v>35</v>
      </c>
      <c r="D5988" s="16">
        <v>1965</v>
      </c>
      <c r="E5988" t="s">
        <v>15</v>
      </c>
      <c r="F5988" t="s">
        <v>25</v>
      </c>
      <c r="G5988">
        <v>503742</v>
      </c>
      <c r="H5988" t="s">
        <v>17</v>
      </c>
      <c r="J5988" t="s">
        <v>3354</v>
      </c>
      <c r="K5988" t="s">
        <v>3383</v>
      </c>
      <c r="L5988" t="s">
        <v>2003</v>
      </c>
      <c r="M5988" t="s">
        <v>3359</v>
      </c>
      <c r="AF5988" t="s">
        <v>3060</v>
      </c>
      <c r="AH5988" s="2">
        <v>40231.478807870371</v>
      </c>
    </row>
    <row r="5989" spans="1:35" ht="15" customHeight="1" x14ac:dyDescent="0.35">
      <c r="B5989" s="5">
        <f t="shared" si="462"/>
        <v>5987</v>
      </c>
      <c r="C5989">
        <f t="shared" si="466"/>
        <v>98</v>
      </c>
      <c r="D5989" s="16">
        <v>1965</v>
      </c>
      <c r="E5989" t="s">
        <v>15</v>
      </c>
      <c r="F5989" t="s">
        <v>25</v>
      </c>
      <c r="G5989" s="70">
        <v>503777</v>
      </c>
      <c r="J5989" t="s">
        <v>3354</v>
      </c>
      <c r="K5989" t="s">
        <v>3383</v>
      </c>
      <c r="M5989" t="s">
        <v>3453</v>
      </c>
      <c r="T5989" t="s">
        <v>3262</v>
      </c>
      <c r="W5989" t="s">
        <v>3572</v>
      </c>
      <c r="X5989" t="s">
        <v>3660</v>
      </c>
      <c r="AA5989" t="s">
        <v>3262</v>
      </c>
      <c r="AC5989"/>
      <c r="AD5989"/>
      <c r="AF5989" t="s">
        <v>3451</v>
      </c>
      <c r="AG5989" s="3"/>
      <c r="AH5989" s="153">
        <v>45899</v>
      </c>
      <c r="AI5989" s="36" t="s">
        <v>5454</v>
      </c>
    </row>
    <row r="5990" spans="1:35" ht="15" customHeight="1" x14ac:dyDescent="0.35">
      <c r="B5990" s="5">
        <f t="shared" si="462"/>
        <v>5988</v>
      </c>
      <c r="C5990">
        <f t="shared" si="466"/>
        <v>94</v>
      </c>
      <c r="D5990" s="16">
        <v>1965</v>
      </c>
      <c r="E5990" s="3" t="s">
        <v>15</v>
      </c>
      <c r="F5990" s="3" t="s">
        <v>25</v>
      </c>
      <c r="G5990" s="3">
        <v>503875</v>
      </c>
      <c r="H5990" s="3"/>
      <c r="I5990" s="3"/>
      <c r="J5990" s="3" t="s">
        <v>3354</v>
      </c>
      <c r="K5990" s="3" t="s">
        <v>3383</v>
      </c>
      <c r="L5990" s="3"/>
      <c r="M5990" s="3" t="s">
        <v>3453</v>
      </c>
      <c r="N5990" s="3"/>
      <c r="O5990" s="3"/>
      <c r="P5990" s="3"/>
      <c r="Q5990" s="3"/>
      <c r="R5990" s="3"/>
      <c r="S5990" s="152"/>
      <c r="T5990" s="3" t="s">
        <v>3262</v>
      </c>
      <c r="U5990" s="3"/>
      <c r="V5990" s="143"/>
      <c r="W5990" s="3" t="s">
        <v>3572</v>
      </c>
      <c r="X5990" s="3" t="s">
        <v>3660</v>
      </c>
      <c r="Y5990" s="3"/>
      <c r="Z5990" s="3"/>
      <c r="AA5990" s="3" t="s">
        <v>3262</v>
      </c>
      <c r="AB5990" s="3"/>
      <c r="AE5990" s="3"/>
      <c r="AF5990" s="3" t="s">
        <v>3451</v>
      </c>
      <c r="AG5990" s="3"/>
      <c r="AH5990" s="153">
        <v>45688</v>
      </c>
      <c r="AI5990" s="75" t="s">
        <v>4687</v>
      </c>
    </row>
    <row r="5991" spans="1:35" ht="15" customHeight="1" x14ac:dyDescent="0.35">
      <c r="B5991" s="5">
        <f t="shared" si="462"/>
        <v>5989</v>
      </c>
      <c r="C5991">
        <f t="shared" si="466"/>
        <v>148</v>
      </c>
      <c r="D5991" s="16">
        <v>1965</v>
      </c>
      <c r="E5991" t="s">
        <v>15</v>
      </c>
      <c r="F5991" t="s">
        <v>25</v>
      </c>
      <c r="G5991">
        <v>503969</v>
      </c>
      <c r="H5991" t="s">
        <v>17</v>
      </c>
      <c r="J5991" t="s">
        <v>3356</v>
      </c>
      <c r="K5991" t="s">
        <v>3383</v>
      </c>
      <c r="L5991" t="s">
        <v>2004</v>
      </c>
      <c r="M5991" t="s">
        <v>3359</v>
      </c>
      <c r="AF5991" t="s">
        <v>3060</v>
      </c>
      <c r="AH5991" s="2">
        <v>40800.053437499999</v>
      </c>
    </row>
    <row r="5992" spans="1:35" ht="15" customHeight="1" x14ac:dyDescent="0.35">
      <c r="B5992" s="5">
        <f t="shared" si="462"/>
        <v>5990</v>
      </c>
      <c r="C5992">
        <f t="shared" si="466"/>
        <v>9</v>
      </c>
      <c r="D5992" s="16">
        <v>1965</v>
      </c>
      <c r="E5992" t="s">
        <v>15</v>
      </c>
      <c r="F5992" t="s">
        <v>25</v>
      </c>
      <c r="G5992">
        <v>504117</v>
      </c>
      <c r="H5992" t="s">
        <v>17</v>
      </c>
      <c r="J5992" t="s">
        <v>3354</v>
      </c>
      <c r="K5992" t="s">
        <v>3383</v>
      </c>
      <c r="L5992" t="s">
        <v>891</v>
      </c>
      <c r="M5992" t="s">
        <v>3359</v>
      </c>
      <c r="N5992" t="s">
        <v>3359</v>
      </c>
      <c r="AF5992" t="s">
        <v>3060</v>
      </c>
      <c r="AH5992" s="2">
        <v>40833.772430555553</v>
      </c>
    </row>
    <row r="5993" spans="1:35" ht="15" customHeight="1" x14ac:dyDescent="0.35">
      <c r="B5993" s="5">
        <f t="shared" si="462"/>
        <v>5991</v>
      </c>
      <c r="C5993">
        <f t="shared" si="466"/>
        <v>134</v>
      </c>
      <c r="D5993" s="16">
        <v>1965</v>
      </c>
      <c r="E5993" t="s">
        <v>15</v>
      </c>
      <c r="F5993" t="s">
        <v>25</v>
      </c>
      <c r="G5993">
        <v>504126</v>
      </c>
      <c r="H5993" t="s">
        <v>17</v>
      </c>
      <c r="M5993" t="s">
        <v>3359</v>
      </c>
      <c r="AF5993" t="s">
        <v>3060</v>
      </c>
      <c r="AH5993" s="2">
        <v>39752.701006944444</v>
      </c>
    </row>
    <row r="5994" spans="1:35" ht="15" customHeight="1" x14ac:dyDescent="0.35">
      <c r="B5994" s="5">
        <f t="shared" si="462"/>
        <v>5992</v>
      </c>
      <c r="C5994">
        <f t="shared" si="466"/>
        <v>5</v>
      </c>
      <c r="D5994" s="16">
        <v>1965</v>
      </c>
      <c r="E5994" t="s">
        <v>221</v>
      </c>
      <c r="F5994" t="s">
        <v>25</v>
      </c>
      <c r="G5994">
        <v>504260</v>
      </c>
      <c r="H5994" t="s">
        <v>17</v>
      </c>
      <c r="J5994" t="s">
        <v>3354</v>
      </c>
      <c r="K5994" t="s">
        <v>3383</v>
      </c>
      <c r="L5994" t="s">
        <v>130</v>
      </c>
      <c r="M5994" t="s">
        <v>3359</v>
      </c>
      <c r="AA5994" s="3" t="s">
        <v>3464</v>
      </c>
      <c r="AE5994" t="s">
        <v>380</v>
      </c>
      <c r="AF5994" t="s">
        <v>3060</v>
      </c>
      <c r="AH5994" s="2">
        <v>39886.378993055558</v>
      </c>
    </row>
    <row r="5995" spans="1:35" ht="15" customHeight="1" x14ac:dyDescent="0.35">
      <c r="B5995" s="5">
        <f t="shared" si="462"/>
        <v>5993</v>
      </c>
      <c r="C5995">
        <f t="shared" ref="C5995:C6000" si="467">+G5996-G5995</f>
        <v>58</v>
      </c>
      <c r="D5995" s="16">
        <v>1965</v>
      </c>
      <c r="E5995" t="s">
        <v>221</v>
      </c>
      <c r="F5995" t="s">
        <v>25</v>
      </c>
      <c r="G5995">
        <v>504265</v>
      </c>
      <c r="J5995" t="s">
        <v>3354</v>
      </c>
      <c r="K5995" t="s">
        <v>3383</v>
      </c>
      <c r="M5995" t="s">
        <v>3453</v>
      </c>
      <c r="N5995" t="s">
        <v>3359</v>
      </c>
      <c r="T5995" t="s">
        <v>3424</v>
      </c>
      <c r="W5995" t="s">
        <v>3572</v>
      </c>
      <c r="X5995" t="s">
        <v>3452</v>
      </c>
      <c r="AA5995" s="3" t="s">
        <v>3464</v>
      </c>
      <c r="AF5995" t="s">
        <v>3451</v>
      </c>
      <c r="AH5995" s="2">
        <v>45749</v>
      </c>
    </row>
    <row r="5996" spans="1:35" ht="15" customHeight="1" x14ac:dyDescent="0.35">
      <c r="B5996" s="5">
        <f t="shared" si="462"/>
        <v>5994</v>
      </c>
      <c r="C5996">
        <f t="shared" si="467"/>
        <v>84</v>
      </c>
      <c r="D5996" s="16">
        <v>1965</v>
      </c>
      <c r="E5996" t="s">
        <v>221</v>
      </c>
      <c r="F5996" t="s">
        <v>25</v>
      </c>
      <c r="G5996">
        <v>504323</v>
      </c>
      <c r="H5996" t="s">
        <v>17</v>
      </c>
      <c r="J5996" t="s">
        <v>3354</v>
      </c>
      <c r="K5996" t="s">
        <v>3383</v>
      </c>
      <c r="M5996" t="s">
        <v>3359</v>
      </c>
      <c r="AF5996" t="s">
        <v>3060</v>
      </c>
      <c r="AH5996" s="2">
        <v>40449.685659722221</v>
      </c>
    </row>
    <row r="5997" spans="1:35" ht="15" customHeight="1" x14ac:dyDescent="0.45">
      <c r="B5997" s="5">
        <f t="shared" si="462"/>
        <v>5995</v>
      </c>
      <c r="C5997">
        <f t="shared" si="467"/>
        <v>7</v>
      </c>
      <c r="D5997" s="16">
        <v>1965</v>
      </c>
      <c r="E5997" t="s">
        <v>327</v>
      </c>
      <c r="F5997" t="s">
        <v>25</v>
      </c>
      <c r="G5997">
        <v>504407</v>
      </c>
      <c r="J5997" t="s">
        <v>3354</v>
      </c>
      <c r="K5997" t="s">
        <v>3383</v>
      </c>
      <c r="M5997" t="s">
        <v>3453</v>
      </c>
      <c r="T5997" t="s">
        <v>3424</v>
      </c>
      <c r="W5997" t="s">
        <v>3572</v>
      </c>
      <c r="X5997" t="s">
        <v>3452</v>
      </c>
      <c r="AA5997" s="3" t="s">
        <v>6304</v>
      </c>
      <c r="AD5997" s="235" t="s">
        <v>6847</v>
      </c>
      <c r="AF5997" t="s">
        <v>3451</v>
      </c>
      <c r="AH5997" s="2">
        <v>46242</v>
      </c>
    </row>
    <row r="5998" spans="1:35" ht="15" customHeight="1" x14ac:dyDescent="0.35">
      <c r="B5998" s="5">
        <f t="shared" si="462"/>
        <v>5996</v>
      </c>
      <c r="C5998">
        <f t="shared" si="467"/>
        <v>28</v>
      </c>
      <c r="D5998" s="16">
        <v>1965</v>
      </c>
      <c r="E5998" t="s">
        <v>327</v>
      </c>
      <c r="F5998" t="s">
        <v>25</v>
      </c>
      <c r="G5998">
        <v>504414</v>
      </c>
      <c r="H5998" t="s">
        <v>17</v>
      </c>
      <c r="K5998" t="s">
        <v>3383</v>
      </c>
      <c r="L5998" t="s">
        <v>2005</v>
      </c>
      <c r="M5998" t="s">
        <v>3359</v>
      </c>
      <c r="N5998" t="s">
        <v>3359</v>
      </c>
      <c r="AA5998" s="3" t="s">
        <v>2006</v>
      </c>
      <c r="AF5998" t="s">
        <v>3060</v>
      </c>
      <c r="AH5998" s="2">
        <v>40809.805497685185</v>
      </c>
    </row>
    <row r="5999" spans="1:35" ht="15" customHeight="1" x14ac:dyDescent="0.35">
      <c r="B5999" s="5">
        <f t="shared" si="462"/>
        <v>5997</v>
      </c>
      <c r="C5999">
        <f t="shared" si="467"/>
        <v>51</v>
      </c>
      <c r="D5999" s="16">
        <v>1965</v>
      </c>
      <c r="E5999" t="s">
        <v>327</v>
      </c>
      <c r="F5999" t="s">
        <v>25</v>
      </c>
      <c r="G5999">
        <v>504442</v>
      </c>
      <c r="H5999" t="s">
        <v>17</v>
      </c>
      <c r="K5999" t="s">
        <v>3383</v>
      </c>
      <c r="L5999" t="s">
        <v>2005</v>
      </c>
      <c r="M5999" t="s">
        <v>3359</v>
      </c>
      <c r="AF5999" t="s">
        <v>3451</v>
      </c>
      <c r="AH5999" s="2">
        <v>45738</v>
      </c>
    </row>
    <row r="6000" spans="1:35" ht="15" customHeight="1" x14ac:dyDescent="0.35">
      <c r="B6000" s="5">
        <f t="shared" si="462"/>
        <v>5998</v>
      </c>
      <c r="C6000">
        <f t="shared" si="467"/>
        <v>104</v>
      </c>
      <c r="D6000" s="16">
        <v>1965</v>
      </c>
      <c r="E6000" t="s">
        <v>327</v>
      </c>
      <c r="F6000" t="s">
        <v>25</v>
      </c>
      <c r="G6000">
        <v>504493</v>
      </c>
      <c r="H6000" t="s">
        <v>17</v>
      </c>
      <c r="J6000" t="s">
        <v>380</v>
      </c>
      <c r="K6000" t="s">
        <v>3383</v>
      </c>
      <c r="L6000" t="s">
        <v>211</v>
      </c>
      <c r="M6000" t="s">
        <v>3359</v>
      </c>
      <c r="AF6000" t="s">
        <v>3060</v>
      </c>
      <c r="AH6000" s="2">
        <v>39956.637708333335</v>
      </c>
    </row>
    <row r="6001" spans="1:35" ht="15" customHeight="1" x14ac:dyDescent="0.35">
      <c r="B6001" s="5">
        <f t="shared" si="462"/>
        <v>5999</v>
      </c>
      <c r="C6001">
        <f t="shared" si="466"/>
        <v>85</v>
      </c>
      <c r="D6001" s="16">
        <v>1965</v>
      </c>
      <c r="E6001" t="s">
        <v>327</v>
      </c>
      <c r="F6001" t="s">
        <v>25</v>
      </c>
      <c r="G6001">
        <v>504597</v>
      </c>
      <c r="J6001" t="s">
        <v>3354</v>
      </c>
      <c r="K6001" t="s">
        <v>3383</v>
      </c>
      <c r="M6001" t="s">
        <v>3453</v>
      </c>
      <c r="N6001" t="s">
        <v>3359</v>
      </c>
      <c r="T6001" t="s">
        <v>3424</v>
      </c>
      <c r="W6001" t="s">
        <v>3572</v>
      </c>
      <c r="X6001" t="s">
        <v>3452</v>
      </c>
      <c r="AA6001" s="3" t="s">
        <v>3949</v>
      </c>
      <c r="AF6001" t="s">
        <v>3451</v>
      </c>
      <c r="AH6001" s="2">
        <v>45491</v>
      </c>
    </row>
    <row r="6002" spans="1:35" ht="15" customHeight="1" x14ac:dyDescent="0.35">
      <c r="B6002" s="5">
        <f t="shared" si="462"/>
        <v>6000</v>
      </c>
      <c r="C6002">
        <f t="shared" si="466"/>
        <v>22</v>
      </c>
      <c r="D6002" s="16">
        <v>1965</v>
      </c>
      <c r="E6002" s="116" t="s">
        <v>221</v>
      </c>
      <c r="F6002" s="116" t="s">
        <v>25</v>
      </c>
      <c r="G6002" s="117">
        <v>504682</v>
      </c>
      <c r="H6002" s="172" t="s">
        <v>5836</v>
      </c>
      <c r="I6002" s="172"/>
      <c r="J6002" s="172" t="s">
        <v>3354</v>
      </c>
      <c r="K6002" s="172" t="s">
        <v>3383</v>
      </c>
      <c r="L6002" s="172"/>
      <c r="M6002" s="172" t="s">
        <v>3453</v>
      </c>
      <c r="N6002" s="172"/>
      <c r="O6002" s="172"/>
      <c r="P6002" s="172"/>
      <c r="Q6002" s="172"/>
      <c r="R6002" s="172"/>
      <c r="S6002" s="173"/>
      <c r="T6002" s="172" t="s">
        <v>3424</v>
      </c>
      <c r="U6002" s="172"/>
      <c r="V6002" s="174"/>
      <c r="W6002" s="172" t="s">
        <v>3572</v>
      </c>
      <c r="X6002" s="172" t="s">
        <v>3452</v>
      </c>
      <c r="Y6002" s="172"/>
      <c r="Z6002" s="172"/>
      <c r="AA6002" s="172"/>
      <c r="AB6002" s="172"/>
      <c r="AC6002" s="172"/>
      <c r="AD6002" s="172"/>
      <c r="AE6002" s="172" t="s">
        <v>3424</v>
      </c>
      <c r="AF6002" t="s">
        <v>3451</v>
      </c>
      <c r="AG6002" s="172"/>
      <c r="AH6002" s="175">
        <v>45999</v>
      </c>
      <c r="AI6002" s="36" t="s">
        <v>6052</v>
      </c>
    </row>
    <row r="6003" spans="1:35" ht="15" customHeight="1" x14ac:dyDescent="0.35">
      <c r="B6003" s="5">
        <f t="shared" si="462"/>
        <v>6001</v>
      </c>
      <c r="C6003">
        <f t="shared" si="466"/>
        <v>8</v>
      </c>
      <c r="D6003" s="16">
        <v>1965</v>
      </c>
      <c r="E6003" t="s">
        <v>221</v>
      </c>
      <c r="F6003" t="s">
        <v>25</v>
      </c>
      <c r="G6003">
        <v>504704</v>
      </c>
      <c r="H6003" t="s">
        <v>17</v>
      </c>
      <c r="J6003" t="s">
        <v>3354</v>
      </c>
      <c r="K6003" t="s">
        <v>3383</v>
      </c>
      <c r="M6003" t="s">
        <v>3359</v>
      </c>
      <c r="AA6003" s="3" t="s">
        <v>3464</v>
      </c>
      <c r="AD6003" s="3" t="s">
        <v>2007</v>
      </c>
      <c r="AE6003" t="s">
        <v>380</v>
      </c>
      <c r="AF6003" t="s">
        <v>3060</v>
      </c>
      <c r="AH6003" s="2">
        <v>40112.378831018519</v>
      </c>
    </row>
    <row r="6004" spans="1:35" ht="15" customHeight="1" x14ac:dyDescent="0.35">
      <c r="B6004" s="5">
        <f t="shared" si="462"/>
        <v>6002</v>
      </c>
      <c r="C6004">
        <f t="shared" si="466"/>
        <v>22</v>
      </c>
      <c r="D6004" s="16">
        <v>1965</v>
      </c>
      <c r="E6004" t="s">
        <v>221</v>
      </c>
      <c r="F6004" t="s">
        <v>25</v>
      </c>
      <c r="G6004">
        <v>504712</v>
      </c>
      <c r="H6004" t="s">
        <v>17</v>
      </c>
      <c r="J6004" t="s">
        <v>3354</v>
      </c>
      <c r="K6004" t="s">
        <v>3383</v>
      </c>
      <c r="L6004" t="s">
        <v>902</v>
      </c>
      <c r="M6004" t="s">
        <v>3359</v>
      </c>
      <c r="AA6004" s="3" t="s">
        <v>3464</v>
      </c>
      <c r="AE6004" t="s">
        <v>380</v>
      </c>
      <c r="AF6004" t="s">
        <v>3060</v>
      </c>
      <c r="AH6004" s="2">
        <v>39692.961458333331</v>
      </c>
    </row>
    <row r="6005" spans="1:35" ht="15" customHeight="1" x14ac:dyDescent="0.35">
      <c r="B6005" s="5">
        <f t="shared" si="462"/>
        <v>6003</v>
      </c>
      <c r="C6005">
        <f t="shared" si="466"/>
        <v>2</v>
      </c>
      <c r="D6005" s="16">
        <v>1965</v>
      </c>
      <c r="E6005" t="s">
        <v>221</v>
      </c>
      <c r="F6005" t="s">
        <v>25</v>
      </c>
      <c r="G6005">
        <v>504734</v>
      </c>
      <c r="H6005" t="s">
        <v>17</v>
      </c>
      <c r="J6005" t="s">
        <v>3354</v>
      </c>
      <c r="L6005" t="s">
        <v>1833</v>
      </c>
      <c r="M6005" t="s">
        <v>3359</v>
      </c>
      <c r="V6005" s="43" t="s">
        <v>3359</v>
      </c>
      <c r="AA6005" s="3" t="s">
        <v>3464</v>
      </c>
      <c r="AB6005" t="s">
        <v>81</v>
      </c>
      <c r="AE6005" t="s">
        <v>380</v>
      </c>
      <c r="AF6005" t="s">
        <v>3060</v>
      </c>
      <c r="AH6005" s="2">
        <v>40987.530694444446</v>
      </c>
    </row>
    <row r="6006" spans="1:35" ht="15" customHeight="1" x14ac:dyDescent="0.35">
      <c r="A6006" s="3"/>
      <c r="B6006" s="5">
        <f t="shared" si="462"/>
        <v>6004</v>
      </c>
      <c r="C6006">
        <f t="shared" si="466"/>
        <v>35</v>
      </c>
      <c r="D6006" s="16">
        <v>1965</v>
      </c>
      <c r="E6006" t="s">
        <v>221</v>
      </c>
      <c r="F6006" t="s">
        <v>25</v>
      </c>
      <c r="G6006">
        <v>504736</v>
      </c>
      <c r="H6006" t="s">
        <v>17</v>
      </c>
      <c r="J6006" t="s">
        <v>3354</v>
      </c>
      <c r="K6006" t="s">
        <v>3383</v>
      </c>
      <c r="M6006" t="s">
        <v>3453</v>
      </c>
      <c r="N6006" t="s">
        <v>3359</v>
      </c>
      <c r="T6006" t="s">
        <v>3424</v>
      </c>
      <c r="W6006" t="s">
        <v>3572</v>
      </c>
      <c r="X6006" t="s">
        <v>3452</v>
      </c>
      <c r="AA6006" s="3" t="s">
        <v>3464</v>
      </c>
      <c r="AF6006" t="s">
        <v>3451</v>
      </c>
      <c r="AH6006" s="2">
        <v>45860</v>
      </c>
    </row>
    <row r="6007" spans="1:35" ht="15" customHeight="1" x14ac:dyDescent="0.35">
      <c r="B6007" s="5">
        <f t="shared" si="462"/>
        <v>6005</v>
      </c>
      <c r="C6007">
        <f t="shared" si="466"/>
        <v>3806</v>
      </c>
      <c r="D6007" s="16">
        <v>1965</v>
      </c>
      <c r="E6007" t="s">
        <v>221</v>
      </c>
      <c r="F6007" t="s">
        <v>25</v>
      </c>
      <c r="G6007">
        <v>504771</v>
      </c>
      <c r="H6007" t="s">
        <v>17</v>
      </c>
      <c r="J6007" t="s">
        <v>3354</v>
      </c>
      <c r="L6007" t="s">
        <v>1290</v>
      </c>
      <c r="M6007" t="s">
        <v>3359</v>
      </c>
      <c r="AF6007" t="s">
        <v>3060</v>
      </c>
      <c r="AH6007" s="2">
        <v>40126.258125</v>
      </c>
    </row>
    <row r="6008" spans="1:35" ht="15" customHeight="1" x14ac:dyDescent="0.35">
      <c r="B6008" s="5">
        <f t="shared" si="462"/>
        <v>6006</v>
      </c>
      <c r="C6008">
        <f t="shared" si="466"/>
        <v>319</v>
      </c>
      <c r="D6008" s="16">
        <v>1965</v>
      </c>
      <c r="E6008" s="116" t="s">
        <v>15</v>
      </c>
      <c r="F6008" s="116" t="s">
        <v>16</v>
      </c>
      <c r="G6008" s="117">
        <v>508577</v>
      </c>
      <c r="H6008" s="172" t="s">
        <v>5836</v>
      </c>
      <c r="I6008" s="172"/>
      <c r="J6008" s="172" t="s">
        <v>3354</v>
      </c>
      <c r="K6008" s="172" t="s">
        <v>3383</v>
      </c>
      <c r="L6008" s="172"/>
      <c r="M6008" s="172" t="s">
        <v>3453</v>
      </c>
      <c r="N6008" s="172"/>
      <c r="O6008" s="172"/>
      <c r="P6008" s="172"/>
      <c r="Q6008" s="172"/>
      <c r="R6008" s="172"/>
      <c r="S6008" s="173"/>
      <c r="T6008" s="172" t="s">
        <v>3262</v>
      </c>
      <c r="U6008" s="172"/>
      <c r="V6008" s="174"/>
      <c r="W6008" s="172" t="s">
        <v>3572</v>
      </c>
      <c r="X6008" s="172" t="s">
        <v>3660</v>
      </c>
      <c r="Y6008" s="172"/>
      <c r="Z6008" s="172"/>
      <c r="AA6008" s="172" t="s">
        <v>3262</v>
      </c>
      <c r="AB6008" s="172"/>
      <c r="AC6008" s="172"/>
      <c r="AD6008" s="172"/>
      <c r="AE6008" s="172"/>
      <c r="AF6008" t="s">
        <v>3451</v>
      </c>
      <c r="AG6008" s="172"/>
      <c r="AH6008" s="175">
        <v>45999</v>
      </c>
      <c r="AI6008" s="36" t="s">
        <v>6053</v>
      </c>
    </row>
    <row r="6009" spans="1:35" ht="15" customHeight="1" x14ac:dyDescent="0.35">
      <c r="B6009" s="5">
        <f t="shared" si="462"/>
        <v>6007</v>
      </c>
      <c r="C6009">
        <f t="shared" si="466"/>
        <v>86</v>
      </c>
      <c r="D6009" s="16">
        <v>1965</v>
      </c>
      <c r="E6009" t="s">
        <v>92</v>
      </c>
      <c r="F6009" t="s">
        <v>25</v>
      </c>
      <c r="G6009">
        <v>508896</v>
      </c>
      <c r="H6009" t="s">
        <v>17</v>
      </c>
      <c r="J6009" t="s">
        <v>380</v>
      </c>
      <c r="M6009" t="s">
        <v>3359</v>
      </c>
      <c r="S6009" s="148">
        <v>460</v>
      </c>
      <c r="AC6009" s="3">
        <v>1965</v>
      </c>
      <c r="AF6009" t="s">
        <v>3060</v>
      </c>
      <c r="AH6009" s="2">
        <v>40948.824560185189</v>
      </c>
    </row>
    <row r="6010" spans="1:35" ht="15" customHeight="1" x14ac:dyDescent="0.35">
      <c r="B6010" s="5">
        <f t="shared" si="462"/>
        <v>6008</v>
      </c>
      <c r="C6010">
        <f t="shared" si="466"/>
        <v>228</v>
      </c>
      <c r="D6010" s="16">
        <f>+D6009</f>
        <v>1965</v>
      </c>
      <c r="E6010" s="101" t="s">
        <v>15</v>
      </c>
      <c r="F6010" s="101" t="s">
        <v>16</v>
      </c>
      <c r="G6010" s="165">
        <v>508982</v>
      </c>
      <c r="H6010" s="101"/>
      <c r="I6010" s="101"/>
      <c r="J6010" s="101"/>
      <c r="K6010" s="101" t="s">
        <v>3383</v>
      </c>
      <c r="L6010" s="101"/>
      <c r="M6010" s="101"/>
      <c r="N6010" s="101"/>
      <c r="O6010" s="101"/>
      <c r="P6010" s="101"/>
      <c r="Q6010" s="101"/>
      <c r="R6010" s="101"/>
      <c r="S6010" s="128"/>
      <c r="T6010" s="101"/>
      <c r="U6010" s="101"/>
      <c r="V6010" s="130"/>
      <c r="W6010" s="101"/>
      <c r="X6010" s="101"/>
      <c r="Y6010" s="101"/>
      <c r="Z6010" s="101"/>
      <c r="AA6010" s="101"/>
      <c r="AB6010" s="101"/>
      <c r="AC6010" s="101"/>
      <c r="AD6010" s="101"/>
      <c r="AE6010" s="101"/>
      <c r="AF6010" t="s">
        <v>3451</v>
      </c>
      <c r="AG6010" s="101"/>
      <c r="AH6010" s="103">
        <v>45839</v>
      </c>
      <c r="AI6010" s="102" t="s">
        <v>5163</v>
      </c>
    </row>
    <row r="6011" spans="1:35" ht="15" customHeight="1" x14ac:dyDescent="0.35">
      <c r="B6011" s="5">
        <f t="shared" si="462"/>
        <v>6009</v>
      </c>
      <c r="C6011">
        <f>+G6012-G6011</f>
        <v>151</v>
      </c>
      <c r="D6011" s="16">
        <v>1965</v>
      </c>
      <c r="E6011" t="s">
        <v>15</v>
      </c>
      <c r="F6011" t="s">
        <v>16</v>
      </c>
      <c r="G6011">
        <v>509210</v>
      </c>
      <c r="H6011" t="s">
        <v>17</v>
      </c>
      <c r="M6011" t="s">
        <v>3359</v>
      </c>
      <c r="AF6011" t="s">
        <v>3060</v>
      </c>
      <c r="AH6011" s="2">
        <v>40812.786782407406</v>
      </c>
    </row>
    <row r="6012" spans="1:35" ht="15" customHeight="1" x14ac:dyDescent="0.35">
      <c r="B6012" s="5">
        <f t="shared" si="462"/>
        <v>6010</v>
      </c>
      <c r="C6012">
        <f t="shared" si="466"/>
        <v>39</v>
      </c>
      <c r="D6012" s="146">
        <v>1965</v>
      </c>
      <c r="E6012" s="3" t="s">
        <v>15</v>
      </c>
      <c r="F6012" s="3" t="s">
        <v>16</v>
      </c>
      <c r="G6012" s="3">
        <v>509361</v>
      </c>
      <c r="H6012" s="3"/>
      <c r="I6012" s="3"/>
      <c r="J6012" s="3"/>
      <c r="K6012" s="3"/>
      <c r="L6012" s="3"/>
      <c r="M6012" s="3"/>
      <c r="N6012" s="3"/>
      <c r="O6012" s="3"/>
      <c r="P6012" s="3"/>
      <c r="Q6012" s="3"/>
      <c r="R6012" s="3"/>
      <c r="S6012" s="152"/>
      <c r="T6012" s="3"/>
      <c r="U6012" s="3"/>
      <c r="V6012" s="143"/>
      <c r="W6012" s="3"/>
      <c r="X6012" s="3"/>
      <c r="Y6012" s="3"/>
      <c r="Z6012" s="3"/>
      <c r="AB6012" s="3"/>
      <c r="AE6012" s="3"/>
      <c r="AF6012" s="3" t="s">
        <v>3451</v>
      </c>
      <c r="AG6012" s="3"/>
      <c r="AH6012" s="153">
        <v>45561</v>
      </c>
      <c r="AI6012" s="14" t="s">
        <v>4176</v>
      </c>
    </row>
    <row r="6013" spans="1:35" ht="15" customHeight="1" x14ac:dyDescent="0.35">
      <c r="B6013" s="5">
        <f t="shared" ref="B6013:B6080" si="468">+B6012+1</f>
        <v>6011</v>
      </c>
      <c r="C6013">
        <f t="shared" ref="C6013:C6014" si="469">+G6014-G6013</f>
        <v>2</v>
      </c>
      <c r="D6013" s="146">
        <v>1965</v>
      </c>
      <c r="E6013" t="s">
        <v>15</v>
      </c>
      <c r="F6013" t="s">
        <v>25</v>
      </c>
      <c r="G6013">
        <v>509400</v>
      </c>
      <c r="H6013" t="s">
        <v>17</v>
      </c>
      <c r="K6013" t="s">
        <v>3383</v>
      </c>
      <c r="L6013" t="s">
        <v>2008</v>
      </c>
      <c r="M6013" t="s">
        <v>3359</v>
      </c>
      <c r="AF6013" t="s">
        <v>3060</v>
      </c>
      <c r="AH6013" s="2">
        <v>40557.54315972222</v>
      </c>
    </row>
    <row r="6014" spans="1:35" ht="15" customHeight="1" thickBot="1" x14ac:dyDescent="0.4">
      <c r="B6014" s="5">
        <f t="shared" si="468"/>
        <v>6012</v>
      </c>
      <c r="C6014">
        <f t="shared" si="469"/>
        <v>867</v>
      </c>
      <c r="D6014" s="146">
        <v>1965</v>
      </c>
      <c r="E6014" t="s">
        <v>15</v>
      </c>
      <c r="F6014" t="s">
        <v>16</v>
      </c>
      <c r="G6014">
        <v>509402</v>
      </c>
      <c r="H6014" t="s">
        <v>17</v>
      </c>
      <c r="J6014" t="s">
        <v>3354</v>
      </c>
      <c r="K6014" t="s">
        <v>3383</v>
      </c>
      <c r="L6014" t="s">
        <v>35</v>
      </c>
      <c r="M6014" t="s">
        <v>3359</v>
      </c>
      <c r="AF6014" t="s">
        <v>3060</v>
      </c>
      <c r="AH6014" s="2">
        <v>40091.639699074076</v>
      </c>
    </row>
    <row r="6015" spans="1:35" ht="15" customHeight="1" thickBot="1" x14ac:dyDescent="0.4">
      <c r="B6015" s="5">
        <f t="shared" si="468"/>
        <v>6013</v>
      </c>
      <c r="C6015">
        <f t="shared" ref="C6015:C6020" si="470">+G6016-G6015</f>
        <v>167</v>
      </c>
      <c r="D6015" s="146">
        <v>1965</v>
      </c>
      <c r="E6015" s="159" t="s">
        <v>15</v>
      </c>
      <c r="F6015" s="159" t="s">
        <v>16</v>
      </c>
      <c r="G6015" s="160">
        <v>510269</v>
      </c>
      <c r="H6015" s="159"/>
      <c r="I6015" s="159"/>
      <c r="J6015" s="159" t="s">
        <v>3354</v>
      </c>
      <c r="K6015" s="159" t="s">
        <v>3383</v>
      </c>
      <c r="L6015" s="159"/>
      <c r="M6015" s="159" t="s">
        <v>3453</v>
      </c>
      <c r="N6015" s="159"/>
      <c r="O6015" s="159"/>
      <c r="P6015" s="159"/>
      <c r="Q6015" s="159"/>
      <c r="R6015" s="159"/>
      <c r="S6015" s="159"/>
      <c r="T6015" s="159" t="s">
        <v>3262</v>
      </c>
      <c r="U6015" s="159"/>
      <c r="V6015" s="161"/>
      <c r="W6015" s="159" t="s">
        <v>3572</v>
      </c>
      <c r="X6015" s="159" t="s">
        <v>3660</v>
      </c>
      <c r="Y6015" s="159"/>
      <c r="Z6015" s="159"/>
      <c r="AA6015" s="159" t="s">
        <v>3262</v>
      </c>
      <c r="AB6015" s="159"/>
      <c r="AC6015" s="159"/>
      <c r="AD6015" s="159"/>
      <c r="AE6015" s="159"/>
      <c r="AF6015" t="s">
        <v>3451</v>
      </c>
      <c r="AG6015" s="3"/>
      <c r="AH6015" s="153">
        <v>46091</v>
      </c>
      <c r="AI6015" s="76" t="s">
        <v>6411</v>
      </c>
    </row>
    <row r="6016" spans="1:35" ht="15" customHeight="1" x14ac:dyDescent="0.35">
      <c r="B6016" s="5">
        <f t="shared" si="468"/>
        <v>6014</v>
      </c>
      <c r="C6016">
        <f t="shared" si="470"/>
        <v>103</v>
      </c>
      <c r="D6016" s="146">
        <v>1965</v>
      </c>
      <c r="E6016" t="s">
        <v>15</v>
      </c>
      <c r="F6016" t="s">
        <v>16</v>
      </c>
      <c r="G6016">
        <v>510436</v>
      </c>
      <c r="H6016" t="s">
        <v>17</v>
      </c>
      <c r="J6016" t="s">
        <v>3354</v>
      </c>
      <c r="M6016" t="s">
        <v>3359</v>
      </c>
      <c r="AF6016" t="s">
        <v>3060</v>
      </c>
      <c r="AH6016" s="2">
        <v>39842.768009259256</v>
      </c>
    </row>
    <row r="6017" spans="1:35" ht="15" customHeight="1" x14ac:dyDescent="0.35">
      <c r="B6017" s="5">
        <f t="shared" si="468"/>
        <v>6015</v>
      </c>
      <c r="C6017">
        <f t="shared" si="470"/>
        <v>60</v>
      </c>
      <c r="D6017" s="146">
        <v>1965</v>
      </c>
      <c r="E6017" t="s">
        <v>327</v>
      </c>
      <c r="F6017" t="s">
        <v>16</v>
      </c>
      <c r="G6017">
        <v>510539</v>
      </c>
      <c r="J6017" t="s">
        <v>3354</v>
      </c>
      <c r="K6017" t="s">
        <v>3383</v>
      </c>
      <c r="M6017" t="s">
        <v>3453</v>
      </c>
      <c r="T6017" t="s">
        <v>3424</v>
      </c>
      <c r="V6017" s="43" t="s">
        <v>3359</v>
      </c>
      <c r="W6017" t="s">
        <v>3572</v>
      </c>
      <c r="X6017" t="s">
        <v>3452</v>
      </c>
      <c r="AA6017" s="3" t="s">
        <v>6308</v>
      </c>
      <c r="AF6017" t="s">
        <v>3451</v>
      </c>
      <c r="AH6017" s="2">
        <v>46266</v>
      </c>
    </row>
    <row r="6018" spans="1:35" ht="15" customHeight="1" x14ac:dyDescent="0.35">
      <c r="B6018" s="5">
        <f t="shared" si="468"/>
        <v>6016</v>
      </c>
      <c r="C6018">
        <f t="shared" si="470"/>
        <v>132</v>
      </c>
      <c r="D6018" s="146">
        <v>1965</v>
      </c>
      <c r="E6018" t="s">
        <v>327</v>
      </c>
      <c r="F6018" t="s">
        <v>16</v>
      </c>
      <c r="G6018">
        <v>510599</v>
      </c>
      <c r="H6018" t="s">
        <v>17</v>
      </c>
      <c r="J6018" t="s">
        <v>3354</v>
      </c>
      <c r="K6018" t="s">
        <v>3383</v>
      </c>
      <c r="M6018" t="s">
        <v>3359</v>
      </c>
      <c r="AF6018" t="s">
        <v>3060</v>
      </c>
      <c r="AH6018" s="2">
        <v>39921.593078703707</v>
      </c>
    </row>
    <row r="6019" spans="1:35" ht="15" customHeight="1" x14ac:dyDescent="0.35">
      <c r="B6019" s="5">
        <f t="shared" si="468"/>
        <v>6017</v>
      </c>
      <c r="C6019">
        <f t="shared" si="470"/>
        <v>50</v>
      </c>
      <c r="D6019" s="146">
        <v>1965</v>
      </c>
      <c r="E6019" t="s">
        <v>327</v>
      </c>
      <c r="F6019" t="s">
        <v>16</v>
      </c>
      <c r="G6019">
        <v>510731</v>
      </c>
      <c r="J6019" t="s">
        <v>3354</v>
      </c>
      <c r="K6019" t="s">
        <v>3383</v>
      </c>
      <c r="M6019" t="s">
        <v>3453</v>
      </c>
      <c r="T6019" t="s">
        <v>3424</v>
      </c>
      <c r="W6019" t="s">
        <v>3572</v>
      </c>
      <c r="X6019" t="s">
        <v>3452</v>
      </c>
      <c r="AA6019" s="3" t="s">
        <v>3861</v>
      </c>
      <c r="AF6019" t="s">
        <v>3451</v>
      </c>
      <c r="AH6019" s="2">
        <v>45561</v>
      </c>
    </row>
    <row r="6020" spans="1:35" ht="15" customHeight="1" thickBot="1" x14ac:dyDescent="0.4">
      <c r="A6020" s="3"/>
      <c r="B6020" s="5">
        <f t="shared" si="468"/>
        <v>6018</v>
      </c>
      <c r="C6020">
        <f t="shared" si="470"/>
        <v>2</v>
      </c>
      <c r="D6020" s="146">
        <v>1965</v>
      </c>
      <c r="E6020" t="s">
        <v>221</v>
      </c>
      <c r="F6020" t="s">
        <v>16</v>
      </c>
      <c r="G6020">
        <v>510781</v>
      </c>
      <c r="H6020" t="s">
        <v>17</v>
      </c>
      <c r="J6020" t="s">
        <v>3354</v>
      </c>
      <c r="K6020" t="s">
        <v>3383</v>
      </c>
      <c r="L6020" t="s">
        <v>153</v>
      </c>
      <c r="M6020" t="s">
        <v>3359</v>
      </c>
      <c r="N6020" t="s">
        <v>3359</v>
      </c>
      <c r="U6020" t="s">
        <v>3687</v>
      </c>
      <c r="AA6020" s="3" t="s">
        <v>3464</v>
      </c>
      <c r="AB6020" t="s">
        <v>222</v>
      </c>
      <c r="AE6020" t="s">
        <v>380</v>
      </c>
      <c r="AF6020" t="s">
        <v>3060</v>
      </c>
      <c r="AH6020" s="2">
        <v>39796.464942129627</v>
      </c>
    </row>
    <row r="6021" spans="1:35" ht="15" thickBot="1" x14ac:dyDescent="0.4">
      <c r="B6021" s="5">
        <f t="shared" si="468"/>
        <v>6019</v>
      </c>
      <c r="C6021">
        <f t="shared" si="466"/>
        <v>15</v>
      </c>
      <c r="D6021" s="16">
        <v>1965</v>
      </c>
      <c r="E6021" t="s">
        <v>221</v>
      </c>
      <c r="F6021" t="s">
        <v>16</v>
      </c>
      <c r="G6021">
        <v>510783</v>
      </c>
      <c r="H6021" t="s">
        <v>17</v>
      </c>
      <c r="J6021" t="s">
        <v>3354</v>
      </c>
      <c r="K6021" t="s">
        <v>3383</v>
      </c>
      <c r="L6021" t="s">
        <v>28</v>
      </c>
      <c r="M6021" t="s">
        <v>3359</v>
      </c>
      <c r="U6021" t="s">
        <v>3687</v>
      </c>
      <c r="AA6021" s="3" t="s">
        <v>3464</v>
      </c>
      <c r="AB6021" t="s">
        <v>139</v>
      </c>
      <c r="AE6021" t="s">
        <v>380</v>
      </c>
      <c r="AF6021" t="s">
        <v>3060</v>
      </c>
      <c r="AG6021" s="162"/>
      <c r="AH6021" s="163">
        <v>41080.584143518521</v>
      </c>
    </row>
    <row r="6022" spans="1:35" ht="15" customHeight="1" thickBot="1" x14ac:dyDescent="0.4">
      <c r="A6022" s="180"/>
      <c r="B6022" s="5">
        <f t="shared" si="468"/>
        <v>6020</v>
      </c>
      <c r="C6022">
        <f t="shared" si="466"/>
        <v>26</v>
      </c>
      <c r="D6022" s="16">
        <v>1965</v>
      </c>
      <c r="E6022" t="s">
        <v>221</v>
      </c>
      <c r="F6022" t="s">
        <v>16</v>
      </c>
      <c r="G6022">
        <v>510798</v>
      </c>
      <c r="H6022" t="s">
        <v>17</v>
      </c>
      <c r="J6022" t="s">
        <v>3354</v>
      </c>
      <c r="K6022" t="s">
        <v>3383</v>
      </c>
      <c r="L6022" t="s">
        <v>56</v>
      </c>
      <c r="M6022" t="s">
        <v>3359</v>
      </c>
      <c r="AA6022" s="3" t="s">
        <v>3464</v>
      </c>
      <c r="AE6022" t="s">
        <v>380</v>
      </c>
      <c r="AF6022" t="s">
        <v>3060</v>
      </c>
      <c r="AH6022" s="2">
        <v>40043.448993055557</v>
      </c>
    </row>
    <row r="6023" spans="1:35" ht="15" customHeight="1" x14ac:dyDescent="0.35">
      <c r="B6023" s="5">
        <f t="shared" si="468"/>
        <v>6021</v>
      </c>
      <c r="C6023">
        <f t="shared" si="466"/>
        <v>19</v>
      </c>
      <c r="D6023" s="16">
        <v>1965</v>
      </c>
      <c r="E6023" t="s">
        <v>221</v>
      </c>
      <c r="F6023" t="s">
        <v>16</v>
      </c>
      <c r="G6023">
        <v>510824</v>
      </c>
      <c r="H6023" t="s">
        <v>17</v>
      </c>
      <c r="J6023" t="s">
        <v>3354</v>
      </c>
      <c r="K6023" t="s">
        <v>3383</v>
      </c>
      <c r="L6023" t="s">
        <v>2009</v>
      </c>
      <c r="M6023" t="s">
        <v>3359</v>
      </c>
      <c r="N6023" t="s">
        <v>3359</v>
      </c>
      <c r="U6023" t="s">
        <v>3687</v>
      </c>
      <c r="AA6023" s="3" t="s">
        <v>3464</v>
      </c>
      <c r="AB6023" t="s">
        <v>139</v>
      </c>
      <c r="AE6023" t="s">
        <v>380</v>
      </c>
      <c r="AF6023" t="s">
        <v>3060</v>
      </c>
      <c r="AH6023" s="2">
        <v>39921.185532407406</v>
      </c>
    </row>
    <row r="6024" spans="1:35" ht="15" customHeight="1" thickBot="1" x14ac:dyDescent="0.4">
      <c r="B6024" s="5">
        <f t="shared" si="468"/>
        <v>6022</v>
      </c>
      <c r="C6024">
        <f>+G6026-G6024</f>
        <v>107</v>
      </c>
      <c r="D6024" s="16">
        <v>1965</v>
      </c>
      <c r="E6024" t="s">
        <v>221</v>
      </c>
      <c r="F6024" t="s">
        <v>16</v>
      </c>
      <c r="G6024">
        <v>510843</v>
      </c>
      <c r="H6024" t="s">
        <v>17</v>
      </c>
      <c r="J6024" t="s">
        <v>3354</v>
      </c>
      <c r="K6024" t="s">
        <v>3383</v>
      </c>
      <c r="L6024" t="s">
        <v>156</v>
      </c>
      <c r="M6024" t="s">
        <v>3359</v>
      </c>
      <c r="U6024" t="s">
        <v>3687</v>
      </c>
      <c r="AA6024" s="3" t="s">
        <v>3464</v>
      </c>
      <c r="AB6024" t="s">
        <v>139</v>
      </c>
      <c r="AE6024" t="s">
        <v>380</v>
      </c>
      <c r="AF6024" t="s">
        <v>3060</v>
      </c>
      <c r="AH6024" s="2">
        <v>40658.783425925925</v>
      </c>
    </row>
    <row r="6025" spans="1:35" ht="15" customHeight="1" thickBot="1" x14ac:dyDescent="0.4">
      <c r="B6025" s="5">
        <f t="shared" si="468"/>
        <v>6023</v>
      </c>
      <c r="C6025">
        <f t="shared" ref="C6025:C6027" si="471">+G6027-G6025</f>
        <v>17</v>
      </c>
      <c r="D6025" s="16">
        <v>1965</v>
      </c>
      <c r="E6025" s="159" t="s">
        <v>560</v>
      </c>
      <c r="F6025" s="159" t="s">
        <v>16</v>
      </c>
      <c r="G6025" s="160">
        <v>510935</v>
      </c>
      <c r="H6025" s="159"/>
      <c r="I6025" s="159"/>
      <c r="J6025" s="159" t="s">
        <v>3354</v>
      </c>
      <c r="K6025" s="159" t="s">
        <v>3383</v>
      </c>
      <c r="L6025" s="159"/>
      <c r="M6025" s="159" t="s">
        <v>3453</v>
      </c>
      <c r="N6025" s="159"/>
      <c r="O6025" s="159"/>
      <c r="P6025" s="159"/>
      <c r="Q6025" s="159"/>
      <c r="R6025" s="159"/>
      <c r="S6025" s="159"/>
      <c r="T6025" s="159" t="s">
        <v>3424</v>
      </c>
      <c r="U6025" s="159"/>
      <c r="V6025" s="159"/>
      <c r="W6025" s="159" t="s">
        <v>3557</v>
      </c>
      <c r="X6025" s="159" t="s">
        <v>3452</v>
      </c>
      <c r="Y6025" s="159"/>
      <c r="Z6025" s="159"/>
      <c r="AA6025" s="159" t="s">
        <v>3828</v>
      </c>
      <c r="AB6025" s="167" t="s">
        <v>6667</v>
      </c>
      <c r="AC6025" s="159"/>
      <c r="AD6025" s="159"/>
      <c r="AE6025" s="159"/>
      <c r="AF6025" t="s">
        <v>3451</v>
      </c>
      <c r="AG6025" s="159"/>
      <c r="AH6025" s="176">
        <v>46207</v>
      </c>
      <c r="AI6025" s="76" t="s">
        <v>6668</v>
      </c>
    </row>
    <row r="6026" spans="1:35" ht="15" customHeight="1" x14ac:dyDescent="0.35">
      <c r="B6026" s="5">
        <f t="shared" si="468"/>
        <v>6024</v>
      </c>
      <c r="C6026">
        <f t="shared" si="471"/>
        <v>8</v>
      </c>
      <c r="D6026" s="16">
        <v>1965</v>
      </c>
      <c r="E6026" s="3" t="s">
        <v>560</v>
      </c>
      <c r="F6026" s="3" t="s">
        <v>16</v>
      </c>
      <c r="G6026" s="3">
        <v>510950</v>
      </c>
      <c r="H6026" s="3"/>
      <c r="I6026" s="3"/>
      <c r="J6026" s="3" t="s">
        <v>3354</v>
      </c>
      <c r="K6026" s="3" t="s">
        <v>3383</v>
      </c>
      <c r="L6026" s="3"/>
      <c r="M6026" s="3" t="s">
        <v>3453</v>
      </c>
      <c r="N6026" s="3"/>
      <c r="O6026" s="3"/>
      <c r="P6026" s="3"/>
      <c r="Q6026" s="3"/>
      <c r="R6026" s="3"/>
      <c r="S6026" s="152"/>
      <c r="T6026" s="3"/>
      <c r="U6026" s="3"/>
      <c r="V6026" s="143"/>
      <c r="W6026" s="14" t="s">
        <v>4443</v>
      </c>
      <c r="X6026" s="3"/>
      <c r="Y6026" s="3"/>
      <c r="Z6026" s="3"/>
      <c r="AA6026" s="3" t="s">
        <v>3828</v>
      </c>
      <c r="AB6026" s="14" t="s">
        <v>4459</v>
      </c>
      <c r="AE6026" s="3"/>
      <c r="AF6026" s="3" t="s">
        <v>3451</v>
      </c>
      <c r="AG6026" s="3"/>
      <c r="AH6026" s="153">
        <v>45661</v>
      </c>
      <c r="AI6026" s="14" t="s">
        <v>4458</v>
      </c>
    </row>
    <row r="6027" spans="1:35" ht="15" customHeight="1" x14ac:dyDescent="0.35">
      <c r="B6027" s="5">
        <f t="shared" si="468"/>
        <v>6025</v>
      </c>
      <c r="C6027">
        <f t="shared" si="471"/>
        <v>13</v>
      </c>
      <c r="D6027" s="16">
        <v>1965</v>
      </c>
      <c r="E6027" t="s">
        <v>560</v>
      </c>
      <c r="F6027" t="s">
        <v>16</v>
      </c>
      <c r="G6027">
        <v>510952</v>
      </c>
      <c r="H6027" t="s">
        <v>17</v>
      </c>
      <c r="J6027" t="s">
        <v>3354</v>
      </c>
      <c r="M6027" t="s">
        <v>3359</v>
      </c>
      <c r="AF6027" t="s">
        <v>3060</v>
      </c>
      <c r="AH6027" s="2">
        <v>40634.744409722225</v>
      </c>
    </row>
    <row r="6028" spans="1:35" ht="15" customHeight="1" x14ac:dyDescent="0.35">
      <c r="B6028" s="5">
        <f t="shared" si="468"/>
        <v>6026</v>
      </c>
      <c r="C6028">
        <f t="shared" si="466"/>
        <v>7</v>
      </c>
      <c r="D6028" s="16">
        <v>1965</v>
      </c>
      <c r="E6028" t="s">
        <v>560</v>
      </c>
      <c r="F6028" t="s">
        <v>16</v>
      </c>
      <c r="G6028" s="70">
        <v>510958</v>
      </c>
      <c r="J6028" t="s">
        <v>3354</v>
      </c>
      <c r="K6028" t="s">
        <v>3383</v>
      </c>
      <c r="M6028" t="s">
        <v>3453</v>
      </c>
      <c r="T6028" t="s">
        <v>3424</v>
      </c>
      <c r="W6028" t="s">
        <v>3557</v>
      </c>
      <c r="X6028" t="s">
        <v>3452</v>
      </c>
      <c r="AA6028" t="s">
        <v>3828</v>
      </c>
      <c r="AC6028"/>
      <c r="AD6028" t="s">
        <v>4675</v>
      </c>
      <c r="AG6028" s="3"/>
      <c r="AH6028" s="3"/>
      <c r="AI6028" s="36" t="s">
        <v>5455</v>
      </c>
    </row>
    <row r="6029" spans="1:35" ht="15" customHeight="1" x14ac:dyDescent="0.35">
      <c r="B6029" s="5">
        <f t="shared" si="468"/>
        <v>6027</v>
      </c>
      <c r="C6029">
        <f t="shared" si="466"/>
        <v>28</v>
      </c>
      <c r="D6029" s="16">
        <v>1965</v>
      </c>
      <c r="E6029" s="3" t="s">
        <v>560</v>
      </c>
      <c r="F6029" s="3" t="s">
        <v>16</v>
      </c>
      <c r="G6029" s="3">
        <v>510965</v>
      </c>
      <c r="H6029" s="3"/>
      <c r="I6029" s="3"/>
      <c r="J6029" s="3" t="s">
        <v>3354</v>
      </c>
      <c r="K6029" s="3" t="s">
        <v>3383</v>
      </c>
      <c r="L6029" s="3"/>
      <c r="M6029" s="3" t="s">
        <v>3453</v>
      </c>
      <c r="N6029" s="3"/>
      <c r="O6029" s="3"/>
      <c r="P6029" s="3"/>
      <c r="Q6029" s="3"/>
      <c r="R6029" s="3"/>
      <c r="S6029" s="152"/>
      <c r="T6029" s="3"/>
      <c r="U6029" s="3"/>
      <c r="V6029" s="143"/>
      <c r="W6029" t="s">
        <v>3557</v>
      </c>
      <c r="X6029" s="3"/>
      <c r="Y6029" s="3"/>
      <c r="Z6029" s="3"/>
      <c r="AB6029" s="14" t="s">
        <v>4675</v>
      </c>
      <c r="AE6029" s="3"/>
      <c r="AF6029" s="3" t="s">
        <v>3451</v>
      </c>
      <c r="AG6029" s="3"/>
      <c r="AH6029" s="153">
        <v>45688</v>
      </c>
      <c r="AI6029" s="14" t="s">
        <v>4688</v>
      </c>
    </row>
    <row r="6030" spans="1:35" ht="15" customHeight="1" x14ac:dyDescent="0.35">
      <c r="B6030" s="5">
        <f t="shared" si="468"/>
        <v>6028</v>
      </c>
      <c r="C6030">
        <f t="shared" si="466"/>
        <v>2196</v>
      </c>
      <c r="D6030" s="16">
        <v>1965</v>
      </c>
      <c r="E6030" t="s">
        <v>972</v>
      </c>
      <c r="F6030" t="s">
        <v>16</v>
      </c>
      <c r="G6030">
        <v>510993</v>
      </c>
      <c r="H6030" t="s">
        <v>17</v>
      </c>
      <c r="K6030" t="s">
        <v>3383</v>
      </c>
      <c r="L6030" t="s">
        <v>791</v>
      </c>
      <c r="M6030" t="s">
        <v>3359</v>
      </c>
      <c r="AF6030" t="s">
        <v>3060</v>
      </c>
      <c r="AH6030" s="2">
        <v>40721.629467592589</v>
      </c>
    </row>
    <row r="6031" spans="1:35" ht="15" customHeight="1" x14ac:dyDescent="0.35">
      <c r="B6031" s="5">
        <f t="shared" si="468"/>
        <v>6029</v>
      </c>
      <c r="C6031">
        <f t="shared" si="466"/>
        <v>51</v>
      </c>
      <c r="D6031" s="16">
        <v>1965</v>
      </c>
      <c r="E6031" t="s">
        <v>500</v>
      </c>
      <c r="F6031" t="s">
        <v>25</v>
      </c>
      <c r="G6031">
        <v>513189</v>
      </c>
      <c r="H6031" t="s">
        <v>17</v>
      </c>
      <c r="J6031" t="s">
        <v>380</v>
      </c>
      <c r="M6031" t="s">
        <v>3359</v>
      </c>
      <c r="AF6031" t="s">
        <v>3060</v>
      </c>
      <c r="AH6031" s="2">
        <v>40137.148009259261</v>
      </c>
    </row>
    <row r="6032" spans="1:35" ht="15" customHeight="1" x14ac:dyDescent="0.35">
      <c r="B6032" s="5">
        <f t="shared" si="468"/>
        <v>6030</v>
      </c>
      <c r="C6032">
        <f t="shared" si="466"/>
        <v>18</v>
      </c>
      <c r="D6032" s="16">
        <v>1965</v>
      </c>
      <c r="E6032" t="s">
        <v>500</v>
      </c>
      <c r="F6032" t="s">
        <v>25</v>
      </c>
      <c r="G6032">
        <v>513240</v>
      </c>
      <c r="H6032" t="s">
        <v>17</v>
      </c>
      <c r="J6032" t="s">
        <v>380</v>
      </c>
      <c r="K6032" t="s">
        <v>3383</v>
      </c>
      <c r="L6032" t="s">
        <v>2010</v>
      </c>
      <c r="M6032" t="s">
        <v>3359</v>
      </c>
      <c r="U6032" t="s">
        <v>3557</v>
      </c>
      <c r="AA6032" s="3" t="s">
        <v>2011</v>
      </c>
      <c r="AC6032" s="3">
        <v>1965</v>
      </c>
      <c r="AD6032" s="3" t="s">
        <v>2012</v>
      </c>
      <c r="AF6032" t="s">
        <v>3060</v>
      </c>
      <c r="AH6032" s="2">
        <v>40544.506041666667</v>
      </c>
    </row>
    <row r="6033" spans="2:35" ht="15" customHeight="1" x14ac:dyDescent="0.35">
      <c r="B6033" s="5">
        <f t="shared" si="468"/>
        <v>6031</v>
      </c>
      <c r="C6033">
        <f t="shared" si="466"/>
        <v>19</v>
      </c>
      <c r="D6033" s="16">
        <v>1965</v>
      </c>
      <c r="E6033" t="s">
        <v>500</v>
      </c>
      <c r="F6033" t="s">
        <v>25</v>
      </c>
      <c r="G6033">
        <v>513258</v>
      </c>
      <c r="H6033" t="s">
        <v>17</v>
      </c>
      <c r="J6033" t="s">
        <v>380</v>
      </c>
      <c r="K6033" t="s">
        <v>3383</v>
      </c>
      <c r="L6033" t="s">
        <v>351</v>
      </c>
      <c r="M6033" t="s">
        <v>3359</v>
      </c>
      <c r="N6033" t="s">
        <v>3359</v>
      </c>
      <c r="U6033" t="s">
        <v>3557</v>
      </c>
      <c r="V6033" s="43" t="s">
        <v>3359</v>
      </c>
      <c r="AA6033" s="3" t="s">
        <v>807</v>
      </c>
      <c r="AF6033" t="s">
        <v>3060</v>
      </c>
      <c r="AH6033" s="2">
        <v>39713.379374999997</v>
      </c>
    </row>
    <row r="6034" spans="2:35" ht="15" customHeight="1" x14ac:dyDescent="0.35">
      <c r="B6034" s="5">
        <f t="shared" si="468"/>
        <v>6032</v>
      </c>
      <c r="C6034">
        <f t="shared" si="466"/>
        <v>48</v>
      </c>
      <c r="D6034" s="16">
        <v>1965</v>
      </c>
      <c r="E6034" t="s">
        <v>560</v>
      </c>
      <c r="F6034" t="s">
        <v>25</v>
      </c>
      <c r="G6034">
        <v>513277</v>
      </c>
      <c r="H6034" t="s">
        <v>17</v>
      </c>
      <c r="J6034" t="s">
        <v>3354</v>
      </c>
      <c r="K6034" t="s">
        <v>3383</v>
      </c>
      <c r="L6034" t="s">
        <v>402</v>
      </c>
      <c r="M6034" t="s">
        <v>3359</v>
      </c>
      <c r="W6034" t="s">
        <v>3557</v>
      </c>
      <c r="AB6034" t="s">
        <v>195</v>
      </c>
      <c r="AF6034" t="s">
        <v>3060</v>
      </c>
      <c r="AH6034" s="2">
        <v>40052.574641203704</v>
      </c>
    </row>
    <row r="6035" spans="2:35" ht="15" customHeight="1" x14ac:dyDescent="0.35">
      <c r="B6035" s="5">
        <f t="shared" si="468"/>
        <v>6033</v>
      </c>
      <c r="C6035">
        <f t="shared" si="466"/>
        <v>414</v>
      </c>
      <c r="D6035" s="16">
        <v>1965</v>
      </c>
      <c r="E6035" t="s">
        <v>500</v>
      </c>
      <c r="F6035" t="s">
        <v>25</v>
      </c>
      <c r="G6035">
        <v>513325</v>
      </c>
      <c r="H6035" t="s">
        <v>17</v>
      </c>
      <c r="J6035" t="s">
        <v>380</v>
      </c>
      <c r="K6035" t="s">
        <v>3383</v>
      </c>
      <c r="L6035" t="s">
        <v>2013</v>
      </c>
      <c r="M6035" t="s">
        <v>3359</v>
      </c>
      <c r="W6035" t="s">
        <v>3557</v>
      </c>
      <c r="AB6035" t="s">
        <v>139</v>
      </c>
      <c r="AC6035" s="3" t="s">
        <v>2014</v>
      </c>
      <c r="AF6035" t="s">
        <v>3060</v>
      </c>
      <c r="AH6035" s="2">
        <v>41012.467719907407</v>
      </c>
    </row>
    <row r="6036" spans="2:35" ht="15" customHeight="1" x14ac:dyDescent="0.35">
      <c r="B6036" s="5">
        <f t="shared" si="468"/>
        <v>6034</v>
      </c>
      <c r="C6036">
        <f t="shared" si="466"/>
        <v>82</v>
      </c>
      <c r="D6036" s="16">
        <v>1965</v>
      </c>
      <c r="E6036" t="s">
        <v>15</v>
      </c>
      <c r="F6036" t="s">
        <v>25</v>
      </c>
      <c r="G6036">
        <v>513739</v>
      </c>
      <c r="H6036" t="s">
        <v>17</v>
      </c>
      <c r="J6036" t="s">
        <v>3354</v>
      </c>
      <c r="K6036" t="s">
        <v>3383</v>
      </c>
      <c r="L6036" t="s">
        <v>1693</v>
      </c>
      <c r="M6036" t="s">
        <v>3359</v>
      </c>
      <c r="AF6036" t="s">
        <v>3060</v>
      </c>
      <c r="AH6036" s="2">
        <v>39871.503842592596</v>
      </c>
    </row>
    <row r="6037" spans="2:35" ht="15" customHeight="1" x14ac:dyDescent="0.35">
      <c r="B6037" s="5">
        <f t="shared" si="468"/>
        <v>6035</v>
      </c>
      <c r="C6037">
        <f t="shared" si="466"/>
        <v>534</v>
      </c>
      <c r="D6037" s="16">
        <v>1965</v>
      </c>
      <c r="E6037" t="s">
        <v>15</v>
      </c>
      <c r="F6037" t="s">
        <v>25</v>
      </c>
      <c r="G6037">
        <v>513821</v>
      </c>
      <c r="H6037" t="s">
        <v>17</v>
      </c>
      <c r="M6037" t="s">
        <v>3359</v>
      </c>
      <c r="AF6037" t="s">
        <v>3060</v>
      </c>
      <c r="AH6037" s="2">
        <v>40261.393622685187</v>
      </c>
    </row>
    <row r="6038" spans="2:35" ht="15" customHeight="1" x14ac:dyDescent="0.35">
      <c r="B6038" s="5">
        <f t="shared" si="468"/>
        <v>6036</v>
      </c>
      <c r="C6038">
        <f t="shared" si="466"/>
        <v>144</v>
      </c>
      <c r="D6038" s="16">
        <v>1965</v>
      </c>
      <c r="E6038" t="s">
        <v>15</v>
      </c>
      <c r="F6038" t="s">
        <v>25</v>
      </c>
      <c r="G6038">
        <v>514355</v>
      </c>
      <c r="H6038" t="s">
        <v>17</v>
      </c>
      <c r="J6038" t="s">
        <v>3354</v>
      </c>
      <c r="K6038" t="s">
        <v>3383</v>
      </c>
      <c r="L6038" t="s">
        <v>277</v>
      </c>
      <c r="M6038" t="s">
        <v>3359</v>
      </c>
      <c r="N6038" t="s">
        <v>3359</v>
      </c>
      <c r="AB6038" t="s">
        <v>31</v>
      </c>
      <c r="AF6038" t="s">
        <v>3060</v>
      </c>
      <c r="AH6038" s="2">
        <v>40180.785370370373</v>
      </c>
    </row>
    <row r="6039" spans="2:35" ht="15" customHeight="1" thickBot="1" x14ac:dyDescent="0.4">
      <c r="B6039" s="5">
        <f t="shared" si="468"/>
        <v>6037</v>
      </c>
      <c r="C6039">
        <f t="shared" ref="C6039:C6043" si="472">+G6040-G6039</f>
        <v>85</v>
      </c>
      <c r="D6039" s="16">
        <v>1965</v>
      </c>
      <c r="E6039" s="3" t="s">
        <v>15</v>
      </c>
      <c r="F6039" s="3" t="s">
        <v>25</v>
      </c>
      <c r="G6039" s="165">
        <v>514499</v>
      </c>
      <c r="H6039" s="3"/>
      <c r="I6039" s="3"/>
      <c r="J6039" s="3"/>
      <c r="K6039" s="3" t="s">
        <v>3383</v>
      </c>
      <c r="L6039" s="3"/>
      <c r="M6039" s="3"/>
      <c r="N6039" s="3"/>
      <c r="O6039" s="3"/>
      <c r="P6039" s="3"/>
      <c r="Q6039" s="3"/>
      <c r="R6039" s="3"/>
      <c r="S6039" s="152"/>
      <c r="T6039" s="3"/>
      <c r="U6039" s="3"/>
      <c r="V6039" s="143"/>
      <c r="W6039" s="3"/>
      <c r="X6039" s="3"/>
      <c r="Y6039" s="3"/>
      <c r="Z6039" s="3"/>
      <c r="AB6039" s="3"/>
      <c r="AE6039" s="3"/>
      <c r="AF6039" s="3" t="s">
        <v>3451</v>
      </c>
      <c r="AG6039" s="3"/>
      <c r="AH6039" s="153">
        <v>45739</v>
      </c>
      <c r="AI6039" s="14" t="s">
        <v>4805</v>
      </c>
    </row>
    <row r="6040" spans="2:35" ht="15" thickBot="1" x14ac:dyDescent="0.4">
      <c r="B6040" s="5">
        <f t="shared" si="468"/>
        <v>6038</v>
      </c>
      <c r="C6040">
        <f t="shared" si="472"/>
        <v>107</v>
      </c>
      <c r="D6040" s="16">
        <v>1965</v>
      </c>
      <c r="E6040" s="159" t="s">
        <v>15</v>
      </c>
      <c r="F6040" s="159" t="s">
        <v>25</v>
      </c>
      <c r="G6040" s="160">
        <v>514584</v>
      </c>
      <c r="H6040" s="159"/>
      <c r="I6040" s="159"/>
      <c r="J6040" s="159" t="s">
        <v>3354</v>
      </c>
      <c r="K6040" s="159" t="s">
        <v>3383</v>
      </c>
      <c r="L6040" s="159"/>
      <c r="M6040" s="159" t="s">
        <v>3453</v>
      </c>
      <c r="N6040" s="159"/>
      <c r="O6040" s="159"/>
      <c r="P6040" s="159"/>
      <c r="Q6040" s="159"/>
      <c r="R6040" s="159"/>
      <c r="S6040" s="159"/>
      <c r="T6040" s="159" t="s">
        <v>167</v>
      </c>
      <c r="U6040" s="159"/>
      <c r="V6040" s="161"/>
      <c r="W6040" s="159" t="s">
        <v>3572</v>
      </c>
      <c r="X6040" s="159" t="s">
        <v>3660</v>
      </c>
      <c r="Y6040" s="159"/>
      <c r="Z6040" s="159"/>
      <c r="AA6040" s="159" t="s">
        <v>3262</v>
      </c>
      <c r="AB6040" s="159"/>
      <c r="AC6040" s="159"/>
      <c r="AD6040" s="159"/>
      <c r="AE6040" s="159"/>
      <c r="AF6040" t="s">
        <v>3451</v>
      </c>
      <c r="AG6040" s="159"/>
      <c r="AH6040" s="176">
        <v>46034</v>
      </c>
      <c r="AI6040" s="76" t="s">
        <v>6275</v>
      </c>
    </row>
    <row r="6041" spans="2:35" ht="15" customHeight="1" thickBot="1" x14ac:dyDescent="0.4">
      <c r="B6041" s="5">
        <f t="shared" si="468"/>
        <v>6039</v>
      </c>
      <c r="C6041">
        <f t="shared" si="472"/>
        <v>140</v>
      </c>
      <c r="D6041" s="16">
        <v>1965</v>
      </c>
      <c r="E6041" t="s">
        <v>15</v>
      </c>
      <c r="F6041" t="s">
        <v>25</v>
      </c>
      <c r="G6041">
        <v>514691</v>
      </c>
      <c r="H6041" t="s">
        <v>17</v>
      </c>
      <c r="M6041" t="s">
        <v>3359</v>
      </c>
      <c r="AF6041" t="s">
        <v>3060</v>
      </c>
      <c r="AH6041" s="2">
        <v>40009.63140046296</v>
      </c>
    </row>
    <row r="6042" spans="2:35" ht="15" customHeight="1" thickBot="1" x14ac:dyDescent="0.4">
      <c r="B6042" s="5">
        <f t="shared" si="468"/>
        <v>6040</v>
      </c>
      <c r="C6042">
        <f t="shared" si="472"/>
        <v>512</v>
      </c>
      <c r="D6042" s="16">
        <v>1965</v>
      </c>
      <c r="E6042" s="159" t="s">
        <v>15</v>
      </c>
      <c r="F6042" s="159" t="s">
        <v>25</v>
      </c>
      <c r="G6042" s="160">
        <v>514831</v>
      </c>
      <c r="H6042" s="159"/>
      <c r="I6042" s="159"/>
      <c r="J6042" s="159" t="s">
        <v>3354</v>
      </c>
      <c r="K6042" s="159" t="s">
        <v>3383</v>
      </c>
      <c r="L6042" s="159"/>
      <c r="M6042" s="159" t="s">
        <v>3453</v>
      </c>
      <c r="N6042" s="159"/>
      <c r="O6042" s="159"/>
      <c r="P6042" s="159"/>
      <c r="Q6042" s="159"/>
      <c r="R6042" s="159"/>
      <c r="S6042" s="159"/>
      <c r="T6042" s="159" t="s">
        <v>3262</v>
      </c>
      <c r="U6042" s="159"/>
      <c r="V6042" s="161"/>
      <c r="W6042" s="159" t="s">
        <v>3572</v>
      </c>
      <c r="X6042" s="159" t="s">
        <v>3660</v>
      </c>
      <c r="Y6042" s="159"/>
      <c r="Z6042" s="159"/>
      <c r="AA6042" s="159" t="s">
        <v>3262</v>
      </c>
      <c r="AB6042" s="159"/>
      <c r="AC6042" s="159"/>
      <c r="AD6042" s="159"/>
      <c r="AE6042" s="159"/>
      <c r="AF6042" t="s">
        <v>3451</v>
      </c>
      <c r="AG6042" s="3"/>
      <c r="AH6042" s="153">
        <v>46091</v>
      </c>
      <c r="AI6042" s="76" t="s">
        <v>6391</v>
      </c>
    </row>
    <row r="6043" spans="2:35" ht="15" customHeight="1" x14ac:dyDescent="0.35">
      <c r="B6043" s="5">
        <f t="shared" si="468"/>
        <v>6041</v>
      </c>
      <c r="C6043">
        <f t="shared" si="472"/>
        <v>1825</v>
      </c>
      <c r="D6043" s="16">
        <v>1965</v>
      </c>
      <c r="E6043" t="s">
        <v>500</v>
      </c>
      <c r="F6043" t="s">
        <v>25</v>
      </c>
      <c r="G6043">
        <v>515343</v>
      </c>
      <c r="H6043" t="s">
        <v>17</v>
      </c>
      <c r="K6043" t="s">
        <v>3383</v>
      </c>
      <c r="L6043" t="s">
        <v>398</v>
      </c>
      <c r="M6043" t="s">
        <v>3359</v>
      </c>
      <c r="AF6043" t="s">
        <v>3060</v>
      </c>
      <c r="AH6043" s="2">
        <v>40828.352384259262</v>
      </c>
    </row>
    <row r="6044" spans="2:35" ht="15" customHeight="1" thickBot="1" x14ac:dyDescent="0.4">
      <c r="B6044" s="5">
        <f t="shared" si="468"/>
        <v>6042</v>
      </c>
      <c r="C6044">
        <f>+G6046-G6044</f>
        <v>78</v>
      </c>
      <c r="D6044" s="16">
        <v>1965</v>
      </c>
      <c r="E6044" s="3" t="s">
        <v>15</v>
      </c>
      <c r="F6044" s="3" t="s">
        <v>16</v>
      </c>
      <c r="G6044" s="3">
        <v>517168</v>
      </c>
      <c r="H6044" s="3"/>
      <c r="I6044" s="3"/>
      <c r="J6044" s="3"/>
      <c r="K6044" s="3"/>
      <c r="L6044" s="3"/>
      <c r="M6044" s="3"/>
      <c r="N6044" s="3"/>
      <c r="O6044" s="3"/>
      <c r="P6044" s="3"/>
      <c r="Q6044" s="3"/>
      <c r="R6044" s="3"/>
      <c r="S6044" s="152"/>
      <c r="T6044" s="3"/>
      <c r="U6044" s="3"/>
      <c r="V6044" s="143"/>
      <c r="W6044" s="3"/>
      <c r="X6044" s="3"/>
      <c r="Y6044" s="3"/>
      <c r="Z6044" s="3"/>
      <c r="AB6044" s="3"/>
      <c r="AE6044" s="3"/>
      <c r="AF6044" s="3" t="s">
        <v>3451</v>
      </c>
      <c r="AG6044" s="3"/>
      <c r="AH6044" s="153">
        <v>45568</v>
      </c>
      <c r="AI6044" s="14" t="s">
        <v>4310</v>
      </c>
    </row>
    <row r="6045" spans="2:35" ht="15" thickBot="1" x14ac:dyDescent="0.4">
      <c r="B6045" s="5">
        <f t="shared" ref="B6045:B6048" si="473">+B6044+1</f>
        <v>6043</v>
      </c>
      <c r="C6045">
        <f t="shared" ref="C6045:C6048" si="474">+G6047-G6045</f>
        <v>81</v>
      </c>
      <c r="D6045" s="16">
        <v>1965</v>
      </c>
      <c r="E6045" s="159" t="s">
        <v>15</v>
      </c>
      <c r="F6045" s="159" t="s">
        <v>16</v>
      </c>
      <c r="G6045" s="160">
        <v>517187</v>
      </c>
      <c r="H6045" s="159"/>
      <c r="I6045" s="159"/>
      <c r="J6045" s="159" t="s">
        <v>3354</v>
      </c>
      <c r="K6045" s="159" t="s">
        <v>3383</v>
      </c>
      <c r="L6045" s="159"/>
      <c r="M6045" s="159" t="s">
        <v>3453</v>
      </c>
      <c r="N6045" s="159"/>
      <c r="O6045" s="159"/>
      <c r="P6045" s="159"/>
      <c r="Q6045" s="159"/>
      <c r="R6045" s="159"/>
      <c r="S6045" s="159"/>
      <c r="T6045" s="159" t="s">
        <v>167</v>
      </c>
      <c r="U6045" s="159"/>
      <c r="V6045" s="161"/>
      <c r="W6045" s="159" t="s">
        <v>3576</v>
      </c>
      <c r="X6045" s="159" t="s">
        <v>3660</v>
      </c>
      <c r="Y6045" s="159"/>
      <c r="Z6045" s="159"/>
      <c r="AA6045" s="159" t="s">
        <v>167</v>
      </c>
      <c r="AB6045" s="159"/>
      <c r="AC6045" s="159"/>
      <c r="AD6045" s="159"/>
      <c r="AE6045" s="159"/>
      <c r="AF6045" t="s">
        <v>3451</v>
      </c>
      <c r="AG6045" s="159"/>
      <c r="AH6045" s="176">
        <v>46256</v>
      </c>
      <c r="AI6045" s="76" t="s">
        <v>6905</v>
      </c>
    </row>
    <row r="6046" spans="2:35" ht="15" customHeight="1" x14ac:dyDescent="0.35">
      <c r="B6046" s="5">
        <f t="shared" si="473"/>
        <v>6044</v>
      </c>
      <c r="C6046">
        <f t="shared" si="474"/>
        <v>102</v>
      </c>
      <c r="D6046" s="16">
        <v>1965</v>
      </c>
      <c r="E6046" t="s">
        <v>15</v>
      </c>
      <c r="F6046" t="s">
        <v>16</v>
      </c>
      <c r="G6046">
        <v>517246</v>
      </c>
      <c r="H6046" t="s">
        <v>17</v>
      </c>
      <c r="J6046" t="s">
        <v>3354</v>
      </c>
      <c r="L6046" t="s">
        <v>239</v>
      </c>
      <c r="M6046" t="s">
        <v>3359</v>
      </c>
      <c r="AF6046" t="s">
        <v>3060</v>
      </c>
      <c r="AH6046" s="2">
        <v>40054.437731481485</v>
      </c>
    </row>
    <row r="6047" spans="2:35" ht="15" customHeight="1" x14ac:dyDescent="0.35">
      <c r="B6047" s="5">
        <f t="shared" si="473"/>
        <v>6045</v>
      </c>
      <c r="C6047">
        <f t="shared" si="474"/>
        <v>214</v>
      </c>
      <c r="D6047" s="16">
        <v>1965</v>
      </c>
      <c r="E6047" s="116" t="s">
        <v>15</v>
      </c>
      <c r="F6047" s="116" t="s">
        <v>16</v>
      </c>
      <c r="G6047" s="117">
        <v>517268</v>
      </c>
      <c r="H6047" s="172" t="s">
        <v>5836</v>
      </c>
      <c r="I6047" s="172"/>
      <c r="J6047" s="172" t="s">
        <v>3354</v>
      </c>
      <c r="K6047" s="172" t="s">
        <v>3383</v>
      </c>
      <c r="L6047" s="172"/>
      <c r="M6047" s="172" t="s">
        <v>3453</v>
      </c>
      <c r="N6047" s="172"/>
      <c r="O6047" s="172"/>
      <c r="P6047" s="172"/>
      <c r="Q6047" s="172"/>
      <c r="R6047" s="172"/>
      <c r="S6047" s="173"/>
      <c r="T6047" s="172" t="s">
        <v>3262</v>
      </c>
      <c r="U6047" s="172"/>
      <c r="V6047" s="174"/>
      <c r="W6047" s="172" t="s">
        <v>3572</v>
      </c>
      <c r="X6047" s="172" t="s">
        <v>3660</v>
      </c>
      <c r="Y6047" s="172"/>
      <c r="Z6047" s="172"/>
      <c r="AA6047" s="172" t="s">
        <v>3262</v>
      </c>
      <c r="AB6047" s="172"/>
      <c r="AC6047" s="172"/>
      <c r="AD6047" s="172"/>
      <c r="AE6047" s="172"/>
      <c r="AF6047" t="s">
        <v>3451</v>
      </c>
      <c r="AG6047" s="172"/>
      <c r="AH6047" s="175">
        <v>45999</v>
      </c>
      <c r="AI6047" s="36" t="s">
        <v>6054</v>
      </c>
    </row>
    <row r="6048" spans="2:35" ht="15" customHeight="1" thickBot="1" x14ac:dyDescent="0.4">
      <c r="B6048" s="5">
        <f t="shared" si="473"/>
        <v>6046</v>
      </c>
      <c r="C6048">
        <f t="shared" si="474"/>
        <v>169</v>
      </c>
      <c r="D6048" s="16">
        <v>1965</v>
      </c>
      <c r="E6048" t="s">
        <v>15</v>
      </c>
      <c r="F6048" t="s">
        <v>16</v>
      </c>
      <c r="G6048">
        <v>517348</v>
      </c>
      <c r="H6048" t="s">
        <v>17</v>
      </c>
      <c r="J6048" t="s">
        <v>3354</v>
      </c>
      <c r="K6048" t="s">
        <v>3383</v>
      </c>
      <c r="M6048" t="s">
        <v>3359</v>
      </c>
      <c r="AD6048" s="3" t="s">
        <v>2016</v>
      </c>
      <c r="AF6048" t="s">
        <v>3060</v>
      </c>
      <c r="AH6048" s="2">
        <v>40943.060046296298</v>
      </c>
    </row>
    <row r="6049" spans="2:35" ht="15" customHeight="1" thickBot="1" x14ac:dyDescent="0.4">
      <c r="B6049" s="5">
        <f t="shared" si="468"/>
        <v>6047</v>
      </c>
      <c r="C6049">
        <f t="shared" ref="C6049:C6051" si="475">+G6050-G6049</f>
        <v>35</v>
      </c>
      <c r="D6049" s="16">
        <v>1965</v>
      </c>
      <c r="E6049" s="159" t="s">
        <v>15</v>
      </c>
      <c r="F6049" s="159" t="s">
        <v>16</v>
      </c>
      <c r="G6049" s="160">
        <v>517482</v>
      </c>
      <c r="H6049" s="159"/>
      <c r="I6049" s="159"/>
      <c r="J6049" s="159" t="s">
        <v>3354</v>
      </c>
      <c r="K6049" s="159" t="s">
        <v>3383</v>
      </c>
      <c r="L6049" s="159"/>
      <c r="M6049" s="159" t="s">
        <v>3359</v>
      </c>
      <c r="N6049" s="159"/>
      <c r="O6049" s="159"/>
      <c r="P6049" s="159"/>
      <c r="Q6049" s="159"/>
      <c r="R6049" s="159"/>
      <c r="S6049" s="159"/>
      <c r="T6049" s="159" t="s">
        <v>3262</v>
      </c>
      <c r="U6049" s="159"/>
      <c r="V6049" s="161"/>
      <c r="W6049" s="159" t="s">
        <v>3572</v>
      </c>
      <c r="X6049" s="159" t="s">
        <v>3660</v>
      </c>
      <c r="Y6049" s="159"/>
      <c r="Z6049" s="159"/>
      <c r="AA6049" s="159" t="s">
        <v>3262</v>
      </c>
      <c r="AB6049" s="159"/>
      <c r="AC6049" s="159"/>
      <c r="AD6049" s="159"/>
      <c r="AE6049" s="159"/>
      <c r="AF6049" t="s">
        <v>3451</v>
      </c>
      <c r="AH6049" s="2">
        <v>46130</v>
      </c>
      <c r="AI6049" s="76" t="s">
        <v>6546</v>
      </c>
    </row>
    <row r="6050" spans="2:35" ht="15" customHeight="1" x14ac:dyDescent="0.35">
      <c r="B6050" s="5">
        <f t="shared" si="468"/>
        <v>6048</v>
      </c>
      <c r="C6050">
        <f t="shared" si="475"/>
        <v>101</v>
      </c>
      <c r="D6050" s="16">
        <v>1965</v>
      </c>
      <c r="E6050" t="s">
        <v>15</v>
      </c>
      <c r="F6050" t="s">
        <v>16</v>
      </c>
      <c r="G6050">
        <v>517517</v>
      </c>
      <c r="H6050" t="s">
        <v>17</v>
      </c>
      <c r="J6050" t="s">
        <v>3354</v>
      </c>
      <c r="K6050" t="s">
        <v>3383</v>
      </c>
      <c r="L6050" t="s">
        <v>392</v>
      </c>
      <c r="M6050" t="s">
        <v>3359</v>
      </c>
      <c r="AF6050" t="s">
        <v>3060</v>
      </c>
      <c r="AH6050" s="2">
        <v>39872.995868055557</v>
      </c>
    </row>
    <row r="6051" spans="2:35" ht="15" customHeight="1" x14ac:dyDescent="0.35">
      <c r="B6051" s="5">
        <f t="shared" si="468"/>
        <v>6049</v>
      </c>
      <c r="C6051">
        <f t="shared" si="475"/>
        <v>4</v>
      </c>
      <c r="D6051" s="16">
        <v>1965</v>
      </c>
      <c r="E6051" s="15"/>
      <c r="F6051" s="15" t="s">
        <v>1112</v>
      </c>
      <c r="G6051" s="15">
        <v>517618</v>
      </c>
      <c r="H6051" s="15" t="s">
        <v>17</v>
      </c>
      <c r="I6051" s="15"/>
      <c r="J6051" s="15" t="s">
        <v>3354</v>
      </c>
      <c r="K6051" s="15"/>
      <c r="L6051" s="15" t="s">
        <v>162</v>
      </c>
      <c r="M6051" s="15" t="s">
        <v>3359</v>
      </c>
      <c r="N6051" s="15"/>
      <c r="O6051" s="15"/>
      <c r="P6051" s="15"/>
      <c r="Q6051" s="15"/>
      <c r="R6051" s="15"/>
      <c r="S6051" s="201"/>
      <c r="T6051" s="15"/>
      <c r="U6051" s="15"/>
      <c r="V6051" s="66"/>
      <c r="W6051" s="15"/>
      <c r="X6051" s="15"/>
      <c r="Y6051" s="15"/>
      <c r="Z6051" s="15"/>
      <c r="AA6051" s="145"/>
      <c r="AB6051" s="15"/>
      <c r="AC6051" s="145"/>
      <c r="AD6051" s="145" t="s">
        <v>2017</v>
      </c>
      <c r="AF6051" t="s">
        <v>3060</v>
      </c>
      <c r="AH6051" s="2">
        <v>39862.334351851852</v>
      </c>
    </row>
    <row r="6052" spans="2:35" ht="15" customHeight="1" x14ac:dyDescent="0.35">
      <c r="B6052" s="5">
        <f t="shared" si="468"/>
        <v>6050</v>
      </c>
      <c r="C6052">
        <f t="shared" si="466"/>
        <v>315</v>
      </c>
      <c r="D6052" s="16">
        <v>1965</v>
      </c>
      <c r="E6052" s="15" t="s">
        <v>186</v>
      </c>
      <c r="F6052" s="15" t="s">
        <v>1112</v>
      </c>
      <c r="G6052" s="15">
        <v>517622</v>
      </c>
      <c r="H6052" s="15" t="s">
        <v>17</v>
      </c>
      <c r="I6052" s="15"/>
      <c r="J6052" s="15" t="s">
        <v>3354</v>
      </c>
      <c r="K6052" s="15"/>
      <c r="L6052" s="15"/>
      <c r="M6052" s="15" t="s">
        <v>3359</v>
      </c>
      <c r="N6052" s="15"/>
      <c r="O6052" s="15"/>
      <c r="P6052" s="15"/>
      <c r="Q6052" s="15"/>
      <c r="R6052" s="15"/>
      <c r="S6052" s="201"/>
      <c r="T6052" s="15"/>
      <c r="U6052" s="15"/>
      <c r="V6052" s="66"/>
      <c r="W6052" s="15"/>
      <c r="X6052" s="15"/>
      <c r="Y6052" s="15"/>
      <c r="Z6052" s="15"/>
      <c r="AA6052" s="145"/>
      <c r="AB6052" s="15"/>
      <c r="AC6052" s="145"/>
      <c r="AD6052" s="145"/>
      <c r="AF6052" t="s">
        <v>3060</v>
      </c>
      <c r="AH6052" s="2">
        <v>41032.771111111113</v>
      </c>
    </row>
    <row r="6053" spans="2:35" ht="15" customHeight="1" x14ac:dyDescent="0.35">
      <c r="B6053" s="5">
        <f t="shared" si="468"/>
        <v>6051</v>
      </c>
      <c r="C6053">
        <f t="shared" si="466"/>
        <v>178</v>
      </c>
      <c r="D6053" s="16">
        <v>1965</v>
      </c>
      <c r="E6053" t="s">
        <v>15</v>
      </c>
      <c r="F6053" t="s">
        <v>16</v>
      </c>
      <c r="G6053">
        <v>517937</v>
      </c>
      <c r="H6053" t="s">
        <v>17</v>
      </c>
      <c r="J6053" t="s">
        <v>3354</v>
      </c>
      <c r="K6053" t="s">
        <v>3383</v>
      </c>
      <c r="L6053" t="s">
        <v>56</v>
      </c>
      <c r="M6053" t="s">
        <v>3359</v>
      </c>
      <c r="AF6053" t="s">
        <v>3060</v>
      </c>
      <c r="AH6053" s="2">
        <v>40549.661504629628</v>
      </c>
    </row>
    <row r="6054" spans="2:35" ht="15" customHeight="1" x14ac:dyDescent="0.35">
      <c r="B6054" s="5">
        <f t="shared" si="468"/>
        <v>6052</v>
      </c>
      <c r="C6054">
        <f t="shared" si="466"/>
        <v>36</v>
      </c>
      <c r="D6054" s="16">
        <v>1965</v>
      </c>
      <c r="E6054" t="s">
        <v>500</v>
      </c>
      <c r="F6054" t="s">
        <v>25</v>
      </c>
      <c r="G6054">
        <v>518115</v>
      </c>
      <c r="H6054" t="s">
        <v>17</v>
      </c>
      <c r="J6054" t="s">
        <v>380</v>
      </c>
      <c r="K6054" t="s">
        <v>3383</v>
      </c>
      <c r="L6054" t="s">
        <v>600</v>
      </c>
      <c r="M6054" t="s">
        <v>3359</v>
      </c>
      <c r="U6054" t="s">
        <v>3557</v>
      </c>
      <c r="AB6054" t="s">
        <v>250</v>
      </c>
      <c r="AC6054" s="3">
        <v>1965</v>
      </c>
      <c r="AF6054" t="s">
        <v>3060</v>
      </c>
      <c r="AH6054" s="2">
        <v>40588.79791666667</v>
      </c>
    </row>
    <row r="6055" spans="2:35" ht="15" customHeight="1" x14ac:dyDescent="0.35">
      <c r="B6055" s="5">
        <f t="shared" si="468"/>
        <v>6053</v>
      </c>
      <c r="C6055">
        <f t="shared" si="466"/>
        <v>735</v>
      </c>
      <c r="D6055" s="16">
        <v>1965</v>
      </c>
      <c r="E6055" s="3" t="s">
        <v>15</v>
      </c>
      <c r="F6055" s="3" t="s">
        <v>16</v>
      </c>
      <c r="G6055" s="165">
        <v>518151</v>
      </c>
      <c r="H6055" s="3"/>
      <c r="I6055" s="3"/>
      <c r="J6055" s="3" t="s">
        <v>3354</v>
      </c>
      <c r="K6055" s="3" t="s">
        <v>3383</v>
      </c>
      <c r="L6055" s="3"/>
      <c r="M6055" s="3"/>
      <c r="N6055" s="3"/>
      <c r="O6055" s="3"/>
      <c r="P6055" s="3"/>
      <c r="Q6055" s="3"/>
      <c r="R6055" s="3"/>
      <c r="S6055" s="152"/>
      <c r="T6055" s="3"/>
      <c r="U6055" s="3"/>
      <c r="V6055" s="143"/>
      <c r="W6055" s="3"/>
      <c r="X6055" s="3"/>
      <c r="Y6055" s="3"/>
      <c r="Z6055" s="3"/>
      <c r="AB6055" s="3"/>
      <c r="AE6055" s="3"/>
      <c r="AF6055" t="s">
        <v>3451</v>
      </c>
      <c r="AG6055" s="3"/>
      <c r="AH6055" s="153">
        <v>45928</v>
      </c>
      <c r="AI6055" s="166" t="s">
        <v>5632</v>
      </c>
    </row>
    <row r="6056" spans="2:35" ht="15" customHeight="1" x14ac:dyDescent="0.35">
      <c r="B6056" s="5">
        <f t="shared" si="468"/>
        <v>6054</v>
      </c>
      <c r="C6056">
        <f t="shared" si="466"/>
        <v>137</v>
      </c>
      <c r="D6056" s="16">
        <v>1965</v>
      </c>
      <c r="E6056" t="s">
        <v>15</v>
      </c>
      <c r="F6056" t="s">
        <v>16</v>
      </c>
      <c r="G6056">
        <v>518886</v>
      </c>
      <c r="H6056" t="s">
        <v>17</v>
      </c>
      <c r="J6056" t="s">
        <v>3354</v>
      </c>
      <c r="L6056" t="s">
        <v>481</v>
      </c>
      <c r="M6056" t="s">
        <v>3359</v>
      </c>
      <c r="AF6056" t="s">
        <v>3060</v>
      </c>
      <c r="AH6056" s="2">
        <v>40245.937824074077</v>
      </c>
    </row>
    <row r="6057" spans="2:35" ht="15" customHeight="1" x14ac:dyDescent="0.35">
      <c r="B6057" s="5">
        <f t="shared" si="468"/>
        <v>6055</v>
      </c>
      <c r="C6057">
        <f t="shared" si="466"/>
        <v>138</v>
      </c>
      <c r="D6057" s="16">
        <v>1965</v>
      </c>
      <c r="E6057" t="s">
        <v>15</v>
      </c>
      <c r="F6057" t="s">
        <v>16</v>
      </c>
      <c r="G6057">
        <v>519023</v>
      </c>
      <c r="H6057" t="s">
        <v>17</v>
      </c>
      <c r="J6057" t="s">
        <v>3354</v>
      </c>
      <c r="M6057" t="s">
        <v>3359</v>
      </c>
      <c r="AF6057" t="s">
        <v>3060</v>
      </c>
      <c r="AH6057" s="2">
        <v>39966.589270833334</v>
      </c>
    </row>
    <row r="6058" spans="2:35" ht="15" customHeight="1" x14ac:dyDescent="0.35">
      <c r="B6058" s="5">
        <f t="shared" si="468"/>
        <v>6056</v>
      </c>
      <c r="C6058">
        <f t="shared" si="466"/>
        <v>51</v>
      </c>
      <c r="D6058" s="16">
        <v>1965</v>
      </c>
      <c r="E6058" t="s">
        <v>15</v>
      </c>
      <c r="F6058" t="s">
        <v>16</v>
      </c>
      <c r="G6058">
        <v>519161</v>
      </c>
      <c r="H6058" t="s">
        <v>17</v>
      </c>
      <c r="J6058" t="s">
        <v>3354</v>
      </c>
      <c r="M6058" t="s">
        <v>3359</v>
      </c>
      <c r="AF6058" t="s">
        <v>3060</v>
      </c>
      <c r="AH6058" s="2">
        <v>40723.498912037037</v>
      </c>
    </row>
    <row r="6059" spans="2:35" ht="15" customHeight="1" x14ac:dyDescent="0.35">
      <c r="B6059" s="5">
        <f t="shared" si="468"/>
        <v>6057</v>
      </c>
      <c r="C6059">
        <f t="shared" ref="C6059:C6126" si="476">+G6060-G6059</f>
        <v>288</v>
      </c>
      <c r="D6059" s="16">
        <v>1965</v>
      </c>
      <c r="E6059" t="s">
        <v>15</v>
      </c>
      <c r="F6059" t="s">
        <v>16</v>
      </c>
      <c r="G6059">
        <v>519212</v>
      </c>
      <c r="H6059" t="s">
        <v>17</v>
      </c>
      <c r="J6059" t="s">
        <v>3354</v>
      </c>
      <c r="K6059" t="s">
        <v>3383</v>
      </c>
      <c r="L6059" t="s">
        <v>316</v>
      </c>
      <c r="M6059" t="s">
        <v>3359</v>
      </c>
      <c r="AF6059" t="s">
        <v>3060</v>
      </c>
      <c r="AH6059" s="2">
        <v>40219.883043981485</v>
      </c>
    </row>
    <row r="6060" spans="2:35" ht="15" customHeight="1" x14ac:dyDescent="0.35">
      <c r="B6060" s="5">
        <f t="shared" si="468"/>
        <v>6058</v>
      </c>
      <c r="C6060">
        <f t="shared" si="476"/>
        <v>6</v>
      </c>
      <c r="D6060" s="16">
        <v>1965</v>
      </c>
      <c r="E6060" t="s">
        <v>560</v>
      </c>
      <c r="F6060" t="s">
        <v>25</v>
      </c>
      <c r="G6060">
        <v>519500</v>
      </c>
      <c r="H6060" t="s">
        <v>17</v>
      </c>
      <c r="J6060" t="s">
        <v>3354</v>
      </c>
      <c r="K6060" t="s">
        <v>3383</v>
      </c>
      <c r="L6060" t="s">
        <v>2018</v>
      </c>
      <c r="M6060" t="s">
        <v>3359</v>
      </c>
      <c r="AB6060" t="s">
        <v>195</v>
      </c>
      <c r="AF6060" t="s">
        <v>3060</v>
      </c>
      <c r="AH6060" s="2">
        <v>40394.701122685183</v>
      </c>
    </row>
    <row r="6061" spans="2:35" ht="15" customHeight="1" x14ac:dyDescent="0.35">
      <c r="B6061" s="5">
        <f t="shared" si="468"/>
        <v>6059</v>
      </c>
      <c r="C6061">
        <f t="shared" si="476"/>
        <v>85</v>
      </c>
      <c r="D6061" s="16">
        <v>1965</v>
      </c>
      <c r="E6061" t="s">
        <v>560</v>
      </c>
      <c r="F6061" t="s">
        <v>25</v>
      </c>
      <c r="G6061">
        <v>519506</v>
      </c>
      <c r="H6061" t="s">
        <v>17</v>
      </c>
      <c r="J6061" t="s">
        <v>3354</v>
      </c>
      <c r="K6061" t="s">
        <v>3383</v>
      </c>
      <c r="L6061" t="s">
        <v>1427</v>
      </c>
      <c r="M6061" t="s">
        <v>3359</v>
      </c>
      <c r="AF6061" t="s">
        <v>3060</v>
      </c>
      <c r="AH6061" s="2">
        <v>40856.211574074077</v>
      </c>
    </row>
    <row r="6062" spans="2:35" ht="15" customHeight="1" x14ac:dyDescent="0.35">
      <c r="B6062" s="5">
        <f t="shared" si="468"/>
        <v>6060</v>
      </c>
      <c r="C6062">
        <f t="shared" si="476"/>
        <v>24</v>
      </c>
      <c r="D6062" s="16">
        <v>1965</v>
      </c>
      <c r="E6062" t="s">
        <v>560</v>
      </c>
      <c r="F6062" t="s">
        <v>25</v>
      </c>
      <c r="G6062">
        <v>519591</v>
      </c>
      <c r="H6062" t="s">
        <v>17</v>
      </c>
      <c r="J6062" t="s">
        <v>3354</v>
      </c>
      <c r="K6062" t="s">
        <v>3383</v>
      </c>
      <c r="L6062" t="s">
        <v>398</v>
      </c>
      <c r="M6062" t="s">
        <v>3359</v>
      </c>
      <c r="N6062" t="s">
        <v>3359</v>
      </c>
      <c r="W6062" t="s">
        <v>3557</v>
      </c>
      <c r="AB6062" t="s">
        <v>195</v>
      </c>
      <c r="AF6062" t="s">
        <v>3060</v>
      </c>
      <c r="AH6062" s="2">
        <v>40683.543564814812</v>
      </c>
    </row>
    <row r="6063" spans="2:35" ht="15" customHeight="1" x14ac:dyDescent="0.35">
      <c r="B6063" s="5">
        <f t="shared" si="468"/>
        <v>6061</v>
      </c>
      <c r="C6063">
        <f t="shared" si="476"/>
        <v>2</v>
      </c>
      <c r="D6063" s="16">
        <v>1965</v>
      </c>
      <c r="E6063" t="s">
        <v>560</v>
      </c>
      <c r="F6063" t="s">
        <v>25</v>
      </c>
      <c r="G6063">
        <v>519615</v>
      </c>
      <c r="H6063" t="s">
        <v>17</v>
      </c>
      <c r="J6063" t="s">
        <v>3354</v>
      </c>
      <c r="K6063" t="s">
        <v>3383</v>
      </c>
      <c r="L6063" t="s">
        <v>28</v>
      </c>
      <c r="M6063" t="s">
        <v>3359</v>
      </c>
      <c r="N6063" t="s">
        <v>3359</v>
      </c>
      <c r="W6063" t="s">
        <v>3557</v>
      </c>
      <c r="Z6063" t="s">
        <v>3359</v>
      </c>
      <c r="AB6063" t="s">
        <v>926</v>
      </c>
      <c r="AF6063" t="s">
        <v>3060</v>
      </c>
      <c r="AH6063" s="2">
        <v>40287.693136574075</v>
      </c>
    </row>
    <row r="6064" spans="2:35" ht="15" customHeight="1" thickBot="1" x14ac:dyDescent="0.4">
      <c r="B6064" s="5">
        <f t="shared" ref="B6064:B6066" si="477">+B6063+1</f>
        <v>6062</v>
      </c>
      <c r="C6064">
        <f t="shared" ref="C6064:C6066" si="478">+G6065-G6064</f>
        <v>-50</v>
      </c>
      <c r="D6064" s="16">
        <v>1965</v>
      </c>
      <c r="E6064" t="s">
        <v>560</v>
      </c>
      <c r="F6064" t="s">
        <v>25</v>
      </c>
      <c r="G6064">
        <v>519617</v>
      </c>
      <c r="J6064" t="s">
        <v>3354</v>
      </c>
      <c r="K6064" t="s">
        <v>3383</v>
      </c>
      <c r="M6064" t="s">
        <v>3453</v>
      </c>
      <c r="N6064" t="s">
        <v>3359</v>
      </c>
      <c r="T6064" t="s">
        <v>3424</v>
      </c>
      <c r="W6064" t="s">
        <v>3557</v>
      </c>
      <c r="X6064" t="s">
        <v>3452</v>
      </c>
      <c r="Z6064" t="s">
        <v>3359</v>
      </c>
      <c r="AA6064" s="3" t="s">
        <v>3828</v>
      </c>
      <c r="AD6064" s="155" t="s">
        <v>6620</v>
      </c>
      <c r="AF6064" t="s">
        <v>3451</v>
      </c>
      <c r="AH6064" s="2">
        <v>46197</v>
      </c>
    </row>
    <row r="6065" spans="2:35" ht="15" thickBot="1" x14ac:dyDescent="0.4">
      <c r="B6065" s="5">
        <f t="shared" si="477"/>
        <v>6063</v>
      </c>
      <c r="C6065">
        <f t="shared" si="478"/>
        <v>79</v>
      </c>
      <c r="D6065" s="16">
        <v>1965</v>
      </c>
      <c r="E6065" s="159" t="s">
        <v>560</v>
      </c>
      <c r="F6065" s="159" t="s">
        <v>25</v>
      </c>
      <c r="G6065" s="160">
        <v>519567</v>
      </c>
      <c r="H6065" s="159"/>
      <c r="I6065" s="159"/>
      <c r="J6065" s="159" t="s">
        <v>3354</v>
      </c>
      <c r="K6065" s="159" t="s">
        <v>3383</v>
      </c>
      <c r="L6065" s="159"/>
      <c r="M6065" s="159" t="s">
        <v>3453</v>
      </c>
      <c r="N6065" s="159" t="s">
        <v>3359</v>
      </c>
      <c r="O6065" s="159"/>
      <c r="P6065" s="159"/>
      <c r="Q6065" s="159"/>
      <c r="R6065" s="159"/>
      <c r="S6065" s="159"/>
      <c r="T6065" s="159" t="s">
        <v>3424</v>
      </c>
      <c r="U6065" s="159"/>
      <c r="V6065" s="161"/>
      <c r="W6065" s="159" t="s">
        <v>3557</v>
      </c>
      <c r="X6065" s="159" t="s">
        <v>3452</v>
      </c>
      <c r="Y6065" s="159"/>
      <c r="Z6065" s="159" t="s">
        <v>3359</v>
      </c>
      <c r="AA6065" s="159" t="s">
        <v>3828</v>
      </c>
      <c r="AB6065" s="159" t="s">
        <v>3992</v>
      </c>
      <c r="AC6065" s="159"/>
      <c r="AD6065" s="159" t="s">
        <v>6975</v>
      </c>
      <c r="AE6065" s="159"/>
      <c r="AF6065" t="s">
        <v>3451</v>
      </c>
      <c r="AG6065" s="159"/>
      <c r="AH6065" s="176">
        <v>46256</v>
      </c>
      <c r="AI6065" s="76" t="s">
        <v>6930</v>
      </c>
    </row>
    <row r="6066" spans="2:35" ht="15" customHeight="1" x14ac:dyDescent="0.35">
      <c r="B6066" s="5">
        <f t="shared" si="477"/>
        <v>6064</v>
      </c>
      <c r="C6066">
        <f t="shared" si="478"/>
        <v>7</v>
      </c>
      <c r="D6066" s="16">
        <v>1965</v>
      </c>
      <c r="E6066" t="s">
        <v>560</v>
      </c>
      <c r="F6066" t="s">
        <v>25</v>
      </c>
      <c r="G6066">
        <v>519646</v>
      </c>
      <c r="J6066" t="s">
        <v>3354</v>
      </c>
      <c r="K6066" t="s">
        <v>3383</v>
      </c>
      <c r="M6066" t="s">
        <v>3453</v>
      </c>
      <c r="N6066" t="s">
        <v>3359</v>
      </c>
      <c r="T6066" t="s">
        <v>3424</v>
      </c>
      <c r="W6066" t="s">
        <v>3557</v>
      </c>
      <c r="X6066" t="s">
        <v>3452</v>
      </c>
      <c r="Z6066" t="s">
        <v>3359</v>
      </c>
      <c r="AA6066" s="3" t="s">
        <v>3828</v>
      </c>
      <c r="AD6066" s="3" t="s">
        <v>6976</v>
      </c>
      <c r="AF6066" t="s">
        <v>3451</v>
      </c>
      <c r="AH6066" s="2">
        <v>45280</v>
      </c>
    </row>
    <row r="6067" spans="2:35" ht="15" customHeight="1" x14ac:dyDescent="0.35">
      <c r="B6067" s="5">
        <f>+B6066+1</f>
        <v>6065</v>
      </c>
      <c r="C6067">
        <f t="shared" si="476"/>
        <v>1637</v>
      </c>
      <c r="D6067" s="16">
        <v>1965</v>
      </c>
      <c r="E6067" t="s">
        <v>560</v>
      </c>
      <c r="F6067" t="s">
        <v>25</v>
      </c>
      <c r="G6067">
        <v>519653</v>
      </c>
      <c r="H6067" t="s">
        <v>17</v>
      </c>
      <c r="J6067" t="s">
        <v>380</v>
      </c>
      <c r="L6067" t="s">
        <v>400</v>
      </c>
      <c r="M6067" t="s">
        <v>3359</v>
      </c>
      <c r="AF6067" t="s">
        <v>3060</v>
      </c>
      <c r="AH6067" s="2">
        <v>40623.1562962963</v>
      </c>
    </row>
    <row r="6068" spans="2:35" ht="15" customHeight="1" x14ac:dyDescent="0.35">
      <c r="B6068" s="5">
        <f t="shared" si="468"/>
        <v>6066</v>
      </c>
      <c r="C6068">
        <f t="shared" si="476"/>
        <v>323</v>
      </c>
      <c r="D6068" s="16">
        <v>1965</v>
      </c>
      <c r="E6068" t="s">
        <v>15</v>
      </c>
      <c r="F6068" t="s">
        <v>25</v>
      </c>
      <c r="G6068">
        <v>521290</v>
      </c>
      <c r="H6068" t="s">
        <v>17</v>
      </c>
      <c r="J6068" t="s">
        <v>3354</v>
      </c>
      <c r="L6068" t="s">
        <v>973</v>
      </c>
      <c r="M6068" t="s">
        <v>3359</v>
      </c>
      <c r="AF6068" t="s">
        <v>3060</v>
      </c>
      <c r="AH6068" s="2">
        <v>40154.486805555556</v>
      </c>
    </row>
    <row r="6069" spans="2:35" ht="15" customHeight="1" x14ac:dyDescent="0.35">
      <c r="B6069" s="5">
        <f t="shared" si="468"/>
        <v>6067</v>
      </c>
      <c r="C6069">
        <f t="shared" si="476"/>
        <v>5</v>
      </c>
      <c r="D6069" s="16">
        <v>1965</v>
      </c>
      <c r="E6069" t="s">
        <v>759</v>
      </c>
      <c r="F6069" t="s">
        <v>25</v>
      </c>
      <c r="G6069">
        <v>521613</v>
      </c>
      <c r="H6069" t="s">
        <v>17</v>
      </c>
      <c r="L6069" t="s">
        <v>258</v>
      </c>
      <c r="M6069" t="s">
        <v>3359</v>
      </c>
      <c r="AD6069" s="3" t="s">
        <v>2019</v>
      </c>
      <c r="AF6069" t="s">
        <v>3060</v>
      </c>
      <c r="AH6069" s="2">
        <v>40515.885601851849</v>
      </c>
    </row>
    <row r="6070" spans="2:35" ht="15" customHeight="1" x14ac:dyDescent="0.35">
      <c r="B6070" s="5">
        <f t="shared" si="468"/>
        <v>6068</v>
      </c>
      <c r="C6070">
        <f t="shared" si="476"/>
        <v>21</v>
      </c>
      <c r="D6070" s="16">
        <v>1965</v>
      </c>
      <c r="E6070" t="s">
        <v>1381</v>
      </c>
      <c r="F6070" t="s">
        <v>25</v>
      </c>
      <c r="G6070">
        <v>521618</v>
      </c>
      <c r="H6070" t="s">
        <v>17</v>
      </c>
      <c r="J6070" t="s">
        <v>380</v>
      </c>
      <c r="M6070" t="s">
        <v>3359</v>
      </c>
      <c r="AF6070" t="s">
        <v>3060</v>
      </c>
      <c r="AH6070" s="2">
        <v>40390.037858796299</v>
      </c>
    </row>
    <row r="6071" spans="2:35" ht="15" customHeight="1" x14ac:dyDescent="0.35">
      <c r="B6071" s="5">
        <f t="shared" si="468"/>
        <v>6069</v>
      </c>
      <c r="C6071">
        <f t="shared" si="476"/>
        <v>3</v>
      </c>
      <c r="D6071" s="16">
        <v>1965</v>
      </c>
      <c r="E6071" t="s">
        <v>1381</v>
      </c>
      <c r="F6071" t="s">
        <v>25</v>
      </c>
      <c r="G6071">
        <v>521639</v>
      </c>
      <c r="H6071" t="s">
        <v>17</v>
      </c>
      <c r="J6071" t="s">
        <v>3354</v>
      </c>
      <c r="K6071" t="s">
        <v>3383</v>
      </c>
      <c r="L6071" t="s">
        <v>135</v>
      </c>
      <c r="M6071" t="s">
        <v>3359</v>
      </c>
      <c r="S6071" s="148">
        <v>468</v>
      </c>
      <c r="AB6071" t="s">
        <v>195</v>
      </c>
      <c r="AC6071" s="3" t="s">
        <v>2020</v>
      </c>
      <c r="AD6071" s="3" t="s">
        <v>2021</v>
      </c>
      <c r="AF6071" t="s">
        <v>3060</v>
      </c>
      <c r="AH6071" s="2">
        <v>40191.430486111109</v>
      </c>
    </row>
    <row r="6072" spans="2:35" ht="15" customHeight="1" x14ac:dyDescent="0.35">
      <c r="B6072" s="5">
        <f t="shared" si="468"/>
        <v>6070</v>
      </c>
      <c r="C6072">
        <f t="shared" si="476"/>
        <v>3</v>
      </c>
      <c r="D6072" s="16">
        <v>1965</v>
      </c>
      <c r="E6072" t="s">
        <v>1381</v>
      </c>
      <c r="F6072" t="s">
        <v>25</v>
      </c>
      <c r="G6072">
        <v>521642</v>
      </c>
      <c r="J6072" t="s">
        <v>3354</v>
      </c>
      <c r="K6072" t="s">
        <v>3383</v>
      </c>
      <c r="M6072" t="s">
        <v>3453</v>
      </c>
      <c r="N6072" t="s">
        <v>3359</v>
      </c>
      <c r="T6072" t="s">
        <v>3424</v>
      </c>
      <c r="U6072" t="s">
        <v>3538</v>
      </c>
      <c r="W6072" t="s">
        <v>3572</v>
      </c>
      <c r="X6072" t="s">
        <v>3452</v>
      </c>
      <c r="AA6072" s="3" t="s">
        <v>3945</v>
      </c>
      <c r="AD6072" s="3" t="s">
        <v>3948</v>
      </c>
      <c r="AF6072" t="s">
        <v>3451</v>
      </c>
      <c r="AH6072" s="2">
        <v>45339</v>
      </c>
    </row>
    <row r="6073" spans="2:35" ht="15" customHeight="1" x14ac:dyDescent="0.35">
      <c r="B6073" s="5">
        <f t="shared" si="468"/>
        <v>6071</v>
      </c>
      <c r="C6073">
        <f t="shared" si="476"/>
        <v>23</v>
      </c>
      <c r="D6073" s="16">
        <v>1965</v>
      </c>
      <c r="E6073" t="s">
        <v>1381</v>
      </c>
      <c r="F6073" t="s">
        <v>25</v>
      </c>
      <c r="G6073">
        <v>521645</v>
      </c>
      <c r="J6073" t="s">
        <v>3424</v>
      </c>
      <c r="K6073" t="s">
        <v>3383</v>
      </c>
      <c r="M6073" t="s">
        <v>3453</v>
      </c>
      <c r="N6073" t="s">
        <v>3359</v>
      </c>
      <c r="U6073" t="s">
        <v>3538</v>
      </c>
      <c r="W6073" t="s">
        <v>3572</v>
      </c>
      <c r="X6073" t="s">
        <v>3452</v>
      </c>
      <c r="AA6073" s="3" t="s">
        <v>3945</v>
      </c>
      <c r="AF6073" t="s">
        <v>3451</v>
      </c>
      <c r="AH6073" s="2">
        <v>45356</v>
      </c>
    </row>
    <row r="6074" spans="2:35" ht="15" customHeight="1" x14ac:dyDescent="0.35">
      <c r="B6074" s="5">
        <f t="shared" si="468"/>
        <v>6072</v>
      </c>
      <c r="C6074">
        <f t="shared" si="476"/>
        <v>11</v>
      </c>
      <c r="D6074" s="16">
        <v>1965</v>
      </c>
      <c r="E6074" t="s">
        <v>1381</v>
      </c>
      <c r="F6074" t="s">
        <v>25</v>
      </c>
      <c r="G6074" s="70">
        <v>521668</v>
      </c>
      <c r="J6074" t="s">
        <v>3424</v>
      </c>
      <c r="K6074" t="s">
        <v>3383</v>
      </c>
      <c r="M6074" t="s">
        <v>3453</v>
      </c>
      <c r="T6074" t="s">
        <v>3424</v>
      </c>
      <c r="U6074" t="s">
        <v>3557</v>
      </c>
      <c r="W6074" t="s">
        <v>4387</v>
      </c>
      <c r="X6074" t="s">
        <v>3452</v>
      </c>
      <c r="AA6074" t="s">
        <v>3803</v>
      </c>
      <c r="AC6074"/>
      <c r="AD6074"/>
      <c r="AF6074" t="s">
        <v>3451</v>
      </c>
      <c r="AG6074" s="3"/>
      <c r="AH6074" s="153">
        <v>45899</v>
      </c>
      <c r="AI6074" s="36" t="s">
        <v>5456</v>
      </c>
    </row>
    <row r="6075" spans="2:35" ht="15" customHeight="1" x14ac:dyDescent="0.35">
      <c r="B6075" s="5">
        <f t="shared" si="468"/>
        <v>6073</v>
      </c>
      <c r="C6075">
        <f t="shared" si="476"/>
        <v>9</v>
      </c>
      <c r="D6075" s="16">
        <v>1965</v>
      </c>
      <c r="E6075" t="s">
        <v>1381</v>
      </c>
      <c r="F6075" t="s">
        <v>25</v>
      </c>
      <c r="G6075">
        <v>521679</v>
      </c>
      <c r="H6075" t="s">
        <v>17</v>
      </c>
      <c r="K6075" t="s">
        <v>3383</v>
      </c>
      <c r="L6075" t="s">
        <v>446</v>
      </c>
      <c r="M6075" t="s">
        <v>3359</v>
      </c>
      <c r="T6075" s="6"/>
      <c r="U6075" s="6"/>
      <c r="V6075" s="207"/>
      <c r="W6075" s="6"/>
      <c r="X6075" s="6"/>
      <c r="Y6075" s="6"/>
      <c r="Z6075" s="6"/>
      <c r="AA6075" s="208"/>
      <c r="AD6075" s="3" t="s">
        <v>2022</v>
      </c>
      <c r="AF6075" t="s">
        <v>3060</v>
      </c>
      <c r="AH6075" s="2">
        <v>40306.537303240744</v>
      </c>
    </row>
    <row r="6076" spans="2:35" ht="15" customHeight="1" x14ac:dyDescent="0.35">
      <c r="B6076" s="5">
        <f t="shared" si="468"/>
        <v>6074</v>
      </c>
      <c r="C6076">
        <f t="shared" si="476"/>
        <v>8</v>
      </c>
      <c r="D6076" s="16">
        <v>1965</v>
      </c>
      <c r="E6076" s="3" t="s">
        <v>1381</v>
      </c>
      <c r="F6076" s="3" t="s">
        <v>25</v>
      </c>
      <c r="G6076" s="3">
        <v>521688</v>
      </c>
      <c r="H6076" s="3"/>
      <c r="I6076" s="3"/>
      <c r="J6076" s="3" t="s">
        <v>3354</v>
      </c>
      <c r="K6076" s="3" t="s">
        <v>3383</v>
      </c>
      <c r="L6076" s="3"/>
      <c r="M6076" s="3" t="s">
        <v>3453</v>
      </c>
      <c r="N6076" s="3"/>
      <c r="O6076" s="3"/>
      <c r="P6076" s="3"/>
      <c r="Q6076" s="3"/>
      <c r="R6076" s="3"/>
      <c r="S6076" s="152"/>
      <c r="T6076" s="3" t="s">
        <v>3424</v>
      </c>
      <c r="U6076" s="3" t="s">
        <v>3538</v>
      </c>
      <c r="V6076" s="143"/>
      <c r="W6076" s="3" t="s">
        <v>3572</v>
      </c>
      <c r="X6076" s="3" t="s">
        <v>3452</v>
      </c>
      <c r="Y6076" s="3"/>
      <c r="Z6076" s="3"/>
      <c r="AA6076" s="3" t="s">
        <v>3803</v>
      </c>
      <c r="AB6076" s="3"/>
      <c r="AE6076" s="3"/>
      <c r="AF6076" s="3" t="s">
        <v>3451</v>
      </c>
      <c r="AG6076" s="3"/>
      <c r="AH6076" s="153">
        <v>45568</v>
      </c>
      <c r="AI6076" s="166" t="s">
        <v>4311</v>
      </c>
    </row>
    <row r="6077" spans="2:35" ht="15" customHeight="1" x14ac:dyDescent="0.35">
      <c r="B6077" s="5">
        <f t="shared" si="468"/>
        <v>6075</v>
      </c>
      <c r="C6077">
        <f t="shared" si="476"/>
        <v>6</v>
      </c>
      <c r="D6077" s="16">
        <v>1965</v>
      </c>
      <c r="E6077" s="3" t="s">
        <v>1381</v>
      </c>
      <c r="F6077" s="3" t="s">
        <v>25</v>
      </c>
      <c r="G6077" s="3">
        <v>521696</v>
      </c>
      <c r="H6077" s="3"/>
      <c r="I6077" s="3"/>
      <c r="J6077" s="3" t="s">
        <v>3424</v>
      </c>
      <c r="K6077" s="3" t="s">
        <v>3383</v>
      </c>
      <c r="L6077" s="3"/>
      <c r="M6077" s="3" t="s">
        <v>3453</v>
      </c>
      <c r="N6077" s="3" t="s">
        <v>3359</v>
      </c>
      <c r="O6077" s="3"/>
      <c r="P6077" s="3"/>
      <c r="Q6077" s="3"/>
      <c r="R6077" s="3"/>
      <c r="S6077" s="152"/>
      <c r="T6077" s="3" t="s">
        <v>3424</v>
      </c>
      <c r="U6077" s="3" t="s">
        <v>3538</v>
      </c>
      <c r="V6077" s="143"/>
      <c r="W6077" s="3" t="s">
        <v>3572</v>
      </c>
      <c r="X6077" s="3" t="s">
        <v>3452</v>
      </c>
      <c r="Y6077" s="3"/>
      <c r="Z6077" s="3"/>
      <c r="AA6077" s="3" t="s">
        <v>3803</v>
      </c>
      <c r="AB6077" s="3"/>
      <c r="AD6077" s="154" t="s">
        <v>4378</v>
      </c>
      <c r="AE6077" s="3"/>
      <c r="AF6077" s="3" t="s">
        <v>3451</v>
      </c>
      <c r="AG6077" s="3"/>
      <c r="AH6077" s="153">
        <v>45606</v>
      </c>
      <c r="AI6077" s="166"/>
    </row>
    <row r="6078" spans="2:35" ht="15" customHeight="1" x14ac:dyDescent="0.35">
      <c r="B6078" s="5">
        <f t="shared" si="468"/>
        <v>6076</v>
      </c>
      <c r="C6078">
        <f t="shared" si="476"/>
        <v>613</v>
      </c>
      <c r="D6078" s="16">
        <v>1965</v>
      </c>
      <c r="E6078" s="3" t="s">
        <v>1381</v>
      </c>
      <c r="F6078" s="3" t="s">
        <v>25</v>
      </c>
      <c r="G6078" s="3">
        <v>521702</v>
      </c>
      <c r="H6078" s="3"/>
      <c r="I6078" s="3"/>
      <c r="J6078" s="3" t="s">
        <v>3354</v>
      </c>
      <c r="K6078" s="3" t="s">
        <v>3352</v>
      </c>
      <c r="L6078" s="3"/>
      <c r="M6078" s="3" t="s">
        <v>3453</v>
      </c>
      <c r="N6078" s="3"/>
      <c r="O6078" s="3"/>
      <c r="P6078" s="3"/>
      <c r="Q6078" s="3"/>
      <c r="R6078" s="3"/>
      <c r="S6078" s="152"/>
      <c r="T6078" s="3" t="s">
        <v>3424</v>
      </c>
      <c r="U6078" s="3" t="s">
        <v>3538</v>
      </c>
      <c r="V6078" s="143"/>
      <c r="W6078" s="3" t="s">
        <v>3572</v>
      </c>
      <c r="X6078" s="3" t="s">
        <v>3452</v>
      </c>
      <c r="Y6078" s="3"/>
      <c r="Z6078" s="3"/>
      <c r="AA6078" s="3" t="s">
        <v>3803</v>
      </c>
      <c r="AB6078" s="3"/>
      <c r="AE6078" s="3"/>
      <c r="AF6078" s="3" t="s">
        <v>3451</v>
      </c>
      <c r="AG6078" s="3"/>
      <c r="AH6078" s="153">
        <v>45561</v>
      </c>
      <c r="AI6078" s="75" t="s">
        <v>4177</v>
      </c>
    </row>
    <row r="6079" spans="2:35" ht="15" customHeight="1" thickBot="1" x14ac:dyDescent="0.4">
      <c r="B6079" s="5">
        <f t="shared" si="468"/>
        <v>6077</v>
      </c>
      <c r="C6079">
        <f t="shared" si="476"/>
        <v>129</v>
      </c>
      <c r="D6079" s="16">
        <v>1965</v>
      </c>
      <c r="E6079" t="s">
        <v>15</v>
      </c>
      <c r="F6079" t="s">
        <v>25</v>
      </c>
      <c r="G6079">
        <v>522315</v>
      </c>
      <c r="H6079" t="s">
        <v>17</v>
      </c>
      <c r="J6079" t="s">
        <v>3354</v>
      </c>
      <c r="K6079" t="s">
        <v>3383</v>
      </c>
      <c r="M6079" t="s">
        <v>3359</v>
      </c>
      <c r="AF6079" t="s">
        <v>3060</v>
      </c>
      <c r="AH6079" s="2">
        <v>40425.863946759258</v>
      </c>
    </row>
    <row r="6080" spans="2:35" ht="15" thickBot="1" x14ac:dyDescent="0.4">
      <c r="B6080" s="5">
        <f t="shared" si="468"/>
        <v>6078</v>
      </c>
      <c r="C6080">
        <f t="shared" ref="C6080:C6085" si="479">+G6081-G6080</f>
        <v>13</v>
      </c>
      <c r="D6080" s="16">
        <v>1965</v>
      </c>
      <c r="E6080" t="s">
        <v>15</v>
      </c>
      <c r="F6080" t="s">
        <v>25</v>
      </c>
      <c r="G6080">
        <v>522444</v>
      </c>
      <c r="H6080" t="s">
        <v>17</v>
      </c>
      <c r="J6080" t="s">
        <v>3354</v>
      </c>
      <c r="L6080" t="s">
        <v>2023</v>
      </c>
      <c r="M6080" t="s">
        <v>3359</v>
      </c>
      <c r="AF6080" t="s">
        <v>3060</v>
      </c>
      <c r="AG6080" s="162"/>
      <c r="AH6080" s="163">
        <v>40391.588912037034</v>
      </c>
    </row>
    <row r="6081" spans="1:35" ht="15" customHeight="1" thickBot="1" x14ac:dyDescent="0.4">
      <c r="A6081" s="180"/>
      <c r="B6081" s="5">
        <f t="shared" ref="B6081:B6085" si="480">+B6080+1</f>
        <v>6079</v>
      </c>
      <c r="C6081">
        <f t="shared" si="479"/>
        <v>33</v>
      </c>
      <c r="D6081" s="16">
        <v>1965</v>
      </c>
      <c r="E6081" t="s">
        <v>15</v>
      </c>
      <c r="F6081" t="s">
        <v>25</v>
      </c>
      <c r="G6081">
        <v>522457</v>
      </c>
      <c r="H6081" t="s">
        <v>17</v>
      </c>
      <c r="J6081" t="s">
        <v>3354</v>
      </c>
      <c r="L6081" t="s">
        <v>46</v>
      </c>
      <c r="M6081" t="s">
        <v>3359</v>
      </c>
      <c r="AF6081" t="s">
        <v>3060</v>
      </c>
      <c r="AH6081" s="2">
        <v>39821.412037037036</v>
      </c>
    </row>
    <row r="6082" spans="1:35" ht="15" customHeight="1" x14ac:dyDescent="0.35">
      <c r="A6082" s="268"/>
      <c r="B6082" s="5">
        <f t="shared" si="480"/>
        <v>6080</v>
      </c>
      <c r="C6082">
        <f t="shared" si="479"/>
        <v>105</v>
      </c>
      <c r="D6082" s="16">
        <v>1965</v>
      </c>
      <c r="E6082" t="s">
        <v>15</v>
      </c>
      <c r="F6082" t="s">
        <v>25</v>
      </c>
      <c r="G6082">
        <v>522490</v>
      </c>
      <c r="J6082" t="s">
        <v>3354</v>
      </c>
      <c r="K6082" t="s">
        <v>3383</v>
      </c>
      <c r="M6082" t="s">
        <v>3453</v>
      </c>
      <c r="T6082" t="s">
        <v>3262</v>
      </c>
      <c r="W6082" t="s">
        <v>3572</v>
      </c>
      <c r="X6082" t="s">
        <v>3660</v>
      </c>
      <c r="AA6082" s="3" t="s">
        <v>3262</v>
      </c>
      <c r="AF6082" t="s">
        <v>3451</v>
      </c>
      <c r="AH6082" s="2">
        <v>46266</v>
      </c>
    </row>
    <row r="6083" spans="1:35" ht="15" customHeight="1" thickBot="1" x14ac:dyDescent="0.4">
      <c r="B6083" s="5">
        <f t="shared" si="480"/>
        <v>6081</v>
      </c>
      <c r="C6083">
        <f t="shared" si="479"/>
        <v>235</v>
      </c>
      <c r="D6083" s="16">
        <v>1965</v>
      </c>
      <c r="E6083" t="s">
        <v>15</v>
      </c>
      <c r="F6083" t="s">
        <v>25</v>
      </c>
      <c r="G6083" s="117">
        <v>522595</v>
      </c>
      <c r="H6083" s="172" t="s">
        <v>5836</v>
      </c>
      <c r="I6083" s="172"/>
      <c r="J6083" s="172" t="s">
        <v>3354</v>
      </c>
      <c r="K6083" s="172" t="s">
        <v>3383</v>
      </c>
      <c r="L6083" s="172"/>
      <c r="M6083" s="172" t="s">
        <v>3453</v>
      </c>
      <c r="N6083" s="172"/>
      <c r="O6083" s="172"/>
      <c r="P6083" s="172"/>
      <c r="Q6083" s="172"/>
      <c r="R6083" s="172"/>
      <c r="S6083" s="173"/>
      <c r="T6083" s="172" t="s">
        <v>3262</v>
      </c>
      <c r="U6083" s="172"/>
      <c r="V6083" s="174"/>
      <c r="W6083" s="172" t="s">
        <v>3572</v>
      </c>
      <c r="X6083" s="172" t="s">
        <v>3660</v>
      </c>
      <c r="Y6083" s="172"/>
      <c r="Z6083" s="172"/>
      <c r="AA6083" s="172" t="s">
        <v>3262</v>
      </c>
      <c r="AB6083" s="172"/>
      <c r="AC6083" s="172"/>
      <c r="AD6083" s="172"/>
      <c r="AE6083" s="172"/>
      <c r="AF6083" t="s">
        <v>3451</v>
      </c>
      <c r="AG6083" s="172"/>
      <c r="AH6083" s="175">
        <v>45999</v>
      </c>
      <c r="AI6083" s="36" t="s">
        <v>6055</v>
      </c>
    </row>
    <row r="6084" spans="1:35" ht="15" thickBot="1" x14ac:dyDescent="0.4">
      <c r="B6084" s="5">
        <f t="shared" si="480"/>
        <v>6082</v>
      </c>
      <c r="C6084">
        <f t="shared" si="479"/>
        <v>97</v>
      </c>
      <c r="D6084" s="16">
        <v>1965</v>
      </c>
      <c r="E6084" t="s">
        <v>15</v>
      </c>
      <c r="F6084" t="s">
        <v>25</v>
      </c>
      <c r="G6084" s="159">
        <v>522830</v>
      </c>
      <c r="H6084" s="159"/>
      <c r="I6084" s="159"/>
      <c r="J6084" s="159"/>
      <c r="K6084" s="159"/>
      <c r="L6084" s="159"/>
      <c r="M6084" s="159"/>
      <c r="N6084" s="159"/>
      <c r="O6084" s="159"/>
      <c r="P6084" s="159"/>
      <c r="Q6084" s="159"/>
      <c r="R6084" s="159"/>
      <c r="S6084" s="203"/>
      <c r="T6084" s="159"/>
      <c r="U6084" s="159"/>
      <c r="V6084" s="161"/>
      <c r="W6084" s="159"/>
      <c r="X6084" s="159"/>
      <c r="Y6084" s="159"/>
      <c r="Z6084" s="159"/>
      <c r="AA6084" s="159"/>
      <c r="AB6084" s="159"/>
      <c r="AC6084" s="159"/>
      <c r="AD6084" s="159"/>
      <c r="AE6084" s="159"/>
      <c r="AF6084" s="3" t="s">
        <v>3451</v>
      </c>
      <c r="AG6084" s="159"/>
      <c r="AH6084" s="176">
        <v>45568</v>
      </c>
      <c r="AI6084" s="167" t="s">
        <v>4312</v>
      </c>
    </row>
    <row r="6085" spans="1:35" ht="15" customHeight="1" thickBot="1" x14ac:dyDescent="0.4">
      <c r="A6085" s="180"/>
      <c r="B6085" s="5">
        <f t="shared" si="480"/>
        <v>6083</v>
      </c>
      <c r="C6085">
        <f t="shared" si="479"/>
        <v>193</v>
      </c>
      <c r="D6085" s="16">
        <v>1965</v>
      </c>
      <c r="E6085" t="s">
        <v>15</v>
      </c>
      <c r="F6085" t="s">
        <v>25</v>
      </c>
      <c r="G6085">
        <v>522927</v>
      </c>
      <c r="H6085" t="s">
        <v>17</v>
      </c>
      <c r="J6085" t="s">
        <v>3354</v>
      </c>
      <c r="K6085" t="s">
        <v>3383</v>
      </c>
      <c r="L6085" t="s">
        <v>35</v>
      </c>
      <c r="M6085" t="s">
        <v>3359</v>
      </c>
      <c r="AF6085" t="s">
        <v>3060</v>
      </c>
      <c r="AH6085" s="2">
        <v>39985.607916666668</v>
      </c>
    </row>
    <row r="6086" spans="1:35" ht="15" customHeight="1" thickBot="1" x14ac:dyDescent="0.4">
      <c r="B6086" s="5">
        <f t="shared" ref="B6086:B6144" si="481">+B6085+1</f>
        <v>6084</v>
      </c>
      <c r="C6086">
        <f t="shared" ref="C6086:C6089" si="482">+G6087-G6086</f>
        <v>62</v>
      </c>
      <c r="D6086" s="16">
        <v>1965</v>
      </c>
      <c r="E6086" t="s">
        <v>15</v>
      </c>
      <c r="F6086" t="s">
        <v>25</v>
      </c>
      <c r="G6086">
        <v>523120</v>
      </c>
      <c r="H6086" t="s">
        <v>17</v>
      </c>
      <c r="J6086" t="s">
        <v>3354</v>
      </c>
      <c r="K6086" t="s">
        <v>3383</v>
      </c>
      <c r="L6086" t="s">
        <v>2024</v>
      </c>
      <c r="M6086" t="s">
        <v>3359</v>
      </c>
      <c r="AB6086" t="s">
        <v>81</v>
      </c>
      <c r="AF6086" t="s">
        <v>3060</v>
      </c>
      <c r="AH6086" s="2">
        <v>40039.726284722223</v>
      </c>
    </row>
    <row r="6087" spans="1:35" ht="15" customHeight="1" thickBot="1" x14ac:dyDescent="0.4">
      <c r="B6087" s="5">
        <f t="shared" si="481"/>
        <v>6085</v>
      </c>
      <c r="C6087">
        <f t="shared" si="482"/>
        <v>61</v>
      </c>
      <c r="D6087" s="16">
        <v>1965</v>
      </c>
      <c r="E6087" t="s">
        <v>15</v>
      </c>
      <c r="F6087" s="159" t="s">
        <v>25</v>
      </c>
      <c r="G6087" s="160">
        <v>523182</v>
      </c>
      <c r="H6087" s="159"/>
      <c r="I6087" s="159"/>
      <c r="J6087" s="159" t="s">
        <v>3354</v>
      </c>
      <c r="K6087" s="159" t="s">
        <v>3383</v>
      </c>
      <c r="L6087" s="159"/>
      <c r="M6087" s="159" t="s">
        <v>3453</v>
      </c>
      <c r="N6087" s="159"/>
      <c r="O6087" s="159"/>
      <c r="P6087" s="159"/>
      <c r="Q6087" s="159"/>
      <c r="R6087" s="159"/>
      <c r="S6087" s="159"/>
      <c r="T6087" s="159" t="s">
        <v>3262</v>
      </c>
      <c r="U6087" s="159"/>
      <c r="V6087" s="159"/>
      <c r="W6087" s="159" t="s">
        <v>3572</v>
      </c>
      <c r="X6087" s="159" t="s">
        <v>3660</v>
      </c>
      <c r="Y6087" s="159"/>
      <c r="Z6087" s="159"/>
      <c r="AA6087" s="159" t="s">
        <v>3262</v>
      </c>
      <c r="AB6087" s="159"/>
      <c r="AC6087" s="159"/>
      <c r="AD6087" s="159"/>
      <c r="AE6087" s="159"/>
      <c r="AF6087" t="s">
        <v>3451</v>
      </c>
      <c r="AG6087" s="159"/>
      <c r="AH6087" s="176">
        <v>46207</v>
      </c>
      <c r="AI6087" s="76" t="s">
        <v>6742</v>
      </c>
    </row>
    <row r="6088" spans="1:35" ht="15" customHeight="1" thickBot="1" x14ac:dyDescent="0.4">
      <c r="B6088" s="5">
        <f t="shared" si="481"/>
        <v>6086</v>
      </c>
      <c r="C6088">
        <f t="shared" si="482"/>
        <v>27</v>
      </c>
      <c r="D6088" s="16">
        <v>1965</v>
      </c>
      <c r="E6088" t="s">
        <v>15</v>
      </c>
      <c r="F6088" s="159" t="s">
        <v>25</v>
      </c>
      <c r="G6088" s="160">
        <v>523243</v>
      </c>
      <c r="H6088" s="159"/>
      <c r="I6088" s="159"/>
      <c r="J6088" s="159" t="s">
        <v>3354</v>
      </c>
      <c r="K6088" s="159" t="s">
        <v>3383</v>
      </c>
      <c r="L6088" s="159"/>
      <c r="M6088" s="159" t="s">
        <v>3453</v>
      </c>
      <c r="N6088" s="159"/>
      <c r="O6088" s="159"/>
      <c r="P6088" s="159"/>
      <c r="Q6088" s="159"/>
      <c r="R6088" s="159"/>
      <c r="S6088" s="159"/>
      <c r="T6088" s="159" t="s">
        <v>3262</v>
      </c>
      <c r="U6088" s="159"/>
      <c r="V6088" s="161"/>
      <c r="W6088" s="159" t="s">
        <v>3572</v>
      </c>
      <c r="X6088" s="159" t="s">
        <v>3660</v>
      </c>
      <c r="Y6088" s="159"/>
      <c r="Z6088" s="159"/>
      <c r="AA6088" s="159" t="s">
        <v>3262</v>
      </c>
      <c r="AB6088" s="159"/>
      <c r="AC6088" s="159"/>
      <c r="AD6088" s="159"/>
      <c r="AE6088" s="159"/>
      <c r="AF6088" t="s">
        <v>3451</v>
      </c>
      <c r="AG6088" s="3"/>
      <c r="AH6088" s="153">
        <v>46091</v>
      </c>
      <c r="AI6088" s="76" t="s">
        <v>6455</v>
      </c>
    </row>
    <row r="6089" spans="1:35" ht="15" customHeight="1" x14ac:dyDescent="0.35">
      <c r="B6089" s="5">
        <f t="shared" si="481"/>
        <v>6087</v>
      </c>
      <c r="C6089">
        <f t="shared" si="482"/>
        <v>137</v>
      </c>
      <c r="D6089" s="16">
        <v>1965</v>
      </c>
      <c r="E6089" t="s">
        <v>15</v>
      </c>
      <c r="F6089" t="s">
        <v>25</v>
      </c>
      <c r="G6089">
        <v>523270</v>
      </c>
      <c r="H6089" t="s">
        <v>17</v>
      </c>
      <c r="J6089" t="s">
        <v>3354</v>
      </c>
      <c r="K6089" t="s">
        <v>3383</v>
      </c>
      <c r="L6089" t="s">
        <v>37</v>
      </c>
      <c r="M6089" t="s">
        <v>3359</v>
      </c>
      <c r="AF6089" t="s">
        <v>3060</v>
      </c>
      <c r="AH6089" s="2">
        <v>40387.614849537036</v>
      </c>
    </row>
    <row r="6090" spans="1:35" ht="15" customHeight="1" x14ac:dyDescent="0.35">
      <c r="B6090" s="5">
        <f t="shared" si="481"/>
        <v>6088</v>
      </c>
      <c r="C6090">
        <f t="shared" ref="C6090" si="483">+G6091-G6090</f>
        <v>19</v>
      </c>
      <c r="D6090" s="16">
        <v>1965</v>
      </c>
      <c r="E6090" t="s">
        <v>15</v>
      </c>
      <c r="F6090" t="s">
        <v>25</v>
      </c>
      <c r="G6090">
        <v>523407</v>
      </c>
      <c r="H6090" t="s">
        <v>17</v>
      </c>
      <c r="J6090" t="s">
        <v>3354</v>
      </c>
      <c r="K6090" t="s">
        <v>3383</v>
      </c>
      <c r="M6090" t="s">
        <v>3359</v>
      </c>
      <c r="AF6090" t="s">
        <v>3060</v>
      </c>
      <c r="AH6090" s="2">
        <v>40715.689652777779</v>
      </c>
    </row>
    <row r="6091" spans="1:35" ht="15" customHeight="1" x14ac:dyDescent="0.35">
      <c r="B6091" s="5">
        <f t="shared" si="481"/>
        <v>6089</v>
      </c>
      <c r="C6091">
        <f t="shared" si="476"/>
        <v>84</v>
      </c>
      <c r="D6091" s="16">
        <v>1965</v>
      </c>
      <c r="E6091" t="s">
        <v>15</v>
      </c>
      <c r="F6091" t="s">
        <v>25</v>
      </c>
      <c r="G6091">
        <v>523426</v>
      </c>
      <c r="H6091" t="s">
        <v>17</v>
      </c>
      <c r="J6091" t="s">
        <v>380</v>
      </c>
      <c r="K6091" t="s">
        <v>3383</v>
      </c>
      <c r="L6091" t="s">
        <v>964</v>
      </c>
      <c r="M6091" t="s">
        <v>3359</v>
      </c>
      <c r="AB6091" t="s">
        <v>81</v>
      </c>
      <c r="AF6091" t="s">
        <v>3060</v>
      </c>
      <c r="AH6091" s="2">
        <v>40502.819918981484</v>
      </c>
    </row>
    <row r="6092" spans="1:35" ht="15" customHeight="1" x14ac:dyDescent="0.35">
      <c r="B6092" s="5">
        <f t="shared" si="481"/>
        <v>6090</v>
      </c>
      <c r="C6092">
        <f t="shared" si="476"/>
        <v>93</v>
      </c>
      <c r="D6092" s="16">
        <v>1965</v>
      </c>
      <c r="E6092" t="s">
        <v>15</v>
      </c>
      <c r="F6092" t="s">
        <v>25</v>
      </c>
      <c r="G6092">
        <v>523510</v>
      </c>
      <c r="H6092" t="s">
        <v>17</v>
      </c>
      <c r="J6092" t="s">
        <v>3354</v>
      </c>
      <c r="K6092" t="s">
        <v>3383</v>
      </c>
      <c r="L6092" t="s">
        <v>3371</v>
      </c>
      <c r="M6092" t="s">
        <v>3359</v>
      </c>
      <c r="N6092" t="s">
        <v>3359</v>
      </c>
      <c r="AF6092" t="s">
        <v>3060</v>
      </c>
      <c r="AH6092" s="2">
        <v>40474.089803240742</v>
      </c>
    </row>
    <row r="6093" spans="1:35" ht="15" customHeight="1" x14ac:dyDescent="0.35">
      <c r="B6093" s="5">
        <f t="shared" si="481"/>
        <v>6091</v>
      </c>
      <c r="C6093">
        <f t="shared" si="476"/>
        <v>120</v>
      </c>
      <c r="D6093" s="16">
        <v>1965</v>
      </c>
      <c r="E6093" t="s">
        <v>15</v>
      </c>
      <c r="F6093" t="s">
        <v>25</v>
      </c>
      <c r="G6093">
        <v>523603</v>
      </c>
      <c r="H6093" t="s">
        <v>17</v>
      </c>
      <c r="J6093" t="s">
        <v>3354</v>
      </c>
      <c r="K6093" t="s">
        <v>3383</v>
      </c>
      <c r="L6093" t="s">
        <v>2025</v>
      </c>
      <c r="M6093" t="s">
        <v>3359</v>
      </c>
      <c r="AF6093" t="s">
        <v>3060</v>
      </c>
      <c r="AH6093" s="2">
        <v>40041.851921296293</v>
      </c>
    </row>
    <row r="6094" spans="1:35" ht="15" customHeight="1" x14ac:dyDescent="0.35">
      <c r="B6094" s="5">
        <f t="shared" si="481"/>
        <v>6092</v>
      </c>
      <c r="C6094">
        <f t="shared" si="476"/>
        <v>61</v>
      </c>
      <c r="D6094" s="16">
        <v>1965</v>
      </c>
      <c r="E6094" t="s">
        <v>972</v>
      </c>
      <c r="F6094" t="s">
        <v>25</v>
      </c>
      <c r="G6094">
        <v>523723</v>
      </c>
      <c r="H6094" t="s">
        <v>17</v>
      </c>
      <c r="J6094" t="s">
        <v>3354</v>
      </c>
      <c r="L6094" t="s">
        <v>2026</v>
      </c>
      <c r="M6094" t="s">
        <v>3359</v>
      </c>
      <c r="U6094" t="s">
        <v>3557</v>
      </c>
      <c r="AB6094" t="s">
        <v>139</v>
      </c>
      <c r="AF6094" t="s">
        <v>3060</v>
      </c>
      <c r="AH6094" s="2">
        <v>39709.391226851854</v>
      </c>
    </row>
    <row r="6095" spans="1:35" ht="15" customHeight="1" x14ac:dyDescent="0.35">
      <c r="A6095" s="3"/>
      <c r="B6095" s="5">
        <f t="shared" si="481"/>
        <v>6093</v>
      </c>
      <c r="C6095">
        <f t="shared" si="476"/>
        <v>1</v>
      </c>
      <c r="D6095" s="16">
        <v>1965</v>
      </c>
      <c r="E6095" t="s">
        <v>15</v>
      </c>
      <c r="F6095" t="s">
        <v>25</v>
      </c>
      <c r="G6095">
        <v>523784</v>
      </c>
      <c r="H6095" t="s">
        <v>17</v>
      </c>
      <c r="J6095" t="s">
        <v>3354</v>
      </c>
      <c r="K6095" t="s">
        <v>3383</v>
      </c>
      <c r="L6095" t="s">
        <v>172</v>
      </c>
      <c r="M6095" t="s">
        <v>3359</v>
      </c>
      <c r="AF6095" t="s">
        <v>3060</v>
      </c>
      <c r="AH6095" s="2">
        <v>40589.621168981481</v>
      </c>
    </row>
    <row r="6096" spans="1:35" ht="15" customHeight="1" x14ac:dyDescent="0.35">
      <c r="A6096" s="3"/>
      <c r="B6096" s="5">
        <f t="shared" si="481"/>
        <v>6094</v>
      </c>
      <c r="C6096">
        <f t="shared" si="476"/>
        <v>24</v>
      </c>
      <c r="D6096" s="16">
        <v>1965</v>
      </c>
      <c r="E6096" t="s">
        <v>972</v>
      </c>
      <c r="F6096" t="s">
        <v>25</v>
      </c>
      <c r="G6096">
        <v>523785</v>
      </c>
      <c r="H6096" t="s">
        <v>17</v>
      </c>
      <c r="K6096" t="s">
        <v>3383</v>
      </c>
      <c r="L6096" t="s">
        <v>2027</v>
      </c>
      <c r="M6096" t="s">
        <v>3359</v>
      </c>
      <c r="AF6096" t="s">
        <v>3060</v>
      </c>
      <c r="AH6096" s="2">
        <v>40789.712847222225</v>
      </c>
    </row>
    <row r="6097" spans="2:35" ht="15" customHeight="1" x14ac:dyDescent="0.35">
      <c r="B6097" s="5">
        <f t="shared" si="481"/>
        <v>6095</v>
      </c>
      <c r="C6097">
        <f t="shared" si="476"/>
        <v>49</v>
      </c>
      <c r="D6097" s="16">
        <v>1965</v>
      </c>
      <c r="E6097" t="s">
        <v>972</v>
      </c>
      <c r="F6097" t="s">
        <v>25</v>
      </c>
      <c r="G6097">
        <v>523809</v>
      </c>
      <c r="H6097" t="s">
        <v>17</v>
      </c>
      <c r="J6097" t="s">
        <v>3354</v>
      </c>
      <c r="K6097" t="s">
        <v>3383</v>
      </c>
      <c r="L6097" t="s">
        <v>88</v>
      </c>
      <c r="M6097" t="s">
        <v>3359</v>
      </c>
      <c r="AC6097" s="3">
        <v>1965</v>
      </c>
      <c r="AF6097" t="s">
        <v>3060</v>
      </c>
      <c r="AH6097" s="2">
        <v>39664.374861111108</v>
      </c>
    </row>
    <row r="6098" spans="2:35" ht="15" customHeight="1" x14ac:dyDescent="0.35">
      <c r="B6098" s="5">
        <f t="shared" si="481"/>
        <v>6096</v>
      </c>
      <c r="C6098">
        <f t="shared" si="476"/>
        <v>13</v>
      </c>
      <c r="D6098" s="16">
        <v>1965</v>
      </c>
      <c r="E6098" t="s">
        <v>972</v>
      </c>
      <c r="F6098" t="s">
        <v>25</v>
      </c>
      <c r="G6098">
        <v>523858</v>
      </c>
      <c r="H6098" t="s">
        <v>17</v>
      </c>
      <c r="J6098" t="s">
        <v>3354</v>
      </c>
      <c r="M6098" t="s">
        <v>3359</v>
      </c>
      <c r="AF6098" t="s">
        <v>3060</v>
      </c>
      <c r="AH6098" s="2">
        <v>40851.466400462959</v>
      </c>
    </row>
    <row r="6099" spans="2:35" ht="15" customHeight="1" x14ac:dyDescent="0.35">
      <c r="B6099" s="5">
        <f t="shared" si="481"/>
        <v>6097</v>
      </c>
      <c r="C6099">
        <f t="shared" si="476"/>
        <v>61</v>
      </c>
      <c r="D6099" s="16">
        <v>1965</v>
      </c>
      <c r="E6099" t="s">
        <v>972</v>
      </c>
      <c r="F6099" t="s">
        <v>25</v>
      </c>
      <c r="G6099">
        <v>523871</v>
      </c>
      <c r="H6099" t="s">
        <v>17</v>
      </c>
      <c r="J6099" t="s">
        <v>3354</v>
      </c>
      <c r="L6099" t="s">
        <v>777</v>
      </c>
      <c r="M6099" t="s">
        <v>3359</v>
      </c>
      <c r="U6099" t="s">
        <v>3557</v>
      </c>
      <c r="W6099" t="s">
        <v>3557</v>
      </c>
      <c r="AB6099" t="s">
        <v>282</v>
      </c>
      <c r="AD6099" t="s">
        <v>2028</v>
      </c>
      <c r="AF6099" t="s">
        <v>3060</v>
      </c>
      <c r="AH6099" s="2">
        <v>40765.94740740741</v>
      </c>
    </row>
    <row r="6100" spans="2:35" ht="15" customHeight="1" x14ac:dyDescent="0.35">
      <c r="B6100" s="5">
        <f t="shared" si="481"/>
        <v>6098</v>
      </c>
      <c r="C6100">
        <f t="shared" ref="C6100:C6103" si="484">+G6101-G6100</f>
        <v>47</v>
      </c>
      <c r="D6100" s="16">
        <v>1965</v>
      </c>
      <c r="E6100" t="s">
        <v>3762</v>
      </c>
      <c r="F6100" t="s">
        <v>1112</v>
      </c>
      <c r="G6100">
        <v>523932</v>
      </c>
      <c r="H6100" t="s">
        <v>17</v>
      </c>
      <c r="J6100" t="s">
        <v>380</v>
      </c>
      <c r="K6100" t="s">
        <v>3383</v>
      </c>
      <c r="L6100" t="s">
        <v>135</v>
      </c>
      <c r="M6100" t="s">
        <v>3359</v>
      </c>
      <c r="AF6100" t="s">
        <v>3060</v>
      </c>
      <c r="AH6100" s="2">
        <v>40811.381944444445</v>
      </c>
    </row>
    <row r="6101" spans="2:35" ht="15" customHeight="1" x14ac:dyDescent="0.35">
      <c r="B6101" s="5">
        <f t="shared" si="481"/>
        <v>6099</v>
      </c>
      <c r="C6101">
        <f t="shared" si="484"/>
        <v>9</v>
      </c>
      <c r="D6101" s="16">
        <v>1965</v>
      </c>
      <c r="E6101" t="s">
        <v>3762</v>
      </c>
      <c r="F6101" t="s">
        <v>1112</v>
      </c>
      <c r="G6101">
        <v>523979</v>
      </c>
      <c r="J6101" t="s">
        <v>3354</v>
      </c>
      <c r="K6101" t="s">
        <v>3383</v>
      </c>
      <c r="M6101" t="s">
        <v>3453</v>
      </c>
      <c r="T6101" t="s">
        <v>3262</v>
      </c>
      <c r="AA6101" s="3" t="s">
        <v>3828</v>
      </c>
      <c r="AF6101" t="s">
        <v>3451</v>
      </c>
      <c r="AH6101" s="2">
        <v>46257</v>
      </c>
    </row>
    <row r="6102" spans="2:35" ht="15" customHeight="1" x14ac:dyDescent="0.35">
      <c r="B6102" s="5">
        <f t="shared" si="481"/>
        <v>6100</v>
      </c>
      <c r="C6102">
        <f t="shared" si="484"/>
        <v>432</v>
      </c>
      <c r="D6102" s="16">
        <v>1965</v>
      </c>
      <c r="E6102" t="s">
        <v>3762</v>
      </c>
      <c r="F6102" t="s">
        <v>1112</v>
      </c>
      <c r="G6102">
        <v>523988</v>
      </c>
      <c r="H6102" t="s">
        <v>17</v>
      </c>
      <c r="J6102" t="s">
        <v>3354</v>
      </c>
      <c r="K6102" t="s">
        <v>3383</v>
      </c>
      <c r="L6102" t="s">
        <v>35</v>
      </c>
      <c r="M6102" t="s">
        <v>3359</v>
      </c>
      <c r="AD6102" s="3" t="s">
        <v>2030</v>
      </c>
      <c r="AF6102" t="s">
        <v>3060</v>
      </c>
      <c r="AH6102" s="2">
        <v>40007.451643518521</v>
      </c>
    </row>
    <row r="6103" spans="2:35" ht="15" customHeight="1" x14ac:dyDescent="0.35">
      <c r="B6103" s="5">
        <f t="shared" si="481"/>
        <v>6101</v>
      </c>
      <c r="C6103">
        <f t="shared" si="484"/>
        <v>305</v>
      </c>
      <c r="D6103" s="16">
        <v>1965</v>
      </c>
      <c r="E6103" t="s">
        <v>1381</v>
      </c>
      <c r="F6103" t="s">
        <v>3110</v>
      </c>
      <c r="G6103">
        <v>524420</v>
      </c>
      <c r="K6103" t="s">
        <v>3383</v>
      </c>
      <c r="AD6103" s="72" t="s">
        <v>6125</v>
      </c>
      <c r="AF6103" t="s">
        <v>3451</v>
      </c>
      <c r="AH6103" s="2">
        <v>46004</v>
      </c>
    </row>
    <row r="6104" spans="2:35" ht="15" customHeight="1" x14ac:dyDescent="0.35">
      <c r="B6104" s="5">
        <f t="shared" si="481"/>
        <v>6102</v>
      </c>
      <c r="C6104">
        <f>+G6105-G6104</f>
        <v>202</v>
      </c>
      <c r="D6104" s="16">
        <v>1965</v>
      </c>
      <c r="E6104" t="s">
        <v>15</v>
      </c>
      <c r="F6104" t="s">
        <v>16</v>
      </c>
      <c r="G6104">
        <v>524725</v>
      </c>
      <c r="H6104" t="s">
        <v>17</v>
      </c>
      <c r="J6104" t="s">
        <v>3354</v>
      </c>
      <c r="K6104" t="s">
        <v>3383</v>
      </c>
      <c r="L6104" t="s">
        <v>1152</v>
      </c>
      <c r="M6104" t="s">
        <v>3359</v>
      </c>
      <c r="AF6104" t="s">
        <v>3060</v>
      </c>
      <c r="AH6104" s="2">
        <v>40330.678391203706</v>
      </c>
    </row>
    <row r="6105" spans="2:35" ht="15" customHeight="1" x14ac:dyDescent="0.35">
      <c r="B6105" s="5">
        <f>+B6104+1</f>
        <v>6103</v>
      </c>
      <c r="C6105">
        <f t="shared" si="476"/>
        <v>94</v>
      </c>
      <c r="D6105" s="16">
        <v>1965</v>
      </c>
      <c r="E6105" t="s">
        <v>15</v>
      </c>
      <c r="F6105" t="s">
        <v>16</v>
      </c>
      <c r="G6105">
        <v>524927</v>
      </c>
      <c r="H6105" t="s">
        <v>17</v>
      </c>
      <c r="J6105" t="s">
        <v>3354</v>
      </c>
      <c r="K6105" t="s">
        <v>3383</v>
      </c>
      <c r="L6105" t="s">
        <v>392</v>
      </c>
      <c r="M6105" t="s">
        <v>3359</v>
      </c>
      <c r="AF6105" t="s">
        <v>3060</v>
      </c>
      <c r="AH6105" s="2">
        <v>39996.522372685184</v>
      </c>
    </row>
    <row r="6106" spans="2:35" ht="15" customHeight="1" x14ac:dyDescent="0.35">
      <c r="B6106" s="5">
        <f t="shared" si="481"/>
        <v>6104</v>
      </c>
      <c r="C6106">
        <f t="shared" ref="C6106:C6110" si="485">+G6107-G6106</f>
        <v>21</v>
      </c>
      <c r="D6106" s="16">
        <v>1965</v>
      </c>
      <c r="E6106" t="s">
        <v>15</v>
      </c>
      <c r="F6106" t="s">
        <v>16</v>
      </c>
      <c r="G6106">
        <v>525021</v>
      </c>
      <c r="H6106" t="s">
        <v>17</v>
      </c>
      <c r="J6106" t="s">
        <v>3354</v>
      </c>
      <c r="K6106" t="s">
        <v>3383</v>
      </c>
      <c r="L6106" t="s">
        <v>234</v>
      </c>
      <c r="M6106" t="s">
        <v>3359</v>
      </c>
      <c r="AF6106" t="s">
        <v>3060</v>
      </c>
      <c r="AH6106" s="2">
        <v>40435.978576388887</v>
      </c>
    </row>
    <row r="6107" spans="2:35" ht="15" customHeight="1" thickBot="1" x14ac:dyDescent="0.4">
      <c r="B6107" s="5">
        <f t="shared" si="481"/>
        <v>6105</v>
      </c>
      <c r="C6107">
        <f t="shared" si="485"/>
        <v>57</v>
      </c>
      <c r="D6107" s="16">
        <v>1965</v>
      </c>
      <c r="E6107" t="s">
        <v>15</v>
      </c>
      <c r="F6107" t="s">
        <v>16</v>
      </c>
      <c r="G6107">
        <v>525042</v>
      </c>
      <c r="H6107" t="s">
        <v>17</v>
      </c>
      <c r="J6107" t="s">
        <v>3354</v>
      </c>
      <c r="K6107" t="s">
        <v>3383</v>
      </c>
      <c r="L6107" t="s">
        <v>377</v>
      </c>
      <c r="M6107" t="s">
        <v>3359</v>
      </c>
      <c r="AB6107" t="s">
        <v>2031</v>
      </c>
      <c r="AF6107" t="s">
        <v>3060</v>
      </c>
      <c r="AH6107" s="2">
        <v>41025.487129629626</v>
      </c>
    </row>
    <row r="6108" spans="2:35" ht="15" customHeight="1" thickBot="1" x14ac:dyDescent="0.4">
      <c r="B6108" s="5">
        <f t="shared" si="481"/>
        <v>6106</v>
      </c>
      <c r="C6108">
        <f t="shared" si="485"/>
        <v>66</v>
      </c>
      <c r="D6108" s="16">
        <v>1965</v>
      </c>
      <c r="E6108" s="159" t="s">
        <v>15</v>
      </c>
      <c r="F6108" s="159" t="s">
        <v>16</v>
      </c>
      <c r="G6108" s="233">
        <v>525099</v>
      </c>
      <c r="H6108" s="159"/>
      <c r="I6108" s="159"/>
      <c r="J6108" s="159" t="s">
        <v>3354</v>
      </c>
      <c r="K6108" s="159" t="s">
        <v>3383</v>
      </c>
      <c r="L6108" s="159"/>
      <c r="M6108" s="159" t="s">
        <v>3453</v>
      </c>
      <c r="N6108" s="159"/>
      <c r="O6108" s="159"/>
      <c r="P6108" s="159"/>
      <c r="Q6108" s="159"/>
      <c r="R6108" s="159"/>
      <c r="S6108" s="159"/>
      <c r="T6108" s="159" t="s">
        <v>3262</v>
      </c>
      <c r="U6108" s="159"/>
      <c r="V6108" s="159"/>
      <c r="W6108" s="159" t="s">
        <v>3572</v>
      </c>
      <c r="X6108" s="159" t="s">
        <v>3660</v>
      </c>
      <c r="Y6108" s="159"/>
      <c r="Z6108" s="159"/>
      <c r="AA6108" s="159" t="s">
        <v>3262</v>
      </c>
      <c r="AB6108" s="159"/>
      <c r="AC6108" s="159"/>
      <c r="AD6108" s="159"/>
      <c r="AE6108" s="159"/>
      <c r="AF6108" t="s">
        <v>3451</v>
      </c>
      <c r="AG6108" s="159"/>
      <c r="AH6108" s="176">
        <v>46207</v>
      </c>
      <c r="AI6108" s="76" t="s">
        <v>6764</v>
      </c>
    </row>
    <row r="6109" spans="2:35" ht="15" customHeight="1" x14ac:dyDescent="0.35">
      <c r="B6109" s="5">
        <f t="shared" si="481"/>
        <v>6107</v>
      </c>
      <c r="C6109">
        <f t="shared" si="485"/>
        <v>46</v>
      </c>
      <c r="D6109" s="16">
        <v>1965</v>
      </c>
      <c r="E6109" t="s">
        <v>15</v>
      </c>
      <c r="F6109" t="s">
        <v>16</v>
      </c>
      <c r="G6109">
        <v>525165</v>
      </c>
      <c r="H6109" t="s">
        <v>17</v>
      </c>
      <c r="J6109" t="s">
        <v>3354</v>
      </c>
      <c r="K6109" t="s">
        <v>3383</v>
      </c>
      <c r="L6109" t="s">
        <v>355</v>
      </c>
      <c r="M6109" t="s">
        <v>3359</v>
      </c>
      <c r="AF6109" t="s">
        <v>3060</v>
      </c>
      <c r="AH6109" s="2">
        <v>40284.840243055558</v>
      </c>
    </row>
    <row r="6110" spans="2:35" ht="15" customHeight="1" x14ac:dyDescent="0.35">
      <c r="B6110" s="5">
        <f t="shared" si="481"/>
        <v>6108</v>
      </c>
      <c r="C6110">
        <f t="shared" si="485"/>
        <v>102</v>
      </c>
      <c r="D6110" s="16">
        <v>1965</v>
      </c>
      <c r="E6110" t="s">
        <v>15</v>
      </c>
      <c r="F6110" t="s">
        <v>16</v>
      </c>
      <c r="G6110">
        <v>525211</v>
      </c>
      <c r="H6110" t="s">
        <v>17</v>
      </c>
      <c r="J6110" t="s">
        <v>3354</v>
      </c>
      <c r="K6110" t="s">
        <v>3383</v>
      </c>
      <c r="L6110" t="s">
        <v>156</v>
      </c>
      <c r="M6110" t="s">
        <v>3359</v>
      </c>
      <c r="AC6110" s="3" t="s">
        <v>2032</v>
      </c>
      <c r="AF6110" t="s">
        <v>3060</v>
      </c>
      <c r="AH6110" s="2">
        <v>39931.850104166668</v>
      </c>
    </row>
    <row r="6111" spans="2:35" ht="15" customHeight="1" x14ac:dyDescent="0.35">
      <c r="B6111" s="5">
        <f t="shared" si="481"/>
        <v>6109</v>
      </c>
      <c r="C6111">
        <f t="shared" si="476"/>
        <v>67</v>
      </c>
      <c r="D6111" s="16">
        <v>1965</v>
      </c>
      <c r="E6111" t="s">
        <v>15</v>
      </c>
      <c r="F6111" t="s">
        <v>16</v>
      </c>
      <c r="G6111">
        <v>525313</v>
      </c>
      <c r="H6111" t="s">
        <v>17</v>
      </c>
      <c r="J6111" t="s">
        <v>3354</v>
      </c>
      <c r="K6111" t="s">
        <v>3383</v>
      </c>
      <c r="L6111" t="s">
        <v>71</v>
      </c>
      <c r="M6111" t="s">
        <v>3359</v>
      </c>
      <c r="AD6111" s="3" t="s">
        <v>2033</v>
      </c>
      <c r="AF6111" t="s">
        <v>3060</v>
      </c>
      <c r="AH6111" s="2">
        <v>40263.764270833337</v>
      </c>
    </row>
    <row r="6112" spans="2:35" ht="15" customHeight="1" x14ac:dyDescent="0.35">
      <c r="B6112" s="5">
        <f t="shared" si="481"/>
        <v>6110</v>
      </c>
      <c r="C6112">
        <f t="shared" si="476"/>
        <v>268</v>
      </c>
      <c r="D6112" s="16">
        <v>1965</v>
      </c>
      <c r="E6112" t="s">
        <v>15</v>
      </c>
      <c r="F6112" t="s">
        <v>16</v>
      </c>
      <c r="G6112">
        <v>525380</v>
      </c>
      <c r="H6112" t="s">
        <v>17</v>
      </c>
      <c r="J6112" t="s">
        <v>3354</v>
      </c>
      <c r="K6112" t="s">
        <v>3383</v>
      </c>
      <c r="L6112" t="s">
        <v>46</v>
      </c>
      <c r="M6112" t="s">
        <v>3359</v>
      </c>
      <c r="AF6112" t="s">
        <v>3060</v>
      </c>
      <c r="AH6112" s="2">
        <v>40099.574999999997</v>
      </c>
    </row>
    <row r="6113" spans="1:45" ht="15" customHeight="1" x14ac:dyDescent="0.35">
      <c r="B6113" s="5">
        <f t="shared" si="481"/>
        <v>6111</v>
      </c>
      <c r="C6113">
        <f t="shared" si="476"/>
        <v>60</v>
      </c>
      <c r="D6113" s="16">
        <v>1965</v>
      </c>
      <c r="E6113" t="s">
        <v>15</v>
      </c>
      <c r="F6113" t="s">
        <v>25</v>
      </c>
      <c r="G6113">
        <v>525648</v>
      </c>
      <c r="H6113" t="s">
        <v>17</v>
      </c>
      <c r="J6113" t="s">
        <v>3354</v>
      </c>
      <c r="M6113" t="s">
        <v>3359</v>
      </c>
      <c r="AF6113" t="s">
        <v>3060</v>
      </c>
      <c r="AH6113" s="2">
        <v>40284.083240740743</v>
      </c>
    </row>
    <row r="6114" spans="1:45" ht="15" customHeight="1" thickBot="1" x14ac:dyDescent="0.4">
      <c r="B6114" s="5">
        <f t="shared" si="481"/>
        <v>6112</v>
      </c>
      <c r="C6114">
        <f t="shared" ref="C6114:C6117" si="486">+G6115-G6114</f>
        <v>578</v>
      </c>
      <c r="D6114" s="16">
        <v>1965</v>
      </c>
      <c r="E6114" s="3" t="s">
        <v>15</v>
      </c>
      <c r="F6114" s="3" t="s">
        <v>16</v>
      </c>
      <c r="G6114" s="165">
        <v>525708</v>
      </c>
      <c r="H6114" s="3"/>
      <c r="I6114" s="3"/>
      <c r="J6114" s="3"/>
      <c r="K6114" s="3" t="s">
        <v>3383</v>
      </c>
      <c r="L6114" s="3"/>
      <c r="M6114" s="3"/>
      <c r="N6114" s="3"/>
      <c r="O6114" s="3"/>
      <c r="P6114" s="3"/>
      <c r="Q6114" s="3"/>
      <c r="R6114" s="3"/>
      <c r="S6114" s="152"/>
      <c r="T6114" s="3"/>
      <c r="U6114" s="3"/>
      <c r="V6114" s="143"/>
      <c r="W6114" s="3"/>
      <c r="X6114" s="3"/>
      <c r="Y6114" s="3"/>
      <c r="Z6114" s="3"/>
      <c r="AB6114" s="3"/>
      <c r="AE6114" s="3"/>
      <c r="AF6114" s="3" t="s">
        <v>3451</v>
      </c>
      <c r="AG6114" s="3"/>
      <c r="AH6114" s="153">
        <v>45739</v>
      </c>
      <c r="AI6114" s="14" t="s">
        <v>4806</v>
      </c>
    </row>
    <row r="6115" spans="1:45" ht="15" customHeight="1" thickBot="1" x14ac:dyDescent="0.4">
      <c r="B6115" s="5">
        <f t="shared" si="481"/>
        <v>6113</v>
      </c>
      <c r="C6115">
        <f t="shared" si="486"/>
        <v>110</v>
      </c>
      <c r="D6115" s="16">
        <v>1965</v>
      </c>
      <c r="E6115" s="159" t="s">
        <v>15</v>
      </c>
      <c r="F6115" s="159" t="s">
        <v>25</v>
      </c>
      <c r="G6115" s="160">
        <v>526286</v>
      </c>
      <c r="H6115" s="159"/>
      <c r="I6115" s="159"/>
      <c r="J6115" s="159" t="s">
        <v>3354</v>
      </c>
      <c r="K6115" s="159" t="s">
        <v>3383</v>
      </c>
      <c r="L6115" s="159"/>
      <c r="M6115" s="159" t="s">
        <v>3453</v>
      </c>
      <c r="N6115" s="159"/>
      <c r="O6115" s="159"/>
      <c r="P6115" s="159"/>
      <c r="Q6115" s="159"/>
      <c r="R6115" s="159"/>
      <c r="S6115" s="159"/>
      <c r="T6115" s="159" t="s">
        <v>3262</v>
      </c>
      <c r="U6115" s="159"/>
      <c r="V6115" s="159"/>
      <c r="W6115" s="159" t="s">
        <v>3572</v>
      </c>
      <c r="X6115" s="159" t="s">
        <v>3660</v>
      </c>
      <c r="Y6115" s="159"/>
      <c r="Z6115" s="159"/>
      <c r="AA6115" s="159" t="s">
        <v>3262</v>
      </c>
      <c r="AB6115" s="159"/>
      <c r="AC6115" s="159"/>
      <c r="AD6115" s="159"/>
      <c r="AE6115" s="159"/>
      <c r="AF6115" t="s">
        <v>3451</v>
      </c>
      <c r="AG6115" s="159"/>
      <c r="AH6115" s="176">
        <v>46207</v>
      </c>
      <c r="AI6115" s="76" t="s">
        <v>6680</v>
      </c>
    </row>
    <row r="6116" spans="1:45" ht="15" customHeight="1" x14ac:dyDescent="0.35">
      <c r="A6116" s="3"/>
      <c r="B6116" s="5">
        <f t="shared" si="481"/>
        <v>6114</v>
      </c>
      <c r="C6116">
        <f t="shared" si="486"/>
        <v>23</v>
      </c>
      <c r="D6116" s="16">
        <v>1965</v>
      </c>
      <c r="E6116" t="s">
        <v>15</v>
      </c>
      <c r="F6116" t="s">
        <v>25</v>
      </c>
      <c r="G6116">
        <v>526396</v>
      </c>
      <c r="H6116" t="s">
        <v>17</v>
      </c>
      <c r="J6116" t="s">
        <v>3354</v>
      </c>
      <c r="K6116" t="s">
        <v>3383</v>
      </c>
      <c r="L6116" t="s">
        <v>2034</v>
      </c>
      <c r="M6116" t="s">
        <v>3359</v>
      </c>
      <c r="N6116" t="s">
        <v>3359</v>
      </c>
      <c r="S6116" s="148">
        <v>440</v>
      </c>
      <c r="AB6116" t="s">
        <v>2035</v>
      </c>
      <c r="AC6116" s="3">
        <v>1965</v>
      </c>
      <c r="AF6116" t="s">
        <v>3060</v>
      </c>
      <c r="AH6116" s="2">
        <v>40264.663368055553</v>
      </c>
    </row>
    <row r="6117" spans="1:45" ht="15" customHeight="1" x14ac:dyDescent="0.35">
      <c r="B6117" s="5">
        <f t="shared" si="481"/>
        <v>6115</v>
      </c>
      <c r="C6117">
        <f t="shared" si="486"/>
        <v>111</v>
      </c>
      <c r="D6117" s="16">
        <v>1965</v>
      </c>
      <c r="E6117" t="s">
        <v>15</v>
      </c>
      <c r="F6117" t="s">
        <v>25</v>
      </c>
      <c r="G6117">
        <v>526419</v>
      </c>
      <c r="H6117" t="s">
        <v>17</v>
      </c>
      <c r="K6117" t="s">
        <v>3383</v>
      </c>
      <c r="M6117" t="s">
        <v>3359</v>
      </c>
      <c r="AF6117" t="s">
        <v>3060</v>
      </c>
      <c r="AH6117" s="2">
        <v>40578.000104166669</v>
      </c>
    </row>
    <row r="6118" spans="1:45" ht="15" customHeight="1" x14ac:dyDescent="0.35">
      <c r="B6118" s="5">
        <f t="shared" si="481"/>
        <v>6116</v>
      </c>
      <c r="C6118">
        <f t="shared" si="476"/>
        <v>290</v>
      </c>
      <c r="D6118" s="16">
        <v>1965</v>
      </c>
      <c r="E6118" s="3" t="s">
        <v>15</v>
      </c>
      <c r="F6118" s="3" t="s">
        <v>25</v>
      </c>
      <c r="G6118" s="3">
        <v>526530</v>
      </c>
      <c r="H6118" s="3"/>
      <c r="I6118" s="3"/>
      <c r="J6118" s="3"/>
      <c r="K6118" s="3"/>
      <c r="L6118" s="3"/>
      <c r="M6118" s="3"/>
      <c r="N6118" s="3"/>
      <c r="O6118" s="3"/>
      <c r="P6118" s="3"/>
      <c r="Q6118" s="3"/>
      <c r="R6118" s="3"/>
      <c r="S6118" s="152"/>
      <c r="T6118" s="3"/>
      <c r="U6118" s="3"/>
      <c r="V6118" s="143"/>
      <c r="W6118" s="3"/>
      <c r="X6118" s="3"/>
      <c r="Y6118" s="3"/>
      <c r="Z6118" s="3"/>
      <c r="AB6118" s="3"/>
      <c r="AE6118" s="3"/>
      <c r="AF6118" s="3" t="s">
        <v>3451</v>
      </c>
      <c r="AG6118" s="3"/>
      <c r="AH6118" s="153">
        <v>45661</v>
      </c>
      <c r="AI6118" s="14" t="s">
        <v>4460</v>
      </c>
    </row>
    <row r="6119" spans="1:45" ht="15" customHeight="1" x14ac:dyDescent="0.35">
      <c r="B6119" s="5">
        <f t="shared" si="481"/>
        <v>6117</v>
      </c>
      <c r="C6119">
        <f>+G6120-G6119</f>
        <v>86</v>
      </c>
      <c r="D6119" s="16">
        <v>1965</v>
      </c>
      <c r="E6119" t="s">
        <v>15</v>
      </c>
      <c r="F6119" t="s">
        <v>25</v>
      </c>
      <c r="G6119">
        <v>526820</v>
      </c>
      <c r="H6119" t="s">
        <v>17</v>
      </c>
      <c r="J6119" t="s">
        <v>3354</v>
      </c>
      <c r="K6119" t="s">
        <v>3383</v>
      </c>
      <c r="M6119" t="s">
        <v>3359</v>
      </c>
      <c r="AF6119" t="s">
        <v>3060</v>
      </c>
      <c r="AH6119" s="2">
        <v>39966.93105324074</v>
      </c>
    </row>
    <row r="6120" spans="1:45" ht="15" customHeight="1" x14ac:dyDescent="0.35">
      <c r="B6120" s="5">
        <f t="shared" si="481"/>
        <v>6118</v>
      </c>
      <c r="C6120">
        <f t="shared" si="476"/>
        <v>506</v>
      </c>
      <c r="D6120" s="16">
        <v>1965</v>
      </c>
      <c r="E6120" s="3" t="s">
        <v>15</v>
      </c>
      <c r="F6120" s="3" t="s">
        <v>25</v>
      </c>
      <c r="G6120" s="3">
        <v>526906</v>
      </c>
      <c r="H6120" s="3"/>
      <c r="I6120" s="3"/>
      <c r="J6120" s="3"/>
      <c r="K6120" s="3"/>
      <c r="L6120" s="3"/>
      <c r="M6120" s="3"/>
      <c r="N6120" s="3"/>
      <c r="O6120" s="3"/>
      <c r="P6120" s="3"/>
      <c r="Q6120" s="3"/>
      <c r="R6120" s="3"/>
      <c r="S6120" s="152"/>
      <c r="T6120" s="3"/>
      <c r="U6120" s="3"/>
      <c r="V6120" s="143"/>
      <c r="W6120" s="3"/>
      <c r="X6120" s="3"/>
      <c r="Y6120" s="3"/>
      <c r="Z6120" s="3"/>
      <c r="AB6120" s="3"/>
      <c r="AE6120" s="3"/>
      <c r="AF6120" s="3" t="s">
        <v>3451</v>
      </c>
      <c r="AG6120" s="3"/>
      <c r="AH6120" s="153">
        <v>45661</v>
      </c>
      <c r="AI6120" s="14" t="s">
        <v>4461</v>
      </c>
    </row>
    <row r="6121" spans="1:45" ht="15" customHeight="1" x14ac:dyDescent="0.35">
      <c r="A6121" s="3"/>
      <c r="B6121" s="5">
        <f t="shared" si="481"/>
        <v>6119</v>
      </c>
      <c r="C6121">
        <f t="shared" si="476"/>
        <v>39</v>
      </c>
      <c r="D6121" s="16">
        <v>1965</v>
      </c>
      <c r="E6121" t="s">
        <v>15</v>
      </c>
      <c r="F6121" t="s">
        <v>25</v>
      </c>
      <c r="G6121">
        <v>527412</v>
      </c>
      <c r="H6121" t="s">
        <v>17</v>
      </c>
      <c r="J6121" t="s">
        <v>3354</v>
      </c>
      <c r="K6121" t="s">
        <v>3383</v>
      </c>
      <c r="L6121" t="s">
        <v>554</v>
      </c>
      <c r="M6121" t="s">
        <v>3359</v>
      </c>
      <c r="N6121" t="s">
        <v>3359</v>
      </c>
      <c r="AD6121" t="s">
        <v>2036</v>
      </c>
      <c r="AF6121" t="s">
        <v>3060</v>
      </c>
      <c r="AH6121" s="2">
        <v>40593.746805555558</v>
      </c>
    </row>
    <row r="6122" spans="1:45" ht="15" customHeight="1" thickBot="1" x14ac:dyDescent="0.4">
      <c r="B6122" s="5">
        <f t="shared" si="481"/>
        <v>6120</v>
      </c>
      <c r="C6122">
        <f t="shared" si="476"/>
        <v>54</v>
      </c>
      <c r="D6122" s="16">
        <v>1965</v>
      </c>
      <c r="E6122" t="s">
        <v>15</v>
      </c>
      <c r="F6122" t="s">
        <v>25</v>
      </c>
      <c r="G6122">
        <v>527451</v>
      </c>
      <c r="H6122" t="s">
        <v>17</v>
      </c>
      <c r="K6122" t="s">
        <v>3383</v>
      </c>
      <c r="L6122" t="s">
        <v>135</v>
      </c>
      <c r="M6122" t="s">
        <v>3359</v>
      </c>
      <c r="AF6122" t="s">
        <v>3060</v>
      </c>
      <c r="AH6122" s="2">
        <v>39951.546446759261</v>
      </c>
    </row>
    <row r="6123" spans="1:45" ht="15.5" customHeight="1" thickBot="1" x14ac:dyDescent="0.4">
      <c r="A6123" s="3"/>
      <c r="B6123" s="5">
        <f t="shared" si="481"/>
        <v>6121</v>
      </c>
      <c r="C6123">
        <f t="shared" si="476"/>
        <v>25</v>
      </c>
      <c r="D6123" s="16">
        <v>1965</v>
      </c>
      <c r="E6123" s="162" t="s">
        <v>15</v>
      </c>
      <c r="F6123" s="162" t="s">
        <v>25</v>
      </c>
      <c r="G6123" s="162">
        <v>527505</v>
      </c>
      <c r="H6123" s="162" t="s">
        <v>17</v>
      </c>
      <c r="I6123" s="162"/>
      <c r="J6123" s="162" t="s">
        <v>3354</v>
      </c>
      <c r="K6123" s="162" t="s">
        <v>3383</v>
      </c>
      <c r="L6123" s="162" t="s">
        <v>156</v>
      </c>
      <c r="M6123" s="162" t="s">
        <v>3359</v>
      </c>
      <c r="N6123" s="162"/>
      <c r="O6123" s="162"/>
      <c r="P6123" s="162"/>
      <c r="Q6123" s="162"/>
      <c r="R6123" s="162"/>
      <c r="S6123" s="181"/>
      <c r="T6123" s="162"/>
      <c r="U6123" s="162"/>
      <c r="V6123" s="182"/>
      <c r="W6123" s="162"/>
      <c r="X6123" s="162"/>
      <c r="Y6123" s="162"/>
      <c r="Z6123" s="162"/>
      <c r="AB6123" s="162"/>
      <c r="AC6123" s="159"/>
      <c r="AD6123" s="159" t="s">
        <v>6106</v>
      </c>
      <c r="AE6123" s="162"/>
      <c r="AF6123" t="s">
        <v>3060</v>
      </c>
      <c r="AG6123" s="162"/>
      <c r="AH6123" s="163">
        <v>40409.313472222224</v>
      </c>
      <c r="AI6123" s="162"/>
      <c r="AJ6123" s="245" t="s">
        <v>2037</v>
      </c>
      <c r="AK6123" s="246"/>
      <c r="AL6123" s="246"/>
      <c r="AM6123" s="246"/>
      <c r="AN6123" s="246"/>
      <c r="AO6123" s="246"/>
      <c r="AP6123" s="246"/>
      <c r="AQ6123" s="246"/>
      <c r="AR6123" s="246"/>
      <c r="AS6123" s="246"/>
    </row>
    <row r="6124" spans="1:45" ht="15" customHeight="1" thickBot="1" x14ac:dyDescent="0.4">
      <c r="A6124" s="180"/>
      <c r="B6124" s="5">
        <f t="shared" si="481"/>
        <v>6122</v>
      </c>
      <c r="C6124">
        <f t="shared" si="476"/>
        <v>114</v>
      </c>
      <c r="D6124" s="16">
        <v>1965</v>
      </c>
      <c r="E6124" t="s">
        <v>15</v>
      </c>
      <c r="F6124" t="s">
        <v>25</v>
      </c>
      <c r="G6124">
        <v>527530</v>
      </c>
      <c r="H6124" t="s">
        <v>17</v>
      </c>
      <c r="J6124" t="s">
        <v>3354</v>
      </c>
      <c r="K6124" t="s">
        <v>3383</v>
      </c>
      <c r="L6124" t="s">
        <v>969</v>
      </c>
      <c r="M6124" t="s">
        <v>3359</v>
      </c>
      <c r="AF6124" t="s">
        <v>3060</v>
      </c>
      <c r="AH6124" s="2">
        <v>41001.513449074075</v>
      </c>
    </row>
    <row r="6125" spans="1:45" ht="15" thickBot="1" x14ac:dyDescent="0.4">
      <c r="B6125" s="5">
        <f t="shared" si="481"/>
        <v>6123</v>
      </c>
      <c r="C6125">
        <f t="shared" si="476"/>
        <v>227</v>
      </c>
      <c r="D6125" s="16">
        <v>1965</v>
      </c>
      <c r="E6125" t="s">
        <v>15</v>
      </c>
      <c r="F6125" t="s">
        <v>25</v>
      </c>
      <c r="G6125">
        <v>527644</v>
      </c>
      <c r="H6125" t="s">
        <v>17</v>
      </c>
      <c r="J6125" t="s">
        <v>3354</v>
      </c>
      <c r="M6125" t="s">
        <v>3359</v>
      </c>
      <c r="AF6125" t="s">
        <v>3060</v>
      </c>
      <c r="AG6125" s="162"/>
      <c r="AH6125" s="163">
        <v>41078.710057870368</v>
      </c>
    </row>
    <row r="6126" spans="1:45" ht="15" customHeight="1" thickBot="1" x14ac:dyDescent="0.4">
      <c r="A6126" s="180"/>
      <c r="B6126" s="5">
        <f t="shared" si="481"/>
        <v>6124</v>
      </c>
      <c r="C6126">
        <f t="shared" si="476"/>
        <v>75</v>
      </c>
      <c r="D6126" s="16">
        <v>1965</v>
      </c>
      <c r="E6126" t="s">
        <v>500</v>
      </c>
      <c r="F6126" t="s">
        <v>25</v>
      </c>
      <c r="G6126">
        <v>527871</v>
      </c>
      <c r="H6126" t="s">
        <v>17</v>
      </c>
      <c r="J6126" t="s">
        <v>3364</v>
      </c>
      <c r="K6126" t="s">
        <v>3383</v>
      </c>
      <c r="L6126" t="s">
        <v>2038</v>
      </c>
      <c r="M6126" t="s">
        <v>3359</v>
      </c>
      <c r="U6126" t="s">
        <v>3557</v>
      </c>
      <c r="AB6126" t="s">
        <v>197</v>
      </c>
      <c r="AF6126" t="s">
        <v>3060</v>
      </c>
      <c r="AH6126" s="2">
        <v>40129.721655092595</v>
      </c>
    </row>
    <row r="6127" spans="1:45" ht="15" customHeight="1" x14ac:dyDescent="0.35">
      <c r="B6127" s="5">
        <f t="shared" si="481"/>
        <v>6125</v>
      </c>
      <c r="C6127">
        <f t="shared" ref="C6127:C6134" si="487">+G6128-G6127</f>
        <v>71</v>
      </c>
      <c r="D6127" s="16">
        <v>1965</v>
      </c>
      <c r="E6127" t="s">
        <v>500</v>
      </c>
      <c r="F6127" t="s">
        <v>25</v>
      </c>
      <c r="G6127">
        <v>527946</v>
      </c>
      <c r="J6127" t="s">
        <v>3364</v>
      </c>
      <c r="K6127" t="s">
        <v>3383</v>
      </c>
      <c r="M6127" t="s">
        <v>3453</v>
      </c>
      <c r="N6127" t="s">
        <v>3359</v>
      </c>
      <c r="U6127" t="s">
        <v>3557</v>
      </c>
      <c r="V6127" s="43" t="s">
        <v>3359</v>
      </c>
      <c r="W6127" t="s">
        <v>3572</v>
      </c>
      <c r="X6127" t="s">
        <v>3452</v>
      </c>
      <c r="AF6127" t="s">
        <v>3451</v>
      </c>
      <c r="AH6127" s="2">
        <v>46049</v>
      </c>
    </row>
    <row r="6128" spans="1:45" ht="15" customHeight="1" thickBot="1" x14ac:dyDescent="0.4">
      <c r="B6128" s="5">
        <f t="shared" si="481"/>
        <v>6126</v>
      </c>
      <c r="C6128">
        <f t="shared" si="487"/>
        <v>8</v>
      </c>
      <c r="D6128" s="16">
        <v>1965</v>
      </c>
      <c r="E6128" t="s">
        <v>500</v>
      </c>
      <c r="F6128" t="s">
        <v>25</v>
      </c>
      <c r="G6128">
        <v>528017</v>
      </c>
      <c r="H6128" t="s">
        <v>17</v>
      </c>
      <c r="J6128" t="s">
        <v>3364</v>
      </c>
      <c r="K6128" t="s">
        <v>3383</v>
      </c>
      <c r="L6128" t="s">
        <v>80</v>
      </c>
      <c r="M6128" t="s">
        <v>3359</v>
      </c>
      <c r="N6128" t="s">
        <v>3359</v>
      </c>
      <c r="S6128" s="148">
        <v>462</v>
      </c>
      <c r="U6128" t="s">
        <v>3557</v>
      </c>
      <c r="AB6128" t="s">
        <v>250</v>
      </c>
      <c r="AF6128" t="s">
        <v>3060</v>
      </c>
      <c r="AH6128" s="2">
        <v>39961.648831018516</v>
      </c>
    </row>
    <row r="6129" spans="2:35" ht="15" customHeight="1" thickBot="1" x14ac:dyDescent="0.4">
      <c r="B6129" s="5">
        <f t="shared" si="481"/>
        <v>6127</v>
      </c>
      <c r="C6129">
        <f t="shared" si="487"/>
        <v>23</v>
      </c>
      <c r="D6129" s="16">
        <v>1965</v>
      </c>
      <c r="E6129" s="159" t="s">
        <v>500</v>
      </c>
      <c r="F6129" s="159" t="s">
        <v>25</v>
      </c>
      <c r="G6129" s="160">
        <v>528025</v>
      </c>
      <c r="H6129" s="159"/>
      <c r="I6129" s="159"/>
      <c r="J6129" s="159" t="s">
        <v>3364</v>
      </c>
      <c r="K6129" s="159" t="s">
        <v>3383</v>
      </c>
      <c r="L6129" s="159"/>
      <c r="M6129" s="159" t="s">
        <v>3453</v>
      </c>
      <c r="N6129" s="159" t="s">
        <v>3359</v>
      </c>
      <c r="O6129" s="159"/>
      <c r="P6129" s="159"/>
      <c r="Q6129" s="159"/>
      <c r="R6129" s="159"/>
      <c r="S6129" s="159"/>
      <c r="T6129" s="159"/>
      <c r="U6129" s="159" t="s">
        <v>3557</v>
      </c>
      <c r="V6129" s="159" t="s">
        <v>3359</v>
      </c>
      <c r="W6129" s="159" t="s">
        <v>3572</v>
      </c>
      <c r="X6129" s="159" t="s">
        <v>3452</v>
      </c>
      <c r="Y6129" s="159"/>
      <c r="Z6129" s="159"/>
      <c r="AA6129" s="159"/>
      <c r="AB6129" s="159"/>
      <c r="AC6129" s="159"/>
      <c r="AD6129" s="159"/>
      <c r="AE6129" s="159"/>
      <c r="AF6129" t="s">
        <v>3451</v>
      </c>
      <c r="AG6129" s="159"/>
      <c r="AH6129" s="176">
        <v>46207</v>
      </c>
      <c r="AI6129" s="76" t="s">
        <v>6781</v>
      </c>
    </row>
    <row r="6130" spans="2:35" ht="15" customHeight="1" x14ac:dyDescent="0.35">
      <c r="B6130" s="5">
        <f t="shared" si="481"/>
        <v>6128</v>
      </c>
      <c r="C6130">
        <f t="shared" si="487"/>
        <v>34</v>
      </c>
      <c r="D6130" s="16">
        <v>1965</v>
      </c>
      <c r="E6130" t="s">
        <v>500</v>
      </c>
      <c r="F6130" t="s">
        <v>25</v>
      </c>
      <c r="G6130">
        <v>528048</v>
      </c>
      <c r="H6130" t="s">
        <v>17</v>
      </c>
      <c r="J6130" t="s">
        <v>3364</v>
      </c>
      <c r="K6130" t="s">
        <v>3383</v>
      </c>
      <c r="L6130" t="s">
        <v>2039</v>
      </c>
      <c r="M6130" t="s">
        <v>3359</v>
      </c>
      <c r="U6130" t="s">
        <v>3557</v>
      </c>
      <c r="AB6130" t="s">
        <v>139</v>
      </c>
      <c r="AF6130" t="s">
        <v>3060</v>
      </c>
      <c r="AH6130" s="2">
        <v>40093.828530092593</v>
      </c>
    </row>
    <row r="6131" spans="2:35" ht="15" customHeight="1" thickBot="1" x14ac:dyDescent="0.4">
      <c r="B6131" s="5">
        <f t="shared" si="481"/>
        <v>6129</v>
      </c>
      <c r="C6131">
        <f t="shared" si="487"/>
        <v>40</v>
      </c>
      <c r="D6131" s="16">
        <v>1965</v>
      </c>
      <c r="E6131" t="s">
        <v>500</v>
      </c>
      <c r="F6131" t="s">
        <v>25</v>
      </c>
      <c r="G6131">
        <v>528082</v>
      </c>
      <c r="H6131" t="s">
        <v>17</v>
      </c>
      <c r="J6131" t="s">
        <v>3364</v>
      </c>
      <c r="K6131" t="s">
        <v>3383</v>
      </c>
      <c r="M6131" t="s">
        <v>3359</v>
      </c>
      <c r="AF6131" t="s">
        <v>3060</v>
      </c>
      <c r="AH6131" s="2">
        <v>40815.063125000001</v>
      </c>
    </row>
    <row r="6132" spans="2:35" ht="15" customHeight="1" thickBot="1" x14ac:dyDescent="0.4">
      <c r="B6132" s="5">
        <f t="shared" si="481"/>
        <v>6130</v>
      </c>
      <c r="C6132">
        <f t="shared" si="487"/>
        <v>131</v>
      </c>
      <c r="D6132" s="16">
        <v>1965</v>
      </c>
      <c r="E6132" s="159" t="s">
        <v>500</v>
      </c>
      <c r="F6132" s="159" t="s">
        <v>25</v>
      </c>
      <c r="G6132" s="160">
        <v>528122</v>
      </c>
      <c r="H6132" s="159"/>
      <c r="I6132" s="159"/>
      <c r="J6132" s="159" t="s">
        <v>3364</v>
      </c>
      <c r="K6132" s="159" t="s">
        <v>3383</v>
      </c>
      <c r="L6132" s="159"/>
      <c r="M6132" s="159" t="s">
        <v>3453</v>
      </c>
      <c r="N6132" s="159"/>
      <c r="O6132" s="159"/>
      <c r="P6132" s="159"/>
      <c r="Q6132" s="159"/>
      <c r="R6132" s="159"/>
      <c r="S6132" s="159"/>
      <c r="T6132" s="159"/>
      <c r="U6132" s="159" t="s">
        <v>3557</v>
      </c>
      <c r="V6132" s="161" t="s">
        <v>3359</v>
      </c>
      <c r="W6132" s="159" t="s">
        <v>3572</v>
      </c>
      <c r="X6132" s="159" t="s">
        <v>3452</v>
      </c>
      <c r="Y6132" s="159"/>
      <c r="Z6132" s="159"/>
      <c r="AA6132" s="159"/>
      <c r="AB6132" s="159"/>
      <c r="AC6132" s="159"/>
      <c r="AD6132" s="159"/>
      <c r="AE6132" s="159"/>
      <c r="AF6132" t="s">
        <v>3451</v>
      </c>
      <c r="AG6132" s="159"/>
      <c r="AH6132" s="176">
        <v>46207</v>
      </c>
      <c r="AI6132" s="76" t="s">
        <v>6799</v>
      </c>
    </row>
    <row r="6133" spans="2:35" ht="15" customHeight="1" x14ac:dyDescent="0.35">
      <c r="B6133" s="5">
        <f t="shared" si="481"/>
        <v>6131</v>
      </c>
      <c r="C6133">
        <f t="shared" si="487"/>
        <v>433</v>
      </c>
      <c r="D6133" s="16">
        <v>1965</v>
      </c>
      <c r="E6133" t="s">
        <v>15</v>
      </c>
      <c r="F6133" t="s">
        <v>25</v>
      </c>
      <c r="G6133">
        <v>528253</v>
      </c>
      <c r="H6133" t="s">
        <v>17</v>
      </c>
      <c r="M6133" t="s">
        <v>3359</v>
      </c>
      <c r="AF6133" t="s">
        <v>3060</v>
      </c>
      <c r="AH6133" s="2">
        <v>40774.653634259259</v>
      </c>
    </row>
    <row r="6134" spans="2:35" ht="15" customHeight="1" x14ac:dyDescent="0.35">
      <c r="B6134" s="5">
        <f t="shared" si="481"/>
        <v>6132</v>
      </c>
      <c r="C6134">
        <f t="shared" si="487"/>
        <v>17</v>
      </c>
      <c r="D6134" s="16">
        <v>1965</v>
      </c>
      <c r="E6134" t="s">
        <v>560</v>
      </c>
      <c r="F6134" t="s">
        <v>16</v>
      </c>
      <c r="G6134">
        <v>528686</v>
      </c>
      <c r="H6134" t="s">
        <v>17</v>
      </c>
      <c r="J6134" t="s">
        <v>3354</v>
      </c>
      <c r="K6134" t="s">
        <v>3383</v>
      </c>
      <c r="L6134" t="s">
        <v>2040</v>
      </c>
      <c r="M6134" t="s">
        <v>3359</v>
      </c>
      <c r="N6134" t="s">
        <v>3359</v>
      </c>
      <c r="AB6134" t="s">
        <v>81</v>
      </c>
      <c r="AD6134" s="3" t="s">
        <v>2041</v>
      </c>
      <c r="AF6134" t="s">
        <v>3060</v>
      </c>
      <c r="AH6134" s="2">
        <v>40044.374768518515</v>
      </c>
    </row>
    <row r="6135" spans="2:35" ht="15" customHeight="1" x14ac:dyDescent="0.35">
      <c r="B6135" s="5">
        <f t="shared" si="481"/>
        <v>6133</v>
      </c>
      <c r="C6135">
        <f t="shared" ref="C6135:C6201" si="488">+G6136-G6135</f>
        <v>10</v>
      </c>
      <c r="D6135" s="16">
        <v>1965</v>
      </c>
      <c r="E6135" t="s">
        <v>560</v>
      </c>
      <c r="F6135" t="s">
        <v>16</v>
      </c>
      <c r="G6135">
        <v>528703</v>
      </c>
      <c r="H6135" t="s">
        <v>17</v>
      </c>
      <c r="J6135" t="s">
        <v>3354</v>
      </c>
      <c r="K6135" t="s">
        <v>3383</v>
      </c>
      <c r="L6135" t="s">
        <v>791</v>
      </c>
      <c r="M6135" t="s">
        <v>3359</v>
      </c>
      <c r="N6135" t="s">
        <v>3359</v>
      </c>
      <c r="AB6135" t="s">
        <v>2042</v>
      </c>
      <c r="AF6135" t="s">
        <v>3060</v>
      </c>
      <c r="AH6135" s="2">
        <v>40695.344143518516</v>
      </c>
    </row>
    <row r="6136" spans="2:35" ht="15" customHeight="1" x14ac:dyDescent="0.35">
      <c r="B6136" s="5">
        <f t="shared" si="481"/>
        <v>6134</v>
      </c>
      <c r="C6136">
        <f t="shared" si="488"/>
        <v>193</v>
      </c>
      <c r="D6136" s="16">
        <v>1965</v>
      </c>
      <c r="E6136" t="s">
        <v>500</v>
      </c>
      <c r="F6136" t="s">
        <v>16</v>
      </c>
      <c r="G6136">
        <v>528713</v>
      </c>
      <c r="H6136" t="s">
        <v>17</v>
      </c>
      <c r="J6136" t="s">
        <v>3354</v>
      </c>
      <c r="K6136" t="s">
        <v>3383</v>
      </c>
      <c r="L6136" t="s">
        <v>373</v>
      </c>
      <c r="M6136" t="s">
        <v>3359</v>
      </c>
      <c r="N6136" t="s">
        <v>3359</v>
      </c>
      <c r="AD6136" s="3" t="s">
        <v>2043</v>
      </c>
      <c r="AF6136" t="s">
        <v>3060</v>
      </c>
      <c r="AH6136" s="2">
        <v>40640.438657407409</v>
      </c>
    </row>
    <row r="6137" spans="2:35" ht="15" customHeight="1" x14ac:dyDescent="0.35">
      <c r="B6137" s="5">
        <f t="shared" si="481"/>
        <v>6135</v>
      </c>
      <c r="C6137">
        <f t="shared" si="488"/>
        <v>79</v>
      </c>
      <c r="D6137" s="16">
        <v>1965</v>
      </c>
      <c r="E6137" t="s">
        <v>15</v>
      </c>
      <c r="F6137" t="s">
        <v>16</v>
      </c>
      <c r="G6137">
        <v>528906</v>
      </c>
      <c r="H6137" t="s">
        <v>17</v>
      </c>
      <c r="J6137" t="s">
        <v>3354</v>
      </c>
      <c r="K6137" t="s">
        <v>3383</v>
      </c>
      <c r="L6137" t="s">
        <v>959</v>
      </c>
      <c r="M6137" t="s">
        <v>3359</v>
      </c>
      <c r="N6137" t="s">
        <v>3359</v>
      </c>
      <c r="AB6137" t="s">
        <v>2044</v>
      </c>
      <c r="AF6137" t="s">
        <v>3060</v>
      </c>
      <c r="AH6137" s="2">
        <v>40597.500347222223</v>
      </c>
    </row>
    <row r="6138" spans="2:35" ht="15" customHeight="1" x14ac:dyDescent="0.35">
      <c r="B6138" s="5">
        <f t="shared" si="481"/>
        <v>6136</v>
      </c>
      <c r="C6138">
        <f t="shared" si="488"/>
        <v>138</v>
      </c>
      <c r="D6138" s="16">
        <f>+D6137</f>
        <v>1965</v>
      </c>
      <c r="E6138" s="101" t="s">
        <v>15</v>
      </c>
      <c r="F6138" s="101" t="s">
        <v>16</v>
      </c>
      <c r="G6138" s="165">
        <v>528985</v>
      </c>
      <c r="H6138" s="101"/>
      <c r="I6138" s="101"/>
      <c r="J6138" s="101"/>
      <c r="K6138" s="101" t="s">
        <v>3383</v>
      </c>
      <c r="L6138" s="101"/>
      <c r="M6138" s="101"/>
      <c r="N6138" s="101"/>
      <c r="O6138" s="101"/>
      <c r="P6138" s="101"/>
      <c r="Q6138" s="101"/>
      <c r="R6138" s="101"/>
      <c r="S6138" s="128"/>
      <c r="T6138" s="101"/>
      <c r="U6138" s="101"/>
      <c r="V6138" s="130"/>
      <c r="W6138" s="101"/>
      <c r="X6138" s="101"/>
      <c r="Y6138" s="101"/>
      <c r="Z6138" s="101"/>
      <c r="AA6138" s="101"/>
      <c r="AB6138" s="101"/>
      <c r="AC6138" s="101"/>
      <c r="AD6138" s="101"/>
      <c r="AE6138" s="101"/>
      <c r="AF6138" t="s">
        <v>3451</v>
      </c>
      <c r="AG6138" s="101"/>
      <c r="AH6138" s="103">
        <v>45839</v>
      </c>
      <c r="AI6138" s="102" t="s">
        <v>5164</v>
      </c>
    </row>
    <row r="6139" spans="2:35" ht="15" customHeight="1" x14ac:dyDescent="0.35">
      <c r="B6139" s="5">
        <f t="shared" si="481"/>
        <v>6137</v>
      </c>
      <c r="C6139">
        <f t="shared" si="488"/>
        <v>200</v>
      </c>
      <c r="D6139" s="16">
        <v>1965</v>
      </c>
      <c r="E6139" t="s">
        <v>15</v>
      </c>
      <c r="F6139" t="s">
        <v>16</v>
      </c>
      <c r="G6139">
        <v>529123</v>
      </c>
      <c r="H6139" t="s">
        <v>17</v>
      </c>
      <c r="J6139" t="s">
        <v>3354</v>
      </c>
      <c r="M6139" t="s">
        <v>3359</v>
      </c>
      <c r="N6139" t="s">
        <v>3359</v>
      </c>
      <c r="AB6139" t="s">
        <v>195</v>
      </c>
      <c r="AF6139" t="s">
        <v>3060</v>
      </c>
      <c r="AH6139" s="2">
        <v>40795.806226851855</v>
      </c>
    </row>
    <row r="6140" spans="2:35" ht="15" customHeight="1" x14ac:dyDescent="0.35">
      <c r="B6140" s="5">
        <f t="shared" si="481"/>
        <v>6138</v>
      </c>
      <c r="C6140">
        <f t="shared" si="488"/>
        <v>179</v>
      </c>
      <c r="D6140" s="16">
        <v>1965</v>
      </c>
      <c r="E6140" t="s">
        <v>15</v>
      </c>
      <c r="F6140" t="s">
        <v>16</v>
      </c>
      <c r="G6140">
        <v>529323</v>
      </c>
      <c r="H6140" t="s">
        <v>17</v>
      </c>
      <c r="J6140" t="s">
        <v>3354</v>
      </c>
      <c r="K6140" t="s">
        <v>3383</v>
      </c>
      <c r="L6140" t="s">
        <v>85</v>
      </c>
      <c r="M6140" t="s">
        <v>3359</v>
      </c>
      <c r="AB6140" t="s">
        <v>139</v>
      </c>
      <c r="AF6140" t="s">
        <v>3060</v>
      </c>
      <c r="AH6140" s="2">
        <v>40444.521481481483</v>
      </c>
    </row>
    <row r="6141" spans="2:35" ht="15" customHeight="1" x14ac:dyDescent="0.35">
      <c r="B6141" s="5">
        <f t="shared" si="481"/>
        <v>6139</v>
      </c>
      <c r="C6141">
        <f t="shared" si="488"/>
        <v>326</v>
      </c>
      <c r="D6141" s="16">
        <v>1965</v>
      </c>
      <c r="E6141" s="116" t="s">
        <v>15</v>
      </c>
      <c r="F6141" s="116" t="s">
        <v>16</v>
      </c>
      <c r="G6141" s="117">
        <v>529502</v>
      </c>
      <c r="H6141" s="172" t="s">
        <v>5836</v>
      </c>
      <c r="I6141" s="172"/>
      <c r="J6141" s="172" t="s">
        <v>3354</v>
      </c>
      <c r="K6141" s="172" t="s">
        <v>3383</v>
      </c>
      <c r="L6141" s="172"/>
      <c r="M6141" s="172" t="s">
        <v>3453</v>
      </c>
      <c r="N6141" s="172"/>
      <c r="O6141" s="172"/>
      <c r="P6141" s="172"/>
      <c r="Q6141" s="172"/>
      <c r="R6141" s="172"/>
      <c r="S6141" s="173"/>
      <c r="T6141" s="172" t="s">
        <v>3262</v>
      </c>
      <c r="U6141" s="172"/>
      <c r="V6141" s="174"/>
      <c r="W6141" s="172" t="s">
        <v>3572</v>
      </c>
      <c r="X6141" s="172" t="s">
        <v>3660</v>
      </c>
      <c r="Y6141" s="172"/>
      <c r="Z6141" s="172"/>
      <c r="AA6141" s="172" t="s">
        <v>3262</v>
      </c>
      <c r="AB6141" s="172"/>
      <c r="AC6141" s="172"/>
      <c r="AD6141" s="172"/>
      <c r="AE6141" s="172"/>
      <c r="AF6141" t="s">
        <v>3451</v>
      </c>
      <c r="AH6141" s="2">
        <v>45966</v>
      </c>
      <c r="AI6141" s="36" t="s">
        <v>5902</v>
      </c>
    </row>
    <row r="6142" spans="2:35" ht="15" customHeight="1" x14ac:dyDescent="0.35">
      <c r="B6142" s="5">
        <f t="shared" si="481"/>
        <v>6140</v>
      </c>
      <c r="C6142">
        <f t="shared" si="488"/>
        <v>3</v>
      </c>
      <c r="D6142" s="16">
        <v>1965</v>
      </c>
      <c r="E6142" t="s">
        <v>15</v>
      </c>
      <c r="F6142" t="s">
        <v>16</v>
      </c>
      <c r="G6142">
        <v>529828</v>
      </c>
      <c r="H6142" t="s">
        <v>17</v>
      </c>
      <c r="J6142" t="s">
        <v>3354</v>
      </c>
      <c r="K6142" t="s">
        <v>3383</v>
      </c>
      <c r="L6142" t="s">
        <v>629</v>
      </c>
      <c r="M6142" t="s">
        <v>3359</v>
      </c>
      <c r="AB6142" t="s">
        <v>2045</v>
      </c>
      <c r="AF6142" t="s">
        <v>3060</v>
      </c>
      <c r="AH6142" s="2">
        <v>40551.792430555557</v>
      </c>
    </row>
    <row r="6143" spans="2:35" ht="15" customHeight="1" x14ac:dyDescent="0.35">
      <c r="B6143" s="5">
        <f t="shared" si="481"/>
        <v>6141</v>
      </c>
      <c r="C6143">
        <f t="shared" si="488"/>
        <v>312</v>
      </c>
      <c r="D6143" s="16">
        <v>1965</v>
      </c>
      <c r="E6143" t="s">
        <v>15</v>
      </c>
      <c r="F6143" t="s">
        <v>16</v>
      </c>
      <c r="G6143">
        <v>529831</v>
      </c>
      <c r="H6143" t="s">
        <v>17</v>
      </c>
      <c r="J6143" t="s">
        <v>3354</v>
      </c>
      <c r="K6143" t="s">
        <v>3383</v>
      </c>
      <c r="M6143" t="s">
        <v>3359</v>
      </c>
      <c r="AD6143" s="3" t="s">
        <v>2046</v>
      </c>
      <c r="AF6143" t="s">
        <v>3060</v>
      </c>
      <c r="AH6143" s="2">
        <v>40943.060717592591</v>
      </c>
    </row>
    <row r="6144" spans="2:35" ht="15" customHeight="1" x14ac:dyDescent="0.35">
      <c r="B6144" s="5">
        <f t="shared" si="481"/>
        <v>6142</v>
      </c>
      <c r="C6144">
        <f t="shared" si="488"/>
        <v>133</v>
      </c>
      <c r="D6144" s="16">
        <v>1965</v>
      </c>
      <c r="E6144" t="s">
        <v>221</v>
      </c>
      <c r="F6144" t="s">
        <v>25</v>
      </c>
      <c r="G6144">
        <v>530143</v>
      </c>
      <c r="H6144" t="s">
        <v>17</v>
      </c>
      <c r="J6144" t="s">
        <v>3354</v>
      </c>
      <c r="K6144" t="s">
        <v>3383</v>
      </c>
      <c r="M6144" t="s">
        <v>3359</v>
      </c>
      <c r="AA6144" s="3" t="s">
        <v>3464</v>
      </c>
      <c r="AE6144" t="s">
        <v>380</v>
      </c>
      <c r="AF6144" t="s">
        <v>3060</v>
      </c>
      <c r="AH6144" s="2">
        <v>39731.377210648148</v>
      </c>
    </row>
    <row r="6145" spans="1:35" ht="15" customHeight="1" thickBot="1" x14ac:dyDescent="0.4">
      <c r="B6145" s="5">
        <f t="shared" ref="B6145:B6209" si="489">+B6144+1</f>
        <v>6143</v>
      </c>
      <c r="C6145">
        <f t="shared" ref="C6145:C6148" si="490">+G6146-G6145</f>
        <v>110</v>
      </c>
      <c r="D6145" s="16">
        <v>1965</v>
      </c>
      <c r="E6145" t="s">
        <v>221</v>
      </c>
      <c r="F6145" t="s">
        <v>25</v>
      </c>
      <c r="G6145">
        <v>530276</v>
      </c>
      <c r="H6145" t="s">
        <v>17</v>
      </c>
      <c r="J6145" t="s">
        <v>3354</v>
      </c>
      <c r="K6145" t="s">
        <v>3383</v>
      </c>
      <c r="L6145" t="s">
        <v>28</v>
      </c>
      <c r="M6145" t="s">
        <v>3359</v>
      </c>
      <c r="AA6145" s="3" t="s">
        <v>3464</v>
      </c>
      <c r="AE6145" t="s">
        <v>380</v>
      </c>
      <c r="AF6145" t="s">
        <v>3060</v>
      </c>
      <c r="AH6145" s="2">
        <v>39856.839907407404</v>
      </c>
    </row>
    <row r="6146" spans="1:35" ht="15" customHeight="1" thickBot="1" x14ac:dyDescent="0.4">
      <c r="B6146" s="5">
        <f t="shared" si="489"/>
        <v>6144</v>
      </c>
      <c r="C6146">
        <f t="shared" si="490"/>
        <v>8</v>
      </c>
      <c r="D6146" s="16">
        <v>1965</v>
      </c>
      <c r="E6146" s="159" t="s">
        <v>221</v>
      </c>
      <c r="F6146" s="159" t="s">
        <v>25</v>
      </c>
      <c r="G6146" s="160">
        <v>530386</v>
      </c>
      <c r="H6146" s="159"/>
      <c r="I6146" s="159"/>
      <c r="J6146" s="159" t="s">
        <v>3354</v>
      </c>
      <c r="K6146" s="159" t="s">
        <v>3383</v>
      </c>
      <c r="L6146" s="159"/>
      <c r="M6146" s="159" t="s">
        <v>3453</v>
      </c>
      <c r="N6146" s="159"/>
      <c r="O6146" s="159"/>
      <c r="P6146" s="159"/>
      <c r="Q6146" s="159"/>
      <c r="R6146" s="159"/>
      <c r="S6146" s="159"/>
      <c r="T6146" s="159" t="s">
        <v>3424</v>
      </c>
      <c r="U6146" s="159"/>
      <c r="V6146" s="159"/>
      <c r="W6146" s="159" t="s">
        <v>3572</v>
      </c>
      <c r="X6146" s="159" t="s">
        <v>3452</v>
      </c>
      <c r="Y6146" s="159"/>
      <c r="Z6146" s="159"/>
      <c r="AA6146" s="159" t="s">
        <v>3464</v>
      </c>
      <c r="AB6146" s="159"/>
      <c r="AC6146" s="159"/>
      <c r="AD6146" s="159"/>
      <c r="AE6146" s="159" t="s">
        <v>3424</v>
      </c>
      <c r="AF6146" t="s">
        <v>3451</v>
      </c>
      <c r="AG6146" s="159"/>
      <c r="AH6146" s="176">
        <v>46207</v>
      </c>
      <c r="AI6146" s="76" t="s">
        <v>6650</v>
      </c>
    </row>
    <row r="6147" spans="1:35" ht="15" customHeight="1" x14ac:dyDescent="0.35">
      <c r="A6147" s="3"/>
      <c r="B6147" s="5">
        <f t="shared" si="489"/>
        <v>6145</v>
      </c>
      <c r="C6147">
        <f t="shared" si="490"/>
        <v>7</v>
      </c>
      <c r="D6147" s="16">
        <v>1965</v>
      </c>
      <c r="E6147" t="s">
        <v>221</v>
      </c>
      <c r="F6147" t="s">
        <v>25</v>
      </c>
      <c r="G6147">
        <v>530394</v>
      </c>
      <c r="H6147" t="s">
        <v>17</v>
      </c>
      <c r="J6147" t="s">
        <v>3354</v>
      </c>
      <c r="K6147" t="s">
        <v>3383</v>
      </c>
      <c r="L6147" t="s">
        <v>28</v>
      </c>
      <c r="M6147" t="s">
        <v>3359</v>
      </c>
      <c r="AC6147" s="3" t="s">
        <v>2047</v>
      </c>
      <c r="AF6147" t="s">
        <v>3060</v>
      </c>
      <c r="AH6147" s="2">
        <v>40916.796469907407</v>
      </c>
    </row>
    <row r="6148" spans="1:35" ht="15" customHeight="1" x14ac:dyDescent="0.35">
      <c r="B6148" s="5">
        <f t="shared" si="489"/>
        <v>6146</v>
      </c>
      <c r="C6148">
        <f t="shared" si="490"/>
        <v>21</v>
      </c>
      <c r="D6148" s="16">
        <v>1965</v>
      </c>
      <c r="E6148" s="3" t="s">
        <v>221</v>
      </c>
      <c r="F6148" s="3" t="s">
        <v>25</v>
      </c>
      <c r="G6148" s="165">
        <v>530401</v>
      </c>
      <c r="H6148" s="3"/>
      <c r="I6148" s="3"/>
      <c r="J6148" s="3" t="s">
        <v>3354</v>
      </c>
      <c r="K6148" s="3" t="s">
        <v>3383</v>
      </c>
      <c r="L6148" s="3"/>
      <c r="M6148" s="3" t="s">
        <v>3453</v>
      </c>
      <c r="N6148" s="3"/>
      <c r="O6148" s="3"/>
      <c r="P6148" s="3"/>
      <c r="Q6148" s="3"/>
      <c r="R6148" s="3"/>
      <c r="S6148" s="152"/>
      <c r="T6148" s="3" t="s">
        <v>3424</v>
      </c>
      <c r="U6148" s="3"/>
      <c r="V6148" s="143"/>
      <c r="W6148" s="3" t="s">
        <v>3572</v>
      </c>
      <c r="X6148" s="3" t="s">
        <v>3452</v>
      </c>
      <c r="Y6148" s="3"/>
      <c r="Z6148" s="3"/>
      <c r="AA6148" s="3" t="s">
        <v>3464</v>
      </c>
      <c r="AB6148" s="3"/>
      <c r="AE6148" s="3"/>
      <c r="AF6148" t="s">
        <v>3451</v>
      </c>
      <c r="AH6148" s="2">
        <v>45783</v>
      </c>
      <c r="AI6148" s="75" t="s">
        <v>4986</v>
      </c>
    </row>
    <row r="6149" spans="1:35" ht="15" customHeight="1" x14ac:dyDescent="0.35">
      <c r="B6149" s="5">
        <f t="shared" si="489"/>
        <v>6147</v>
      </c>
      <c r="C6149">
        <f t="shared" si="488"/>
        <v>10</v>
      </c>
      <c r="D6149" s="16">
        <v>1965</v>
      </c>
      <c r="E6149" t="s">
        <v>327</v>
      </c>
      <c r="F6149" t="s">
        <v>25</v>
      </c>
      <c r="G6149">
        <v>530422</v>
      </c>
      <c r="H6149" t="s">
        <v>17</v>
      </c>
      <c r="J6149" t="s">
        <v>3354</v>
      </c>
      <c r="M6149" t="s">
        <v>3359</v>
      </c>
      <c r="AF6149" t="s">
        <v>3060</v>
      </c>
      <c r="AH6149" s="2">
        <v>40574.625659722224</v>
      </c>
    </row>
    <row r="6150" spans="1:35" ht="15" customHeight="1" x14ac:dyDescent="0.35">
      <c r="B6150" s="5">
        <f t="shared" si="489"/>
        <v>6148</v>
      </c>
      <c r="C6150">
        <f t="shared" si="488"/>
        <v>75</v>
      </c>
      <c r="D6150" s="16">
        <v>1965</v>
      </c>
      <c r="E6150" t="s">
        <v>327</v>
      </c>
      <c r="F6150" t="s">
        <v>25</v>
      </c>
      <c r="G6150">
        <v>530432</v>
      </c>
      <c r="H6150" t="s">
        <v>17</v>
      </c>
      <c r="J6150" t="s">
        <v>3354</v>
      </c>
      <c r="K6150" t="s">
        <v>3383</v>
      </c>
      <c r="L6150" t="s">
        <v>88</v>
      </c>
      <c r="M6150" t="s">
        <v>3359</v>
      </c>
      <c r="AC6150" s="3">
        <v>1965</v>
      </c>
      <c r="AF6150" t="s">
        <v>3060</v>
      </c>
      <c r="AH6150" s="2">
        <v>39664.376203703701</v>
      </c>
    </row>
    <row r="6151" spans="1:35" ht="15" customHeight="1" x14ac:dyDescent="0.35">
      <c r="B6151" s="5">
        <f t="shared" si="489"/>
        <v>6149</v>
      </c>
      <c r="C6151">
        <f t="shared" si="488"/>
        <v>21</v>
      </c>
      <c r="D6151" s="16">
        <v>1965</v>
      </c>
      <c r="E6151" t="s">
        <v>221</v>
      </c>
      <c r="F6151" t="s">
        <v>25</v>
      </c>
      <c r="G6151">
        <v>530507</v>
      </c>
      <c r="H6151" t="s">
        <v>17</v>
      </c>
      <c r="J6151" t="s">
        <v>3354</v>
      </c>
      <c r="K6151" t="s">
        <v>3383</v>
      </c>
      <c r="L6151" t="s">
        <v>793</v>
      </c>
      <c r="M6151" t="s">
        <v>3359</v>
      </c>
      <c r="AA6151" s="3" t="s">
        <v>3464</v>
      </c>
      <c r="AE6151" t="s">
        <v>380</v>
      </c>
      <c r="AF6151" t="s">
        <v>3060</v>
      </c>
      <c r="AH6151" s="2">
        <v>39664.385405092595</v>
      </c>
    </row>
    <row r="6152" spans="1:35" ht="15" customHeight="1" x14ac:dyDescent="0.35">
      <c r="B6152" s="5">
        <f t="shared" si="489"/>
        <v>6150</v>
      </c>
      <c r="C6152">
        <f>+G6153-G6152</f>
        <v>9</v>
      </c>
      <c r="D6152" s="16">
        <v>1965</v>
      </c>
      <c r="E6152" t="s">
        <v>500</v>
      </c>
      <c r="F6152" t="s">
        <v>25</v>
      </c>
      <c r="G6152">
        <v>530528</v>
      </c>
      <c r="H6152" t="s">
        <v>17</v>
      </c>
      <c r="J6152" t="s">
        <v>3356</v>
      </c>
      <c r="K6152" t="s">
        <v>3383</v>
      </c>
      <c r="L6152" t="s">
        <v>286</v>
      </c>
      <c r="M6152" t="s">
        <v>3359</v>
      </c>
      <c r="AF6152" t="s">
        <v>3060</v>
      </c>
      <c r="AH6152" s="2">
        <v>40751.166527777779</v>
      </c>
    </row>
    <row r="6153" spans="1:35" ht="15" customHeight="1" x14ac:dyDescent="0.35">
      <c r="B6153" s="5">
        <f t="shared" si="489"/>
        <v>6151</v>
      </c>
      <c r="C6153">
        <f t="shared" si="488"/>
        <v>150</v>
      </c>
      <c r="D6153" s="16">
        <v>1965</v>
      </c>
      <c r="E6153" s="3" t="s">
        <v>221</v>
      </c>
      <c r="F6153" s="3" t="s">
        <v>25</v>
      </c>
      <c r="G6153" s="3">
        <v>530537</v>
      </c>
      <c r="H6153" s="3"/>
      <c r="I6153" s="3"/>
      <c r="J6153" s="3"/>
      <c r="K6153" s="3"/>
      <c r="L6153" s="3"/>
      <c r="M6153" s="3"/>
      <c r="N6153" s="3"/>
      <c r="O6153" s="3"/>
      <c r="P6153" s="3"/>
      <c r="Q6153" s="3"/>
      <c r="R6153" s="3"/>
      <c r="S6153" s="152"/>
      <c r="T6153" s="3"/>
      <c r="U6153" s="3"/>
      <c r="V6153" s="143"/>
      <c r="W6153" s="3" t="s">
        <v>3572</v>
      </c>
      <c r="X6153" s="3" t="s">
        <v>3452</v>
      </c>
      <c r="Y6153" s="3"/>
      <c r="Z6153" s="3"/>
      <c r="AB6153" s="3"/>
      <c r="AE6153" s="3"/>
      <c r="AF6153" s="3" t="s">
        <v>3451</v>
      </c>
      <c r="AG6153" s="3"/>
      <c r="AH6153" s="153">
        <v>45661</v>
      </c>
      <c r="AI6153" s="75" t="s">
        <v>4563</v>
      </c>
    </row>
    <row r="6154" spans="1:35" ht="15" customHeight="1" x14ac:dyDescent="0.35">
      <c r="B6154" s="5">
        <f t="shared" si="489"/>
        <v>6152</v>
      </c>
      <c r="C6154">
        <f t="shared" ref="C6154:C6157" si="491">+G6155-G6154</f>
        <v>31</v>
      </c>
      <c r="D6154" s="16">
        <v>1965</v>
      </c>
      <c r="E6154" t="s">
        <v>500</v>
      </c>
      <c r="F6154" t="s">
        <v>16</v>
      </c>
      <c r="G6154">
        <v>530687</v>
      </c>
      <c r="H6154" t="s">
        <v>17</v>
      </c>
      <c r="J6154" t="s">
        <v>380</v>
      </c>
      <c r="K6154" t="s">
        <v>3383</v>
      </c>
      <c r="L6154" t="s">
        <v>905</v>
      </c>
      <c r="M6154" t="s">
        <v>3359</v>
      </c>
      <c r="U6154" t="s">
        <v>3557</v>
      </c>
      <c r="V6154" s="43" t="s">
        <v>3359</v>
      </c>
      <c r="AF6154" t="s">
        <v>3060</v>
      </c>
      <c r="AH6154" s="2">
        <v>39999.661076388889</v>
      </c>
    </row>
    <row r="6155" spans="1:35" ht="15" customHeight="1" thickBot="1" x14ac:dyDescent="0.4">
      <c r="B6155" s="5">
        <f t="shared" si="489"/>
        <v>6153</v>
      </c>
      <c r="C6155">
        <f t="shared" si="491"/>
        <v>42</v>
      </c>
      <c r="D6155" s="16">
        <v>1965</v>
      </c>
      <c r="E6155" t="s">
        <v>500</v>
      </c>
      <c r="F6155" t="s">
        <v>16</v>
      </c>
      <c r="G6155">
        <v>530718</v>
      </c>
      <c r="H6155" t="s">
        <v>17</v>
      </c>
      <c r="J6155" t="s">
        <v>380</v>
      </c>
      <c r="K6155" t="s">
        <v>3383</v>
      </c>
      <c r="M6155" t="s">
        <v>3359</v>
      </c>
      <c r="AF6155" t="s">
        <v>3060</v>
      </c>
      <c r="AH6155" s="2">
        <v>40639.616446759261</v>
      </c>
    </row>
    <row r="6156" spans="1:35" ht="15" customHeight="1" thickBot="1" x14ac:dyDescent="0.4">
      <c r="B6156" s="5">
        <f t="shared" si="489"/>
        <v>6154</v>
      </c>
      <c r="C6156">
        <f t="shared" si="491"/>
        <v>12</v>
      </c>
      <c r="D6156" s="16">
        <v>1965</v>
      </c>
      <c r="E6156" s="159" t="s">
        <v>500</v>
      </c>
      <c r="F6156" s="159" t="s">
        <v>16</v>
      </c>
      <c r="G6156" s="160">
        <v>530760</v>
      </c>
      <c r="H6156" s="159"/>
      <c r="I6156" s="159"/>
      <c r="J6156" s="159" t="s">
        <v>5082</v>
      </c>
      <c r="K6156" s="159" t="s">
        <v>3383</v>
      </c>
      <c r="L6156" s="159"/>
      <c r="M6156" s="159" t="s">
        <v>3453</v>
      </c>
      <c r="N6156" s="159"/>
      <c r="O6156" s="159"/>
      <c r="P6156" s="159"/>
      <c r="Q6156" s="159"/>
      <c r="R6156" s="159"/>
      <c r="S6156" s="159"/>
      <c r="T6156" s="159"/>
      <c r="U6156" s="159" t="s">
        <v>3557</v>
      </c>
      <c r="V6156" s="161" t="s">
        <v>3359</v>
      </c>
      <c r="W6156" s="159" t="s">
        <v>3572</v>
      </c>
      <c r="X6156" s="159"/>
      <c r="Y6156" s="159"/>
      <c r="Z6156" s="159"/>
      <c r="AA6156" s="159"/>
      <c r="AB6156" s="159"/>
      <c r="AC6156" s="159"/>
      <c r="AD6156" s="167" t="s">
        <v>5469</v>
      </c>
      <c r="AE6156" s="159"/>
      <c r="AF6156" t="s">
        <v>3451</v>
      </c>
      <c r="AG6156" s="159"/>
      <c r="AH6156" s="176">
        <v>46207</v>
      </c>
      <c r="AI6156" s="76" t="s">
        <v>6706</v>
      </c>
    </row>
    <row r="6157" spans="1:35" ht="15" customHeight="1" x14ac:dyDescent="0.35">
      <c r="B6157" s="5">
        <f t="shared" si="489"/>
        <v>6155</v>
      </c>
      <c r="C6157">
        <f t="shared" si="491"/>
        <v>16</v>
      </c>
      <c r="D6157" s="16">
        <v>1965</v>
      </c>
      <c r="E6157" t="s">
        <v>500</v>
      </c>
      <c r="F6157" t="s">
        <v>16</v>
      </c>
      <c r="G6157">
        <v>530772</v>
      </c>
      <c r="H6157" t="s">
        <v>17</v>
      </c>
      <c r="J6157" t="s">
        <v>380</v>
      </c>
      <c r="K6157" t="s">
        <v>3383</v>
      </c>
      <c r="L6157" t="s">
        <v>52</v>
      </c>
      <c r="M6157" t="s">
        <v>3359</v>
      </c>
      <c r="AB6157" t="s">
        <v>81</v>
      </c>
      <c r="AD6157" s="3" t="s">
        <v>2048</v>
      </c>
      <c r="AF6157" t="s">
        <v>3060</v>
      </c>
      <c r="AH6157" s="2">
        <v>40547.979224537034</v>
      </c>
    </row>
    <row r="6158" spans="1:35" ht="15" customHeight="1" x14ac:dyDescent="0.35">
      <c r="B6158" s="5">
        <f t="shared" si="489"/>
        <v>6156</v>
      </c>
      <c r="C6158">
        <f t="shared" si="488"/>
        <v>134</v>
      </c>
      <c r="D6158" s="16">
        <v>1965</v>
      </c>
      <c r="E6158" s="3" t="s">
        <v>500</v>
      </c>
      <c r="F6158" s="3" t="s">
        <v>16</v>
      </c>
      <c r="G6158" s="3">
        <v>530788</v>
      </c>
      <c r="H6158" s="3"/>
      <c r="I6158" s="3"/>
      <c r="J6158" s="3"/>
      <c r="K6158" s="3" t="s">
        <v>3383</v>
      </c>
      <c r="L6158" s="3"/>
      <c r="M6158" s="3"/>
      <c r="N6158" s="3"/>
      <c r="O6158" s="3"/>
      <c r="P6158" s="3"/>
      <c r="Q6158" s="3"/>
      <c r="R6158" s="3"/>
      <c r="S6158" s="152"/>
      <c r="T6158" s="3"/>
      <c r="U6158" s="3"/>
      <c r="V6158" s="143"/>
      <c r="W6158" s="3"/>
      <c r="X6158" s="3"/>
      <c r="Y6158" s="3"/>
      <c r="Z6158" s="3"/>
      <c r="AB6158" s="3"/>
      <c r="AE6158" s="3"/>
      <c r="AF6158" s="3" t="s">
        <v>3451</v>
      </c>
      <c r="AG6158" s="3"/>
      <c r="AH6158" s="153">
        <v>45688</v>
      </c>
      <c r="AI6158" s="14" t="s">
        <v>4689</v>
      </c>
    </row>
    <row r="6159" spans="1:35" ht="15" customHeight="1" x14ac:dyDescent="0.35">
      <c r="B6159" s="5">
        <f t="shared" si="489"/>
        <v>6157</v>
      </c>
      <c r="C6159">
        <f t="shared" si="488"/>
        <v>13</v>
      </c>
      <c r="D6159" s="16">
        <v>1965</v>
      </c>
      <c r="E6159" t="s">
        <v>221</v>
      </c>
      <c r="F6159" t="s">
        <v>16</v>
      </c>
      <c r="G6159">
        <v>530922</v>
      </c>
      <c r="H6159" t="s">
        <v>17</v>
      </c>
      <c r="J6159" t="s">
        <v>380</v>
      </c>
      <c r="K6159" t="s">
        <v>3383</v>
      </c>
      <c r="L6159" t="s">
        <v>2049</v>
      </c>
      <c r="M6159" t="s">
        <v>3359</v>
      </c>
      <c r="AF6159" t="s">
        <v>3060</v>
      </c>
      <c r="AH6159" s="2">
        <v>39893.718275462961</v>
      </c>
    </row>
    <row r="6160" spans="1:35" ht="15" customHeight="1" x14ac:dyDescent="0.35">
      <c r="B6160" s="5">
        <f t="shared" si="489"/>
        <v>6158</v>
      </c>
      <c r="C6160">
        <f t="shared" si="488"/>
        <v>271</v>
      </c>
      <c r="D6160" s="16">
        <v>1965</v>
      </c>
      <c r="E6160" t="s">
        <v>500</v>
      </c>
      <c r="F6160" t="s">
        <v>16</v>
      </c>
      <c r="G6160">
        <v>530935</v>
      </c>
      <c r="J6160" t="s">
        <v>2237</v>
      </c>
      <c r="K6160" t="s">
        <v>3383</v>
      </c>
      <c r="M6160" t="s">
        <v>3453</v>
      </c>
      <c r="N6160" t="s">
        <v>3359</v>
      </c>
      <c r="V6160" s="43" t="s">
        <v>3359</v>
      </c>
      <c r="W6160" t="s">
        <v>3572</v>
      </c>
      <c r="X6160" t="s">
        <v>3452</v>
      </c>
      <c r="AA6160" s="3" t="s">
        <v>3961</v>
      </c>
      <c r="AD6160" s="3" t="s">
        <v>3962</v>
      </c>
      <c r="AF6160" t="s">
        <v>3451</v>
      </c>
      <c r="AH6160" s="2">
        <v>45356</v>
      </c>
    </row>
    <row r="6161" spans="2:35" ht="15" customHeight="1" x14ac:dyDescent="0.35">
      <c r="B6161" s="5">
        <f t="shared" si="489"/>
        <v>6159</v>
      </c>
      <c r="C6161">
        <f t="shared" si="488"/>
        <v>9</v>
      </c>
      <c r="D6161" s="16">
        <v>1965</v>
      </c>
      <c r="E6161" t="s">
        <v>560</v>
      </c>
      <c r="F6161" t="s">
        <v>25</v>
      </c>
      <c r="G6161">
        <v>531206</v>
      </c>
      <c r="H6161" t="s">
        <v>17</v>
      </c>
      <c r="J6161" t="s">
        <v>3354</v>
      </c>
      <c r="K6161" t="s">
        <v>3383</v>
      </c>
      <c r="L6161" t="s">
        <v>1050</v>
      </c>
      <c r="M6161" t="s">
        <v>3359</v>
      </c>
      <c r="N6161" t="s">
        <v>3359</v>
      </c>
      <c r="W6161" t="s">
        <v>3557</v>
      </c>
      <c r="AD6161" t="s">
        <v>3810</v>
      </c>
      <c r="AF6161" t="s">
        <v>3060</v>
      </c>
      <c r="AH6161" s="2">
        <v>40999.856469907405</v>
      </c>
    </row>
    <row r="6162" spans="2:35" ht="15" customHeight="1" x14ac:dyDescent="0.35">
      <c r="B6162" s="5">
        <f t="shared" si="489"/>
        <v>6160</v>
      </c>
      <c r="C6162">
        <f t="shared" si="488"/>
        <v>39</v>
      </c>
      <c r="D6162" s="16">
        <v>1965</v>
      </c>
      <c r="E6162" t="s">
        <v>560</v>
      </c>
      <c r="F6162" t="s">
        <v>25</v>
      </c>
      <c r="G6162">
        <v>531215</v>
      </c>
      <c r="H6162" t="s">
        <v>17</v>
      </c>
      <c r="J6162" t="s">
        <v>3354</v>
      </c>
      <c r="K6162" t="s">
        <v>3383</v>
      </c>
      <c r="L6162" t="s">
        <v>2051</v>
      </c>
      <c r="M6162" t="s">
        <v>3359</v>
      </c>
      <c r="W6162" t="s">
        <v>3557</v>
      </c>
      <c r="AB6162" t="s">
        <v>195</v>
      </c>
      <c r="AC6162" s="209">
        <v>24213</v>
      </c>
      <c r="AF6162" t="s">
        <v>3060</v>
      </c>
      <c r="AH6162" s="2">
        <v>39970.476898148147</v>
      </c>
    </row>
    <row r="6163" spans="2:35" ht="15" customHeight="1" x14ac:dyDescent="0.35">
      <c r="B6163" s="5">
        <f t="shared" si="489"/>
        <v>6161</v>
      </c>
      <c r="C6163">
        <f t="shared" si="488"/>
        <v>18</v>
      </c>
      <c r="D6163" s="16">
        <v>1965</v>
      </c>
      <c r="E6163" t="s">
        <v>560</v>
      </c>
      <c r="F6163" t="s">
        <v>25</v>
      </c>
      <c r="G6163">
        <v>531254</v>
      </c>
      <c r="H6163" t="s">
        <v>17</v>
      </c>
      <c r="J6163" t="s">
        <v>380</v>
      </c>
      <c r="K6163" t="s">
        <v>3383</v>
      </c>
      <c r="L6163" t="s">
        <v>1457</v>
      </c>
      <c r="M6163" t="s">
        <v>3359</v>
      </c>
      <c r="W6163" t="s">
        <v>3557</v>
      </c>
      <c r="AB6163" t="s">
        <v>195</v>
      </c>
      <c r="AF6163" t="s">
        <v>3060</v>
      </c>
      <c r="AH6163" s="2">
        <v>39855.552974537037</v>
      </c>
    </row>
    <row r="6164" spans="2:35" ht="15" customHeight="1" x14ac:dyDescent="0.35">
      <c r="B6164" s="5">
        <f t="shared" si="489"/>
        <v>6162</v>
      </c>
      <c r="C6164">
        <f t="shared" si="488"/>
        <v>3</v>
      </c>
      <c r="D6164" s="16">
        <v>1965</v>
      </c>
      <c r="E6164" s="3" t="s">
        <v>560</v>
      </c>
      <c r="F6164" s="3" t="s">
        <v>25</v>
      </c>
      <c r="G6164" s="165">
        <v>531272</v>
      </c>
      <c r="H6164" s="3"/>
      <c r="I6164" s="3"/>
      <c r="J6164" s="3" t="s">
        <v>3354</v>
      </c>
      <c r="K6164" s="3" t="s">
        <v>3453</v>
      </c>
      <c r="L6164" s="3"/>
      <c r="M6164" s="3"/>
      <c r="N6164" s="3"/>
      <c r="O6164" s="3"/>
      <c r="P6164" s="3"/>
      <c r="Q6164" s="3"/>
      <c r="R6164" s="3"/>
      <c r="S6164" s="152"/>
      <c r="T6164" s="3" t="s">
        <v>3424</v>
      </c>
      <c r="U6164" s="3"/>
      <c r="V6164" s="143"/>
      <c r="W6164" s="3" t="s">
        <v>3557</v>
      </c>
      <c r="X6164" s="3" t="s">
        <v>3452</v>
      </c>
      <c r="Y6164" s="3"/>
      <c r="Z6164" s="3" t="s">
        <v>3359</v>
      </c>
      <c r="AA6164" s="3" t="s">
        <v>3828</v>
      </c>
      <c r="AB6164" s="3"/>
      <c r="AE6164" s="3"/>
      <c r="AF6164" t="s">
        <v>3451</v>
      </c>
      <c r="AG6164" s="3"/>
      <c r="AH6164" s="153">
        <v>45928</v>
      </c>
      <c r="AI6164" s="166" t="s">
        <v>5633</v>
      </c>
    </row>
    <row r="6165" spans="2:35" ht="15" customHeight="1" x14ac:dyDescent="0.35">
      <c r="B6165" s="5">
        <f t="shared" si="489"/>
        <v>6163</v>
      </c>
      <c r="C6165">
        <f t="shared" si="488"/>
        <v>3</v>
      </c>
      <c r="D6165" s="16">
        <v>1965</v>
      </c>
      <c r="E6165" t="s">
        <v>560</v>
      </c>
      <c r="F6165" t="s">
        <v>25</v>
      </c>
      <c r="G6165">
        <v>531275</v>
      </c>
      <c r="H6165" t="s">
        <v>17</v>
      </c>
      <c r="J6165" t="s">
        <v>3354</v>
      </c>
      <c r="K6165" t="s">
        <v>3383</v>
      </c>
      <c r="L6165" t="s">
        <v>175</v>
      </c>
      <c r="M6165" t="s">
        <v>3359</v>
      </c>
      <c r="W6165" t="s">
        <v>3557</v>
      </c>
      <c r="Z6165" t="s">
        <v>3359</v>
      </c>
      <c r="AF6165" t="s">
        <v>3060</v>
      </c>
      <c r="AH6165" s="2">
        <v>41012.864062499997</v>
      </c>
    </row>
    <row r="6166" spans="2:35" ht="15" customHeight="1" x14ac:dyDescent="0.35">
      <c r="B6166" s="5">
        <f t="shared" si="489"/>
        <v>6164</v>
      </c>
      <c r="C6166">
        <f t="shared" ref="C6166:C6171" si="492">+G6167-G6166</f>
        <v>16</v>
      </c>
      <c r="D6166" s="16">
        <v>1965</v>
      </c>
      <c r="E6166" t="s">
        <v>560</v>
      </c>
      <c r="F6166" t="s">
        <v>25</v>
      </c>
      <c r="G6166">
        <v>531278</v>
      </c>
      <c r="J6166" t="s">
        <v>3354</v>
      </c>
      <c r="K6166" t="s">
        <v>3383</v>
      </c>
      <c r="M6166" t="s">
        <v>3453</v>
      </c>
      <c r="T6166" t="s">
        <v>3424</v>
      </c>
      <c r="W6166" t="s">
        <v>3557</v>
      </c>
      <c r="X6166" t="s">
        <v>3452</v>
      </c>
      <c r="AA6166" s="3" t="s">
        <v>3828</v>
      </c>
      <c r="AF6166" t="s">
        <v>3451</v>
      </c>
      <c r="AH6166" s="2">
        <v>46004</v>
      </c>
    </row>
    <row r="6167" spans="2:35" ht="15" customHeight="1" x14ac:dyDescent="0.35">
      <c r="B6167" s="5">
        <f t="shared" si="489"/>
        <v>6165</v>
      </c>
      <c r="C6167">
        <f t="shared" si="492"/>
        <v>19</v>
      </c>
      <c r="D6167" s="16">
        <v>1965</v>
      </c>
      <c r="E6167" t="s">
        <v>560</v>
      </c>
      <c r="F6167" t="s">
        <v>25</v>
      </c>
      <c r="G6167">
        <v>531294</v>
      </c>
      <c r="H6167" t="s">
        <v>17</v>
      </c>
      <c r="J6167" t="s">
        <v>380</v>
      </c>
      <c r="K6167" t="s">
        <v>3383</v>
      </c>
      <c r="L6167" t="s">
        <v>258</v>
      </c>
      <c r="M6167" t="s">
        <v>3359</v>
      </c>
      <c r="AD6167" s="3" t="s">
        <v>2052</v>
      </c>
      <c r="AF6167" t="s">
        <v>3060</v>
      </c>
      <c r="AH6167" s="2">
        <v>40105.854120370372</v>
      </c>
    </row>
    <row r="6168" spans="2:35" ht="15" customHeight="1" x14ac:dyDescent="0.35">
      <c r="B6168" s="5">
        <f t="shared" si="489"/>
        <v>6166</v>
      </c>
      <c r="C6168">
        <f t="shared" si="492"/>
        <v>27</v>
      </c>
      <c r="D6168" s="16">
        <v>1965</v>
      </c>
      <c r="E6168" t="s">
        <v>560</v>
      </c>
      <c r="F6168" t="s">
        <v>25</v>
      </c>
      <c r="G6168">
        <v>531313</v>
      </c>
      <c r="J6168" t="s">
        <v>3354</v>
      </c>
      <c r="K6168" t="s">
        <v>3383</v>
      </c>
      <c r="M6168" t="s">
        <v>3453</v>
      </c>
      <c r="N6168" t="s">
        <v>3359</v>
      </c>
      <c r="T6168" t="s">
        <v>3349</v>
      </c>
      <c r="W6168" t="s">
        <v>3557</v>
      </c>
      <c r="X6168" t="s">
        <v>3452</v>
      </c>
      <c r="Z6168" t="s">
        <v>3359</v>
      </c>
      <c r="AA6168" s="3" t="s">
        <v>3828</v>
      </c>
      <c r="AF6168" t="s">
        <v>3451</v>
      </c>
      <c r="AH6168" s="2">
        <v>46257</v>
      </c>
    </row>
    <row r="6169" spans="2:35" ht="15" customHeight="1" x14ac:dyDescent="0.35">
      <c r="B6169" s="5">
        <f t="shared" si="489"/>
        <v>6167</v>
      </c>
      <c r="C6169">
        <f t="shared" si="492"/>
        <v>71</v>
      </c>
      <c r="D6169" s="16">
        <v>1965</v>
      </c>
      <c r="E6169" t="s">
        <v>560</v>
      </c>
      <c r="F6169" t="s">
        <v>25</v>
      </c>
      <c r="G6169">
        <v>531340</v>
      </c>
      <c r="J6169" t="s">
        <v>3354</v>
      </c>
      <c r="K6169" t="s">
        <v>3383</v>
      </c>
      <c r="M6169" t="s">
        <v>3453</v>
      </c>
      <c r="T6169" t="s">
        <v>3424</v>
      </c>
      <c r="W6169" t="s">
        <v>3557</v>
      </c>
      <c r="X6169" t="s">
        <v>3452</v>
      </c>
      <c r="Z6169" t="s">
        <v>3359</v>
      </c>
      <c r="AA6169" s="3" t="s">
        <v>3828</v>
      </c>
      <c r="AF6169" t="s">
        <v>3451</v>
      </c>
      <c r="AH6169" s="2">
        <v>45961</v>
      </c>
    </row>
    <row r="6170" spans="2:35" ht="15" customHeight="1" x14ac:dyDescent="0.35">
      <c r="B6170" s="5">
        <f t="shared" si="489"/>
        <v>6168</v>
      </c>
      <c r="C6170">
        <f t="shared" si="492"/>
        <v>47</v>
      </c>
      <c r="D6170" s="16">
        <v>1965</v>
      </c>
      <c r="E6170" t="s">
        <v>1381</v>
      </c>
      <c r="F6170" t="s">
        <v>25</v>
      </c>
      <c r="G6170">
        <v>531411</v>
      </c>
      <c r="H6170" t="s">
        <v>17</v>
      </c>
      <c r="K6170" t="s">
        <v>3383</v>
      </c>
      <c r="L6170" t="s">
        <v>28</v>
      </c>
      <c r="M6170" t="s">
        <v>3359</v>
      </c>
      <c r="U6170" t="s">
        <v>3557</v>
      </c>
      <c r="AB6170" t="s">
        <v>197</v>
      </c>
      <c r="AF6170" t="s">
        <v>3060</v>
      </c>
      <c r="AH6170" s="2">
        <v>40052.575543981482</v>
      </c>
    </row>
    <row r="6171" spans="2:35" ht="15" customHeight="1" x14ac:dyDescent="0.35">
      <c r="B6171" s="5">
        <f t="shared" si="489"/>
        <v>6169</v>
      </c>
      <c r="C6171">
        <f t="shared" si="492"/>
        <v>25</v>
      </c>
      <c r="D6171" s="16">
        <v>1965</v>
      </c>
      <c r="E6171" t="s">
        <v>1381</v>
      </c>
      <c r="F6171" t="s">
        <v>25</v>
      </c>
      <c r="G6171">
        <v>531458</v>
      </c>
      <c r="H6171" t="s">
        <v>17</v>
      </c>
      <c r="J6171" t="s">
        <v>3356</v>
      </c>
      <c r="K6171" t="s">
        <v>3383</v>
      </c>
      <c r="L6171" t="s">
        <v>2053</v>
      </c>
      <c r="M6171" t="s">
        <v>3359</v>
      </c>
      <c r="AF6171" t="s">
        <v>3060</v>
      </c>
      <c r="AH6171" s="2">
        <v>40266.603761574072</v>
      </c>
    </row>
    <row r="6172" spans="2:35" ht="15" customHeight="1" x14ac:dyDescent="0.35">
      <c r="B6172" s="5">
        <f t="shared" si="489"/>
        <v>6170</v>
      </c>
      <c r="C6172">
        <f t="shared" si="488"/>
        <v>689</v>
      </c>
      <c r="D6172" s="16">
        <v>1965</v>
      </c>
      <c r="E6172" t="s">
        <v>1381</v>
      </c>
      <c r="F6172" t="s">
        <v>25</v>
      </c>
      <c r="G6172">
        <v>531483</v>
      </c>
      <c r="H6172" t="s">
        <v>17</v>
      </c>
      <c r="J6172" t="s">
        <v>3354</v>
      </c>
      <c r="K6172" t="s">
        <v>3383</v>
      </c>
      <c r="L6172" t="s">
        <v>1128</v>
      </c>
      <c r="M6172" t="s">
        <v>3359</v>
      </c>
      <c r="U6172" t="s">
        <v>3557</v>
      </c>
      <c r="AF6172" t="s">
        <v>3060</v>
      </c>
      <c r="AH6172" s="2">
        <v>39875.923090277778</v>
      </c>
    </row>
    <row r="6173" spans="2:35" ht="15" customHeight="1" x14ac:dyDescent="0.35">
      <c r="B6173" s="5">
        <f t="shared" si="489"/>
        <v>6171</v>
      </c>
      <c r="C6173">
        <f t="shared" ref="C6173:C6174" si="493">+G6174-G6173</f>
        <v>2</v>
      </c>
      <c r="D6173" s="16">
        <v>1965</v>
      </c>
      <c r="E6173" t="s">
        <v>4368</v>
      </c>
      <c r="F6173" t="s">
        <v>1112</v>
      </c>
      <c r="G6173">
        <v>532172</v>
      </c>
      <c r="H6173" t="s">
        <v>17</v>
      </c>
      <c r="J6173" t="s">
        <v>3354</v>
      </c>
      <c r="K6173" t="s">
        <v>3383</v>
      </c>
      <c r="L6173" t="s">
        <v>65</v>
      </c>
      <c r="M6173" t="s">
        <v>3359</v>
      </c>
      <c r="AD6173" s="3" t="s">
        <v>2054</v>
      </c>
      <c r="AF6173" t="s">
        <v>3060</v>
      </c>
      <c r="AH6173" s="2">
        <v>40851.721226851849</v>
      </c>
    </row>
    <row r="6174" spans="2:35" ht="15" customHeight="1" thickBot="1" x14ac:dyDescent="0.4">
      <c r="B6174" s="5">
        <f t="shared" si="489"/>
        <v>6172</v>
      </c>
      <c r="C6174">
        <f t="shared" si="493"/>
        <v>4</v>
      </c>
      <c r="D6174" s="16">
        <v>1965</v>
      </c>
      <c r="E6174" t="s">
        <v>4368</v>
      </c>
      <c r="F6174" t="s">
        <v>1112</v>
      </c>
      <c r="G6174">
        <v>532174</v>
      </c>
      <c r="J6174" t="s">
        <v>380</v>
      </c>
      <c r="K6174" t="s">
        <v>3383</v>
      </c>
      <c r="M6174" t="s">
        <v>3453</v>
      </c>
      <c r="AD6174" s="3" t="s">
        <v>2283</v>
      </c>
      <c r="AF6174" t="s">
        <v>3451</v>
      </c>
      <c r="AH6174" s="2">
        <v>46083</v>
      </c>
      <c r="AI6174" t="s">
        <v>6342</v>
      </c>
    </row>
    <row r="6175" spans="2:35" ht="15" customHeight="1" thickBot="1" x14ac:dyDescent="0.4">
      <c r="B6175" s="5">
        <f t="shared" si="489"/>
        <v>6173</v>
      </c>
      <c r="C6175">
        <f t="shared" ref="C6175:C6176" si="494">+G6176-G6175</f>
        <v>203</v>
      </c>
      <c r="D6175" s="16">
        <v>1965</v>
      </c>
      <c r="E6175" s="159" t="s">
        <v>4368</v>
      </c>
      <c r="F6175" s="159" t="s">
        <v>3762</v>
      </c>
      <c r="G6175" s="160">
        <v>532178</v>
      </c>
      <c r="H6175" s="159"/>
      <c r="I6175" s="159"/>
      <c r="J6175" s="159" t="s">
        <v>3354</v>
      </c>
      <c r="K6175" s="159" t="s">
        <v>3383</v>
      </c>
      <c r="L6175" s="159"/>
      <c r="M6175" s="159" t="s">
        <v>3453</v>
      </c>
      <c r="N6175" s="159"/>
      <c r="O6175" s="159"/>
      <c r="P6175" s="159"/>
      <c r="Q6175" s="159"/>
      <c r="R6175" s="159"/>
      <c r="S6175" s="159"/>
      <c r="T6175" s="159" t="s">
        <v>3262</v>
      </c>
      <c r="U6175" s="159"/>
      <c r="V6175" s="159"/>
      <c r="W6175" s="159"/>
      <c r="X6175" s="159"/>
      <c r="Y6175" s="159"/>
      <c r="Z6175" s="159"/>
      <c r="AA6175" s="159" t="s">
        <v>3556</v>
      </c>
      <c r="AB6175" s="159"/>
      <c r="AC6175" s="159"/>
      <c r="AD6175" s="159"/>
      <c r="AE6175" s="159"/>
      <c r="AF6175" t="s">
        <v>3451</v>
      </c>
      <c r="AG6175" s="159"/>
      <c r="AH6175" s="176">
        <v>46207</v>
      </c>
      <c r="AI6175" s="76"/>
    </row>
    <row r="6176" spans="2:35" ht="15" customHeight="1" thickBot="1" x14ac:dyDescent="0.4">
      <c r="B6176" s="5">
        <f t="shared" si="489"/>
        <v>6174</v>
      </c>
      <c r="C6176">
        <f t="shared" si="494"/>
        <v>507</v>
      </c>
      <c r="D6176" s="16">
        <v>1965</v>
      </c>
      <c r="E6176" s="159" t="s">
        <v>15</v>
      </c>
      <c r="F6176" s="159" t="s">
        <v>25</v>
      </c>
      <c r="G6176" s="160">
        <v>532381</v>
      </c>
      <c r="H6176" s="159"/>
      <c r="I6176" s="159"/>
      <c r="J6176" s="159" t="s">
        <v>3354</v>
      </c>
      <c r="K6176" s="159" t="s">
        <v>3383</v>
      </c>
      <c r="L6176" s="159"/>
      <c r="M6176" s="159" t="s">
        <v>3453</v>
      </c>
      <c r="N6176" s="159"/>
      <c r="O6176" s="159"/>
      <c r="P6176" s="159"/>
      <c r="Q6176" s="159"/>
      <c r="R6176" s="159"/>
      <c r="S6176" s="159"/>
      <c r="T6176" s="159" t="s">
        <v>3262</v>
      </c>
      <c r="U6176" s="159"/>
      <c r="V6176" s="159"/>
      <c r="W6176" s="159" t="s">
        <v>3572</v>
      </c>
      <c r="X6176" s="159" t="s">
        <v>3660</v>
      </c>
      <c r="Y6176" s="159"/>
      <c r="Z6176" s="159"/>
      <c r="AA6176" s="159" t="s">
        <v>3262</v>
      </c>
      <c r="AB6176" s="159"/>
      <c r="AC6176" s="159"/>
      <c r="AD6176" s="159"/>
      <c r="AE6176" s="159"/>
      <c r="AF6176" t="s">
        <v>3451</v>
      </c>
      <c r="AG6176" s="159"/>
      <c r="AH6176" s="176">
        <v>46207</v>
      </c>
      <c r="AI6176" s="76" t="s">
        <v>6748</v>
      </c>
    </row>
    <row r="6177" spans="1:35" ht="15" customHeight="1" x14ac:dyDescent="0.45">
      <c r="B6177" s="5">
        <f t="shared" si="489"/>
        <v>6175</v>
      </c>
      <c r="C6177">
        <f t="shared" si="488"/>
        <v>148</v>
      </c>
      <c r="D6177" s="82">
        <v>1966</v>
      </c>
      <c r="E6177" t="s">
        <v>500</v>
      </c>
      <c r="F6177" t="s">
        <v>25</v>
      </c>
      <c r="G6177">
        <v>532888</v>
      </c>
      <c r="H6177" t="s">
        <v>17</v>
      </c>
      <c r="J6177" t="s">
        <v>380</v>
      </c>
      <c r="K6177" t="s">
        <v>3383</v>
      </c>
      <c r="M6177" t="s">
        <v>3359</v>
      </c>
      <c r="AF6177" t="s">
        <v>3060</v>
      </c>
      <c r="AH6177" s="2">
        <v>40553.885752314818</v>
      </c>
    </row>
    <row r="6178" spans="1:35" ht="15" customHeight="1" x14ac:dyDescent="0.35">
      <c r="B6178" s="5">
        <f t="shared" si="489"/>
        <v>6176</v>
      </c>
      <c r="C6178">
        <f t="shared" si="488"/>
        <v>96</v>
      </c>
      <c r="D6178" s="16">
        <v>1966</v>
      </c>
      <c r="E6178" t="s">
        <v>15</v>
      </c>
      <c r="F6178" t="s">
        <v>25</v>
      </c>
      <c r="G6178">
        <v>533036</v>
      </c>
      <c r="H6178" t="s">
        <v>17</v>
      </c>
      <c r="J6178" t="s">
        <v>3354</v>
      </c>
      <c r="L6178" t="s">
        <v>442</v>
      </c>
      <c r="M6178" t="s">
        <v>3359</v>
      </c>
      <c r="S6178" s="148">
        <v>458</v>
      </c>
      <c r="AF6178" t="s">
        <v>3060</v>
      </c>
      <c r="AH6178" s="2">
        <v>40962.261111111111</v>
      </c>
    </row>
    <row r="6179" spans="1:35" ht="15" customHeight="1" x14ac:dyDescent="0.35">
      <c r="B6179" s="5">
        <f t="shared" si="489"/>
        <v>6177</v>
      </c>
      <c r="C6179">
        <f t="shared" si="488"/>
        <v>65</v>
      </c>
      <c r="D6179" s="16">
        <v>1966</v>
      </c>
      <c r="E6179" t="s">
        <v>15</v>
      </c>
      <c r="F6179" t="s">
        <v>25</v>
      </c>
      <c r="G6179">
        <v>533132</v>
      </c>
      <c r="H6179" t="s">
        <v>17</v>
      </c>
      <c r="M6179" t="s">
        <v>3359</v>
      </c>
      <c r="AF6179" t="s">
        <v>3060</v>
      </c>
      <c r="AH6179" s="2">
        <v>40486.434305555558</v>
      </c>
    </row>
    <row r="6180" spans="1:35" ht="15" customHeight="1" x14ac:dyDescent="0.35">
      <c r="A6180" s="3"/>
      <c r="B6180" s="5">
        <f t="shared" si="489"/>
        <v>6178</v>
      </c>
      <c r="C6180">
        <f t="shared" si="488"/>
        <v>79</v>
      </c>
      <c r="D6180" s="16">
        <v>1966</v>
      </c>
      <c r="E6180" t="s">
        <v>15</v>
      </c>
      <c r="F6180" t="s">
        <v>25</v>
      </c>
      <c r="G6180">
        <v>533197</v>
      </c>
      <c r="H6180" t="s">
        <v>17</v>
      </c>
      <c r="J6180" t="s">
        <v>3354</v>
      </c>
      <c r="K6180" t="s">
        <v>3383</v>
      </c>
      <c r="L6180" t="s">
        <v>1422</v>
      </c>
      <c r="M6180" t="s">
        <v>3359</v>
      </c>
      <c r="AD6180" s="3" t="s">
        <v>2055</v>
      </c>
      <c r="AF6180" t="s">
        <v>3060</v>
      </c>
      <c r="AH6180" s="2">
        <v>40852.907465277778</v>
      </c>
    </row>
    <row r="6181" spans="1:35" ht="15" customHeight="1" x14ac:dyDescent="0.35">
      <c r="B6181" s="5">
        <f t="shared" si="489"/>
        <v>6179</v>
      </c>
      <c r="C6181">
        <f t="shared" si="488"/>
        <v>38</v>
      </c>
      <c r="D6181" s="16">
        <v>1966</v>
      </c>
      <c r="E6181" t="s">
        <v>15</v>
      </c>
      <c r="F6181" t="s">
        <v>25</v>
      </c>
      <c r="G6181">
        <v>533276</v>
      </c>
      <c r="H6181" t="s">
        <v>17</v>
      </c>
      <c r="J6181" t="s">
        <v>380</v>
      </c>
      <c r="M6181" t="s">
        <v>3359</v>
      </c>
      <c r="AF6181" t="s">
        <v>3060</v>
      </c>
      <c r="AH6181" s="2">
        <v>40824.357199074075</v>
      </c>
    </row>
    <row r="6182" spans="1:35" ht="15" customHeight="1" x14ac:dyDescent="0.35">
      <c r="A6182" s="3"/>
      <c r="B6182" s="5">
        <f t="shared" si="489"/>
        <v>6180</v>
      </c>
      <c r="C6182">
        <f t="shared" si="488"/>
        <v>235</v>
      </c>
      <c r="D6182" s="16">
        <v>1966</v>
      </c>
      <c r="E6182" t="s">
        <v>15</v>
      </c>
      <c r="F6182" t="s">
        <v>25</v>
      </c>
      <c r="G6182">
        <v>533314</v>
      </c>
      <c r="H6182" t="s">
        <v>17</v>
      </c>
      <c r="J6182" t="s">
        <v>3354</v>
      </c>
      <c r="K6182" t="s">
        <v>3383</v>
      </c>
      <c r="L6182" t="s">
        <v>630</v>
      </c>
      <c r="M6182" t="s">
        <v>3359</v>
      </c>
      <c r="AF6182" t="s">
        <v>3060</v>
      </c>
      <c r="AH6182" s="2">
        <v>40825.86791666667</v>
      </c>
    </row>
    <row r="6183" spans="1:35" ht="15" customHeight="1" x14ac:dyDescent="0.35">
      <c r="B6183" s="5">
        <f t="shared" si="489"/>
        <v>6181</v>
      </c>
      <c r="C6183">
        <f t="shared" si="488"/>
        <v>195</v>
      </c>
      <c r="D6183" s="16">
        <v>1966</v>
      </c>
      <c r="E6183" t="s">
        <v>15</v>
      </c>
      <c r="F6183" t="s">
        <v>25</v>
      </c>
      <c r="G6183">
        <v>533549</v>
      </c>
      <c r="H6183" t="s">
        <v>17</v>
      </c>
      <c r="J6183" t="s">
        <v>3354</v>
      </c>
      <c r="K6183" t="s">
        <v>3383</v>
      </c>
      <c r="L6183" t="s">
        <v>28</v>
      </c>
      <c r="M6183" t="s">
        <v>3359</v>
      </c>
      <c r="AB6183" t="s">
        <v>139</v>
      </c>
      <c r="AF6183" t="s">
        <v>3060</v>
      </c>
      <c r="AH6183" s="2">
        <v>40788.789317129631</v>
      </c>
    </row>
    <row r="6184" spans="1:35" ht="15" customHeight="1" x14ac:dyDescent="0.35">
      <c r="A6184" s="3"/>
      <c r="B6184" s="5">
        <f t="shared" si="489"/>
        <v>6182</v>
      </c>
      <c r="C6184">
        <f t="shared" si="488"/>
        <v>69</v>
      </c>
      <c r="D6184" s="16">
        <v>1966</v>
      </c>
      <c r="E6184" t="s">
        <v>15</v>
      </c>
      <c r="F6184" t="s">
        <v>25</v>
      </c>
      <c r="G6184">
        <v>533744</v>
      </c>
      <c r="H6184" t="s">
        <v>17</v>
      </c>
      <c r="J6184" t="s">
        <v>3354</v>
      </c>
      <c r="K6184" t="s">
        <v>3383</v>
      </c>
      <c r="L6184" t="s">
        <v>65</v>
      </c>
      <c r="M6184" t="s">
        <v>3359</v>
      </c>
      <c r="AF6184" t="s">
        <v>3060</v>
      </c>
      <c r="AH6184" s="2">
        <v>39870.336168981485</v>
      </c>
    </row>
    <row r="6185" spans="1:35" ht="15" customHeight="1" x14ac:dyDescent="0.35">
      <c r="B6185" s="5">
        <f t="shared" si="489"/>
        <v>6183</v>
      </c>
      <c r="C6185">
        <f t="shared" si="488"/>
        <v>377</v>
      </c>
      <c r="D6185" s="16">
        <v>1966</v>
      </c>
      <c r="E6185" t="s">
        <v>15</v>
      </c>
      <c r="F6185" t="s">
        <v>25</v>
      </c>
      <c r="G6185">
        <v>533813</v>
      </c>
      <c r="H6185" t="s">
        <v>17</v>
      </c>
      <c r="J6185" t="s">
        <v>3354</v>
      </c>
      <c r="K6185" t="s">
        <v>3383</v>
      </c>
      <c r="L6185" t="s">
        <v>258</v>
      </c>
      <c r="M6185" t="s">
        <v>3359</v>
      </c>
      <c r="N6185" t="s">
        <v>3359</v>
      </c>
      <c r="AF6185" t="s">
        <v>3060</v>
      </c>
      <c r="AH6185" s="2">
        <v>40332.500902777778</v>
      </c>
    </row>
    <row r="6186" spans="1:35" ht="15" customHeight="1" x14ac:dyDescent="0.35">
      <c r="B6186" s="5">
        <f t="shared" si="489"/>
        <v>6184</v>
      </c>
      <c r="C6186">
        <f t="shared" si="488"/>
        <v>63</v>
      </c>
      <c r="D6186" s="16">
        <v>1966</v>
      </c>
      <c r="E6186" s="3" t="s">
        <v>15</v>
      </c>
      <c r="F6186" s="3" t="s">
        <v>25</v>
      </c>
      <c r="G6186" s="165">
        <v>534190</v>
      </c>
      <c r="H6186" s="3"/>
      <c r="I6186" s="3"/>
      <c r="J6186" s="3" t="s">
        <v>3354</v>
      </c>
      <c r="K6186" s="3" t="s">
        <v>3383</v>
      </c>
      <c r="L6186" s="3"/>
      <c r="M6186" s="3"/>
      <c r="N6186" s="3"/>
      <c r="O6186" s="3"/>
      <c r="P6186" s="3"/>
      <c r="Q6186" s="3"/>
      <c r="R6186" s="3"/>
      <c r="S6186" s="152"/>
      <c r="T6186" s="3"/>
      <c r="U6186" s="3"/>
      <c r="V6186" s="143"/>
      <c r="W6186" s="3"/>
      <c r="X6186" s="3"/>
      <c r="Y6186" s="3"/>
      <c r="Z6186" s="3"/>
      <c r="AB6186" s="3"/>
      <c r="AE6186" s="3"/>
      <c r="AF6186" t="s">
        <v>3451</v>
      </c>
      <c r="AG6186" s="3"/>
      <c r="AH6186" s="153">
        <v>45928</v>
      </c>
      <c r="AI6186" s="166" t="s">
        <v>5634</v>
      </c>
    </row>
    <row r="6187" spans="1:35" ht="15" customHeight="1" x14ac:dyDescent="0.35">
      <c r="B6187" s="5">
        <f t="shared" si="489"/>
        <v>6185</v>
      </c>
      <c r="C6187">
        <f t="shared" si="488"/>
        <v>173</v>
      </c>
      <c r="D6187" s="16">
        <v>1966</v>
      </c>
      <c r="E6187" t="s">
        <v>15</v>
      </c>
      <c r="F6187" t="s">
        <v>25</v>
      </c>
      <c r="G6187">
        <v>534253</v>
      </c>
      <c r="H6187" t="s">
        <v>17</v>
      </c>
      <c r="L6187" t="s">
        <v>46</v>
      </c>
      <c r="M6187" t="s">
        <v>3359</v>
      </c>
      <c r="AF6187" t="s">
        <v>3060</v>
      </c>
      <c r="AH6187" s="2">
        <v>39821.412766203706</v>
      </c>
    </row>
    <row r="6188" spans="1:35" ht="15" customHeight="1" thickBot="1" x14ac:dyDescent="0.4">
      <c r="B6188" s="5">
        <f t="shared" ref="B6188:B6191" si="495">+B6187+1</f>
        <v>6186</v>
      </c>
      <c r="C6188">
        <f t="shared" ref="C6188:C6191" si="496">+G6189-G6188</f>
        <v>90</v>
      </c>
      <c r="D6188" s="16">
        <v>1966</v>
      </c>
      <c r="E6188" s="3" t="s">
        <v>15</v>
      </c>
      <c r="F6188" s="3" t="s">
        <v>25</v>
      </c>
      <c r="G6188" s="3">
        <v>534426</v>
      </c>
      <c r="H6188" s="3"/>
      <c r="I6188" s="3"/>
      <c r="J6188" s="3"/>
      <c r="K6188" s="3"/>
      <c r="L6188" s="3"/>
      <c r="M6188" s="3"/>
      <c r="N6188" s="3"/>
      <c r="O6188" s="3"/>
      <c r="P6188" s="3"/>
      <c r="Q6188" s="3"/>
      <c r="R6188" s="3"/>
      <c r="S6188" s="152"/>
      <c r="T6188" s="3"/>
      <c r="U6188" s="3"/>
      <c r="V6188" s="143"/>
      <c r="W6188" s="3"/>
      <c r="X6188" s="3"/>
      <c r="Y6188" s="3"/>
      <c r="Z6188" s="3"/>
      <c r="AB6188" s="3"/>
      <c r="AE6188" s="3"/>
      <c r="AF6188" s="3" t="s">
        <v>3451</v>
      </c>
      <c r="AG6188" s="3"/>
      <c r="AH6188" s="153">
        <v>45568</v>
      </c>
      <c r="AI6188" s="14" t="s">
        <v>4313</v>
      </c>
    </row>
    <row r="6189" spans="1:35" ht="15" thickBot="1" x14ac:dyDescent="0.4">
      <c r="B6189" s="5">
        <f t="shared" si="495"/>
        <v>6187</v>
      </c>
      <c r="C6189">
        <f t="shared" si="496"/>
        <v>49</v>
      </c>
      <c r="D6189" s="16">
        <v>1966</v>
      </c>
      <c r="E6189" s="159" t="s">
        <v>15</v>
      </c>
      <c r="F6189" s="159" t="s">
        <v>25</v>
      </c>
      <c r="G6189" s="160">
        <v>534516</v>
      </c>
      <c r="H6189" s="159"/>
      <c r="I6189" s="159"/>
      <c r="J6189" s="159" t="s">
        <v>3354</v>
      </c>
      <c r="K6189" s="159" t="s">
        <v>3383</v>
      </c>
      <c r="L6189" s="159"/>
      <c r="M6189" s="159" t="s">
        <v>3453</v>
      </c>
      <c r="N6189" s="159"/>
      <c r="O6189" s="159"/>
      <c r="P6189" s="159"/>
      <c r="Q6189" s="159"/>
      <c r="R6189" s="159"/>
      <c r="S6189" s="159"/>
      <c r="T6189" s="159" t="s">
        <v>167</v>
      </c>
      <c r="U6189" s="159"/>
      <c r="V6189" s="161"/>
      <c r="W6189" s="159" t="s">
        <v>3576</v>
      </c>
      <c r="X6189" s="159" t="s">
        <v>3660</v>
      </c>
      <c r="Y6189" s="159"/>
      <c r="Z6189" s="159"/>
      <c r="AA6189" s="159" t="s">
        <v>167</v>
      </c>
      <c r="AB6189" s="159"/>
      <c r="AC6189" s="159"/>
      <c r="AD6189" s="159"/>
      <c r="AE6189" s="159"/>
      <c r="AF6189" t="s">
        <v>3451</v>
      </c>
      <c r="AG6189" s="159"/>
      <c r="AH6189" s="176">
        <v>46256</v>
      </c>
      <c r="AI6189" s="76" t="s">
        <v>6946</v>
      </c>
    </row>
    <row r="6190" spans="1:35" ht="15" customHeight="1" x14ac:dyDescent="0.35">
      <c r="B6190" s="5">
        <f t="shared" si="495"/>
        <v>6188</v>
      </c>
      <c r="C6190">
        <f t="shared" si="496"/>
        <v>37</v>
      </c>
      <c r="D6190" s="16">
        <v>1966</v>
      </c>
      <c r="E6190" t="s">
        <v>15</v>
      </c>
      <c r="F6190" t="s">
        <v>16</v>
      </c>
      <c r="G6190">
        <v>534565</v>
      </c>
      <c r="H6190" t="s">
        <v>17</v>
      </c>
      <c r="J6190" t="s">
        <v>3355</v>
      </c>
      <c r="K6190" t="s">
        <v>3383</v>
      </c>
      <c r="L6190" t="s">
        <v>481</v>
      </c>
      <c r="M6190" t="s">
        <v>3359</v>
      </c>
      <c r="AB6190" t="s">
        <v>132</v>
      </c>
      <c r="AF6190" t="s">
        <v>3060</v>
      </c>
      <c r="AH6190" s="2">
        <v>39804.344907407409</v>
      </c>
    </row>
    <row r="6191" spans="1:35" ht="15" customHeight="1" x14ac:dyDescent="0.35">
      <c r="B6191" s="5">
        <f t="shared" si="495"/>
        <v>6189</v>
      </c>
      <c r="C6191">
        <f t="shared" si="496"/>
        <v>295</v>
      </c>
      <c r="D6191" s="16">
        <v>1966</v>
      </c>
      <c r="E6191" t="s">
        <v>15</v>
      </c>
      <c r="F6191" t="s">
        <v>16</v>
      </c>
      <c r="G6191">
        <v>534602</v>
      </c>
      <c r="H6191" t="s">
        <v>17</v>
      </c>
      <c r="J6191" t="s">
        <v>3354</v>
      </c>
      <c r="K6191" t="s">
        <v>3383</v>
      </c>
      <c r="L6191" t="s">
        <v>2057</v>
      </c>
      <c r="M6191" t="s">
        <v>3359</v>
      </c>
      <c r="AF6191" t="s">
        <v>3060</v>
      </c>
      <c r="AH6191" s="2">
        <v>40478.657349537039</v>
      </c>
    </row>
    <row r="6192" spans="1:35" ht="15" customHeight="1" x14ac:dyDescent="0.35">
      <c r="B6192" s="5">
        <f t="shared" si="489"/>
        <v>6190</v>
      </c>
      <c r="C6192">
        <f t="shared" si="488"/>
        <v>189</v>
      </c>
      <c r="D6192" s="16">
        <v>1966</v>
      </c>
      <c r="E6192" t="s">
        <v>15</v>
      </c>
      <c r="F6192" t="s">
        <v>16</v>
      </c>
      <c r="G6192">
        <v>534897</v>
      </c>
      <c r="H6192" t="s">
        <v>17</v>
      </c>
      <c r="J6192" t="s">
        <v>3354</v>
      </c>
      <c r="K6192" t="s">
        <v>3383</v>
      </c>
      <c r="L6192" t="s">
        <v>52</v>
      </c>
      <c r="M6192" t="s">
        <v>3359</v>
      </c>
      <c r="N6192" t="s">
        <v>3359</v>
      </c>
      <c r="AF6192" t="s">
        <v>3060</v>
      </c>
      <c r="AH6192" s="2">
        <v>40653.125347222223</v>
      </c>
    </row>
    <row r="6193" spans="1:35" ht="15" customHeight="1" x14ac:dyDescent="0.35">
      <c r="B6193" s="5">
        <f t="shared" si="489"/>
        <v>6191</v>
      </c>
      <c r="C6193">
        <f t="shared" si="488"/>
        <v>294</v>
      </c>
      <c r="D6193" s="16">
        <v>1966</v>
      </c>
      <c r="E6193" t="s">
        <v>15</v>
      </c>
      <c r="F6193" t="s">
        <v>16</v>
      </c>
      <c r="G6193">
        <v>535086</v>
      </c>
      <c r="H6193" t="s">
        <v>17</v>
      </c>
      <c r="K6193" t="s">
        <v>3383</v>
      </c>
      <c r="L6193" t="s">
        <v>28</v>
      </c>
      <c r="M6193" t="s">
        <v>3359</v>
      </c>
      <c r="AF6193" t="s">
        <v>3060</v>
      </c>
      <c r="AH6193" s="2">
        <v>39673.604780092595</v>
      </c>
    </row>
    <row r="6194" spans="1:35" ht="15" customHeight="1" x14ac:dyDescent="0.35">
      <c r="B6194" s="5">
        <f t="shared" si="489"/>
        <v>6192</v>
      </c>
      <c r="C6194">
        <f t="shared" si="488"/>
        <v>178</v>
      </c>
      <c r="D6194" s="16">
        <v>1966</v>
      </c>
      <c r="E6194" t="s">
        <v>15</v>
      </c>
      <c r="F6194" t="s">
        <v>16</v>
      </c>
      <c r="G6194">
        <v>535380</v>
      </c>
      <c r="H6194" t="s">
        <v>17</v>
      </c>
      <c r="J6194" t="s">
        <v>3354</v>
      </c>
      <c r="K6194" t="s">
        <v>3383</v>
      </c>
      <c r="L6194" t="s">
        <v>388</v>
      </c>
      <c r="M6194" t="s">
        <v>3359</v>
      </c>
      <c r="N6194" t="s">
        <v>3359</v>
      </c>
      <c r="AD6194" s="3" t="s">
        <v>2058</v>
      </c>
      <c r="AF6194" t="s">
        <v>3060</v>
      </c>
      <c r="AH6194" s="2">
        <v>41057.620173611111</v>
      </c>
    </row>
    <row r="6195" spans="1:35" ht="15" customHeight="1" x14ac:dyDescent="0.35">
      <c r="B6195" s="5">
        <f t="shared" si="489"/>
        <v>6193</v>
      </c>
      <c r="C6195">
        <f t="shared" si="488"/>
        <v>1717</v>
      </c>
      <c r="D6195" s="16">
        <v>1966</v>
      </c>
      <c r="E6195" t="s">
        <v>15</v>
      </c>
      <c r="F6195" t="s">
        <v>16</v>
      </c>
      <c r="G6195">
        <v>535558</v>
      </c>
      <c r="H6195" t="s">
        <v>17</v>
      </c>
      <c r="J6195" t="s">
        <v>3354</v>
      </c>
      <c r="K6195" t="s">
        <v>3383</v>
      </c>
      <c r="L6195" t="s">
        <v>156</v>
      </c>
      <c r="M6195" t="s">
        <v>3359</v>
      </c>
      <c r="N6195" t="s">
        <v>3359</v>
      </c>
      <c r="AB6195" t="s">
        <v>139</v>
      </c>
      <c r="AF6195" t="s">
        <v>3060</v>
      </c>
      <c r="AH6195" s="2">
        <v>40957.347094907411</v>
      </c>
    </row>
    <row r="6196" spans="1:35" ht="15" customHeight="1" thickBot="1" x14ac:dyDescent="0.4">
      <c r="B6196" s="5">
        <f t="shared" si="489"/>
        <v>6194</v>
      </c>
      <c r="C6196">
        <f t="shared" si="488"/>
        <v>167</v>
      </c>
      <c r="D6196" s="16">
        <v>1966</v>
      </c>
      <c r="E6196" t="s">
        <v>15</v>
      </c>
      <c r="F6196" t="s">
        <v>16</v>
      </c>
      <c r="G6196">
        <v>537275</v>
      </c>
      <c r="H6196" t="s">
        <v>17</v>
      </c>
      <c r="J6196" t="s">
        <v>3354</v>
      </c>
      <c r="K6196" t="s">
        <v>3383</v>
      </c>
      <c r="L6196" t="s">
        <v>261</v>
      </c>
      <c r="M6196" t="s">
        <v>3359</v>
      </c>
      <c r="AF6196" t="s">
        <v>3060</v>
      </c>
      <c r="AH6196" s="2">
        <v>40168.792129629626</v>
      </c>
    </row>
    <row r="6197" spans="1:35" ht="15" thickBot="1" x14ac:dyDescent="0.4">
      <c r="B6197" s="5">
        <f t="shared" si="489"/>
        <v>6195</v>
      </c>
      <c r="C6197">
        <f t="shared" si="488"/>
        <v>161</v>
      </c>
      <c r="D6197" s="16">
        <v>1966</v>
      </c>
      <c r="E6197" t="s">
        <v>15</v>
      </c>
      <c r="F6197" t="s">
        <v>16</v>
      </c>
      <c r="G6197" s="160">
        <v>537442</v>
      </c>
      <c r="H6197" s="159"/>
      <c r="I6197" s="159"/>
      <c r="J6197" s="159" t="s">
        <v>3354</v>
      </c>
      <c r="K6197" s="159" t="s">
        <v>3383</v>
      </c>
      <c r="L6197" s="159"/>
      <c r="M6197" s="159" t="s">
        <v>3453</v>
      </c>
      <c r="N6197" s="159"/>
      <c r="O6197" s="159"/>
      <c r="P6197" s="159"/>
      <c r="Q6197" s="159"/>
      <c r="R6197" s="159"/>
      <c r="S6197" s="159"/>
      <c r="T6197" s="159" t="s">
        <v>3262</v>
      </c>
      <c r="U6197" s="159"/>
      <c r="V6197" s="161"/>
      <c r="W6197" s="159" t="s">
        <v>3572</v>
      </c>
      <c r="X6197" s="159" t="s">
        <v>3660</v>
      </c>
      <c r="Y6197" s="159"/>
      <c r="Z6197" s="159"/>
      <c r="AA6197" s="159" t="s">
        <v>3262</v>
      </c>
      <c r="AB6197" s="159"/>
      <c r="AC6197" s="159"/>
      <c r="AD6197" s="159"/>
      <c r="AE6197" s="159"/>
      <c r="AF6197" t="s">
        <v>3451</v>
      </c>
      <c r="AG6197" s="159"/>
      <c r="AH6197" s="176">
        <v>46034</v>
      </c>
      <c r="AI6197" s="76" t="s">
        <v>6250</v>
      </c>
    </row>
    <row r="6198" spans="1:35" ht="15" customHeight="1" x14ac:dyDescent="0.35">
      <c r="B6198" s="5">
        <f t="shared" si="489"/>
        <v>6196</v>
      </c>
      <c r="C6198">
        <f t="shared" si="488"/>
        <v>466</v>
      </c>
      <c r="D6198" s="16">
        <v>1966</v>
      </c>
      <c r="E6198" t="s">
        <v>15</v>
      </c>
      <c r="F6198" t="s">
        <v>16</v>
      </c>
      <c r="G6198" s="3">
        <v>537603</v>
      </c>
      <c r="H6198" s="3"/>
      <c r="I6198" s="3"/>
      <c r="J6198" s="3"/>
      <c r="K6198" s="3"/>
      <c r="L6198" s="3"/>
      <c r="M6198" s="3"/>
      <c r="N6198" s="3"/>
      <c r="O6198" s="3"/>
      <c r="P6198" s="3"/>
      <c r="Q6198" s="3"/>
      <c r="R6198" s="3"/>
      <c r="S6198" s="152"/>
      <c r="T6198" s="3"/>
      <c r="U6198" s="3"/>
      <c r="V6198" s="143"/>
      <c r="W6198" s="3"/>
      <c r="X6198" s="3"/>
      <c r="Y6198" s="3"/>
      <c r="Z6198" s="3"/>
      <c r="AB6198" s="3"/>
      <c r="AE6198" s="3"/>
      <c r="AF6198" s="3" t="s">
        <v>3451</v>
      </c>
      <c r="AG6198" s="3"/>
      <c r="AH6198" s="153">
        <v>45661</v>
      </c>
      <c r="AI6198" s="14" t="s">
        <v>4564</v>
      </c>
    </row>
    <row r="6199" spans="1:35" ht="15" customHeight="1" x14ac:dyDescent="0.35">
      <c r="B6199" s="5">
        <f t="shared" si="489"/>
        <v>6197</v>
      </c>
      <c r="C6199">
        <f t="shared" si="488"/>
        <v>119</v>
      </c>
      <c r="D6199" s="16">
        <v>1966</v>
      </c>
      <c r="E6199" t="s">
        <v>15</v>
      </c>
      <c r="F6199" t="s">
        <v>16</v>
      </c>
      <c r="G6199">
        <v>538069</v>
      </c>
      <c r="H6199" t="s">
        <v>17</v>
      </c>
      <c r="J6199" t="s">
        <v>3354</v>
      </c>
      <c r="L6199" t="s">
        <v>329</v>
      </c>
      <c r="M6199" t="s">
        <v>3359</v>
      </c>
      <c r="AF6199" t="s">
        <v>3060</v>
      </c>
      <c r="AH6199" s="2">
        <v>40247.099027777775</v>
      </c>
    </row>
    <row r="6200" spans="1:35" ht="15" customHeight="1" x14ac:dyDescent="0.35">
      <c r="B6200" s="5">
        <f t="shared" si="489"/>
        <v>6198</v>
      </c>
      <c r="C6200">
        <f t="shared" si="488"/>
        <v>756</v>
      </c>
      <c r="D6200" s="16">
        <v>1966</v>
      </c>
      <c r="E6200" t="s">
        <v>15</v>
      </c>
      <c r="F6200" t="s">
        <v>16</v>
      </c>
      <c r="G6200">
        <v>538188</v>
      </c>
      <c r="H6200" t="s">
        <v>17</v>
      </c>
      <c r="J6200" t="s">
        <v>3356</v>
      </c>
      <c r="K6200" t="s">
        <v>3383</v>
      </c>
      <c r="L6200" t="s">
        <v>1549</v>
      </c>
      <c r="M6200" t="s">
        <v>3359</v>
      </c>
      <c r="AF6200" t="s">
        <v>3060</v>
      </c>
      <c r="AH6200" s="2">
        <v>41111.45826388889</v>
      </c>
    </row>
    <row r="6201" spans="1:35" ht="15" customHeight="1" x14ac:dyDescent="0.35">
      <c r="B6201" s="5">
        <f t="shared" si="489"/>
        <v>6199</v>
      </c>
      <c r="C6201">
        <f t="shared" si="488"/>
        <v>176</v>
      </c>
      <c r="D6201" s="16">
        <v>1966</v>
      </c>
      <c r="E6201" t="s">
        <v>15</v>
      </c>
      <c r="F6201" t="s">
        <v>25</v>
      </c>
      <c r="G6201">
        <v>538944</v>
      </c>
      <c r="H6201" t="s">
        <v>17</v>
      </c>
      <c r="J6201" t="s">
        <v>380</v>
      </c>
      <c r="M6201" t="s">
        <v>3359</v>
      </c>
      <c r="AC6201" s="3">
        <v>1975</v>
      </c>
      <c r="AF6201" t="s">
        <v>3060</v>
      </c>
      <c r="AH6201" s="2">
        <v>40406.562754629631</v>
      </c>
    </row>
    <row r="6202" spans="1:35" ht="15" customHeight="1" x14ac:dyDescent="0.35">
      <c r="A6202" s="3"/>
      <c r="B6202" s="5">
        <f t="shared" si="489"/>
        <v>6200</v>
      </c>
      <c r="C6202">
        <f t="shared" ref="C6202:C6267" si="497">+G6203-G6202</f>
        <v>400</v>
      </c>
      <c r="D6202" s="16">
        <v>1966</v>
      </c>
      <c r="E6202" s="115" t="s">
        <v>15</v>
      </c>
      <c r="F6202" s="115" t="s">
        <v>25</v>
      </c>
      <c r="G6202" s="70">
        <v>539120</v>
      </c>
      <c r="I6202" s="172"/>
      <c r="J6202" s="172" t="s">
        <v>3354</v>
      </c>
      <c r="K6202" s="172" t="s">
        <v>3383</v>
      </c>
      <c r="L6202" s="172"/>
      <c r="M6202" s="172" t="s">
        <v>3453</v>
      </c>
      <c r="N6202" s="172"/>
      <c r="O6202" s="172"/>
      <c r="P6202" s="172"/>
      <c r="Q6202" s="172"/>
      <c r="R6202" s="172"/>
      <c r="S6202" s="173"/>
      <c r="T6202" s="172" t="s">
        <v>3262</v>
      </c>
      <c r="U6202" s="172"/>
      <c r="V6202" s="174"/>
      <c r="W6202" s="172" t="s">
        <v>3572</v>
      </c>
      <c r="X6202" s="172" t="s">
        <v>3660</v>
      </c>
      <c r="Y6202" s="172"/>
      <c r="Z6202" s="172"/>
      <c r="AA6202" s="172" t="s">
        <v>3262</v>
      </c>
      <c r="AC6202"/>
      <c r="AD6202"/>
      <c r="AF6202" t="s">
        <v>3451</v>
      </c>
      <c r="AH6202" s="2">
        <v>45966</v>
      </c>
      <c r="AI6202" s="36" t="s">
        <v>5789</v>
      </c>
    </row>
    <row r="6203" spans="1:35" ht="15" customHeight="1" x14ac:dyDescent="0.35">
      <c r="B6203" s="5">
        <f t="shared" si="489"/>
        <v>6201</v>
      </c>
      <c r="C6203">
        <f t="shared" si="497"/>
        <v>124</v>
      </c>
      <c r="D6203" s="16">
        <v>1966</v>
      </c>
      <c r="E6203" t="s">
        <v>15</v>
      </c>
      <c r="F6203" t="s">
        <v>25</v>
      </c>
      <c r="G6203">
        <v>539520</v>
      </c>
      <c r="H6203" t="s">
        <v>17</v>
      </c>
      <c r="K6203" t="s">
        <v>3383</v>
      </c>
      <c r="L6203" t="s">
        <v>2059</v>
      </c>
      <c r="M6203" t="s">
        <v>3359</v>
      </c>
      <c r="AF6203" t="s">
        <v>3060</v>
      </c>
      <c r="AH6203" s="2">
        <v>40533.681319444448</v>
      </c>
    </row>
    <row r="6204" spans="1:35" ht="15" customHeight="1" x14ac:dyDescent="0.35">
      <c r="B6204" s="5">
        <f t="shared" si="489"/>
        <v>6202</v>
      </c>
      <c r="C6204">
        <f t="shared" si="497"/>
        <v>114</v>
      </c>
      <c r="D6204" s="16">
        <v>1966</v>
      </c>
      <c r="E6204" t="s">
        <v>15</v>
      </c>
      <c r="F6204" t="s">
        <v>25</v>
      </c>
      <c r="G6204">
        <v>539644</v>
      </c>
      <c r="H6204" t="s">
        <v>17</v>
      </c>
      <c r="J6204" t="s">
        <v>3354</v>
      </c>
      <c r="K6204" t="s">
        <v>3383</v>
      </c>
      <c r="L6204" t="s">
        <v>174</v>
      </c>
      <c r="M6204" t="s">
        <v>3359</v>
      </c>
      <c r="N6204" t="s">
        <v>3359</v>
      </c>
      <c r="AB6204" t="s">
        <v>2060</v>
      </c>
      <c r="AF6204" t="s">
        <v>3060</v>
      </c>
      <c r="AH6204" s="2">
        <v>40619.758194444446</v>
      </c>
    </row>
    <row r="6205" spans="1:35" ht="15" customHeight="1" x14ac:dyDescent="0.35">
      <c r="B6205" s="5">
        <f t="shared" si="489"/>
        <v>6203</v>
      </c>
      <c r="C6205">
        <f t="shared" si="497"/>
        <v>691</v>
      </c>
      <c r="D6205" s="16">
        <v>1966</v>
      </c>
      <c r="E6205" t="s">
        <v>15</v>
      </c>
      <c r="F6205" t="s">
        <v>25</v>
      </c>
      <c r="G6205">
        <v>539758</v>
      </c>
      <c r="H6205" t="s">
        <v>17</v>
      </c>
      <c r="J6205" t="s">
        <v>3354</v>
      </c>
      <c r="K6205" t="s">
        <v>3383</v>
      </c>
      <c r="L6205" t="s">
        <v>349</v>
      </c>
      <c r="M6205" t="s">
        <v>3359</v>
      </c>
      <c r="N6205" t="s">
        <v>3359</v>
      </c>
      <c r="AF6205" t="s">
        <v>3060</v>
      </c>
      <c r="AH6205" s="2">
        <v>40512.896701388891</v>
      </c>
    </row>
    <row r="6206" spans="1:35" ht="15" customHeight="1" x14ac:dyDescent="0.35">
      <c r="B6206" s="5">
        <f t="shared" si="489"/>
        <v>6204</v>
      </c>
      <c r="C6206">
        <f t="shared" si="497"/>
        <v>67</v>
      </c>
      <c r="D6206" s="146">
        <f>+D6205</f>
        <v>1966</v>
      </c>
      <c r="E6206" s="3" t="s">
        <v>15</v>
      </c>
      <c r="F6206" s="3" t="s">
        <v>25</v>
      </c>
      <c r="G6206" s="165">
        <v>540449</v>
      </c>
      <c r="H6206" s="3"/>
      <c r="I6206" s="3"/>
      <c r="J6206" s="3"/>
      <c r="K6206" s="3" t="s">
        <v>3383</v>
      </c>
      <c r="L6206" s="3"/>
      <c r="M6206" s="3"/>
      <c r="N6206" s="3"/>
      <c r="O6206" s="3"/>
      <c r="P6206" s="3"/>
      <c r="Q6206" s="3"/>
      <c r="R6206" s="3"/>
      <c r="S6206" s="152"/>
      <c r="T6206" s="3"/>
      <c r="U6206" s="3"/>
      <c r="V6206" s="143"/>
      <c r="W6206" s="3"/>
      <c r="X6206" s="3"/>
      <c r="Y6206" s="3"/>
      <c r="Z6206" s="3"/>
      <c r="AB6206" s="3"/>
      <c r="AE6206" s="3"/>
      <c r="AF6206" s="3" t="s">
        <v>3451</v>
      </c>
      <c r="AG6206" s="3"/>
      <c r="AH6206" s="153">
        <v>45739</v>
      </c>
      <c r="AI6206" s="14" t="s">
        <v>4807</v>
      </c>
    </row>
    <row r="6207" spans="1:35" ht="15" customHeight="1" x14ac:dyDescent="0.35">
      <c r="B6207" s="5">
        <f t="shared" si="489"/>
        <v>6205</v>
      </c>
      <c r="C6207">
        <f t="shared" si="497"/>
        <v>390</v>
      </c>
      <c r="D6207" s="16">
        <v>1966</v>
      </c>
      <c r="E6207" t="s">
        <v>15</v>
      </c>
      <c r="F6207" t="s">
        <v>25</v>
      </c>
      <c r="G6207">
        <v>540516</v>
      </c>
      <c r="H6207" t="s">
        <v>17</v>
      </c>
      <c r="J6207" t="s">
        <v>3356</v>
      </c>
      <c r="K6207" t="s">
        <v>3383</v>
      </c>
      <c r="L6207" t="s">
        <v>47</v>
      </c>
      <c r="M6207" t="s">
        <v>3359</v>
      </c>
      <c r="AF6207" t="s">
        <v>3060</v>
      </c>
      <c r="AH6207" s="2">
        <v>40949.481412037036</v>
      </c>
    </row>
    <row r="6208" spans="1:35" ht="15" customHeight="1" x14ac:dyDescent="0.35">
      <c r="B6208" s="5">
        <f t="shared" si="489"/>
        <v>6206</v>
      </c>
      <c r="C6208">
        <f t="shared" si="497"/>
        <v>57</v>
      </c>
      <c r="D6208" s="16">
        <v>1966</v>
      </c>
      <c r="E6208" t="s">
        <v>560</v>
      </c>
      <c r="F6208" t="s">
        <v>25</v>
      </c>
      <c r="G6208">
        <v>540906</v>
      </c>
      <c r="H6208" t="s">
        <v>17</v>
      </c>
      <c r="J6208" t="s">
        <v>380</v>
      </c>
      <c r="K6208" t="s">
        <v>3383</v>
      </c>
      <c r="L6208" t="s">
        <v>80</v>
      </c>
      <c r="M6208" t="s">
        <v>3359</v>
      </c>
      <c r="N6208" t="s">
        <v>3359</v>
      </c>
      <c r="S6208" s="148">
        <v>476</v>
      </c>
      <c r="W6208" t="s">
        <v>3557</v>
      </c>
      <c r="AB6208" t="s">
        <v>195</v>
      </c>
      <c r="AF6208" t="s">
        <v>3060</v>
      </c>
      <c r="AH6208" s="2">
        <v>39995.537430555552</v>
      </c>
    </row>
    <row r="6209" spans="1:35" ht="15" customHeight="1" x14ac:dyDescent="0.35">
      <c r="B6209" s="5">
        <f t="shared" si="489"/>
        <v>6207</v>
      </c>
      <c r="C6209">
        <f t="shared" si="497"/>
        <v>45</v>
      </c>
      <c r="D6209" s="16">
        <v>1966</v>
      </c>
      <c r="E6209" t="s">
        <v>560</v>
      </c>
      <c r="F6209" t="s">
        <v>25</v>
      </c>
      <c r="G6209">
        <v>540963</v>
      </c>
      <c r="H6209" t="s">
        <v>17</v>
      </c>
      <c r="J6209" t="s">
        <v>3354</v>
      </c>
      <c r="K6209" t="s">
        <v>3383</v>
      </c>
      <c r="M6209" t="s">
        <v>3359</v>
      </c>
      <c r="W6209" t="s">
        <v>3557</v>
      </c>
      <c r="AF6209" t="s">
        <v>3060</v>
      </c>
      <c r="AH6209" s="2">
        <v>40213.342893518522</v>
      </c>
    </row>
    <row r="6210" spans="1:35" ht="15" customHeight="1" x14ac:dyDescent="0.35">
      <c r="B6210" s="5">
        <f t="shared" ref="B6210:B6274" si="498">+B6209+1</f>
        <v>6208</v>
      </c>
      <c r="C6210">
        <f t="shared" si="497"/>
        <v>67</v>
      </c>
      <c r="D6210" s="16">
        <v>1966</v>
      </c>
      <c r="E6210" s="3" t="s">
        <v>560</v>
      </c>
      <c r="F6210" s="3" t="s">
        <v>25</v>
      </c>
      <c r="G6210" s="3">
        <v>541008</v>
      </c>
      <c r="H6210" s="3"/>
      <c r="I6210" s="3"/>
      <c r="J6210" s="3" t="s">
        <v>3354</v>
      </c>
      <c r="K6210" s="3" t="s">
        <v>3383</v>
      </c>
      <c r="L6210" s="3"/>
      <c r="M6210" s="3" t="s">
        <v>3453</v>
      </c>
      <c r="N6210" s="3"/>
      <c r="O6210" s="3"/>
      <c r="P6210" s="3"/>
      <c r="Q6210" s="3"/>
      <c r="R6210" s="3"/>
      <c r="S6210" s="152"/>
      <c r="T6210" s="3" t="s">
        <v>3424</v>
      </c>
      <c r="U6210" s="3"/>
      <c r="V6210" s="143"/>
      <c r="W6210" s="3" t="s">
        <v>3557</v>
      </c>
      <c r="X6210" s="3" t="s">
        <v>3452</v>
      </c>
      <c r="Y6210" s="3"/>
      <c r="Z6210" s="3" t="s">
        <v>3359</v>
      </c>
      <c r="AA6210" s="3" t="s">
        <v>3556</v>
      </c>
      <c r="AB6210" s="3"/>
      <c r="AD6210" s="3" t="s">
        <v>3992</v>
      </c>
      <c r="AE6210" s="3"/>
      <c r="AF6210" s="3" t="s">
        <v>3451</v>
      </c>
      <c r="AG6210" s="3"/>
      <c r="AH6210" s="153">
        <v>45661</v>
      </c>
      <c r="AI6210" s="14" t="s">
        <v>4462</v>
      </c>
    </row>
    <row r="6211" spans="1:35" ht="15" customHeight="1" x14ac:dyDescent="0.35">
      <c r="B6211" s="5">
        <f t="shared" si="498"/>
        <v>6209</v>
      </c>
      <c r="C6211">
        <f t="shared" si="497"/>
        <v>75</v>
      </c>
      <c r="D6211" s="16">
        <v>1966</v>
      </c>
      <c r="E6211" t="s">
        <v>560</v>
      </c>
      <c r="F6211" t="s">
        <v>25</v>
      </c>
      <c r="G6211">
        <v>541075</v>
      </c>
      <c r="H6211" t="s">
        <v>17</v>
      </c>
      <c r="J6211" t="s">
        <v>3354</v>
      </c>
      <c r="K6211" t="s">
        <v>3383</v>
      </c>
      <c r="L6211" t="s">
        <v>219</v>
      </c>
      <c r="M6211" t="s">
        <v>3359</v>
      </c>
      <c r="S6211" s="148">
        <v>458</v>
      </c>
      <c r="W6211" t="s">
        <v>3557</v>
      </c>
      <c r="AB6211" t="s">
        <v>195</v>
      </c>
      <c r="AF6211" t="s">
        <v>3060</v>
      </c>
      <c r="AH6211" s="2">
        <v>40865.960636574076</v>
      </c>
    </row>
    <row r="6212" spans="1:35" ht="15" customHeight="1" x14ac:dyDescent="0.35">
      <c r="B6212" s="5">
        <f t="shared" si="498"/>
        <v>6210</v>
      </c>
      <c r="C6212">
        <f t="shared" si="497"/>
        <v>7</v>
      </c>
      <c r="D6212" s="16">
        <v>1966</v>
      </c>
      <c r="E6212" t="s">
        <v>1381</v>
      </c>
      <c r="F6212" t="s">
        <v>25</v>
      </c>
      <c r="G6212">
        <v>541150</v>
      </c>
      <c r="H6212" t="s">
        <v>17</v>
      </c>
      <c r="J6212" t="s">
        <v>380</v>
      </c>
      <c r="L6212" t="s">
        <v>437</v>
      </c>
      <c r="M6212" t="s">
        <v>3359</v>
      </c>
      <c r="N6212" t="s">
        <v>3359</v>
      </c>
      <c r="S6212" s="148">
        <v>460</v>
      </c>
      <c r="U6212" t="s">
        <v>3557</v>
      </c>
      <c r="AB6212" t="s">
        <v>2061</v>
      </c>
      <c r="AF6212" t="s">
        <v>3060</v>
      </c>
      <c r="AH6212" s="2">
        <v>40485.276006944441</v>
      </c>
    </row>
    <row r="6213" spans="1:35" ht="15" customHeight="1" x14ac:dyDescent="0.35">
      <c r="B6213" s="5">
        <f t="shared" si="498"/>
        <v>6211</v>
      </c>
      <c r="C6213">
        <f t="shared" si="497"/>
        <v>251</v>
      </c>
      <c r="D6213" s="16">
        <v>1966</v>
      </c>
      <c r="E6213" t="s">
        <v>1381</v>
      </c>
      <c r="F6213" t="s">
        <v>25</v>
      </c>
      <c r="G6213">
        <v>541157</v>
      </c>
      <c r="H6213" t="s">
        <v>17</v>
      </c>
      <c r="J6213" t="s">
        <v>3354</v>
      </c>
      <c r="K6213" t="s">
        <v>3383</v>
      </c>
      <c r="L6213" t="s">
        <v>2062</v>
      </c>
      <c r="M6213" t="s">
        <v>3359</v>
      </c>
      <c r="AB6213" t="s">
        <v>197</v>
      </c>
      <c r="AF6213" t="s">
        <v>3060</v>
      </c>
      <c r="AH6213" s="2">
        <v>40129.327893518515</v>
      </c>
    </row>
    <row r="6214" spans="1:35" ht="15" customHeight="1" x14ac:dyDescent="0.35">
      <c r="B6214" s="5">
        <f t="shared" si="498"/>
        <v>6212</v>
      </c>
      <c r="C6214">
        <f t="shared" si="497"/>
        <v>185</v>
      </c>
      <c r="D6214" s="146">
        <f>+D6212</f>
        <v>1966</v>
      </c>
      <c r="E6214" s="3" t="s">
        <v>15</v>
      </c>
      <c r="F6214" s="3" t="s">
        <v>16</v>
      </c>
      <c r="G6214" s="165">
        <v>541408</v>
      </c>
      <c r="J6214" t="s">
        <v>3354</v>
      </c>
      <c r="K6214" t="s">
        <v>3383</v>
      </c>
      <c r="M6214" t="s">
        <v>3453</v>
      </c>
      <c r="T6214" t="s">
        <v>3262</v>
      </c>
      <c r="W6214" t="s">
        <v>3572</v>
      </c>
      <c r="X6214" t="s">
        <v>3660</v>
      </c>
      <c r="AA6214" s="3" t="s">
        <v>3262</v>
      </c>
      <c r="AF6214" t="s">
        <v>3451</v>
      </c>
      <c r="AH6214" s="2">
        <v>45859</v>
      </c>
    </row>
    <row r="6215" spans="1:35" ht="15" customHeight="1" x14ac:dyDescent="0.35">
      <c r="B6215" s="5">
        <f t="shared" si="498"/>
        <v>6213</v>
      </c>
      <c r="C6215">
        <f t="shared" si="497"/>
        <v>61</v>
      </c>
      <c r="D6215" s="146">
        <f>+D6213</f>
        <v>1966</v>
      </c>
      <c r="E6215" s="3" t="s">
        <v>15</v>
      </c>
      <c r="F6215" s="3" t="s">
        <v>16</v>
      </c>
      <c r="G6215" s="165">
        <v>541593</v>
      </c>
      <c r="H6215" s="3"/>
      <c r="I6215" s="3"/>
      <c r="J6215" s="3"/>
      <c r="K6215" s="3" t="s">
        <v>3383</v>
      </c>
      <c r="L6215" s="3"/>
      <c r="M6215" s="3"/>
      <c r="N6215" s="3"/>
      <c r="O6215" s="3"/>
      <c r="P6215" s="3"/>
      <c r="Q6215" s="3"/>
      <c r="R6215" s="3"/>
      <c r="S6215" s="152"/>
      <c r="T6215" s="3"/>
      <c r="U6215" s="3"/>
      <c r="V6215" s="143"/>
      <c r="W6215" s="3"/>
      <c r="X6215" s="3"/>
      <c r="Y6215" s="3"/>
      <c r="Z6215" s="3"/>
      <c r="AB6215" s="3"/>
      <c r="AE6215" s="3"/>
      <c r="AF6215" s="3" t="s">
        <v>3451</v>
      </c>
      <c r="AG6215" s="3"/>
      <c r="AH6215" s="153">
        <v>45739</v>
      </c>
      <c r="AI6215" s="14" t="s">
        <v>4808</v>
      </c>
    </row>
    <row r="6216" spans="1:35" ht="15" customHeight="1" thickBot="1" x14ac:dyDescent="0.4">
      <c r="B6216" s="5">
        <f t="shared" si="498"/>
        <v>6214</v>
      </c>
      <c r="C6216">
        <f t="shared" si="497"/>
        <v>47</v>
      </c>
      <c r="D6216" s="16">
        <v>1966</v>
      </c>
      <c r="E6216" t="s">
        <v>15</v>
      </c>
      <c r="F6216" t="s">
        <v>16</v>
      </c>
      <c r="G6216">
        <v>541654</v>
      </c>
      <c r="H6216" t="s">
        <v>17</v>
      </c>
      <c r="K6216" t="s">
        <v>3383</v>
      </c>
      <c r="L6216" t="s">
        <v>755</v>
      </c>
      <c r="M6216" t="s">
        <v>3359</v>
      </c>
      <c r="AF6216" t="s">
        <v>3060</v>
      </c>
      <c r="AH6216" s="2">
        <v>40726.575706018521</v>
      </c>
    </row>
    <row r="6217" spans="1:35" ht="15" thickBot="1" x14ac:dyDescent="0.4">
      <c r="B6217" s="5">
        <f t="shared" si="498"/>
        <v>6215</v>
      </c>
      <c r="C6217">
        <f t="shared" si="497"/>
        <v>242</v>
      </c>
      <c r="D6217" s="146">
        <v>1966</v>
      </c>
      <c r="E6217" s="3" t="s">
        <v>15</v>
      </c>
      <c r="F6217" s="3" t="s">
        <v>16</v>
      </c>
      <c r="G6217" s="3">
        <v>541701</v>
      </c>
      <c r="H6217" s="3"/>
      <c r="I6217" s="3"/>
      <c r="J6217" s="3"/>
      <c r="K6217" s="3"/>
      <c r="L6217" s="3"/>
      <c r="M6217" s="3"/>
      <c r="N6217" s="3"/>
      <c r="O6217" s="3"/>
      <c r="P6217" s="3"/>
      <c r="Q6217" s="3"/>
      <c r="R6217" s="3"/>
      <c r="S6217" s="152"/>
      <c r="T6217" s="3"/>
      <c r="U6217" s="3"/>
      <c r="V6217" s="143"/>
      <c r="W6217" s="3"/>
      <c r="X6217" s="3"/>
      <c r="Y6217" s="3"/>
      <c r="Z6217" s="3"/>
      <c r="AB6217" s="14" t="s">
        <v>4178</v>
      </c>
      <c r="AE6217" s="3"/>
      <c r="AF6217" s="3" t="s">
        <v>3451</v>
      </c>
      <c r="AG6217" s="159"/>
      <c r="AH6217" s="176">
        <v>45561</v>
      </c>
      <c r="AI6217" s="14" t="s">
        <v>4179</v>
      </c>
    </row>
    <row r="6218" spans="1:35" ht="15" customHeight="1" thickBot="1" x14ac:dyDescent="0.4">
      <c r="A6218" s="180"/>
      <c r="B6218" s="5">
        <f t="shared" si="498"/>
        <v>6216</v>
      </c>
      <c r="C6218">
        <f t="shared" si="497"/>
        <v>231</v>
      </c>
      <c r="D6218" s="16">
        <v>1966</v>
      </c>
      <c r="E6218" s="116" t="s">
        <v>15</v>
      </c>
      <c r="F6218" s="116" t="s">
        <v>16</v>
      </c>
      <c r="G6218" s="117">
        <v>541943</v>
      </c>
      <c r="H6218" s="172" t="s">
        <v>5836</v>
      </c>
      <c r="I6218" s="172"/>
      <c r="J6218" s="172" t="s">
        <v>3354</v>
      </c>
      <c r="K6218" s="172" t="s">
        <v>3383</v>
      </c>
      <c r="L6218" s="172"/>
      <c r="M6218" s="172" t="s">
        <v>3453</v>
      </c>
      <c r="N6218" s="172"/>
      <c r="O6218" s="172"/>
      <c r="P6218" s="172"/>
      <c r="Q6218" s="172"/>
      <c r="R6218" s="172"/>
      <c r="S6218" s="173"/>
      <c r="T6218" s="172" t="s">
        <v>3262</v>
      </c>
      <c r="U6218" s="172"/>
      <c r="V6218" s="174"/>
      <c r="W6218" s="172" t="s">
        <v>3572</v>
      </c>
      <c r="X6218" s="172" t="s">
        <v>3660</v>
      </c>
      <c r="Y6218" s="172"/>
      <c r="Z6218" s="172"/>
      <c r="AA6218" s="172" t="s">
        <v>3262</v>
      </c>
      <c r="AB6218" s="172"/>
      <c r="AC6218" s="172"/>
      <c r="AD6218" s="172"/>
      <c r="AE6218" s="172"/>
      <c r="AF6218" t="s">
        <v>3451</v>
      </c>
      <c r="AH6218" s="2">
        <v>45966</v>
      </c>
      <c r="AI6218" s="36" t="s">
        <v>5903</v>
      </c>
    </row>
    <row r="6219" spans="1:35" ht="15" customHeight="1" x14ac:dyDescent="0.35">
      <c r="B6219" s="5">
        <f t="shared" si="498"/>
        <v>6217</v>
      </c>
      <c r="C6219">
        <f t="shared" si="497"/>
        <v>1503</v>
      </c>
      <c r="D6219" s="146">
        <v>1966</v>
      </c>
      <c r="E6219" s="3" t="s">
        <v>15</v>
      </c>
      <c r="F6219" s="3" t="s">
        <v>16</v>
      </c>
      <c r="G6219" s="3">
        <v>542174</v>
      </c>
      <c r="H6219" s="3"/>
      <c r="I6219" s="3"/>
      <c r="J6219" s="3"/>
      <c r="K6219" s="3"/>
      <c r="L6219" s="3"/>
      <c r="M6219" s="3"/>
      <c r="N6219" s="3"/>
      <c r="O6219" s="3"/>
      <c r="P6219" s="3"/>
      <c r="Q6219" s="3"/>
      <c r="R6219" s="3"/>
      <c r="S6219" s="152"/>
      <c r="T6219" s="3"/>
      <c r="U6219" s="3"/>
      <c r="V6219" s="143"/>
      <c r="W6219" s="3"/>
      <c r="X6219" s="3"/>
      <c r="Y6219" s="3"/>
      <c r="Z6219" s="3"/>
      <c r="AB6219" s="3"/>
      <c r="AE6219" s="3"/>
      <c r="AF6219" s="3" t="s">
        <v>3451</v>
      </c>
      <c r="AG6219" s="3"/>
      <c r="AH6219" s="153">
        <v>45561</v>
      </c>
      <c r="AI6219" s="14" t="s">
        <v>4180</v>
      </c>
    </row>
    <row r="6220" spans="1:35" ht="15" customHeight="1" x14ac:dyDescent="0.35">
      <c r="B6220" s="5">
        <f t="shared" si="498"/>
        <v>6218</v>
      </c>
      <c r="C6220">
        <f t="shared" si="497"/>
        <v>1086</v>
      </c>
      <c r="D6220" s="16">
        <v>1966</v>
      </c>
      <c r="E6220" t="s">
        <v>15</v>
      </c>
      <c r="F6220" t="s">
        <v>1112</v>
      </c>
      <c r="G6220">
        <v>543677</v>
      </c>
      <c r="H6220" t="s">
        <v>17</v>
      </c>
      <c r="J6220" t="s">
        <v>3354</v>
      </c>
      <c r="K6220" t="s">
        <v>3383</v>
      </c>
      <c r="L6220" t="s">
        <v>128</v>
      </c>
      <c r="M6220" t="s">
        <v>3359</v>
      </c>
      <c r="AD6220" s="145" t="s">
        <v>2064</v>
      </c>
      <c r="AF6220" t="s">
        <v>3060</v>
      </c>
      <c r="AH6220" s="2">
        <v>41112.036550925928</v>
      </c>
    </row>
    <row r="6221" spans="1:35" ht="15" customHeight="1" x14ac:dyDescent="0.35">
      <c r="B6221" s="5">
        <f t="shared" si="498"/>
        <v>6219</v>
      </c>
      <c r="C6221">
        <f t="shared" si="497"/>
        <v>45</v>
      </c>
      <c r="D6221" s="15">
        <v>1966</v>
      </c>
      <c r="E6221" s="15" t="s">
        <v>327</v>
      </c>
      <c r="F6221" s="15" t="s">
        <v>25</v>
      </c>
      <c r="G6221" s="15">
        <v>544763</v>
      </c>
      <c r="H6221" t="s">
        <v>17</v>
      </c>
      <c r="J6221" t="s">
        <v>380</v>
      </c>
      <c r="L6221" t="s">
        <v>2065</v>
      </c>
      <c r="M6221" t="s">
        <v>3359</v>
      </c>
      <c r="AB6221" s="15" t="s">
        <v>3402</v>
      </c>
      <c r="AD6221" s="145"/>
      <c r="AF6221" t="s">
        <v>3060</v>
      </c>
      <c r="AH6221" s="2">
        <v>40769.834479166668</v>
      </c>
    </row>
    <row r="6222" spans="1:35" ht="15" customHeight="1" x14ac:dyDescent="0.35">
      <c r="B6222" s="5">
        <f t="shared" si="498"/>
        <v>6220</v>
      </c>
      <c r="C6222">
        <f t="shared" si="497"/>
        <v>793</v>
      </c>
      <c r="D6222" s="15">
        <v>1966</v>
      </c>
      <c r="E6222" s="15"/>
      <c r="F6222" s="15" t="s">
        <v>25</v>
      </c>
      <c r="G6222" s="15">
        <v>544808</v>
      </c>
      <c r="H6222" t="s">
        <v>17</v>
      </c>
      <c r="J6222" t="s">
        <v>3354</v>
      </c>
      <c r="L6222" t="s">
        <v>174</v>
      </c>
      <c r="M6222" t="s">
        <v>3359</v>
      </c>
      <c r="AF6222" t="s">
        <v>3060</v>
      </c>
      <c r="AH6222" s="2">
        <v>40899.530381944445</v>
      </c>
    </row>
    <row r="6223" spans="1:35" ht="15" customHeight="1" x14ac:dyDescent="0.35">
      <c r="B6223" s="5">
        <f t="shared" si="498"/>
        <v>6221</v>
      </c>
      <c r="C6223">
        <f t="shared" si="497"/>
        <v>221</v>
      </c>
      <c r="D6223" s="16">
        <v>1966</v>
      </c>
      <c r="E6223" t="s">
        <v>15</v>
      </c>
      <c r="F6223" t="s">
        <v>25</v>
      </c>
      <c r="G6223">
        <v>545601</v>
      </c>
      <c r="H6223" t="s">
        <v>17</v>
      </c>
      <c r="J6223" t="s">
        <v>3354</v>
      </c>
      <c r="K6223" t="s">
        <v>3383</v>
      </c>
      <c r="L6223" t="s">
        <v>2067</v>
      </c>
      <c r="M6223" t="s">
        <v>3359</v>
      </c>
      <c r="AB6223" t="s">
        <v>81</v>
      </c>
      <c r="AC6223" s="3" t="s">
        <v>204</v>
      </c>
      <c r="AF6223" t="s">
        <v>3060</v>
      </c>
      <c r="AH6223" s="2">
        <v>40888.948067129626</v>
      </c>
    </row>
    <row r="6224" spans="1:35" ht="15" customHeight="1" x14ac:dyDescent="0.35">
      <c r="B6224" s="5">
        <f t="shared" si="498"/>
        <v>6222</v>
      </c>
      <c r="C6224">
        <f t="shared" si="497"/>
        <v>177</v>
      </c>
      <c r="D6224" s="16">
        <v>1966</v>
      </c>
      <c r="E6224" t="s">
        <v>15</v>
      </c>
      <c r="F6224" t="s">
        <v>25</v>
      </c>
      <c r="G6224">
        <v>545822</v>
      </c>
      <c r="H6224" t="s">
        <v>17</v>
      </c>
      <c r="J6224" t="s">
        <v>3354</v>
      </c>
      <c r="K6224" t="s">
        <v>3383</v>
      </c>
      <c r="L6224" t="s">
        <v>244</v>
      </c>
      <c r="M6224" t="s">
        <v>3359</v>
      </c>
      <c r="N6224" t="s">
        <v>3359</v>
      </c>
      <c r="AF6224" t="s">
        <v>3060</v>
      </c>
      <c r="AH6224" s="2">
        <v>40140.785868055558</v>
      </c>
    </row>
    <row r="6225" spans="1:35" ht="15" customHeight="1" x14ac:dyDescent="0.35">
      <c r="B6225" s="5">
        <f t="shared" si="498"/>
        <v>6223</v>
      </c>
      <c r="C6225">
        <f t="shared" si="497"/>
        <v>37</v>
      </c>
      <c r="D6225" s="16">
        <v>1966</v>
      </c>
      <c r="E6225" s="3" t="s">
        <v>15</v>
      </c>
      <c r="F6225" s="3" t="s">
        <v>25</v>
      </c>
      <c r="G6225" s="3">
        <v>545999</v>
      </c>
      <c r="H6225" s="3"/>
      <c r="I6225" s="3"/>
      <c r="J6225" s="3" t="s">
        <v>3354</v>
      </c>
      <c r="K6225" s="3" t="s">
        <v>3383</v>
      </c>
      <c r="L6225" s="3"/>
      <c r="M6225" s="3" t="s">
        <v>3453</v>
      </c>
      <c r="N6225" s="3"/>
      <c r="O6225" s="3"/>
      <c r="P6225" s="3"/>
      <c r="Q6225" s="3"/>
      <c r="R6225" s="3"/>
      <c r="S6225" s="152"/>
      <c r="T6225" s="3" t="s">
        <v>3262</v>
      </c>
      <c r="U6225" s="3"/>
      <c r="V6225" s="143"/>
      <c r="W6225" s="3" t="s">
        <v>3572</v>
      </c>
      <c r="X6225" s="3" t="s">
        <v>3660</v>
      </c>
      <c r="Y6225" s="3"/>
      <c r="Z6225" s="3"/>
      <c r="AA6225" s="3" t="s">
        <v>3262</v>
      </c>
      <c r="AB6225" s="3"/>
      <c r="AE6225" s="3"/>
      <c r="AF6225" s="3" t="s">
        <v>3451</v>
      </c>
      <c r="AG6225" s="3"/>
      <c r="AH6225" s="153">
        <v>45661</v>
      </c>
      <c r="AI6225" s="75"/>
    </row>
    <row r="6226" spans="1:35" ht="15" customHeight="1" x14ac:dyDescent="0.35">
      <c r="B6226" s="5">
        <f t="shared" si="498"/>
        <v>6224</v>
      </c>
      <c r="C6226">
        <f t="shared" si="497"/>
        <v>216</v>
      </c>
      <c r="D6226" s="16">
        <v>1966</v>
      </c>
      <c r="E6226" t="s">
        <v>15</v>
      </c>
      <c r="F6226" t="s">
        <v>25</v>
      </c>
      <c r="G6226">
        <v>546036</v>
      </c>
      <c r="H6226" t="s">
        <v>17</v>
      </c>
      <c r="J6226" t="s">
        <v>3354</v>
      </c>
      <c r="K6226" t="s">
        <v>3383</v>
      </c>
      <c r="L6226" t="s">
        <v>375</v>
      </c>
      <c r="M6226" t="s">
        <v>3359</v>
      </c>
      <c r="AF6226" t="s">
        <v>3060</v>
      </c>
      <c r="AH6226" s="2">
        <v>40244.989004629628</v>
      </c>
    </row>
    <row r="6227" spans="1:35" ht="15" customHeight="1" x14ac:dyDescent="0.35">
      <c r="B6227" s="5">
        <f t="shared" si="498"/>
        <v>6225</v>
      </c>
      <c r="C6227">
        <f t="shared" si="497"/>
        <v>49</v>
      </c>
      <c r="D6227" s="16">
        <v>1966</v>
      </c>
      <c r="E6227" s="3" t="s">
        <v>15</v>
      </c>
      <c r="F6227" s="3" t="s">
        <v>25</v>
      </c>
      <c r="G6227" s="165">
        <v>546252</v>
      </c>
      <c r="H6227" s="3"/>
      <c r="I6227" s="3"/>
      <c r="J6227" s="3" t="s">
        <v>3354</v>
      </c>
      <c r="K6227" s="3" t="s">
        <v>3383</v>
      </c>
      <c r="L6227" s="3"/>
      <c r="M6227" s="3" t="s">
        <v>3453</v>
      </c>
      <c r="N6227" s="3"/>
      <c r="O6227" s="3"/>
      <c r="P6227" s="3"/>
      <c r="Q6227" s="3"/>
      <c r="R6227" s="3"/>
      <c r="S6227" s="152"/>
      <c r="T6227" s="3" t="s">
        <v>3262</v>
      </c>
      <c r="U6227" s="3"/>
      <c r="V6227" s="143"/>
      <c r="W6227" s="3" t="s">
        <v>3572</v>
      </c>
      <c r="X6227" s="3"/>
      <c r="Y6227" s="3"/>
      <c r="Z6227" s="3"/>
      <c r="AA6227" s="3" t="s">
        <v>3262</v>
      </c>
      <c r="AB6227" s="3"/>
      <c r="AE6227" s="3"/>
      <c r="AF6227" t="s">
        <v>3451</v>
      </c>
      <c r="AH6227" s="2">
        <v>45783</v>
      </c>
      <c r="AI6227" s="75" t="s">
        <v>4987</v>
      </c>
    </row>
    <row r="6228" spans="1:35" ht="15" customHeight="1" x14ac:dyDescent="0.35">
      <c r="A6228" s="3"/>
      <c r="B6228" s="5">
        <f t="shared" si="498"/>
        <v>6226</v>
      </c>
      <c r="C6228">
        <f t="shared" si="497"/>
        <v>233</v>
      </c>
      <c r="D6228" s="16">
        <v>1966</v>
      </c>
      <c r="E6228" t="s">
        <v>15</v>
      </c>
      <c r="F6228" t="s">
        <v>25</v>
      </c>
      <c r="G6228">
        <v>546301</v>
      </c>
      <c r="H6228" t="s">
        <v>17</v>
      </c>
      <c r="J6228" t="s">
        <v>3354</v>
      </c>
      <c r="K6228" t="s">
        <v>3383</v>
      </c>
      <c r="L6228" t="s">
        <v>298</v>
      </c>
      <c r="M6228" t="s">
        <v>3359</v>
      </c>
      <c r="N6228" t="s">
        <v>3359</v>
      </c>
      <c r="AD6228" s="3" t="s">
        <v>2068</v>
      </c>
      <c r="AF6228" t="s">
        <v>3060</v>
      </c>
      <c r="AH6228" s="2">
        <v>40010.481365740743</v>
      </c>
    </row>
    <row r="6229" spans="1:35" ht="15" customHeight="1" x14ac:dyDescent="0.35">
      <c r="B6229" s="5">
        <f t="shared" si="498"/>
        <v>6227</v>
      </c>
      <c r="C6229">
        <f t="shared" si="497"/>
        <v>3</v>
      </c>
      <c r="D6229" s="16">
        <v>1966</v>
      </c>
      <c r="E6229" t="s">
        <v>500</v>
      </c>
      <c r="F6229" t="s">
        <v>25</v>
      </c>
      <c r="G6229">
        <v>546534</v>
      </c>
      <c r="H6229" t="s">
        <v>17</v>
      </c>
      <c r="J6229" t="s">
        <v>380</v>
      </c>
      <c r="K6229" t="s">
        <v>3383</v>
      </c>
      <c r="L6229" t="s">
        <v>2069</v>
      </c>
      <c r="M6229" t="s">
        <v>3359</v>
      </c>
      <c r="U6229" t="s">
        <v>3557</v>
      </c>
      <c r="AF6229" t="s">
        <v>3060</v>
      </c>
      <c r="AH6229" s="2">
        <v>40052.576562499999</v>
      </c>
    </row>
    <row r="6230" spans="1:35" ht="15" customHeight="1" x14ac:dyDescent="0.35">
      <c r="B6230" s="5">
        <f t="shared" si="498"/>
        <v>6228</v>
      </c>
      <c r="C6230">
        <f t="shared" si="497"/>
        <v>12</v>
      </c>
      <c r="D6230" s="16">
        <v>1966</v>
      </c>
      <c r="E6230" t="s">
        <v>500</v>
      </c>
      <c r="F6230" t="s">
        <v>25</v>
      </c>
      <c r="G6230">
        <v>546537</v>
      </c>
      <c r="H6230" t="s">
        <v>17</v>
      </c>
      <c r="J6230" t="s">
        <v>380</v>
      </c>
      <c r="K6230" t="s">
        <v>3383</v>
      </c>
      <c r="L6230" t="s">
        <v>98</v>
      </c>
      <c r="M6230" t="s">
        <v>3359</v>
      </c>
      <c r="U6230" t="s">
        <v>3557</v>
      </c>
      <c r="AB6230" t="s">
        <v>197</v>
      </c>
      <c r="AF6230" t="s">
        <v>3060</v>
      </c>
      <c r="AH6230" s="2">
        <v>40513.356388888889</v>
      </c>
    </row>
    <row r="6231" spans="1:35" ht="15" customHeight="1" x14ac:dyDescent="0.35">
      <c r="B6231" s="5">
        <f t="shared" si="498"/>
        <v>6229</v>
      </c>
      <c r="C6231">
        <f t="shared" si="497"/>
        <v>62</v>
      </c>
      <c r="D6231" s="16">
        <v>1966</v>
      </c>
      <c r="E6231" t="s">
        <v>500</v>
      </c>
      <c r="F6231" t="s">
        <v>25</v>
      </c>
      <c r="G6231">
        <v>546549</v>
      </c>
      <c r="H6231" t="s">
        <v>17</v>
      </c>
      <c r="J6231" t="s">
        <v>380</v>
      </c>
      <c r="K6231" t="s">
        <v>3383</v>
      </c>
      <c r="M6231" t="s">
        <v>3359</v>
      </c>
      <c r="U6231" t="s">
        <v>3557</v>
      </c>
      <c r="AB6231" t="s">
        <v>197</v>
      </c>
      <c r="AF6231" t="s">
        <v>3060</v>
      </c>
      <c r="AH6231" s="2">
        <v>40790.501469907409</v>
      </c>
    </row>
    <row r="6232" spans="1:35" ht="15" customHeight="1" x14ac:dyDescent="0.35">
      <c r="B6232" s="5">
        <f t="shared" si="498"/>
        <v>6230</v>
      </c>
      <c r="C6232">
        <f t="shared" si="497"/>
        <v>1</v>
      </c>
      <c r="D6232" s="16">
        <v>1966</v>
      </c>
      <c r="E6232" t="s">
        <v>500</v>
      </c>
      <c r="F6232" t="s">
        <v>25</v>
      </c>
      <c r="G6232">
        <v>546611</v>
      </c>
      <c r="H6232" t="s">
        <v>17</v>
      </c>
      <c r="J6232" t="s">
        <v>380</v>
      </c>
      <c r="K6232" t="s">
        <v>3383</v>
      </c>
      <c r="M6232" t="s">
        <v>3359</v>
      </c>
      <c r="U6232" t="s">
        <v>3557</v>
      </c>
      <c r="AB6232" t="s">
        <v>197</v>
      </c>
      <c r="AC6232" s="3">
        <v>1965</v>
      </c>
      <c r="AF6232" t="s">
        <v>3060</v>
      </c>
      <c r="AH6232" s="2">
        <v>40390.651250000003</v>
      </c>
    </row>
    <row r="6233" spans="1:35" ht="15" customHeight="1" x14ac:dyDescent="0.35">
      <c r="B6233" s="5">
        <f t="shared" si="498"/>
        <v>6231</v>
      </c>
      <c r="C6233">
        <f t="shared" si="497"/>
        <v>76</v>
      </c>
      <c r="D6233" s="16">
        <v>1966</v>
      </c>
      <c r="E6233" t="s">
        <v>500</v>
      </c>
      <c r="F6233" t="s">
        <v>25</v>
      </c>
      <c r="G6233">
        <v>546612</v>
      </c>
      <c r="H6233" t="s">
        <v>17</v>
      </c>
      <c r="J6233" t="s">
        <v>380</v>
      </c>
      <c r="K6233" t="s">
        <v>3383</v>
      </c>
      <c r="L6233" t="s">
        <v>156</v>
      </c>
      <c r="M6233" t="s">
        <v>3359</v>
      </c>
      <c r="U6233" t="s">
        <v>3557</v>
      </c>
      <c r="AB6233" t="s">
        <v>197</v>
      </c>
      <c r="AC6233" s="3">
        <v>1966</v>
      </c>
      <c r="AF6233" t="s">
        <v>3060</v>
      </c>
      <c r="AH6233" s="2">
        <v>40122.431967592594</v>
      </c>
    </row>
    <row r="6234" spans="1:35" ht="15" customHeight="1" x14ac:dyDescent="0.35">
      <c r="B6234" s="5">
        <f t="shared" si="498"/>
        <v>6232</v>
      </c>
      <c r="C6234">
        <f t="shared" si="497"/>
        <v>41</v>
      </c>
      <c r="D6234" s="16">
        <v>1966</v>
      </c>
      <c r="E6234" t="s">
        <v>500</v>
      </c>
      <c r="F6234" t="s">
        <v>25</v>
      </c>
      <c r="G6234">
        <v>546688</v>
      </c>
      <c r="H6234" t="s">
        <v>17</v>
      </c>
      <c r="J6234" t="s">
        <v>380</v>
      </c>
      <c r="K6234" t="s">
        <v>3383</v>
      </c>
      <c r="M6234" t="s">
        <v>3359</v>
      </c>
      <c r="N6234" t="s">
        <v>3359</v>
      </c>
      <c r="U6234" t="s">
        <v>3557</v>
      </c>
      <c r="AB6234" t="s">
        <v>197</v>
      </c>
      <c r="AF6234" t="s">
        <v>3060</v>
      </c>
      <c r="AH6234" s="2">
        <v>40467.505810185183</v>
      </c>
    </row>
    <row r="6235" spans="1:35" ht="15" customHeight="1" thickBot="1" x14ac:dyDescent="0.4">
      <c r="B6235" s="5">
        <f t="shared" si="498"/>
        <v>6233</v>
      </c>
      <c r="C6235">
        <f t="shared" si="497"/>
        <v>57</v>
      </c>
      <c r="D6235" s="16">
        <v>1966</v>
      </c>
      <c r="E6235" t="s">
        <v>500</v>
      </c>
      <c r="F6235" t="s">
        <v>25</v>
      </c>
      <c r="G6235">
        <v>546729</v>
      </c>
      <c r="H6235" t="s">
        <v>17</v>
      </c>
      <c r="J6235" t="s">
        <v>380</v>
      </c>
      <c r="L6235" t="s">
        <v>2070</v>
      </c>
      <c r="M6235" t="s">
        <v>3359</v>
      </c>
      <c r="U6235" t="s">
        <v>3557</v>
      </c>
      <c r="AF6235" t="s">
        <v>3060</v>
      </c>
      <c r="AH6235" s="2">
        <v>40468.491655092592</v>
      </c>
    </row>
    <row r="6236" spans="1:35" ht="15" thickBot="1" x14ac:dyDescent="0.4">
      <c r="A6236" s="3"/>
      <c r="B6236" s="5">
        <f t="shared" si="498"/>
        <v>6234</v>
      </c>
      <c r="C6236">
        <f t="shared" si="497"/>
        <v>298</v>
      </c>
      <c r="D6236" s="16">
        <v>1966</v>
      </c>
      <c r="E6236" s="159" t="s">
        <v>15</v>
      </c>
      <c r="F6236" s="159" t="s">
        <v>25</v>
      </c>
      <c r="G6236" s="160">
        <v>546786</v>
      </c>
      <c r="H6236" s="159"/>
      <c r="I6236" s="159"/>
      <c r="J6236" s="159" t="s">
        <v>3354</v>
      </c>
      <c r="K6236" s="159" t="s">
        <v>3383</v>
      </c>
      <c r="L6236" s="159"/>
      <c r="M6236" s="159" t="s">
        <v>3453</v>
      </c>
      <c r="N6236" s="159"/>
      <c r="O6236" s="159"/>
      <c r="P6236" s="159"/>
      <c r="Q6236" s="159"/>
      <c r="R6236" s="159"/>
      <c r="S6236" s="159"/>
      <c r="T6236" s="159" t="s">
        <v>3262</v>
      </c>
      <c r="U6236" s="159"/>
      <c r="V6236" s="161"/>
      <c r="W6236" s="159" t="s">
        <v>3572</v>
      </c>
      <c r="X6236" s="159" t="s">
        <v>3660</v>
      </c>
      <c r="Y6236" s="159"/>
      <c r="Z6236" s="159"/>
      <c r="AA6236" s="159" t="s">
        <v>3262</v>
      </c>
      <c r="AB6236" s="159"/>
      <c r="AC6236" s="159"/>
      <c r="AD6236" s="159"/>
      <c r="AE6236" s="159"/>
      <c r="AF6236" t="s">
        <v>3451</v>
      </c>
      <c r="AG6236" s="159"/>
      <c r="AH6236" s="176">
        <v>46034</v>
      </c>
      <c r="AI6236" s="76" t="s">
        <v>6203</v>
      </c>
    </row>
    <row r="6237" spans="1:35" ht="15" customHeight="1" x14ac:dyDescent="0.35">
      <c r="B6237" s="5">
        <f t="shared" si="498"/>
        <v>6235</v>
      </c>
      <c r="C6237">
        <f t="shared" si="497"/>
        <v>44</v>
      </c>
      <c r="D6237" s="16">
        <v>1966</v>
      </c>
      <c r="E6237" t="s">
        <v>221</v>
      </c>
      <c r="F6237" t="s">
        <v>16</v>
      </c>
      <c r="G6237">
        <v>547084</v>
      </c>
      <c r="H6237" t="s">
        <v>17</v>
      </c>
      <c r="J6237" t="s">
        <v>3354</v>
      </c>
      <c r="K6237" t="s">
        <v>3383</v>
      </c>
      <c r="L6237" t="s">
        <v>355</v>
      </c>
      <c r="M6237" t="s">
        <v>3359</v>
      </c>
      <c r="AC6237" s="3" t="s">
        <v>2071</v>
      </c>
      <c r="AD6237" s="3" t="s">
        <v>2072</v>
      </c>
      <c r="AF6237" t="s">
        <v>3060</v>
      </c>
      <c r="AH6237" s="2">
        <v>40998.34138888889</v>
      </c>
    </row>
    <row r="6238" spans="1:35" ht="15" customHeight="1" x14ac:dyDescent="0.35">
      <c r="B6238" s="5">
        <f t="shared" si="498"/>
        <v>6236</v>
      </c>
      <c r="C6238">
        <f t="shared" si="497"/>
        <v>37</v>
      </c>
      <c r="D6238" s="16">
        <v>1966</v>
      </c>
      <c r="E6238" t="s">
        <v>221</v>
      </c>
      <c r="F6238" t="s">
        <v>16</v>
      </c>
      <c r="G6238">
        <v>547128</v>
      </c>
      <c r="H6238" t="s">
        <v>17</v>
      </c>
      <c r="J6238" t="s">
        <v>3354</v>
      </c>
      <c r="L6238" t="s">
        <v>2073</v>
      </c>
      <c r="M6238" t="s">
        <v>3359</v>
      </c>
      <c r="AF6238" t="s">
        <v>3060</v>
      </c>
      <c r="AH6238" s="2">
        <v>40543.748495370368</v>
      </c>
    </row>
    <row r="6239" spans="1:35" ht="15" customHeight="1" x14ac:dyDescent="0.35">
      <c r="B6239" s="5">
        <f t="shared" si="498"/>
        <v>6237</v>
      </c>
      <c r="C6239">
        <f t="shared" si="497"/>
        <v>106</v>
      </c>
      <c r="D6239" s="16">
        <v>1966</v>
      </c>
      <c r="E6239" t="s">
        <v>221</v>
      </c>
      <c r="F6239" t="s">
        <v>16</v>
      </c>
      <c r="G6239">
        <v>547165</v>
      </c>
      <c r="H6239" t="s">
        <v>17</v>
      </c>
      <c r="M6239" t="s">
        <v>3359</v>
      </c>
      <c r="AF6239" t="s">
        <v>3060</v>
      </c>
      <c r="AH6239" s="2">
        <v>40776.428078703706</v>
      </c>
    </row>
    <row r="6240" spans="1:35" ht="15" customHeight="1" x14ac:dyDescent="0.35">
      <c r="A6240" s="3"/>
      <c r="B6240" s="5">
        <f t="shared" si="498"/>
        <v>6238</v>
      </c>
      <c r="C6240">
        <f t="shared" si="497"/>
        <v>130</v>
      </c>
      <c r="D6240" s="16">
        <v>1966</v>
      </c>
      <c r="E6240" t="s">
        <v>15</v>
      </c>
      <c r="F6240" t="s">
        <v>16</v>
      </c>
      <c r="G6240">
        <v>547271</v>
      </c>
      <c r="H6240" t="s">
        <v>17</v>
      </c>
      <c r="J6240" t="s">
        <v>3354</v>
      </c>
      <c r="K6240" t="s">
        <v>3383</v>
      </c>
      <c r="M6240" t="s">
        <v>3359</v>
      </c>
      <c r="N6240" t="s">
        <v>3359</v>
      </c>
      <c r="AF6240" t="s">
        <v>3060</v>
      </c>
      <c r="AH6240" s="2">
        <v>40854.606805555559</v>
      </c>
    </row>
    <row r="6241" spans="2:35" ht="15" customHeight="1" x14ac:dyDescent="0.35">
      <c r="B6241" s="5">
        <f t="shared" si="498"/>
        <v>6239</v>
      </c>
      <c r="C6241">
        <f t="shared" ref="C6241:C6246" si="499">+G6242-G6241</f>
        <v>44</v>
      </c>
      <c r="D6241" s="16">
        <v>1966</v>
      </c>
      <c r="E6241" s="115" t="s">
        <v>15</v>
      </c>
      <c r="F6241" s="115" t="s">
        <v>16</v>
      </c>
      <c r="G6241" s="70">
        <v>547401</v>
      </c>
      <c r="I6241" s="172"/>
      <c r="J6241" s="172" t="s">
        <v>3354</v>
      </c>
      <c r="K6241" s="172" t="s">
        <v>3383</v>
      </c>
      <c r="L6241" s="172"/>
      <c r="M6241" s="172" t="s">
        <v>3453</v>
      </c>
      <c r="N6241" s="172"/>
      <c r="O6241" s="172"/>
      <c r="P6241" s="172"/>
      <c r="Q6241" s="172"/>
      <c r="R6241" s="172"/>
      <c r="S6241" s="173"/>
      <c r="T6241" s="172" t="s">
        <v>3262</v>
      </c>
      <c r="U6241" s="172"/>
      <c r="V6241" s="174"/>
      <c r="W6241" s="172" t="s">
        <v>3572</v>
      </c>
      <c r="X6241" s="172" t="s">
        <v>3660</v>
      </c>
      <c r="Y6241" s="172"/>
      <c r="Z6241" s="172"/>
      <c r="AA6241" s="172" t="s">
        <v>3262</v>
      </c>
      <c r="AC6241"/>
      <c r="AD6241"/>
      <c r="AF6241" t="s">
        <v>3451</v>
      </c>
      <c r="AH6241" s="2">
        <v>45966</v>
      </c>
      <c r="AI6241" s="36" t="s">
        <v>5790</v>
      </c>
    </row>
    <row r="6242" spans="2:35" ht="15" customHeight="1" thickBot="1" x14ac:dyDescent="0.4">
      <c r="B6242" s="5">
        <f t="shared" si="498"/>
        <v>6240</v>
      </c>
      <c r="C6242">
        <f t="shared" si="499"/>
        <v>106</v>
      </c>
      <c r="D6242" s="16">
        <v>1966</v>
      </c>
      <c r="E6242" t="s">
        <v>15</v>
      </c>
      <c r="F6242" t="s">
        <v>16</v>
      </c>
      <c r="G6242">
        <v>547445</v>
      </c>
      <c r="H6242" t="s">
        <v>17</v>
      </c>
      <c r="J6242" t="s">
        <v>3354</v>
      </c>
      <c r="L6242" t="s">
        <v>28</v>
      </c>
      <c r="M6242" t="s">
        <v>3359</v>
      </c>
      <c r="AF6242" t="s">
        <v>3060</v>
      </c>
      <c r="AH6242" s="2">
        <v>40683.678726851853</v>
      </c>
    </row>
    <row r="6243" spans="2:35" ht="15" customHeight="1" thickBot="1" x14ac:dyDescent="0.4">
      <c r="B6243" s="5">
        <f t="shared" si="498"/>
        <v>6241</v>
      </c>
      <c r="C6243">
        <f t="shared" si="499"/>
        <v>70</v>
      </c>
      <c r="D6243" s="16">
        <v>1966</v>
      </c>
      <c r="E6243" s="159" t="s">
        <v>15</v>
      </c>
      <c r="F6243" s="159" t="s">
        <v>16</v>
      </c>
      <c r="G6243" s="160">
        <v>547551</v>
      </c>
      <c r="H6243" s="159"/>
      <c r="I6243" s="159"/>
      <c r="J6243" s="159" t="s">
        <v>3354</v>
      </c>
      <c r="K6243" s="159" t="s">
        <v>3383</v>
      </c>
      <c r="L6243" s="159"/>
      <c r="M6243" s="159" t="s">
        <v>3453</v>
      </c>
      <c r="N6243" s="159"/>
      <c r="O6243" s="159"/>
      <c r="P6243" s="159"/>
      <c r="Q6243" s="159"/>
      <c r="R6243" s="159"/>
      <c r="S6243" s="159"/>
      <c r="T6243" s="159" t="s">
        <v>3262</v>
      </c>
      <c r="U6243" s="159"/>
      <c r="V6243" s="159"/>
      <c r="W6243" s="159" t="s">
        <v>3572</v>
      </c>
      <c r="X6243" s="159" t="s">
        <v>3660</v>
      </c>
      <c r="Y6243" s="159"/>
      <c r="Z6243" s="159"/>
      <c r="AA6243" s="159" t="s">
        <v>3262</v>
      </c>
      <c r="AB6243" s="159"/>
      <c r="AC6243" s="159"/>
      <c r="AD6243" s="159"/>
      <c r="AE6243" s="159"/>
      <c r="AF6243" t="s">
        <v>3451</v>
      </c>
      <c r="AG6243" s="159"/>
      <c r="AH6243" s="176">
        <v>46207</v>
      </c>
      <c r="AI6243" s="76" t="s">
        <v>6773</v>
      </c>
    </row>
    <row r="6244" spans="2:35" ht="15" customHeight="1" x14ac:dyDescent="0.35">
      <c r="B6244" s="5">
        <f t="shared" si="498"/>
        <v>6242</v>
      </c>
      <c r="C6244">
        <f t="shared" si="499"/>
        <v>33</v>
      </c>
      <c r="D6244" s="16">
        <v>1966</v>
      </c>
      <c r="E6244" t="s">
        <v>15</v>
      </c>
      <c r="F6244" t="s">
        <v>16</v>
      </c>
      <c r="G6244" s="70">
        <v>547621</v>
      </c>
      <c r="J6244" t="s">
        <v>4494</v>
      </c>
      <c r="K6244" t="s">
        <v>3383</v>
      </c>
      <c r="M6244" t="s">
        <v>3453</v>
      </c>
      <c r="T6244" t="s">
        <v>3262</v>
      </c>
      <c r="W6244" t="s">
        <v>3572</v>
      </c>
      <c r="X6244" t="s">
        <v>3660</v>
      </c>
      <c r="AA6244" t="s">
        <v>3262</v>
      </c>
      <c r="AC6244"/>
      <c r="AD6244"/>
      <c r="AF6244" t="s">
        <v>3451</v>
      </c>
      <c r="AG6244" s="3"/>
      <c r="AH6244" s="153">
        <v>45899</v>
      </c>
      <c r="AI6244" s="36" t="s">
        <v>5457</v>
      </c>
    </row>
    <row r="6245" spans="2:35" ht="15" customHeight="1" x14ac:dyDescent="0.35">
      <c r="B6245" s="5">
        <f t="shared" si="498"/>
        <v>6243</v>
      </c>
      <c r="C6245">
        <f t="shared" si="499"/>
        <v>98</v>
      </c>
      <c r="D6245" s="16">
        <v>1966</v>
      </c>
      <c r="E6245" t="s">
        <v>15</v>
      </c>
      <c r="F6245" t="s">
        <v>16</v>
      </c>
      <c r="G6245">
        <v>547654</v>
      </c>
      <c r="H6245" t="s">
        <v>17</v>
      </c>
      <c r="J6245" t="s">
        <v>3354</v>
      </c>
      <c r="M6245" t="s">
        <v>3359</v>
      </c>
      <c r="AF6245" t="s">
        <v>3060</v>
      </c>
      <c r="AH6245" s="2">
        <v>40720.855370370373</v>
      </c>
    </row>
    <row r="6246" spans="2:35" ht="15" customHeight="1" x14ac:dyDescent="0.35">
      <c r="B6246" s="5">
        <f t="shared" si="498"/>
        <v>6244</v>
      </c>
      <c r="C6246">
        <f t="shared" si="499"/>
        <v>67</v>
      </c>
      <c r="D6246" s="16">
        <v>1966</v>
      </c>
      <c r="E6246" t="s">
        <v>15</v>
      </c>
      <c r="F6246" t="s">
        <v>16</v>
      </c>
      <c r="G6246">
        <v>547752</v>
      </c>
      <c r="H6246" t="s">
        <v>17</v>
      </c>
      <c r="J6246" t="s">
        <v>3354</v>
      </c>
      <c r="K6246" t="s">
        <v>3383</v>
      </c>
      <c r="L6246" t="s">
        <v>143</v>
      </c>
      <c r="M6246" t="s">
        <v>3359</v>
      </c>
      <c r="N6246" t="s">
        <v>3359</v>
      </c>
      <c r="AF6246" t="s">
        <v>3060</v>
      </c>
      <c r="AH6246" s="2">
        <v>40290.311574074076</v>
      </c>
    </row>
    <row r="6247" spans="2:35" ht="15" customHeight="1" x14ac:dyDescent="0.35">
      <c r="B6247" s="5">
        <f t="shared" si="498"/>
        <v>6245</v>
      </c>
      <c r="C6247">
        <f t="shared" si="497"/>
        <v>108</v>
      </c>
      <c r="D6247" s="16">
        <v>1966</v>
      </c>
      <c r="E6247" t="s">
        <v>15</v>
      </c>
      <c r="F6247" t="s">
        <v>16</v>
      </c>
      <c r="G6247">
        <v>547819</v>
      </c>
      <c r="H6247" t="s">
        <v>17</v>
      </c>
      <c r="J6247" t="s">
        <v>3354</v>
      </c>
      <c r="K6247" t="s">
        <v>3383</v>
      </c>
      <c r="L6247" t="s">
        <v>433</v>
      </c>
      <c r="M6247" t="s">
        <v>3359</v>
      </c>
      <c r="AF6247" t="s">
        <v>3060</v>
      </c>
      <c r="AH6247" s="2">
        <v>40052.577060185184</v>
      </c>
    </row>
    <row r="6248" spans="2:35" ht="15" customHeight="1" x14ac:dyDescent="0.35">
      <c r="B6248" s="5">
        <f t="shared" si="498"/>
        <v>6246</v>
      </c>
      <c r="C6248">
        <f t="shared" si="497"/>
        <v>87</v>
      </c>
      <c r="D6248" s="16">
        <v>1966</v>
      </c>
      <c r="E6248" t="s">
        <v>15</v>
      </c>
      <c r="F6248" t="s">
        <v>16</v>
      </c>
      <c r="G6248">
        <v>547927</v>
      </c>
      <c r="H6248" t="s">
        <v>17</v>
      </c>
      <c r="J6248" t="s">
        <v>3354</v>
      </c>
      <c r="K6248" t="s">
        <v>3383</v>
      </c>
      <c r="M6248" t="s">
        <v>3359</v>
      </c>
      <c r="AF6248" t="s">
        <v>3060</v>
      </c>
      <c r="AH6248" s="2">
        <v>40663.104872685188</v>
      </c>
    </row>
    <row r="6249" spans="2:35" ht="15" customHeight="1" thickBot="1" x14ac:dyDescent="0.4">
      <c r="B6249" s="5">
        <f t="shared" si="498"/>
        <v>6247</v>
      </c>
      <c r="C6249">
        <f t="shared" si="497"/>
        <v>342</v>
      </c>
      <c r="D6249" s="16">
        <v>1966</v>
      </c>
      <c r="E6249" t="s">
        <v>15</v>
      </c>
      <c r="F6249" t="s">
        <v>16</v>
      </c>
      <c r="G6249">
        <v>548014</v>
      </c>
      <c r="H6249" t="s">
        <v>17</v>
      </c>
      <c r="J6249" t="s">
        <v>3354</v>
      </c>
      <c r="K6249" t="s">
        <v>3383</v>
      </c>
      <c r="L6249" t="s">
        <v>135</v>
      </c>
      <c r="M6249" t="s">
        <v>3359</v>
      </c>
      <c r="AF6249" t="s">
        <v>3060</v>
      </c>
      <c r="AH6249" s="2">
        <v>40315.837418981479</v>
      </c>
    </row>
    <row r="6250" spans="2:35" ht="15" thickBot="1" x14ac:dyDescent="0.4">
      <c r="B6250" s="5">
        <f t="shared" si="498"/>
        <v>6248</v>
      </c>
      <c r="C6250">
        <f t="shared" si="497"/>
        <v>104</v>
      </c>
      <c r="D6250" s="16">
        <v>1966</v>
      </c>
      <c r="E6250" s="159" t="s">
        <v>15</v>
      </c>
      <c r="F6250" s="159" t="s">
        <v>16</v>
      </c>
      <c r="G6250" s="160">
        <v>548356</v>
      </c>
      <c r="H6250" s="159"/>
      <c r="I6250" s="159"/>
      <c r="J6250" s="159" t="s">
        <v>3354</v>
      </c>
      <c r="K6250" s="159" t="s">
        <v>3383</v>
      </c>
      <c r="L6250" s="159"/>
      <c r="M6250" s="159" t="s">
        <v>3453</v>
      </c>
      <c r="N6250" s="159"/>
      <c r="O6250" s="159"/>
      <c r="P6250" s="159"/>
      <c r="Q6250" s="159"/>
      <c r="R6250" s="159"/>
      <c r="S6250" s="159"/>
      <c r="T6250" s="159" t="s">
        <v>3262</v>
      </c>
      <c r="U6250" s="159"/>
      <c r="V6250" s="161"/>
      <c r="W6250" s="159" t="s">
        <v>3572</v>
      </c>
      <c r="X6250" s="159" t="s">
        <v>3660</v>
      </c>
      <c r="Y6250" s="159"/>
      <c r="Z6250" s="159"/>
      <c r="AA6250" s="159" t="s">
        <v>3262</v>
      </c>
      <c r="AB6250" s="159"/>
      <c r="AC6250" s="159"/>
      <c r="AD6250" s="159"/>
      <c r="AE6250" s="159"/>
      <c r="AF6250" t="s">
        <v>3451</v>
      </c>
      <c r="AG6250" s="159"/>
      <c r="AH6250" s="176">
        <v>46034</v>
      </c>
      <c r="AI6250" s="76" t="s">
        <v>6207</v>
      </c>
    </row>
    <row r="6251" spans="2:35" ht="15" customHeight="1" x14ac:dyDescent="0.35">
      <c r="B6251" s="5">
        <f t="shared" si="498"/>
        <v>6249</v>
      </c>
      <c r="C6251">
        <f t="shared" si="497"/>
        <v>146</v>
      </c>
      <c r="D6251" s="16">
        <v>1966</v>
      </c>
      <c r="E6251" t="s">
        <v>15</v>
      </c>
      <c r="F6251" t="s">
        <v>25</v>
      </c>
      <c r="G6251">
        <v>548460</v>
      </c>
      <c r="H6251" t="s">
        <v>17</v>
      </c>
      <c r="M6251" t="s">
        <v>3359</v>
      </c>
      <c r="AF6251" t="s">
        <v>3060</v>
      </c>
      <c r="AH6251" s="2">
        <v>39749.722256944442</v>
      </c>
    </row>
    <row r="6252" spans="2:35" ht="15" customHeight="1" x14ac:dyDescent="0.35">
      <c r="B6252" s="5">
        <f t="shared" si="498"/>
        <v>6250</v>
      </c>
      <c r="C6252">
        <f t="shared" si="497"/>
        <v>1639</v>
      </c>
      <c r="D6252" s="16">
        <v>1966</v>
      </c>
      <c r="E6252" t="s">
        <v>1381</v>
      </c>
      <c r="F6252" t="s">
        <v>2064</v>
      </c>
      <c r="G6252">
        <v>548606</v>
      </c>
      <c r="H6252" t="s">
        <v>17</v>
      </c>
      <c r="J6252" t="s">
        <v>380</v>
      </c>
      <c r="K6252" t="s">
        <v>3383</v>
      </c>
      <c r="L6252" t="s">
        <v>2074</v>
      </c>
      <c r="M6252" t="s">
        <v>3359</v>
      </c>
      <c r="AB6252" s="16" t="s">
        <v>2075</v>
      </c>
      <c r="AD6252" s="146"/>
      <c r="AF6252" t="s">
        <v>3060</v>
      </c>
      <c r="AH6252" s="2">
        <v>40988.861793981479</v>
      </c>
    </row>
    <row r="6253" spans="2:35" ht="15" customHeight="1" thickBot="1" x14ac:dyDescent="0.4">
      <c r="B6253" s="5">
        <f t="shared" ref="B6253:B6257" si="500">+B6252+1</f>
        <v>6251</v>
      </c>
      <c r="C6253">
        <f t="shared" ref="C6253:C6257" si="501">+G6254-G6253</f>
        <v>6</v>
      </c>
      <c r="D6253" s="16">
        <v>1966</v>
      </c>
      <c r="E6253" t="s">
        <v>560</v>
      </c>
      <c r="F6253" t="s">
        <v>25</v>
      </c>
      <c r="G6253">
        <v>550245</v>
      </c>
      <c r="J6253" t="s">
        <v>3354</v>
      </c>
      <c r="K6253" t="s">
        <v>3383</v>
      </c>
      <c r="M6253" t="s">
        <v>3453</v>
      </c>
      <c r="N6253" t="s">
        <v>3359</v>
      </c>
      <c r="T6253" t="s">
        <v>3424</v>
      </c>
      <c r="W6253" t="s">
        <v>3557</v>
      </c>
      <c r="X6253" t="s">
        <v>3452</v>
      </c>
      <c r="Z6253" t="s">
        <v>3359</v>
      </c>
      <c r="AA6253" s="3" t="s">
        <v>3556</v>
      </c>
      <c r="AB6253" s="16" t="s">
        <v>3992</v>
      </c>
      <c r="AD6253" s="146" t="s">
        <v>6478</v>
      </c>
      <c r="AF6253" t="s">
        <v>3451</v>
      </c>
      <c r="AH6253" s="2">
        <v>46120</v>
      </c>
    </row>
    <row r="6254" spans="2:35" ht="15" thickBot="1" x14ac:dyDescent="0.4">
      <c r="B6254" s="5">
        <f t="shared" si="500"/>
        <v>6252</v>
      </c>
      <c r="C6254">
        <f t="shared" si="501"/>
        <v>26</v>
      </c>
      <c r="D6254" s="16">
        <v>1966</v>
      </c>
      <c r="E6254" s="159" t="s">
        <v>560</v>
      </c>
      <c r="F6254" s="159" t="s">
        <v>25</v>
      </c>
      <c r="G6254" s="160">
        <v>550251</v>
      </c>
      <c r="H6254" s="159"/>
      <c r="I6254" s="159"/>
      <c r="J6254" s="159" t="s">
        <v>3354</v>
      </c>
      <c r="K6254" s="159" t="s">
        <v>3383</v>
      </c>
      <c r="L6254" s="159"/>
      <c r="M6254" s="159" t="s">
        <v>3453</v>
      </c>
      <c r="N6254" s="159"/>
      <c r="O6254" s="159"/>
      <c r="P6254" s="159"/>
      <c r="Q6254" s="159"/>
      <c r="R6254" s="159"/>
      <c r="S6254" s="159"/>
      <c r="T6254" s="159" t="s">
        <v>3424</v>
      </c>
      <c r="U6254" s="159"/>
      <c r="V6254" s="161"/>
      <c r="W6254" s="159" t="s">
        <v>3557</v>
      </c>
      <c r="X6254" s="159" t="s">
        <v>3452</v>
      </c>
      <c r="Y6254" s="159"/>
      <c r="Z6254" s="159" t="s">
        <v>3359</v>
      </c>
      <c r="AA6254" s="159" t="s">
        <v>3556</v>
      </c>
      <c r="AB6254" s="159" t="s">
        <v>3992</v>
      </c>
      <c r="AC6254" s="159"/>
      <c r="AD6254" s="159" t="s">
        <v>6478</v>
      </c>
      <c r="AE6254" s="159"/>
      <c r="AF6254" t="s">
        <v>3451</v>
      </c>
      <c r="AG6254" s="159"/>
      <c r="AH6254" s="176">
        <v>46256</v>
      </c>
      <c r="AI6254" s="76" t="s">
        <v>6939</v>
      </c>
    </row>
    <row r="6255" spans="2:35" ht="15" customHeight="1" x14ac:dyDescent="0.35">
      <c r="B6255" s="5">
        <f t="shared" si="500"/>
        <v>6253</v>
      </c>
      <c r="C6255">
        <f t="shared" si="501"/>
        <v>33</v>
      </c>
      <c r="D6255" s="16">
        <v>1966</v>
      </c>
      <c r="E6255" t="s">
        <v>560</v>
      </c>
      <c r="F6255" t="s">
        <v>25</v>
      </c>
      <c r="G6255">
        <v>550277</v>
      </c>
      <c r="H6255" t="s">
        <v>17</v>
      </c>
      <c r="K6255" t="s">
        <v>3383</v>
      </c>
      <c r="L6255" t="s">
        <v>52</v>
      </c>
      <c r="M6255" t="s">
        <v>3359</v>
      </c>
      <c r="S6255" s="148">
        <v>460</v>
      </c>
      <c r="W6255" t="s">
        <v>3557</v>
      </c>
      <c r="Z6255" t="s">
        <v>3359</v>
      </c>
      <c r="AC6255" s="3">
        <v>1966</v>
      </c>
      <c r="AF6255" t="s">
        <v>3060</v>
      </c>
      <c r="AH6255" s="2">
        <v>40620.978634259256</v>
      </c>
    </row>
    <row r="6256" spans="2:35" ht="15" customHeight="1" x14ac:dyDescent="0.35">
      <c r="B6256" s="5">
        <f t="shared" si="500"/>
        <v>6254</v>
      </c>
      <c r="C6256">
        <f t="shared" si="501"/>
        <v>18</v>
      </c>
      <c r="D6256" s="16">
        <v>1966</v>
      </c>
      <c r="E6256" t="s">
        <v>560</v>
      </c>
      <c r="F6256" t="s">
        <v>25</v>
      </c>
      <c r="G6256">
        <v>550310</v>
      </c>
      <c r="H6256" t="s">
        <v>17</v>
      </c>
      <c r="J6256" t="s">
        <v>3354</v>
      </c>
      <c r="K6256" t="s">
        <v>3383</v>
      </c>
      <c r="M6256" t="s">
        <v>3359</v>
      </c>
      <c r="AF6256" t="s">
        <v>3060</v>
      </c>
      <c r="AH6256" s="2">
        <v>39880.54451388889</v>
      </c>
    </row>
    <row r="6257" spans="1:35" ht="15" customHeight="1" x14ac:dyDescent="0.35">
      <c r="A6257" s="3"/>
      <c r="B6257" s="5">
        <f t="shared" si="500"/>
        <v>6255</v>
      </c>
      <c r="C6257">
        <f t="shared" si="501"/>
        <v>16</v>
      </c>
      <c r="D6257" s="16">
        <v>1966</v>
      </c>
      <c r="E6257" t="s">
        <v>560</v>
      </c>
      <c r="F6257" t="s">
        <v>25</v>
      </c>
      <c r="G6257">
        <v>550328</v>
      </c>
      <c r="H6257" t="s">
        <v>17</v>
      </c>
      <c r="J6257" t="s">
        <v>3354</v>
      </c>
      <c r="K6257" t="s">
        <v>3383</v>
      </c>
      <c r="L6257" t="s">
        <v>2077</v>
      </c>
      <c r="M6257" t="s">
        <v>3359</v>
      </c>
      <c r="AC6257" s="3">
        <v>1966</v>
      </c>
      <c r="AF6257" t="s">
        <v>3060</v>
      </c>
      <c r="AH6257" s="2">
        <v>39674.552523148152</v>
      </c>
    </row>
    <row r="6258" spans="1:35" ht="15" customHeight="1" x14ac:dyDescent="0.35">
      <c r="B6258" s="5">
        <f t="shared" si="498"/>
        <v>6256</v>
      </c>
      <c r="C6258">
        <f t="shared" si="497"/>
        <v>433</v>
      </c>
      <c r="D6258" s="16">
        <v>1966</v>
      </c>
      <c r="E6258" t="s">
        <v>560</v>
      </c>
      <c r="F6258" t="s">
        <v>25</v>
      </c>
      <c r="G6258">
        <v>550344</v>
      </c>
      <c r="J6258" t="s">
        <v>3354</v>
      </c>
      <c r="K6258" t="s">
        <v>3383</v>
      </c>
      <c r="M6258" t="s">
        <v>3459</v>
      </c>
      <c r="T6258" t="s">
        <v>3424</v>
      </c>
      <c r="W6258" t="s">
        <v>3557</v>
      </c>
      <c r="X6258" t="s">
        <v>3452</v>
      </c>
      <c r="Z6258" t="s">
        <v>3359</v>
      </c>
      <c r="AA6258" s="3" t="s">
        <v>3556</v>
      </c>
      <c r="AF6258" t="s">
        <v>3451</v>
      </c>
      <c r="AH6258" s="2">
        <v>45356</v>
      </c>
    </row>
    <row r="6259" spans="1:35" ht="15" customHeight="1" x14ac:dyDescent="0.35">
      <c r="B6259" s="5">
        <f t="shared" si="498"/>
        <v>6257</v>
      </c>
      <c r="C6259">
        <f t="shared" si="497"/>
        <v>14</v>
      </c>
      <c r="D6259" s="16">
        <v>1966</v>
      </c>
      <c r="E6259" t="s">
        <v>15</v>
      </c>
      <c r="F6259" t="s">
        <v>25</v>
      </c>
      <c r="G6259">
        <v>550777</v>
      </c>
      <c r="H6259" t="s">
        <v>17</v>
      </c>
      <c r="J6259" t="s">
        <v>3354</v>
      </c>
      <c r="K6259" t="s">
        <v>3383</v>
      </c>
      <c r="L6259" t="s">
        <v>37</v>
      </c>
      <c r="M6259" t="s">
        <v>3359</v>
      </c>
      <c r="AD6259" s="3" t="s">
        <v>2078</v>
      </c>
      <c r="AF6259" t="s">
        <v>3060</v>
      </c>
      <c r="AH6259" s="2">
        <v>40665.038993055554</v>
      </c>
    </row>
    <row r="6260" spans="1:35" ht="15" customHeight="1" x14ac:dyDescent="0.35">
      <c r="B6260" s="5">
        <f t="shared" si="498"/>
        <v>6258</v>
      </c>
      <c r="C6260">
        <f t="shared" si="497"/>
        <v>12</v>
      </c>
      <c r="D6260" s="16">
        <f>+D6259</f>
        <v>1966</v>
      </c>
      <c r="E6260" s="101" t="s">
        <v>15</v>
      </c>
      <c r="F6260" s="101" t="s">
        <v>25</v>
      </c>
      <c r="G6260" s="165">
        <v>550791</v>
      </c>
      <c r="H6260" s="101"/>
      <c r="I6260" s="101"/>
      <c r="J6260" s="101"/>
      <c r="K6260" s="101" t="s">
        <v>3383</v>
      </c>
      <c r="L6260" s="101"/>
      <c r="M6260" s="101"/>
      <c r="N6260" s="101"/>
      <c r="O6260" s="101"/>
      <c r="P6260" s="101"/>
      <c r="Q6260" s="101"/>
      <c r="R6260" s="101"/>
      <c r="S6260" s="128"/>
      <c r="T6260" s="101"/>
      <c r="U6260" s="101"/>
      <c r="V6260" s="130"/>
      <c r="W6260" s="101"/>
      <c r="X6260" s="101"/>
      <c r="Y6260" s="101"/>
      <c r="Z6260" s="101"/>
      <c r="AA6260" s="101"/>
      <c r="AB6260" s="101"/>
      <c r="AC6260" s="101"/>
      <c r="AD6260" s="101"/>
      <c r="AE6260" s="101"/>
      <c r="AF6260" t="s">
        <v>3451</v>
      </c>
      <c r="AG6260" s="101"/>
      <c r="AH6260" s="103">
        <v>45839</v>
      </c>
      <c r="AI6260" s="102" t="s">
        <v>5165</v>
      </c>
    </row>
    <row r="6261" spans="1:35" ht="15" customHeight="1" x14ac:dyDescent="0.35">
      <c r="B6261" s="5">
        <f t="shared" si="498"/>
        <v>6259</v>
      </c>
      <c r="C6261">
        <f t="shared" si="497"/>
        <v>268</v>
      </c>
      <c r="D6261" s="16">
        <v>1966</v>
      </c>
      <c r="E6261" t="s">
        <v>15</v>
      </c>
      <c r="F6261" t="s">
        <v>25</v>
      </c>
      <c r="G6261">
        <v>550803</v>
      </c>
      <c r="H6261" t="s">
        <v>17</v>
      </c>
      <c r="J6261" t="s">
        <v>3354</v>
      </c>
      <c r="K6261" t="s">
        <v>3383</v>
      </c>
      <c r="L6261" t="s">
        <v>88</v>
      </c>
      <c r="M6261" t="s">
        <v>3359</v>
      </c>
      <c r="N6261" t="s">
        <v>3359</v>
      </c>
      <c r="AF6261" t="s">
        <v>3060</v>
      </c>
      <c r="AH6261" s="2">
        <v>40160.816655092596</v>
      </c>
    </row>
    <row r="6262" spans="1:35" ht="15" customHeight="1" x14ac:dyDescent="0.35">
      <c r="B6262" s="5">
        <f t="shared" si="498"/>
        <v>6260</v>
      </c>
      <c r="C6262">
        <f t="shared" si="497"/>
        <v>417</v>
      </c>
      <c r="D6262" s="16">
        <v>1966</v>
      </c>
      <c r="E6262" t="s">
        <v>15</v>
      </c>
      <c r="F6262" t="s">
        <v>16</v>
      </c>
      <c r="G6262">
        <v>551071</v>
      </c>
      <c r="H6262" t="s">
        <v>17</v>
      </c>
      <c r="K6262" t="s">
        <v>3383</v>
      </c>
      <c r="L6262" t="s">
        <v>56</v>
      </c>
      <c r="M6262" t="s">
        <v>3359</v>
      </c>
      <c r="AC6262" s="156">
        <v>24259</v>
      </c>
      <c r="AF6262" t="s">
        <v>3060</v>
      </c>
      <c r="AH6262" s="2">
        <v>39688.953599537039</v>
      </c>
    </row>
    <row r="6263" spans="1:35" ht="15" customHeight="1" x14ac:dyDescent="0.35">
      <c r="B6263" s="5">
        <f t="shared" si="498"/>
        <v>6261</v>
      </c>
      <c r="C6263">
        <f t="shared" si="497"/>
        <v>776</v>
      </c>
      <c r="D6263" s="16">
        <v>1966</v>
      </c>
      <c r="E6263" t="s">
        <v>15</v>
      </c>
      <c r="F6263" t="s">
        <v>16</v>
      </c>
      <c r="G6263">
        <v>551488</v>
      </c>
      <c r="H6263" t="s">
        <v>17</v>
      </c>
      <c r="J6263" t="s">
        <v>3354</v>
      </c>
      <c r="K6263" t="s">
        <v>3383</v>
      </c>
      <c r="L6263" t="s">
        <v>2079</v>
      </c>
      <c r="M6263" t="s">
        <v>3359</v>
      </c>
      <c r="S6263" s="148" t="s">
        <v>2080</v>
      </c>
      <c r="AB6263" t="s">
        <v>2081</v>
      </c>
      <c r="AF6263" t="s">
        <v>3060</v>
      </c>
      <c r="AH6263" s="2">
        <v>40979.446909722225</v>
      </c>
    </row>
    <row r="6264" spans="1:35" ht="15" customHeight="1" x14ac:dyDescent="0.35">
      <c r="B6264" s="5">
        <f t="shared" si="498"/>
        <v>6262</v>
      </c>
      <c r="C6264">
        <f t="shared" si="497"/>
        <v>4</v>
      </c>
      <c r="D6264" s="16">
        <v>1966</v>
      </c>
      <c r="E6264" s="3" t="s">
        <v>221</v>
      </c>
      <c r="F6264" s="3" t="s">
        <v>25</v>
      </c>
      <c r="G6264" s="3">
        <v>552264</v>
      </c>
      <c r="H6264" s="3"/>
      <c r="I6264" s="3"/>
      <c r="J6264" s="3"/>
      <c r="K6264" s="3"/>
      <c r="L6264" s="3"/>
      <c r="M6264" s="3"/>
      <c r="N6264" s="3"/>
      <c r="O6264" s="3"/>
      <c r="P6264" s="3"/>
      <c r="Q6264" s="3"/>
      <c r="R6264" s="3"/>
      <c r="S6264" s="152"/>
      <c r="T6264" s="3"/>
      <c r="U6264" s="3"/>
      <c r="V6264" s="143"/>
      <c r="W6264" s="3"/>
      <c r="X6264" s="3"/>
      <c r="Y6264" s="3"/>
      <c r="Z6264" s="3"/>
      <c r="AB6264" s="3"/>
      <c r="AE6264" s="3"/>
      <c r="AF6264" s="3" t="s">
        <v>3451</v>
      </c>
      <c r="AG6264" s="3"/>
      <c r="AH6264" s="153">
        <v>45661</v>
      </c>
      <c r="AI6264" s="75" t="s">
        <v>4463</v>
      </c>
    </row>
    <row r="6265" spans="1:35" ht="15" customHeight="1" x14ac:dyDescent="0.35">
      <c r="B6265" s="5">
        <f t="shared" si="498"/>
        <v>6263</v>
      </c>
      <c r="C6265">
        <f t="shared" si="497"/>
        <v>13</v>
      </c>
      <c r="D6265" s="16">
        <v>1966</v>
      </c>
      <c r="E6265" t="s">
        <v>221</v>
      </c>
      <c r="F6265" t="s">
        <v>25</v>
      </c>
      <c r="G6265">
        <v>552268</v>
      </c>
      <c r="H6265" t="s">
        <v>17</v>
      </c>
      <c r="J6265" t="s">
        <v>3354</v>
      </c>
      <c r="K6265" t="s">
        <v>3383</v>
      </c>
      <c r="L6265" t="s">
        <v>74</v>
      </c>
      <c r="M6265" t="s">
        <v>3359</v>
      </c>
      <c r="U6265" t="s">
        <v>3687</v>
      </c>
      <c r="AA6265" s="3" t="s">
        <v>3464</v>
      </c>
      <c r="AE6265" t="s">
        <v>380</v>
      </c>
      <c r="AF6265" t="s">
        <v>3060</v>
      </c>
      <c r="AH6265" s="2">
        <v>40421.86383101852</v>
      </c>
    </row>
    <row r="6266" spans="1:35" ht="15" customHeight="1" x14ac:dyDescent="0.35">
      <c r="B6266" s="5">
        <f t="shared" si="498"/>
        <v>6264</v>
      </c>
      <c r="C6266">
        <f t="shared" si="497"/>
        <v>59</v>
      </c>
      <c r="D6266" s="16">
        <v>1966</v>
      </c>
      <c r="E6266" t="s">
        <v>221</v>
      </c>
      <c r="F6266" t="s">
        <v>25</v>
      </c>
      <c r="G6266">
        <v>552281</v>
      </c>
      <c r="H6266" t="s">
        <v>17</v>
      </c>
      <c r="J6266" t="s">
        <v>3354</v>
      </c>
      <c r="K6266" t="s">
        <v>3383</v>
      </c>
      <c r="L6266" t="s">
        <v>369</v>
      </c>
      <c r="M6266" t="s">
        <v>3359</v>
      </c>
      <c r="AA6266" s="3" t="s">
        <v>3464</v>
      </c>
      <c r="AE6266" t="s">
        <v>380</v>
      </c>
      <c r="AF6266" t="s">
        <v>3060</v>
      </c>
      <c r="AH6266" s="2">
        <v>39742.904351851852</v>
      </c>
    </row>
    <row r="6267" spans="1:35" ht="15" customHeight="1" x14ac:dyDescent="0.35">
      <c r="B6267" s="5">
        <f t="shared" si="498"/>
        <v>6265</v>
      </c>
      <c r="C6267">
        <f t="shared" si="497"/>
        <v>72</v>
      </c>
      <c r="D6267" s="16">
        <v>1966</v>
      </c>
      <c r="E6267" t="s">
        <v>221</v>
      </c>
      <c r="F6267" t="s">
        <v>25</v>
      </c>
      <c r="G6267">
        <v>552340</v>
      </c>
      <c r="H6267" t="s">
        <v>17</v>
      </c>
      <c r="J6267" t="s">
        <v>3354</v>
      </c>
      <c r="K6267" t="s">
        <v>3383</v>
      </c>
      <c r="L6267" t="s">
        <v>2082</v>
      </c>
      <c r="M6267" t="s">
        <v>3359</v>
      </c>
      <c r="N6267" t="s">
        <v>3359</v>
      </c>
      <c r="AA6267" s="3" t="s">
        <v>3464</v>
      </c>
      <c r="AD6267" s="3" t="s">
        <v>2083</v>
      </c>
      <c r="AE6267" t="s">
        <v>380</v>
      </c>
      <c r="AF6267" t="s">
        <v>3060</v>
      </c>
      <c r="AH6267" s="2">
        <v>40698.686967592592</v>
      </c>
    </row>
    <row r="6268" spans="1:35" ht="15" customHeight="1" x14ac:dyDescent="0.35">
      <c r="B6268" s="5">
        <f t="shared" si="498"/>
        <v>6266</v>
      </c>
      <c r="C6268">
        <f t="shared" ref="C6268:C6333" si="502">+G6269-G6268</f>
        <v>86</v>
      </c>
      <c r="D6268" s="16">
        <v>1966</v>
      </c>
      <c r="E6268" t="s">
        <v>327</v>
      </c>
      <c r="F6268" t="s">
        <v>16</v>
      </c>
      <c r="G6268">
        <v>552412</v>
      </c>
      <c r="H6268" t="s">
        <v>17</v>
      </c>
      <c r="J6268" t="s">
        <v>3354</v>
      </c>
      <c r="K6268" t="s">
        <v>3383</v>
      </c>
      <c r="M6268" t="s">
        <v>3359</v>
      </c>
      <c r="AB6268" t="s">
        <v>2084</v>
      </c>
      <c r="AF6268" t="s">
        <v>3060</v>
      </c>
      <c r="AH6268" s="2">
        <v>40947.426527777781</v>
      </c>
    </row>
    <row r="6269" spans="1:35" ht="15" customHeight="1" thickBot="1" x14ac:dyDescent="0.4">
      <c r="B6269" s="5">
        <f t="shared" si="498"/>
        <v>6267</v>
      </c>
      <c r="C6269">
        <f t="shared" si="502"/>
        <v>80</v>
      </c>
      <c r="D6269" s="16">
        <v>1966</v>
      </c>
      <c r="E6269" t="s">
        <v>327</v>
      </c>
      <c r="F6269" t="s">
        <v>16</v>
      </c>
      <c r="G6269">
        <v>552498</v>
      </c>
      <c r="H6269" t="s">
        <v>17</v>
      </c>
      <c r="J6269" t="s">
        <v>3354</v>
      </c>
      <c r="K6269" t="s">
        <v>3383</v>
      </c>
      <c r="M6269" t="s">
        <v>3359</v>
      </c>
      <c r="N6269" t="s">
        <v>3359</v>
      </c>
      <c r="AB6269" t="s">
        <v>81</v>
      </c>
      <c r="AF6269" t="s">
        <v>3060</v>
      </c>
      <c r="AH6269" s="2">
        <v>40154.627905092595</v>
      </c>
    </row>
    <row r="6270" spans="1:35" ht="15" thickBot="1" x14ac:dyDescent="0.4">
      <c r="B6270" s="5">
        <f t="shared" si="498"/>
        <v>6268</v>
      </c>
      <c r="C6270">
        <f t="shared" si="502"/>
        <v>648</v>
      </c>
      <c r="D6270" s="16">
        <v>1966</v>
      </c>
      <c r="E6270" t="s">
        <v>327</v>
      </c>
      <c r="F6270" s="162" t="s">
        <v>25</v>
      </c>
      <c r="G6270" s="162">
        <v>552578</v>
      </c>
      <c r="H6270" s="162" t="s">
        <v>17</v>
      </c>
      <c r="I6270" s="162"/>
      <c r="J6270" s="162" t="s">
        <v>3354</v>
      </c>
      <c r="K6270" s="162"/>
      <c r="L6270" s="162"/>
      <c r="M6270" s="162" t="s">
        <v>3359</v>
      </c>
      <c r="N6270" s="162"/>
      <c r="O6270" s="162"/>
      <c r="P6270" s="162"/>
      <c r="Q6270" s="162"/>
      <c r="R6270" s="162"/>
      <c r="S6270" s="181"/>
      <c r="U6270" s="162"/>
      <c r="V6270" s="182"/>
      <c r="AE6270" s="162"/>
      <c r="AF6270" t="s">
        <v>3060</v>
      </c>
      <c r="AG6270" s="162"/>
      <c r="AH6270" s="163">
        <v>40081.90697916667</v>
      </c>
      <c r="AI6270" s="162"/>
    </row>
    <row r="6271" spans="1:35" ht="15" customHeight="1" thickBot="1" x14ac:dyDescent="0.4">
      <c r="A6271" s="180"/>
      <c r="B6271" s="5">
        <f t="shared" si="498"/>
        <v>6269</v>
      </c>
      <c r="C6271">
        <f t="shared" si="502"/>
        <v>20</v>
      </c>
      <c r="D6271" s="16">
        <v>1966</v>
      </c>
      <c r="E6271" t="s">
        <v>15</v>
      </c>
      <c r="F6271" t="s">
        <v>16</v>
      </c>
      <c r="G6271">
        <v>553226</v>
      </c>
      <c r="H6271" t="s">
        <v>17</v>
      </c>
      <c r="K6271" t="s">
        <v>3383</v>
      </c>
      <c r="L6271" t="s">
        <v>791</v>
      </c>
      <c r="M6271" t="s">
        <v>3359</v>
      </c>
      <c r="AF6271" t="s">
        <v>3060</v>
      </c>
      <c r="AH6271" s="2">
        <v>40890.414872685185</v>
      </c>
    </row>
    <row r="6272" spans="1:35" ht="15" customHeight="1" x14ac:dyDescent="0.35">
      <c r="B6272" s="5">
        <f t="shared" si="498"/>
        <v>6270</v>
      </c>
      <c r="C6272">
        <f t="shared" si="502"/>
        <v>57</v>
      </c>
      <c r="D6272" s="16">
        <v>1966</v>
      </c>
      <c r="E6272" t="s">
        <v>15</v>
      </c>
      <c r="F6272" t="s">
        <v>16</v>
      </c>
      <c r="G6272">
        <v>553246</v>
      </c>
      <c r="H6272" t="s">
        <v>17</v>
      </c>
      <c r="J6272" t="s">
        <v>3354</v>
      </c>
      <c r="K6272" t="s">
        <v>3383</v>
      </c>
      <c r="L6272" t="s">
        <v>56</v>
      </c>
      <c r="M6272" t="s">
        <v>3359</v>
      </c>
      <c r="AF6272" t="s">
        <v>3060</v>
      </c>
      <c r="AH6272" s="2">
        <v>40989.693726851852</v>
      </c>
    </row>
    <row r="6273" spans="1:35" ht="15" customHeight="1" x14ac:dyDescent="0.35">
      <c r="B6273" s="5">
        <f t="shared" si="498"/>
        <v>6271</v>
      </c>
      <c r="C6273">
        <f t="shared" si="502"/>
        <v>129</v>
      </c>
      <c r="D6273" s="16">
        <v>1966</v>
      </c>
      <c r="E6273" t="s">
        <v>15</v>
      </c>
      <c r="F6273" t="s">
        <v>25</v>
      </c>
      <c r="G6273">
        <v>553303</v>
      </c>
      <c r="H6273" t="s">
        <v>17</v>
      </c>
      <c r="J6273" t="s">
        <v>3354</v>
      </c>
      <c r="K6273" t="s">
        <v>3383</v>
      </c>
      <c r="L6273" t="s">
        <v>1130</v>
      </c>
      <c r="M6273" t="s">
        <v>3359</v>
      </c>
      <c r="AC6273" s="3">
        <v>1961</v>
      </c>
      <c r="AF6273" t="s">
        <v>3060</v>
      </c>
      <c r="AH6273" s="2">
        <v>41092.043993055559</v>
      </c>
    </row>
    <row r="6274" spans="1:35" ht="15" customHeight="1" x14ac:dyDescent="0.35">
      <c r="B6274" s="5">
        <f t="shared" si="498"/>
        <v>6272</v>
      </c>
      <c r="C6274">
        <f t="shared" si="502"/>
        <v>76</v>
      </c>
      <c r="D6274" s="16">
        <v>1966</v>
      </c>
      <c r="E6274" t="s">
        <v>15</v>
      </c>
      <c r="F6274" t="s">
        <v>16</v>
      </c>
      <c r="G6274">
        <v>553432</v>
      </c>
      <c r="H6274" t="s">
        <v>17</v>
      </c>
      <c r="J6274" t="s">
        <v>3354</v>
      </c>
      <c r="K6274" t="s">
        <v>3383</v>
      </c>
      <c r="M6274" t="s">
        <v>3359</v>
      </c>
      <c r="AB6274" t="s">
        <v>2086</v>
      </c>
      <c r="AF6274" t="s">
        <v>3060</v>
      </c>
      <c r="AH6274" s="2">
        <v>40943.051863425928</v>
      </c>
    </row>
    <row r="6275" spans="1:35" ht="15" customHeight="1" x14ac:dyDescent="0.35">
      <c r="B6275" s="5">
        <f t="shared" ref="B6275:B6339" si="503">+B6274+1</f>
        <v>6273</v>
      </c>
      <c r="C6275">
        <f t="shared" ref="C6275:C6279" si="504">+G6276-G6275</f>
        <v>37</v>
      </c>
      <c r="D6275" s="16">
        <v>1966</v>
      </c>
      <c r="E6275" t="s">
        <v>15</v>
      </c>
      <c r="F6275" t="s">
        <v>16</v>
      </c>
      <c r="G6275">
        <v>553508</v>
      </c>
      <c r="H6275" t="s">
        <v>17</v>
      </c>
      <c r="J6275" t="s">
        <v>3354</v>
      </c>
      <c r="K6275" t="s">
        <v>3383</v>
      </c>
      <c r="L6275" t="s">
        <v>239</v>
      </c>
      <c r="M6275" t="s">
        <v>3359</v>
      </c>
      <c r="AF6275" t="s">
        <v>3060</v>
      </c>
      <c r="AH6275" s="2">
        <v>40117.603796296295</v>
      </c>
    </row>
    <row r="6276" spans="1:35" ht="15" customHeight="1" x14ac:dyDescent="0.35">
      <c r="B6276" s="5">
        <f t="shared" si="503"/>
        <v>6274</v>
      </c>
      <c r="C6276">
        <f t="shared" si="504"/>
        <v>147</v>
      </c>
      <c r="D6276" s="16">
        <v>1966</v>
      </c>
      <c r="E6276" t="s">
        <v>15</v>
      </c>
      <c r="F6276" t="s">
        <v>16</v>
      </c>
      <c r="G6276">
        <v>553545</v>
      </c>
      <c r="H6276" t="s">
        <v>17</v>
      </c>
      <c r="J6276" t="s">
        <v>3354</v>
      </c>
      <c r="K6276" t="s">
        <v>3383</v>
      </c>
      <c r="L6276" t="s">
        <v>37</v>
      </c>
      <c r="M6276" t="s">
        <v>3359</v>
      </c>
      <c r="AF6276" t="s">
        <v>3060</v>
      </c>
      <c r="AH6276" s="2">
        <v>39672.462280092594</v>
      </c>
    </row>
    <row r="6277" spans="1:35" ht="15" customHeight="1" thickBot="1" x14ac:dyDescent="0.4">
      <c r="B6277" s="5">
        <f t="shared" si="503"/>
        <v>6275</v>
      </c>
      <c r="C6277">
        <f t="shared" si="504"/>
        <v>140</v>
      </c>
      <c r="D6277" s="16">
        <v>1966</v>
      </c>
      <c r="E6277" t="s">
        <v>15</v>
      </c>
      <c r="F6277" t="s">
        <v>16</v>
      </c>
      <c r="G6277">
        <v>553692</v>
      </c>
      <c r="H6277" t="s">
        <v>17</v>
      </c>
      <c r="J6277" t="s">
        <v>3354</v>
      </c>
      <c r="M6277" t="s">
        <v>3359</v>
      </c>
      <c r="AF6277" t="s">
        <v>3060</v>
      </c>
      <c r="AH6277" s="2">
        <v>40248.534421296295</v>
      </c>
    </row>
    <row r="6278" spans="1:35" ht="15" customHeight="1" thickBot="1" x14ac:dyDescent="0.4">
      <c r="A6278" s="3"/>
      <c r="B6278" s="5">
        <f t="shared" si="503"/>
        <v>6276</v>
      </c>
      <c r="C6278">
        <f t="shared" si="504"/>
        <v>213</v>
      </c>
      <c r="D6278" s="16">
        <v>1966</v>
      </c>
      <c r="E6278" s="159" t="s">
        <v>15</v>
      </c>
      <c r="F6278" s="159" t="s">
        <v>16</v>
      </c>
      <c r="G6278" s="160">
        <v>553832</v>
      </c>
      <c r="H6278" s="159"/>
      <c r="I6278" s="159"/>
      <c r="J6278" s="159" t="s">
        <v>3354</v>
      </c>
      <c r="K6278" s="159" t="s">
        <v>3383</v>
      </c>
      <c r="L6278" s="159"/>
      <c r="M6278" s="159" t="s">
        <v>3453</v>
      </c>
      <c r="N6278" s="159"/>
      <c r="O6278" s="159"/>
      <c r="P6278" s="159"/>
      <c r="Q6278" s="159"/>
      <c r="R6278" s="159"/>
      <c r="S6278" s="159"/>
      <c r="T6278" s="159" t="s">
        <v>3262</v>
      </c>
      <c r="U6278" s="159"/>
      <c r="V6278" s="161"/>
      <c r="W6278" s="159" t="s">
        <v>3572</v>
      </c>
      <c r="X6278" s="159" t="s">
        <v>3660</v>
      </c>
      <c r="Y6278" s="159"/>
      <c r="Z6278" s="159"/>
      <c r="AA6278" s="159" t="s">
        <v>3262</v>
      </c>
      <c r="AB6278" s="159"/>
      <c r="AC6278" s="159"/>
      <c r="AD6278" s="159"/>
      <c r="AE6278" s="159"/>
      <c r="AF6278" t="s">
        <v>3451</v>
      </c>
      <c r="AG6278" s="3"/>
      <c r="AH6278" s="153">
        <v>46091</v>
      </c>
      <c r="AI6278" s="76" t="s">
        <v>6392</v>
      </c>
    </row>
    <row r="6279" spans="1:35" ht="15" customHeight="1" x14ac:dyDescent="0.35">
      <c r="B6279" s="5">
        <f t="shared" si="503"/>
        <v>6277</v>
      </c>
      <c r="C6279">
        <f t="shared" si="504"/>
        <v>22</v>
      </c>
      <c r="D6279" s="16">
        <v>1966</v>
      </c>
      <c r="E6279" t="s">
        <v>15</v>
      </c>
      <c r="F6279" t="s">
        <v>16</v>
      </c>
      <c r="G6279">
        <v>554045</v>
      </c>
      <c r="H6279" t="s">
        <v>17</v>
      </c>
      <c r="M6279" t="s">
        <v>3359</v>
      </c>
      <c r="AF6279" t="s">
        <v>3060</v>
      </c>
      <c r="AH6279" s="2">
        <v>39955.797893518517</v>
      </c>
    </row>
    <row r="6280" spans="1:35" ht="15" customHeight="1" x14ac:dyDescent="0.35">
      <c r="B6280" s="5">
        <f t="shared" si="503"/>
        <v>6278</v>
      </c>
      <c r="C6280">
        <f t="shared" si="502"/>
        <v>252</v>
      </c>
      <c r="D6280" s="16">
        <v>1966</v>
      </c>
      <c r="E6280" t="s">
        <v>15</v>
      </c>
      <c r="F6280" t="s">
        <v>16</v>
      </c>
      <c r="G6280">
        <v>554067</v>
      </c>
      <c r="H6280" t="s">
        <v>17</v>
      </c>
      <c r="J6280" t="s">
        <v>380</v>
      </c>
      <c r="K6280" t="s">
        <v>3383</v>
      </c>
      <c r="L6280" t="s">
        <v>2087</v>
      </c>
      <c r="M6280" t="s">
        <v>3359</v>
      </c>
      <c r="AF6280" t="s">
        <v>3060</v>
      </c>
      <c r="AH6280" s="2">
        <v>40038.730694444443</v>
      </c>
    </row>
    <row r="6281" spans="1:35" ht="15" customHeight="1" x14ac:dyDescent="0.35">
      <c r="A6281" s="3"/>
      <c r="B6281" s="5">
        <f t="shared" si="503"/>
        <v>6279</v>
      </c>
      <c r="C6281">
        <f t="shared" si="502"/>
        <v>8</v>
      </c>
      <c r="D6281" s="16">
        <v>1966</v>
      </c>
      <c r="E6281" t="s">
        <v>3762</v>
      </c>
      <c r="F6281" t="s">
        <v>1112</v>
      </c>
      <c r="G6281">
        <v>554319</v>
      </c>
      <c r="J6281" t="s">
        <v>3354</v>
      </c>
      <c r="K6281" t="s">
        <v>3383</v>
      </c>
      <c r="M6281" t="s">
        <v>3453</v>
      </c>
      <c r="T6281" t="s">
        <v>3262</v>
      </c>
      <c r="X6281" t="s">
        <v>3830</v>
      </c>
      <c r="AA6281" s="3" t="s">
        <v>3828</v>
      </c>
      <c r="AF6281" t="s">
        <v>3451</v>
      </c>
      <c r="AH6281" s="2">
        <v>46025</v>
      </c>
    </row>
    <row r="6282" spans="1:35" ht="15" customHeight="1" x14ac:dyDescent="0.35">
      <c r="A6282" s="3"/>
      <c r="B6282" s="5">
        <f t="shared" si="503"/>
        <v>6280</v>
      </c>
      <c r="C6282">
        <f t="shared" si="502"/>
        <v>51</v>
      </c>
      <c r="D6282" s="16">
        <v>1966</v>
      </c>
      <c r="E6282" t="s">
        <v>3762</v>
      </c>
      <c r="F6282" t="s">
        <v>1112</v>
      </c>
      <c r="G6282">
        <v>554327</v>
      </c>
      <c r="J6282" t="s">
        <v>3354</v>
      </c>
      <c r="K6282" t="s">
        <v>3383</v>
      </c>
      <c r="M6282" t="s">
        <v>3453</v>
      </c>
      <c r="T6282" t="s">
        <v>3262</v>
      </c>
      <c r="AA6282" s="3" t="s">
        <v>3828</v>
      </c>
      <c r="AD6282" s="154" t="s">
        <v>4897</v>
      </c>
      <c r="AF6282" t="s">
        <v>3451</v>
      </c>
      <c r="AH6282" s="2">
        <v>45769</v>
      </c>
    </row>
    <row r="6283" spans="1:35" ht="15" customHeight="1" x14ac:dyDescent="0.35">
      <c r="B6283" s="5">
        <f t="shared" si="503"/>
        <v>6281</v>
      </c>
      <c r="C6283">
        <f t="shared" si="502"/>
        <v>45</v>
      </c>
      <c r="D6283" s="16">
        <v>1966</v>
      </c>
      <c r="E6283" s="3" t="s">
        <v>972</v>
      </c>
      <c r="F6283" s="3" t="s">
        <v>16</v>
      </c>
      <c r="G6283" s="3">
        <v>554378</v>
      </c>
      <c r="H6283" s="3"/>
      <c r="I6283" s="3"/>
      <c r="J6283" s="3"/>
      <c r="K6283" s="3" t="s">
        <v>3383</v>
      </c>
      <c r="L6283" s="3"/>
      <c r="M6283" s="3"/>
      <c r="N6283" s="3"/>
      <c r="O6283" s="3"/>
      <c r="P6283" s="3"/>
      <c r="Q6283" s="3"/>
      <c r="R6283" s="3"/>
      <c r="S6283" s="152"/>
      <c r="T6283" s="3"/>
      <c r="U6283" s="3"/>
      <c r="V6283" s="143"/>
      <c r="W6283" s="3"/>
      <c r="X6283" s="3"/>
      <c r="Y6283" s="3"/>
      <c r="Z6283" s="3"/>
      <c r="AB6283" s="3"/>
      <c r="AE6283" s="3"/>
      <c r="AF6283" s="3" t="s">
        <v>3451</v>
      </c>
      <c r="AG6283" s="3"/>
      <c r="AH6283" s="153">
        <v>45688</v>
      </c>
      <c r="AI6283" s="14" t="s">
        <v>4690</v>
      </c>
    </row>
    <row r="6284" spans="1:35" ht="15" customHeight="1" x14ac:dyDescent="0.35">
      <c r="A6284" s="3"/>
      <c r="B6284" s="5">
        <f t="shared" si="503"/>
        <v>6282</v>
      </c>
      <c r="C6284">
        <f t="shared" si="502"/>
        <v>2</v>
      </c>
      <c r="D6284" s="16">
        <v>1966</v>
      </c>
      <c r="E6284" t="s">
        <v>972</v>
      </c>
      <c r="F6284" t="s">
        <v>16</v>
      </c>
      <c r="G6284">
        <v>554423</v>
      </c>
      <c r="J6284" t="s">
        <v>3354</v>
      </c>
      <c r="K6284" t="s">
        <v>3383</v>
      </c>
      <c r="M6284" t="s">
        <v>3453</v>
      </c>
      <c r="N6284" t="s">
        <v>3359</v>
      </c>
      <c r="T6284" t="s">
        <v>3262</v>
      </c>
      <c r="U6284" t="s">
        <v>3557</v>
      </c>
      <c r="W6284" t="s">
        <v>3557</v>
      </c>
      <c r="X6284" t="s">
        <v>3452</v>
      </c>
      <c r="AA6284" s="3" t="s">
        <v>3262</v>
      </c>
      <c r="AF6284" t="s">
        <v>3451</v>
      </c>
      <c r="AH6284" s="2">
        <v>45661</v>
      </c>
    </row>
    <row r="6285" spans="1:35" ht="15" customHeight="1" x14ac:dyDescent="0.35">
      <c r="B6285" s="5">
        <f t="shared" si="503"/>
        <v>6283</v>
      </c>
      <c r="C6285">
        <f t="shared" si="502"/>
        <v>4</v>
      </c>
      <c r="D6285" s="16">
        <v>1966</v>
      </c>
      <c r="E6285" t="s">
        <v>972</v>
      </c>
      <c r="F6285" t="s">
        <v>16</v>
      </c>
      <c r="G6285">
        <v>554425</v>
      </c>
      <c r="H6285" t="s">
        <v>17</v>
      </c>
      <c r="J6285" t="s">
        <v>3354</v>
      </c>
      <c r="K6285" t="s">
        <v>3383</v>
      </c>
      <c r="L6285" t="s">
        <v>143</v>
      </c>
      <c r="M6285" t="s">
        <v>3359</v>
      </c>
      <c r="U6285" t="s">
        <v>3557</v>
      </c>
      <c r="W6285" t="s">
        <v>3557</v>
      </c>
      <c r="AD6285" s="3" t="s">
        <v>2088</v>
      </c>
      <c r="AF6285" t="s">
        <v>3060</v>
      </c>
      <c r="AH6285" s="2">
        <v>40223.268819444442</v>
      </c>
    </row>
    <row r="6286" spans="1:35" ht="15" customHeight="1" x14ac:dyDescent="0.35">
      <c r="B6286" s="5">
        <f t="shared" si="503"/>
        <v>6284</v>
      </c>
      <c r="C6286">
        <f t="shared" si="502"/>
        <v>9</v>
      </c>
      <c r="D6286" s="16">
        <v>1966</v>
      </c>
      <c r="E6286" t="s">
        <v>972</v>
      </c>
      <c r="F6286" t="s">
        <v>16</v>
      </c>
      <c r="G6286">
        <v>554429</v>
      </c>
      <c r="J6286" t="s">
        <v>3354</v>
      </c>
      <c r="K6286" t="s">
        <v>3383</v>
      </c>
      <c r="M6286" t="s">
        <v>3453</v>
      </c>
      <c r="N6286" t="s">
        <v>3359</v>
      </c>
      <c r="T6286" t="s">
        <v>3262</v>
      </c>
      <c r="U6286" t="s">
        <v>3557</v>
      </c>
      <c r="W6286" t="s">
        <v>3557</v>
      </c>
      <c r="X6286" t="s">
        <v>3452</v>
      </c>
      <c r="AF6286" t="s">
        <v>3451</v>
      </c>
      <c r="AH6286" s="2">
        <v>45315</v>
      </c>
    </row>
    <row r="6287" spans="1:35" ht="15" customHeight="1" x14ac:dyDescent="0.35">
      <c r="B6287" s="5">
        <f t="shared" si="503"/>
        <v>6285</v>
      </c>
      <c r="C6287">
        <f t="shared" si="502"/>
        <v>90</v>
      </c>
      <c r="D6287" s="16">
        <v>1966</v>
      </c>
      <c r="E6287" t="s">
        <v>972</v>
      </c>
      <c r="F6287" t="s">
        <v>16</v>
      </c>
      <c r="G6287">
        <v>554438</v>
      </c>
      <c r="H6287" t="s">
        <v>17</v>
      </c>
      <c r="J6287" t="s">
        <v>3354</v>
      </c>
      <c r="K6287" t="s">
        <v>3383</v>
      </c>
      <c r="L6287" t="s">
        <v>442</v>
      </c>
      <c r="M6287" t="s">
        <v>3359</v>
      </c>
      <c r="U6287" t="s">
        <v>3557</v>
      </c>
      <c r="W6287" t="s">
        <v>3557</v>
      </c>
      <c r="AF6287" t="s">
        <v>3060</v>
      </c>
      <c r="AH6287" s="2">
        <v>40286.585266203707</v>
      </c>
    </row>
    <row r="6288" spans="1:35" ht="15" customHeight="1" x14ac:dyDescent="0.35">
      <c r="B6288" s="5">
        <f t="shared" si="503"/>
        <v>6286</v>
      </c>
      <c r="C6288">
        <f t="shared" si="502"/>
        <v>54</v>
      </c>
      <c r="D6288" s="16">
        <v>1966</v>
      </c>
      <c r="E6288" s="116" t="s">
        <v>500</v>
      </c>
      <c r="F6288" s="116" t="s">
        <v>16</v>
      </c>
      <c r="G6288" s="117">
        <v>554528</v>
      </c>
      <c r="H6288" s="172" t="s">
        <v>5836</v>
      </c>
      <c r="I6288" s="172"/>
      <c r="J6288" s="172" t="s">
        <v>3364</v>
      </c>
      <c r="K6288" s="172" t="s">
        <v>3383</v>
      </c>
      <c r="L6288" s="172"/>
      <c r="M6288" s="172" t="s">
        <v>3453</v>
      </c>
      <c r="N6288" s="172"/>
      <c r="O6288" s="172"/>
      <c r="P6288" s="172"/>
      <c r="Q6288" s="172"/>
      <c r="R6288" s="172"/>
      <c r="S6288" s="173"/>
      <c r="T6288" s="172"/>
      <c r="U6288" s="172" t="s">
        <v>3557</v>
      </c>
      <c r="V6288" s="174" t="s">
        <v>3359</v>
      </c>
      <c r="W6288" s="172" t="s">
        <v>3572</v>
      </c>
      <c r="X6288" s="172" t="s">
        <v>3452</v>
      </c>
      <c r="Y6288" s="172"/>
      <c r="Z6288" s="172"/>
      <c r="AA6288" s="172" t="s">
        <v>3875</v>
      </c>
      <c r="AB6288" s="172"/>
      <c r="AC6288" s="172"/>
      <c r="AD6288" s="172"/>
      <c r="AE6288" s="172"/>
      <c r="AF6288" t="s">
        <v>3451</v>
      </c>
      <c r="AH6288" s="2">
        <v>45966</v>
      </c>
      <c r="AI6288" s="36" t="s">
        <v>5904</v>
      </c>
    </row>
    <row r="6289" spans="1:35" ht="15" customHeight="1" x14ac:dyDescent="0.35">
      <c r="B6289" s="5">
        <f t="shared" si="503"/>
        <v>6287</v>
      </c>
      <c r="C6289">
        <f t="shared" si="502"/>
        <v>251</v>
      </c>
      <c r="D6289" s="16">
        <v>1966</v>
      </c>
      <c r="E6289" t="s">
        <v>500</v>
      </c>
      <c r="F6289" t="s">
        <v>16</v>
      </c>
      <c r="G6289">
        <v>554582</v>
      </c>
      <c r="H6289" t="s">
        <v>17</v>
      </c>
      <c r="J6289" t="s">
        <v>3364</v>
      </c>
      <c r="K6289" t="s">
        <v>3383</v>
      </c>
      <c r="L6289" t="s">
        <v>1098</v>
      </c>
      <c r="M6289" t="s">
        <v>3359</v>
      </c>
      <c r="U6289" t="s">
        <v>3557</v>
      </c>
      <c r="V6289" s="43" t="s">
        <v>3359</v>
      </c>
      <c r="AD6289" s="3" t="s">
        <v>2089</v>
      </c>
      <c r="AF6289" t="s">
        <v>3060</v>
      </c>
      <c r="AH6289" s="2">
        <v>40586.447534722225</v>
      </c>
    </row>
    <row r="6290" spans="1:35" ht="15" customHeight="1" thickBot="1" x14ac:dyDescent="0.4">
      <c r="A6290" s="3"/>
      <c r="B6290" s="5">
        <f t="shared" si="503"/>
        <v>6288</v>
      </c>
      <c r="C6290">
        <f t="shared" si="502"/>
        <v>2</v>
      </c>
      <c r="D6290" s="16">
        <v>1966</v>
      </c>
      <c r="E6290" s="3" t="s">
        <v>972</v>
      </c>
      <c r="F6290" s="3" t="s">
        <v>25</v>
      </c>
      <c r="G6290" s="3">
        <v>554833</v>
      </c>
      <c r="H6290" s="3"/>
      <c r="I6290" s="3"/>
      <c r="J6290" s="3"/>
      <c r="K6290" s="3"/>
      <c r="L6290" s="3"/>
      <c r="M6290" s="3"/>
      <c r="N6290" s="3"/>
      <c r="O6290" s="3"/>
      <c r="P6290" s="3"/>
      <c r="Q6290" s="3"/>
      <c r="R6290" s="3"/>
      <c r="S6290" s="152"/>
      <c r="T6290" s="3"/>
      <c r="U6290" s="3"/>
      <c r="V6290" s="143"/>
      <c r="W6290" s="3"/>
      <c r="X6290" s="3"/>
      <c r="Y6290" s="3"/>
      <c r="Z6290" s="3"/>
      <c r="AB6290" s="3"/>
      <c r="AE6290" s="3"/>
      <c r="AF6290" s="3" t="s">
        <v>3451</v>
      </c>
      <c r="AG6290" s="3"/>
      <c r="AH6290" s="153">
        <v>45561</v>
      </c>
      <c r="AI6290" s="14" t="s">
        <v>4181</v>
      </c>
    </row>
    <row r="6291" spans="1:35" ht="15" thickBot="1" x14ac:dyDescent="0.4">
      <c r="B6291" s="5">
        <f t="shared" si="503"/>
        <v>6289</v>
      </c>
      <c r="C6291">
        <f t="shared" ref="C6291:C6295" si="505">+G6292-G6291</f>
        <v>1</v>
      </c>
      <c r="D6291" s="16">
        <v>1966</v>
      </c>
      <c r="E6291" s="3" t="s">
        <v>972</v>
      </c>
      <c r="F6291" s="3" t="s">
        <v>25</v>
      </c>
      <c r="G6291" s="160">
        <v>554835</v>
      </c>
      <c r="H6291" s="159"/>
      <c r="I6291" s="159"/>
      <c r="J6291" s="159" t="s">
        <v>3354</v>
      </c>
      <c r="K6291" s="159" t="s">
        <v>3383</v>
      </c>
      <c r="L6291" s="159"/>
      <c r="M6291" s="159" t="s">
        <v>3453</v>
      </c>
      <c r="N6291" s="159"/>
      <c r="O6291" s="159"/>
      <c r="P6291" s="159"/>
      <c r="Q6291" s="159"/>
      <c r="R6291" s="159"/>
      <c r="S6291" s="159"/>
      <c r="T6291" s="159" t="s">
        <v>3262</v>
      </c>
      <c r="U6291" s="159" t="s">
        <v>3557</v>
      </c>
      <c r="V6291" s="161"/>
      <c r="W6291" s="159" t="s">
        <v>3557</v>
      </c>
      <c r="X6291" s="159" t="s">
        <v>3452</v>
      </c>
      <c r="Y6291" s="159"/>
      <c r="Z6291" s="159"/>
      <c r="AA6291" s="159" t="s">
        <v>3262</v>
      </c>
      <c r="AB6291" s="159"/>
      <c r="AC6291" s="159"/>
      <c r="AD6291" s="159"/>
      <c r="AE6291" s="159"/>
      <c r="AF6291" t="s">
        <v>3451</v>
      </c>
      <c r="AG6291" s="159"/>
      <c r="AH6291" s="176">
        <v>46034</v>
      </c>
      <c r="AI6291" s="76" t="s">
        <v>6253</v>
      </c>
    </row>
    <row r="6292" spans="1:35" x14ac:dyDescent="0.35">
      <c r="B6292" s="5">
        <f t="shared" si="503"/>
        <v>6290</v>
      </c>
      <c r="C6292">
        <f t="shared" si="505"/>
        <v>3</v>
      </c>
      <c r="D6292" s="16">
        <v>1966</v>
      </c>
      <c r="E6292" s="3" t="s">
        <v>972</v>
      </c>
      <c r="F6292" s="3" t="s">
        <v>25</v>
      </c>
      <c r="G6292" s="265">
        <v>554836</v>
      </c>
      <c r="H6292" s="264"/>
      <c r="I6292" s="264"/>
      <c r="J6292" s="264"/>
      <c r="K6292" s="264" t="s">
        <v>3383</v>
      </c>
      <c r="L6292" s="264"/>
      <c r="M6292" s="264" t="s">
        <v>3453</v>
      </c>
      <c r="N6292" s="264"/>
      <c r="O6292" s="264"/>
      <c r="P6292" s="264"/>
      <c r="Q6292" s="264"/>
      <c r="R6292" s="264"/>
      <c r="S6292" s="264"/>
      <c r="T6292" s="264" t="s">
        <v>3262</v>
      </c>
      <c r="U6292" s="264" t="s">
        <v>3557</v>
      </c>
      <c r="V6292" s="266"/>
      <c r="W6292" s="264" t="s">
        <v>3557</v>
      </c>
      <c r="X6292" s="264" t="s">
        <v>3452</v>
      </c>
      <c r="Y6292" s="264"/>
      <c r="Z6292" s="264"/>
      <c r="AA6292" s="264" t="s">
        <v>3262</v>
      </c>
      <c r="AB6292" s="264"/>
      <c r="AC6292" s="264"/>
      <c r="AD6292" s="264"/>
      <c r="AE6292" s="264"/>
      <c r="AF6292" t="s">
        <v>3451</v>
      </c>
      <c r="AG6292" s="264"/>
      <c r="AH6292" s="267">
        <v>46266</v>
      </c>
      <c r="AI6292" s="166"/>
    </row>
    <row r="6293" spans="1:35" ht="15" customHeight="1" x14ac:dyDescent="0.35">
      <c r="B6293" s="5">
        <f t="shared" si="503"/>
        <v>6291</v>
      </c>
      <c r="C6293">
        <f t="shared" si="505"/>
        <v>17</v>
      </c>
      <c r="D6293" s="16">
        <v>1966</v>
      </c>
      <c r="E6293" s="3" t="s">
        <v>972</v>
      </c>
      <c r="F6293" s="3" t="s">
        <v>25</v>
      </c>
      <c r="G6293">
        <v>554839</v>
      </c>
      <c r="H6293" t="s">
        <v>17</v>
      </c>
      <c r="J6293" t="s">
        <v>3354</v>
      </c>
      <c r="K6293" t="s">
        <v>3383</v>
      </c>
      <c r="L6293" t="s">
        <v>1991</v>
      </c>
      <c r="M6293" t="s">
        <v>3359</v>
      </c>
      <c r="AF6293" t="s">
        <v>3060</v>
      </c>
      <c r="AH6293" s="2">
        <v>39825.377546296295</v>
      </c>
    </row>
    <row r="6294" spans="1:35" ht="15" customHeight="1" x14ac:dyDescent="0.35">
      <c r="B6294" s="5">
        <f t="shared" si="503"/>
        <v>6292</v>
      </c>
      <c r="C6294">
        <f t="shared" si="505"/>
        <v>12</v>
      </c>
      <c r="D6294" s="16">
        <v>1966</v>
      </c>
      <c r="E6294" s="3" t="s">
        <v>972</v>
      </c>
      <c r="F6294" s="3" t="s">
        <v>25</v>
      </c>
      <c r="G6294">
        <v>554856</v>
      </c>
      <c r="H6294" t="s">
        <v>17</v>
      </c>
      <c r="J6294" t="s">
        <v>3354</v>
      </c>
      <c r="M6294" t="s">
        <v>3359</v>
      </c>
      <c r="AF6294" t="s">
        <v>3060</v>
      </c>
      <c r="AH6294" s="2">
        <v>40803.870370370372</v>
      </c>
    </row>
    <row r="6295" spans="1:35" ht="15" customHeight="1" x14ac:dyDescent="0.35">
      <c r="B6295" s="5">
        <f t="shared" si="503"/>
        <v>6293</v>
      </c>
      <c r="C6295">
        <f t="shared" si="505"/>
        <v>324</v>
      </c>
      <c r="D6295" s="16">
        <v>1966</v>
      </c>
      <c r="E6295" s="3" t="s">
        <v>972</v>
      </c>
      <c r="F6295" s="3" t="s">
        <v>25</v>
      </c>
      <c r="G6295">
        <v>554868</v>
      </c>
      <c r="H6295" t="s">
        <v>17</v>
      </c>
      <c r="M6295" t="s">
        <v>3359</v>
      </c>
      <c r="AF6295" t="s">
        <v>3060</v>
      </c>
      <c r="AH6295" s="2">
        <v>39994.644687499997</v>
      </c>
    </row>
    <row r="6296" spans="1:35" ht="15" customHeight="1" x14ac:dyDescent="0.35">
      <c r="B6296" s="5">
        <f t="shared" si="503"/>
        <v>6294</v>
      </c>
      <c r="C6296">
        <f t="shared" si="502"/>
        <v>63</v>
      </c>
      <c r="D6296" s="16">
        <v>1966</v>
      </c>
      <c r="E6296" t="s">
        <v>1381</v>
      </c>
      <c r="F6296" t="s">
        <v>25</v>
      </c>
      <c r="G6296">
        <v>555192</v>
      </c>
      <c r="H6296" t="s">
        <v>17</v>
      </c>
      <c r="J6296" t="s">
        <v>380</v>
      </c>
      <c r="L6296" t="s">
        <v>74</v>
      </c>
      <c r="M6296" t="s">
        <v>3359</v>
      </c>
      <c r="S6296" s="148">
        <v>468</v>
      </c>
      <c r="U6296" t="s">
        <v>3557</v>
      </c>
      <c r="AA6296" s="3" t="s">
        <v>3727</v>
      </c>
      <c r="AD6296" s="3" t="s">
        <v>2090</v>
      </c>
      <c r="AF6296" t="s">
        <v>3060</v>
      </c>
      <c r="AH6296" s="2">
        <v>41092.512233796297</v>
      </c>
    </row>
    <row r="6297" spans="1:35" ht="15" customHeight="1" x14ac:dyDescent="0.35">
      <c r="B6297" s="5">
        <f t="shared" si="503"/>
        <v>6295</v>
      </c>
      <c r="C6297">
        <f t="shared" si="502"/>
        <v>7</v>
      </c>
      <c r="D6297" s="16">
        <v>1966</v>
      </c>
      <c r="E6297" t="s">
        <v>1381</v>
      </c>
      <c r="F6297" t="s">
        <v>25</v>
      </c>
      <c r="G6297">
        <v>555255</v>
      </c>
      <c r="H6297" t="s">
        <v>17</v>
      </c>
      <c r="J6297" t="s">
        <v>380</v>
      </c>
      <c r="K6297" t="s">
        <v>3383</v>
      </c>
      <c r="L6297" t="s">
        <v>45</v>
      </c>
      <c r="M6297" t="s">
        <v>3359</v>
      </c>
      <c r="U6297" t="s">
        <v>3557</v>
      </c>
      <c r="V6297" s="43" t="s">
        <v>3359</v>
      </c>
      <c r="AC6297" s="3">
        <v>1966</v>
      </c>
      <c r="AF6297" t="s">
        <v>3060</v>
      </c>
      <c r="AH6297" s="2">
        <v>40301.882037037038</v>
      </c>
    </row>
    <row r="6298" spans="1:35" ht="15" customHeight="1" x14ac:dyDescent="0.35">
      <c r="B6298" s="5">
        <f t="shared" si="503"/>
        <v>6296</v>
      </c>
      <c r="C6298">
        <f t="shared" si="502"/>
        <v>14</v>
      </c>
      <c r="D6298" s="16">
        <v>1966</v>
      </c>
      <c r="E6298" t="s">
        <v>1381</v>
      </c>
      <c r="F6298" t="s">
        <v>25</v>
      </c>
      <c r="G6298">
        <v>555262</v>
      </c>
      <c r="H6298" t="s">
        <v>17</v>
      </c>
      <c r="J6298" t="s">
        <v>3354</v>
      </c>
      <c r="K6298" t="s">
        <v>3383</v>
      </c>
      <c r="L6298" t="s">
        <v>377</v>
      </c>
      <c r="M6298" t="s">
        <v>3359</v>
      </c>
      <c r="U6298" t="s">
        <v>3557</v>
      </c>
      <c r="AB6298" t="s">
        <v>197</v>
      </c>
      <c r="AD6298" s="3" t="s">
        <v>2091</v>
      </c>
      <c r="AF6298" t="s">
        <v>3060</v>
      </c>
      <c r="AH6298" s="2">
        <v>40169.326678240737</v>
      </c>
    </row>
    <row r="6299" spans="1:35" ht="15" customHeight="1" x14ac:dyDescent="0.35">
      <c r="B6299" s="5">
        <f t="shared" si="503"/>
        <v>6297</v>
      </c>
      <c r="C6299">
        <f t="shared" si="502"/>
        <v>1</v>
      </c>
      <c r="D6299" s="16">
        <v>1966</v>
      </c>
      <c r="E6299" t="s">
        <v>1381</v>
      </c>
      <c r="F6299" t="s">
        <v>25</v>
      </c>
      <c r="G6299">
        <v>555276</v>
      </c>
      <c r="H6299" t="s">
        <v>17</v>
      </c>
      <c r="J6299" t="s">
        <v>380</v>
      </c>
      <c r="K6299" t="s">
        <v>3383</v>
      </c>
      <c r="L6299" t="s">
        <v>21</v>
      </c>
      <c r="M6299" t="s">
        <v>3359</v>
      </c>
      <c r="U6299" t="s">
        <v>3557</v>
      </c>
      <c r="AB6299" t="s">
        <v>197</v>
      </c>
      <c r="AD6299" s="3" t="s">
        <v>2092</v>
      </c>
      <c r="AF6299" t="s">
        <v>3060</v>
      </c>
      <c r="AH6299" s="2">
        <v>39915.040983796294</v>
      </c>
    </row>
    <row r="6300" spans="1:35" ht="15" customHeight="1" x14ac:dyDescent="0.35">
      <c r="A6300" s="3"/>
      <c r="B6300" s="5">
        <f t="shared" si="503"/>
        <v>6298</v>
      </c>
      <c r="C6300">
        <f t="shared" si="502"/>
        <v>1660</v>
      </c>
      <c r="D6300" s="16">
        <v>1966</v>
      </c>
      <c r="E6300" t="s">
        <v>560</v>
      </c>
      <c r="F6300" t="s">
        <v>25</v>
      </c>
      <c r="G6300">
        <v>555277</v>
      </c>
      <c r="H6300" t="s">
        <v>17</v>
      </c>
      <c r="J6300" t="s">
        <v>3354</v>
      </c>
      <c r="K6300" t="s">
        <v>3383</v>
      </c>
      <c r="M6300" t="s">
        <v>3359</v>
      </c>
      <c r="N6300" t="s">
        <v>3359</v>
      </c>
      <c r="AC6300" s="3">
        <v>1966</v>
      </c>
      <c r="AF6300" t="s">
        <v>3060</v>
      </c>
      <c r="AH6300" s="2">
        <v>40724.291122685187</v>
      </c>
    </row>
    <row r="6301" spans="1:35" ht="15" customHeight="1" x14ac:dyDescent="0.35">
      <c r="B6301" s="5">
        <f t="shared" si="503"/>
        <v>6299</v>
      </c>
      <c r="C6301">
        <f t="shared" si="502"/>
        <v>1</v>
      </c>
      <c r="D6301" s="16">
        <v>1966</v>
      </c>
      <c r="E6301" t="s">
        <v>15</v>
      </c>
      <c r="F6301" t="s">
        <v>25</v>
      </c>
      <c r="G6301">
        <v>556937</v>
      </c>
      <c r="H6301" t="s">
        <v>17</v>
      </c>
      <c r="J6301" t="s">
        <v>3354</v>
      </c>
      <c r="K6301" t="s">
        <v>3383</v>
      </c>
      <c r="M6301" t="s">
        <v>3359</v>
      </c>
      <c r="AF6301" t="s">
        <v>3060</v>
      </c>
      <c r="AH6301" s="2">
        <v>40802.935717592591</v>
      </c>
    </row>
    <row r="6302" spans="1:35" ht="15" customHeight="1" x14ac:dyDescent="0.35">
      <c r="B6302" s="5">
        <f t="shared" si="503"/>
        <v>6300</v>
      </c>
      <c r="C6302">
        <f t="shared" si="502"/>
        <v>480</v>
      </c>
      <c r="D6302" s="16">
        <v>1966</v>
      </c>
      <c r="E6302" t="s">
        <v>15</v>
      </c>
      <c r="F6302" t="s">
        <v>25</v>
      </c>
      <c r="G6302">
        <v>556938</v>
      </c>
      <c r="H6302" t="s">
        <v>17</v>
      </c>
      <c r="J6302" t="s">
        <v>3354</v>
      </c>
      <c r="K6302" t="s">
        <v>3383</v>
      </c>
      <c r="M6302" t="s">
        <v>3359</v>
      </c>
      <c r="AF6302" t="s">
        <v>3060</v>
      </c>
      <c r="AH6302" s="2">
        <v>40802.937361111108</v>
      </c>
    </row>
    <row r="6303" spans="1:35" ht="15" customHeight="1" x14ac:dyDescent="0.35">
      <c r="B6303" s="5">
        <f t="shared" si="503"/>
        <v>6301</v>
      </c>
      <c r="C6303">
        <f t="shared" si="502"/>
        <v>423</v>
      </c>
      <c r="D6303" s="16">
        <v>1966</v>
      </c>
      <c r="E6303" t="s">
        <v>15</v>
      </c>
      <c r="F6303" t="s">
        <v>25</v>
      </c>
      <c r="G6303">
        <v>557418</v>
      </c>
      <c r="H6303" t="s">
        <v>17</v>
      </c>
      <c r="J6303" t="s">
        <v>3354</v>
      </c>
      <c r="K6303" t="s">
        <v>3383</v>
      </c>
      <c r="L6303" t="s">
        <v>2093</v>
      </c>
      <c r="M6303" t="s">
        <v>3359</v>
      </c>
      <c r="AB6303" t="s">
        <v>81</v>
      </c>
      <c r="AF6303" t="s">
        <v>3060</v>
      </c>
      <c r="AH6303" s="2">
        <v>41043.831006944441</v>
      </c>
    </row>
    <row r="6304" spans="1:35" ht="15" customHeight="1" x14ac:dyDescent="0.35">
      <c r="B6304" s="5">
        <f t="shared" si="503"/>
        <v>6302</v>
      </c>
      <c r="C6304">
        <f t="shared" si="502"/>
        <v>71</v>
      </c>
      <c r="D6304" s="16">
        <v>1966</v>
      </c>
      <c r="E6304" t="s">
        <v>15</v>
      </c>
      <c r="F6304" t="s">
        <v>25</v>
      </c>
      <c r="G6304">
        <v>557841</v>
      </c>
      <c r="H6304" t="s">
        <v>17</v>
      </c>
      <c r="J6304" t="s">
        <v>3354</v>
      </c>
      <c r="K6304" t="s">
        <v>3383</v>
      </c>
      <c r="M6304" t="s">
        <v>3359</v>
      </c>
      <c r="AF6304" t="s">
        <v>3060</v>
      </c>
      <c r="AH6304" s="2">
        <v>40719.880648148152</v>
      </c>
    </row>
    <row r="6305" spans="1:35" ht="15" customHeight="1" x14ac:dyDescent="0.35">
      <c r="B6305" s="5">
        <f t="shared" si="503"/>
        <v>6303</v>
      </c>
      <c r="C6305">
        <f t="shared" si="502"/>
        <v>465</v>
      </c>
      <c r="D6305" s="16">
        <v>1966</v>
      </c>
      <c r="E6305" t="s">
        <v>15</v>
      </c>
      <c r="F6305" t="s">
        <v>25</v>
      </c>
      <c r="G6305" s="70">
        <v>557912</v>
      </c>
      <c r="J6305" t="s">
        <v>3354</v>
      </c>
      <c r="K6305" t="s">
        <v>3383</v>
      </c>
      <c r="M6305" t="s">
        <v>3453</v>
      </c>
      <c r="T6305" t="s">
        <v>3262</v>
      </c>
      <c r="W6305" t="s">
        <v>3572</v>
      </c>
      <c r="X6305" t="s">
        <v>3660</v>
      </c>
      <c r="AA6305" t="s">
        <v>3262</v>
      </c>
      <c r="AC6305"/>
      <c r="AD6305"/>
      <c r="AF6305" t="s">
        <v>3451</v>
      </c>
      <c r="AG6305" s="3"/>
      <c r="AH6305" s="153">
        <v>45899</v>
      </c>
      <c r="AI6305" s="36" t="s">
        <v>5458</v>
      </c>
    </row>
    <row r="6306" spans="1:35" ht="15" customHeight="1" x14ac:dyDescent="0.35">
      <c r="B6306" s="5">
        <f t="shared" si="503"/>
        <v>6304</v>
      </c>
      <c r="C6306">
        <f t="shared" si="502"/>
        <v>112</v>
      </c>
      <c r="D6306" s="16">
        <v>1966</v>
      </c>
      <c r="E6306" s="3" t="s">
        <v>15</v>
      </c>
      <c r="F6306" s="3" t="s">
        <v>25</v>
      </c>
      <c r="G6306" s="165">
        <v>558377</v>
      </c>
      <c r="H6306" s="3"/>
      <c r="I6306" s="3"/>
      <c r="J6306" s="3" t="s">
        <v>3354</v>
      </c>
      <c r="K6306" s="3" t="s">
        <v>3383</v>
      </c>
      <c r="L6306" s="3"/>
      <c r="M6306" s="3" t="s">
        <v>3453</v>
      </c>
      <c r="N6306" s="3"/>
      <c r="O6306" s="3"/>
      <c r="P6306" s="3"/>
      <c r="Q6306" s="3"/>
      <c r="R6306" s="3"/>
      <c r="S6306" s="152"/>
      <c r="T6306" s="3" t="s">
        <v>3262</v>
      </c>
      <c r="U6306" s="3"/>
      <c r="V6306" s="143"/>
      <c r="W6306" s="3" t="s">
        <v>3572</v>
      </c>
      <c r="X6306" s="3" t="s">
        <v>3660</v>
      </c>
      <c r="Y6306" s="3"/>
      <c r="Z6306" s="3"/>
      <c r="AA6306" s="3" t="s">
        <v>3262</v>
      </c>
      <c r="AB6306" s="3"/>
      <c r="AE6306" s="3"/>
      <c r="AF6306" t="s">
        <v>3451</v>
      </c>
      <c r="AH6306" s="2">
        <v>45783</v>
      </c>
      <c r="AI6306" s="75" t="s">
        <v>4988</v>
      </c>
    </row>
    <row r="6307" spans="1:35" ht="15" customHeight="1" thickBot="1" x14ac:dyDescent="0.4">
      <c r="B6307" s="5">
        <f t="shared" si="503"/>
        <v>6305</v>
      </c>
      <c r="C6307">
        <f t="shared" si="502"/>
        <v>23</v>
      </c>
      <c r="D6307" s="16">
        <v>1966</v>
      </c>
      <c r="E6307" t="s">
        <v>15</v>
      </c>
      <c r="F6307" t="s">
        <v>25</v>
      </c>
      <c r="G6307">
        <v>558489</v>
      </c>
      <c r="H6307" t="s">
        <v>17</v>
      </c>
      <c r="J6307" t="s">
        <v>3354</v>
      </c>
      <c r="K6307" t="s">
        <v>3383</v>
      </c>
      <c r="L6307" t="s">
        <v>203</v>
      </c>
      <c r="M6307" t="s">
        <v>3359</v>
      </c>
      <c r="AC6307" s="209">
        <v>40086</v>
      </c>
      <c r="AF6307" t="s">
        <v>3060</v>
      </c>
      <c r="AH6307" s="2">
        <v>40089.862962962965</v>
      </c>
    </row>
    <row r="6308" spans="1:35" ht="15" thickBot="1" x14ac:dyDescent="0.4">
      <c r="B6308" s="5">
        <f t="shared" si="503"/>
        <v>6306</v>
      </c>
      <c r="C6308">
        <f t="shared" si="502"/>
        <v>1252</v>
      </c>
      <c r="D6308" s="16">
        <v>1966</v>
      </c>
      <c r="E6308" s="3" t="s">
        <v>15</v>
      </c>
      <c r="F6308" s="3" t="s">
        <v>25</v>
      </c>
      <c r="G6308" s="165">
        <v>558512</v>
      </c>
      <c r="H6308" s="3"/>
      <c r="I6308" s="3"/>
      <c r="J6308" s="3" t="s">
        <v>3354</v>
      </c>
      <c r="K6308" s="3" t="s">
        <v>3383</v>
      </c>
      <c r="L6308" s="3"/>
      <c r="M6308" s="3"/>
      <c r="N6308" s="3"/>
      <c r="O6308" s="3"/>
      <c r="P6308" s="3"/>
      <c r="Q6308" s="3"/>
      <c r="R6308" s="3"/>
      <c r="S6308" s="152"/>
      <c r="T6308" s="3"/>
      <c r="U6308" s="3"/>
      <c r="V6308" s="143"/>
      <c r="W6308" s="3"/>
      <c r="X6308" s="3"/>
      <c r="Y6308" s="3"/>
      <c r="Z6308" s="3"/>
      <c r="AB6308" s="3"/>
      <c r="AE6308" s="3"/>
      <c r="AF6308" t="s">
        <v>3451</v>
      </c>
      <c r="AG6308" s="159"/>
      <c r="AH6308" s="176">
        <v>45928</v>
      </c>
      <c r="AI6308" s="166" t="s">
        <v>5114</v>
      </c>
    </row>
    <row r="6309" spans="1:35" ht="15" customHeight="1" thickBot="1" x14ac:dyDescent="0.4">
      <c r="A6309" s="180"/>
      <c r="B6309" s="5">
        <f t="shared" si="503"/>
        <v>6307</v>
      </c>
      <c r="C6309">
        <f t="shared" si="502"/>
        <v>20</v>
      </c>
      <c r="D6309" s="16">
        <v>1966</v>
      </c>
      <c r="E6309" t="s">
        <v>560</v>
      </c>
      <c r="F6309" t="s">
        <v>25</v>
      </c>
      <c r="G6309">
        <v>559764</v>
      </c>
      <c r="H6309" t="s">
        <v>17</v>
      </c>
      <c r="J6309" t="s">
        <v>3354</v>
      </c>
      <c r="L6309" t="s">
        <v>902</v>
      </c>
      <c r="M6309" t="s">
        <v>3359</v>
      </c>
      <c r="W6309" t="s">
        <v>3557</v>
      </c>
      <c r="AB6309" t="s">
        <v>195</v>
      </c>
      <c r="AF6309" t="s">
        <v>3060</v>
      </c>
    </row>
    <row r="6310" spans="1:35" ht="15" customHeight="1" x14ac:dyDescent="0.35">
      <c r="B6310" s="5">
        <f t="shared" si="503"/>
        <v>6308</v>
      </c>
      <c r="C6310">
        <f t="shared" si="502"/>
        <v>2</v>
      </c>
      <c r="D6310" s="16">
        <v>1966</v>
      </c>
      <c r="E6310" t="s">
        <v>560</v>
      </c>
      <c r="F6310" t="s">
        <v>25</v>
      </c>
      <c r="G6310">
        <v>559784</v>
      </c>
      <c r="H6310" t="s">
        <v>17</v>
      </c>
      <c r="K6310" t="s">
        <v>3383</v>
      </c>
      <c r="L6310" t="s">
        <v>28</v>
      </c>
      <c r="M6310" t="s">
        <v>3359</v>
      </c>
      <c r="AC6310" s="3">
        <v>1966</v>
      </c>
      <c r="AF6310" t="s">
        <v>3060</v>
      </c>
      <c r="AH6310" s="2">
        <v>39673.546331018515</v>
      </c>
    </row>
    <row r="6311" spans="1:35" ht="15" customHeight="1" x14ac:dyDescent="0.35">
      <c r="B6311" s="5">
        <f t="shared" si="503"/>
        <v>6309</v>
      </c>
      <c r="C6311">
        <f t="shared" si="502"/>
        <v>9</v>
      </c>
      <c r="D6311" s="16">
        <v>1966</v>
      </c>
      <c r="E6311" t="s">
        <v>560</v>
      </c>
      <c r="F6311" t="s">
        <v>25</v>
      </c>
      <c r="G6311">
        <v>559786</v>
      </c>
      <c r="H6311" t="s">
        <v>17</v>
      </c>
      <c r="J6311" t="s">
        <v>3354</v>
      </c>
      <c r="M6311" t="s">
        <v>3359</v>
      </c>
      <c r="AF6311" t="s">
        <v>3060</v>
      </c>
      <c r="AH6311" s="2">
        <v>41039.386319444442</v>
      </c>
    </row>
    <row r="6312" spans="1:35" ht="15" customHeight="1" x14ac:dyDescent="0.35">
      <c r="B6312" s="5">
        <f t="shared" si="503"/>
        <v>6310</v>
      </c>
      <c r="C6312">
        <f t="shared" si="502"/>
        <v>25</v>
      </c>
      <c r="D6312" s="16">
        <v>1966</v>
      </c>
      <c r="E6312" t="s">
        <v>560</v>
      </c>
      <c r="F6312" t="s">
        <v>25</v>
      </c>
      <c r="G6312">
        <v>559795</v>
      </c>
      <c r="H6312" t="s">
        <v>17</v>
      </c>
      <c r="J6312" t="s">
        <v>3354</v>
      </c>
      <c r="K6312" t="s">
        <v>3383</v>
      </c>
      <c r="L6312" t="s">
        <v>2097</v>
      </c>
      <c r="M6312" t="s">
        <v>3359</v>
      </c>
      <c r="W6312" t="s">
        <v>3557</v>
      </c>
      <c r="AA6312" s="3" t="s">
        <v>2099</v>
      </c>
      <c r="AC6312" s="3" t="s">
        <v>2098</v>
      </c>
      <c r="AF6312" t="s">
        <v>3060</v>
      </c>
      <c r="AH6312" s="2">
        <v>40937.8672337963</v>
      </c>
    </row>
    <row r="6313" spans="1:35" ht="15" customHeight="1" x14ac:dyDescent="0.35">
      <c r="B6313" s="5">
        <f t="shared" si="503"/>
        <v>6311</v>
      </c>
      <c r="C6313">
        <f t="shared" si="502"/>
        <v>33</v>
      </c>
      <c r="D6313" s="16">
        <v>1966</v>
      </c>
      <c r="E6313" t="s">
        <v>560</v>
      </c>
      <c r="F6313" t="s">
        <v>25</v>
      </c>
      <c r="G6313">
        <v>559820</v>
      </c>
      <c r="H6313" t="s">
        <v>17</v>
      </c>
      <c r="M6313" t="s">
        <v>3359</v>
      </c>
      <c r="N6313" t="s">
        <v>3359</v>
      </c>
      <c r="AC6313" s="3">
        <v>1969</v>
      </c>
      <c r="AF6313" t="s">
        <v>3060</v>
      </c>
      <c r="AH6313" s="2">
        <v>40723.483703703707</v>
      </c>
    </row>
    <row r="6314" spans="1:35" ht="15" customHeight="1" x14ac:dyDescent="0.35">
      <c r="B6314" s="5">
        <f t="shared" si="503"/>
        <v>6312</v>
      </c>
      <c r="C6314">
        <f t="shared" si="502"/>
        <v>21</v>
      </c>
      <c r="D6314" s="16">
        <v>1966</v>
      </c>
      <c r="E6314" t="s">
        <v>560</v>
      </c>
      <c r="F6314" t="s">
        <v>25</v>
      </c>
      <c r="G6314">
        <v>559853</v>
      </c>
      <c r="H6314" t="s">
        <v>17</v>
      </c>
      <c r="J6314" t="s">
        <v>3354</v>
      </c>
      <c r="K6314" t="s">
        <v>3383</v>
      </c>
      <c r="L6314" t="s">
        <v>258</v>
      </c>
      <c r="M6314" t="s">
        <v>3359</v>
      </c>
      <c r="N6314" t="s">
        <v>3359</v>
      </c>
      <c r="W6314" t="s">
        <v>3557</v>
      </c>
      <c r="Z6314" t="s">
        <v>3359</v>
      </c>
      <c r="AA6314" s="3" t="s">
        <v>2100</v>
      </c>
      <c r="AC6314" s="153">
        <v>24443</v>
      </c>
      <c r="AF6314" t="s">
        <v>3060</v>
      </c>
      <c r="AH6314" s="2">
        <v>40882.48715277778</v>
      </c>
    </row>
    <row r="6315" spans="1:35" ht="15" customHeight="1" x14ac:dyDescent="0.35">
      <c r="B6315" s="5">
        <f t="shared" si="503"/>
        <v>6313</v>
      </c>
      <c r="C6315">
        <f t="shared" si="502"/>
        <v>10</v>
      </c>
      <c r="D6315" s="16">
        <v>1966</v>
      </c>
      <c r="E6315" s="116" t="s">
        <v>560</v>
      </c>
      <c r="F6315" s="116" t="s">
        <v>25</v>
      </c>
      <c r="G6315" s="117">
        <v>559874</v>
      </c>
      <c r="H6315" s="172" t="s">
        <v>5836</v>
      </c>
      <c r="I6315" s="172"/>
      <c r="J6315" s="172" t="s">
        <v>3354</v>
      </c>
      <c r="K6315" s="172" t="s">
        <v>3383</v>
      </c>
      <c r="L6315" s="172"/>
      <c r="M6315" s="172" t="s">
        <v>3453</v>
      </c>
      <c r="N6315" s="172"/>
      <c r="O6315" s="172"/>
      <c r="P6315" s="172"/>
      <c r="Q6315" s="172"/>
      <c r="R6315" s="172"/>
      <c r="S6315" s="173"/>
      <c r="T6315" s="172" t="s">
        <v>3424</v>
      </c>
      <c r="U6315" s="172"/>
      <c r="V6315" s="174"/>
      <c r="W6315" s="172" t="s">
        <v>3557</v>
      </c>
      <c r="X6315" s="172" t="s">
        <v>3452</v>
      </c>
      <c r="Y6315" s="172"/>
      <c r="Z6315" s="172"/>
      <c r="AA6315" s="172" t="s">
        <v>3556</v>
      </c>
      <c r="AB6315" s="172" t="s">
        <v>3992</v>
      </c>
      <c r="AC6315" s="172"/>
      <c r="AD6315" s="172"/>
      <c r="AE6315" s="172"/>
      <c r="AF6315" t="s">
        <v>3451</v>
      </c>
      <c r="AG6315" s="172"/>
      <c r="AH6315" s="175">
        <v>45999</v>
      </c>
      <c r="AI6315" s="36" t="s">
        <v>6056</v>
      </c>
    </row>
    <row r="6316" spans="1:35" ht="15" customHeight="1" x14ac:dyDescent="0.35">
      <c r="B6316" s="5">
        <f t="shared" si="503"/>
        <v>6314</v>
      </c>
      <c r="C6316">
        <f t="shared" si="502"/>
        <v>1</v>
      </c>
      <c r="D6316" s="16">
        <v>1966</v>
      </c>
      <c r="E6316" t="s">
        <v>560</v>
      </c>
      <c r="F6316" t="s">
        <v>25</v>
      </c>
      <c r="G6316">
        <v>559884</v>
      </c>
      <c r="H6316" t="s">
        <v>17</v>
      </c>
      <c r="J6316" t="s">
        <v>3354</v>
      </c>
      <c r="K6316" t="s">
        <v>3383</v>
      </c>
      <c r="M6316" t="s">
        <v>3453</v>
      </c>
      <c r="T6316" t="s">
        <v>3424</v>
      </c>
      <c r="W6316" t="s">
        <v>3557</v>
      </c>
      <c r="X6316" t="s">
        <v>3452</v>
      </c>
      <c r="AA6316" s="3" t="s">
        <v>3828</v>
      </c>
      <c r="AC6316" s="153"/>
      <c r="AF6316" t="s">
        <v>3451</v>
      </c>
      <c r="AH6316" s="2">
        <v>45859</v>
      </c>
    </row>
    <row r="6317" spans="1:35" ht="15" customHeight="1" x14ac:dyDescent="0.35">
      <c r="B6317" s="5">
        <f t="shared" si="503"/>
        <v>6315</v>
      </c>
      <c r="C6317">
        <f t="shared" si="502"/>
        <v>28</v>
      </c>
      <c r="D6317" s="16">
        <v>1966</v>
      </c>
      <c r="E6317" t="s">
        <v>560</v>
      </c>
      <c r="F6317" t="s">
        <v>25</v>
      </c>
      <c r="G6317">
        <v>559885</v>
      </c>
      <c r="H6317" t="s">
        <v>17</v>
      </c>
      <c r="J6317" t="s">
        <v>3354</v>
      </c>
      <c r="K6317" t="s">
        <v>3383</v>
      </c>
      <c r="L6317" t="s">
        <v>510</v>
      </c>
      <c r="M6317" t="s">
        <v>3359</v>
      </c>
      <c r="W6317" t="s">
        <v>3557</v>
      </c>
      <c r="AB6317" t="s">
        <v>195</v>
      </c>
      <c r="AF6317" t="s">
        <v>3060</v>
      </c>
      <c r="AH6317" s="2">
        <v>40102.519224537034</v>
      </c>
    </row>
    <row r="6318" spans="1:35" ht="15" customHeight="1" x14ac:dyDescent="0.35">
      <c r="B6318" s="5">
        <f t="shared" si="503"/>
        <v>6316</v>
      </c>
      <c r="C6318">
        <f t="shared" si="502"/>
        <v>37</v>
      </c>
      <c r="D6318" s="16">
        <v>1966</v>
      </c>
      <c r="E6318" t="s">
        <v>560</v>
      </c>
      <c r="F6318" t="s">
        <v>25</v>
      </c>
      <c r="G6318">
        <v>559913</v>
      </c>
      <c r="J6318" t="s">
        <v>3354</v>
      </c>
      <c r="K6318" t="s">
        <v>3383</v>
      </c>
      <c r="M6318" t="s">
        <v>3453</v>
      </c>
      <c r="N6318" t="s">
        <v>3359</v>
      </c>
      <c r="T6318" t="s">
        <v>3424</v>
      </c>
      <c r="W6318" t="s">
        <v>3557</v>
      </c>
      <c r="X6318" t="s">
        <v>3452</v>
      </c>
      <c r="Z6318" t="s">
        <v>3359</v>
      </c>
      <c r="AF6318" t="s">
        <v>3451</v>
      </c>
      <c r="AH6318" s="2">
        <v>45243</v>
      </c>
    </row>
    <row r="6319" spans="1:35" ht="15" customHeight="1" thickBot="1" x14ac:dyDescent="0.4">
      <c r="B6319" s="5">
        <f t="shared" si="503"/>
        <v>6317</v>
      </c>
      <c r="C6319">
        <f t="shared" si="502"/>
        <v>34</v>
      </c>
      <c r="D6319" s="16">
        <v>1966</v>
      </c>
      <c r="E6319" t="s">
        <v>560</v>
      </c>
      <c r="F6319" t="s">
        <v>25</v>
      </c>
      <c r="G6319">
        <v>559950</v>
      </c>
      <c r="H6319" t="s">
        <v>17</v>
      </c>
      <c r="J6319" t="s">
        <v>380</v>
      </c>
      <c r="K6319" t="s">
        <v>3383</v>
      </c>
      <c r="L6319" t="s">
        <v>80</v>
      </c>
      <c r="M6319" t="s">
        <v>3359</v>
      </c>
      <c r="N6319" t="s">
        <v>3359</v>
      </c>
      <c r="S6319" s="148">
        <v>497</v>
      </c>
      <c r="W6319" t="s">
        <v>3557</v>
      </c>
      <c r="AB6319" t="s">
        <v>195</v>
      </c>
      <c r="AF6319" t="s">
        <v>3060</v>
      </c>
      <c r="AH6319" s="2">
        <v>39918.693159722221</v>
      </c>
    </row>
    <row r="6320" spans="1:35" ht="15" thickBot="1" x14ac:dyDescent="0.4">
      <c r="B6320" s="5">
        <f t="shared" si="503"/>
        <v>6318</v>
      </c>
      <c r="C6320">
        <f t="shared" si="502"/>
        <v>3</v>
      </c>
      <c r="D6320" s="16">
        <v>1966</v>
      </c>
      <c r="E6320" s="162" t="s">
        <v>560</v>
      </c>
      <c r="F6320" s="162" t="s">
        <v>25</v>
      </c>
      <c r="G6320" s="162">
        <v>559984</v>
      </c>
      <c r="H6320" s="162" t="s">
        <v>17</v>
      </c>
      <c r="I6320" s="162"/>
      <c r="J6320" s="162" t="s">
        <v>3354</v>
      </c>
      <c r="K6320" s="162" t="s">
        <v>3383</v>
      </c>
      <c r="L6320" s="162" t="s">
        <v>2101</v>
      </c>
      <c r="M6320" s="162" t="s">
        <v>3359</v>
      </c>
      <c r="N6320" s="162"/>
      <c r="O6320" s="162"/>
      <c r="P6320" s="162"/>
      <c r="Q6320" s="162"/>
      <c r="R6320" s="162"/>
      <c r="S6320" s="181"/>
      <c r="T6320" s="162"/>
      <c r="U6320" s="162"/>
      <c r="V6320" s="182"/>
      <c r="W6320" s="162"/>
      <c r="X6320" s="162"/>
      <c r="Y6320" s="162"/>
      <c r="Z6320" s="162"/>
      <c r="AA6320" s="159"/>
      <c r="AB6320" s="162"/>
      <c r="AC6320" s="159"/>
      <c r="AD6320" s="159"/>
      <c r="AE6320" s="162"/>
      <c r="AF6320" t="s">
        <v>3060</v>
      </c>
      <c r="AG6320" s="162"/>
      <c r="AH6320" s="163">
        <v>39933.700196759259</v>
      </c>
      <c r="AI6320" s="162"/>
    </row>
    <row r="6321" spans="1:35" ht="15" customHeight="1" thickBot="1" x14ac:dyDescent="0.4">
      <c r="A6321" s="180"/>
      <c r="B6321" s="5">
        <f t="shared" si="503"/>
        <v>6319</v>
      </c>
      <c r="C6321">
        <f t="shared" si="502"/>
        <v>20</v>
      </c>
      <c r="D6321" s="16">
        <v>1966</v>
      </c>
      <c r="E6321" t="s">
        <v>560</v>
      </c>
      <c r="F6321" t="s">
        <v>25</v>
      </c>
      <c r="G6321">
        <v>559987</v>
      </c>
      <c r="H6321" t="s">
        <v>17</v>
      </c>
      <c r="J6321" t="s">
        <v>3354</v>
      </c>
      <c r="K6321" t="s">
        <v>3383</v>
      </c>
      <c r="L6321" t="s">
        <v>516</v>
      </c>
      <c r="M6321" t="s">
        <v>3359</v>
      </c>
      <c r="N6321" t="s">
        <v>3359</v>
      </c>
      <c r="W6321" t="s">
        <v>3557</v>
      </c>
      <c r="AB6321" t="s">
        <v>2102</v>
      </c>
      <c r="AC6321" s="3">
        <v>1965</v>
      </c>
      <c r="AF6321" t="s">
        <v>3060</v>
      </c>
      <c r="AH6321" s="2">
        <v>40413.803148148145</v>
      </c>
    </row>
    <row r="6322" spans="1:35" ht="15" customHeight="1" x14ac:dyDescent="0.35">
      <c r="B6322" s="5">
        <f t="shared" si="503"/>
        <v>6320</v>
      </c>
      <c r="C6322">
        <f t="shared" si="502"/>
        <v>1404</v>
      </c>
      <c r="D6322" s="16">
        <v>1966</v>
      </c>
      <c r="E6322" t="s">
        <v>560</v>
      </c>
      <c r="F6322" t="s">
        <v>25</v>
      </c>
      <c r="G6322">
        <v>560007</v>
      </c>
      <c r="H6322" t="s">
        <v>17</v>
      </c>
      <c r="J6322" t="s">
        <v>3354</v>
      </c>
      <c r="K6322" t="s">
        <v>3383</v>
      </c>
      <c r="L6322" t="s">
        <v>35</v>
      </c>
      <c r="M6322" t="s">
        <v>3359</v>
      </c>
      <c r="AF6322" t="s">
        <v>3060</v>
      </c>
      <c r="AH6322" s="2">
        <v>40007.450925925928</v>
      </c>
    </row>
    <row r="6323" spans="1:35" ht="15" customHeight="1" x14ac:dyDescent="0.35">
      <c r="B6323" s="5">
        <f t="shared" si="503"/>
        <v>6321</v>
      </c>
      <c r="C6323">
        <f t="shared" si="502"/>
        <v>103</v>
      </c>
      <c r="D6323" s="16">
        <v>1966</v>
      </c>
      <c r="E6323" s="115" t="s">
        <v>327</v>
      </c>
      <c r="F6323" s="115" t="s">
        <v>25</v>
      </c>
      <c r="G6323" s="70">
        <v>561411</v>
      </c>
      <c r="I6323" s="172"/>
      <c r="J6323" t="s">
        <v>3354</v>
      </c>
      <c r="K6323" s="172" t="s">
        <v>3383</v>
      </c>
      <c r="M6323" s="172" t="s">
        <v>3453</v>
      </c>
      <c r="T6323" s="172" t="s">
        <v>3424</v>
      </c>
      <c r="V6323" s="43" t="s">
        <v>3359</v>
      </c>
      <c r="W6323" s="172" t="s">
        <v>3572</v>
      </c>
      <c r="X6323" s="172" t="s">
        <v>3452</v>
      </c>
      <c r="AA6323" s="172" t="s">
        <v>5693</v>
      </c>
      <c r="AC6323"/>
      <c r="AD6323"/>
      <c r="AF6323" t="s">
        <v>3451</v>
      </c>
      <c r="AH6323" s="2">
        <v>45966</v>
      </c>
      <c r="AI6323" s="36" t="s">
        <v>5791</v>
      </c>
    </row>
    <row r="6324" spans="1:35" ht="15" customHeight="1" x14ac:dyDescent="0.35">
      <c r="B6324" s="5">
        <f t="shared" si="503"/>
        <v>6322</v>
      </c>
      <c r="C6324">
        <f t="shared" si="502"/>
        <v>12</v>
      </c>
      <c r="D6324" s="16">
        <v>1966</v>
      </c>
      <c r="E6324" t="s">
        <v>221</v>
      </c>
      <c r="F6324" t="s">
        <v>25</v>
      </c>
      <c r="G6324">
        <v>561514</v>
      </c>
      <c r="H6324" t="s">
        <v>17</v>
      </c>
      <c r="J6324" t="s">
        <v>3354</v>
      </c>
      <c r="K6324" t="s">
        <v>3383</v>
      </c>
      <c r="L6324" t="s">
        <v>218</v>
      </c>
      <c r="M6324" t="s">
        <v>3359</v>
      </c>
      <c r="AA6324" s="3" t="s">
        <v>3464</v>
      </c>
      <c r="AF6324" t="s">
        <v>3060</v>
      </c>
      <c r="AH6324" s="2">
        <v>39855.632847222223</v>
      </c>
    </row>
    <row r="6325" spans="1:35" ht="15" customHeight="1" x14ac:dyDescent="0.35">
      <c r="B6325" s="5">
        <f t="shared" si="503"/>
        <v>6323</v>
      </c>
      <c r="C6325">
        <f t="shared" si="502"/>
        <v>14</v>
      </c>
      <c r="D6325" s="16">
        <v>1966</v>
      </c>
      <c r="E6325" t="s">
        <v>221</v>
      </c>
      <c r="F6325" t="s">
        <v>25</v>
      </c>
      <c r="G6325">
        <v>561526</v>
      </c>
      <c r="H6325" t="s">
        <v>17</v>
      </c>
      <c r="J6325" t="s">
        <v>3354</v>
      </c>
      <c r="K6325" t="s">
        <v>3383</v>
      </c>
      <c r="M6325" t="s">
        <v>3453</v>
      </c>
      <c r="AF6325" t="s">
        <v>3451</v>
      </c>
      <c r="AH6325" s="2">
        <v>45859</v>
      </c>
    </row>
    <row r="6326" spans="1:35" ht="15" customHeight="1" thickBot="1" x14ac:dyDescent="0.4">
      <c r="B6326" s="5">
        <f t="shared" si="503"/>
        <v>6324</v>
      </c>
      <c r="C6326">
        <f t="shared" si="502"/>
        <v>7</v>
      </c>
      <c r="D6326" s="16">
        <v>1966</v>
      </c>
      <c r="E6326" s="3" t="s">
        <v>221</v>
      </c>
      <c r="F6326" s="3" t="s">
        <v>25</v>
      </c>
      <c r="G6326" s="3">
        <v>561540</v>
      </c>
      <c r="H6326" s="3"/>
      <c r="I6326" s="3"/>
      <c r="J6326" s="3" t="s">
        <v>3354</v>
      </c>
      <c r="K6326" s="3" t="s">
        <v>3383</v>
      </c>
      <c r="L6326" s="3"/>
      <c r="M6326" s="3" t="s">
        <v>3453</v>
      </c>
      <c r="N6326" s="3"/>
      <c r="O6326" s="3"/>
      <c r="P6326" s="3"/>
      <c r="Q6326" s="3"/>
      <c r="R6326" s="3"/>
      <c r="S6326" s="152"/>
      <c r="T6326" s="3" t="s">
        <v>3424</v>
      </c>
      <c r="U6326" s="3"/>
      <c r="V6326" s="143"/>
      <c r="W6326" s="3" t="s">
        <v>3572</v>
      </c>
      <c r="X6326" s="3" t="s">
        <v>3452</v>
      </c>
      <c r="Y6326" s="3"/>
      <c r="Z6326" s="3"/>
      <c r="AA6326" s="3" t="s">
        <v>3464</v>
      </c>
      <c r="AB6326" s="3"/>
      <c r="AD6326" s="3" t="s">
        <v>4364</v>
      </c>
      <c r="AE6326" s="3"/>
      <c r="AF6326" s="3" t="s">
        <v>3451</v>
      </c>
      <c r="AG6326" s="3"/>
      <c r="AH6326" s="153">
        <v>45561</v>
      </c>
      <c r="AI6326" s="75" t="s">
        <v>4182</v>
      </c>
    </row>
    <row r="6327" spans="1:35" ht="15" thickBot="1" x14ac:dyDescent="0.4">
      <c r="B6327" s="5">
        <f t="shared" si="503"/>
        <v>6325</v>
      </c>
      <c r="C6327">
        <f t="shared" si="502"/>
        <v>266</v>
      </c>
      <c r="D6327" s="16">
        <v>1966</v>
      </c>
      <c r="E6327" s="159" t="s">
        <v>6315</v>
      </c>
      <c r="F6327" s="159" t="s">
        <v>25</v>
      </c>
      <c r="G6327" s="160">
        <v>561547</v>
      </c>
      <c r="H6327" s="159"/>
      <c r="I6327" s="159"/>
      <c r="J6327" s="159" t="s">
        <v>3354</v>
      </c>
      <c r="K6327" s="159" t="s">
        <v>3383</v>
      </c>
      <c r="L6327" s="159"/>
      <c r="M6327" s="159" t="s">
        <v>3453</v>
      </c>
      <c r="N6327" s="159"/>
      <c r="O6327" s="159"/>
      <c r="P6327" s="159"/>
      <c r="Q6327" s="159"/>
      <c r="R6327" s="159"/>
      <c r="S6327" s="159"/>
      <c r="T6327" s="159" t="s">
        <v>3424</v>
      </c>
      <c r="U6327" s="159"/>
      <c r="V6327" s="161"/>
      <c r="W6327" s="159"/>
      <c r="X6327" s="159" t="s">
        <v>3452</v>
      </c>
      <c r="Y6327" s="159"/>
      <c r="Z6327" s="159"/>
      <c r="AA6327" s="159" t="s">
        <v>6300</v>
      </c>
      <c r="AB6327" s="159"/>
      <c r="AC6327" s="159"/>
      <c r="AD6327" s="159" t="s">
        <v>6314</v>
      </c>
      <c r="AE6327" s="159"/>
      <c r="AF6327" t="s">
        <v>3451</v>
      </c>
      <c r="AG6327" s="159"/>
      <c r="AH6327" s="176">
        <v>46034</v>
      </c>
      <c r="AI6327" s="76" t="s">
        <v>6262</v>
      </c>
    </row>
    <row r="6328" spans="1:35" ht="15" customHeight="1" x14ac:dyDescent="0.35">
      <c r="B6328" s="5">
        <f t="shared" si="503"/>
        <v>6326</v>
      </c>
      <c r="C6328">
        <f t="shared" si="502"/>
        <v>69</v>
      </c>
      <c r="D6328" s="16">
        <v>1966</v>
      </c>
      <c r="E6328" t="s">
        <v>221</v>
      </c>
      <c r="F6328" t="s">
        <v>25</v>
      </c>
      <c r="G6328">
        <v>561813</v>
      </c>
      <c r="H6328" t="s">
        <v>17</v>
      </c>
      <c r="J6328" t="s">
        <v>3354</v>
      </c>
      <c r="K6328" t="s">
        <v>3383</v>
      </c>
      <c r="L6328" t="s">
        <v>28</v>
      </c>
      <c r="M6328" t="s">
        <v>3359</v>
      </c>
      <c r="AA6328" s="3" t="s">
        <v>3464</v>
      </c>
      <c r="AF6328" t="s">
        <v>3060</v>
      </c>
      <c r="AH6328" s="2">
        <v>40360.732905092591</v>
      </c>
    </row>
    <row r="6329" spans="1:35" ht="15" customHeight="1" x14ac:dyDescent="0.35">
      <c r="B6329" s="5">
        <f t="shared" si="503"/>
        <v>6327</v>
      </c>
      <c r="C6329">
        <f t="shared" si="502"/>
        <v>3</v>
      </c>
      <c r="D6329" s="16">
        <v>1966</v>
      </c>
      <c r="E6329" s="3" t="s">
        <v>4948</v>
      </c>
      <c r="F6329" s="3" t="s">
        <v>25</v>
      </c>
      <c r="G6329" s="165">
        <v>561882</v>
      </c>
      <c r="H6329" s="3"/>
      <c r="I6329" s="3"/>
      <c r="J6329" s="3" t="s">
        <v>3354</v>
      </c>
      <c r="K6329" s="3" t="s">
        <v>3383</v>
      </c>
      <c r="L6329" s="3"/>
      <c r="M6329" s="3" t="s">
        <v>3453</v>
      </c>
      <c r="N6329" s="3"/>
      <c r="O6329" s="3"/>
      <c r="P6329" s="3"/>
      <c r="Q6329" s="3"/>
      <c r="R6329" s="3"/>
      <c r="S6329" s="152"/>
      <c r="T6329" s="3" t="s">
        <v>3424</v>
      </c>
      <c r="U6329" s="3"/>
      <c r="V6329" s="143"/>
      <c r="W6329" s="3" t="s">
        <v>3572</v>
      </c>
      <c r="X6329" s="3" t="s">
        <v>3452</v>
      </c>
      <c r="Y6329" s="3"/>
      <c r="Z6329" s="3"/>
      <c r="AA6329" s="3" t="s">
        <v>3648</v>
      </c>
      <c r="AB6329" s="3"/>
      <c r="AE6329" s="3"/>
      <c r="AF6329" t="s">
        <v>3451</v>
      </c>
      <c r="AH6329" s="2">
        <v>45783</v>
      </c>
      <c r="AI6329" s="75" t="s">
        <v>4989</v>
      </c>
    </row>
    <row r="6330" spans="1:35" ht="15" customHeight="1" x14ac:dyDescent="0.35">
      <c r="B6330" s="5">
        <f t="shared" si="503"/>
        <v>6328</v>
      </c>
      <c r="C6330">
        <f t="shared" si="502"/>
        <v>299</v>
      </c>
      <c r="D6330" s="16">
        <v>1966</v>
      </c>
      <c r="E6330" t="s">
        <v>4874</v>
      </c>
      <c r="F6330" t="s">
        <v>25</v>
      </c>
      <c r="G6330">
        <v>561885</v>
      </c>
      <c r="J6330" t="s">
        <v>3354</v>
      </c>
      <c r="K6330" t="s">
        <v>3383</v>
      </c>
      <c r="M6330" t="s">
        <v>3453</v>
      </c>
      <c r="T6330" t="s">
        <v>3424</v>
      </c>
      <c r="W6330" t="s">
        <v>3830</v>
      </c>
      <c r="X6330" t="s">
        <v>3452</v>
      </c>
      <c r="AA6330" s="3" t="s">
        <v>167</v>
      </c>
      <c r="AF6330" t="s">
        <v>3451</v>
      </c>
      <c r="AH6330" s="2">
        <v>45742</v>
      </c>
    </row>
    <row r="6331" spans="1:35" ht="15" customHeight="1" x14ac:dyDescent="0.35">
      <c r="B6331" s="5">
        <f t="shared" si="503"/>
        <v>6329</v>
      </c>
      <c r="C6331">
        <f t="shared" si="502"/>
        <v>541</v>
      </c>
      <c r="D6331" s="16">
        <v>1966</v>
      </c>
      <c r="E6331" s="3" t="s">
        <v>15</v>
      </c>
      <c r="F6331" s="3" t="s">
        <v>25</v>
      </c>
      <c r="G6331" s="165">
        <v>562184</v>
      </c>
      <c r="H6331" s="3"/>
      <c r="I6331" s="3"/>
      <c r="J6331" s="3" t="s">
        <v>3354</v>
      </c>
      <c r="K6331" s="3" t="s">
        <v>3383</v>
      </c>
      <c r="L6331" s="3"/>
      <c r="M6331" s="3" t="s">
        <v>3453</v>
      </c>
      <c r="N6331" s="3"/>
      <c r="O6331" s="3"/>
      <c r="P6331" s="3"/>
      <c r="Q6331" s="3"/>
      <c r="R6331" s="3"/>
      <c r="S6331" s="152"/>
      <c r="T6331" s="3" t="s">
        <v>3262</v>
      </c>
      <c r="U6331" s="3"/>
      <c r="V6331" s="143"/>
      <c r="W6331" s="3" t="s">
        <v>3572</v>
      </c>
      <c r="X6331" s="3" t="s">
        <v>3660</v>
      </c>
      <c r="Y6331" s="3"/>
      <c r="Z6331" s="3"/>
      <c r="AA6331" s="3" t="s">
        <v>3262</v>
      </c>
      <c r="AB6331" s="3"/>
      <c r="AE6331" s="3"/>
      <c r="AF6331" t="s">
        <v>3451</v>
      </c>
      <c r="AH6331" s="2">
        <v>45783</v>
      </c>
      <c r="AI6331" s="75" t="s">
        <v>4990</v>
      </c>
    </row>
    <row r="6332" spans="1:35" ht="15" customHeight="1" x14ac:dyDescent="0.35">
      <c r="B6332" s="5">
        <f t="shared" si="503"/>
        <v>6330</v>
      </c>
      <c r="C6332">
        <f t="shared" si="502"/>
        <v>1094</v>
      </c>
      <c r="D6332" s="16">
        <v>1966</v>
      </c>
      <c r="E6332" s="3" t="s">
        <v>15</v>
      </c>
      <c r="F6332" s="3" t="s">
        <v>16</v>
      </c>
      <c r="G6332" s="3">
        <v>562725</v>
      </c>
      <c r="H6332" s="3"/>
      <c r="I6332" s="3"/>
      <c r="J6332" s="3"/>
      <c r="K6332" s="3"/>
      <c r="L6332" s="3"/>
      <c r="M6332" s="3"/>
      <c r="N6332" s="3"/>
      <c r="O6332" s="3"/>
      <c r="P6332" s="3"/>
      <c r="Q6332" s="3"/>
      <c r="R6332" s="3"/>
      <c r="S6332" s="152"/>
      <c r="T6332" s="3"/>
      <c r="U6332" s="3"/>
      <c r="V6332" s="143"/>
      <c r="W6332" s="3"/>
      <c r="X6332" s="3"/>
      <c r="Y6332" s="3"/>
      <c r="Z6332" s="3"/>
      <c r="AB6332" s="3"/>
      <c r="AE6332" s="3"/>
      <c r="AF6332" s="3" t="s">
        <v>3451</v>
      </c>
      <c r="AG6332" s="3"/>
      <c r="AH6332" s="153">
        <v>45568</v>
      </c>
      <c r="AI6332" s="14" t="s">
        <v>4314</v>
      </c>
    </row>
    <row r="6333" spans="1:35" ht="15" customHeight="1" x14ac:dyDescent="0.35">
      <c r="B6333" s="5">
        <f t="shared" si="503"/>
        <v>6331</v>
      </c>
      <c r="C6333">
        <f t="shared" si="502"/>
        <v>845</v>
      </c>
      <c r="D6333" s="16">
        <v>1966</v>
      </c>
      <c r="E6333" s="3" t="s">
        <v>560</v>
      </c>
      <c r="F6333" s="3" t="s">
        <v>2064</v>
      </c>
      <c r="G6333" s="3">
        <v>563819</v>
      </c>
      <c r="H6333" s="3"/>
      <c r="I6333" s="3"/>
      <c r="J6333" s="3"/>
      <c r="K6333" s="3"/>
      <c r="L6333" s="3"/>
      <c r="M6333" s="3"/>
      <c r="N6333" s="3"/>
      <c r="O6333" s="3"/>
      <c r="P6333" s="3"/>
      <c r="Q6333" s="3"/>
      <c r="R6333" s="3"/>
      <c r="S6333" s="152"/>
      <c r="T6333" s="3"/>
      <c r="U6333" s="3"/>
      <c r="V6333" s="143"/>
      <c r="W6333" s="3"/>
      <c r="X6333" s="3"/>
      <c r="Y6333" s="3"/>
      <c r="Z6333" s="3"/>
      <c r="AB6333" s="3"/>
      <c r="AD6333" s="3" t="s">
        <v>6162</v>
      </c>
      <c r="AE6333" s="3"/>
      <c r="AF6333" s="3" t="s">
        <v>3451</v>
      </c>
      <c r="AG6333" s="3"/>
      <c r="AH6333" s="153">
        <v>46032</v>
      </c>
      <c r="AI6333" s="14"/>
    </row>
    <row r="6334" spans="1:35" ht="15" customHeight="1" x14ac:dyDescent="0.35">
      <c r="B6334" s="5">
        <f t="shared" si="503"/>
        <v>6332</v>
      </c>
      <c r="C6334">
        <f t="shared" ref="C6334:C6404" si="506">+G6335-G6334</f>
        <v>71</v>
      </c>
      <c r="D6334" s="16">
        <v>1966</v>
      </c>
      <c r="E6334" t="s">
        <v>500</v>
      </c>
      <c r="F6334" t="s">
        <v>25</v>
      </c>
      <c r="G6334">
        <v>564664</v>
      </c>
      <c r="H6334" t="s">
        <v>17</v>
      </c>
      <c r="J6334" t="s">
        <v>380</v>
      </c>
      <c r="K6334" t="s">
        <v>3383</v>
      </c>
      <c r="L6334" t="s">
        <v>156</v>
      </c>
      <c r="M6334" t="s">
        <v>3359</v>
      </c>
      <c r="U6334" t="s">
        <v>3557</v>
      </c>
      <c r="AB6334" t="s">
        <v>230</v>
      </c>
      <c r="AC6334" s="3" t="s">
        <v>2103</v>
      </c>
      <c r="AF6334" t="s">
        <v>3060</v>
      </c>
      <c r="AH6334" s="2">
        <v>40901.31318287037</v>
      </c>
    </row>
    <row r="6335" spans="1:35" ht="15" customHeight="1" thickBot="1" x14ac:dyDescent="0.4">
      <c r="B6335" s="5">
        <f t="shared" si="503"/>
        <v>6333</v>
      </c>
      <c r="C6335">
        <f t="shared" si="506"/>
        <v>39</v>
      </c>
      <c r="D6335" s="16">
        <v>1966</v>
      </c>
      <c r="E6335" t="s">
        <v>500</v>
      </c>
      <c r="F6335" t="s">
        <v>25</v>
      </c>
      <c r="G6335">
        <v>564735</v>
      </c>
      <c r="H6335" t="s">
        <v>17</v>
      </c>
      <c r="J6335" t="s">
        <v>380</v>
      </c>
      <c r="K6335" t="s">
        <v>3383</v>
      </c>
      <c r="L6335" t="s">
        <v>2105</v>
      </c>
      <c r="M6335" t="s">
        <v>3359</v>
      </c>
      <c r="U6335" t="s">
        <v>3557</v>
      </c>
      <c r="AB6335" t="s">
        <v>197</v>
      </c>
      <c r="AF6335" t="s">
        <v>3060</v>
      </c>
      <c r="AH6335" s="2">
        <v>40130.331203703703</v>
      </c>
    </row>
    <row r="6336" spans="1:35" ht="15" thickBot="1" x14ac:dyDescent="0.4">
      <c r="B6336" s="5">
        <f t="shared" si="503"/>
        <v>6334</v>
      </c>
      <c r="C6336">
        <f t="shared" si="506"/>
        <v>413</v>
      </c>
      <c r="D6336" s="16">
        <v>1966</v>
      </c>
      <c r="E6336" s="162" t="s">
        <v>15</v>
      </c>
      <c r="F6336" s="162" t="s">
        <v>25</v>
      </c>
      <c r="G6336" s="162">
        <v>564774</v>
      </c>
      <c r="H6336" s="162" t="s">
        <v>17</v>
      </c>
      <c r="I6336" s="162"/>
      <c r="J6336" s="162" t="s">
        <v>3354</v>
      </c>
      <c r="K6336" s="162" t="s">
        <v>3383</v>
      </c>
      <c r="L6336" s="162" t="s">
        <v>914</v>
      </c>
      <c r="M6336" s="162" t="s">
        <v>3359</v>
      </c>
      <c r="N6336" s="162"/>
      <c r="O6336" s="162"/>
      <c r="P6336" s="162"/>
      <c r="Q6336" s="162"/>
      <c r="R6336" s="162"/>
      <c r="S6336" s="181"/>
      <c r="T6336" s="162"/>
      <c r="U6336" s="162"/>
      <c r="V6336" s="182"/>
      <c r="W6336" s="162"/>
      <c r="X6336" s="162"/>
      <c r="Y6336" s="162"/>
      <c r="Z6336" s="162"/>
      <c r="AA6336" s="159"/>
      <c r="AB6336" s="162"/>
      <c r="AC6336" s="159"/>
      <c r="AD6336" s="159"/>
      <c r="AE6336" s="162"/>
      <c r="AF6336" t="s">
        <v>3060</v>
      </c>
      <c r="AG6336" s="162"/>
      <c r="AH6336" s="163">
        <v>39729.370798611111</v>
      </c>
      <c r="AI6336" s="162"/>
    </row>
    <row r="6337" spans="1:35" ht="15" customHeight="1" thickBot="1" x14ac:dyDescent="0.4">
      <c r="A6337" s="180"/>
      <c r="B6337" s="5">
        <f t="shared" si="503"/>
        <v>6335</v>
      </c>
      <c r="C6337">
        <f t="shared" si="506"/>
        <v>235</v>
      </c>
      <c r="D6337" s="16">
        <v>1966</v>
      </c>
      <c r="E6337" t="s">
        <v>15</v>
      </c>
      <c r="F6337" t="s">
        <v>25</v>
      </c>
      <c r="G6337">
        <v>565187</v>
      </c>
      <c r="H6337" t="s">
        <v>17</v>
      </c>
      <c r="J6337" t="s">
        <v>3354</v>
      </c>
      <c r="K6337" t="s">
        <v>3383</v>
      </c>
      <c r="L6337" t="s">
        <v>88</v>
      </c>
      <c r="M6337" t="s">
        <v>3359</v>
      </c>
      <c r="AB6337" t="s">
        <v>315</v>
      </c>
      <c r="AF6337" t="s">
        <v>3060</v>
      </c>
      <c r="AH6337" s="2">
        <v>41037.352488425924</v>
      </c>
    </row>
    <row r="6338" spans="1:35" ht="15" customHeight="1" x14ac:dyDescent="0.35">
      <c r="B6338" s="5">
        <f t="shared" si="503"/>
        <v>6336</v>
      </c>
      <c r="C6338">
        <f t="shared" si="506"/>
        <v>71</v>
      </c>
      <c r="D6338" s="16">
        <v>1966</v>
      </c>
      <c r="E6338" t="s">
        <v>15</v>
      </c>
      <c r="F6338" t="s">
        <v>25</v>
      </c>
      <c r="G6338">
        <v>565422</v>
      </c>
      <c r="H6338" t="s">
        <v>17</v>
      </c>
      <c r="J6338" t="s">
        <v>3354</v>
      </c>
      <c r="K6338" t="s">
        <v>3383</v>
      </c>
      <c r="L6338" t="s">
        <v>46</v>
      </c>
      <c r="M6338" t="s">
        <v>3359</v>
      </c>
      <c r="N6338" t="s">
        <v>3359</v>
      </c>
      <c r="AF6338" t="s">
        <v>3060</v>
      </c>
      <c r="AH6338" s="2">
        <v>39859.318101851852</v>
      </c>
    </row>
    <row r="6339" spans="1:35" ht="15" customHeight="1" x14ac:dyDescent="0.35">
      <c r="B6339" s="5">
        <f t="shared" si="503"/>
        <v>6337</v>
      </c>
      <c r="C6339">
        <f t="shared" si="506"/>
        <v>10</v>
      </c>
      <c r="D6339" s="146">
        <v>1966</v>
      </c>
      <c r="E6339" s="3" t="s">
        <v>972</v>
      </c>
      <c r="F6339" s="3" t="s">
        <v>25</v>
      </c>
      <c r="G6339" s="3">
        <v>565493</v>
      </c>
      <c r="H6339" s="3"/>
      <c r="I6339" s="3"/>
      <c r="J6339" s="3"/>
      <c r="K6339" s="3"/>
      <c r="L6339" s="3"/>
      <c r="M6339" s="3"/>
      <c r="N6339" s="3"/>
      <c r="O6339" s="3"/>
      <c r="P6339" s="3"/>
      <c r="Q6339" s="3"/>
      <c r="R6339" s="3"/>
      <c r="S6339" s="152"/>
      <c r="T6339" s="3"/>
      <c r="U6339" s="3"/>
      <c r="V6339" s="143"/>
      <c r="W6339" s="3"/>
      <c r="X6339" s="3"/>
      <c r="Y6339" s="3"/>
      <c r="Z6339" s="3"/>
      <c r="AB6339" s="3"/>
      <c r="AE6339" s="3"/>
      <c r="AF6339" s="3" t="s">
        <v>3451</v>
      </c>
      <c r="AG6339" s="3"/>
      <c r="AH6339" s="153">
        <v>45568</v>
      </c>
      <c r="AI6339" s="14" t="s">
        <v>4315</v>
      </c>
    </row>
    <row r="6340" spans="1:35" ht="15" customHeight="1" x14ac:dyDescent="0.35">
      <c r="A6340" s="3"/>
      <c r="B6340" s="5">
        <f t="shared" ref="B6340:B6404" si="507">+B6339+1</f>
        <v>6338</v>
      </c>
      <c r="C6340">
        <f t="shared" si="506"/>
        <v>1</v>
      </c>
      <c r="D6340" s="16">
        <v>1966</v>
      </c>
      <c r="E6340" t="s">
        <v>972</v>
      </c>
      <c r="F6340" t="s">
        <v>25</v>
      </c>
      <c r="G6340">
        <v>565503</v>
      </c>
      <c r="H6340" t="s">
        <v>17</v>
      </c>
      <c r="J6340" t="s">
        <v>3354</v>
      </c>
      <c r="K6340" t="s">
        <v>3383</v>
      </c>
      <c r="L6340" t="s">
        <v>21</v>
      </c>
      <c r="M6340" t="s">
        <v>3359</v>
      </c>
      <c r="AF6340" t="s">
        <v>3060</v>
      </c>
      <c r="AH6340" s="2">
        <v>39821.343541666669</v>
      </c>
    </row>
    <row r="6341" spans="1:35" ht="15" customHeight="1" x14ac:dyDescent="0.35">
      <c r="B6341" s="5">
        <f t="shared" si="507"/>
        <v>6339</v>
      </c>
      <c r="C6341">
        <f t="shared" si="506"/>
        <v>11</v>
      </c>
      <c r="D6341" s="16">
        <v>1966</v>
      </c>
      <c r="E6341" t="s">
        <v>972</v>
      </c>
      <c r="F6341" t="s">
        <v>25</v>
      </c>
      <c r="G6341">
        <v>565504</v>
      </c>
      <c r="H6341" t="s">
        <v>17</v>
      </c>
      <c r="J6341" t="s">
        <v>3354</v>
      </c>
      <c r="M6341" t="s">
        <v>3359</v>
      </c>
      <c r="AF6341" t="s">
        <v>3060</v>
      </c>
      <c r="AH6341" s="2">
        <v>40426.62804398148</v>
      </c>
    </row>
    <row r="6342" spans="1:35" ht="15" customHeight="1" x14ac:dyDescent="0.35">
      <c r="B6342" s="5">
        <f t="shared" si="507"/>
        <v>6340</v>
      </c>
      <c r="C6342">
        <f t="shared" si="506"/>
        <v>22</v>
      </c>
      <c r="D6342" s="16">
        <v>1966</v>
      </c>
      <c r="E6342" t="s">
        <v>972</v>
      </c>
      <c r="F6342" t="s">
        <v>25</v>
      </c>
      <c r="G6342">
        <v>565515</v>
      </c>
      <c r="L6342" t="s">
        <v>37</v>
      </c>
      <c r="AF6342" t="s">
        <v>3060</v>
      </c>
    </row>
    <row r="6343" spans="1:35" ht="15" customHeight="1" x14ac:dyDescent="0.35">
      <c r="B6343" s="5">
        <f t="shared" si="507"/>
        <v>6341</v>
      </c>
      <c r="C6343">
        <f t="shared" si="506"/>
        <v>167</v>
      </c>
      <c r="D6343" s="16">
        <v>1966</v>
      </c>
      <c r="E6343" t="s">
        <v>972</v>
      </c>
      <c r="F6343" t="s">
        <v>25</v>
      </c>
      <c r="G6343">
        <v>565537</v>
      </c>
      <c r="H6343" t="s">
        <v>17</v>
      </c>
      <c r="J6343" t="s">
        <v>3354</v>
      </c>
      <c r="L6343" t="s">
        <v>234</v>
      </c>
      <c r="M6343" t="s">
        <v>3359</v>
      </c>
      <c r="AF6343" t="s">
        <v>3060</v>
      </c>
      <c r="AH6343" s="2">
        <v>39915.928576388891</v>
      </c>
    </row>
    <row r="6344" spans="1:35" ht="15" customHeight="1" x14ac:dyDescent="0.35">
      <c r="B6344" s="5">
        <f t="shared" si="507"/>
        <v>6342</v>
      </c>
      <c r="C6344">
        <f t="shared" si="506"/>
        <v>50</v>
      </c>
      <c r="D6344" s="16">
        <v>1966</v>
      </c>
      <c r="E6344" t="s">
        <v>327</v>
      </c>
      <c r="F6344" t="s">
        <v>16</v>
      </c>
      <c r="G6344">
        <v>565704</v>
      </c>
      <c r="H6344" t="s">
        <v>17</v>
      </c>
      <c r="L6344" t="s">
        <v>2106</v>
      </c>
      <c r="M6344" t="s">
        <v>3359</v>
      </c>
      <c r="AF6344" t="s">
        <v>3060</v>
      </c>
      <c r="AH6344" s="2">
        <v>41093.807974537034</v>
      </c>
    </row>
    <row r="6345" spans="1:35" ht="15" customHeight="1" x14ac:dyDescent="0.35">
      <c r="B6345" s="5">
        <f t="shared" si="507"/>
        <v>6343</v>
      </c>
      <c r="C6345">
        <f t="shared" si="506"/>
        <v>53</v>
      </c>
      <c r="D6345" s="16">
        <v>1966</v>
      </c>
      <c r="E6345" s="3" t="s">
        <v>327</v>
      </c>
      <c r="F6345" s="3" t="s">
        <v>16</v>
      </c>
      <c r="G6345" s="165">
        <v>565754</v>
      </c>
      <c r="H6345" s="3"/>
      <c r="I6345" s="3"/>
      <c r="J6345" s="3" t="s">
        <v>3354</v>
      </c>
      <c r="K6345" s="3" t="s">
        <v>3383</v>
      </c>
      <c r="L6345" s="3"/>
      <c r="M6345" s="3" t="s">
        <v>3453</v>
      </c>
      <c r="N6345" s="3"/>
      <c r="O6345" s="3"/>
      <c r="P6345" s="3"/>
      <c r="Q6345" s="3"/>
      <c r="R6345" s="3"/>
      <c r="S6345" s="152"/>
      <c r="T6345" s="3" t="s">
        <v>3424</v>
      </c>
      <c r="U6345" s="3"/>
      <c r="V6345" s="143" t="s">
        <v>3359</v>
      </c>
      <c r="W6345" s="3" t="s">
        <v>3572</v>
      </c>
      <c r="X6345" s="3" t="s">
        <v>3452</v>
      </c>
      <c r="Y6345" s="3"/>
      <c r="Z6345" s="3"/>
      <c r="AA6345" s="3" t="s">
        <v>5693</v>
      </c>
      <c r="AB6345" s="3"/>
      <c r="AE6345" s="3"/>
      <c r="AF6345" t="s">
        <v>3451</v>
      </c>
      <c r="AG6345" s="3"/>
      <c r="AH6345" s="153">
        <v>45928</v>
      </c>
      <c r="AI6345" s="166" t="s">
        <v>5577</v>
      </c>
    </row>
    <row r="6346" spans="1:35" ht="15" customHeight="1" x14ac:dyDescent="0.35">
      <c r="B6346" s="5">
        <f t="shared" si="507"/>
        <v>6344</v>
      </c>
      <c r="C6346">
        <f t="shared" si="506"/>
        <v>134</v>
      </c>
      <c r="D6346" s="16">
        <v>1966</v>
      </c>
      <c r="E6346" t="s">
        <v>327</v>
      </c>
      <c r="F6346" t="s">
        <v>16</v>
      </c>
      <c r="G6346">
        <v>565807</v>
      </c>
      <c r="H6346" t="s">
        <v>17</v>
      </c>
      <c r="J6346" t="s">
        <v>3354</v>
      </c>
      <c r="K6346" t="s">
        <v>3383</v>
      </c>
      <c r="L6346" t="s">
        <v>442</v>
      </c>
      <c r="M6346" t="s">
        <v>3359</v>
      </c>
      <c r="S6346" s="148">
        <v>460</v>
      </c>
      <c r="AB6346" t="s">
        <v>81</v>
      </c>
      <c r="AC6346" s="3">
        <v>1966</v>
      </c>
      <c r="AF6346" t="s">
        <v>3060</v>
      </c>
      <c r="AH6346" s="2">
        <v>40792.285393518519</v>
      </c>
    </row>
    <row r="6347" spans="1:35" ht="15" customHeight="1" x14ac:dyDescent="0.35">
      <c r="B6347" s="5">
        <f t="shared" si="507"/>
        <v>6345</v>
      </c>
      <c r="C6347">
        <f t="shared" si="506"/>
        <v>99</v>
      </c>
      <c r="D6347" s="16">
        <v>1966</v>
      </c>
      <c r="E6347" t="s">
        <v>15</v>
      </c>
      <c r="F6347" t="s">
        <v>16</v>
      </c>
      <c r="G6347" s="70">
        <v>565941</v>
      </c>
      <c r="J6347" t="s">
        <v>3354</v>
      </c>
      <c r="K6347" t="s">
        <v>3383</v>
      </c>
      <c r="M6347" t="s">
        <v>3453</v>
      </c>
      <c r="T6347" t="s">
        <v>3262</v>
      </c>
      <c r="W6347" t="s">
        <v>3572</v>
      </c>
      <c r="X6347" t="s">
        <v>3660</v>
      </c>
      <c r="AA6347" t="s">
        <v>3262</v>
      </c>
      <c r="AC6347"/>
      <c r="AD6347"/>
      <c r="AF6347" t="s">
        <v>3451</v>
      </c>
      <c r="AG6347" s="3"/>
      <c r="AH6347" s="153">
        <v>45899</v>
      </c>
      <c r="AI6347" s="36" t="s">
        <v>5459</v>
      </c>
    </row>
    <row r="6348" spans="1:35" ht="15" customHeight="1" x14ac:dyDescent="0.35">
      <c r="B6348" s="5">
        <f t="shared" si="507"/>
        <v>6346</v>
      </c>
      <c r="C6348">
        <f t="shared" si="506"/>
        <v>104</v>
      </c>
      <c r="D6348" s="16">
        <v>1966</v>
      </c>
      <c r="E6348" t="s">
        <v>500</v>
      </c>
      <c r="F6348" t="s">
        <v>16</v>
      </c>
      <c r="G6348">
        <v>566040</v>
      </c>
      <c r="H6348" t="s">
        <v>17</v>
      </c>
      <c r="J6348" t="s">
        <v>380</v>
      </c>
      <c r="K6348" t="s">
        <v>3383</v>
      </c>
      <c r="L6348" t="s">
        <v>2107</v>
      </c>
      <c r="M6348" t="s">
        <v>3359</v>
      </c>
      <c r="U6348" t="s">
        <v>3557</v>
      </c>
      <c r="AB6348" t="s">
        <v>197</v>
      </c>
      <c r="AF6348" t="s">
        <v>3060</v>
      </c>
      <c r="AH6348" s="2">
        <v>40860.919594907406</v>
      </c>
    </row>
    <row r="6349" spans="1:35" ht="15" customHeight="1" x14ac:dyDescent="0.35">
      <c r="B6349" s="5">
        <f t="shared" si="507"/>
        <v>6347</v>
      </c>
      <c r="C6349">
        <f t="shared" si="506"/>
        <v>5</v>
      </c>
      <c r="D6349" s="16">
        <v>1966</v>
      </c>
      <c r="E6349" t="s">
        <v>500</v>
      </c>
      <c r="F6349" t="s">
        <v>16</v>
      </c>
      <c r="G6349">
        <v>566144</v>
      </c>
      <c r="H6349" t="s">
        <v>17</v>
      </c>
      <c r="J6349" t="s">
        <v>380</v>
      </c>
      <c r="K6349" t="s">
        <v>3383</v>
      </c>
      <c r="L6349" t="s">
        <v>80</v>
      </c>
      <c r="M6349" t="s">
        <v>3359</v>
      </c>
      <c r="N6349" t="s">
        <v>3359</v>
      </c>
      <c r="U6349" t="s">
        <v>3557</v>
      </c>
      <c r="AB6349" t="s">
        <v>197</v>
      </c>
      <c r="AF6349" t="s">
        <v>3060</v>
      </c>
      <c r="AH6349" s="2">
        <v>39919.453738425924</v>
      </c>
    </row>
    <row r="6350" spans="1:35" ht="15" customHeight="1" x14ac:dyDescent="0.35">
      <c r="B6350" s="5">
        <f t="shared" si="507"/>
        <v>6348</v>
      </c>
      <c r="C6350">
        <f t="shared" ref="C6350:C6354" si="508">+G6351-G6350</f>
        <v>917</v>
      </c>
      <c r="D6350" s="16">
        <v>1966</v>
      </c>
      <c r="E6350" s="3" t="s">
        <v>500</v>
      </c>
      <c r="F6350" s="3" t="s">
        <v>16</v>
      </c>
      <c r="G6350" s="3">
        <v>566149</v>
      </c>
      <c r="H6350" s="3"/>
      <c r="I6350" s="3"/>
      <c r="J6350" s="3"/>
      <c r="K6350" s="3"/>
      <c r="L6350" s="3"/>
      <c r="M6350" s="3"/>
      <c r="N6350" s="3"/>
      <c r="O6350" s="3"/>
      <c r="P6350" s="3"/>
      <c r="Q6350" s="3"/>
      <c r="R6350" s="3"/>
      <c r="S6350" s="152"/>
      <c r="T6350" s="3"/>
      <c r="U6350" s="3"/>
      <c r="V6350" s="143"/>
      <c r="W6350" s="3"/>
      <c r="X6350" s="3"/>
      <c r="Y6350" s="3"/>
      <c r="Z6350" s="3"/>
      <c r="AB6350" s="3"/>
      <c r="AE6350" s="3"/>
      <c r="AF6350" s="3" t="s">
        <v>3451</v>
      </c>
      <c r="AG6350" s="3"/>
      <c r="AH6350" s="153">
        <v>45561</v>
      </c>
      <c r="AI6350" s="14" t="s">
        <v>4183</v>
      </c>
    </row>
    <row r="6351" spans="1:35" x14ac:dyDescent="0.35">
      <c r="B6351" s="5">
        <f t="shared" si="507"/>
        <v>6349</v>
      </c>
      <c r="C6351">
        <f t="shared" si="508"/>
        <v>683</v>
      </c>
      <c r="D6351" s="16">
        <v>1966</v>
      </c>
      <c r="E6351" s="115" t="s">
        <v>15</v>
      </c>
      <c r="F6351" s="115" t="s">
        <v>4616</v>
      </c>
      <c r="G6351" s="115">
        <v>567066</v>
      </c>
      <c r="H6351" s="115"/>
      <c r="I6351" s="115"/>
      <c r="J6351" s="230" t="s">
        <v>3354</v>
      </c>
      <c r="K6351" s="115" t="s">
        <v>6637</v>
      </c>
      <c r="AF6351" t="s">
        <v>3451</v>
      </c>
      <c r="AH6351" s="2">
        <v>46204</v>
      </c>
    </row>
    <row r="6352" spans="1:35" ht="15" customHeight="1" x14ac:dyDescent="0.35">
      <c r="B6352" s="5">
        <f t="shared" si="507"/>
        <v>6350</v>
      </c>
      <c r="C6352">
        <f t="shared" si="508"/>
        <v>102</v>
      </c>
      <c r="D6352" s="16">
        <v>1966</v>
      </c>
      <c r="F6352" t="s">
        <v>2064</v>
      </c>
      <c r="G6352">
        <v>567749</v>
      </c>
      <c r="H6352" t="s">
        <v>17</v>
      </c>
      <c r="J6352" t="s">
        <v>3354</v>
      </c>
      <c r="L6352" t="s">
        <v>98</v>
      </c>
      <c r="M6352" t="s">
        <v>3359</v>
      </c>
      <c r="AD6352" s="145" t="s">
        <v>2108</v>
      </c>
      <c r="AF6352" t="s">
        <v>3060</v>
      </c>
      <c r="AH6352" s="2">
        <v>40930.836967592593</v>
      </c>
    </row>
    <row r="6353" spans="1:35" ht="15" customHeight="1" x14ac:dyDescent="0.35">
      <c r="B6353" s="5">
        <f t="shared" si="507"/>
        <v>6351</v>
      </c>
      <c r="C6353">
        <f t="shared" si="508"/>
        <v>45</v>
      </c>
      <c r="D6353" s="16">
        <v>1966</v>
      </c>
      <c r="E6353" t="s">
        <v>560</v>
      </c>
      <c r="F6353" t="s">
        <v>25</v>
      </c>
      <c r="G6353">
        <v>567851</v>
      </c>
      <c r="H6353" t="s">
        <v>17</v>
      </c>
      <c r="J6353" t="s">
        <v>3354</v>
      </c>
      <c r="K6353" t="s">
        <v>3383</v>
      </c>
      <c r="M6353" t="s">
        <v>3359</v>
      </c>
      <c r="W6353" t="s">
        <v>3557</v>
      </c>
      <c r="AB6353" t="s">
        <v>195</v>
      </c>
      <c r="AF6353" t="s">
        <v>3060</v>
      </c>
      <c r="AH6353" s="2">
        <v>40536.240578703706</v>
      </c>
    </row>
    <row r="6354" spans="1:35" ht="15" customHeight="1" x14ac:dyDescent="0.35">
      <c r="B6354" s="5">
        <f t="shared" si="507"/>
        <v>6352</v>
      </c>
      <c r="C6354">
        <f t="shared" si="508"/>
        <v>24</v>
      </c>
      <c r="D6354" s="16">
        <v>1966</v>
      </c>
      <c r="E6354" s="3" t="s">
        <v>560</v>
      </c>
      <c r="F6354" s="3" t="s">
        <v>25</v>
      </c>
      <c r="G6354" s="165">
        <v>567896</v>
      </c>
      <c r="H6354" s="3"/>
      <c r="I6354" s="3"/>
      <c r="J6354" s="3"/>
      <c r="K6354" s="3" t="s">
        <v>3383</v>
      </c>
      <c r="L6354" s="3"/>
      <c r="M6354" s="3"/>
      <c r="N6354" s="3"/>
      <c r="O6354" s="3"/>
      <c r="P6354" s="3"/>
      <c r="Q6354" s="3"/>
      <c r="R6354" s="3"/>
      <c r="S6354" s="152"/>
      <c r="T6354" s="3"/>
      <c r="U6354" s="3"/>
      <c r="V6354" s="143"/>
      <c r="W6354" s="3"/>
      <c r="X6354" s="3"/>
      <c r="Y6354" s="3"/>
      <c r="Z6354" s="3"/>
      <c r="AB6354" s="3"/>
      <c r="AE6354" s="3"/>
      <c r="AF6354" t="s">
        <v>3451</v>
      </c>
      <c r="AH6354" s="2">
        <v>45783</v>
      </c>
      <c r="AI6354" s="14" t="s">
        <v>4991</v>
      </c>
    </row>
    <row r="6355" spans="1:35" ht="15" customHeight="1" x14ac:dyDescent="0.35">
      <c r="B6355" s="5">
        <f t="shared" si="507"/>
        <v>6353</v>
      </c>
      <c r="C6355">
        <f t="shared" si="506"/>
        <v>62</v>
      </c>
      <c r="D6355" s="16">
        <v>1966</v>
      </c>
      <c r="E6355" t="s">
        <v>560</v>
      </c>
      <c r="F6355" t="s">
        <v>25</v>
      </c>
      <c r="G6355">
        <v>567920</v>
      </c>
      <c r="H6355" t="s">
        <v>17</v>
      </c>
      <c r="J6355" t="s">
        <v>3354</v>
      </c>
      <c r="M6355" t="s">
        <v>3359</v>
      </c>
      <c r="AF6355" t="s">
        <v>3060</v>
      </c>
      <c r="AH6355" s="2">
        <v>40555.233726851853</v>
      </c>
    </row>
    <row r="6356" spans="1:35" ht="15" customHeight="1" thickBot="1" x14ac:dyDescent="0.4">
      <c r="B6356" s="5">
        <f t="shared" si="507"/>
        <v>6354</v>
      </c>
      <c r="C6356">
        <f t="shared" si="506"/>
        <v>54</v>
      </c>
      <c r="D6356" s="16">
        <v>1966</v>
      </c>
      <c r="E6356" t="s">
        <v>560</v>
      </c>
      <c r="F6356" t="s">
        <v>25</v>
      </c>
      <c r="G6356">
        <v>567982</v>
      </c>
      <c r="H6356" t="s">
        <v>17</v>
      </c>
      <c r="J6356" t="s">
        <v>3354</v>
      </c>
      <c r="K6356" t="s">
        <v>3383</v>
      </c>
      <c r="L6356" t="s">
        <v>128</v>
      </c>
      <c r="M6356" t="s">
        <v>3359</v>
      </c>
      <c r="S6356" s="148">
        <v>460</v>
      </c>
      <c r="W6356" t="s">
        <v>3557</v>
      </c>
      <c r="AB6356" t="s">
        <v>195</v>
      </c>
      <c r="AF6356" t="s">
        <v>3060</v>
      </c>
      <c r="AH6356" s="2">
        <v>40506.862974537034</v>
      </c>
    </row>
    <row r="6357" spans="1:35" ht="15" thickBot="1" x14ac:dyDescent="0.4">
      <c r="B6357" s="5">
        <f t="shared" si="507"/>
        <v>6355</v>
      </c>
      <c r="C6357">
        <f t="shared" ref="C6357:C6361" si="509">+G6358-G6357</f>
        <v>21</v>
      </c>
      <c r="D6357" s="16">
        <v>1966</v>
      </c>
      <c r="E6357" s="162" t="s">
        <v>560</v>
      </c>
      <c r="F6357" s="162" t="s">
        <v>25</v>
      </c>
      <c r="G6357" s="162">
        <v>568036</v>
      </c>
      <c r="H6357" s="162" t="s">
        <v>17</v>
      </c>
      <c r="I6357" s="162"/>
      <c r="J6357" s="162" t="s">
        <v>3354</v>
      </c>
      <c r="K6357" s="162" t="s">
        <v>3383</v>
      </c>
      <c r="L6357" s="162" t="s">
        <v>2110</v>
      </c>
      <c r="M6357" s="162" t="s">
        <v>3359</v>
      </c>
      <c r="N6357" s="162"/>
      <c r="O6357" s="162"/>
      <c r="P6357" s="162"/>
      <c r="Q6357" s="162"/>
      <c r="R6357" s="162"/>
      <c r="S6357" s="181"/>
      <c r="T6357" s="162"/>
      <c r="U6357" s="162"/>
      <c r="V6357" s="182"/>
      <c r="W6357" s="162"/>
      <c r="X6357" s="162"/>
      <c r="Y6357" s="162"/>
      <c r="Z6357" s="162" t="s">
        <v>3359</v>
      </c>
      <c r="AA6357" s="159"/>
      <c r="AB6357" s="162" t="s">
        <v>132</v>
      </c>
      <c r="AC6357" s="159"/>
      <c r="AD6357" s="159"/>
      <c r="AE6357" s="162"/>
      <c r="AF6357" t="s">
        <v>3060</v>
      </c>
      <c r="AG6357" s="162"/>
      <c r="AH6357" s="163">
        <v>39720.387349537035</v>
      </c>
      <c r="AI6357" s="162"/>
    </row>
    <row r="6358" spans="1:35" ht="15" thickBot="1" x14ac:dyDescent="0.4">
      <c r="A6358" s="180"/>
      <c r="B6358" s="5">
        <f t="shared" si="507"/>
        <v>6356</v>
      </c>
      <c r="C6358">
        <f t="shared" si="509"/>
        <v>246</v>
      </c>
      <c r="D6358" s="16">
        <v>1966</v>
      </c>
      <c r="E6358" t="s">
        <v>560</v>
      </c>
      <c r="F6358" t="s">
        <v>25</v>
      </c>
      <c r="G6358">
        <v>568057</v>
      </c>
      <c r="J6358" t="s">
        <v>3866</v>
      </c>
      <c r="K6358" t="s">
        <v>3383</v>
      </c>
      <c r="M6358" t="s">
        <v>3453</v>
      </c>
      <c r="N6358" t="s">
        <v>3359</v>
      </c>
      <c r="T6358" t="s">
        <v>3424</v>
      </c>
      <c r="W6358" t="s">
        <v>3557</v>
      </c>
      <c r="X6358" t="s">
        <v>3452</v>
      </c>
      <c r="Z6358" t="s">
        <v>3359</v>
      </c>
      <c r="AA6358" s="3" t="s">
        <v>3556</v>
      </c>
      <c r="AF6358" t="s">
        <v>3451</v>
      </c>
      <c r="AH6358" s="2">
        <v>45820</v>
      </c>
    </row>
    <row r="6359" spans="1:35" ht="15" customHeight="1" x14ac:dyDescent="0.35">
      <c r="B6359" s="5">
        <f t="shared" si="507"/>
        <v>6357</v>
      </c>
      <c r="C6359">
        <f t="shared" si="509"/>
        <v>214</v>
      </c>
      <c r="D6359" s="16">
        <v>1966</v>
      </c>
      <c r="E6359" s="3" t="s">
        <v>15</v>
      </c>
      <c r="F6359" s="3" t="s">
        <v>16</v>
      </c>
      <c r="G6359" s="3">
        <v>568303</v>
      </c>
      <c r="H6359" s="3"/>
      <c r="I6359" s="3"/>
      <c r="J6359" s="3"/>
      <c r="K6359" s="3"/>
      <c r="L6359" s="3"/>
      <c r="M6359" s="3"/>
      <c r="N6359" s="3"/>
      <c r="O6359" s="3"/>
      <c r="P6359" s="3"/>
      <c r="Q6359" s="3"/>
      <c r="R6359" s="3"/>
      <c r="S6359" s="152"/>
      <c r="T6359" s="3"/>
      <c r="U6359" s="3"/>
      <c r="V6359" s="143"/>
      <c r="W6359" s="3"/>
      <c r="X6359" s="3"/>
      <c r="Y6359" s="3"/>
      <c r="Z6359" s="3"/>
      <c r="AB6359" s="3"/>
      <c r="AE6359" s="3"/>
      <c r="AF6359" s="3" t="s">
        <v>3451</v>
      </c>
      <c r="AG6359" s="3"/>
      <c r="AH6359" s="153">
        <v>45561</v>
      </c>
      <c r="AI6359" s="14" t="s">
        <v>4184</v>
      </c>
    </row>
    <row r="6360" spans="1:35" ht="15" customHeight="1" x14ac:dyDescent="0.35">
      <c r="B6360" s="5">
        <f t="shared" si="507"/>
        <v>6358</v>
      </c>
      <c r="C6360">
        <f t="shared" si="509"/>
        <v>135</v>
      </c>
      <c r="D6360" s="16">
        <v>1966</v>
      </c>
      <c r="E6360" t="s">
        <v>15</v>
      </c>
      <c r="F6360" t="s">
        <v>16</v>
      </c>
      <c r="G6360">
        <v>568517</v>
      </c>
      <c r="H6360" t="s">
        <v>17</v>
      </c>
      <c r="J6360" t="s">
        <v>3354</v>
      </c>
      <c r="M6360" t="s">
        <v>3359</v>
      </c>
      <c r="AF6360" t="s">
        <v>3060</v>
      </c>
      <c r="AH6360" s="2">
        <v>40946.863368055558</v>
      </c>
    </row>
    <row r="6361" spans="1:35" ht="15" customHeight="1" x14ac:dyDescent="0.35">
      <c r="B6361" s="5">
        <f t="shared" si="507"/>
        <v>6359</v>
      </c>
      <c r="C6361">
        <f t="shared" si="509"/>
        <v>205</v>
      </c>
      <c r="D6361" s="16">
        <v>1966</v>
      </c>
      <c r="E6361" t="s">
        <v>15</v>
      </c>
      <c r="F6361" t="s">
        <v>16</v>
      </c>
      <c r="G6361">
        <v>568652</v>
      </c>
      <c r="J6361" t="s">
        <v>3354</v>
      </c>
      <c r="K6361" t="s">
        <v>3383</v>
      </c>
      <c r="M6361" t="s">
        <v>3453</v>
      </c>
      <c r="T6361" t="s">
        <v>3262</v>
      </c>
      <c r="W6361" t="s">
        <v>3572</v>
      </c>
      <c r="X6361" t="s">
        <v>3660</v>
      </c>
      <c r="AA6361" s="3" t="s">
        <v>3262</v>
      </c>
      <c r="AF6361" t="s">
        <v>3451</v>
      </c>
      <c r="AH6361" s="2">
        <v>46075</v>
      </c>
    </row>
    <row r="6362" spans="1:35" ht="15" customHeight="1" thickBot="1" x14ac:dyDescent="0.4">
      <c r="B6362" s="5">
        <f t="shared" si="507"/>
        <v>6360</v>
      </c>
      <c r="C6362">
        <f t="shared" ref="C6362:C6366" si="510">+G6363-G6362</f>
        <v>864</v>
      </c>
      <c r="D6362" s="16">
        <v>1966</v>
      </c>
      <c r="E6362" t="s">
        <v>15</v>
      </c>
      <c r="F6362" t="s">
        <v>16</v>
      </c>
      <c r="G6362">
        <v>568857</v>
      </c>
      <c r="H6362" t="s">
        <v>17</v>
      </c>
      <c r="J6362" t="s">
        <v>3354</v>
      </c>
      <c r="M6362" t="s">
        <v>3359</v>
      </c>
      <c r="AF6362" t="s">
        <v>3060</v>
      </c>
      <c r="AH6362" s="2">
        <v>40141.724351851852</v>
      </c>
    </row>
    <row r="6363" spans="1:35" ht="15" customHeight="1" thickBot="1" x14ac:dyDescent="0.4">
      <c r="B6363" s="5">
        <f t="shared" si="507"/>
        <v>6361</v>
      </c>
      <c r="C6363">
        <f t="shared" si="510"/>
        <v>131</v>
      </c>
      <c r="D6363" s="16">
        <v>1966</v>
      </c>
      <c r="E6363" s="159" t="s">
        <v>15</v>
      </c>
      <c r="F6363" s="159" t="s">
        <v>25</v>
      </c>
      <c r="G6363" s="160">
        <v>569721</v>
      </c>
      <c r="H6363" s="159"/>
      <c r="I6363" s="159"/>
      <c r="J6363" s="159" t="s">
        <v>3354</v>
      </c>
      <c r="K6363" s="159" t="s">
        <v>3383</v>
      </c>
      <c r="L6363" s="159"/>
      <c r="M6363" s="159" t="s">
        <v>3453</v>
      </c>
      <c r="N6363" s="159"/>
      <c r="O6363" s="159"/>
      <c r="P6363" s="159"/>
      <c r="Q6363" s="159"/>
      <c r="R6363" s="159"/>
      <c r="S6363" s="159"/>
      <c r="T6363" s="159" t="s">
        <v>3262</v>
      </c>
      <c r="U6363" s="159"/>
      <c r="V6363" s="161"/>
      <c r="W6363" s="159" t="s">
        <v>3572</v>
      </c>
      <c r="X6363" s="159" t="s">
        <v>3660</v>
      </c>
      <c r="Y6363" s="159"/>
      <c r="Z6363" s="159"/>
      <c r="AA6363" s="159" t="s">
        <v>3262</v>
      </c>
      <c r="AB6363" s="159"/>
      <c r="AC6363" s="159"/>
      <c r="AD6363" s="159"/>
      <c r="AE6363" s="159"/>
      <c r="AF6363" t="s">
        <v>3451</v>
      </c>
      <c r="AH6363" s="2">
        <v>46130</v>
      </c>
      <c r="AI6363" s="76" t="s">
        <v>6539</v>
      </c>
    </row>
    <row r="6364" spans="1:35" ht="15" customHeight="1" x14ac:dyDescent="0.35">
      <c r="B6364" s="5">
        <f t="shared" si="507"/>
        <v>6362</v>
      </c>
      <c r="C6364">
        <f t="shared" si="510"/>
        <v>304</v>
      </c>
      <c r="D6364" s="16">
        <v>1966</v>
      </c>
      <c r="E6364" t="s">
        <v>15</v>
      </c>
      <c r="F6364" t="s">
        <v>25</v>
      </c>
      <c r="G6364">
        <v>569852</v>
      </c>
      <c r="H6364" t="s">
        <v>17</v>
      </c>
      <c r="J6364" t="s">
        <v>3354</v>
      </c>
      <c r="K6364" t="s">
        <v>3383</v>
      </c>
      <c r="L6364" t="s">
        <v>224</v>
      </c>
      <c r="M6364" t="s">
        <v>3359</v>
      </c>
      <c r="AD6364" s="3" t="s">
        <v>2111</v>
      </c>
      <c r="AF6364" t="s">
        <v>3060</v>
      </c>
      <c r="AH6364" s="2">
        <v>40862.532465277778</v>
      </c>
    </row>
    <row r="6365" spans="1:35" ht="15" customHeight="1" x14ac:dyDescent="0.35">
      <c r="B6365" s="5">
        <f t="shared" si="507"/>
        <v>6363</v>
      </c>
      <c r="C6365">
        <f t="shared" si="510"/>
        <v>107</v>
      </c>
      <c r="D6365" s="16">
        <v>1966</v>
      </c>
      <c r="E6365" t="s">
        <v>500</v>
      </c>
      <c r="F6365" t="s">
        <v>25</v>
      </c>
      <c r="G6365">
        <v>570156</v>
      </c>
      <c r="H6365" t="s">
        <v>17</v>
      </c>
      <c r="J6365" t="s">
        <v>380</v>
      </c>
      <c r="K6365" t="s">
        <v>3383</v>
      </c>
      <c r="L6365" t="s">
        <v>964</v>
      </c>
      <c r="M6365" t="s">
        <v>3359</v>
      </c>
      <c r="N6365" t="s">
        <v>3359</v>
      </c>
      <c r="AB6365" t="s">
        <v>31</v>
      </c>
      <c r="AF6365" t="s">
        <v>3060</v>
      </c>
      <c r="AH6365" s="2">
        <v>40324.327430555553</v>
      </c>
    </row>
    <row r="6366" spans="1:35" ht="15" customHeight="1" x14ac:dyDescent="0.35">
      <c r="B6366" s="5">
        <f t="shared" si="507"/>
        <v>6364</v>
      </c>
      <c r="C6366">
        <f t="shared" si="510"/>
        <v>19</v>
      </c>
      <c r="D6366" s="16">
        <v>1966</v>
      </c>
      <c r="E6366" t="s">
        <v>500</v>
      </c>
      <c r="F6366" t="s">
        <v>25</v>
      </c>
      <c r="G6366">
        <v>570263</v>
      </c>
      <c r="H6366" t="s">
        <v>17</v>
      </c>
      <c r="J6366" t="s">
        <v>380</v>
      </c>
      <c r="K6366" t="s">
        <v>3383</v>
      </c>
      <c r="M6366" t="s">
        <v>3359</v>
      </c>
      <c r="U6366" t="s">
        <v>3557</v>
      </c>
      <c r="V6366" s="43" t="s">
        <v>3359</v>
      </c>
      <c r="AF6366" t="s">
        <v>3060</v>
      </c>
      <c r="AH6366" s="2">
        <v>41034.882523148146</v>
      </c>
    </row>
    <row r="6367" spans="1:35" ht="15" customHeight="1" x14ac:dyDescent="0.35">
      <c r="B6367" s="5">
        <f t="shared" si="507"/>
        <v>6365</v>
      </c>
      <c r="C6367">
        <f t="shared" si="506"/>
        <v>159</v>
      </c>
      <c r="D6367" s="16">
        <v>1966</v>
      </c>
      <c r="E6367" s="101" t="s">
        <v>500</v>
      </c>
      <c r="F6367" s="101" t="s">
        <v>25</v>
      </c>
      <c r="G6367" s="165">
        <v>570282</v>
      </c>
      <c r="H6367" s="101"/>
      <c r="I6367" s="101"/>
      <c r="J6367" s="101" t="s">
        <v>3364</v>
      </c>
      <c r="K6367" s="101" t="s">
        <v>3383</v>
      </c>
      <c r="L6367" s="101"/>
      <c r="M6367" s="101" t="s">
        <v>3453</v>
      </c>
      <c r="N6367" s="101"/>
      <c r="O6367" s="101"/>
      <c r="P6367" s="101"/>
      <c r="Q6367" s="101"/>
      <c r="R6367" s="101"/>
      <c r="S6367" s="128"/>
      <c r="T6367" s="101"/>
      <c r="U6367" s="101" t="s">
        <v>3557</v>
      </c>
      <c r="V6367" s="130"/>
      <c r="W6367" s="101" t="s">
        <v>3572</v>
      </c>
      <c r="X6367" s="101" t="s">
        <v>3452</v>
      </c>
      <c r="Y6367" s="101"/>
      <c r="Z6367" s="101"/>
      <c r="AA6367" s="101" t="s">
        <v>3875</v>
      </c>
      <c r="AB6367" s="101"/>
      <c r="AC6367" s="101"/>
      <c r="AD6367" s="101" t="s">
        <v>5315</v>
      </c>
      <c r="AE6367" s="101"/>
      <c r="AF6367" t="s">
        <v>3451</v>
      </c>
      <c r="AG6367" s="101"/>
      <c r="AH6367" s="103">
        <v>45839</v>
      </c>
      <c r="AI6367" s="166" t="s">
        <v>5166</v>
      </c>
    </row>
    <row r="6368" spans="1:35" ht="15" customHeight="1" x14ac:dyDescent="0.35">
      <c r="B6368" s="5">
        <f t="shared" si="507"/>
        <v>6366</v>
      </c>
      <c r="C6368">
        <f t="shared" si="506"/>
        <v>232</v>
      </c>
      <c r="D6368" s="16">
        <v>1966</v>
      </c>
      <c r="E6368" t="s">
        <v>15</v>
      </c>
      <c r="F6368" t="s">
        <v>25</v>
      </c>
      <c r="G6368">
        <v>570441</v>
      </c>
      <c r="H6368" t="s">
        <v>17</v>
      </c>
      <c r="K6368" t="s">
        <v>3383</v>
      </c>
      <c r="L6368" t="s">
        <v>28</v>
      </c>
      <c r="M6368" t="s">
        <v>3359</v>
      </c>
      <c r="N6368" t="s">
        <v>3359</v>
      </c>
      <c r="AB6368" t="s">
        <v>2113</v>
      </c>
      <c r="AF6368" t="s">
        <v>3060</v>
      </c>
      <c r="AH6368" s="2">
        <v>40532.820393518516</v>
      </c>
    </row>
    <row r="6369" spans="1:35" ht="15" customHeight="1" thickBot="1" x14ac:dyDescent="0.4">
      <c r="B6369" s="5">
        <f t="shared" ref="B6369:B6373" si="511">+B6368+1</f>
        <v>6367</v>
      </c>
      <c r="C6369">
        <f t="shared" ref="C6369:C6373" si="512">+G6370-G6369</f>
        <v>21</v>
      </c>
      <c r="D6369" s="16">
        <v>1966</v>
      </c>
      <c r="E6369" t="s">
        <v>15</v>
      </c>
      <c r="F6369" t="s">
        <v>25</v>
      </c>
      <c r="G6369">
        <v>570673</v>
      </c>
      <c r="H6369" t="s">
        <v>17</v>
      </c>
      <c r="J6369" t="s">
        <v>3354</v>
      </c>
      <c r="K6369" t="s">
        <v>3383</v>
      </c>
      <c r="L6369" t="s">
        <v>2114</v>
      </c>
      <c r="M6369" t="s">
        <v>3359</v>
      </c>
      <c r="AF6369" t="s">
        <v>3060</v>
      </c>
      <c r="AH6369" s="2">
        <v>41051.843043981484</v>
      </c>
    </row>
    <row r="6370" spans="1:35" ht="15" thickBot="1" x14ac:dyDescent="0.4">
      <c r="B6370" s="5">
        <f t="shared" si="511"/>
        <v>6368</v>
      </c>
      <c r="C6370">
        <f t="shared" si="512"/>
        <v>550</v>
      </c>
      <c r="D6370" s="16">
        <v>1966</v>
      </c>
      <c r="E6370" s="159" t="s">
        <v>15</v>
      </c>
      <c r="F6370" s="159" t="s">
        <v>25</v>
      </c>
      <c r="G6370" s="160">
        <v>570694</v>
      </c>
      <c r="H6370" s="159"/>
      <c r="I6370" s="159"/>
      <c r="J6370" s="159" t="s">
        <v>3354</v>
      </c>
      <c r="K6370" s="159" t="s">
        <v>3383</v>
      </c>
      <c r="L6370" s="159"/>
      <c r="M6370" s="159" t="s">
        <v>3453</v>
      </c>
      <c r="N6370" s="159"/>
      <c r="O6370" s="159"/>
      <c r="P6370" s="159"/>
      <c r="Q6370" s="159"/>
      <c r="R6370" s="159"/>
      <c r="S6370" s="159"/>
      <c r="T6370" s="159" t="s">
        <v>3262</v>
      </c>
      <c r="U6370" s="159"/>
      <c r="V6370" s="161"/>
      <c r="W6370" s="159" t="s">
        <v>3572</v>
      </c>
      <c r="X6370" s="159" t="s">
        <v>3660</v>
      </c>
      <c r="Y6370" s="159"/>
      <c r="Z6370" s="159"/>
      <c r="AA6370" s="159" t="s">
        <v>3262</v>
      </c>
      <c r="AB6370" s="159"/>
      <c r="AC6370" s="159"/>
      <c r="AD6370" s="159"/>
      <c r="AE6370" s="159"/>
      <c r="AF6370" t="s">
        <v>3451</v>
      </c>
      <c r="AG6370" s="159"/>
      <c r="AH6370" s="176">
        <v>46034</v>
      </c>
      <c r="AI6370" s="76" t="s">
        <v>6206</v>
      </c>
    </row>
    <row r="6371" spans="1:35" ht="15" thickBot="1" x14ac:dyDescent="0.4">
      <c r="B6371" s="5">
        <f t="shared" si="511"/>
        <v>6369</v>
      </c>
      <c r="C6371">
        <f t="shared" si="512"/>
        <v>50</v>
      </c>
      <c r="D6371" s="16">
        <v>1966</v>
      </c>
      <c r="E6371" s="159" t="s">
        <v>221</v>
      </c>
      <c r="F6371" s="159" t="s">
        <v>16</v>
      </c>
      <c r="G6371" s="160">
        <v>571244</v>
      </c>
      <c r="H6371" s="159"/>
      <c r="I6371" s="159"/>
      <c r="J6371" s="159" t="s">
        <v>3354</v>
      </c>
      <c r="K6371" s="159" t="s">
        <v>3383</v>
      </c>
      <c r="L6371" s="159"/>
      <c r="M6371" s="159" t="s">
        <v>3453</v>
      </c>
      <c r="N6371" s="159"/>
      <c r="O6371" s="159"/>
      <c r="P6371" s="159"/>
      <c r="Q6371" s="159"/>
      <c r="R6371" s="159"/>
      <c r="S6371" s="159"/>
      <c r="T6371" s="159" t="s">
        <v>3424</v>
      </c>
      <c r="U6371" s="159" t="s">
        <v>3359</v>
      </c>
      <c r="V6371" s="161"/>
      <c r="W6371" s="159" t="s">
        <v>3830</v>
      </c>
      <c r="X6371" s="159" t="s">
        <v>3452</v>
      </c>
      <c r="Y6371" s="159"/>
      <c r="Z6371" s="159"/>
      <c r="AA6371" s="159" t="s">
        <v>3464</v>
      </c>
      <c r="AB6371" s="159"/>
      <c r="AC6371" s="159"/>
      <c r="AD6371" s="159"/>
      <c r="AE6371" s="159" t="s">
        <v>3424</v>
      </c>
      <c r="AF6371" t="s">
        <v>3451</v>
      </c>
      <c r="AG6371" s="159"/>
      <c r="AH6371" s="176">
        <v>46256</v>
      </c>
      <c r="AI6371" s="76" t="s">
        <v>6959</v>
      </c>
    </row>
    <row r="6372" spans="1:35" ht="15" customHeight="1" x14ac:dyDescent="0.35">
      <c r="B6372" s="5">
        <f t="shared" si="511"/>
        <v>6370</v>
      </c>
      <c r="C6372">
        <f t="shared" si="512"/>
        <v>11</v>
      </c>
      <c r="D6372" s="16">
        <v>1966</v>
      </c>
      <c r="E6372" t="s">
        <v>221</v>
      </c>
      <c r="F6372" t="s">
        <v>16</v>
      </c>
      <c r="G6372">
        <v>571294</v>
      </c>
      <c r="J6372" t="s">
        <v>3354</v>
      </c>
      <c r="AF6372" t="s">
        <v>3451</v>
      </c>
      <c r="AH6372" s="2">
        <v>45287</v>
      </c>
    </row>
    <row r="6373" spans="1:35" ht="15" customHeight="1" x14ac:dyDescent="0.35">
      <c r="B6373" s="5">
        <f t="shared" si="511"/>
        <v>6371</v>
      </c>
      <c r="C6373">
        <f t="shared" si="512"/>
        <v>21</v>
      </c>
      <c r="D6373" s="16">
        <v>1966</v>
      </c>
      <c r="E6373" t="s">
        <v>221</v>
      </c>
      <c r="F6373" t="s">
        <v>16</v>
      </c>
      <c r="G6373">
        <v>571305</v>
      </c>
      <c r="H6373" t="s">
        <v>17</v>
      </c>
      <c r="J6373" t="s">
        <v>3354</v>
      </c>
      <c r="K6373" t="s">
        <v>3383</v>
      </c>
      <c r="L6373" t="s">
        <v>667</v>
      </c>
      <c r="M6373" t="s">
        <v>3359</v>
      </c>
      <c r="U6373" t="s">
        <v>3687</v>
      </c>
      <c r="AA6373" s="3" t="s">
        <v>3467</v>
      </c>
      <c r="AF6373" t="s">
        <v>3060</v>
      </c>
      <c r="AH6373" s="2">
        <v>40930.000138888892</v>
      </c>
    </row>
    <row r="6374" spans="1:35" ht="15" customHeight="1" x14ac:dyDescent="0.35">
      <c r="A6374" s="3"/>
      <c r="B6374" s="5">
        <f t="shared" si="507"/>
        <v>6372</v>
      </c>
      <c r="C6374">
        <f t="shared" si="506"/>
        <v>6</v>
      </c>
      <c r="D6374" s="16">
        <v>1966</v>
      </c>
      <c r="E6374" t="s">
        <v>221</v>
      </c>
      <c r="F6374" t="s">
        <v>16</v>
      </c>
      <c r="G6374">
        <v>571326</v>
      </c>
      <c r="H6374" t="s">
        <v>17</v>
      </c>
      <c r="J6374" t="s">
        <v>3354</v>
      </c>
      <c r="K6374" t="s">
        <v>3383</v>
      </c>
      <c r="L6374" t="s">
        <v>254</v>
      </c>
      <c r="M6374" t="s">
        <v>3359</v>
      </c>
      <c r="AA6374" s="3" t="s">
        <v>3467</v>
      </c>
      <c r="AB6374" t="s">
        <v>2116</v>
      </c>
      <c r="AC6374" s="3">
        <v>1977</v>
      </c>
      <c r="AF6374" t="s">
        <v>3060</v>
      </c>
      <c r="AH6374" s="2">
        <v>40370.938449074078</v>
      </c>
    </row>
    <row r="6375" spans="1:35" ht="15" customHeight="1" thickBot="1" x14ac:dyDescent="0.4">
      <c r="B6375" s="5">
        <f t="shared" si="507"/>
        <v>6373</v>
      </c>
      <c r="C6375">
        <f t="shared" si="506"/>
        <v>22</v>
      </c>
      <c r="D6375" s="16">
        <v>1966</v>
      </c>
      <c r="E6375" t="s">
        <v>221</v>
      </c>
      <c r="F6375" t="s">
        <v>25</v>
      </c>
      <c r="G6375">
        <v>571332</v>
      </c>
      <c r="H6375" t="s">
        <v>17</v>
      </c>
      <c r="J6375" t="s">
        <v>3354</v>
      </c>
      <c r="K6375" t="s">
        <v>3383</v>
      </c>
      <c r="L6375" t="s">
        <v>398</v>
      </c>
      <c r="M6375" t="s">
        <v>3359</v>
      </c>
      <c r="AA6375" s="3" t="s">
        <v>3467</v>
      </c>
      <c r="AF6375" t="s">
        <v>3060</v>
      </c>
      <c r="AH6375" s="2">
        <v>39778.318298611113</v>
      </c>
    </row>
    <row r="6376" spans="1:35" ht="15" thickBot="1" x14ac:dyDescent="0.4">
      <c r="B6376" s="5">
        <f t="shared" si="507"/>
        <v>6374</v>
      </c>
      <c r="C6376">
        <f t="shared" si="506"/>
        <v>28</v>
      </c>
      <c r="D6376" s="16">
        <v>1966</v>
      </c>
      <c r="E6376" t="s">
        <v>221</v>
      </c>
      <c r="F6376" t="s">
        <v>16</v>
      </c>
      <c r="G6376">
        <v>571354</v>
      </c>
      <c r="H6376" t="s">
        <v>17</v>
      </c>
      <c r="J6376" t="s">
        <v>3354</v>
      </c>
      <c r="K6376" t="s">
        <v>3383</v>
      </c>
      <c r="L6376" t="s">
        <v>224</v>
      </c>
      <c r="M6376" t="s">
        <v>3359</v>
      </c>
      <c r="N6376" t="s">
        <v>3359</v>
      </c>
      <c r="AC6376" s="3">
        <v>1969</v>
      </c>
      <c r="AF6376" t="s">
        <v>3060</v>
      </c>
      <c r="AG6376" s="162"/>
      <c r="AH6376" s="163">
        <v>40888.644525462965</v>
      </c>
    </row>
    <row r="6377" spans="1:35" ht="15" customHeight="1" thickBot="1" x14ac:dyDescent="0.4">
      <c r="A6377" s="180"/>
      <c r="B6377" s="5">
        <f t="shared" si="507"/>
        <v>6375</v>
      </c>
      <c r="C6377">
        <f t="shared" si="506"/>
        <v>149</v>
      </c>
      <c r="D6377" s="16">
        <v>1966</v>
      </c>
      <c r="E6377" t="s">
        <v>221</v>
      </c>
      <c r="F6377" t="s">
        <v>25</v>
      </c>
      <c r="G6377">
        <v>571382</v>
      </c>
      <c r="H6377" t="s">
        <v>17</v>
      </c>
      <c r="J6377" t="s">
        <v>3354</v>
      </c>
      <c r="K6377" t="s">
        <v>3383</v>
      </c>
      <c r="L6377" t="s">
        <v>400</v>
      </c>
      <c r="M6377" t="s">
        <v>3359</v>
      </c>
      <c r="AA6377" s="3" t="s">
        <v>3464</v>
      </c>
      <c r="AF6377" t="s">
        <v>3060</v>
      </c>
      <c r="AH6377" s="2">
        <v>40283.406157407408</v>
      </c>
    </row>
    <row r="6378" spans="1:35" ht="15" customHeight="1" x14ac:dyDescent="0.35">
      <c r="B6378" s="5">
        <f t="shared" si="507"/>
        <v>6376</v>
      </c>
      <c r="C6378">
        <f t="shared" si="506"/>
        <v>239</v>
      </c>
      <c r="D6378" s="16">
        <v>1966</v>
      </c>
      <c r="E6378" s="3" t="s">
        <v>327</v>
      </c>
      <c r="F6378" s="3" t="s">
        <v>25</v>
      </c>
      <c r="G6378" s="3">
        <v>571531</v>
      </c>
      <c r="H6378" s="3"/>
      <c r="I6378" s="3"/>
      <c r="J6378" s="3"/>
      <c r="K6378" s="3"/>
      <c r="L6378" s="3"/>
      <c r="M6378" s="3"/>
      <c r="N6378" s="3"/>
      <c r="O6378" s="3"/>
      <c r="P6378" s="3"/>
      <c r="Q6378" s="3"/>
      <c r="R6378" s="3"/>
      <c r="S6378" s="152"/>
      <c r="T6378" s="3"/>
      <c r="U6378" s="3"/>
      <c r="V6378" s="143"/>
      <c r="W6378" s="3"/>
      <c r="X6378" s="3"/>
      <c r="Y6378" s="3"/>
      <c r="Z6378" s="3"/>
      <c r="AB6378" s="3"/>
      <c r="AE6378" s="3"/>
      <c r="AF6378" s="3" t="s">
        <v>3451</v>
      </c>
      <c r="AG6378" s="3"/>
      <c r="AH6378" s="153">
        <v>45661</v>
      </c>
      <c r="AI6378" s="14" t="s">
        <v>4565</v>
      </c>
    </row>
    <row r="6379" spans="1:35" ht="15" customHeight="1" x14ac:dyDescent="0.35">
      <c r="B6379" s="5">
        <f t="shared" si="507"/>
        <v>6377</v>
      </c>
      <c r="C6379">
        <f t="shared" ref="C6379:C6382" si="513">+G6380-G6379</f>
        <v>9</v>
      </c>
      <c r="D6379" s="16">
        <v>1966</v>
      </c>
      <c r="E6379" t="s">
        <v>500</v>
      </c>
      <c r="F6379" t="s">
        <v>25</v>
      </c>
      <c r="G6379">
        <v>571770</v>
      </c>
      <c r="H6379" t="s">
        <v>836</v>
      </c>
      <c r="J6379" t="s">
        <v>3354</v>
      </c>
      <c r="K6379" t="s">
        <v>3383</v>
      </c>
      <c r="L6379" t="s">
        <v>35</v>
      </c>
      <c r="M6379" t="s">
        <v>3359</v>
      </c>
      <c r="AF6379" t="s">
        <v>3060</v>
      </c>
      <c r="AH6379" s="2">
        <v>39664.422719907408</v>
      </c>
    </row>
    <row r="6380" spans="1:35" ht="15" customHeight="1" thickBot="1" x14ac:dyDescent="0.4">
      <c r="B6380" s="5">
        <f t="shared" si="507"/>
        <v>6378</v>
      </c>
      <c r="C6380">
        <f t="shared" si="513"/>
        <v>25</v>
      </c>
      <c r="D6380" s="16">
        <v>1966</v>
      </c>
      <c r="E6380" t="s">
        <v>6615</v>
      </c>
      <c r="F6380" t="s">
        <v>25</v>
      </c>
      <c r="G6380">
        <v>571779</v>
      </c>
      <c r="H6380" t="s">
        <v>836</v>
      </c>
      <c r="J6380" t="s">
        <v>3354</v>
      </c>
      <c r="K6380" t="s">
        <v>3383</v>
      </c>
      <c r="L6380" t="s">
        <v>65</v>
      </c>
      <c r="M6380" t="s">
        <v>3359</v>
      </c>
      <c r="AD6380" s="3" t="s">
        <v>2117</v>
      </c>
      <c r="AF6380" t="s">
        <v>3060</v>
      </c>
      <c r="AH6380" s="2">
        <v>40198.580555555556</v>
      </c>
    </row>
    <row r="6381" spans="1:35" ht="15" customHeight="1" thickBot="1" x14ac:dyDescent="0.4">
      <c r="B6381" s="5">
        <f t="shared" si="507"/>
        <v>6379</v>
      </c>
      <c r="C6381">
        <f t="shared" si="513"/>
        <v>58</v>
      </c>
      <c r="D6381" s="16">
        <v>1966</v>
      </c>
      <c r="E6381" s="159" t="s">
        <v>6615</v>
      </c>
      <c r="F6381" s="159" t="s">
        <v>25</v>
      </c>
      <c r="G6381" s="160">
        <v>571804</v>
      </c>
      <c r="H6381" s="159"/>
      <c r="I6381" s="159"/>
      <c r="J6381" s="159" t="s">
        <v>3354</v>
      </c>
      <c r="K6381" s="159" t="s">
        <v>3383</v>
      </c>
      <c r="L6381" s="159"/>
      <c r="M6381" s="159" t="s">
        <v>3453</v>
      </c>
      <c r="N6381" s="159"/>
      <c r="O6381" s="159"/>
      <c r="P6381" s="159"/>
      <c r="Q6381" s="159"/>
      <c r="R6381" s="159"/>
      <c r="S6381" s="159"/>
      <c r="T6381" s="159" t="s">
        <v>3424</v>
      </c>
      <c r="U6381" s="159"/>
      <c r="V6381" s="159"/>
      <c r="W6381" s="159"/>
      <c r="X6381" s="159"/>
      <c r="Y6381" s="159"/>
      <c r="Z6381" s="159"/>
      <c r="AA6381" s="159" t="s">
        <v>4723</v>
      </c>
      <c r="AB6381" s="159"/>
      <c r="AC6381" s="159"/>
      <c r="AD6381" s="159"/>
      <c r="AE6381" s="159"/>
      <c r="AF6381" t="s">
        <v>3451</v>
      </c>
      <c r="AG6381" s="159"/>
      <c r="AH6381" s="176">
        <v>46207</v>
      </c>
      <c r="AI6381" s="76" t="s">
        <v>6685</v>
      </c>
    </row>
    <row r="6382" spans="1:35" ht="15" customHeight="1" x14ac:dyDescent="0.35">
      <c r="B6382" s="5">
        <f t="shared" si="507"/>
        <v>6380</v>
      </c>
      <c r="C6382">
        <f t="shared" si="513"/>
        <v>1337</v>
      </c>
      <c r="D6382" s="16">
        <v>1966</v>
      </c>
      <c r="E6382" t="s">
        <v>6615</v>
      </c>
      <c r="F6382" t="s">
        <v>25</v>
      </c>
      <c r="G6382">
        <v>571862</v>
      </c>
      <c r="J6382" t="s">
        <v>3354</v>
      </c>
      <c r="K6382" t="s">
        <v>3383</v>
      </c>
      <c r="M6382" t="s">
        <v>3453</v>
      </c>
      <c r="N6382" t="s">
        <v>3359</v>
      </c>
      <c r="T6382" t="s">
        <v>3424</v>
      </c>
      <c r="X6382" t="s">
        <v>3452</v>
      </c>
      <c r="AA6382" s="3" t="s">
        <v>4723</v>
      </c>
      <c r="AF6382" t="s">
        <v>3451</v>
      </c>
      <c r="AH6382" s="2">
        <v>46032</v>
      </c>
    </row>
    <row r="6383" spans="1:35" ht="15" customHeight="1" thickBot="1" x14ac:dyDescent="0.4">
      <c r="B6383" s="5">
        <f t="shared" si="507"/>
        <v>6381</v>
      </c>
      <c r="C6383">
        <f t="shared" ref="C6383:C6387" si="514">+G6384-G6383</f>
        <v>57</v>
      </c>
      <c r="D6383" s="16">
        <v>1966</v>
      </c>
      <c r="E6383" t="s">
        <v>327</v>
      </c>
      <c r="F6383" t="s">
        <v>16</v>
      </c>
      <c r="G6383">
        <v>573199</v>
      </c>
      <c r="H6383" t="s">
        <v>17</v>
      </c>
      <c r="J6383" t="s">
        <v>3354</v>
      </c>
      <c r="K6383" t="s">
        <v>3383</v>
      </c>
      <c r="L6383" t="s">
        <v>28</v>
      </c>
      <c r="M6383" t="s">
        <v>3359</v>
      </c>
      <c r="V6383" s="43" t="s">
        <v>3359</v>
      </c>
      <c r="AA6383" s="39" t="s">
        <v>5540</v>
      </c>
      <c r="AF6383" t="s">
        <v>3060</v>
      </c>
      <c r="AH6383" s="2">
        <v>40429.698321759257</v>
      </c>
    </row>
    <row r="6384" spans="1:35" ht="15" customHeight="1" thickBot="1" x14ac:dyDescent="0.4">
      <c r="B6384" s="5">
        <f t="shared" si="507"/>
        <v>6382</v>
      </c>
      <c r="C6384">
        <f t="shared" si="514"/>
        <v>19</v>
      </c>
      <c r="D6384" s="16">
        <v>1966</v>
      </c>
      <c r="E6384" s="159" t="s">
        <v>327</v>
      </c>
      <c r="F6384" s="159" t="s">
        <v>16</v>
      </c>
      <c r="G6384" s="160">
        <v>573256</v>
      </c>
      <c r="H6384" s="159"/>
      <c r="I6384" s="159"/>
      <c r="J6384" s="159" t="s">
        <v>3354</v>
      </c>
      <c r="K6384" s="159" t="s">
        <v>3383</v>
      </c>
      <c r="L6384" s="159"/>
      <c r="M6384" s="159" t="s">
        <v>3453</v>
      </c>
      <c r="N6384" s="159"/>
      <c r="O6384" s="159"/>
      <c r="P6384" s="159"/>
      <c r="Q6384" s="159"/>
      <c r="R6384" s="159"/>
      <c r="S6384" s="159"/>
      <c r="T6384" s="159" t="s">
        <v>3424</v>
      </c>
      <c r="U6384" s="159"/>
      <c r="V6384" s="161" t="s">
        <v>3359</v>
      </c>
      <c r="W6384" s="159" t="s">
        <v>3572</v>
      </c>
      <c r="X6384" s="159" t="s">
        <v>3452</v>
      </c>
      <c r="Y6384" s="159"/>
      <c r="Z6384" s="159"/>
      <c r="AA6384" s="159" t="s">
        <v>5540</v>
      </c>
      <c r="AB6384" s="159"/>
      <c r="AC6384" s="159"/>
      <c r="AD6384" s="159"/>
      <c r="AE6384" s="159"/>
      <c r="AF6384" t="s">
        <v>3451</v>
      </c>
      <c r="AG6384" s="159"/>
      <c r="AH6384" s="176">
        <v>46207</v>
      </c>
      <c r="AI6384" s="76" t="s">
        <v>6730</v>
      </c>
    </row>
    <row r="6385" spans="1:35" ht="15" customHeight="1" x14ac:dyDescent="0.35">
      <c r="B6385" s="5">
        <f t="shared" si="507"/>
        <v>6383</v>
      </c>
      <c r="C6385">
        <f t="shared" si="514"/>
        <v>102</v>
      </c>
      <c r="D6385" s="16">
        <v>1966</v>
      </c>
      <c r="E6385" t="s">
        <v>327</v>
      </c>
      <c r="F6385" t="s">
        <v>16</v>
      </c>
      <c r="G6385">
        <v>573275</v>
      </c>
      <c r="H6385" t="s">
        <v>17</v>
      </c>
      <c r="M6385" t="s">
        <v>3359</v>
      </c>
      <c r="AF6385" t="s">
        <v>3060</v>
      </c>
      <c r="AH6385" s="2">
        <v>40311.873414351852</v>
      </c>
    </row>
    <row r="6386" spans="1:35" ht="15" customHeight="1" x14ac:dyDescent="0.35">
      <c r="B6386" s="5">
        <f t="shared" si="507"/>
        <v>6384</v>
      </c>
      <c r="C6386">
        <f t="shared" si="514"/>
        <v>387</v>
      </c>
      <c r="D6386" s="16">
        <v>1966</v>
      </c>
      <c r="E6386" t="s">
        <v>327</v>
      </c>
      <c r="F6386" t="s">
        <v>25</v>
      </c>
      <c r="G6386">
        <v>573377</v>
      </c>
      <c r="H6386" t="s">
        <v>17</v>
      </c>
      <c r="J6386" t="s">
        <v>3354</v>
      </c>
      <c r="K6386" t="s">
        <v>3383</v>
      </c>
      <c r="M6386" t="s">
        <v>3359</v>
      </c>
      <c r="S6386" s="148">
        <v>3</v>
      </c>
      <c r="AF6386" t="s">
        <v>3060</v>
      </c>
      <c r="AH6386" s="2">
        <v>40875.707060185188</v>
      </c>
    </row>
    <row r="6387" spans="1:35" ht="15" customHeight="1" x14ac:dyDescent="0.35">
      <c r="B6387" s="5">
        <f t="shared" si="507"/>
        <v>6385</v>
      </c>
      <c r="C6387">
        <f t="shared" si="514"/>
        <v>618</v>
      </c>
      <c r="D6387" s="16">
        <v>1966</v>
      </c>
      <c r="E6387" t="s">
        <v>15</v>
      </c>
      <c r="F6387" t="s">
        <v>25</v>
      </c>
      <c r="G6387">
        <v>573764</v>
      </c>
      <c r="H6387" t="s">
        <v>17</v>
      </c>
      <c r="J6387" t="s">
        <v>3356</v>
      </c>
      <c r="K6387" t="s">
        <v>3383</v>
      </c>
      <c r="L6387" t="s">
        <v>156</v>
      </c>
      <c r="M6387" t="s">
        <v>3359</v>
      </c>
      <c r="N6387" t="s">
        <v>3359</v>
      </c>
      <c r="AF6387" t="s">
        <v>3060</v>
      </c>
      <c r="AH6387" s="2">
        <v>40304.646261574075</v>
      </c>
    </row>
    <row r="6388" spans="1:35" ht="15" customHeight="1" x14ac:dyDescent="0.35">
      <c r="A6388" s="3"/>
      <c r="B6388" s="5">
        <f t="shared" si="507"/>
        <v>6386</v>
      </c>
      <c r="C6388">
        <f t="shared" si="506"/>
        <v>25</v>
      </c>
      <c r="D6388" s="16">
        <v>1966</v>
      </c>
      <c r="E6388" t="s">
        <v>15</v>
      </c>
      <c r="F6388" t="s">
        <v>25</v>
      </c>
      <c r="G6388">
        <v>574382</v>
      </c>
      <c r="H6388" t="s">
        <v>17</v>
      </c>
      <c r="J6388" t="s">
        <v>3354</v>
      </c>
      <c r="K6388" t="s">
        <v>3383</v>
      </c>
      <c r="L6388" t="s">
        <v>35</v>
      </c>
      <c r="M6388" t="s">
        <v>3359</v>
      </c>
      <c r="AF6388" t="s">
        <v>3060</v>
      </c>
      <c r="AH6388" s="2">
        <v>39827.381458333337</v>
      </c>
    </row>
    <row r="6389" spans="1:35" ht="15" customHeight="1" x14ac:dyDescent="0.35">
      <c r="B6389" s="5">
        <f t="shared" si="507"/>
        <v>6387</v>
      </c>
      <c r="C6389">
        <f t="shared" si="506"/>
        <v>40</v>
      </c>
      <c r="D6389" s="16">
        <v>1966</v>
      </c>
      <c r="E6389" s="3" t="s">
        <v>15</v>
      </c>
      <c r="F6389" s="3" t="s">
        <v>25</v>
      </c>
      <c r="G6389" s="165">
        <v>574407</v>
      </c>
      <c r="H6389" s="3"/>
      <c r="I6389" s="3"/>
      <c r="J6389" s="3"/>
      <c r="K6389" s="3" t="s">
        <v>3383</v>
      </c>
      <c r="L6389" s="3"/>
      <c r="M6389" s="3"/>
      <c r="N6389" s="3"/>
      <c r="O6389" s="3"/>
      <c r="P6389" s="3"/>
      <c r="Q6389" s="3"/>
      <c r="R6389" s="3"/>
      <c r="S6389" s="152"/>
      <c r="T6389" s="3"/>
      <c r="U6389" s="3"/>
      <c r="V6389" s="143"/>
      <c r="W6389" s="3"/>
      <c r="X6389" s="3"/>
      <c r="Y6389" s="3"/>
      <c r="Z6389" s="3"/>
      <c r="AB6389" s="3"/>
      <c r="AE6389" s="3"/>
      <c r="AF6389" t="s">
        <v>3451</v>
      </c>
      <c r="AH6389" s="2">
        <v>45783</v>
      </c>
      <c r="AI6389" s="3"/>
    </row>
    <row r="6390" spans="1:35" ht="15" customHeight="1" x14ac:dyDescent="0.35">
      <c r="B6390" s="5">
        <f t="shared" si="507"/>
        <v>6388</v>
      </c>
      <c r="C6390">
        <f t="shared" si="506"/>
        <v>45</v>
      </c>
      <c r="D6390" s="16">
        <v>1966</v>
      </c>
      <c r="E6390" s="101" t="s">
        <v>15</v>
      </c>
      <c r="F6390" s="101" t="s">
        <v>25</v>
      </c>
      <c r="G6390" s="165">
        <v>574447</v>
      </c>
      <c r="H6390" s="101"/>
      <c r="I6390" s="101"/>
      <c r="J6390" s="101"/>
      <c r="K6390" s="101" t="s">
        <v>3383</v>
      </c>
      <c r="L6390" s="101"/>
      <c r="M6390" s="101"/>
      <c r="N6390" s="101"/>
      <c r="O6390" s="101"/>
      <c r="P6390" s="101"/>
      <c r="Q6390" s="101"/>
      <c r="R6390" s="101"/>
      <c r="S6390" s="128"/>
      <c r="T6390" s="101"/>
      <c r="U6390" s="101"/>
      <c r="V6390" s="130"/>
      <c r="W6390" s="101"/>
      <c r="X6390" s="101"/>
      <c r="Y6390" s="101"/>
      <c r="Z6390" s="101"/>
      <c r="AA6390" s="101"/>
      <c r="AB6390" s="101"/>
      <c r="AC6390" s="101"/>
      <c r="AD6390" s="101"/>
      <c r="AE6390" s="101"/>
      <c r="AF6390" t="s">
        <v>3451</v>
      </c>
      <c r="AG6390" s="101"/>
      <c r="AH6390" s="103">
        <v>45839</v>
      </c>
      <c r="AI6390" s="102" t="s">
        <v>5167</v>
      </c>
    </row>
    <row r="6391" spans="1:35" ht="15" customHeight="1" x14ac:dyDescent="0.35">
      <c r="B6391" s="5">
        <f t="shared" si="507"/>
        <v>6389</v>
      </c>
      <c r="C6391">
        <f t="shared" si="506"/>
        <v>10</v>
      </c>
      <c r="D6391" s="16">
        <v>1966</v>
      </c>
      <c r="E6391" t="s">
        <v>15</v>
      </c>
      <c r="F6391" t="s">
        <v>25</v>
      </c>
      <c r="G6391">
        <v>574492</v>
      </c>
      <c r="H6391" t="s">
        <v>17</v>
      </c>
      <c r="J6391" t="s">
        <v>3354</v>
      </c>
      <c r="K6391" t="s">
        <v>3383</v>
      </c>
      <c r="L6391" t="s">
        <v>793</v>
      </c>
      <c r="M6391" t="s">
        <v>3359</v>
      </c>
      <c r="S6391" s="148" t="s">
        <v>1268</v>
      </c>
      <c r="AF6391" t="s">
        <v>3060</v>
      </c>
      <c r="AH6391" s="2">
        <v>41048.438692129632</v>
      </c>
    </row>
    <row r="6392" spans="1:35" ht="15" customHeight="1" x14ac:dyDescent="0.35">
      <c r="B6392" s="5">
        <f t="shared" si="507"/>
        <v>6390</v>
      </c>
      <c r="C6392">
        <f t="shared" si="506"/>
        <v>82</v>
      </c>
      <c r="D6392" s="16">
        <v>1966</v>
      </c>
      <c r="E6392" t="s">
        <v>15</v>
      </c>
      <c r="F6392" t="s">
        <v>25</v>
      </c>
      <c r="G6392">
        <v>574502</v>
      </c>
      <c r="H6392" t="s">
        <v>17</v>
      </c>
      <c r="J6392" t="s">
        <v>3354</v>
      </c>
      <c r="K6392" t="s">
        <v>3383</v>
      </c>
      <c r="M6392" t="s">
        <v>3359</v>
      </c>
      <c r="N6392" t="s">
        <v>3359</v>
      </c>
      <c r="AF6392" t="s">
        <v>3060</v>
      </c>
      <c r="AH6392" s="2">
        <v>39917.655358796299</v>
      </c>
    </row>
    <row r="6393" spans="1:35" ht="15" customHeight="1" x14ac:dyDescent="0.35">
      <c r="B6393" s="5">
        <f t="shared" si="507"/>
        <v>6391</v>
      </c>
      <c r="C6393">
        <f t="shared" ref="C6393:C6396" si="515">+G6394-G6393</f>
        <v>108</v>
      </c>
      <c r="D6393" s="16">
        <v>1966</v>
      </c>
      <c r="E6393" t="s">
        <v>15</v>
      </c>
      <c r="F6393" t="s">
        <v>25</v>
      </c>
      <c r="G6393">
        <v>574584</v>
      </c>
      <c r="H6393" t="s">
        <v>17</v>
      </c>
      <c r="J6393" t="s">
        <v>3354</v>
      </c>
      <c r="K6393" t="s">
        <v>3383</v>
      </c>
      <c r="L6393" t="s">
        <v>316</v>
      </c>
      <c r="M6393" t="s">
        <v>3359</v>
      </c>
      <c r="AF6393" t="s">
        <v>3060</v>
      </c>
      <c r="AH6393" s="2">
        <v>39714.418229166666</v>
      </c>
    </row>
    <row r="6394" spans="1:35" x14ac:dyDescent="0.35">
      <c r="B6394" s="5">
        <f t="shared" si="507"/>
        <v>6392</v>
      </c>
      <c r="C6394">
        <f t="shared" si="515"/>
        <v>357</v>
      </c>
      <c r="D6394" s="16">
        <v>1966</v>
      </c>
      <c r="E6394" s="115" t="s">
        <v>15</v>
      </c>
      <c r="F6394" s="115" t="s">
        <v>4616</v>
      </c>
      <c r="G6394" s="115">
        <v>574692</v>
      </c>
      <c r="H6394" s="115"/>
      <c r="I6394" s="115"/>
      <c r="J6394" s="230" t="s">
        <v>3354</v>
      </c>
      <c r="K6394" s="115" t="s">
        <v>6637</v>
      </c>
      <c r="AF6394" t="s">
        <v>3451</v>
      </c>
      <c r="AH6394" s="2">
        <v>46204</v>
      </c>
    </row>
    <row r="6395" spans="1:35" ht="15" customHeight="1" x14ac:dyDescent="0.35">
      <c r="B6395" s="5">
        <f t="shared" si="507"/>
        <v>6393</v>
      </c>
      <c r="C6395">
        <f t="shared" si="515"/>
        <v>223</v>
      </c>
      <c r="D6395" s="16">
        <v>1966</v>
      </c>
      <c r="E6395" t="s">
        <v>15</v>
      </c>
      <c r="F6395" t="s">
        <v>25</v>
      </c>
      <c r="G6395">
        <v>575049</v>
      </c>
      <c r="H6395" t="s">
        <v>17</v>
      </c>
      <c r="J6395" t="s">
        <v>3354</v>
      </c>
      <c r="K6395" t="s">
        <v>3383</v>
      </c>
      <c r="L6395" t="s">
        <v>88</v>
      </c>
      <c r="M6395" t="s">
        <v>3359</v>
      </c>
      <c r="AF6395" t="s">
        <v>3060</v>
      </c>
      <c r="AH6395" s="2">
        <v>39953.006562499999</v>
      </c>
    </row>
    <row r="6396" spans="1:35" ht="15" customHeight="1" x14ac:dyDescent="0.35">
      <c r="B6396" s="5">
        <f t="shared" si="507"/>
        <v>6394</v>
      </c>
      <c r="C6396">
        <f t="shared" si="515"/>
        <v>276</v>
      </c>
      <c r="D6396" s="16">
        <v>1966</v>
      </c>
      <c r="E6396" t="s">
        <v>15</v>
      </c>
      <c r="F6396" t="s">
        <v>25</v>
      </c>
      <c r="G6396">
        <v>575272</v>
      </c>
      <c r="H6396" t="s">
        <v>17</v>
      </c>
      <c r="J6396" t="s">
        <v>3356</v>
      </c>
      <c r="K6396" t="s">
        <v>3383</v>
      </c>
      <c r="L6396" t="s">
        <v>65</v>
      </c>
      <c r="M6396" t="s">
        <v>3359</v>
      </c>
      <c r="AF6396" t="s">
        <v>3060</v>
      </c>
      <c r="AH6396" s="2">
        <v>40759.7187962963</v>
      </c>
    </row>
    <row r="6397" spans="1:35" ht="15" customHeight="1" x14ac:dyDescent="0.35">
      <c r="B6397" s="5">
        <f t="shared" si="507"/>
        <v>6395</v>
      </c>
      <c r="C6397">
        <f t="shared" si="506"/>
        <v>104</v>
      </c>
      <c r="D6397" s="16">
        <v>1966</v>
      </c>
      <c r="E6397" t="s">
        <v>15</v>
      </c>
      <c r="F6397" t="s">
        <v>25</v>
      </c>
      <c r="G6397">
        <v>575548</v>
      </c>
      <c r="H6397" t="s">
        <v>17</v>
      </c>
      <c r="J6397" t="s">
        <v>3354</v>
      </c>
      <c r="L6397" t="s">
        <v>1987</v>
      </c>
      <c r="M6397" t="s">
        <v>3359</v>
      </c>
      <c r="AF6397" t="s">
        <v>3060</v>
      </c>
      <c r="AH6397" s="2">
        <v>40152.513680555552</v>
      </c>
    </row>
    <row r="6398" spans="1:35" ht="15" customHeight="1" x14ac:dyDescent="0.35">
      <c r="B6398" s="5">
        <f t="shared" si="507"/>
        <v>6396</v>
      </c>
      <c r="C6398">
        <f>+G6399-G6398</f>
        <v>2916</v>
      </c>
      <c r="D6398" s="16">
        <v>1966</v>
      </c>
      <c r="E6398" t="s">
        <v>15</v>
      </c>
      <c r="F6398" t="s">
        <v>25</v>
      </c>
      <c r="G6398">
        <v>575652</v>
      </c>
      <c r="H6398" t="s">
        <v>17</v>
      </c>
      <c r="J6398" t="s">
        <v>3354</v>
      </c>
      <c r="K6398" t="s">
        <v>3383</v>
      </c>
      <c r="L6398" t="s">
        <v>65</v>
      </c>
      <c r="M6398" t="s">
        <v>3359</v>
      </c>
      <c r="AD6398" s="3" t="s">
        <v>2119</v>
      </c>
      <c r="AF6398" t="s">
        <v>3060</v>
      </c>
      <c r="AH6398" s="2">
        <v>40117.57671296296</v>
      </c>
    </row>
    <row r="6399" spans="1:35" ht="15" customHeight="1" x14ac:dyDescent="0.45">
      <c r="B6399" s="5">
        <f t="shared" si="507"/>
        <v>6397</v>
      </c>
      <c r="C6399">
        <f t="shared" si="506"/>
        <v>228</v>
      </c>
      <c r="D6399" s="82">
        <v>1967</v>
      </c>
      <c r="E6399" t="s">
        <v>15</v>
      </c>
      <c r="F6399" t="s">
        <v>16</v>
      </c>
      <c r="G6399">
        <v>578568</v>
      </c>
      <c r="H6399" t="s">
        <v>17</v>
      </c>
      <c r="J6399" t="s">
        <v>3354</v>
      </c>
      <c r="K6399" t="s">
        <v>3383</v>
      </c>
      <c r="L6399" t="s">
        <v>234</v>
      </c>
      <c r="M6399" t="s">
        <v>3359</v>
      </c>
      <c r="N6399" t="s">
        <v>3359</v>
      </c>
      <c r="AC6399" s="3">
        <v>1965</v>
      </c>
      <c r="AD6399" s="3" t="s">
        <v>2120</v>
      </c>
      <c r="AF6399" t="s">
        <v>3060</v>
      </c>
      <c r="AH6399" s="2">
        <v>41055.538599537038</v>
      </c>
    </row>
    <row r="6400" spans="1:35" ht="15" customHeight="1" thickBot="1" x14ac:dyDescent="0.4">
      <c r="B6400" s="5">
        <f t="shared" si="507"/>
        <v>6398</v>
      </c>
      <c r="C6400">
        <f t="shared" si="506"/>
        <v>182</v>
      </c>
      <c r="D6400" s="16">
        <v>1967</v>
      </c>
      <c r="E6400" t="s">
        <v>15</v>
      </c>
      <c r="F6400" t="s">
        <v>16</v>
      </c>
      <c r="G6400">
        <v>578796</v>
      </c>
      <c r="H6400" t="s">
        <v>17</v>
      </c>
      <c r="J6400" t="s">
        <v>3356</v>
      </c>
      <c r="M6400" t="s">
        <v>3359</v>
      </c>
      <c r="AF6400" t="s">
        <v>3060</v>
      </c>
      <c r="AH6400" s="2">
        <v>40250.35491898148</v>
      </c>
    </row>
    <row r="6401" spans="1:35" ht="15" customHeight="1" thickBot="1" x14ac:dyDescent="0.4">
      <c r="B6401" s="5">
        <f t="shared" si="507"/>
        <v>6399</v>
      </c>
      <c r="C6401">
        <f t="shared" si="506"/>
        <v>2</v>
      </c>
      <c r="D6401" s="16">
        <v>1967</v>
      </c>
      <c r="E6401" s="159" t="s">
        <v>15</v>
      </c>
      <c r="F6401" s="159" t="s">
        <v>16</v>
      </c>
      <c r="G6401" s="160">
        <v>578978</v>
      </c>
      <c r="H6401" s="159"/>
      <c r="I6401" s="159"/>
      <c r="J6401" s="159" t="s">
        <v>3354</v>
      </c>
      <c r="K6401" s="159" t="s">
        <v>3383</v>
      </c>
      <c r="L6401" s="159"/>
      <c r="M6401" s="159" t="s">
        <v>3453</v>
      </c>
      <c r="N6401" s="159"/>
      <c r="O6401" s="159"/>
      <c r="P6401" s="159"/>
      <c r="Q6401" s="159"/>
      <c r="R6401" s="159"/>
      <c r="S6401" s="159"/>
      <c r="T6401" s="159" t="s">
        <v>3262</v>
      </c>
      <c r="U6401" s="159"/>
      <c r="V6401" s="161"/>
      <c r="W6401" s="159" t="s">
        <v>3572</v>
      </c>
      <c r="X6401" s="159" t="s">
        <v>3660</v>
      </c>
      <c r="Y6401" s="159"/>
      <c r="Z6401" s="159"/>
      <c r="AA6401" s="159" t="s">
        <v>3262</v>
      </c>
      <c r="AB6401" s="159"/>
      <c r="AC6401" s="159"/>
      <c r="AD6401" s="159"/>
      <c r="AE6401" s="159"/>
      <c r="AF6401" t="s">
        <v>3451</v>
      </c>
      <c r="AG6401" s="3"/>
      <c r="AH6401" s="153">
        <v>46091</v>
      </c>
      <c r="AI6401" s="76" t="s">
        <v>6426</v>
      </c>
    </row>
    <row r="6402" spans="1:35" ht="15" customHeight="1" x14ac:dyDescent="0.35">
      <c r="B6402" s="5">
        <f t="shared" si="507"/>
        <v>6400</v>
      </c>
      <c r="C6402">
        <f t="shared" si="506"/>
        <v>51</v>
      </c>
      <c r="D6402" s="16">
        <v>1967</v>
      </c>
      <c r="E6402" t="s">
        <v>15</v>
      </c>
      <c r="F6402" t="s">
        <v>16</v>
      </c>
      <c r="G6402">
        <v>578980</v>
      </c>
      <c r="H6402" t="s">
        <v>17</v>
      </c>
      <c r="M6402" t="s">
        <v>3359</v>
      </c>
      <c r="AF6402" t="s">
        <v>3060</v>
      </c>
      <c r="AH6402" s="2">
        <v>40354.579247685186</v>
      </c>
    </row>
    <row r="6403" spans="1:35" ht="15" customHeight="1" x14ac:dyDescent="0.35">
      <c r="B6403" s="5">
        <f t="shared" si="507"/>
        <v>6401</v>
      </c>
      <c r="C6403">
        <f t="shared" si="506"/>
        <v>64</v>
      </c>
      <c r="D6403" s="16">
        <v>1967</v>
      </c>
      <c r="E6403" t="s">
        <v>15</v>
      </c>
      <c r="F6403" t="s">
        <v>16</v>
      </c>
      <c r="G6403">
        <v>579031</v>
      </c>
      <c r="H6403" t="s">
        <v>17</v>
      </c>
      <c r="J6403" t="s">
        <v>3354</v>
      </c>
      <c r="K6403" t="s">
        <v>3383</v>
      </c>
      <c r="L6403" t="s">
        <v>292</v>
      </c>
      <c r="M6403" t="s">
        <v>3359</v>
      </c>
      <c r="AF6403" t="s">
        <v>3060</v>
      </c>
      <c r="AH6403" s="2">
        <v>40071.384722222225</v>
      </c>
    </row>
    <row r="6404" spans="1:35" ht="15" customHeight="1" x14ac:dyDescent="0.35">
      <c r="B6404" s="5">
        <f t="shared" si="507"/>
        <v>6402</v>
      </c>
      <c r="C6404">
        <f t="shared" si="506"/>
        <v>124</v>
      </c>
      <c r="D6404" s="16">
        <v>1967</v>
      </c>
      <c r="E6404" s="116" t="s">
        <v>15</v>
      </c>
      <c r="F6404" s="116" t="s">
        <v>16</v>
      </c>
      <c r="G6404" s="117">
        <v>579095</v>
      </c>
      <c r="H6404" s="172" t="s">
        <v>5836</v>
      </c>
      <c r="I6404" s="172"/>
      <c r="J6404" s="172" t="s">
        <v>3354</v>
      </c>
      <c r="K6404" s="172" t="s">
        <v>3383</v>
      </c>
      <c r="L6404" s="172"/>
      <c r="M6404" s="172" t="s">
        <v>3453</v>
      </c>
      <c r="N6404" s="172"/>
      <c r="O6404" s="172"/>
      <c r="P6404" s="172"/>
      <c r="Q6404" s="172"/>
      <c r="R6404" s="172"/>
      <c r="S6404" s="173"/>
      <c r="T6404" s="172" t="s">
        <v>3262</v>
      </c>
      <c r="U6404" s="172"/>
      <c r="V6404" s="174"/>
      <c r="W6404" s="172" t="s">
        <v>3572</v>
      </c>
      <c r="X6404" s="172" t="s">
        <v>3660</v>
      </c>
      <c r="Y6404" s="172"/>
      <c r="Z6404" s="172"/>
      <c r="AA6404" s="172" t="s">
        <v>3262</v>
      </c>
      <c r="AB6404" s="172"/>
      <c r="AC6404" s="172"/>
      <c r="AD6404" s="172"/>
      <c r="AE6404" s="172"/>
      <c r="AF6404" t="s">
        <v>3451</v>
      </c>
      <c r="AG6404" s="172"/>
      <c r="AH6404" s="175">
        <v>45999</v>
      </c>
      <c r="AI6404" s="36" t="s">
        <v>6057</v>
      </c>
    </row>
    <row r="6405" spans="1:35" ht="15" customHeight="1" x14ac:dyDescent="0.35">
      <c r="B6405" s="5">
        <f t="shared" ref="B6405:B6468" si="516">+B6404+1</f>
        <v>6403</v>
      </c>
      <c r="C6405">
        <f t="shared" ref="C6405" si="517">+G6407-G6405</f>
        <v>100</v>
      </c>
      <c r="D6405" s="16">
        <v>1967</v>
      </c>
      <c r="E6405" t="s">
        <v>15</v>
      </c>
      <c r="F6405" t="s">
        <v>25</v>
      </c>
      <c r="G6405">
        <v>579219</v>
      </c>
      <c r="H6405" t="s">
        <v>17</v>
      </c>
      <c r="J6405" t="s">
        <v>3354</v>
      </c>
      <c r="L6405" t="s">
        <v>382</v>
      </c>
      <c r="M6405" t="s">
        <v>3359</v>
      </c>
      <c r="AF6405" t="s">
        <v>3060</v>
      </c>
      <c r="AH6405" s="2">
        <v>40358.432372685187</v>
      </c>
    </row>
    <row r="6406" spans="1:35" ht="15" customHeight="1" x14ac:dyDescent="0.35">
      <c r="B6406" s="5">
        <f t="shared" si="516"/>
        <v>6404</v>
      </c>
      <c r="C6406">
        <f t="shared" ref="C6406:C6473" si="518">+G6407-G6406</f>
        <v>3</v>
      </c>
      <c r="D6406" s="16">
        <v>1967</v>
      </c>
      <c r="E6406" t="s">
        <v>15</v>
      </c>
      <c r="F6406" t="s">
        <v>16</v>
      </c>
      <c r="G6406">
        <v>579316</v>
      </c>
      <c r="H6406" t="s">
        <v>17</v>
      </c>
      <c r="J6406" t="s">
        <v>3354</v>
      </c>
      <c r="K6406" t="s">
        <v>3383</v>
      </c>
      <c r="L6406" t="s">
        <v>254</v>
      </c>
      <c r="M6406" t="s">
        <v>3359</v>
      </c>
      <c r="N6406" t="s">
        <v>3359</v>
      </c>
      <c r="AA6406" s="3" t="s">
        <v>2121</v>
      </c>
      <c r="AC6406" s="3">
        <v>1969</v>
      </c>
      <c r="AF6406" t="s">
        <v>3060</v>
      </c>
      <c r="AH6406" s="2">
        <v>40655.100960648146</v>
      </c>
    </row>
    <row r="6407" spans="1:35" ht="15" customHeight="1" thickBot="1" x14ac:dyDescent="0.4">
      <c r="B6407" s="5">
        <f t="shared" si="516"/>
        <v>6405</v>
      </c>
      <c r="C6407">
        <f t="shared" si="518"/>
        <v>470</v>
      </c>
      <c r="D6407" s="16">
        <v>1967</v>
      </c>
      <c r="E6407" t="s">
        <v>15</v>
      </c>
      <c r="F6407" t="s">
        <v>16</v>
      </c>
      <c r="G6407">
        <v>579319</v>
      </c>
      <c r="H6407" t="s">
        <v>17</v>
      </c>
      <c r="J6407" t="s">
        <v>3354</v>
      </c>
      <c r="K6407" t="s">
        <v>3383</v>
      </c>
      <c r="L6407" t="s">
        <v>156</v>
      </c>
      <c r="M6407" t="s">
        <v>3359</v>
      </c>
      <c r="AB6407" t="s">
        <v>2122</v>
      </c>
      <c r="AC6407" s="3">
        <v>1966</v>
      </c>
      <c r="AF6407" t="s">
        <v>3060</v>
      </c>
      <c r="AH6407" s="2">
        <v>40554.401701388888</v>
      </c>
    </row>
    <row r="6408" spans="1:35" ht="15" thickBot="1" x14ac:dyDescent="0.4">
      <c r="B6408" s="5">
        <f t="shared" si="516"/>
        <v>6406</v>
      </c>
      <c r="C6408">
        <f t="shared" si="518"/>
        <v>3</v>
      </c>
      <c r="D6408" s="16">
        <v>1967</v>
      </c>
      <c r="E6408" s="162" t="s">
        <v>560</v>
      </c>
      <c r="F6408" s="162" t="s">
        <v>25</v>
      </c>
      <c r="G6408" s="162">
        <v>579789</v>
      </c>
      <c r="H6408" s="162"/>
      <c r="I6408" s="162"/>
      <c r="J6408" s="162" t="s">
        <v>3354</v>
      </c>
      <c r="K6408" s="162" t="s">
        <v>3383</v>
      </c>
      <c r="L6408" s="162"/>
      <c r="M6408" s="162" t="s">
        <v>3453</v>
      </c>
      <c r="N6408" s="162" t="s">
        <v>3359</v>
      </c>
      <c r="O6408" s="162"/>
      <c r="P6408" s="162"/>
      <c r="Q6408" s="162"/>
      <c r="R6408" s="162"/>
      <c r="S6408" s="181"/>
      <c r="T6408" s="162" t="s">
        <v>3424</v>
      </c>
      <c r="U6408" s="162"/>
      <c r="V6408" s="182"/>
      <c r="W6408" s="162" t="s">
        <v>3557</v>
      </c>
      <c r="X6408" s="162" t="s">
        <v>3452</v>
      </c>
      <c r="Y6408" s="162"/>
      <c r="Z6408" s="162"/>
      <c r="AA6408" s="159" t="s">
        <v>3828</v>
      </c>
      <c r="AB6408" s="162"/>
      <c r="AC6408" s="159"/>
      <c r="AD6408" s="159"/>
      <c r="AE6408" s="162"/>
      <c r="AF6408" t="s">
        <v>3451</v>
      </c>
      <c r="AG6408" s="162"/>
      <c r="AH6408" s="163">
        <v>45346</v>
      </c>
      <c r="AI6408" s="162"/>
    </row>
    <row r="6409" spans="1:35" ht="15" customHeight="1" thickBot="1" x14ac:dyDescent="0.4">
      <c r="A6409" s="180"/>
      <c r="B6409" s="5">
        <f t="shared" si="516"/>
        <v>6407</v>
      </c>
      <c r="C6409">
        <f t="shared" si="518"/>
        <v>84</v>
      </c>
      <c r="D6409" s="16">
        <v>1967</v>
      </c>
      <c r="E6409" t="s">
        <v>560</v>
      </c>
      <c r="F6409" t="s">
        <v>25</v>
      </c>
      <c r="G6409">
        <v>579792</v>
      </c>
      <c r="J6409" t="s">
        <v>3354</v>
      </c>
      <c r="K6409" t="s">
        <v>3383</v>
      </c>
      <c r="AF6409" t="s">
        <v>3451</v>
      </c>
      <c r="AH6409" s="2">
        <v>45409</v>
      </c>
    </row>
    <row r="6410" spans="1:35" ht="15" customHeight="1" x14ac:dyDescent="0.35">
      <c r="B6410" s="5">
        <f t="shared" si="516"/>
        <v>6408</v>
      </c>
      <c r="C6410">
        <f t="shared" si="518"/>
        <v>13</v>
      </c>
      <c r="D6410" s="16">
        <v>1967</v>
      </c>
      <c r="E6410" t="s">
        <v>560</v>
      </c>
      <c r="F6410" t="s">
        <v>25</v>
      </c>
      <c r="G6410">
        <v>579876</v>
      </c>
      <c r="H6410" t="s">
        <v>17</v>
      </c>
      <c r="J6410" t="s">
        <v>3354</v>
      </c>
      <c r="K6410" t="s">
        <v>3383</v>
      </c>
      <c r="L6410" t="s">
        <v>128</v>
      </c>
      <c r="M6410" t="s">
        <v>3359</v>
      </c>
      <c r="AC6410" s="153">
        <v>24819</v>
      </c>
      <c r="AF6410" t="s">
        <v>3060</v>
      </c>
      <c r="AH6410" s="2">
        <v>40712.363275462965</v>
      </c>
    </row>
    <row r="6411" spans="1:35" ht="15" customHeight="1" x14ac:dyDescent="0.35">
      <c r="B6411" s="5">
        <f t="shared" si="516"/>
        <v>6409</v>
      </c>
      <c r="C6411">
        <f t="shared" si="518"/>
        <v>66</v>
      </c>
      <c r="D6411" s="16">
        <v>1967</v>
      </c>
      <c r="E6411" s="3" t="s">
        <v>560</v>
      </c>
      <c r="F6411" s="3" t="s">
        <v>25</v>
      </c>
      <c r="G6411" s="3">
        <v>579889</v>
      </c>
      <c r="H6411" s="3"/>
      <c r="I6411" s="3"/>
      <c r="J6411" s="3"/>
      <c r="K6411" s="3"/>
      <c r="L6411" s="3"/>
      <c r="M6411" s="3"/>
      <c r="N6411" s="3"/>
      <c r="O6411" s="3"/>
      <c r="P6411" s="3"/>
      <c r="Q6411" s="3"/>
      <c r="R6411" s="3"/>
      <c r="S6411" s="152"/>
      <c r="T6411" s="3"/>
      <c r="U6411" s="3"/>
      <c r="V6411" s="143"/>
      <c r="W6411" s="3"/>
      <c r="X6411" s="3"/>
      <c r="Y6411" s="3"/>
      <c r="Z6411" s="3"/>
      <c r="AB6411" s="3"/>
      <c r="AE6411" s="3"/>
      <c r="AF6411" s="3" t="s">
        <v>3451</v>
      </c>
      <c r="AG6411" s="3"/>
      <c r="AH6411" s="153">
        <v>45661</v>
      </c>
      <c r="AI6411" s="14" t="s">
        <v>4464</v>
      </c>
    </row>
    <row r="6412" spans="1:35" ht="15" customHeight="1" x14ac:dyDescent="0.35">
      <c r="B6412" s="5">
        <f t="shared" si="516"/>
        <v>6410</v>
      </c>
      <c r="C6412">
        <f t="shared" si="518"/>
        <v>55</v>
      </c>
      <c r="D6412" s="16">
        <v>1967</v>
      </c>
      <c r="E6412" t="s">
        <v>560</v>
      </c>
      <c r="F6412" t="s">
        <v>25</v>
      </c>
      <c r="G6412">
        <v>579955</v>
      </c>
      <c r="J6412" t="s">
        <v>3354</v>
      </c>
      <c r="K6412" t="s">
        <v>3383</v>
      </c>
      <c r="M6412" t="s">
        <v>3453</v>
      </c>
      <c r="T6412" t="s">
        <v>3424</v>
      </c>
      <c r="W6412" t="s">
        <v>3557</v>
      </c>
      <c r="X6412" t="s">
        <v>3452</v>
      </c>
      <c r="AA6412" s="3" t="s">
        <v>3828</v>
      </c>
      <c r="AB6412" t="s">
        <v>3992</v>
      </c>
      <c r="AC6412" s="153"/>
      <c r="AD6412" s="3" t="s">
        <v>3993</v>
      </c>
      <c r="AF6412" t="s">
        <v>3451</v>
      </c>
      <c r="AH6412" s="2">
        <v>45372</v>
      </c>
    </row>
    <row r="6413" spans="1:35" ht="15" customHeight="1" x14ac:dyDescent="0.35">
      <c r="B6413" s="5">
        <f t="shared" si="516"/>
        <v>6411</v>
      </c>
      <c r="C6413">
        <f t="shared" si="518"/>
        <v>39</v>
      </c>
      <c r="D6413" s="16">
        <v>1967</v>
      </c>
      <c r="E6413" t="s">
        <v>560</v>
      </c>
      <c r="F6413" t="s">
        <v>25</v>
      </c>
      <c r="G6413">
        <v>580010</v>
      </c>
      <c r="J6413" t="s">
        <v>3354</v>
      </c>
      <c r="K6413" t="s">
        <v>3383</v>
      </c>
      <c r="M6413" t="s">
        <v>3453</v>
      </c>
      <c r="N6413" t="s">
        <v>3359</v>
      </c>
      <c r="T6413" t="s">
        <v>3424</v>
      </c>
      <c r="W6413" t="s">
        <v>3557</v>
      </c>
      <c r="X6413" t="s">
        <v>3452</v>
      </c>
      <c r="Z6413" t="s">
        <v>3359</v>
      </c>
      <c r="AC6413" s="153"/>
      <c r="AF6413" t="s">
        <v>3451</v>
      </c>
      <c r="AH6413" s="2">
        <v>44990</v>
      </c>
    </row>
    <row r="6414" spans="1:35" ht="15" customHeight="1" x14ac:dyDescent="0.35">
      <c r="B6414" s="5">
        <f t="shared" si="516"/>
        <v>6412</v>
      </c>
      <c r="C6414">
        <f t="shared" si="518"/>
        <v>200</v>
      </c>
      <c r="D6414" s="16">
        <v>1967</v>
      </c>
      <c r="E6414" t="s">
        <v>560</v>
      </c>
      <c r="F6414" t="s">
        <v>25</v>
      </c>
      <c r="G6414">
        <v>580049</v>
      </c>
      <c r="H6414" t="s">
        <v>17</v>
      </c>
      <c r="J6414" t="s">
        <v>3354</v>
      </c>
      <c r="K6414" t="s">
        <v>3383</v>
      </c>
      <c r="L6414" t="s">
        <v>2123</v>
      </c>
      <c r="M6414" t="s">
        <v>3359</v>
      </c>
      <c r="N6414" t="s">
        <v>3359</v>
      </c>
      <c r="AB6414" t="s">
        <v>132</v>
      </c>
      <c r="AF6414" t="s">
        <v>3060</v>
      </c>
      <c r="AH6414" s="2">
        <v>39751.778506944444</v>
      </c>
    </row>
    <row r="6415" spans="1:35" ht="15" customHeight="1" x14ac:dyDescent="0.35">
      <c r="B6415" s="5">
        <f t="shared" si="516"/>
        <v>6413</v>
      </c>
      <c r="C6415">
        <f t="shared" si="518"/>
        <v>12</v>
      </c>
      <c r="D6415" s="16">
        <v>1967</v>
      </c>
      <c r="E6415" t="s">
        <v>327</v>
      </c>
      <c r="F6415" t="s">
        <v>25</v>
      </c>
      <c r="G6415">
        <v>580249</v>
      </c>
      <c r="H6415" t="s">
        <v>17</v>
      </c>
      <c r="M6415" t="s">
        <v>3359</v>
      </c>
      <c r="AF6415" t="s">
        <v>3060</v>
      </c>
      <c r="AH6415" s="2">
        <v>40808.791701388887</v>
      </c>
    </row>
    <row r="6416" spans="1:35" ht="15" customHeight="1" x14ac:dyDescent="0.35">
      <c r="B6416" s="5">
        <f t="shared" si="516"/>
        <v>6414</v>
      </c>
      <c r="C6416">
        <f t="shared" si="518"/>
        <v>103</v>
      </c>
      <c r="D6416" s="16">
        <v>1967</v>
      </c>
      <c r="E6416" t="s">
        <v>327</v>
      </c>
      <c r="F6416" t="s">
        <v>25</v>
      </c>
      <c r="G6416">
        <v>580261</v>
      </c>
      <c r="J6416" t="s">
        <v>3354</v>
      </c>
      <c r="K6416" t="s">
        <v>3383</v>
      </c>
      <c r="M6416" t="s">
        <v>3453</v>
      </c>
      <c r="N6416" t="s">
        <v>3359</v>
      </c>
      <c r="T6416" t="s">
        <v>3424</v>
      </c>
      <c r="V6416" s="43" t="s">
        <v>3359</v>
      </c>
      <c r="W6416" t="s">
        <v>3572</v>
      </c>
      <c r="X6416" t="s">
        <v>3452</v>
      </c>
      <c r="AA6416" s="3" t="s">
        <v>3861</v>
      </c>
      <c r="AF6416" t="s">
        <v>3451</v>
      </c>
      <c r="AH6416" s="2">
        <v>45287</v>
      </c>
    </row>
    <row r="6417" spans="1:35" ht="15" customHeight="1" x14ac:dyDescent="0.35">
      <c r="B6417" s="5">
        <f t="shared" si="516"/>
        <v>6415</v>
      </c>
      <c r="C6417">
        <f t="shared" si="518"/>
        <v>23</v>
      </c>
      <c r="D6417" s="16">
        <v>1967</v>
      </c>
      <c r="E6417" t="s">
        <v>221</v>
      </c>
      <c r="F6417" t="s">
        <v>25</v>
      </c>
      <c r="G6417">
        <v>580364</v>
      </c>
      <c r="H6417" t="s">
        <v>17</v>
      </c>
      <c r="J6417" t="s">
        <v>3354</v>
      </c>
      <c r="K6417" t="s">
        <v>3383</v>
      </c>
      <c r="M6417" t="s">
        <v>3359</v>
      </c>
      <c r="AA6417" s="3" t="s">
        <v>3464</v>
      </c>
      <c r="AC6417" s="3">
        <v>1967</v>
      </c>
      <c r="AE6417" t="s">
        <v>380</v>
      </c>
      <c r="AF6417" t="s">
        <v>3060</v>
      </c>
      <c r="AH6417" s="2">
        <v>40503.619375000002</v>
      </c>
    </row>
    <row r="6418" spans="1:35" ht="15" customHeight="1" x14ac:dyDescent="0.35">
      <c r="B6418" s="5">
        <f t="shared" si="516"/>
        <v>6416</v>
      </c>
      <c r="C6418">
        <f t="shared" si="518"/>
        <v>65</v>
      </c>
      <c r="D6418" s="16">
        <v>1967</v>
      </c>
      <c r="E6418" t="s">
        <v>221</v>
      </c>
      <c r="F6418" t="s">
        <v>25</v>
      </c>
      <c r="G6418">
        <v>580387</v>
      </c>
      <c r="H6418" t="s">
        <v>17</v>
      </c>
      <c r="J6418" t="s">
        <v>3354</v>
      </c>
      <c r="K6418" t="s">
        <v>3383</v>
      </c>
      <c r="L6418" t="s">
        <v>849</v>
      </c>
      <c r="M6418" t="s">
        <v>3359</v>
      </c>
      <c r="N6418" t="s">
        <v>3359</v>
      </c>
      <c r="S6418" s="148" t="s">
        <v>636</v>
      </c>
      <c r="AA6418" s="3" t="s">
        <v>3464</v>
      </c>
      <c r="AB6418" t="s">
        <v>2124</v>
      </c>
      <c r="AE6418" t="s">
        <v>380</v>
      </c>
      <c r="AF6418" t="s">
        <v>3060</v>
      </c>
      <c r="AH6418" s="2">
        <v>40523.516597222224</v>
      </c>
    </row>
    <row r="6419" spans="1:35" ht="15" customHeight="1" x14ac:dyDescent="0.35">
      <c r="B6419" s="5">
        <f t="shared" si="516"/>
        <v>6417</v>
      </c>
      <c r="C6419">
        <f t="shared" si="518"/>
        <v>231</v>
      </c>
      <c r="D6419" s="16">
        <v>1967</v>
      </c>
      <c r="E6419" t="s">
        <v>221</v>
      </c>
      <c r="F6419" t="s">
        <v>25</v>
      </c>
      <c r="G6419">
        <v>580452</v>
      </c>
      <c r="H6419" t="s">
        <v>17</v>
      </c>
      <c r="J6419" t="s">
        <v>3354</v>
      </c>
      <c r="K6419" t="s">
        <v>3383</v>
      </c>
      <c r="L6419" t="s">
        <v>224</v>
      </c>
      <c r="M6419" t="s">
        <v>3359</v>
      </c>
      <c r="S6419" s="148">
        <v>460</v>
      </c>
      <c r="AA6419" s="3" t="s">
        <v>3464</v>
      </c>
      <c r="AB6419" t="s">
        <v>2125</v>
      </c>
      <c r="AE6419" t="s">
        <v>380</v>
      </c>
      <c r="AF6419" t="s">
        <v>3060</v>
      </c>
      <c r="AH6419" s="2">
        <v>40468.82539351852</v>
      </c>
    </row>
    <row r="6420" spans="1:35" ht="15" customHeight="1" x14ac:dyDescent="0.35">
      <c r="B6420" s="5">
        <f t="shared" si="516"/>
        <v>6418</v>
      </c>
      <c r="C6420">
        <f t="shared" si="518"/>
        <v>15</v>
      </c>
      <c r="D6420" s="16">
        <v>1967</v>
      </c>
      <c r="E6420" t="s">
        <v>1381</v>
      </c>
      <c r="F6420" t="s">
        <v>25</v>
      </c>
      <c r="G6420">
        <v>580683</v>
      </c>
      <c r="H6420" t="s">
        <v>17</v>
      </c>
      <c r="J6420" t="s">
        <v>3354</v>
      </c>
      <c r="K6420" t="s">
        <v>3383</v>
      </c>
      <c r="L6420" t="s">
        <v>234</v>
      </c>
      <c r="M6420" t="s">
        <v>3359</v>
      </c>
      <c r="S6420" s="148">
        <v>468</v>
      </c>
      <c r="U6420" t="s">
        <v>3557</v>
      </c>
      <c r="AB6420" t="s">
        <v>197</v>
      </c>
      <c r="AF6420" t="s">
        <v>3060</v>
      </c>
      <c r="AH6420" s="2">
        <v>40303.96497685185</v>
      </c>
    </row>
    <row r="6421" spans="1:35" ht="15" customHeight="1" x14ac:dyDescent="0.35">
      <c r="A6421" s="3"/>
      <c r="B6421" s="5">
        <f t="shared" si="516"/>
        <v>6419</v>
      </c>
      <c r="C6421">
        <f t="shared" si="518"/>
        <v>5</v>
      </c>
      <c r="D6421" s="16">
        <v>1967</v>
      </c>
      <c r="E6421" t="s">
        <v>1381</v>
      </c>
      <c r="F6421" t="s">
        <v>25</v>
      </c>
      <c r="G6421">
        <v>580698</v>
      </c>
      <c r="H6421" t="s">
        <v>17</v>
      </c>
      <c r="J6421" t="s">
        <v>380</v>
      </c>
      <c r="K6421" t="s">
        <v>3383</v>
      </c>
      <c r="L6421" t="s">
        <v>153</v>
      </c>
      <c r="M6421" t="s">
        <v>3359</v>
      </c>
      <c r="N6421" t="s">
        <v>3359</v>
      </c>
      <c r="S6421" s="148">
        <v>468</v>
      </c>
      <c r="U6421" t="s">
        <v>3557</v>
      </c>
      <c r="AB6421" t="s">
        <v>2126</v>
      </c>
      <c r="AF6421" t="s">
        <v>3060</v>
      </c>
      <c r="AH6421" s="2">
        <v>40530.929780092592</v>
      </c>
    </row>
    <row r="6422" spans="1:35" ht="15" customHeight="1" x14ac:dyDescent="0.35">
      <c r="B6422" s="5">
        <f t="shared" si="516"/>
        <v>6420</v>
      </c>
      <c r="C6422">
        <f t="shared" si="518"/>
        <v>37</v>
      </c>
      <c r="D6422" s="16">
        <v>1967</v>
      </c>
      <c r="E6422" t="s">
        <v>1381</v>
      </c>
      <c r="F6422" t="s">
        <v>25</v>
      </c>
      <c r="G6422">
        <v>580703</v>
      </c>
      <c r="H6422" t="s">
        <v>17</v>
      </c>
      <c r="J6422" t="s">
        <v>380</v>
      </c>
      <c r="K6422" t="s">
        <v>3383</v>
      </c>
      <c r="L6422" t="s">
        <v>407</v>
      </c>
      <c r="M6422" t="s">
        <v>3359</v>
      </c>
      <c r="AD6422" s="3" t="s">
        <v>2127</v>
      </c>
      <c r="AF6422" t="s">
        <v>3060</v>
      </c>
      <c r="AH6422" s="2">
        <v>40781.410960648151</v>
      </c>
    </row>
    <row r="6423" spans="1:35" ht="15" customHeight="1" x14ac:dyDescent="0.35">
      <c r="B6423" s="5">
        <f t="shared" si="516"/>
        <v>6421</v>
      </c>
      <c r="C6423">
        <f t="shared" si="518"/>
        <v>44</v>
      </c>
      <c r="D6423" s="16">
        <v>1967</v>
      </c>
      <c r="E6423" t="s">
        <v>1381</v>
      </c>
      <c r="F6423" t="s">
        <v>25</v>
      </c>
      <c r="G6423">
        <v>580740</v>
      </c>
      <c r="H6423" t="s">
        <v>17</v>
      </c>
      <c r="M6423" t="s">
        <v>3359</v>
      </c>
      <c r="AF6423" t="s">
        <v>3060</v>
      </c>
      <c r="AH6423" s="2">
        <v>40855.68818287037</v>
      </c>
    </row>
    <row r="6424" spans="1:35" ht="15" customHeight="1" x14ac:dyDescent="0.35">
      <c r="B6424" s="5">
        <f t="shared" si="516"/>
        <v>6422</v>
      </c>
      <c r="C6424">
        <f t="shared" si="518"/>
        <v>5</v>
      </c>
      <c r="D6424" s="16">
        <v>1967</v>
      </c>
      <c r="E6424" s="116" t="s">
        <v>1381</v>
      </c>
      <c r="F6424" s="116" t="s">
        <v>25</v>
      </c>
      <c r="G6424" s="117">
        <v>580784</v>
      </c>
      <c r="H6424" s="172" t="s">
        <v>5836</v>
      </c>
      <c r="I6424" s="172"/>
      <c r="J6424" s="172" t="s">
        <v>3354</v>
      </c>
      <c r="K6424" s="172" t="s">
        <v>3383</v>
      </c>
      <c r="L6424" s="172"/>
      <c r="M6424" s="172" t="s">
        <v>3453</v>
      </c>
      <c r="N6424" s="172"/>
      <c r="O6424" s="172"/>
      <c r="P6424" s="172"/>
      <c r="Q6424" s="172"/>
      <c r="R6424" s="172"/>
      <c r="S6424" s="173"/>
      <c r="T6424" s="172" t="s">
        <v>3424</v>
      </c>
      <c r="U6424" s="172" t="s">
        <v>3557</v>
      </c>
      <c r="V6424" s="174"/>
      <c r="W6424" s="172" t="s">
        <v>3572</v>
      </c>
      <c r="X6424" s="172" t="s">
        <v>3452</v>
      </c>
      <c r="Y6424" s="172"/>
      <c r="Z6424" s="172"/>
      <c r="AA6424" s="172" t="s">
        <v>3732</v>
      </c>
      <c r="AB6424" s="172"/>
      <c r="AC6424" s="172"/>
      <c r="AD6424" s="172"/>
      <c r="AE6424" s="172"/>
      <c r="AF6424" t="s">
        <v>3451</v>
      </c>
      <c r="AH6424" s="2">
        <v>45966</v>
      </c>
      <c r="AI6424" s="36" t="s">
        <v>5905</v>
      </c>
    </row>
    <row r="6425" spans="1:35" ht="15" customHeight="1" x14ac:dyDescent="0.35">
      <c r="B6425" s="5">
        <f t="shared" si="516"/>
        <v>6423</v>
      </c>
      <c r="C6425">
        <f t="shared" si="518"/>
        <v>18</v>
      </c>
      <c r="D6425" s="16">
        <v>1967</v>
      </c>
      <c r="E6425" t="s">
        <v>1381</v>
      </c>
      <c r="F6425" t="s">
        <v>25</v>
      </c>
      <c r="G6425">
        <v>580789</v>
      </c>
      <c r="AF6425" t="s">
        <v>3451</v>
      </c>
      <c r="AH6425" s="2">
        <v>45961</v>
      </c>
    </row>
    <row r="6426" spans="1:35" ht="15" customHeight="1" x14ac:dyDescent="0.35">
      <c r="B6426" s="5">
        <f t="shared" si="516"/>
        <v>6424</v>
      </c>
      <c r="C6426">
        <f t="shared" si="518"/>
        <v>16</v>
      </c>
      <c r="D6426" s="16">
        <v>1967</v>
      </c>
      <c r="E6426" t="s">
        <v>1381</v>
      </c>
      <c r="F6426" t="s">
        <v>25</v>
      </c>
      <c r="G6426">
        <v>580807</v>
      </c>
      <c r="H6426" t="s">
        <v>17</v>
      </c>
      <c r="K6426" t="s">
        <v>3383</v>
      </c>
      <c r="L6426" t="s">
        <v>65</v>
      </c>
      <c r="M6426" t="s">
        <v>3359</v>
      </c>
      <c r="U6426" t="s">
        <v>3557</v>
      </c>
      <c r="AF6426" t="s">
        <v>3060</v>
      </c>
      <c r="AH6426" s="2">
        <v>40198.336863425924</v>
      </c>
    </row>
    <row r="6427" spans="1:35" ht="15" customHeight="1" x14ac:dyDescent="0.35">
      <c r="A6427" s="3"/>
      <c r="B6427" s="5">
        <f t="shared" si="516"/>
        <v>6425</v>
      </c>
      <c r="C6427">
        <f t="shared" si="518"/>
        <v>5</v>
      </c>
      <c r="D6427" s="16">
        <v>1967</v>
      </c>
      <c r="E6427" t="s">
        <v>1381</v>
      </c>
      <c r="F6427" t="s">
        <v>25</v>
      </c>
      <c r="G6427">
        <v>580823</v>
      </c>
      <c r="H6427" t="s">
        <v>17</v>
      </c>
      <c r="J6427" t="s">
        <v>3354</v>
      </c>
      <c r="K6427" t="s">
        <v>3383</v>
      </c>
      <c r="L6427" t="s">
        <v>224</v>
      </c>
      <c r="M6427" t="s">
        <v>3359</v>
      </c>
      <c r="N6427" t="s">
        <v>3359</v>
      </c>
      <c r="U6427" t="s">
        <v>3557</v>
      </c>
      <c r="AA6427" s="3" t="s">
        <v>2129</v>
      </c>
      <c r="AF6427" t="s">
        <v>3060</v>
      </c>
      <c r="AH6427" s="2">
        <v>39923.824849537035</v>
      </c>
    </row>
    <row r="6428" spans="1:35" ht="15" customHeight="1" thickBot="1" x14ac:dyDescent="0.4">
      <c r="B6428" s="5">
        <f t="shared" si="516"/>
        <v>6426</v>
      </c>
      <c r="C6428">
        <f t="shared" si="518"/>
        <v>119</v>
      </c>
      <c r="D6428" s="16">
        <v>1967</v>
      </c>
      <c r="E6428" t="s">
        <v>1381</v>
      </c>
      <c r="F6428" t="s">
        <v>25</v>
      </c>
      <c r="G6428">
        <v>580828</v>
      </c>
      <c r="H6428" t="s">
        <v>17</v>
      </c>
      <c r="J6428" t="s">
        <v>3356</v>
      </c>
      <c r="L6428" t="s">
        <v>2130</v>
      </c>
      <c r="M6428" t="s">
        <v>3359</v>
      </c>
      <c r="U6428" t="s">
        <v>3557</v>
      </c>
      <c r="AD6428" s="3" t="s">
        <v>3844</v>
      </c>
      <c r="AF6428" t="s">
        <v>3060</v>
      </c>
      <c r="AH6428" s="2">
        <v>40861.429340277777</v>
      </c>
    </row>
    <row r="6429" spans="1:35" ht="15" thickBot="1" x14ac:dyDescent="0.4">
      <c r="B6429" s="5">
        <f t="shared" si="516"/>
        <v>6427</v>
      </c>
      <c r="C6429">
        <f t="shared" si="518"/>
        <v>52</v>
      </c>
      <c r="D6429" s="199">
        <v>1967</v>
      </c>
      <c r="E6429" s="162" t="s">
        <v>15</v>
      </c>
      <c r="F6429" s="162" t="s">
        <v>25</v>
      </c>
      <c r="G6429" s="162">
        <v>580947</v>
      </c>
      <c r="H6429" s="162" t="s">
        <v>17</v>
      </c>
      <c r="I6429" s="162"/>
      <c r="J6429" s="162" t="s">
        <v>3354</v>
      </c>
      <c r="K6429" s="162" t="s">
        <v>3383</v>
      </c>
      <c r="L6429" s="162"/>
      <c r="M6429" s="162" t="s">
        <v>3359</v>
      </c>
      <c r="N6429" s="162"/>
      <c r="O6429" s="162"/>
      <c r="P6429" s="162"/>
      <c r="Q6429" s="162"/>
      <c r="R6429" s="162"/>
      <c r="S6429" s="181"/>
      <c r="T6429" s="162"/>
      <c r="U6429" s="162"/>
      <c r="V6429" s="182"/>
      <c r="W6429" s="162"/>
      <c r="X6429" s="162"/>
      <c r="Y6429" s="162"/>
      <c r="Z6429" s="162"/>
      <c r="AA6429" s="159"/>
      <c r="AB6429" s="162"/>
      <c r="AC6429" s="159"/>
      <c r="AD6429" s="159"/>
      <c r="AE6429" s="162"/>
      <c r="AF6429" t="s">
        <v>3060</v>
      </c>
      <c r="AG6429" s="162"/>
      <c r="AH6429" s="163">
        <v>40825.652858796297</v>
      </c>
      <c r="AI6429" s="162"/>
    </row>
    <row r="6430" spans="1:35" ht="15" customHeight="1" thickBot="1" x14ac:dyDescent="0.4">
      <c r="A6430" s="180"/>
      <c r="B6430" s="5">
        <f t="shared" si="516"/>
        <v>6428</v>
      </c>
      <c r="C6430">
        <f t="shared" si="518"/>
        <v>47</v>
      </c>
      <c r="D6430" s="16">
        <v>1967</v>
      </c>
      <c r="E6430" s="116" t="s">
        <v>15</v>
      </c>
      <c r="F6430" s="116" t="s">
        <v>25</v>
      </c>
      <c r="G6430" s="117">
        <v>580999</v>
      </c>
      <c r="H6430" s="172" t="s">
        <v>5836</v>
      </c>
      <c r="I6430" s="172"/>
      <c r="J6430" s="172" t="s">
        <v>3354</v>
      </c>
      <c r="K6430" s="172" t="s">
        <v>3383</v>
      </c>
      <c r="L6430" s="172"/>
      <c r="M6430" s="172" t="s">
        <v>3453</v>
      </c>
      <c r="N6430" s="172"/>
      <c r="O6430" s="172"/>
      <c r="P6430" s="172"/>
      <c r="Q6430" s="172"/>
      <c r="R6430" s="172"/>
      <c r="S6430" s="173"/>
      <c r="T6430" s="172" t="s">
        <v>3262</v>
      </c>
      <c r="U6430" s="172"/>
      <c r="V6430" s="174"/>
      <c r="W6430" s="172" t="s">
        <v>3572</v>
      </c>
      <c r="X6430" s="172" t="s">
        <v>3660</v>
      </c>
      <c r="Y6430" s="172"/>
      <c r="Z6430" s="172"/>
      <c r="AA6430" s="172" t="s">
        <v>3262</v>
      </c>
      <c r="AB6430" s="172"/>
      <c r="AC6430" s="172"/>
      <c r="AD6430" s="172"/>
      <c r="AE6430" s="172"/>
      <c r="AF6430" t="s">
        <v>3451</v>
      </c>
      <c r="AH6430" s="2">
        <v>45966</v>
      </c>
      <c r="AI6430" s="36" t="s">
        <v>5906</v>
      </c>
    </row>
    <row r="6431" spans="1:35" ht="15" customHeight="1" thickBot="1" x14ac:dyDescent="0.4">
      <c r="B6431" s="5">
        <f t="shared" si="516"/>
        <v>6429</v>
      </c>
      <c r="C6431">
        <f t="shared" si="518"/>
        <v>47</v>
      </c>
      <c r="D6431" s="16">
        <v>1967</v>
      </c>
      <c r="E6431" t="s">
        <v>15</v>
      </c>
      <c r="F6431" t="s">
        <v>25</v>
      </c>
      <c r="G6431">
        <v>581046</v>
      </c>
      <c r="H6431" t="s">
        <v>17</v>
      </c>
      <c r="J6431" t="s">
        <v>3356</v>
      </c>
      <c r="K6431" t="s">
        <v>3383</v>
      </c>
      <c r="L6431" t="s">
        <v>62</v>
      </c>
      <c r="M6431" t="s">
        <v>3359</v>
      </c>
      <c r="N6431" t="s">
        <v>3359</v>
      </c>
      <c r="AD6431" s="3" t="s">
        <v>3845</v>
      </c>
      <c r="AF6431" t="s">
        <v>3060</v>
      </c>
      <c r="AH6431" s="2">
        <v>40415.382488425923</v>
      </c>
    </row>
    <row r="6432" spans="1:35" ht="15" thickBot="1" x14ac:dyDescent="0.4">
      <c r="B6432" s="5">
        <f t="shared" si="516"/>
        <v>6430</v>
      </c>
      <c r="C6432">
        <f t="shared" ref="C6432:C6436" si="519">+G6433-G6432</f>
        <v>36</v>
      </c>
      <c r="D6432" s="16">
        <v>1967</v>
      </c>
      <c r="E6432" s="159" t="s">
        <v>221</v>
      </c>
      <c r="F6432" s="159" t="s">
        <v>16</v>
      </c>
      <c r="G6432" s="160">
        <v>581093</v>
      </c>
      <c r="H6432" s="159"/>
      <c r="I6432" s="159"/>
      <c r="J6432" s="159" t="s">
        <v>3354</v>
      </c>
      <c r="K6432" s="159" t="s">
        <v>3383</v>
      </c>
      <c r="L6432" s="159"/>
      <c r="M6432" s="159" t="s">
        <v>3453</v>
      </c>
      <c r="N6432" s="159" t="s">
        <v>3359</v>
      </c>
      <c r="O6432" s="159"/>
      <c r="P6432" s="159"/>
      <c r="Q6432" s="159"/>
      <c r="R6432" s="159"/>
      <c r="S6432" s="159"/>
      <c r="T6432" s="159" t="s">
        <v>3424</v>
      </c>
      <c r="U6432" s="159" t="s">
        <v>3662</v>
      </c>
      <c r="V6432" s="161"/>
      <c r="W6432" s="159" t="s">
        <v>3830</v>
      </c>
      <c r="X6432" s="159" t="s">
        <v>3452</v>
      </c>
      <c r="Y6432" s="159"/>
      <c r="Z6432" s="159"/>
      <c r="AA6432" s="159" t="s">
        <v>3464</v>
      </c>
      <c r="AB6432" s="159"/>
      <c r="AC6432" s="159"/>
      <c r="AD6432" s="159"/>
      <c r="AE6432" s="159"/>
      <c r="AF6432" t="s">
        <v>3451</v>
      </c>
      <c r="AG6432" s="159"/>
      <c r="AH6432" s="176">
        <v>46034</v>
      </c>
      <c r="AI6432" s="76" t="s">
        <v>6259</v>
      </c>
    </row>
    <row r="6433" spans="1:38" ht="15" customHeight="1" thickBot="1" x14ac:dyDescent="0.4">
      <c r="B6433" s="5">
        <f t="shared" si="516"/>
        <v>6431</v>
      </c>
      <c r="C6433">
        <f t="shared" si="519"/>
        <v>345</v>
      </c>
      <c r="D6433" s="16">
        <v>1967</v>
      </c>
      <c r="E6433" s="159" t="s">
        <v>15</v>
      </c>
      <c r="F6433" s="159" t="s">
        <v>25</v>
      </c>
      <c r="G6433" s="160">
        <v>581129</v>
      </c>
      <c r="H6433" s="159"/>
      <c r="I6433" s="159"/>
      <c r="J6433" s="159" t="s">
        <v>3354</v>
      </c>
      <c r="K6433" s="159" t="s">
        <v>3383</v>
      </c>
      <c r="L6433" s="159"/>
      <c r="M6433" s="159" t="s">
        <v>3453</v>
      </c>
      <c r="N6433" s="159"/>
      <c r="O6433" s="159"/>
      <c r="P6433" s="159"/>
      <c r="Q6433" s="159"/>
      <c r="R6433" s="159"/>
      <c r="S6433" s="159"/>
      <c r="T6433" s="159" t="s">
        <v>3262</v>
      </c>
      <c r="U6433" s="159"/>
      <c r="V6433" s="159"/>
      <c r="W6433" s="159" t="s">
        <v>3572</v>
      </c>
      <c r="X6433" s="159" t="s">
        <v>3660</v>
      </c>
      <c r="Y6433" s="159"/>
      <c r="Z6433" s="159"/>
      <c r="AA6433" s="159" t="s">
        <v>3262</v>
      </c>
      <c r="AB6433" s="159"/>
      <c r="AC6433" s="159"/>
      <c r="AD6433" s="159"/>
      <c r="AE6433" s="159"/>
      <c r="AF6433" t="s">
        <v>3451</v>
      </c>
      <c r="AG6433" s="159"/>
      <c r="AH6433" s="176">
        <v>46207</v>
      </c>
      <c r="AI6433" s="76" t="s">
        <v>6734</v>
      </c>
      <c r="AJ6433" s="234"/>
      <c r="AK6433" s="234"/>
      <c r="AL6433" s="234"/>
    </row>
    <row r="6434" spans="1:38" ht="15" customHeight="1" x14ac:dyDescent="0.35">
      <c r="B6434" s="5">
        <f t="shared" si="516"/>
        <v>6432</v>
      </c>
      <c r="C6434">
        <f t="shared" si="519"/>
        <v>12</v>
      </c>
      <c r="D6434" s="16">
        <v>1967</v>
      </c>
      <c r="E6434" s="116" t="s">
        <v>15</v>
      </c>
      <c r="F6434" s="116" t="s">
        <v>25</v>
      </c>
      <c r="G6434" s="117">
        <v>581474</v>
      </c>
      <c r="H6434" s="172" t="s">
        <v>5836</v>
      </c>
      <c r="I6434" s="172"/>
      <c r="J6434" s="172" t="s">
        <v>3354</v>
      </c>
      <c r="K6434" s="172" t="s">
        <v>3383</v>
      </c>
      <c r="L6434" s="172"/>
      <c r="M6434" s="172" t="s">
        <v>3453</v>
      </c>
      <c r="N6434" s="172"/>
      <c r="O6434" s="172"/>
      <c r="P6434" s="172"/>
      <c r="Q6434" s="172"/>
      <c r="R6434" s="172"/>
      <c r="S6434" s="173"/>
      <c r="T6434" s="172" t="s">
        <v>3262</v>
      </c>
      <c r="U6434" s="172"/>
      <c r="V6434" s="174"/>
      <c r="W6434" s="172" t="s">
        <v>3572</v>
      </c>
      <c r="X6434" s="172" t="s">
        <v>3660</v>
      </c>
      <c r="Y6434" s="172"/>
      <c r="Z6434" s="172"/>
      <c r="AA6434" s="172" t="s">
        <v>3262</v>
      </c>
      <c r="AB6434" s="172"/>
      <c r="AC6434" s="172"/>
      <c r="AD6434" s="172"/>
      <c r="AE6434" s="172"/>
      <c r="AF6434" t="s">
        <v>3451</v>
      </c>
      <c r="AH6434" s="2">
        <v>45966</v>
      </c>
      <c r="AI6434" s="36" t="s">
        <v>5907</v>
      </c>
    </row>
    <row r="6435" spans="1:38" ht="15" customHeight="1" x14ac:dyDescent="0.35">
      <c r="B6435" s="5">
        <f t="shared" si="516"/>
        <v>6433</v>
      </c>
      <c r="C6435">
        <f t="shared" si="519"/>
        <v>183</v>
      </c>
      <c r="D6435" s="16">
        <v>1967</v>
      </c>
      <c r="E6435" t="s">
        <v>15</v>
      </c>
      <c r="F6435" t="s">
        <v>25</v>
      </c>
      <c r="G6435">
        <v>581486</v>
      </c>
      <c r="H6435" t="s">
        <v>17</v>
      </c>
      <c r="K6435" t="s">
        <v>3383</v>
      </c>
      <c r="L6435" t="s">
        <v>434</v>
      </c>
      <c r="M6435" t="s">
        <v>3359</v>
      </c>
      <c r="AF6435" t="s">
        <v>3060</v>
      </c>
      <c r="AH6435" s="2">
        <v>39841.918553240743</v>
      </c>
    </row>
    <row r="6436" spans="1:38" ht="15" customHeight="1" x14ac:dyDescent="0.35">
      <c r="B6436" s="5">
        <f t="shared" si="516"/>
        <v>6434</v>
      </c>
      <c r="C6436">
        <f t="shared" si="519"/>
        <v>247</v>
      </c>
      <c r="D6436" s="16">
        <v>1967</v>
      </c>
      <c r="E6436" t="s">
        <v>15</v>
      </c>
      <c r="F6436" t="s">
        <v>25</v>
      </c>
      <c r="G6436">
        <v>581669</v>
      </c>
      <c r="H6436" t="s">
        <v>17</v>
      </c>
      <c r="J6436" t="s">
        <v>3354</v>
      </c>
      <c r="K6436" t="s">
        <v>3383</v>
      </c>
      <c r="L6436" t="s">
        <v>174</v>
      </c>
      <c r="M6436" t="s">
        <v>3359</v>
      </c>
      <c r="AF6436" t="s">
        <v>3060</v>
      </c>
      <c r="AH6436" s="2">
        <v>40297.820763888885</v>
      </c>
    </row>
    <row r="6437" spans="1:38" ht="15" customHeight="1" x14ac:dyDescent="0.35">
      <c r="B6437" s="5">
        <f t="shared" si="516"/>
        <v>6435</v>
      </c>
      <c r="C6437">
        <f t="shared" si="518"/>
        <v>73</v>
      </c>
      <c r="D6437" s="146">
        <f>+D6436</f>
        <v>1967</v>
      </c>
      <c r="E6437" s="3" t="s">
        <v>15</v>
      </c>
      <c r="F6437" s="3" t="s">
        <v>25</v>
      </c>
      <c r="G6437" s="165">
        <v>581916</v>
      </c>
      <c r="H6437" s="3"/>
      <c r="I6437" s="3"/>
      <c r="J6437" s="3"/>
      <c r="K6437" s="3" t="s">
        <v>3383</v>
      </c>
      <c r="L6437" s="3"/>
      <c r="M6437" s="3"/>
      <c r="N6437" s="3"/>
      <c r="O6437" s="3"/>
      <c r="P6437" s="3"/>
      <c r="Q6437" s="3"/>
      <c r="R6437" s="3"/>
      <c r="S6437" s="152"/>
      <c r="T6437" s="3"/>
      <c r="U6437" s="3"/>
      <c r="V6437" s="143"/>
      <c r="W6437" s="3"/>
      <c r="X6437" s="3"/>
      <c r="Y6437" s="3"/>
      <c r="Z6437" s="3"/>
      <c r="AB6437" s="3"/>
      <c r="AE6437" s="3"/>
      <c r="AF6437" s="3" t="s">
        <v>3451</v>
      </c>
      <c r="AG6437" s="3"/>
      <c r="AH6437" s="153">
        <v>45739</v>
      </c>
      <c r="AI6437" s="14" t="s">
        <v>4809</v>
      </c>
    </row>
    <row r="6438" spans="1:38" ht="15" customHeight="1" x14ac:dyDescent="0.35">
      <c r="B6438" s="5">
        <f t="shared" si="516"/>
        <v>6436</v>
      </c>
      <c r="C6438">
        <f t="shared" si="518"/>
        <v>193</v>
      </c>
      <c r="D6438" s="16">
        <v>1967</v>
      </c>
      <c r="E6438" t="s">
        <v>15</v>
      </c>
      <c r="F6438" t="s">
        <v>25</v>
      </c>
      <c r="G6438">
        <v>581989</v>
      </c>
      <c r="H6438" t="s">
        <v>17</v>
      </c>
      <c r="J6438" t="s">
        <v>3354</v>
      </c>
      <c r="K6438" t="s">
        <v>3383</v>
      </c>
      <c r="L6438" t="s">
        <v>21</v>
      </c>
      <c r="M6438" t="s">
        <v>3359</v>
      </c>
      <c r="AF6438" t="s">
        <v>3060</v>
      </c>
      <c r="AH6438" s="2">
        <v>40105.149224537039</v>
      </c>
    </row>
    <row r="6439" spans="1:38" ht="15" customHeight="1" x14ac:dyDescent="0.35">
      <c r="B6439" s="5">
        <f t="shared" si="516"/>
        <v>6437</v>
      </c>
      <c r="C6439">
        <f t="shared" si="518"/>
        <v>2</v>
      </c>
      <c r="D6439" s="16">
        <v>1967</v>
      </c>
      <c r="E6439" t="s">
        <v>15</v>
      </c>
      <c r="F6439" t="s">
        <v>25</v>
      </c>
      <c r="G6439">
        <v>582182</v>
      </c>
      <c r="H6439" t="s">
        <v>17</v>
      </c>
      <c r="J6439" t="s">
        <v>3354</v>
      </c>
      <c r="K6439" t="s">
        <v>3383</v>
      </c>
      <c r="M6439" t="s">
        <v>3359</v>
      </c>
      <c r="AB6439" t="s">
        <v>81</v>
      </c>
      <c r="AF6439" t="s">
        <v>3060</v>
      </c>
      <c r="AH6439" s="2">
        <v>40810.626238425924</v>
      </c>
    </row>
    <row r="6440" spans="1:38" ht="15" customHeight="1" x14ac:dyDescent="0.35">
      <c r="B6440" s="5">
        <f t="shared" si="516"/>
        <v>6438</v>
      </c>
      <c r="C6440">
        <f t="shared" si="518"/>
        <v>10</v>
      </c>
      <c r="D6440" s="16">
        <f>+D6439</f>
        <v>1967</v>
      </c>
      <c r="E6440" s="101" t="s">
        <v>15</v>
      </c>
      <c r="F6440" s="101" t="s">
        <v>25</v>
      </c>
      <c r="G6440" s="165">
        <v>582184</v>
      </c>
      <c r="H6440" s="101"/>
      <c r="I6440" s="101"/>
      <c r="J6440" s="101"/>
      <c r="K6440" s="101" t="s">
        <v>3383</v>
      </c>
      <c r="L6440" s="101"/>
      <c r="M6440" s="101"/>
      <c r="N6440" s="101"/>
      <c r="O6440" s="101"/>
      <c r="P6440" s="101"/>
      <c r="Q6440" s="101"/>
      <c r="R6440" s="101"/>
      <c r="S6440" s="128"/>
      <c r="T6440" s="101"/>
      <c r="U6440" s="101"/>
      <c r="V6440" s="130"/>
      <c r="W6440" s="101"/>
      <c r="X6440" s="101"/>
      <c r="Y6440" s="101"/>
      <c r="Z6440" s="101"/>
      <c r="AA6440" s="101"/>
      <c r="AB6440" s="101"/>
      <c r="AC6440" s="101"/>
      <c r="AD6440" s="101"/>
      <c r="AE6440" s="101"/>
      <c r="AF6440" t="s">
        <v>3451</v>
      </c>
      <c r="AG6440" s="101"/>
      <c r="AH6440" s="103">
        <v>45839</v>
      </c>
      <c r="AI6440" s="102" t="s">
        <v>4992</v>
      </c>
    </row>
    <row r="6441" spans="1:38" ht="15" customHeight="1" x14ac:dyDescent="0.35">
      <c r="B6441" s="5">
        <f t="shared" si="516"/>
        <v>6439</v>
      </c>
      <c r="C6441">
        <f t="shared" si="518"/>
        <v>10</v>
      </c>
      <c r="D6441" s="16">
        <v>1967</v>
      </c>
      <c r="E6441" s="3" t="s">
        <v>15</v>
      </c>
      <c r="F6441" s="3" t="s">
        <v>25</v>
      </c>
      <c r="G6441" s="165">
        <v>582194</v>
      </c>
      <c r="H6441" s="3"/>
      <c r="I6441" s="3"/>
      <c r="J6441" s="3" t="s">
        <v>3354</v>
      </c>
      <c r="K6441" s="3" t="s">
        <v>3383</v>
      </c>
      <c r="L6441" s="3"/>
      <c r="M6441" s="3" t="s">
        <v>3453</v>
      </c>
      <c r="N6441" s="3"/>
      <c r="O6441" s="3"/>
      <c r="P6441" s="3"/>
      <c r="Q6441" s="3"/>
      <c r="R6441" s="3"/>
      <c r="S6441" s="152"/>
      <c r="T6441" s="3" t="s">
        <v>3262</v>
      </c>
      <c r="U6441" s="3"/>
      <c r="V6441" s="143"/>
      <c r="W6441" s="3" t="s">
        <v>3572</v>
      </c>
      <c r="X6441" s="3" t="s">
        <v>3660</v>
      </c>
      <c r="Y6441" s="3"/>
      <c r="Z6441" s="3"/>
      <c r="AA6441" s="3" t="s">
        <v>3262</v>
      </c>
      <c r="AB6441" s="3"/>
      <c r="AE6441" s="3"/>
      <c r="AF6441" t="s">
        <v>3451</v>
      </c>
      <c r="AH6441" s="2">
        <v>45783</v>
      </c>
      <c r="AI6441" s="75" t="s">
        <v>4992</v>
      </c>
    </row>
    <row r="6442" spans="1:38" ht="15" customHeight="1" x14ac:dyDescent="0.35">
      <c r="B6442" s="5">
        <f t="shared" si="516"/>
        <v>6440</v>
      </c>
      <c r="C6442">
        <f t="shared" si="518"/>
        <v>293</v>
      </c>
      <c r="D6442" s="16">
        <v>1967</v>
      </c>
      <c r="E6442" s="3" t="s">
        <v>15</v>
      </c>
      <c r="F6442" s="3" t="s">
        <v>25</v>
      </c>
      <c r="G6442" s="3">
        <v>582204</v>
      </c>
      <c r="H6442" s="3"/>
      <c r="I6442" s="3"/>
      <c r="J6442" s="3"/>
      <c r="K6442" s="3"/>
      <c r="L6442" s="3"/>
      <c r="M6442" s="3"/>
      <c r="N6442" s="3"/>
      <c r="O6442" s="3"/>
      <c r="P6442" s="3"/>
      <c r="Q6442" s="3"/>
      <c r="R6442" s="3"/>
      <c r="S6442" s="152"/>
      <c r="T6442" s="3"/>
      <c r="U6442" s="3"/>
      <c r="V6442" s="143"/>
      <c r="W6442" s="3"/>
      <c r="X6442" s="3"/>
      <c r="Y6442" s="3"/>
      <c r="Z6442" s="3"/>
      <c r="AB6442" s="3"/>
      <c r="AE6442" s="3"/>
      <c r="AF6442" s="3" t="s">
        <v>3451</v>
      </c>
      <c r="AG6442" s="3"/>
      <c r="AH6442" s="153">
        <v>45561</v>
      </c>
      <c r="AI6442" s="14" t="s">
        <v>4185</v>
      </c>
    </row>
    <row r="6443" spans="1:38" ht="15" customHeight="1" x14ac:dyDescent="0.35">
      <c r="A6443" s="3"/>
      <c r="B6443" s="5">
        <f t="shared" si="516"/>
        <v>6441</v>
      </c>
      <c r="C6443">
        <f t="shared" si="518"/>
        <v>284</v>
      </c>
      <c r="D6443" s="16">
        <v>1967</v>
      </c>
      <c r="E6443" t="s">
        <v>15</v>
      </c>
      <c r="F6443" t="s">
        <v>25</v>
      </c>
      <c r="G6443" s="70">
        <v>582497</v>
      </c>
      <c r="J6443" t="s">
        <v>3354</v>
      </c>
      <c r="K6443" t="s">
        <v>3383</v>
      </c>
      <c r="M6443" t="s">
        <v>3453</v>
      </c>
      <c r="T6443" t="s">
        <v>3262</v>
      </c>
      <c r="W6443" t="s">
        <v>3572</v>
      </c>
      <c r="X6443" t="s">
        <v>3660</v>
      </c>
      <c r="AA6443" t="s">
        <v>3262</v>
      </c>
      <c r="AC6443"/>
      <c r="AD6443"/>
      <c r="AF6443" t="s">
        <v>3451</v>
      </c>
      <c r="AG6443" s="3"/>
      <c r="AH6443" s="153">
        <v>45899</v>
      </c>
      <c r="AI6443" s="36" t="s">
        <v>5460</v>
      </c>
    </row>
    <row r="6444" spans="1:38" ht="15" customHeight="1" x14ac:dyDescent="0.35">
      <c r="B6444" s="5">
        <f t="shared" si="516"/>
        <v>6442</v>
      </c>
      <c r="C6444">
        <f t="shared" si="518"/>
        <v>885</v>
      </c>
      <c r="D6444" s="16">
        <v>1967</v>
      </c>
      <c r="E6444" t="s">
        <v>15</v>
      </c>
      <c r="F6444" t="s">
        <v>25</v>
      </c>
      <c r="G6444">
        <v>582781</v>
      </c>
      <c r="H6444" t="s">
        <v>17</v>
      </c>
      <c r="J6444" t="s">
        <v>3354</v>
      </c>
      <c r="K6444" t="s">
        <v>3383</v>
      </c>
      <c r="L6444" t="s">
        <v>2134</v>
      </c>
      <c r="M6444" t="s">
        <v>3359</v>
      </c>
      <c r="AB6444" t="s">
        <v>2135</v>
      </c>
      <c r="AF6444" t="s">
        <v>3060</v>
      </c>
      <c r="AH6444" s="2">
        <v>40704.412858796299</v>
      </c>
    </row>
    <row r="6445" spans="1:38" ht="15" customHeight="1" x14ac:dyDescent="0.35">
      <c r="B6445" s="5">
        <f t="shared" si="516"/>
        <v>6443</v>
      </c>
      <c r="C6445">
        <f t="shared" si="518"/>
        <v>14</v>
      </c>
      <c r="D6445" s="16">
        <v>1967</v>
      </c>
      <c r="E6445" t="s">
        <v>972</v>
      </c>
      <c r="F6445" t="s">
        <v>25</v>
      </c>
      <c r="G6445">
        <v>583666</v>
      </c>
      <c r="J6445" t="s">
        <v>3354</v>
      </c>
      <c r="K6445" t="s">
        <v>3383</v>
      </c>
      <c r="M6445" t="s">
        <v>3453</v>
      </c>
      <c r="N6445" t="s">
        <v>3359</v>
      </c>
      <c r="U6445" t="s">
        <v>3557</v>
      </c>
      <c r="W6445" t="s">
        <v>3557</v>
      </c>
      <c r="AF6445" t="s">
        <v>3451</v>
      </c>
      <c r="AH6445" s="2">
        <v>45710</v>
      </c>
    </row>
    <row r="6446" spans="1:38" ht="15" customHeight="1" thickBot="1" x14ac:dyDescent="0.4">
      <c r="B6446" s="5">
        <f t="shared" si="516"/>
        <v>6444</v>
      </c>
      <c r="C6446">
        <f t="shared" ref="C6446:C6450" si="520">+G6447-G6446</f>
        <v>28</v>
      </c>
      <c r="D6446" s="16">
        <v>1967</v>
      </c>
      <c r="E6446" t="s">
        <v>972</v>
      </c>
      <c r="F6446" t="s">
        <v>25</v>
      </c>
      <c r="G6446">
        <v>583680</v>
      </c>
      <c r="H6446" t="s">
        <v>17</v>
      </c>
      <c r="J6446" t="s">
        <v>3354</v>
      </c>
      <c r="K6446" t="s">
        <v>3383</v>
      </c>
      <c r="L6446" t="s">
        <v>501</v>
      </c>
      <c r="M6446" t="s">
        <v>3359</v>
      </c>
      <c r="AC6446" s="3">
        <v>1967</v>
      </c>
      <c r="AF6446" t="s">
        <v>3060</v>
      </c>
      <c r="AH6446" s="2">
        <v>39719.989236111112</v>
      </c>
    </row>
    <row r="6447" spans="1:38" ht="15" customHeight="1" thickBot="1" x14ac:dyDescent="0.4">
      <c r="B6447" s="5">
        <f t="shared" si="516"/>
        <v>6445</v>
      </c>
      <c r="C6447">
        <f t="shared" si="520"/>
        <v>78</v>
      </c>
      <c r="D6447" s="16">
        <v>1967</v>
      </c>
      <c r="E6447" s="159" t="s">
        <v>1381</v>
      </c>
      <c r="F6447" s="159" t="s">
        <v>16</v>
      </c>
      <c r="G6447" s="160">
        <v>583708</v>
      </c>
      <c r="H6447" s="159"/>
      <c r="I6447" s="159"/>
      <c r="J6447" s="159" t="s">
        <v>3354</v>
      </c>
      <c r="K6447" s="159" t="s">
        <v>3383</v>
      </c>
      <c r="L6447" s="159"/>
      <c r="M6447" s="159" t="s">
        <v>3453</v>
      </c>
      <c r="N6447" s="159"/>
      <c r="O6447" s="159"/>
      <c r="P6447" s="159"/>
      <c r="Q6447" s="159"/>
      <c r="R6447" s="159"/>
      <c r="S6447" s="159"/>
      <c r="T6447" s="159" t="s">
        <v>3424</v>
      </c>
      <c r="U6447" s="159" t="s">
        <v>3557</v>
      </c>
      <c r="V6447" s="161"/>
      <c r="W6447" s="159"/>
      <c r="X6447" s="159"/>
      <c r="Y6447" s="159"/>
      <c r="Z6447" s="159"/>
      <c r="AA6447" s="159"/>
      <c r="AB6447" s="159"/>
      <c r="AC6447" s="159"/>
      <c r="AD6447" s="159"/>
      <c r="AE6447" s="159"/>
      <c r="AF6447" t="s">
        <v>3451</v>
      </c>
      <c r="AG6447" s="3"/>
      <c r="AH6447" s="153">
        <v>46091</v>
      </c>
      <c r="AI6447" s="76"/>
    </row>
    <row r="6448" spans="1:38" ht="15" customHeight="1" x14ac:dyDescent="0.35">
      <c r="B6448" s="5">
        <f t="shared" si="516"/>
        <v>6446</v>
      </c>
      <c r="C6448">
        <f t="shared" si="520"/>
        <v>3</v>
      </c>
      <c r="D6448" s="16">
        <v>1967</v>
      </c>
      <c r="E6448" t="s">
        <v>560</v>
      </c>
      <c r="F6448" t="s">
        <v>16</v>
      </c>
      <c r="G6448">
        <v>583786</v>
      </c>
      <c r="H6448" t="s">
        <v>17</v>
      </c>
      <c r="J6448" t="s">
        <v>3354</v>
      </c>
      <c r="K6448" t="s">
        <v>3383</v>
      </c>
      <c r="L6448" t="s">
        <v>254</v>
      </c>
      <c r="M6448" t="s">
        <v>3359</v>
      </c>
      <c r="W6448" t="s">
        <v>3557</v>
      </c>
      <c r="Z6448" t="s">
        <v>3359</v>
      </c>
      <c r="AF6448" t="s">
        <v>3060</v>
      </c>
      <c r="AH6448" s="2">
        <v>40437.747569444444</v>
      </c>
    </row>
    <row r="6449" spans="2:35" ht="15" customHeight="1" x14ac:dyDescent="0.35">
      <c r="B6449" s="5">
        <f t="shared" si="516"/>
        <v>6447</v>
      </c>
      <c r="C6449">
        <f t="shared" si="520"/>
        <v>33</v>
      </c>
      <c r="D6449" s="16">
        <v>1967</v>
      </c>
      <c r="E6449" t="s">
        <v>560</v>
      </c>
      <c r="F6449" t="s">
        <v>16</v>
      </c>
      <c r="G6449">
        <v>583789</v>
      </c>
      <c r="H6449" t="s">
        <v>17</v>
      </c>
      <c r="J6449" t="s">
        <v>3354</v>
      </c>
      <c r="K6449" t="s">
        <v>3383</v>
      </c>
      <c r="L6449" t="s">
        <v>2136</v>
      </c>
      <c r="M6449" t="s">
        <v>3359</v>
      </c>
      <c r="W6449" t="s">
        <v>3557</v>
      </c>
      <c r="AC6449" s="3" t="s">
        <v>2137</v>
      </c>
      <c r="AD6449" s="3" t="s">
        <v>3846</v>
      </c>
      <c r="AF6449" t="s">
        <v>3060</v>
      </c>
      <c r="AH6449" s="2">
        <v>40998.479756944442</v>
      </c>
    </row>
    <row r="6450" spans="2:35" ht="15" customHeight="1" x14ac:dyDescent="0.35">
      <c r="B6450" s="5">
        <f t="shared" si="516"/>
        <v>6448</v>
      </c>
      <c r="C6450">
        <f t="shared" si="520"/>
        <v>2</v>
      </c>
      <c r="D6450" s="16">
        <v>1967</v>
      </c>
      <c r="E6450" t="s">
        <v>560</v>
      </c>
      <c r="F6450" t="s">
        <v>16</v>
      </c>
      <c r="G6450">
        <v>583822</v>
      </c>
      <c r="H6450" t="s">
        <v>17</v>
      </c>
      <c r="J6450" t="s">
        <v>3354</v>
      </c>
      <c r="K6450" t="s">
        <v>3383</v>
      </c>
      <c r="L6450" t="s">
        <v>80</v>
      </c>
      <c r="M6450" t="s">
        <v>3359</v>
      </c>
      <c r="N6450" t="s">
        <v>3359</v>
      </c>
      <c r="S6450" s="148">
        <v>506</v>
      </c>
      <c r="W6450" t="s">
        <v>3557</v>
      </c>
      <c r="AB6450" t="s">
        <v>250</v>
      </c>
      <c r="AF6450" t="s">
        <v>3060</v>
      </c>
      <c r="AH6450" s="2">
        <v>39919.456273148149</v>
      </c>
    </row>
    <row r="6451" spans="2:35" ht="15" customHeight="1" x14ac:dyDescent="0.35">
      <c r="B6451" s="5">
        <f t="shared" si="516"/>
        <v>6449</v>
      </c>
      <c r="C6451">
        <f t="shared" ref="C6451" si="521">+G6452-G6451</f>
        <v>19</v>
      </c>
      <c r="D6451" s="16">
        <v>1967</v>
      </c>
      <c r="E6451" t="s">
        <v>560</v>
      </c>
      <c r="F6451" t="s">
        <v>16</v>
      </c>
      <c r="G6451">
        <v>583824</v>
      </c>
      <c r="H6451" t="s">
        <v>73</v>
      </c>
      <c r="J6451" t="s">
        <v>3354</v>
      </c>
      <c r="K6451" t="s">
        <v>3383</v>
      </c>
      <c r="L6451" t="s">
        <v>286</v>
      </c>
      <c r="M6451" t="s">
        <v>3359</v>
      </c>
      <c r="N6451" t="s">
        <v>3359</v>
      </c>
      <c r="W6451" t="s">
        <v>3557</v>
      </c>
      <c r="AB6451" t="s">
        <v>195</v>
      </c>
      <c r="AF6451" t="s">
        <v>3060</v>
      </c>
      <c r="AH6451" s="2">
        <v>40453.965856481482</v>
      </c>
    </row>
    <row r="6452" spans="2:35" ht="15" customHeight="1" thickBot="1" x14ac:dyDescent="0.4">
      <c r="B6452" s="5">
        <f t="shared" si="516"/>
        <v>6450</v>
      </c>
      <c r="C6452">
        <f t="shared" ref="C6452:C6458" si="522">+G6453-G6452</f>
        <v>3</v>
      </c>
      <c r="D6452" s="16">
        <v>1967</v>
      </c>
      <c r="E6452" t="s">
        <v>560</v>
      </c>
      <c r="F6452" t="s">
        <v>16</v>
      </c>
      <c r="G6452">
        <v>583843</v>
      </c>
      <c r="H6452" t="s">
        <v>836</v>
      </c>
      <c r="J6452" t="s">
        <v>3354</v>
      </c>
      <c r="K6452" t="s">
        <v>3383</v>
      </c>
      <c r="L6452" t="s">
        <v>2140</v>
      </c>
      <c r="M6452" t="s">
        <v>3359</v>
      </c>
      <c r="AF6452" t="s">
        <v>3060</v>
      </c>
      <c r="AH6452" s="2">
        <v>39850.00372685185</v>
      </c>
    </row>
    <row r="6453" spans="2:35" ht="15" customHeight="1" thickBot="1" x14ac:dyDescent="0.4">
      <c r="B6453" s="5">
        <f t="shared" si="516"/>
        <v>6451</v>
      </c>
      <c r="C6453">
        <f t="shared" si="522"/>
        <v>12</v>
      </c>
      <c r="D6453" s="16">
        <v>1967</v>
      </c>
      <c r="E6453" s="159" t="s">
        <v>560</v>
      </c>
      <c r="F6453" s="159" t="s">
        <v>16</v>
      </c>
      <c r="G6453" s="160">
        <v>583846</v>
      </c>
      <c r="H6453" s="159"/>
      <c r="I6453" s="159"/>
      <c r="J6453" s="159" t="s">
        <v>3354</v>
      </c>
      <c r="K6453" s="159" t="s">
        <v>3383</v>
      </c>
      <c r="L6453" s="159"/>
      <c r="M6453" s="159" t="s">
        <v>3453</v>
      </c>
      <c r="N6453" s="159"/>
      <c r="O6453" s="159"/>
      <c r="P6453" s="159"/>
      <c r="Q6453" s="159"/>
      <c r="R6453" s="159"/>
      <c r="S6453" s="159"/>
      <c r="T6453" s="159" t="s">
        <v>3424</v>
      </c>
      <c r="U6453" s="159"/>
      <c r="V6453" s="161"/>
      <c r="W6453" s="159" t="s">
        <v>3557</v>
      </c>
      <c r="X6453" s="159" t="s">
        <v>3452</v>
      </c>
      <c r="Y6453" s="159"/>
      <c r="Z6453" s="159"/>
      <c r="AA6453" s="159"/>
      <c r="AB6453" s="167" t="s">
        <v>6632</v>
      </c>
      <c r="AC6453" s="159"/>
      <c r="AD6453" s="159"/>
      <c r="AE6453" s="159"/>
      <c r="AF6453" t="s">
        <v>3451</v>
      </c>
      <c r="AH6453" s="2">
        <v>46130</v>
      </c>
      <c r="AI6453" s="76" t="s">
        <v>6493</v>
      </c>
    </row>
    <row r="6454" spans="2:35" ht="15" customHeight="1" thickBot="1" x14ac:dyDescent="0.4">
      <c r="B6454" s="5">
        <f t="shared" si="516"/>
        <v>6452</v>
      </c>
      <c r="C6454">
        <f t="shared" si="522"/>
        <v>25</v>
      </c>
      <c r="D6454" s="16">
        <v>1967</v>
      </c>
      <c r="E6454" t="s">
        <v>560</v>
      </c>
      <c r="F6454" t="s">
        <v>16</v>
      </c>
      <c r="G6454">
        <v>583858</v>
      </c>
      <c r="H6454" t="s">
        <v>17</v>
      </c>
      <c r="J6454" t="s">
        <v>3354</v>
      </c>
      <c r="K6454" t="s">
        <v>3383</v>
      </c>
      <c r="L6454" t="s">
        <v>162</v>
      </c>
      <c r="M6454" t="s">
        <v>3359</v>
      </c>
      <c r="AC6454" s="3" t="s">
        <v>2141</v>
      </c>
      <c r="AD6454" s="3" t="s">
        <v>2142</v>
      </c>
      <c r="AF6454" t="s">
        <v>3060</v>
      </c>
      <c r="AH6454" s="2">
        <v>40175.271099537036</v>
      </c>
    </row>
    <row r="6455" spans="2:35" ht="15" customHeight="1" thickBot="1" x14ac:dyDescent="0.4">
      <c r="B6455" s="5">
        <f t="shared" si="516"/>
        <v>6453</v>
      </c>
      <c r="C6455">
        <f t="shared" si="522"/>
        <v>15</v>
      </c>
      <c r="D6455" s="16">
        <v>1967</v>
      </c>
      <c r="E6455" s="159" t="s">
        <v>560</v>
      </c>
      <c r="F6455" s="159" t="s">
        <v>25</v>
      </c>
      <c r="G6455" s="160">
        <v>583883</v>
      </c>
      <c r="H6455" s="159"/>
      <c r="I6455" s="159"/>
      <c r="J6455" s="159" t="s">
        <v>3354</v>
      </c>
      <c r="K6455" s="159" t="s">
        <v>3383</v>
      </c>
      <c r="L6455" s="159"/>
      <c r="M6455" s="159" t="s">
        <v>3453</v>
      </c>
      <c r="N6455" s="159"/>
      <c r="O6455" s="159"/>
      <c r="P6455" s="159"/>
      <c r="Q6455" s="159"/>
      <c r="R6455" s="159"/>
      <c r="S6455" s="159"/>
      <c r="T6455" s="159" t="s">
        <v>3424</v>
      </c>
      <c r="U6455" s="159"/>
      <c r="V6455" s="161"/>
      <c r="W6455" s="159" t="s">
        <v>3557</v>
      </c>
      <c r="X6455" s="159" t="s">
        <v>3452</v>
      </c>
      <c r="Y6455" s="159"/>
      <c r="Z6455" s="159"/>
      <c r="AA6455" s="159"/>
      <c r="AB6455" s="159"/>
      <c r="AC6455" s="159"/>
      <c r="AD6455" s="159"/>
      <c r="AE6455" s="159"/>
      <c r="AF6455" t="s">
        <v>3451</v>
      </c>
      <c r="AH6455" s="2">
        <v>46130</v>
      </c>
      <c r="AI6455" s="76" t="s">
        <v>6484</v>
      </c>
    </row>
    <row r="6456" spans="2:35" ht="15" customHeight="1" x14ac:dyDescent="0.35">
      <c r="B6456" s="5">
        <f t="shared" si="516"/>
        <v>6454</v>
      </c>
      <c r="C6456">
        <f t="shared" si="522"/>
        <v>13</v>
      </c>
      <c r="D6456" s="16">
        <v>1967</v>
      </c>
      <c r="E6456" t="s">
        <v>560</v>
      </c>
      <c r="F6456" t="s">
        <v>16</v>
      </c>
      <c r="G6456">
        <v>583898</v>
      </c>
      <c r="H6456" t="s">
        <v>17</v>
      </c>
      <c r="J6456" t="s">
        <v>3354</v>
      </c>
      <c r="K6456" t="s">
        <v>3383</v>
      </c>
      <c r="L6456" t="s">
        <v>254</v>
      </c>
      <c r="M6456" t="s">
        <v>3359</v>
      </c>
      <c r="N6456" t="s">
        <v>3359</v>
      </c>
      <c r="W6456" t="s">
        <v>3557</v>
      </c>
      <c r="AB6456" t="s">
        <v>195</v>
      </c>
      <c r="AD6456" s="3" t="s">
        <v>2143</v>
      </c>
      <c r="AF6456" t="s">
        <v>3060</v>
      </c>
      <c r="AH6456" s="2">
        <v>40142.530046296299</v>
      </c>
    </row>
    <row r="6457" spans="2:35" ht="15" customHeight="1" x14ac:dyDescent="0.35">
      <c r="B6457" s="5">
        <f t="shared" si="516"/>
        <v>6455</v>
      </c>
      <c r="C6457">
        <f t="shared" si="522"/>
        <v>290</v>
      </c>
      <c r="D6457" s="16">
        <v>1967</v>
      </c>
      <c r="E6457" t="s">
        <v>560</v>
      </c>
      <c r="F6457" t="s">
        <v>16</v>
      </c>
      <c r="G6457">
        <v>583911</v>
      </c>
      <c r="H6457" t="s">
        <v>17</v>
      </c>
      <c r="J6457" t="s">
        <v>3354</v>
      </c>
      <c r="K6457" t="s">
        <v>3383</v>
      </c>
      <c r="L6457" t="s">
        <v>52</v>
      </c>
      <c r="M6457" t="s">
        <v>3359</v>
      </c>
      <c r="AC6457" s="3" t="s">
        <v>2137</v>
      </c>
      <c r="AF6457" t="s">
        <v>3060</v>
      </c>
      <c r="AH6457" s="2">
        <v>40889.219548611109</v>
      </c>
    </row>
    <row r="6458" spans="2:35" ht="15" customHeight="1" x14ac:dyDescent="0.35">
      <c r="B6458" s="5">
        <f t="shared" si="516"/>
        <v>6456</v>
      </c>
      <c r="C6458">
        <f t="shared" si="522"/>
        <v>1468</v>
      </c>
      <c r="D6458" s="16">
        <v>1967</v>
      </c>
      <c r="E6458" t="s">
        <v>15</v>
      </c>
      <c r="F6458" t="s">
        <v>16</v>
      </c>
      <c r="G6458">
        <v>584201</v>
      </c>
      <c r="H6458" t="s">
        <v>17</v>
      </c>
      <c r="J6458" t="s">
        <v>3354</v>
      </c>
      <c r="K6458" t="s">
        <v>3383</v>
      </c>
      <c r="M6458" t="s">
        <v>3359</v>
      </c>
      <c r="AD6458" s="3" t="s">
        <v>2144</v>
      </c>
      <c r="AF6458" t="s">
        <v>3060</v>
      </c>
      <c r="AH6458" s="2">
        <v>40944.072951388887</v>
      </c>
    </row>
    <row r="6459" spans="2:35" ht="15" customHeight="1" x14ac:dyDescent="0.35">
      <c r="B6459" s="5">
        <f t="shared" si="516"/>
        <v>6457</v>
      </c>
      <c r="C6459">
        <f t="shared" si="518"/>
        <v>79</v>
      </c>
      <c r="D6459" s="16">
        <v>1967</v>
      </c>
      <c r="E6459" t="s">
        <v>15</v>
      </c>
      <c r="F6459" t="s">
        <v>16</v>
      </c>
      <c r="G6459">
        <v>585669</v>
      </c>
      <c r="H6459" t="s">
        <v>17</v>
      </c>
      <c r="J6459" t="s">
        <v>3354</v>
      </c>
      <c r="L6459" t="s">
        <v>156</v>
      </c>
      <c r="M6459" t="s">
        <v>3359</v>
      </c>
      <c r="S6459" s="148">
        <v>468</v>
      </c>
      <c r="AB6459" t="s">
        <v>2145</v>
      </c>
      <c r="AF6459" t="s">
        <v>3060</v>
      </c>
      <c r="AH6459" s="2">
        <v>40423.884872685187</v>
      </c>
    </row>
    <row r="6460" spans="2:35" ht="15" customHeight="1" x14ac:dyDescent="0.35">
      <c r="B6460" s="5">
        <f t="shared" si="516"/>
        <v>6458</v>
      </c>
      <c r="C6460">
        <f t="shared" si="518"/>
        <v>238</v>
      </c>
      <c r="D6460" s="16">
        <v>1967</v>
      </c>
      <c r="E6460" t="s">
        <v>15</v>
      </c>
      <c r="F6460" t="s">
        <v>16</v>
      </c>
      <c r="G6460">
        <v>585748</v>
      </c>
      <c r="H6460" t="s">
        <v>17</v>
      </c>
      <c r="J6460" t="s">
        <v>3354</v>
      </c>
      <c r="K6460" t="s">
        <v>3383</v>
      </c>
      <c r="L6460" t="s">
        <v>2146</v>
      </c>
      <c r="M6460" t="s">
        <v>3359</v>
      </c>
      <c r="AB6460" t="s">
        <v>195</v>
      </c>
      <c r="AF6460" t="s">
        <v>3060</v>
      </c>
      <c r="AH6460" s="2">
        <v>39983.571493055555</v>
      </c>
    </row>
    <row r="6461" spans="2:35" ht="15" customHeight="1" x14ac:dyDescent="0.35">
      <c r="B6461" s="5">
        <f t="shared" si="516"/>
        <v>6459</v>
      </c>
      <c r="C6461">
        <f t="shared" si="518"/>
        <v>285</v>
      </c>
      <c r="D6461" s="16">
        <v>1967</v>
      </c>
      <c r="E6461" t="s">
        <v>15</v>
      </c>
      <c r="F6461" t="s">
        <v>16</v>
      </c>
      <c r="G6461">
        <v>585986</v>
      </c>
      <c r="H6461" t="s">
        <v>17</v>
      </c>
      <c r="J6461" t="s">
        <v>3354</v>
      </c>
      <c r="K6461" t="s">
        <v>3383</v>
      </c>
      <c r="L6461" t="s">
        <v>47</v>
      </c>
      <c r="M6461" t="s">
        <v>3359</v>
      </c>
      <c r="AF6461" t="s">
        <v>3060</v>
      </c>
      <c r="AH6461" s="2">
        <v>39822.332465277781</v>
      </c>
    </row>
    <row r="6462" spans="2:35" ht="15" customHeight="1" x14ac:dyDescent="0.35">
      <c r="B6462" s="5">
        <f t="shared" si="516"/>
        <v>6460</v>
      </c>
      <c r="C6462">
        <f t="shared" si="518"/>
        <v>30</v>
      </c>
      <c r="D6462" s="16">
        <v>1967</v>
      </c>
      <c r="E6462" t="s">
        <v>15</v>
      </c>
      <c r="F6462" t="s">
        <v>25</v>
      </c>
      <c r="G6462">
        <v>586271</v>
      </c>
      <c r="H6462" t="s">
        <v>17</v>
      </c>
      <c r="J6462" t="s">
        <v>3354</v>
      </c>
      <c r="K6462" t="s">
        <v>3383</v>
      </c>
      <c r="L6462" t="s">
        <v>2147</v>
      </c>
      <c r="M6462" t="s">
        <v>3359</v>
      </c>
      <c r="AF6462" t="s">
        <v>3060</v>
      </c>
      <c r="AH6462" s="2">
        <v>40068.819386574076</v>
      </c>
    </row>
    <row r="6463" spans="2:35" ht="15" customHeight="1" x14ac:dyDescent="0.35">
      <c r="B6463" s="5">
        <f t="shared" si="516"/>
        <v>6461</v>
      </c>
      <c r="C6463">
        <f t="shared" si="518"/>
        <v>377</v>
      </c>
      <c r="D6463" s="16">
        <v>1967</v>
      </c>
      <c r="E6463" t="s">
        <v>15</v>
      </c>
      <c r="F6463" t="s">
        <v>16</v>
      </c>
      <c r="G6463">
        <v>586301</v>
      </c>
      <c r="H6463" t="s">
        <v>17</v>
      </c>
      <c r="M6463" t="s">
        <v>3359</v>
      </c>
      <c r="AF6463" t="s">
        <v>3060</v>
      </c>
      <c r="AH6463" s="2">
        <v>40481.751932870371</v>
      </c>
    </row>
    <row r="6464" spans="2:35" ht="15" customHeight="1" x14ac:dyDescent="0.35">
      <c r="B6464" s="5">
        <f t="shared" si="516"/>
        <v>6462</v>
      </c>
      <c r="C6464">
        <f t="shared" si="518"/>
        <v>141</v>
      </c>
      <c r="D6464" s="16">
        <v>1967</v>
      </c>
      <c r="E6464" t="s">
        <v>15</v>
      </c>
      <c r="F6464" t="s">
        <v>25</v>
      </c>
      <c r="G6464">
        <v>586678</v>
      </c>
      <c r="H6464" t="s">
        <v>17</v>
      </c>
      <c r="J6464" t="s">
        <v>3356</v>
      </c>
      <c r="K6464" t="s">
        <v>3383</v>
      </c>
      <c r="M6464" t="s">
        <v>3359</v>
      </c>
      <c r="AB6464" t="s">
        <v>139</v>
      </c>
      <c r="AF6464" t="s">
        <v>3060</v>
      </c>
      <c r="AH6464" s="2">
        <v>40486.511550925927</v>
      </c>
    </row>
    <row r="6465" spans="1:35" ht="15" customHeight="1" x14ac:dyDescent="0.35">
      <c r="B6465" s="5">
        <f t="shared" si="516"/>
        <v>6463</v>
      </c>
      <c r="C6465">
        <f t="shared" si="518"/>
        <v>81</v>
      </c>
      <c r="D6465" s="16">
        <v>1967</v>
      </c>
      <c r="E6465" t="s">
        <v>15</v>
      </c>
      <c r="F6465" t="s">
        <v>25</v>
      </c>
      <c r="G6465">
        <v>586819</v>
      </c>
      <c r="H6465" t="s">
        <v>17</v>
      </c>
      <c r="J6465" t="s">
        <v>3354</v>
      </c>
      <c r="M6465" t="s">
        <v>3359</v>
      </c>
      <c r="AF6465" t="s">
        <v>3060</v>
      </c>
      <c r="AH6465" s="2">
        <v>39793.585104166668</v>
      </c>
    </row>
    <row r="6466" spans="1:35" ht="15" customHeight="1" x14ac:dyDescent="0.35">
      <c r="B6466" s="5">
        <f t="shared" si="516"/>
        <v>6464</v>
      </c>
      <c r="C6466">
        <f t="shared" si="518"/>
        <v>34</v>
      </c>
      <c r="D6466" s="16">
        <v>1967</v>
      </c>
      <c r="E6466" t="s">
        <v>15</v>
      </c>
      <c r="F6466" t="s">
        <v>25</v>
      </c>
      <c r="G6466">
        <v>586900</v>
      </c>
      <c r="H6466" t="s">
        <v>17</v>
      </c>
      <c r="J6466" t="s">
        <v>3354</v>
      </c>
      <c r="K6466" t="s">
        <v>3383</v>
      </c>
      <c r="L6466" t="s">
        <v>471</v>
      </c>
      <c r="M6466" t="s">
        <v>3359</v>
      </c>
      <c r="AF6466" t="s">
        <v>3060</v>
      </c>
      <c r="AH6466" s="2">
        <v>40134.565312500003</v>
      </c>
    </row>
    <row r="6467" spans="1:35" ht="15" customHeight="1" x14ac:dyDescent="0.35">
      <c r="B6467" s="5">
        <f t="shared" si="516"/>
        <v>6465</v>
      </c>
      <c r="C6467">
        <f t="shared" si="518"/>
        <v>502</v>
      </c>
      <c r="D6467" s="16">
        <v>1967</v>
      </c>
      <c r="E6467" s="3" t="s">
        <v>15</v>
      </c>
      <c r="F6467" s="3" t="s">
        <v>25</v>
      </c>
      <c r="G6467" s="165">
        <v>586934</v>
      </c>
      <c r="H6467" s="3"/>
      <c r="I6467" s="3"/>
      <c r="J6467" s="3" t="s">
        <v>3354</v>
      </c>
      <c r="K6467" s="3" t="s">
        <v>3383</v>
      </c>
      <c r="L6467" s="3"/>
      <c r="M6467" s="3" t="s">
        <v>3453</v>
      </c>
      <c r="N6467" s="3"/>
      <c r="O6467" s="3"/>
      <c r="P6467" s="3"/>
      <c r="Q6467" s="3"/>
      <c r="R6467" s="3"/>
      <c r="S6467" s="152"/>
      <c r="T6467" s="3" t="s">
        <v>3262</v>
      </c>
      <c r="U6467" s="3"/>
      <c r="V6467" s="143"/>
      <c r="W6467" s="3" t="s">
        <v>3572</v>
      </c>
      <c r="X6467" s="3" t="s">
        <v>3660</v>
      </c>
      <c r="Y6467" s="3"/>
      <c r="Z6467" s="3"/>
      <c r="AA6467" s="3" t="s">
        <v>3262</v>
      </c>
      <c r="AB6467" s="3"/>
      <c r="AE6467" s="3"/>
      <c r="AF6467" t="s">
        <v>3451</v>
      </c>
      <c r="AH6467" s="2">
        <v>45783</v>
      </c>
      <c r="AI6467" s="75" t="s">
        <v>4993</v>
      </c>
    </row>
    <row r="6468" spans="1:35" ht="15" customHeight="1" x14ac:dyDescent="0.35">
      <c r="A6468" s="3"/>
      <c r="B6468" s="5">
        <f t="shared" si="516"/>
        <v>6466</v>
      </c>
      <c r="C6468">
        <f t="shared" si="518"/>
        <v>266</v>
      </c>
      <c r="D6468" s="16">
        <v>1967</v>
      </c>
      <c r="E6468" s="116" t="s">
        <v>15</v>
      </c>
      <c r="F6468" s="116" t="s">
        <v>25</v>
      </c>
      <c r="G6468" s="117">
        <v>587436</v>
      </c>
      <c r="H6468" s="172" t="s">
        <v>5836</v>
      </c>
      <c r="I6468" s="172"/>
      <c r="J6468" s="172" t="s">
        <v>3354</v>
      </c>
      <c r="K6468" s="172" t="s">
        <v>3383</v>
      </c>
      <c r="L6468" s="172"/>
      <c r="M6468" s="172" t="s">
        <v>3453</v>
      </c>
      <c r="N6468" s="172"/>
      <c r="O6468" s="172"/>
      <c r="P6468" s="172"/>
      <c r="Q6468" s="172"/>
      <c r="R6468" s="172"/>
      <c r="S6468" s="173"/>
      <c r="T6468" s="172" t="s">
        <v>3262</v>
      </c>
      <c r="U6468" s="172"/>
      <c r="V6468" s="174"/>
      <c r="W6468" s="172" t="s">
        <v>3572</v>
      </c>
      <c r="X6468" s="172" t="s">
        <v>3660</v>
      </c>
      <c r="Y6468" s="172"/>
      <c r="Z6468" s="172"/>
      <c r="AA6468" s="172" t="s">
        <v>3262</v>
      </c>
      <c r="AB6468" s="172"/>
      <c r="AC6468" s="172"/>
      <c r="AD6468" s="172"/>
      <c r="AE6468" s="172"/>
      <c r="AF6468" t="s">
        <v>3451</v>
      </c>
      <c r="AG6468" s="172"/>
      <c r="AH6468" s="175">
        <v>45999</v>
      </c>
      <c r="AI6468" s="36" t="s">
        <v>6058</v>
      </c>
    </row>
    <row r="6469" spans="1:35" ht="15" customHeight="1" x14ac:dyDescent="0.35">
      <c r="B6469" s="5">
        <f t="shared" ref="B6469:B6532" si="523">+B6468+1</f>
        <v>6467</v>
      </c>
      <c r="C6469">
        <f t="shared" si="518"/>
        <v>86</v>
      </c>
      <c r="D6469" s="16">
        <v>1967</v>
      </c>
      <c r="E6469" s="3" t="s">
        <v>15</v>
      </c>
      <c r="F6469" s="3" t="s">
        <v>25</v>
      </c>
      <c r="G6469" s="3">
        <v>587702</v>
      </c>
      <c r="H6469" s="3"/>
      <c r="I6469" s="3"/>
      <c r="J6469" s="3"/>
      <c r="K6469" s="3"/>
      <c r="L6469" s="3"/>
      <c r="M6469" s="3"/>
      <c r="N6469" s="3"/>
      <c r="O6469" s="3"/>
      <c r="P6469" s="3"/>
      <c r="Q6469" s="3"/>
      <c r="R6469" s="3"/>
      <c r="S6469" s="152"/>
      <c r="T6469" s="3"/>
      <c r="U6469" s="3"/>
      <c r="V6469" s="143"/>
      <c r="W6469" s="3"/>
      <c r="X6469" s="3"/>
      <c r="Y6469" s="3"/>
      <c r="Z6469" s="3"/>
      <c r="AB6469" s="3"/>
      <c r="AE6469" s="3"/>
      <c r="AF6469" s="3" t="s">
        <v>3451</v>
      </c>
      <c r="AG6469" s="3"/>
      <c r="AH6469" s="153">
        <v>45568</v>
      </c>
      <c r="AI6469" s="14" t="s">
        <v>4316</v>
      </c>
    </row>
    <row r="6470" spans="1:35" ht="15" customHeight="1" x14ac:dyDescent="0.35">
      <c r="B6470" s="5">
        <f t="shared" si="523"/>
        <v>6468</v>
      </c>
      <c r="C6470">
        <f t="shared" si="518"/>
        <v>180</v>
      </c>
      <c r="D6470" s="16">
        <v>1967</v>
      </c>
      <c r="E6470" s="3" t="s">
        <v>15</v>
      </c>
      <c r="F6470" s="3" t="s">
        <v>25</v>
      </c>
      <c r="G6470" s="3">
        <v>587788</v>
      </c>
      <c r="H6470" s="3"/>
      <c r="I6470" s="3"/>
      <c r="J6470" s="3"/>
      <c r="K6470" s="3"/>
      <c r="L6470" s="3"/>
      <c r="M6470" s="3"/>
      <c r="N6470" s="3"/>
      <c r="O6470" s="3"/>
      <c r="P6470" s="3"/>
      <c r="Q6470" s="3"/>
      <c r="R6470" s="3"/>
      <c r="S6470" s="152"/>
      <c r="T6470" s="3"/>
      <c r="U6470" s="3"/>
      <c r="V6470" s="143"/>
      <c r="W6470" s="3"/>
      <c r="X6470" s="3"/>
      <c r="Y6470" s="3"/>
      <c r="Z6470" s="3"/>
      <c r="AB6470" s="3"/>
      <c r="AE6470" s="3"/>
      <c r="AF6470" s="3" t="s">
        <v>3451</v>
      </c>
      <c r="AG6470" s="3"/>
      <c r="AH6470" s="153">
        <v>45561</v>
      </c>
      <c r="AI6470" s="14" t="s">
        <v>4186</v>
      </c>
    </row>
    <row r="6471" spans="1:35" ht="15" customHeight="1" x14ac:dyDescent="0.35">
      <c r="B6471" s="5">
        <f t="shared" si="523"/>
        <v>6469</v>
      </c>
      <c r="C6471">
        <f t="shared" si="518"/>
        <v>12</v>
      </c>
      <c r="D6471" s="16">
        <v>1967</v>
      </c>
      <c r="E6471" t="s">
        <v>15</v>
      </c>
      <c r="F6471" t="s">
        <v>25</v>
      </c>
      <c r="G6471">
        <v>587968</v>
      </c>
      <c r="H6471" t="s">
        <v>17</v>
      </c>
      <c r="J6471" t="s">
        <v>3354</v>
      </c>
      <c r="L6471" t="s">
        <v>98</v>
      </c>
      <c r="M6471" t="s">
        <v>3359</v>
      </c>
      <c r="AB6471" t="s">
        <v>195</v>
      </c>
      <c r="AD6471" s="3" t="s">
        <v>2148</v>
      </c>
      <c r="AF6471" t="s">
        <v>3060</v>
      </c>
      <c r="AH6471" s="2">
        <v>40642.51730324074</v>
      </c>
    </row>
    <row r="6472" spans="1:35" ht="15" customHeight="1" x14ac:dyDescent="0.35">
      <c r="B6472" s="5">
        <f t="shared" si="523"/>
        <v>6470</v>
      </c>
      <c r="C6472">
        <f t="shared" si="518"/>
        <v>291</v>
      </c>
      <c r="D6472" s="16">
        <v>1967</v>
      </c>
      <c r="E6472" t="s">
        <v>15</v>
      </c>
      <c r="F6472" t="s">
        <v>25</v>
      </c>
      <c r="G6472">
        <v>587980</v>
      </c>
      <c r="H6472" t="s">
        <v>17</v>
      </c>
      <c r="J6472" t="s">
        <v>3354</v>
      </c>
      <c r="K6472" t="s">
        <v>3383</v>
      </c>
      <c r="L6472" t="s">
        <v>37</v>
      </c>
      <c r="M6472" t="s">
        <v>3359</v>
      </c>
      <c r="AF6472" t="s">
        <v>3060</v>
      </c>
      <c r="AH6472" s="2">
        <v>39665.993715277778</v>
      </c>
    </row>
    <row r="6473" spans="1:35" ht="15" customHeight="1" x14ac:dyDescent="0.35">
      <c r="B6473" s="5">
        <f t="shared" si="523"/>
        <v>6471</v>
      </c>
      <c r="C6473">
        <f t="shared" si="518"/>
        <v>34</v>
      </c>
      <c r="D6473" s="16">
        <v>1967</v>
      </c>
      <c r="E6473" t="s">
        <v>15</v>
      </c>
      <c r="F6473" t="s">
        <v>25</v>
      </c>
      <c r="G6473">
        <v>588271</v>
      </c>
      <c r="H6473" t="s">
        <v>17</v>
      </c>
      <c r="J6473" t="s">
        <v>3354</v>
      </c>
      <c r="K6473" t="s">
        <v>3383</v>
      </c>
      <c r="L6473" t="s">
        <v>340</v>
      </c>
      <c r="M6473" t="s">
        <v>3359</v>
      </c>
      <c r="AB6473" t="s">
        <v>195</v>
      </c>
      <c r="AF6473" t="s">
        <v>3060</v>
      </c>
      <c r="AH6473" s="2">
        <v>40420.673935185187</v>
      </c>
    </row>
    <row r="6474" spans="1:35" ht="15" customHeight="1" x14ac:dyDescent="0.35">
      <c r="B6474" s="5">
        <f t="shared" si="523"/>
        <v>6472</v>
      </c>
      <c r="C6474">
        <f t="shared" ref="C6474:C6546" si="524">+G6475-G6474</f>
        <v>272</v>
      </c>
      <c r="D6474" s="16">
        <v>1967</v>
      </c>
      <c r="E6474" t="s">
        <v>15</v>
      </c>
      <c r="F6474" t="s">
        <v>25</v>
      </c>
      <c r="G6474">
        <v>588305</v>
      </c>
      <c r="AF6474" t="s">
        <v>3451</v>
      </c>
      <c r="AH6474" s="2">
        <v>45498</v>
      </c>
    </row>
    <row r="6475" spans="1:35" ht="15" customHeight="1" x14ac:dyDescent="0.35">
      <c r="B6475" s="5">
        <f t="shared" si="523"/>
        <v>6473</v>
      </c>
      <c r="C6475">
        <f t="shared" si="524"/>
        <v>1993</v>
      </c>
      <c r="D6475" s="16">
        <v>1967</v>
      </c>
      <c r="E6475" t="s">
        <v>15</v>
      </c>
      <c r="F6475" t="s">
        <v>25</v>
      </c>
      <c r="G6475">
        <v>588577</v>
      </c>
      <c r="H6475" t="s">
        <v>17</v>
      </c>
      <c r="J6475" t="s">
        <v>3356</v>
      </c>
      <c r="L6475" t="s">
        <v>2149</v>
      </c>
      <c r="M6475" t="s">
        <v>3359</v>
      </c>
      <c r="N6475" t="s">
        <v>3359</v>
      </c>
      <c r="AB6475" t="s">
        <v>139</v>
      </c>
      <c r="AF6475" t="s">
        <v>3060</v>
      </c>
      <c r="AH6475" s="2">
        <v>40259.879386574074</v>
      </c>
    </row>
    <row r="6476" spans="1:35" ht="15" customHeight="1" x14ac:dyDescent="0.35">
      <c r="B6476" s="5">
        <f t="shared" si="523"/>
        <v>6474</v>
      </c>
      <c r="C6476">
        <f t="shared" si="524"/>
        <v>175</v>
      </c>
      <c r="D6476" s="16">
        <v>1967</v>
      </c>
      <c r="E6476" t="s">
        <v>15</v>
      </c>
      <c r="F6476" t="s">
        <v>16</v>
      </c>
      <c r="G6476">
        <v>590570</v>
      </c>
      <c r="H6476" t="s">
        <v>17</v>
      </c>
      <c r="J6476" t="s">
        <v>3354</v>
      </c>
      <c r="K6476" t="s">
        <v>3383</v>
      </c>
      <c r="L6476" t="s">
        <v>329</v>
      </c>
      <c r="M6476" t="s">
        <v>3359</v>
      </c>
      <c r="W6476" t="s">
        <v>3572</v>
      </c>
      <c r="AD6476" s="3" t="s">
        <v>2150</v>
      </c>
      <c r="AF6476" t="s">
        <v>3060</v>
      </c>
      <c r="AH6476" s="2">
        <v>40715.6953125</v>
      </c>
    </row>
    <row r="6477" spans="1:35" ht="15" customHeight="1" x14ac:dyDescent="0.35">
      <c r="B6477" s="5">
        <f t="shared" si="523"/>
        <v>6475</v>
      </c>
      <c r="C6477">
        <f t="shared" si="524"/>
        <v>54</v>
      </c>
      <c r="D6477" s="16">
        <v>1967</v>
      </c>
      <c r="E6477" t="s">
        <v>15</v>
      </c>
      <c r="F6477" t="s">
        <v>16</v>
      </c>
      <c r="G6477">
        <v>590745</v>
      </c>
      <c r="H6477" t="s">
        <v>17</v>
      </c>
      <c r="J6477" t="s">
        <v>3354</v>
      </c>
      <c r="K6477" t="s">
        <v>3383</v>
      </c>
      <c r="L6477" t="s">
        <v>377</v>
      </c>
      <c r="M6477" t="s">
        <v>3359</v>
      </c>
      <c r="AF6477" t="s">
        <v>3060</v>
      </c>
      <c r="AH6477" s="2">
        <v>39757.723703703705</v>
      </c>
    </row>
    <row r="6478" spans="1:35" ht="15" customHeight="1" thickBot="1" x14ac:dyDescent="0.4">
      <c r="B6478" s="5">
        <f t="shared" si="523"/>
        <v>6476</v>
      </c>
      <c r="C6478">
        <f t="shared" ref="C6478:C6482" si="525">+G6479-G6478</f>
        <v>95</v>
      </c>
      <c r="D6478" s="16">
        <v>1967</v>
      </c>
      <c r="E6478" t="s">
        <v>15</v>
      </c>
      <c r="F6478" t="s">
        <v>25</v>
      </c>
      <c r="G6478">
        <v>590799</v>
      </c>
      <c r="H6478" t="s">
        <v>17</v>
      </c>
      <c r="J6478" t="s">
        <v>3354</v>
      </c>
      <c r="K6478" t="s">
        <v>3383</v>
      </c>
      <c r="L6478" t="s">
        <v>2151</v>
      </c>
      <c r="M6478" t="s">
        <v>3359</v>
      </c>
      <c r="AC6478" s="3" t="s">
        <v>2152</v>
      </c>
      <c r="AF6478" t="s">
        <v>3060</v>
      </c>
      <c r="AH6478" s="2">
        <v>40184.400729166664</v>
      </c>
    </row>
    <row r="6479" spans="1:35" ht="15" customHeight="1" thickBot="1" x14ac:dyDescent="0.4">
      <c r="B6479" s="5">
        <f t="shared" si="523"/>
        <v>6477</v>
      </c>
      <c r="C6479">
        <f t="shared" si="525"/>
        <v>77</v>
      </c>
      <c r="D6479" s="16">
        <v>1967</v>
      </c>
      <c r="E6479" s="159" t="s">
        <v>15</v>
      </c>
      <c r="F6479" s="159" t="s">
        <v>16</v>
      </c>
      <c r="G6479" s="160">
        <v>590894</v>
      </c>
      <c r="H6479" s="159"/>
      <c r="I6479" s="159"/>
      <c r="J6479" s="159" t="s">
        <v>3354</v>
      </c>
      <c r="K6479" s="159" t="s">
        <v>3383</v>
      </c>
      <c r="L6479" s="159"/>
      <c r="M6479" s="159" t="s">
        <v>3453</v>
      </c>
      <c r="N6479" s="159"/>
      <c r="O6479" s="159"/>
      <c r="P6479" s="159"/>
      <c r="Q6479" s="159"/>
      <c r="R6479" s="159"/>
      <c r="S6479" s="159"/>
      <c r="T6479" s="159" t="s">
        <v>3262</v>
      </c>
      <c r="U6479" s="159"/>
      <c r="V6479" s="159"/>
      <c r="W6479" s="159" t="s">
        <v>3572</v>
      </c>
      <c r="X6479" s="159" t="s">
        <v>3660</v>
      </c>
      <c r="Y6479" s="159"/>
      <c r="Z6479" s="159"/>
      <c r="AA6479" s="159" t="s">
        <v>3262</v>
      </c>
      <c r="AB6479" s="159"/>
      <c r="AC6479" s="159"/>
      <c r="AD6479" s="159" t="s">
        <v>3703</v>
      </c>
      <c r="AE6479" s="159"/>
      <c r="AF6479" t="s">
        <v>3451</v>
      </c>
      <c r="AG6479" s="159"/>
      <c r="AH6479" s="176">
        <v>46207</v>
      </c>
      <c r="AI6479" s="76" t="s">
        <v>6690</v>
      </c>
    </row>
    <row r="6480" spans="1:35" ht="15" customHeight="1" x14ac:dyDescent="0.35">
      <c r="B6480" s="5">
        <f t="shared" si="523"/>
        <v>6478</v>
      </c>
      <c r="C6480">
        <f t="shared" si="525"/>
        <v>216</v>
      </c>
      <c r="D6480" s="16">
        <v>1967</v>
      </c>
      <c r="E6480" t="s">
        <v>15</v>
      </c>
      <c r="F6480" t="s">
        <v>25</v>
      </c>
      <c r="G6480">
        <v>590971</v>
      </c>
      <c r="H6480" t="s">
        <v>17</v>
      </c>
      <c r="M6480" t="s">
        <v>3359</v>
      </c>
      <c r="AF6480" t="s">
        <v>3060</v>
      </c>
      <c r="AH6480" s="2">
        <v>40664.830300925925</v>
      </c>
    </row>
    <row r="6481" spans="1:35" ht="15" customHeight="1" x14ac:dyDescent="0.35">
      <c r="A6481" s="3"/>
      <c r="B6481" s="5">
        <f t="shared" si="523"/>
        <v>6479</v>
      </c>
      <c r="C6481">
        <f t="shared" si="525"/>
        <v>17</v>
      </c>
      <c r="D6481" s="16">
        <v>1967</v>
      </c>
      <c r="E6481" t="s">
        <v>15</v>
      </c>
      <c r="F6481" t="s">
        <v>16</v>
      </c>
      <c r="G6481">
        <v>591187</v>
      </c>
      <c r="H6481" t="s">
        <v>17</v>
      </c>
      <c r="J6481" t="s">
        <v>3354</v>
      </c>
      <c r="K6481" t="s">
        <v>3383</v>
      </c>
      <c r="L6481" t="s">
        <v>2153</v>
      </c>
      <c r="M6481" t="s">
        <v>3359</v>
      </c>
      <c r="AB6481" t="s">
        <v>2154</v>
      </c>
      <c r="AC6481" s="3">
        <v>1966</v>
      </c>
      <c r="AF6481" t="s">
        <v>3060</v>
      </c>
      <c r="AH6481" s="2">
        <v>40190.785000000003</v>
      </c>
    </row>
    <row r="6482" spans="1:35" ht="15" customHeight="1" x14ac:dyDescent="0.35">
      <c r="B6482" s="5">
        <f t="shared" si="523"/>
        <v>6480</v>
      </c>
      <c r="C6482">
        <f t="shared" si="525"/>
        <v>10</v>
      </c>
      <c r="D6482" s="16">
        <v>1967</v>
      </c>
      <c r="E6482" s="3" t="s">
        <v>15</v>
      </c>
      <c r="F6482" s="3" t="s">
        <v>16</v>
      </c>
      <c r="G6482" s="165">
        <v>591204</v>
      </c>
      <c r="H6482" s="3"/>
      <c r="I6482" s="3"/>
      <c r="J6482" s="3"/>
      <c r="K6482" s="3" t="s">
        <v>3383</v>
      </c>
      <c r="L6482" s="3"/>
      <c r="M6482" s="3"/>
      <c r="N6482" s="3"/>
      <c r="O6482" s="3"/>
      <c r="P6482" s="3"/>
      <c r="Q6482" s="3"/>
      <c r="R6482" s="3"/>
      <c r="S6482" s="152"/>
      <c r="T6482" s="3"/>
      <c r="U6482" s="3"/>
      <c r="V6482" s="143"/>
      <c r="W6482" s="3"/>
      <c r="X6482" s="3"/>
      <c r="Y6482" s="3"/>
      <c r="Z6482" s="3"/>
      <c r="AB6482" s="3"/>
      <c r="AE6482" s="3"/>
      <c r="AF6482" s="3" t="s">
        <v>3451</v>
      </c>
      <c r="AG6482" s="3"/>
      <c r="AH6482" s="153">
        <v>45739</v>
      </c>
      <c r="AI6482" s="14" t="s">
        <v>4810</v>
      </c>
    </row>
    <row r="6483" spans="1:35" ht="15" customHeight="1" x14ac:dyDescent="0.35">
      <c r="B6483" s="5">
        <f t="shared" si="523"/>
        <v>6481</v>
      </c>
      <c r="C6483">
        <f t="shared" si="524"/>
        <v>186</v>
      </c>
      <c r="D6483" s="16">
        <v>1967</v>
      </c>
      <c r="E6483" s="3" t="s">
        <v>560</v>
      </c>
      <c r="F6483" s="3" t="s">
        <v>25</v>
      </c>
      <c r="G6483" s="3">
        <v>591214</v>
      </c>
      <c r="H6483" s="3"/>
      <c r="I6483" s="3"/>
      <c r="J6483" s="3" t="s">
        <v>3354</v>
      </c>
      <c r="K6483" s="3" t="s">
        <v>3383</v>
      </c>
      <c r="L6483" s="3"/>
      <c r="M6483" s="3" t="s">
        <v>3453</v>
      </c>
      <c r="N6483" s="3"/>
      <c r="O6483" s="3"/>
      <c r="P6483" s="3"/>
      <c r="Q6483" s="3"/>
      <c r="R6483" s="3"/>
      <c r="S6483" s="152"/>
      <c r="T6483" s="3" t="s">
        <v>3424</v>
      </c>
      <c r="U6483" s="3"/>
      <c r="V6483" s="143"/>
      <c r="W6483" s="3" t="s">
        <v>3557</v>
      </c>
      <c r="X6483" s="3" t="s">
        <v>3452</v>
      </c>
      <c r="Y6483" s="3"/>
      <c r="Z6483" s="3" t="s">
        <v>3359</v>
      </c>
      <c r="AA6483" s="3" t="s">
        <v>3556</v>
      </c>
      <c r="AB6483" s="3" t="s">
        <v>3992</v>
      </c>
      <c r="AE6483" s="3"/>
      <c r="AF6483" s="3" t="s">
        <v>3451</v>
      </c>
      <c r="AG6483" s="3"/>
      <c r="AH6483" s="153">
        <v>45661</v>
      </c>
      <c r="AI6483" s="75" t="s">
        <v>4566</v>
      </c>
    </row>
    <row r="6484" spans="1:35" ht="15" customHeight="1" x14ac:dyDescent="0.35">
      <c r="B6484" s="5">
        <f t="shared" si="523"/>
        <v>6482</v>
      </c>
      <c r="C6484">
        <f t="shared" ref="C6484:C6489" si="526">+G6485-G6484</f>
        <v>206</v>
      </c>
      <c r="D6484" s="16">
        <v>1967</v>
      </c>
      <c r="E6484" t="s">
        <v>15</v>
      </c>
      <c r="F6484" t="s">
        <v>16</v>
      </c>
      <c r="G6484">
        <v>591400</v>
      </c>
      <c r="H6484" t="s">
        <v>17</v>
      </c>
      <c r="J6484" t="s">
        <v>3354</v>
      </c>
      <c r="K6484" t="s">
        <v>3383</v>
      </c>
      <c r="L6484" t="s">
        <v>791</v>
      </c>
      <c r="M6484" t="s">
        <v>3359</v>
      </c>
      <c r="AF6484" t="s">
        <v>3060</v>
      </c>
      <c r="AH6484" s="2">
        <v>40022.944791666669</v>
      </c>
    </row>
    <row r="6485" spans="1:35" ht="15" customHeight="1" x14ac:dyDescent="0.35">
      <c r="B6485" s="5">
        <f t="shared" si="523"/>
        <v>6483</v>
      </c>
      <c r="C6485">
        <f t="shared" si="526"/>
        <v>29</v>
      </c>
      <c r="D6485" s="16">
        <v>1967</v>
      </c>
      <c r="E6485" t="s">
        <v>15</v>
      </c>
      <c r="F6485" t="s">
        <v>16</v>
      </c>
      <c r="G6485">
        <v>591606</v>
      </c>
      <c r="H6485" t="s">
        <v>17</v>
      </c>
      <c r="L6485" t="s">
        <v>28</v>
      </c>
      <c r="M6485" t="s">
        <v>3359</v>
      </c>
      <c r="AF6485" t="s">
        <v>3060</v>
      </c>
      <c r="AH6485" s="2">
        <v>40541.914525462962</v>
      </c>
    </row>
    <row r="6486" spans="1:35" ht="15" customHeight="1" thickBot="1" x14ac:dyDescent="0.4">
      <c r="A6486" s="3"/>
      <c r="B6486" s="5">
        <f t="shared" si="523"/>
        <v>6484</v>
      </c>
      <c r="C6486">
        <f t="shared" si="526"/>
        <v>54</v>
      </c>
      <c r="D6486" s="16">
        <v>1967</v>
      </c>
      <c r="E6486" t="s">
        <v>15</v>
      </c>
      <c r="F6486" t="s">
        <v>16</v>
      </c>
      <c r="G6486">
        <v>591635</v>
      </c>
      <c r="H6486" t="s">
        <v>17</v>
      </c>
      <c r="J6486" t="s">
        <v>3354</v>
      </c>
      <c r="L6486" t="s">
        <v>1278</v>
      </c>
      <c r="M6486" t="s">
        <v>3359</v>
      </c>
      <c r="AC6486" s="3">
        <v>1967</v>
      </c>
      <c r="AF6486" t="s">
        <v>3060</v>
      </c>
      <c r="AH6486" s="2">
        <v>40304.029004629629</v>
      </c>
    </row>
    <row r="6487" spans="1:35" ht="15" customHeight="1" thickBot="1" x14ac:dyDescent="0.4">
      <c r="B6487" s="5">
        <f t="shared" si="523"/>
        <v>6485</v>
      </c>
      <c r="C6487">
        <f t="shared" si="526"/>
        <v>32</v>
      </c>
      <c r="D6487" s="16">
        <v>1967</v>
      </c>
      <c r="E6487" s="159" t="s">
        <v>15</v>
      </c>
      <c r="F6487" s="159" t="s">
        <v>16</v>
      </c>
      <c r="G6487" s="160">
        <v>591689</v>
      </c>
      <c r="H6487" s="159"/>
      <c r="I6487" s="159"/>
      <c r="J6487" s="159" t="s">
        <v>3354</v>
      </c>
      <c r="K6487" s="159" t="s">
        <v>3383</v>
      </c>
      <c r="L6487" s="159"/>
      <c r="M6487" s="159" t="s">
        <v>3453</v>
      </c>
      <c r="N6487" s="159"/>
      <c r="O6487" s="159"/>
      <c r="P6487" s="159"/>
      <c r="Q6487" s="159"/>
      <c r="R6487" s="159"/>
      <c r="S6487" s="159"/>
      <c r="T6487" s="159" t="s">
        <v>3262</v>
      </c>
      <c r="U6487" s="159"/>
      <c r="V6487" s="159"/>
      <c r="W6487" s="159" t="s">
        <v>3572</v>
      </c>
      <c r="X6487" s="159" t="s">
        <v>3660</v>
      </c>
      <c r="Y6487" s="159"/>
      <c r="Z6487" s="159"/>
      <c r="AA6487" s="159" t="s">
        <v>3262</v>
      </c>
      <c r="AB6487" s="159"/>
      <c r="AC6487" s="159"/>
      <c r="AD6487" s="159"/>
      <c r="AE6487" s="159"/>
      <c r="AF6487" t="s">
        <v>3451</v>
      </c>
      <c r="AG6487" s="159"/>
      <c r="AH6487" s="176">
        <v>46207</v>
      </c>
      <c r="AI6487" s="76" t="s">
        <v>6661</v>
      </c>
    </row>
    <row r="6488" spans="1:35" ht="15" customHeight="1" x14ac:dyDescent="0.35">
      <c r="B6488" s="5">
        <f t="shared" si="523"/>
        <v>6486</v>
      </c>
      <c r="C6488">
        <f t="shared" si="526"/>
        <v>41</v>
      </c>
      <c r="D6488" s="16">
        <v>1967</v>
      </c>
      <c r="E6488" t="s">
        <v>15</v>
      </c>
      <c r="F6488" t="s">
        <v>16</v>
      </c>
      <c r="G6488">
        <v>591721</v>
      </c>
      <c r="H6488" t="s">
        <v>17</v>
      </c>
      <c r="J6488" t="s">
        <v>3354</v>
      </c>
      <c r="K6488" t="s">
        <v>3383</v>
      </c>
      <c r="M6488" t="s">
        <v>3359</v>
      </c>
      <c r="AB6488" t="s">
        <v>2155</v>
      </c>
      <c r="AF6488" t="s">
        <v>3060</v>
      </c>
      <c r="AH6488" s="2">
        <v>40943.052881944444</v>
      </c>
    </row>
    <row r="6489" spans="1:35" ht="15" customHeight="1" x14ac:dyDescent="0.35">
      <c r="B6489" s="5">
        <f t="shared" si="523"/>
        <v>6487</v>
      </c>
      <c r="C6489">
        <f t="shared" si="526"/>
        <v>50</v>
      </c>
      <c r="D6489" s="16">
        <v>1967</v>
      </c>
      <c r="E6489" t="s">
        <v>15</v>
      </c>
      <c r="F6489" t="s">
        <v>25</v>
      </c>
      <c r="G6489">
        <v>591762</v>
      </c>
      <c r="H6489" t="s">
        <v>17</v>
      </c>
      <c r="J6489" t="s">
        <v>3354</v>
      </c>
      <c r="K6489" t="s">
        <v>3383</v>
      </c>
      <c r="L6489" t="s">
        <v>28</v>
      </c>
      <c r="M6489" t="s">
        <v>3359</v>
      </c>
      <c r="AD6489" s="3" t="s">
        <v>2156</v>
      </c>
      <c r="AF6489" t="s">
        <v>3060</v>
      </c>
      <c r="AH6489" s="2">
        <v>40572.710682870369</v>
      </c>
    </row>
    <row r="6490" spans="1:35" ht="15" customHeight="1" x14ac:dyDescent="0.35">
      <c r="B6490" s="5">
        <f t="shared" si="523"/>
        <v>6488</v>
      </c>
      <c r="C6490">
        <f t="shared" si="524"/>
        <v>57</v>
      </c>
      <c r="D6490" s="16">
        <v>1967</v>
      </c>
      <c r="E6490" s="3" t="s">
        <v>15</v>
      </c>
      <c r="F6490" s="3" t="s">
        <v>16</v>
      </c>
      <c r="G6490" s="165">
        <v>591812</v>
      </c>
      <c r="H6490" s="3"/>
      <c r="I6490" s="3"/>
      <c r="J6490" s="3" t="s">
        <v>3354</v>
      </c>
      <c r="K6490" s="3" t="s">
        <v>3383</v>
      </c>
      <c r="L6490" s="3"/>
      <c r="M6490" s="3" t="s">
        <v>3453</v>
      </c>
      <c r="N6490" s="3"/>
      <c r="O6490" s="3"/>
      <c r="P6490" s="3"/>
      <c r="Q6490" s="3"/>
      <c r="R6490" s="3"/>
      <c r="S6490" s="152"/>
      <c r="T6490" s="3" t="s">
        <v>3262</v>
      </c>
      <c r="U6490" s="3"/>
      <c r="V6490" s="143"/>
      <c r="W6490" s="3" t="s">
        <v>3572</v>
      </c>
      <c r="X6490" s="3" t="s">
        <v>3660</v>
      </c>
      <c r="Y6490" s="3"/>
      <c r="Z6490" s="3"/>
      <c r="AA6490" s="3" t="s">
        <v>3262</v>
      </c>
      <c r="AB6490" s="3"/>
      <c r="AE6490" s="3"/>
      <c r="AF6490" s="3" t="s">
        <v>3451</v>
      </c>
      <c r="AG6490" s="3"/>
      <c r="AH6490" s="153">
        <v>45739</v>
      </c>
      <c r="AI6490" s="75" t="s">
        <v>4811</v>
      </c>
    </row>
    <row r="6491" spans="1:35" ht="15" customHeight="1" x14ac:dyDescent="0.35">
      <c r="B6491" s="5">
        <f t="shared" si="523"/>
        <v>6489</v>
      </c>
      <c r="C6491">
        <f t="shared" si="524"/>
        <v>131</v>
      </c>
      <c r="D6491" s="16">
        <v>1967</v>
      </c>
      <c r="E6491" t="s">
        <v>15</v>
      </c>
      <c r="F6491" t="s">
        <v>16</v>
      </c>
      <c r="G6491">
        <v>591869</v>
      </c>
      <c r="H6491" t="s">
        <v>17</v>
      </c>
      <c r="J6491" t="s">
        <v>3354</v>
      </c>
      <c r="K6491" t="s">
        <v>3383</v>
      </c>
      <c r="L6491" t="s">
        <v>2157</v>
      </c>
      <c r="M6491" t="s">
        <v>3359</v>
      </c>
      <c r="AB6491" t="s">
        <v>2158</v>
      </c>
      <c r="AF6491" t="s">
        <v>3060</v>
      </c>
      <c r="AH6491" s="2">
        <v>40986.597939814812</v>
      </c>
    </row>
    <row r="6492" spans="1:35" ht="15" customHeight="1" x14ac:dyDescent="0.35">
      <c r="B6492" s="5">
        <f t="shared" si="523"/>
        <v>6490</v>
      </c>
      <c r="C6492">
        <f t="shared" si="524"/>
        <v>48</v>
      </c>
      <c r="D6492" s="16">
        <v>1967</v>
      </c>
      <c r="E6492" t="s">
        <v>15</v>
      </c>
      <c r="F6492" t="s">
        <v>16</v>
      </c>
      <c r="G6492">
        <v>592000</v>
      </c>
      <c r="H6492" t="s">
        <v>17</v>
      </c>
      <c r="M6492" t="s">
        <v>3359</v>
      </c>
      <c r="AF6492" t="s">
        <v>3060</v>
      </c>
      <c r="AH6492" s="2">
        <v>40200.611087962963</v>
      </c>
    </row>
    <row r="6493" spans="1:35" ht="15" customHeight="1" x14ac:dyDescent="0.35">
      <c r="B6493" s="5">
        <f t="shared" si="523"/>
        <v>6491</v>
      </c>
      <c r="C6493">
        <f t="shared" si="524"/>
        <v>13</v>
      </c>
      <c r="D6493" s="16">
        <v>1967</v>
      </c>
      <c r="E6493" t="s">
        <v>15</v>
      </c>
      <c r="F6493" t="s">
        <v>16</v>
      </c>
      <c r="G6493">
        <v>592048</v>
      </c>
      <c r="H6493" t="s">
        <v>17</v>
      </c>
      <c r="J6493" t="s">
        <v>3354</v>
      </c>
      <c r="K6493" t="s">
        <v>3383</v>
      </c>
      <c r="M6493" t="s">
        <v>3359</v>
      </c>
      <c r="AF6493" t="s">
        <v>3060</v>
      </c>
      <c r="AH6493" s="2">
        <v>40351.514444444445</v>
      </c>
    </row>
    <row r="6494" spans="1:35" ht="15" customHeight="1" x14ac:dyDescent="0.35">
      <c r="B6494" s="5">
        <f t="shared" si="523"/>
        <v>6492</v>
      </c>
      <c r="C6494">
        <f t="shared" ref="C6494:C6498" si="527">+G6495-G6494</f>
        <v>89</v>
      </c>
      <c r="D6494" s="16">
        <v>1967</v>
      </c>
      <c r="E6494" s="3" t="s">
        <v>15</v>
      </c>
      <c r="F6494" s="3" t="s">
        <v>16</v>
      </c>
      <c r="G6494" s="165">
        <v>592061</v>
      </c>
      <c r="H6494" s="3"/>
      <c r="I6494" s="3"/>
      <c r="J6494" s="3" t="s">
        <v>3354</v>
      </c>
      <c r="K6494" s="3" t="s">
        <v>3383</v>
      </c>
      <c r="L6494" s="3"/>
      <c r="M6494" s="3" t="s">
        <v>3453</v>
      </c>
      <c r="N6494" s="3"/>
      <c r="O6494" s="3"/>
      <c r="P6494" s="3"/>
      <c r="Q6494" s="3"/>
      <c r="R6494" s="3"/>
      <c r="S6494" s="152"/>
      <c r="T6494" s="3" t="s">
        <v>3262</v>
      </c>
      <c r="U6494" s="3"/>
      <c r="V6494" s="143"/>
      <c r="W6494" s="3" t="s">
        <v>3572</v>
      </c>
      <c r="X6494" s="3" t="s">
        <v>3660</v>
      </c>
      <c r="Y6494" s="3"/>
      <c r="Z6494" s="3"/>
      <c r="AA6494" s="3" t="s">
        <v>3262</v>
      </c>
      <c r="AB6494" s="3"/>
      <c r="AE6494" s="3"/>
      <c r="AF6494" t="s">
        <v>3451</v>
      </c>
      <c r="AH6494" s="2">
        <v>45783</v>
      </c>
      <c r="AI6494" s="75" t="s">
        <v>4994</v>
      </c>
    </row>
    <row r="6495" spans="1:35" ht="15" customHeight="1" thickBot="1" x14ac:dyDescent="0.4">
      <c r="B6495" s="5">
        <f t="shared" si="523"/>
        <v>6493</v>
      </c>
      <c r="C6495">
        <f t="shared" si="527"/>
        <v>407</v>
      </c>
      <c r="D6495" s="16">
        <v>1967</v>
      </c>
      <c r="E6495" t="s">
        <v>15</v>
      </c>
      <c r="F6495" t="s">
        <v>25</v>
      </c>
      <c r="G6495">
        <v>592150</v>
      </c>
      <c r="H6495" t="s">
        <v>17</v>
      </c>
      <c r="J6495" t="s">
        <v>3354</v>
      </c>
      <c r="M6495" t="s">
        <v>3359</v>
      </c>
      <c r="AF6495" t="s">
        <v>3060</v>
      </c>
      <c r="AH6495" s="2">
        <v>40761.771087962959</v>
      </c>
    </row>
    <row r="6496" spans="1:35" ht="15" customHeight="1" thickBot="1" x14ac:dyDescent="0.4">
      <c r="B6496" s="5">
        <f t="shared" si="523"/>
        <v>6494</v>
      </c>
      <c r="C6496">
        <f t="shared" si="527"/>
        <v>132</v>
      </c>
      <c r="D6496" s="16">
        <v>1967</v>
      </c>
      <c r="E6496" s="159" t="s">
        <v>15</v>
      </c>
      <c r="F6496" s="159" t="s">
        <v>25</v>
      </c>
      <c r="G6496" s="160">
        <v>592557</v>
      </c>
      <c r="H6496" s="159"/>
      <c r="I6496" s="159"/>
      <c r="J6496" s="159" t="s">
        <v>3354</v>
      </c>
      <c r="K6496" s="159" t="s">
        <v>3383</v>
      </c>
      <c r="L6496" s="159"/>
      <c r="M6496" s="159" t="s">
        <v>3453</v>
      </c>
      <c r="N6496" s="159"/>
      <c r="O6496" s="159"/>
      <c r="P6496" s="159"/>
      <c r="Q6496" s="159"/>
      <c r="R6496" s="159"/>
      <c r="S6496" s="159"/>
      <c r="T6496" s="159" t="s">
        <v>3262</v>
      </c>
      <c r="U6496" s="159"/>
      <c r="V6496" s="159"/>
      <c r="W6496" s="159" t="s">
        <v>3572</v>
      </c>
      <c r="X6496" s="159" t="s">
        <v>3660</v>
      </c>
      <c r="Y6496" s="159"/>
      <c r="Z6496" s="159"/>
      <c r="AA6496" s="159" t="s">
        <v>3262</v>
      </c>
      <c r="AB6496" s="159"/>
      <c r="AC6496" s="159"/>
      <c r="AD6496" s="159"/>
      <c r="AE6496" s="159"/>
      <c r="AF6496" t="s">
        <v>3451</v>
      </c>
      <c r="AG6496" s="159"/>
      <c r="AH6496" s="176">
        <v>46207</v>
      </c>
      <c r="AI6496" s="76" t="s">
        <v>6703</v>
      </c>
    </row>
    <row r="6497" spans="1:35" ht="15" customHeight="1" x14ac:dyDescent="0.35">
      <c r="A6497" s="3"/>
      <c r="B6497" s="5">
        <f t="shared" si="523"/>
        <v>6495</v>
      </c>
      <c r="C6497">
        <f t="shared" si="527"/>
        <v>17</v>
      </c>
      <c r="D6497" s="16">
        <v>1967</v>
      </c>
      <c r="E6497" s="3" t="s">
        <v>15</v>
      </c>
      <c r="F6497" s="3" t="s">
        <v>25</v>
      </c>
      <c r="G6497" s="165">
        <v>592689</v>
      </c>
      <c r="H6497" s="3"/>
      <c r="I6497" s="3"/>
      <c r="J6497" s="3"/>
      <c r="K6497" s="3" t="s">
        <v>3383</v>
      </c>
      <c r="L6497" s="3"/>
      <c r="M6497" s="3"/>
      <c r="N6497" s="3"/>
      <c r="O6497" s="3"/>
      <c r="P6497" s="3"/>
      <c r="Q6497" s="3"/>
      <c r="R6497" s="3"/>
      <c r="S6497" s="152"/>
      <c r="T6497" s="3"/>
      <c r="U6497" s="3"/>
      <c r="V6497" s="143"/>
      <c r="W6497" s="3"/>
      <c r="X6497" s="3"/>
      <c r="Y6497" s="3"/>
      <c r="Z6497" s="3"/>
      <c r="AB6497" s="3"/>
      <c r="AE6497" s="3"/>
      <c r="AF6497" s="3" t="s">
        <v>3451</v>
      </c>
      <c r="AG6497" s="3"/>
      <c r="AH6497" s="153">
        <v>45739</v>
      </c>
      <c r="AI6497" s="14" t="s">
        <v>4812</v>
      </c>
    </row>
    <row r="6498" spans="1:35" ht="15" customHeight="1" x14ac:dyDescent="0.35">
      <c r="A6498" s="3"/>
      <c r="B6498" s="5">
        <f t="shared" si="523"/>
        <v>6496</v>
      </c>
      <c r="C6498">
        <f t="shared" si="527"/>
        <v>183</v>
      </c>
      <c r="D6498" s="16">
        <v>1967</v>
      </c>
      <c r="E6498" s="3" t="s">
        <v>15</v>
      </c>
      <c r="F6498" s="3" t="s">
        <v>25</v>
      </c>
      <c r="G6498" s="165">
        <v>592706</v>
      </c>
      <c r="H6498" s="3"/>
      <c r="I6498" s="3"/>
      <c r="J6498" s="3" t="s">
        <v>3354</v>
      </c>
      <c r="K6498" s="3" t="s">
        <v>3383</v>
      </c>
      <c r="L6498" s="3"/>
      <c r="M6498" s="3" t="s">
        <v>3453</v>
      </c>
      <c r="N6498" s="3" t="s">
        <v>3359</v>
      </c>
      <c r="O6498" s="3"/>
      <c r="P6498" s="3"/>
      <c r="Q6498" s="3"/>
      <c r="R6498" s="3"/>
      <c r="S6498" s="152"/>
      <c r="T6498" s="3" t="s">
        <v>3262</v>
      </c>
      <c r="U6498" s="3"/>
      <c r="V6498" s="143"/>
      <c r="W6498" s="3" t="s">
        <v>3572</v>
      </c>
      <c r="X6498" s="3" t="s">
        <v>3660</v>
      </c>
      <c r="Y6498" s="3"/>
      <c r="Z6498" s="3"/>
      <c r="AA6498" s="3" t="s">
        <v>3262</v>
      </c>
      <c r="AB6498" s="3"/>
      <c r="AE6498" s="3"/>
      <c r="AF6498" t="s">
        <v>3451</v>
      </c>
      <c r="AG6498" s="3"/>
      <c r="AH6498" s="153">
        <v>45928</v>
      </c>
      <c r="AI6498" s="166" t="s">
        <v>5635</v>
      </c>
    </row>
    <row r="6499" spans="1:35" ht="15" customHeight="1" x14ac:dyDescent="0.35">
      <c r="B6499" s="5">
        <f t="shared" si="523"/>
        <v>6497</v>
      </c>
      <c r="C6499">
        <f t="shared" ref="C6499:C6503" si="528">+G6500-G6499</f>
        <v>452</v>
      </c>
      <c r="D6499" s="16">
        <v>1967</v>
      </c>
      <c r="E6499" s="3" t="s">
        <v>15</v>
      </c>
      <c r="F6499" s="3" t="s">
        <v>25</v>
      </c>
      <c r="G6499" s="3">
        <v>592889</v>
      </c>
      <c r="H6499" s="3"/>
      <c r="I6499" s="3"/>
      <c r="J6499" s="3"/>
      <c r="K6499" s="3" t="s">
        <v>3383</v>
      </c>
      <c r="L6499" s="3"/>
      <c r="M6499" s="3"/>
      <c r="N6499" s="3"/>
      <c r="O6499" s="3"/>
      <c r="P6499" s="3"/>
      <c r="Q6499" s="3"/>
      <c r="R6499" s="3"/>
      <c r="S6499" s="152"/>
      <c r="T6499" s="3"/>
      <c r="U6499" s="3"/>
      <c r="V6499" s="143"/>
      <c r="W6499" s="3"/>
      <c r="X6499" s="3"/>
      <c r="Y6499" s="3"/>
      <c r="Z6499" s="3"/>
      <c r="AB6499" s="3"/>
      <c r="AE6499" s="3"/>
      <c r="AF6499" s="3" t="s">
        <v>3451</v>
      </c>
      <c r="AG6499" s="3"/>
      <c r="AH6499" s="153">
        <v>45688</v>
      </c>
      <c r="AI6499" s="14" t="s">
        <v>4691</v>
      </c>
    </row>
    <row r="6500" spans="1:35" ht="15" customHeight="1" thickBot="1" x14ac:dyDescent="0.4">
      <c r="B6500" s="5">
        <f t="shared" si="523"/>
        <v>6498</v>
      </c>
      <c r="C6500">
        <f t="shared" si="528"/>
        <v>35</v>
      </c>
      <c r="D6500" s="16">
        <v>1967</v>
      </c>
      <c r="E6500" s="116" t="s">
        <v>15</v>
      </c>
      <c r="F6500" s="116" t="s">
        <v>25</v>
      </c>
      <c r="G6500" s="117">
        <v>593341</v>
      </c>
      <c r="H6500" s="172" t="s">
        <v>5836</v>
      </c>
      <c r="I6500" s="172"/>
      <c r="J6500" s="172" t="s">
        <v>3354</v>
      </c>
      <c r="K6500" s="172" t="s">
        <v>3383</v>
      </c>
      <c r="L6500" s="172"/>
      <c r="M6500" s="172" t="s">
        <v>3453</v>
      </c>
      <c r="N6500" s="172"/>
      <c r="O6500" s="172"/>
      <c r="P6500" s="172"/>
      <c r="Q6500" s="172"/>
      <c r="R6500" s="172"/>
      <c r="S6500" s="173"/>
      <c r="T6500" s="172" t="s">
        <v>3262</v>
      </c>
      <c r="U6500" s="172"/>
      <c r="V6500" s="174"/>
      <c r="W6500" s="172" t="s">
        <v>3572</v>
      </c>
      <c r="X6500" s="172" t="s">
        <v>3660</v>
      </c>
      <c r="Y6500" s="172"/>
      <c r="Z6500" s="172"/>
      <c r="AA6500" s="172" t="s">
        <v>3262</v>
      </c>
      <c r="AB6500" s="172"/>
      <c r="AC6500" s="172"/>
      <c r="AD6500" s="172"/>
      <c r="AE6500" s="172"/>
      <c r="AF6500" t="s">
        <v>3451</v>
      </c>
      <c r="AH6500" s="2">
        <v>45966</v>
      </c>
      <c r="AI6500" s="36" t="s">
        <v>5908</v>
      </c>
    </row>
    <row r="6501" spans="1:35" ht="15" customHeight="1" thickBot="1" x14ac:dyDescent="0.4">
      <c r="B6501" s="5">
        <f t="shared" si="523"/>
        <v>6499</v>
      </c>
      <c r="C6501">
        <f t="shared" si="528"/>
        <v>26</v>
      </c>
      <c r="D6501" s="16">
        <v>1967</v>
      </c>
      <c r="E6501" s="159" t="s">
        <v>15</v>
      </c>
      <c r="F6501" s="159" t="s">
        <v>25</v>
      </c>
      <c r="G6501" s="160">
        <v>593376</v>
      </c>
      <c r="H6501" s="159"/>
      <c r="I6501" s="159"/>
      <c r="J6501" s="159" t="s">
        <v>3354</v>
      </c>
      <c r="K6501" s="159" t="s">
        <v>3383</v>
      </c>
      <c r="L6501" s="159"/>
      <c r="M6501" s="159" t="s">
        <v>3453</v>
      </c>
      <c r="N6501" s="159"/>
      <c r="O6501" s="159"/>
      <c r="P6501" s="159"/>
      <c r="Q6501" s="159"/>
      <c r="R6501" s="159"/>
      <c r="S6501" s="159"/>
      <c r="T6501" s="159" t="s">
        <v>3262</v>
      </c>
      <c r="U6501" s="159"/>
      <c r="V6501" s="161"/>
      <c r="W6501" s="159" t="s">
        <v>3572</v>
      </c>
      <c r="X6501" s="159" t="s">
        <v>3660</v>
      </c>
      <c r="Y6501" s="159"/>
      <c r="Z6501" s="159"/>
      <c r="AA6501" s="159" t="s">
        <v>3262</v>
      </c>
      <c r="AB6501" s="159"/>
      <c r="AC6501" s="159"/>
      <c r="AD6501" s="159"/>
      <c r="AE6501" s="159"/>
      <c r="AF6501" t="s">
        <v>3451</v>
      </c>
      <c r="AG6501" s="3"/>
      <c r="AH6501" s="153">
        <v>46091</v>
      </c>
      <c r="AI6501" s="76" t="s">
        <v>6373</v>
      </c>
    </row>
    <row r="6502" spans="1:35" ht="15" customHeight="1" x14ac:dyDescent="0.35">
      <c r="B6502" s="5">
        <f t="shared" si="523"/>
        <v>6500</v>
      </c>
      <c r="C6502">
        <f t="shared" si="528"/>
        <v>638</v>
      </c>
      <c r="D6502" s="16">
        <v>1967</v>
      </c>
      <c r="E6502" s="3" t="s">
        <v>15</v>
      </c>
      <c r="F6502" s="3" t="s">
        <v>25</v>
      </c>
      <c r="G6502" s="165">
        <v>593402</v>
      </c>
      <c r="H6502" s="3"/>
      <c r="I6502" s="3"/>
      <c r="J6502" s="3" t="s">
        <v>3354</v>
      </c>
      <c r="K6502" s="3" t="s">
        <v>3383</v>
      </c>
      <c r="L6502" s="3"/>
      <c r="M6502" s="3" t="s">
        <v>3453</v>
      </c>
      <c r="N6502" s="3"/>
      <c r="O6502" s="3"/>
      <c r="P6502" s="3"/>
      <c r="Q6502" s="3"/>
      <c r="R6502" s="3"/>
      <c r="S6502" s="152"/>
      <c r="T6502" s="3" t="s">
        <v>3262</v>
      </c>
      <c r="U6502" s="3"/>
      <c r="V6502" s="143"/>
      <c r="W6502" s="3" t="s">
        <v>3572</v>
      </c>
      <c r="X6502" s="3" t="s">
        <v>3660</v>
      </c>
      <c r="Y6502" s="3"/>
      <c r="Z6502" s="3"/>
      <c r="AA6502" s="3" t="s">
        <v>3262</v>
      </c>
      <c r="AB6502" s="3"/>
      <c r="AE6502" s="3"/>
      <c r="AF6502" s="3" t="s">
        <v>3451</v>
      </c>
      <c r="AG6502" s="3"/>
      <c r="AH6502" s="153">
        <v>45739</v>
      </c>
      <c r="AI6502" s="166" t="s">
        <v>4813</v>
      </c>
    </row>
    <row r="6503" spans="1:35" ht="15" customHeight="1" x14ac:dyDescent="0.35">
      <c r="B6503" s="5">
        <f t="shared" si="523"/>
        <v>6501</v>
      </c>
      <c r="C6503">
        <f t="shared" si="528"/>
        <v>107</v>
      </c>
      <c r="D6503" s="16">
        <v>1967</v>
      </c>
      <c r="E6503" s="3" t="s">
        <v>15</v>
      </c>
      <c r="F6503" t="s">
        <v>25</v>
      </c>
      <c r="G6503">
        <v>594040</v>
      </c>
      <c r="H6503" t="s">
        <v>17</v>
      </c>
      <c r="J6503" t="s">
        <v>3354</v>
      </c>
      <c r="K6503" t="s">
        <v>3383</v>
      </c>
      <c r="L6503" t="s">
        <v>156</v>
      </c>
      <c r="M6503" t="s">
        <v>3359</v>
      </c>
      <c r="AF6503" t="s">
        <v>3060</v>
      </c>
      <c r="AH6503" s="2">
        <v>39724.908263888887</v>
      </c>
    </row>
    <row r="6504" spans="1:35" ht="15" customHeight="1" x14ac:dyDescent="0.35">
      <c r="B6504" s="5">
        <f t="shared" si="523"/>
        <v>6502</v>
      </c>
      <c r="C6504">
        <f t="shared" si="524"/>
        <v>239</v>
      </c>
      <c r="D6504" s="16">
        <v>1967</v>
      </c>
      <c r="E6504" s="3" t="s">
        <v>15</v>
      </c>
      <c r="F6504" t="s">
        <v>25</v>
      </c>
      <c r="G6504" s="165">
        <v>594147</v>
      </c>
      <c r="I6504" s="3"/>
      <c r="J6504" s="3" t="s">
        <v>3354</v>
      </c>
      <c r="K6504" s="3" t="s">
        <v>3383</v>
      </c>
      <c r="M6504" s="3" t="s">
        <v>3453</v>
      </c>
      <c r="N6504" s="3" t="s">
        <v>3359</v>
      </c>
      <c r="T6504" t="s">
        <v>3262</v>
      </c>
      <c r="W6504" t="s">
        <v>3572</v>
      </c>
      <c r="X6504" t="s">
        <v>3660</v>
      </c>
      <c r="AA6504" s="3" t="s">
        <v>3262</v>
      </c>
      <c r="AF6504" s="3" t="s">
        <v>3451</v>
      </c>
      <c r="AH6504" s="2">
        <v>45961</v>
      </c>
    </row>
    <row r="6505" spans="1:35" ht="15" customHeight="1" x14ac:dyDescent="0.35">
      <c r="B6505" s="5">
        <f t="shared" si="523"/>
        <v>6503</v>
      </c>
      <c r="C6505">
        <f t="shared" si="524"/>
        <v>25</v>
      </c>
      <c r="D6505" s="16">
        <v>1967</v>
      </c>
      <c r="E6505" s="3" t="s">
        <v>15</v>
      </c>
      <c r="F6505" t="s">
        <v>25</v>
      </c>
      <c r="G6505">
        <v>594386</v>
      </c>
      <c r="H6505" t="s">
        <v>17</v>
      </c>
      <c r="J6505" t="s">
        <v>3354</v>
      </c>
      <c r="L6505" t="s">
        <v>2159</v>
      </c>
      <c r="M6505" t="s">
        <v>3359</v>
      </c>
      <c r="AF6505" t="s">
        <v>3060</v>
      </c>
      <c r="AH6505" s="2">
        <v>40576.540543981479</v>
      </c>
    </row>
    <row r="6506" spans="1:35" ht="15" customHeight="1" x14ac:dyDescent="0.35">
      <c r="B6506" s="5">
        <f t="shared" si="523"/>
        <v>6504</v>
      </c>
      <c r="C6506">
        <f t="shared" ref="C6506:C6512" si="529">+G6507-G6506</f>
        <v>120</v>
      </c>
      <c r="D6506" s="16">
        <v>1967</v>
      </c>
      <c r="E6506" s="3" t="s">
        <v>15</v>
      </c>
      <c r="F6506" t="s">
        <v>25</v>
      </c>
      <c r="G6506" s="165">
        <v>594411</v>
      </c>
      <c r="H6506" s="3"/>
      <c r="I6506" s="3"/>
      <c r="J6506" s="3" t="s">
        <v>3354</v>
      </c>
      <c r="K6506" s="3" t="s">
        <v>3383</v>
      </c>
      <c r="L6506" s="3"/>
      <c r="M6506" s="3" t="s">
        <v>3453</v>
      </c>
      <c r="N6506" s="3"/>
      <c r="O6506" s="3"/>
      <c r="P6506" s="3"/>
      <c r="Q6506" s="3"/>
      <c r="R6506" s="3"/>
      <c r="S6506" s="152"/>
      <c r="T6506" s="3" t="s">
        <v>3262</v>
      </c>
      <c r="U6506" s="3"/>
      <c r="V6506" s="143"/>
      <c r="W6506" s="3" t="s">
        <v>3572</v>
      </c>
      <c r="X6506" s="3" t="s">
        <v>3660</v>
      </c>
      <c r="Y6506" s="3"/>
      <c r="Z6506" s="3"/>
      <c r="AA6506" s="3" t="s">
        <v>3262</v>
      </c>
      <c r="AB6506" s="3"/>
      <c r="AE6506" s="3"/>
      <c r="AF6506" t="s">
        <v>3451</v>
      </c>
      <c r="AH6506" s="2">
        <v>45783</v>
      </c>
      <c r="AI6506" s="75" t="s">
        <v>4995</v>
      </c>
    </row>
    <row r="6507" spans="1:35" ht="15" customHeight="1" thickBot="1" x14ac:dyDescent="0.4">
      <c r="B6507" s="5">
        <f t="shared" si="523"/>
        <v>6505</v>
      </c>
      <c r="C6507">
        <f t="shared" si="529"/>
        <v>143</v>
      </c>
      <c r="D6507" s="16">
        <v>1967</v>
      </c>
      <c r="E6507" t="s">
        <v>221</v>
      </c>
      <c r="F6507" t="s">
        <v>25</v>
      </c>
      <c r="G6507">
        <v>594531</v>
      </c>
      <c r="H6507" t="s">
        <v>17</v>
      </c>
      <c r="J6507" t="s">
        <v>3356</v>
      </c>
      <c r="K6507" t="s">
        <v>3383</v>
      </c>
      <c r="L6507" t="s">
        <v>977</v>
      </c>
      <c r="M6507" t="s">
        <v>3359</v>
      </c>
      <c r="N6507" t="s">
        <v>3359</v>
      </c>
      <c r="AA6507" s="3" t="s">
        <v>3464</v>
      </c>
      <c r="AE6507" t="s">
        <v>380</v>
      </c>
      <c r="AF6507" t="s">
        <v>3060</v>
      </c>
      <c r="AH6507" s="2">
        <v>40757.894479166665</v>
      </c>
    </row>
    <row r="6508" spans="1:35" ht="15" customHeight="1" thickBot="1" x14ac:dyDescent="0.4">
      <c r="B6508" s="5">
        <f t="shared" si="523"/>
        <v>6506</v>
      </c>
      <c r="C6508">
        <f t="shared" si="529"/>
        <v>12</v>
      </c>
      <c r="D6508" s="16">
        <v>1967</v>
      </c>
      <c r="E6508" s="159" t="s">
        <v>500</v>
      </c>
      <c r="F6508" s="159" t="s">
        <v>16</v>
      </c>
      <c r="G6508" s="160">
        <v>594674</v>
      </c>
      <c r="H6508" s="159"/>
      <c r="I6508" s="159"/>
      <c r="J6508" s="159" t="s">
        <v>3364</v>
      </c>
      <c r="K6508" s="159" t="s">
        <v>3383</v>
      </c>
      <c r="L6508" s="159"/>
      <c r="M6508" s="159" t="s">
        <v>3453</v>
      </c>
      <c r="N6508" s="159"/>
      <c r="O6508" s="159"/>
      <c r="P6508" s="159"/>
      <c r="Q6508" s="159"/>
      <c r="R6508" s="159"/>
      <c r="S6508" s="159"/>
      <c r="T6508" s="159"/>
      <c r="U6508" s="159" t="s">
        <v>3557</v>
      </c>
      <c r="V6508" s="161" t="s">
        <v>3359</v>
      </c>
      <c r="W6508" s="159" t="s">
        <v>3572</v>
      </c>
      <c r="X6508" s="159" t="s">
        <v>3452</v>
      </c>
      <c r="Y6508" s="159"/>
      <c r="Z6508" s="159"/>
      <c r="AA6508" s="159"/>
      <c r="AB6508" s="167" t="s">
        <v>5469</v>
      </c>
      <c r="AC6508" s="159"/>
      <c r="AD6508" s="3" t="s">
        <v>6863</v>
      </c>
      <c r="AE6508" s="159"/>
      <c r="AF6508" t="s">
        <v>3451</v>
      </c>
      <c r="AG6508" s="159"/>
      <c r="AH6508" s="176">
        <v>46207</v>
      </c>
      <c r="AI6508" s="76" t="s">
        <v>6708</v>
      </c>
    </row>
    <row r="6509" spans="1:35" ht="15" customHeight="1" thickBot="1" x14ac:dyDescent="0.4">
      <c r="B6509" s="5">
        <f t="shared" si="523"/>
        <v>6507</v>
      </c>
      <c r="C6509">
        <f t="shared" si="529"/>
        <v>292</v>
      </c>
      <c r="D6509" s="16">
        <v>1967</v>
      </c>
      <c r="E6509" s="159" t="s">
        <v>500</v>
      </c>
      <c r="F6509" s="159" t="s">
        <v>16</v>
      </c>
      <c r="G6509" s="160">
        <v>594686</v>
      </c>
      <c r="H6509" s="159"/>
      <c r="I6509" s="159"/>
      <c r="J6509" s="159" t="s">
        <v>3364</v>
      </c>
      <c r="K6509" s="159" t="s">
        <v>3383</v>
      </c>
      <c r="L6509" s="159"/>
      <c r="M6509" s="159" t="s">
        <v>3453</v>
      </c>
      <c r="N6509" s="159"/>
      <c r="O6509" s="159"/>
      <c r="P6509" s="159"/>
      <c r="Q6509" s="159"/>
      <c r="R6509" s="159"/>
      <c r="S6509" s="159"/>
      <c r="T6509" s="159"/>
      <c r="U6509" s="159" t="s">
        <v>3557</v>
      </c>
      <c r="V6509" s="161" t="s">
        <v>3359</v>
      </c>
      <c r="W6509" s="159" t="s">
        <v>3572</v>
      </c>
      <c r="X6509" s="159" t="s">
        <v>3452</v>
      </c>
      <c r="Y6509" s="159"/>
      <c r="Z6509" s="159"/>
      <c r="AA6509" s="159"/>
      <c r="AB6509" s="167" t="s">
        <v>6435</v>
      </c>
      <c r="AC6509" s="159"/>
      <c r="AD6509" s="159"/>
      <c r="AE6509" s="159"/>
      <c r="AF6509" t="s">
        <v>3451</v>
      </c>
      <c r="AG6509" s="3"/>
      <c r="AH6509" s="153">
        <v>46091</v>
      </c>
      <c r="AI6509" s="76" t="s">
        <v>6436</v>
      </c>
    </row>
    <row r="6510" spans="1:35" ht="15" customHeight="1" x14ac:dyDescent="0.35">
      <c r="B6510" s="5">
        <f t="shared" si="523"/>
        <v>6508</v>
      </c>
      <c r="C6510">
        <f t="shared" si="529"/>
        <v>38</v>
      </c>
      <c r="D6510" s="16">
        <v>1967</v>
      </c>
      <c r="E6510" t="s">
        <v>15</v>
      </c>
      <c r="F6510" t="s">
        <v>25</v>
      </c>
      <c r="G6510">
        <v>594978</v>
      </c>
      <c r="H6510" t="s">
        <v>17</v>
      </c>
      <c r="K6510" t="s">
        <v>3383</v>
      </c>
      <c r="L6510" t="s">
        <v>45</v>
      </c>
      <c r="M6510" t="s">
        <v>3359</v>
      </c>
      <c r="AB6510" t="s">
        <v>81</v>
      </c>
      <c r="AC6510" s="3">
        <v>1967</v>
      </c>
      <c r="AF6510" t="s">
        <v>3060</v>
      </c>
      <c r="AH6510" s="2">
        <v>40301.884513888886</v>
      </c>
    </row>
    <row r="6511" spans="1:35" ht="15" customHeight="1" x14ac:dyDescent="0.35">
      <c r="B6511" s="5">
        <f t="shared" si="523"/>
        <v>6509</v>
      </c>
      <c r="C6511">
        <f t="shared" si="529"/>
        <v>20</v>
      </c>
      <c r="D6511" s="16">
        <v>1967</v>
      </c>
      <c r="E6511" t="s">
        <v>15</v>
      </c>
      <c r="F6511" t="s">
        <v>25</v>
      </c>
      <c r="G6511">
        <v>595016</v>
      </c>
      <c r="H6511" t="s">
        <v>17</v>
      </c>
      <c r="J6511" t="s">
        <v>3354</v>
      </c>
      <c r="M6511" t="s">
        <v>3359</v>
      </c>
      <c r="AB6511" t="s">
        <v>31</v>
      </c>
      <c r="AF6511" t="s">
        <v>3060</v>
      </c>
      <c r="AH6511" s="2">
        <v>40639.668437499997</v>
      </c>
    </row>
    <row r="6512" spans="1:35" ht="15" customHeight="1" x14ac:dyDescent="0.35">
      <c r="B6512" s="5">
        <f t="shared" si="523"/>
        <v>6510</v>
      </c>
      <c r="C6512">
        <f t="shared" si="529"/>
        <v>1470</v>
      </c>
      <c r="D6512" s="16">
        <v>1967</v>
      </c>
      <c r="E6512" t="s">
        <v>15</v>
      </c>
      <c r="F6512" t="s">
        <v>25</v>
      </c>
      <c r="G6512">
        <v>595036</v>
      </c>
      <c r="H6512" t="s">
        <v>17</v>
      </c>
      <c r="L6512" t="s">
        <v>1730</v>
      </c>
      <c r="M6512" t="s">
        <v>3359</v>
      </c>
      <c r="AF6512" t="s">
        <v>3060</v>
      </c>
      <c r="AH6512" s="2">
        <v>40858.49863425926</v>
      </c>
    </row>
    <row r="6513" spans="1:35" ht="15" customHeight="1" x14ac:dyDescent="0.35">
      <c r="B6513" s="5">
        <f t="shared" si="523"/>
        <v>6511</v>
      </c>
      <c r="C6513">
        <f t="shared" ref="C6513:C6517" si="530">+G6514-G6513</f>
        <v>597</v>
      </c>
      <c r="D6513" s="16">
        <v>1967</v>
      </c>
      <c r="E6513" t="s">
        <v>15</v>
      </c>
      <c r="F6513" t="s">
        <v>25</v>
      </c>
      <c r="G6513">
        <v>596506</v>
      </c>
      <c r="H6513" t="s">
        <v>17</v>
      </c>
      <c r="J6513" t="s">
        <v>3354</v>
      </c>
      <c r="K6513" t="s">
        <v>3383</v>
      </c>
      <c r="L6513" t="s">
        <v>138</v>
      </c>
      <c r="M6513" t="s">
        <v>3359</v>
      </c>
      <c r="AF6513" t="s">
        <v>3060</v>
      </c>
      <c r="AH6513" s="2">
        <v>39797.34511574074</v>
      </c>
    </row>
    <row r="6514" spans="1:35" ht="15" customHeight="1" thickBot="1" x14ac:dyDescent="0.4">
      <c r="B6514" s="5">
        <f t="shared" si="523"/>
        <v>6512</v>
      </c>
      <c r="C6514">
        <f t="shared" si="530"/>
        <v>32</v>
      </c>
      <c r="D6514" s="16">
        <v>1967</v>
      </c>
      <c r="E6514" t="s">
        <v>3762</v>
      </c>
      <c r="F6514" t="s">
        <v>1112</v>
      </c>
      <c r="G6514">
        <v>597103</v>
      </c>
      <c r="H6514" t="s">
        <v>17</v>
      </c>
      <c r="M6514" t="s">
        <v>3359</v>
      </c>
      <c r="AF6514" t="s">
        <v>3060</v>
      </c>
      <c r="AH6514" s="2">
        <v>40190.435879629629</v>
      </c>
    </row>
    <row r="6515" spans="1:35" ht="15" customHeight="1" thickBot="1" x14ac:dyDescent="0.4">
      <c r="B6515" s="5">
        <f t="shared" si="523"/>
        <v>6513</v>
      </c>
      <c r="C6515">
        <f t="shared" si="530"/>
        <v>12</v>
      </c>
      <c r="D6515" s="16">
        <v>1967</v>
      </c>
      <c r="E6515" s="159" t="s">
        <v>4368</v>
      </c>
      <c r="F6515" s="159" t="s">
        <v>3762</v>
      </c>
      <c r="G6515" s="160">
        <v>597135</v>
      </c>
      <c r="H6515" s="159"/>
      <c r="I6515" s="159"/>
      <c r="J6515" s="159" t="s">
        <v>3354</v>
      </c>
      <c r="K6515" s="159" t="s">
        <v>3383</v>
      </c>
      <c r="L6515" s="159"/>
      <c r="M6515" s="159" t="s">
        <v>3359</v>
      </c>
      <c r="N6515" s="159"/>
      <c r="O6515" s="159"/>
      <c r="P6515" s="159"/>
      <c r="Q6515" s="159"/>
      <c r="R6515" s="159"/>
      <c r="S6515" s="159"/>
      <c r="T6515" s="159"/>
      <c r="U6515" s="159"/>
      <c r="V6515" s="161"/>
      <c r="W6515" s="159"/>
      <c r="X6515" s="159"/>
      <c r="Y6515" s="159"/>
      <c r="Z6515" s="159"/>
      <c r="AA6515" s="159"/>
      <c r="AB6515" s="159"/>
      <c r="AC6515" s="159"/>
      <c r="AD6515" s="159"/>
      <c r="AE6515" s="159"/>
      <c r="AF6515" t="s">
        <v>3451</v>
      </c>
      <c r="AH6515" s="2">
        <v>46130</v>
      </c>
      <c r="AI6515" s="76" t="s">
        <v>6514</v>
      </c>
    </row>
    <row r="6516" spans="1:35" ht="15" customHeight="1" x14ac:dyDescent="0.35">
      <c r="B6516" s="5">
        <f t="shared" si="523"/>
        <v>6514</v>
      </c>
      <c r="C6516">
        <f t="shared" si="530"/>
        <v>6</v>
      </c>
      <c r="D6516" s="16">
        <v>1967</v>
      </c>
      <c r="E6516" t="s">
        <v>15</v>
      </c>
      <c r="F6516" t="s">
        <v>25</v>
      </c>
      <c r="G6516">
        <v>597147</v>
      </c>
      <c r="H6516" t="s">
        <v>17</v>
      </c>
      <c r="M6516" t="s">
        <v>3359</v>
      </c>
      <c r="AF6516" t="s">
        <v>3060</v>
      </c>
      <c r="AH6516" s="2">
        <v>40600.479687500003</v>
      </c>
    </row>
    <row r="6517" spans="1:35" ht="15" customHeight="1" x14ac:dyDescent="0.35">
      <c r="B6517" s="5">
        <f t="shared" si="523"/>
        <v>6515</v>
      </c>
      <c r="C6517">
        <f t="shared" si="530"/>
        <v>443</v>
      </c>
      <c r="D6517" s="16">
        <v>1967</v>
      </c>
      <c r="E6517" t="s">
        <v>3762</v>
      </c>
      <c r="F6517" t="s">
        <v>1112</v>
      </c>
      <c r="G6517">
        <v>597153</v>
      </c>
      <c r="H6517" t="s">
        <v>17</v>
      </c>
      <c r="K6517" t="s">
        <v>3383</v>
      </c>
      <c r="L6517" t="s">
        <v>172</v>
      </c>
      <c r="M6517" t="s">
        <v>3359</v>
      </c>
      <c r="AD6517" s="3" t="s">
        <v>2160</v>
      </c>
      <c r="AF6517" t="s">
        <v>3060</v>
      </c>
      <c r="AH6517" s="2">
        <v>40530.355520833335</v>
      </c>
    </row>
    <row r="6518" spans="1:35" ht="15" customHeight="1" x14ac:dyDescent="0.35">
      <c r="B6518" s="5">
        <f t="shared" si="523"/>
        <v>6516</v>
      </c>
      <c r="C6518">
        <f t="shared" si="524"/>
        <v>360</v>
      </c>
      <c r="D6518" s="16">
        <v>1967</v>
      </c>
      <c r="E6518" s="101" t="s">
        <v>327</v>
      </c>
      <c r="F6518" s="101" t="s">
        <v>16</v>
      </c>
      <c r="G6518" s="165">
        <v>597596</v>
      </c>
      <c r="H6518" s="101"/>
      <c r="I6518" s="101"/>
      <c r="J6518" s="101"/>
      <c r="K6518" s="101" t="s">
        <v>3383</v>
      </c>
      <c r="L6518" s="101"/>
      <c r="M6518" s="101"/>
      <c r="N6518" s="101"/>
      <c r="O6518" s="101"/>
      <c r="P6518" s="101"/>
      <c r="Q6518" s="101"/>
      <c r="R6518" s="101"/>
      <c r="S6518" s="128"/>
      <c r="T6518" s="101" t="s">
        <v>3424</v>
      </c>
      <c r="U6518" s="101"/>
      <c r="V6518" s="130"/>
      <c r="W6518" s="101"/>
      <c r="X6518" s="101" t="s">
        <v>3452</v>
      </c>
      <c r="Y6518" s="101"/>
      <c r="Z6518" s="101"/>
      <c r="AA6518" s="101"/>
      <c r="AB6518" s="101"/>
      <c r="AC6518" s="101"/>
      <c r="AD6518" s="101"/>
      <c r="AE6518" s="101"/>
      <c r="AF6518" t="s">
        <v>3451</v>
      </c>
      <c r="AG6518" s="101"/>
      <c r="AH6518" s="103">
        <v>45839</v>
      </c>
      <c r="AI6518" s="102" t="s">
        <v>5168</v>
      </c>
    </row>
    <row r="6519" spans="1:35" ht="15" customHeight="1" x14ac:dyDescent="0.35">
      <c r="B6519" s="5">
        <f t="shared" si="523"/>
        <v>6517</v>
      </c>
      <c r="C6519">
        <f t="shared" si="524"/>
        <v>39</v>
      </c>
      <c r="D6519" s="16">
        <v>1967</v>
      </c>
      <c r="E6519" s="116" t="s">
        <v>327</v>
      </c>
      <c r="F6519" s="116" t="s">
        <v>16</v>
      </c>
      <c r="G6519" s="117">
        <v>597956</v>
      </c>
      <c r="H6519" s="172" t="s">
        <v>5836</v>
      </c>
      <c r="I6519" s="172"/>
      <c r="J6519" s="172" t="s">
        <v>3354</v>
      </c>
      <c r="K6519" s="172" t="s">
        <v>3383</v>
      </c>
      <c r="L6519" s="172"/>
      <c r="M6519" s="172" t="s">
        <v>3453</v>
      </c>
      <c r="N6519" s="172"/>
      <c r="O6519" s="172"/>
      <c r="P6519" s="172"/>
      <c r="Q6519" s="172"/>
      <c r="R6519" s="172"/>
      <c r="S6519" s="173"/>
      <c r="T6519" s="172" t="s">
        <v>3424</v>
      </c>
      <c r="U6519" s="172"/>
      <c r="V6519" s="174" t="s">
        <v>3359</v>
      </c>
      <c r="W6519" s="172" t="s">
        <v>3572</v>
      </c>
      <c r="X6519" s="172" t="s">
        <v>3452</v>
      </c>
      <c r="Y6519" s="172"/>
      <c r="Z6519" s="172"/>
      <c r="AA6519" s="172" t="s">
        <v>5693</v>
      </c>
      <c r="AB6519" s="172"/>
      <c r="AC6519" s="172"/>
      <c r="AD6519" s="172"/>
      <c r="AE6519" s="172"/>
      <c r="AF6519" t="s">
        <v>3451</v>
      </c>
      <c r="AG6519" s="172"/>
      <c r="AH6519" s="175">
        <v>45999</v>
      </c>
      <c r="AI6519" s="36" t="s">
        <v>6059</v>
      </c>
    </row>
    <row r="6520" spans="1:35" ht="15" customHeight="1" x14ac:dyDescent="0.35">
      <c r="B6520" s="5">
        <f t="shared" si="523"/>
        <v>6518</v>
      </c>
      <c r="C6520">
        <f t="shared" ref="C6520:C6521" si="531">+G6521-G6520</f>
        <v>30</v>
      </c>
      <c r="D6520" s="16">
        <v>1967</v>
      </c>
      <c r="E6520" s="3" t="s">
        <v>327</v>
      </c>
      <c r="F6520" s="3" t="s">
        <v>16</v>
      </c>
      <c r="G6520" s="165">
        <v>597995</v>
      </c>
      <c r="H6520" s="3"/>
      <c r="I6520" s="3"/>
      <c r="J6520" s="3"/>
      <c r="K6520" s="3" t="s">
        <v>3383</v>
      </c>
      <c r="L6520" s="3"/>
      <c r="M6520" s="3"/>
      <c r="N6520" s="3"/>
      <c r="O6520" s="3"/>
      <c r="P6520" s="3"/>
      <c r="Q6520" s="3"/>
      <c r="R6520" s="3"/>
      <c r="S6520" s="152"/>
      <c r="T6520" s="3"/>
      <c r="U6520" s="3"/>
      <c r="V6520" s="143"/>
      <c r="W6520" s="3"/>
      <c r="X6520" s="3"/>
      <c r="Y6520" s="3"/>
      <c r="Z6520" s="3"/>
      <c r="AB6520" s="3"/>
      <c r="AE6520" s="3"/>
      <c r="AF6520" s="3" t="s">
        <v>3451</v>
      </c>
      <c r="AG6520" s="3"/>
      <c r="AH6520" s="153">
        <v>45739</v>
      </c>
      <c r="AI6520" s="14" t="s">
        <v>4814</v>
      </c>
    </row>
    <row r="6521" spans="1:35" ht="15" customHeight="1" thickBot="1" x14ac:dyDescent="0.4">
      <c r="A6521" s="3"/>
      <c r="B6521" s="5">
        <f t="shared" si="523"/>
        <v>6519</v>
      </c>
      <c r="C6521">
        <f t="shared" si="531"/>
        <v>516</v>
      </c>
      <c r="D6521" s="16">
        <v>1967</v>
      </c>
      <c r="E6521" t="s">
        <v>327</v>
      </c>
      <c r="F6521" t="s">
        <v>16</v>
      </c>
      <c r="G6521">
        <v>598025</v>
      </c>
      <c r="H6521" t="s">
        <v>17</v>
      </c>
      <c r="J6521" t="s">
        <v>3354</v>
      </c>
      <c r="K6521" t="s">
        <v>3383</v>
      </c>
      <c r="L6521" t="s">
        <v>1041</v>
      </c>
      <c r="M6521" t="s">
        <v>3359</v>
      </c>
      <c r="AB6521" t="s">
        <v>81</v>
      </c>
      <c r="AF6521" t="s">
        <v>3060</v>
      </c>
      <c r="AH6521" s="2">
        <v>40097.963622685187</v>
      </c>
    </row>
    <row r="6522" spans="1:35" ht="15" customHeight="1" thickBot="1" x14ac:dyDescent="0.4">
      <c r="B6522" s="5">
        <f t="shared" si="523"/>
        <v>6520</v>
      </c>
      <c r="C6522">
        <f t="shared" ref="C6522:C6526" si="532">+G6523-G6522</f>
        <v>32</v>
      </c>
      <c r="D6522" s="16">
        <v>1967</v>
      </c>
      <c r="E6522" s="159" t="s">
        <v>15</v>
      </c>
      <c r="F6522" s="159" t="s">
        <v>16</v>
      </c>
      <c r="G6522" s="160">
        <v>598541</v>
      </c>
      <c r="H6522" s="159"/>
      <c r="I6522" s="159"/>
      <c r="J6522" s="159" t="s">
        <v>3354</v>
      </c>
      <c r="K6522" s="159" t="s">
        <v>3383</v>
      </c>
      <c r="L6522" s="159"/>
      <c r="M6522" s="159" t="s">
        <v>3453</v>
      </c>
      <c r="N6522" s="159"/>
      <c r="O6522" s="159"/>
      <c r="P6522" s="159"/>
      <c r="Q6522" s="159"/>
      <c r="R6522" s="159"/>
      <c r="S6522" s="159"/>
      <c r="T6522" s="159" t="s">
        <v>3262</v>
      </c>
      <c r="U6522" s="159"/>
      <c r="V6522" s="161"/>
      <c r="W6522" s="159" t="s">
        <v>3572</v>
      </c>
      <c r="X6522" s="159" t="s">
        <v>3660</v>
      </c>
      <c r="Y6522" s="159"/>
      <c r="Z6522" s="159"/>
      <c r="AA6522" s="159" t="s">
        <v>3262</v>
      </c>
      <c r="AB6522" s="159"/>
      <c r="AC6522" s="159"/>
      <c r="AD6522" s="159"/>
      <c r="AE6522" s="159"/>
      <c r="AF6522" t="s">
        <v>3451</v>
      </c>
      <c r="AG6522" s="3"/>
      <c r="AH6522" s="153">
        <v>46091</v>
      </c>
      <c r="AI6522" s="76" t="s">
        <v>6424</v>
      </c>
    </row>
    <row r="6523" spans="1:35" ht="15" customHeight="1" x14ac:dyDescent="0.35">
      <c r="B6523" s="5">
        <f t="shared" si="523"/>
        <v>6521</v>
      </c>
      <c r="C6523">
        <f t="shared" si="532"/>
        <v>159</v>
      </c>
      <c r="D6523" s="16">
        <v>1967</v>
      </c>
      <c r="E6523" s="3" t="s">
        <v>15</v>
      </c>
      <c r="F6523" s="3" t="s">
        <v>16</v>
      </c>
      <c r="G6523" s="165">
        <v>598573</v>
      </c>
      <c r="H6523" s="3"/>
      <c r="I6523" s="3"/>
      <c r="J6523" s="3" t="s">
        <v>3354</v>
      </c>
      <c r="K6523" s="3" t="s">
        <v>3383</v>
      </c>
      <c r="L6523" s="3"/>
      <c r="M6523" s="3" t="s">
        <v>3453</v>
      </c>
      <c r="N6523" s="3"/>
      <c r="O6523" s="3"/>
      <c r="P6523" s="3"/>
      <c r="Q6523" s="3"/>
      <c r="R6523" s="3"/>
      <c r="S6523" s="3"/>
      <c r="T6523" s="3" t="s">
        <v>3262</v>
      </c>
      <c r="U6523" s="3"/>
      <c r="V6523" s="143"/>
      <c r="W6523" s="3" t="s">
        <v>3572</v>
      </c>
      <c r="X6523" s="3" t="s">
        <v>3660</v>
      </c>
      <c r="Y6523" s="3"/>
      <c r="Z6523" s="3"/>
      <c r="AA6523" s="3" t="s">
        <v>3262</v>
      </c>
      <c r="AB6523" s="3"/>
      <c r="AD6523" s="3" t="s">
        <v>3703</v>
      </c>
      <c r="AE6523" s="3"/>
      <c r="AF6523" t="s">
        <v>3451</v>
      </c>
      <c r="AG6523" s="3"/>
      <c r="AH6523" s="153">
        <v>46256</v>
      </c>
      <c r="AI6523" s="166"/>
    </row>
    <row r="6524" spans="1:35" ht="15" customHeight="1" x14ac:dyDescent="0.35">
      <c r="B6524" s="5">
        <f t="shared" si="523"/>
        <v>6522</v>
      </c>
      <c r="C6524">
        <f t="shared" si="532"/>
        <v>170</v>
      </c>
      <c r="D6524" s="16">
        <v>1967</v>
      </c>
      <c r="E6524" t="s">
        <v>15</v>
      </c>
      <c r="F6524" t="s">
        <v>16</v>
      </c>
      <c r="G6524">
        <v>598732</v>
      </c>
      <c r="H6524" t="s">
        <v>17</v>
      </c>
      <c r="M6524" t="s">
        <v>3359</v>
      </c>
      <c r="AF6524" t="s">
        <v>3060</v>
      </c>
      <c r="AH6524" s="2">
        <v>40188.642152777778</v>
      </c>
    </row>
    <row r="6525" spans="1:35" ht="15" customHeight="1" x14ac:dyDescent="0.35">
      <c r="B6525" s="5">
        <f t="shared" si="523"/>
        <v>6523</v>
      </c>
      <c r="C6525">
        <f t="shared" si="532"/>
        <v>307</v>
      </c>
      <c r="D6525" s="16">
        <v>1967</v>
      </c>
      <c r="E6525" t="s">
        <v>15</v>
      </c>
      <c r="F6525" t="s">
        <v>16</v>
      </c>
      <c r="G6525">
        <v>598902</v>
      </c>
      <c r="H6525" t="s">
        <v>17</v>
      </c>
      <c r="J6525" t="s">
        <v>3354</v>
      </c>
      <c r="K6525" t="s">
        <v>3383</v>
      </c>
      <c r="L6525" t="s">
        <v>156</v>
      </c>
      <c r="M6525" t="s">
        <v>3359</v>
      </c>
      <c r="AF6525" t="s">
        <v>3060</v>
      </c>
      <c r="AH6525" s="2">
        <v>40187.607604166667</v>
      </c>
    </row>
    <row r="6526" spans="1:35" ht="15" customHeight="1" x14ac:dyDescent="0.35">
      <c r="B6526" s="5">
        <f t="shared" si="523"/>
        <v>6524</v>
      </c>
      <c r="C6526">
        <f t="shared" si="532"/>
        <v>43</v>
      </c>
      <c r="D6526" s="16">
        <v>1967</v>
      </c>
      <c r="E6526" t="s">
        <v>15</v>
      </c>
      <c r="F6526" t="s">
        <v>16</v>
      </c>
      <c r="G6526">
        <v>599209</v>
      </c>
      <c r="H6526" t="s">
        <v>17</v>
      </c>
      <c r="J6526" t="s">
        <v>3354</v>
      </c>
      <c r="K6526" t="s">
        <v>3383</v>
      </c>
      <c r="L6526" t="s">
        <v>1050</v>
      </c>
      <c r="M6526" t="s">
        <v>3359</v>
      </c>
      <c r="AB6526" t="s">
        <v>2161</v>
      </c>
      <c r="AF6526" t="s">
        <v>3060</v>
      </c>
      <c r="AH6526" s="2">
        <v>40645.474502314813</v>
      </c>
    </row>
    <row r="6527" spans="1:35" ht="15" customHeight="1" x14ac:dyDescent="0.35">
      <c r="B6527" s="5">
        <f t="shared" si="523"/>
        <v>6525</v>
      </c>
      <c r="C6527">
        <f t="shared" si="524"/>
        <v>154</v>
      </c>
      <c r="D6527" s="146">
        <v>1967</v>
      </c>
      <c r="E6527" s="3" t="s">
        <v>15</v>
      </c>
      <c r="F6527" s="3" t="s">
        <v>16</v>
      </c>
      <c r="G6527" s="3">
        <v>599252</v>
      </c>
      <c r="H6527" s="3"/>
      <c r="I6527" s="3"/>
      <c r="J6527" s="3"/>
      <c r="K6527" s="3"/>
      <c r="L6527" s="3"/>
      <c r="M6527" s="3"/>
      <c r="N6527" s="3"/>
      <c r="O6527" s="3"/>
      <c r="P6527" s="3"/>
      <c r="Q6527" s="3"/>
      <c r="R6527" s="3"/>
      <c r="S6527" s="152"/>
      <c r="T6527" s="3"/>
      <c r="U6527" s="3"/>
      <c r="V6527" s="143"/>
      <c r="W6527" s="3"/>
      <c r="X6527" s="3"/>
      <c r="Y6527" s="3"/>
      <c r="Z6527" s="3"/>
      <c r="AB6527" s="3"/>
      <c r="AE6527" s="3"/>
      <c r="AF6527" s="3" t="s">
        <v>3451</v>
      </c>
      <c r="AG6527" s="3"/>
      <c r="AH6527" s="153">
        <v>45561</v>
      </c>
      <c r="AI6527" s="14" t="s">
        <v>4187</v>
      </c>
    </row>
    <row r="6528" spans="1:35" ht="15" customHeight="1" x14ac:dyDescent="0.35">
      <c r="B6528" s="5">
        <f t="shared" si="523"/>
        <v>6526</v>
      </c>
      <c r="C6528">
        <f t="shared" si="524"/>
        <v>118</v>
      </c>
      <c r="D6528" s="146">
        <v>1967</v>
      </c>
      <c r="E6528" t="s">
        <v>15</v>
      </c>
      <c r="F6528" t="s">
        <v>16</v>
      </c>
      <c r="G6528">
        <v>599406</v>
      </c>
      <c r="H6528" t="s">
        <v>17</v>
      </c>
      <c r="J6528" t="s">
        <v>3354</v>
      </c>
      <c r="K6528" t="s">
        <v>3383</v>
      </c>
      <c r="L6528" t="s">
        <v>755</v>
      </c>
      <c r="M6528" t="s">
        <v>3359</v>
      </c>
      <c r="AF6528" t="s">
        <v>3060</v>
      </c>
      <c r="AH6528" s="2">
        <v>41113.866469907407</v>
      </c>
    </row>
    <row r="6529" spans="1:35" ht="15" customHeight="1" x14ac:dyDescent="0.35">
      <c r="B6529" s="5">
        <f t="shared" si="523"/>
        <v>6527</v>
      </c>
      <c r="C6529">
        <f t="shared" si="524"/>
        <v>1</v>
      </c>
      <c r="D6529" s="146">
        <v>1967</v>
      </c>
      <c r="E6529" s="3" t="s">
        <v>327</v>
      </c>
      <c r="F6529" s="3" t="s">
        <v>25</v>
      </c>
      <c r="G6529" s="3">
        <v>599524</v>
      </c>
      <c r="H6529" s="3"/>
      <c r="I6529" s="3"/>
      <c r="J6529" s="3" t="s">
        <v>3354</v>
      </c>
      <c r="K6529" s="3" t="s">
        <v>3383</v>
      </c>
      <c r="L6529" s="3"/>
      <c r="M6529" s="3" t="s">
        <v>3453</v>
      </c>
      <c r="N6529" s="3"/>
      <c r="O6529" s="3"/>
      <c r="P6529" s="3"/>
      <c r="Q6529" s="3"/>
      <c r="R6529" s="3"/>
      <c r="S6529" s="152"/>
      <c r="T6529" s="3" t="s">
        <v>3424</v>
      </c>
      <c r="U6529" s="3"/>
      <c r="V6529" s="143" t="s">
        <v>3359</v>
      </c>
      <c r="W6529" s="3" t="s">
        <v>3572</v>
      </c>
      <c r="X6529" s="3" t="s">
        <v>3452</v>
      </c>
      <c r="Y6529" s="3"/>
      <c r="Z6529" s="3"/>
      <c r="AA6529" t="s">
        <v>3944</v>
      </c>
      <c r="AB6529" s="3"/>
      <c r="AE6529" s="3"/>
      <c r="AF6529" s="3" t="s">
        <v>3451</v>
      </c>
      <c r="AG6529" s="3"/>
      <c r="AH6529" s="153">
        <v>45688</v>
      </c>
      <c r="AI6529" s="75" t="s">
        <v>4692</v>
      </c>
    </row>
    <row r="6530" spans="1:35" ht="15" customHeight="1" x14ac:dyDescent="0.35">
      <c r="B6530" s="5">
        <f t="shared" si="523"/>
        <v>6528</v>
      </c>
      <c r="C6530">
        <f t="shared" si="524"/>
        <v>16</v>
      </c>
      <c r="D6530" s="146">
        <v>1967</v>
      </c>
      <c r="E6530" t="s">
        <v>327</v>
      </c>
      <c r="F6530" t="s">
        <v>25</v>
      </c>
      <c r="G6530">
        <v>599525</v>
      </c>
      <c r="J6530" t="s">
        <v>3354</v>
      </c>
      <c r="K6530" t="s">
        <v>3383</v>
      </c>
      <c r="M6530" t="s">
        <v>3453</v>
      </c>
      <c r="T6530" t="s">
        <v>3424</v>
      </c>
      <c r="V6530" s="43" t="s">
        <v>3359</v>
      </c>
      <c r="W6530" t="s">
        <v>3572</v>
      </c>
      <c r="X6530" t="s">
        <v>3452</v>
      </c>
      <c r="AA6530" t="s">
        <v>3944</v>
      </c>
      <c r="AD6530" s="3" t="s">
        <v>3943</v>
      </c>
      <c r="AF6530" t="s">
        <v>3451</v>
      </c>
      <c r="AH6530" s="2">
        <v>45339</v>
      </c>
    </row>
    <row r="6531" spans="1:35" ht="15" customHeight="1" x14ac:dyDescent="0.35">
      <c r="B6531" s="5">
        <f t="shared" si="523"/>
        <v>6529</v>
      </c>
      <c r="C6531">
        <f t="shared" si="524"/>
        <v>24</v>
      </c>
      <c r="D6531" s="16">
        <v>1967</v>
      </c>
      <c r="E6531" s="116" t="s">
        <v>327</v>
      </c>
      <c r="F6531" s="116" t="s">
        <v>25</v>
      </c>
      <c r="G6531" s="117">
        <v>599541</v>
      </c>
      <c r="H6531" s="172" t="s">
        <v>5836</v>
      </c>
      <c r="I6531" s="172"/>
      <c r="J6531" s="172" t="s">
        <v>3354</v>
      </c>
      <c r="K6531" s="172" t="s">
        <v>3383</v>
      </c>
      <c r="L6531" s="172"/>
      <c r="M6531" s="172" t="s">
        <v>3453</v>
      </c>
      <c r="N6531" s="172"/>
      <c r="O6531" s="172"/>
      <c r="P6531" s="172"/>
      <c r="Q6531" s="172"/>
      <c r="R6531" s="172"/>
      <c r="S6531" s="173"/>
      <c r="T6531" s="172" t="s">
        <v>3424</v>
      </c>
      <c r="U6531" s="172"/>
      <c r="V6531" s="174" t="s">
        <v>3359</v>
      </c>
      <c r="W6531" s="172" t="s">
        <v>3572</v>
      </c>
      <c r="X6531" s="172" t="s">
        <v>3452</v>
      </c>
      <c r="Y6531" s="172"/>
      <c r="Z6531" s="172"/>
      <c r="AA6531" s="172" t="s">
        <v>5693</v>
      </c>
      <c r="AB6531" s="172"/>
      <c r="AC6531" s="172"/>
      <c r="AD6531" s="172"/>
      <c r="AE6531" s="172"/>
      <c r="AF6531" t="s">
        <v>3451</v>
      </c>
      <c r="AH6531" s="2">
        <v>45966</v>
      </c>
      <c r="AI6531" s="36" t="s">
        <v>5909</v>
      </c>
    </row>
    <row r="6532" spans="1:35" ht="15" customHeight="1" x14ac:dyDescent="0.35">
      <c r="B6532" s="5">
        <f t="shared" si="523"/>
        <v>6530</v>
      </c>
      <c r="C6532">
        <f t="shared" si="524"/>
        <v>27</v>
      </c>
      <c r="D6532" s="146">
        <v>1967</v>
      </c>
      <c r="E6532" t="s">
        <v>327</v>
      </c>
      <c r="F6532" t="s">
        <v>25</v>
      </c>
      <c r="G6532">
        <v>599565</v>
      </c>
      <c r="H6532" t="s">
        <v>17</v>
      </c>
      <c r="M6532" t="s">
        <v>3359</v>
      </c>
      <c r="AF6532" t="s">
        <v>3060</v>
      </c>
      <c r="AH6532" s="2">
        <v>40951.619201388887</v>
      </c>
    </row>
    <row r="6533" spans="1:35" ht="15" customHeight="1" x14ac:dyDescent="0.35">
      <c r="B6533" s="5">
        <f t="shared" ref="B6533:B6597" si="533">+B6532+1</f>
        <v>6531</v>
      </c>
      <c r="C6533">
        <f t="shared" si="524"/>
        <v>11</v>
      </c>
      <c r="D6533" s="146">
        <v>1967</v>
      </c>
      <c r="E6533" t="s">
        <v>327</v>
      </c>
      <c r="F6533" t="s">
        <v>25</v>
      </c>
      <c r="G6533">
        <v>599592</v>
      </c>
      <c r="H6533" t="s">
        <v>17</v>
      </c>
      <c r="M6533" t="s">
        <v>3359</v>
      </c>
      <c r="AF6533" t="s">
        <v>3060</v>
      </c>
      <c r="AH6533" s="2">
        <v>41101.452453703707</v>
      </c>
    </row>
    <row r="6534" spans="1:35" ht="15" customHeight="1" x14ac:dyDescent="0.35">
      <c r="B6534" s="5">
        <f t="shared" si="533"/>
        <v>6532</v>
      </c>
      <c r="C6534">
        <f t="shared" si="524"/>
        <v>30</v>
      </c>
      <c r="D6534" s="146">
        <v>1967</v>
      </c>
      <c r="E6534" s="3" t="s">
        <v>327</v>
      </c>
      <c r="F6534" s="3" t="s">
        <v>25</v>
      </c>
      <c r="G6534" s="3">
        <v>599603</v>
      </c>
      <c r="H6534" s="3"/>
      <c r="I6534" s="3"/>
      <c r="J6534" s="3"/>
      <c r="K6534" s="3"/>
      <c r="L6534" s="3"/>
      <c r="M6534" s="3"/>
      <c r="N6534" s="3"/>
      <c r="O6534" s="3"/>
      <c r="P6534" s="3"/>
      <c r="Q6534" s="3"/>
      <c r="R6534" s="3"/>
      <c r="S6534" s="152"/>
      <c r="T6534" s="3"/>
      <c r="U6534" s="3"/>
      <c r="V6534" s="143"/>
      <c r="W6534" s="3"/>
      <c r="X6534" s="3"/>
      <c r="Y6534" s="3"/>
      <c r="Z6534" s="3"/>
      <c r="AB6534" s="3"/>
      <c r="AE6534" s="3"/>
      <c r="AF6534" s="3" t="s">
        <v>3451</v>
      </c>
      <c r="AG6534" s="3"/>
      <c r="AH6534" s="153">
        <v>45661</v>
      </c>
      <c r="AI6534" s="14" t="s">
        <v>4567</v>
      </c>
    </row>
    <row r="6535" spans="1:35" ht="15" customHeight="1" x14ac:dyDescent="0.35">
      <c r="B6535" s="5">
        <f t="shared" si="533"/>
        <v>6533</v>
      </c>
      <c r="C6535">
        <f t="shared" si="524"/>
        <v>40</v>
      </c>
      <c r="D6535" s="16">
        <f>+D6534</f>
        <v>1967</v>
      </c>
      <c r="E6535" s="101" t="s">
        <v>327</v>
      </c>
      <c r="F6535" s="101" t="s">
        <v>25</v>
      </c>
      <c r="G6535" s="165">
        <v>599633</v>
      </c>
      <c r="H6535" s="101"/>
      <c r="I6535" s="101"/>
      <c r="J6535" s="101" t="s">
        <v>3354</v>
      </c>
      <c r="K6535" s="101" t="s">
        <v>3383</v>
      </c>
      <c r="L6535" s="101"/>
      <c r="M6535" s="101" t="s">
        <v>3453</v>
      </c>
      <c r="N6535" s="101"/>
      <c r="O6535" s="101"/>
      <c r="P6535" s="101"/>
      <c r="Q6535" s="101"/>
      <c r="R6535" s="101"/>
      <c r="S6535" s="128"/>
      <c r="T6535" s="101" t="s">
        <v>3424</v>
      </c>
      <c r="U6535" s="101"/>
      <c r="V6535" s="130" t="s">
        <v>3359</v>
      </c>
      <c r="W6535" s="101" t="s">
        <v>3572</v>
      </c>
      <c r="X6535" s="101" t="s">
        <v>3452</v>
      </c>
      <c r="Y6535" s="101"/>
      <c r="Z6535" s="101"/>
      <c r="AA6535" s="101" t="s">
        <v>3861</v>
      </c>
      <c r="AB6535" s="101"/>
      <c r="AC6535" s="101"/>
      <c r="AD6535" s="101"/>
      <c r="AE6535" s="101"/>
      <c r="AF6535" t="s">
        <v>3451</v>
      </c>
      <c r="AG6535" s="101"/>
      <c r="AH6535" s="103">
        <v>45839</v>
      </c>
      <c r="AI6535" s="166" t="s">
        <v>5169</v>
      </c>
    </row>
    <row r="6536" spans="1:35" ht="15" customHeight="1" x14ac:dyDescent="0.35">
      <c r="B6536" s="5">
        <f t="shared" si="533"/>
        <v>6534</v>
      </c>
      <c r="C6536">
        <f t="shared" si="524"/>
        <v>44</v>
      </c>
      <c r="D6536" s="146">
        <v>1967</v>
      </c>
      <c r="E6536" t="s">
        <v>327</v>
      </c>
      <c r="F6536" t="s">
        <v>25</v>
      </c>
      <c r="G6536">
        <v>599673</v>
      </c>
      <c r="H6536" t="s">
        <v>17</v>
      </c>
      <c r="J6536" t="s">
        <v>3354</v>
      </c>
      <c r="M6536" t="s">
        <v>3359</v>
      </c>
      <c r="AF6536" t="s">
        <v>3060</v>
      </c>
      <c r="AH6536" s="2">
        <v>40991.214166666665</v>
      </c>
    </row>
    <row r="6537" spans="1:35" ht="15" customHeight="1" x14ac:dyDescent="0.35">
      <c r="A6537" s="3"/>
      <c r="B6537" s="5">
        <f t="shared" si="533"/>
        <v>6535</v>
      </c>
      <c r="C6537">
        <f t="shared" si="524"/>
        <v>25</v>
      </c>
      <c r="D6537" s="146">
        <v>1967</v>
      </c>
      <c r="E6537" t="s">
        <v>221</v>
      </c>
      <c r="F6537" t="s">
        <v>25</v>
      </c>
      <c r="G6537">
        <v>599717</v>
      </c>
      <c r="H6537" t="s">
        <v>17</v>
      </c>
      <c r="M6537" t="s">
        <v>3359</v>
      </c>
      <c r="AF6537" t="s">
        <v>3060</v>
      </c>
      <c r="AH6537" s="2">
        <v>40059.606377314813</v>
      </c>
    </row>
    <row r="6538" spans="1:35" ht="15" customHeight="1" thickBot="1" x14ac:dyDescent="0.4">
      <c r="B6538" s="5">
        <f t="shared" si="533"/>
        <v>6536</v>
      </c>
      <c r="C6538">
        <f t="shared" si="524"/>
        <v>14</v>
      </c>
      <c r="D6538" s="146">
        <v>1967</v>
      </c>
      <c r="E6538" t="s">
        <v>221</v>
      </c>
      <c r="F6538" t="s">
        <v>25</v>
      </c>
      <c r="G6538">
        <v>599742</v>
      </c>
      <c r="H6538" t="s">
        <v>17</v>
      </c>
      <c r="J6538" t="s">
        <v>3354</v>
      </c>
      <c r="K6538" t="s">
        <v>3383</v>
      </c>
      <c r="L6538" t="s">
        <v>377</v>
      </c>
      <c r="M6538" t="s">
        <v>3359</v>
      </c>
      <c r="N6538" t="s">
        <v>3359</v>
      </c>
      <c r="S6538" s="148">
        <v>460</v>
      </c>
      <c r="AA6538" s="3" t="s">
        <v>3464</v>
      </c>
      <c r="AD6538" s="3" t="s">
        <v>2162</v>
      </c>
      <c r="AE6538" t="s">
        <v>380</v>
      </c>
      <c r="AF6538" t="s">
        <v>3060</v>
      </c>
      <c r="AH6538" s="2">
        <v>40510.685393518521</v>
      </c>
    </row>
    <row r="6539" spans="1:35" ht="15" thickBot="1" x14ac:dyDescent="0.4">
      <c r="B6539" s="5">
        <f t="shared" si="533"/>
        <v>6537</v>
      </c>
      <c r="C6539">
        <f t="shared" si="524"/>
        <v>14</v>
      </c>
      <c r="D6539" s="146">
        <v>1967</v>
      </c>
      <c r="E6539" s="162" t="s">
        <v>221</v>
      </c>
      <c r="F6539" s="162" t="s">
        <v>25</v>
      </c>
      <c r="G6539" s="162">
        <v>599756</v>
      </c>
      <c r="H6539" s="162"/>
      <c r="I6539" s="162"/>
      <c r="J6539" s="162" t="s">
        <v>3354</v>
      </c>
      <c r="K6539" s="162" t="s">
        <v>3383</v>
      </c>
      <c r="L6539" s="162"/>
      <c r="M6539" s="162" t="s">
        <v>3453</v>
      </c>
      <c r="N6539" s="162" t="s">
        <v>3359</v>
      </c>
      <c r="O6539" s="162"/>
      <c r="P6539" s="162"/>
      <c r="Q6539" s="162"/>
      <c r="R6539" s="162"/>
      <c r="S6539" s="181"/>
      <c r="T6539" s="162" t="s">
        <v>3424</v>
      </c>
      <c r="U6539" s="162"/>
      <c r="V6539" s="182" t="s">
        <v>3359</v>
      </c>
      <c r="W6539" s="162"/>
      <c r="X6539" s="162" t="s">
        <v>3452</v>
      </c>
      <c r="Y6539" s="162"/>
      <c r="Z6539" s="162"/>
      <c r="AA6539" s="159" t="s">
        <v>3464</v>
      </c>
      <c r="AB6539" s="162"/>
      <c r="AC6539" s="159"/>
      <c r="AD6539" s="159"/>
      <c r="AE6539" s="162" t="s">
        <v>380</v>
      </c>
      <c r="AF6539" t="s">
        <v>3451</v>
      </c>
      <c r="AG6539" s="162"/>
      <c r="AH6539" s="163">
        <v>45209</v>
      </c>
      <c r="AI6539" s="162"/>
    </row>
    <row r="6540" spans="1:35" ht="15" customHeight="1" thickBot="1" x14ac:dyDescent="0.4">
      <c r="A6540" s="159"/>
      <c r="B6540" s="5">
        <f t="shared" si="533"/>
        <v>6538</v>
      </c>
      <c r="C6540">
        <f t="shared" si="524"/>
        <v>52</v>
      </c>
      <c r="D6540" s="146">
        <v>1967</v>
      </c>
      <c r="E6540" t="s">
        <v>221</v>
      </c>
      <c r="F6540" t="s">
        <v>25</v>
      </c>
      <c r="G6540" s="70">
        <v>599770</v>
      </c>
      <c r="J6540" t="s">
        <v>3354</v>
      </c>
      <c r="K6540" t="s">
        <v>3383</v>
      </c>
      <c r="M6540" t="s">
        <v>3453</v>
      </c>
      <c r="T6540" t="s">
        <v>3424</v>
      </c>
      <c r="W6540" t="s">
        <v>3572</v>
      </c>
      <c r="X6540" t="s">
        <v>3452</v>
      </c>
      <c r="AA6540" s="3" t="s">
        <v>3464</v>
      </c>
      <c r="AC6540"/>
      <c r="AD6540"/>
      <c r="AF6540" t="s">
        <v>3451</v>
      </c>
      <c r="AG6540" s="3"/>
      <c r="AH6540" s="153">
        <v>45899</v>
      </c>
      <c r="AI6540" s="36" t="s">
        <v>5461</v>
      </c>
    </row>
    <row r="6541" spans="1:35" ht="15" customHeight="1" x14ac:dyDescent="0.35">
      <c r="B6541" s="5">
        <f t="shared" si="533"/>
        <v>6539</v>
      </c>
      <c r="C6541">
        <f t="shared" si="524"/>
        <v>130</v>
      </c>
      <c r="D6541" s="146">
        <v>1967</v>
      </c>
      <c r="E6541" t="s">
        <v>327</v>
      </c>
      <c r="F6541" t="s">
        <v>25</v>
      </c>
      <c r="G6541">
        <v>599822</v>
      </c>
      <c r="H6541" t="s">
        <v>17</v>
      </c>
      <c r="J6541" t="s">
        <v>3354</v>
      </c>
      <c r="M6541" t="s">
        <v>3359</v>
      </c>
      <c r="AF6541" t="s">
        <v>3060</v>
      </c>
      <c r="AH6541" s="2">
        <v>40949.783750000002</v>
      </c>
    </row>
    <row r="6542" spans="1:35" ht="15" customHeight="1" x14ac:dyDescent="0.35">
      <c r="B6542" s="5">
        <f t="shared" si="533"/>
        <v>6540</v>
      </c>
      <c r="C6542">
        <f t="shared" si="524"/>
        <v>2</v>
      </c>
      <c r="D6542" s="146">
        <v>1967</v>
      </c>
      <c r="E6542" s="3" t="s">
        <v>327</v>
      </c>
      <c r="F6542" s="3" t="s">
        <v>25</v>
      </c>
      <c r="G6542" s="3">
        <v>599952</v>
      </c>
      <c r="H6542" s="3"/>
      <c r="I6542" s="3"/>
      <c r="J6542" s="3"/>
      <c r="K6542" s="3"/>
      <c r="L6542" s="3"/>
      <c r="M6542" s="3"/>
      <c r="N6542" s="3"/>
      <c r="O6542" s="3"/>
      <c r="P6542" s="3"/>
      <c r="Q6542" s="3"/>
      <c r="R6542" s="3"/>
      <c r="S6542" s="152"/>
      <c r="T6542" s="3"/>
      <c r="U6542" s="3"/>
      <c r="V6542" s="143"/>
      <c r="W6542" s="3"/>
      <c r="X6542" s="3"/>
      <c r="Y6542" s="3"/>
      <c r="Z6542" s="3"/>
      <c r="AB6542" s="3"/>
      <c r="AE6542" s="3"/>
      <c r="AF6542" s="3" t="s">
        <v>3451</v>
      </c>
      <c r="AG6542" s="3"/>
      <c r="AH6542" s="153">
        <v>45661</v>
      </c>
      <c r="AI6542" s="14" t="s">
        <v>4465</v>
      </c>
    </row>
    <row r="6543" spans="1:35" ht="15" customHeight="1" x14ac:dyDescent="0.35">
      <c r="B6543" s="5">
        <f t="shared" si="533"/>
        <v>6541</v>
      </c>
      <c r="C6543">
        <f t="shared" si="524"/>
        <v>248</v>
      </c>
      <c r="D6543" s="146">
        <v>1967</v>
      </c>
      <c r="E6543" t="s">
        <v>327</v>
      </c>
      <c r="F6543" t="s">
        <v>25</v>
      </c>
      <c r="G6543">
        <v>599954</v>
      </c>
      <c r="H6543" t="s">
        <v>17</v>
      </c>
      <c r="J6543" t="s">
        <v>3354</v>
      </c>
      <c r="K6543" t="s">
        <v>3383</v>
      </c>
      <c r="L6543" t="s">
        <v>174</v>
      </c>
      <c r="M6543" t="s">
        <v>3359</v>
      </c>
      <c r="AD6543" s="3" t="s">
        <v>2163</v>
      </c>
      <c r="AF6543" t="s">
        <v>3060</v>
      </c>
      <c r="AH6543" s="2">
        <v>40848.798379629632</v>
      </c>
    </row>
    <row r="6544" spans="1:35" ht="15" customHeight="1" x14ac:dyDescent="0.35">
      <c r="B6544" s="5">
        <f t="shared" si="533"/>
        <v>6542</v>
      </c>
      <c r="C6544">
        <f t="shared" si="524"/>
        <v>31</v>
      </c>
      <c r="D6544" s="146">
        <v>1967</v>
      </c>
      <c r="E6544" t="s">
        <v>15</v>
      </c>
      <c r="F6544" t="s">
        <v>25</v>
      </c>
      <c r="G6544">
        <v>600202</v>
      </c>
      <c r="H6544" t="s">
        <v>17</v>
      </c>
      <c r="M6544" t="s">
        <v>3359</v>
      </c>
      <c r="AF6544" t="s">
        <v>3060</v>
      </c>
      <c r="AH6544" s="2">
        <v>40812.49628472222</v>
      </c>
    </row>
    <row r="6545" spans="2:35" ht="15" customHeight="1" x14ac:dyDescent="0.35">
      <c r="B6545" s="5">
        <f t="shared" si="533"/>
        <v>6543</v>
      </c>
      <c r="C6545">
        <f t="shared" si="524"/>
        <v>99</v>
      </c>
      <c r="D6545" s="146">
        <v>1967</v>
      </c>
      <c r="E6545" t="s">
        <v>15</v>
      </c>
      <c r="F6545" t="s">
        <v>25</v>
      </c>
      <c r="G6545">
        <v>600233</v>
      </c>
      <c r="H6545" t="s">
        <v>17</v>
      </c>
      <c r="J6545" t="s">
        <v>3354</v>
      </c>
      <c r="M6545" t="s">
        <v>3359</v>
      </c>
      <c r="AF6545" t="s">
        <v>3060</v>
      </c>
      <c r="AH6545" s="2">
        <v>39883.914131944446</v>
      </c>
    </row>
    <row r="6546" spans="2:35" ht="15" customHeight="1" x14ac:dyDescent="0.35">
      <c r="B6546" s="5">
        <f t="shared" si="533"/>
        <v>6544</v>
      </c>
      <c r="C6546">
        <f t="shared" si="524"/>
        <v>74</v>
      </c>
      <c r="D6546" s="146">
        <v>1967</v>
      </c>
      <c r="E6546" t="s">
        <v>15</v>
      </c>
      <c r="F6546" t="s">
        <v>25</v>
      </c>
      <c r="G6546">
        <v>600332</v>
      </c>
      <c r="H6546" t="s">
        <v>17</v>
      </c>
      <c r="J6546" t="s">
        <v>3354</v>
      </c>
      <c r="K6546" t="s">
        <v>3383</v>
      </c>
      <c r="L6546" t="s">
        <v>1238</v>
      </c>
      <c r="M6546" t="s">
        <v>3359</v>
      </c>
      <c r="AB6546" t="s">
        <v>195</v>
      </c>
      <c r="AF6546" t="s">
        <v>3060</v>
      </c>
      <c r="AH6546" s="2">
        <v>41105.120659722219</v>
      </c>
    </row>
    <row r="6547" spans="2:35" ht="15" customHeight="1" x14ac:dyDescent="0.35">
      <c r="B6547" s="5">
        <f t="shared" si="533"/>
        <v>6545</v>
      </c>
      <c r="C6547">
        <f t="shared" ref="C6547:C6616" si="534">+G6548-G6547</f>
        <v>35</v>
      </c>
      <c r="D6547" s="146">
        <v>1967</v>
      </c>
      <c r="E6547" t="s">
        <v>15</v>
      </c>
      <c r="F6547" t="s">
        <v>25</v>
      </c>
      <c r="G6547">
        <v>600406</v>
      </c>
      <c r="H6547" t="s">
        <v>17</v>
      </c>
      <c r="M6547" t="s">
        <v>3359</v>
      </c>
      <c r="AF6547" t="s">
        <v>3060</v>
      </c>
      <c r="AH6547" s="2">
        <v>40963.861388888887</v>
      </c>
    </row>
    <row r="6548" spans="2:35" ht="15" customHeight="1" x14ac:dyDescent="0.35">
      <c r="B6548" s="5">
        <f t="shared" si="533"/>
        <v>6546</v>
      </c>
      <c r="C6548">
        <f t="shared" si="534"/>
        <v>71</v>
      </c>
      <c r="D6548" s="146">
        <v>1967</v>
      </c>
      <c r="E6548" t="s">
        <v>15</v>
      </c>
      <c r="F6548" t="s">
        <v>25</v>
      </c>
      <c r="G6548">
        <v>600441</v>
      </c>
      <c r="H6548" t="s">
        <v>17</v>
      </c>
      <c r="J6548" t="s">
        <v>3356</v>
      </c>
      <c r="K6548" t="s">
        <v>3383</v>
      </c>
      <c r="L6548" t="s">
        <v>755</v>
      </c>
      <c r="M6548" t="s">
        <v>3359</v>
      </c>
      <c r="AD6548" s="3" t="s">
        <v>2164</v>
      </c>
      <c r="AF6548" t="s">
        <v>3060</v>
      </c>
      <c r="AH6548" s="2">
        <v>40433.764618055553</v>
      </c>
    </row>
    <row r="6549" spans="2:35" ht="15" customHeight="1" x14ac:dyDescent="0.35">
      <c r="B6549" s="5">
        <f t="shared" si="533"/>
        <v>6547</v>
      </c>
      <c r="C6549">
        <f t="shared" si="534"/>
        <v>67</v>
      </c>
      <c r="D6549" s="146">
        <v>1967</v>
      </c>
      <c r="E6549" t="s">
        <v>15</v>
      </c>
      <c r="F6549" t="s">
        <v>25</v>
      </c>
      <c r="G6549">
        <v>600512</v>
      </c>
      <c r="H6549" t="s">
        <v>17</v>
      </c>
      <c r="J6549" t="s">
        <v>3354</v>
      </c>
      <c r="K6549" t="s">
        <v>3383</v>
      </c>
      <c r="M6549" t="s">
        <v>3359</v>
      </c>
      <c r="N6549" t="s">
        <v>3359</v>
      </c>
      <c r="AF6549" t="s">
        <v>3060</v>
      </c>
      <c r="AH6549" s="2">
        <v>40310.903252314813</v>
      </c>
    </row>
    <row r="6550" spans="2:35" ht="15" customHeight="1" x14ac:dyDescent="0.35">
      <c r="B6550" s="5">
        <f t="shared" si="533"/>
        <v>6548</v>
      </c>
      <c r="C6550">
        <f t="shared" si="534"/>
        <v>190</v>
      </c>
      <c r="D6550" s="146">
        <v>1967</v>
      </c>
      <c r="E6550" t="s">
        <v>15</v>
      </c>
      <c r="F6550" t="s">
        <v>25</v>
      </c>
      <c r="G6550">
        <v>600579</v>
      </c>
      <c r="H6550" t="s">
        <v>17</v>
      </c>
      <c r="J6550" t="s">
        <v>3354</v>
      </c>
      <c r="K6550" t="s">
        <v>3383</v>
      </c>
      <c r="M6550" t="s">
        <v>3359</v>
      </c>
      <c r="AC6550" s="3">
        <v>1967</v>
      </c>
      <c r="AF6550" t="s">
        <v>3060</v>
      </c>
      <c r="AH6550" s="2">
        <v>40632.56722222222</v>
      </c>
    </row>
    <row r="6551" spans="2:35" ht="15" customHeight="1" x14ac:dyDescent="0.35">
      <c r="B6551" s="5">
        <f t="shared" si="533"/>
        <v>6549</v>
      </c>
      <c r="C6551">
        <f t="shared" si="534"/>
        <v>117</v>
      </c>
      <c r="D6551" s="146">
        <v>1967</v>
      </c>
      <c r="E6551" t="s">
        <v>500</v>
      </c>
      <c r="F6551" t="s">
        <v>25</v>
      </c>
      <c r="G6551">
        <v>600769</v>
      </c>
      <c r="H6551" t="s">
        <v>17</v>
      </c>
      <c r="J6551" t="s">
        <v>380</v>
      </c>
      <c r="M6551" t="s">
        <v>3359</v>
      </c>
      <c r="AF6551" t="s">
        <v>3060</v>
      </c>
      <c r="AH6551" s="2">
        <v>41108.579861111109</v>
      </c>
    </row>
    <row r="6552" spans="2:35" ht="15" customHeight="1" x14ac:dyDescent="0.35">
      <c r="B6552" s="5">
        <f t="shared" si="533"/>
        <v>6550</v>
      </c>
      <c r="C6552">
        <f t="shared" si="534"/>
        <v>116</v>
      </c>
      <c r="D6552" s="146">
        <v>1967</v>
      </c>
      <c r="E6552" s="3" t="s">
        <v>15</v>
      </c>
      <c r="F6552" s="3" t="s">
        <v>25</v>
      </c>
      <c r="G6552" s="165">
        <v>600886</v>
      </c>
      <c r="H6552" s="3"/>
      <c r="I6552" s="3"/>
      <c r="J6552" s="3" t="s">
        <v>3354</v>
      </c>
      <c r="K6552" s="3" t="s">
        <v>3383</v>
      </c>
      <c r="L6552" s="3"/>
      <c r="M6552" s="3" t="s">
        <v>3453</v>
      </c>
      <c r="N6552" s="3"/>
      <c r="O6552" s="3"/>
      <c r="P6552" s="3"/>
      <c r="Q6552" s="3"/>
      <c r="R6552" s="3"/>
      <c r="S6552" s="152"/>
      <c r="T6552" s="3" t="s">
        <v>3262</v>
      </c>
      <c r="U6552" s="3"/>
      <c r="V6552" s="143"/>
      <c r="W6552" s="3" t="s">
        <v>3572</v>
      </c>
      <c r="X6552" s="3" t="s">
        <v>3660</v>
      </c>
      <c r="Y6552" s="3"/>
      <c r="Z6552" s="3"/>
      <c r="AA6552" s="3" t="s">
        <v>3262</v>
      </c>
      <c r="AB6552" s="3"/>
      <c r="AD6552" s="3" t="s">
        <v>5707</v>
      </c>
      <c r="AE6552" s="3"/>
      <c r="AF6552" t="s">
        <v>3451</v>
      </c>
      <c r="AG6552" s="3"/>
      <c r="AH6552" s="153">
        <v>45928</v>
      </c>
      <c r="AI6552" s="166" t="s">
        <v>5636</v>
      </c>
    </row>
    <row r="6553" spans="2:35" ht="15" customHeight="1" x14ac:dyDescent="0.35">
      <c r="B6553" s="5">
        <f t="shared" si="533"/>
        <v>6551</v>
      </c>
      <c r="C6553">
        <f t="shared" ref="C6553:C6558" si="535">+G6554-G6553</f>
        <v>253</v>
      </c>
      <c r="D6553" s="146">
        <v>1967</v>
      </c>
      <c r="E6553" t="s">
        <v>15</v>
      </c>
      <c r="F6553" t="s">
        <v>25</v>
      </c>
      <c r="G6553">
        <v>601002</v>
      </c>
      <c r="H6553" t="s">
        <v>17</v>
      </c>
      <c r="J6553" t="s">
        <v>380</v>
      </c>
      <c r="M6553" t="s">
        <v>3359</v>
      </c>
      <c r="AF6553" t="s">
        <v>3060</v>
      </c>
      <c r="AH6553" s="2">
        <v>40461.500648148147</v>
      </c>
    </row>
    <row r="6554" spans="2:35" ht="15" customHeight="1" x14ac:dyDescent="0.35">
      <c r="B6554" s="5">
        <f t="shared" si="533"/>
        <v>6552</v>
      </c>
      <c r="C6554">
        <f t="shared" si="535"/>
        <v>22</v>
      </c>
      <c r="D6554" s="146">
        <v>1967</v>
      </c>
      <c r="E6554" t="s">
        <v>186</v>
      </c>
      <c r="F6554" t="s">
        <v>25</v>
      </c>
      <c r="G6554">
        <v>601255</v>
      </c>
      <c r="H6554" t="s">
        <v>17</v>
      </c>
      <c r="J6554" t="s">
        <v>3354</v>
      </c>
      <c r="M6554" t="s">
        <v>3359</v>
      </c>
      <c r="AF6554" t="s">
        <v>3060</v>
      </c>
      <c r="AH6554" s="2">
        <v>40859.997175925928</v>
      </c>
    </row>
    <row r="6555" spans="2:35" ht="15" customHeight="1" thickBot="1" x14ac:dyDescent="0.4">
      <c r="B6555" s="5">
        <f t="shared" si="533"/>
        <v>6553</v>
      </c>
      <c r="C6555">
        <f t="shared" si="535"/>
        <v>22</v>
      </c>
      <c r="D6555" s="146">
        <v>1967</v>
      </c>
      <c r="E6555" t="s">
        <v>15</v>
      </c>
      <c r="F6555" t="s">
        <v>25</v>
      </c>
      <c r="G6555">
        <v>601277</v>
      </c>
      <c r="H6555" t="s">
        <v>17</v>
      </c>
      <c r="J6555" t="s">
        <v>3354</v>
      </c>
      <c r="K6555" t="s">
        <v>3383</v>
      </c>
      <c r="L6555" t="s">
        <v>2165</v>
      </c>
      <c r="M6555" t="s">
        <v>3359</v>
      </c>
      <c r="AF6555" t="s">
        <v>3060</v>
      </c>
      <c r="AH6555" s="2">
        <v>40885.355763888889</v>
      </c>
    </row>
    <row r="6556" spans="2:35" ht="15" customHeight="1" thickBot="1" x14ac:dyDescent="0.4">
      <c r="B6556" s="5">
        <f t="shared" si="533"/>
        <v>6554</v>
      </c>
      <c r="C6556">
        <f t="shared" si="535"/>
        <v>149</v>
      </c>
      <c r="D6556" s="146">
        <v>1967</v>
      </c>
      <c r="E6556" s="159" t="s">
        <v>15</v>
      </c>
      <c r="F6556" s="159" t="s">
        <v>25</v>
      </c>
      <c r="G6556" s="160">
        <v>601299</v>
      </c>
      <c r="H6556" s="159"/>
      <c r="I6556" s="159"/>
      <c r="J6556" s="159" t="s">
        <v>3354</v>
      </c>
      <c r="K6556" s="159" t="s">
        <v>3383</v>
      </c>
      <c r="L6556" s="159"/>
      <c r="M6556" s="159" t="s">
        <v>3453</v>
      </c>
      <c r="N6556" s="159"/>
      <c r="O6556" s="159"/>
      <c r="P6556" s="159"/>
      <c r="Q6556" s="159"/>
      <c r="R6556" s="159"/>
      <c r="S6556" s="159"/>
      <c r="T6556" s="159" t="s">
        <v>3262</v>
      </c>
      <c r="U6556" s="159"/>
      <c r="V6556" s="161"/>
      <c r="W6556" s="159" t="s">
        <v>3572</v>
      </c>
      <c r="X6556" s="159" t="s">
        <v>3660</v>
      </c>
      <c r="Y6556" s="159"/>
      <c r="Z6556" s="159"/>
      <c r="AA6556" s="159" t="s">
        <v>3262</v>
      </c>
      <c r="AB6556" s="159"/>
      <c r="AC6556" s="159"/>
      <c r="AD6556" s="159"/>
      <c r="AE6556" s="159"/>
      <c r="AF6556" t="s">
        <v>3451</v>
      </c>
      <c r="AG6556" s="3"/>
      <c r="AH6556" s="153">
        <v>46091</v>
      </c>
      <c r="AI6556" s="76" t="s">
        <v>6357</v>
      </c>
    </row>
    <row r="6557" spans="2:35" ht="15" customHeight="1" x14ac:dyDescent="0.35">
      <c r="B6557" s="5">
        <f t="shared" si="533"/>
        <v>6555</v>
      </c>
      <c r="C6557">
        <f t="shared" si="535"/>
        <v>37</v>
      </c>
      <c r="D6557" s="146">
        <v>1967</v>
      </c>
      <c r="E6557" t="s">
        <v>15</v>
      </c>
      <c r="F6557" t="s">
        <v>25</v>
      </c>
      <c r="G6557">
        <v>601448</v>
      </c>
      <c r="H6557" t="s">
        <v>17</v>
      </c>
      <c r="J6557" t="s">
        <v>3354</v>
      </c>
      <c r="K6557" t="s">
        <v>3383</v>
      </c>
      <c r="L6557" t="s">
        <v>2166</v>
      </c>
      <c r="M6557" t="s">
        <v>3359</v>
      </c>
      <c r="AF6557" t="s">
        <v>3060</v>
      </c>
      <c r="AH6557" s="2">
        <v>40923.562141203707</v>
      </c>
    </row>
    <row r="6558" spans="2:35" ht="15" customHeight="1" x14ac:dyDescent="0.35">
      <c r="B6558" s="5">
        <f t="shared" si="533"/>
        <v>6556</v>
      </c>
      <c r="C6558">
        <f t="shared" si="535"/>
        <v>276</v>
      </c>
      <c r="D6558" s="146">
        <v>1967</v>
      </c>
      <c r="E6558" t="s">
        <v>15</v>
      </c>
      <c r="F6558" t="s">
        <v>25</v>
      </c>
      <c r="G6558">
        <v>601485</v>
      </c>
      <c r="H6558" t="s">
        <v>17</v>
      </c>
      <c r="J6558" t="s">
        <v>3354</v>
      </c>
      <c r="K6558" t="s">
        <v>3383</v>
      </c>
      <c r="L6558" t="s">
        <v>258</v>
      </c>
      <c r="M6558" t="s">
        <v>3359</v>
      </c>
      <c r="N6558" t="s">
        <v>3359</v>
      </c>
      <c r="AF6558" t="s">
        <v>3060</v>
      </c>
      <c r="AH6558" s="2">
        <v>39861.458460648151</v>
      </c>
    </row>
    <row r="6559" spans="2:35" ht="15" customHeight="1" x14ac:dyDescent="0.35">
      <c r="B6559" s="5">
        <f t="shared" si="533"/>
        <v>6557</v>
      </c>
      <c r="C6559">
        <f t="shared" ref="C6559:C6563" si="536">+G6560-G6559</f>
        <v>56</v>
      </c>
      <c r="D6559" s="146">
        <v>1967</v>
      </c>
      <c r="E6559" t="s">
        <v>15</v>
      </c>
      <c r="F6559" t="s">
        <v>25</v>
      </c>
      <c r="G6559">
        <v>601761</v>
      </c>
      <c r="H6559" t="s">
        <v>17</v>
      </c>
      <c r="J6559" t="s">
        <v>3354</v>
      </c>
      <c r="K6559" t="s">
        <v>3383</v>
      </c>
      <c r="L6559" t="s">
        <v>1312</v>
      </c>
      <c r="M6559" t="s">
        <v>3359</v>
      </c>
      <c r="AF6559" t="s">
        <v>3060</v>
      </c>
      <c r="AH6559" s="2">
        <v>40639.873101851852</v>
      </c>
    </row>
    <row r="6560" spans="2:35" x14ac:dyDescent="0.35">
      <c r="B6560" s="5">
        <f t="shared" si="533"/>
        <v>6558</v>
      </c>
      <c r="C6560">
        <f t="shared" si="536"/>
        <v>8</v>
      </c>
      <c r="D6560" s="146">
        <v>1967</v>
      </c>
      <c r="E6560" s="115" t="s">
        <v>15</v>
      </c>
      <c r="F6560" s="115" t="s">
        <v>4616</v>
      </c>
      <c r="G6560" s="115">
        <v>601817</v>
      </c>
      <c r="H6560" s="115"/>
      <c r="I6560" s="115"/>
      <c r="J6560" s="230" t="s">
        <v>3354</v>
      </c>
      <c r="K6560" s="115" t="s">
        <v>6637</v>
      </c>
      <c r="AF6560" t="s">
        <v>3451</v>
      </c>
      <c r="AH6560" s="2">
        <v>46204</v>
      </c>
    </row>
    <row r="6561" spans="1:35" ht="15" customHeight="1" x14ac:dyDescent="0.35">
      <c r="B6561" s="5">
        <f t="shared" si="533"/>
        <v>6559</v>
      </c>
      <c r="C6561">
        <f t="shared" si="536"/>
        <v>64</v>
      </c>
      <c r="D6561" s="146">
        <v>1967</v>
      </c>
      <c r="E6561" t="s">
        <v>15</v>
      </c>
      <c r="F6561" t="s">
        <v>25</v>
      </c>
      <c r="G6561">
        <v>601825</v>
      </c>
      <c r="H6561" t="s">
        <v>17</v>
      </c>
      <c r="J6561" t="s">
        <v>3354</v>
      </c>
      <c r="L6561" t="s">
        <v>77</v>
      </c>
      <c r="M6561" t="s">
        <v>3359</v>
      </c>
      <c r="AF6561" t="s">
        <v>3060</v>
      </c>
      <c r="AH6561" s="2">
        <v>40417.590543981481</v>
      </c>
    </row>
    <row r="6562" spans="1:35" ht="15" customHeight="1" x14ac:dyDescent="0.35">
      <c r="A6562" s="3"/>
      <c r="B6562" s="5">
        <f t="shared" si="533"/>
        <v>6560</v>
      </c>
      <c r="C6562">
        <f t="shared" si="536"/>
        <v>11</v>
      </c>
      <c r="D6562" s="146">
        <v>1967</v>
      </c>
      <c r="E6562" t="s">
        <v>15</v>
      </c>
      <c r="F6562" t="s">
        <v>25</v>
      </c>
      <c r="G6562">
        <v>601889</v>
      </c>
      <c r="H6562" t="s">
        <v>17</v>
      </c>
      <c r="J6562" t="s">
        <v>3354</v>
      </c>
      <c r="L6562" t="s">
        <v>28</v>
      </c>
      <c r="M6562" t="s">
        <v>3359</v>
      </c>
      <c r="AF6562" t="s">
        <v>3060</v>
      </c>
      <c r="AH6562" s="2">
        <v>40544.705104166664</v>
      </c>
    </row>
    <row r="6563" spans="1:35" ht="15" customHeight="1" x14ac:dyDescent="0.35">
      <c r="B6563" s="5">
        <f t="shared" si="533"/>
        <v>6561</v>
      </c>
      <c r="C6563">
        <f t="shared" si="536"/>
        <v>22</v>
      </c>
      <c r="D6563" s="146">
        <v>1967</v>
      </c>
      <c r="E6563" t="s">
        <v>15</v>
      </c>
      <c r="F6563" t="s">
        <v>25</v>
      </c>
      <c r="G6563">
        <v>601900</v>
      </c>
      <c r="H6563" t="s">
        <v>17</v>
      </c>
      <c r="J6563" t="s">
        <v>380</v>
      </c>
      <c r="K6563" t="s">
        <v>3383</v>
      </c>
      <c r="L6563" t="s">
        <v>576</v>
      </c>
      <c r="M6563" t="s">
        <v>3359</v>
      </c>
      <c r="AC6563" s="3" t="s">
        <v>2167</v>
      </c>
      <c r="AF6563" t="s">
        <v>3060</v>
      </c>
      <c r="AH6563" s="2">
        <v>39683.717511574076</v>
      </c>
    </row>
    <row r="6564" spans="1:35" ht="15" customHeight="1" x14ac:dyDescent="0.35">
      <c r="B6564" s="5">
        <f t="shared" si="533"/>
        <v>6562</v>
      </c>
      <c r="C6564">
        <f t="shared" si="534"/>
        <v>53</v>
      </c>
      <c r="D6564" s="146">
        <v>1967</v>
      </c>
      <c r="E6564" t="s">
        <v>15</v>
      </c>
      <c r="F6564" t="s">
        <v>25</v>
      </c>
      <c r="G6564">
        <v>601922</v>
      </c>
      <c r="H6564" t="s">
        <v>17</v>
      </c>
      <c r="J6564" t="s">
        <v>3356</v>
      </c>
      <c r="K6564" t="s">
        <v>3383</v>
      </c>
      <c r="L6564" t="s">
        <v>232</v>
      </c>
      <c r="M6564" t="s">
        <v>3359</v>
      </c>
      <c r="AF6564" t="s">
        <v>3060</v>
      </c>
      <c r="AH6564" s="2">
        <v>39961.606087962966</v>
      </c>
    </row>
    <row r="6565" spans="1:35" ht="15" customHeight="1" thickBot="1" x14ac:dyDescent="0.4">
      <c r="B6565" s="5">
        <f t="shared" si="533"/>
        <v>6563</v>
      </c>
      <c r="C6565">
        <f t="shared" si="534"/>
        <v>73</v>
      </c>
      <c r="D6565" s="146">
        <v>1967</v>
      </c>
      <c r="E6565" s="3" t="s">
        <v>15</v>
      </c>
      <c r="F6565" s="3" t="s">
        <v>25</v>
      </c>
      <c r="G6565" s="165">
        <v>601975</v>
      </c>
      <c r="H6565" s="3"/>
      <c r="I6565" s="3"/>
      <c r="J6565" s="3" t="s">
        <v>3354</v>
      </c>
      <c r="K6565" s="3" t="s">
        <v>3383</v>
      </c>
      <c r="L6565" s="3"/>
      <c r="M6565" s="3" t="s">
        <v>3453</v>
      </c>
      <c r="N6565" s="3"/>
      <c r="O6565" s="3"/>
      <c r="P6565" s="3"/>
      <c r="Q6565" s="3"/>
      <c r="R6565" s="3"/>
      <c r="S6565" s="152"/>
      <c r="T6565" s="3" t="s">
        <v>3262</v>
      </c>
      <c r="U6565" s="3"/>
      <c r="V6565" s="143"/>
      <c r="W6565" s="3"/>
      <c r="X6565" s="3"/>
      <c r="Y6565" s="3"/>
      <c r="Z6565" s="3"/>
      <c r="AB6565" s="3"/>
      <c r="AE6565" s="3"/>
      <c r="AF6565" t="s">
        <v>3451</v>
      </c>
      <c r="AH6565" s="2">
        <v>45783</v>
      </c>
      <c r="AI6565" s="75" t="s">
        <v>4996</v>
      </c>
    </row>
    <row r="6566" spans="1:35" ht="15" thickBot="1" x14ac:dyDescent="0.4">
      <c r="B6566" s="5">
        <f t="shared" si="533"/>
        <v>6564</v>
      </c>
      <c r="C6566">
        <f t="shared" si="534"/>
        <v>34</v>
      </c>
      <c r="D6566" s="146">
        <v>1967</v>
      </c>
      <c r="E6566" t="s">
        <v>560</v>
      </c>
      <c r="F6566" t="s">
        <v>25</v>
      </c>
      <c r="G6566">
        <v>602048</v>
      </c>
      <c r="H6566" t="s">
        <v>17</v>
      </c>
      <c r="J6566" t="s">
        <v>3354</v>
      </c>
      <c r="K6566" t="s">
        <v>3383</v>
      </c>
      <c r="L6566" t="s">
        <v>56</v>
      </c>
      <c r="M6566" t="s">
        <v>3359</v>
      </c>
      <c r="AF6566" t="s">
        <v>3060</v>
      </c>
      <c r="AG6566" s="162"/>
      <c r="AH6566" s="163">
        <v>40279.547835648147</v>
      </c>
    </row>
    <row r="6567" spans="1:35" ht="15" thickBot="1" x14ac:dyDescent="0.4">
      <c r="A6567" s="180"/>
      <c r="B6567" s="5">
        <f t="shared" si="533"/>
        <v>6565</v>
      </c>
      <c r="C6567">
        <f t="shared" si="534"/>
        <v>4</v>
      </c>
      <c r="D6567" s="146">
        <v>1967</v>
      </c>
      <c r="E6567" t="s">
        <v>560</v>
      </c>
      <c r="F6567" t="s">
        <v>25</v>
      </c>
      <c r="G6567">
        <v>602082</v>
      </c>
      <c r="H6567" t="s">
        <v>17</v>
      </c>
      <c r="J6567" t="s">
        <v>3354</v>
      </c>
      <c r="K6567" t="s">
        <v>3383</v>
      </c>
      <c r="L6567" t="s">
        <v>37</v>
      </c>
      <c r="M6567" t="s">
        <v>3359</v>
      </c>
      <c r="W6567" t="s">
        <v>3557</v>
      </c>
      <c r="AB6567" t="s">
        <v>195</v>
      </c>
      <c r="AF6567" t="s">
        <v>3060</v>
      </c>
      <c r="AG6567" s="162"/>
      <c r="AH6567" s="163">
        <v>40052.546863425923</v>
      </c>
    </row>
    <row r="6568" spans="1:35" ht="15" thickBot="1" x14ac:dyDescent="0.4">
      <c r="A6568" s="159"/>
      <c r="B6568" s="5">
        <f t="shared" si="533"/>
        <v>6566</v>
      </c>
      <c r="C6568">
        <f t="shared" si="534"/>
        <v>29</v>
      </c>
      <c r="D6568" s="146">
        <v>1967</v>
      </c>
      <c r="E6568" s="162" t="s">
        <v>560</v>
      </c>
      <c r="F6568" s="162" t="s">
        <v>25</v>
      </c>
      <c r="G6568" s="160">
        <v>602086</v>
      </c>
      <c r="H6568" s="159"/>
      <c r="I6568" s="159"/>
      <c r="J6568" s="159" t="s">
        <v>3354</v>
      </c>
      <c r="K6568" s="159" t="s">
        <v>3383</v>
      </c>
      <c r="L6568" s="159"/>
      <c r="M6568" s="159" t="s">
        <v>3453</v>
      </c>
      <c r="N6568" s="159"/>
      <c r="O6568" s="159"/>
      <c r="P6568" s="159"/>
      <c r="Q6568" s="159"/>
      <c r="R6568" s="159"/>
      <c r="S6568" s="203"/>
      <c r="T6568" s="159" t="s">
        <v>3424</v>
      </c>
      <c r="U6568" s="159"/>
      <c r="V6568" s="161"/>
      <c r="W6568" s="159" t="s">
        <v>3557</v>
      </c>
      <c r="X6568" s="159" t="s">
        <v>3452</v>
      </c>
      <c r="Y6568" s="159"/>
      <c r="Z6568" s="159" t="s">
        <v>3359</v>
      </c>
      <c r="AA6568" s="159" t="s">
        <v>3556</v>
      </c>
      <c r="AB6568" s="159" t="s">
        <v>3992</v>
      </c>
      <c r="AC6568" s="159"/>
      <c r="AD6568" s="159"/>
      <c r="AE6568" s="159"/>
      <c r="AF6568" t="s">
        <v>3451</v>
      </c>
      <c r="AG6568" s="159"/>
      <c r="AH6568" s="176">
        <v>45928</v>
      </c>
      <c r="AI6568" s="76" t="s">
        <v>5637</v>
      </c>
    </row>
    <row r="6569" spans="1:35" ht="15" customHeight="1" thickBot="1" x14ac:dyDescent="0.4">
      <c r="A6569" s="180"/>
      <c r="B6569" s="5">
        <f t="shared" si="533"/>
        <v>6567</v>
      </c>
      <c r="C6569">
        <f t="shared" si="534"/>
        <v>47</v>
      </c>
      <c r="D6569" s="146">
        <v>1967</v>
      </c>
      <c r="E6569" t="s">
        <v>560</v>
      </c>
      <c r="F6569" t="s">
        <v>25</v>
      </c>
      <c r="G6569" s="165">
        <v>602115</v>
      </c>
      <c r="H6569" s="3"/>
      <c r="I6569" s="3"/>
      <c r="J6569" s="3" t="s">
        <v>3354</v>
      </c>
      <c r="K6569" s="3" t="s">
        <v>3383</v>
      </c>
      <c r="L6569" s="3"/>
      <c r="M6569" s="3" t="s">
        <v>3453</v>
      </c>
      <c r="N6569" s="3" t="s">
        <v>3359</v>
      </c>
      <c r="O6569" s="3"/>
      <c r="P6569" s="3"/>
      <c r="Q6569" s="3"/>
      <c r="R6569" s="3"/>
      <c r="S6569" s="152"/>
      <c r="T6569" s="3" t="s">
        <v>3424</v>
      </c>
      <c r="U6569" s="3"/>
      <c r="V6569" s="143"/>
      <c r="W6569" s="3" t="s">
        <v>3557</v>
      </c>
      <c r="X6569" s="3" t="s">
        <v>3452</v>
      </c>
      <c r="Y6569" s="3"/>
      <c r="Z6569" s="3" t="s">
        <v>3359</v>
      </c>
      <c r="AA6569" s="3" t="s">
        <v>3556</v>
      </c>
      <c r="AB6569" s="3"/>
      <c r="AE6569" s="3"/>
      <c r="AF6569" t="s">
        <v>3451</v>
      </c>
      <c r="AG6569" s="3"/>
      <c r="AH6569" s="153">
        <v>45988</v>
      </c>
      <c r="AI6569" s="166"/>
    </row>
    <row r="6570" spans="1:35" ht="15" customHeight="1" x14ac:dyDescent="0.35">
      <c r="B6570" s="5">
        <f t="shared" si="533"/>
        <v>6568</v>
      </c>
      <c r="C6570">
        <f t="shared" si="534"/>
        <v>1</v>
      </c>
      <c r="D6570" s="146">
        <v>1967</v>
      </c>
      <c r="E6570" t="s">
        <v>560</v>
      </c>
      <c r="F6570" t="s">
        <v>25</v>
      </c>
      <c r="G6570">
        <v>602162</v>
      </c>
      <c r="J6570" t="s">
        <v>3354</v>
      </c>
      <c r="K6570" t="s">
        <v>3383</v>
      </c>
      <c r="M6570" t="s">
        <v>3453</v>
      </c>
      <c r="T6570" t="s">
        <v>3424</v>
      </c>
      <c r="W6570" t="s">
        <v>3557</v>
      </c>
      <c r="X6570" t="s">
        <v>3452</v>
      </c>
      <c r="Z6570" t="s">
        <v>3359</v>
      </c>
      <c r="AA6570" s="3" t="s">
        <v>3556</v>
      </c>
      <c r="AD6570" s="77" t="s">
        <v>5684</v>
      </c>
      <c r="AF6570" t="s">
        <v>3451</v>
      </c>
      <c r="AH6570" s="2">
        <v>45899</v>
      </c>
    </row>
    <row r="6571" spans="1:35" ht="15" customHeight="1" x14ac:dyDescent="0.35">
      <c r="B6571" s="5">
        <f t="shared" si="533"/>
        <v>6569</v>
      </c>
      <c r="C6571">
        <f t="shared" si="534"/>
        <v>809</v>
      </c>
      <c r="D6571" s="146">
        <v>1967</v>
      </c>
      <c r="E6571" t="s">
        <v>560</v>
      </c>
      <c r="F6571" t="s">
        <v>25</v>
      </c>
      <c r="G6571">
        <v>602163</v>
      </c>
      <c r="H6571" t="s">
        <v>17</v>
      </c>
      <c r="J6571" t="s">
        <v>3354</v>
      </c>
      <c r="K6571" t="s">
        <v>3383</v>
      </c>
      <c r="L6571" t="s">
        <v>898</v>
      </c>
      <c r="M6571" t="s">
        <v>3359</v>
      </c>
      <c r="N6571" t="s">
        <v>3359</v>
      </c>
      <c r="W6571" t="s">
        <v>3557</v>
      </c>
      <c r="AB6571" t="s">
        <v>195</v>
      </c>
      <c r="AD6571" s="155"/>
      <c r="AF6571" t="s">
        <v>3060</v>
      </c>
      <c r="AH6571" s="2">
        <v>40163.35396990741</v>
      </c>
    </row>
    <row r="6572" spans="1:35" ht="15" customHeight="1" x14ac:dyDescent="0.35">
      <c r="A6572" s="3"/>
      <c r="B6572" s="5">
        <f t="shared" si="533"/>
        <v>6570</v>
      </c>
      <c r="C6572">
        <f t="shared" si="534"/>
        <v>3</v>
      </c>
      <c r="D6572" s="146">
        <v>1967</v>
      </c>
      <c r="E6572" t="s">
        <v>15</v>
      </c>
      <c r="F6572" t="s">
        <v>25</v>
      </c>
      <c r="G6572">
        <v>602972</v>
      </c>
      <c r="H6572" t="s">
        <v>17</v>
      </c>
      <c r="J6572" t="s">
        <v>3354</v>
      </c>
      <c r="M6572" t="s">
        <v>3359</v>
      </c>
      <c r="AF6572" t="s">
        <v>3060</v>
      </c>
      <c r="AH6572" s="2">
        <v>41072.812881944446</v>
      </c>
    </row>
    <row r="6573" spans="1:35" ht="15" customHeight="1" x14ac:dyDescent="0.35">
      <c r="B6573" s="5">
        <f t="shared" si="533"/>
        <v>6571</v>
      </c>
      <c r="C6573">
        <f t="shared" si="534"/>
        <v>1191</v>
      </c>
      <c r="D6573" s="146">
        <v>1967</v>
      </c>
      <c r="E6573" s="101" t="s">
        <v>15</v>
      </c>
      <c r="F6573" s="101" t="s">
        <v>25</v>
      </c>
      <c r="G6573" s="165">
        <v>602975</v>
      </c>
      <c r="H6573" s="101"/>
      <c r="I6573" s="101"/>
      <c r="J6573" s="101"/>
      <c r="K6573" s="101" t="s">
        <v>3383</v>
      </c>
      <c r="L6573" s="101"/>
      <c r="M6573" s="101"/>
      <c r="N6573" s="101"/>
      <c r="O6573" s="101"/>
      <c r="P6573" s="101"/>
      <c r="Q6573" s="101"/>
      <c r="R6573" s="101"/>
      <c r="S6573" s="128"/>
      <c r="T6573" s="101"/>
      <c r="U6573" s="101"/>
      <c r="V6573" s="130"/>
      <c r="W6573" s="101"/>
      <c r="X6573" s="101"/>
      <c r="Y6573" s="101"/>
      <c r="Z6573" s="101"/>
      <c r="AA6573" s="101"/>
      <c r="AB6573" s="101"/>
      <c r="AC6573" s="101"/>
      <c r="AD6573" s="101"/>
      <c r="AE6573" s="101"/>
      <c r="AF6573" t="s">
        <v>3451</v>
      </c>
      <c r="AG6573" s="101"/>
      <c r="AH6573" s="103">
        <v>45839</v>
      </c>
      <c r="AI6573" s="102" t="s">
        <v>5170</v>
      </c>
    </row>
    <row r="6574" spans="1:35" ht="15" customHeight="1" x14ac:dyDescent="0.35">
      <c r="B6574" s="5">
        <f t="shared" si="533"/>
        <v>6572</v>
      </c>
      <c r="C6574">
        <f t="shared" si="534"/>
        <v>11</v>
      </c>
      <c r="D6574" s="146">
        <v>1967</v>
      </c>
      <c r="E6574" t="s">
        <v>500</v>
      </c>
      <c r="F6574" t="s">
        <v>25</v>
      </c>
      <c r="G6574">
        <v>604166</v>
      </c>
      <c r="H6574" t="s">
        <v>17</v>
      </c>
      <c r="J6574" t="s">
        <v>380</v>
      </c>
      <c r="K6574" t="s">
        <v>3383</v>
      </c>
      <c r="L6574" t="s">
        <v>224</v>
      </c>
      <c r="M6574" t="s">
        <v>3359</v>
      </c>
      <c r="U6574" t="s">
        <v>3557</v>
      </c>
      <c r="AB6574" t="s">
        <v>197</v>
      </c>
      <c r="AF6574" t="s">
        <v>3060</v>
      </c>
      <c r="AH6574" s="2">
        <v>40029.376064814816</v>
      </c>
    </row>
    <row r="6575" spans="1:35" ht="15" customHeight="1" x14ac:dyDescent="0.35">
      <c r="B6575" s="5">
        <f t="shared" si="533"/>
        <v>6573</v>
      </c>
      <c r="C6575">
        <f t="shared" si="534"/>
        <v>1</v>
      </c>
      <c r="D6575" s="16">
        <v>1967</v>
      </c>
      <c r="E6575" t="s">
        <v>500</v>
      </c>
      <c r="F6575" t="s">
        <v>25</v>
      </c>
      <c r="G6575">
        <v>604177</v>
      </c>
      <c r="H6575" t="s">
        <v>17</v>
      </c>
      <c r="M6575" t="s">
        <v>3359</v>
      </c>
      <c r="AF6575" t="s">
        <v>3060</v>
      </c>
      <c r="AH6575" s="2">
        <v>40818.647129629629</v>
      </c>
    </row>
    <row r="6576" spans="1:35" ht="15" customHeight="1" x14ac:dyDescent="0.35">
      <c r="B6576" s="5">
        <f t="shared" si="533"/>
        <v>6574</v>
      </c>
      <c r="C6576">
        <f t="shared" si="534"/>
        <v>24</v>
      </c>
      <c r="D6576" s="16">
        <v>1967</v>
      </c>
      <c r="E6576" t="s">
        <v>500</v>
      </c>
      <c r="F6576" t="s">
        <v>25</v>
      </c>
      <c r="G6576">
        <v>604178</v>
      </c>
      <c r="H6576" t="s">
        <v>17</v>
      </c>
      <c r="J6576" t="s">
        <v>380</v>
      </c>
      <c r="K6576" t="s">
        <v>3383</v>
      </c>
      <c r="L6576" t="s">
        <v>373</v>
      </c>
      <c r="M6576" t="s">
        <v>3359</v>
      </c>
      <c r="N6576" t="s">
        <v>3359</v>
      </c>
      <c r="U6576" t="s">
        <v>3557</v>
      </c>
      <c r="V6576" s="43" t="s">
        <v>3359</v>
      </c>
      <c r="AC6576" s="3">
        <v>1967</v>
      </c>
      <c r="AF6576" t="s">
        <v>3060</v>
      </c>
      <c r="AH6576" s="2">
        <v>40626.246030092596</v>
      </c>
    </row>
    <row r="6577" spans="1:35" ht="15" customHeight="1" x14ac:dyDescent="0.35">
      <c r="B6577" s="5">
        <f t="shared" si="533"/>
        <v>6575</v>
      </c>
      <c r="C6577">
        <f t="shared" si="534"/>
        <v>45</v>
      </c>
      <c r="D6577" s="16">
        <v>1967</v>
      </c>
      <c r="E6577" t="s">
        <v>500</v>
      </c>
      <c r="F6577" t="s">
        <v>25</v>
      </c>
      <c r="G6577">
        <v>604202</v>
      </c>
      <c r="H6577" t="s">
        <v>17</v>
      </c>
      <c r="J6577" t="s">
        <v>380</v>
      </c>
      <c r="K6577" t="s">
        <v>3383</v>
      </c>
      <c r="L6577" t="s">
        <v>89</v>
      </c>
      <c r="M6577" t="s">
        <v>3359</v>
      </c>
      <c r="U6577" t="s">
        <v>3557</v>
      </c>
      <c r="V6577" s="43" t="s">
        <v>3359</v>
      </c>
      <c r="AB6577" t="s">
        <v>2168</v>
      </c>
      <c r="AF6577" t="s">
        <v>3060</v>
      </c>
      <c r="AH6577" s="2">
        <v>40774.029502314814</v>
      </c>
    </row>
    <row r="6578" spans="1:35" ht="15" customHeight="1" x14ac:dyDescent="0.35">
      <c r="B6578" s="5">
        <f t="shared" si="533"/>
        <v>6576</v>
      </c>
      <c r="C6578">
        <f t="shared" si="534"/>
        <v>82</v>
      </c>
      <c r="D6578" s="16">
        <v>1967</v>
      </c>
      <c r="E6578" t="s">
        <v>500</v>
      </c>
      <c r="F6578" t="s">
        <v>25</v>
      </c>
      <c r="G6578">
        <v>604247</v>
      </c>
      <c r="H6578" t="s">
        <v>17</v>
      </c>
      <c r="J6578" t="s">
        <v>380</v>
      </c>
      <c r="M6578" t="s">
        <v>3359</v>
      </c>
      <c r="AF6578" t="s">
        <v>3060</v>
      </c>
      <c r="AH6578" s="2">
        <v>39966.781215277777</v>
      </c>
    </row>
    <row r="6579" spans="1:35" ht="15" customHeight="1" x14ac:dyDescent="0.35">
      <c r="B6579" s="5">
        <f t="shared" si="533"/>
        <v>6577</v>
      </c>
      <c r="C6579">
        <f t="shared" si="534"/>
        <v>6</v>
      </c>
      <c r="D6579" s="16">
        <v>1967</v>
      </c>
      <c r="E6579" t="s">
        <v>15</v>
      </c>
      <c r="F6579" t="s">
        <v>25</v>
      </c>
      <c r="G6579">
        <v>604329</v>
      </c>
      <c r="H6579" t="s">
        <v>17</v>
      </c>
      <c r="J6579" t="s">
        <v>3354</v>
      </c>
      <c r="M6579" t="s">
        <v>3359</v>
      </c>
      <c r="AF6579" t="s">
        <v>3060</v>
      </c>
      <c r="AH6579" s="2">
        <v>40492.945717592593</v>
      </c>
    </row>
    <row r="6580" spans="1:35" ht="15" customHeight="1" x14ac:dyDescent="0.35">
      <c r="B6580" s="5">
        <f t="shared" si="533"/>
        <v>6578</v>
      </c>
      <c r="C6580">
        <f t="shared" si="534"/>
        <v>2379</v>
      </c>
      <c r="D6580" s="146">
        <v>1967</v>
      </c>
      <c r="E6580" s="3" t="s">
        <v>15</v>
      </c>
      <c r="F6580" s="3" t="s">
        <v>25</v>
      </c>
      <c r="G6580" s="3">
        <v>604335</v>
      </c>
      <c r="H6580" s="3"/>
      <c r="I6580" s="3"/>
      <c r="J6580" s="3"/>
      <c r="K6580" s="3"/>
      <c r="L6580" s="3"/>
      <c r="M6580" s="3"/>
      <c r="N6580" s="3"/>
      <c r="O6580" s="3"/>
      <c r="P6580" s="3"/>
      <c r="Q6580" s="3"/>
      <c r="R6580" s="3"/>
      <c r="S6580" s="152"/>
      <c r="T6580" s="3"/>
      <c r="U6580" s="3"/>
      <c r="V6580" s="143"/>
      <c r="W6580" s="3"/>
      <c r="X6580" s="3"/>
      <c r="Y6580" s="3"/>
      <c r="Z6580" s="3"/>
      <c r="AB6580" s="3"/>
      <c r="AE6580" s="3"/>
      <c r="AF6580" s="3" t="s">
        <v>3451</v>
      </c>
      <c r="AG6580" s="3"/>
      <c r="AH6580" s="153">
        <v>45561</v>
      </c>
      <c r="AI6580" s="14" t="s">
        <v>4188</v>
      </c>
    </row>
    <row r="6581" spans="1:35" ht="15" customHeight="1" thickBot="1" x14ac:dyDescent="0.4">
      <c r="B6581" s="5">
        <f t="shared" si="533"/>
        <v>6579</v>
      </c>
      <c r="C6581">
        <f t="shared" ref="C6581:C6584" si="537">+G6582-G6581</f>
        <v>44</v>
      </c>
      <c r="D6581" s="146">
        <v>1967</v>
      </c>
      <c r="E6581" t="s">
        <v>15</v>
      </c>
      <c r="F6581" t="s">
        <v>16</v>
      </c>
      <c r="G6581">
        <v>606714</v>
      </c>
      <c r="H6581" t="s">
        <v>17</v>
      </c>
      <c r="J6581" t="s">
        <v>3354</v>
      </c>
      <c r="K6581" t="s">
        <v>3383</v>
      </c>
      <c r="L6581" t="s">
        <v>369</v>
      </c>
      <c r="M6581" t="s">
        <v>3359</v>
      </c>
      <c r="AB6581" t="s">
        <v>132</v>
      </c>
      <c r="AF6581" t="s">
        <v>3060</v>
      </c>
      <c r="AH6581" s="2">
        <v>39982.556828703702</v>
      </c>
    </row>
    <row r="6582" spans="1:35" ht="15" customHeight="1" thickBot="1" x14ac:dyDescent="0.4">
      <c r="B6582" s="5">
        <f t="shared" si="533"/>
        <v>6580</v>
      </c>
      <c r="C6582">
        <f t="shared" si="537"/>
        <v>126</v>
      </c>
      <c r="D6582" s="146">
        <v>1967</v>
      </c>
      <c r="E6582" s="159" t="s">
        <v>15</v>
      </c>
      <c r="F6582" s="159" t="s">
        <v>16</v>
      </c>
      <c r="G6582" s="160">
        <v>606758</v>
      </c>
      <c r="H6582" s="159"/>
      <c r="I6582" s="159"/>
      <c r="J6582" s="159" t="s">
        <v>3354</v>
      </c>
      <c r="K6582" s="159" t="s">
        <v>3383</v>
      </c>
      <c r="L6582" s="159"/>
      <c r="M6582" s="159" t="s">
        <v>3453</v>
      </c>
      <c r="N6582" s="159"/>
      <c r="O6582" s="159"/>
      <c r="P6582" s="159"/>
      <c r="Q6582" s="159"/>
      <c r="R6582" s="159"/>
      <c r="S6582" s="159"/>
      <c r="T6582" s="159" t="s">
        <v>3262</v>
      </c>
      <c r="U6582" s="159"/>
      <c r="V6582" s="159"/>
      <c r="W6582" s="159" t="s">
        <v>3572</v>
      </c>
      <c r="X6582" s="159" t="s">
        <v>3660</v>
      </c>
      <c r="Y6582" s="159"/>
      <c r="Z6582" s="159"/>
      <c r="AA6582" s="159" t="s">
        <v>3262</v>
      </c>
      <c r="AB6582" s="159"/>
      <c r="AC6582" s="159"/>
      <c r="AD6582" s="159"/>
      <c r="AE6582" s="159"/>
      <c r="AF6582" t="s">
        <v>3451</v>
      </c>
      <c r="AG6582" s="159"/>
      <c r="AH6582" s="176">
        <v>46207</v>
      </c>
      <c r="AI6582" s="76" t="s">
        <v>6774</v>
      </c>
    </row>
    <row r="6583" spans="1:35" ht="15" customHeight="1" x14ac:dyDescent="0.35">
      <c r="B6583" s="5">
        <f t="shared" si="533"/>
        <v>6581</v>
      </c>
      <c r="C6583">
        <f t="shared" si="537"/>
        <v>35</v>
      </c>
      <c r="D6583" s="146">
        <v>1967</v>
      </c>
      <c r="E6583" s="3" t="s">
        <v>15</v>
      </c>
      <c r="F6583" s="3" t="s">
        <v>16</v>
      </c>
      <c r="G6583" s="3">
        <v>606884</v>
      </c>
      <c r="H6583" s="3"/>
      <c r="I6583" s="3"/>
      <c r="J6583" s="3"/>
      <c r="K6583" s="3"/>
      <c r="L6583" s="3"/>
      <c r="M6583" s="3"/>
      <c r="N6583" s="3"/>
      <c r="O6583" s="3"/>
      <c r="P6583" s="3"/>
      <c r="Q6583" s="3"/>
      <c r="R6583" s="3"/>
      <c r="S6583" s="152"/>
      <c r="T6583" s="3"/>
      <c r="U6583" s="3"/>
      <c r="V6583" s="143"/>
      <c r="W6583" s="3"/>
      <c r="X6583" s="3"/>
      <c r="Y6583" s="3"/>
      <c r="Z6583" s="3"/>
      <c r="AB6583" s="3"/>
      <c r="AE6583" s="3"/>
      <c r="AF6583" s="3" t="s">
        <v>3451</v>
      </c>
      <c r="AG6583" s="3"/>
      <c r="AH6583" s="153">
        <v>45661</v>
      </c>
      <c r="AI6583" s="14" t="s">
        <v>4568</v>
      </c>
    </row>
    <row r="6584" spans="1:35" ht="15" customHeight="1" x14ac:dyDescent="0.35">
      <c r="B6584" s="5">
        <f t="shared" si="533"/>
        <v>6582</v>
      </c>
      <c r="C6584">
        <f t="shared" si="537"/>
        <v>54</v>
      </c>
      <c r="D6584" s="146">
        <v>1967</v>
      </c>
      <c r="E6584" t="s">
        <v>15</v>
      </c>
      <c r="F6584" t="s">
        <v>16</v>
      </c>
      <c r="G6584">
        <v>606919</v>
      </c>
      <c r="H6584" t="s">
        <v>17</v>
      </c>
      <c r="J6584" t="s">
        <v>3354</v>
      </c>
      <c r="K6584" t="s">
        <v>3383</v>
      </c>
      <c r="L6584" t="s">
        <v>172</v>
      </c>
      <c r="M6584" t="s">
        <v>3359</v>
      </c>
      <c r="N6584" t="s">
        <v>3359</v>
      </c>
      <c r="AB6584" t="s">
        <v>2169</v>
      </c>
      <c r="AF6584" t="s">
        <v>3060</v>
      </c>
      <c r="AH6584" s="2">
        <v>40812.657118055555</v>
      </c>
    </row>
    <row r="6585" spans="1:35" ht="15" customHeight="1" x14ac:dyDescent="0.35">
      <c r="B6585" s="5">
        <f t="shared" si="533"/>
        <v>6583</v>
      </c>
      <c r="C6585">
        <f t="shared" si="534"/>
        <v>18</v>
      </c>
      <c r="D6585" s="16">
        <v>1967</v>
      </c>
      <c r="E6585" t="s">
        <v>15</v>
      </c>
      <c r="F6585" t="s">
        <v>16</v>
      </c>
      <c r="G6585">
        <v>606973</v>
      </c>
      <c r="H6585" t="s">
        <v>17</v>
      </c>
      <c r="K6585" t="s">
        <v>3383</v>
      </c>
      <c r="L6585" t="s">
        <v>135</v>
      </c>
      <c r="M6585" t="s">
        <v>3359</v>
      </c>
      <c r="AB6585" t="s">
        <v>195</v>
      </c>
      <c r="AD6585" s="3" t="s">
        <v>2170</v>
      </c>
      <c r="AF6585" t="s">
        <v>3060</v>
      </c>
      <c r="AH6585" s="2">
        <v>39882.843599537038</v>
      </c>
    </row>
    <row r="6586" spans="1:35" ht="15" customHeight="1" x14ac:dyDescent="0.35">
      <c r="B6586" s="5">
        <f t="shared" si="533"/>
        <v>6584</v>
      </c>
      <c r="C6586">
        <f t="shared" si="534"/>
        <v>14</v>
      </c>
      <c r="D6586" s="16">
        <v>1967</v>
      </c>
      <c r="E6586" t="s">
        <v>15</v>
      </c>
      <c r="F6586" t="s">
        <v>16</v>
      </c>
      <c r="G6586">
        <v>606991</v>
      </c>
      <c r="H6586" t="s">
        <v>17</v>
      </c>
      <c r="J6586" t="s">
        <v>3354</v>
      </c>
      <c r="K6586" t="s">
        <v>3383</v>
      </c>
      <c r="L6586" t="s">
        <v>2171</v>
      </c>
      <c r="M6586" t="s">
        <v>3359</v>
      </c>
      <c r="AB6586" s="9" t="s">
        <v>139</v>
      </c>
      <c r="AF6586" t="s">
        <v>3060</v>
      </c>
      <c r="AH6586" s="2">
        <v>40502.625243055554</v>
      </c>
    </row>
    <row r="6587" spans="1:35" ht="15" customHeight="1" x14ac:dyDescent="0.35">
      <c r="B6587" s="5">
        <f t="shared" si="533"/>
        <v>6585</v>
      </c>
      <c r="C6587">
        <f t="shared" si="534"/>
        <v>196</v>
      </c>
      <c r="D6587" s="16">
        <v>1967</v>
      </c>
      <c r="E6587" t="s">
        <v>15</v>
      </c>
      <c r="F6587" t="s">
        <v>16</v>
      </c>
      <c r="G6587">
        <v>607005</v>
      </c>
      <c r="H6587" t="s">
        <v>17</v>
      </c>
      <c r="J6587" t="s">
        <v>3354</v>
      </c>
      <c r="M6587" t="s">
        <v>3359</v>
      </c>
      <c r="AB6587" t="s">
        <v>31</v>
      </c>
      <c r="AF6587" t="s">
        <v>3060</v>
      </c>
      <c r="AH6587" s="2">
        <v>41107.695370370369</v>
      </c>
    </row>
    <row r="6588" spans="1:35" ht="15" customHeight="1" thickBot="1" x14ac:dyDescent="0.4">
      <c r="B6588" s="5">
        <f t="shared" ref="B6588:B6591" si="538">+B6587+1</f>
        <v>6586</v>
      </c>
      <c r="C6588">
        <f t="shared" ref="C6588:C6591" si="539">+G6589-G6588</f>
        <v>9</v>
      </c>
      <c r="D6588" s="16">
        <v>1967</v>
      </c>
      <c r="E6588" t="s">
        <v>15</v>
      </c>
      <c r="F6588" t="s">
        <v>16</v>
      </c>
      <c r="G6588">
        <v>607201</v>
      </c>
      <c r="H6588" t="s">
        <v>17</v>
      </c>
      <c r="J6588" t="s">
        <v>3354</v>
      </c>
      <c r="K6588" t="s">
        <v>3383</v>
      </c>
      <c r="M6588" t="s">
        <v>3359</v>
      </c>
      <c r="AF6588" t="s">
        <v>3060</v>
      </c>
      <c r="AH6588" s="2">
        <v>40452.013275462959</v>
      </c>
    </row>
    <row r="6589" spans="1:35" ht="15" customHeight="1" thickBot="1" x14ac:dyDescent="0.4">
      <c r="B6589" s="5">
        <f t="shared" si="538"/>
        <v>6587</v>
      </c>
      <c r="C6589">
        <f t="shared" si="539"/>
        <v>325</v>
      </c>
      <c r="D6589" s="16">
        <v>1967</v>
      </c>
      <c r="E6589" t="s">
        <v>15</v>
      </c>
      <c r="F6589" t="s">
        <v>16</v>
      </c>
      <c r="G6589">
        <v>607210</v>
      </c>
      <c r="H6589" t="s">
        <v>17</v>
      </c>
      <c r="J6589" t="s">
        <v>3354</v>
      </c>
      <c r="K6589" t="s">
        <v>3383</v>
      </c>
      <c r="L6589" t="s">
        <v>2172</v>
      </c>
      <c r="M6589" t="s">
        <v>3359</v>
      </c>
      <c r="AC6589" s="3" t="s">
        <v>2173</v>
      </c>
      <c r="AD6589" s="3" t="s">
        <v>2174</v>
      </c>
      <c r="AF6589" t="s">
        <v>3060</v>
      </c>
      <c r="AG6589" s="162"/>
      <c r="AH6589" s="163">
        <v>40681.906782407408</v>
      </c>
    </row>
    <row r="6590" spans="1:35" ht="15" thickBot="1" x14ac:dyDescent="0.4">
      <c r="B6590" s="5">
        <f t="shared" si="538"/>
        <v>6588</v>
      </c>
      <c r="C6590">
        <f t="shared" si="539"/>
        <v>15</v>
      </c>
      <c r="D6590" s="16">
        <v>1967</v>
      </c>
      <c r="E6590" s="159" t="s">
        <v>15</v>
      </c>
      <c r="F6590" s="159" t="s">
        <v>25</v>
      </c>
      <c r="G6590" s="160">
        <v>607535</v>
      </c>
      <c r="H6590" s="159"/>
      <c r="I6590" s="159"/>
      <c r="J6590" s="159" t="s">
        <v>3354</v>
      </c>
      <c r="K6590" s="159" t="s">
        <v>3383</v>
      </c>
      <c r="L6590" s="159"/>
      <c r="M6590" s="159" t="s">
        <v>3453</v>
      </c>
      <c r="N6590" s="159"/>
      <c r="O6590" s="159"/>
      <c r="P6590" s="159"/>
      <c r="Q6590" s="159"/>
      <c r="R6590" s="159"/>
      <c r="S6590" s="159"/>
      <c r="T6590" s="159" t="s">
        <v>167</v>
      </c>
      <c r="U6590" s="159"/>
      <c r="V6590" s="161"/>
      <c r="W6590" s="159" t="s">
        <v>3576</v>
      </c>
      <c r="X6590" s="159" t="s">
        <v>3660</v>
      </c>
      <c r="Y6590" s="159"/>
      <c r="Z6590" s="159"/>
      <c r="AA6590" s="159" t="s">
        <v>167</v>
      </c>
      <c r="AB6590" s="159"/>
      <c r="AC6590" s="159"/>
      <c r="AD6590" s="159"/>
      <c r="AE6590" s="159"/>
      <c r="AF6590" t="s">
        <v>3451</v>
      </c>
      <c r="AG6590" s="159"/>
      <c r="AH6590" s="176">
        <v>46256</v>
      </c>
      <c r="AI6590" s="76" t="s">
        <v>6951</v>
      </c>
    </row>
    <row r="6591" spans="1:35" ht="15" customHeight="1" thickBot="1" x14ac:dyDescent="0.4">
      <c r="A6591" s="159"/>
      <c r="B6591" s="5">
        <f t="shared" si="538"/>
        <v>6589</v>
      </c>
      <c r="C6591">
        <f t="shared" si="539"/>
        <v>85</v>
      </c>
      <c r="D6591" s="16">
        <v>1967</v>
      </c>
      <c r="E6591" s="3" t="s">
        <v>15</v>
      </c>
      <c r="F6591" s="3" t="s">
        <v>16</v>
      </c>
      <c r="G6591" s="165">
        <v>607550</v>
      </c>
      <c r="H6591" s="3"/>
      <c r="I6591" s="3"/>
      <c r="J6591" s="3" t="s">
        <v>3354</v>
      </c>
      <c r="K6591" s="3" t="s">
        <v>3383</v>
      </c>
      <c r="L6591" s="3"/>
      <c r="M6591" s="3" t="s">
        <v>3453</v>
      </c>
      <c r="N6591" s="3"/>
      <c r="O6591" s="3"/>
      <c r="P6591" s="3"/>
      <c r="Q6591" s="3"/>
      <c r="R6591" s="3"/>
      <c r="S6591" s="152"/>
      <c r="T6591" s="3" t="s">
        <v>3262</v>
      </c>
      <c r="U6591" s="3"/>
      <c r="V6591" s="143"/>
      <c r="W6591" s="3" t="s">
        <v>3572</v>
      </c>
      <c r="X6591" s="3" t="s">
        <v>3660</v>
      </c>
      <c r="Y6591" s="3"/>
      <c r="Z6591" s="3"/>
      <c r="AA6591" s="3" t="s">
        <v>3262</v>
      </c>
      <c r="AB6591" s="3"/>
      <c r="AE6591" s="3"/>
      <c r="AF6591" t="s">
        <v>3451</v>
      </c>
      <c r="AG6591" s="3"/>
      <c r="AH6591" s="153">
        <v>45928</v>
      </c>
      <c r="AI6591" s="166" t="s">
        <v>5638</v>
      </c>
    </row>
    <row r="6592" spans="1:35" ht="15" customHeight="1" x14ac:dyDescent="0.35">
      <c r="B6592" s="5">
        <f>+B6591+1</f>
        <v>6590</v>
      </c>
      <c r="C6592">
        <f t="shared" si="534"/>
        <v>344</v>
      </c>
      <c r="D6592" s="16">
        <v>1967</v>
      </c>
      <c r="E6592" s="116" t="s">
        <v>15</v>
      </c>
      <c r="F6592" s="116" t="s">
        <v>16</v>
      </c>
      <c r="G6592" s="117">
        <v>607635</v>
      </c>
      <c r="H6592" s="172" t="s">
        <v>5836</v>
      </c>
      <c r="I6592" s="172"/>
      <c r="J6592" s="172" t="s">
        <v>3354</v>
      </c>
      <c r="K6592" s="172" t="s">
        <v>3383</v>
      </c>
      <c r="L6592" s="172"/>
      <c r="M6592" s="172" t="s">
        <v>3453</v>
      </c>
      <c r="N6592" s="172"/>
      <c r="O6592" s="172"/>
      <c r="P6592" s="172"/>
      <c r="Q6592" s="172"/>
      <c r="R6592" s="172"/>
      <c r="S6592" s="173"/>
      <c r="T6592" s="172" t="s">
        <v>3262</v>
      </c>
      <c r="U6592" s="172"/>
      <c r="V6592" s="174"/>
      <c r="W6592" s="172" t="s">
        <v>3572</v>
      </c>
      <c r="X6592" s="172" t="s">
        <v>3660</v>
      </c>
      <c r="Y6592" s="172"/>
      <c r="Z6592" s="172"/>
      <c r="AA6592" s="172" t="s">
        <v>3262</v>
      </c>
      <c r="AB6592" s="172"/>
      <c r="AC6592" s="172"/>
      <c r="AD6592" s="172"/>
      <c r="AE6592" s="172"/>
      <c r="AF6592" t="s">
        <v>3451</v>
      </c>
      <c r="AH6592" s="2">
        <v>45966</v>
      </c>
      <c r="AI6592" s="36" t="s">
        <v>5910</v>
      </c>
    </row>
    <row r="6593" spans="1:35" ht="15" customHeight="1" x14ac:dyDescent="0.35">
      <c r="B6593" s="5">
        <f t="shared" si="533"/>
        <v>6591</v>
      </c>
      <c r="C6593">
        <f t="shared" si="534"/>
        <v>420</v>
      </c>
      <c r="D6593" s="16">
        <v>1967</v>
      </c>
      <c r="E6593" t="s">
        <v>15</v>
      </c>
      <c r="F6593" t="s">
        <v>16</v>
      </c>
      <c r="G6593">
        <v>607979</v>
      </c>
      <c r="H6593" t="s">
        <v>17</v>
      </c>
      <c r="J6593" t="s">
        <v>3354</v>
      </c>
      <c r="K6593" t="s">
        <v>3383</v>
      </c>
      <c r="L6593" t="s">
        <v>153</v>
      </c>
      <c r="M6593" t="s">
        <v>3359</v>
      </c>
      <c r="AB6593" t="s">
        <v>2175</v>
      </c>
      <c r="AF6593" t="s">
        <v>3060</v>
      </c>
      <c r="AH6593" s="2">
        <v>40874.597210648149</v>
      </c>
    </row>
    <row r="6594" spans="1:35" ht="15" customHeight="1" x14ac:dyDescent="0.35">
      <c r="B6594" s="5">
        <f t="shared" si="533"/>
        <v>6592</v>
      </c>
      <c r="C6594">
        <f t="shared" si="534"/>
        <v>12</v>
      </c>
      <c r="D6594" s="16">
        <v>1967</v>
      </c>
      <c r="E6594" t="s">
        <v>15</v>
      </c>
      <c r="F6594" t="s">
        <v>16</v>
      </c>
      <c r="G6594">
        <v>608399</v>
      </c>
      <c r="H6594" t="s">
        <v>17</v>
      </c>
      <c r="J6594" t="s">
        <v>3354</v>
      </c>
      <c r="K6594" t="s">
        <v>3383</v>
      </c>
      <c r="L6594" t="s">
        <v>2176</v>
      </c>
      <c r="M6594" t="s">
        <v>3359</v>
      </c>
      <c r="AB6594" t="s">
        <v>2177</v>
      </c>
      <c r="AF6594" t="s">
        <v>3060</v>
      </c>
      <c r="AH6594" s="2">
        <v>40744.648148148146</v>
      </c>
    </row>
    <row r="6595" spans="1:35" ht="15" customHeight="1" x14ac:dyDescent="0.35">
      <c r="B6595" s="5">
        <f t="shared" si="533"/>
        <v>6593</v>
      </c>
      <c r="C6595">
        <f t="shared" si="534"/>
        <v>497</v>
      </c>
      <c r="D6595" s="146">
        <v>1967</v>
      </c>
      <c r="E6595" s="3" t="s">
        <v>15</v>
      </c>
      <c r="F6595" s="3" t="s">
        <v>16</v>
      </c>
      <c r="G6595" s="3">
        <v>608411</v>
      </c>
      <c r="H6595" s="3"/>
      <c r="I6595" s="3"/>
      <c r="J6595" s="3"/>
      <c r="K6595" s="3"/>
      <c r="L6595" s="3"/>
      <c r="M6595" s="3"/>
      <c r="N6595" s="3"/>
      <c r="O6595" s="3"/>
      <c r="P6595" s="3"/>
      <c r="Q6595" s="3"/>
      <c r="R6595" s="3"/>
      <c r="S6595" s="152"/>
      <c r="T6595" s="3"/>
      <c r="U6595" s="3"/>
      <c r="V6595" s="143"/>
      <c r="W6595" s="3"/>
      <c r="X6595" s="3"/>
      <c r="Y6595" s="3"/>
      <c r="Z6595" s="3"/>
      <c r="AB6595" s="3"/>
      <c r="AE6595" s="3"/>
      <c r="AF6595" s="3" t="s">
        <v>3451</v>
      </c>
      <c r="AG6595" s="3"/>
      <c r="AH6595" s="153">
        <v>45568</v>
      </c>
      <c r="AI6595" s="14" t="s">
        <v>4317</v>
      </c>
    </row>
    <row r="6596" spans="1:35" ht="15" customHeight="1" thickBot="1" x14ac:dyDescent="0.4">
      <c r="B6596" s="5">
        <f t="shared" si="533"/>
        <v>6594</v>
      </c>
      <c r="C6596">
        <f t="shared" si="534"/>
        <v>654</v>
      </c>
      <c r="D6596" s="16">
        <v>1967</v>
      </c>
      <c r="E6596" t="s">
        <v>327</v>
      </c>
      <c r="F6596" t="s">
        <v>16</v>
      </c>
      <c r="G6596">
        <v>608908</v>
      </c>
      <c r="H6596" t="s">
        <v>17</v>
      </c>
      <c r="J6596" t="s">
        <v>380</v>
      </c>
      <c r="K6596" t="s">
        <v>3383</v>
      </c>
      <c r="M6596" t="s">
        <v>3359</v>
      </c>
      <c r="AF6596" t="s">
        <v>3060</v>
      </c>
      <c r="AH6596" s="2">
        <v>40135.751840277779</v>
      </c>
    </row>
    <row r="6597" spans="1:35" ht="15" thickBot="1" x14ac:dyDescent="0.4">
      <c r="B6597" s="5">
        <f t="shared" si="533"/>
        <v>6595</v>
      </c>
      <c r="C6597">
        <f t="shared" si="534"/>
        <v>107</v>
      </c>
      <c r="D6597" s="146">
        <f>+D6596</f>
        <v>1967</v>
      </c>
      <c r="E6597" s="159" t="s">
        <v>15</v>
      </c>
      <c r="F6597" s="159" t="s">
        <v>25</v>
      </c>
      <c r="G6597" s="160">
        <v>609562</v>
      </c>
      <c r="H6597" s="159"/>
      <c r="I6597" s="159"/>
      <c r="J6597" s="159"/>
      <c r="K6597" s="159" t="s">
        <v>3383</v>
      </c>
      <c r="L6597" s="159"/>
      <c r="M6597" s="159"/>
      <c r="N6597" s="159"/>
      <c r="O6597" s="159"/>
      <c r="P6597" s="159"/>
      <c r="Q6597" s="159"/>
      <c r="R6597" s="159"/>
      <c r="S6597" s="203"/>
      <c r="T6597" s="159"/>
      <c r="U6597" s="159"/>
      <c r="V6597" s="161"/>
      <c r="W6597" s="159"/>
      <c r="X6597" s="159"/>
      <c r="Y6597" s="159"/>
      <c r="Z6597" s="159"/>
      <c r="AA6597" s="159"/>
      <c r="AB6597" s="159"/>
      <c r="AC6597" s="159"/>
      <c r="AD6597" s="159"/>
      <c r="AE6597" s="159"/>
      <c r="AF6597" s="3" t="s">
        <v>3451</v>
      </c>
      <c r="AG6597" s="159"/>
      <c r="AH6597" s="176">
        <v>45739</v>
      </c>
      <c r="AI6597" s="167" t="s">
        <v>4815</v>
      </c>
    </row>
    <row r="6598" spans="1:35" ht="15" customHeight="1" thickBot="1" x14ac:dyDescent="0.4">
      <c r="A6598" s="180"/>
      <c r="B6598" s="5">
        <f t="shared" ref="B6598:B6660" si="540">+B6597+1</f>
        <v>6596</v>
      </c>
      <c r="C6598">
        <f t="shared" si="534"/>
        <v>14</v>
      </c>
      <c r="D6598" s="16">
        <v>1967</v>
      </c>
      <c r="E6598" t="s">
        <v>327</v>
      </c>
      <c r="F6598" t="s">
        <v>25</v>
      </c>
      <c r="G6598">
        <v>609669</v>
      </c>
      <c r="H6598" t="s">
        <v>73</v>
      </c>
      <c r="J6598" t="s">
        <v>3354</v>
      </c>
      <c r="K6598" t="s">
        <v>3383</v>
      </c>
      <c r="M6598" t="s">
        <v>3359</v>
      </c>
      <c r="AF6598" t="s">
        <v>3060</v>
      </c>
      <c r="AH6598" s="2">
        <v>40596.557222222225</v>
      </c>
    </row>
    <row r="6599" spans="1:35" ht="15" customHeight="1" x14ac:dyDescent="0.35">
      <c r="B6599" s="5">
        <f t="shared" si="540"/>
        <v>6597</v>
      </c>
      <c r="C6599">
        <f t="shared" si="534"/>
        <v>92</v>
      </c>
      <c r="D6599" s="16">
        <v>1967</v>
      </c>
      <c r="E6599" s="3" t="s">
        <v>15</v>
      </c>
      <c r="F6599" s="3" t="s">
        <v>25</v>
      </c>
      <c r="G6599">
        <v>609683</v>
      </c>
      <c r="I6599" s="3"/>
      <c r="J6599" s="3" t="s">
        <v>3354</v>
      </c>
      <c r="K6599" s="3" t="s">
        <v>3383</v>
      </c>
      <c r="M6599" s="3" t="s">
        <v>3453</v>
      </c>
      <c r="T6599" t="s">
        <v>3262</v>
      </c>
      <c r="W6599" t="s">
        <v>3572</v>
      </c>
      <c r="X6599" t="s">
        <v>3660</v>
      </c>
      <c r="AA6599" s="3" t="s">
        <v>3262</v>
      </c>
      <c r="AF6599" s="3" t="s">
        <v>3451</v>
      </c>
      <c r="AH6599" s="2">
        <v>45769</v>
      </c>
    </row>
    <row r="6600" spans="1:35" ht="15" customHeight="1" x14ac:dyDescent="0.35">
      <c r="B6600" s="5">
        <f t="shared" si="540"/>
        <v>6598</v>
      </c>
      <c r="C6600">
        <f t="shared" si="534"/>
        <v>154</v>
      </c>
      <c r="D6600" s="16">
        <v>1967</v>
      </c>
      <c r="E6600" t="s">
        <v>15</v>
      </c>
      <c r="F6600" t="s">
        <v>25</v>
      </c>
      <c r="G6600">
        <v>609775</v>
      </c>
      <c r="H6600" t="s">
        <v>17</v>
      </c>
      <c r="K6600" t="s">
        <v>3383</v>
      </c>
      <c r="M6600" t="s">
        <v>3359</v>
      </c>
      <c r="N6600" t="s">
        <v>3359</v>
      </c>
      <c r="AB6600" t="s">
        <v>195</v>
      </c>
      <c r="AF6600" t="s">
        <v>3060</v>
      </c>
      <c r="AH6600" s="2">
        <v>40661.730104166665</v>
      </c>
    </row>
    <row r="6601" spans="1:35" ht="15" customHeight="1" x14ac:dyDescent="0.35">
      <c r="B6601" s="5">
        <f t="shared" si="540"/>
        <v>6599</v>
      </c>
      <c r="C6601">
        <f t="shared" si="534"/>
        <v>43</v>
      </c>
      <c r="D6601" s="16">
        <v>1967</v>
      </c>
      <c r="E6601" t="s">
        <v>15</v>
      </c>
      <c r="F6601" t="s">
        <v>25</v>
      </c>
      <c r="G6601">
        <v>609929</v>
      </c>
      <c r="H6601" t="s">
        <v>17</v>
      </c>
      <c r="J6601" t="s">
        <v>3354</v>
      </c>
      <c r="K6601" t="s">
        <v>3383</v>
      </c>
      <c r="L6601" t="s">
        <v>153</v>
      </c>
      <c r="M6601" t="s">
        <v>3359</v>
      </c>
      <c r="AF6601" t="s">
        <v>3060</v>
      </c>
      <c r="AH6601" s="2">
        <v>40789.559606481482</v>
      </c>
    </row>
    <row r="6602" spans="1:35" ht="15" customHeight="1" thickBot="1" x14ac:dyDescent="0.4">
      <c r="B6602" s="5">
        <f t="shared" ref="B6602:B6605" si="541">+B6601+1</f>
        <v>6600</v>
      </c>
      <c r="C6602">
        <f t="shared" ref="C6602:C6605" si="542">+G6603-G6602</f>
        <v>529</v>
      </c>
      <c r="D6602" s="16">
        <v>1967</v>
      </c>
      <c r="E6602" t="s">
        <v>15</v>
      </c>
      <c r="F6602" t="s">
        <v>25</v>
      </c>
      <c r="G6602">
        <v>609972</v>
      </c>
      <c r="H6602" t="s">
        <v>17</v>
      </c>
      <c r="J6602" t="s">
        <v>3354</v>
      </c>
      <c r="K6602" t="s">
        <v>3383</v>
      </c>
      <c r="L6602" t="s">
        <v>174</v>
      </c>
      <c r="M6602" t="s">
        <v>3359</v>
      </c>
      <c r="N6602" t="s">
        <v>3359</v>
      </c>
      <c r="AD6602" s="3" t="s">
        <v>1577</v>
      </c>
      <c r="AF6602" t="s">
        <v>3060</v>
      </c>
      <c r="AH6602" s="2">
        <v>41034.367164351854</v>
      </c>
    </row>
    <row r="6603" spans="1:35" ht="15" thickBot="1" x14ac:dyDescent="0.4">
      <c r="B6603" s="5">
        <f t="shared" si="541"/>
        <v>6601</v>
      </c>
      <c r="C6603">
        <f t="shared" si="542"/>
        <v>224</v>
      </c>
      <c r="D6603" s="16">
        <v>1967</v>
      </c>
      <c r="E6603" s="159" t="s">
        <v>15</v>
      </c>
      <c r="F6603" s="159" t="s">
        <v>25</v>
      </c>
      <c r="G6603" s="160">
        <v>610501</v>
      </c>
      <c r="H6603" s="159"/>
      <c r="I6603" s="159"/>
      <c r="J6603" s="159" t="s">
        <v>3354</v>
      </c>
      <c r="K6603" s="159" t="s">
        <v>3383</v>
      </c>
      <c r="L6603" s="159"/>
      <c r="M6603" s="159" t="s">
        <v>3453</v>
      </c>
      <c r="N6603" s="159"/>
      <c r="O6603" s="159"/>
      <c r="P6603" s="159"/>
      <c r="Q6603" s="159"/>
      <c r="R6603" s="159"/>
      <c r="S6603" s="159"/>
      <c r="T6603" s="159" t="s">
        <v>167</v>
      </c>
      <c r="U6603" s="159"/>
      <c r="V6603" s="161"/>
      <c r="W6603" s="159" t="s">
        <v>3576</v>
      </c>
      <c r="X6603" s="159"/>
      <c r="Y6603" s="159"/>
      <c r="Z6603" s="159"/>
      <c r="AA6603" s="159" t="s">
        <v>167</v>
      </c>
      <c r="AB6603" s="159"/>
      <c r="AC6603" s="159"/>
      <c r="AD6603" s="159"/>
      <c r="AE6603" s="159"/>
      <c r="AF6603" t="s">
        <v>3451</v>
      </c>
      <c r="AG6603" s="159"/>
      <c r="AH6603" s="176">
        <v>46256</v>
      </c>
      <c r="AI6603" s="76" t="s">
        <v>6944</v>
      </c>
    </row>
    <row r="6604" spans="1:35" ht="15" customHeight="1" x14ac:dyDescent="0.35">
      <c r="B6604" s="5">
        <f t="shared" si="541"/>
        <v>6602</v>
      </c>
      <c r="C6604">
        <f t="shared" si="542"/>
        <v>1</v>
      </c>
      <c r="D6604" s="16">
        <v>1967</v>
      </c>
      <c r="E6604" t="s">
        <v>500</v>
      </c>
      <c r="F6604" t="s">
        <v>25</v>
      </c>
      <c r="G6604">
        <v>610725</v>
      </c>
      <c r="H6604" t="s">
        <v>17</v>
      </c>
      <c r="J6604" t="s">
        <v>380</v>
      </c>
      <c r="K6604" t="s">
        <v>3383</v>
      </c>
      <c r="M6604" t="s">
        <v>3359</v>
      </c>
      <c r="AF6604" t="s">
        <v>3060</v>
      </c>
      <c r="AH6604" s="2">
        <v>40988.047453703701</v>
      </c>
    </row>
    <row r="6605" spans="1:35" ht="15" customHeight="1" x14ac:dyDescent="0.35">
      <c r="B6605" s="5">
        <f t="shared" si="541"/>
        <v>6603</v>
      </c>
      <c r="C6605">
        <f t="shared" si="542"/>
        <v>23</v>
      </c>
      <c r="D6605" s="16">
        <v>1967</v>
      </c>
      <c r="E6605" s="3" t="s">
        <v>500</v>
      </c>
      <c r="F6605" s="3" t="s">
        <v>25</v>
      </c>
      <c r="G6605" s="3">
        <v>610726</v>
      </c>
      <c r="H6605" s="3"/>
      <c r="I6605" s="3"/>
      <c r="J6605" s="3"/>
      <c r="K6605" s="3"/>
      <c r="L6605" s="3"/>
      <c r="M6605" s="3"/>
      <c r="N6605" s="3"/>
      <c r="O6605" s="3"/>
      <c r="P6605" s="3"/>
      <c r="Q6605" s="3"/>
      <c r="R6605" s="3"/>
      <c r="S6605" s="152"/>
      <c r="T6605" s="3"/>
      <c r="U6605" s="3"/>
      <c r="V6605" s="143"/>
      <c r="W6605" s="3"/>
      <c r="X6605" s="3"/>
      <c r="Y6605" s="3"/>
      <c r="Z6605" s="3"/>
      <c r="AB6605" s="3"/>
      <c r="AE6605" s="3"/>
      <c r="AF6605" s="3" t="s">
        <v>3451</v>
      </c>
      <c r="AG6605" s="3"/>
      <c r="AH6605" s="153">
        <v>45661</v>
      </c>
      <c r="AI6605" s="14" t="s">
        <v>4466</v>
      </c>
    </row>
    <row r="6606" spans="1:35" ht="15" customHeight="1" x14ac:dyDescent="0.35">
      <c r="B6606" s="5">
        <f t="shared" si="540"/>
        <v>6604</v>
      </c>
      <c r="C6606">
        <f t="shared" ref="C6606" si="543">+G6607-G6606</f>
        <v>251</v>
      </c>
      <c r="D6606" s="16">
        <v>1967</v>
      </c>
      <c r="E6606" t="s">
        <v>500</v>
      </c>
      <c r="F6606" t="s">
        <v>25</v>
      </c>
      <c r="G6606">
        <v>610749</v>
      </c>
      <c r="H6606" t="s">
        <v>17</v>
      </c>
      <c r="J6606" t="s">
        <v>380</v>
      </c>
      <c r="K6606" t="s">
        <v>3383</v>
      </c>
      <c r="L6606" t="s">
        <v>135</v>
      </c>
      <c r="M6606" t="s">
        <v>3359</v>
      </c>
      <c r="N6606" t="s">
        <v>3359</v>
      </c>
      <c r="U6606" t="s">
        <v>3557</v>
      </c>
      <c r="V6606" s="43" t="s">
        <v>3359</v>
      </c>
      <c r="AB6606" t="s">
        <v>462</v>
      </c>
      <c r="AF6606" t="s">
        <v>3060</v>
      </c>
      <c r="AH6606" s="2">
        <v>40136.793576388889</v>
      </c>
    </row>
    <row r="6607" spans="1:35" ht="15" customHeight="1" thickBot="1" x14ac:dyDescent="0.4">
      <c r="B6607" s="5">
        <f t="shared" ref="B6607:B6614" si="544">+B6606+1</f>
        <v>6605</v>
      </c>
      <c r="C6607">
        <f t="shared" ref="C6607:C6614" si="545">+G6608-G6607</f>
        <v>749</v>
      </c>
      <c r="D6607" s="16">
        <v>1967</v>
      </c>
      <c r="E6607" t="s">
        <v>221</v>
      </c>
      <c r="F6607" t="s">
        <v>25</v>
      </c>
      <c r="G6607">
        <v>611000</v>
      </c>
      <c r="H6607" t="s">
        <v>17</v>
      </c>
      <c r="J6607" t="s">
        <v>3354</v>
      </c>
      <c r="K6607" t="s">
        <v>3383</v>
      </c>
      <c r="L6607" t="s">
        <v>174</v>
      </c>
      <c r="M6607" t="s">
        <v>3359</v>
      </c>
      <c r="AF6607" t="s">
        <v>3060</v>
      </c>
      <c r="AH6607" s="2">
        <v>39825.333831018521</v>
      </c>
    </row>
    <row r="6608" spans="1:35" ht="15" thickBot="1" x14ac:dyDescent="0.4">
      <c r="B6608" s="5">
        <f t="shared" si="544"/>
        <v>6606</v>
      </c>
      <c r="C6608">
        <f t="shared" si="545"/>
        <v>314</v>
      </c>
      <c r="D6608" s="16">
        <v>1967</v>
      </c>
      <c r="E6608" s="159" t="s">
        <v>221</v>
      </c>
      <c r="F6608" s="159" t="s">
        <v>25</v>
      </c>
      <c r="G6608" s="160">
        <v>611749</v>
      </c>
      <c r="H6608" s="159"/>
      <c r="I6608" s="159"/>
      <c r="J6608" s="159" t="s">
        <v>3354</v>
      </c>
      <c r="K6608" s="159" t="s">
        <v>3383</v>
      </c>
      <c r="L6608" s="159"/>
      <c r="M6608" s="159" t="s">
        <v>3359</v>
      </c>
      <c r="N6608" s="159" t="s">
        <v>3453</v>
      </c>
      <c r="O6608" s="159"/>
      <c r="P6608" s="159"/>
      <c r="Q6608" s="159"/>
      <c r="R6608" s="159"/>
      <c r="S6608" s="159"/>
      <c r="T6608" s="159" t="s">
        <v>3424</v>
      </c>
      <c r="U6608" s="159"/>
      <c r="V6608" s="161"/>
      <c r="W6608" s="159" t="s">
        <v>3576</v>
      </c>
      <c r="X6608" s="159" t="s">
        <v>3452</v>
      </c>
      <c r="Y6608" s="159"/>
      <c r="Z6608" s="159"/>
      <c r="AA6608" s="159" t="s">
        <v>3464</v>
      </c>
      <c r="AB6608" s="159"/>
      <c r="AC6608" s="159"/>
      <c r="AD6608" s="159"/>
      <c r="AE6608" s="159" t="s">
        <v>3424</v>
      </c>
      <c r="AF6608" t="s">
        <v>3451</v>
      </c>
      <c r="AG6608" s="159"/>
      <c r="AH6608" s="176">
        <v>46256</v>
      </c>
      <c r="AI6608" s="76" t="s">
        <v>6899</v>
      </c>
    </row>
    <row r="6609" spans="1:35" ht="15" customHeight="1" x14ac:dyDescent="0.35">
      <c r="B6609" s="5">
        <f t="shared" si="544"/>
        <v>6607</v>
      </c>
      <c r="C6609">
        <f t="shared" si="545"/>
        <v>99</v>
      </c>
      <c r="D6609" s="16">
        <v>1967</v>
      </c>
      <c r="E6609" t="s">
        <v>327</v>
      </c>
      <c r="F6609" t="s">
        <v>25</v>
      </c>
      <c r="G6609">
        <v>612063</v>
      </c>
      <c r="H6609" t="s">
        <v>17</v>
      </c>
      <c r="J6609" t="s">
        <v>3354</v>
      </c>
      <c r="K6609" t="s">
        <v>3383</v>
      </c>
      <c r="M6609" t="s">
        <v>3359</v>
      </c>
      <c r="AF6609" t="s">
        <v>3060</v>
      </c>
      <c r="AH6609" s="2">
        <v>39959.368356481478</v>
      </c>
    </row>
    <row r="6610" spans="1:35" ht="15" customHeight="1" x14ac:dyDescent="0.35">
      <c r="B6610" s="5">
        <f t="shared" si="544"/>
        <v>6608</v>
      </c>
      <c r="C6610">
        <f t="shared" si="545"/>
        <v>15</v>
      </c>
      <c r="D6610" s="16">
        <v>1967</v>
      </c>
      <c r="E6610" t="s">
        <v>327</v>
      </c>
      <c r="F6610" t="s">
        <v>25</v>
      </c>
      <c r="G6610" s="70">
        <v>612162</v>
      </c>
      <c r="J6610" t="s">
        <v>3354</v>
      </c>
      <c r="K6610" t="s">
        <v>3383</v>
      </c>
      <c r="M6610" t="s">
        <v>3453</v>
      </c>
      <c r="T6610" t="s">
        <v>3424</v>
      </c>
      <c r="V6610" s="43" t="s">
        <v>3359</v>
      </c>
      <c r="W6610" t="s">
        <v>3572</v>
      </c>
      <c r="X6610" t="s">
        <v>3452</v>
      </c>
      <c r="AA6610" s="3" t="s">
        <v>3861</v>
      </c>
      <c r="AC6610"/>
      <c r="AD6610"/>
      <c r="AF6610" t="s">
        <v>3451</v>
      </c>
      <c r="AG6610" s="3"/>
      <c r="AH6610" s="153">
        <v>45899</v>
      </c>
      <c r="AI6610" s="192" t="s">
        <v>5462</v>
      </c>
    </row>
    <row r="6611" spans="1:35" ht="15" customHeight="1" thickBot="1" x14ac:dyDescent="0.4">
      <c r="B6611" s="5">
        <f t="shared" si="544"/>
        <v>6609</v>
      </c>
      <c r="C6611">
        <f t="shared" si="545"/>
        <v>324</v>
      </c>
      <c r="D6611" s="16">
        <v>1967</v>
      </c>
      <c r="E6611" s="3" t="s">
        <v>327</v>
      </c>
      <c r="F6611" s="3" t="s">
        <v>25</v>
      </c>
      <c r="G6611" s="165">
        <v>612177</v>
      </c>
      <c r="H6611" s="3"/>
      <c r="I6611" s="3"/>
      <c r="J6611" s="3" t="s">
        <v>3354</v>
      </c>
      <c r="K6611" s="3" t="s">
        <v>3383</v>
      </c>
      <c r="L6611" s="3"/>
      <c r="M6611" s="3" t="s">
        <v>3453</v>
      </c>
      <c r="N6611" s="3"/>
      <c r="O6611" s="3"/>
      <c r="P6611" s="3"/>
      <c r="Q6611" s="3"/>
      <c r="R6611" s="3"/>
      <c r="S6611" s="152"/>
      <c r="T6611" s="3" t="s">
        <v>3424</v>
      </c>
      <c r="U6611" s="3"/>
      <c r="V6611" s="143" t="s">
        <v>3359</v>
      </c>
      <c r="W6611" s="3" t="s">
        <v>3572</v>
      </c>
      <c r="X6611" s="3" t="s">
        <v>3452</v>
      </c>
      <c r="Y6611" s="3"/>
      <c r="Z6611" s="3"/>
      <c r="AA6611" s="3" t="s">
        <v>3861</v>
      </c>
      <c r="AB6611" s="3"/>
      <c r="AE6611" s="3"/>
      <c r="AF6611" t="s">
        <v>3451</v>
      </c>
      <c r="AH6611" s="2">
        <v>45783</v>
      </c>
      <c r="AI6611" s="75" t="s">
        <v>4997</v>
      </c>
    </row>
    <row r="6612" spans="1:35" ht="15" thickBot="1" x14ac:dyDescent="0.4">
      <c r="B6612" s="5">
        <f t="shared" si="544"/>
        <v>6610</v>
      </c>
      <c r="C6612">
        <f t="shared" si="545"/>
        <v>311</v>
      </c>
      <c r="D6612" s="16">
        <v>1967</v>
      </c>
      <c r="E6612" s="162" t="s">
        <v>15</v>
      </c>
      <c r="F6612" s="162" t="s">
        <v>25</v>
      </c>
      <c r="G6612" s="162">
        <v>612501</v>
      </c>
      <c r="H6612" s="162" t="s">
        <v>17</v>
      </c>
      <c r="I6612" s="162"/>
      <c r="J6612" s="162" t="s">
        <v>3354</v>
      </c>
      <c r="K6612" s="162" t="s">
        <v>3383</v>
      </c>
      <c r="L6612" s="162" t="s">
        <v>475</v>
      </c>
      <c r="M6612" s="162" t="s">
        <v>3359</v>
      </c>
      <c r="N6612" s="162" t="s">
        <v>3359</v>
      </c>
      <c r="O6612" s="162"/>
      <c r="P6612" s="162"/>
      <c r="Q6612" s="162"/>
      <c r="R6612" s="162"/>
      <c r="S6612" s="181"/>
      <c r="T6612" s="162"/>
      <c r="U6612" s="162"/>
      <c r="V6612" s="182"/>
      <c r="W6612" s="162"/>
      <c r="X6612" s="162"/>
      <c r="Y6612" s="162"/>
      <c r="Z6612" s="162"/>
      <c r="AA6612" s="159"/>
      <c r="AB6612" s="162"/>
      <c r="AC6612" s="159"/>
      <c r="AD6612" s="159"/>
      <c r="AE6612" s="162"/>
      <c r="AF6612" t="s">
        <v>3060</v>
      </c>
      <c r="AG6612" s="162"/>
      <c r="AH6612" s="163">
        <v>40408.803842592592</v>
      </c>
      <c r="AI6612" s="162"/>
    </row>
    <row r="6613" spans="1:35" ht="15" customHeight="1" thickBot="1" x14ac:dyDescent="0.4">
      <c r="A6613" s="180"/>
      <c r="B6613" s="5">
        <f t="shared" si="544"/>
        <v>6611</v>
      </c>
      <c r="C6613">
        <f t="shared" si="545"/>
        <v>28</v>
      </c>
      <c r="D6613" s="16">
        <v>1967</v>
      </c>
      <c r="E6613" t="s">
        <v>15</v>
      </c>
      <c r="F6613" t="s">
        <v>25</v>
      </c>
      <c r="G6613">
        <v>612812</v>
      </c>
      <c r="H6613" t="s">
        <v>17</v>
      </c>
      <c r="J6613" t="s">
        <v>3354</v>
      </c>
      <c r="K6613" t="s">
        <v>3383</v>
      </c>
      <c r="L6613" t="s">
        <v>2178</v>
      </c>
      <c r="M6613" t="s">
        <v>3359</v>
      </c>
      <c r="AB6613" t="s">
        <v>2179</v>
      </c>
      <c r="AF6613" t="s">
        <v>3060</v>
      </c>
      <c r="AH6613" s="2">
        <v>40019.393854166665</v>
      </c>
    </row>
    <row r="6614" spans="1:35" ht="15" customHeight="1" x14ac:dyDescent="0.35">
      <c r="B6614" s="5">
        <f t="shared" si="544"/>
        <v>6612</v>
      </c>
      <c r="C6614">
        <f t="shared" si="545"/>
        <v>27</v>
      </c>
      <c r="D6614" s="16">
        <v>1967</v>
      </c>
      <c r="E6614" t="s">
        <v>15</v>
      </c>
      <c r="F6614" t="s">
        <v>25</v>
      </c>
      <c r="G6614">
        <v>612840</v>
      </c>
      <c r="H6614" t="s">
        <v>17</v>
      </c>
      <c r="J6614" t="s">
        <v>3354</v>
      </c>
      <c r="L6614" t="s">
        <v>2180</v>
      </c>
      <c r="M6614" t="s">
        <v>3359</v>
      </c>
      <c r="AB6614" t="s">
        <v>926</v>
      </c>
      <c r="AF6614" t="s">
        <v>3060</v>
      </c>
      <c r="AH6614" s="2">
        <v>40130.381597222222</v>
      </c>
    </row>
    <row r="6615" spans="1:35" ht="15" customHeight="1" thickBot="1" x14ac:dyDescent="0.4">
      <c r="B6615" s="5">
        <f t="shared" si="540"/>
        <v>6613</v>
      </c>
      <c r="C6615">
        <f t="shared" si="534"/>
        <v>96</v>
      </c>
      <c r="D6615" s="16">
        <v>1967</v>
      </c>
      <c r="E6615" s="3" t="s">
        <v>15</v>
      </c>
      <c r="F6615" s="3" t="s">
        <v>25</v>
      </c>
      <c r="G6615" s="3">
        <v>612867</v>
      </c>
      <c r="H6615" s="3"/>
      <c r="I6615" s="3"/>
      <c r="J6615" s="3"/>
      <c r="K6615" s="3"/>
      <c r="L6615" s="3"/>
      <c r="M6615" s="3"/>
      <c r="N6615" s="3"/>
      <c r="O6615" s="3"/>
      <c r="P6615" s="3"/>
      <c r="Q6615" s="3"/>
      <c r="R6615" s="3"/>
      <c r="S6615" s="152"/>
      <c r="T6615" s="3"/>
      <c r="U6615" s="3"/>
      <c r="V6615" s="143"/>
      <c r="W6615" s="3"/>
      <c r="X6615" s="3"/>
      <c r="Y6615" s="3"/>
      <c r="Z6615" s="3"/>
      <c r="AB6615" s="3"/>
      <c r="AE6615" s="3"/>
      <c r="AF6615" s="3" t="s">
        <v>3451</v>
      </c>
      <c r="AG6615" s="3"/>
      <c r="AH6615" s="153">
        <v>45568</v>
      </c>
      <c r="AI6615" s="14" t="s">
        <v>4318</v>
      </c>
    </row>
    <row r="6616" spans="1:35" ht="15" thickBot="1" x14ac:dyDescent="0.4">
      <c r="B6616" s="5">
        <f t="shared" si="540"/>
        <v>6614</v>
      </c>
      <c r="C6616">
        <f t="shared" si="534"/>
        <v>68</v>
      </c>
      <c r="D6616" s="16">
        <v>1967</v>
      </c>
      <c r="E6616" t="s">
        <v>560</v>
      </c>
      <c r="F6616" t="s">
        <v>25</v>
      </c>
      <c r="G6616">
        <v>612963</v>
      </c>
      <c r="H6616" t="s">
        <v>17</v>
      </c>
      <c r="J6616" t="s">
        <v>3354</v>
      </c>
      <c r="K6616" t="s">
        <v>3383</v>
      </c>
      <c r="L6616" t="s">
        <v>35</v>
      </c>
      <c r="M6616" t="s">
        <v>3359</v>
      </c>
      <c r="N6616" t="s">
        <v>3359</v>
      </c>
      <c r="AB6616" t="s">
        <v>195</v>
      </c>
      <c r="AF6616" t="s">
        <v>3060</v>
      </c>
      <c r="AG6616" s="162"/>
      <c r="AH6616" s="163">
        <v>40502.482974537037</v>
      </c>
    </row>
    <row r="6617" spans="1:35" ht="15" customHeight="1" thickBot="1" x14ac:dyDescent="0.4">
      <c r="A6617" s="180"/>
      <c r="B6617" s="5">
        <f t="shared" si="540"/>
        <v>6615</v>
      </c>
      <c r="C6617">
        <f t="shared" ref="C6617:C6684" si="546">+G6618-G6617</f>
        <v>424</v>
      </c>
      <c r="D6617" s="16">
        <v>1967</v>
      </c>
      <c r="E6617" t="s">
        <v>15</v>
      </c>
      <c r="F6617" t="s">
        <v>25</v>
      </c>
      <c r="G6617">
        <v>613031</v>
      </c>
      <c r="H6617" t="s">
        <v>17</v>
      </c>
      <c r="J6617" t="s">
        <v>3354</v>
      </c>
      <c r="K6617" t="s">
        <v>3383</v>
      </c>
      <c r="M6617" t="s">
        <v>3359</v>
      </c>
      <c r="AF6617" t="s">
        <v>3060</v>
      </c>
      <c r="AH6617" s="2">
        <v>40526.79546296296</v>
      </c>
    </row>
    <row r="6618" spans="1:35" ht="15" customHeight="1" x14ac:dyDescent="0.35">
      <c r="B6618" s="5">
        <f t="shared" si="540"/>
        <v>6616</v>
      </c>
      <c r="C6618">
        <f t="shared" si="546"/>
        <v>41</v>
      </c>
      <c r="D6618" s="16">
        <v>1967</v>
      </c>
      <c r="E6618" t="s">
        <v>15</v>
      </c>
      <c r="F6618" t="s">
        <v>25</v>
      </c>
      <c r="G6618">
        <v>613455</v>
      </c>
      <c r="H6618" t="s">
        <v>17</v>
      </c>
      <c r="J6618" t="s">
        <v>3354</v>
      </c>
      <c r="K6618" t="s">
        <v>3383</v>
      </c>
      <c r="L6618" t="s">
        <v>857</v>
      </c>
      <c r="M6618" t="s">
        <v>3359</v>
      </c>
      <c r="S6618" s="148">
        <v>460</v>
      </c>
      <c r="AB6618" t="s">
        <v>81</v>
      </c>
      <c r="AD6618" s="3" t="s">
        <v>3382</v>
      </c>
      <c r="AF6618" t="s">
        <v>3060</v>
      </c>
      <c r="AH6618" s="2">
        <v>39730.03733796296</v>
      </c>
    </row>
    <row r="6619" spans="1:35" ht="15" customHeight="1" thickBot="1" x14ac:dyDescent="0.4">
      <c r="B6619" s="5">
        <f t="shared" si="540"/>
        <v>6617</v>
      </c>
      <c r="C6619">
        <f t="shared" si="546"/>
        <v>250</v>
      </c>
      <c r="D6619" s="16">
        <v>1967</v>
      </c>
      <c r="E6619" t="s">
        <v>15</v>
      </c>
      <c r="F6619" t="s">
        <v>25</v>
      </c>
      <c r="G6619">
        <v>613496</v>
      </c>
      <c r="H6619" t="s">
        <v>17</v>
      </c>
      <c r="J6619" t="s">
        <v>3354</v>
      </c>
      <c r="K6619" t="s">
        <v>3383</v>
      </c>
      <c r="M6619" t="s">
        <v>3359</v>
      </c>
      <c r="N6619" t="s">
        <v>3359</v>
      </c>
      <c r="AF6619" t="s">
        <v>3060</v>
      </c>
      <c r="AH6619" s="2">
        <v>40336.490648148145</v>
      </c>
    </row>
    <row r="6620" spans="1:35" ht="15" thickBot="1" x14ac:dyDescent="0.4">
      <c r="B6620" s="5">
        <f t="shared" si="540"/>
        <v>6618</v>
      </c>
      <c r="C6620">
        <f t="shared" si="546"/>
        <v>135</v>
      </c>
      <c r="D6620" s="16">
        <v>1967</v>
      </c>
      <c r="E6620" t="s">
        <v>15</v>
      </c>
      <c r="F6620" s="159" t="s">
        <v>25</v>
      </c>
      <c r="G6620" s="160">
        <v>613746</v>
      </c>
      <c r="H6620" s="159"/>
      <c r="I6620" s="159"/>
      <c r="J6620" s="159" t="s">
        <v>3354</v>
      </c>
      <c r="K6620" s="159" t="s">
        <v>3383</v>
      </c>
      <c r="L6620" s="159"/>
      <c r="M6620" s="159" t="s">
        <v>3453</v>
      </c>
      <c r="N6620" s="159"/>
      <c r="O6620" s="159"/>
      <c r="P6620" s="159"/>
      <c r="Q6620" s="159"/>
      <c r="R6620" s="159"/>
      <c r="S6620" s="159"/>
      <c r="T6620" s="159" t="s">
        <v>3262</v>
      </c>
      <c r="U6620" s="159"/>
      <c r="V6620" s="161"/>
      <c r="W6620" s="159" t="s">
        <v>3572</v>
      </c>
      <c r="X6620" s="159" t="s">
        <v>3660</v>
      </c>
      <c r="Y6620" s="159"/>
      <c r="Z6620" s="159"/>
      <c r="AA6620" s="159" t="s">
        <v>3262</v>
      </c>
      <c r="AB6620" s="159"/>
      <c r="AC6620" s="159"/>
      <c r="AD6620" s="159"/>
      <c r="AE6620" s="159"/>
      <c r="AF6620" t="s">
        <v>3451</v>
      </c>
      <c r="AG6620" s="159"/>
      <c r="AH6620" s="176">
        <v>46034</v>
      </c>
      <c r="AI6620" s="76" t="s">
        <v>6186</v>
      </c>
    </row>
    <row r="6621" spans="1:35" ht="15" customHeight="1" thickBot="1" x14ac:dyDescent="0.4">
      <c r="B6621" s="5">
        <f t="shared" si="540"/>
        <v>6619</v>
      </c>
      <c r="C6621">
        <f t="shared" si="546"/>
        <v>596</v>
      </c>
      <c r="D6621" s="16">
        <v>1967</v>
      </c>
      <c r="E6621" t="s">
        <v>15</v>
      </c>
      <c r="F6621" t="s">
        <v>25</v>
      </c>
      <c r="G6621">
        <v>613881</v>
      </c>
      <c r="H6621" t="s">
        <v>17</v>
      </c>
      <c r="J6621" t="s">
        <v>3354</v>
      </c>
      <c r="K6621" t="s">
        <v>3383</v>
      </c>
      <c r="L6621" t="s">
        <v>630</v>
      </c>
      <c r="M6621" t="s">
        <v>3359</v>
      </c>
      <c r="AF6621" t="s">
        <v>3060</v>
      </c>
      <c r="AH6621" s="2">
        <v>40155.85728009259</v>
      </c>
    </row>
    <row r="6622" spans="1:35" ht="15" thickBot="1" x14ac:dyDescent="0.4">
      <c r="B6622" s="5">
        <f t="shared" si="540"/>
        <v>6620</v>
      </c>
      <c r="C6622">
        <f t="shared" si="546"/>
        <v>28</v>
      </c>
      <c r="D6622" s="16">
        <v>1967</v>
      </c>
      <c r="E6622" t="s">
        <v>15</v>
      </c>
      <c r="F6622" s="162" t="s">
        <v>16</v>
      </c>
      <c r="G6622" s="162">
        <v>614477</v>
      </c>
      <c r="H6622" s="162" t="s">
        <v>17</v>
      </c>
      <c r="I6622" s="162"/>
      <c r="J6622" s="162" t="s">
        <v>3354</v>
      </c>
      <c r="K6622" s="162" t="s">
        <v>3383</v>
      </c>
      <c r="L6622" s="162" t="s">
        <v>80</v>
      </c>
      <c r="M6622" s="162" t="s">
        <v>3359</v>
      </c>
      <c r="N6622" s="162"/>
      <c r="O6622" s="162"/>
      <c r="P6622" s="162"/>
      <c r="Q6622" s="162"/>
      <c r="R6622" s="162"/>
      <c r="S6622" s="181">
        <v>481</v>
      </c>
      <c r="T6622" s="162"/>
      <c r="U6622" s="162"/>
      <c r="V6622" s="182"/>
      <c r="W6622" s="162"/>
      <c r="X6622" s="162"/>
      <c r="Y6622" s="162"/>
      <c r="Z6622" s="162"/>
      <c r="AA6622" s="159"/>
      <c r="AB6622" s="162"/>
      <c r="AC6622" s="159"/>
      <c r="AD6622" s="159"/>
      <c r="AE6622" s="162"/>
      <c r="AF6622" t="s">
        <v>3060</v>
      </c>
      <c r="AG6622" s="162"/>
      <c r="AH6622" s="163">
        <v>39983.70040509259</v>
      </c>
      <c r="AI6622" s="162"/>
    </row>
    <row r="6623" spans="1:35" ht="15" customHeight="1" thickBot="1" x14ac:dyDescent="0.4">
      <c r="A6623" s="180"/>
      <c r="B6623" s="5">
        <f t="shared" si="540"/>
        <v>6621</v>
      </c>
      <c r="C6623">
        <f t="shared" si="546"/>
        <v>84</v>
      </c>
      <c r="D6623" s="16">
        <v>1967</v>
      </c>
      <c r="E6623" t="s">
        <v>15</v>
      </c>
      <c r="F6623" t="s">
        <v>16</v>
      </c>
      <c r="G6623">
        <v>614505</v>
      </c>
      <c r="H6623" t="s">
        <v>17</v>
      </c>
      <c r="J6623" t="s">
        <v>3354</v>
      </c>
      <c r="K6623" t="s">
        <v>3383</v>
      </c>
      <c r="L6623" t="s">
        <v>130</v>
      </c>
      <c r="M6623" t="s">
        <v>3359</v>
      </c>
      <c r="AB6623" t="s">
        <v>81</v>
      </c>
      <c r="AF6623" t="s">
        <v>3060</v>
      </c>
      <c r="AH6623" s="2">
        <v>39918.132337962961</v>
      </c>
    </row>
    <row r="6624" spans="1:35" ht="15" customHeight="1" x14ac:dyDescent="0.35">
      <c r="B6624" s="5">
        <f t="shared" si="540"/>
        <v>6622</v>
      </c>
      <c r="C6624">
        <f t="shared" si="546"/>
        <v>673</v>
      </c>
      <c r="D6624" s="16">
        <v>1967</v>
      </c>
      <c r="E6624" t="s">
        <v>15</v>
      </c>
      <c r="F6624" t="s">
        <v>16</v>
      </c>
      <c r="G6624">
        <v>614589</v>
      </c>
      <c r="H6624" t="s">
        <v>17</v>
      </c>
      <c r="J6624" t="s">
        <v>3354</v>
      </c>
      <c r="L6624" t="s">
        <v>437</v>
      </c>
      <c r="M6624" t="s">
        <v>3359</v>
      </c>
      <c r="AF6624" t="s">
        <v>3060</v>
      </c>
      <c r="AH6624" s="2">
        <v>40073.6559837963</v>
      </c>
    </row>
    <row r="6625" spans="2:35" ht="15" customHeight="1" x14ac:dyDescent="0.35">
      <c r="B6625" s="5">
        <f t="shared" si="540"/>
        <v>6623</v>
      </c>
      <c r="C6625">
        <f t="shared" si="546"/>
        <v>441</v>
      </c>
      <c r="D6625" s="16">
        <v>1967</v>
      </c>
      <c r="E6625" t="s">
        <v>15</v>
      </c>
      <c r="F6625" t="s">
        <v>16</v>
      </c>
      <c r="G6625">
        <v>615262</v>
      </c>
      <c r="H6625" t="s">
        <v>17</v>
      </c>
      <c r="J6625" t="s">
        <v>3354</v>
      </c>
      <c r="K6625" t="s">
        <v>3383</v>
      </c>
      <c r="L6625" t="s">
        <v>2182</v>
      </c>
      <c r="M6625" t="s">
        <v>3359</v>
      </c>
      <c r="AF6625" t="s">
        <v>3060</v>
      </c>
      <c r="AH6625" s="2">
        <v>39855.667025462964</v>
      </c>
    </row>
    <row r="6626" spans="2:35" ht="15" customHeight="1" x14ac:dyDescent="0.35">
      <c r="B6626" s="5">
        <f t="shared" si="540"/>
        <v>6624</v>
      </c>
      <c r="C6626">
        <f t="shared" si="546"/>
        <v>23</v>
      </c>
      <c r="D6626" s="16">
        <v>1967</v>
      </c>
      <c r="E6626" t="s">
        <v>500</v>
      </c>
      <c r="F6626" t="s">
        <v>25</v>
      </c>
      <c r="G6626">
        <v>615703</v>
      </c>
      <c r="H6626" t="s">
        <v>17</v>
      </c>
      <c r="J6626" t="s">
        <v>380</v>
      </c>
      <c r="L6626" t="s">
        <v>35</v>
      </c>
      <c r="M6626" t="s">
        <v>3359</v>
      </c>
      <c r="AF6626" t="s">
        <v>3060</v>
      </c>
      <c r="AH6626" s="2">
        <v>40935.727569444447</v>
      </c>
    </row>
    <row r="6627" spans="2:35" ht="15" customHeight="1" x14ac:dyDescent="0.35">
      <c r="B6627" s="5">
        <f t="shared" si="540"/>
        <v>6625</v>
      </c>
      <c r="C6627">
        <f t="shared" si="546"/>
        <v>22</v>
      </c>
      <c r="D6627" s="16">
        <v>1967</v>
      </c>
      <c r="E6627" t="s">
        <v>500</v>
      </c>
      <c r="F6627" t="s">
        <v>25</v>
      </c>
      <c r="G6627">
        <v>615726</v>
      </c>
      <c r="H6627" t="s">
        <v>17</v>
      </c>
      <c r="J6627" t="s">
        <v>380</v>
      </c>
      <c r="K6627" t="s">
        <v>3383</v>
      </c>
      <c r="L6627" t="s">
        <v>2183</v>
      </c>
      <c r="M6627" t="s">
        <v>3359</v>
      </c>
      <c r="U6627" t="s">
        <v>3557</v>
      </c>
      <c r="V6627" s="43" t="s">
        <v>3359</v>
      </c>
      <c r="AD6627" s="3" t="s">
        <v>2184</v>
      </c>
      <c r="AF6627" t="s">
        <v>3060</v>
      </c>
      <c r="AH6627" s="2">
        <v>41026.753148148149</v>
      </c>
    </row>
    <row r="6628" spans="2:35" ht="15" customHeight="1" x14ac:dyDescent="0.35">
      <c r="B6628" s="5">
        <f t="shared" si="540"/>
        <v>6626</v>
      </c>
      <c r="C6628">
        <f t="shared" si="546"/>
        <v>11</v>
      </c>
      <c r="D6628" s="16">
        <v>1967</v>
      </c>
      <c r="E6628" t="s">
        <v>500</v>
      </c>
      <c r="F6628" t="s">
        <v>25</v>
      </c>
      <c r="G6628">
        <v>615748</v>
      </c>
      <c r="H6628" t="s">
        <v>17</v>
      </c>
      <c r="J6628" t="s">
        <v>380</v>
      </c>
      <c r="K6628" t="s">
        <v>3383</v>
      </c>
      <c r="L6628" t="s">
        <v>254</v>
      </c>
      <c r="M6628" t="s">
        <v>3359</v>
      </c>
      <c r="U6628" t="s">
        <v>3557</v>
      </c>
      <c r="AB6628" t="s">
        <v>197</v>
      </c>
      <c r="AF6628" t="s">
        <v>3060</v>
      </c>
      <c r="AH6628" s="2">
        <v>40182.418032407404</v>
      </c>
    </row>
    <row r="6629" spans="2:35" ht="15" customHeight="1" x14ac:dyDescent="0.35">
      <c r="B6629" s="5">
        <f t="shared" si="540"/>
        <v>6627</v>
      </c>
      <c r="C6629">
        <f t="shared" si="546"/>
        <v>57</v>
      </c>
      <c r="D6629" s="16">
        <v>1967</v>
      </c>
      <c r="E6629" t="s">
        <v>500</v>
      </c>
      <c r="F6629" t="s">
        <v>25</v>
      </c>
      <c r="G6629">
        <v>615759</v>
      </c>
      <c r="J6629" t="s">
        <v>3364</v>
      </c>
      <c r="K6629" t="s">
        <v>3383</v>
      </c>
      <c r="M6629" t="s">
        <v>3453</v>
      </c>
      <c r="U6629" t="s">
        <v>3557</v>
      </c>
      <c r="V6629" s="43" t="s">
        <v>3359</v>
      </c>
      <c r="W6629" t="s">
        <v>3572</v>
      </c>
      <c r="X6629" t="s">
        <v>3452</v>
      </c>
      <c r="AA6629" s="3" t="s">
        <v>3875</v>
      </c>
      <c r="AF6629" t="s">
        <v>3451</v>
      </c>
      <c r="AH6629" s="2">
        <v>45710</v>
      </c>
    </row>
    <row r="6630" spans="2:35" ht="15" customHeight="1" x14ac:dyDescent="0.35">
      <c r="B6630" s="5">
        <f t="shared" si="540"/>
        <v>6628</v>
      </c>
      <c r="C6630">
        <f t="shared" si="546"/>
        <v>162</v>
      </c>
      <c r="D6630" s="16">
        <v>1967</v>
      </c>
      <c r="E6630" s="3" t="s">
        <v>15</v>
      </c>
      <c r="F6630" s="3" t="s">
        <v>25</v>
      </c>
      <c r="G6630" s="165">
        <v>615816</v>
      </c>
      <c r="H6630" s="3"/>
      <c r="I6630" s="3"/>
      <c r="J6630" s="3"/>
      <c r="K6630" s="3" t="s">
        <v>3383</v>
      </c>
      <c r="L6630" s="3"/>
      <c r="M6630" s="3"/>
      <c r="N6630" s="3"/>
      <c r="O6630" s="3"/>
      <c r="P6630" s="3"/>
      <c r="Q6630" s="3"/>
      <c r="R6630" s="3"/>
      <c r="S6630" s="152"/>
      <c r="T6630" s="3"/>
      <c r="U6630" s="3"/>
      <c r="V6630" s="143"/>
      <c r="W6630" s="3"/>
      <c r="X6630" s="3"/>
      <c r="Y6630" s="3"/>
      <c r="Z6630" s="3"/>
      <c r="AB6630" s="3"/>
      <c r="AE6630" s="3"/>
      <c r="AF6630" s="3" t="s">
        <v>3451</v>
      </c>
      <c r="AG6630" s="3"/>
      <c r="AH6630" s="153">
        <v>45739</v>
      </c>
      <c r="AI6630" s="14" t="s">
        <v>4816</v>
      </c>
    </row>
    <row r="6631" spans="2:35" ht="15" customHeight="1" x14ac:dyDescent="0.35">
      <c r="B6631" s="5">
        <f t="shared" si="540"/>
        <v>6629</v>
      </c>
      <c r="C6631">
        <f t="shared" si="546"/>
        <v>94</v>
      </c>
      <c r="D6631" s="16">
        <v>1967</v>
      </c>
      <c r="E6631" t="s">
        <v>15</v>
      </c>
      <c r="F6631" t="s">
        <v>25</v>
      </c>
      <c r="G6631">
        <v>615978</v>
      </c>
      <c r="H6631" t="s">
        <v>17</v>
      </c>
      <c r="J6631" t="s">
        <v>3356</v>
      </c>
      <c r="K6631" t="s">
        <v>3383</v>
      </c>
      <c r="M6631" t="s">
        <v>3359</v>
      </c>
      <c r="AF6631" t="s">
        <v>3060</v>
      </c>
      <c r="AH6631" s="2">
        <v>40210.687511574077</v>
      </c>
    </row>
    <row r="6632" spans="2:35" ht="15" customHeight="1" x14ac:dyDescent="0.35">
      <c r="B6632" s="5">
        <f t="shared" si="540"/>
        <v>6630</v>
      </c>
      <c r="C6632">
        <f t="shared" si="546"/>
        <v>103</v>
      </c>
      <c r="D6632" s="16">
        <v>1967</v>
      </c>
      <c r="E6632" t="s">
        <v>15</v>
      </c>
      <c r="F6632" t="s">
        <v>25</v>
      </c>
      <c r="G6632">
        <v>616072</v>
      </c>
      <c r="H6632" t="s">
        <v>17</v>
      </c>
      <c r="M6632" t="s">
        <v>3359</v>
      </c>
      <c r="AD6632" s="3" t="s">
        <v>2185</v>
      </c>
      <c r="AF6632" t="s">
        <v>3060</v>
      </c>
      <c r="AH6632" s="2">
        <v>40313.960115740738</v>
      </c>
    </row>
    <row r="6633" spans="2:35" ht="15" customHeight="1" x14ac:dyDescent="0.35">
      <c r="B6633" s="5">
        <f t="shared" si="540"/>
        <v>6631</v>
      </c>
      <c r="C6633">
        <f t="shared" si="546"/>
        <v>14</v>
      </c>
      <c r="D6633" s="16">
        <v>1967</v>
      </c>
      <c r="E6633" t="s">
        <v>15</v>
      </c>
      <c r="F6633" t="s">
        <v>25</v>
      </c>
      <c r="G6633">
        <v>616175</v>
      </c>
      <c r="H6633" t="s">
        <v>17</v>
      </c>
      <c r="J6633" t="s">
        <v>3354</v>
      </c>
      <c r="K6633" t="s">
        <v>3383</v>
      </c>
      <c r="M6633" t="s">
        <v>3359</v>
      </c>
      <c r="AF6633" t="s">
        <v>3060</v>
      </c>
      <c r="AH6633" s="2">
        <v>40536.227071759262</v>
      </c>
    </row>
    <row r="6634" spans="2:35" ht="15" customHeight="1" x14ac:dyDescent="0.35">
      <c r="B6634" s="5">
        <f t="shared" si="540"/>
        <v>6632</v>
      </c>
      <c r="C6634">
        <f t="shared" si="546"/>
        <v>19</v>
      </c>
      <c r="D6634" s="16">
        <v>1967</v>
      </c>
      <c r="E6634" t="s">
        <v>15</v>
      </c>
      <c r="F6634" t="s">
        <v>25</v>
      </c>
      <c r="G6634">
        <v>616189</v>
      </c>
      <c r="H6634" t="s">
        <v>17</v>
      </c>
      <c r="J6634" t="s">
        <v>3354</v>
      </c>
      <c r="K6634" t="s">
        <v>3383</v>
      </c>
      <c r="L6634" t="s">
        <v>224</v>
      </c>
      <c r="M6634" t="s">
        <v>3359</v>
      </c>
      <c r="AB6634" t="s">
        <v>81</v>
      </c>
      <c r="AC6634" s="153">
        <v>26938</v>
      </c>
      <c r="AF6634" t="s">
        <v>3060</v>
      </c>
      <c r="AH6634" s="2">
        <v>39900.625509259262</v>
      </c>
    </row>
    <row r="6635" spans="2:35" ht="15" customHeight="1" x14ac:dyDescent="0.35">
      <c r="B6635" s="5">
        <f t="shared" ref="B6635:B6640" si="547">+B6634+1</f>
        <v>6633</v>
      </c>
      <c r="C6635">
        <f t="shared" ref="C6635:C6640" si="548">+G6636-G6635</f>
        <v>323</v>
      </c>
      <c r="D6635" s="16">
        <v>1967</v>
      </c>
      <c r="E6635" t="s">
        <v>15</v>
      </c>
      <c r="F6635" t="s">
        <v>25</v>
      </c>
      <c r="G6635">
        <v>616208</v>
      </c>
      <c r="H6635" t="s">
        <v>17</v>
      </c>
      <c r="J6635" t="s">
        <v>3354</v>
      </c>
      <c r="M6635" t="s">
        <v>3359</v>
      </c>
      <c r="AF6635" t="s">
        <v>3060</v>
      </c>
      <c r="AH6635" s="2">
        <v>40195.065185185187</v>
      </c>
    </row>
    <row r="6636" spans="2:35" ht="15" customHeight="1" thickBot="1" x14ac:dyDescent="0.4">
      <c r="B6636" s="5">
        <f t="shared" si="547"/>
        <v>6634</v>
      </c>
      <c r="C6636">
        <f t="shared" si="548"/>
        <v>446</v>
      </c>
      <c r="D6636" s="16">
        <v>1967</v>
      </c>
      <c r="E6636" s="101" t="s">
        <v>15</v>
      </c>
      <c r="F6636" s="101" t="s">
        <v>25</v>
      </c>
      <c r="G6636" s="165">
        <v>616531</v>
      </c>
      <c r="H6636" s="101"/>
      <c r="I6636" s="101"/>
      <c r="J6636" s="101"/>
      <c r="K6636" s="101" t="s">
        <v>3383</v>
      </c>
      <c r="L6636" s="101"/>
      <c r="M6636" s="101"/>
      <c r="N6636" s="101"/>
      <c r="O6636" s="101"/>
      <c r="P6636" s="101"/>
      <c r="Q6636" s="101"/>
      <c r="R6636" s="101"/>
      <c r="S6636" s="128"/>
      <c r="T6636" s="101"/>
      <c r="U6636" s="101"/>
      <c r="V6636" s="130"/>
      <c r="W6636" s="101"/>
      <c r="X6636" s="101"/>
      <c r="Y6636" s="101"/>
      <c r="Z6636" s="101"/>
      <c r="AA6636" s="101"/>
      <c r="AB6636" s="101"/>
      <c r="AC6636" s="101"/>
      <c r="AD6636" s="101"/>
      <c r="AE6636" s="101"/>
      <c r="AF6636" t="s">
        <v>3451</v>
      </c>
      <c r="AG6636" s="101"/>
      <c r="AH6636" s="103">
        <v>45839</v>
      </c>
      <c r="AI6636" s="102" t="s">
        <v>5171</v>
      </c>
    </row>
    <row r="6637" spans="2:35" ht="15" thickBot="1" x14ac:dyDescent="0.4">
      <c r="B6637" s="5">
        <f t="shared" si="547"/>
        <v>6635</v>
      </c>
      <c r="C6637">
        <f t="shared" si="548"/>
        <v>72</v>
      </c>
      <c r="D6637" s="16">
        <v>1967</v>
      </c>
      <c r="E6637" s="159" t="s">
        <v>15</v>
      </c>
      <c r="F6637" s="159" t="s">
        <v>25</v>
      </c>
      <c r="G6637" s="160">
        <v>616977</v>
      </c>
      <c r="H6637" s="159"/>
      <c r="I6637" s="159"/>
      <c r="J6637" s="159" t="s">
        <v>3354</v>
      </c>
      <c r="K6637" s="159" t="s">
        <v>3383</v>
      </c>
      <c r="L6637" s="159"/>
      <c r="M6637" s="159" t="s">
        <v>3453</v>
      </c>
      <c r="N6637" s="159"/>
      <c r="O6637" s="159"/>
      <c r="P6637" s="159"/>
      <c r="Q6637" s="159"/>
      <c r="R6637" s="159"/>
      <c r="S6637" s="159"/>
      <c r="T6637" s="159" t="s">
        <v>167</v>
      </c>
      <c r="U6637" s="159"/>
      <c r="V6637" s="161"/>
      <c r="W6637" s="159" t="s">
        <v>3576</v>
      </c>
      <c r="X6637" s="159" t="s">
        <v>3660</v>
      </c>
      <c r="Y6637" s="159"/>
      <c r="Z6637" s="159"/>
      <c r="AA6637" s="159" t="s">
        <v>167</v>
      </c>
      <c r="AB6637" s="159"/>
      <c r="AC6637" s="159"/>
      <c r="AD6637" s="159"/>
      <c r="AE6637" s="159"/>
      <c r="AF6637" t="s">
        <v>3451</v>
      </c>
      <c r="AG6637" s="159"/>
      <c r="AH6637" s="176">
        <v>46256</v>
      </c>
      <c r="AI6637" s="76" t="s">
        <v>6878</v>
      </c>
    </row>
    <row r="6638" spans="2:35" ht="15" customHeight="1" x14ac:dyDescent="0.35">
      <c r="B6638" s="5">
        <f t="shared" si="547"/>
        <v>6636</v>
      </c>
      <c r="C6638">
        <f t="shared" si="548"/>
        <v>87</v>
      </c>
      <c r="D6638" s="16">
        <v>1967</v>
      </c>
      <c r="E6638" s="3" t="s">
        <v>15</v>
      </c>
      <c r="F6638" s="3" t="s">
        <v>25</v>
      </c>
      <c r="G6638" s="165">
        <v>617049</v>
      </c>
      <c r="H6638" s="3"/>
      <c r="I6638" s="3"/>
      <c r="J6638" s="3" t="s">
        <v>3354</v>
      </c>
      <c r="K6638" s="3" t="s">
        <v>3383</v>
      </c>
      <c r="L6638" s="3"/>
      <c r="M6638" s="3" t="s">
        <v>3453</v>
      </c>
      <c r="N6638" s="3"/>
      <c r="O6638" s="3"/>
      <c r="P6638" s="3"/>
      <c r="Q6638" s="3"/>
      <c r="R6638" s="3"/>
      <c r="S6638" s="152"/>
      <c r="T6638" s="3" t="s">
        <v>3262</v>
      </c>
      <c r="U6638" s="3"/>
      <c r="V6638" s="143"/>
      <c r="W6638" s="3" t="s">
        <v>3572</v>
      </c>
      <c r="X6638" s="3" t="s">
        <v>3660</v>
      </c>
      <c r="Y6638" s="3"/>
      <c r="Z6638" s="3"/>
      <c r="AA6638" s="3" t="s">
        <v>3262</v>
      </c>
      <c r="AB6638" s="3"/>
      <c r="AE6638" s="3"/>
      <c r="AF6638" t="s">
        <v>3451</v>
      </c>
      <c r="AG6638" s="3"/>
      <c r="AH6638" s="153">
        <v>45928</v>
      </c>
      <c r="AI6638" s="166" t="s">
        <v>5639</v>
      </c>
    </row>
    <row r="6639" spans="2:35" ht="15" customHeight="1" x14ac:dyDescent="0.35">
      <c r="B6639" s="5">
        <f t="shared" si="547"/>
        <v>6637</v>
      </c>
      <c r="C6639">
        <f t="shared" si="548"/>
        <v>511</v>
      </c>
      <c r="D6639" s="16">
        <v>1967</v>
      </c>
      <c r="E6639" t="s">
        <v>15</v>
      </c>
      <c r="F6639" t="s">
        <v>25</v>
      </c>
      <c r="G6639">
        <v>617136</v>
      </c>
      <c r="H6639" t="s">
        <v>17</v>
      </c>
      <c r="K6639" t="s">
        <v>3383</v>
      </c>
      <c r="L6639" t="s">
        <v>89</v>
      </c>
      <c r="M6639" t="s">
        <v>3359</v>
      </c>
      <c r="AB6639" t="s">
        <v>2186</v>
      </c>
      <c r="AF6639" t="s">
        <v>3060</v>
      </c>
      <c r="AH6639" s="2">
        <v>40844.411307870374</v>
      </c>
    </row>
    <row r="6640" spans="2:35" ht="15" customHeight="1" x14ac:dyDescent="0.35">
      <c r="B6640" s="5">
        <f t="shared" si="547"/>
        <v>6638</v>
      </c>
      <c r="C6640">
        <f t="shared" si="548"/>
        <v>180</v>
      </c>
      <c r="D6640" s="16">
        <v>1967</v>
      </c>
      <c r="E6640" t="s">
        <v>15</v>
      </c>
      <c r="F6640" t="s">
        <v>25</v>
      </c>
      <c r="G6640">
        <v>617647</v>
      </c>
      <c r="H6640" t="s">
        <v>17</v>
      </c>
      <c r="J6640" t="s">
        <v>3354</v>
      </c>
      <c r="L6640" t="s">
        <v>437</v>
      </c>
      <c r="M6640" t="s">
        <v>3359</v>
      </c>
      <c r="AF6640" t="s">
        <v>3060</v>
      </c>
      <c r="AH6640" s="2">
        <v>40869.746944444443</v>
      </c>
    </row>
    <row r="6641" spans="2:34" ht="15" customHeight="1" x14ac:dyDescent="0.35">
      <c r="B6641" s="5">
        <f t="shared" si="540"/>
        <v>6639</v>
      </c>
      <c r="C6641">
        <f t="shared" si="546"/>
        <v>56</v>
      </c>
      <c r="D6641" s="16">
        <v>1967</v>
      </c>
      <c r="E6641" t="s">
        <v>560</v>
      </c>
      <c r="F6641" t="s">
        <v>25</v>
      </c>
      <c r="G6641">
        <v>617827</v>
      </c>
      <c r="H6641" t="s">
        <v>17</v>
      </c>
      <c r="K6641" t="s">
        <v>3383</v>
      </c>
      <c r="L6641" t="s">
        <v>2187</v>
      </c>
      <c r="M6641" t="s">
        <v>3359</v>
      </c>
      <c r="AF6641" t="s">
        <v>3060</v>
      </c>
      <c r="AH6641" s="2">
        <v>40684.862372685187</v>
      </c>
    </row>
    <row r="6642" spans="2:34" ht="15" customHeight="1" x14ac:dyDescent="0.35">
      <c r="B6642" s="5">
        <f t="shared" si="540"/>
        <v>6640</v>
      </c>
      <c r="C6642">
        <f t="shared" si="546"/>
        <v>42</v>
      </c>
      <c r="D6642" s="16">
        <v>1967</v>
      </c>
      <c r="E6642" t="s">
        <v>560</v>
      </c>
      <c r="F6642" t="s">
        <v>25</v>
      </c>
      <c r="G6642">
        <v>617883</v>
      </c>
      <c r="H6642" t="s">
        <v>17</v>
      </c>
      <c r="J6642" t="s">
        <v>3354</v>
      </c>
      <c r="K6642" t="s">
        <v>3383</v>
      </c>
      <c r="L6642" t="s">
        <v>28</v>
      </c>
      <c r="M6642" t="s">
        <v>3359</v>
      </c>
      <c r="S6642" s="148">
        <v>460</v>
      </c>
      <c r="W6642" t="s">
        <v>3557</v>
      </c>
      <c r="AB6642" t="s">
        <v>2188</v>
      </c>
      <c r="AC6642" s="3">
        <v>1965</v>
      </c>
      <c r="AF6642" t="s">
        <v>3060</v>
      </c>
      <c r="AH6642" s="2">
        <v>40884.66202546296</v>
      </c>
    </row>
    <row r="6643" spans="2:34" ht="15" customHeight="1" x14ac:dyDescent="0.35">
      <c r="B6643" s="5">
        <f t="shared" si="540"/>
        <v>6641</v>
      </c>
      <c r="C6643">
        <f t="shared" si="546"/>
        <v>2</v>
      </c>
      <c r="D6643" s="16">
        <v>1967</v>
      </c>
      <c r="E6643" t="s">
        <v>560</v>
      </c>
      <c r="F6643" t="s">
        <v>25</v>
      </c>
      <c r="G6643">
        <v>617925</v>
      </c>
      <c r="H6643" t="s">
        <v>17</v>
      </c>
      <c r="J6643" t="s">
        <v>3354</v>
      </c>
      <c r="K6643" t="s">
        <v>3383</v>
      </c>
      <c r="L6643" t="s">
        <v>1278</v>
      </c>
      <c r="M6643" t="s">
        <v>3359</v>
      </c>
      <c r="W6643" t="s">
        <v>3557</v>
      </c>
      <c r="AF6643" t="s">
        <v>3060</v>
      </c>
      <c r="AH6643" s="2">
        <v>40035.297800925924</v>
      </c>
    </row>
    <row r="6644" spans="2:34" ht="15" customHeight="1" x14ac:dyDescent="0.35">
      <c r="B6644" s="5">
        <f t="shared" si="540"/>
        <v>6642</v>
      </c>
      <c r="C6644">
        <f t="shared" si="546"/>
        <v>24</v>
      </c>
      <c r="D6644" s="16">
        <v>1967</v>
      </c>
      <c r="E6644" t="s">
        <v>560</v>
      </c>
      <c r="F6644" t="s">
        <v>25</v>
      </c>
      <c r="G6644">
        <v>617927</v>
      </c>
      <c r="H6644" t="s">
        <v>17</v>
      </c>
      <c r="J6644" t="s">
        <v>3354</v>
      </c>
      <c r="K6644" t="s">
        <v>3383</v>
      </c>
      <c r="L6644" t="s">
        <v>172</v>
      </c>
      <c r="M6644" t="s">
        <v>3359</v>
      </c>
      <c r="N6644" t="s">
        <v>3359</v>
      </c>
      <c r="S6644" s="148">
        <v>459</v>
      </c>
      <c r="W6644" t="s">
        <v>3557</v>
      </c>
      <c r="AD6644" s="3" t="s">
        <v>2189</v>
      </c>
      <c r="AF6644" t="s">
        <v>3060</v>
      </c>
      <c r="AH6644" s="2">
        <v>40105.512060185189</v>
      </c>
    </row>
    <row r="6645" spans="2:34" ht="15" customHeight="1" x14ac:dyDescent="0.35">
      <c r="B6645" s="5">
        <f t="shared" si="540"/>
        <v>6643</v>
      </c>
      <c r="C6645">
        <f t="shared" si="546"/>
        <v>10</v>
      </c>
      <c r="D6645" s="16">
        <v>1967</v>
      </c>
      <c r="E6645" t="s">
        <v>560</v>
      </c>
      <c r="F6645" t="s">
        <v>25</v>
      </c>
      <c r="G6645">
        <v>617951</v>
      </c>
      <c r="H6645" t="s">
        <v>17</v>
      </c>
      <c r="J6645" t="s">
        <v>3354</v>
      </c>
      <c r="K6645" t="s">
        <v>3383</v>
      </c>
      <c r="M6645" t="s">
        <v>3359</v>
      </c>
      <c r="AF6645" t="s">
        <v>3060</v>
      </c>
      <c r="AH6645" s="2">
        <v>40912.046550925923</v>
      </c>
    </row>
    <row r="6646" spans="2:34" ht="15" customHeight="1" x14ac:dyDescent="0.35">
      <c r="B6646" s="5">
        <f t="shared" si="540"/>
        <v>6644</v>
      </c>
      <c r="C6646">
        <f t="shared" si="546"/>
        <v>5</v>
      </c>
      <c r="D6646" s="16">
        <v>1967</v>
      </c>
      <c r="E6646" t="s">
        <v>560</v>
      </c>
      <c r="F6646" t="s">
        <v>25</v>
      </c>
      <c r="G6646">
        <v>617961</v>
      </c>
      <c r="H6646" t="s">
        <v>17</v>
      </c>
      <c r="J6646" t="s">
        <v>3354</v>
      </c>
      <c r="K6646" t="s">
        <v>3383</v>
      </c>
      <c r="L6646" t="s">
        <v>37</v>
      </c>
      <c r="M6646" t="s">
        <v>3359</v>
      </c>
      <c r="W6646" t="s">
        <v>3557</v>
      </c>
      <c r="AF6646" t="s">
        <v>3060</v>
      </c>
      <c r="AH6646" s="2">
        <v>40052.547164351854</v>
      </c>
    </row>
    <row r="6647" spans="2:34" ht="15" customHeight="1" x14ac:dyDescent="0.35">
      <c r="B6647" s="5">
        <f t="shared" si="540"/>
        <v>6645</v>
      </c>
      <c r="C6647">
        <f t="shared" si="546"/>
        <v>3</v>
      </c>
      <c r="D6647" s="16">
        <v>1967</v>
      </c>
      <c r="E6647" t="s">
        <v>560</v>
      </c>
      <c r="F6647" t="s">
        <v>25</v>
      </c>
      <c r="G6647">
        <v>617966</v>
      </c>
      <c r="H6647" t="s">
        <v>17</v>
      </c>
      <c r="J6647" t="s">
        <v>3354</v>
      </c>
      <c r="M6647" t="s">
        <v>3359</v>
      </c>
      <c r="AF6647" t="s">
        <v>3060</v>
      </c>
      <c r="AH6647" s="2">
        <v>39723.684236111112</v>
      </c>
    </row>
    <row r="6648" spans="2:34" ht="15" customHeight="1" x14ac:dyDescent="0.35">
      <c r="B6648" s="5">
        <f t="shared" si="540"/>
        <v>6646</v>
      </c>
      <c r="C6648">
        <f t="shared" si="546"/>
        <v>21</v>
      </c>
      <c r="D6648" s="16">
        <v>1967</v>
      </c>
      <c r="E6648" t="s">
        <v>560</v>
      </c>
      <c r="F6648" t="s">
        <v>25</v>
      </c>
      <c r="G6648">
        <v>617969</v>
      </c>
      <c r="H6648" t="s">
        <v>17</v>
      </c>
      <c r="J6648" t="s">
        <v>3354</v>
      </c>
      <c r="K6648" t="s">
        <v>3383</v>
      </c>
      <c r="L6648" t="s">
        <v>2190</v>
      </c>
      <c r="M6648" t="s">
        <v>3359</v>
      </c>
      <c r="W6648" t="s">
        <v>3557</v>
      </c>
      <c r="AC6648" s="3">
        <v>1970</v>
      </c>
      <c r="AF6648" t="s">
        <v>3060</v>
      </c>
      <c r="AH6648" s="2">
        <v>39914.361793981479</v>
      </c>
    </row>
    <row r="6649" spans="2:34" ht="15" customHeight="1" x14ac:dyDescent="0.35">
      <c r="B6649" s="5">
        <f t="shared" si="540"/>
        <v>6647</v>
      </c>
      <c r="C6649">
        <f t="shared" si="546"/>
        <v>18</v>
      </c>
      <c r="D6649" s="16">
        <v>1967</v>
      </c>
      <c r="E6649" t="s">
        <v>560</v>
      </c>
      <c r="F6649" t="s">
        <v>25</v>
      </c>
      <c r="G6649">
        <v>617990</v>
      </c>
      <c r="H6649" t="s">
        <v>17</v>
      </c>
      <c r="J6649" t="s">
        <v>3354</v>
      </c>
      <c r="K6649" t="s">
        <v>3383</v>
      </c>
      <c r="L6649" t="s">
        <v>37</v>
      </c>
      <c r="M6649" t="s">
        <v>3359</v>
      </c>
      <c r="W6649" t="s">
        <v>3557</v>
      </c>
      <c r="AF6649" t="s">
        <v>3060</v>
      </c>
      <c r="AH6649" s="2">
        <v>40052.547291666669</v>
      </c>
    </row>
    <row r="6650" spans="2:34" ht="15" customHeight="1" x14ac:dyDescent="0.35">
      <c r="B6650" s="5">
        <f t="shared" si="540"/>
        <v>6648</v>
      </c>
      <c r="C6650">
        <f t="shared" si="546"/>
        <v>38</v>
      </c>
      <c r="D6650" s="16">
        <v>1967</v>
      </c>
      <c r="E6650" t="s">
        <v>560</v>
      </c>
      <c r="F6650" t="s">
        <v>25</v>
      </c>
      <c r="G6650">
        <v>618008</v>
      </c>
      <c r="H6650" t="s">
        <v>17</v>
      </c>
      <c r="J6650" t="s">
        <v>3354</v>
      </c>
      <c r="K6650" t="s">
        <v>3383</v>
      </c>
      <c r="L6650" t="s">
        <v>28</v>
      </c>
      <c r="M6650" t="s">
        <v>3359</v>
      </c>
      <c r="W6650" t="s">
        <v>3557</v>
      </c>
      <c r="AF6650" t="s">
        <v>3060</v>
      </c>
      <c r="AH6650" s="2">
        <v>39770.994398148148</v>
      </c>
    </row>
    <row r="6651" spans="2:34" ht="15" customHeight="1" x14ac:dyDescent="0.35">
      <c r="B6651" s="5">
        <f t="shared" si="540"/>
        <v>6649</v>
      </c>
      <c r="C6651">
        <f t="shared" si="546"/>
        <v>37</v>
      </c>
      <c r="D6651" s="16">
        <v>1967</v>
      </c>
      <c r="E6651" t="s">
        <v>560</v>
      </c>
      <c r="F6651" t="s">
        <v>25</v>
      </c>
      <c r="G6651">
        <v>618046</v>
      </c>
      <c r="H6651" t="s">
        <v>17</v>
      </c>
      <c r="M6651" t="s">
        <v>3359</v>
      </c>
      <c r="AF6651" t="s">
        <v>3060</v>
      </c>
      <c r="AH6651" s="2">
        <v>41067.479317129626</v>
      </c>
    </row>
    <row r="6652" spans="2:34" ht="15" customHeight="1" x14ac:dyDescent="0.35">
      <c r="B6652" s="5">
        <f t="shared" si="540"/>
        <v>6650</v>
      </c>
      <c r="C6652">
        <f t="shared" si="546"/>
        <v>8</v>
      </c>
      <c r="D6652" s="16">
        <v>1967</v>
      </c>
      <c r="E6652" t="s">
        <v>560</v>
      </c>
      <c r="F6652" t="s">
        <v>25</v>
      </c>
      <c r="G6652">
        <v>618083</v>
      </c>
      <c r="H6652" t="s">
        <v>17</v>
      </c>
      <c r="J6652" t="s">
        <v>3354</v>
      </c>
      <c r="K6652" t="s">
        <v>3383</v>
      </c>
      <c r="L6652" t="s">
        <v>172</v>
      </c>
      <c r="M6652" t="s">
        <v>3359</v>
      </c>
      <c r="W6652" t="s">
        <v>3557</v>
      </c>
      <c r="AB6652" t="s">
        <v>195</v>
      </c>
      <c r="AF6652" t="s">
        <v>3060</v>
      </c>
      <c r="AH6652" s="2">
        <v>40247.873101851852</v>
      </c>
    </row>
    <row r="6653" spans="2:34" ht="15" customHeight="1" x14ac:dyDescent="0.35">
      <c r="B6653" s="5">
        <f t="shared" si="540"/>
        <v>6651</v>
      </c>
      <c r="C6653">
        <f t="shared" si="546"/>
        <v>3</v>
      </c>
      <c r="D6653" s="16">
        <v>1967</v>
      </c>
      <c r="E6653" t="s">
        <v>560</v>
      </c>
      <c r="F6653" t="s">
        <v>25</v>
      </c>
      <c r="G6653">
        <v>618091</v>
      </c>
      <c r="H6653" t="s">
        <v>17</v>
      </c>
      <c r="J6653" t="s">
        <v>3354</v>
      </c>
      <c r="K6653" t="s">
        <v>3383</v>
      </c>
      <c r="L6653" t="s">
        <v>52</v>
      </c>
      <c r="M6653" t="s">
        <v>3359</v>
      </c>
      <c r="N6653" t="s">
        <v>3359</v>
      </c>
      <c r="Z6653" t="s">
        <v>3359</v>
      </c>
      <c r="AB6653" t="s">
        <v>132</v>
      </c>
      <c r="AF6653" t="s">
        <v>3060</v>
      </c>
      <c r="AH6653" s="2">
        <v>39795.347025462965</v>
      </c>
    </row>
    <row r="6654" spans="2:34" ht="15" customHeight="1" x14ac:dyDescent="0.35">
      <c r="B6654" s="5">
        <f t="shared" si="540"/>
        <v>6652</v>
      </c>
      <c r="C6654">
        <f t="shared" si="546"/>
        <v>1503</v>
      </c>
      <c r="D6654" s="16">
        <v>1967</v>
      </c>
      <c r="E6654" t="s">
        <v>560</v>
      </c>
      <c r="F6654" t="s">
        <v>25</v>
      </c>
      <c r="G6654">
        <v>618094</v>
      </c>
      <c r="H6654" t="s">
        <v>17</v>
      </c>
      <c r="J6654" t="s">
        <v>3354</v>
      </c>
      <c r="M6654" t="s">
        <v>3359</v>
      </c>
      <c r="W6654" t="s">
        <v>3557</v>
      </c>
      <c r="AB6654" t="s">
        <v>195</v>
      </c>
      <c r="AF6654" t="s">
        <v>3060</v>
      </c>
      <c r="AH6654" s="2">
        <v>40443.85869212963</v>
      </c>
    </row>
    <row r="6655" spans="2:34" ht="15" customHeight="1" x14ac:dyDescent="0.35">
      <c r="B6655" s="5">
        <f t="shared" si="540"/>
        <v>6653</v>
      </c>
      <c r="C6655">
        <f t="shared" si="546"/>
        <v>2</v>
      </c>
      <c r="D6655" s="16">
        <v>1967</v>
      </c>
      <c r="E6655" t="s">
        <v>15</v>
      </c>
      <c r="F6655" t="s">
        <v>25</v>
      </c>
      <c r="G6655">
        <v>619597</v>
      </c>
      <c r="H6655" t="s">
        <v>17</v>
      </c>
      <c r="J6655" t="s">
        <v>3354</v>
      </c>
      <c r="K6655" t="s">
        <v>3383</v>
      </c>
      <c r="L6655" t="s">
        <v>2191</v>
      </c>
      <c r="M6655" t="s">
        <v>3359</v>
      </c>
      <c r="AC6655" s="3">
        <v>1968</v>
      </c>
      <c r="AF6655" t="s">
        <v>3060</v>
      </c>
      <c r="AH6655" s="2">
        <v>40636.495567129627</v>
      </c>
    </row>
    <row r="6656" spans="2:34" ht="15" customHeight="1" x14ac:dyDescent="0.35">
      <c r="B6656" s="5">
        <f t="shared" si="540"/>
        <v>6654</v>
      </c>
      <c r="C6656">
        <f t="shared" si="546"/>
        <v>112</v>
      </c>
      <c r="D6656" s="16">
        <v>1967</v>
      </c>
      <c r="E6656" t="s">
        <v>15</v>
      </c>
      <c r="F6656" t="s">
        <v>25</v>
      </c>
      <c r="G6656">
        <v>619599</v>
      </c>
      <c r="H6656" t="s">
        <v>17</v>
      </c>
      <c r="J6656" t="s">
        <v>3356</v>
      </c>
      <c r="K6656" t="s">
        <v>3383</v>
      </c>
      <c r="M6656" t="s">
        <v>3359</v>
      </c>
      <c r="AF6656" t="s">
        <v>3060</v>
      </c>
      <c r="AH6656" s="2">
        <v>40305.999814814815</v>
      </c>
    </row>
    <row r="6657" spans="1:35" ht="15" customHeight="1" x14ac:dyDescent="0.35">
      <c r="B6657" s="5">
        <f t="shared" si="540"/>
        <v>6655</v>
      </c>
      <c r="C6657">
        <f t="shared" si="546"/>
        <v>8</v>
      </c>
      <c r="D6657" s="16">
        <v>1967</v>
      </c>
      <c r="E6657" t="s">
        <v>15</v>
      </c>
      <c r="F6657" t="s">
        <v>25</v>
      </c>
      <c r="G6657">
        <v>619711</v>
      </c>
      <c r="H6657" t="s">
        <v>17</v>
      </c>
      <c r="J6657" t="s">
        <v>3354</v>
      </c>
      <c r="K6657" t="s">
        <v>3383</v>
      </c>
      <c r="L6657" t="s">
        <v>464</v>
      </c>
      <c r="M6657" t="s">
        <v>3359</v>
      </c>
      <c r="AF6657" t="s">
        <v>3060</v>
      </c>
      <c r="AH6657" s="2">
        <v>40058.483495370368</v>
      </c>
    </row>
    <row r="6658" spans="1:35" ht="15" customHeight="1" thickBot="1" x14ac:dyDescent="0.4">
      <c r="B6658" s="5">
        <f t="shared" si="540"/>
        <v>6656</v>
      </c>
      <c r="C6658">
        <f t="shared" si="546"/>
        <v>203</v>
      </c>
      <c r="D6658" s="16">
        <v>1967</v>
      </c>
      <c r="E6658" t="s">
        <v>15</v>
      </c>
      <c r="F6658" t="s">
        <v>25</v>
      </c>
      <c r="G6658">
        <v>619719</v>
      </c>
      <c r="H6658" t="s">
        <v>17</v>
      </c>
      <c r="J6658" t="s">
        <v>380</v>
      </c>
      <c r="K6658" t="s">
        <v>3383</v>
      </c>
      <c r="L6658" t="s">
        <v>56</v>
      </c>
      <c r="M6658" t="s">
        <v>3359</v>
      </c>
      <c r="AB6658" t="s">
        <v>132</v>
      </c>
      <c r="AF6658" t="s">
        <v>3060</v>
      </c>
      <c r="AH6658" s="2">
        <v>40387.859988425924</v>
      </c>
    </row>
    <row r="6659" spans="1:35" ht="15" thickBot="1" x14ac:dyDescent="0.4">
      <c r="B6659" s="5">
        <f t="shared" si="540"/>
        <v>6657</v>
      </c>
      <c r="C6659">
        <f t="shared" si="546"/>
        <v>222</v>
      </c>
      <c r="D6659" s="3">
        <v>1967</v>
      </c>
      <c r="E6659" s="159" t="s">
        <v>15</v>
      </c>
      <c r="F6659" s="159" t="s">
        <v>25</v>
      </c>
      <c r="G6659" s="160">
        <v>619922</v>
      </c>
      <c r="H6659" s="159"/>
      <c r="I6659" s="159"/>
      <c r="J6659" s="159" t="s">
        <v>3354</v>
      </c>
      <c r="K6659" s="159" t="s">
        <v>3383</v>
      </c>
      <c r="L6659" s="159"/>
      <c r="M6659" s="159" t="s">
        <v>3453</v>
      </c>
      <c r="N6659" s="159"/>
      <c r="O6659" s="159"/>
      <c r="P6659" s="159"/>
      <c r="Q6659" s="159"/>
      <c r="R6659" s="159"/>
      <c r="S6659" s="203"/>
      <c r="T6659" s="159" t="s">
        <v>3262</v>
      </c>
      <c r="U6659" s="159"/>
      <c r="V6659" s="161"/>
      <c r="W6659" s="159" t="s">
        <v>3572</v>
      </c>
      <c r="X6659" s="159" t="s">
        <v>3660</v>
      </c>
      <c r="Y6659" s="159"/>
      <c r="Z6659" s="159"/>
      <c r="AA6659" s="159" t="s">
        <v>3262</v>
      </c>
      <c r="AB6659" s="159"/>
      <c r="AC6659" s="159"/>
      <c r="AD6659" s="159"/>
      <c r="AE6659" s="159"/>
      <c r="AF6659" t="s">
        <v>3451</v>
      </c>
      <c r="AG6659" s="159"/>
      <c r="AH6659" s="176">
        <v>45928</v>
      </c>
      <c r="AI6659" s="76" t="s">
        <v>5640</v>
      </c>
    </row>
    <row r="6660" spans="1:35" ht="15" customHeight="1" thickBot="1" x14ac:dyDescent="0.4">
      <c r="A6660" s="180"/>
      <c r="B6660" s="5">
        <f t="shared" si="540"/>
        <v>6658</v>
      </c>
      <c r="C6660">
        <f>+G6662-G6660</f>
        <v>119</v>
      </c>
      <c r="D6660" s="16">
        <v>1967</v>
      </c>
      <c r="E6660" t="s">
        <v>15</v>
      </c>
      <c r="F6660" t="s">
        <v>25</v>
      </c>
      <c r="G6660">
        <v>620144</v>
      </c>
      <c r="H6660" t="s">
        <v>17</v>
      </c>
      <c r="M6660" t="s">
        <v>3359</v>
      </c>
      <c r="AF6660" t="s">
        <v>3060</v>
      </c>
      <c r="AH6660" s="2">
        <v>40320.693715277775</v>
      </c>
    </row>
    <row r="6661" spans="1:35" ht="15" thickBot="1" x14ac:dyDescent="0.4">
      <c r="B6661" s="5">
        <f t="shared" ref="B6661:B6664" si="549">+B6660+1</f>
        <v>6659</v>
      </c>
      <c r="C6661">
        <f t="shared" ref="C6661:C6664" si="550">+G6663-G6661</f>
        <v>161</v>
      </c>
      <c r="D6661" s="16">
        <v>1967</v>
      </c>
      <c r="E6661" s="159" t="s">
        <v>15</v>
      </c>
      <c r="F6661" s="159" t="s">
        <v>25</v>
      </c>
      <c r="G6661" s="160">
        <v>620221</v>
      </c>
      <c r="H6661" s="159"/>
      <c r="I6661" s="159"/>
      <c r="J6661" s="159" t="s">
        <v>3354</v>
      </c>
      <c r="K6661" s="159" t="s">
        <v>3383</v>
      </c>
      <c r="L6661" s="159"/>
      <c r="M6661" s="159" t="s">
        <v>3453</v>
      </c>
      <c r="N6661" s="159"/>
      <c r="O6661" s="159"/>
      <c r="P6661" s="159"/>
      <c r="Q6661" s="159"/>
      <c r="R6661" s="159"/>
      <c r="S6661" s="159"/>
      <c r="T6661" s="159" t="s">
        <v>167</v>
      </c>
      <c r="U6661" s="159"/>
      <c r="V6661" s="161"/>
      <c r="W6661" s="159" t="s">
        <v>3576</v>
      </c>
      <c r="X6661" s="159" t="s">
        <v>3660</v>
      </c>
      <c r="Y6661" s="159"/>
      <c r="Z6661" s="159"/>
      <c r="AA6661" s="159" t="s">
        <v>167</v>
      </c>
      <c r="AB6661" s="159"/>
      <c r="AC6661" s="159"/>
      <c r="AD6661" s="159"/>
      <c r="AE6661" s="159"/>
      <c r="AF6661" t="s">
        <v>3451</v>
      </c>
      <c r="AG6661" s="159"/>
      <c r="AH6661" s="176">
        <v>46256</v>
      </c>
      <c r="AI6661" s="76" t="s">
        <v>6941</v>
      </c>
    </row>
    <row r="6662" spans="1:35" ht="15" customHeight="1" x14ac:dyDescent="0.35">
      <c r="B6662" s="5">
        <f t="shared" si="549"/>
        <v>6660</v>
      </c>
      <c r="C6662">
        <f t="shared" si="550"/>
        <v>185</v>
      </c>
      <c r="D6662" s="16">
        <v>1967</v>
      </c>
      <c r="E6662" t="s">
        <v>15</v>
      </c>
      <c r="F6662" t="s">
        <v>25</v>
      </c>
      <c r="G6662">
        <v>620263</v>
      </c>
      <c r="H6662" t="s">
        <v>17</v>
      </c>
      <c r="K6662" t="s">
        <v>3383</v>
      </c>
      <c r="L6662" t="s">
        <v>469</v>
      </c>
      <c r="M6662" t="s">
        <v>3359</v>
      </c>
      <c r="AF6662" t="s">
        <v>3060</v>
      </c>
      <c r="AH6662" s="2">
        <v>39705.356828703705</v>
      </c>
    </row>
    <row r="6663" spans="1:35" ht="15" customHeight="1" thickBot="1" x14ac:dyDescent="0.4">
      <c r="B6663" s="5">
        <f t="shared" si="549"/>
        <v>6661</v>
      </c>
      <c r="C6663">
        <f t="shared" si="550"/>
        <v>79</v>
      </c>
      <c r="D6663" s="16">
        <v>1967</v>
      </c>
      <c r="E6663" t="s">
        <v>15</v>
      </c>
      <c r="F6663" t="s">
        <v>25</v>
      </c>
      <c r="G6663">
        <v>620382</v>
      </c>
      <c r="H6663" t="s">
        <v>17</v>
      </c>
      <c r="J6663" t="s">
        <v>380</v>
      </c>
      <c r="K6663" t="s">
        <v>3383</v>
      </c>
      <c r="L6663" t="s">
        <v>62</v>
      </c>
      <c r="M6663" t="s">
        <v>3359</v>
      </c>
      <c r="U6663" t="s">
        <v>3557</v>
      </c>
      <c r="AB6663" t="s">
        <v>197</v>
      </c>
      <c r="AF6663" t="s">
        <v>3060</v>
      </c>
      <c r="AH6663" s="2">
        <v>40762.567858796298</v>
      </c>
    </row>
    <row r="6664" spans="1:35" ht="15" customHeight="1" thickBot="1" x14ac:dyDescent="0.4">
      <c r="A6664" s="3"/>
      <c r="B6664" s="5">
        <f t="shared" si="549"/>
        <v>6662</v>
      </c>
      <c r="C6664">
        <f t="shared" si="550"/>
        <v>25</v>
      </c>
      <c r="D6664" s="16">
        <v>1967</v>
      </c>
      <c r="E6664" s="159" t="s">
        <v>500</v>
      </c>
      <c r="F6664" s="159" t="s">
        <v>25</v>
      </c>
      <c r="G6664" s="160">
        <v>620448</v>
      </c>
      <c r="H6664" s="159"/>
      <c r="I6664" s="159"/>
      <c r="J6664" s="159" t="s">
        <v>3364</v>
      </c>
      <c r="K6664" s="159" t="s">
        <v>3383</v>
      </c>
      <c r="L6664" s="159"/>
      <c r="M6664" s="159" t="s">
        <v>3453</v>
      </c>
      <c r="N6664" s="159"/>
      <c r="O6664" s="159"/>
      <c r="P6664" s="159"/>
      <c r="Q6664" s="159"/>
      <c r="R6664" s="159"/>
      <c r="S6664" s="159"/>
      <c r="T6664" s="159"/>
      <c r="U6664" s="159" t="s">
        <v>3557</v>
      </c>
      <c r="V6664" s="161" t="s">
        <v>3359</v>
      </c>
      <c r="W6664" s="159" t="s">
        <v>3572</v>
      </c>
      <c r="X6664" s="159" t="s">
        <v>3452</v>
      </c>
      <c r="Y6664" s="159"/>
      <c r="Z6664" s="159"/>
      <c r="AA6664" s="159"/>
      <c r="AB6664" s="159"/>
      <c r="AC6664" s="159"/>
      <c r="AD6664" s="159"/>
      <c r="AE6664" s="159"/>
      <c r="AF6664" t="s">
        <v>3451</v>
      </c>
      <c r="AG6664" s="3"/>
      <c r="AH6664" s="153">
        <v>46091</v>
      </c>
      <c r="AI6664" s="76" t="s">
        <v>6400</v>
      </c>
    </row>
    <row r="6665" spans="1:35" ht="15" customHeight="1" x14ac:dyDescent="0.35">
      <c r="B6665" s="5">
        <f t="shared" ref="B6665:B6729" si="551">+B6664+1</f>
        <v>6663</v>
      </c>
      <c r="C6665">
        <f t="shared" ref="C6665:C6667" si="552">+G6666-G6665</f>
        <v>12</v>
      </c>
      <c r="D6665" s="16">
        <v>1967</v>
      </c>
      <c r="E6665" t="s">
        <v>500</v>
      </c>
      <c r="F6665" t="s">
        <v>25</v>
      </c>
      <c r="G6665">
        <v>620461</v>
      </c>
      <c r="H6665" t="s">
        <v>17</v>
      </c>
      <c r="K6665" t="s">
        <v>3383</v>
      </c>
      <c r="L6665" t="s">
        <v>232</v>
      </c>
      <c r="M6665" t="s">
        <v>3359</v>
      </c>
      <c r="U6665" t="s">
        <v>3557</v>
      </c>
      <c r="V6665" s="43" t="s">
        <v>3359</v>
      </c>
      <c r="AB6665" t="s">
        <v>2192</v>
      </c>
      <c r="AF6665" t="s">
        <v>3060</v>
      </c>
      <c r="AH6665" s="2">
        <v>40961.615590277775</v>
      </c>
    </row>
    <row r="6666" spans="1:35" ht="15" customHeight="1" x14ac:dyDescent="0.35">
      <c r="B6666" s="5">
        <f t="shared" si="551"/>
        <v>6664</v>
      </c>
      <c r="C6666">
        <f t="shared" si="552"/>
        <v>241</v>
      </c>
      <c r="D6666" s="16">
        <v>1967</v>
      </c>
      <c r="E6666" t="s">
        <v>500</v>
      </c>
      <c r="F6666" t="s">
        <v>25</v>
      </c>
      <c r="G6666">
        <v>620473</v>
      </c>
      <c r="K6666" t="s">
        <v>3383</v>
      </c>
      <c r="M6666" t="s">
        <v>3453</v>
      </c>
      <c r="U6666" t="s">
        <v>3557</v>
      </c>
      <c r="W6666" t="s">
        <v>3572</v>
      </c>
      <c r="AF6666" t="s">
        <v>3451</v>
      </c>
      <c r="AH6666" s="2">
        <v>45456</v>
      </c>
    </row>
    <row r="6667" spans="1:35" ht="15" customHeight="1" x14ac:dyDescent="0.35">
      <c r="B6667" s="5">
        <f t="shared" si="551"/>
        <v>6665</v>
      </c>
      <c r="C6667">
        <f t="shared" si="552"/>
        <v>63</v>
      </c>
      <c r="D6667" s="16">
        <v>1967</v>
      </c>
      <c r="E6667" t="s">
        <v>15</v>
      </c>
      <c r="F6667" t="s">
        <v>25</v>
      </c>
      <c r="G6667">
        <v>620714</v>
      </c>
      <c r="H6667" t="s">
        <v>17</v>
      </c>
      <c r="J6667" t="s">
        <v>3354</v>
      </c>
      <c r="K6667" t="s">
        <v>3383</v>
      </c>
      <c r="L6667" t="s">
        <v>2193</v>
      </c>
      <c r="M6667" t="s">
        <v>3359</v>
      </c>
      <c r="N6667" t="s">
        <v>3359</v>
      </c>
      <c r="AB6667" t="s">
        <v>3847</v>
      </c>
      <c r="AC6667" s="3" t="s">
        <v>2194</v>
      </c>
      <c r="AF6667" t="s">
        <v>3060</v>
      </c>
      <c r="AH6667" s="2">
        <v>40812.661805555559</v>
      </c>
    </row>
    <row r="6668" spans="1:35" ht="15" customHeight="1" x14ac:dyDescent="0.35">
      <c r="B6668" s="5">
        <f t="shared" si="551"/>
        <v>6666</v>
      </c>
      <c r="C6668">
        <f t="shared" si="546"/>
        <v>110</v>
      </c>
      <c r="D6668" s="16">
        <v>1967</v>
      </c>
      <c r="E6668" t="s">
        <v>15</v>
      </c>
      <c r="F6668" t="s">
        <v>25</v>
      </c>
      <c r="G6668">
        <v>620777</v>
      </c>
      <c r="H6668" t="s">
        <v>17</v>
      </c>
      <c r="J6668" t="s">
        <v>3354</v>
      </c>
      <c r="K6668" t="s">
        <v>3383</v>
      </c>
      <c r="L6668" t="s">
        <v>1589</v>
      </c>
      <c r="M6668" t="s">
        <v>3359</v>
      </c>
      <c r="AB6668" t="s">
        <v>81</v>
      </c>
      <c r="AD6668" s="3" t="s">
        <v>2196</v>
      </c>
      <c r="AF6668" t="s">
        <v>3060</v>
      </c>
      <c r="AH6668" s="2">
        <v>40548.814710648148</v>
      </c>
    </row>
    <row r="6669" spans="1:35" ht="15" customHeight="1" x14ac:dyDescent="0.35">
      <c r="B6669" s="5">
        <f t="shared" si="551"/>
        <v>6667</v>
      </c>
      <c r="C6669">
        <f t="shared" ref="C6669:C6673" si="553">+G6670-G6669</f>
        <v>68</v>
      </c>
      <c r="D6669" s="16">
        <v>1967</v>
      </c>
      <c r="E6669" t="s">
        <v>15</v>
      </c>
      <c r="F6669" t="s">
        <v>25</v>
      </c>
      <c r="G6669">
        <v>620887</v>
      </c>
      <c r="H6669" t="s">
        <v>17</v>
      </c>
      <c r="J6669" t="s">
        <v>3354</v>
      </c>
      <c r="M6669" t="s">
        <v>3359</v>
      </c>
      <c r="AF6669" t="s">
        <v>3060</v>
      </c>
      <c r="AH6669" s="2">
        <v>40017.944895833331</v>
      </c>
    </row>
    <row r="6670" spans="1:35" ht="15" customHeight="1" thickBot="1" x14ac:dyDescent="0.4">
      <c r="B6670" s="5">
        <f t="shared" si="551"/>
        <v>6668</v>
      </c>
      <c r="C6670">
        <f t="shared" si="553"/>
        <v>116</v>
      </c>
      <c r="D6670" s="16">
        <v>1967</v>
      </c>
      <c r="E6670" t="s">
        <v>15</v>
      </c>
      <c r="F6670" t="s">
        <v>25</v>
      </c>
      <c r="G6670">
        <v>620955</v>
      </c>
      <c r="H6670" t="s">
        <v>17</v>
      </c>
      <c r="J6670" t="s">
        <v>3354</v>
      </c>
      <c r="K6670" t="s">
        <v>3383</v>
      </c>
      <c r="L6670" t="s">
        <v>1098</v>
      </c>
      <c r="M6670" t="s">
        <v>3359</v>
      </c>
      <c r="AB6670" t="s">
        <v>132</v>
      </c>
      <c r="AF6670" t="s">
        <v>3060</v>
      </c>
      <c r="AH6670" s="2">
        <v>40838.614722222221</v>
      </c>
    </row>
    <row r="6671" spans="1:35" ht="15" customHeight="1" thickBot="1" x14ac:dyDescent="0.4">
      <c r="B6671" s="5">
        <f t="shared" si="551"/>
        <v>6669</v>
      </c>
      <c r="C6671">
        <f t="shared" si="553"/>
        <v>55</v>
      </c>
      <c r="D6671" s="16">
        <v>1967</v>
      </c>
      <c r="E6671" s="159" t="s">
        <v>15</v>
      </c>
      <c r="F6671" s="159" t="s">
        <v>25</v>
      </c>
      <c r="G6671" s="160">
        <v>621071</v>
      </c>
      <c r="H6671" s="159"/>
      <c r="I6671" s="159"/>
      <c r="J6671" s="159" t="s">
        <v>3354</v>
      </c>
      <c r="K6671" s="159" t="s">
        <v>3383</v>
      </c>
      <c r="L6671" s="159"/>
      <c r="M6671" s="159" t="s">
        <v>3453</v>
      </c>
      <c r="N6671" s="159"/>
      <c r="O6671" s="159"/>
      <c r="P6671" s="159"/>
      <c r="Q6671" s="159"/>
      <c r="R6671" s="159"/>
      <c r="S6671" s="159"/>
      <c r="T6671" s="159" t="s">
        <v>3262</v>
      </c>
      <c r="U6671" s="159"/>
      <c r="V6671" s="161"/>
      <c r="W6671" s="159" t="s">
        <v>3572</v>
      </c>
      <c r="X6671" s="159" t="s">
        <v>3660</v>
      </c>
      <c r="Y6671" s="159"/>
      <c r="Z6671" s="159"/>
      <c r="AA6671" s="159" t="s">
        <v>3262</v>
      </c>
      <c r="AB6671" s="159"/>
      <c r="AC6671" s="159"/>
      <c r="AD6671" s="159"/>
      <c r="AE6671" s="159"/>
      <c r="AF6671" t="s">
        <v>3451</v>
      </c>
      <c r="AH6671" s="2">
        <v>46130</v>
      </c>
      <c r="AI6671" s="76" t="s">
        <v>6523</v>
      </c>
    </row>
    <row r="6672" spans="1:35" ht="15" customHeight="1" x14ac:dyDescent="0.35">
      <c r="B6672" s="5">
        <f t="shared" si="551"/>
        <v>6670</v>
      </c>
      <c r="C6672">
        <f t="shared" si="553"/>
        <v>60</v>
      </c>
      <c r="D6672" s="16">
        <v>1967</v>
      </c>
      <c r="E6672" s="3" t="s">
        <v>15</v>
      </c>
      <c r="F6672" s="3" t="s">
        <v>25</v>
      </c>
      <c r="G6672" s="3">
        <v>621126</v>
      </c>
      <c r="H6672" s="3"/>
      <c r="I6672" s="3"/>
      <c r="J6672" s="3"/>
      <c r="K6672" s="3"/>
      <c r="L6672" s="3"/>
      <c r="M6672" s="3"/>
      <c r="N6672" s="3"/>
      <c r="O6672" s="3"/>
      <c r="P6672" s="3"/>
      <c r="Q6672" s="3"/>
      <c r="R6672" s="3"/>
      <c r="S6672" s="152"/>
      <c r="T6672" s="3"/>
      <c r="U6672" s="3"/>
      <c r="V6672" s="143"/>
      <c r="W6672" s="3"/>
      <c r="X6672" s="3"/>
      <c r="Y6672" s="3"/>
      <c r="Z6672" s="3"/>
      <c r="AB6672" s="3"/>
      <c r="AE6672" s="3"/>
      <c r="AF6672" s="3" t="s">
        <v>3451</v>
      </c>
      <c r="AG6672" s="3"/>
      <c r="AH6672" s="153">
        <v>45661</v>
      </c>
      <c r="AI6672" s="14" t="s">
        <v>4467</v>
      </c>
    </row>
    <row r="6673" spans="1:35" ht="15" customHeight="1" thickBot="1" x14ac:dyDescent="0.4">
      <c r="B6673" s="5">
        <f t="shared" si="551"/>
        <v>6671</v>
      </c>
      <c r="C6673">
        <f t="shared" si="553"/>
        <v>106</v>
      </c>
      <c r="D6673" s="16">
        <v>1967</v>
      </c>
      <c r="E6673" t="s">
        <v>15</v>
      </c>
      <c r="F6673" t="s">
        <v>25</v>
      </c>
      <c r="G6673">
        <v>621186</v>
      </c>
      <c r="H6673" t="s">
        <v>17</v>
      </c>
      <c r="J6673" t="s">
        <v>3354</v>
      </c>
      <c r="K6673" t="s">
        <v>3383</v>
      </c>
      <c r="M6673" t="s">
        <v>3359</v>
      </c>
      <c r="AF6673" t="s">
        <v>3060</v>
      </c>
      <c r="AH6673" s="2">
        <v>40057.72797453704</v>
      </c>
    </row>
    <row r="6674" spans="1:35" ht="15" thickBot="1" x14ac:dyDescent="0.4">
      <c r="B6674" s="5">
        <f t="shared" si="551"/>
        <v>6672</v>
      </c>
      <c r="C6674">
        <f t="shared" si="546"/>
        <v>6</v>
      </c>
      <c r="D6674" s="16">
        <v>1967</v>
      </c>
      <c r="E6674" t="s">
        <v>972</v>
      </c>
      <c r="F6674" t="s">
        <v>25</v>
      </c>
      <c r="G6674">
        <v>621292</v>
      </c>
      <c r="H6674" t="s">
        <v>17</v>
      </c>
      <c r="J6674" t="s">
        <v>380</v>
      </c>
      <c r="K6674" t="s">
        <v>3383</v>
      </c>
      <c r="L6674" t="s">
        <v>2197</v>
      </c>
      <c r="M6674" t="s">
        <v>3359</v>
      </c>
      <c r="U6674" t="s">
        <v>3557</v>
      </c>
      <c r="W6674" t="s">
        <v>3557</v>
      </c>
      <c r="AD6674" s="3" t="s">
        <v>1167</v>
      </c>
      <c r="AF6674" t="s">
        <v>3060</v>
      </c>
      <c r="AG6674" s="162"/>
      <c r="AH6674" s="163">
        <v>40261.346365740741</v>
      </c>
    </row>
    <row r="6675" spans="1:35" ht="15" customHeight="1" thickBot="1" x14ac:dyDescent="0.4">
      <c r="A6675" s="180"/>
      <c r="B6675" s="5">
        <f t="shared" si="551"/>
        <v>6673</v>
      </c>
      <c r="C6675">
        <f t="shared" si="546"/>
        <v>4</v>
      </c>
      <c r="D6675" s="16">
        <v>1967</v>
      </c>
      <c r="E6675" t="s">
        <v>972</v>
      </c>
      <c r="F6675" t="s">
        <v>25</v>
      </c>
      <c r="G6675">
        <v>621298</v>
      </c>
      <c r="H6675" t="s">
        <v>17</v>
      </c>
      <c r="J6675" t="s">
        <v>3354</v>
      </c>
      <c r="K6675" t="s">
        <v>3383</v>
      </c>
      <c r="L6675" t="s">
        <v>2198</v>
      </c>
      <c r="M6675" t="s">
        <v>3359</v>
      </c>
      <c r="U6675" t="s">
        <v>3557</v>
      </c>
      <c r="W6675" t="s">
        <v>3557</v>
      </c>
      <c r="AD6675" s="3" t="s">
        <v>2199</v>
      </c>
      <c r="AF6675" t="s">
        <v>3060</v>
      </c>
      <c r="AH6675" s="2">
        <v>40957.61078703704</v>
      </c>
    </row>
    <row r="6676" spans="1:35" ht="15" customHeight="1" x14ac:dyDescent="0.35">
      <c r="B6676" s="5">
        <f t="shared" si="551"/>
        <v>6674</v>
      </c>
      <c r="C6676">
        <f t="shared" si="546"/>
        <v>16</v>
      </c>
      <c r="D6676" s="16">
        <v>1967</v>
      </c>
      <c r="E6676" s="3" t="s">
        <v>972</v>
      </c>
      <c r="F6676" s="3" t="s">
        <v>25</v>
      </c>
      <c r="G6676" s="3">
        <v>621302</v>
      </c>
      <c r="H6676" s="3"/>
      <c r="I6676" s="3"/>
      <c r="J6676" s="3"/>
      <c r="K6676" s="3"/>
      <c r="L6676" s="3"/>
      <c r="M6676" s="3"/>
      <c r="N6676" s="3"/>
      <c r="O6676" s="3"/>
      <c r="P6676" s="3"/>
      <c r="Q6676" s="3"/>
      <c r="R6676" s="3"/>
      <c r="S6676" s="152"/>
      <c r="T6676" s="3"/>
      <c r="U6676" s="3"/>
      <c r="V6676" s="143"/>
      <c r="W6676" s="3"/>
      <c r="X6676" s="3"/>
      <c r="Y6676" s="3"/>
      <c r="Z6676" s="3"/>
      <c r="AB6676" s="3"/>
      <c r="AE6676" s="3"/>
      <c r="AF6676" s="3" t="s">
        <v>3451</v>
      </c>
      <c r="AG6676" s="3"/>
      <c r="AH6676" s="153">
        <v>45661</v>
      </c>
      <c r="AI6676" s="14" t="s">
        <v>4569</v>
      </c>
    </row>
    <row r="6677" spans="1:35" ht="15" customHeight="1" x14ac:dyDescent="0.35">
      <c r="B6677" s="5">
        <f t="shared" si="551"/>
        <v>6675</v>
      </c>
      <c r="C6677">
        <f t="shared" si="546"/>
        <v>44</v>
      </c>
      <c r="D6677" s="16">
        <v>1967</v>
      </c>
      <c r="E6677" t="s">
        <v>972</v>
      </c>
      <c r="F6677" t="s">
        <v>25</v>
      </c>
      <c r="G6677">
        <v>621318</v>
      </c>
      <c r="H6677" t="s">
        <v>17</v>
      </c>
      <c r="J6677" t="s">
        <v>3354</v>
      </c>
      <c r="K6677" t="s">
        <v>3383</v>
      </c>
      <c r="L6677" t="s">
        <v>37</v>
      </c>
      <c r="M6677" t="s">
        <v>3359</v>
      </c>
      <c r="AF6677" t="s">
        <v>3060</v>
      </c>
      <c r="AH6677" s="2">
        <v>39784.565567129626</v>
      </c>
    </row>
    <row r="6678" spans="1:35" ht="15" customHeight="1" x14ac:dyDescent="0.35">
      <c r="B6678" s="5">
        <f t="shared" si="551"/>
        <v>6676</v>
      </c>
      <c r="C6678">
        <f t="shared" si="546"/>
        <v>10</v>
      </c>
      <c r="D6678" s="16">
        <v>1967</v>
      </c>
      <c r="E6678" t="s">
        <v>972</v>
      </c>
      <c r="F6678" t="s">
        <v>25</v>
      </c>
      <c r="G6678">
        <v>621362</v>
      </c>
      <c r="J6678" t="s">
        <v>3354</v>
      </c>
      <c r="K6678" t="s">
        <v>3383</v>
      </c>
      <c r="M6678" t="s">
        <v>3453</v>
      </c>
      <c r="T6678" t="s">
        <v>3262</v>
      </c>
      <c r="U6678" t="s">
        <v>3538</v>
      </c>
      <c r="AA6678" s="3" t="s">
        <v>3262</v>
      </c>
      <c r="AD6678" s="3" t="s">
        <v>3661</v>
      </c>
      <c r="AF6678" t="s">
        <v>3451</v>
      </c>
      <c r="AH6678" s="2">
        <v>45167</v>
      </c>
    </row>
    <row r="6679" spans="1:35" ht="15" customHeight="1" x14ac:dyDescent="0.35">
      <c r="B6679" s="5">
        <f t="shared" si="551"/>
        <v>6677</v>
      </c>
      <c r="C6679">
        <f t="shared" si="546"/>
        <v>60</v>
      </c>
      <c r="D6679" s="16">
        <v>1967</v>
      </c>
      <c r="E6679" t="s">
        <v>972</v>
      </c>
      <c r="F6679" t="s">
        <v>25</v>
      </c>
      <c r="G6679">
        <v>621372</v>
      </c>
      <c r="H6679" t="s">
        <v>17</v>
      </c>
      <c r="J6679" t="s">
        <v>3354</v>
      </c>
      <c r="K6679" t="s">
        <v>3383</v>
      </c>
      <c r="L6679" t="s">
        <v>2200</v>
      </c>
      <c r="M6679" t="s">
        <v>3359</v>
      </c>
      <c r="U6679" t="s">
        <v>3538</v>
      </c>
      <c r="W6679" t="s">
        <v>3538</v>
      </c>
      <c r="AF6679" t="s">
        <v>3060</v>
      </c>
      <c r="AH6679" s="2">
        <v>40198.50072916667</v>
      </c>
    </row>
    <row r="6680" spans="1:35" ht="15" customHeight="1" x14ac:dyDescent="0.35">
      <c r="B6680" s="5">
        <f t="shared" si="551"/>
        <v>6678</v>
      </c>
      <c r="C6680">
        <f t="shared" si="546"/>
        <v>2</v>
      </c>
      <c r="D6680" s="16">
        <v>1967</v>
      </c>
      <c r="E6680" t="s">
        <v>972</v>
      </c>
      <c r="F6680" t="s">
        <v>25</v>
      </c>
      <c r="G6680">
        <v>621432</v>
      </c>
      <c r="H6680" t="s">
        <v>17</v>
      </c>
      <c r="J6680" t="s">
        <v>3356</v>
      </c>
      <c r="K6680" t="s">
        <v>3383</v>
      </c>
      <c r="M6680" t="s">
        <v>3359</v>
      </c>
      <c r="N6680" t="s">
        <v>3359</v>
      </c>
      <c r="AB6680" t="s">
        <v>195</v>
      </c>
      <c r="AF6680" t="s">
        <v>3060</v>
      </c>
      <c r="AH6680" s="2">
        <v>40781.453333333331</v>
      </c>
    </row>
    <row r="6681" spans="1:35" ht="15" customHeight="1" x14ac:dyDescent="0.35">
      <c r="B6681" s="5">
        <f t="shared" si="551"/>
        <v>6679</v>
      </c>
      <c r="C6681">
        <f t="shared" si="546"/>
        <v>26</v>
      </c>
      <c r="D6681" s="16">
        <v>1967</v>
      </c>
      <c r="E6681" t="s">
        <v>972</v>
      </c>
      <c r="F6681" t="s">
        <v>25</v>
      </c>
      <c r="G6681">
        <v>621434</v>
      </c>
      <c r="H6681" t="s">
        <v>17</v>
      </c>
      <c r="K6681" t="s">
        <v>3383</v>
      </c>
      <c r="L6681" t="s">
        <v>35</v>
      </c>
      <c r="M6681" t="s">
        <v>3359</v>
      </c>
      <c r="U6681" t="s">
        <v>3538</v>
      </c>
      <c r="W6681" t="s">
        <v>3538</v>
      </c>
      <c r="AF6681" t="s">
        <v>3060</v>
      </c>
      <c r="AH6681" s="2">
        <v>40091.635740740741</v>
      </c>
    </row>
    <row r="6682" spans="1:35" ht="15" customHeight="1" x14ac:dyDescent="0.35">
      <c r="B6682" s="5">
        <f t="shared" si="551"/>
        <v>6680</v>
      </c>
      <c r="C6682">
        <f t="shared" si="546"/>
        <v>11</v>
      </c>
      <c r="D6682" s="16">
        <v>1967</v>
      </c>
      <c r="E6682" t="s">
        <v>972</v>
      </c>
      <c r="F6682" t="s">
        <v>25</v>
      </c>
      <c r="G6682">
        <v>621460</v>
      </c>
      <c r="H6682" t="s">
        <v>17</v>
      </c>
      <c r="J6682" t="s">
        <v>3354</v>
      </c>
      <c r="L6682" t="s">
        <v>891</v>
      </c>
      <c r="M6682" t="s">
        <v>3359</v>
      </c>
      <c r="U6682" t="s">
        <v>3538</v>
      </c>
      <c r="W6682" t="s">
        <v>3538</v>
      </c>
      <c r="AF6682" t="s">
        <v>3060</v>
      </c>
      <c r="AH6682" s="2">
        <v>40095.416851851849</v>
      </c>
    </row>
    <row r="6683" spans="1:35" ht="15" customHeight="1" x14ac:dyDescent="0.35">
      <c r="B6683" s="5">
        <f t="shared" si="551"/>
        <v>6681</v>
      </c>
      <c r="C6683">
        <f t="shared" si="546"/>
        <v>15</v>
      </c>
      <c r="D6683" s="16">
        <v>1967</v>
      </c>
      <c r="E6683" t="s">
        <v>972</v>
      </c>
      <c r="F6683" t="s">
        <v>25</v>
      </c>
      <c r="G6683">
        <v>621471</v>
      </c>
      <c r="H6683" t="s">
        <v>17</v>
      </c>
      <c r="J6683" t="s">
        <v>3354</v>
      </c>
      <c r="K6683" t="s">
        <v>3383</v>
      </c>
      <c r="L6683" t="s">
        <v>35</v>
      </c>
      <c r="M6683" t="s">
        <v>3359</v>
      </c>
      <c r="S6683" s="148">
        <v>460</v>
      </c>
      <c r="U6683" t="s">
        <v>3538</v>
      </c>
      <c r="W6683" t="s">
        <v>3538</v>
      </c>
      <c r="AF6683" t="s">
        <v>3060</v>
      </c>
      <c r="AH6683" s="2">
        <v>40591.580381944441</v>
      </c>
    </row>
    <row r="6684" spans="1:35" ht="15" customHeight="1" x14ac:dyDescent="0.35">
      <c r="B6684" s="5">
        <f t="shared" si="551"/>
        <v>6682</v>
      </c>
      <c r="C6684">
        <f t="shared" si="546"/>
        <v>36</v>
      </c>
      <c r="D6684" s="16">
        <v>1967</v>
      </c>
      <c r="E6684" t="s">
        <v>972</v>
      </c>
      <c r="F6684" t="s">
        <v>25</v>
      </c>
      <c r="G6684">
        <v>621486</v>
      </c>
      <c r="H6684" t="s">
        <v>17</v>
      </c>
      <c r="J6684" t="s">
        <v>3354</v>
      </c>
      <c r="L6684" t="s">
        <v>2201</v>
      </c>
      <c r="M6684" t="s">
        <v>3359</v>
      </c>
      <c r="W6684" t="s">
        <v>3538</v>
      </c>
      <c r="AF6684" t="s">
        <v>3060</v>
      </c>
      <c r="AH6684" s="2">
        <v>40195.822754629633</v>
      </c>
    </row>
    <row r="6685" spans="1:35" ht="15" customHeight="1" x14ac:dyDescent="0.35">
      <c r="B6685" s="5">
        <f t="shared" si="551"/>
        <v>6683</v>
      </c>
      <c r="C6685">
        <f t="shared" ref="C6685:C6755" si="554">+G6686-G6685</f>
        <v>3</v>
      </c>
      <c r="D6685" s="16">
        <v>1967</v>
      </c>
      <c r="E6685" t="s">
        <v>972</v>
      </c>
      <c r="F6685" t="s">
        <v>25</v>
      </c>
      <c r="G6685">
        <v>621522</v>
      </c>
      <c r="J6685" t="s">
        <v>3354</v>
      </c>
      <c r="K6685" t="s">
        <v>3383</v>
      </c>
      <c r="M6685" t="s">
        <v>3453</v>
      </c>
      <c r="T6685" t="s">
        <v>167</v>
      </c>
      <c r="U6685" t="s">
        <v>3538</v>
      </c>
      <c r="W6685" t="s">
        <v>3538</v>
      </c>
      <c r="X6685" t="s">
        <v>3452</v>
      </c>
      <c r="AA6685" s="3" t="s">
        <v>167</v>
      </c>
      <c r="AF6685" t="s">
        <v>3451</v>
      </c>
      <c r="AH6685" s="2">
        <v>45122</v>
      </c>
    </row>
    <row r="6686" spans="1:35" ht="15" customHeight="1" x14ac:dyDescent="0.35">
      <c r="B6686" s="5">
        <f t="shared" si="551"/>
        <v>6684</v>
      </c>
      <c r="C6686">
        <f t="shared" si="554"/>
        <v>37</v>
      </c>
      <c r="D6686" s="16">
        <v>1967</v>
      </c>
      <c r="E6686" t="s">
        <v>972</v>
      </c>
      <c r="F6686" t="s">
        <v>25</v>
      </c>
      <c r="G6686">
        <v>621525</v>
      </c>
      <c r="J6686" t="s">
        <v>3354</v>
      </c>
      <c r="K6686" t="s">
        <v>3383</v>
      </c>
      <c r="M6686" t="s">
        <v>3453</v>
      </c>
      <c r="N6686" t="s">
        <v>3359</v>
      </c>
      <c r="T6686" t="s">
        <v>167</v>
      </c>
      <c r="U6686" t="s">
        <v>3538</v>
      </c>
      <c r="W6686" t="s">
        <v>3538</v>
      </c>
      <c r="X6686" t="s">
        <v>3452</v>
      </c>
      <c r="AA6686" s="3" t="s">
        <v>167</v>
      </c>
      <c r="AF6686" t="s">
        <v>3451</v>
      </c>
      <c r="AH6686" s="2">
        <v>46032</v>
      </c>
    </row>
    <row r="6687" spans="1:35" ht="18" customHeight="1" x14ac:dyDescent="0.35">
      <c r="B6687" s="5">
        <f t="shared" si="551"/>
        <v>6685</v>
      </c>
      <c r="C6687">
        <f t="shared" si="554"/>
        <v>354</v>
      </c>
      <c r="D6687" s="16">
        <v>1967</v>
      </c>
      <c r="E6687" t="s">
        <v>972</v>
      </c>
      <c r="F6687" t="s">
        <v>25</v>
      </c>
      <c r="G6687">
        <v>621562</v>
      </c>
      <c r="H6687" t="s">
        <v>17</v>
      </c>
      <c r="J6687" t="s">
        <v>3354</v>
      </c>
      <c r="K6687" t="s">
        <v>3383</v>
      </c>
      <c r="L6687" t="s">
        <v>1310</v>
      </c>
      <c r="M6687" t="s">
        <v>3359</v>
      </c>
      <c r="U6687" t="s">
        <v>3538</v>
      </c>
      <c r="W6687" t="s">
        <v>3538</v>
      </c>
      <c r="AF6687" t="s">
        <v>3060</v>
      </c>
      <c r="AH6687" s="2">
        <v>40203.449618055558</v>
      </c>
    </row>
    <row r="6688" spans="1:35" ht="15" customHeight="1" x14ac:dyDescent="0.35">
      <c r="B6688" s="5">
        <f t="shared" si="551"/>
        <v>6686</v>
      </c>
      <c r="C6688">
        <f t="shared" si="554"/>
        <v>310</v>
      </c>
      <c r="D6688" s="16">
        <v>1967</v>
      </c>
      <c r="E6688" s="115" t="s">
        <v>15</v>
      </c>
      <c r="F6688" s="115" t="s">
        <v>16</v>
      </c>
      <c r="G6688" s="70">
        <v>621916</v>
      </c>
      <c r="I6688" s="172"/>
      <c r="J6688" s="172" t="s">
        <v>3354</v>
      </c>
      <c r="K6688" s="172" t="s">
        <v>3383</v>
      </c>
      <c r="L6688" s="172"/>
      <c r="M6688" s="172" t="s">
        <v>3453</v>
      </c>
      <c r="N6688" s="172"/>
      <c r="O6688" s="172"/>
      <c r="P6688" s="172"/>
      <c r="Q6688" s="172"/>
      <c r="R6688" s="172"/>
      <c r="S6688" s="173"/>
      <c r="T6688" s="172" t="s">
        <v>3262</v>
      </c>
      <c r="U6688" s="172"/>
      <c r="V6688" s="174"/>
      <c r="W6688" s="172" t="s">
        <v>3572</v>
      </c>
      <c r="X6688" s="172" t="s">
        <v>3660</v>
      </c>
      <c r="Y6688" s="172"/>
      <c r="Z6688" s="172"/>
      <c r="AA6688" s="172" t="s">
        <v>3262</v>
      </c>
      <c r="AC6688"/>
      <c r="AD6688"/>
      <c r="AF6688" t="s">
        <v>3451</v>
      </c>
      <c r="AH6688" s="2">
        <v>45966</v>
      </c>
      <c r="AI6688" s="36" t="s">
        <v>5792</v>
      </c>
    </row>
    <row r="6689" spans="1:35" ht="15" customHeight="1" x14ac:dyDescent="0.35">
      <c r="B6689" s="5">
        <f t="shared" si="551"/>
        <v>6687</v>
      </c>
      <c r="C6689">
        <f t="shared" si="554"/>
        <v>35</v>
      </c>
      <c r="D6689" s="16">
        <v>1967</v>
      </c>
      <c r="E6689" s="3" t="s">
        <v>15</v>
      </c>
      <c r="F6689" s="3" t="s">
        <v>16</v>
      </c>
      <c r="G6689" s="3">
        <v>622226</v>
      </c>
      <c r="H6689" s="3"/>
      <c r="I6689" s="3"/>
      <c r="J6689" s="3"/>
      <c r="K6689" s="3"/>
      <c r="L6689" s="3"/>
      <c r="M6689" s="3"/>
      <c r="N6689" s="3"/>
      <c r="O6689" s="3"/>
      <c r="P6689" s="3"/>
      <c r="Q6689" s="3"/>
      <c r="R6689" s="3"/>
      <c r="S6689" s="152"/>
      <c r="T6689" s="3"/>
      <c r="U6689" s="3"/>
      <c r="V6689" s="143"/>
      <c r="W6689" s="3"/>
      <c r="X6689" s="3"/>
      <c r="Y6689" s="3"/>
      <c r="Z6689" s="3"/>
      <c r="AB6689" s="3"/>
      <c r="AE6689" s="3"/>
      <c r="AF6689" s="3" t="s">
        <v>3451</v>
      </c>
      <c r="AG6689" s="3"/>
      <c r="AH6689" s="153">
        <v>45561</v>
      </c>
      <c r="AI6689" s="14" t="s">
        <v>4189</v>
      </c>
    </row>
    <row r="6690" spans="1:35" ht="15" customHeight="1" x14ac:dyDescent="0.35">
      <c r="B6690" s="5">
        <f t="shared" si="551"/>
        <v>6688</v>
      </c>
      <c r="C6690">
        <f t="shared" si="554"/>
        <v>35</v>
      </c>
      <c r="D6690" s="16">
        <v>1967</v>
      </c>
      <c r="E6690" t="s">
        <v>15</v>
      </c>
      <c r="F6690" t="s">
        <v>16</v>
      </c>
      <c r="G6690">
        <v>622261</v>
      </c>
      <c r="H6690" t="s">
        <v>17</v>
      </c>
      <c r="J6690" t="s">
        <v>3354</v>
      </c>
      <c r="K6690" t="s">
        <v>3383</v>
      </c>
      <c r="M6690" t="s">
        <v>3359</v>
      </c>
      <c r="AB6690" t="s">
        <v>132</v>
      </c>
      <c r="AF6690" t="s">
        <v>3060</v>
      </c>
      <c r="AH6690" s="2">
        <v>40931.699259259258</v>
      </c>
    </row>
    <row r="6691" spans="1:35" ht="15" customHeight="1" x14ac:dyDescent="0.35">
      <c r="B6691" s="5">
        <f t="shared" si="551"/>
        <v>6689</v>
      </c>
      <c r="C6691">
        <f t="shared" si="554"/>
        <v>101</v>
      </c>
      <c r="D6691" s="16">
        <v>1967</v>
      </c>
      <c r="E6691" s="3" t="s">
        <v>15</v>
      </c>
      <c r="F6691" s="3" t="s">
        <v>16</v>
      </c>
      <c r="G6691" s="165">
        <v>622296</v>
      </c>
      <c r="H6691" s="3"/>
      <c r="I6691" s="3"/>
      <c r="J6691" s="3"/>
      <c r="K6691" s="3" t="s">
        <v>3383</v>
      </c>
      <c r="L6691" s="3"/>
      <c r="M6691" s="3"/>
      <c r="N6691" s="3"/>
      <c r="O6691" s="3"/>
      <c r="P6691" s="3"/>
      <c r="Q6691" s="3"/>
      <c r="R6691" s="3"/>
      <c r="S6691" s="152"/>
      <c r="T6691" s="3"/>
      <c r="U6691" s="3"/>
      <c r="V6691" s="143"/>
      <c r="W6691" s="3"/>
      <c r="X6691" s="3"/>
      <c r="Y6691" s="3"/>
      <c r="Z6691" s="3"/>
      <c r="AB6691" s="3"/>
      <c r="AE6691" s="3"/>
      <c r="AF6691" s="3" t="s">
        <v>3451</v>
      </c>
      <c r="AG6691" s="3"/>
      <c r="AH6691" s="153">
        <v>45739</v>
      </c>
      <c r="AI6691" s="14" t="s">
        <v>4817</v>
      </c>
    </row>
    <row r="6692" spans="1:35" ht="15" customHeight="1" x14ac:dyDescent="0.35">
      <c r="B6692" s="5">
        <f t="shared" si="551"/>
        <v>6690</v>
      </c>
      <c r="C6692">
        <f t="shared" si="554"/>
        <v>19</v>
      </c>
      <c r="D6692" s="16">
        <v>1967</v>
      </c>
      <c r="E6692" t="s">
        <v>15</v>
      </c>
      <c r="F6692" t="s">
        <v>16</v>
      </c>
      <c r="G6692">
        <v>622397</v>
      </c>
      <c r="H6692" t="s">
        <v>17</v>
      </c>
      <c r="J6692" t="s">
        <v>3354</v>
      </c>
      <c r="K6692" t="s">
        <v>3383</v>
      </c>
      <c r="L6692" t="s">
        <v>62</v>
      </c>
      <c r="M6692" t="s">
        <v>3359</v>
      </c>
      <c r="AB6692" t="s">
        <v>81</v>
      </c>
      <c r="AF6692" t="s">
        <v>3060</v>
      </c>
      <c r="AH6692" s="2">
        <v>40189.424872685187</v>
      </c>
    </row>
    <row r="6693" spans="1:35" ht="15" customHeight="1" x14ac:dyDescent="0.35">
      <c r="B6693" s="5">
        <f t="shared" si="551"/>
        <v>6691</v>
      </c>
      <c r="C6693">
        <f t="shared" si="554"/>
        <v>200</v>
      </c>
      <c r="D6693" s="16">
        <v>1967</v>
      </c>
      <c r="E6693" s="3" t="s">
        <v>15</v>
      </c>
      <c r="F6693" s="3" t="s">
        <v>16</v>
      </c>
      <c r="G6693" s="3">
        <v>622416</v>
      </c>
      <c r="H6693" s="3"/>
      <c r="I6693" s="3"/>
      <c r="J6693" s="3"/>
      <c r="K6693" s="3"/>
      <c r="L6693" s="3"/>
      <c r="M6693" s="3"/>
      <c r="N6693" s="3"/>
      <c r="O6693" s="3"/>
      <c r="P6693" s="3"/>
      <c r="Q6693" s="3"/>
      <c r="R6693" s="3"/>
      <c r="S6693" s="152"/>
      <c r="T6693" s="3"/>
      <c r="U6693" s="3"/>
      <c r="V6693" s="143"/>
      <c r="W6693" s="3"/>
      <c r="X6693" s="3"/>
      <c r="Y6693" s="3"/>
      <c r="Z6693" s="3"/>
      <c r="AB6693" s="3"/>
      <c r="AE6693" s="3"/>
      <c r="AF6693" s="3" t="s">
        <v>3451</v>
      </c>
      <c r="AG6693" s="3"/>
      <c r="AH6693" s="153">
        <v>45561</v>
      </c>
      <c r="AI6693" s="14" t="s">
        <v>4190</v>
      </c>
    </row>
    <row r="6694" spans="1:35" ht="15" customHeight="1" x14ac:dyDescent="0.35">
      <c r="B6694" s="5">
        <f t="shared" si="551"/>
        <v>6692</v>
      </c>
      <c r="C6694">
        <f t="shared" si="554"/>
        <v>1344</v>
      </c>
      <c r="D6694" s="16">
        <v>1967</v>
      </c>
      <c r="E6694" t="s">
        <v>15</v>
      </c>
      <c r="F6694" t="s">
        <v>16</v>
      </c>
      <c r="G6694">
        <v>622616</v>
      </c>
      <c r="H6694" t="s">
        <v>17</v>
      </c>
      <c r="J6694" t="s">
        <v>3354</v>
      </c>
      <c r="K6694" t="s">
        <v>3383</v>
      </c>
      <c r="L6694" t="s">
        <v>2203</v>
      </c>
      <c r="M6694" t="s">
        <v>3359</v>
      </c>
      <c r="AB6694" t="s">
        <v>2204</v>
      </c>
      <c r="AF6694" t="s">
        <v>3060</v>
      </c>
      <c r="AH6694" s="2">
        <v>40792.379548611112</v>
      </c>
    </row>
    <row r="6695" spans="1:35" ht="15" customHeight="1" x14ac:dyDescent="0.35">
      <c r="B6695" s="5">
        <f t="shared" si="551"/>
        <v>6693</v>
      </c>
      <c r="C6695">
        <f t="shared" si="554"/>
        <v>129</v>
      </c>
      <c r="D6695" s="16">
        <v>1967</v>
      </c>
      <c r="E6695" s="3" t="s">
        <v>15</v>
      </c>
      <c r="F6695" s="3" t="s">
        <v>25</v>
      </c>
      <c r="G6695" s="3">
        <v>623960</v>
      </c>
      <c r="H6695" s="3"/>
      <c r="I6695" s="3"/>
      <c r="J6695" s="3"/>
      <c r="K6695" s="3"/>
      <c r="L6695" s="3"/>
      <c r="M6695" s="3"/>
      <c r="N6695" s="3"/>
      <c r="O6695" s="3"/>
      <c r="P6695" s="3"/>
      <c r="Q6695" s="3"/>
      <c r="R6695" s="3"/>
      <c r="S6695" s="152"/>
      <c r="T6695" s="3"/>
      <c r="U6695" s="3"/>
      <c r="V6695" s="143"/>
      <c r="W6695" s="3"/>
      <c r="X6695" s="3"/>
      <c r="Y6695" s="3"/>
      <c r="Z6695" s="3"/>
      <c r="AB6695" s="3"/>
      <c r="AE6695" s="3"/>
      <c r="AF6695" s="3" t="s">
        <v>3451</v>
      </c>
      <c r="AG6695" s="3"/>
      <c r="AH6695" s="153">
        <v>45561</v>
      </c>
      <c r="AI6695" s="14" t="s">
        <v>4191</v>
      </c>
    </row>
    <row r="6696" spans="1:35" ht="15" customHeight="1" thickBot="1" x14ac:dyDescent="0.4">
      <c r="B6696" s="5">
        <f t="shared" si="551"/>
        <v>6694</v>
      </c>
      <c r="C6696">
        <f t="shared" si="554"/>
        <v>234</v>
      </c>
      <c r="D6696" s="16">
        <v>1967</v>
      </c>
      <c r="E6696" s="3" t="s">
        <v>15</v>
      </c>
      <c r="F6696" s="3" t="s">
        <v>25</v>
      </c>
      <c r="G6696" s="3">
        <v>624089</v>
      </c>
      <c r="H6696" s="3"/>
      <c r="I6696" s="3"/>
      <c r="J6696" s="3"/>
      <c r="K6696" s="3"/>
      <c r="L6696" s="3"/>
      <c r="M6696" s="3"/>
      <c r="N6696" s="3"/>
      <c r="O6696" s="3"/>
      <c r="P6696" s="3"/>
      <c r="Q6696" s="3"/>
      <c r="R6696" s="3"/>
      <c r="S6696" s="152"/>
      <c r="T6696" s="3"/>
      <c r="U6696" s="3"/>
      <c r="V6696" s="143"/>
      <c r="W6696" s="3"/>
      <c r="X6696" s="3"/>
      <c r="Y6696" s="3"/>
      <c r="Z6696" s="3"/>
      <c r="AB6696" s="3"/>
      <c r="AE6696" s="3"/>
      <c r="AF6696" s="3" t="s">
        <v>3451</v>
      </c>
      <c r="AG6696" s="3"/>
      <c r="AH6696" s="153">
        <v>45561</v>
      </c>
      <c r="AI6696" s="14" t="s">
        <v>4192</v>
      </c>
    </row>
    <row r="6697" spans="1:35" ht="15" thickBot="1" x14ac:dyDescent="0.4">
      <c r="B6697" s="5">
        <f t="shared" si="551"/>
        <v>6695</v>
      </c>
      <c r="C6697">
        <f t="shared" si="554"/>
        <v>117</v>
      </c>
      <c r="D6697" s="16">
        <v>1967</v>
      </c>
      <c r="E6697" s="3" t="s">
        <v>15</v>
      </c>
      <c r="F6697" s="3" t="s">
        <v>25</v>
      </c>
      <c r="G6697">
        <v>624323</v>
      </c>
      <c r="H6697" t="s">
        <v>17</v>
      </c>
      <c r="J6697" t="s">
        <v>3354</v>
      </c>
      <c r="K6697" t="s">
        <v>3383</v>
      </c>
      <c r="L6697" t="s">
        <v>135</v>
      </c>
      <c r="M6697" t="s">
        <v>3359</v>
      </c>
      <c r="AB6697" t="s">
        <v>2205</v>
      </c>
      <c r="AF6697" t="s">
        <v>3060</v>
      </c>
      <c r="AG6697" s="162"/>
      <c r="AH6697" s="163">
        <v>40583.442199074074</v>
      </c>
    </row>
    <row r="6698" spans="1:35" ht="15" thickBot="1" x14ac:dyDescent="0.4">
      <c r="A6698" s="180"/>
      <c r="B6698" s="5">
        <f t="shared" si="551"/>
        <v>6696</v>
      </c>
      <c r="C6698">
        <f t="shared" ref="C6698:C6703" si="555">+G6699-G6698</f>
        <v>122</v>
      </c>
      <c r="D6698" s="16">
        <v>1967</v>
      </c>
      <c r="E6698" s="3" t="s">
        <v>15</v>
      </c>
      <c r="F6698" s="3" t="s">
        <v>25</v>
      </c>
      <c r="G6698" s="3">
        <v>624440</v>
      </c>
      <c r="K6698" t="s">
        <v>3383</v>
      </c>
      <c r="AF6698" s="3" t="s">
        <v>3451</v>
      </c>
      <c r="AH6698" s="2">
        <v>46004</v>
      </c>
    </row>
    <row r="6699" spans="1:35" ht="15" customHeight="1" thickBot="1" x14ac:dyDescent="0.4">
      <c r="B6699" s="5">
        <f t="shared" ref="B6699:B6702" si="556">+B6698+1</f>
        <v>6697</v>
      </c>
      <c r="C6699">
        <f t="shared" ref="C6699:C6702" si="557">+G6700-G6699</f>
        <v>55</v>
      </c>
      <c r="D6699" s="16">
        <v>1967</v>
      </c>
      <c r="E6699" s="159" t="s">
        <v>15</v>
      </c>
      <c r="F6699" s="159" t="s">
        <v>25</v>
      </c>
      <c r="G6699" s="160">
        <v>624562</v>
      </c>
      <c r="H6699" s="159"/>
      <c r="I6699" s="159"/>
      <c r="J6699" s="159" t="s">
        <v>3354</v>
      </c>
      <c r="K6699" s="159" t="s">
        <v>3383</v>
      </c>
      <c r="L6699" s="159"/>
      <c r="M6699" s="159" t="s">
        <v>3453</v>
      </c>
      <c r="N6699" s="159"/>
      <c r="O6699" s="159"/>
      <c r="P6699" s="159"/>
      <c r="Q6699" s="159"/>
      <c r="R6699" s="159"/>
      <c r="S6699" s="159"/>
      <c r="T6699" s="159" t="s">
        <v>3262</v>
      </c>
      <c r="U6699" s="159"/>
      <c r="V6699" s="161"/>
      <c r="W6699" s="159" t="s">
        <v>3572</v>
      </c>
      <c r="X6699" s="159" t="s">
        <v>3660</v>
      </c>
      <c r="Y6699" s="159"/>
      <c r="Z6699" s="159"/>
      <c r="AA6699" s="159" t="s">
        <v>3262</v>
      </c>
      <c r="AB6699" s="159"/>
      <c r="AC6699" s="159"/>
      <c r="AD6699" s="159"/>
      <c r="AE6699" s="159"/>
      <c r="AF6699" t="s">
        <v>3451</v>
      </c>
      <c r="AH6699" s="2">
        <v>46130</v>
      </c>
      <c r="AI6699" s="76" t="s">
        <v>6506</v>
      </c>
    </row>
    <row r="6700" spans="1:35" ht="15" thickBot="1" x14ac:dyDescent="0.4">
      <c r="B6700" s="5">
        <f t="shared" si="556"/>
        <v>6698</v>
      </c>
      <c r="C6700">
        <f t="shared" si="557"/>
        <v>107</v>
      </c>
      <c r="D6700" s="16">
        <v>1967</v>
      </c>
      <c r="E6700" s="159" t="s">
        <v>15</v>
      </c>
      <c r="F6700" s="159" t="s">
        <v>25</v>
      </c>
      <c r="G6700" s="160">
        <v>624617</v>
      </c>
      <c r="H6700" s="159"/>
      <c r="I6700" s="159"/>
      <c r="J6700" s="159" t="s">
        <v>3354</v>
      </c>
      <c r="K6700" s="159" t="s">
        <v>3383</v>
      </c>
      <c r="L6700" s="159"/>
      <c r="M6700" s="159" t="s">
        <v>3453</v>
      </c>
      <c r="N6700" s="159"/>
      <c r="O6700" s="159"/>
      <c r="P6700" s="159"/>
      <c r="Q6700" s="159"/>
      <c r="R6700" s="159"/>
      <c r="S6700" s="159"/>
      <c r="T6700" s="159" t="s">
        <v>167</v>
      </c>
      <c r="U6700" s="159"/>
      <c r="V6700" s="161"/>
      <c r="W6700" s="159" t="s">
        <v>3576</v>
      </c>
      <c r="X6700" s="159" t="s">
        <v>3660</v>
      </c>
      <c r="Y6700" s="159"/>
      <c r="Z6700" s="159"/>
      <c r="AA6700" s="159" t="s">
        <v>167</v>
      </c>
      <c r="AB6700" s="159"/>
      <c r="AC6700" s="159"/>
      <c r="AD6700" s="159"/>
      <c r="AE6700" s="159"/>
      <c r="AF6700" t="s">
        <v>3451</v>
      </c>
      <c r="AG6700" s="159"/>
      <c r="AH6700" s="176">
        <v>46256</v>
      </c>
      <c r="AI6700" s="76" t="s">
        <v>6958</v>
      </c>
    </row>
    <row r="6701" spans="1:35" ht="15" customHeight="1" thickBot="1" x14ac:dyDescent="0.4">
      <c r="B6701" s="5">
        <f t="shared" si="556"/>
        <v>6699</v>
      </c>
      <c r="C6701">
        <f t="shared" si="557"/>
        <v>45</v>
      </c>
      <c r="D6701" s="16">
        <v>1967</v>
      </c>
      <c r="E6701" s="3" t="s">
        <v>15</v>
      </c>
      <c r="F6701" s="3" t="s">
        <v>25</v>
      </c>
      <c r="G6701">
        <v>624724</v>
      </c>
      <c r="H6701" t="s">
        <v>17</v>
      </c>
      <c r="K6701" t="s">
        <v>3383</v>
      </c>
      <c r="L6701" t="s">
        <v>135</v>
      </c>
      <c r="M6701" t="s">
        <v>3359</v>
      </c>
      <c r="N6701" t="s">
        <v>3359</v>
      </c>
      <c r="AF6701" t="s">
        <v>3060</v>
      </c>
      <c r="AH6701" s="2">
        <v>40558.615914351853</v>
      </c>
    </row>
    <row r="6702" spans="1:35" ht="15" thickBot="1" x14ac:dyDescent="0.4">
      <c r="A6702" s="3"/>
      <c r="B6702" s="5">
        <f t="shared" si="556"/>
        <v>6700</v>
      </c>
      <c r="C6702">
        <f t="shared" si="557"/>
        <v>255</v>
      </c>
      <c r="D6702" s="16">
        <v>1967</v>
      </c>
      <c r="E6702" s="3" t="s">
        <v>15</v>
      </c>
      <c r="F6702" s="3" t="s">
        <v>25</v>
      </c>
      <c r="G6702" s="162">
        <v>624769</v>
      </c>
      <c r="H6702" s="162" t="s">
        <v>17</v>
      </c>
      <c r="I6702" s="162"/>
      <c r="J6702" s="162" t="s">
        <v>380</v>
      </c>
      <c r="K6702" s="162" t="s">
        <v>3383</v>
      </c>
      <c r="L6702" s="162" t="s">
        <v>234</v>
      </c>
      <c r="M6702" s="162" t="s">
        <v>3359</v>
      </c>
      <c r="N6702" s="162"/>
      <c r="O6702" s="162"/>
      <c r="P6702" s="162"/>
      <c r="Q6702" s="162"/>
      <c r="R6702" s="162"/>
      <c r="S6702" s="181"/>
      <c r="T6702" s="162"/>
      <c r="U6702" s="162"/>
      <c r="V6702" s="182"/>
      <c r="W6702" s="162"/>
      <c r="X6702" s="162"/>
      <c r="Y6702" s="162"/>
      <c r="Z6702" s="162"/>
      <c r="AA6702" s="159"/>
      <c r="AB6702" s="162"/>
      <c r="AC6702" s="159"/>
      <c r="AD6702" s="159"/>
      <c r="AE6702" s="162"/>
      <c r="AF6702" t="s">
        <v>3060</v>
      </c>
      <c r="AG6702" s="162"/>
      <c r="AH6702" s="163">
        <v>40895.052442129629</v>
      </c>
      <c r="AI6702" s="162"/>
    </row>
    <row r="6703" spans="1:35" ht="15" customHeight="1" thickBot="1" x14ac:dyDescent="0.4">
      <c r="A6703" s="180"/>
      <c r="B6703" s="5">
        <f t="shared" si="551"/>
        <v>6701</v>
      </c>
      <c r="C6703">
        <f t="shared" si="555"/>
        <v>288</v>
      </c>
      <c r="D6703" s="16">
        <v>1967</v>
      </c>
      <c r="E6703" s="115" t="s">
        <v>327</v>
      </c>
      <c r="F6703" s="115" t="s">
        <v>16</v>
      </c>
      <c r="G6703" s="70">
        <v>625024</v>
      </c>
      <c r="I6703" s="172"/>
      <c r="J6703" t="s">
        <v>3354</v>
      </c>
      <c r="K6703" s="172" t="s">
        <v>3383</v>
      </c>
      <c r="M6703" s="172" t="s">
        <v>3453</v>
      </c>
      <c r="T6703" t="s">
        <v>3424</v>
      </c>
      <c r="V6703" s="43" t="s">
        <v>3359</v>
      </c>
      <c r="W6703" s="172" t="s">
        <v>3572</v>
      </c>
      <c r="X6703" t="s">
        <v>3452</v>
      </c>
      <c r="AA6703" s="172" t="s">
        <v>5693</v>
      </c>
      <c r="AC6703"/>
      <c r="AD6703"/>
      <c r="AF6703" t="s">
        <v>3451</v>
      </c>
      <c r="AH6703" s="2">
        <v>45966</v>
      </c>
      <c r="AI6703" s="36" t="s">
        <v>5793</v>
      </c>
    </row>
    <row r="6704" spans="1:35" ht="15" customHeight="1" x14ac:dyDescent="0.35">
      <c r="B6704" s="5">
        <f t="shared" si="551"/>
        <v>6702</v>
      </c>
      <c r="C6704">
        <f t="shared" si="554"/>
        <v>156</v>
      </c>
      <c r="D6704" s="16">
        <v>1967</v>
      </c>
      <c r="E6704" s="3" t="s">
        <v>15</v>
      </c>
      <c r="F6704" s="3" t="s">
        <v>25</v>
      </c>
      <c r="G6704" s="3">
        <v>625312</v>
      </c>
      <c r="H6704" s="3"/>
      <c r="I6704" s="3"/>
      <c r="J6704" s="3"/>
      <c r="K6704" s="3"/>
      <c r="L6704" s="3"/>
      <c r="M6704" s="3"/>
      <c r="N6704" s="3"/>
      <c r="O6704" s="3"/>
      <c r="P6704" s="3"/>
      <c r="Q6704" s="3"/>
      <c r="R6704" s="3"/>
      <c r="S6704" s="152"/>
      <c r="T6704" s="3"/>
      <c r="U6704" s="3"/>
      <c r="V6704" s="143"/>
      <c r="W6704" s="3"/>
      <c r="X6704" s="3"/>
      <c r="Y6704" s="3"/>
      <c r="Z6704" s="3"/>
      <c r="AB6704" s="3"/>
      <c r="AE6704" s="3"/>
      <c r="AF6704" s="3" t="s">
        <v>3451</v>
      </c>
      <c r="AG6704" s="3"/>
      <c r="AH6704" s="153">
        <v>45661</v>
      </c>
      <c r="AI6704" s="14" t="s">
        <v>4570</v>
      </c>
    </row>
    <row r="6705" spans="2:35" ht="15" customHeight="1" x14ac:dyDescent="0.35">
      <c r="B6705" s="5">
        <f t="shared" si="551"/>
        <v>6703</v>
      </c>
      <c r="C6705">
        <f t="shared" si="554"/>
        <v>334</v>
      </c>
      <c r="D6705" s="16">
        <v>1967</v>
      </c>
      <c r="E6705" s="3" t="s">
        <v>15</v>
      </c>
      <c r="F6705" s="3" t="s">
        <v>16</v>
      </c>
      <c r="G6705" s="3">
        <v>625468</v>
      </c>
      <c r="H6705" s="3"/>
      <c r="I6705" s="3"/>
      <c r="J6705" s="3"/>
      <c r="K6705" s="3"/>
      <c r="L6705" s="3"/>
      <c r="M6705" s="3"/>
      <c r="N6705" s="3"/>
      <c r="O6705" s="3"/>
      <c r="P6705" s="3"/>
      <c r="Q6705" s="3"/>
      <c r="R6705" s="3"/>
      <c r="S6705" s="152"/>
      <c r="T6705" s="3"/>
      <c r="U6705" s="3"/>
      <c r="V6705" s="143"/>
      <c r="W6705" s="3"/>
      <c r="X6705" s="3"/>
      <c r="Y6705" s="3"/>
      <c r="Z6705" s="3"/>
      <c r="AB6705" s="3"/>
      <c r="AE6705" s="3"/>
      <c r="AF6705" s="3" t="s">
        <v>3451</v>
      </c>
      <c r="AG6705" s="3"/>
      <c r="AH6705" s="153">
        <v>45561</v>
      </c>
      <c r="AI6705" s="14" t="s">
        <v>4193</v>
      </c>
    </row>
    <row r="6706" spans="2:35" ht="15" customHeight="1" x14ac:dyDescent="0.35">
      <c r="B6706" s="5">
        <f t="shared" si="551"/>
        <v>6704</v>
      </c>
      <c r="C6706">
        <f t="shared" si="554"/>
        <v>271</v>
      </c>
      <c r="D6706" s="16">
        <v>1967</v>
      </c>
      <c r="E6706" t="s">
        <v>15</v>
      </c>
      <c r="F6706" t="s">
        <v>25</v>
      </c>
      <c r="G6706">
        <v>625802</v>
      </c>
      <c r="H6706" t="s">
        <v>17</v>
      </c>
      <c r="J6706" t="s">
        <v>3356</v>
      </c>
      <c r="K6706" t="s">
        <v>3366</v>
      </c>
      <c r="L6706" t="s">
        <v>88</v>
      </c>
      <c r="M6706" t="s">
        <v>3359</v>
      </c>
      <c r="AB6706" t="s">
        <v>2206</v>
      </c>
      <c r="AC6706" s="3">
        <v>1968</v>
      </c>
      <c r="AF6706" t="s">
        <v>3060</v>
      </c>
      <c r="AH6706" s="2">
        <v>40309.402696759258</v>
      </c>
    </row>
    <row r="6707" spans="2:35" ht="15" customHeight="1" x14ac:dyDescent="0.35">
      <c r="B6707" s="5">
        <f t="shared" si="551"/>
        <v>6705</v>
      </c>
      <c r="C6707">
        <f t="shared" si="554"/>
        <v>248</v>
      </c>
      <c r="D6707" s="16">
        <v>1967</v>
      </c>
      <c r="E6707" t="s">
        <v>15</v>
      </c>
      <c r="F6707" t="s">
        <v>25</v>
      </c>
      <c r="G6707">
        <v>626073</v>
      </c>
      <c r="H6707" t="s">
        <v>17</v>
      </c>
      <c r="J6707" t="s">
        <v>3354</v>
      </c>
      <c r="M6707" t="s">
        <v>3359</v>
      </c>
      <c r="AF6707" t="s">
        <v>3060</v>
      </c>
      <c r="AH6707" s="2">
        <v>40699.607048611113</v>
      </c>
    </row>
    <row r="6708" spans="2:35" ht="15" customHeight="1" x14ac:dyDescent="0.35">
      <c r="B6708" s="5">
        <f t="shared" si="551"/>
        <v>6706</v>
      </c>
      <c r="C6708">
        <f t="shared" si="554"/>
        <v>7</v>
      </c>
      <c r="D6708" s="16">
        <v>1967</v>
      </c>
      <c r="E6708" t="s">
        <v>15</v>
      </c>
      <c r="F6708" t="s">
        <v>16</v>
      </c>
      <c r="G6708">
        <v>626321</v>
      </c>
      <c r="H6708" t="s">
        <v>17</v>
      </c>
      <c r="J6708" t="s">
        <v>3356</v>
      </c>
      <c r="K6708" t="s">
        <v>3383</v>
      </c>
      <c r="L6708" t="s">
        <v>254</v>
      </c>
      <c r="M6708" t="s">
        <v>3359</v>
      </c>
      <c r="AF6708" t="s">
        <v>3060</v>
      </c>
      <c r="AH6708" s="2">
        <v>40119.902303240742</v>
      </c>
    </row>
    <row r="6709" spans="2:35" ht="15" customHeight="1" x14ac:dyDescent="0.35">
      <c r="B6709" s="5">
        <f t="shared" si="551"/>
        <v>6707</v>
      </c>
      <c r="C6709">
        <f t="shared" si="554"/>
        <v>55</v>
      </c>
      <c r="D6709" s="16">
        <v>1967</v>
      </c>
      <c r="E6709" t="s">
        <v>15</v>
      </c>
      <c r="F6709" t="s">
        <v>16</v>
      </c>
      <c r="G6709">
        <v>626328</v>
      </c>
      <c r="H6709" t="s">
        <v>17</v>
      </c>
      <c r="J6709" t="s">
        <v>3354</v>
      </c>
      <c r="K6709" t="s">
        <v>3383</v>
      </c>
      <c r="L6709" t="s">
        <v>2207</v>
      </c>
      <c r="M6709" t="s">
        <v>3359</v>
      </c>
      <c r="AF6709" t="s">
        <v>3060</v>
      </c>
      <c r="AH6709" s="2">
        <v>40494.813900462963</v>
      </c>
    </row>
    <row r="6710" spans="2:35" ht="15" customHeight="1" x14ac:dyDescent="0.35">
      <c r="B6710" s="5">
        <f t="shared" si="551"/>
        <v>6708</v>
      </c>
      <c r="C6710">
        <f t="shared" si="554"/>
        <v>5</v>
      </c>
      <c r="D6710" s="16">
        <v>1967</v>
      </c>
      <c r="E6710" s="3" t="s">
        <v>15</v>
      </c>
      <c r="F6710" s="3" t="s">
        <v>16</v>
      </c>
      <c r="G6710" s="165">
        <v>626383</v>
      </c>
      <c r="H6710" s="3"/>
      <c r="I6710" s="3"/>
      <c r="J6710" s="3" t="s">
        <v>3354</v>
      </c>
      <c r="K6710" s="3" t="s">
        <v>3383</v>
      </c>
      <c r="L6710" s="3"/>
      <c r="M6710" s="3" t="s">
        <v>3453</v>
      </c>
      <c r="N6710" s="3"/>
      <c r="O6710" s="3"/>
      <c r="P6710" s="3"/>
      <c r="Q6710" s="3"/>
      <c r="R6710" s="3"/>
      <c r="S6710" s="152"/>
      <c r="T6710" s="3" t="s">
        <v>3262</v>
      </c>
      <c r="U6710" s="3"/>
      <c r="V6710" s="143"/>
      <c r="W6710" s="3" t="s">
        <v>3572</v>
      </c>
      <c r="X6710" s="3" t="s">
        <v>3660</v>
      </c>
      <c r="Y6710" s="3"/>
      <c r="Z6710" s="3"/>
      <c r="AA6710" s="3" t="s">
        <v>3262</v>
      </c>
      <c r="AB6710" s="3"/>
      <c r="AE6710" s="3"/>
      <c r="AF6710" t="s">
        <v>3451</v>
      </c>
      <c r="AH6710" s="2">
        <v>45783</v>
      </c>
      <c r="AI6710" s="75" t="s">
        <v>4998</v>
      </c>
    </row>
    <row r="6711" spans="2:35" ht="15" customHeight="1" x14ac:dyDescent="0.35">
      <c r="B6711" s="5">
        <f t="shared" si="551"/>
        <v>6709</v>
      </c>
      <c r="C6711">
        <f t="shared" si="554"/>
        <v>204</v>
      </c>
      <c r="D6711" s="16">
        <v>1967</v>
      </c>
      <c r="E6711" t="s">
        <v>15</v>
      </c>
      <c r="F6711" t="s">
        <v>16</v>
      </c>
      <c r="G6711">
        <v>626388</v>
      </c>
      <c r="J6711" t="s">
        <v>3354</v>
      </c>
      <c r="K6711" t="s">
        <v>3383</v>
      </c>
      <c r="M6711" t="s">
        <v>3453</v>
      </c>
      <c r="T6711" t="s">
        <v>3262</v>
      </c>
      <c r="W6711" t="s">
        <v>3572</v>
      </c>
      <c r="X6711" t="s">
        <v>3660</v>
      </c>
      <c r="AD6711" s="72" t="s">
        <v>4626</v>
      </c>
      <c r="AF6711" t="s">
        <v>3451</v>
      </c>
      <c r="AH6711" s="2">
        <v>45686</v>
      </c>
    </row>
    <row r="6712" spans="2:35" ht="15" customHeight="1" x14ac:dyDescent="0.35">
      <c r="B6712" s="5">
        <f t="shared" si="551"/>
        <v>6710</v>
      </c>
      <c r="C6712">
        <f t="shared" si="554"/>
        <v>49</v>
      </c>
      <c r="D6712" s="16">
        <v>1967</v>
      </c>
      <c r="E6712" s="116" t="s">
        <v>15</v>
      </c>
      <c r="F6712" s="116" t="s">
        <v>16</v>
      </c>
      <c r="G6712" s="117">
        <v>626592</v>
      </c>
      <c r="H6712" s="172" t="s">
        <v>5836</v>
      </c>
      <c r="I6712" s="172"/>
      <c r="J6712" s="172" t="s">
        <v>3354</v>
      </c>
      <c r="K6712" s="172" t="s">
        <v>3383</v>
      </c>
      <c r="L6712" s="172"/>
      <c r="M6712" s="172" t="s">
        <v>3453</v>
      </c>
      <c r="N6712" s="172"/>
      <c r="O6712" s="172"/>
      <c r="P6712" s="172"/>
      <c r="Q6712" s="172"/>
      <c r="R6712" s="172"/>
      <c r="S6712" s="173"/>
      <c r="T6712" s="172" t="s">
        <v>3262</v>
      </c>
      <c r="U6712" s="172"/>
      <c r="V6712" s="174"/>
      <c r="W6712" s="172" t="s">
        <v>3572</v>
      </c>
      <c r="X6712" s="172" t="s">
        <v>3660</v>
      </c>
      <c r="Y6712" s="172"/>
      <c r="Z6712" s="172"/>
      <c r="AA6712" s="172" t="s">
        <v>3262</v>
      </c>
      <c r="AB6712" s="172"/>
      <c r="AC6712" s="172"/>
      <c r="AD6712" s="172"/>
      <c r="AE6712" s="172"/>
      <c r="AF6712" t="s">
        <v>3451</v>
      </c>
      <c r="AH6712" s="2">
        <v>45966</v>
      </c>
      <c r="AI6712" s="36" t="s">
        <v>5911</v>
      </c>
    </row>
    <row r="6713" spans="2:35" ht="15" customHeight="1" x14ac:dyDescent="0.35">
      <c r="B6713" s="5">
        <f t="shared" si="551"/>
        <v>6711</v>
      </c>
      <c r="C6713">
        <f t="shared" si="554"/>
        <v>116</v>
      </c>
      <c r="D6713" s="16">
        <v>1967</v>
      </c>
      <c r="E6713" t="s">
        <v>15</v>
      </c>
      <c r="F6713" t="s">
        <v>16</v>
      </c>
      <c r="G6713">
        <v>626641</v>
      </c>
      <c r="H6713" t="s">
        <v>17</v>
      </c>
      <c r="J6713" t="s">
        <v>3354</v>
      </c>
      <c r="K6713" t="s">
        <v>3383</v>
      </c>
      <c r="L6713" t="s">
        <v>2208</v>
      </c>
      <c r="M6713" t="s">
        <v>3359</v>
      </c>
      <c r="AF6713" t="s">
        <v>3060</v>
      </c>
      <c r="AH6713" s="2">
        <v>40228.590844907405</v>
      </c>
    </row>
    <row r="6714" spans="2:35" ht="15" customHeight="1" x14ac:dyDescent="0.35">
      <c r="B6714" s="5">
        <f t="shared" si="551"/>
        <v>6712</v>
      </c>
      <c r="C6714">
        <f t="shared" si="554"/>
        <v>41</v>
      </c>
      <c r="D6714" s="16">
        <v>1967</v>
      </c>
      <c r="E6714" t="s">
        <v>15</v>
      </c>
      <c r="F6714" t="s">
        <v>16</v>
      </c>
      <c r="G6714">
        <v>626757</v>
      </c>
      <c r="H6714" t="s">
        <v>17</v>
      </c>
      <c r="J6714" t="s">
        <v>3354</v>
      </c>
      <c r="K6714" t="s">
        <v>3383</v>
      </c>
      <c r="L6714" t="s">
        <v>2209</v>
      </c>
      <c r="M6714" t="s">
        <v>3359</v>
      </c>
      <c r="S6714" s="148">
        <v>467</v>
      </c>
      <c r="AB6714" t="s">
        <v>2210</v>
      </c>
      <c r="AC6714" s="3">
        <v>1967</v>
      </c>
      <c r="AF6714" t="s">
        <v>3060</v>
      </c>
      <c r="AH6714" s="2">
        <v>40795.378275462965</v>
      </c>
    </row>
    <row r="6715" spans="2:35" ht="15" customHeight="1" x14ac:dyDescent="0.35">
      <c r="B6715" s="5">
        <f t="shared" si="551"/>
        <v>6713</v>
      </c>
      <c r="C6715">
        <f t="shared" si="554"/>
        <v>554</v>
      </c>
      <c r="D6715" s="16">
        <v>1967</v>
      </c>
      <c r="E6715" t="s">
        <v>15</v>
      </c>
      <c r="F6715" t="s">
        <v>16</v>
      </c>
      <c r="G6715">
        <v>626798</v>
      </c>
      <c r="H6715" t="s">
        <v>17</v>
      </c>
      <c r="M6715" t="s">
        <v>3359</v>
      </c>
      <c r="AF6715" t="s">
        <v>3060</v>
      </c>
      <c r="AH6715" s="2">
        <v>40795.018946759257</v>
      </c>
    </row>
    <row r="6716" spans="2:35" ht="15" customHeight="1" x14ac:dyDescent="0.35">
      <c r="B6716" s="5">
        <f t="shared" si="551"/>
        <v>6714</v>
      </c>
      <c r="C6716">
        <f t="shared" ref="C6716:C6723" si="558">+G6717-G6716</f>
        <v>16</v>
      </c>
      <c r="D6716" s="16">
        <v>1967</v>
      </c>
      <c r="E6716" t="s">
        <v>15</v>
      </c>
      <c r="F6716" t="s">
        <v>16</v>
      </c>
      <c r="G6716">
        <v>627352</v>
      </c>
      <c r="H6716" t="s">
        <v>17</v>
      </c>
      <c r="J6716" t="s">
        <v>3354</v>
      </c>
      <c r="K6716" t="s">
        <v>3383</v>
      </c>
      <c r="L6716" t="s">
        <v>437</v>
      </c>
      <c r="M6716" t="s">
        <v>3359</v>
      </c>
      <c r="AF6716" t="s">
        <v>3060</v>
      </c>
      <c r="AH6716" s="2">
        <v>40073.658784722225</v>
      </c>
    </row>
    <row r="6717" spans="2:35" ht="15" customHeight="1" x14ac:dyDescent="0.35">
      <c r="B6717" s="5">
        <f t="shared" si="551"/>
        <v>6715</v>
      </c>
      <c r="C6717">
        <f t="shared" si="558"/>
        <v>76</v>
      </c>
      <c r="D6717" s="16">
        <v>1967</v>
      </c>
      <c r="E6717" s="3" t="s">
        <v>15</v>
      </c>
      <c r="F6717" s="3" t="s">
        <v>16</v>
      </c>
      <c r="G6717" s="3">
        <v>627368</v>
      </c>
      <c r="H6717" s="3"/>
      <c r="I6717" s="3"/>
      <c r="J6717" s="3"/>
      <c r="K6717" s="3"/>
      <c r="L6717" s="3"/>
      <c r="M6717" s="3"/>
      <c r="N6717" s="3"/>
      <c r="O6717" s="3"/>
      <c r="P6717" s="3"/>
      <c r="Q6717" s="3"/>
      <c r="R6717" s="3"/>
      <c r="S6717" s="152"/>
      <c r="T6717" s="3"/>
      <c r="U6717" s="3"/>
      <c r="V6717" s="143"/>
      <c r="W6717" s="3"/>
      <c r="X6717" s="3"/>
      <c r="Y6717" s="3"/>
      <c r="Z6717" s="3"/>
      <c r="AB6717" s="3"/>
      <c r="AE6717" s="3"/>
      <c r="AF6717" s="3" t="s">
        <v>3451</v>
      </c>
      <c r="AG6717" s="3"/>
      <c r="AH6717" s="153">
        <v>45561</v>
      </c>
      <c r="AI6717" s="14" t="s">
        <v>4194</v>
      </c>
    </row>
    <row r="6718" spans="2:35" ht="15" customHeight="1" x14ac:dyDescent="0.35">
      <c r="B6718" s="5">
        <f t="shared" si="551"/>
        <v>6716</v>
      </c>
      <c r="C6718">
        <f t="shared" si="558"/>
        <v>280</v>
      </c>
      <c r="D6718" s="16">
        <v>1967</v>
      </c>
      <c r="E6718" t="s">
        <v>15</v>
      </c>
      <c r="F6718" t="s">
        <v>16</v>
      </c>
      <c r="G6718">
        <v>627444</v>
      </c>
      <c r="H6718" t="s">
        <v>17</v>
      </c>
      <c r="J6718" t="s">
        <v>3354</v>
      </c>
      <c r="L6718" t="s">
        <v>138</v>
      </c>
      <c r="M6718" t="s">
        <v>3359</v>
      </c>
      <c r="AB6718" t="s">
        <v>2211</v>
      </c>
      <c r="AF6718" t="s">
        <v>3060</v>
      </c>
      <c r="AH6718" s="2">
        <v>40467.393194444441</v>
      </c>
    </row>
    <row r="6719" spans="2:35" ht="15" customHeight="1" thickBot="1" x14ac:dyDescent="0.4">
      <c r="B6719" s="5">
        <f t="shared" si="551"/>
        <v>6717</v>
      </c>
      <c r="C6719">
        <f t="shared" si="558"/>
        <v>39</v>
      </c>
      <c r="D6719" s="16">
        <v>1967</v>
      </c>
      <c r="E6719" t="s">
        <v>15</v>
      </c>
      <c r="F6719" t="s">
        <v>16</v>
      </c>
      <c r="G6719">
        <v>627724</v>
      </c>
      <c r="H6719" t="s">
        <v>17</v>
      </c>
      <c r="J6719" t="s">
        <v>3354</v>
      </c>
      <c r="K6719" t="s">
        <v>3383</v>
      </c>
      <c r="L6719" t="s">
        <v>355</v>
      </c>
      <c r="M6719" t="s">
        <v>3359</v>
      </c>
      <c r="AF6719" t="s">
        <v>3060</v>
      </c>
      <c r="AH6719" s="2">
        <v>40456.468090277776</v>
      </c>
    </row>
    <row r="6720" spans="2:35" ht="15" customHeight="1" thickBot="1" x14ac:dyDescent="0.4">
      <c r="B6720" s="5">
        <f t="shared" si="551"/>
        <v>6718</v>
      </c>
      <c r="C6720">
        <f t="shared" si="558"/>
        <v>49</v>
      </c>
      <c r="D6720" s="16">
        <v>1967</v>
      </c>
      <c r="E6720" s="159" t="s">
        <v>15</v>
      </c>
      <c r="F6720" s="159" t="s">
        <v>16</v>
      </c>
      <c r="G6720" s="160">
        <v>627763</v>
      </c>
      <c r="H6720" s="159"/>
      <c r="I6720" s="159"/>
      <c r="J6720" s="159" t="s">
        <v>3354</v>
      </c>
      <c r="K6720" s="159" t="s">
        <v>3383</v>
      </c>
      <c r="L6720" s="159"/>
      <c r="M6720" s="159" t="s">
        <v>3453</v>
      </c>
      <c r="N6720" s="159"/>
      <c r="O6720" s="159"/>
      <c r="P6720" s="159"/>
      <c r="Q6720" s="159"/>
      <c r="R6720" s="159"/>
      <c r="S6720" s="159"/>
      <c r="T6720" s="159" t="s">
        <v>3262</v>
      </c>
      <c r="U6720" s="159"/>
      <c r="V6720" s="159"/>
      <c r="W6720" s="159" t="s">
        <v>3572</v>
      </c>
      <c r="X6720" s="159" t="s">
        <v>3660</v>
      </c>
      <c r="Y6720" s="159"/>
      <c r="Z6720" s="159"/>
      <c r="AA6720" s="159" t="s">
        <v>3262</v>
      </c>
      <c r="AB6720" s="159"/>
      <c r="AC6720" s="159"/>
      <c r="AD6720" s="159"/>
      <c r="AE6720" s="159"/>
      <c r="AF6720" t="s">
        <v>3451</v>
      </c>
      <c r="AG6720" s="159"/>
      <c r="AH6720" s="176">
        <v>46207</v>
      </c>
      <c r="AI6720" s="76" t="s">
        <v>6744</v>
      </c>
    </row>
    <row r="6721" spans="1:35" ht="15" customHeight="1" thickBot="1" x14ac:dyDescent="0.4">
      <c r="B6721" s="5">
        <f t="shared" si="551"/>
        <v>6719</v>
      </c>
      <c r="C6721">
        <f t="shared" si="558"/>
        <v>106</v>
      </c>
      <c r="D6721" s="16">
        <v>1967</v>
      </c>
      <c r="E6721" s="159" t="s">
        <v>15</v>
      </c>
      <c r="F6721" s="159" t="s">
        <v>16</v>
      </c>
      <c r="G6721" s="160">
        <v>627812</v>
      </c>
      <c r="H6721" s="159"/>
      <c r="I6721" s="159"/>
      <c r="J6721" s="159" t="s">
        <v>3354</v>
      </c>
      <c r="K6721" s="159" t="s">
        <v>3383</v>
      </c>
      <c r="L6721" s="159"/>
      <c r="M6721" s="159" t="s">
        <v>3453</v>
      </c>
      <c r="N6721" s="159"/>
      <c r="O6721" s="159"/>
      <c r="P6721" s="159"/>
      <c r="Q6721" s="159"/>
      <c r="R6721" s="159"/>
      <c r="S6721" s="159"/>
      <c r="T6721" s="159" t="s">
        <v>3262</v>
      </c>
      <c r="U6721" s="159"/>
      <c r="V6721" s="161"/>
      <c r="W6721" s="159" t="s">
        <v>3572</v>
      </c>
      <c r="X6721" s="159" t="s">
        <v>3660</v>
      </c>
      <c r="Y6721" s="159"/>
      <c r="Z6721" s="159"/>
      <c r="AA6721" s="159" t="s">
        <v>3262</v>
      </c>
      <c r="AB6721" s="159"/>
      <c r="AC6721" s="159"/>
      <c r="AD6721" s="159"/>
      <c r="AE6721" s="159"/>
      <c r="AF6721" t="s">
        <v>3451</v>
      </c>
      <c r="AG6721" s="3"/>
      <c r="AH6721" s="153">
        <v>46091</v>
      </c>
      <c r="AI6721" s="76" t="s">
        <v>6359</v>
      </c>
    </row>
    <row r="6722" spans="1:35" ht="15" customHeight="1" x14ac:dyDescent="0.35">
      <c r="B6722" s="5">
        <f t="shared" si="551"/>
        <v>6720</v>
      </c>
      <c r="C6722">
        <f t="shared" si="558"/>
        <v>82</v>
      </c>
      <c r="D6722" s="16">
        <v>1967</v>
      </c>
      <c r="E6722" t="s">
        <v>15</v>
      </c>
      <c r="F6722" t="s">
        <v>16</v>
      </c>
      <c r="G6722">
        <v>627918</v>
      </c>
      <c r="H6722" t="s">
        <v>17</v>
      </c>
      <c r="J6722" t="s">
        <v>3354</v>
      </c>
      <c r="K6722" t="s">
        <v>3383</v>
      </c>
      <c r="M6722" t="s">
        <v>3359</v>
      </c>
      <c r="AC6722" s="153">
        <v>40347</v>
      </c>
      <c r="AF6722" t="s">
        <v>3060</v>
      </c>
      <c r="AH6722" s="2">
        <v>40455.600497685184</v>
      </c>
    </row>
    <row r="6723" spans="1:35" ht="15" customHeight="1" thickBot="1" x14ac:dyDescent="0.4">
      <c r="B6723" s="5">
        <f t="shared" si="551"/>
        <v>6721</v>
      </c>
      <c r="C6723">
        <f t="shared" si="558"/>
        <v>671</v>
      </c>
      <c r="D6723" s="16">
        <v>1967</v>
      </c>
      <c r="E6723" t="s">
        <v>15</v>
      </c>
      <c r="F6723" t="s">
        <v>16</v>
      </c>
      <c r="G6723">
        <v>628000</v>
      </c>
      <c r="H6723" t="s">
        <v>17</v>
      </c>
      <c r="J6723" t="s">
        <v>3354</v>
      </c>
      <c r="M6723" t="s">
        <v>3359</v>
      </c>
      <c r="AF6723" t="s">
        <v>3060</v>
      </c>
      <c r="AH6723" s="2">
        <v>40660.62767361111</v>
      </c>
    </row>
    <row r="6724" spans="1:35" ht="15" thickBot="1" x14ac:dyDescent="0.4">
      <c r="B6724" s="5">
        <f t="shared" si="551"/>
        <v>6722</v>
      </c>
      <c r="C6724">
        <f t="shared" si="554"/>
        <v>201</v>
      </c>
      <c r="D6724" s="16">
        <v>1967</v>
      </c>
      <c r="E6724" s="162" t="s">
        <v>221</v>
      </c>
      <c r="F6724" s="162" t="s">
        <v>25</v>
      </c>
      <c r="G6724" s="162">
        <v>628671</v>
      </c>
      <c r="H6724" s="162" t="s">
        <v>17</v>
      </c>
      <c r="I6724" s="162"/>
      <c r="J6724" s="162" t="s">
        <v>3354</v>
      </c>
      <c r="K6724" s="162" t="s">
        <v>3383</v>
      </c>
      <c r="L6724" s="162" t="s">
        <v>2212</v>
      </c>
      <c r="M6724" s="162" t="s">
        <v>3359</v>
      </c>
      <c r="N6724" s="162"/>
      <c r="O6724" s="162"/>
      <c r="P6724" s="162"/>
      <c r="Q6724" s="162"/>
      <c r="R6724" s="162"/>
      <c r="S6724" s="181"/>
      <c r="T6724" s="162"/>
      <c r="U6724" s="162"/>
      <c r="V6724" s="182"/>
      <c r="W6724" s="162"/>
      <c r="X6724" s="162"/>
      <c r="Y6724" s="162"/>
      <c r="Z6724" s="162"/>
      <c r="AA6724" s="159"/>
      <c r="AB6724" s="162"/>
      <c r="AC6724" s="159"/>
      <c r="AD6724" s="159"/>
      <c r="AE6724" s="162"/>
      <c r="AF6724" t="s">
        <v>3060</v>
      </c>
      <c r="AG6724" s="162"/>
      <c r="AH6724" s="163">
        <v>40892.894108796296</v>
      </c>
      <c r="AI6724" s="162"/>
    </row>
    <row r="6725" spans="1:35" ht="15" customHeight="1" thickBot="1" x14ac:dyDescent="0.4">
      <c r="A6725" s="180"/>
      <c r="B6725" s="5">
        <f t="shared" si="551"/>
        <v>6723</v>
      </c>
      <c r="C6725">
        <f t="shared" si="554"/>
        <v>4</v>
      </c>
      <c r="D6725" s="16">
        <v>1967</v>
      </c>
      <c r="E6725" t="s">
        <v>327</v>
      </c>
      <c r="F6725" t="s">
        <v>25</v>
      </c>
      <c r="G6725">
        <v>628872</v>
      </c>
      <c r="J6725" t="s">
        <v>3354</v>
      </c>
      <c r="K6725" t="s">
        <v>3383</v>
      </c>
      <c r="M6725" t="s">
        <v>3453</v>
      </c>
      <c r="N6725" t="s">
        <v>3359</v>
      </c>
      <c r="T6725" t="s">
        <v>3424</v>
      </c>
      <c r="W6725" t="s">
        <v>3572</v>
      </c>
      <c r="AA6725" s="3" t="s">
        <v>4247</v>
      </c>
      <c r="AF6725" t="s">
        <v>3451</v>
      </c>
      <c r="AH6725" s="2">
        <v>45562</v>
      </c>
    </row>
    <row r="6726" spans="1:35" ht="15" customHeight="1" x14ac:dyDescent="0.35">
      <c r="B6726" s="5">
        <f t="shared" si="551"/>
        <v>6724</v>
      </c>
      <c r="C6726">
        <f t="shared" si="554"/>
        <v>89</v>
      </c>
      <c r="D6726" s="16">
        <v>1967</v>
      </c>
      <c r="E6726" t="s">
        <v>327</v>
      </c>
      <c r="F6726" t="s">
        <v>25</v>
      </c>
      <c r="G6726">
        <v>628876</v>
      </c>
      <c r="H6726" t="s">
        <v>17</v>
      </c>
      <c r="J6726" t="s">
        <v>3354</v>
      </c>
      <c r="K6726" t="s">
        <v>3383</v>
      </c>
      <c r="M6726" t="s">
        <v>3359</v>
      </c>
      <c r="AB6726" t="s">
        <v>81</v>
      </c>
      <c r="AF6726" t="s">
        <v>3060</v>
      </c>
      <c r="AH6726" s="2">
        <v>40031.34646990741</v>
      </c>
    </row>
    <row r="6727" spans="1:35" ht="15" customHeight="1" x14ac:dyDescent="0.35">
      <c r="B6727" s="5">
        <f t="shared" si="551"/>
        <v>6725</v>
      </c>
      <c r="C6727">
        <f t="shared" si="554"/>
        <v>46</v>
      </c>
      <c r="D6727" s="16">
        <v>1967</v>
      </c>
      <c r="E6727" t="s">
        <v>327</v>
      </c>
      <c r="F6727" t="s">
        <v>25</v>
      </c>
      <c r="G6727">
        <v>628965</v>
      </c>
      <c r="H6727" t="s">
        <v>17</v>
      </c>
      <c r="J6727" t="s">
        <v>3356</v>
      </c>
      <c r="L6727" t="s">
        <v>469</v>
      </c>
      <c r="M6727" t="s">
        <v>3359</v>
      </c>
      <c r="AF6727" t="s">
        <v>3060</v>
      </c>
      <c r="AH6727" s="2">
        <v>40842.870138888888</v>
      </c>
    </row>
    <row r="6728" spans="1:35" ht="15" customHeight="1" x14ac:dyDescent="0.35">
      <c r="B6728" s="5">
        <f t="shared" si="551"/>
        <v>6726</v>
      </c>
      <c r="C6728">
        <f t="shared" si="554"/>
        <v>1</v>
      </c>
      <c r="D6728" s="16">
        <v>1967</v>
      </c>
      <c r="E6728" t="s">
        <v>327</v>
      </c>
      <c r="F6728" t="s">
        <v>25</v>
      </c>
      <c r="G6728">
        <v>629011</v>
      </c>
      <c r="H6728" t="s">
        <v>17</v>
      </c>
      <c r="M6728" t="s">
        <v>3359</v>
      </c>
      <c r="AF6728" t="s">
        <v>3060</v>
      </c>
      <c r="AH6728" s="2">
        <v>40051.562662037039</v>
      </c>
    </row>
    <row r="6729" spans="1:35" ht="15" customHeight="1" x14ac:dyDescent="0.35">
      <c r="B6729" s="5">
        <f t="shared" si="551"/>
        <v>6727</v>
      </c>
      <c r="C6729">
        <f t="shared" si="554"/>
        <v>12</v>
      </c>
      <c r="D6729" s="16">
        <v>1967</v>
      </c>
      <c r="E6729" t="s">
        <v>327</v>
      </c>
      <c r="F6729" t="s">
        <v>25</v>
      </c>
      <c r="G6729">
        <v>629012</v>
      </c>
      <c r="H6729" t="s">
        <v>17</v>
      </c>
      <c r="J6729" t="s">
        <v>3354</v>
      </c>
      <c r="K6729" t="s">
        <v>3383</v>
      </c>
      <c r="L6729" t="s">
        <v>37</v>
      </c>
      <c r="M6729" t="s">
        <v>3359</v>
      </c>
      <c r="AF6729" t="s">
        <v>3060</v>
      </c>
      <c r="AH6729" s="2">
        <v>39821.337939814817</v>
      </c>
    </row>
    <row r="6730" spans="1:35" ht="15" customHeight="1" x14ac:dyDescent="0.35">
      <c r="A6730" s="3"/>
      <c r="B6730" s="5">
        <f t="shared" ref="B6730:B6794" si="559">+B6729+1</f>
        <v>6728</v>
      </c>
      <c r="C6730">
        <f t="shared" si="554"/>
        <v>64</v>
      </c>
      <c r="D6730" s="16">
        <v>1967</v>
      </c>
      <c r="E6730" t="s">
        <v>327</v>
      </c>
      <c r="F6730" t="s">
        <v>25</v>
      </c>
      <c r="G6730">
        <v>629024</v>
      </c>
      <c r="H6730" t="s">
        <v>17</v>
      </c>
      <c r="M6730" t="s">
        <v>3359</v>
      </c>
      <c r="AF6730" t="s">
        <v>3060</v>
      </c>
      <c r="AH6730" s="2">
        <v>40740.303229166668</v>
      </c>
    </row>
    <row r="6731" spans="1:35" ht="15" customHeight="1" x14ac:dyDescent="0.35">
      <c r="A6731" s="3"/>
      <c r="B6731" s="5">
        <f t="shared" si="559"/>
        <v>6729</v>
      </c>
      <c r="C6731">
        <f t="shared" si="554"/>
        <v>41</v>
      </c>
      <c r="D6731" s="16">
        <v>1967</v>
      </c>
      <c r="E6731" t="s">
        <v>327</v>
      </c>
      <c r="F6731" t="s">
        <v>25</v>
      </c>
      <c r="G6731">
        <v>629088</v>
      </c>
      <c r="H6731" t="s">
        <v>17</v>
      </c>
      <c r="J6731" t="s">
        <v>3354</v>
      </c>
      <c r="K6731" t="s">
        <v>3383</v>
      </c>
      <c r="M6731" t="s">
        <v>3359</v>
      </c>
      <c r="AF6731" t="s">
        <v>3060</v>
      </c>
      <c r="AH6731" s="2">
        <v>40637.476319444446</v>
      </c>
    </row>
    <row r="6732" spans="1:35" ht="15" customHeight="1" x14ac:dyDescent="0.35">
      <c r="A6732" s="3"/>
      <c r="B6732" s="5">
        <f t="shared" si="559"/>
        <v>6730</v>
      </c>
      <c r="C6732">
        <f t="shared" si="554"/>
        <v>4</v>
      </c>
      <c r="D6732" s="16">
        <v>1967</v>
      </c>
      <c r="E6732" t="s">
        <v>327</v>
      </c>
      <c r="F6732" t="s">
        <v>25</v>
      </c>
      <c r="G6732">
        <v>629129</v>
      </c>
      <c r="H6732" t="s">
        <v>17</v>
      </c>
      <c r="J6732" t="s">
        <v>3356</v>
      </c>
      <c r="K6732" t="s">
        <v>3383</v>
      </c>
      <c r="L6732" t="s">
        <v>2214</v>
      </c>
      <c r="M6732" t="s">
        <v>3359</v>
      </c>
      <c r="AF6732" t="s">
        <v>3060</v>
      </c>
      <c r="AH6732" s="2">
        <v>40238.423726851855</v>
      </c>
    </row>
    <row r="6733" spans="1:35" ht="15" customHeight="1" x14ac:dyDescent="0.35">
      <c r="B6733" s="5">
        <f t="shared" si="559"/>
        <v>6731</v>
      </c>
      <c r="C6733">
        <f t="shared" si="554"/>
        <v>17</v>
      </c>
      <c r="D6733" s="16">
        <v>1967</v>
      </c>
      <c r="E6733" t="s">
        <v>327</v>
      </c>
      <c r="F6733" t="s">
        <v>25</v>
      </c>
      <c r="G6733">
        <v>629133</v>
      </c>
      <c r="H6733" t="s">
        <v>17</v>
      </c>
      <c r="K6733" t="s">
        <v>3383</v>
      </c>
      <c r="L6733" t="s">
        <v>837</v>
      </c>
      <c r="M6733" t="s">
        <v>3359</v>
      </c>
      <c r="AF6733" t="s">
        <v>3060</v>
      </c>
      <c r="AH6733" s="2">
        <v>40836.425949074073</v>
      </c>
    </row>
    <row r="6734" spans="1:35" ht="15" customHeight="1" x14ac:dyDescent="0.35">
      <c r="B6734" s="5">
        <f t="shared" si="559"/>
        <v>6732</v>
      </c>
      <c r="C6734">
        <f t="shared" si="554"/>
        <v>1017</v>
      </c>
      <c r="D6734" s="16">
        <v>1967</v>
      </c>
      <c r="E6734" t="s">
        <v>327</v>
      </c>
      <c r="F6734" t="s">
        <v>25</v>
      </c>
      <c r="G6734">
        <v>629150</v>
      </c>
      <c r="H6734" t="s">
        <v>17</v>
      </c>
      <c r="J6734" t="s">
        <v>3354</v>
      </c>
      <c r="M6734" t="s">
        <v>3359</v>
      </c>
      <c r="AF6734" t="s">
        <v>3060</v>
      </c>
      <c r="AH6734" s="2">
        <v>39748.430925925924</v>
      </c>
    </row>
    <row r="6735" spans="1:35" ht="15" customHeight="1" x14ac:dyDescent="0.45">
      <c r="B6735" s="5">
        <f t="shared" si="559"/>
        <v>6733</v>
      </c>
      <c r="C6735">
        <f t="shared" si="554"/>
        <v>3</v>
      </c>
      <c r="D6735" s="82">
        <v>1968</v>
      </c>
      <c r="E6735" t="s">
        <v>1381</v>
      </c>
      <c r="F6735" t="s">
        <v>16</v>
      </c>
      <c r="G6735">
        <v>630167</v>
      </c>
      <c r="H6735" t="s">
        <v>17</v>
      </c>
      <c r="K6735" t="s">
        <v>3383</v>
      </c>
      <c r="L6735" t="s">
        <v>102</v>
      </c>
      <c r="M6735" t="s">
        <v>3359</v>
      </c>
      <c r="U6735" t="s">
        <v>3557</v>
      </c>
      <c r="AB6735" t="s">
        <v>197</v>
      </c>
      <c r="AF6735" t="s">
        <v>3060</v>
      </c>
      <c r="AH6735" s="2">
        <v>40279.990335648145</v>
      </c>
    </row>
    <row r="6736" spans="1:35" ht="15" customHeight="1" x14ac:dyDescent="0.35">
      <c r="B6736" s="5">
        <f t="shared" si="559"/>
        <v>6734</v>
      </c>
      <c r="C6736">
        <f t="shared" si="554"/>
        <v>6</v>
      </c>
      <c r="D6736" s="16">
        <v>1968</v>
      </c>
      <c r="E6736" t="s">
        <v>1381</v>
      </c>
      <c r="F6736" t="s">
        <v>16</v>
      </c>
      <c r="G6736">
        <v>630170</v>
      </c>
      <c r="H6736" t="s">
        <v>17</v>
      </c>
      <c r="J6736" t="s">
        <v>380</v>
      </c>
      <c r="K6736" t="s">
        <v>3383</v>
      </c>
      <c r="L6736" t="s">
        <v>80</v>
      </c>
      <c r="M6736" t="s">
        <v>3359</v>
      </c>
      <c r="N6736" t="s">
        <v>3359</v>
      </c>
      <c r="S6736" s="148">
        <v>491</v>
      </c>
      <c r="U6736" t="s">
        <v>3557</v>
      </c>
      <c r="AB6736" t="s">
        <v>197</v>
      </c>
      <c r="AF6736" t="s">
        <v>3060</v>
      </c>
      <c r="AH6736" s="2">
        <v>39919.458449074074</v>
      </c>
    </row>
    <row r="6737" spans="2:35" ht="15" customHeight="1" x14ac:dyDescent="0.35">
      <c r="B6737" s="5">
        <f t="shared" si="559"/>
        <v>6735</v>
      </c>
      <c r="C6737">
        <f t="shared" si="554"/>
        <v>1</v>
      </c>
      <c r="D6737" s="16">
        <v>1968</v>
      </c>
      <c r="E6737" t="s">
        <v>1381</v>
      </c>
      <c r="F6737" t="s">
        <v>16</v>
      </c>
      <c r="G6737">
        <v>630176</v>
      </c>
      <c r="H6737" t="s">
        <v>17</v>
      </c>
      <c r="J6737" t="s">
        <v>380</v>
      </c>
      <c r="K6737" t="s">
        <v>3383</v>
      </c>
      <c r="L6737" t="s">
        <v>102</v>
      </c>
      <c r="M6737" t="s">
        <v>3359</v>
      </c>
      <c r="AC6737" s="3">
        <v>1968</v>
      </c>
      <c r="AF6737" t="s">
        <v>3060</v>
      </c>
      <c r="AH6737" s="2">
        <v>40432.889606481483</v>
      </c>
    </row>
    <row r="6738" spans="2:35" ht="15" customHeight="1" x14ac:dyDescent="0.35">
      <c r="B6738" s="5">
        <f t="shared" si="559"/>
        <v>6736</v>
      </c>
      <c r="C6738">
        <f t="shared" si="554"/>
        <v>4</v>
      </c>
      <c r="D6738" s="16">
        <v>1968</v>
      </c>
      <c r="E6738" t="s">
        <v>1381</v>
      </c>
      <c r="F6738" t="s">
        <v>16</v>
      </c>
      <c r="G6738">
        <v>630177</v>
      </c>
      <c r="H6738" t="s">
        <v>17</v>
      </c>
      <c r="J6738" t="s">
        <v>3354</v>
      </c>
      <c r="K6738" t="s">
        <v>3383</v>
      </c>
      <c r="L6738" t="s">
        <v>2215</v>
      </c>
      <c r="M6738" t="s">
        <v>3359</v>
      </c>
      <c r="AF6738" t="s">
        <v>3060</v>
      </c>
      <c r="AH6738" s="2">
        <v>39800.640196759261</v>
      </c>
    </row>
    <row r="6739" spans="2:35" ht="15" customHeight="1" x14ac:dyDescent="0.35">
      <c r="B6739" s="5">
        <f t="shared" si="559"/>
        <v>6737</v>
      </c>
      <c r="C6739">
        <f t="shared" si="554"/>
        <v>26</v>
      </c>
      <c r="D6739" s="16">
        <v>1968</v>
      </c>
      <c r="E6739" t="s">
        <v>1381</v>
      </c>
      <c r="F6739" t="s">
        <v>16</v>
      </c>
      <c r="G6739">
        <v>630181</v>
      </c>
      <c r="H6739" t="s">
        <v>17</v>
      </c>
      <c r="J6739" t="s">
        <v>380</v>
      </c>
      <c r="K6739" t="s">
        <v>3383</v>
      </c>
      <c r="L6739" t="s">
        <v>80</v>
      </c>
      <c r="M6739" t="s">
        <v>3359</v>
      </c>
      <c r="N6739" t="s">
        <v>3359</v>
      </c>
      <c r="S6739" s="148">
        <v>510</v>
      </c>
      <c r="U6739" t="s">
        <v>3557</v>
      </c>
      <c r="AB6739" t="s">
        <v>197</v>
      </c>
      <c r="AF6739" t="s">
        <v>3060</v>
      </c>
      <c r="AH6739" s="2">
        <v>39919.459305555552</v>
      </c>
    </row>
    <row r="6740" spans="2:35" ht="15" customHeight="1" x14ac:dyDescent="0.35">
      <c r="B6740" s="5">
        <f t="shared" si="559"/>
        <v>6738</v>
      </c>
      <c r="C6740">
        <f t="shared" si="554"/>
        <v>12</v>
      </c>
      <c r="D6740" s="16">
        <v>1968</v>
      </c>
      <c r="E6740" t="s">
        <v>972</v>
      </c>
      <c r="F6740" t="s">
        <v>25</v>
      </c>
      <c r="G6740">
        <v>630207</v>
      </c>
      <c r="L6740" t="s">
        <v>37</v>
      </c>
      <c r="AF6740" t="s">
        <v>3060</v>
      </c>
    </row>
    <row r="6741" spans="2:35" ht="15" customHeight="1" x14ac:dyDescent="0.35">
      <c r="B6741" s="5">
        <f t="shared" si="559"/>
        <v>6739</v>
      </c>
      <c r="C6741">
        <f t="shared" si="554"/>
        <v>10</v>
      </c>
      <c r="D6741" s="16">
        <v>1968</v>
      </c>
      <c r="E6741" t="s">
        <v>972</v>
      </c>
      <c r="F6741" t="s">
        <v>16</v>
      </c>
      <c r="G6741">
        <v>630219</v>
      </c>
      <c r="H6741" t="s">
        <v>17</v>
      </c>
      <c r="J6741" t="s">
        <v>3354</v>
      </c>
      <c r="K6741" t="s">
        <v>3383</v>
      </c>
      <c r="L6741" t="s">
        <v>1050</v>
      </c>
      <c r="M6741" t="s">
        <v>3359</v>
      </c>
      <c r="U6741" t="s">
        <v>3557</v>
      </c>
      <c r="W6741" t="s">
        <v>3557</v>
      </c>
      <c r="AF6741" t="s">
        <v>3060</v>
      </c>
      <c r="AH6741" s="2">
        <v>39883.414768518516</v>
      </c>
    </row>
    <row r="6742" spans="2:35" ht="15" customHeight="1" x14ac:dyDescent="0.35">
      <c r="B6742" s="5">
        <f t="shared" si="559"/>
        <v>6740</v>
      </c>
      <c r="C6742">
        <f t="shared" si="554"/>
        <v>50</v>
      </c>
      <c r="D6742" s="16">
        <v>1968</v>
      </c>
      <c r="E6742" t="s">
        <v>972</v>
      </c>
      <c r="F6742" t="s">
        <v>25</v>
      </c>
      <c r="G6742">
        <v>630229</v>
      </c>
      <c r="L6742" t="s">
        <v>37</v>
      </c>
      <c r="AF6742" t="s">
        <v>3060</v>
      </c>
    </row>
    <row r="6743" spans="2:35" ht="15" customHeight="1" x14ac:dyDescent="0.35">
      <c r="B6743" s="5">
        <f t="shared" si="559"/>
        <v>6741</v>
      </c>
      <c r="C6743">
        <f t="shared" si="554"/>
        <v>8</v>
      </c>
      <c r="D6743" s="146">
        <f>+D6742</f>
        <v>1968</v>
      </c>
      <c r="E6743" s="3" t="s">
        <v>1381</v>
      </c>
      <c r="F6743" s="3" t="s">
        <v>25</v>
      </c>
      <c r="G6743" s="165">
        <v>630279</v>
      </c>
      <c r="H6743" s="3"/>
      <c r="I6743" s="3"/>
      <c r="J6743" s="3"/>
      <c r="K6743" s="3" t="s">
        <v>3383</v>
      </c>
      <c r="L6743" s="3"/>
      <c r="M6743" s="3"/>
      <c r="N6743" s="3"/>
      <c r="O6743" s="3"/>
      <c r="P6743" s="3"/>
      <c r="Q6743" s="3"/>
      <c r="R6743" s="3"/>
      <c r="S6743" s="152"/>
      <c r="T6743" s="3" t="s">
        <v>3424</v>
      </c>
      <c r="U6743" s="3"/>
      <c r="V6743" s="143"/>
      <c r="W6743" s="3"/>
      <c r="X6743" s="3"/>
      <c r="Y6743" s="3"/>
      <c r="Z6743" s="3"/>
      <c r="AB6743" s="3"/>
      <c r="AE6743" s="3"/>
      <c r="AF6743" s="3" t="s">
        <v>3451</v>
      </c>
      <c r="AG6743" s="3"/>
      <c r="AH6743" s="153">
        <v>45739</v>
      </c>
      <c r="AI6743" s="14" t="s">
        <v>4818</v>
      </c>
    </row>
    <row r="6744" spans="2:35" ht="15" customHeight="1" x14ac:dyDescent="0.35">
      <c r="B6744" s="5">
        <f t="shared" ref="B6744:B6748" si="560">+B6743+1</f>
        <v>6742</v>
      </c>
      <c r="C6744">
        <f t="shared" ref="C6744:C6748" si="561">+G6745-G6744</f>
        <v>61</v>
      </c>
      <c r="D6744" s="146">
        <f t="shared" ref="D6744:D6748" si="562">+D6743</f>
        <v>1968</v>
      </c>
      <c r="E6744" t="s">
        <v>1381</v>
      </c>
      <c r="F6744" t="s">
        <v>25</v>
      </c>
      <c r="G6744">
        <v>630287</v>
      </c>
      <c r="J6744" t="s">
        <v>4086</v>
      </c>
      <c r="K6744" t="s">
        <v>3383</v>
      </c>
      <c r="U6744" t="s">
        <v>3557</v>
      </c>
      <c r="W6744" t="s">
        <v>3572</v>
      </c>
      <c r="AA6744" s="3" t="s">
        <v>3727</v>
      </c>
      <c r="AD6744" s="3" t="s">
        <v>4246</v>
      </c>
      <c r="AF6744" t="s">
        <v>3451</v>
      </c>
      <c r="AH6744" s="2">
        <v>45562</v>
      </c>
    </row>
    <row r="6745" spans="2:35" ht="15" customHeight="1" thickBot="1" x14ac:dyDescent="0.4">
      <c r="B6745" s="5">
        <f t="shared" si="560"/>
        <v>6743</v>
      </c>
      <c r="C6745">
        <f t="shared" si="561"/>
        <v>37</v>
      </c>
      <c r="D6745" s="146">
        <f t="shared" si="562"/>
        <v>1968</v>
      </c>
      <c r="E6745" t="s">
        <v>1381</v>
      </c>
      <c r="F6745" t="s">
        <v>25</v>
      </c>
      <c r="G6745">
        <v>630348</v>
      </c>
      <c r="H6745" t="s">
        <v>17</v>
      </c>
      <c r="J6745" t="s">
        <v>3354</v>
      </c>
      <c r="K6745" t="s">
        <v>3383</v>
      </c>
      <c r="L6745" t="s">
        <v>402</v>
      </c>
      <c r="M6745" t="s">
        <v>3453</v>
      </c>
      <c r="N6745" t="s">
        <v>3359</v>
      </c>
      <c r="S6745" s="148">
        <v>0.46800000000000003</v>
      </c>
      <c r="T6745" t="s">
        <v>3424</v>
      </c>
      <c r="U6745" t="s">
        <v>3557</v>
      </c>
      <c r="W6745" t="s">
        <v>3572</v>
      </c>
      <c r="X6745" t="s">
        <v>3452</v>
      </c>
      <c r="AA6745" s="3" t="s">
        <v>3727</v>
      </c>
      <c r="AB6745" t="s">
        <v>3728</v>
      </c>
      <c r="AF6745" t="s">
        <v>3133</v>
      </c>
      <c r="AH6745" s="2">
        <v>45078</v>
      </c>
      <c r="AI6745" t="s">
        <v>3729</v>
      </c>
    </row>
    <row r="6746" spans="2:35" ht="15" thickBot="1" x14ac:dyDescent="0.4">
      <c r="B6746" s="5">
        <f t="shared" si="560"/>
        <v>6744</v>
      </c>
      <c r="C6746">
        <f t="shared" si="561"/>
        <v>17</v>
      </c>
      <c r="D6746" s="146">
        <f t="shared" si="562"/>
        <v>1968</v>
      </c>
      <c r="E6746" s="159" t="s">
        <v>1381</v>
      </c>
      <c r="F6746" s="159" t="s">
        <v>25</v>
      </c>
      <c r="G6746" s="160">
        <v>630385</v>
      </c>
      <c r="H6746" s="159"/>
      <c r="I6746" s="159"/>
      <c r="J6746" s="159" t="s">
        <v>3354</v>
      </c>
      <c r="K6746" s="159" t="s">
        <v>3383</v>
      </c>
      <c r="L6746" s="159"/>
      <c r="M6746" s="159" t="s">
        <v>3453</v>
      </c>
      <c r="N6746" s="159"/>
      <c r="O6746" s="159"/>
      <c r="P6746" s="159"/>
      <c r="Q6746" s="159"/>
      <c r="R6746" s="159"/>
      <c r="S6746" s="159"/>
      <c r="T6746" s="159" t="s">
        <v>3424</v>
      </c>
      <c r="U6746" s="159" t="s">
        <v>3538</v>
      </c>
      <c r="V6746" s="161"/>
      <c r="W6746" s="159" t="s">
        <v>3576</v>
      </c>
      <c r="X6746" s="159" t="s">
        <v>3452</v>
      </c>
      <c r="Y6746" s="159"/>
      <c r="Z6746" s="159"/>
      <c r="AA6746" s="159"/>
      <c r="AB6746" s="159"/>
      <c r="AC6746" s="159"/>
      <c r="AD6746" s="159"/>
      <c r="AE6746" s="159"/>
      <c r="AF6746" t="s">
        <v>3451</v>
      </c>
      <c r="AG6746" s="159"/>
      <c r="AH6746" s="176">
        <v>46256</v>
      </c>
      <c r="AI6746" s="76" t="s">
        <v>6950</v>
      </c>
    </row>
    <row r="6747" spans="2:35" ht="15" customHeight="1" thickBot="1" x14ac:dyDescent="0.4">
      <c r="B6747" s="5">
        <f t="shared" si="560"/>
        <v>6745</v>
      </c>
      <c r="C6747">
        <f t="shared" si="561"/>
        <v>30</v>
      </c>
      <c r="D6747" s="146">
        <f t="shared" si="562"/>
        <v>1968</v>
      </c>
      <c r="E6747" t="s">
        <v>1381</v>
      </c>
      <c r="F6747" t="s">
        <v>25</v>
      </c>
      <c r="G6747">
        <v>630402</v>
      </c>
      <c r="J6747" t="s">
        <v>3354</v>
      </c>
      <c r="K6747" t="s">
        <v>3383</v>
      </c>
      <c r="M6747" t="s">
        <v>3453</v>
      </c>
      <c r="T6747" t="s">
        <v>3424</v>
      </c>
      <c r="U6747" t="s">
        <v>3557</v>
      </c>
      <c r="W6747" t="s">
        <v>3572</v>
      </c>
      <c r="X6747" t="s">
        <v>3452</v>
      </c>
      <c r="AA6747" s="3" t="s">
        <v>3727</v>
      </c>
      <c r="AF6747" t="s">
        <v>3451</v>
      </c>
      <c r="AH6747" s="2">
        <v>46215</v>
      </c>
    </row>
    <row r="6748" spans="2:35" ht="15" customHeight="1" thickBot="1" x14ac:dyDescent="0.4">
      <c r="B6748" s="5">
        <f t="shared" si="560"/>
        <v>6746</v>
      </c>
      <c r="C6748">
        <f t="shared" si="561"/>
        <v>29</v>
      </c>
      <c r="D6748" s="146">
        <f t="shared" si="562"/>
        <v>1968</v>
      </c>
      <c r="E6748" t="s">
        <v>1381</v>
      </c>
      <c r="F6748" t="s">
        <v>25</v>
      </c>
      <c r="G6748" s="160">
        <v>630432</v>
      </c>
      <c r="H6748" s="159"/>
      <c r="I6748" s="159"/>
      <c r="J6748" s="159" t="s">
        <v>3354</v>
      </c>
      <c r="K6748" s="159" t="s">
        <v>3383</v>
      </c>
      <c r="L6748" s="159"/>
      <c r="M6748" s="159" t="s">
        <v>3453</v>
      </c>
      <c r="N6748" s="159"/>
      <c r="O6748" s="159"/>
      <c r="P6748" s="159"/>
      <c r="Q6748" s="159"/>
      <c r="R6748" s="159"/>
      <c r="S6748" s="159"/>
      <c r="T6748" s="159" t="s">
        <v>3424</v>
      </c>
      <c r="U6748" s="159" t="s">
        <v>3557</v>
      </c>
      <c r="V6748" s="161"/>
      <c r="W6748" s="159" t="s">
        <v>3572</v>
      </c>
      <c r="X6748" s="159" t="s">
        <v>3452</v>
      </c>
      <c r="Y6748" s="159"/>
      <c r="Z6748" s="159"/>
      <c r="AA6748" s="159"/>
      <c r="AB6748" s="159"/>
      <c r="AC6748" s="159"/>
      <c r="AD6748" s="159"/>
      <c r="AE6748" s="159"/>
      <c r="AF6748" t="s">
        <v>3451</v>
      </c>
      <c r="AH6748" s="2">
        <v>46130</v>
      </c>
      <c r="AI6748" s="76" t="s">
        <v>6551</v>
      </c>
    </row>
    <row r="6749" spans="2:35" ht="15" customHeight="1" x14ac:dyDescent="0.35">
      <c r="B6749" s="5">
        <f t="shared" si="559"/>
        <v>6747</v>
      </c>
      <c r="C6749">
        <f t="shared" ref="C6749" si="563">+G6750-G6749</f>
        <v>1151</v>
      </c>
      <c r="D6749" s="146">
        <f t="shared" ref="D6749:D6751" si="564">+D6748</f>
        <v>1968</v>
      </c>
      <c r="E6749" t="s">
        <v>1381</v>
      </c>
      <c r="F6749" t="s">
        <v>25</v>
      </c>
      <c r="G6749">
        <v>630461</v>
      </c>
      <c r="H6749" t="s">
        <v>17</v>
      </c>
      <c r="J6749" t="s">
        <v>3354</v>
      </c>
      <c r="K6749" t="s">
        <v>3383</v>
      </c>
      <c r="L6749" t="s">
        <v>402</v>
      </c>
      <c r="M6749" t="s">
        <v>3359</v>
      </c>
      <c r="AB6749" t="s">
        <v>195</v>
      </c>
      <c r="AF6749" t="s">
        <v>3060</v>
      </c>
      <c r="AH6749" s="2">
        <v>40750.858807870369</v>
      </c>
    </row>
    <row r="6750" spans="2:35" ht="15" customHeight="1" x14ac:dyDescent="0.35">
      <c r="B6750" s="5">
        <f t="shared" si="559"/>
        <v>6748</v>
      </c>
      <c r="C6750">
        <f t="shared" ref="C6750:C6751" si="565">+G6751-G6750</f>
        <v>29</v>
      </c>
      <c r="D6750" s="146">
        <f t="shared" si="564"/>
        <v>1968</v>
      </c>
      <c r="E6750" t="s">
        <v>15</v>
      </c>
      <c r="F6750" t="s">
        <v>16</v>
      </c>
      <c r="G6750">
        <v>631612</v>
      </c>
      <c r="H6750" t="s">
        <v>17</v>
      </c>
      <c r="J6750" t="s">
        <v>3354</v>
      </c>
      <c r="K6750" t="s">
        <v>3383</v>
      </c>
      <c r="L6750" t="s">
        <v>232</v>
      </c>
      <c r="M6750" t="s">
        <v>3359</v>
      </c>
      <c r="AF6750" t="s">
        <v>3060</v>
      </c>
      <c r="AH6750" s="2">
        <v>39784.137881944444</v>
      </c>
    </row>
    <row r="6751" spans="2:35" ht="15" customHeight="1" x14ac:dyDescent="0.35">
      <c r="B6751" s="5">
        <f t="shared" si="559"/>
        <v>6749</v>
      </c>
      <c r="C6751">
        <f t="shared" si="565"/>
        <v>154</v>
      </c>
      <c r="D6751" s="146">
        <f t="shared" si="564"/>
        <v>1968</v>
      </c>
      <c r="E6751" t="s">
        <v>15</v>
      </c>
      <c r="F6751" t="s">
        <v>16</v>
      </c>
      <c r="G6751">
        <v>631641</v>
      </c>
      <c r="H6751" t="s">
        <v>17</v>
      </c>
      <c r="J6751" t="s">
        <v>3354</v>
      </c>
      <c r="K6751" t="s">
        <v>3383</v>
      </c>
      <c r="M6751" t="s">
        <v>3359</v>
      </c>
      <c r="AF6751" t="s">
        <v>3060</v>
      </c>
      <c r="AH6751" s="2">
        <v>40440.803090277775</v>
      </c>
    </row>
    <row r="6752" spans="2:35" ht="15" customHeight="1" x14ac:dyDescent="0.35">
      <c r="B6752" s="5">
        <f t="shared" si="559"/>
        <v>6750</v>
      </c>
      <c r="C6752">
        <f t="shared" si="554"/>
        <v>34</v>
      </c>
      <c r="D6752" s="16">
        <v>1968</v>
      </c>
      <c r="E6752" t="s">
        <v>15</v>
      </c>
      <c r="F6752" t="s">
        <v>16</v>
      </c>
      <c r="G6752">
        <v>631795</v>
      </c>
      <c r="H6752" t="s">
        <v>17</v>
      </c>
      <c r="J6752" t="s">
        <v>3354</v>
      </c>
      <c r="K6752" t="s">
        <v>3383</v>
      </c>
      <c r="L6752" t="s">
        <v>65</v>
      </c>
      <c r="M6752" t="s">
        <v>3359</v>
      </c>
      <c r="AD6752" s="3" t="s">
        <v>2216</v>
      </c>
      <c r="AF6752" t="s">
        <v>3060</v>
      </c>
      <c r="AH6752" s="2">
        <v>40794.814050925925</v>
      </c>
    </row>
    <row r="6753" spans="1:35" ht="15" customHeight="1" x14ac:dyDescent="0.35">
      <c r="A6753" s="3"/>
      <c r="B6753" s="5">
        <f t="shared" si="559"/>
        <v>6751</v>
      </c>
      <c r="C6753">
        <f t="shared" si="554"/>
        <v>630</v>
      </c>
      <c r="D6753" s="16">
        <v>1968</v>
      </c>
      <c r="E6753" s="115" t="s">
        <v>15</v>
      </c>
      <c r="F6753" s="115" t="s">
        <v>16</v>
      </c>
      <c r="G6753" s="70">
        <v>631829</v>
      </c>
      <c r="I6753" s="172"/>
      <c r="J6753" s="172" t="s">
        <v>3354</v>
      </c>
      <c r="K6753" s="172" t="s">
        <v>3383</v>
      </c>
      <c r="L6753" s="172"/>
      <c r="M6753" s="172" t="s">
        <v>3453</v>
      </c>
      <c r="N6753" s="172"/>
      <c r="O6753" s="172"/>
      <c r="P6753" s="172"/>
      <c r="Q6753" s="172"/>
      <c r="R6753" s="172"/>
      <c r="S6753" s="173"/>
      <c r="T6753" s="172" t="s">
        <v>3262</v>
      </c>
      <c r="U6753" s="172"/>
      <c r="V6753" s="174"/>
      <c r="W6753" s="172" t="s">
        <v>3572</v>
      </c>
      <c r="X6753" s="172" t="s">
        <v>3660</v>
      </c>
      <c r="Y6753" s="172"/>
      <c r="Z6753" s="172"/>
      <c r="AA6753" s="172" t="s">
        <v>3262</v>
      </c>
      <c r="AC6753"/>
      <c r="AD6753"/>
      <c r="AF6753" t="s">
        <v>3451</v>
      </c>
      <c r="AH6753" s="2">
        <v>45966</v>
      </c>
      <c r="AI6753" s="36" t="s">
        <v>5794</v>
      </c>
    </row>
    <row r="6754" spans="1:35" ht="15" customHeight="1" x14ac:dyDescent="0.35">
      <c r="B6754" s="5">
        <f t="shared" si="559"/>
        <v>6752</v>
      </c>
      <c r="C6754">
        <f t="shared" si="554"/>
        <v>162</v>
      </c>
      <c r="D6754" s="16">
        <v>1968</v>
      </c>
      <c r="E6754" t="s">
        <v>15</v>
      </c>
      <c r="F6754" t="s">
        <v>16</v>
      </c>
      <c r="G6754">
        <v>632459</v>
      </c>
      <c r="H6754" t="s">
        <v>17</v>
      </c>
      <c r="J6754" t="s">
        <v>3354</v>
      </c>
      <c r="K6754" t="s">
        <v>3383</v>
      </c>
      <c r="L6754" t="s">
        <v>2217</v>
      </c>
      <c r="M6754" t="s">
        <v>3359</v>
      </c>
      <c r="AB6754" t="s">
        <v>81</v>
      </c>
      <c r="AF6754" t="s">
        <v>3060</v>
      </c>
      <c r="AH6754" s="2">
        <v>40014.610312500001</v>
      </c>
    </row>
    <row r="6755" spans="1:35" ht="15" customHeight="1" x14ac:dyDescent="0.35">
      <c r="B6755" s="5">
        <f t="shared" si="559"/>
        <v>6753</v>
      </c>
      <c r="C6755">
        <f t="shared" si="554"/>
        <v>362</v>
      </c>
      <c r="D6755" s="16">
        <v>1968</v>
      </c>
      <c r="E6755" t="s">
        <v>15</v>
      </c>
      <c r="F6755" t="s">
        <v>16</v>
      </c>
      <c r="G6755">
        <v>632621</v>
      </c>
      <c r="H6755" t="s">
        <v>17</v>
      </c>
      <c r="J6755" t="s">
        <v>3354</v>
      </c>
      <c r="K6755" t="s">
        <v>3383</v>
      </c>
      <c r="L6755" t="s">
        <v>156</v>
      </c>
      <c r="M6755" t="s">
        <v>3359</v>
      </c>
      <c r="AD6755" s="3" t="s">
        <v>2218</v>
      </c>
      <c r="AF6755" t="s">
        <v>3060</v>
      </c>
      <c r="AH6755" s="2">
        <v>40214.706805555557</v>
      </c>
    </row>
    <row r="6756" spans="1:35" ht="15" customHeight="1" x14ac:dyDescent="0.35">
      <c r="A6756" s="3"/>
      <c r="B6756" s="5">
        <f t="shared" si="559"/>
        <v>6754</v>
      </c>
      <c r="C6756">
        <f t="shared" ref="C6756:C6824" si="566">+G6757-G6756</f>
        <v>334</v>
      </c>
      <c r="D6756" s="16">
        <v>1968</v>
      </c>
      <c r="E6756" t="s">
        <v>15</v>
      </c>
      <c r="F6756" t="s">
        <v>16</v>
      </c>
      <c r="G6756">
        <v>632983</v>
      </c>
      <c r="H6756" t="s">
        <v>17</v>
      </c>
      <c r="J6756" t="s">
        <v>3354</v>
      </c>
      <c r="L6756" t="s">
        <v>481</v>
      </c>
      <c r="M6756" t="s">
        <v>3359</v>
      </c>
      <c r="AF6756" t="s">
        <v>3060</v>
      </c>
      <c r="AH6756" s="2">
        <v>40397.878900462965</v>
      </c>
    </row>
    <row r="6757" spans="1:35" ht="15" customHeight="1" thickBot="1" x14ac:dyDescent="0.4">
      <c r="B6757" s="5">
        <f t="shared" si="559"/>
        <v>6755</v>
      </c>
      <c r="C6757">
        <f t="shared" si="566"/>
        <v>33</v>
      </c>
      <c r="D6757" s="16">
        <v>1968</v>
      </c>
      <c r="E6757" s="3" t="s">
        <v>15</v>
      </c>
      <c r="F6757" s="3" t="s">
        <v>16</v>
      </c>
      <c r="G6757" s="165">
        <v>633317</v>
      </c>
      <c r="H6757" s="3"/>
      <c r="I6757" s="3"/>
      <c r="J6757" s="3" t="s">
        <v>3354</v>
      </c>
      <c r="K6757" s="3" t="s">
        <v>3383</v>
      </c>
      <c r="L6757" s="3"/>
      <c r="M6757" s="3" t="s">
        <v>3453</v>
      </c>
      <c r="N6757" s="3"/>
      <c r="O6757" s="3"/>
      <c r="P6757" s="3"/>
      <c r="Q6757" s="3"/>
      <c r="R6757" s="3"/>
      <c r="S6757" s="152"/>
      <c r="T6757" s="3" t="s">
        <v>3262</v>
      </c>
      <c r="U6757" s="3"/>
      <c r="V6757" s="143"/>
      <c r="W6757" s="3" t="s">
        <v>3572</v>
      </c>
      <c r="X6757" s="3" t="s">
        <v>3660</v>
      </c>
      <c r="Y6757" s="3"/>
      <c r="Z6757" s="3"/>
      <c r="AA6757" s="3" t="s">
        <v>3262</v>
      </c>
      <c r="AB6757" s="3"/>
      <c r="AE6757" s="3"/>
      <c r="AF6757" t="s">
        <v>3451</v>
      </c>
      <c r="AH6757" s="2">
        <v>45783</v>
      </c>
      <c r="AI6757" s="75" t="s">
        <v>4999</v>
      </c>
    </row>
    <row r="6758" spans="1:35" ht="15" thickBot="1" x14ac:dyDescent="0.4">
      <c r="B6758" s="5">
        <f t="shared" si="559"/>
        <v>6756</v>
      </c>
      <c r="C6758">
        <f t="shared" si="566"/>
        <v>18</v>
      </c>
      <c r="D6758" s="16">
        <v>1968</v>
      </c>
      <c r="E6758" s="162" t="s">
        <v>15</v>
      </c>
      <c r="F6758" s="162" t="s">
        <v>16</v>
      </c>
      <c r="G6758" s="162">
        <v>633350</v>
      </c>
      <c r="H6758" s="162" t="s">
        <v>17</v>
      </c>
      <c r="I6758" s="162"/>
      <c r="J6758" s="162" t="s">
        <v>3354</v>
      </c>
      <c r="K6758" s="162"/>
      <c r="L6758" s="162"/>
      <c r="M6758" s="162" t="s">
        <v>3359</v>
      </c>
      <c r="N6758" s="162"/>
      <c r="O6758" s="162"/>
      <c r="P6758" s="162"/>
      <c r="Q6758" s="162"/>
      <c r="R6758" s="162"/>
      <c r="S6758" s="181"/>
      <c r="T6758" s="162"/>
      <c r="U6758" s="162"/>
      <c r="V6758" s="182"/>
      <c r="W6758" s="162"/>
      <c r="X6758" s="162"/>
      <c r="Y6758" s="162"/>
      <c r="Z6758" s="162"/>
      <c r="AA6758" s="159"/>
      <c r="AB6758" s="162"/>
      <c r="AC6758" s="159"/>
      <c r="AD6758" s="159"/>
      <c r="AE6758" s="162"/>
      <c r="AF6758" t="s">
        <v>3060</v>
      </c>
      <c r="AG6758" s="162"/>
      <c r="AH6758" s="163">
        <v>40585.592418981483</v>
      </c>
      <c r="AI6758" s="162"/>
    </row>
    <row r="6759" spans="1:35" ht="15" customHeight="1" thickBot="1" x14ac:dyDescent="0.4">
      <c r="A6759" s="180"/>
      <c r="B6759" s="5">
        <f t="shared" si="559"/>
        <v>6757</v>
      </c>
      <c r="C6759">
        <f t="shared" si="566"/>
        <v>48</v>
      </c>
      <c r="D6759" s="16">
        <v>1968</v>
      </c>
      <c r="E6759" t="s">
        <v>15</v>
      </c>
      <c r="F6759" t="s">
        <v>16</v>
      </c>
      <c r="G6759">
        <v>633368</v>
      </c>
      <c r="H6759" t="s">
        <v>17</v>
      </c>
      <c r="J6759" t="s">
        <v>3354</v>
      </c>
      <c r="K6759" t="s">
        <v>3383</v>
      </c>
      <c r="M6759" t="s">
        <v>3359</v>
      </c>
      <c r="AF6759" t="s">
        <v>3060</v>
      </c>
      <c r="AH6759" s="2">
        <v>40065.690486111111</v>
      </c>
    </row>
    <row r="6760" spans="1:35" ht="15" customHeight="1" x14ac:dyDescent="0.35">
      <c r="B6760" s="5">
        <f t="shared" si="559"/>
        <v>6758</v>
      </c>
      <c r="C6760">
        <f t="shared" si="566"/>
        <v>50</v>
      </c>
      <c r="D6760" s="16">
        <v>1968</v>
      </c>
      <c r="E6760" s="3" t="s">
        <v>15</v>
      </c>
      <c r="F6760" s="3" t="s">
        <v>16</v>
      </c>
      <c r="G6760" s="3">
        <v>633416</v>
      </c>
      <c r="H6760" s="3"/>
      <c r="I6760" s="3"/>
      <c r="J6760" s="3"/>
      <c r="K6760" s="3" t="s">
        <v>3383</v>
      </c>
      <c r="L6760" s="3"/>
      <c r="M6760" s="3"/>
      <c r="N6760" s="3"/>
      <c r="O6760" s="3"/>
      <c r="P6760" s="3"/>
      <c r="Q6760" s="3"/>
      <c r="R6760" s="3"/>
      <c r="S6760" s="152"/>
      <c r="T6760" s="3"/>
      <c r="U6760" s="3"/>
      <c r="V6760" s="143"/>
      <c r="W6760" s="3"/>
      <c r="X6760" s="3"/>
      <c r="Y6760" s="3"/>
      <c r="Z6760" s="3"/>
      <c r="AB6760" s="3"/>
      <c r="AE6760" s="3"/>
      <c r="AF6760" s="3" t="s">
        <v>3451</v>
      </c>
      <c r="AG6760" s="3"/>
      <c r="AH6760" s="153">
        <v>45688</v>
      </c>
      <c r="AI6760" s="14" t="s">
        <v>4693</v>
      </c>
    </row>
    <row r="6761" spans="1:35" ht="15" customHeight="1" x14ac:dyDescent="0.35">
      <c r="A6761" s="3"/>
      <c r="B6761" s="5">
        <f t="shared" si="559"/>
        <v>6759</v>
      </c>
      <c r="C6761">
        <f t="shared" si="566"/>
        <v>1445</v>
      </c>
      <c r="D6761" s="16">
        <v>1968</v>
      </c>
      <c r="E6761" s="116" t="s">
        <v>15</v>
      </c>
      <c r="F6761" s="116" t="s">
        <v>16</v>
      </c>
      <c r="G6761" s="117">
        <v>633466</v>
      </c>
      <c r="H6761" s="172" t="s">
        <v>5836</v>
      </c>
      <c r="I6761" s="172"/>
      <c r="J6761" s="172" t="s">
        <v>3354</v>
      </c>
      <c r="K6761" s="172" t="s">
        <v>3383</v>
      </c>
      <c r="L6761" s="172"/>
      <c r="M6761" s="172" t="s">
        <v>3453</v>
      </c>
      <c r="N6761" s="172"/>
      <c r="O6761" s="172"/>
      <c r="P6761" s="172"/>
      <c r="Q6761" s="172"/>
      <c r="R6761" s="172"/>
      <c r="S6761" s="173"/>
      <c r="T6761" s="172" t="s">
        <v>3262</v>
      </c>
      <c r="U6761" s="172"/>
      <c r="V6761" s="174"/>
      <c r="W6761" s="172" t="s">
        <v>3572</v>
      </c>
      <c r="X6761" s="172" t="s">
        <v>3660</v>
      </c>
      <c r="Y6761" s="172"/>
      <c r="Z6761" s="172"/>
      <c r="AA6761" s="172" t="s">
        <v>3262</v>
      </c>
      <c r="AB6761" s="172"/>
      <c r="AC6761" s="172"/>
      <c r="AD6761" s="172"/>
      <c r="AE6761" s="172"/>
      <c r="AF6761" t="s">
        <v>3451</v>
      </c>
      <c r="AH6761" s="2">
        <v>45966</v>
      </c>
      <c r="AI6761" s="36" t="s">
        <v>5912</v>
      </c>
    </row>
    <row r="6762" spans="1:35" ht="15" customHeight="1" thickBot="1" x14ac:dyDescent="0.4">
      <c r="B6762" s="5">
        <f t="shared" si="559"/>
        <v>6760</v>
      </c>
      <c r="C6762">
        <f t="shared" si="566"/>
        <v>5</v>
      </c>
      <c r="D6762" s="16">
        <v>1968</v>
      </c>
      <c r="E6762" s="3" t="s">
        <v>327</v>
      </c>
      <c r="F6762" s="3" t="s">
        <v>16</v>
      </c>
      <c r="G6762" s="3">
        <v>634911</v>
      </c>
      <c r="H6762" s="3"/>
      <c r="I6762" s="3"/>
      <c r="J6762" s="3"/>
      <c r="K6762" s="3"/>
      <c r="L6762" s="3"/>
      <c r="M6762" s="3"/>
      <c r="N6762" s="3"/>
      <c r="O6762" s="3"/>
      <c r="P6762" s="3"/>
      <c r="Q6762" s="3"/>
      <c r="R6762" s="3"/>
      <c r="S6762" s="152"/>
      <c r="T6762" s="3"/>
      <c r="U6762" s="3"/>
      <c r="V6762" s="143"/>
      <c r="W6762" s="3"/>
      <c r="X6762" s="3"/>
      <c r="Y6762" s="3"/>
      <c r="Z6762" s="3"/>
      <c r="AB6762" s="3"/>
      <c r="AE6762" s="3"/>
      <c r="AF6762" s="3" t="s">
        <v>3451</v>
      </c>
      <c r="AG6762" s="3"/>
      <c r="AH6762" s="153">
        <v>45568</v>
      </c>
      <c r="AI6762" s="166" t="s">
        <v>4319</v>
      </c>
    </row>
    <row r="6763" spans="1:35" ht="15" thickBot="1" x14ac:dyDescent="0.4">
      <c r="A6763" s="3"/>
      <c r="B6763" s="5">
        <f t="shared" si="559"/>
        <v>6761</v>
      </c>
      <c r="C6763">
        <f t="shared" si="566"/>
        <v>58</v>
      </c>
      <c r="D6763" s="16">
        <v>1968</v>
      </c>
      <c r="E6763" t="s">
        <v>327</v>
      </c>
      <c r="F6763" t="s">
        <v>16</v>
      </c>
      <c r="G6763">
        <v>634916</v>
      </c>
      <c r="H6763" t="s">
        <v>17</v>
      </c>
      <c r="J6763" t="s">
        <v>3354</v>
      </c>
      <c r="K6763" t="s">
        <v>3383</v>
      </c>
      <c r="M6763" t="s">
        <v>3359</v>
      </c>
      <c r="AB6763" t="s">
        <v>81</v>
      </c>
      <c r="AF6763" t="s">
        <v>3060</v>
      </c>
      <c r="AG6763" s="162"/>
      <c r="AH6763" s="163">
        <v>41019.698078703703</v>
      </c>
    </row>
    <row r="6764" spans="1:35" ht="15" customHeight="1" thickBot="1" x14ac:dyDescent="0.4">
      <c r="A6764" s="180"/>
      <c r="B6764" s="5">
        <f t="shared" si="559"/>
        <v>6762</v>
      </c>
      <c r="C6764">
        <f t="shared" si="566"/>
        <v>584</v>
      </c>
      <c r="D6764" s="16">
        <v>1968</v>
      </c>
      <c r="E6764" s="3" t="s">
        <v>327</v>
      </c>
      <c r="F6764" s="3" t="s">
        <v>16</v>
      </c>
      <c r="G6764" s="3">
        <v>634974</v>
      </c>
      <c r="H6764" s="3"/>
      <c r="I6764" s="3"/>
      <c r="J6764" s="3" t="s">
        <v>3354</v>
      </c>
      <c r="K6764" s="3" t="s">
        <v>3383</v>
      </c>
      <c r="L6764" s="3"/>
      <c r="M6764" s="3"/>
      <c r="N6764" s="3"/>
      <c r="O6764" s="3"/>
      <c r="P6764" s="3"/>
      <c r="Q6764" s="3"/>
      <c r="R6764" s="3"/>
      <c r="S6764" s="152"/>
      <c r="T6764" s="3"/>
      <c r="U6764" s="3"/>
      <c r="V6764" s="143"/>
      <c r="W6764" s="3"/>
      <c r="X6764" s="3"/>
      <c r="Y6764" s="3"/>
      <c r="Z6764" s="3"/>
      <c r="AA6764" t="s">
        <v>3944</v>
      </c>
      <c r="AB6764" s="3"/>
      <c r="AE6764" s="3"/>
      <c r="AF6764" s="3" t="s">
        <v>3451</v>
      </c>
      <c r="AG6764" s="3"/>
      <c r="AH6764" s="153">
        <v>45568</v>
      </c>
      <c r="AI6764" s="166" t="s">
        <v>4320</v>
      </c>
    </row>
    <row r="6765" spans="1:35" ht="15" customHeight="1" x14ac:dyDescent="0.35">
      <c r="B6765" s="5">
        <f t="shared" si="559"/>
        <v>6763</v>
      </c>
      <c r="C6765">
        <f t="shared" si="566"/>
        <v>37</v>
      </c>
      <c r="D6765" s="16">
        <v>1968</v>
      </c>
      <c r="E6765" t="s">
        <v>3762</v>
      </c>
      <c r="F6765" t="s">
        <v>1112</v>
      </c>
      <c r="G6765">
        <v>635558</v>
      </c>
      <c r="H6765" t="s">
        <v>17</v>
      </c>
      <c r="L6765" t="s">
        <v>1702</v>
      </c>
      <c r="M6765" t="s">
        <v>3359</v>
      </c>
      <c r="AF6765" t="s">
        <v>3060</v>
      </c>
      <c r="AH6765" s="2">
        <v>40882.510671296295</v>
      </c>
    </row>
    <row r="6766" spans="1:35" ht="15" customHeight="1" x14ac:dyDescent="0.35">
      <c r="B6766" s="5">
        <f t="shared" si="559"/>
        <v>6764</v>
      </c>
      <c r="C6766">
        <f t="shared" si="566"/>
        <v>75</v>
      </c>
      <c r="D6766" s="16">
        <v>1968</v>
      </c>
      <c r="E6766" t="s">
        <v>3762</v>
      </c>
      <c r="F6766" t="s">
        <v>1112</v>
      </c>
      <c r="G6766">
        <v>635595</v>
      </c>
      <c r="H6766" t="s">
        <v>17</v>
      </c>
      <c r="J6766" t="s">
        <v>3354</v>
      </c>
      <c r="K6766" t="s">
        <v>3383</v>
      </c>
      <c r="L6766" t="s">
        <v>2219</v>
      </c>
      <c r="M6766" t="s">
        <v>3359</v>
      </c>
      <c r="AF6766" t="s">
        <v>3060</v>
      </c>
      <c r="AH6766" s="2">
        <v>40142.491215277776</v>
      </c>
    </row>
    <row r="6767" spans="1:35" ht="15" customHeight="1" thickBot="1" x14ac:dyDescent="0.4">
      <c r="B6767" s="5">
        <f t="shared" si="559"/>
        <v>6765</v>
      </c>
      <c r="C6767">
        <f t="shared" si="566"/>
        <v>28</v>
      </c>
      <c r="D6767" s="16">
        <v>1968</v>
      </c>
      <c r="E6767" t="s">
        <v>3762</v>
      </c>
      <c r="F6767" t="s">
        <v>1112</v>
      </c>
      <c r="G6767">
        <v>635670</v>
      </c>
      <c r="H6767" t="s">
        <v>17</v>
      </c>
      <c r="J6767" t="s">
        <v>3354</v>
      </c>
      <c r="M6767" t="s">
        <v>3359</v>
      </c>
      <c r="AF6767" t="s">
        <v>3060</v>
      </c>
      <c r="AH6767" s="2">
        <v>40405.562094907407</v>
      </c>
    </row>
    <row r="6768" spans="1:35" ht="15" thickBot="1" x14ac:dyDescent="0.4">
      <c r="B6768" s="5">
        <f t="shared" si="559"/>
        <v>6766</v>
      </c>
      <c r="C6768">
        <f t="shared" si="566"/>
        <v>49</v>
      </c>
      <c r="D6768" s="16">
        <v>1968</v>
      </c>
      <c r="E6768" s="162" t="s">
        <v>3762</v>
      </c>
      <c r="F6768" s="162" t="s">
        <v>1112</v>
      </c>
      <c r="G6768" s="162">
        <v>635698</v>
      </c>
      <c r="H6768" s="162" t="s">
        <v>17</v>
      </c>
      <c r="I6768" s="162"/>
      <c r="J6768" s="162" t="s">
        <v>3354</v>
      </c>
      <c r="K6768" s="162" t="s">
        <v>3383</v>
      </c>
      <c r="L6768" s="162" t="s">
        <v>2220</v>
      </c>
      <c r="M6768" s="162" t="s">
        <v>3359</v>
      </c>
      <c r="N6768" s="162"/>
      <c r="O6768" s="162"/>
      <c r="P6768" s="162"/>
      <c r="Q6768" s="162"/>
      <c r="R6768" s="162"/>
      <c r="S6768" s="181"/>
      <c r="T6768" s="162"/>
      <c r="U6768" s="162"/>
      <c r="V6768" s="182"/>
      <c r="W6768" s="162"/>
      <c r="X6768" s="162"/>
      <c r="Y6768" s="162"/>
      <c r="Z6768" s="162"/>
      <c r="AA6768" s="159"/>
      <c r="AB6768" s="162"/>
      <c r="AC6768" s="159"/>
      <c r="AD6768" s="159" t="s">
        <v>2221</v>
      </c>
      <c r="AE6768" s="162"/>
      <c r="AF6768" t="s">
        <v>3060</v>
      </c>
      <c r="AG6768" s="162"/>
      <c r="AH6768" s="163">
        <v>39933.360520833332</v>
      </c>
      <c r="AI6768" s="162"/>
    </row>
    <row r="6769" spans="1:35" ht="15" customHeight="1" thickBot="1" x14ac:dyDescent="0.4">
      <c r="A6769" s="180"/>
      <c r="B6769" s="5">
        <f t="shared" si="559"/>
        <v>6767</v>
      </c>
      <c r="C6769">
        <f t="shared" ref="C6769:C6772" si="567">+G6770-G6769</f>
        <v>8</v>
      </c>
      <c r="D6769" s="16">
        <v>1968</v>
      </c>
      <c r="E6769" t="s">
        <v>3762</v>
      </c>
      <c r="F6769" t="s">
        <v>1112</v>
      </c>
      <c r="G6769">
        <v>635747</v>
      </c>
      <c r="J6769" t="s">
        <v>3354</v>
      </c>
      <c r="K6769" t="s">
        <v>3383</v>
      </c>
      <c r="M6769" t="s">
        <v>3453</v>
      </c>
      <c r="T6769" t="s">
        <v>3262</v>
      </c>
      <c r="AA6769" s="3" t="s">
        <v>3828</v>
      </c>
      <c r="AD6769" s="3" t="s">
        <v>3849</v>
      </c>
      <c r="AF6769" t="s">
        <v>3451</v>
      </c>
      <c r="AH6769" s="2">
        <v>45278</v>
      </c>
    </row>
    <row r="6770" spans="1:35" ht="15" customHeight="1" x14ac:dyDescent="0.35">
      <c r="B6770" s="5">
        <f t="shared" si="559"/>
        <v>6768</v>
      </c>
      <c r="C6770">
        <f t="shared" si="567"/>
        <v>6</v>
      </c>
      <c r="D6770" s="16">
        <v>1968</v>
      </c>
      <c r="E6770" t="s">
        <v>3762</v>
      </c>
      <c r="F6770" t="s">
        <v>1112</v>
      </c>
      <c r="G6770">
        <v>635755</v>
      </c>
      <c r="H6770" t="s">
        <v>17</v>
      </c>
      <c r="J6770" t="s">
        <v>3354</v>
      </c>
      <c r="K6770" t="s">
        <v>3383</v>
      </c>
      <c r="L6770" t="s">
        <v>172</v>
      </c>
      <c r="M6770" t="s">
        <v>3359</v>
      </c>
      <c r="S6770" s="148">
        <v>433</v>
      </c>
      <c r="AB6770" t="s">
        <v>2222</v>
      </c>
      <c r="AF6770" t="s">
        <v>3060</v>
      </c>
      <c r="AH6770" s="2">
        <v>40105.528136574074</v>
      </c>
    </row>
    <row r="6771" spans="1:35" ht="15" customHeight="1" x14ac:dyDescent="0.35">
      <c r="B6771" s="5">
        <f t="shared" si="559"/>
        <v>6769</v>
      </c>
      <c r="C6771">
        <f t="shared" si="567"/>
        <v>33</v>
      </c>
      <c r="D6771" s="16">
        <v>1968</v>
      </c>
      <c r="E6771" t="s">
        <v>3762</v>
      </c>
      <c r="F6771" t="s">
        <v>1112</v>
      </c>
      <c r="G6771">
        <v>635761</v>
      </c>
      <c r="J6771" t="s">
        <v>3354</v>
      </c>
      <c r="K6771" t="s">
        <v>3383</v>
      </c>
      <c r="M6771" t="s">
        <v>3453</v>
      </c>
      <c r="T6771" t="s">
        <v>3262</v>
      </c>
      <c r="AA6771" s="3" t="s">
        <v>3828</v>
      </c>
      <c r="AF6771" t="s">
        <v>3451</v>
      </c>
      <c r="AH6771" s="2">
        <v>46242</v>
      </c>
    </row>
    <row r="6772" spans="1:35" ht="15" customHeight="1" x14ac:dyDescent="0.35">
      <c r="B6772" s="5">
        <f t="shared" si="559"/>
        <v>6770</v>
      </c>
      <c r="C6772">
        <f t="shared" si="567"/>
        <v>15</v>
      </c>
      <c r="D6772" s="16">
        <v>1968</v>
      </c>
      <c r="E6772" s="3" t="s">
        <v>4368</v>
      </c>
      <c r="F6772" s="3" t="s">
        <v>3762</v>
      </c>
      <c r="G6772" s="165">
        <v>635794</v>
      </c>
      <c r="H6772" s="3"/>
      <c r="I6772" s="3"/>
      <c r="J6772" s="3" t="s">
        <v>3354</v>
      </c>
      <c r="K6772" s="3" t="s">
        <v>3383</v>
      </c>
      <c r="L6772" s="3"/>
      <c r="M6772" s="3" t="s">
        <v>3453</v>
      </c>
      <c r="N6772" s="3"/>
      <c r="O6772" s="3"/>
      <c r="P6772" s="3"/>
      <c r="Q6772" s="3"/>
      <c r="R6772" s="3"/>
      <c r="S6772" s="152"/>
      <c r="T6772" s="3" t="s">
        <v>3262</v>
      </c>
      <c r="U6772" s="3"/>
      <c r="V6772" s="143"/>
      <c r="W6772" s="3"/>
      <c r="X6772" s="3"/>
      <c r="Y6772" s="3"/>
      <c r="Z6772" s="3"/>
      <c r="AA6772" s="3" t="s">
        <v>3828</v>
      </c>
      <c r="AB6772" s="3"/>
      <c r="AE6772" s="3"/>
      <c r="AF6772" t="s">
        <v>3451</v>
      </c>
      <c r="AG6772" s="3"/>
      <c r="AH6772" s="153">
        <v>45928</v>
      </c>
      <c r="AI6772" s="166" t="s">
        <v>5641</v>
      </c>
    </row>
    <row r="6773" spans="1:35" ht="15" customHeight="1" x14ac:dyDescent="0.35">
      <c r="B6773" s="5">
        <f t="shared" si="559"/>
        <v>6771</v>
      </c>
      <c r="C6773">
        <f>+G6774-G6773</f>
        <v>471</v>
      </c>
      <c r="D6773" s="16">
        <v>1968</v>
      </c>
      <c r="E6773" t="s">
        <v>3762</v>
      </c>
      <c r="F6773" t="s">
        <v>1112</v>
      </c>
      <c r="G6773">
        <v>635809</v>
      </c>
      <c r="H6773" t="s">
        <v>17</v>
      </c>
      <c r="J6773" t="s">
        <v>3354</v>
      </c>
      <c r="K6773" t="s">
        <v>3383</v>
      </c>
      <c r="L6773" t="s">
        <v>130</v>
      </c>
      <c r="M6773" t="s">
        <v>3359</v>
      </c>
      <c r="AF6773" t="s">
        <v>3060</v>
      </c>
      <c r="AH6773" s="2">
        <v>41070.239907407406</v>
      </c>
    </row>
    <row r="6774" spans="1:35" ht="15" customHeight="1" x14ac:dyDescent="0.35">
      <c r="B6774" s="5">
        <f>+B6773+1</f>
        <v>6772</v>
      </c>
      <c r="C6774">
        <f t="shared" si="566"/>
        <v>56</v>
      </c>
      <c r="D6774" s="16">
        <v>1968</v>
      </c>
      <c r="E6774" t="s">
        <v>15</v>
      </c>
      <c r="F6774" t="s">
        <v>25</v>
      </c>
      <c r="G6774">
        <v>636280</v>
      </c>
      <c r="H6774" t="s">
        <v>17</v>
      </c>
      <c r="J6774" t="s">
        <v>380</v>
      </c>
      <c r="K6774" t="s">
        <v>3383</v>
      </c>
      <c r="L6774" t="s">
        <v>1655</v>
      </c>
      <c r="M6774" t="s">
        <v>3359</v>
      </c>
      <c r="AF6774" t="s">
        <v>3060</v>
      </c>
      <c r="AH6774" s="2">
        <v>40595.62871527778</v>
      </c>
    </row>
    <row r="6775" spans="1:35" ht="15" customHeight="1" x14ac:dyDescent="0.35">
      <c r="B6775" s="5">
        <f t="shared" si="559"/>
        <v>6773</v>
      </c>
      <c r="C6775">
        <f t="shared" si="566"/>
        <v>591</v>
      </c>
      <c r="D6775" s="16">
        <v>1968</v>
      </c>
      <c r="E6775" t="s">
        <v>15</v>
      </c>
      <c r="F6775" t="s">
        <v>25</v>
      </c>
      <c r="G6775">
        <v>636336</v>
      </c>
      <c r="H6775" t="s">
        <v>17</v>
      </c>
      <c r="J6775" t="s">
        <v>3354</v>
      </c>
      <c r="K6775" t="s">
        <v>3383</v>
      </c>
      <c r="L6775" t="s">
        <v>71</v>
      </c>
      <c r="M6775" t="s">
        <v>3359</v>
      </c>
      <c r="S6775" s="148">
        <v>0.5</v>
      </c>
      <c r="AF6775" t="s">
        <v>3060</v>
      </c>
      <c r="AH6775" s="2">
        <v>40734.734502314815</v>
      </c>
    </row>
    <row r="6776" spans="1:35" ht="15" customHeight="1" x14ac:dyDescent="0.35">
      <c r="B6776" s="5">
        <f t="shared" si="559"/>
        <v>6774</v>
      </c>
      <c r="C6776">
        <f t="shared" si="566"/>
        <v>181</v>
      </c>
      <c r="D6776" s="16">
        <v>1968</v>
      </c>
      <c r="E6776" t="s">
        <v>15</v>
      </c>
      <c r="F6776" t="s">
        <v>25</v>
      </c>
      <c r="G6776">
        <v>636927</v>
      </c>
      <c r="H6776" t="s">
        <v>17</v>
      </c>
      <c r="J6776" t="s">
        <v>3354</v>
      </c>
      <c r="K6776" t="s">
        <v>3383</v>
      </c>
      <c r="L6776" t="s">
        <v>2223</v>
      </c>
      <c r="M6776" t="s">
        <v>3359</v>
      </c>
      <c r="AF6776" t="s">
        <v>3060</v>
      </c>
      <c r="AH6776" s="2">
        <v>40170.210648148146</v>
      </c>
    </row>
    <row r="6777" spans="1:35" ht="15" customHeight="1" x14ac:dyDescent="0.35">
      <c r="A6777" s="3"/>
      <c r="B6777" s="5">
        <f t="shared" si="559"/>
        <v>6775</v>
      </c>
      <c r="C6777">
        <f t="shared" si="566"/>
        <v>152</v>
      </c>
      <c r="D6777" s="16">
        <v>1968</v>
      </c>
      <c r="E6777" t="s">
        <v>15</v>
      </c>
      <c r="F6777" t="s">
        <v>25</v>
      </c>
      <c r="G6777">
        <v>637108</v>
      </c>
      <c r="H6777" t="s">
        <v>17</v>
      </c>
      <c r="J6777" t="s">
        <v>3354</v>
      </c>
      <c r="K6777" t="s">
        <v>3383</v>
      </c>
      <c r="L6777" t="s">
        <v>172</v>
      </c>
      <c r="M6777" t="s">
        <v>3359</v>
      </c>
      <c r="AF6777" t="s">
        <v>3060</v>
      </c>
      <c r="AH6777" s="2">
        <v>39901.789155092592</v>
      </c>
    </row>
    <row r="6778" spans="1:35" ht="15" customHeight="1" x14ac:dyDescent="0.35">
      <c r="B6778" s="5">
        <f t="shared" si="559"/>
        <v>6776</v>
      </c>
      <c r="C6778">
        <f t="shared" si="566"/>
        <v>6</v>
      </c>
      <c r="D6778" s="16">
        <v>1968</v>
      </c>
      <c r="E6778" t="s">
        <v>500</v>
      </c>
      <c r="F6778" t="s">
        <v>25</v>
      </c>
      <c r="G6778">
        <v>637260</v>
      </c>
      <c r="J6778" t="s">
        <v>4086</v>
      </c>
      <c r="K6778" t="s">
        <v>3383</v>
      </c>
      <c r="M6778" t="s">
        <v>3359</v>
      </c>
      <c r="AF6778" t="s">
        <v>3451</v>
      </c>
      <c r="AH6778" s="2">
        <v>45744</v>
      </c>
    </row>
    <row r="6779" spans="1:35" ht="15" customHeight="1" thickBot="1" x14ac:dyDescent="0.4">
      <c r="B6779" s="5">
        <f t="shared" si="559"/>
        <v>6777</v>
      </c>
      <c r="C6779">
        <f t="shared" ref="C6779:C6783" si="568">+G6780-G6779</f>
        <v>9</v>
      </c>
      <c r="D6779" s="16">
        <v>1968</v>
      </c>
      <c r="E6779" t="s">
        <v>500</v>
      </c>
      <c r="F6779" t="s">
        <v>25</v>
      </c>
      <c r="G6779">
        <v>637266</v>
      </c>
      <c r="H6779" t="s">
        <v>17</v>
      </c>
      <c r="J6779" t="s">
        <v>380</v>
      </c>
      <c r="K6779" t="s">
        <v>3383</v>
      </c>
      <c r="L6779" t="s">
        <v>2224</v>
      </c>
      <c r="M6779" t="s">
        <v>3359</v>
      </c>
      <c r="U6779" t="s">
        <v>3557</v>
      </c>
      <c r="AF6779" t="s">
        <v>3060</v>
      </c>
      <c r="AH6779" s="2">
        <v>40426.484814814816</v>
      </c>
    </row>
    <row r="6780" spans="1:35" ht="15" customHeight="1" thickBot="1" x14ac:dyDescent="0.4">
      <c r="B6780" s="5">
        <f t="shared" si="559"/>
        <v>6778</v>
      </c>
      <c r="C6780">
        <f t="shared" si="568"/>
        <v>3</v>
      </c>
      <c r="D6780" s="16">
        <v>1968</v>
      </c>
      <c r="E6780" s="159" t="s">
        <v>500</v>
      </c>
      <c r="F6780" s="159" t="s">
        <v>25</v>
      </c>
      <c r="G6780" s="160">
        <v>637275</v>
      </c>
      <c r="H6780" s="159"/>
      <c r="I6780" s="159"/>
      <c r="J6780" s="159" t="s">
        <v>3364</v>
      </c>
      <c r="K6780" s="159" t="s">
        <v>3383</v>
      </c>
      <c r="L6780" s="159"/>
      <c r="M6780" s="159" t="s">
        <v>3453</v>
      </c>
      <c r="N6780" s="159"/>
      <c r="O6780" s="159"/>
      <c r="P6780" s="159"/>
      <c r="Q6780" s="159"/>
      <c r="R6780" s="159"/>
      <c r="S6780" s="159"/>
      <c r="T6780" s="159"/>
      <c r="U6780" s="159" t="s">
        <v>3557</v>
      </c>
      <c r="V6780" s="161" t="s">
        <v>3359</v>
      </c>
      <c r="W6780" s="159" t="s">
        <v>6836</v>
      </c>
      <c r="X6780" s="159" t="s">
        <v>3452</v>
      </c>
      <c r="Y6780" s="159"/>
      <c r="Z6780" s="159"/>
      <c r="AA6780" s="159"/>
      <c r="AB6780" s="159"/>
      <c r="AC6780" s="159"/>
      <c r="AD6780" s="159"/>
      <c r="AE6780" s="159"/>
      <c r="AF6780" t="s">
        <v>3451</v>
      </c>
      <c r="AH6780" s="2">
        <v>46130</v>
      </c>
      <c r="AI6780" s="76" t="s">
        <v>6512</v>
      </c>
    </row>
    <row r="6781" spans="1:35" ht="15" customHeight="1" x14ac:dyDescent="0.35">
      <c r="B6781" s="5">
        <f t="shared" si="559"/>
        <v>6779</v>
      </c>
      <c r="C6781">
        <f t="shared" si="568"/>
        <v>11</v>
      </c>
      <c r="D6781" s="16">
        <v>1968</v>
      </c>
      <c r="E6781" t="s">
        <v>500</v>
      </c>
      <c r="F6781" t="s">
        <v>25</v>
      </c>
      <c r="G6781">
        <v>637278</v>
      </c>
      <c r="H6781" t="s">
        <v>17</v>
      </c>
      <c r="K6781" t="s">
        <v>3383</v>
      </c>
      <c r="L6781" t="s">
        <v>2225</v>
      </c>
      <c r="M6781" t="s">
        <v>3359</v>
      </c>
      <c r="N6781" t="s">
        <v>3359</v>
      </c>
      <c r="U6781" t="s">
        <v>3557</v>
      </c>
      <c r="AF6781" t="s">
        <v>3060</v>
      </c>
      <c r="AH6781" s="2">
        <v>40325.460497685184</v>
      </c>
    </row>
    <row r="6782" spans="1:35" ht="15" customHeight="1" x14ac:dyDescent="0.35">
      <c r="A6782" s="3"/>
      <c r="B6782" s="5">
        <f t="shared" si="559"/>
        <v>6780</v>
      </c>
      <c r="C6782">
        <f t="shared" si="568"/>
        <v>176</v>
      </c>
      <c r="D6782" s="16">
        <v>1968</v>
      </c>
      <c r="E6782" t="s">
        <v>500</v>
      </c>
      <c r="F6782" t="s">
        <v>25</v>
      </c>
      <c r="G6782">
        <v>637289</v>
      </c>
      <c r="H6782" t="s">
        <v>17</v>
      </c>
      <c r="M6782" t="s">
        <v>3359</v>
      </c>
      <c r="AF6782" t="s">
        <v>3060</v>
      </c>
      <c r="AH6782" s="2">
        <v>41076.963807870372</v>
      </c>
    </row>
    <row r="6783" spans="1:35" ht="15" customHeight="1" x14ac:dyDescent="0.35">
      <c r="B6783" s="5">
        <f t="shared" si="559"/>
        <v>6781</v>
      </c>
      <c r="C6783">
        <f t="shared" si="568"/>
        <v>182</v>
      </c>
      <c r="D6783" s="16">
        <v>1968</v>
      </c>
      <c r="E6783" s="3" t="s">
        <v>15</v>
      </c>
      <c r="F6783" s="3" t="s">
        <v>25</v>
      </c>
      <c r="G6783" s="3">
        <v>637465</v>
      </c>
      <c r="H6783" s="3"/>
      <c r="I6783" s="3"/>
      <c r="J6783" s="3"/>
      <c r="K6783" s="3" t="s">
        <v>3383</v>
      </c>
      <c r="L6783" s="3"/>
      <c r="M6783" s="3"/>
      <c r="N6783" s="3"/>
      <c r="O6783" s="3"/>
      <c r="P6783" s="3"/>
      <c r="Q6783" s="3"/>
      <c r="R6783" s="3"/>
      <c r="S6783" s="152"/>
      <c r="T6783" s="3"/>
      <c r="U6783" s="3"/>
      <c r="V6783" s="143"/>
      <c r="W6783" s="3"/>
      <c r="X6783" s="3"/>
      <c r="Y6783" s="3"/>
      <c r="Z6783" s="3"/>
      <c r="AB6783" s="3"/>
      <c r="AE6783" s="3"/>
      <c r="AF6783" s="3" t="s">
        <v>3451</v>
      </c>
      <c r="AG6783" s="3"/>
      <c r="AH6783" s="153">
        <v>45688</v>
      </c>
      <c r="AI6783" s="14" t="s">
        <v>4694</v>
      </c>
    </row>
    <row r="6784" spans="1:35" ht="15" customHeight="1" x14ac:dyDescent="0.35">
      <c r="B6784" s="5">
        <f t="shared" si="559"/>
        <v>6782</v>
      </c>
      <c r="C6784">
        <f t="shared" si="566"/>
        <v>40</v>
      </c>
      <c r="D6784" s="16">
        <f>+D6783</f>
        <v>1968</v>
      </c>
      <c r="E6784" s="101" t="s">
        <v>15</v>
      </c>
      <c r="F6784" s="101" t="s">
        <v>25</v>
      </c>
      <c r="G6784" s="165">
        <v>637647</v>
      </c>
      <c r="H6784" s="101"/>
      <c r="I6784" s="101"/>
      <c r="J6784" s="101"/>
      <c r="K6784" s="101" t="s">
        <v>3383</v>
      </c>
      <c r="L6784" s="101"/>
      <c r="M6784" s="101"/>
      <c r="N6784" s="101"/>
      <c r="O6784" s="101"/>
      <c r="P6784" s="101"/>
      <c r="Q6784" s="101"/>
      <c r="R6784" s="101"/>
      <c r="S6784" s="128"/>
      <c r="T6784" s="101"/>
      <c r="U6784" s="101"/>
      <c r="V6784" s="130"/>
      <c r="W6784" s="101"/>
      <c r="X6784" s="101"/>
      <c r="Y6784" s="101"/>
      <c r="Z6784" s="101"/>
      <c r="AA6784" s="101"/>
      <c r="AB6784" s="101"/>
      <c r="AC6784" s="101"/>
      <c r="AD6784" s="101"/>
      <c r="AE6784" s="101"/>
      <c r="AF6784" t="s">
        <v>3451</v>
      </c>
      <c r="AG6784" s="101"/>
      <c r="AH6784" s="103">
        <v>45839</v>
      </c>
      <c r="AI6784" s="102" t="s">
        <v>5172</v>
      </c>
    </row>
    <row r="6785" spans="1:35" ht="15" customHeight="1" x14ac:dyDescent="0.35">
      <c r="B6785" s="5">
        <f t="shared" si="559"/>
        <v>6783</v>
      </c>
      <c r="C6785">
        <f t="shared" si="566"/>
        <v>235</v>
      </c>
      <c r="D6785" s="16">
        <v>1968</v>
      </c>
      <c r="E6785" s="115" t="s">
        <v>15</v>
      </c>
      <c r="F6785" s="115" t="s">
        <v>25</v>
      </c>
      <c r="G6785" s="70">
        <v>637687</v>
      </c>
      <c r="I6785" s="172"/>
      <c r="J6785" s="172" t="s">
        <v>3354</v>
      </c>
      <c r="K6785" s="172" t="s">
        <v>3383</v>
      </c>
      <c r="L6785" s="172"/>
      <c r="M6785" s="172" t="s">
        <v>3453</v>
      </c>
      <c r="N6785" s="172"/>
      <c r="O6785" s="172"/>
      <c r="P6785" s="172"/>
      <c r="Q6785" s="172"/>
      <c r="R6785" s="172"/>
      <c r="S6785" s="173"/>
      <c r="T6785" s="172" t="s">
        <v>3262</v>
      </c>
      <c r="U6785" s="172"/>
      <c r="V6785" s="174"/>
      <c r="W6785" s="172" t="s">
        <v>3572</v>
      </c>
      <c r="X6785" s="172" t="s">
        <v>3660</v>
      </c>
      <c r="Y6785" s="172"/>
      <c r="Z6785" s="172"/>
      <c r="AA6785" s="172" t="s">
        <v>3262</v>
      </c>
      <c r="AC6785"/>
      <c r="AD6785"/>
      <c r="AF6785" t="s">
        <v>3451</v>
      </c>
      <c r="AH6785" s="2">
        <v>45966</v>
      </c>
      <c r="AI6785" s="36" t="s">
        <v>5795</v>
      </c>
    </row>
    <row r="6786" spans="1:35" ht="15" customHeight="1" x14ac:dyDescent="0.35">
      <c r="B6786" s="5">
        <f t="shared" si="559"/>
        <v>6784</v>
      </c>
      <c r="C6786">
        <f t="shared" si="566"/>
        <v>84</v>
      </c>
      <c r="D6786" s="16">
        <v>1968</v>
      </c>
      <c r="E6786" s="3" t="s">
        <v>15</v>
      </c>
      <c r="F6786" s="3" t="s">
        <v>25</v>
      </c>
      <c r="G6786" s="165">
        <v>637922</v>
      </c>
      <c r="H6786" s="3"/>
      <c r="I6786" s="3"/>
      <c r="J6786" s="3"/>
      <c r="K6786" s="3" t="s">
        <v>3383</v>
      </c>
      <c r="L6786" s="3"/>
      <c r="M6786" s="3"/>
      <c r="N6786" s="3"/>
      <c r="O6786" s="3"/>
      <c r="P6786" s="3"/>
      <c r="Q6786" s="3"/>
      <c r="R6786" s="3"/>
      <c r="S6786" s="152"/>
      <c r="T6786" s="3" t="s">
        <v>3262</v>
      </c>
      <c r="U6786" s="3"/>
      <c r="V6786" s="143"/>
      <c r="W6786" s="3"/>
      <c r="X6786" s="3"/>
      <c r="Y6786" s="3"/>
      <c r="Z6786" s="3"/>
      <c r="AB6786" s="3"/>
      <c r="AE6786" s="3"/>
      <c r="AF6786" t="s">
        <v>3451</v>
      </c>
      <c r="AH6786" s="2">
        <v>45783</v>
      </c>
      <c r="AI6786" s="75" t="s">
        <v>5000</v>
      </c>
    </row>
    <row r="6787" spans="1:35" ht="15" customHeight="1" x14ac:dyDescent="0.35">
      <c r="B6787" s="5">
        <f t="shared" si="559"/>
        <v>6785</v>
      </c>
      <c r="C6787">
        <f t="shared" si="566"/>
        <v>318</v>
      </c>
      <c r="D6787" s="16">
        <v>1968</v>
      </c>
      <c r="E6787" t="s">
        <v>15</v>
      </c>
      <c r="F6787" t="s">
        <v>25</v>
      </c>
      <c r="G6787">
        <v>638006</v>
      </c>
      <c r="H6787" t="s">
        <v>17</v>
      </c>
      <c r="J6787" t="s">
        <v>3354</v>
      </c>
      <c r="K6787" t="s">
        <v>3383</v>
      </c>
      <c r="L6787" t="s">
        <v>172</v>
      </c>
      <c r="M6787" t="s">
        <v>3359</v>
      </c>
      <c r="N6787" t="s">
        <v>3359</v>
      </c>
      <c r="AB6787" t="s">
        <v>2226</v>
      </c>
      <c r="AF6787" t="s">
        <v>3060</v>
      </c>
      <c r="AH6787" s="2">
        <v>40812.668090277781</v>
      </c>
    </row>
    <row r="6788" spans="1:35" ht="15" customHeight="1" x14ac:dyDescent="0.35">
      <c r="A6788" s="3"/>
      <c r="B6788" s="5">
        <f t="shared" si="559"/>
        <v>6786</v>
      </c>
      <c r="C6788">
        <f t="shared" si="566"/>
        <v>60</v>
      </c>
      <c r="D6788" s="16">
        <v>1968</v>
      </c>
      <c r="E6788" t="s">
        <v>560</v>
      </c>
      <c r="F6788" t="s">
        <v>25</v>
      </c>
      <c r="G6788">
        <v>638324</v>
      </c>
      <c r="J6788" t="s">
        <v>3354</v>
      </c>
      <c r="K6788" t="s">
        <v>3383</v>
      </c>
      <c r="M6788" t="s">
        <v>3453</v>
      </c>
      <c r="N6788" t="s">
        <v>3359</v>
      </c>
      <c r="T6788" t="s">
        <v>3424</v>
      </c>
      <c r="W6788" t="s">
        <v>3557</v>
      </c>
      <c r="X6788" t="s">
        <v>3452</v>
      </c>
      <c r="Z6788" t="s">
        <v>3359</v>
      </c>
      <c r="AA6788" s="3" t="s">
        <v>3828</v>
      </c>
      <c r="AD6788" s="197" t="s">
        <v>6145</v>
      </c>
      <c r="AF6788" t="s">
        <v>3451</v>
      </c>
      <c r="AH6788" s="2">
        <v>46032</v>
      </c>
    </row>
    <row r="6789" spans="1:35" ht="15" customHeight="1" x14ac:dyDescent="0.35">
      <c r="A6789" s="3"/>
      <c r="B6789" s="5">
        <f t="shared" si="559"/>
        <v>6787</v>
      </c>
      <c r="C6789">
        <f t="shared" ref="C6789" si="569">+G6790-G6789</f>
        <v>7</v>
      </c>
      <c r="D6789" s="16">
        <v>1968</v>
      </c>
      <c r="E6789" t="s">
        <v>560</v>
      </c>
      <c r="F6789" t="s">
        <v>25</v>
      </c>
      <c r="G6789">
        <v>638384</v>
      </c>
      <c r="H6789" t="s">
        <v>17</v>
      </c>
      <c r="J6789" t="s">
        <v>3354</v>
      </c>
      <c r="K6789" t="s">
        <v>3383</v>
      </c>
      <c r="L6789" t="s">
        <v>349</v>
      </c>
      <c r="M6789" t="s">
        <v>3359</v>
      </c>
      <c r="Z6789" t="s">
        <v>3359</v>
      </c>
      <c r="AB6789" t="s">
        <v>132</v>
      </c>
      <c r="AF6789" t="s">
        <v>3060</v>
      </c>
      <c r="AH6789" s="2">
        <v>39786.339930555558</v>
      </c>
    </row>
    <row r="6790" spans="1:35" ht="15" customHeight="1" x14ac:dyDescent="0.35">
      <c r="B6790" s="5">
        <f t="shared" si="559"/>
        <v>6788</v>
      </c>
      <c r="C6790">
        <f t="shared" ref="C6790:C6794" si="570">+G6791-G6790</f>
        <v>22</v>
      </c>
      <c r="D6790" s="16">
        <v>1968</v>
      </c>
      <c r="E6790" t="s">
        <v>560</v>
      </c>
      <c r="F6790" t="s">
        <v>25</v>
      </c>
      <c r="G6790">
        <v>638391</v>
      </c>
      <c r="H6790" t="s">
        <v>17</v>
      </c>
      <c r="K6790" t="s">
        <v>3383</v>
      </c>
      <c r="L6790" t="s">
        <v>2227</v>
      </c>
      <c r="M6790" t="s">
        <v>3359</v>
      </c>
      <c r="T6790" t="s">
        <v>3424</v>
      </c>
      <c r="W6790" t="s">
        <v>3557</v>
      </c>
      <c r="AB6790" t="s">
        <v>2228</v>
      </c>
      <c r="AF6790" t="s">
        <v>3060</v>
      </c>
      <c r="AH6790" s="2">
        <v>40550.594872685186</v>
      </c>
    </row>
    <row r="6791" spans="1:35" ht="15" customHeight="1" thickBot="1" x14ac:dyDescent="0.4">
      <c r="A6791" s="3"/>
      <c r="B6791" s="5">
        <f t="shared" si="559"/>
        <v>6789</v>
      </c>
      <c r="C6791">
        <f t="shared" si="570"/>
        <v>28</v>
      </c>
      <c r="D6791" s="16">
        <v>1968</v>
      </c>
      <c r="E6791" t="s">
        <v>560</v>
      </c>
      <c r="F6791" t="s">
        <v>25</v>
      </c>
      <c r="G6791">
        <v>638413</v>
      </c>
      <c r="H6791" t="s">
        <v>17</v>
      </c>
      <c r="J6791" t="s">
        <v>3354</v>
      </c>
      <c r="K6791" t="s">
        <v>3383</v>
      </c>
      <c r="L6791" t="s">
        <v>52</v>
      </c>
      <c r="M6791" t="s">
        <v>3359</v>
      </c>
      <c r="W6791" t="s">
        <v>3557</v>
      </c>
      <c r="AB6791" t="s">
        <v>195</v>
      </c>
      <c r="AF6791" t="s">
        <v>3060</v>
      </c>
      <c r="AH6791" s="2">
        <v>40090.010787037034</v>
      </c>
    </row>
    <row r="6792" spans="1:35" ht="15" customHeight="1" thickBot="1" x14ac:dyDescent="0.4">
      <c r="B6792" s="5">
        <f t="shared" si="559"/>
        <v>6790</v>
      </c>
      <c r="C6792">
        <f t="shared" si="570"/>
        <v>34</v>
      </c>
      <c r="D6792" s="16">
        <v>1968</v>
      </c>
      <c r="E6792" s="159" t="s">
        <v>560</v>
      </c>
      <c r="F6792" s="159" t="s">
        <v>25</v>
      </c>
      <c r="G6792" s="160">
        <v>638441</v>
      </c>
      <c r="H6792" s="159"/>
      <c r="I6792" s="159"/>
      <c r="J6792" s="159" t="s">
        <v>3354</v>
      </c>
      <c r="K6792" s="159" t="s">
        <v>3383</v>
      </c>
      <c r="L6792" s="159"/>
      <c r="M6792" s="159" t="s">
        <v>3453</v>
      </c>
      <c r="N6792" s="159"/>
      <c r="O6792" s="159"/>
      <c r="P6792" s="159"/>
      <c r="Q6792" s="159"/>
      <c r="R6792" s="159"/>
      <c r="S6792" s="159"/>
      <c r="T6792" s="159" t="s">
        <v>3424</v>
      </c>
      <c r="U6792" s="159"/>
      <c r="V6792" s="161"/>
      <c r="W6792" s="159" t="s">
        <v>3557</v>
      </c>
      <c r="X6792" s="159" t="s">
        <v>3452</v>
      </c>
      <c r="Y6792" s="159"/>
      <c r="Z6792" s="159" t="s">
        <v>3359</v>
      </c>
      <c r="AA6792" s="159" t="s">
        <v>3556</v>
      </c>
      <c r="AB6792" s="159"/>
      <c r="AC6792" s="159"/>
      <c r="AD6792" s="159"/>
      <c r="AE6792" s="159"/>
      <c r="AF6792" t="s">
        <v>3451</v>
      </c>
      <c r="AG6792" s="3"/>
      <c r="AH6792" s="153">
        <v>46091</v>
      </c>
      <c r="AI6792" s="76" t="s">
        <v>6401</v>
      </c>
    </row>
    <row r="6793" spans="1:35" ht="15" customHeight="1" thickBot="1" x14ac:dyDescent="0.4">
      <c r="B6793" s="5">
        <f t="shared" si="559"/>
        <v>6791</v>
      </c>
      <c r="C6793">
        <f t="shared" si="570"/>
        <v>14</v>
      </c>
      <c r="D6793" s="16">
        <v>1968</v>
      </c>
      <c r="E6793" s="159" t="s">
        <v>560</v>
      </c>
      <c r="F6793" s="159" t="s">
        <v>25</v>
      </c>
      <c r="G6793" s="160">
        <v>638475</v>
      </c>
      <c r="H6793" s="159"/>
      <c r="I6793" s="159"/>
      <c r="J6793" s="159" t="s">
        <v>3354</v>
      </c>
      <c r="K6793" s="159" t="s">
        <v>3383</v>
      </c>
      <c r="L6793" s="159"/>
      <c r="M6793" s="159" t="s">
        <v>3453</v>
      </c>
      <c r="N6793" s="159"/>
      <c r="O6793" s="159"/>
      <c r="P6793" s="159"/>
      <c r="Q6793" s="159"/>
      <c r="R6793" s="159"/>
      <c r="S6793" s="159"/>
      <c r="T6793" s="159" t="s">
        <v>3424</v>
      </c>
      <c r="U6793" s="159"/>
      <c r="V6793" s="159"/>
      <c r="W6793" s="159" t="s">
        <v>3557</v>
      </c>
      <c r="X6793" s="159" t="s">
        <v>3452</v>
      </c>
      <c r="Y6793" s="159"/>
      <c r="Z6793" s="159" t="s">
        <v>3359</v>
      </c>
      <c r="AA6793" s="159" t="s">
        <v>3828</v>
      </c>
      <c r="AB6793" s="159" t="s">
        <v>3728</v>
      </c>
      <c r="AC6793" s="159"/>
      <c r="AD6793" s="159"/>
      <c r="AE6793" s="159"/>
      <c r="AF6793" t="s">
        <v>3451</v>
      </c>
      <c r="AG6793" s="159"/>
      <c r="AH6793" s="176">
        <v>46207</v>
      </c>
      <c r="AI6793" s="76" t="s">
        <v>6798</v>
      </c>
    </row>
    <row r="6794" spans="1:35" ht="15" customHeight="1" x14ac:dyDescent="0.35">
      <c r="B6794" s="5">
        <f t="shared" si="559"/>
        <v>6792</v>
      </c>
      <c r="C6794">
        <f t="shared" si="570"/>
        <v>74</v>
      </c>
      <c r="D6794" s="16">
        <v>1968</v>
      </c>
      <c r="E6794" t="s">
        <v>560</v>
      </c>
      <c r="F6794" t="s">
        <v>25</v>
      </c>
      <c r="G6794">
        <v>638489</v>
      </c>
      <c r="H6794" t="s">
        <v>836</v>
      </c>
      <c r="K6794" t="s">
        <v>3383</v>
      </c>
      <c r="L6794" t="s">
        <v>471</v>
      </c>
      <c r="M6794" t="s">
        <v>3359</v>
      </c>
      <c r="W6794" t="s">
        <v>3557</v>
      </c>
      <c r="AB6794" t="s">
        <v>195</v>
      </c>
      <c r="AF6794" t="s">
        <v>3060</v>
      </c>
      <c r="AH6794" s="2">
        <v>40507.818958333337</v>
      </c>
    </row>
    <row r="6795" spans="1:35" ht="15" customHeight="1" thickBot="1" x14ac:dyDescent="0.4">
      <c r="B6795" s="5">
        <f t="shared" ref="B6795:B6858" si="571">+B6794+1</f>
        <v>6793</v>
      </c>
      <c r="C6795">
        <f t="shared" ref="C6795:C6798" si="572">+G6796-G6795</f>
        <v>2</v>
      </c>
      <c r="D6795" s="16">
        <v>1968</v>
      </c>
      <c r="E6795" t="s">
        <v>560</v>
      </c>
      <c r="F6795" t="s">
        <v>25</v>
      </c>
      <c r="G6795">
        <v>638563</v>
      </c>
      <c r="H6795" t="s">
        <v>17</v>
      </c>
      <c r="J6795" t="s">
        <v>3354</v>
      </c>
      <c r="K6795" t="s">
        <v>3383</v>
      </c>
      <c r="L6795" t="s">
        <v>2229</v>
      </c>
      <c r="M6795" t="s">
        <v>3359</v>
      </c>
      <c r="AF6795" t="s">
        <v>3060</v>
      </c>
      <c r="AH6795" s="2">
        <v>41028.279374999998</v>
      </c>
    </row>
    <row r="6796" spans="1:35" ht="15" thickBot="1" x14ac:dyDescent="0.4">
      <c r="B6796" s="5">
        <f t="shared" si="571"/>
        <v>6794</v>
      </c>
      <c r="C6796">
        <f t="shared" si="572"/>
        <v>40</v>
      </c>
      <c r="D6796" s="16">
        <v>1968</v>
      </c>
      <c r="E6796" t="s">
        <v>560</v>
      </c>
      <c r="F6796" t="s">
        <v>25</v>
      </c>
      <c r="G6796">
        <v>638565</v>
      </c>
      <c r="H6796" t="s">
        <v>17</v>
      </c>
      <c r="J6796" t="s">
        <v>3354</v>
      </c>
      <c r="K6796" t="s">
        <v>3383</v>
      </c>
      <c r="L6796" t="s">
        <v>1225</v>
      </c>
      <c r="M6796" t="s">
        <v>3453</v>
      </c>
      <c r="N6796" t="s">
        <v>3359</v>
      </c>
      <c r="T6796" t="s">
        <v>3424</v>
      </c>
      <c r="W6796" t="s">
        <v>3557</v>
      </c>
      <c r="X6796" t="s">
        <v>3452</v>
      </c>
      <c r="Z6796" t="s">
        <v>3359</v>
      </c>
      <c r="AA6796" s="3" t="s">
        <v>3828</v>
      </c>
      <c r="AB6796" t="s">
        <v>195</v>
      </c>
      <c r="AF6796" t="s">
        <v>3451</v>
      </c>
      <c r="AG6796" s="162"/>
      <c r="AH6796" s="163">
        <v>45181</v>
      </c>
    </row>
    <row r="6797" spans="1:35" ht="15" customHeight="1" thickBot="1" x14ac:dyDescent="0.4">
      <c r="B6797" s="5">
        <f t="shared" si="571"/>
        <v>6795</v>
      </c>
      <c r="C6797">
        <f t="shared" si="572"/>
        <v>10</v>
      </c>
      <c r="D6797" s="16">
        <v>1968</v>
      </c>
      <c r="E6797" s="159" t="s">
        <v>560</v>
      </c>
      <c r="F6797" s="159" t="s">
        <v>25</v>
      </c>
      <c r="G6797" s="160">
        <v>638605</v>
      </c>
      <c r="H6797" s="159"/>
      <c r="I6797" s="159"/>
      <c r="J6797" s="159" t="s">
        <v>3354</v>
      </c>
      <c r="K6797" s="159" t="s">
        <v>3383</v>
      </c>
      <c r="L6797" s="159"/>
      <c r="M6797" s="159" t="s">
        <v>3453</v>
      </c>
      <c r="N6797" s="159"/>
      <c r="O6797" s="159"/>
      <c r="P6797" s="159"/>
      <c r="Q6797" s="159"/>
      <c r="R6797" s="159"/>
      <c r="S6797" s="159"/>
      <c r="T6797" s="159" t="s">
        <v>3424</v>
      </c>
      <c r="U6797" s="159"/>
      <c r="V6797" s="231"/>
      <c r="W6797" s="159" t="s">
        <v>3557</v>
      </c>
      <c r="X6797" s="159" t="s">
        <v>3452</v>
      </c>
      <c r="Y6797" s="159"/>
      <c r="Z6797" s="159" t="s">
        <v>3359</v>
      </c>
      <c r="AA6797" s="159" t="s">
        <v>3828</v>
      </c>
      <c r="AB6797" s="159" t="s">
        <v>3728</v>
      </c>
      <c r="AC6797" s="159"/>
      <c r="AD6797" s="159"/>
      <c r="AE6797" s="159"/>
      <c r="AF6797" t="s">
        <v>3451</v>
      </c>
      <c r="AG6797" s="159"/>
      <c r="AH6797" s="176">
        <v>46207</v>
      </c>
      <c r="AI6797" s="76" t="s">
        <v>6691</v>
      </c>
    </row>
    <row r="6798" spans="1:35" ht="15" customHeight="1" thickBot="1" x14ac:dyDescent="0.4">
      <c r="A6798" s="180"/>
      <c r="B6798" s="5">
        <f t="shared" si="571"/>
        <v>6796</v>
      </c>
      <c r="C6798">
        <f t="shared" si="572"/>
        <v>1664</v>
      </c>
      <c r="D6798" s="16">
        <v>1968</v>
      </c>
      <c r="E6798" t="s">
        <v>560</v>
      </c>
      <c r="F6798" t="s">
        <v>25</v>
      </c>
      <c r="G6798">
        <v>638615</v>
      </c>
      <c r="H6798" t="s">
        <v>17</v>
      </c>
      <c r="L6798" t="s">
        <v>153</v>
      </c>
      <c r="M6798" t="s">
        <v>3359</v>
      </c>
      <c r="AD6798" s="3" t="s">
        <v>2230</v>
      </c>
      <c r="AF6798" t="s">
        <v>3060</v>
      </c>
      <c r="AH6798" s="2">
        <v>40488.430995370371</v>
      </c>
    </row>
    <row r="6799" spans="1:35" ht="15" customHeight="1" x14ac:dyDescent="0.35">
      <c r="B6799" s="5">
        <f t="shared" si="571"/>
        <v>6797</v>
      </c>
      <c r="C6799">
        <f t="shared" si="566"/>
        <v>67</v>
      </c>
      <c r="D6799" s="16">
        <v>1968</v>
      </c>
      <c r="E6799" s="3" t="s">
        <v>1381</v>
      </c>
      <c r="F6799" s="3" t="s">
        <v>25</v>
      </c>
      <c r="G6799" s="165">
        <v>640279</v>
      </c>
      <c r="H6799" s="3"/>
      <c r="I6799" s="3"/>
      <c r="J6799" s="3"/>
      <c r="K6799" s="3" t="s">
        <v>3383</v>
      </c>
      <c r="L6799" s="3"/>
      <c r="M6799" s="3"/>
      <c r="N6799" s="3"/>
      <c r="O6799" s="3"/>
      <c r="P6799" s="3"/>
      <c r="Q6799" s="3"/>
      <c r="R6799" s="3"/>
      <c r="S6799" s="152"/>
      <c r="T6799" s="3"/>
      <c r="U6799" s="3"/>
      <c r="V6799" s="143"/>
      <c r="W6799" s="3"/>
      <c r="X6799" s="3"/>
      <c r="Y6799" s="3"/>
      <c r="Z6799" s="3"/>
      <c r="AB6799" s="3"/>
      <c r="AE6799" s="3"/>
      <c r="AF6799" t="s">
        <v>3451</v>
      </c>
      <c r="AH6799" s="2">
        <v>45783</v>
      </c>
      <c r="AI6799" s="75" t="s">
        <v>5001</v>
      </c>
    </row>
    <row r="6800" spans="1:35" ht="15" customHeight="1" x14ac:dyDescent="0.35">
      <c r="B6800" s="5">
        <f t="shared" si="571"/>
        <v>6798</v>
      </c>
      <c r="C6800">
        <f t="shared" si="566"/>
        <v>1</v>
      </c>
      <c r="D6800" s="16">
        <v>1968</v>
      </c>
      <c r="E6800" t="s">
        <v>221</v>
      </c>
      <c r="F6800" t="s">
        <v>25</v>
      </c>
      <c r="G6800">
        <v>640346</v>
      </c>
      <c r="H6800" t="s">
        <v>17</v>
      </c>
      <c r="J6800" t="s">
        <v>3354</v>
      </c>
      <c r="K6800" t="s">
        <v>3383</v>
      </c>
      <c r="L6800" t="s">
        <v>433</v>
      </c>
      <c r="M6800" t="s">
        <v>3359</v>
      </c>
      <c r="N6800" t="s">
        <v>3359</v>
      </c>
      <c r="AA6800" s="3" t="s">
        <v>3465</v>
      </c>
      <c r="AF6800" t="s">
        <v>3060</v>
      </c>
      <c r="AH6800" s="2">
        <v>40227.339780092596</v>
      </c>
    </row>
    <row r="6801" spans="1:35" ht="15" customHeight="1" x14ac:dyDescent="0.35">
      <c r="B6801" s="5">
        <f t="shared" si="571"/>
        <v>6799</v>
      </c>
      <c r="C6801">
        <f t="shared" si="566"/>
        <v>304</v>
      </c>
      <c r="D6801" s="16">
        <v>1968</v>
      </c>
      <c r="E6801" t="s">
        <v>221</v>
      </c>
      <c r="F6801" t="s">
        <v>25</v>
      </c>
      <c r="G6801">
        <v>640347</v>
      </c>
      <c r="H6801" t="s">
        <v>17</v>
      </c>
      <c r="J6801" t="s">
        <v>3354</v>
      </c>
      <c r="K6801" t="s">
        <v>3383</v>
      </c>
      <c r="L6801" t="s">
        <v>52</v>
      </c>
      <c r="M6801" t="s">
        <v>3359</v>
      </c>
      <c r="AA6801" s="3" t="s">
        <v>3465</v>
      </c>
      <c r="AF6801" t="s">
        <v>3060</v>
      </c>
      <c r="AH6801" s="2">
        <v>39967.946712962963</v>
      </c>
    </row>
    <row r="6802" spans="1:35" ht="15" customHeight="1" x14ac:dyDescent="0.35">
      <c r="B6802" s="5">
        <f t="shared" si="571"/>
        <v>6800</v>
      </c>
      <c r="C6802">
        <f t="shared" si="566"/>
        <v>127</v>
      </c>
      <c r="D6802" s="16">
        <v>1968</v>
      </c>
      <c r="E6802" t="s">
        <v>221</v>
      </c>
      <c r="F6802" t="s">
        <v>25</v>
      </c>
      <c r="G6802">
        <v>640651</v>
      </c>
      <c r="H6802" t="s">
        <v>17</v>
      </c>
      <c r="J6802" t="s">
        <v>3354</v>
      </c>
      <c r="K6802" t="s">
        <v>3383</v>
      </c>
      <c r="L6802" t="s">
        <v>1152</v>
      </c>
      <c r="M6802" t="s">
        <v>3359</v>
      </c>
      <c r="T6802" t="s">
        <v>3424</v>
      </c>
      <c r="AA6802" s="3" t="s">
        <v>3465</v>
      </c>
      <c r="AC6802" s="3">
        <v>1967</v>
      </c>
      <c r="AD6802" s="3" t="s">
        <v>2231</v>
      </c>
      <c r="AF6802" t="s">
        <v>3060</v>
      </c>
      <c r="AH6802" s="2">
        <v>39775.805081018516</v>
      </c>
    </row>
    <row r="6803" spans="1:35" ht="15" customHeight="1" x14ac:dyDescent="0.35">
      <c r="B6803" s="5">
        <f t="shared" si="571"/>
        <v>6801</v>
      </c>
      <c r="C6803">
        <f t="shared" si="566"/>
        <v>230</v>
      </c>
      <c r="D6803" s="16">
        <v>1968</v>
      </c>
      <c r="E6803" t="s">
        <v>327</v>
      </c>
      <c r="F6803" t="s">
        <v>25</v>
      </c>
      <c r="G6803" s="70">
        <v>640778</v>
      </c>
      <c r="J6803" t="s">
        <v>3354</v>
      </c>
      <c r="K6803" t="s">
        <v>3383</v>
      </c>
      <c r="M6803" t="s">
        <v>3453</v>
      </c>
      <c r="T6803" t="s">
        <v>3424</v>
      </c>
      <c r="V6803" s="43" t="s">
        <v>3359</v>
      </c>
      <c r="W6803" t="s">
        <v>3572</v>
      </c>
      <c r="X6803" t="s">
        <v>3452</v>
      </c>
      <c r="AA6803" s="3" t="s">
        <v>5540</v>
      </c>
      <c r="AC6803"/>
      <c r="AD6803"/>
      <c r="AF6803" t="s">
        <v>3451</v>
      </c>
      <c r="AG6803" s="3"/>
      <c r="AH6803" s="153">
        <v>45899</v>
      </c>
      <c r="AI6803" s="36" t="s">
        <v>5463</v>
      </c>
    </row>
    <row r="6804" spans="1:35" ht="15" customHeight="1" x14ac:dyDescent="0.35">
      <c r="B6804" s="5">
        <f t="shared" si="571"/>
        <v>6802</v>
      </c>
      <c r="C6804">
        <f t="shared" si="566"/>
        <v>658</v>
      </c>
      <c r="D6804" s="16">
        <v>1968</v>
      </c>
      <c r="E6804" t="s">
        <v>560</v>
      </c>
      <c r="F6804" t="s">
        <v>25</v>
      </c>
      <c r="G6804" s="70">
        <v>641008</v>
      </c>
      <c r="J6804" t="s">
        <v>3354</v>
      </c>
      <c r="K6804" t="s">
        <v>3383</v>
      </c>
      <c r="M6804" t="s">
        <v>3453</v>
      </c>
      <c r="N6804" t="s">
        <v>3359</v>
      </c>
      <c r="T6804" t="s">
        <v>3424</v>
      </c>
      <c r="W6804" t="s">
        <v>3557</v>
      </c>
      <c r="X6804" t="s">
        <v>3452</v>
      </c>
      <c r="Z6804" t="s">
        <v>3359</v>
      </c>
      <c r="AA6804" s="3" t="s">
        <v>3828</v>
      </c>
      <c r="AC6804"/>
      <c r="AD6804" t="s">
        <v>3992</v>
      </c>
      <c r="AF6804" t="s">
        <v>3451</v>
      </c>
      <c r="AG6804" s="3"/>
      <c r="AH6804" s="153">
        <v>45899</v>
      </c>
      <c r="AI6804" s="36" t="s">
        <v>5464</v>
      </c>
    </row>
    <row r="6805" spans="1:35" ht="15" customHeight="1" x14ac:dyDescent="0.35">
      <c r="B6805" s="5">
        <f t="shared" si="571"/>
        <v>6803</v>
      </c>
      <c r="C6805">
        <f t="shared" si="566"/>
        <v>23</v>
      </c>
      <c r="D6805" s="16">
        <v>1968</v>
      </c>
      <c r="E6805" s="3" t="s">
        <v>15</v>
      </c>
      <c r="F6805" s="3" t="s">
        <v>16</v>
      </c>
      <c r="G6805" s="165">
        <v>641666</v>
      </c>
      <c r="H6805" s="3"/>
      <c r="I6805" s="3"/>
      <c r="J6805" s="3" t="s">
        <v>3354</v>
      </c>
      <c r="K6805" s="3" t="s">
        <v>3383</v>
      </c>
      <c r="L6805" s="3"/>
      <c r="M6805" s="3"/>
      <c r="N6805" s="3"/>
      <c r="O6805" s="3"/>
      <c r="P6805" s="3"/>
      <c r="Q6805" s="3"/>
      <c r="R6805" s="3"/>
      <c r="S6805" s="152"/>
      <c r="T6805" s="3"/>
      <c r="U6805" s="3"/>
      <c r="V6805" s="143"/>
      <c r="W6805" s="3"/>
      <c r="X6805" s="3"/>
      <c r="Y6805" s="3"/>
      <c r="Z6805" s="3"/>
      <c r="AB6805" s="3"/>
      <c r="AE6805" s="3"/>
      <c r="AF6805" t="s">
        <v>3451</v>
      </c>
      <c r="AG6805" s="3"/>
      <c r="AH6805" s="153">
        <v>45928</v>
      </c>
      <c r="AI6805" s="14" t="s">
        <v>5642</v>
      </c>
    </row>
    <row r="6806" spans="1:35" ht="15" customHeight="1" x14ac:dyDescent="0.35">
      <c r="B6806" s="5">
        <f t="shared" si="571"/>
        <v>6804</v>
      </c>
      <c r="C6806">
        <f t="shared" si="566"/>
        <v>113</v>
      </c>
      <c r="D6806" s="16">
        <v>1968</v>
      </c>
      <c r="E6806" t="s">
        <v>15</v>
      </c>
      <c r="F6806" t="s">
        <v>16</v>
      </c>
      <c r="G6806">
        <v>641689</v>
      </c>
      <c r="H6806" t="s">
        <v>17</v>
      </c>
      <c r="J6806" t="s">
        <v>3354</v>
      </c>
      <c r="K6806" t="s">
        <v>3383</v>
      </c>
      <c r="L6806" t="s">
        <v>156</v>
      </c>
      <c r="M6806" t="s">
        <v>3359</v>
      </c>
      <c r="AF6806" t="s">
        <v>3060</v>
      </c>
      <c r="AH6806" s="2">
        <v>39794.488900462966</v>
      </c>
    </row>
    <row r="6807" spans="1:35" ht="15" customHeight="1" x14ac:dyDescent="0.35">
      <c r="A6807" s="3"/>
      <c r="B6807" s="5">
        <f t="shared" si="571"/>
        <v>6805</v>
      </c>
      <c r="C6807">
        <f t="shared" si="566"/>
        <v>7</v>
      </c>
      <c r="D6807" s="16">
        <v>1968</v>
      </c>
      <c r="E6807" t="s">
        <v>15</v>
      </c>
      <c r="F6807" t="s">
        <v>16</v>
      </c>
      <c r="G6807">
        <v>641802</v>
      </c>
      <c r="H6807" t="s">
        <v>17</v>
      </c>
      <c r="J6807" t="s">
        <v>3354</v>
      </c>
      <c r="K6807" t="s">
        <v>3383</v>
      </c>
      <c r="L6807" t="s">
        <v>786</v>
      </c>
      <c r="M6807" t="s">
        <v>3359</v>
      </c>
      <c r="AD6807" s="3" t="s">
        <v>2232</v>
      </c>
      <c r="AF6807" t="s">
        <v>3060</v>
      </c>
      <c r="AH6807" s="2">
        <v>39663.649525462963</v>
      </c>
    </row>
    <row r="6808" spans="1:35" ht="15" customHeight="1" x14ac:dyDescent="0.35">
      <c r="B6808" s="5">
        <f t="shared" si="571"/>
        <v>6806</v>
      </c>
      <c r="C6808">
        <f t="shared" si="566"/>
        <v>439</v>
      </c>
      <c r="D6808" s="16">
        <v>1968</v>
      </c>
      <c r="E6808" t="s">
        <v>15</v>
      </c>
      <c r="F6808" t="s">
        <v>16</v>
      </c>
      <c r="G6808">
        <v>641809</v>
      </c>
      <c r="H6808" t="s">
        <v>17</v>
      </c>
      <c r="J6808" t="s">
        <v>3354</v>
      </c>
      <c r="K6808" t="s">
        <v>3383</v>
      </c>
      <c r="L6808" t="s">
        <v>277</v>
      </c>
      <c r="M6808" t="s">
        <v>3359</v>
      </c>
      <c r="N6808" t="s">
        <v>3359</v>
      </c>
      <c r="AF6808" t="s">
        <v>3060</v>
      </c>
      <c r="AH6808" s="2">
        <v>40469.998460648145</v>
      </c>
    </row>
    <row r="6809" spans="1:35" ht="15" customHeight="1" x14ac:dyDescent="0.35">
      <c r="B6809" s="5">
        <f t="shared" si="571"/>
        <v>6807</v>
      </c>
      <c r="C6809">
        <f t="shared" si="566"/>
        <v>22</v>
      </c>
      <c r="D6809" s="16">
        <v>1968</v>
      </c>
      <c r="E6809" s="115" t="s">
        <v>15</v>
      </c>
      <c r="F6809" s="115" t="s">
        <v>16</v>
      </c>
      <c r="G6809" s="70">
        <v>642248</v>
      </c>
      <c r="I6809" s="172"/>
      <c r="J6809" s="172" t="s">
        <v>3354</v>
      </c>
      <c r="K6809" s="172" t="s">
        <v>3383</v>
      </c>
      <c r="L6809" s="172"/>
      <c r="M6809" s="172" t="s">
        <v>3453</v>
      </c>
      <c r="N6809" s="172"/>
      <c r="O6809" s="172"/>
      <c r="P6809" s="172"/>
      <c r="Q6809" s="172"/>
      <c r="R6809" s="172"/>
      <c r="S6809" s="173"/>
      <c r="T6809" s="172" t="s">
        <v>3262</v>
      </c>
      <c r="U6809" s="172"/>
      <c r="V6809" s="174"/>
      <c r="W6809" s="172" t="s">
        <v>3572</v>
      </c>
      <c r="X6809" s="172" t="s">
        <v>3660</v>
      </c>
      <c r="Y6809" s="172"/>
      <c r="Z6809" s="172"/>
      <c r="AA6809" s="172" t="s">
        <v>3262</v>
      </c>
      <c r="AC6809"/>
      <c r="AD6809"/>
      <c r="AF6809" t="s">
        <v>3451</v>
      </c>
      <c r="AH6809" s="2">
        <v>45966</v>
      </c>
      <c r="AI6809" s="36" t="s">
        <v>5796</v>
      </c>
    </row>
    <row r="6810" spans="1:35" ht="15" customHeight="1" x14ac:dyDescent="0.35">
      <c r="B6810" s="5">
        <f t="shared" si="571"/>
        <v>6808</v>
      </c>
      <c r="C6810">
        <f t="shared" si="566"/>
        <v>9</v>
      </c>
      <c r="D6810" s="16">
        <v>1968</v>
      </c>
      <c r="E6810" t="s">
        <v>560</v>
      </c>
      <c r="F6810" t="s">
        <v>16</v>
      </c>
      <c r="G6810">
        <v>642270</v>
      </c>
      <c r="H6810" t="s">
        <v>17</v>
      </c>
      <c r="J6810" t="s">
        <v>3354</v>
      </c>
      <c r="K6810" t="s">
        <v>3383</v>
      </c>
      <c r="L6810" t="s">
        <v>98</v>
      </c>
      <c r="M6810" t="s">
        <v>3359</v>
      </c>
      <c r="N6810" t="s">
        <v>3359</v>
      </c>
      <c r="AF6810" t="s">
        <v>3060</v>
      </c>
      <c r="AH6810" s="2">
        <v>40547.39471064815</v>
      </c>
    </row>
    <row r="6811" spans="1:35" ht="15" customHeight="1" x14ac:dyDescent="0.35">
      <c r="B6811" s="5">
        <f t="shared" si="571"/>
        <v>6809</v>
      </c>
      <c r="C6811">
        <f t="shared" si="566"/>
        <v>169</v>
      </c>
      <c r="D6811" s="16">
        <v>1968</v>
      </c>
      <c r="E6811" t="s">
        <v>15</v>
      </c>
      <c r="F6811" t="s">
        <v>16</v>
      </c>
      <c r="G6811">
        <v>642279</v>
      </c>
      <c r="H6811" t="s">
        <v>17</v>
      </c>
      <c r="J6811" t="s">
        <v>3354</v>
      </c>
      <c r="K6811" t="s">
        <v>3383</v>
      </c>
      <c r="M6811" t="s">
        <v>3359</v>
      </c>
      <c r="AF6811" t="s">
        <v>3060</v>
      </c>
      <c r="AH6811" s="2">
        <v>40464.702141203707</v>
      </c>
    </row>
    <row r="6812" spans="1:35" ht="15" customHeight="1" x14ac:dyDescent="0.35">
      <c r="B6812" s="5">
        <f t="shared" si="571"/>
        <v>6810</v>
      </c>
      <c r="C6812">
        <f t="shared" si="566"/>
        <v>145</v>
      </c>
      <c r="D6812" s="16">
        <v>1968</v>
      </c>
      <c r="E6812" t="s">
        <v>15</v>
      </c>
      <c r="F6812" t="s">
        <v>25</v>
      </c>
      <c r="G6812">
        <v>642448</v>
      </c>
      <c r="H6812" t="s">
        <v>17</v>
      </c>
      <c r="J6812" t="s">
        <v>3354</v>
      </c>
      <c r="K6812" t="s">
        <v>3383</v>
      </c>
      <c r="L6812" t="s">
        <v>56</v>
      </c>
      <c r="M6812" t="s">
        <v>3359</v>
      </c>
      <c r="AD6812" s="3" t="s">
        <v>2233</v>
      </c>
      <c r="AF6812" t="s">
        <v>3060</v>
      </c>
      <c r="AH6812" s="2">
        <v>40845.702152777776</v>
      </c>
    </row>
    <row r="6813" spans="1:35" ht="15" customHeight="1" x14ac:dyDescent="0.35">
      <c r="B6813" s="5">
        <f t="shared" si="571"/>
        <v>6811</v>
      </c>
      <c r="C6813">
        <f t="shared" si="566"/>
        <v>35</v>
      </c>
      <c r="D6813" s="16">
        <v>1968</v>
      </c>
      <c r="E6813" t="s">
        <v>15</v>
      </c>
      <c r="F6813" t="s">
        <v>16</v>
      </c>
      <c r="G6813">
        <v>642593</v>
      </c>
      <c r="H6813" t="s">
        <v>17</v>
      </c>
      <c r="K6813" t="s">
        <v>3383</v>
      </c>
      <c r="L6813" t="s">
        <v>98</v>
      </c>
      <c r="M6813" t="s">
        <v>3359</v>
      </c>
      <c r="AF6813" t="s">
        <v>3060</v>
      </c>
      <c r="AH6813" s="2">
        <v>40650.516712962963</v>
      </c>
    </row>
    <row r="6814" spans="1:35" ht="15" customHeight="1" x14ac:dyDescent="0.35">
      <c r="B6814" s="5">
        <f t="shared" si="571"/>
        <v>6812</v>
      </c>
      <c r="C6814">
        <f t="shared" si="566"/>
        <v>116</v>
      </c>
      <c r="D6814" s="16">
        <v>1968</v>
      </c>
      <c r="E6814" t="s">
        <v>15</v>
      </c>
      <c r="F6814" t="s">
        <v>16</v>
      </c>
      <c r="G6814">
        <v>642628</v>
      </c>
      <c r="H6814" t="s">
        <v>17</v>
      </c>
      <c r="J6814" t="s">
        <v>3354</v>
      </c>
      <c r="K6814" t="s">
        <v>3383</v>
      </c>
      <c r="L6814" t="s">
        <v>369</v>
      </c>
      <c r="M6814" t="s">
        <v>3359</v>
      </c>
      <c r="AF6814" t="s">
        <v>3060</v>
      </c>
      <c r="AH6814" s="2">
        <v>40711.468217592592</v>
      </c>
    </row>
    <row r="6815" spans="1:35" ht="15" customHeight="1" x14ac:dyDescent="0.35">
      <c r="B6815" s="5">
        <f t="shared" si="571"/>
        <v>6813</v>
      </c>
      <c r="C6815">
        <f t="shared" si="566"/>
        <v>160</v>
      </c>
      <c r="D6815" s="16">
        <v>1968</v>
      </c>
      <c r="E6815" t="s">
        <v>15</v>
      </c>
      <c r="F6815" t="s">
        <v>16</v>
      </c>
      <c r="G6815">
        <v>642744</v>
      </c>
      <c r="J6815" t="s">
        <v>3354</v>
      </c>
      <c r="K6815" t="s">
        <v>3383</v>
      </c>
      <c r="M6815" t="s">
        <v>3453</v>
      </c>
      <c r="N6815" t="s">
        <v>3359</v>
      </c>
      <c r="T6815" t="s">
        <v>167</v>
      </c>
      <c r="X6815" t="s">
        <v>3562</v>
      </c>
      <c r="AF6815" t="s">
        <v>3451</v>
      </c>
      <c r="AH6815" s="2">
        <v>45167</v>
      </c>
    </row>
    <row r="6816" spans="1:35" ht="15" customHeight="1" x14ac:dyDescent="0.35">
      <c r="B6816" s="5">
        <f t="shared" si="571"/>
        <v>6814</v>
      </c>
      <c r="C6816">
        <f t="shared" si="566"/>
        <v>199</v>
      </c>
      <c r="D6816" s="16">
        <v>1968</v>
      </c>
      <c r="E6816" t="s">
        <v>15</v>
      </c>
      <c r="F6816" t="s">
        <v>16</v>
      </c>
      <c r="G6816">
        <v>642904</v>
      </c>
      <c r="H6816" t="s">
        <v>17</v>
      </c>
      <c r="K6816" t="s">
        <v>3383</v>
      </c>
      <c r="M6816" t="s">
        <v>3359</v>
      </c>
      <c r="AD6816" s="3" t="s">
        <v>2234</v>
      </c>
      <c r="AF6816" t="s">
        <v>3060</v>
      </c>
      <c r="AH6816" s="2">
        <v>40947.411689814813</v>
      </c>
    </row>
    <row r="6817" spans="1:35" ht="15" customHeight="1" x14ac:dyDescent="0.35">
      <c r="B6817" s="5">
        <f t="shared" si="571"/>
        <v>6815</v>
      </c>
      <c r="C6817">
        <f t="shared" si="566"/>
        <v>85</v>
      </c>
      <c r="D6817" s="16">
        <v>1968</v>
      </c>
      <c r="E6817" t="s">
        <v>15</v>
      </c>
      <c r="F6817" t="s">
        <v>16</v>
      </c>
      <c r="G6817">
        <v>643103</v>
      </c>
      <c r="H6817" t="s">
        <v>17</v>
      </c>
      <c r="J6817" t="s">
        <v>3354</v>
      </c>
      <c r="K6817" t="s">
        <v>3383</v>
      </c>
      <c r="L6817" t="s">
        <v>918</v>
      </c>
      <c r="M6817" t="s">
        <v>3359</v>
      </c>
      <c r="AB6817" t="s">
        <v>81</v>
      </c>
      <c r="AF6817" t="s">
        <v>3060</v>
      </c>
      <c r="AH6817" s="2">
        <v>40506.721597222226</v>
      </c>
    </row>
    <row r="6818" spans="1:35" ht="15" customHeight="1" x14ac:dyDescent="0.35">
      <c r="B6818" s="5">
        <f t="shared" si="571"/>
        <v>6816</v>
      </c>
      <c r="C6818">
        <f t="shared" si="566"/>
        <v>245</v>
      </c>
      <c r="D6818" s="16">
        <v>1968</v>
      </c>
      <c r="E6818" t="s">
        <v>15</v>
      </c>
      <c r="F6818" t="s">
        <v>16</v>
      </c>
      <c r="G6818">
        <v>643188</v>
      </c>
      <c r="H6818" t="s">
        <v>17</v>
      </c>
      <c r="J6818" t="s">
        <v>3354</v>
      </c>
      <c r="K6818" t="s">
        <v>3383</v>
      </c>
      <c r="L6818" t="s">
        <v>28</v>
      </c>
      <c r="M6818" t="s">
        <v>3359</v>
      </c>
      <c r="AF6818" t="s">
        <v>3060</v>
      </c>
      <c r="AH6818" s="2">
        <v>40429.696435185186</v>
      </c>
    </row>
    <row r="6819" spans="1:35" ht="15" customHeight="1" x14ac:dyDescent="0.35">
      <c r="B6819" s="5">
        <f t="shared" si="571"/>
        <v>6817</v>
      </c>
      <c r="C6819">
        <f t="shared" si="566"/>
        <v>84</v>
      </c>
      <c r="D6819" s="16">
        <v>1968</v>
      </c>
      <c r="E6819" t="s">
        <v>972</v>
      </c>
      <c r="F6819" t="s">
        <v>25</v>
      </c>
      <c r="G6819">
        <v>643433</v>
      </c>
      <c r="H6819" t="s">
        <v>17</v>
      </c>
      <c r="J6819" t="s">
        <v>3354</v>
      </c>
      <c r="K6819" t="s">
        <v>3383</v>
      </c>
      <c r="L6819" t="s">
        <v>642</v>
      </c>
      <c r="M6819" t="s">
        <v>3359</v>
      </c>
      <c r="U6819" t="s">
        <v>3557</v>
      </c>
      <c r="W6819" t="s">
        <v>3557</v>
      </c>
      <c r="AF6819" t="s">
        <v>3060</v>
      </c>
      <c r="AH6819" s="2">
        <v>39876.334583333337</v>
      </c>
    </row>
    <row r="6820" spans="1:35" ht="15" customHeight="1" x14ac:dyDescent="0.35">
      <c r="B6820" s="5">
        <f t="shared" si="571"/>
        <v>6818</v>
      </c>
      <c r="C6820">
        <f t="shared" si="566"/>
        <v>140</v>
      </c>
      <c r="D6820" s="16">
        <v>1968</v>
      </c>
      <c r="E6820" t="s">
        <v>972</v>
      </c>
      <c r="F6820" t="s">
        <v>25</v>
      </c>
      <c r="G6820">
        <v>643517</v>
      </c>
      <c r="H6820" t="s">
        <v>17</v>
      </c>
      <c r="J6820" t="s">
        <v>3354</v>
      </c>
      <c r="K6820" t="s">
        <v>3383</v>
      </c>
      <c r="L6820" t="s">
        <v>2235</v>
      </c>
      <c r="M6820" t="s">
        <v>3453</v>
      </c>
      <c r="N6820" t="s">
        <v>3359</v>
      </c>
      <c r="T6820" t="s">
        <v>3262</v>
      </c>
      <c r="U6820" t="s">
        <v>3557</v>
      </c>
      <c r="W6820" t="s">
        <v>3557</v>
      </c>
      <c r="X6820" t="s">
        <v>3452</v>
      </c>
      <c r="AA6820" s="3" t="s">
        <v>3704</v>
      </c>
      <c r="AF6820" t="s">
        <v>3451</v>
      </c>
      <c r="AH6820" s="2">
        <v>45278</v>
      </c>
    </row>
    <row r="6821" spans="1:35" ht="15" customHeight="1" x14ac:dyDescent="0.35">
      <c r="B6821" s="5">
        <f t="shared" si="571"/>
        <v>6819</v>
      </c>
      <c r="C6821">
        <f t="shared" si="566"/>
        <v>215</v>
      </c>
      <c r="D6821" s="16">
        <v>1968</v>
      </c>
      <c r="E6821" t="s">
        <v>972</v>
      </c>
      <c r="F6821" t="s">
        <v>25</v>
      </c>
      <c r="G6821">
        <v>643657</v>
      </c>
      <c r="H6821" t="s">
        <v>17</v>
      </c>
      <c r="J6821" t="s">
        <v>380</v>
      </c>
      <c r="K6821" t="s">
        <v>3383</v>
      </c>
      <c r="L6821" t="s">
        <v>2236</v>
      </c>
      <c r="M6821" t="s">
        <v>3359</v>
      </c>
      <c r="AF6821" t="s">
        <v>3060</v>
      </c>
      <c r="AH6821" s="2">
        <v>41081.001238425924</v>
      </c>
    </row>
    <row r="6822" spans="1:35" ht="15" customHeight="1" thickBot="1" x14ac:dyDescent="0.4">
      <c r="B6822" s="5">
        <f t="shared" si="571"/>
        <v>6820</v>
      </c>
      <c r="C6822">
        <f t="shared" si="566"/>
        <v>20</v>
      </c>
      <c r="D6822" s="16">
        <v>1968</v>
      </c>
      <c r="E6822" t="s">
        <v>500</v>
      </c>
      <c r="F6822" t="s">
        <v>25</v>
      </c>
      <c r="G6822">
        <v>643872</v>
      </c>
      <c r="H6822" t="s">
        <v>17</v>
      </c>
      <c r="J6822" t="s">
        <v>380</v>
      </c>
      <c r="K6822" t="s">
        <v>3383</v>
      </c>
      <c r="L6822" t="s">
        <v>503</v>
      </c>
      <c r="M6822" t="s">
        <v>3359</v>
      </c>
      <c r="Y6822" t="s">
        <v>3359</v>
      </c>
      <c r="AF6822" t="s">
        <v>3060</v>
      </c>
      <c r="AH6822" s="2">
        <v>40735.537152777775</v>
      </c>
    </row>
    <row r="6823" spans="1:35" ht="15" thickBot="1" x14ac:dyDescent="0.4">
      <c r="B6823" s="5">
        <f t="shared" si="571"/>
        <v>6821</v>
      </c>
      <c r="C6823">
        <f t="shared" si="566"/>
        <v>7</v>
      </c>
      <c r="D6823" s="16">
        <v>1968</v>
      </c>
      <c r="E6823" s="159" t="s">
        <v>500</v>
      </c>
      <c r="F6823" s="159" t="s">
        <v>16</v>
      </c>
      <c r="G6823" s="160">
        <v>643892</v>
      </c>
      <c r="H6823" s="159"/>
      <c r="I6823" s="159"/>
      <c r="J6823" s="159" t="s">
        <v>3364</v>
      </c>
      <c r="K6823" s="159" t="s">
        <v>3383</v>
      </c>
      <c r="L6823" s="159"/>
      <c r="M6823" s="159" t="s">
        <v>3453</v>
      </c>
      <c r="N6823" s="159"/>
      <c r="O6823" s="159"/>
      <c r="P6823" s="159"/>
      <c r="Q6823" s="159"/>
      <c r="R6823" s="159"/>
      <c r="S6823" s="159"/>
      <c r="T6823" s="159"/>
      <c r="U6823" s="159" t="s">
        <v>3557</v>
      </c>
      <c r="V6823" s="161" t="s">
        <v>3359</v>
      </c>
      <c r="W6823" s="159" t="s">
        <v>3572</v>
      </c>
      <c r="X6823" s="159" t="s">
        <v>3452</v>
      </c>
      <c r="Y6823" s="159"/>
      <c r="Z6823" s="159"/>
      <c r="AA6823" s="159"/>
      <c r="AB6823" s="167" t="s">
        <v>6178</v>
      </c>
      <c r="AC6823" s="159"/>
      <c r="AD6823" s="159"/>
      <c r="AE6823" s="159"/>
      <c r="AF6823" t="s">
        <v>3451</v>
      </c>
      <c r="AG6823" s="159"/>
      <c r="AH6823" s="176">
        <v>46034</v>
      </c>
      <c r="AI6823" s="76" t="s">
        <v>6179</v>
      </c>
    </row>
    <row r="6824" spans="1:35" ht="15" customHeight="1" x14ac:dyDescent="0.35">
      <c r="B6824" s="5">
        <f t="shared" si="571"/>
        <v>6822</v>
      </c>
      <c r="C6824">
        <f t="shared" si="566"/>
        <v>497</v>
      </c>
      <c r="D6824" s="16">
        <v>1968</v>
      </c>
      <c r="E6824" t="s">
        <v>500</v>
      </c>
      <c r="F6824" t="s">
        <v>16</v>
      </c>
      <c r="G6824">
        <v>643899</v>
      </c>
      <c r="H6824" t="s">
        <v>17</v>
      </c>
      <c r="J6824" t="s">
        <v>3364</v>
      </c>
      <c r="K6824" t="s">
        <v>3383</v>
      </c>
      <c r="M6824" t="s">
        <v>3359</v>
      </c>
      <c r="S6824" s="148">
        <v>464</v>
      </c>
      <c r="Y6824" t="s">
        <v>3359</v>
      </c>
      <c r="AD6824" s="3" t="s">
        <v>2237</v>
      </c>
      <c r="AF6824" t="s">
        <v>3060</v>
      </c>
      <c r="AH6824" s="2">
        <v>40962.262384259258</v>
      </c>
    </row>
    <row r="6825" spans="1:35" ht="15" customHeight="1" x14ac:dyDescent="0.35">
      <c r="A6825" s="3"/>
      <c r="B6825" s="5">
        <f t="shared" si="571"/>
        <v>6823</v>
      </c>
      <c r="C6825">
        <f t="shared" ref="C6825:C6884" si="573">+G6826-G6825</f>
        <v>93</v>
      </c>
      <c r="D6825" s="16">
        <v>1968</v>
      </c>
      <c r="E6825" t="s">
        <v>15</v>
      </c>
      <c r="F6825" t="s">
        <v>25</v>
      </c>
      <c r="G6825">
        <v>644396</v>
      </c>
      <c r="H6825" t="s">
        <v>17</v>
      </c>
      <c r="J6825" t="s">
        <v>3354</v>
      </c>
      <c r="K6825" t="s">
        <v>3383</v>
      </c>
      <c r="L6825" t="s">
        <v>793</v>
      </c>
      <c r="M6825" t="s">
        <v>3359</v>
      </c>
      <c r="AF6825" t="s">
        <v>3060</v>
      </c>
      <c r="AH6825" s="2">
        <v>40734.611018518517</v>
      </c>
    </row>
    <row r="6826" spans="1:35" ht="15" customHeight="1" x14ac:dyDescent="0.35">
      <c r="B6826" s="5">
        <f t="shared" si="571"/>
        <v>6824</v>
      </c>
      <c r="C6826">
        <f t="shared" si="573"/>
        <v>56</v>
      </c>
      <c r="D6826" s="16">
        <v>1968</v>
      </c>
      <c r="E6826" t="s">
        <v>15</v>
      </c>
      <c r="F6826" t="s">
        <v>25</v>
      </c>
      <c r="G6826">
        <v>644489</v>
      </c>
      <c r="H6826" t="s">
        <v>17</v>
      </c>
      <c r="J6826" t="s">
        <v>3354</v>
      </c>
      <c r="K6826" t="s">
        <v>3383</v>
      </c>
      <c r="L6826" t="s">
        <v>602</v>
      </c>
      <c r="M6826" t="s">
        <v>3359</v>
      </c>
      <c r="N6826" t="s">
        <v>3359</v>
      </c>
      <c r="AF6826" t="s">
        <v>3060</v>
      </c>
      <c r="AH6826" s="2">
        <v>40137.628541666665</v>
      </c>
    </row>
    <row r="6827" spans="1:35" ht="15" customHeight="1" x14ac:dyDescent="0.35">
      <c r="B6827" s="5">
        <f t="shared" si="571"/>
        <v>6825</v>
      </c>
      <c r="C6827">
        <f t="shared" si="573"/>
        <v>42</v>
      </c>
      <c r="D6827" s="16">
        <v>1968</v>
      </c>
      <c r="E6827" t="s">
        <v>15</v>
      </c>
      <c r="F6827" t="s">
        <v>25</v>
      </c>
      <c r="G6827" s="70">
        <v>644545</v>
      </c>
      <c r="J6827" t="s">
        <v>3354</v>
      </c>
      <c r="K6827" t="s">
        <v>3383</v>
      </c>
      <c r="M6827" t="s">
        <v>3453</v>
      </c>
      <c r="T6827" t="s">
        <v>3424</v>
      </c>
      <c r="W6827" t="s">
        <v>3572</v>
      </c>
      <c r="X6827" t="s">
        <v>3660</v>
      </c>
      <c r="AA6827" t="s">
        <v>3262</v>
      </c>
      <c r="AC6827"/>
      <c r="AD6827"/>
      <c r="AF6827" t="s">
        <v>3451</v>
      </c>
      <c r="AG6827" s="3"/>
      <c r="AH6827" s="153">
        <v>45899</v>
      </c>
      <c r="AI6827" s="36" t="s">
        <v>5465</v>
      </c>
    </row>
    <row r="6828" spans="1:35" ht="15" customHeight="1" x14ac:dyDescent="0.35">
      <c r="A6828" s="3"/>
      <c r="B6828" s="5">
        <f t="shared" si="571"/>
        <v>6826</v>
      </c>
      <c r="C6828">
        <f t="shared" si="573"/>
        <v>265</v>
      </c>
      <c r="D6828" s="16">
        <v>1968</v>
      </c>
      <c r="E6828" s="3" t="s">
        <v>15</v>
      </c>
      <c r="F6828" s="3" t="s">
        <v>25</v>
      </c>
      <c r="G6828" s="3">
        <v>644587</v>
      </c>
      <c r="H6828" s="3"/>
      <c r="I6828" s="3"/>
      <c r="J6828" s="3"/>
      <c r="K6828" s="3"/>
      <c r="L6828" s="3"/>
      <c r="M6828" s="3"/>
      <c r="N6828" s="3"/>
      <c r="O6828" s="3"/>
      <c r="P6828" s="3"/>
      <c r="Q6828" s="3"/>
      <c r="R6828" s="3"/>
      <c r="S6828" s="152"/>
      <c r="T6828" s="3"/>
      <c r="U6828" s="3"/>
      <c r="V6828" s="143"/>
      <c r="W6828" s="3"/>
      <c r="X6828" s="3"/>
      <c r="Y6828" s="3"/>
      <c r="Z6828" s="3"/>
      <c r="AB6828" s="3"/>
      <c r="AE6828" s="3"/>
      <c r="AF6828" s="3" t="s">
        <v>3451</v>
      </c>
      <c r="AG6828" s="3"/>
      <c r="AH6828" s="153">
        <v>45661</v>
      </c>
      <c r="AI6828" s="14" t="s">
        <v>4468</v>
      </c>
    </row>
    <row r="6829" spans="1:35" ht="15" customHeight="1" x14ac:dyDescent="0.35">
      <c r="B6829" s="5">
        <f t="shared" si="571"/>
        <v>6827</v>
      </c>
      <c r="C6829">
        <f t="shared" si="573"/>
        <v>141</v>
      </c>
      <c r="D6829" s="16">
        <v>1968</v>
      </c>
      <c r="E6829" t="s">
        <v>15</v>
      </c>
      <c r="F6829" t="s">
        <v>16</v>
      </c>
      <c r="G6829">
        <v>644852</v>
      </c>
      <c r="H6829" t="s">
        <v>17</v>
      </c>
      <c r="M6829" t="s">
        <v>3359</v>
      </c>
      <c r="AF6829" t="s">
        <v>3060</v>
      </c>
      <c r="AH6829" s="2">
        <v>40471.65351851852</v>
      </c>
    </row>
    <row r="6830" spans="1:35" ht="15" customHeight="1" x14ac:dyDescent="0.35">
      <c r="B6830" s="5">
        <f t="shared" si="571"/>
        <v>6828</v>
      </c>
      <c r="C6830">
        <f t="shared" si="573"/>
        <v>40</v>
      </c>
      <c r="D6830" s="16">
        <v>1968</v>
      </c>
      <c r="E6830" t="s">
        <v>15</v>
      </c>
      <c r="F6830" t="s">
        <v>25</v>
      </c>
      <c r="G6830">
        <v>644993</v>
      </c>
      <c r="H6830" t="s">
        <v>17</v>
      </c>
      <c r="M6830" t="s">
        <v>3359</v>
      </c>
      <c r="AF6830" t="s">
        <v>3060</v>
      </c>
      <c r="AH6830" s="2">
        <v>39900.580775462964</v>
      </c>
    </row>
    <row r="6831" spans="1:35" ht="15" customHeight="1" x14ac:dyDescent="0.35">
      <c r="A6831" s="3"/>
      <c r="B6831" s="5">
        <f t="shared" si="571"/>
        <v>6829</v>
      </c>
      <c r="C6831">
        <f t="shared" si="573"/>
        <v>13</v>
      </c>
      <c r="D6831" s="16">
        <v>1968</v>
      </c>
      <c r="E6831" t="s">
        <v>15</v>
      </c>
      <c r="F6831" t="s">
        <v>25</v>
      </c>
      <c r="G6831">
        <v>645033</v>
      </c>
      <c r="H6831" t="s">
        <v>17</v>
      </c>
      <c r="J6831" t="s">
        <v>3354</v>
      </c>
      <c r="L6831" t="s">
        <v>1702</v>
      </c>
      <c r="M6831" t="s">
        <v>3359</v>
      </c>
      <c r="AF6831" t="s">
        <v>3060</v>
      </c>
      <c r="AH6831" s="2">
        <v>40882.505300925928</v>
      </c>
    </row>
    <row r="6832" spans="1:35" ht="15" customHeight="1" x14ac:dyDescent="0.35">
      <c r="B6832" s="5">
        <f t="shared" si="571"/>
        <v>6830</v>
      </c>
      <c r="C6832">
        <f t="shared" si="573"/>
        <v>215</v>
      </c>
      <c r="D6832" s="16">
        <v>1968</v>
      </c>
      <c r="E6832" t="s">
        <v>15</v>
      </c>
      <c r="F6832" t="s">
        <v>25</v>
      </c>
      <c r="G6832">
        <v>645046</v>
      </c>
      <c r="H6832" t="s">
        <v>17</v>
      </c>
      <c r="J6832" t="s">
        <v>3354</v>
      </c>
      <c r="K6832" t="s">
        <v>3383</v>
      </c>
      <c r="L6832" t="s">
        <v>471</v>
      </c>
      <c r="M6832" t="s">
        <v>3359</v>
      </c>
      <c r="AF6832" t="s">
        <v>3060</v>
      </c>
      <c r="AH6832" s="2">
        <v>40028.928749999999</v>
      </c>
    </row>
    <row r="6833" spans="1:35" ht="15" customHeight="1" x14ac:dyDescent="0.35">
      <c r="B6833" s="5">
        <f t="shared" si="571"/>
        <v>6831</v>
      </c>
      <c r="C6833">
        <f t="shared" si="573"/>
        <v>200</v>
      </c>
      <c r="D6833" s="16">
        <v>1968</v>
      </c>
      <c r="E6833" t="s">
        <v>221</v>
      </c>
      <c r="F6833" t="s">
        <v>25</v>
      </c>
      <c r="G6833">
        <v>645261</v>
      </c>
      <c r="H6833" t="s">
        <v>17</v>
      </c>
      <c r="J6833" t="s">
        <v>380</v>
      </c>
      <c r="M6833" t="s">
        <v>3359</v>
      </c>
      <c r="AA6833" s="3" t="s">
        <v>3464</v>
      </c>
      <c r="AB6833" t="s">
        <v>139</v>
      </c>
      <c r="AF6833" t="s">
        <v>3060</v>
      </c>
      <c r="AH6833" s="2">
        <v>40241.399027777778</v>
      </c>
    </row>
    <row r="6834" spans="1:35" ht="15" customHeight="1" x14ac:dyDescent="0.35">
      <c r="B6834" s="5">
        <f t="shared" si="571"/>
        <v>6832</v>
      </c>
      <c r="C6834">
        <f t="shared" si="573"/>
        <v>459</v>
      </c>
      <c r="D6834" s="16">
        <v>1968</v>
      </c>
      <c r="E6834" s="3" t="s">
        <v>15</v>
      </c>
      <c r="F6834" s="3" t="s">
        <v>25</v>
      </c>
      <c r="G6834" s="165">
        <v>645461</v>
      </c>
      <c r="H6834" s="3"/>
      <c r="I6834" s="3"/>
      <c r="J6834" s="3" t="s">
        <v>3354</v>
      </c>
      <c r="K6834" s="3" t="s">
        <v>3383</v>
      </c>
      <c r="L6834" s="3"/>
      <c r="M6834" s="3" t="s">
        <v>3453</v>
      </c>
      <c r="N6834" s="3"/>
      <c r="O6834" s="3"/>
      <c r="P6834" s="3"/>
      <c r="Q6834" s="3"/>
      <c r="R6834" s="3"/>
      <c r="S6834" s="152"/>
      <c r="T6834" s="3" t="s">
        <v>3262</v>
      </c>
      <c r="U6834" s="3"/>
      <c r="V6834" s="143"/>
      <c r="W6834" s="3" t="s">
        <v>3572</v>
      </c>
      <c r="X6834" s="3" t="s">
        <v>3660</v>
      </c>
      <c r="Y6834" s="3"/>
      <c r="Z6834" s="3"/>
      <c r="AA6834" s="3" t="s">
        <v>3262</v>
      </c>
      <c r="AB6834" s="3"/>
      <c r="AE6834" s="3"/>
      <c r="AF6834" t="s">
        <v>3451</v>
      </c>
      <c r="AG6834" s="3"/>
      <c r="AH6834" s="153">
        <v>45928</v>
      </c>
      <c r="AI6834" s="166" t="s">
        <v>5643</v>
      </c>
    </row>
    <row r="6835" spans="1:35" ht="15" customHeight="1" x14ac:dyDescent="0.35">
      <c r="B6835" s="5">
        <f t="shared" si="571"/>
        <v>6833</v>
      </c>
      <c r="C6835">
        <f t="shared" ref="C6835:C6839" si="574">+G6836-G6835</f>
        <v>997</v>
      </c>
      <c r="D6835" s="16">
        <v>1968</v>
      </c>
      <c r="E6835" t="s">
        <v>15</v>
      </c>
      <c r="F6835" t="s">
        <v>25</v>
      </c>
      <c r="G6835">
        <v>645920</v>
      </c>
      <c r="H6835" t="s">
        <v>17</v>
      </c>
      <c r="M6835" t="s">
        <v>3359</v>
      </c>
      <c r="AF6835" t="s">
        <v>3060</v>
      </c>
      <c r="AH6835" s="2">
        <v>40550.901967592596</v>
      </c>
    </row>
    <row r="6836" spans="1:35" ht="15" customHeight="1" thickBot="1" x14ac:dyDescent="0.4">
      <c r="B6836" s="5">
        <f t="shared" si="571"/>
        <v>6834</v>
      </c>
      <c r="C6836">
        <f t="shared" si="574"/>
        <v>181</v>
      </c>
      <c r="D6836" s="16">
        <v>1968</v>
      </c>
      <c r="E6836" t="s">
        <v>15</v>
      </c>
      <c r="F6836" t="s">
        <v>25</v>
      </c>
      <c r="G6836">
        <v>646917</v>
      </c>
      <c r="H6836" t="s">
        <v>17</v>
      </c>
      <c r="J6836" t="s">
        <v>3354</v>
      </c>
      <c r="M6836" t="s">
        <v>3359</v>
      </c>
      <c r="AF6836" t="s">
        <v>3060</v>
      </c>
      <c r="AH6836" s="2">
        <v>40806.317696759259</v>
      </c>
    </row>
    <row r="6837" spans="1:35" ht="15" customHeight="1" thickBot="1" x14ac:dyDescent="0.4">
      <c r="B6837" s="5">
        <f t="shared" si="571"/>
        <v>6835</v>
      </c>
      <c r="C6837">
        <f t="shared" si="574"/>
        <v>18</v>
      </c>
      <c r="D6837" s="16">
        <v>1968</v>
      </c>
      <c r="E6837" s="159" t="s">
        <v>15</v>
      </c>
      <c r="F6837" s="159" t="s">
        <v>25</v>
      </c>
      <c r="G6837" s="160">
        <v>647098</v>
      </c>
      <c r="H6837" s="159"/>
      <c r="I6837" s="159"/>
      <c r="J6837" s="159" t="s">
        <v>3354</v>
      </c>
      <c r="K6837" s="159" t="s">
        <v>3383</v>
      </c>
      <c r="L6837" s="159"/>
      <c r="M6837" s="159" t="s">
        <v>3453</v>
      </c>
      <c r="N6837" s="159"/>
      <c r="O6837" s="159"/>
      <c r="P6837" s="159"/>
      <c r="Q6837" s="159"/>
      <c r="R6837" s="159"/>
      <c r="S6837" s="159"/>
      <c r="T6837" s="159" t="s">
        <v>3262</v>
      </c>
      <c r="U6837" s="159"/>
      <c r="V6837" s="161"/>
      <c r="W6837" s="159" t="s">
        <v>3572</v>
      </c>
      <c r="X6837" s="159" t="s">
        <v>3660</v>
      </c>
      <c r="Y6837" s="159"/>
      <c r="Z6837" s="159"/>
      <c r="AA6837" s="159" t="s">
        <v>3262</v>
      </c>
      <c r="AB6837" s="159"/>
      <c r="AC6837" s="159"/>
      <c r="AD6837" s="159"/>
      <c r="AE6837" s="159"/>
      <c r="AF6837" t="s">
        <v>3451</v>
      </c>
      <c r="AH6837" s="2">
        <v>46130</v>
      </c>
      <c r="AI6837" s="76" t="s">
        <v>6519</v>
      </c>
    </row>
    <row r="6838" spans="1:35" ht="15" customHeight="1" x14ac:dyDescent="0.35">
      <c r="B6838" s="5">
        <f t="shared" si="571"/>
        <v>6836</v>
      </c>
      <c r="C6838">
        <f t="shared" si="574"/>
        <v>352</v>
      </c>
      <c r="D6838" s="16">
        <v>1968</v>
      </c>
      <c r="E6838" t="s">
        <v>15</v>
      </c>
      <c r="F6838" t="s">
        <v>25</v>
      </c>
      <c r="G6838">
        <v>647116</v>
      </c>
      <c r="H6838" t="s">
        <v>17</v>
      </c>
      <c r="J6838" t="s">
        <v>3354</v>
      </c>
      <c r="K6838" t="s">
        <v>3383</v>
      </c>
      <c r="L6838" t="s">
        <v>1733</v>
      </c>
      <c r="M6838" t="s">
        <v>3359</v>
      </c>
      <c r="AC6838" s="3">
        <v>1968</v>
      </c>
      <c r="AF6838" t="s">
        <v>3060</v>
      </c>
      <c r="AH6838" s="2">
        <v>40829.331423611111</v>
      </c>
    </row>
    <row r="6839" spans="1:35" ht="15" customHeight="1" x14ac:dyDescent="0.35">
      <c r="B6839" s="5">
        <f t="shared" si="571"/>
        <v>6837</v>
      </c>
      <c r="C6839">
        <f t="shared" si="574"/>
        <v>429</v>
      </c>
      <c r="D6839" s="16">
        <v>1968</v>
      </c>
      <c r="E6839" t="s">
        <v>15</v>
      </c>
      <c r="F6839" t="s">
        <v>25</v>
      </c>
      <c r="G6839">
        <v>647468</v>
      </c>
      <c r="H6839" t="s">
        <v>17</v>
      </c>
      <c r="J6839" t="s">
        <v>3354</v>
      </c>
      <c r="K6839" t="s">
        <v>3383</v>
      </c>
      <c r="L6839" t="s">
        <v>471</v>
      </c>
      <c r="M6839" t="s">
        <v>3359</v>
      </c>
      <c r="N6839" t="s">
        <v>3359</v>
      </c>
      <c r="AF6839" t="s">
        <v>3060</v>
      </c>
      <c r="AH6839" s="2">
        <v>40595.85733796296</v>
      </c>
    </row>
    <row r="6840" spans="1:35" ht="15" customHeight="1" x14ac:dyDescent="0.35">
      <c r="B6840" s="5">
        <f t="shared" si="571"/>
        <v>6838</v>
      </c>
      <c r="C6840">
        <f t="shared" si="573"/>
        <v>12</v>
      </c>
      <c r="D6840" s="16">
        <v>1968</v>
      </c>
      <c r="E6840" t="s">
        <v>15</v>
      </c>
      <c r="F6840" t="s">
        <v>25</v>
      </c>
      <c r="G6840">
        <v>647897</v>
      </c>
      <c r="H6840" t="s">
        <v>17</v>
      </c>
      <c r="J6840" t="s">
        <v>3354</v>
      </c>
      <c r="K6840" t="s">
        <v>3383</v>
      </c>
      <c r="M6840" t="s">
        <v>3359</v>
      </c>
      <c r="AF6840" t="s">
        <v>3060</v>
      </c>
      <c r="AH6840" s="2">
        <v>40737.719143518516</v>
      </c>
    </row>
    <row r="6841" spans="1:35" ht="15" customHeight="1" thickBot="1" x14ac:dyDescent="0.4">
      <c r="B6841" s="5">
        <f t="shared" si="571"/>
        <v>6839</v>
      </c>
      <c r="C6841">
        <f t="shared" si="573"/>
        <v>338</v>
      </c>
      <c r="D6841" s="16">
        <v>1968</v>
      </c>
      <c r="E6841" t="s">
        <v>15</v>
      </c>
      <c r="F6841" t="s">
        <v>25</v>
      </c>
      <c r="G6841">
        <v>647909</v>
      </c>
      <c r="H6841" t="s">
        <v>17</v>
      </c>
      <c r="J6841" t="s">
        <v>3354</v>
      </c>
      <c r="M6841" t="s">
        <v>3359</v>
      </c>
      <c r="AF6841" t="s">
        <v>3060</v>
      </c>
      <c r="AH6841" s="2">
        <v>41022.588773148149</v>
      </c>
    </row>
    <row r="6842" spans="1:35" ht="15" thickBot="1" x14ac:dyDescent="0.4">
      <c r="B6842" s="5">
        <f t="shared" si="571"/>
        <v>6840</v>
      </c>
      <c r="C6842">
        <f t="shared" si="573"/>
        <v>679</v>
      </c>
      <c r="D6842" s="16">
        <v>1968</v>
      </c>
      <c r="E6842" s="162" t="s">
        <v>15</v>
      </c>
      <c r="F6842" s="162" t="s">
        <v>25</v>
      </c>
      <c r="G6842" s="162">
        <v>648247</v>
      </c>
      <c r="H6842" s="162" t="s">
        <v>17</v>
      </c>
      <c r="I6842" s="162"/>
      <c r="J6842" s="162" t="s">
        <v>3354</v>
      </c>
      <c r="K6842" s="162" t="s">
        <v>3383</v>
      </c>
      <c r="L6842" s="162" t="s">
        <v>2238</v>
      </c>
      <c r="M6842" s="162" t="s">
        <v>3359</v>
      </c>
      <c r="N6842" s="162"/>
      <c r="O6842" s="162"/>
      <c r="P6842" s="162"/>
      <c r="Q6842" s="162"/>
      <c r="R6842" s="162"/>
      <c r="S6842" s="181"/>
      <c r="T6842" s="162"/>
      <c r="U6842" s="162"/>
      <c r="V6842" s="182"/>
      <c r="W6842" s="162"/>
      <c r="X6842" s="162"/>
      <c r="Y6842" s="162"/>
      <c r="Z6842" s="162"/>
      <c r="AA6842" s="159"/>
      <c r="AB6842" s="162"/>
      <c r="AC6842" s="159"/>
      <c r="AD6842" s="159"/>
      <c r="AE6842" s="162"/>
      <c r="AF6842" t="s">
        <v>3060</v>
      </c>
      <c r="AG6842" s="162"/>
      <c r="AH6842" s="163">
        <v>40744.348703703705</v>
      </c>
      <c r="AI6842" s="162"/>
    </row>
    <row r="6843" spans="1:35" ht="15" customHeight="1" thickBot="1" x14ac:dyDescent="0.4">
      <c r="A6843" s="180"/>
      <c r="B6843" s="5">
        <f t="shared" si="571"/>
        <v>6841</v>
      </c>
      <c r="C6843">
        <f t="shared" si="573"/>
        <v>4</v>
      </c>
      <c r="D6843" s="16">
        <v>1968</v>
      </c>
      <c r="E6843" t="s">
        <v>500</v>
      </c>
      <c r="F6843" t="s">
        <v>25</v>
      </c>
      <c r="G6843">
        <v>648926</v>
      </c>
      <c r="H6843" t="s">
        <v>17</v>
      </c>
      <c r="M6843" t="s">
        <v>3359</v>
      </c>
      <c r="AF6843" t="s">
        <v>3060</v>
      </c>
      <c r="AH6843" s="2">
        <v>40786.802430555559</v>
      </c>
    </row>
    <row r="6844" spans="1:35" ht="15" customHeight="1" x14ac:dyDescent="0.35">
      <c r="B6844" s="5">
        <f t="shared" si="571"/>
        <v>6842</v>
      </c>
      <c r="C6844">
        <f t="shared" si="573"/>
        <v>79</v>
      </c>
      <c r="D6844" s="16">
        <v>1968</v>
      </c>
      <c r="E6844" t="s">
        <v>500</v>
      </c>
      <c r="F6844" t="s">
        <v>25</v>
      </c>
      <c r="G6844">
        <v>648930</v>
      </c>
      <c r="H6844" t="s">
        <v>17</v>
      </c>
      <c r="J6844" t="s">
        <v>380</v>
      </c>
      <c r="K6844" t="s">
        <v>3383</v>
      </c>
      <c r="L6844" t="s">
        <v>153</v>
      </c>
      <c r="M6844" t="s">
        <v>3359</v>
      </c>
      <c r="U6844" t="s">
        <v>3557</v>
      </c>
      <c r="V6844" s="43" t="s">
        <v>3359</v>
      </c>
      <c r="AC6844" s="3">
        <v>1970</v>
      </c>
      <c r="AF6844" t="s">
        <v>3060</v>
      </c>
      <c r="AH6844" s="2">
        <v>41016.828553240739</v>
      </c>
    </row>
    <row r="6845" spans="1:35" ht="15" customHeight="1" x14ac:dyDescent="0.35">
      <c r="B6845" s="5">
        <f t="shared" si="571"/>
        <v>6843</v>
      </c>
      <c r="C6845">
        <f t="shared" si="573"/>
        <v>1062</v>
      </c>
      <c r="D6845" s="16">
        <v>1968</v>
      </c>
      <c r="E6845" t="s">
        <v>500</v>
      </c>
      <c r="F6845" t="s">
        <v>25</v>
      </c>
      <c r="G6845">
        <v>649009</v>
      </c>
      <c r="J6845" t="s">
        <v>3364</v>
      </c>
      <c r="K6845" t="s">
        <v>3383</v>
      </c>
      <c r="M6845" t="s">
        <v>3453</v>
      </c>
      <c r="N6845" t="s">
        <v>3359</v>
      </c>
      <c r="U6845" t="s">
        <v>3557</v>
      </c>
      <c r="V6845" s="43" t="s">
        <v>3359</v>
      </c>
      <c r="W6845" t="s">
        <v>3572</v>
      </c>
      <c r="X6845" t="s">
        <v>3452</v>
      </c>
      <c r="AA6845" s="3" t="s">
        <v>3875</v>
      </c>
      <c r="AB6845" s="3" t="s">
        <v>3876</v>
      </c>
      <c r="AD6845" s="3" t="s">
        <v>4255</v>
      </c>
      <c r="AF6845" t="s">
        <v>3451</v>
      </c>
      <c r="AH6845" s="2">
        <v>45293</v>
      </c>
    </row>
    <row r="6846" spans="1:35" ht="15" customHeight="1" x14ac:dyDescent="0.35">
      <c r="B6846" s="5">
        <f t="shared" si="571"/>
        <v>6844</v>
      </c>
      <c r="C6846">
        <f t="shared" si="573"/>
        <v>4</v>
      </c>
      <c r="D6846" s="16">
        <v>1968</v>
      </c>
      <c r="E6846" t="s">
        <v>221</v>
      </c>
      <c r="F6846" t="s">
        <v>16</v>
      </c>
      <c r="G6846">
        <v>650071</v>
      </c>
      <c r="H6846" t="s">
        <v>17</v>
      </c>
      <c r="J6846" t="s">
        <v>3354</v>
      </c>
      <c r="K6846" t="s">
        <v>3383</v>
      </c>
      <c r="L6846" t="s">
        <v>2239</v>
      </c>
      <c r="M6846" t="s">
        <v>3359</v>
      </c>
      <c r="N6846" t="s">
        <v>3359</v>
      </c>
      <c r="U6846" t="s">
        <v>3687</v>
      </c>
      <c r="AF6846" t="s">
        <v>3060</v>
      </c>
      <c r="AH6846" s="2">
        <v>40987.878368055557</v>
      </c>
    </row>
    <row r="6847" spans="1:35" ht="15" customHeight="1" x14ac:dyDescent="0.35">
      <c r="A6847" s="3"/>
      <c r="B6847" s="5">
        <f t="shared" si="571"/>
        <v>6845</v>
      </c>
      <c r="C6847">
        <f t="shared" si="573"/>
        <v>21</v>
      </c>
      <c r="D6847" s="16">
        <v>1968</v>
      </c>
      <c r="E6847" t="s">
        <v>221</v>
      </c>
      <c r="F6847" t="s">
        <v>16</v>
      </c>
      <c r="G6847">
        <v>650075</v>
      </c>
      <c r="H6847" t="s">
        <v>17</v>
      </c>
      <c r="J6847" t="s">
        <v>3354</v>
      </c>
      <c r="K6847" t="s">
        <v>3383</v>
      </c>
      <c r="L6847" t="s">
        <v>649</v>
      </c>
      <c r="M6847" t="s">
        <v>3359</v>
      </c>
      <c r="U6847" t="s">
        <v>3687</v>
      </c>
      <c r="AA6847" s="3" t="s">
        <v>3464</v>
      </c>
      <c r="AD6847" s="3" t="s">
        <v>2240</v>
      </c>
      <c r="AF6847" t="s">
        <v>3060</v>
      </c>
      <c r="AH6847" s="2">
        <v>40593.474247685182</v>
      </c>
    </row>
    <row r="6848" spans="1:35" ht="15" customHeight="1" x14ac:dyDescent="0.35">
      <c r="B6848" s="5">
        <f t="shared" si="571"/>
        <v>6846</v>
      </c>
      <c r="C6848">
        <f t="shared" si="573"/>
        <v>48</v>
      </c>
      <c r="D6848" s="16">
        <v>1968</v>
      </c>
      <c r="E6848" s="3" t="s">
        <v>221</v>
      </c>
      <c r="F6848" s="3" t="s">
        <v>16</v>
      </c>
      <c r="G6848" s="165">
        <v>650096</v>
      </c>
      <c r="H6848" s="3"/>
      <c r="I6848" s="3"/>
      <c r="J6848" s="3" t="s">
        <v>3354</v>
      </c>
      <c r="K6848" s="3" t="s">
        <v>3383</v>
      </c>
      <c r="L6848" s="3"/>
      <c r="M6848" s="3"/>
      <c r="N6848" s="3"/>
      <c r="O6848" s="3"/>
      <c r="P6848" s="3"/>
      <c r="Q6848" s="3"/>
      <c r="R6848" s="3"/>
      <c r="S6848" s="152"/>
      <c r="T6848" s="3" t="s">
        <v>3424</v>
      </c>
      <c r="U6848" s="3"/>
      <c r="V6848" s="143"/>
      <c r="W6848" s="3"/>
      <c r="X6848" s="3" t="s">
        <v>3452</v>
      </c>
      <c r="Y6848" s="3"/>
      <c r="Z6848" s="3"/>
      <c r="AB6848" s="3"/>
      <c r="AE6848" s="3"/>
      <c r="AF6848" t="s">
        <v>3451</v>
      </c>
      <c r="AG6848" s="3"/>
      <c r="AH6848" s="153">
        <v>45928</v>
      </c>
      <c r="AI6848" s="166" t="s">
        <v>5644</v>
      </c>
    </row>
    <row r="6849" spans="2:35" ht="15" customHeight="1" x14ac:dyDescent="0.35">
      <c r="B6849" s="5">
        <f t="shared" si="571"/>
        <v>6847</v>
      </c>
      <c r="C6849">
        <f t="shared" si="573"/>
        <v>8</v>
      </c>
      <c r="D6849" s="16">
        <v>1968</v>
      </c>
      <c r="E6849" s="3" t="s">
        <v>221</v>
      </c>
      <c r="F6849" s="3" t="s">
        <v>16</v>
      </c>
      <c r="G6849" s="3">
        <v>650144</v>
      </c>
      <c r="H6849" s="3"/>
      <c r="I6849" s="3"/>
      <c r="J6849" s="3"/>
      <c r="K6849" s="3"/>
      <c r="L6849" s="3"/>
      <c r="M6849" s="3"/>
      <c r="N6849" s="3"/>
      <c r="O6849" s="3"/>
      <c r="P6849" s="3"/>
      <c r="Q6849" s="3"/>
      <c r="R6849" s="3"/>
      <c r="S6849" s="152"/>
      <c r="T6849" s="3"/>
      <c r="U6849" s="3"/>
      <c r="V6849" s="143"/>
      <c r="W6849" s="3"/>
      <c r="X6849" s="3"/>
      <c r="Y6849" s="3"/>
      <c r="Z6849" s="3"/>
      <c r="AB6849" s="3"/>
      <c r="AE6849" s="3"/>
      <c r="AF6849" s="3" t="s">
        <v>3451</v>
      </c>
      <c r="AG6849" s="3"/>
      <c r="AH6849" s="153">
        <v>45561</v>
      </c>
      <c r="AI6849" s="14" t="s">
        <v>4195</v>
      </c>
    </row>
    <row r="6850" spans="2:35" ht="15" customHeight="1" x14ac:dyDescent="0.35">
      <c r="B6850" s="5">
        <f t="shared" si="571"/>
        <v>6848</v>
      </c>
      <c r="C6850">
        <f t="shared" si="573"/>
        <v>319</v>
      </c>
      <c r="D6850" s="16">
        <v>1968</v>
      </c>
      <c r="E6850" s="3" t="s">
        <v>221</v>
      </c>
      <c r="F6850" s="3" t="s">
        <v>16</v>
      </c>
      <c r="G6850" s="3">
        <v>650152</v>
      </c>
      <c r="H6850" s="3"/>
      <c r="I6850" s="3"/>
      <c r="J6850" s="3" t="s">
        <v>3354</v>
      </c>
      <c r="K6850" s="3" t="s">
        <v>3383</v>
      </c>
      <c r="L6850" s="3"/>
      <c r="M6850" s="3" t="s">
        <v>3453</v>
      </c>
      <c r="N6850" s="3" t="s">
        <v>3359</v>
      </c>
      <c r="O6850" s="3"/>
      <c r="P6850" s="3"/>
      <c r="Q6850" s="3"/>
      <c r="R6850" s="3"/>
      <c r="S6850" s="152"/>
      <c r="T6850" s="3" t="s">
        <v>3424</v>
      </c>
      <c r="U6850" s="3" t="s">
        <v>3662</v>
      </c>
      <c r="V6850" s="143"/>
      <c r="W6850" s="3" t="s">
        <v>3572</v>
      </c>
      <c r="X6850" s="3" t="s">
        <v>3452</v>
      </c>
      <c r="Y6850" s="3"/>
      <c r="Z6850" s="3"/>
      <c r="AA6850" s="3" t="s">
        <v>3464</v>
      </c>
      <c r="AB6850" s="3"/>
      <c r="AE6850" s="3"/>
      <c r="AF6850" s="3" t="s">
        <v>3451</v>
      </c>
      <c r="AG6850" s="3"/>
      <c r="AH6850" s="153">
        <v>45690</v>
      </c>
      <c r="AI6850" s="14"/>
    </row>
    <row r="6851" spans="2:35" ht="15" customHeight="1" x14ac:dyDescent="0.35">
      <c r="B6851" s="5">
        <f t="shared" si="571"/>
        <v>6849</v>
      </c>
      <c r="C6851">
        <f t="shared" si="573"/>
        <v>81</v>
      </c>
      <c r="D6851" s="146">
        <v>1968</v>
      </c>
      <c r="E6851" t="s">
        <v>15</v>
      </c>
      <c r="F6851" t="s">
        <v>16</v>
      </c>
      <c r="G6851">
        <v>650471</v>
      </c>
      <c r="H6851" t="s">
        <v>17</v>
      </c>
      <c r="J6851" t="s">
        <v>3354</v>
      </c>
      <c r="K6851" t="s">
        <v>3383</v>
      </c>
      <c r="L6851" t="s">
        <v>130</v>
      </c>
      <c r="M6851" t="s">
        <v>3359</v>
      </c>
      <c r="AB6851" t="s">
        <v>2242</v>
      </c>
      <c r="AC6851" s="3" t="s">
        <v>2241</v>
      </c>
      <c r="AF6851" t="s">
        <v>3060</v>
      </c>
      <c r="AH6851" s="2">
        <v>40628.630185185182</v>
      </c>
    </row>
    <row r="6852" spans="2:35" ht="15" customHeight="1" x14ac:dyDescent="0.35">
      <c r="B6852" s="5">
        <f t="shared" si="571"/>
        <v>6850</v>
      </c>
      <c r="C6852">
        <f t="shared" si="573"/>
        <v>14</v>
      </c>
      <c r="D6852" s="146">
        <v>1968</v>
      </c>
      <c r="E6852" t="s">
        <v>15</v>
      </c>
      <c r="F6852" t="s">
        <v>16</v>
      </c>
      <c r="G6852" s="70">
        <v>650552</v>
      </c>
      <c r="J6852" t="s">
        <v>3354</v>
      </c>
      <c r="K6852" t="s">
        <v>3383</v>
      </c>
      <c r="M6852" t="s">
        <v>3453</v>
      </c>
      <c r="T6852" t="s">
        <v>3262</v>
      </c>
      <c r="W6852" t="s">
        <v>3572</v>
      </c>
      <c r="X6852" t="s">
        <v>3660</v>
      </c>
      <c r="AA6852" t="s">
        <v>3262</v>
      </c>
      <c r="AC6852"/>
      <c r="AD6852"/>
      <c r="AF6852" t="s">
        <v>3451</v>
      </c>
      <c r="AG6852" s="3"/>
      <c r="AH6852" s="153">
        <v>45899</v>
      </c>
      <c r="AI6852" s="36" t="s">
        <v>5466</v>
      </c>
    </row>
    <row r="6853" spans="2:35" ht="15" customHeight="1" x14ac:dyDescent="0.35">
      <c r="B6853" s="5">
        <f t="shared" si="571"/>
        <v>6851</v>
      </c>
      <c r="C6853">
        <f t="shared" si="573"/>
        <v>216</v>
      </c>
      <c r="D6853" s="146">
        <v>1968</v>
      </c>
      <c r="E6853" s="3" t="s">
        <v>15</v>
      </c>
      <c r="F6853" s="3" t="s">
        <v>16</v>
      </c>
      <c r="G6853" s="165">
        <v>650566</v>
      </c>
      <c r="H6853" s="3"/>
      <c r="I6853" s="3"/>
      <c r="J6853" s="3"/>
      <c r="K6853" s="3" t="s">
        <v>3383</v>
      </c>
      <c r="L6853" s="3"/>
      <c r="M6853" s="3"/>
      <c r="N6853" s="3"/>
      <c r="O6853" s="3"/>
      <c r="P6853" s="3"/>
      <c r="Q6853" s="3"/>
      <c r="R6853" s="3"/>
      <c r="S6853" s="152"/>
      <c r="T6853" s="3"/>
      <c r="U6853" s="3"/>
      <c r="V6853" s="143"/>
      <c r="W6853" s="3"/>
      <c r="X6853" s="3"/>
      <c r="Y6853" s="3"/>
      <c r="Z6853" s="3"/>
      <c r="AB6853" s="3"/>
      <c r="AE6853" s="3"/>
      <c r="AF6853" s="3" t="s">
        <v>3451</v>
      </c>
      <c r="AG6853" s="3"/>
      <c r="AH6853" s="153">
        <v>45739</v>
      </c>
      <c r="AI6853" s="14" t="s">
        <v>4819</v>
      </c>
    </row>
    <row r="6854" spans="2:35" ht="15" customHeight="1" x14ac:dyDescent="0.35">
      <c r="B6854" s="5">
        <f t="shared" si="571"/>
        <v>6852</v>
      </c>
      <c r="C6854">
        <f t="shared" si="573"/>
        <v>123</v>
      </c>
      <c r="D6854" s="146">
        <v>1968</v>
      </c>
      <c r="E6854" t="s">
        <v>15</v>
      </c>
      <c r="F6854" t="s">
        <v>25</v>
      </c>
      <c r="G6854">
        <v>650782</v>
      </c>
      <c r="H6854" t="s">
        <v>17</v>
      </c>
      <c r="J6854" t="s">
        <v>3354</v>
      </c>
      <c r="K6854" t="s">
        <v>3383</v>
      </c>
      <c r="L6854" t="s">
        <v>2243</v>
      </c>
      <c r="M6854" t="s">
        <v>3359</v>
      </c>
      <c r="AF6854" t="s">
        <v>3060</v>
      </c>
      <c r="AH6854" s="2">
        <v>40452.498692129629</v>
      </c>
    </row>
    <row r="6855" spans="2:35" ht="15" customHeight="1" x14ac:dyDescent="0.35">
      <c r="B6855" s="5">
        <f t="shared" si="571"/>
        <v>6853</v>
      </c>
      <c r="C6855">
        <f t="shared" si="573"/>
        <v>2</v>
      </c>
      <c r="D6855" s="146">
        <v>1968</v>
      </c>
      <c r="E6855" t="s">
        <v>15</v>
      </c>
      <c r="F6855" t="s">
        <v>25</v>
      </c>
      <c r="G6855">
        <v>650905</v>
      </c>
      <c r="H6855" t="s">
        <v>17</v>
      </c>
      <c r="J6855" t="s">
        <v>3354</v>
      </c>
      <c r="K6855" t="s">
        <v>3383</v>
      </c>
      <c r="L6855" t="s">
        <v>969</v>
      </c>
      <c r="M6855" t="s">
        <v>3359</v>
      </c>
      <c r="N6855" t="s">
        <v>3359</v>
      </c>
      <c r="AB6855" t="s">
        <v>2244</v>
      </c>
      <c r="AF6855" t="s">
        <v>3060</v>
      </c>
      <c r="AH6855" s="2">
        <v>40763.833935185183</v>
      </c>
    </row>
    <row r="6856" spans="2:35" ht="15" customHeight="1" x14ac:dyDescent="0.35">
      <c r="B6856" s="5">
        <f t="shared" si="571"/>
        <v>6854</v>
      </c>
      <c r="C6856">
        <f t="shared" si="573"/>
        <v>76</v>
      </c>
      <c r="D6856" s="146">
        <v>1968</v>
      </c>
      <c r="E6856" s="3" t="s">
        <v>15</v>
      </c>
      <c r="F6856" s="3" t="s">
        <v>16</v>
      </c>
      <c r="G6856" s="165">
        <v>650907</v>
      </c>
      <c r="H6856" s="3"/>
      <c r="I6856" s="3"/>
      <c r="J6856" s="3"/>
      <c r="K6856" s="3" t="s">
        <v>3383</v>
      </c>
      <c r="L6856" s="3"/>
      <c r="M6856" s="3"/>
      <c r="N6856" s="3"/>
      <c r="O6856" s="3"/>
      <c r="P6856" s="3"/>
      <c r="Q6856" s="3"/>
      <c r="R6856" s="3"/>
      <c r="S6856" s="152"/>
      <c r="T6856" s="3"/>
      <c r="U6856" s="3"/>
      <c r="V6856" s="143"/>
      <c r="W6856" s="3"/>
      <c r="X6856" s="3"/>
      <c r="Y6856" s="3"/>
      <c r="Z6856" s="3"/>
      <c r="AB6856" s="3"/>
      <c r="AE6856" s="3"/>
      <c r="AF6856" s="3" t="s">
        <v>3451</v>
      </c>
      <c r="AG6856" s="3"/>
      <c r="AH6856" s="153">
        <v>45739</v>
      </c>
      <c r="AI6856" s="14" t="s">
        <v>4820</v>
      </c>
    </row>
    <row r="6857" spans="2:35" ht="15" customHeight="1" x14ac:dyDescent="0.35">
      <c r="B6857" s="5">
        <f t="shared" si="571"/>
        <v>6855</v>
      </c>
      <c r="C6857">
        <f t="shared" si="573"/>
        <v>43</v>
      </c>
      <c r="D6857" s="146">
        <v>1968</v>
      </c>
      <c r="E6857" t="s">
        <v>15</v>
      </c>
      <c r="F6857" t="s">
        <v>16</v>
      </c>
      <c r="G6857">
        <v>650983</v>
      </c>
      <c r="H6857" t="s">
        <v>17</v>
      </c>
      <c r="J6857" t="s">
        <v>3354</v>
      </c>
      <c r="K6857" t="s">
        <v>3383</v>
      </c>
      <c r="L6857" t="s">
        <v>254</v>
      </c>
      <c r="M6857" t="s">
        <v>3359</v>
      </c>
      <c r="AD6857" s="3" t="s">
        <v>2245</v>
      </c>
      <c r="AF6857" t="s">
        <v>3060</v>
      </c>
      <c r="AH6857" s="2">
        <v>40443.717048611114</v>
      </c>
    </row>
    <row r="6858" spans="2:35" ht="15" customHeight="1" x14ac:dyDescent="0.35">
      <c r="B6858" s="5">
        <f t="shared" si="571"/>
        <v>6856</v>
      </c>
      <c r="C6858">
        <f t="shared" si="573"/>
        <v>62</v>
      </c>
      <c r="D6858" s="3">
        <v>1968</v>
      </c>
      <c r="E6858" s="3" t="s">
        <v>15</v>
      </c>
      <c r="F6858" s="3" t="s">
        <v>16</v>
      </c>
      <c r="G6858" s="165">
        <v>651026</v>
      </c>
      <c r="H6858" s="3"/>
      <c r="I6858" s="3"/>
      <c r="J6858" s="3" t="s">
        <v>3354</v>
      </c>
      <c r="K6858" s="3" t="s">
        <v>3383</v>
      </c>
      <c r="L6858" s="3"/>
      <c r="M6858" s="3" t="s">
        <v>3453</v>
      </c>
      <c r="N6858" s="3"/>
      <c r="O6858" s="3"/>
      <c r="P6858" s="3"/>
      <c r="Q6858" s="3"/>
      <c r="R6858" s="3"/>
      <c r="S6858" s="152"/>
      <c r="T6858" s="3" t="s">
        <v>3262</v>
      </c>
      <c r="U6858" s="3"/>
      <c r="V6858" s="143"/>
      <c r="W6858" s="3" t="s">
        <v>3572</v>
      </c>
      <c r="X6858" s="3" t="s">
        <v>3660</v>
      </c>
      <c r="Y6858" s="3"/>
      <c r="Z6858" s="3"/>
      <c r="AA6858" s="3" t="s">
        <v>3262</v>
      </c>
      <c r="AB6858" s="3"/>
      <c r="AE6858" s="3"/>
      <c r="AF6858" t="s">
        <v>3451</v>
      </c>
      <c r="AG6858" s="3"/>
      <c r="AH6858" s="153">
        <v>45928</v>
      </c>
      <c r="AI6858" s="166" t="s">
        <v>5645</v>
      </c>
    </row>
    <row r="6859" spans="2:35" ht="15" customHeight="1" x14ac:dyDescent="0.35">
      <c r="B6859" s="5">
        <f t="shared" ref="B6859:B6922" si="575">+B6858+1</f>
        <v>6857</v>
      </c>
      <c r="C6859">
        <f t="shared" si="573"/>
        <v>171</v>
      </c>
      <c r="D6859" s="146">
        <v>1968</v>
      </c>
      <c r="E6859" s="101" t="s">
        <v>15</v>
      </c>
      <c r="F6859" s="101" t="s">
        <v>16</v>
      </c>
      <c r="G6859" s="165">
        <v>651088</v>
      </c>
      <c r="H6859" s="101"/>
      <c r="I6859" s="101"/>
      <c r="J6859" s="101" t="s">
        <v>3354</v>
      </c>
      <c r="K6859" s="101" t="s">
        <v>3383</v>
      </c>
      <c r="L6859" s="101"/>
      <c r="M6859" s="101" t="s">
        <v>3453</v>
      </c>
      <c r="N6859" s="101"/>
      <c r="O6859" s="101"/>
      <c r="P6859" s="101"/>
      <c r="Q6859" s="101"/>
      <c r="R6859" s="101"/>
      <c r="S6859" s="128"/>
      <c r="T6859" s="101" t="s">
        <v>3262</v>
      </c>
      <c r="U6859" s="101"/>
      <c r="V6859" s="130"/>
      <c r="W6859" s="101" t="s">
        <v>3572</v>
      </c>
      <c r="X6859" s="101" t="s">
        <v>3660</v>
      </c>
      <c r="Y6859" s="101"/>
      <c r="Z6859" s="101"/>
      <c r="AA6859" s="101" t="s">
        <v>3262</v>
      </c>
      <c r="AB6859" s="101"/>
      <c r="AC6859" s="101"/>
      <c r="AD6859" s="101"/>
      <c r="AE6859" s="101"/>
      <c r="AF6859" t="s">
        <v>3451</v>
      </c>
      <c r="AG6859" s="101"/>
      <c r="AH6859" s="103">
        <v>45839</v>
      </c>
      <c r="AI6859" s="75" t="s">
        <v>5173</v>
      </c>
    </row>
    <row r="6860" spans="2:35" ht="15" customHeight="1" x14ac:dyDescent="0.35">
      <c r="B6860" s="5">
        <f t="shared" si="575"/>
        <v>6858</v>
      </c>
      <c r="C6860">
        <f t="shared" si="573"/>
        <v>28</v>
      </c>
      <c r="D6860" s="146">
        <v>1968</v>
      </c>
      <c r="E6860" t="s">
        <v>15</v>
      </c>
      <c r="F6860" t="s">
        <v>16</v>
      </c>
      <c r="G6860">
        <v>651259</v>
      </c>
      <c r="H6860" t="s">
        <v>17</v>
      </c>
      <c r="J6860" t="s">
        <v>380</v>
      </c>
      <c r="K6860" t="s">
        <v>3383</v>
      </c>
      <c r="L6860" t="s">
        <v>2246</v>
      </c>
      <c r="M6860" t="s">
        <v>3359</v>
      </c>
      <c r="AF6860" t="s">
        <v>3060</v>
      </c>
      <c r="AH6860" s="2">
        <v>40770.750335648147</v>
      </c>
    </row>
    <row r="6861" spans="2:35" ht="15" customHeight="1" x14ac:dyDescent="0.35">
      <c r="B6861" s="5">
        <f t="shared" si="575"/>
        <v>6859</v>
      </c>
      <c r="C6861">
        <f t="shared" si="573"/>
        <v>74</v>
      </c>
      <c r="D6861" s="146">
        <v>1968</v>
      </c>
      <c r="E6861" t="s">
        <v>15</v>
      </c>
      <c r="F6861" t="s">
        <v>16</v>
      </c>
      <c r="G6861">
        <v>651287</v>
      </c>
      <c r="H6861" t="s">
        <v>17</v>
      </c>
      <c r="J6861" t="s">
        <v>380</v>
      </c>
      <c r="M6861" t="s">
        <v>3359</v>
      </c>
      <c r="N6861" t="s">
        <v>3359</v>
      </c>
      <c r="AF6861" t="s">
        <v>3060</v>
      </c>
      <c r="AH6861" s="2">
        <v>40201.503668981481</v>
      </c>
    </row>
    <row r="6862" spans="2:35" ht="15" customHeight="1" x14ac:dyDescent="0.35">
      <c r="B6862" s="5">
        <f t="shared" si="575"/>
        <v>6860</v>
      </c>
      <c r="C6862">
        <f t="shared" si="573"/>
        <v>37</v>
      </c>
      <c r="D6862" s="146">
        <v>1968</v>
      </c>
      <c r="E6862" s="3" t="s">
        <v>15</v>
      </c>
      <c r="F6862" s="3" t="s">
        <v>16</v>
      </c>
      <c r="G6862" s="3">
        <v>651361</v>
      </c>
      <c r="H6862" s="3"/>
      <c r="I6862" s="3"/>
      <c r="J6862" s="3"/>
      <c r="K6862" s="3"/>
      <c r="L6862" s="3"/>
      <c r="M6862" s="3"/>
      <c r="N6862" s="3"/>
      <c r="O6862" s="3"/>
      <c r="P6862" s="3"/>
      <c r="Q6862" s="3"/>
      <c r="R6862" s="3"/>
      <c r="S6862" s="152"/>
      <c r="T6862" s="3"/>
      <c r="U6862" s="3"/>
      <c r="V6862" s="143"/>
      <c r="W6862" s="3"/>
      <c r="X6862" s="3"/>
      <c r="Y6862" s="3"/>
      <c r="Z6862" s="3"/>
      <c r="AB6862" s="3"/>
      <c r="AE6862" s="3"/>
      <c r="AF6862" s="3" t="s">
        <v>3451</v>
      </c>
      <c r="AG6862" s="3"/>
      <c r="AH6862" s="153">
        <v>45661</v>
      </c>
      <c r="AI6862" s="14" t="s">
        <v>4469</v>
      </c>
    </row>
    <row r="6863" spans="2:35" ht="15" customHeight="1" x14ac:dyDescent="0.35">
      <c r="B6863" s="5">
        <f t="shared" si="575"/>
        <v>6861</v>
      </c>
      <c r="C6863">
        <f t="shared" si="573"/>
        <v>154</v>
      </c>
      <c r="D6863" s="146">
        <v>1968</v>
      </c>
      <c r="E6863" t="s">
        <v>15</v>
      </c>
      <c r="F6863" t="s">
        <v>25</v>
      </c>
      <c r="G6863">
        <v>651398</v>
      </c>
      <c r="H6863" t="s">
        <v>17</v>
      </c>
      <c r="M6863" t="s">
        <v>3359</v>
      </c>
      <c r="AF6863" t="s">
        <v>3060</v>
      </c>
      <c r="AH6863" s="2">
        <v>40941.637407407405</v>
      </c>
    </row>
    <row r="6864" spans="2:35" ht="15" customHeight="1" x14ac:dyDescent="0.35">
      <c r="B6864" s="5">
        <f t="shared" si="575"/>
        <v>6862</v>
      </c>
      <c r="C6864">
        <f t="shared" si="573"/>
        <v>22</v>
      </c>
      <c r="D6864" s="146">
        <v>1968</v>
      </c>
      <c r="E6864" t="s">
        <v>15</v>
      </c>
      <c r="F6864" t="s">
        <v>16</v>
      </c>
      <c r="G6864">
        <v>651552</v>
      </c>
      <c r="H6864" t="s">
        <v>17</v>
      </c>
      <c r="J6864" t="s">
        <v>3354</v>
      </c>
      <c r="K6864" t="s">
        <v>3383</v>
      </c>
      <c r="L6864" t="s">
        <v>2247</v>
      </c>
      <c r="M6864" t="s">
        <v>3359</v>
      </c>
      <c r="AF6864" t="s">
        <v>3060</v>
      </c>
      <c r="AH6864" s="2">
        <v>40114.547175925924</v>
      </c>
    </row>
    <row r="6865" spans="1:35" ht="15" customHeight="1" thickBot="1" x14ac:dyDescent="0.4">
      <c r="B6865" s="5">
        <f t="shared" si="575"/>
        <v>6863</v>
      </c>
      <c r="C6865">
        <f t="shared" si="573"/>
        <v>191</v>
      </c>
      <c r="D6865" s="146">
        <v>1968</v>
      </c>
      <c r="E6865" t="s">
        <v>15</v>
      </c>
      <c r="F6865" t="s">
        <v>16</v>
      </c>
      <c r="G6865">
        <v>651574</v>
      </c>
      <c r="H6865" t="s">
        <v>17</v>
      </c>
      <c r="J6865" t="s">
        <v>3354</v>
      </c>
      <c r="K6865" t="s">
        <v>3383</v>
      </c>
      <c r="L6865" t="s">
        <v>156</v>
      </c>
      <c r="M6865" t="s">
        <v>3359</v>
      </c>
      <c r="AC6865" s="3" t="s">
        <v>1286</v>
      </c>
      <c r="AF6865" t="s">
        <v>3060</v>
      </c>
      <c r="AH6865" s="2">
        <v>41020.542962962965</v>
      </c>
    </row>
    <row r="6866" spans="1:35" ht="15" thickBot="1" x14ac:dyDescent="0.4">
      <c r="B6866" s="5">
        <f t="shared" si="575"/>
        <v>6864</v>
      </c>
      <c r="C6866">
        <f t="shared" si="573"/>
        <v>347</v>
      </c>
      <c r="D6866" s="146">
        <v>1968</v>
      </c>
      <c r="E6866" s="162" t="s">
        <v>15</v>
      </c>
      <c r="F6866" s="162" t="s">
        <v>16</v>
      </c>
      <c r="G6866" s="162">
        <v>651765</v>
      </c>
      <c r="H6866" s="162" t="s">
        <v>17</v>
      </c>
      <c r="I6866" s="162"/>
      <c r="J6866" s="162" t="s">
        <v>3354</v>
      </c>
      <c r="K6866" s="162"/>
      <c r="L6866" s="162" t="s">
        <v>46</v>
      </c>
      <c r="M6866" s="162" t="s">
        <v>3359</v>
      </c>
      <c r="N6866" s="162"/>
      <c r="O6866" s="162"/>
      <c r="P6866" s="162"/>
      <c r="Q6866" s="162"/>
      <c r="R6866" s="162"/>
      <c r="S6866" s="181"/>
      <c r="T6866" s="162"/>
      <c r="U6866" s="162"/>
      <c r="V6866" s="182"/>
      <c r="W6866" s="162"/>
      <c r="X6866" s="162"/>
      <c r="Y6866" s="162"/>
      <c r="Z6866" s="162"/>
      <c r="AC6866" s="159"/>
      <c r="AD6866" s="159"/>
      <c r="AE6866" s="162"/>
      <c r="AF6866" t="s">
        <v>3060</v>
      </c>
      <c r="AG6866" s="162"/>
      <c r="AH6866" s="163">
        <v>39821.413576388892</v>
      </c>
      <c r="AI6866" s="162"/>
    </row>
    <row r="6867" spans="1:35" ht="15" customHeight="1" thickBot="1" x14ac:dyDescent="0.4">
      <c r="A6867" s="180"/>
      <c r="B6867" s="5">
        <f t="shared" si="575"/>
        <v>6865</v>
      </c>
      <c r="C6867">
        <f t="shared" si="573"/>
        <v>871</v>
      </c>
      <c r="D6867" s="146">
        <v>1968</v>
      </c>
      <c r="E6867" t="s">
        <v>15</v>
      </c>
      <c r="F6867" t="s">
        <v>16</v>
      </c>
      <c r="G6867">
        <v>652112</v>
      </c>
      <c r="H6867" t="s">
        <v>17</v>
      </c>
      <c r="J6867" t="s">
        <v>380</v>
      </c>
      <c r="K6867" t="s">
        <v>3383</v>
      </c>
      <c r="M6867" t="s">
        <v>3359</v>
      </c>
      <c r="AF6867" t="s">
        <v>3060</v>
      </c>
      <c r="AH6867" s="2">
        <v>39948.863125000003</v>
      </c>
    </row>
    <row r="6868" spans="1:35" ht="15" customHeight="1" x14ac:dyDescent="0.35">
      <c r="B6868" s="5">
        <f t="shared" si="575"/>
        <v>6866</v>
      </c>
      <c r="C6868">
        <f t="shared" si="573"/>
        <v>5</v>
      </c>
      <c r="D6868" s="146">
        <v>1968</v>
      </c>
      <c r="E6868" t="s">
        <v>4610</v>
      </c>
      <c r="F6868" t="s">
        <v>25</v>
      </c>
      <c r="G6868">
        <v>652983</v>
      </c>
      <c r="J6868" t="s">
        <v>3354</v>
      </c>
      <c r="K6868" t="s">
        <v>3383</v>
      </c>
      <c r="M6868" t="s">
        <v>3453</v>
      </c>
      <c r="N6868" t="s">
        <v>3359</v>
      </c>
      <c r="T6868" t="s">
        <v>3262</v>
      </c>
      <c r="W6868" t="s">
        <v>3830</v>
      </c>
      <c r="X6868" t="s">
        <v>3452</v>
      </c>
      <c r="AA6868" s="3" t="s">
        <v>3262</v>
      </c>
      <c r="AB6868" t="s">
        <v>4611</v>
      </c>
      <c r="AF6868" t="s">
        <v>3451</v>
      </c>
      <c r="AH6868" s="2">
        <v>45664</v>
      </c>
    </row>
    <row r="6869" spans="1:35" ht="15" customHeight="1" x14ac:dyDescent="0.35">
      <c r="B6869" s="5">
        <f t="shared" si="575"/>
        <v>6867</v>
      </c>
      <c r="C6869">
        <f t="shared" si="573"/>
        <v>1546</v>
      </c>
      <c r="D6869" s="146">
        <v>1968</v>
      </c>
      <c r="E6869" t="s">
        <v>4610</v>
      </c>
      <c r="F6869" t="s">
        <v>25</v>
      </c>
      <c r="G6869">
        <v>652988</v>
      </c>
      <c r="J6869" t="s">
        <v>3354</v>
      </c>
      <c r="K6869" t="s">
        <v>3383</v>
      </c>
      <c r="M6869" t="s">
        <v>3453</v>
      </c>
      <c r="N6869" t="s">
        <v>3359</v>
      </c>
      <c r="T6869" t="s">
        <v>3262</v>
      </c>
      <c r="W6869" t="s">
        <v>3830</v>
      </c>
      <c r="X6869" t="s">
        <v>3452</v>
      </c>
      <c r="AA6869" s="3" t="s">
        <v>3262</v>
      </c>
      <c r="AB6869" t="s">
        <v>4611</v>
      </c>
      <c r="AF6869" t="s">
        <v>3451</v>
      </c>
      <c r="AH6869" s="2">
        <v>45664</v>
      </c>
    </row>
    <row r="6870" spans="1:35" ht="15" customHeight="1" x14ac:dyDescent="0.35">
      <c r="B6870" s="5">
        <f t="shared" si="575"/>
        <v>6868</v>
      </c>
      <c r="C6870">
        <f t="shared" si="573"/>
        <v>58</v>
      </c>
      <c r="D6870" s="146">
        <v>1968</v>
      </c>
      <c r="E6870" t="s">
        <v>500</v>
      </c>
      <c r="F6870" t="s">
        <v>25</v>
      </c>
      <c r="G6870">
        <v>654534</v>
      </c>
      <c r="H6870" t="s">
        <v>17</v>
      </c>
      <c r="J6870" t="s">
        <v>380</v>
      </c>
      <c r="K6870" t="s">
        <v>3383</v>
      </c>
      <c r="L6870" t="s">
        <v>162</v>
      </c>
      <c r="M6870" t="s">
        <v>3359</v>
      </c>
      <c r="N6870" t="s">
        <v>3359</v>
      </c>
      <c r="U6870" t="s">
        <v>3557</v>
      </c>
      <c r="V6870" s="43" t="s">
        <v>3359</v>
      </c>
      <c r="AC6870" s="3">
        <v>1968</v>
      </c>
      <c r="AF6870" t="s">
        <v>3060</v>
      </c>
      <c r="AH6870" s="2">
        <v>40356.480405092596</v>
      </c>
    </row>
    <row r="6871" spans="1:35" ht="15" customHeight="1" thickBot="1" x14ac:dyDescent="0.4">
      <c r="A6871" s="3"/>
      <c r="B6871" s="5">
        <f t="shared" si="575"/>
        <v>6869</v>
      </c>
      <c r="C6871">
        <f t="shared" si="573"/>
        <v>70</v>
      </c>
      <c r="D6871" s="146">
        <v>1968</v>
      </c>
      <c r="E6871" t="s">
        <v>500</v>
      </c>
      <c r="F6871" t="s">
        <v>25</v>
      </c>
      <c r="G6871">
        <v>654592</v>
      </c>
      <c r="H6871" t="s">
        <v>17</v>
      </c>
      <c r="J6871" t="s">
        <v>380</v>
      </c>
      <c r="K6871" t="s">
        <v>3383</v>
      </c>
      <c r="L6871" t="s">
        <v>2248</v>
      </c>
      <c r="M6871" t="s">
        <v>3359</v>
      </c>
      <c r="U6871" t="s">
        <v>3557</v>
      </c>
      <c r="AB6871" t="s">
        <v>197</v>
      </c>
      <c r="AF6871" t="s">
        <v>3060</v>
      </c>
      <c r="AH6871" s="2">
        <v>39909.925949074073</v>
      </c>
    </row>
    <row r="6872" spans="1:35" ht="15" thickBot="1" x14ac:dyDescent="0.4">
      <c r="B6872" s="5">
        <f t="shared" si="575"/>
        <v>6870</v>
      </c>
      <c r="C6872">
        <f t="shared" si="573"/>
        <v>34</v>
      </c>
      <c r="D6872" s="146">
        <v>1968</v>
      </c>
      <c r="E6872" s="159" t="s">
        <v>15</v>
      </c>
      <c r="F6872" s="159" t="s">
        <v>25</v>
      </c>
      <c r="G6872" s="160">
        <v>654662</v>
      </c>
      <c r="H6872" s="159"/>
      <c r="I6872" s="159"/>
      <c r="J6872" s="159" t="s">
        <v>3354</v>
      </c>
      <c r="K6872" s="159" t="s">
        <v>3383</v>
      </c>
      <c r="L6872" s="159"/>
      <c r="M6872" s="159" t="s">
        <v>3453</v>
      </c>
      <c r="N6872" s="159"/>
      <c r="O6872" s="159"/>
      <c r="P6872" s="159"/>
      <c r="Q6872" s="159"/>
      <c r="R6872" s="159"/>
      <c r="S6872" s="159"/>
      <c r="T6872" s="159" t="s">
        <v>3262</v>
      </c>
      <c r="U6872" s="159"/>
      <c r="V6872" s="161"/>
      <c r="W6872" s="159" t="s">
        <v>3572</v>
      </c>
      <c r="X6872" s="159" t="s">
        <v>3660</v>
      </c>
      <c r="Y6872" s="159"/>
      <c r="Z6872" s="159"/>
      <c r="AA6872" s="159" t="s">
        <v>3262</v>
      </c>
      <c r="AB6872" s="159"/>
      <c r="AC6872" s="159"/>
      <c r="AD6872" s="159"/>
      <c r="AE6872" s="159"/>
      <c r="AF6872" t="s">
        <v>3451</v>
      </c>
      <c r="AG6872" s="159"/>
      <c r="AH6872" s="176">
        <v>46034</v>
      </c>
      <c r="AI6872" s="76" t="s">
        <v>6202</v>
      </c>
    </row>
    <row r="6873" spans="1:35" ht="15" customHeight="1" x14ac:dyDescent="0.35">
      <c r="B6873" s="5">
        <f t="shared" si="575"/>
        <v>6871</v>
      </c>
      <c r="C6873">
        <f t="shared" si="573"/>
        <v>36</v>
      </c>
      <c r="D6873" s="146">
        <v>1968</v>
      </c>
      <c r="E6873" s="116" t="s">
        <v>15</v>
      </c>
      <c r="F6873" s="116" t="s">
        <v>25</v>
      </c>
      <c r="G6873" s="117">
        <v>654696</v>
      </c>
      <c r="H6873" s="172" t="s">
        <v>5836</v>
      </c>
      <c r="I6873" s="172"/>
      <c r="J6873" s="172" t="s">
        <v>3354</v>
      </c>
      <c r="K6873" s="172" t="s">
        <v>3383</v>
      </c>
      <c r="L6873" s="172"/>
      <c r="M6873" s="172" t="s">
        <v>3453</v>
      </c>
      <c r="N6873" s="172"/>
      <c r="O6873" s="172"/>
      <c r="P6873" s="172"/>
      <c r="Q6873" s="172"/>
      <c r="R6873" s="172"/>
      <c r="S6873" s="173"/>
      <c r="T6873" s="172" t="s">
        <v>3262</v>
      </c>
      <c r="U6873" s="172"/>
      <c r="V6873" s="174"/>
      <c r="W6873" s="172" t="s">
        <v>3572</v>
      </c>
      <c r="X6873" s="172" t="s">
        <v>3660</v>
      </c>
      <c r="Y6873" s="172"/>
      <c r="Z6873" s="172"/>
      <c r="AA6873" s="172" t="s">
        <v>3262</v>
      </c>
      <c r="AB6873" s="172"/>
      <c r="AC6873" s="172"/>
      <c r="AD6873" s="172"/>
      <c r="AE6873" s="172"/>
      <c r="AF6873" t="s">
        <v>3451</v>
      </c>
      <c r="AH6873" s="2">
        <v>45966</v>
      </c>
      <c r="AI6873" s="36" t="s">
        <v>5913</v>
      </c>
    </row>
    <row r="6874" spans="1:35" ht="15" customHeight="1" thickBot="1" x14ac:dyDescent="0.4">
      <c r="A6874" s="3"/>
      <c r="B6874" s="5">
        <f t="shared" si="575"/>
        <v>6872</v>
      </c>
      <c r="C6874">
        <f t="shared" si="573"/>
        <v>59</v>
      </c>
      <c r="D6874" s="146">
        <v>1968</v>
      </c>
      <c r="E6874" t="s">
        <v>15</v>
      </c>
      <c r="F6874" t="s">
        <v>25</v>
      </c>
      <c r="G6874">
        <v>654732</v>
      </c>
      <c r="H6874" t="s">
        <v>17</v>
      </c>
      <c r="J6874" t="s">
        <v>3354</v>
      </c>
      <c r="M6874" t="s">
        <v>3359</v>
      </c>
      <c r="AF6874" t="s">
        <v>3060</v>
      </c>
      <c r="AH6874" s="2">
        <v>40660.752569444441</v>
      </c>
    </row>
    <row r="6875" spans="1:35" ht="15" thickBot="1" x14ac:dyDescent="0.4">
      <c r="B6875" s="5">
        <f t="shared" si="575"/>
        <v>6873</v>
      </c>
      <c r="C6875">
        <f t="shared" si="573"/>
        <v>136</v>
      </c>
      <c r="D6875" s="146">
        <v>1968</v>
      </c>
      <c r="E6875" s="159" t="s">
        <v>15</v>
      </c>
      <c r="F6875" s="159" t="s">
        <v>25</v>
      </c>
      <c r="G6875" s="160">
        <v>654791</v>
      </c>
      <c r="H6875" s="159"/>
      <c r="I6875" s="159"/>
      <c r="J6875" s="159" t="s">
        <v>3354</v>
      </c>
      <c r="K6875" s="159" t="s">
        <v>3383</v>
      </c>
      <c r="L6875" s="159"/>
      <c r="M6875" s="159" t="s">
        <v>3453</v>
      </c>
      <c r="N6875" s="159"/>
      <c r="O6875" s="159"/>
      <c r="P6875" s="159"/>
      <c r="Q6875" s="159"/>
      <c r="R6875" s="159"/>
      <c r="S6875" s="159"/>
      <c r="T6875" s="159" t="s">
        <v>3262</v>
      </c>
      <c r="U6875" s="159"/>
      <c r="V6875" s="161"/>
      <c r="W6875" s="159" t="s">
        <v>3572</v>
      </c>
      <c r="X6875" s="159" t="s">
        <v>3660</v>
      </c>
      <c r="Y6875" s="159"/>
      <c r="Z6875" s="159"/>
      <c r="AA6875" s="159" t="s">
        <v>3262</v>
      </c>
      <c r="AB6875" s="159"/>
      <c r="AC6875" s="159"/>
      <c r="AD6875" s="159"/>
      <c r="AE6875" s="159"/>
      <c r="AF6875" t="s">
        <v>3451</v>
      </c>
      <c r="AG6875" s="159"/>
      <c r="AH6875" s="176">
        <v>46034</v>
      </c>
      <c r="AI6875" s="76" t="s">
        <v>6205</v>
      </c>
    </row>
    <row r="6876" spans="1:35" ht="15" customHeight="1" x14ac:dyDescent="0.35">
      <c r="B6876" s="5">
        <f t="shared" si="575"/>
        <v>6874</v>
      </c>
      <c r="C6876">
        <f t="shared" si="573"/>
        <v>10</v>
      </c>
      <c r="D6876" s="146">
        <v>1968</v>
      </c>
      <c r="E6876" s="3" t="s">
        <v>15</v>
      </c>
      <c r="F6876" s="3" t="s">
        <v>25</v>
      </c>
      <c r="G6876" s="3">
        <v>654927</v>
      </c>
      <c r="H6876" s="3"/>
      <c r="I6876" s="3"/>
      <c r="J6876" s="3"/>
      <c r="K6876" s="3"/>
      <c r="L6876" s="3"/>
      <c r="M6876" s="3"/>
      <c r="N6876" s="3"/>
      <c r="O6876" s="3"/>
      <c r="P6876" s="3"/>
      <c r="Q6876" s="3"/>
      <c r="R6876" s="3"/>
      <c r="S6876" s="152"/>
      <c r="T6876" s="3"/>
      <c r="U6876" s="3"/>
      <c r="V6876" s="143"/>
      <c r="W6876" s="3"/>
      <c r="X6876" s="3"/>
      <c r="Y6876" s="3"/>
      <c r="Z6876" s="3"/>
      <c r="AB6876" s="3"/>
      <c r="AE6876" s="3"/>
      <c r="AF6876" s="3" t="s">
        <v>3451</v>
      </c>
      <c r="AG6876" s="3"/>
      <c r="AH6876" s="153">
        <v>45568</v>
      </c>
      <c r="AI6876" s="14" t="s">
        <v>4321</v>
      </c>
    </row>
    <row r="6877" spans="1:35" ht="15" customHeight="1" x14ac:dyDescent="0.35">
      <c r="B6877" s="5">
        <f t="shared" si="575"/>
        <v>6875</v>
      </c>
      <c r="C6877">
        <f t="shared" si="573"/>
        <v>225</v>
      </c>
      <c r="D6877" s="146">
        <v>1968</v>
      </c>
      <c r="E6877" s="3" t="s">
        <v>15</v>
      </c>
      <c r="F6877" s="3" t="s">
        <v>25</v>
      </c>
      <c r="G6877" s="3">
        <v>654937</v>
      </c>
      <c r="H6877" s="3"/>
      <c r="I6877" s="3"/>
      <c r="J6877" s="3"/>
      <c r="K6877" s="3"/>
      <c r="L6877" s="3"/>
      <c r="M6877" s="3"/>
      <c r="N6877" s="3"/>
      <c r="O6877" s="3"/>
      <c r="P6877" s="3"/>
      <c r="Q6877" s="3"/>
      <c r="R6877" s="3"/>
      <c r="S6877" s="152"/>
      <c r="T6877" s="3"/>
      <c r="U6877" s="3"/>
      <c r="V6877" s="143"/>
      <c r="W6877" s="3"/>
      <c r="X6877" s="3"/>
      <c r="Y6877" s="3"/>
      <c r="Z6877" s="3"/>
      <c r="AB6877" s="3"/>
      <c r="AE6877" s="3"/>
      <c r="AF6877" s="3" t="s">
        <v>3451</v>
      </c>
      <c r="AG6877" s="3"/>
      <c r="AH6877" s="153">
        <v>45661</v>
      </c>
      <c r="AI6877" s="14" t="s">
        <v>4571</v>
      </c>
    </row>
    <row r="6878" spans="1:35" ht="15" customHeight="1" x14ac:dyDescent="0.35">
      <c r="B6878" s="5">
        <f t="shared" si="575"/>
        <v>6876</v>
      </c>
      <c r="C6878">
        <f t="shared" si="573"/>
        <v>111</v>
      </c>
      <c r="D6878" s="146">
        <v>1968</v>
      </c>
      <c r="E6878" t="s">
        <v>15</v>
      </c>
      <c r="F6878" t="s">
        <v>25</v>
      </c>
      <c r="G6878">
        <v>655162</v>
      </c>
      <c r="H6878" t="s">
        <v>17</v>
      </c>
      <c r="J6878" t="s">
        <v>3354</v>
      </c>
      <c r="M6878" t="s">
        <v>3359</v>
      </c>
      <c r="AF6878" t="s">
        <v>3060</v>
      </c>
      <c r="AH6878" s="2">
        <v>40375.680231481485</v>
      </c>
    </row>
    <row r="6879" spans="1:35" ht="15" customHeight="1" thickBot="1" x14ac:dyDescent="0.4">
      <c r="B6879" s="5">
        <f t="shared" si="575"/>
        <v>6877</v>
      </c>
      <c r="C6879">
        <f t="shared" si="573"/>
        <v>23</v>
      </c>
      <c r="D6879" s="146">
        <v>1968</v>
      </c>
      <c r="E6879" t="s">
        <v>15</v>
      </c>
      <c r="F6879" t="s">
        <v>25</v>
      </c>
      <c r="G6879">
        <v>655273</v>
      </c>
      <c r="H6879" t="s">
        <v>17</v>
      </c>
      <c r="J6879" t="s">
        <v>3354</v>
      </c>
      <c r="K6879" t="s">
        <v>3383</v>
      </c>
      <c r="M6879" t="s">
        <v>3359</v>
      </c>
      <c r="AF6879" t="s">
        <v>3060</v>
      </c>
      <c r="AH6879" s="2">
        <v>39740.704224537039</v>
      </c>
    </row>
    <row r="6880" spans="1:35" ht="15.5" customHeight="1" thickBot="1" x14ac:dyDescent="0.4">
      <c r="B6880" s="5">
        <f t="shared" si="575"/>
        <v>6878</v>
      </c>
      <c r="C6880">
        <f t="shared" si="573"/>
        <v>48</v>
      </c>
      <c r="D6880" s="16">
        <v>1968</v>
      </c>
      <c r="E6880" s="120" t="s">
        <v>15</v>
      </c>
      <c r="F6880" s="120" t="s">
        <v>25</v>
      </c>
      <c r="G6880" s="122">
        <v>655296</v>
      </c>
      <c r="H6880" s="196" t="s">
        <v>5836</v>
      </c>
      <c r="I6880" s="196"/>
      <c r="J6880" s="196" t="s">
        <v>3354</v>
      </c>
      <c r="K6880" s="196" t="s">
        <v>3383</v>
      </c>
      <c r="L6880" s="196"/>
      <c r="M6880" s="196" t="s">
        <v>3453</v>
      </c>
      <c r="N6880" s="196"/>
      <c r="O6880" s="196"/>
      <c r="P6880" s="196"/>
      <c r="Q6880" s="196"/>
      <c r="R6880" s="196"/>
      <c r="S6880" s="204"/>
      <c r="T6880" s="196" t="s">
        <v>3262</v>
      </c>
      <c r="U6880" s="196"/>
      <c r="V6880" s="205"/>
      <c r="W6880" s="196" t="s">
        <v>3572</v>
      </c>
      <c r="X6880" s="196" t="s">
        <v>3660</v>
      </c>
      <c r="Y6880" s="196"/>
      <c r="Z6880" s="196"/>
      <c r="AA6880" s="196" t="s">
        <v>3262</v>
      </c>
      <c r="AB6880" s="196"/>
      <c r="AC6880" s="196"/>
      <c r="AD6880" s="196"/>
      <c r="AE6880" s="196"/>
      <c r="AF6880" t="s">
        <v>3451</v>
      </c>
      <c r="AG6880" s="162"/>
      <c r="AH6880" s="163">
        <v>45966</v>
      </c>
      <c r="AI6880" s="198" t="s">
        <v>5914</v>
      </c>
    </row>
    <row r="6881" spans="1:36" ht="15" customHeight="1" thickBot="1" x14ac:dyDescent="0.4">
      <c r="A6881" s="180"/>
      <c r="B6881" s="5">
        <f t="shared" si="575"/>
        <v>6879</v>
      </c>
      <c r="C6881">
        <f t="shared" si="573"/>
        <v>117</v>
      </c>
      <c r="D6881" s="146">
        <v>1968</v>
      </c>
      <c r="E6881" t="s">
        <v>15</v>
      </c>
      <c r="F6881" t="s">
        <v>25</v>
      </c>
      <c r="G6881">
        <v>655344</v>
      </c>
      <c r="H6881" t="s">
        <v>17</v>
      </c>
      <c r="J6881" t="s">
        <v>3354</v>
      </c>
      <c r="M6881" t="s">
        <v>3359</v>
      </c>
      <c r="AF6881" t="s">
        <v>3060</v>
      </c>
      <c r="AH6881" s="2">
        <v>40824.637060185189</v>
      </c>
    </row>
    <row r="6882" spans="1:36" ht="15" customHeight="1" x14ac:dyDescent="0.35">
      <c r="B6882" s="5">
        <f t="shared" si="575"/>
        <v>6880</v>
      </c>
      <c r="C6882">
        <f t="shared" si="573"/>
        <v>241</v>
      </c>
      <c r="D6882" s="146">
        <v>1968</v>
      </c>
      <c r="E6882" t="s">
        <v>15</v>
      </c>
      <c r="F6882" t="s">
        <v>25</v>
      </c>
      <c r="G6882">
        <v>655461</v>
      </c>
      <c r="H6882" t="s">
        <v>17</v>
      </c>
      <c r="J6882" t="s">
        <v>3354</v>
      </c>
      <c r="L6882" t="s">
        <v>2249</v>
      </c>
      <c r="M6882" t="s">
        <v>3359</v>
      </c>
      <c r="AF6882" t="s">
        <v>3060</v>
      </c>
      <c r="AH6882" s="2">
        <v>40800.444490740738</v>
      </c>
    </row>
    <row r="6883" spans="1:36" ht="15" customHeight="1" x14ac:dyDescent="0.35">
      <c r="B6883" s="5">
        <f t="shared" si="575"/>
        <v>6881</v>
      </c>
      <c r="C6883">
        <f t="shared" si="573"/>
        <v>46</v>
      </c>
      <c r="D6883" s="146">
        <v>1968</v>
      </c>
      <c r="E6883" t="s">
        <v>15</v>
      </c>
      <c r="F6883" t="s">
        <v>25</v>
      </c>
      <c r="G6883">
        <v>655702</v>
      </c>
      <c r="H6883" t="s">
        <v>17</v>
      </c>
      <c r="J6883" t="s">
        <v>3354</v>
      </c>
      <c r="K6883" t="s">
        <v>3383</v>
      </c>
      <c r="L6883" t="s">
        <v>351</v>
      </c>
      <c r="M6883" t="s">
        <v>3359</v>
      </c>
      <c r="AF6883" t="s">
        <v>3060</v>
      </c>
      <c r="AH6883" s="2">
        <v>39697.554224537038</v>
      </c>
    </row>
    <row r="6884" spans="1:36" ht="15" customHeight="1" x14ac:dyDescent="0.35">
      <c r="B6884" s="5">
        <f t="shared" si="575"/>
        <v>6882</v>
      </c>
      <c r="C6884">
        <f t="shared" si="573"/>
        <v>88</v>
      </c>
      <c r="D6884" s="146">
        <v>1968</v>
      </c>
      <c r="E6884" s="3" t="s">
        <v>15</v>
      </c>
      <c r="F6884" s="3" t="s">
        <v>25</v>
      </c>
      <c r="G6884" s="165">
        <v>655748</v>
      </c>
      <c r="H6884" s="3"/>
      <c r="I6884" s="3"/>
      <c r="J6884" s="3"/>
      <c r="K6884" s="3" t="s">
        <v>3383</v>
      </c>
      <c r="L6884" s="3"/>
      <c r="M6884" s="3"/>
      <c r="N6884" s="3"/>
      <c r="O6884" s="3"/>
      <c r="P6884" s="3"/>
      <c r="Q6884" s="3"/>
      <c r="R6884" s="3"/>
      <c r="S6884" s="152"/>
      <c r="T6884" s="3"/>
      <c r="U6884" s="3"/>
      <c r="V6884" s="143"/>
      <c r="W6884" s="3"/>
      <c r="X6884" s="3"/>
      <c r="Y6884" s="3"/>
      <c r="Z6884" s="3"/>
      <c r="AB6884" s="3"/>
      <c r="AE6884" s="3"/>
      <c r="AF6884" s="3" t="s">
        <v>3451</v>
      </c>
      <c r="AG6884" s="3"/>
      <c r="AH6884" s="153">
        <v>45739</v>
      </c>
      <c r="AI6884" s="14" t="s">
        <v>4821</v>
      </c>
    </row>
    <row r="6885" spans="1:36" ht="15" customHeight="1" x14ac:dyDescent="0.35">
      <c r="A6885" s="3"/>
      <c r="B6885" s="5">
        <f t="shared" si="575"/>
        <v>6883</v>
      </c>
      <c r="C6885">
        <f t="shared" ref="C6885:C6890" si="576">+G6886-G6885</f>
        <v>32</v>
      </c>
      <c r="D6885" s="146">
        <v>1968</v>
      </c>
      <c r="E6885" t="s">
        <v>15</v>
      </c>
      <c r="F6885" t="s">
        <v>25</v>
      </c>
      <c r="G6885">
        <v>655836</v>
      </c>
      <c r="H6885" t="s">
        <v>17</v>
      </c>
      <c r="J6885" t="s">
        <v>3354</v>
      </c>
      <c r="K6885" t="s">
        <v>3383</v>
      </c>
      <c r="L6885" t="s">
        <v>748</v>
      </c>
      <c r="M6885" t="s">
        <v>3359</v>
      </c>
      <c r="AF6885" t="s">
        <v>3060</v>
      </c>
      <c r="AH6885" s="2">
        <v>40362.717349537037</v>
      </c>
    </row>
    <row r="6886" spans="1:36" ht="15" customHeight="1" thickBot="1" x14ac:dyDescent="0.4">
      <c r="B6886" s="5">
        <f t="shared" si="575"/>
        <v>6884</v>
      </c>
      <c r="C6886">
        <f t="shared" si="576"/>
        <v>302</v>
      </c>
      <c r="D6886" s="146">
        <v>1968</v>
      </c>
      <c r="E6886" t="s">
        <v>15</v>
      </c>
      <c r="F6886" t="s">
        <v>25</v>
      </c>
      <c r="G6886">
        <v>655868</v>
      </c>
      <c r="H6886" t="s">
        <v>17</v>
      </c>
      <c r="J6886" t="s">
        <v>3354</v>
      </c>
      <c r="K6886" t="s">
        <v>3383</v>
      </c>
      <c r="L6886" t="s">
        <v>172</v>
      </c>
      <c r="M6886" t="s">
        <v>3359</v>
      </c>
      <c r="AF6886" t="s">
        <v>3060</v>
      </c>
      <c r="AH6886" s="2">
        <v>40542.596122685187</v>
      </c>
    </row>
    <row r="6887" spans="1:36" ht="15" customHeight="1" thickBot="1" x14ac:dyDescent="0.4">
      <c r="B6887" s="5">
        <f t="shared" si="575"/>
        <v>6885</v>
      </c>
      <c r="C6887">
        <f t="shared" si="576"/>
        <v>166</v>
      </c>
      <c r="D6887" s="146">
        <v>1968</v>
      </c>
      <c r="E6887" s="159" t="s">
        <v>15</v>
      </c>
      <c r="F6887" s="159" t="s">
        <v>25</v>
      </c>
      <c r="G6887" s="160">
        <v>656170</v>
      </c>
      <c r="H6887" s="159"/>
      <c r="I6887" s="159"/>
      <c r="J6887" s="159" t="s">
        <v>3354</v>
      </c>
      <c r="K6887" s="159" t="s">
        <v>3383</v>
      </c>
      <c r="L6887" s="159"/>
      <c r="M6887" s="159" t="s">
        <v>3453</v>
      </c>
      <c r="N6887" s="159"/>
      <c r="O6887" s="159"/>
      <c r="P6887" s="159"/>
      <c r="Q6887" s="159"/>
      <c r="R6887" s="159"/>
      <c r="S6887" s="159"/>
      <c r="T6887" s="159" t="s">
        <v>3262</v>
      </c>
      <c r="U6887" s="159"/>
      <c r="V6887" s="161"/>
      <c r="W6887" s="159" t="s">
        <v>3572</v>
      </c>
      <c r="X6887" s="159" t="s">
        <v>3660</v>
      </c>
      <c r="Y6887" s="159"/>
      <c r="Z6887" s="159"/>
      <c r="AA6887" s="159" t="s">
        <v>3262</v>
      </c>
      <c r="AB6887" s="159"/>
      <c r="AC6887" s="159"/>
      <c r="AD6887" s="159"/>
      <c r="AE6887" s="159"/>
      <c r="AF6887" t="s">
        <v>3451</v>
      </c>
      <c r="AG6887" s="3"/>
      <c r="AH6887" s="153">
        <v>46091</v>
      </c>
      <c r="AI6887" s="76" t="s">
        <v>6454</v>
      </c>
    </row>
    <row r="6888" spans="1:36" ht="15" customHeight="1" x14ac:dyDescent="0.35">
      <c r="B6888" s="5">
        <f t="shared" si="575"/>
        <v>6886</v>
      </c>
      <c r="C6888">
        <f t="shared" si="576"/>
        <v>126</v>
      </c>
      <c r="D6888" s="146">
        <v>1968</v>
      </c>
      <c r="E6888" t="s">
        <v>15</v>
      </c>
      <c r="F6888" t="s">
        <v>25</v>
      </c>
      <c r="G6888">
        <v>656336</v>
      </c>
      <c r="H6888" t="s">
        <v>17</v>
      </c>
      <c r="J6888" t="s">
        <v>3354</v>
      </c>
      <c r="K6888" t="s">
        <v>3383</v>
      </c>
      <c r="M6888" t="s">
        <v>3359</v>
      </c>
      <c r="AF6888" t="s">
        <v>3060</v>
      </c>
      <c r="AH6888" s="2">
        <v>39973.079398148147</v>
      </c>
    </row>
    <row r="6889" spans="1:36" ht="15" customHeight="1" x14ac:dyDescent="0.35">
      <c r="B6889" s="5">
        <f t="shared" si="575"/>
        <v>6887</v>
      </c>
      <c r="C6889">
        <f t="shared" si="576"/>
        <v>577</v>
      </c>
      <c r="D6889" s="146">
        <v>1968</v>
      </c>
      <c r="E6889" t="s">
        <v>15</v>
      </c>
      <c r="F6889" t="s">
        <v>25</v>
      </c>
      <c r="G6889">
        <v>656462</v>
      </c>
      <c r="H6889" t="s">
        <v>17</v>
      </c>
      <c r="J6889" t="s">
        <v>3354</v>
      </c>
      <c r="L6889" t="s">
        <v>2250</v>
      </c>
      <c r="M6889" t="s">
        <v>3359</v>
      </c>
      <c r="AF6889" t="s">
        <v>3060</v>
      </c>
      <c r="AH6889" s="2">
        <v>40217.484293981484</v>
      </c>
    </row>
    <row r="6890" spans="1:36" ht="15" customHeight="1" x14ac:dyDescent="0.35">
      <c r="B6890" s="5">
        <f t="shared" si="575"/>
        <v>6888</v>
      </c>
      <c r="C6890">
        <f t="shared" si="576"/>
        <v>2</v>
      </c>
      <c r="D6890" s="146">
        <v>1968</v>
      </c>
      <c r="E6890" t="s">
        <v>560</v>
      </c>
      <c r="F6890" t="s">
        <v>25</v>
      </c>
      <c r="G6890">
        <v>657039</v>
      </c>
      <c r="J6890" t="s">
        <v>3354</v>
      </c>
      <c r="K6890" t="s">
        <v>3383</v>
      </c>
      <c r="M6890" t="s">
        <v>3453</v>
      </c>
      <c r="T6890" t="s">
        <v>3424</v>
      </c>
      <c r="W6890" t="s">
        <v>3557</v>
      </c>
      <c r="X6890" t="s">
        <v>3452</v>
      </c>
      <c r="Z6890" t="s">
        <v>3359</v>
      </c>
      <c r="AA6890" s="3" t="s">
        <v>3556</v>
      </c>
      <c r="AB6890" t="s">
        <v>3728</v>
      </c>
      <c r="AD6890" s="210" t="s">
        <v>6285</v>
      </c>
      <c r="AF6890" t="s">
        <v>3451</v>
      </c>
      <c r="AH6890" s="2">
        <v>46036</v>
      </c>
      <c r="AJ6890" s="155" t="s">
        <v>6286</v>
      </c>
    </row>
    <row r="6891" spans="1:36" ht="15" customHeight="1" x14ac:dyDescent="0.35">
      <c r="B6891" s="5">
        <f t="shared" si="575"/>
        <v>6889</v>
      </c>
      <c r="C6891">
        <f t="shared" ref="C6891:C6958" si="577">+G6892-G6891</f>
        <v>7</v>
      </c>
      <c r="D6891" s="146">
        <v>1968</v>
      </c>
      <c r="E6891" t="s">
        <v>560</v>
      </c>
      <c r="F6891" t="s">
        <v>25</v>
      </c>
      <c r="G6891">
        <v>657041</v>
      </c>
      <c r="J6891" t="s">
        <v>3354</v>
      </c>
      <c r="K6891" t="s">
        <v>3383</v>
      </c>
      <c r="M6891" t="s">
        <v>3453</v>
      </c>
      <c r="N6891" t="s">
        <v>3359</v>
      </c>
      <c r="T6891" t="s">
        <v>3424</v>
      </c>
      <c r="W6891" t="s">
        <v>3557</v>
      </c>
      <c r="X6891" t="s">
        <v>3452</v>
      </c>
      <c r="AA6891" s="3" t="s">
        <v>3556</v>
      </c>
      <c r="AD6891" s="210"/>
      <c r="AF6891" t="s">
        <v>3451</v>
      </c>
      <c r="AH6891" s="2">
        <v>45315</v>
      </c>
    </row>
    <row r="6892" spans="1:36" ht="15" customHeight="1" x14ac:dyDescent="0.35">
      <c r="B6892" s="5">
        <f t="shared" si="575"/>
        <v>6890</v>
      </c>
      <c r="C6892">
        <f t="shared" si="577"/>
        <v>70</v>
      </c>
      <c r="D6892" s="146">
        <v>1968</v>
      </c>
      <c r="E6892" s="3" t="s">
        <v>560</v>
      </c>
      <c r="F6892" s="3" t="s">
        <v>25</v>
      </c>
      <c r="G6892" s="3">
        <v>657048</v>
      </c>
      <c r="H6892" s="3"/>
      <c r="I6892" s="3"/>
      <c r="J6892" s="3"/>
      <c r="K6892" s="3"/>
      <c r="L6892" s="3"/>
      <c r="M6892" s="3"/>
      <c r="N6892" s="3"/>
      <c r="O6892" s="3"/>
      <c r="P6892" s="3"/>
      <c r="Q6892" s="3"/>
      <c r="R6892" s="3"/>
      <c r="S6892" s="152"/>
      <c r="T6892" s="3"/>
      <c r="U6892" s="3"/>
      <c r="V6892" s="143"/>
      <c r="W6892" s="3"/>
      <c r="X6892" s="3"/>
      <c r="Y6892" s="3"/>
      <c r="Z6892" s="3"/>
      <c r="AB6892" s="3"/>
      <c r="AD6892" s="210"/>
      <c r="AE6892" s="3"/>
      <c r="AF6892" s="3" t="s">
        <v>3451</v>
      </c>
      <c r="AG6892" s="3"/>
      <c r="AH6892" s="153">
        <v>45568</v>
      </c>
      <c r="AI6892" s="75" t="s">
        <v>4322</v>
      </c>
    </row>
    <row r="6893" spans="1:36" ht="15" customHeight="1" x14ac:dyDescent="0.35">
      <c r="B6893" s="5">
        <f t="shared" si="575"/>
        <v>6891</v>
      </c>
      <c r="C6893">
        <f t="shared" si="577"/>
        <v>73</v>
      </c>
      <c r="D6893" s="146">
        <v>1968</v>
      </c>
      <c r="E6893" t="s">
        <v>560</v>
      </c>
      <c r="F6893" t="s">
        <v>25</v>
      </c>
      <c r="G6893">
        <v>657118</v>
      </c>
      <c r="H6893" t="s">
        <v>17</v>
      </c>
      <c r="K6893" t="s">
        <v>3383</v>
      </c>
      <c r="M6893" t="s">
        <v>3359</v>
      </c>
      <c r="AD6893" s="210"/>
      <c r="AF6893" t="s">
        <v>3060</v>
      </c>
      <c r="AH6893" s="2">
        <v>40797.598946759259</v>
      </c>
    </row>
    <row r="6894" spans="1:36" ht="15" customHeight="1" x14ac:dyDescent="0.35">
      <c r="B6894" s="5">
        <f t="shared" si="575"/>
        <v>6892</v>
      </c>
      <c r="C6894">
        <f t="shared" si="577"/>
        <v>47</v>
      </c>
      <c r="D6894" s="146">
        <v>1968</v>
      </c>
      <c r="E6894" t="s">
        <v>560</v>
      </c>
      <c r="F6894" t="s">
        <v>25</v>
      </c>
      <c r="G6894">
        <v>657191</v>
      </c>
      <c r="H6894" t="s">
        <v>17</v>
      </c>
      <c r="J6894" t="s">
        <v>3354</v>
      </c>
      <c r="L6894" t="s">
        <v>2251</v>
      </c>
      <c r="M6894" t="s">
        <v>3359</v>
      </c>
      <c r="AF6894" t="s">
        <v>3060</v>
      </c>
      <c r="AH6894" s="2">
        <v>40984.814629629633</v>
      </c>
    </row>
    <row r="6895" spans="1:36" ht="15" customHeight="1" x14ac:dyDescent="0.35">
      <c r="B6895" s="5">
        <f t="shared" si="575"/>
        <v>6893</v>
      </c>
      <c r="C6895">
        <f t="shared" si="577"/>
        <v>44</v>
      </c>
      <c r="D6895" s="146">
        <v>1968</v>
      </c>
      <c r="E6895" t="s">
        <v>560</v>
      </c>
      <c r="F6895" t="s">
        <v>25</v>
      </c>
      <c r="G6895">
        <v>657238</v>
      </c>
      <c r="H6895" t="s">
        <v>17</v>
      </c>
      <c r="J6895" t="s">
        <v>3354</v>
      </c>
      <c r="K6895" t="s">
        <v>3383</v>
      </c>
      <c r="L6895" t="s">
        <v>224</v>
      </c>
      <c r="M6895" t="s">
        <v>3359</v>
      </c>
      <c r="S6895" s="148">
        <v>460</v>
      </c>
      <c r="W6895" t="s">
        <v>3557</v>
      </c>
      <c r="AF6895" t="s">
        <v>3060</v>
      </c>
      <c r="AH6895" s="2">
        <v>40563.81</v>
      </c>
    </row>
    <row r="6896" spans="1:36" ht="15" customHeight="1" x14ac:dyDescent="0.35">
      <c r="B6896" s="5">
        <f t="shared" si="575"/>
        <v>6894</v>
      </c>
      <c r="C6896">
        <f t="shared" ref="C6896:C6904" si="578">+G6897-G6896</f>
        <v>1</v>
      </c>
      <c r="D6896" s="146">
        <v>1968</v>
      </c>
      <c r="E6896" t="s">
        <v>560</v>
      </c>
      <c r="F6896" t="s">
        <v>25</v>
      </c>
      <c r="G6896">
        <v>657282</v>
      </c>
      <c r="H6896" t="s">
        <v>17</v>
      </c>
      <c r="J6896" t="s">
        <v>3356</v>
      </c>
      <c r="K6896" t="s">
        <v>3383</v>
      </c>
      <c r="L6896" t="s">
        <v>265</v>
      </c>
      <c r="M6896" t="s">
        <v>3359</v>
      </c>
      <c r="W6896" t="s">
        <v>3557</v>
      </c>
      <c r="Z6896" t="s">
        <v>3359</v>
      </c>
      <c r="AD6896" s="3" t="s">
        <v>2252</v>
      </c>
      <c r="AF6896" t="s">
        <v>3060</v>
      </c>
      <c r="AH6896" s="2">
        <v>40742.454733796294</v>
      </c>
    </row>
    <row r="6897" spans="1:35" ht="15" customHeight="1" x14ac:dyDescent="0.35">
      <c r="B6897" s="5">
        <f t="shared" si="575"/>
        <v>6895</v>
      </c>
      <c r="C6897">
        <f t="shared" si="578"/>
        <v>188</v>
      </c>
      <c r="D6897" s="146">
        <v>1968</v>
      </c>
      <c r="E6897" t="s">
        <v>560</v>
      </c>
      <c r="F6897" t="s">
        <v>25</v>
      </c>
      <c r="G6897">
        <v>657283</v>
      </c>
      <c r="H6897" t="s">
        <v>17</v>
      </c>
      <c r="J6897" t="s">
        <v>3354</v>
      </c>
      <c r="K6897" t="s">
        <v>3383</v>
      </c>
      <c r="L6897" t="s">
        <v>74</v>
      </c>
      <c r="M6897" t="s">
        <v>3359</v>
      </c>
      <c r="AC6897" s="3">
        <v>1970</v>
      </c>
      <c r="AD6897" s="3" t="s">
        <v>2253</v>
      </c>
      <c r="AF6897" t="s">
        <v>3060</v>
      </c>
      <c r="AH6897" s="2">
        <v>40848.856087962966</v>
      </c>
    </row>
    <row r="6898" spans="1:35" ht="15" customHeight="1" x14ac:dyDescent="0.35">
      <c r="A6898" s="3"/>
      <c r="B6898" s="5">
        <f t="shared" si="575"/>
        <v>6896</v>
      </c>
      <c r="C6898">
        <f t="shared" si="578"/>
        <v>3</v>
      </c>
      <c r="D6898" s="146">
        <v>1968</v>
      </c>
      <c r="E6898" t="s">
        <v>560</v>
      </c>
      <c r="F6898" t="s">
        <v>25</v>
      </c>
      <c r="G6898">
        <v>657471</v>
      </c>
      <c r="H6898" t="s">
        <v>17</v>
      </c>
      <c r="J6898" t="s">
        <v>3354</v>
      </c>
      <c r="K6898" t="s">
        <v>3383</v>
      </c>
      <c r="M6898" t="s">
        <v>3359</v>
      </c>
      <c r="AF6898" t="s">
        <v>3060</v>
      </c>
      <c r="AH6898" s="2">
        <v>39867.337002314816</v>
      </c>
    </row>
    <row r="6899" spans="1:35" ht="15" customHeight="1" thickBot="1" x14ac:dyDescent="0.4">
      <c r="B6899" s="5">
        <f t="shared" si="575"/>
        <v>6897</v>
      </c>
      <c r="C6899">
        <f t="shared" si="578"/>
        <v>168</v>
      </c>
      <c r="D6899" s="146">
        <v>1968</v>
      </c>
      <c r="E6899" s="3" t="s">
        <v>15</v>
      </c>
      <c r="F6899" s="3" t="s">
        <v>16</v>
      </c>
      <c r="G6899" s="165">
        <v>657474</v>
      </c>
      <c r="H6899" s="3"/>
      <c r="I6899" s="3"/>
      <c r="J6899" s="3" t="s">
        <v>3354</v>
      </c>
      <c r="K6899" s="3" t="s">
        <v>3383</v>
      </c>
      <c r="L6899" s="3"/>
      <c r="M6899" s="3" t="s">
        <v>3453</v>
      </c>
      <c r="N6899" s="3"/>
      <c r="O6899" s="3"/>
      <c r="P6899" s="3"/>
      <c r="Q6899" s="3"/>
      <c r="R6899" s="3"/>
      <c r="S6899" s="152"/>
      <c r="T6899" s="3" t="s">
        <v>3262</v>
      </c>
      <c r="U6899" s="3"/>
      <c r="V6899" s="143"/>
      <c r="W6899" s="3" t="s">
        <v>3572</v>
      </c>
      <c r="X6899" s="3" t="s">
        <v>3660</v>
      </c>
      <c r="Y6899" s="3"/>
      <c r="Z6899" s="3"/>
      <c r="AA6899" s="3" t="s">
        <v>3262</v>
      </c>
      <c r="AB6899" s="3"/>
      <c r="AE6899" s="3"/>
      <c r="AF6899" t="s">
        <v>3451</v>
      </c>
      <c r="AH6899" s="2">
        <v>45783</v>
      </c>
      <c r="AI6899" s="75" t="s">
        <v>5002</v>
      </c>
    </row>
    <row r="6900" spans="1:35" ht="15" customHeight="1" thickBot="1" x14ac:dyDescent="0.4">
      <c r="B6900" s="5">
        <f t="shared" si="575"/>
        <v>6898</v>
      </c>
      <c r="C6900">
        <f t="shared" si="578"/>
        <v>638</v>
      </c>
      <c r="D6900" s="146">
        <v>1968</v>
      </c>
      <c r="E6900" s="159" t="s">
        <v>15</v>
      </c>
      <c r="F6900" s="159" t="s">
        <v>16</v>
      </c>
      <c r="G6900" s="160">
        <v>657642</v>
      </c>
      <c r="H6900" s="159"/>
      <c r="I6900" s="159"/>
      <c r="J6900" s="159" t="s">
        <v>3354</v>
      </c>
      <c r="K6900" s="159" t="s">
        <v>3383</v>
      </c>
      <c r="L6900" s="159"/>
      <c r="M6900" s="159" t="s">
        <v>3453</v>
      </c>
      <c r="N6900" s="159"/>
      <c r="O6900" s="159"/>
      <c r="P6900" s="159"/>
      <c r="Q6900" s="159"/>
      <c r="R6900" s="159"/>
      <c r="S6900" s="159"/>
      <c r="T6900" s="159" t="s">
        <v>3262</v>
      </c>
      <c r="U6900" s="159"/>
      <c r="V6900" s="159"/>
      <c r="W6900" s="159" t="s">
        <v>3572</v>
      </c>
      <c r="X6900" s="159" t="s">
        <v>3660</v>
      </c>
      <c r="Y6900" s="159"/>
      <c r="Z6900" s="159"/>
      <c r="AA6900" s="159" t="s">
        <v>3262</v>
      </c>
      <c r="AB6900" s="159"/>
      <c r="AC6900" s="159"/>
      <c r="AD6900" s="159"/>
      <c r="AE6900" s="159"/>
      <c r="AF6900" t="s">
        <v>3451</v>
      </c>
      <c r="AG6900" s="159"/>
      <c r="AH6900" s="176">
        <v>46207</v>
      </c>
      <c r="AI6900" s="76" t="s">
        <v>6790</v>
      </c>
    </row>
    <row r="6901" spans="1:35" ht="15" customHeight="1" x14ac:dyDescent="0.35">
      <c r="B6901" s="5">
        <f t="shared" si="575"/>
        <v>6899</v>
      </c>
      <c r="C6901">
        <f t="shared" si="578"/>
        <v>183</v>
      </c>
      <c r="D6901" s="146">
        <v>1968</v>
      </c>
      <c r="E6901" s="3" t="s">
        <v>15</v>
      </c>
      <c r="F6901" s="3" t="s">
        <v>16</v>
      </c>
      <c r="G6901" s="165">
        <v>658280</v>
      </c>
      <c r="H6901" s="3"/>
      <c r="I6901" s="3"/>
      <c r="J6901" s="3" t="s">
        <v>3354</v>
      </c>
      <c r="K6901" s="3" t="s">
        <v>3383</v>
      </c>
      <c r="L6901" s="3"/>
      <c r="M6901" s="3" t="s">
        <v>3453</v>
      </c>
      <c r="N6901" s="3"/>
      <c r="O6901" s="3"/>
      <c r="P6901" s="3"/>
      <c r="Q6901" s="3"/>
      <c r="R6901" s="3"/>
      <c r="S6901" s="152"/>
      <c r="T6901" s="3" t="s">
        <v>3262</v>
      </c>
      <c r="U6901" s="3"/>
      <c r="V6901" s="143"/>
      <c r="W6901" s="3" t="s">
        <v>3572</v>
      </c>
      <c r="X6901" s="3" t="s">
        <v>3660</v>
      </c>
      <c r="Y6901" s="3"/>
      <c r="Z6901" s="3"/>
      <c r="AA6901" s="3" t="s">
        <v>3262</v>
      </c>
      <c r="AB6901" s="3"/>
      <c r="AE6901" s="3"/>
      <c r="AF6901" t="s">
        <v>3451</v>
      </c>
      <c r="AG6901" s="3"/>
      <c r="AH6901" s="153">
        <v>45928</v>
      </c>
      <c r="AI6901" s="166" t="s">
        <v>5646</v>
      </c>
    </row>
    <row r="6902" spans="1:35" ht="15" customHeight="1" x14ac:dyDescent="0.35">
      <c r="B6902" s="5">
        <f t="shared" si="575"/>
        <v>6900</v>
      </c>
      <c r="C6902">
        <f t="shared" si="578"/>
        <v>199</v>
      </c>
      <c r="D6902" s="146">
        <v>1968</v>
      </c>
      <c r="E6902" s="3" t="s">
        <v>15</v>
      </c>
      <c r="F6902" s="3" t="s">
        <v>16</v>
      </c>
      <c r="G6902" s="3">
        <v>658463</v>
      </c>
      <c r="H6902" s="3"/>
      <c r="I6902" s="3"/>
      <c r="J6902" s="3"/>
      <c r="K6902" s="3"/>
      <c r="L6902" s="3"/>
      <c r="M6902" s="3"/>
      <c r="N6902" s="3"/>
      <c r="O6902" s="3"/>
      <c r="P6902" s="3"/>
      <c r="Q6902" s="3"/>
      <c r="R6902" s="3"/>
      <c r="S6902" s="152"/>
      <c r="T6902" s="3"/>
      <c r="U6902" s="3"/>
      <c r="V6902" s="143"/>
      <c r="W6902" s="3"/>
      <c r="X6902" s="3"/>
      <c r="Y6902" s="3"/>
      <c r="Z6902" s="3"/>
      <c r="AB6902" s="3"/>
      <c r="AE6902" s="3"/>
      <c r="AF6902" s="3" t="s">
        <v>3451</v>
      </c>
      <c r="AG6902" s="3"/>
      <c r="AH6902" s="153">
        <v>45568</v>
      </c>
      <c r="AI6902" s="14" t="s">
        <v>4323</v>
      </c>
    </row>
    <row r="6903" spans="1:35" ht="15" customHeight="1" x14ac:dyDescent="0.35">
      <c r="B6903" s="5">
        <f t="shared" si="575"/>
        <v>6901</v>
      </c>
      <c r="C6903">
        <f t="shared" si="578"/>
        <v>108</v>
      </c>
      <c r="D6903" s="146">
        <v>1968</v>
      </c>
      <c r="E6903" s="116" t="s">
        <v>15</v>
      </c>
      <c r="F6903" s="116" t="s">
        <v>16</v>
      </c>
      <c r="G6903" s="117">
        <v>658662</v>
      </c>
      <c r="H6903" s="172" t="s">
        <v>5836</v>
      </c>
      <c r="I6903" s="172"/>
      <c r="J6903" s="172" t="s">
        <v>3354</v>
      </c>
      <c r="K6903" s="172" t="s">
        <v>3383</v>
      </c>
      <c r="L6903" s="172"/>
      <c r="M6903" s="172" t="s">
        <v>3453</v>
      </c>
      <c r="N6903" s="172"/>
      <c r="O6903" s="172"/>
      <c r="P6903" s="172"/>
      <c r="Q6903" s="172"/>
      <c r="R6903" s="172"/>
      <c r="S6903" s="173"/>
      <c r="T6903" s="172" t="s">
        <v>3262</v>
      </c>
      <c r="U6903" s="172"/>
      <c r="V6903" s="174"/>
      <c r="W6903" s="172" t="s">
        <v>3572</v>
      </c>
      <c r="X6903" s="172" t="s">
        <v>3660</v>
      </c>
      <c r="Y6903" s="172"/>
      <c r="Z6903" s="172"/>
      <c r="AA6903" s="172" t="s">
        <v>3262</v>
      </c>
      <c r="AB6903" s="172"/>
      <c r="AC6903" s="172"/>
      <c r="AD6903" s="172"/>
      <c r="AE6903" s="172"/>
      <c r="AF6903" t="s">
        <v>3451</v>
      </c>
      <c r="AH6903" s="2">
        <v>45966</v>
      </c>
      <c r="AI6903" s="36" t="s">
        <v>5915</v>
      </c>
    </row>
    <row r="6904" spans="1:35" ht="15" customHeight="1" x14ac:dyDescent="0.35">
      <c r="B6904" s="5">
        <f t="shared" si="575"/>
        <v>6902</v>
      </c>
      <c r="C6904">
        <f t="shared" si="578"/>
        <v>36</v>
      </c>
      <c r="D6904" s="146">
        <v>1968</v>
      </c>
      <c r="E6904" t="s">
        <v>15</v>
      </c>
      <c r="F6904" t="s">
        <v>16</v>
      </c>
      <c r="G6904">
        <v>658770</v>
      </c>
      <c r="H6904" t="s">
        <v>17</v>
      </c>
      <c r="J6904" t="s">
        <v>3354</v>
      </c>
      <c r="K6904" t="s">
        <v>3383</v>
      </c>
      <c r="L6904" t="s">
        <v>437</v>
      </c>
      <c r="M6904" t="s">
        <v>3359</v>
      </c>
      <c r="AF6904" t="s">
        <v>3060</v>
      </c>
      <c r="AH6904" s="2">
        <v>40073.657326388886</v>
      </c>
    </row>
    <row r="6905" spans="1:35" ht="15" customHeight="1" x14ac:dyDescent="0.35">
      <c r="B6905" s="5">
        <f t="shared" si="575"/>
        <v>6903</v>
      </c>
      <c r="C6905">
        <f t="shared" si="577"/>
        <v>127</v>
      </c>
      <c r="D6905" s="146">
        <v>1968</v>
      </c>
      <c r="E6905" t="s">
        <v>15</v>
      </c>
      <c r="F6905" t="s">
        <v>16</v>
      </c>
      <c r="G6905">
        <v>658806</v>
      </c>
      <c r="J6905" t="s">
        <v>3354</v>
      </c>
      <c r="K6905" t="s">
        <v>3383</v>
      </c>
      <c r="M6905" t="s">
        <v>3453</v>
      </c>
      <c r="N6905" t="s">
        <v>3359</v>
      </c>
      <c r="S6905" s="179" t="s">
        <v>3837</v>
      </c>
      <c r="T6905" t="s">
        <v>3262</v>
      </c>
      <c r="W6905" t="s">
        <v>3572</v>
      </c>
      <c r="X6905" t="s">
        <v>3660</v>
      </c>
      <c r="AA6905" s="3" t="s">
        <v>3838</v>
      </c>
      <c r="AB6905" s="47" t="s">
        <v>3839</v>
      </c>
      <c r="AC6905" s="48"/>
      <c r="AD6905" s="47" t="s">
        <v>3840</v>
      </c>
      <c r="AF6905" t="s">
        <v>3451</v>
      </c>
      <c r="AH6905" s="2">
        <v>45273</v>
      </c>
    </row>
    <row r="6906" spans="1:35" ht="15" customHeight="1" x14ac:dyDescent="0.35">
      <c r="B6906" s="5">
        <f t="shared" si="575"/>
        <v>6904</v>
      </c>
      <c r="C6906">
        <f t="shared" si="577"/>
        <v>129</v>
      </c>
      <c r="D6906" s="16">
        <v>1968</v>
      </c>
      <c r="E6906" t="s">
        <v>15</v>
      </c>
      <c r="F6906" t="s">
        <v>16</v>
      </c>
      <c r="G6906">
        <v>658933</v>
      </c>
      <c r="H6906" t="s">
        <v>17</v>
      </c>
      <c r="J6906" t="s">
        <v>3354</v>
      </c>
      <c r="K6906" t="s">
        <v>3383</v>
      </c>
      <c r="L6906" t="s">
        <v>174</v>
      </c>
      <c r="M6906" t="s">
        <v>3359</v>
      </c>
      <c r="AF6906" t="s">
        <v>3060</v>
      </c>
      <c r="AH6906" s="2">
        <v>40538.625115740739</v>
      </c>
    </row>
    <row r="6907" spans="1:35" ht="15" customHeight="1" x14ac:dyDescent="0.35">
      <c r="B6907" s="5">
        <f t="shared" si="575"/>
        <v>6905</v>
      </c>
      <c r="C6907">
        <f t="shared" si="577"/>
        <v>21</v>
      </c>
      <c r="D6907" s="16">
        <v>1968</v>
      </c>
      <c r="E6907" t="s">
        <v>15</v>
      </c>
      <c r="F6907" t="s">
        <v>16</v>
      </c>
      <c r="G6907">
        <v>659062</v>
      </c>
      <c r="H6907" t="s">
        <v>17</v>
      </c>
      <c r="J6907" t="s">
        <v>3354</v>
      </c>
      <c r="L6907" t="s">
        <v>1100</v>
      </c>
      <c r="M6907" t="s">
        <v>3359</v>
      </c>
      <c r="AF6907" t="s">
        <v>3060</v>
      </c>
      <c r="AH6907" s="2">
        <v>40923.785243055558</v>
      </c>
    </row>
    <row r="6908" spans="1:35" ht="15" customHeight="1" thickBot="1" x14ac:dyDescent="0.4">
      <c r="B6908" s="5">
        <f t="shared" si="575"/>
        <v>6906</v>
      </c>
      <c r="C6908">
        <f t="shared" si="577"/>
        <v>30</v>
      </c>
      <c r="D6908" s="16">
        <v>1968</v>
      </c>
      <c r="E6908" t="s">
        <v>15</v>
      </c>
      <c r="F6908" t="s">
        <v>16</v>
      </c>
      <c r="G6908">
        <v>659083</v>
      </c>
      <c r="H6908" t="s">
        <v>17</v>
      </c>
      <c r="J6908" t="s">
        <v>3354</v>
      </c>
      <c r="K6908" t="s">
        <v>3383</v>
      </c>
      <c r="M6908" t="s">
        <v>3359</v>
      </c>
      <c r="N6908" t="s">
        <v>3359</v>
      </c>
      <c r="S6908" s="148">
        <v>0.46</v>
      </c>
      <c r="AD6908" s="3" t="s">
        <v>2254</v>
      </c>
      <c r="AF6908" t="s">
        <v>3060</v>
      </c>
      <c r="AH6908" s="2">
        <v>40071.586018518516</v>
      </c>
    </row>
    <row r="6909" spans="1:35" ht="16.5" customHeight="1" thickBot="1" x14ac:dyDescent="0.4">
      <c r="B6909" s="5">
        <f t="shared" si="575"/>
        <v>6907</v>
      </c>
      <c r="C6909">
        <f t="shared" si="577"/>
        <v>485</v>
      </c>
      <c r="D6909" s="16">
        <v>1968</v>
      </c>
      <c r="E6909" t="s">
        <v>15</v>
      </c>
      <c r="F6909" t="s">
        <v>16</v>
      </c>
      <c r="G6909">
        <v>659113</v>
      </c>
      <c r="H6909" t="s">
        <v>17</v>
      </c>
      <c r="J6909" t="s">
        <v>3354</v>
      </c>
      <c r="L6909" t="s">
        <v>2255</v>
      </c>
      <c r="M6909" t="s">
        <v>3359</v>
      </c>
      <c r="N6909" t="s">
        <v>3359</v>
      </c>
      <c r="AF6909" t="s">
        <v>3060</v>
      </c>
      <c r="AG6909" s="162"/>
      <c r="AH6909" s="163">
        <v>40560.811111111114</v>
      </c>
    </row>
    <row r="6910" spans="1:35" ht="15" customHeight="1" thickBot="1" x14ac:dyDescent="0.4">
      <c r="A6910" s="180"/>
      <c r="B6910" s="5">
        <f t="shared" si="575"/>
        <v>6908</v>
      </c>
      <c r="C6910">
        <f t="shared" si="577"/>
        <v>805</v>
      </c>
      <c r="D6910" s="16">
        <v>1968</v>
      </c>
      <c r="E6910" t="s">
        <v>560</v>
      </c>
      <c r="F6910" t="s">
        <v>25</v>
      </c>
      <c r="G6910">
        <v>659598</v>
      </c>
      <c r="H6910" t="s">
        <v>17</v>
      </c>
      <c r="J6910" t="s">
        <v>3354</v>
      </c>
      <c r="K6910" t="s">
        <v>3383</v>
      </c>
      <c r="L6910" t="s">
        <v>37</v>
      </c>
      <c r="M6910" t="s">
        <v>3359</v>
      </c>
      <c r="AF6910" t="s">
        <v>3060</v>
      </c>
      <c r="AH6910" s="2">
        <v>39679.488564814812</v>
      </c>
    </row>
    <row r="6911" spans="1:35" ht="15" customHeight="1" x14ac:dyDescent="0.35">
      <c r="B6911" s="5">
        <f t="shared" si="575"/>
        <v>6909</v>
      </c>
      <c r="C6911">
        <f t="shared" si="577"/>
        <v>10</v>
      </c>
      <c r="D6911" s="16">
        <v>1968</v>
      </c>
      <c r="E6911" t="s">
        <v>560</v>
      </c>
      <c r="F6911" t="s">
        <v>16</v>
      </c>
      <c r="G6911">
        <v>660403</v>
      </c>
      <c r="H6911" t="s">
        <v>17</v>
      </c>
      <c r="J6911" t="s">
        <v>3354</v>
      </c>
      <c r="K6911" t="s">
        <v>3383</v>
      </c>
      <c r="M6911" t="s">
        <v>3359</v>
      </c>
      <c r="AF6911" t="s">
        <v>3060</v>
      </c>
      <c r="AH6911" s="2">
        <v>40803.486064814817</v>
      </c>
    </row>
    <row r="6912" spans="1:35" ht="15" customHeight="1" x14ac:dyDescent="0.35">
      <c r="B6912" s="5">
        <f t="shared" si="575"/>
        <v>6910</v>
      </c>
      <c r="C6912">
        <f t="shared" si="577"/>
        <v>6</v>
      </c>
      <c r="D6912" s="16">
        <v>1968</v>
      </c>
      <c r="E6912" t="s">
        <v>560</v>
      </c>
      <c r="F6912" t="s">
        <v>16</v>
      </c>
      <c r="G6912">
        <v>660413</v>
      </c>
      <c r="J6912" t="s">
        <v>3354</v>
      </c>
      <c r="K6912" t="s">
        <v>3383</v>
      </c>
      <c r="M6912" t="s">
        <v>3453</v>
      </c>
      <c r="N6912" t="s">
        <v>3359</v>
      </c>
      <c r="T6912" t="s">
        <v>3424</v>
      </c>
      <c r="W6912" t="s">
        <v>3557</v>
      </c>
      <c r="X6912" t="s">
        <v>3452</v>
      </c>
      <c r="AA6912" s="3" t="s">
        <v>3556</v>
      </c>
      <c r="AD6912" s="155" t="s">
        <v>6590</v>
      </c>
      <c r="AF6912" t="s">
        <v>3451</v>
      </c>
      <c r="AH6912" s="2">
        <v>46129</v>
      </c>
    </row>
    <row r="6913" spans="2:35" ht="15" customHeight="1" x14ac:dyDescent="0.35">
      <c r="B6913" s="5">
        <f t="shared" si="575"/>
        <v>6911</v>
      </c>
      <c r="C6913">
        <f t="shared" si="577"/>
        <v>20</v>
      </c>
      <c r="D6913" s="16">
        <v>1968</v>
      </c>
      <c r="E6913" s="3" t="s">
        <v>560</v>
      </c>
      <c r="F6913" s="3" t="s">
        <v>16</v>
      </c>
      <c r="G6913" s="3">
        <v>660419</v>
      </c>
      <c r="H6913" s="3"/>
      <c r="I6913" s="3"/>
      <c r="J6913" s="3"/>
      <c r="K6913" s="3"/>
      <c r="L6913" s="3"/>
      <c r="M6913" s="3"/>
      <c r="N6913" s="3"/>
      <c r="O6913" s="3"/>
      <c r="P6913" s="3"/>
      <c r="Q6913" s="3"/>
      <c r="R6913" s="3"/>
      <c r="S6913" s="152"/>
      <c r="T6913" s="3"/>
      <c r="U6913" s="3"/>
      <c r="V6913" s="143"/>
      <c r="W6913" t="s">
        <v>3557</v>
      </c>
      <c r="X6913" s="3"/>
      <c r="Y6913" s="3"/>
      <c r="Z6913" s="3"/>
      <c r="AB6913" s="14" t="s">
        <v>4471</v>
      </c>
      <c r="AD6913" s="14" t="s">
        <v>4443</v>
      </c>
      <c r="AE6913" s="3"/>
      <c r="AF6913" s="3" t="s">
        <v>3451</v>
      </c>
      <c r="AG6913" s="3"/>
      <c r="AH6913" s="153">
        <v>45661</v>
      </c>
      <c r="AI6913" s="14" t="s">
        <v>4470</v>
      </c>
    </row>
    <row r="6914" spans="2:35" ht="15" customHeight="1" x14ac:dyDescent="0.35">
      <c r="B6914" s="5">
        <f t="shared" si="575"/>
        <v>6912</v>
      </c>
      <c r="C6914">
        <f t="shared" si="577"/>
        <v>36</v>
      </c>
      <c r="D6914" s="16">
        <v>1968</v>
      </c>
      <c r="E6914" t="s">
        <v>560</v>
      </c>
      <c r="F6914" t="s">
        <v>16</v>
      </c>
      <c r="G6914">
        <v>660439</v>
      </c>
      <c r="H6914" t="s">
        <v>17</v>
      </c>
      <c r="K6914" t="s">
        <v>3383</v>
      </c>
      <c r="L6914" t="s">
        <v>369</v>
      </c>
      <c r="M6914" t="s">
        <v>3359</v>
      </c>
      <c r="AF6914" t="s">
        <v>3060</v>
      </c>
      <c r="AH6914" s="2">
        <v>40767.426481481481</v>
      </c>
    </row>
    <row r="6915" spans="2:35" ht="15" customHeight="1" x14ac:dyDescent="0.35">
      <c r="B6915" s="5">
        <f t="shared" si="575"/>
        <v>6913</v>
      </c>
      <c r="C6915">
        <f t="shared" si="577"/>
        <v>6</v>
      </c>
      <c r="D6915" s="16">
        <v>1968</v>
      </c>
      <c r="E6915" s="116" t="s">
        <v>560</v>
      </c>
      <c r="F6915" s="116" t="s">
        <v>16</v>
      </c>
      <c r="G6915" s="117">
        <v>660475</v>
      </c>
      <c r="H6915" s="172" t="s">
        <v>5836</v>
      </c>
      <c r="I6915" s="172"/>
      <c r="J6915" s="172" t="s">
        <v>380</v>
      </c>
      <c r="K6915" s="172" t="s">
        <v>3383</v>
      </c>
      <c r="L6915" s="172"/>
      <c r="M6915" s="172" t="s">
        <v>3453</v>
      </c>
      <c r="N6915" s="172"/>
      <c r="O6915" s="172"/>
      <c r="P6915" s="172"/>
      <c r="Q6915" s="172"/>
      <c r="R6915" s="172"/>
      <c r="S6915" s="173"/>
      <c r="T6915" s="172"/>
      <c r="U6915" s="172"/>
      <c r="V6915" s="174"/>
      <c r="W6915" s="172" t="s">
        <v>3557</v>
      </c>
      <c r="X6915" s="172" t="s">
        <v>3452</v>
      </c>
      <c r="Y6915" s="172"/>
      <c r="Z6915" s="172"/>
      <c r="AA6915" s="172"/>
      <c r="AB6915" s="172" t="s">
        <v>5979</v>
      </c>
      <c r="AC6915" s="172"/>
      <c r="AD6915" s="172"/>
      <c r="AE6915" s="172"/>
      <c r="AF6915" t="s">
        <v>3451</v>
      </c>
      <c r="AH6915" s="2">
        <v>45966</v>
      </c>
      <c r="AI6915" s="36" t="s">
        <v>5916</v>
      </c>
    </row>
    <row r="6916" spans="2:35" ht="15" customHeight="1" x14ac:dyDescent="0.35">
      <c r="B6916" s="5">
        <f t="shared" si="575"/>
        <v>6914</v>
      </c>
      <c r="C6916">
        <f t="shared" si="577"/>
        <v>367</v>
      </c>
      <c r="D6916" s="16">
        <v>1968</v>
      </c>
      <c r="E6916" s="115" t="s">
        <v>560</v>
      </c>
      <c r="F6916" s="115" t="s">
        <v>16</v>
      </c>
      <c r="G6916" s="70">
        <v>660481</v>
      </c>
      <c r="I6916" s="172"/>
      <c r="J6916" t="s">
        <v>3354</v>
      </c>
      <c r="K6916" s="172" t="s">
        <v>3383</v>
      </c>
      <c r="M6916" s="172" t="s">
        <v>3453</v>
      </c>
      <c r="T6916" t="s">
        <v>3424</v>
      </c>
      <c r="W6916" s="172" t="s">
        <v>3557</v>
      </c>
      <c r="X6916" s="172" t="s">
        <v>3452</v>
      </c>
      <c r="AA6916" s="172" t="s">
        <v>3556</v>
      </c>
      <c r="AB6916" t="s">
        <v>5797</v>
      </c>
      <c r="AC6916"/>
      <c r="AD6916"/>
      <c r="AF6916" t="s">
        <v>3451</v>
      </c>
      <c r="AH6916" s="2">
        <v>45966</v>
      </c>
      <c r="AI6916" s="36" t="s">
        <v>5798</v>
      </c>
    </row>
    <row r="6917" spans="2:35" ht="15" customHeight="1" x14ac:dyDescent="0.35">
      <c r="B6917" s="5">
        <f t="shared" si="575"/>
        <v>6915</v>
      </c>
      <c r="C6917">
        <f t="shared" si="577"/>
        <v>168</v>
      </c>
      <c r="D6917" s="16">
        <v>1968</v>
      </c>
      <c r="E6917" t="s">
        <v>15</v>
      </c>
      <c r="F6917" t="s">
        <v>25</v>
      </c>
      <c r="G6917" s="70">
        <v>660848</v>
      </c>
      <c r="J6917" t="s">
        <v>3354</v>
      </c>
      <c r="K6917" t="s">
        <v>3383</v>
      </c>
      <c r="M6917" t="s">
        <v>3453</v>
      </c>
      <c r="T6917" t="s">
        <v>3262</v>
      </c>
      <c r="W6917" t="s">
        <v>3572</v>
      </c>
      <c r="X6917" t="s">
        <v>3660</v>
      </c>
      <c r="AA6917" t="s">
        <v>3262</v>
      </c>
      <c r="AC6917"/>
      <c r="AD6917"/>
      <c r="AF6917" t="s">
        <v>3451</v>
      </c>
      <c r="AG6917" s="3"/>
      <c r="AH6917" s="153">
        <v>45899</v>
      </c>
      <c r="AI6917" s="36" t="s">
        <v>5467</v>
      </c>
    </row>
    <row r="6918" spans="2:35" ht="15" customHeight="1" x14ac:dyDescent="0.35">
      <c r="B6918" s="5">
        <f t="shared" si="575"/>
        <v>6916</v>
      </c>
      <c r="C6918">
        <f t="shared" si="577"/>
        <v>212</v>
      </c>
      <c r="D6918" s="16">
        <v>1968</v>
      </c>
      <c r="E6918" t="s">
        <v>15</v>
      </c>
      <c r="F6918" t="s">
        <v>25</v>
      </c>
      <c r="G6918">
        <v>661016</v>
      </c>
      <c r="H6918" t="s">
        <v>17</v>
      </c>
      <c r="J6918" t="s">
        <v>3354</v>
      </c>
      <c r="K6918" t="s">
        <v>3383</v>
      </c>
      <c r="L6918" t="s">
        <v>2256</v>
      </c>
      <c r="M6918" t="s">
        <v>3359</v>
      </c>
      <c r="N6918" t="s">
        <v>3359</v>
      </c>
      <c r="AB6918" t="s">
        <v>1580</v>
      </c>
      <c r="AF6918" t="s">
        <v>3060</v>
      </c>
      <c r="AH6918" s="2">
        <v>41057.517824074072</v>
      </c>
    </row>
    <row r="6919" spans="2:35" ht="15" customHeight="1" x14ac:dyDescent="0.35">
      <c r="B6919" s="5">
        <f t="shared" si="575"/>
        <v>6917</v>
      </c>
      <c r="C6919">
        <f t="shared" si="577"/>
        <v>141</v>
      </c>
      <c r="D6919" s="16">
        <v>1968</v>
      </c>
      <c r="E6919" t="s">
        <v>15</v>
      </c>
      <c r="F6919" t="s">
        <v>25</v>
      </c>
      <c r="G6919">
        <v>661228</v>
      </c>
      <c r="H6919" t="s">
        <v>17</v>
      </c>
      <c r="J6919" t="s">
        <v>3354</v>
      </c>
      <c r="K6919" t="s">
        <v>3383</v>
      </c>
      <c r="L6919" t="s">
        <v>2257</v>
      </c>
      <c r="M6919" t="s">
        <v>3359</v>
      </c>
      <c r="AF6919" t="s">
        <v>3060</v>
      </c>
      <c r="AH6919" s="2">
        <v>40742.784872685188</v>
      </c>
    </row>
    <row r="6920" spans="2:35" ht="15" customHeight="1" x14ac:dyDescent="0.35">
      <c r="B6920" s="5">
        <f t="shared" si="575"/>
        <v>6918</v>
      </c>
      <c r="C6920">
        <f t="shared" si="577"/>
        <v>190</v>
      </c>
      <c r="D6920" s="16">
        <v>1968</v>
      </c>
      <c r="E6920" t="s">
        <v>15</v>
      </c>
      <c r="F6920" t="s">
        <v>25</v>
      </c>
      <c r="G6920">
        <v>661369</v>
      </c>
      <c r="H6920" t="s">
        <v>17</v>
      </c>
      <c r="J6920" t="s">
        <v>3354</v>
      </c>
      <c r="M6920" t="s">
        <v>3359</v>
      </c>
      <c r="AF6920" t="s">
        <v>3060</v>
      </c>
      <c r="AH6920" s="2">
        <v>39886.398321759261</v>
      </c>
    </row>
    <row r="6921" spans="2:35" ht="15" customHeight="1" x14ac:dyDescent="0.35">
      <c r="B6921" s="5">
        <f t="shared" si="575"/>
        <v>6919</v>
      </c>
      <c r="C6921">
        <f t="shared" ref="C6921:C6924" si="579">+G6922-G6921</f>
        <v>147</v>
      </c>
      <c r="D6921" s="16">
        <v>1968</v>
      </c>
      <c r="E6921" t="s">
        <v>500</v>
      </c>
      <c r="F6921" t="s">
        <v>25</v>
      </c>
      <c r="G6921">
        <v>661559</v>
      </c>
      <c r="H6921" t="s">
        <v>17</v>
      </c>
      <c r="K6921" t="s">
        <v>3383</v>
      </c>
      <c r="L6921" t="s">
        <v>28</v>
      </c>
      <c r="M6921" t="s">
        <v>3359</v>
      </c>
      <c r="N6921" t="s">
        <v>3359</v>
      </c>
      <c r="W6921" t="s">
        <v>3557</v>
      </c>
      <c r="X6921" t="s">
        <v>3359</v>
      </c>
      <c r="AD6921" s="3" t="s">
        <v>2258</v>
      </c>
      <c r="AF6921" t="s">
        <v>3060</v>
      </c>
      <c r="AH6921" s="2">
        <v>39991.791481481479</v>
      </c>
    </row>
    <row r="6922" spans="2:35" ht="15" customHeight="1" thickBot="1" x14ac:dyDescent="0.4">
      <c r="B6922" s="5">
        <f t="shared" si="575"/>
        <v>6920</v>
      </c>
      <c r="C6922">
        <f t="shared" si="579"/>
        <v>45</v>
      </c>
      <c r="D6922" s="16">
        <v>1968</v>
      </c>
      <c r="E6922" s="116" t="s">
        <v>15</v>
      </c>
      <c r="F6922" s="116" t="s">
        <v>25</v>
      </c>
      <c r="G6922" s="117">
        <v>661706</v>
      </c>
      <c r="H6922" s="172" t="s">
        <v>5836</v>
      </c>
      <c r="I6922" s="172"/>
      <c r="J6922" s="172" t="s">
        <v>3354</v>
      </c>
      <c r="K6922" s="172" t="s">
        <v>3383</v>
      </c>
      <c r="L6922" s="172"/>
      <c r="M6922" s="172" t="s">
        <v>3453</v>
      </c>
      <c r="N6922" s="172"/>
      <c r="O6922" s="172"/>
      <c r="P6922" s="172"/>
      <c r="Q6922" s="172"/>
      <c r="R6922" s="172"/>
      <c r="S6922" s="173"/>
      <c r="T6922" s="172"/>
      <c r="U6922" s="172"/>
      <c r="V6922" s="174"/>
      <c r="W6922" s="172"/>
      <c r="X6922" s="172"/>
      <c r="Y6922" s="172"/>
      <c r="Z6922" s="172"/>
      <c r="AA6922" s="172"/>
      <c r="AB6922" s="172"/>
      <c r="AC6922" s="172"/>
      <c r="AD6922" s="172"/>
      <c r="AE6922" s="172"/>
      <c r="AF6922" t="s">
        <v>3451</v>
      </c>
      <c r="AH6922" s="2">
        <v>45966</v>
      </c>
      <c r="AI6922" s="36" t="s">
        <v>5917</v>
      </c>
    </row>
    <row r="6923" spans="2:35" ht="15" customHeight="1" thickBot="1" x14ac:dyDescent="0.4">
      <c r="B6923" s="5">
        <f t="shared" ref="B6923:B6986" si="580">+B6922+1</f>
        <v>6921</v>
      </c>
      <c r="C6923">
        <f t="shared" si="579"/>
        <v>17</v>
      </c>
      <c r="D6923" s="16">
        <v>1968</v>
      </c>
      <c r="E6923" s="159" t="s">
        <v>15</v>
      </c>
      <c r="F6923" s="159" t="s">
        <v>25</v>
      </c>
      <c r="G6923" s="160">
        <v>661751</v>
      </c>
      <c r="H6923" s="159"/>
      <c r="I6923" s="159"/>
      <c r="J6923" s="159" t="s">
        <v>3354</v>
      </c>
      <c r="K6923" s="159" t="s">
        <v>3383</v>
      </c>
      <c r="L6923" s="159"/>
      <c r="M6923" s="159" t="s">
        <v>3453</v>
      </c>
      <c r="N6923" s="159"/>
      <c r="O6923" s="159"/>
      <c r="P6923" s="159"/>
      <c r="Q6923" s="159"/>
      <c r="R6923" s="159"/>
      <c r="S6923" s="159"/>
      <c r="T6923" s="159" t="s">
        <v>3262</v>
      </c>
      <c r="U6923" s="159"/>
      <c r="V6923" s="161"/>
      <c r="W6923" s="159" t="s">
        <v>3572</v>
      </c>
      <c r="X6923" s="159" t="s">
        <v>3660</v>
      </c>
      <c r="Y6923" s="159"/>
      <c r="Z6923" s="159"/>
      <c r="AA6923" s="159" t="s">
        <v>3262</v>
      </c>
      <c r="AB6923" s="159"/>
      <c r="AC6923" s="159"/>
      <c r="AD6923" s="159"/>
      <c r="AE6923" s="159"/>
      <c r="AF6923" t="s">
        <v>3451</v>
      </c>
      <c r="AG6923" s="3"/>
      <c r="AH6923" s="153">
        <v>46091</v>
      </c>
      <c r="AI6923" s="76" t="s">
        <v>6368</v>
      </c>
    </row>
    <row r="6924" spans="2:35" ht="15" customHeight="1" x14ac:dyDescent="0.35">
      <c r="B6924" s="5">
        <f t="shared" si="580"/>
        <v>6922</v>
      </c>
      <c r="C6924">
        <f t="shared" si="579"/>
        <v>202</v>
      </c>
      <c r="D6924" s="16">
        <v>1968</v>
      </c>
      <c r="E6924" s="3" t="s">
        <v>15</v>
      </c>
      <c r="F6924" s="3" t="s">
        <v>25</v>
      </c>
      <c r="G6924" s="165">
        <v>661768</v>
      </c>
      <c r="H6924" s="3"/>
      <c r="I6924" s="3"/>
      <c r="J6924" s="3"/>
      <c r="K6924" s="3"/>
      <c r="L6924" s="3"/>
      <c r="M6924" s="3"/>
      <c r="N6924" s="3"/>
      <c r="O6924" s="3"/>
      <c r="P6924" s="3"/>
      <c r="Q6924" s="3"/>
      <c r="R6924" s="3"/>
      <c r="S6924" s="152"/>
      <c r="T6924" s="3"/>
      <c r="U6924" s="3"/>
      <c r="V6924" s="143"/>
      <c r="W6924" s="3"/>
      <c r="X6924" s="3"/>
      <c r="Y6924" s="3"/>
      <c r="Z6924" s="3"/>
      <c r="AB6924" s="3"/>
      <c r="AE6924" s="3"/>
      <c r="AF6924" s="3" t="s">
        <v>3451</v>
      </c>
      <c r="AG6924" s="3"/>
      <c r="AH6924" s="153">
        <v>45739</v>
      </c>
      <c r="AI6924" s="14" t="s">
        <v>4822</v>
      </c>
    </row>
    <row r="6925" spans="2:35" ht="15" customHeight="1" x14ac:dyDescent="0.35">
      <c r="B6925" s="5">
        <f t="shared" si="580"/>
        <v>6923</v>
      </c>
      <c r="C6925">
        <f t="shared" ref="C6925:C6932" si="581">+G6926-G6925</f>
        <v>66</v>
      </c>
      <c r="D6925" s="16">
        <v>1968</v>
      </c>
      <c r="E6925" t="s">
        <v>15</v>
      </c>
      <c r="F6925" t="s">
        <v>25</v>
      </c>
      <c r="G6925">
        <v>661970</v>
      </c>
      <c r="H6925" t="s">
        <v>17</v>
      </c>
      <c r="J6925" t="s">
        <v>3354</v>
      </c>
      <c r="K6925" t="s">
        <v>3383</v>
      </c>
      <c r="L6925" t="s">
        <v>349</v>
      </c>
      <c r="M6925" t="s">
        <v>3359</v>
      </c>
      <c r="AB6925" t="s">
        <v>139</v>
      </c>
      <c r="AF6925" t="s">
        <v>3060</v>
      </c>
      <c r="AH6925" s="2">
        <v>40713.681030092594</v>
      </c>
    </row>
    <row r="6926" spans="2:35" ht="15" customHeight="1" x14ac:dyDescent="0.35">
      <c r="B6926" s="5">
        <f t="shared" si="580"/>
        <v>6924</v>
      </c>
      <c r="C6926">
        <f t="shared" si="581"/>
        <v>179</v>
      </c>
      <c r="D6926" s="16">
        <v>1968</v>
      </c>
      <c r="E6926" t="s">
        <v>15</v>
      </c>
      <c r="F6926" t="s">
        <v>25</v>
      </c>
      <c r="G6926">
        <v>662036</v>
      </c>
      <c r="H6926" t="s">
        <v>17</v>
      </c>
      <c r="J6926" t="s">
        <v>3354</v>
      </c>
      <c r="L6926" t="s">
        <v>745</v>
      </c>
      <c r="M6926" t="s">
        <v>3359</v>
      </c>
      <c r="AD6926" s="3" t="s">
        <v>2259</v>
      </c>
      <c r="AF6926" t="s">
        <v>3060</v>
      </c>
      <c r="AH6926" s="2">
        <v>40184.684560185182</v>
      </c>
    </row>
    <row r="6927" spans="2:35" ht="15" customHeight="1" x14ac:dyDescent="0.35">
      <c r="B6927" s="5">
        <f t="shared" si="580"/>
        <v>6925</v>
      </c>
      <c r="C6927">
        <f t="shared" si="581"/>
        <v>354</v>
      </c>
      <c r="D6927" s="16">
        <v>1968</v>
      </c>
      <c r="E6927" t="s">
        <v>15</v>
      </c>
      <c r="F6927" t="s">
        <v>25</v>
      </c>
      <c r="G6927">
        <v>662215</v>
      </c>
      <c r="H6927" t="s">
        <v>17</v>
      </c>
      <c r="J6927" t="s">
        <v>3356</v>
      </c>
      <c r="K6927" t="s">
        <v>3383</v>
      </c>
      <c r="M6927" t="s">
        <v>3359</v>
      </c>
      <c r="AF6927" t="s">
        <v>3060</v>
      </c>
      <c r="AH6927" s="2">
        <v>40354.452407407407</v>
      </c>
    </row>
    <row r="6928" spans="2:35" ht="15" customHeight="1" thickBot="1" x14ac:dyDescent="0.4">
      <c r="B6928" s="5">
        <f t="shared" si="580"/>
        <v>6926</v>
      </c>
      <c r="C6928">
        <f t="shared" si="581"/>
        <v>80</v>
      </c>
      <c r="D6928" s="16">
        <v>1968</v>
      </c>
      <c r="E6928" t="s">
        <v>15</v>
      </c>
      <c r="F6928" t="s">
        <v>25</v>
      </c>
      <c r="G6928">
        <v>662569</v>
      </c>
      <c r="H6928" t="s">
        <v>17</v>
      </c>
      <c r="J6928" t="s">
        <v>3354</v>
      </c>
      <c r="K6928" t="s">
        <v>3383</v>
      </c>
      <c r="L6928" t="s">
        <v>28</v>
      </c>
      <c r="M6928" t="s">
        <v>3359</v>
      </c>
      <c r="AF6928" t="s">
        <v>3060</v>
      </c>
      <c r="AH6928" s="2">
        <v>39964.687673611108</v>
      </c>
    </row>
    <row r="6929" spans="1:35" ht="15" customHeight="1" thickBot="1" x14ac:dyDescent="0.4">
      <c r="B6929" s="5">
        <f t="shared" si="580"/>
        <v>6927</v>
      </c>
      <c r="C6929">
        <f t="shared" si="581"/>
        <v>21</v>
      </c>
      <c r="D6929" s="16">
        <v>1968</v>
      </c>
      <c r="E6929" s="159" t="s">
        <v>15</v>
      </c>
      <c r="F6929" s="159" t="s">
        <v>25</v>
      </c>
      <c r="G6929" s="160">
        <v>662649</v>
      </c>
      <c r="H6929" s="159"/>
      <c r="I6929" s="159"/>
      <c r="J6929" s="159" t="s">
        <v>3354</v>
      </c>
      <c r="K6929" s="159" t="s">
        <v>3383</v>
      </c>
      <c r="L6929" s="159"/>
      <c r="M6929" s="159" t="s">
        <v>3359</v>
      </c>
      <c r="N6929" s="159"/>
      <c r="O6929" s="159"/>
      <c r="P6929" s="159"/>
      <c r="Q6929" s="159"/>
      <c r="R6929" s="159"/>
      <c r="S6929" s="159"/>
      <c r="T6929" s="159" t="s">
        <v>3262</v>
      </c>
      <c r="U6929" s="159"/>
      <c r="V6929" s="161"/>
      <c r="W6929" s="159" t="s">
        <v>3572</v>
      </c>
      <c r="X6929" s="159" t="s">
        <v>3660</v>
      </c>
      <c r="Y6929" s="159"/>
      <c r="Z6929" s="159"/>
      <c r="AA6929" s="159" t="s">
        <v>3262</v>
      </c>
      <c r="AB6929" s="159"/>
      <c r="AC6929" s="159"/>
      <c r="AD6929" s="159"/>
      <c r="AE6929" s="159"/>
      <c r="AF6929" t="s">
        <v>3451</v>
      </c>
      <c r="AG6929" s="3"/>
      <c r="AH6929" s="153">
        <v>46091</v>
      </c>
      <c r="AI6929" s="76" t="s">
        <v>6416</v>
      </c>
    </row>
    <row r="6930" spans="1:35" ht="15" customHeight="1" x14ac:dyDescent="0.35">
      <c r="B6930" s="5">
        <f t="shared" si="580"/>
        <v>6928</v>
      </c>
      <c r="C6930">
        <f t="shared" si="581"/>
        <v>1</v>
      </c>
      <c r="D6930" s="16">
        <v>1968</v>
      </c>
      <c r="E6930" t="s">
        <v>500</v>
      </c>
      <c r="F6930" t="s">
        <v>25</v>
      </c>
      <c r="G6930">
        <v>662670</v>
      </c>
      <c r="H6930" t="s">
        <v>17</v>
      </c>
      <c r="J6930" t="s">
        <v>380</v>
      </c>
      <c r="K6930" t="s">
        <v>3383</v>
      </c>
      <c r="L6930" t="s">
        <v>375</v>
      </c>
      <c r="M6930" t="s">
        <v>3359</v>
      </c>
      <c r="W6930" t="s">
        <v>3557</v>
      </c>
      <c r="AF6930" t="s">
        <v>3060</v>
      </c>
      <c r="AH6930" s="2">
        <v>40497.302789351852</v>
      </c>
    </row>
    <row r="6931" spans="1:35" ht="15" customHeight="1" x14ac:dyDescent="0.35">
      <c r="B6931" s="5">
        <f t="shared" si="580"/>
        <v>6929</v>
      </c>
      <c r="C6931">
        <f t="shared" si="581"/>
        <v>39</v>
      </c>
      <c r="D6931" s="16">
        <v>1968</v>
      </c>
      <c r="E6931" t="s">
        <v>500</v>
      </c>
      <c r="F6931" t="s">
        <v>25</v>
      </c>
      <c r="G6931">
        <v>662671</v>
      </c>
      <c r="AF6931" t="s">
        <v>3451</v>
      </c>
      <c r="AH6931" s="2">
        <v>45988</v>
      </c>
    </row>
    <row r="6932" spans="1:35" ht="15" customHeight="1" x14ac:dyDescent="0.35">
      <c r="A6932" s="3"/>
      <c r="B6932" s="5">
        <f t="shared" si="580"/>
        <v>6930</v>
      </c>
      <c r="C6932">
        <f t="shared" si="581"/>
        <v>10</v>
      </c>
      <c r="D6932" s="16">
        <v>1968</v>
      </c>
      <c r="E6932" t="s">
        <v>500</v>
      </c>
      <c r="F6932" t="s">
        <v>25</v>
      </c>
      <c r="G6932">
        <v>662710</v>
      </c>
      <c r="H6932" t="s">
        <v>17</v>
      </c>
      <c r="J6932" t="s">
        <v>380</v>
      </c>
      <c r="M6932" t="s">
        <v>3359</v>
      </c>
      <c r="AF6932" t="s">
        <v>3060</v>
      </c>
      <c r="AH6932" s="2">
        <v>40164.54378472222</v>
      </c>
    </row>
    <row r="6933" spans="1:35" ht="15" customHeight="1" x14ac:dyDescent="0.35">
      <c r="B6933" s="5">
        <f t="shared" si="580"/>
        <v>6931</v>
      </c>
      <c r="C6933">
        <f t="shared" si="577"/>
        <v>149</v>
      </c>
      <c r="D6933" s="16">
        <v>1968</v>
      </c>
      <c r="E6933" t="s">
        <v>500</v>
      </c>
      <c r="F6933" t="s">
        <v>25</v>
      </c>
      <c r="G6933">
        <v>662720</v>
      </c>
      <c r="H6933" t="s">
        <v>17</v>
      </c>
      <c r="J6933" t="s">
        <v>380</v>
      </c>
      <c r="M6933" t="s">
        <v>3359</v>
      </c>
      <c r="W6933" t="s">
        <v>3557</v>
      </c>
      <c r="AB6933" t="s">
        <v>197</v>
      </c>
      <c r="AF6933" t="s">
        <v>3060</v>
      </c>
      <c r="AH6933" s="2">
        <v>39988.888043981482</v>
      </c>
    </row>
    <row r="6934" spans="1:35" ht="15" customHeight="1" x14ac:dyDescent="0.35">
      <c r="B6934" s="5">
        <f t="shared" si="580"/>
        <v>6932</v>
      </c>
      <c r="C6934">
        <f t="shared" si="577"/>
        <v>259</v>
      </c>
      <c r="D6934" s="16">
        <v>1968</v>
      </c>
      <c r="E6934" t="s">
        <v>327</v>
      </c>
      <c r="F6934" t="s">
        <v>25</v>
      </c>
      <c r="G6934">
        <v>662869</v>
      </c>
      <c r="H6934" t="s">
        <v>17</v>
      </c>
      <c r="J6934" t="s">
        <v>3354</v>
      </c>
      <c r="K6934" t="s">
        <v>3383</v>
      </c>
      <c r="L6934" t="s">
        <v>402</v>
      </c>
      <c r="M6934" t="s">
        <v>3359</v>
      </c>
      <c r="AF6934" t="s">
        <v>3060</v>
      </c>
      <c r="AH6934" s="2">
        <v>40738.366655092592</v>
      </c>
    </row>
    <row r="6935" spans="1:35" ht="15" customHeight="1" x14ac:dyDescent="0.35">
      <c r="A6935" s="3"/>
      <c r="B6935" s="5">
        <f t="shared" si="580"/>
        <v>6933</v>
      </c>
      <c r="C6935">
        <f t="shared" si="577"/>
        <v>92</v>
      </c>
      <c r="D6935" s="16">
        <v>1968</v>
      </c>
      <c r="E6935" t="s">
        <v>327</v>
      </c>
      <c r="F6935" t="s">
        <v>25</v>
      </c>
      <c r="G6935">
        <v>663128</v>
      </c>
      <c r="H6935" t="s">
        <v>17</v>
      </c>
      <c r="L6935" t="s">
        <v>685</v>
      </c>
      <c r="M6935" t="s">
        <v>3359</v>
      </c>
      <c r="AF6935" t="s">
        <v>3060</v>
      </c>
      <c r="AH6935" s="2">
        <v>40766.346319444441</v>
      </c>
    </row>
    <row r="6936" spans="1:35" ht="15" customHeight="1" x14ac:dyDescent="0.35">
      <c r="B6936" s="5">
        <f t="shared" si="580"/>
        <v>6934</v>
      </c>
      <c r="C6936">
        <f t="shared" si="577"/>
        <v>1043</v>
      </c>
      <c r="D6936" s="16">
        <v>1968</v>
      </c>
      <c r="E6936" t="s">
        <v>221</v>
      </c>
      <c r="F6936" t="s">
        <v>25</v>
      </c>
      <c r="G6936">
        <v>663220</v>
      </c>
      <c r="H6936" t="s">
        <v>17</v>
      </c>
      <c r="J6936" t="s">
        <v>3354</v>
      </c>
      <c r="K6936" t="s">
        <v>3383</v>
      </c>
      <c r="M6936" t="s">
        <v>3359</v>
      </c>
      <c r="AF6936" t="s">
        <v>3060</v>
      </c>
      <c r="AH6936" s="2">
        <v>39744.360185185185</v>
      </c>
    </row>
    <row r="6937" spans="1:35" ht="15" customHeight="1" x14ac:dyDescent="0.35">
      <c r="B6937" s="5">
        <f t="shared" si="580"/>
        <v>6935</v>
      </c>
      <c r="C6937">
        <f t="shared" si="577"/>
        <v>1107</v>
      </c>
      <c r="D6937" s="16">
        <v>1968</v>
      </c>
      <c r="E6937" t="s">
        <v>15</v>
      </c>
      <c r="F6937" t="s">
        <v>25</v>
      </c>
      <c r="G6937">
        <v>664263</v>
      </c>
      <c r="AF6937" t="s">
        <v>3451</v>
      </c>
      <c r="AH6937" s="2">
        <v>45899</v>
      </c>
    </row>
    <row r="6938" spans="1:35" ht="15" customHeight="1" x14ac:dyDescent="0.35">
      <c r="B6938" s="5">
        <f t="shared" si="580"/>
        <v>6936</v>
      </c>
      <c r="C6938">
        <f t="shared" si="577"/>
        <v>60</v>
      </c>
      <c r="D6938" s="16">
        <v>1968</v>
      </c>
      <c r="E6938" t="s">
        <v>15</v>
      </c>
      <c r="F6938" t="s">
        <v>25</v>
      </c>
      <c r="G6938">
        <v>665370</v>
      </c>
      <c r="H6938" t="s">
        <v>17</v>
      </c>
      <c r="J6938" t="s">
        <v>3354</v>
      </c>
      <c r="K6938" t="s">
        <v>3383</v>
      </c>
      <c r="L6938" t="s">
        <v>254</v>
      </c>
      <c r="M6938" t="s">
        <v>3359</v>
      </c>
      <c r="S6938" s="148">
        <v>493</v>
      </c>
      <c r="AB6938" t="s">
        <v>282</v>
      </c>
      <c r="AD6938" s="3" t="s">
        <v>2260</v>
      </c>
      <c r="AF6938" t="s">
        <v>3060</v>
      </c>
      <c r="AH6938" s="2">
        <v>40684.627175925925</v>
      </c>
    </row>
    <row r="6939" spans="1:35" ht="15" customHeight="1" x14ac:dyDescent="0.35">
      <c r="B6939" s="5">
        <f t="shared" si="580"/>
        <v>6937</v>
      </c>
      <c r="C6939">
        <f t="shared" si="577"/>
        <v>75</v>
      </c>
      <c r="D6939" s="16">
        <v>1968</v>
      </c>
      <c r="E6939" t="s">
        <v>15</v>
      </c>
      <c r="F6939" t="s">
        <v>25</v>
      </c>
      <c r="G6939">
        <v>665430</v>
      </c>
      <c r="H6939" t="s">
        <v>17</v>
      </c>
      <c r="J6939" t="s">
        <v>3354</v>
      </c>
      <c r="K6939" t="s">
        <v>3383</v>
      </c>
      <c r="L6939" t="s">
        <v>398</v>
      </c>
      <c r="M6939" t="s">
        <v>3359</v>
      </c>
      <c r="N6939" t="s">
        <v>3359</v>
      </c>
      <c r="S6939" s="148">
        <v>468</v>
      </c>
      <c r="AB6939" t="s">
        <v>2261</v>
      </c>
      <c r="AC6939" s="3">
        <v>1968</v>
      </c>
      <c r="AF6939" t="s">
        <v>3060</v>
      </c>
      <c r="AH6939" s="2">
        <v>40843.840185185189</v>
      </c>
    </row>
    <row r="6940" spans="1:35" ht="15" customHeight="1" x14ac:dyDescent="0.35">
      <c r="A6940" s="3"/>
      <c r="B6940" s="5">
        <f t="shared" si="580"/>
        <v>6938</v>
      </c>
      <c r="C6940">
        <f t="shared" si="577"/>
        <v>685</v>
      </c>
      <c r="D6940" s="16">
        <v>1968</v>
      </c>
      <c r="E6940" s="3" t="s">
        <v>15</v>
      </c>
      <c r="F6940" s="3" t="s">
        <v>25</v>
      </c>
      <c r="G6940" s="3">
        <v>665505</v>
      </c>
      <c r="H6940" s="3"/>
      <c r="I6940" s="3"/>
      <c r="J6940" s="3"/>
      <c r="K6940" s="3"/>
      <c r="L6940" s="3"/>
      <c r="M6940" s="3"/>
      <c r="N6940" s="3"/>
      <c r="O6940" s="3"/>
      <c r="P6940" s="3"/>
      <c r="Q6940" s="3"/>
      <c r="R6940" s="3"/>
      <c r="S6940" s="152"/>
      <c r="T6940" s="3"/>
      <c r="U6940" s="3"/>
      <c r="V6940" s="143"/>
      <c r="W6940" s="3"/>
      <c r="X6940" s="3"/>
      <c r="Y6940" s="3"/>
      <c r="Z6940" s="3"/>
      <c r="AB6940" s="3"/>
      <c r="AE6940" s="3"/>
      <c r="AF6940" s="3" t="s">
        <v>3451</v>
      </c>
      <c r="AG6940" s="3"/>
      <c r="AH6940" s="153">
        <v>45661</v>
      </c>
      <c r="AI6940" s="14" t="s">
        <v>4472</v>
      </c>
    </row>
    <row r="6941" spans="1:35" ht="15" customHeight="1" x14ac:dyDescent="0.35">
      <c r="B6941" s="5">
        <f t="shared" si="580"/>
        <v>6939</v>
      </c>
      <c r="C6941">
        <f t="shared" si="577"/>
        <v>52</v>
      </c>
      <c r="D6941" s="16">
        <v>1968</v>
      </c>
      <c r="E6941" t="s">
        <v>15</v>
      </c>
      <c r="F6941" t="s">
        <v>25</v>
      </c>
      <c r="G6941">
        <v>666190</v>
      </c>
      <c r="H6941" t="s">
        <v>17</v>
      </c>
      <c r="J6941" t="s">
        <v>3354</v>
      </c>
      <c r="L6941" t="s">
        <v>329</v>
      </c>
      <c r="M6941" t="s">
        <v>3359</v>
      </c>
      <c r="AF6941" t="s">
        <v>3060</v>
      </c>
      <c r="AH6941" s="2">
        <v>40714.926886574074</v>
      </c>
    </row>
    <row r="6942" spans="1:35" ht="15" customHeight="1" x14ac:dyDescent="0.35">
      <c r="B6942" s="5">
        <f t="shared" si="580"/>
        <v>6940</v>
      </c>
      <c r="C6942">
        <f t="shared" si="577"/>
        <v>7</v>
      </c>
      <c r="D6942" s="16">
        <v>1968</v>
      </c>
      <c r="E6942" t="s">
        <v>15</v>
      </c>
      <c r="F6942" t="s">
        <v>25</v>
      </c>
      <c r="G6942">
        <v>666242</v>
      </c>
      <c r="H6942" t="s">
        <v>17</v>
      </c>
      <c r="J6942" t="s">
        <v>3354</v>
      </c>
      <c r="K6942" t="s">
        <v>3383</v>
      </c>
      <c r="L6942" t="s">
        <v>2262</v>
      </c>
      <c r="M6942" t="s">
        <v>3359</v>
      </c>
      <c r="AC6942" s="3">
        <v>1968</v>
      </c>
      <c r="AF6942" t="s">
        <v>3060</v>
      </c>
      <c r="AH6942" s="2">
        <v>40847.200648148151</v>
      </c>
    </row>
    <row r="6943" spans="1:35" ht="15" customHeight="1" x14ac:dyDescent="0.35">
      <c r="B6943" s="5">
        <f t="shared" si="580"/>
        <v>6941</v>
      </c>
      <c r="C6943">
        <f t="shared" si="577"/>
        <v>127</v>
      </c>
      <c r="D6943" s="16">
        <v>1968</v>
      </c>
      <c r="E6943" t="s">
        <v>15</v>
      </c>
      <c r="F6943" t="s">
        <v>25</v>
      </c>
      <c r="G6943" s="70">
        <v>666249</v>
      </c>
      <c r="J6943" t="s">
        <v>3354</v>
      </c>
      <c r="K6943" t="s">
        <v>3383</v>
      </c>
      <c r="M6943" t="s">
        <v>3453</v>
      </c>
      <c r="T6943" t="s">
        <v>3262</v>
      </c>
      <c r="W6943" t="s">
        <v>3572</v>
      </c>
      <c r="X6943" t="s">
        <v>3660</v>
      </c>
      <c r="AA6943" t="s">
        <v>3262</v>
      </c>
      <c r="AC6943"/>
      <c r="AD6943"/>
      <c r="AF6943" t="s">
        <v>3451</v>
      </c>
      <c r="AG6943" s="3"/>
      <c r="AH6943" s="153">
        <v>45899</v>
      </c>
      <c r="AI6943" s="36" t="s">
        <v>5468</v>
      </c>
    </row>
    <row r="6944" spans="1:35" ht="15" customHeight="1" x14ac:dyDescent="0.35">
      <c r="B6944" s="5">
        <f t="shared" si="580"/>
        <v>6942</v>
      </c>
      <c r="C6944">
        <f t="shared" si="577"/>
        <v>1</v>
      </c>
      <c r="D6944" s="16">
        <v>1968</v>
      </c>
      <c r="E6944" t="s">
        <v>15</v>
      </c>
      <c r="F6944" t="s">
        <v>25</v>
      </c>
      <c r="G6944">
        <v>666376</v>
      </c>
      <c r="H6944" t="s">
        <v>17</v>
      </c>
      <c r="J6944" t="s">
        <v>3354</v>
      </c>
      <c r="K6944" t="s">
        <v>3383</v>
      </c>
      <c r="M6944" t="s">
        <v>3359</v>
      </c>
      <c r="AF6944" t="s">
        <v>3060</v>
      </c>
      <c r="AH6944" s="2">
        <v>40981.703460648147</v>
      </c>
    </row>
    <row r="6945" spans="1:35" ht="15" customHeight="1" x14ac:dyDescent="0.35">
      <c r="A6945" s="3"/>
      <c r="B6945" s="5">
        <f t="shared" si="580"/>
        <v>6943</v>
      </c>
      <c r="C6945">
        <f t="shared" si="577"/>
        <v>2</v>
      </c>
      <c r="D6945" s="16">
        <v>1968</v>
      </c>
      <c r="E6945" s="3" t="s">
        <v>15</v>
      </c>
      <c r="F6945" s="3" t="s">
        <v>25</v>
      </c>
      <c r="G6945" s="165">
        <v>666377</v>
      </c>
      <c r="H6945" s="3"/>
      <c r="I6945" s="3"/>
      <c r="J6945" s="3" t="s">
        <v>3354</v>
      </c>
      <c r="K6945" s="3" t="s">
        <v>3383</v>
      </c>
      <c r="L6945" s="3"/>
      <c r="M6945" s="3" t="s">
        <v>3453</v>
      </c>
      <c r="N6945" s="3"/>
      <c r="O6945" s="3"/>
      <c r="P6945" s="3"/>
      <c r="Q6945" s="3"/>
      <c r="R6945" s="3"/>
      <c r="S6945" s="152"/>
      <c r="T6945" s="3" t="s">
        <v>3262</v>
      </c>
      <c r="U6945" s="3"/>
      <c r="V6945" s="143"/>
      <c r="W6945" s="3" t="s">
        <v>3572</v>
      </c>
      <c r="X6945" s="3" t="s">
        <v>3660</v>
      </c>
      <c r="Y6945" s="3"/>
      <c r="Z6945" s="3"/>
      <c r="AA6945" s="3" t="s">
        <v>3262</v>
      </c>
      <c r="AB6945" s="3"/>
      <c r="AE6945" s="3"/>
      <c r="AF6945" t="s">
        <v>3451</v>
      </c>
      <c r="AG6945" s="3"/>
      <c r="AH6945" s="153">
        <v>45928</v>
      </c>
      <c r="AI6945" s="166" t="s">
        <v>5647</v>
      </c>
    </row>
    <row r="6946" spans="1:35" ht="15" customHeight="1" x14ac:dyDescent="0.35">
      <c r="B6946" s="5">
        <f t="shared" si="580"/>
        <v>6944</v>
      </c>
      <c r="C6946">
        <f t="shared" si="577"/>
        <v>617</v>
      </c>
      <c r="D6946" s="16">
        <v>1968</v>
      </c>
      <c r="E6946" t="s">
        <v>15</v>
      </c>
      <c r="F6946" t="s">
        <v>25</v>
      </c>
      <c r="G6946">
        <v>666379</v>
      </c>
      <c r="H6946" t="s">
        <v>17</v>
      </c>
      <c r="J6946" t="s">
        <v>3354</v>
      </c>
      <c r="L6946" t="s">
        <v>518</v>
      </c>
      <c r="M6946" t="s">
        <v>3359</v>
      </c>
      <c r="S6946" s="148">
        <v>468</v>
      </c>
      <c r="AD6946" s="3" t="s">
        <v>2263</v>
      </c>
      <c r="AF6946" t="s">
        <v>3060</v>
      </c>
      <c r="AH6946" s="2">
        <v>40598.977673611109</v>
      </c>
    </row>
    <row r="6947" spans="1:35" ht="15" customHeight="1" x14ac:dyDescent="0.35">
      <c r="B6947" s="5">
        <f t="shared" si="580"/>
        <v>6945</v>
      </c>
      <c r="C6947">
        <f t="shared" si="577"/>
        <v>81</v>
      </c>
      <c r="D6947" s="16">
        <v>1968</v>
      </c>
      <c r="E6947" t="s">
        <v>15</v>
      </c>
      <c r="F6947" t="s">
        <v>25</v>
      </c>
      <c r="G6947">
        <v>666996</v>
      </c>
      <c r="H6947" t="s">
        <v>17</v>
      </c>
      <c r="J6947" t="s">
        <v>3354</v>
      </c>
      <c r="K6947" t="s">
        <v>3383</v>
      </c>
      <c r="L6947" t="s">
        <v>174</v>
      </c>
      <c r="M6947" t="s">
        <v>3359</v>
      </c>
      <c r="AB6947" t="s">
        <v>2264</v>
      </c>
      <c r="AC6947" s="3">
        <v>1968</v>
      </c>
      <c r="AF6947" t="s">
        <v>3060</v>
      </c>
      <c r="AH6947" s="2">
        <v>40586.606145833335</v>
      </c>
    </row>
    <row r="6948" spans="1:35" ht="15" customHeight="1" x14ac:dyDescent="0.35">
      <c r="B6948" s="5">
        <f t="shared" si="580"/>
        <v>6946</v>
      </c>
      <c r="C6948">
        <f t="shared" si="577"/>
        <v>65</v>
      </c>
      <c r="D6948" s="16">
        <v>1968</v>
      </c>
      <c r="E6948" t="s">
        <v>15</v>
      </c>
      <c r="F6948" t="s">
        <v>25</v>
      </c>
      <c r="G6948">
        <v>667077</v>
      </c>
      <c r="H6948" t="s">
        <v>17</v>
      </c>
      <c r="J6948" t="s">
        <v>3354</v>
      </c>
      <c r="K6948" t="s">
        <v>3383</v>
      </c>
      <c r="L6948" t="s">
        <v>761</v>
      </c>
      <c r="M6948" t="s">
        <v>3359</v>
      </c>
      <c r="AF6948" t="s">
        <v>3060</v>
      </c>
      <c r="AH6948" s="2">
        <v>39945.335104166668</v>
      </c>
    </row>
    <row r="6949" spans="1:35" ht="15" customHeight="1" x14ac:dyDescent="0.35">
      <c r="B6949" s="5">
        <f t="shared" si="580"/>
        <v>6947</v>
      </c>
      <c r="C6949">
        <f t="shared" si="577"/>
        <v>308</v>
      </c>
      <c r="D6949" s="16">
        <v>1968</v>
      </c>
      <c r="E6949" t="s">
        <v>15</v>
      </c>
      <c r="F6949" t="s">
        <v>25</v>
      </c>
      <c r="G6949">
        <v>667142</v>
      </c>
      <c r="H6949" t="s">
        <v>17</v>
      </c>
      <c r="J6949" t="s">
        <v>3354</v>
      </c>
      <c r="K6949" t="s">
        <v>3383</v>
      </c>
      <c r="L6949" t="s">
        <v>1396</v>
      </c>
      <c r="M6949" t="s">
        <v>3359</v>
      </c>
      <c r="AF6949" t="s">
        <v>3060</v>
      </c>
      <c r="AH6949" s="2">
        <v>40349.945775462962</v>
      </c>
    </row>
    <row r="6950" spans="1:35" ht="15" customHeight="1" x14ac:dyDescent="0.35">
      <c r="B6950" s="5">
        <f t="shared" si="580"/>
        <v>6948</v>
      </c>
      <c r="C6950">
        <f t="shared" si="577"/>
        <v>17</v>
      </c>
      <c r="D6950" s="16">
        <v>1968</v>
      </c>
      <c r="E6950" t="s">
        <v>500</v>
      </c>
      <c r="F6950" t="s">
        <v>25</v>
      </c>
      <c r="G6950">
        <v>667450</v>
      </c>
      <c r="H6950" t="s">
        <v>17</v>
      </c>
      <c r="K6950" t="s">
        <v>3383</v>
      </c>
      <c r="L6950" t="s">
        <v>28</v>
      </c>
      <c r="M6950" t="s">
        <v>3359</v>
      </c>
      <c r="U6950" t="s">
        <v>3557</v>
      </c>
      <c r="AB6950" t="s">
        <v>197</v>
      </c>
      <c r="AD6950" s="3" t="s">
        <v>2265</v>
      </c>
      <c r="AF6950" t="s">
        <v>3060</v>
      </c>
      <c r="AH6950" s="2">
        <v>40302.617083333331</v>
      </c>
    </row>
    <row r="6951" spans="1:35" ht="15" customHeight="1" thickBot="1" x14ac:dyDescent="0.4">
      <c r="B6951" s="5">
        <f t="shared" si="580"/>
        <v>6949</v>
      </c>
      <c r="C6951">
        <f t="shared" ref="C6951:C6954" si="582">+G6952-G6951</f>
        <v>255</v>
      </c>
      <c r="D6951" s="16">
        <v>1968</v>
      </c>
      <c r="E6951" t="s">
        <v>500</v>
      </c>
      <c r="F6951" t="s">
        <v>25</v>
      </c>
      <c r="G6951">
        <v>667467</v>
      </c>
      <c r="J6951" t="s">
        <v>4086</v>
      </c>
      <c r="K6951" t="s">
        <v>3383</v>
      </c>
      <c r="M6951" t="s">
        <v>3453</v>
      </c>
      <c r="U6951" t="s">
        <v>3557</v>
      </c>
      <c r="W6951" t="s">
        <v>3572</v>
      </c>
      <c r="X6951" t="s">
        <v>3452</v>
      </c>
      <c r="AA6951" s="3" t="s">
        <v>3875</v>
      </c>
      <c r="AD6951" t="s">
        <v>4254</v>
      </c>
      <c r="AF6951" t="s">
        <v>3451</v>
      </c>
      <c r="AH6951" s="2">
        <v>45562</v>
      </c>
    </row>
    <row r="6952" spans="1:35" ht="15" customHeight="1" thickBot="1" x14ac:dyDescent="0.4">
      <c r="B6952" s="5">
        <f t="shared" si="580"/>
        <v>6950</v>
      </c>
      <c r="C6952">
        <f t="shared" si="582"/>
        <v>28</v>
      </c>
      <c r="D6952" s="16">
        <v>1968</v>
      </c>
      <c r="E6952" s="159" t="s">
        <v>327</v>
      </c>
      <c r="F6952" s="159" t="s">
        <v>16</v>
      </c>
      <c r="G6952" s="160">
        <v>667722</v>
      </c>
      <c r="H6952" s="159"/>
      <c r="I6952" s="159"/>
      <c r="J6952" s="159" t="s">
        <v>3354</v>
      </c>
      <c r="K6952" s="159" t="s">
        <v>3383</v>
      </c>
      <c r="L6952" s="159"/>
      <c r="M6952" s="159" t="s">
        <v>3453</v>
      </c>
      <c r="N6952" s="159"/>
      <c r="O6952" s="159"/>
      <c r="P6952" s="159"/>
      <c r="Q6952" s="159"/>
      <c r="R6952" s="159"/>
      <c r="S6952" s="159"/>
      <c r="T6952" s="159" t="s">
        <v>3424</v>
      </c>
      <c r="U6952" s="159"/>
      <c r="V6952" s="161" t="s">
        <v>3359</v>
      </c>
      <c r="W6952" s="159" t="s">
        <v>3572</v>
      </c>
      <c r="X6952" s="159" t="s">
        <v>3452</v>
      </c>
      <c r="Y6952" s="159"/>
      <c r="Z6952" s="159"/>
      <c r="AA6952" s="159" t="s">
        <v>6303</v>
      </c>
      <c r="AB6952" s="159"/>
      <c r="AC6952" s="159"/>
      <c r="AD6952" s="159"/>
      <c r="AE6952" s="159"/>
      <c r="AF6952" t="s">
        <v>3451</v>
      </c>
      <c r="AG6952" s="159"/>
      <c r="AH6952" s="176">
        <v>46207</v>
      </c>
      <c r="AI6952" s="76" t="s">
        <v>6733</v>
      </c>
    </row>
    <row r="6953" spans="1:35" ht="15" customHeight="1" x14ac:dyDescent="0.35">
      <c r="B6953" s="5">
        <f t="shared" si="580"/>
        <v>6951</v>
      </c>
      <c r="C6953">
        <f t="shared" si="582"/>
        <v>1321</v>
      </c>
      <c r="D6953" s="16">
        <v>1968</v>
      </c>
      <c r="E6953" t="s">
        <v>327</v>
      </c>
      <c r="F6953" t="s">
        <v>16</v>
      </c>
      <c r="G6953">
        <v>667750</v>
      </c>
      <c r="H6953" t="s">
        <v>17</v>
      </c>
      <c r="J6953" t="s">
        <v>3354</v>
      </c>
      <c r="K6953" t="s">
        <v>3383</v>
      </c>
      <c r="L6953" t="s">
        <v>791</v>
      </c>
      <c r="M6953" t="s">
        <v>3359</v>
      </c>
      <c r="AB6953" t="s">
        <v>2266</v>
      </c>
      <c r="AF6953" t="s">
        <v>3060</v>
      </c>
      <c r="AH6953" s="2">
        <v>40847.69054398148</v>
      </c>
    </row>
    <row r="6954" spans="1:35" ht="15" customHeight="1" x14ac:dyDescent="0.35">
      <c r="B6954" s="5">
        <f t="shared" si="580"/>
        <v>6952</v>
      </c>
      <c r="C6954">
        <f t="shared" si="582"/>
        <v>384</v>
      </c>
      <c r="D6954" s="16">
        <v>1968</v>
      </c>
      <c r="E6954" t="s">
        <v>15</v>
      </c>
      <c r="F6954" t="s">
        <v>16</v>
      </c>
      <c r="G6954">
        <v>669071</v>
      </c>
      <c r="H6954" t="s">
        <v>17</v>
      </c>
      <c r="K6954" t="s">
        <v>3383</v>
      </c>
      <c r="M6954" t="s">
        <v>3359</v>
      </c>
      <c r="AC6954" s="3">
        <v>1969</v>
      </c>
      <c r="AF6954" t="s">
        <v>3060</v>
      </c>
      <c r="AH6954" s="2">
        <v>40730.693171296298</v>
      </c>
    </row>
    <row r="6955" spans="1:35" ht="15" customHeight="1" x14ac:dyDescent="0.35">
      <c r="B6955" s="5">
        <f t="shared" si="580"/>
        <v>6953</v>
      </c>
      <c r="C6955">
        <f t="shared" si="577"/>
        <v>32</v>
      </c>
      <c r="D6955" s="16">
        <v>1968</v>
      </c>
      <c r="E6955" t="s">
        <v>560</v>
      </c>
      <c r="F6955" t="s">
        <v>25</v>
      </c>
      <c r="G6955">
        <v>669455</v>
      </c>
      <c r="J6955" t="s">
        <v>3354</v>
      </c>
      <c r="K6955" t="s">
        <v>3383</v>
      </c>
      <c r="M6955" t="s">
        <v>3453</v>
      </c>
      <c r="N6955" t="s">
        <v>3359</v>
      </c>
      <c r="T6955" t="s">
        <v>3424</v>
      </c>
      <c r="W6955" t="s">
        <v>3557</v>
      </c>
      <c r="X6955" t="s">
        <v>3452</v>
      </c>
      <c r="Z6955" t="s">
        <v>3359</v>
      </c>
      <c r="AA6955" s="3" t="s">
        <v>3748</v>
      </c>
      <c r="AB6955" t="s">
        <v>3728</v>
      </c>
      <c r="AD6955" s="3" t="s">
        <v>3760</v>
      </c>
      <c r="AF6955" s="3" t="s">
        <v>3133</v>
      </c>
      <c r="AH6955" s="2">
        <v>45078</v>
      </c>
    </row>
    <row r="6956" spans="1:35" ht="15" customHeight="1" x14ac:dyDescent="0.35">
      <c r="B6956" s="5">
        <f t="shared" si="580"/>
        <v>6954</v>
      </c>
      <c r="C6956">
        <f t="shared" si="577"/>
        <v>4</v>
      </c>
      <c r="D6956" s="16">
        <v>1968</v>
      </c>
      <c r="E6956" t="s">
        <v>560</v>
      </c>
      <c r="F6956" t="s">
        <v>25</v>
      </c>
      <c r="G6956">
        <v>669487</v>
      </c>
      <c r="J6956" t="s">
        <v>3354</v>
      </c>
      <c r="K6956" t="s">
        <v>3383</v>
      </c>
      <c r="M6956" t="s">
        <v>3453</v>
      </c>
      <c r="T6956" t="s">
        <v>3424</v>
      </c>
      <c r="W6956" t="s">
        <v>3557</v>
      </c>
      <c r="X6956" t="s">
        <v>3452</v>
      </c>
      <c r="Z6956" t="s">
        <v>3359</v>
      </c>
      <c r="AA6956" s="3" t="s">
        <v>3748</v>
      </c>
      <c r="AF6956" s="3" t="s">
        <v>3451</v>
      </c>
      <c r="AH6956" s="2">
        <v>46129</v>
      </c>
    </row>
    <row r="6957" spans="1:35" ht="15" customHeight="1" x14ac:dyDescent="0.35">
      <c r="B6957" s="5">
        <f t="shared" si="580"/>
        <v>6955</v>
      </c>
      <c r="C6957">
        <f t="shared" si="577"/>
        <v>3</v>
      </c>
      <c r="D6957" s="16">
        <v>1968</v>
      </c>
      <c r="E6957" t="s">
        <v>560</v>
      </c>
      <c r="F6957" t="s">
        <v>25</v>
      </c>
      <c r="G6957">
        <v>669491</v>
      </c>
      <c r="H6957" t="s">
        <v>17</v>
      </c>
      <c r="J6957" t="s">
        <v>3354</v>
      </c>
      <c r="K6957" t="s">
        <v>3383</v>
      </c>
      <c r="L6957" t="s">
        <v>28</v>
      </c>
      <c r="M6957" t="s">
        <v>3359</v>
      </c>
      <c r="W6957" t="s">
        <v>3557</v>
      </c>
      <c r="Z6957" t="s">
        <v>3359</v>
      </c>
      <c r="AD6957" s="3" t="s">
        <v>2267</v>
      </c>
      <c r="AF6957" t="s">
        <v>3060</v>
      </c>
      <c r="AH6957" s="2">
        <v>40838.655706018515</v>
      </c>
    </row>
    <row r="6958" spans="1:35" ht="15" customHeight="1" thickBot="1" x14ac:dyDescent="0.4">
      <c r="B6958" s="5">
        <f t="shared" si="580"/>
        <v>6956</v>
      </c>
      <c r="C6958">
        <f t="shared" si="577"/>
        <v>11</v>
      </c>
      <c r="D6958" s="16">
        <v>1968</v>
      </c>
      <c r="E6958" t="s">
        <v>560</v>
      </c>
      <c r="F6958" t="s">
        <v>25</v>
      </c>
      <c r="G6958">
        <v>669494</v>
      </c>
      <c r="H6958" t="s">
        <v>17</v>
      </c>
      <c r="J6958" t="s">
        <v>3354</v>
      </c>
      <c r="K6958" t="s">
        <v>3383</v>
      </c>
      <c r="L6958" t="s">
        <v>28</v>
      </c>
      <c r="M6958" t="s">
        <v>3359</v>
      </c>
      <c r="W6958" t="s">
        <v>3557</v>
      </c>
      <c r="Z6958" t="s">
        <v>3359</v>
      </c>
      <c r="AA6958" s="3" t="s">
        <v>3748</v>
      </c>
      <c r="AB6958" t="s">
        <v>3728</v>
      </c>
      <c r="AD6958" s="3" t="s">
        <v>3761</v>
      </c>
      <c r="AF6958" t="s">
        <v>3060</v>
      </c>
      <c r="AH6958" s="2">
        <v>40196.069664351853</v>
      </c>
    </row>
    <row r="6959" spans="1:35" ht="15" customHeight="1" thickBot="1" x14ac:dyDescent="0.4">
      <c r="B6959" s="5">
        <f t="shared" si="580"/>
        <v>6957</v>
      </c>
      <c r="C6959">
        <f t="shared" ref="C6959:C7027" si="583">+G6960-G6959</f>
        <v>67</v>
      </c>
      <c r="D6959" s="16">
        <v>1968</v>
      </c>
      <c r="E6959" t="s">
        <v>560</v>
      </c>
      <c r="F6959" t="s">
        <v>25</v>
      </c>
      <c r="G6959">
        <v>669505</v>
      </c>
      <c r="H6959" t="s">
        <v>17</v>
      </c>
      <c r="I6959" s="162"/>
      <c r="J6959" s="162" t="s">
        <v>3354</v>
      </c>
      <c r="K6959" s="162" t="s">
        <v>3383</v>
      </c>
      <c r="L6959" s="162" t="s">
        <v>2269</v>
      </c>
      <c r="M6959" s="162" t="s">
        <v>3359</v>
      </c>
      <c r="N6959" s="162"/>
      <c r="O6959" s="162"/>
      <c r="P6959" s="162"/>
      <c r="Q6959" s="162"/>
      <c r="R6959" s="162"/>
      <c r="S6959" s="181"/>
      <c r="T6959" s="162"/>
      <c r="U6959" s="162"/>
      <c r="V6959" s="182"/>
      <c r="W6959" s="162" t="s">
        <v>3557</v>
      </c>
      <c r="X6959" s="162"/>
      <c r="Y6959" s="162"/>
      <c r="Z6959" s="162"/>
      <c r="AA6959" s="159"/>
      <c r="AB6959" t="s">
        <v>195</v>
      </c>
      <c r="AF6959" t="s">
        <v>3060</v>
      </c>
      <c r="AH6959" s="2">
        <v>40551.286226851851</v>
      </c>
    </row>
    <row r="6960" spans="1:35" ht="13.5" customHeight="1" thickBot="1" x14ac:dyDescent="0.4">
      <c r="B6960" s="5">
        <f t="shared" si="580"/>
        <v>6958</v>
      </c>
      <c r="C6960">
        <f t="shared" si="583"/>
        <v>11</v>
      </c>
      <c r="D6960" s="16">
        <v>1968</v>
      </c>
      <c r="E6960" s="162" t="s">
        <v>560</v>
      </c>
      <c r="F6960" s="162" t="s">
        <v>25</v>
      </c>
      <c r="G6960" s="162">
        <v>669572</v>
      </c>
      <c r="H6960" s="162" t="s">
        <v>17</v>
      </c>
      <c r="I6960" s="162"/>
      <c r="J6960" s="162"/>
      <c r="K6960" s="162" t="s">
        <v>3383</v>
      </c>
      <c r="L6960" s="162" t="s">
        <v>437</v>
      </c>
      <c r="M6960" s="162" t="s">
        <v>3359</v>
      </c>
      <c r="N6960" s="162"/>
      <c r="O6960" s="162"/>
      <c r="P6960" s="162"/>
      <c r="Q6960" s="162"/>
      <c r="R6960" s="162"/>
      <c r="S6960" s="181"/>
      <c r="T6960" s="162"/>
      <c r="U6960" s="162"/>
      <c r="V6960" s="182"/>
      <c r="W6960" s="162" t="s">
        <v>3557</v>
      </c>
      <c r="X6960" s="162"/>
      <c r="Y6960" s="162"/>
      <c r="Z6960" s="162"/>
      <c r="AA6960" s="159"/>
      <c r="AB6960" s="162" t="s">
        <v>195</v>
      </c>
      <c r="AC6960" s="159"/>
      <c r="AD6960" s="159" t="s">
        <v>2270</v>
      </c>
      <c r="AE6960" s="162"/>
      <c r="AF6960" t="s">
        <v>3060</v>
      </c>
      <c r="AG6960" s="162"/>
      <c r="AH6960" s="163">
        <v>40707.563206018516</v>
      </c>
      <c r="AI6960" s="162"/>
    </row>
    <row r="6961" spans="1:35" ht="15" customHeight="1" thickBot="1" x14ac:dyDescent="0.4">
      <c r="A6961" s="180"/>
      <c r="B6961" s="5">
        <f t="shared" si="580"/>
        <v>6959</v>
      </c>
      <c r="C6961">
        <f t="shared" si="583"/>
        <v>4</v>
      </c>
      <c r="D6961" s="16">
        <v>1968</v>
      </c>
      <c r="E6961" t="s">
        <v>560</v>
      </c>
      <c r="F6961" t="s">
        <v>25</v>
      </c>
      <c r="G6961">
        <v>669583</v>
      </c>
      <c r="H6961" t="s">
        <v>73</v>
      </c>
      <c r="K6961" t="s">
        <v>3383</v>
      </c>
      <c r="L6961" t="s">
        <v>2271</v>
      </c>
      <c r="M6961" t="s">
        <v>3359</v>
      </c>
      <c r="AC6961" s="156">
        <v>25689</v>
      </c>
      <c r="AF6961" t="s">
        <v>3060</v>
      </c>
      <c r="AH6961" s="2">
        <v>40507.46947916667</v>
      </c>
    </row>
    <row r="6962" spans="1:35" ht="15" customHeight="1" x14ac:dyDescent="0.35">
      <c r="B6962" s="5">
        <f t="shared" si="580"/>
        <v>6960</v>
      </c>
      <c r="C6962">
        <f t="shared" si="583"/>
        <v>85</v>
      </c>
      <c r="D6962" s="16">
        <v>1968</v>
      </c>
      <c r="E6962" s="116" t="s">
        <v>560</v>
      </c>
      <c r="F6962" s="116" t="s">
        <v>25</v>
      </c>
      <c r="G6962" s="117">
        <v>669587</v>
      </c>
      <c r="H6962" s="172" t="s">
        <v>5836</v>
      </c>
      <c r="I6962" s="172"/>
      <c r="J6962" s="172" t="s">
        <v>3354</v>
      </c>
      <c r="K6962" s="172" t="s">
        <v>3383</v>
      </c>
      <c r="L6962" s="172"/>
      <c r="M6962" s="172" t="s">
        <v>3453</v>
      </c>
      <c r="N6962" s="172"/>
      <c r="O6962" s="172"/>
      <c r="P6962" s="172"/>
      <c r="Q6962" s="172"/>
      <c r="R6962" s="172"/>
      <c r="S6962" s="173"/>
      <c r="T6962" s="172" t="s">
        <v>3424</v>
      </c>
      <c r="U6962" s="172"/>
      <c r="V6962" s="174"/>
      <c r="W6962" s="172" t="s">
        <v>3557</v>
      </c>
      <c r="X6962" s="172" t="s">
        <v>3452</v>
      </c>
      <c r="Y6962" s="172"/>
      <c r="Z6962" s="172"/>
      <c r="AA6962" s="172" t="s">
        <v>3556</v>
      </c>
      <c r="AB6962" s="172" t="s">
        <v>3728</v>
      </c>
      <c r="AC6962" s="172"/>
      <c r="AD6962" s="172"/>
      <c r="AE6962" s="172"/>
      <c r="AF6962" t="s">
        <v>3451</v>
      </c>
      <c r="AH6962" s="2">
        <v>45966</v>
      </c>
      <c r="AI6962" s="36" t="s">
        <v>5918</v>
      </c>
    </row>
    <row r="6963" spans="1:35" ht="15" customHeight="1" x14ac:dyDescent="0.35">
      <c r="B6963" s="5">
        <f t="shared" si="580"/>
        <v>6961</v>
      </c>
      <c r="C6963">
        <f t="shared" si="583"/>
        <v>297</v>
      </c>
      <c r="D6963" s="16">
        <v>1968</v>
      </c>
      <c r="E6963" t="s">
        <v>560</v>
      </c>
      <c r="F6963" t="s">
        <v>25</v>
      </c>
      <c r="G6963">
        <v>669672</v>
      </c>
      <c r="H6963" t="s">
        <v>17</v>
      </c>
      <c r="J6963" t="s">
        <v>3354</v>
      </c>
      <c r="K6963" t="s">
        <v>3383</v>
      </c>
      <c r="M6963" t="s">
        <v>3359</v>
      </c>
      <c r="W6963" t="s">
        <v>3557</v>
      </c>
      <c r="AB6963" t="s">
        <v>195</v>
      </c>
      <c r="AF6963" t="s">
        <v>3060</v>
      </c>
      <c r="AH6963" s="2">
        <v>40795.4065162037</v>
      </c>
    </row>
    <row r="6964" spans="1:35" ht="15" customHeight="1" x14ac:dyDescent="0.35">
      <c r="B6964" s="5">
        <f t="shared" si="580"/>
        <v>6962</v>
      </c>
      <c r="C6964">
        <f t="shared" si="583"/>
        <v>875</v>
      </c>
      <c r="D6964" s="16">
        <v>1968</v>
      </c>
      <c r="E6964" t="s">
        <v>15</v>
      </c>
      <c r="F6964" t="s">
        <v>25</v>
      </c>
      <c r="G6964">
        <v>669969</v>
      </c>
      <c r="J6964" t="s">
        <v>3354</v>
      </c>
      <c r="K6964" t="s">
        <v>3383</v>
      </c>
      <c r="M6964" t="s">
        <v>3453</v>
      </c>
      <c r="N6964" t="s">
        <v>3359</v>
      </c>
      <c r="T6964" t="s">
        <v>3262</v>
      </c>
      <c r="W6964" t="s">
        <v>3572</v>
      </c>
      <c r="X6964" t="s">
        <v>3660</v>
      </c>
      <c r="AA6964" s="3" t="s">
        <v>3262</v>
      </c>
      <c r="AB6964" s="3" t="s">
        <v>6139</v>
      </c>
      <c r="AD6964" s="3" t="s">
        <v>6140</v>
      </c>
      <c r="AF6964" t="s">
        <v>3451</v>
      </c>
      <c r="AH6964" s="2">
        <v>46025</v>
      </c>
    </row>
    <row r="6965" spans="1:35" ht="15" customHeight="1" x14ac:dyDescent="0.35">
      <c r="B6965" s="5">
        <f t="shared" si="580"/>
        <v>6963</v>
      </c>
      <c r="C6965">
        <f t="shared" si="583"/>
        <v>314</v>
      </c>
      <c r="D6965" s="16">
        <v>1968</v>
      </c>
      <c r="E6965" s="3" t="s">
        <v>15</v>
      </c>
      <c r="F6965" s="3" t="s">
        <v>25</v>
      </c>
      <c r="G6965" s="165">
        <v>670844</v>
      </c>
      <c r="H6965" s="3"/>
      <c r="I6965" s="3"/>
      <c r="J6965" s="3"/>
      <c r="K6965" s="3" t="s">
        <v>3383</v>
      </c>
      <c r="L6965" s="3"/>
      <c r="M6965" s="3"/>
      <c r="N6965" s="3"/>
      <c r="O6965" s="3"/>
      <c r="P6965" s="3"/>
      <c r="Q6965" s="3"/>
      <c r="R6965" s="3"/>
      <c r="S6965" s="152"/>
      <c r="T6965" s="3"/>
      <c r="U6965" s="3"/>
      <c r="V6965" s="143"/>
      <c r="W6965" s="3"/>
      <c r="X6965" s="3"/>
      <c r="Y6965" s="3"/>
      <c r="Z6965" s="3"/>
      <c r="AB6965" s="3"/>
      <c r="AE6965" s="3"/>
      <c r="AF6965" s="3" t="s">
        <v>3451</v>
      </c>
      <c r="AG6965" s="3"/>
      <c r="AH6965" s="153">
        <v>45739</v>
      </c>
      <c r="AI6965" s="14" t="s">
        <v>4823</v>
      </c>
    </row>
    <row r="6966" spans="1:35" ht="15" customHeight="1" thickBot="1" x14ac:dyDescent="0.4">
      <c r="B6966" s="5">
        <f t="shared" si="580"/>
        <v>6964</v>
      </c>
      <c r="C6966">
        <f t="shared" si="583"/>
        <v>29</v>
      </c>
      <c r="D6966" s="16">
        <v>1968</v>
      </c>
      <c r="E6966" s="116" t="s">
        <v>15</v>
      </c>
      <c r="F6966" s="116" t="s">
        <v>25</v>
      </c>
      <c r="G6966" s="117">
        <v>671158</v>
      </c>
      <c r="H6966" s="172" t="s">
        <v>5836</v>
      </c>
      <c r="I6966" s="172"/>
      <c r="J6966" s="172" t="s">
        <v>3354</v>
      </c>
      <c r="K6966" s="172" t="s">
        <v>3383</v>
      </c>
      <c r="L6966" s="172"/>
      <c r="M6966" s="172" t="s">
        <v>3453</v>
      </c>
      <c r="N6966" s="172"/>
      <c r="O6966" s="172"/>
      <c r="P6966" s="172"/>
      <c r="Q6966" s="172"/>
      <c r="R6966" s="172"/>
      <c r="S6966" s="173"/>
      <c r="T6966" s="172" t="s">
        <v>3262</v>
      </c>
      <c r="U6966" s="172"/>
      <c r="V6966" s="174"/>
      <c r="W6966" s="172" t="s">
        <v>3572</v>
      </c>
      <c r="X6966" s="172" t="s">
        <v>3660</v>
      </c>
      <c r="Y6966" s="172"/>
      <c r="Z6966" s="172"/>
      <c r="AA6966" s="172" t="s">
        <v>3262</v>
      </c>
      <c r="AB6966" s="172"/>
      <c r="AC6966" s="172"/>
      <c r="AD6966" s="172"/>
      <c r="AE6966" s="172"/>
      <c r="AF6966" t="s">
        <v>3451</v>
      </c>
      <c r="AG6966" s="172"/>
      <c r="AH6966" s="175">
        <v>45999</v>
      </c>
      <c r="AI6966" s="36" t="s">
        <v>6060</v>
      </c>
    </row>
    <row r="6967" spans="1:35" ht="15" thickBot="1" x14ac:dyDescent="0.4">
      <c r="B6967" s="5">
        <f t="shared" si="580"/>
        <v>6965</v>
      </c>
      <c r="C6967">
        <f t="shared" si="583"/>
        <v>13</v>
      </c>
      <c r="D6967" s="16">
        <v>1968</v>
      </c>
      <c r="E6967" s="162" t="s">
        <v>15</v>
      </c>
      <c r="F6967" s="162" t="s">
        <v>25</v>
      </c>
      <c r="G6967" s="162">
        <v>671187</v>
      </c>
      <c r="H6967" s="162" t="s">
        <v>17</v>
      </c>
      <c r="I6967" s="162"/>
      <c r="J6967" s="162" t="s">
        <v>3354</v>
      </c>
      <c r="K6967" s="162"/>
      <c r="L6967" s="162"/>
      <c r="M6967" s="162" t="s">
        <v>3359</v>
      </c>
      <c r="N6967" s="162"/>
      <c r="O6967" s="162"/>
      <c r="P6967" s="162"/>
      <c r="Q6967" s="162"/>
      <c r="R6967" s="162"/>
      <c r="S6967" s="181"/>
      <c r="T6967" s="162"/>
      <c r="U6967" s="162"/>
      <c r="V6967" s="182"/>
      <c r="W6967" s="162"/>
      <c r="X6967" s="162"/>
      <c r="Y6967" s="162"/>
      <c r="Z6967" s="162"/>
      <c r="AA6967" s="159"/>
      <c r="AB6967" s="162"/>
      <c r="AC6967" s="159"/>
      <c r="AD6967" s="159"/>
      <c r="AE6967" s="162"/>
      <c r="AF6967" t="s">
        <v>3060</v>
      </c>
      <c r="AG6967" s="162"/>
      <c r="AH6967" s="163">
        <v>41039.494583333333</v>
      </c>
      <c r="AI6967" s="162"/>
    </row>
    <row r="6968" spans="1:35" ht="15" customHeight="1" thickBot="1" x14ac:dyDescent="0.4">
      <c r="A6968" s="180"/>
      <c r="B6968" s="5">
        <f t="shared" si="580"/>
        <v>6966</v>
      </c>
      <c r="C6968">
        <f t="shared" si="583"/>
        <v>50</v>
      </c>
      <c r="D6968" s="199">
        <v>1968</v>
      </c>
      <c r="E6968" t="s">
        <v>15</v>
      </c>
      <c r="F6968" t="s">
        <v>25</v>
      </c>
      <c r="G6968">
        <v>671200</v>
      </c>
      <c r="H6968" t="s">
        <v>17</v>
      </c>
      <c r="J6968" t="s">
        <v>3354</v>
      </c>
      <c r="K6968" t="s">
        <v>3383</v>
      </c>
      <c r="L6968" t="s">
        <v>2272</v>
      </c>
      <c r="M6968" t="s">
        <v>3359</v>
      </c>
      <c r="AF6968" t="s">
        <v>3060</v>
      </c>
      <c r="AH6968" s="2">
        <v>40326.25439814815</v>
      </c>
    </row>
    <row r="6969" spans="1:35" ht="15" customHeight="1" thickBot="1" x14ac:dyDescent="0.4">
      <c r="B6969" s="5">
        <f t="shared" si="580"/>
        <v>6967</v>
      </c>
      <c r="C6969">
        <f t="shared" si="583"/>
        <v>252</v>
      </c>
      <c r="D6969" s="199">
        <v>1968</v>
      </c>
      <c r="E6969" t="s">
        <v>15</v>
      </c>
      <c r="F6969" t="s">
        <v>25</v>
      </c>
      <c r="G6969">
        <v>671250</v>
      </c>
      <c r="H6969" t="s">
        <v>17</v>
      </c>
      <c r="J6969" t="s">
        <v>3354</v>
      </c>
      <c r="K6969" t="s">
        <v>3383</v>
      </c>
      <c r="L6969" t="s">
        <v>446</v>
      </c>
      <c r="M6969" t="s">
        <v>3359</v>
      </c>
      <c r="AF6969" t="s">
        <v>3060</v>
      </c>
      <c r="AH6969" s="2">
        <v>41110.878831018519</v>
      </c>
    </row>
    <row r="6970" spans="1:35" ht="15" customHeight="1" thickBot="1" x14ac:dyDescent="0.4">
      <c r="B6970" s="5">
        <f t="shared" si="580"/>
        <v>6968</v>
      </c>
      <c r="C6970">
        <f t="shared" si="583"/>
        <v>13</v>
      </c>
      <c r="D6970" s="199">
        <v>1968</v>
      </c>
      <c r="E6970" s="3" t="s">
        <v>15</v>
      </c>
      <c r="F6970" s="3" t="s">
        <v>25</v>
      </c>
      <c r="G6970" s="165">
        <v>671502</v>
      </c>
      <c r="H6970" s="3"/>
      <c r="I6970" s="3"/>
      <c r="J6970" s="3" t="s">
        <v>3354</v>
      </c>
      <c r="K6970" s="3" t="s">
        <v>3383</v>
      </c>
      <c r="L6970" s="3"/>
      <c r="M6970" s="3" t="s">
        <v>3453</v>
      </c>
      <c r="N6970" s="3"/>
      <c r="O6970" s="3"/>
      <c r="P6970" s="3"/>
      <c r="Q6970" s="3"/>
      <c r="R6970" s="3"/>
      <c r="S6970" s="152"/>
      <c r="T6970" s="3" t="s">
        <v>3262</v>
      </c>
      <c r="U6970" s="3"/>
      <c r="V6970" s="143"/>
      <c r="W6970" s="3" t="s">
        <v>3572</v>
      </c>
      <c r="X6970" s="3" t="s">
        <v>3660</v>
      </c>
      <c r="Y6970" s="3"/>
      <c r="Z6970" s="3"/>
      <c r="AA6970" s="3" t="s">
        <v>3262</v>
      </c>
      <c r="AB6970" s="3"/>
      <c r="AE6970" s="3"/>
      <c r="AF6970" t="s">
        <v>3451</v>
      </c>
      <c r="AG6970" s="3"/>
      <c r="AH6970" s="153">
        <v>45928</v>
      </c>
      <c r="AI6970" s="166" t="s">
        <v>5648</v>
      </c>
    </row>
    <row r="6971" spans="1:35" ht="15" customHeight="1" thickBot="1" x14ac:dyDescent="0.4">
      <c r="B6971" s="5">
        <f t="shared" si="580"/>
        <v>6969</v>
      </c>
      <c r="C6971">
        <f t="shared" si="583"/>
        <v>40</v>
      </c>
      <c r="D6971" s="199">
        <v>1968</v>
      </c>
      <c r="E6971" t="s">
        <v>15</v>
      </c>
      <c r="F6971" t="s">
        <v>25</v>
      </c>
      <c r="G6971">
        <v>671515</v>
      </c>
      <c r="H6971" t="s">
        <v>17</v>
      </c>
      <c r="J6971" t="s">
        <v>3354</v>
      </c>
      <c r="K6971" t="s">
        <v>3383</v>
      </c>
      <c r="M6971" t="s">
        <v>3359</v>
      </c>
      <c r="N6971" t="s">
        <v>3359</v>
      </c>
      <c r="AF6971" t="s">
        <v>3060</v>
      </c>
      <c r="AH6971" s="2">
        <v>40929.431574074071</v>
      </c>
    </row>
    <row r="6972" spans="1:35" ht="15" customHeight="1" thickBot="1" x14ac:dyDescent="0.4">
      <c r="A6972" s="3"/>
      <c r="B6972" s="5">
        <f t="shared" si="580"/>
        <v>6970</v>
      </c>
      <c r="C6972">
        <f t="shared" si="583"/>
        <v>64</v>
      </c>
      <c r="D6972" s="199">
        <v>1968</v>
      </c>
      <c r="E6972" t="s">
        <v>15</v>
      </c>
      <c r="F6972" t="s">
        <v>25</v>
      </c>
      <c r="G6972">
        <v>671555</v>
      </c>
      <c r="H6972" t="s">
        <v>17</v>
      </c>
      <c r="J6972" t="s">
        <v>3354</v>
      </c>
      <c r="K6972" t="s">
        <v>3383</v>
      </c>
      <c r="L6972" t="s">
        <v>258</v>
      </c>
      <c r="M6972" t="s">
        <v>3359</v>
      </c>
      <c r="AF6972" t="s">
        <v>3060</v>
      </c>
      <c r="AH6972" s="2">
        <v>40279.352581018517</v>
      </c>
    </row>
    <row r="6973" spans="1:35" ht="15" customHeight="1" x14ac:dyDescent="0.35">
      <c r="B6973" s="5">
        <f t="shared" si="580"/>
        <v>6971</v>
      </c>
      <c r="C6973">
        <f t="shared" si="583"/>
        <v>74</v>
      </c>
      <c r="D6973" s="16">
        <v>1968</v>
      </c>
      <c r="E6973" t="s">
        <v>15</v>
      </c>
      <c r="F6973" t="s">
        <v>25</v>
      </c>
      <c r="G6973">
        <v>671619</v>
      </c>
      <c r="H6973" t="s">
        <v>17</v>
      </c>
      <c r="J6973" t="s">
        <v>3356</v>
      </c>
      <c r="K6973" t="s">
        <v>3383</v>
      </c>
      <c r="L6973" t="s">
        <v>234</v>
      </c>
      <c r="M6973" t="s">
        <v>3359</v>
      </c>
      <c r="AF6973" t="s">
        <v>3060</v>
      </c>
      <c r="AH6973" s="2">
        <v>40503.955752314818</v>
      </c>
    </row>
    <row r="6974" spans="1:35" ht="15" customHeight="1" x14ac:dyDescent="0.35">
      <c r="B6974" s="5">
        <f t="shared" si="580"/>
        <v>6972</v>
      </c>
      <c r="C6974">
        <f t="shared" si="583"/>
        <v>36</v>
      </c>
      <c r="D6974" s="16">
        <v>1968</v>
      </c>
      <c r="E6974" t="s">
        <v>15</v>
      </c>
      <c r="F6974" t="s">
        <v>25</v>
      </c>
      <c r="G6974">
        <v>671693</v>
      </c>
      <c r="H6974" t="s">
        <v>17</v>
      </c>
      <c r="J6974" t="s">
        <v>3354</v>
      </c>
      <c r="K6974" t="s">
        <v>3383</v>
      </c>
      <c r="L6974" t="s">
        <v>963</v>
      </c>
      <c r="M6974" t="s">
        <v>3359</v>
      </c>
      <c r="AF6974" t="s">
        <v>3060</v>
      </c>
      <c r="AH6974" s="2">
        <v>40261.476354166669</v>
      </c>
    </row>
    <row r="6975" spans="1:35" ht="15" customHeight="1" x14ac:dyDescent="0.35">
      <c r="B6975" s="5">
        <f t="shared" si="580"/>
        <v>6973</v>
      </c>
      <c r="C6975">
        <f t="shared" si="583"/>
        <v>53</v>
      </c>
      <c r="D6975" s="16">
        <v>1968</v>
      </c>
      <c r="E6975" s="116" t="s">
        <v>15</v>
      </c>
      <c r="F6975" s="116" t="s">
        <v>25</v>
      </c>
      <c r="G6975" s="117">
        <v>671729</v>
      </c>
      <c r="H6975" s="172" t="s">
        <v>5836</v>
      </c>
      <c r="I6975" s="172"/>
      <c r="J6975" s="172" t="s">
        <v>3354</v>
      </c>
      <c r="K6975" s="172" t="s">
        <v>3383</v>
      </c>
      <c r="L6975" s="172"/>
      <c r="M6975" s="172" t="s">
        <v>3453</v>
      </c>
      <c r="N6975" s="172"/>
      <c r="O6975" s="172"/>
      <c r="P6975" s="172"/>
      <c r="Q6975" s="172"/>
      <c r="R6975" s="172"/>
      <c r="S6975" s="173"/>
      <c r="T6975" s="172" t="s">
        <v>3262</v>
      </c>
      <c r="U6975" s="172"/>
      <c r="V6975" s="174"/>
      <c r="W6975" s="172" t="s">
        <v>3572</v>
      </c>
      <c r="X6975" s="172" t="s">
        <v>3660</v>
      </c>
      <c r="Y6975" s="172"/>
      <c r="Z6975" s="172"/>
      <c r="AA6975" s="172" t="s">
        <v>3262</v>
      </c>
      <c r="AB6975" s="172"/>
      <c r="AC6975" s="172"/>
      <c r="AD6975" s="172"/>
      <c r="AE6975" s="172"/>
      <c r="AF6975" t="s">
        <v>3451</v>
      </c>
      <c r="AH6975" s="2">
        <v>45966</v>
      </c>
      <c r="AI6975" s="36" t="s">
        <v>5919</v>
      </c>
    </row>
    <row r="6976" spans="1:35" ht="15" customHeight="1" thickBot="1" x14ac:dyDescent="0.4">
      <c r="B6976" s="5">
        <f t="shared" si="580"/>
        <v>6974</v>
      </c>
      <c r="C6976">
        <f t="shared" si="583"/>
        <v>162</v>
      </c>
      <c r="D6976" s="16">
        <v>1968</v>
      </c>
      <c r="E6976" s="115" t="s">
        <v>15</v>
      </c>
      <c r="F6976" s="115" t="s">
        <v>25</v>
      </c>
      <c r="G6976" s="70">
        <v>671782</v>
      </c>
      <c r="I6976" s="172"/>
      <c r="J6976" s="172" t="s">
        <v>3354</v>
      </c>
      <c r="K6976" s="172" t="s">
        <v>3383</v>
      </c>
      <c r="L6976" s="172"/>
      <c r="M6976" s="172" t="s">
        <v>3453</v>
      </c>
      <c r="N6976" s="172"/>
      <c r="O6976" s="172"/>
      <c r="P6976" s="172"/>
      <c r="Q6976" s="172"/>
      <c r="R6976" s="172"/>
      <c r="S6976" s="173"/>
      <c r="T6976" s="172" t="s">
        <v>3262</v>
      </c>
      <c r="U6976" s="172"/>
      <c r="V6976" s="174"/>
      <c r="W6976" s="172" t="s">
        <v>3572</v>
      </c>
      <c r="X6976" s="172" t="s">
        <v>3660</v>
      </c>
      <c r="Y6976" s="172"/>
      <c r="Z6976" s="172"/>
      <c r="AA6976" s="172" t="s">
        <v>3262</v>
      </c>
      <c r="AC6976"/>
      <c r="AD6976"/>
      <c r="AF6976" t="s">
        <v>3451</v>
      </c>
      <c r="AH6976" s="2">
        <v>45966</v>
      </c>
      <c r="AI6976" s="36" t="s">
        <v>5799</v>
      </c>
    </row>
    <row r="6977" spans="2:35" ht="15" thickBot="1" x14ac:dyDescent="0.4">
      <c r="B6977" s="5">
        <f t="shared" si="580"/>
        <v>6975</v>
      </c>
      <c r="C6977">
        <f t="shared" si="583"/>
        <v>38</v>
      </c>
      <c r="D6977" s="16">
        <v>1968</v>
      </c>
      <c r="E6977" s="159" t="s">
        <v>1381</v>
      </c>
      <c r="F6977" s="159" t="s">
        <v>16</v>
      </c>
      <c r="G6977" s="160">
        <v>671944</v>
      </c>
      <c r="H6977" s="159"/>
      <c r="I6977" s="159"/>
      <c r="J6977" s="159" t="s">
        <v>3354</v>
      </c>
      <c r="K6977" s="159" t="s">
        <v>3383</v>
      </c>
      <c r="L6977" s="159"/>
      <c r="M6977" s="159" t="s">
        <v>3453</v>
      </c>
      <c r="N6977" s="159"/>
      <c r="O6977" s="159"/>
      <c r="P6977" s="159"/>
      <c r="Q6977" s="159"/>
      <c r="R6977" s="159"/>
      <c r="S6977" s="159"/>
      <c r="T6977" s="159" t="s">
        <v>3424</v>
      </c>
      <c r="U6977" s="159" t="s">
        <v>3557</v>
      </c>
      <c r="V6977" s="161"/>
      <c r="W6977" s="159" t="s">
        <v>3572</v>
      </c>
      <c r="X6977" s="159" t="s">
        <v>3452</v>
      </c>
      <c r="Y6977" s="159"/>
      <c r="Z6977" s="159"/>
      <c r="AA6977" s="159" t="s">
        <v>3424</v>
      </c>
      <c r="AB6977" s="159"/>
      <c r="AC6977" s="159"/>
      <c r="AD6977" s="159"/>
      <c r="AE6977" s="159"/>
      <c r="AF6977" t="s">
        <v>3451</v>
      </c>
      <c r="AG6977" s="159"/>
      <c r="AH6977" s="176">
        <v>46034</v>
      </c>
      <c r="AI6977" s="76" t="s">
        <v>6200</v>
      </c>
    </row>
    <row r="6978" spans="2:35" ht="15" customHeight="1" x14ac:dyDescent="0.35">
      <c r="B6978" s="5">
        <f t="shared" si="580"/>
        <v>6976</v>
      </c>
      <c r="C6978">
        <f t="shared" ref="C6978:C6983" si="584">+G6979-G6978</f>
        <v>19</v>
      </c>
      <c r="D6978" s="16">
        <v>1968</v>
      </c>
      <c r="E6978" t="s">
        <v>1381</v>
      </c>
      <c r="F6978" t="s">
        <v>16</v>
      </c>
      <c r="G6978">
        <v>671982</v>
      </c>
      <c r="H6978" t="s">
        <v>17</v>
      </c>
      <c r="J6978" t="s">
        <v>3354</v>
      </c>
      <c r="K6978" t="s">
        <v>3383</v>
      </c>
      <c r="L6978" t="s">
        <v>102</v>
      </c>
      <c r="M6978" t="s">
        <v>3359</v>
      </c>
      <c r="AB6978" t="s">
        <v>197</v>
      </c>
      <c r="AF6978" t="s">
        <v>3060</v>
      </c>
      <c r="AH6978" s="2">
        <v>40691.451932870368</v>
      </c>
    </row>
    <row r="6979" spans="2:35" ht="15" customHeight="1" x14ac:dyDescent="0.35">
      <c r="B6979" s="5">
        <f t="shared" si="580"/>
        <v>6977</v>
      </c>
      <c r="C6979">
        <f t="shared" si="584"/>
        <v>24</v>
      </c>
      <c r="D6979" s="16">
        <v>1968</v>
      </c>
      <c r="E6979" t="s">
        <v>4491</v>
      </c>
      <c r="F6979" t="s">
        <v>6129</v>
      </c>
      <c r="G6979">
        <v>672001</v>
      </c>
      <c r="K6979" t="s">
        <v>3383</v>
      </c>
      <c r="AF6979" t="s">
        <v>3451</v>
      </c>
      <c r="AH6979" s="2">
        <v>46004</v>
      </c>
    </row>
    <row r="6980" spans="2:35" ht="15" customHeight="1" thickBot="1" x14ac:dyDescent="0.4">
      <c r="B6980" s="5">
        <f t="shared" si="580"/>
        <v>6978</v>
      </c>
      <c r="C6980">
        <f t="shared" si="584"/>
        <v>115</v>
      </c>
      <c r="D6980" s="16">
        <v>1968</v>
      </c>
      <c r="E6980" s="3" t="s">
        <v>4491</v>
      </c>
      <c r="F6980" s="3" t="s">
        <v>3762</v>
      </c>
      <c r="G6980" s="3">
        <v>672025</v>
      </c>
      <c r="H6980" s="3"/>
      <c r="I6980" s="3"/>
      <c r="J6980" s="3"/>
      <c r="K6980" s="3"/>
      <c r="L6980" s="3"/>
      <c r="M6980" s="3"/>
      <c r="N6980" s="3"/>
      <c r="O6980" s="3"/>
      <c r="P6980" s="3"/>
      <c r="Q6980" s="3"/>
      <c r="R6980" s="3"/>
      <c r="S6980" s="152"/>
      <c r="T6980" s="3"/>
      <c r="U6980" s="3"/>
      <c r="V6980" s="143"/>
      <c r="W6980" s="3"/>
      <c r="X6980" s="3"/>
      <c r="Y6980" s="3"/>
      <c r="Z6980" s="3"/>
      <c r="AB6980" s="14" t="s">
        <v>4572</v>
      </c>
      <c r="AE6980" s="3"/>
      <c r="AF6980" s="3" t="s">
        <v>3451</v>
      </c>
      <c r="AG6980" s="3"/>
      <c r="AH6980" s="153">
        <v>45661</v>
      </c>
      <c r="AI6980" s="14" t="s">
        <v>4573</v>
      </c>
    </row>
    <row r="6981" spans="2:35" ht="15" customHeight="1" thickBot="1" x14ac:dyDescent="0.4">
      <c r="B6981" s="5">
        <f t="shared" si="580"/>
        <v>6979</v>
      </c>
      <c r="C6981">
        <f t="shared" si="584"/>
        <v>24</v>
      </c>
      <c r="D6981" s="16">
        <v>1968</v>
      </c>
      <c r="E6981" s="159" t="s">
        <v>4368</v>
      </c>
      <c r="F6981" s="159" t="s">
        <v>3762</v>
      </c>
      <c r="G6981" s="160">
        <v>672140</v>
      </c>
      <c r="H6981" s="159"/>
      <c r="I6981" s="159"/>
      <c r="J6981" s="159" t="s">
        <v>3354</v>
      </c>
      <c r="K6981" s="159"/>
      <c r="L6981" s="159"/>
      <c r="M6981" s="159"/>
      <c r="N6981" s="159"/>
      <c r="O6981" s="159"/>
      <c r="P6981" s="159"/>
      <c r="Q6981" s="159"/>
      <c r="R6981" s="159"/>
      <c r="S6981" s="159"/>
      <c r="T6981" s="159"/>
      <c r="U6981" s="159"/>
      <c r="V6981" s="159"/>
      <c r="W6981" s="159"/>
      <c r="X6981" s="159"/>
      <c r="Y6981" s="159"/>
      <c r="Z6981" s="159"/>
      <c r="AA6981" s="159"/>
      <c r="AB6981" s="159"/>
      <c r="AC6981" s="159"/>
      <c r="AD6981" s="159"/>
      <c r="AE6981" s="159"/>
      <c r="AF6981" t="s">
        <v>3451</v>
      </c>
      <c r="AG6981" s="159"/>
      <c r="AH6981" s="176">
        <v>46207</v>
      </c>
      <c r="AI6981" s="76" t="s">
        <v>6686</v>
      </c>
    </row>
    <row r="6982" spans="2:35" ht="15" customHeight="1" x14ac:dyDescent="0.35">
      <c r="B6982" s="5">
        <f t="shared" si="580"/>
        <v>6980</v>
      </c>
      <c r="C6982">
        <f t="shared" si="584"/>
        <v>5</v>
      </c>
      <c r="D6982" s="16">
        <v>1968</v>
      </c>
      <c r="E6982" t="s">
        <v>759</v>
      </c>
      <c r="F6982" t="s">
        <v>25</v>
      </c>
      <c r="G6982">
        <v>672164</v>
      </c>
      <c r="H6982" t="s">
        <v>17</v>
      </c>
      <c r="K6982" t="s">
        <v>3383</v>
      </c>
      <c r="L6982" t="s">
        <v>52</v>
      </c>
      <c r="M6982" t="s">
        <v>3359</v>
      </c>
      <c r="AD6982" s="3" t="s">
        <v>2273</v>
      </c>
      <c r="AF6982" t="s">
        <v>3060</v>
      </c>
      <c r="AH6982" s="2">
        <v>39894.548622685186</v>
      </c>
    </row>
    <row r="6983" spans="2:35" ht="15" customHeight="1" x14ac:dyDescent="0.35">
      <c r="B6983" s="5">
        <f t="shared" si="580"/>
        <v>6981</v>
      </c>
      <c r="C6983">
        <f t="shared" si="584"/>
        <v>9</v>
      </c>
      <c r="D6983" s="16">
        <v>1968</v>
      </c>
      <c r="E6983" s="3" t="s">
        <v>500</v>
      </c>
      <c r="F6983" s="3" t="s">
        <v>16</v>
      </c>
      <c r="G6983" s="3">
        <v>672169</v>
      </c>
      <c r="H6983" s="3"/>
      <c r="I6983" s="3"/>
      <c r="J6983" s="3" t="s">
        <v>3364</v>
      </c>
      <c r="K6983" s="3" t="s">
        <v>3383</v>
      </c>
      <c r="L6983" s="3"/>
      <c r="M6983" s="3"/>
      <c r="N6983" s="3"/>
      <c r="O6983" s="3"/>
      <c r="P6983" s="3"/>
      <c r="Q6983" s="3"/>
      <c r="R6983" s="3"/>
      <c r="S6983" s="152"/>
      <c r="T6983" s="3"/>
      <c r="U6983" s="3" t="s">
        <v>3557</v>
      </c>
      <c r="V6983" s="143" t="s">
        <v>3359</v>
      </c>
      <c r="W6983" s="3" t="s">
        <v>3572</v>
      </c>
      <c r="X6983" s="3" t="s">
        <v>3452</v>
      </c>
      <c r="Y6983" s="3"/>
      <c r="Z6983" s="3"/>
      <c r="AB6983" s="14"/>
      <c r="AD6983" t="s">
        <v>5469</v>
      </c>
      <c r="AE6983" s="3"/>
      <c r="AF6983" s="3" t="s">
        <v>3451</v>
      </c>
      <c r="AG6983" s="3"/>
      <c r="AH6983" s="153">
        <v>45688</v>
      </c>
      <c r="AI6983" s="166" t="s">
        <v>4695</v>
      </c>
    </row>
    <row r="6984" spans="2:35" ht="15" customHeight="1" thickBot="1" x14ac:dyDescent="0.4">
      <c r="B6984" s="5">
        <f t="shared" si="580"/>
        <v>6982</v>
      </c>
      <c r="C6984">
        <f t="shared" ref="C6984:C6988" si="585">+G6985-G6984</f>
        <v>1</v>
      </c>
      <c r="D6984" s="16">
        <v>1968</v>
      </c>
      <c r="E6984" t="s">
        <v>500</v>
      </c>
      <c r="F6984" t="s">
        <v>16</v>
      </c>
      <c r="G6984">
        <v>672178</v>
      </c>
      <c r="H6984" t="s">
        <v>17</v>
      </c>
      <c r="J6984" t="s">
        <v>380</v>
      </c>
      <c r="K6984" t="s">
        <v>3383</v>
      </c>
      <c r="L6984" t="s">
        <v>920</v>
      </c>
      <c r="M6984" t="s">
        <v>3359</v>
      </c>
      <c r="W6984" t="s">
        <v>3572</v>
      </c>
      <c r="AC6984" s="3" t="s">
        <v>2274</v>
      </c>
      <c r="AF6984" t="s">
        <v>3060</v>
      </c>
      <c r="AH6984" s="2">
        <v>41113.956597222219</v>
      </c>
    </row>
    <row r="6985" spans="2:35" ht="15" customHeight="1" thickBot="1" x14ac:dyDescent="0.4">
      <c r="B6985" s="5">
        <f t="shared" si="580"/>
        <v>6983</v>
      </c>
      <c r="C6985">
        <f t="shared" si="585"/>
        <v>78</v>
      </c>
      <c r="D6985" s="16">
        <v>1968</v>
      </c>
      <c r="E6985" s="159" t="s">
        <v>500</v>
      </c>
      <c r="F6985" s="159" t="s">
        <v>16</v>
      </c>
      <c r="G6985" s="160">
        <v>672179</v>
      </c>
      <c r="H6985" s="159"/>
      <c r="I6985" s="159"/>
      <c r="J6985" s="159" t="s">
        <v>3364</v>
      </c>
      <c r="K6985" s="159" t="s">
        <v>3383</v>
      </c>
      <c r="L6985" s="159"/>
      <c r="M6985" s="159" t="s">
        <v>3453</v>
      </c>
      <c r="N6985" s="159"/>
      <c r="O6985" s="159"/>
      <c r="P6985" s="159"/>
      <c r="Q6985" s="159"/>
      <c r="R6985" s="159"/>
      <c r="S6985" s="159"/>
      <c r="T6985" s="159"/>
      <c r="U6985" s="159" t="s">
        <v>3557</v>
      </c>
      <c r="V6985" s="161" t="s">
        <v>3359</v>
      </c>
      <c r="W6985" s="159" t="s">
        <v>3572</v>
      </c>
      <c r="X6985" s="159" t="s">
        <v>3452</v>
      </c>
      <c r="Y6985" s="159"/>
      <c r="Z6985" s="159"/>
      <c r="AA6985" s="159"/>
      <c r="AB6985" s="159"/>
      <c r="AC6985" s="159"/>
      <c r="AD6985" s="159"/>
      <c r="AE6985" s="159"/>
      <c r="AF6985" t="s">
        <v>3451</v>
      </c>
      <c r="AG6985" s="3"/>
      <c r="AH6985" s="153">
        <v>46091</v>
      </c>
      <c r="AI6985" s="76" t="s">
        <v>6353</v>
      </c>
    </row>
    <row r="6986" spans="2:35" ht="15" customHeight="1" x14ac:dyDescent="0.35">
      <c r="B6986" s="5">
        <f t="shared" si="580"/>
        <v>6984</v>
      </c>
      <c r="C6986">
        <f t="shared" si="585"/>
        <v>1748</v>
      </c>
      <c r="D6986" s="16">
        <v>1968</v>
      </c>
      <c r="E6986" t="s">
        <v>500</v>
      </c>
      <c r="F6986" t="s">
        <v>16</v>
      </c>
      <c r="G6986">
        <v>672257</v>
      </c>
      <c r="H6986" t="s">
        <v>17</v>
      </c>
      <c r="J6986" t="s">
        <v>3354</v>
      </c>
      <c r="K6986" t="s">
        <v>3383</v>
      </c>
      <c r="L6986" t="s">
        <v>630</v>
      </c>
      <c r="M6986" t="s">
        <v>3359</v>
      </c>
      <c r="W6986" t="s">
        <v>3557</v>
      </c>
      <c r="AF6986" t="s">
        <v>3060</v>
      </c>
      <c r="AH6986" s="2">
        <v>40860.755474537036</v>
      </c>
    </row>
    <row r="6987" spans="2:35" ht="15" customHeight="1" x14ac:dyDescent="0.35">
      <c r="B6987" s="5">
        <f t="shared" ref="B6987:B7052" si="586">+B6986+1</f>
        <v>6985</v>
      </c>
      <c r="C6987">
        <f t="shared" si="585"/>
        <v>51</v>
      </c>
      <c r="D6987" s="16">
        <v>1968</v>
      </c>
      <c r="E6987" t="s">
        <v>15</v>
      </c>
      <c r="F6987" t="s">
        <v>16</v>
      </c>
      <c r="G6987">
        <v>674005</v>
      </c>
      <c r="H6987" t="s">
        <v>17</v>
      </c>
      <c r="J6987" t="s">
        <v>380</v>
      </c>
      <c r="K6987" t="s">
        <v>3383</v>
      </c>
      <c r="L6987" t="s">
        <v>254</v>
      </c>
      <c r="M6987" t="s">
        <v>3359</v>
      </c>
      <c r="AF6987" t="s">
        <v>3060</v>
      </c>
      <c r="AH6987" s="2">
        <v>40126.404814814814</v>
      </c>
    </row>
    <row r="6988" spans="2:35" ht="15" customHeight="1" x14ac:dyDescent="0.35">
      <c r="B6988" s="5">
        <f t="shared" si="586"/>
        <v>6986</v>
      </c>
      <c r="C6988">
        <f t="shared" si="585"/>
        <v>41</v>
      </c>
      <c r="D6988" s="16">
        <v>1968</v>
      </c>
      <c r="E6988" t="s">
        <v>15</v>
      </c>
      <c r="F6988" t="s">
        <v>16</v>
      </c>
      <c r="G6988">
        <v>674056</v>
      </c>
      <c r="H6988" t="s">
        <v>17</v>
      </c>
      <c r="J6988" t="s">
        <v>380</v>
      </c>
      <c r="K6988" t="s">
        <v>3383</v>
      </c>
      <c r="M6988" t="s">
        <v>3359</v>
      </c>
      <c r="N6988" t="s">
        <v>3359</v>
      </c>
      <c r="AF6988" t="s">
        <v>3060</v>
      </c>
      <c r="AH6988" s="2">
        <v>40675.502465277779</v>
      </c>
    </row>
    <row r="6989" spans="2:35" ht="15" customHeight="1" thickBot="1" x14ac:dyDescent="0.4">
      <c r="B6989" s="5">
        <f t="shared" si="586"/>
        <v>6987</v>
      </c>
      <c r="C6989">
        <f t="shared" si="583"/>
        <v>1</v>
      </c>
      <c r="D6989" s="16">
        <v>1968</v>
      </c>
      <c r="E6989" t="s">
        <v>15</v>
      </c>
      <c r="F6989" t="s">
        <v>16</v>
      </c>
      <c r="G6989">
        <v>674097</v>
      </c>
      <c r="H6989" t="s">
        <v>17</v>
      </c>
      <c r="J6989" t="s">
        <v>380</v>
      </c>
      <c r="K6989" t="s">
        <v>3383</v>
      </c>
      <c r="L6989" t="s">
        <v>135</v>
      </c>
      <c r="M6989" t="s">
        <v>3359</v>
      </c>
      <c r="AB6989" t="s">
        <v>132</v>
      </c>
      <c r="AF6989" t="s">
        <v>3060</v>
      </c>
      <c r="AH6989" s="2">
        <v>40460.885289351849</v>
      </c>
    </row>
    <row r="6990" spans="2:35" ht="15" thickBot="1" x14ac:dyDescent="0.4">
      <c r="B6990" s="5">
        <f t="shared" si="586"/>
        <v>6988</v>
      </c>
      <c r="C6990">
        <f t="shared" si="583"/>
        <v>28</v>
      </c>
      <c r="D6990" s="16">
        <v>1968</v>
      </c>
      <c r="E6990" s="159" t="s">
        <v>15</v>
      </c>
      <c r="F6990" s="159" t="s">
        <v>16</v>
      </c>
      <c r="G6990" s="160">
        <v>674098</v>
      </c>
      <c r="H6990" s="159"/>
      <c r="I6990" s="159"/>
      <c r="J6990" s="159" t="s">
        <v>3354</v>
      </c>
      <c r="K6990" s="159" t="s">
        <v>3383</v>
      </c>
      <c r="L6990" s="159"/>
      <c r="M6990" s="159" t="s">
        <v>3453</v>
      </c>
      <c r="N6990" s="159"/>
      <c r="O6990" s="159"/>
      <c r="P6990" s="159"/>
      <c r="Q6990" s="159"/>
      <c r="R6990" s="159"/>
      <c r="S6990" s="159"/>
      <c r="T6990" s="159" t="s">
        <v>3262</v>
      </c>
      <c r="U6990" s="159"/>
      <c r="V6990" s="161"/>
      <c r="W6990" s="159" t="s">
        <v>3572</v>
      </c>
      <c r="X6990" s="159" t="s">
        <v>3660</v>
      </c>
      <c r="Y6990" s="159"/>
      <c r="Z6990" s="159"/>
      <c r="AA6990" s="159" t="s">
        <v>3262</v>
      </c>
      <c r="AB6990" s="159"/>
      <c r="AC6990" s="159"/>
      <c r="AD6990" s="159"/>
      <c r="AE6990" s="159"/>
      <c r="AF6990" t="s">
        <v>3451</v>
      </c>
      <c r="AG6990" s="159"/>
      <c r="AH6990" s="176">
        <v>46034</v>
      </c>
      <c r="AI6990" s="76" t="s">
        <v>6197</v>
      </c>
    </row>
    <row r="6991" spans="2:35" ht="15" customHeight="1" x14ac:dyDescent="0.35">
      <c r="B6991" s="5">
        <f t="shared" si="586"/>
        <v>6989</v>
      </c>
      <c r="C6991">
        <f t="shared" si="583"/>
        <v>14</v>
      </c>
      <c r="D6991" s="16">
        <v>1968</v>
      </c>
      <c r="E6991" t="s">
        <v>15</v>
      </c>
      <c r="F6991" t="s">
        <v>16</v>
      </c>
      <c r="G6991">
        <v>674126</v>
      </c>
      <c r="J6991" t="s">
        <v>380</v>
      </c>
      <c r="K6991" t="s">
        <v>3383</v>
      </c>
      <c r="M6991" t="s">
        <v>3453</v>
      </c>
      <c r="W6991" t="s">
        <v>3572</v>
      </c>
      <c r="X6991" t="s">
        <v>3660</v>
      </c>
      <c r="AD6991" s="155" t="s">
        <v>5079</v>
      </c>
      <c r="AF6991" t="s">
        <v>3451</v>
      </c>
      <c r="AH6991" s="2">
        <v>45808</v>
      </c>
    </row>
    <row r="6992" spans="2:35" ht="15" customHeight="1" x14ac:dyDescent="0.35">
      <c r="B6992" s="5">
        <f t="shared" si="586"/>
        <v>6990</v>
      </c>
      <c r="C6992">
        <f t="shared" si="583"/>
        <v>4</v>
      </c>
      <c r="D6992" s="16">
        <v>1968</v>
      </c>
      <c r="E6992" t="s">
        <v>15</v>
      </c>
      <c r="F6992" t="s">
        <v>16</v>
      </c>
      <c r="G6992">
        <v>674140</v>
      </c>
      <c r="H6992" t="s">
        <v>17</v>
      </c>
      <c r="J6992" t="s">
        <v>380</v>
      </c>
      <c r="K6992" t="s">
        <v>3383</v>
      </c>
      <c r="L6992" t="s">
        <v>56</v>
      </c>
      <c r="M6992" t="s">
        <v>3359</v>
      </c>
      <c r="AF6992" t="s">
        <v>3060</v>
      </c>
      <c r="AH6992" s="2">
        <v>40350.284583333334</v>
      </c>
    </row>
    <row r="6993" spans="2:35" ht="15" customHeight="1" x14ac:dyDescent="0.35">
      <c r="B6993" s="5">
        <f t="shared" si="586"/>
        <v>6991</v>
      </c>
      <c r="C6993">
        <f t="shared" si="583"/>
        <v>4</v>
      </c>
      <c r="D6993" s="16">
        <v>1968</v>
      </c>
      <c r="E6993" t="s">
        <v>15</v>
      </c>
      <c r="F6993" t="s">
        <v>16</v>
      </c>
      <c r="G6993">
        <v>674144</v>
      </c>
      <c r="H6993" t="s">
        <v>17</v>
      </c>
      <c r="J6993" t="s">
        <v>3354</v>
      </c>
      <c r="K6993" t="s">
        <v>3383</v>
      </c>
      <c r="L6993" t="s">
        <v>1668</v>
      </c>
      <c r="M6993" t="s">
        <v>3359</v>
      </c>
      <c r="AF6993" t="s">
        <v>3060</v>
      </c>
      <c r="AH6993" s="2">
        <v>40336.888055555559</v>
      </c>
    </row>
    <row r="6994" spans="2:35" ht="15" customHeight="1" x14ac:dyDescent="0.35">
      <c r="B6994" s="5">
        <f t="shared" si="586"/>
        <v>6992</v>
      </c>
      <c r="C6994">
        <f t="shared" si="583"/>
        <v>153</v>
      </c>
      <c r="D6994" s="16">
        <v>1968</v>
      </c>
      <c r="E6994" t="s">
        <v>15</v>
      </c>
      <c r="F6994" t="s">
        <v>16</v>
      </c>
      <c r="G6994">
        <v>674148</v>
      </c>
      <c r="H6994" t="s">
        <v>17</v>
      </c>
      <c r="J6994" t="s">
        <v>3354</v>
      </c>
      <c r="K6994" t="s">
        <v>3383</v>
      </c>
      <c r="M6994" t="s">
        <v>3359</v>
      </c>
      <c r="AF6994" t="s">
        <v>3060</v>
      </c>
      <c r="AH6994" s="2">
        <v>40493.533530092594</v>
      </c>
    </row>
    <row r="6995" spans="2:35" ht="15" customHeight="1" x14ac:dyDescent="0.35">
      <c r="B6995" s="5">
        <f t="shared" si="586"/>
        <v>6993</v>
      </c>
      <c r="C6995">
        <f t="shared" si="583"/>
        <v>13</v>
      </c>
      <c r="D6995" s="16">
        <v>1968</v>
      </c>
      <c r="E6995" t="s">
        <v>15</v>
      </c>
      <c r="F6995" t="s">
        <v>16</v>
      </c>
      <c r="G6995">
        <v>674301</v>
      </c>
      <c r="AF6995" t="s">
        <v>3451</v>
      </c>
      <c r="AH6995" s="2">
        <v>45498</v>
      </c>
    </row>
    <row r="6996" spans="2:35" ht="15" customHeight="1" x14ac:dyDescent="0.35">
      <c r="B6996" s="5">
        <f t="shared" si="586"/>
        <v>6994</v>
      </c>
      <c r="C6996">
        <f t="shared" si="583"/>
        <v>107</v>
      </c>
      <c r="D6996" s="16">
        <v>1968</v>
      </c>
      <c r="E6996" t="s">
        <v>15</v>
      </c>
      <c r="F6996" t="s">
        <v>16</v>
      </c>
      <c r="G6996">
        <v>674314</v>
      </c>
      <c r="H6996" t="s">
        <v>17</v>
      </c>
      <c r="J6996" t="s">
        <v>3354</v>
      </c>
      <c r="K6996" t="s">
        <v>3383</v>
      </c>
      <c r="L6996" t="s">
        <v>602</v>
      </c>
      <c r="M6996" t="s">
        <v>3359</v>
      </c>
      <c r="N6996" t="s">
        <v>3359</v>
      </c>
      <c r="AF6996" t="s">
        <v>3060</v>
      </c>
      <c r="AH6996" s="2">
        <v>40137.622858796298</v>
      </c>
    </row>
    <row r="6997" spans="2:35" ht="15" customHeight="1" x14ac:dyDescent="0.35">
      <c r="B6997" s="5">
        <f t="shared" si="586"/>
        <v>6995</v>
      </c>
      <c r="C6997">
        <f t="shared" si="583"/>
        <v>20</v>
      </c>
      <c r="D6997" s="16">
        <v>1968</v>
      </c>
      <c r="E6997" t="s">
        <v>15</v>
      </c>
      <c r="F6997" t="s">
        <v>16</v>
      </c>
      <c r="G6997">
        <v>674421</v>
      </c>
      <c r="H6997" t="s">
        <v>17</v>
      </c>
      <c r="J6997" t="s">
        <v>380</v>
      </c>
      <c r="K6997" t="s">
        <v>3383</v>
      </c>
      <c r="M6997" t="s">
        <v>3359</v>
      </c>
      <c r="AF6997" t="s">
        <v>3060</v>
      </c>
      <c r="AH6997" s="2">
        <v>40248.69672453704</v>
      </c>
    </row>
    <row r="6998" spans="2:35" ht="15" customHeight="1" x14ac:dyDescent="0.35">
      <c r="B6998" s="5">
        <f t="shared" si="586"/>
        <v>6996</v>
      </c>
      <c r="C6998">
        <f t="shared" ref="C6998:C7002" si="587">+G6999-G6998</f>
        <v>78</v>
      </c>
      <c r="D6998" s="16">
        <v>1968</v>
      </c>
      <c r="E6998" t="s">
        <v>15</v>
      </c>
      <c r="F6998" t="s">
        <v>16</v>
      </c>
      <c r="G6998" s="165">
        <v>674441</v>
      </c>
      <c r="H6998" s="3"/>
      <c r="I6998" s="3"/>
      <c r="J6998" s="3" t="s">
        <v>380</v>
      </c>
      <c r="K6998" s="3" t="s">
        <v>3383</v>
      </c>
      <c r="L6998" s="3"/>
      <c r="M6998" s="3"/>
      <c r="N6998" s="3"/>
      <c r="O6998" s="3"/>
      <c r="P6998" s="3"/>
      <c r="Q6998" s="3"/>
      <c r="R6998" s="3"/>
      <c r="S6998" s="152"/>
      <c r="T6998" s="3"/>
      <c r="U6998" s="3"/>
      <c r="V6998" s="143"/>
      <c r="W6998" s="3"/>
      <c r="X6998" s="3"/>
      <c r="Y6998" s="3"/>
      <c r="Z6998" s="3"/>
      <c r="AB6998" s="3"/>
      <c r="AE6998" s="3"/>
      <c r="AF6998" t="s">
        <v>3451</v>
      </c>
      <c r="AH6998" s="2">
        <v>45783</v>
      </c>
      <c r="AI6998" s="14" t="s">
        <v>5003</v>
      </c>
    </row>
    <row r="6999" spans="2:35" ht="15" customHeight="1" x14ac:dyDescent="0.35">
      <c r="B6999" s="5">
        <f t="shared" si="586"/>
        <v>6997</v>
      </c>
      <c r="C6999">
        <f t="shared" si="587"/>
        <v>31</v>
      </c>
      <c r="D6999" s="16">
        <v>1968</v>
      </c>
      <c r="E6999" t="s">
        <v>1381</v>
      </c>
      <c r="F6999" t="s">
        <v>25</v>
      </c>
      <c r="G6999" s="165">
        <v>674519</v>
      </c>
      <c r="H6999" s="3"/>
      <c r="I6999" s="3"/>
      <c r="J6999" s="3" t="s">
        <v>3364</v>
      </c>
      <c r="K6999" s="3" t="s">
        <v>3383</v>
      </c>
      <c r="L6999" s="3"/>
      <c r="M6999" s="3" t="s">
        <v>3453</v>
      </c>
      <c r="N6999" s="3"/>
      <c r="O6999" s="3"/>
      <c r="P6999" s="3"/>
      <c r="Q6999" s="3"/>
      <c r="R6999" s="3"/>
      <c r="S6999" s="152"/>
      <c r="T6999" s="3" t="s">
        <v>3424</v>
      </c>
      <c r="U6999" s="3" t="s">
        <v>3557</v>
      </c>
      <c r="V6999" s="143"/>
      <c r="W6999" s="3" t="s">
        <v>3572</v>
      </c>
      <c r="X6999" s="3" t="s">
        <v>3452</v>
      </c>
      <c r="Y6999" s="3"/>
      <c r="Z6999" s="3"/>
      <c r="AB6999" s="3"/>
      <c r="AE6999" s="3"/>
      <c r="AF6999" t="s">
        <v>3451</v>
      </c>
      <c r="AH6999" s="2">
        <v>46198</v>
      </c>
      <c r="AI6999" s="14"/>
    </row>
    <row r="7000" spans="2:35" ht="15" customHeight="1" x14ac:dyDescent="0.35">
      <c r="B7000" s="5">
        <f t="shared" si="586"/>
        <v>6998</v>
      </c>
      <c r="C7000">
        <f t="shared" si="587"/>
        <v>39</v>
      </c>
      <c r="D7000" s="16">
        <v>1968</v>
      </c>
      <c r="E7000" t="s">
        <v>1381</v>
      </c>
      <c r="F7000" t="s">
        <v>25</v>
      </c>
      <c r="G7000">
        <v>674550</v>
      </c>
      <c r="H7000" t="s">
        <v>17</v>
      </c>
      <c r="J7000" t="s">
        <v>380</v>
      </c>
      <c r="K7000" t="s">
        <v>3383</v>
      </c>
      <c r="L7000" t="s">
        <v>88</v>
      </c>
      <c r="M7000" t="s">
        <v>3359</v>
      </c>
      <c r="U7000" t="s">
        <v>3557</v>
      </c>
      <c r="AB7000" t="s">
        <v>197</v>
      </c>
      <c r="AF7000" t="s">
        <v>3060</v>
      </c>
      <c r="AH7000" s="2">
        <v>40902.59815972222</v>
      </c>
    </row>
    <row r="7001" spans="2:35" ht="15" customHeight="1" x14ac:dyDescent="0.35">
      <c r="B7001" s="5">
        <f t="shared" si="586"/>
        <v>6999</v>
      </c>
      <c r="C7001">
        <f t="shared" si="587"/>
        <v>2</v>
      </c>
      <c r="D7001" s="16">
        <v>1968</v>
      </c>
      <c r="E7001" t="s">
        <v>1381</v>
      </c>
      <c r="F7001" t="s">
        <v>25</v>
      </c>
      <c r="G7001">
        <v>674589</v>
      </c>
      <c r="H7001" t="s">
        <v>17</v>
      </c>
      <c r="J7001" t="s">
        <v>3354</v>
      </c>
      <c r="K7001" t="s">
        <v>3383</v>
      </c>
      <c r="L7001" t="s">
        <v>2275</v>
      </c>
      <c r="M7001" t="s">
        <v>3359</v>
      </c>
      <c r="U7001" t="s">
        <v>3557</v>
      </c>
      <c r="AB7001" t="s">
        <v>197</v>
      </c>
      <c r="AD7001" s="3" t="s">
        <v>2276</v>
      </c>
      <c r="AF7001" t="s">
        <v>3060</v>
      </c>
      <c r="AH7001" s="2">
        <v>40182.667233796295</v>
      </c>
    </row>
    <row r="7002" spans="2:35" ht="15" customHeight="1" x14ac:dyDescent="0.35">
      <c r="B7002" s="5">
        <f t="shared" si="586"/>
        <v>7000</v>
      </c>
      <c r="C7002">
        <f t="shared" si="587"/>
        <v>43</v>
      </c>
      <c r="D7002" s="16">
        <v>1968</v>
      </c>
      <c r="E7002" t="s">
        <v>1381</v>
      </c>
      <c r="F7002" t="s">
        <v>25</v>
      </c>
      <c r="G7002">
        <v>674591</v>
      </c>
      <c r="H7002" t="s">
        <v>17</v>
      </c>
      <c r="J7002" t="s">
        <v>380</v>
      </c>
      <c r="K7002" t="s">
        <v>3383</v>
      </c>
      <c r="L7002" t="s">
        <v>2277</v>
      </c>
      <c r="M7002" t="s">
        <v>3359</v>
      </c>
      <c r="U7002" t="s">
        <v>3557</v>
      </c>
      <c r="AB7002" t="s">
        <v>197</v>
      </c>
      <c r="AC7002" s="3" t="s">
        <v>2278</v>
      </c>
      <c r="AF7002" t="s">
        <v>3060</v>
      </c>
      <c r="AH7002" s="2">
        <v>40887.60533564815</v>
      </c>
    </row>
    <row r="7003" spans="2:35" ht="15" customHeight="1" x14ac:dyDescent="0.35">
      <c r="B7003" s="5">
        <f t="shared" si="586"/>
        <v>7001</v>
      </c>
      <c r="C7003">
        <f t="shared" si="583"/>
        <v>29</v>
      </c>
      <c r="D7003" s="16">
        <v>1968</v>
      </c>
      <c r="E7003" t="s">
        <v>1381</v>
      </c>
      <c r="F7003" t="s">
        <v>25</v>
      </c>
      <c r="G7003">
        <v>674634</v>
      </c>
      <c r="J7003" t="s">
        <v>3354</v>
      </c>
      <c r="AA7003" s="3" t="s">
        <v>1178</v>
      </c>
      <c r="AF7003" t="s">
        <v>3451</v>
      </c>
      <c r="AH7003" s="2">
        <v>45287</v>
      </c>
    </row>
    <row r="7004" spans="2:35" ht="15" customHeight="1" x14ac:dyDescent="0.35">
      <c r="B7004" s="5">
        <f t="shared" si="586"/>
        <v>7002</v>
      </c>
      <c r="C7004">
        <f t="shared" ref="C7004:C7009" si="588">+G7005-G7004</f>
        <v>83</v>
      </c>
      <c r="D7004" s="16">
        <v>1968</v>
      </c>
      <c r="E7004" t="s">
        <v>1381</v>
      </c>
      <c r="F7004" t="s">
        <v>25</v>
      </c>
      <c r="G7004">
        <v>674663</v>
      </c>
      <c r="H7004" t="s">
        <v>17</v>
      </c>
      <c r="J7004" t="s">
        <v>380</v>
      </c>
      <c r="K7004" t="s">
        <v>3383</v>
      </c>
      <c r="L7004" t="s">
        <v>2279</v>
      </c>
      <c r="M7004" t="s">
        <v>3359</v>
      </c>
      <c r="AF7004" t="s">
        <v>3060</v>
      </c>
      <c r="AH7004" s="2">
        <v>40580.448912037034</v>
      </c>
    </row>
    <row r="7005" spans="2:35" ht="15" customHeight="1" x14ac:dyDescent="0.35">
      <c r="B7005" s="5">
        <f t="shared" si="586"/>
        <v>7003</v>
      </c>
      <c r="C7005">
        <f t="shared" si="588"/>
        <v>647</v>
      </c>
      <c r="D7005" s="16">
        <v>1968</v>
      </c>
      <c r="E7005" t="s">
        <v>327</v>
      </c>
      <c r="F7005" t="s">
        <v>25</v>
      </c>
      <c r="G7005">
        <v>674746</v>
      </c>
      <c r="H7005" t="s">
        <v>17</v>
      </c>
      <c r="M7005" t="s">
        <v>3359</v>
      </c>
      <c r="AF7005" t="s">
        <v>3060</v>
      </c>
      <c r="AH7005" s="2">
        <v>40049.745717592596</v>
      </c>
    </row>
    <row r="7006" spans="2:35" ht="15" customHeight="1" x14ac:dyDescent="0.35">
      <c r="B7006" s="5">
        <f t="shared" si="586"/>
        <v>7004</v>
      </c>
      <c r="C7006">
        <f t="shared" si="588"/>
        <v>85</v>
      </c>
      <c r="D7006" s="16">
        <v>1968</v>
      </c>
      <c r="E7006" t="s">
        <v>15</v>
      </c>
      <c r="F7006" t="s">
        <v>25</v>
      </c>
      <c r="G7006">
        <v>675393</v>
      </c>
      <c r="J7006" t="s">
        <v>3354</v>
      </c>
      <c r="K7006" t="s">
        <v>3383</v>
      </c>
      <c r="M7006" t="s">
        <v>3453</v>
      </c>
      <c r="T7006" t="s">
        <v>3262</v>
      </c>
      <c r="W7006" t="s">
        <v>3572</v>
      </c>
      <c r="X7006" t="s">
        <v>3660</v>
      </c>
      <c r="AA7006" s="3" t="s">
        <v>3262</v>
      </c>
      <c r="AF7006" t="s">
        <v>3451</v>
      </c>
      <c r="AH7006" s="2">
        <v>46240</v>
      </c>
    </row>
    <row r="7007" spans="2:35" ht="15" customHeight="1" x14ac:dyDescent="0.35">
      <c r="B7007" s="5">
        <f t="shared" si="586"/>
        <v>7005</v>
      </c>
      <c r="C7007">
        <f t="shared" si="588"/>
        <v>99</v>
      </c>
      <c r="D7007" s="16">
        <v>1968</v>
      </c>
      <c r="E7007" s="3" t="s">
        <v>15</v>
      </c>
      <c r="F7007" s="3" t="s">
        <v>25</v>
      </c>
      <c r="G7007" s="165">
        <v>675478</v>
      </c>
      <c r="H7007" s="3"/>
      <c r="I7007" s="3"/>
      <c r="J7007" s="3" t="s">
        <v>3354</v>
      </c>
      <c r="K7007" s="3" t="s">
        <v>3383</v>
      </c>
      <c r="L7007" s="3"/>
      <c r="M7007" s="3" t="s">
        <v>3453</v>
      </c>
      <c r="N7007" s="3"/>
      <c r="O7007" s="3"/>
      <c r="P7007" s="3"/>
      <c r="Q7007" s="3"/>
      <c r="R7007" s="3"/>
      <c r="S7007" s="152"/>
      <c r="T7007" s="3" t="s">
        <v>3262</v>
      </c>
      <c r="U7007" s="3"/>
      <c r="V7007" s="143"/>
      <c r="W7007" s="3" t="s">
        <v>3572</v>
      </c>
      <c r="X7007" s="3" t="s">
        <v>3660</v>
      </c>
      <c r="Y7007" s="3"/>
      <c r="Z7007" s="3"/>
      <c r="AA7007" s="3" t="s">
        <v>3262</v>
      </c>
      <c r="AB7007" s="3"/>
      <c r="AE7007" s="3"/>
      <c r="AF7007" t="s">
        <v>3451</v>
      </c>
      <c r="AH7007" s="2">
        <v>45783</v>
      </c>
      <c r="AI7007" s="75" t="s">
        <v>5004</v>
      </c>
    </row>
    <row r="7008" spans="2:35" ht="15" customHeight="1" x14ac:dyDescent="0.35">
      <c r="B7008" s="5">
        <f t="shared" si="586"/>
        <v>7006</v>
      </c>
      <c r="C7008">
        <f t="shared" si="588"/>
        <v>363</v>
      </c>
      <c r="D7008" s="16">
        <v>1968</v>
      </c>
      <c r="E7008" t="s">
        <v>15</v>
      </c>
      <c r="F7008" t="s">
        <v>25</v>
      </c>
      <c r="G7008">
        <v>675577</v>
      </c>
      <c r="H7008" t="s">
        <v>17</v>
      </c>
      <c r="J7008" t="s">
        <v>3354</v>
      </c>
      <c r="K7008" t="s">
        <v>3383</v>
      </c>
      <c r="L7008" t="s">
        <v>2280</v>
      </c>
      <c r="M7008" t="s">
        <v>3359</v>
      </c>
      <c r="AC7008" s="3" t="s">
        <v>636</v>
      </c>
      <c r="AF7008" t="s">
        <v>3060</v>
      </c>
      <c r="AH7008" s="2">
        <v>40016.435694444444</v>
      </c>
    </row>
    <row r="7009" spans="1:35" ht="15" customHeight="1" x14ac:dyDescent="0.35">
      <c r="B7009" s="5">
        <f t="shared" si="586"/>
        <v>7007</v>
      </c>
      <c r="C7009">
        <f t="shared" si="588"/>
        <v>459</v>
      </c>
      <c r="D7009" s="16">
        <v>1968</v>
      </c>
      <c r="E7009" t="s">
        <v>15</v>
      </c>
      <c r="F7009" t="s">
        <v>25</v>
      </c>
      <c r="G7009">
        <v>675940</v>
      </c>
      <c r="H7009" t="s">
        <v>17</v>
      </c>
      <c r="J7009" t="s">
        <v>3354</v>
      </c>
      <c r="K7009" t="s">
        <v>3383</v>
      </c>
      <c r="L7009" t="s">
        <v>89</v>
      </c>
      <c r="M7009" t="s">
        <v>3359</v>
      </c>
      <c r="AD7009" s="3" t="s">
        <v>2281</v>
      </c>
      <c r="AF7009" t="s">
        <v>3060</v>
      </c>
      <c r="AH7009" s="2">
        <v>40952.975717592592</v>
      </c>
    </row>
    <row r="7010" spans="1:35" ht="15" customHeight="1" x14ac:dyDescent="0.35">
      <c r="B7010" s="5">
        <f t="shared" si="586"/>
        <v>7008</v>
      </c>
      <c r="C7010">
        <f t="shared" si="583"/>
        <v>115</v>
      </c>
      <c r="D7010" s="16">
        <v>1968</v>
      </c>
      <c r="E7010" s="3" t="s">
        <v>15</v>
      </c>
      <c r="F7010" s="3" t="s">
        <v>25</v>
      </c>
      <c r="G7010" s="165">
        <v>676399</v>
      </c>
      <c r="H7010" s="3"/>
      <c r="I7010" s="3"/>
      <c r="J7010" s="3" t="s">
        <v>3354</v>
      </c>
      <c r="K7010" s="3" t="s">
        <v>3366</v>
      </c>
      <c r="L7010" s="3"/>
      <c r="M7010" s="3"/>
      <c r="N7010" s="3"/>
      <c r="O7010" s="3"/>
      <c r="P7010" s="3"/>
      <c r="Q7010" s="3"/>
      <c r="R7010" s="3"/>
      <c r="S7010" s="152"/>
      <c r="T7010" s="3"/>
      <c r="U7010" s="3"/>
      <c r="V7010" s="143"/>
      <c r="W7010" s="3"/>
      <c r="X7010" s="3"/>
      <c r="Y7010" s="3"/>
      <c r="Z7010" s="3"/>
      <c r="AB7010" s="3"/>
      <c r="AE7010" s="3"/>
      <c r="AF7010" t="s">
        <v>3451</v>
      </c>
      <c r="AG7010" s="3"/>
      <c r="AH7010" s="153">
        <v>45928</v>
      </c>
      <c r="AI7010" s="166" t="s">
        <v>5649</v>
      </c>
    </row>
    <row r="7011" spans="1:35" ht="15" customHeight="1" x14ac:dyDescent="0.35">
      <c r="B7011" s="5">
        <f t="shared" si="586"/>
        <v>7009</v>
      </c>
      <c r="C7011">
        <f t="shared" si="583"/>
        <v>54</v>
      </c>
      <c r="D7011" s="16">
        <v>1968</v>
      </c>
      <c r="E7011" t="s">
        <v>15</v>
      </c>
      <c r="F7011" t="s">
        <v>25</v>
      </c>
      <c r="G7011">
        <v>676514</v>
      </c>
      <c r="H7011" t="s">
        <v>17</v>
      </c>
      <c r="J7011" t="s">
        <v>3354</v>
      </c>
      <c r="K7011" t="s">
        <v>3383</v>
      </c>
      <c r="L7011" t="s">
        <v>780</v>
      </c>
      <c r="M7011" t="s">
        <v>3359</v>
      </c>
      <c r="AF7011" t="s">
        <v>3060</v>
      </c>
      <c r="AH7011" s="2">
        <v>40029.376446759263</v>
      </c>
    </row>
    <row r="7012" spans="1:35" ht="15" customHeight="1" x14ac:dyDescent="0.35">
      <c r="B7012" s="5">
        <f t="shared" ref="B7012:B7016" si="589">+B7011+1</f>
        <v>7010</v>
      </c>
      <c r="C7012">
        <f t="shared" ref="C7012:C7016" si="590">+G7013-G7012</f>
        <v>265</v>
      </c>
      <c r="D7012" s="16">
        <v>1968</v>
      </c>
      <c r="E7012" t="s">
        <v>15</v>
      </c>
      <c r="F7012" t="s">
        <v>25</v>
      </c>
      <c r="G7012">
        <v>676568</v>
      </c>
      <c r="H7012" t="s">
        <v>17</v>
      </c>
      <c r="J7012" t="s">
        <v>3354</v>
      </c>
      <c r="K7012" t="s">
        <v>3383</v>
      </c>
      <c r="M7012" t="s">
        <v>3359</v>
      </c>
      <c r="AF7012" t="s">
        <v>3060</v>
      </c>
      <c r="AH7012" s="2">
        <v>39913.876180555555</v>
      </c>
    </row>
    <row r="7013" spans="1:35" ht="15" customHeight="1" thickBot="1" x14ac:dyDescent="0.4">
      <c r="B7013" s="5">
        <f t="shared" si="589"/>
        <v>7011</v>
      </c>
      <c r="C7013">
        <f t="shared" si="590"/>
        <v>38</v>
      </c>
      <c r="D7013" s="16">
        <v>1968</v>
      </c>
      <c r="E7013" t="s">
        <v>15</v>
      </c>
      <c r="F7013" t="s">
        <v>25</v>
      </c>
      <c r="G7013">
        <v>676833</v>
      </c>
      <c r="H7013" t="s">
        <v>17</v>
      </c>
      <c r="J7013" t="s">
        <v>3354</v>
      </c>
      <c r="M7013" t="s">
        <v>3359</v>
      </c>
      <c r="AF7013" t="s">
        <v>3060</v>
      </c>
      <c r="AH7013" s="2">
        <v>40204.846296296295</v>
      </c>
    </row>
    <row r="7014" spans="1:35" ht="15" thickBot="1" x14ac:dyDescent="0.4">
      <c r="B7014" s="5">
        <f t="shared" si="589"/>
        <v>7012</v>
      </c>
      <c r="C7014">
        <f t="shared" si="590"/>
        <v>461</v>
      </c>
      <c r="D7014" s="16">
        <v>1968</v>
      </c>
      <c r="E7014" s="159" t="s">
        <v>15</v>
      </c>
      <c r="F7014" s="159" t="s">
        <v>25</v>
      </c>
      <c r="G7014" s="160">
        <v>676871</v>
      </c>
      <c r="H7014" s="159"/>
      <c r="I7014" s="159"/>
      <c r="J7014" s="159" t="s">
        <v>3354</v>
      </c>
      <c r="K7014" s="159" t="s">
        <v>3383</v>
      </c>
      <c r="L7014" s="159"/>
      <c r="M7014" s="159" t="s">
        <v>3453</v>
      </c>
      <c r="N7014" s="159"/>
      <c r="O7014" s="159"/>
      <c r="P7014" s="159"/>
      <c r="Q7014" s="159"/>
      <c r="R7014" s="159"/>
      <c r="S7014" s="159"/>
      <c r="T7014" s="159" t="s">
        <v>167</v>
      </c>
      <c r="U7014" s="159"/>
      <c r="V7014" s="161"/>
      <c r="W7014" s="159" t="s">
        <v>3576</v>
      </c>
      <c r="X7014" s="159"/>
      <c r="Y7014" s="159"/>
      <c r="Z7014" s="159"/>
      <c r="AA7014" s="159" t="s">
        <v>167</v>
      </c>
      <c r="AB7014" s="159"/>
      <c r="AC7014" s="159"/>
      <c r="AD7014" s="159"/>
      <c r="AE7014" s="159"/>
      <c r="AF7014" t="s">
        <v>3451</v>
      </c>
      <c r="AG7014" s="159"/>
      <c r="AH7014" s="176">
        <v>46256</v>
      </c>
      <c r="AI7014" s="76" t="s">
        <v>6875</v>
      </c>
    </row>
    <row r="7015" spans="1:35" ht="15" customHeight="1" x14ac:dyDescent="0.35">
      <c r="B7015" s="5">
        <f t="shared" si="589"/>
        <v>7013</v>
      </c>
      <c r="C7015">
        <f t="shared" si="590"/>
        <v>34</v>
      </c>
      <c r="D7015" s="16">
        <v>1968</v>
      </c>
      <c r="E7015" t="s">
        <v>15</v>
      </c>
      <c r="F7015" t="s">
        <v>25</v>
      </c>
      <c r="G7015">
        <v>677332</v>
      </c>
      <c r="H7015" t="s">
        <v>17</v>
      </c>
      <c r="J7015" t="s">
        <v>3354</v>
      </c>
      <c r="L7015" t="s">
        <v>46</v>
      </c>
      <c r="M7015" t="s">
        <v>3359</v>
      </c>
      <c r="AF7015" t="s">
        <v>3060</v>
      </c>
      <c r="AH7015" s="2">
        <v>41005.581666666665</v>
      </c>
    </row>
    <row r="7016" spans="1:35" ht="15" customHeight="1" thickBot="1" x14ac:dyDescent="0.4">
      <c r="B7016" s="5">
        <f t="shared" si="589"/>
        <v>7014</v>
      </c>
      <c r="C7016">
        <f t="shared" si="590"/>
        <v>472</v>
      </c>
      <c r="D7016" s="16">
        <v>1968</v>
      </c>
      <c r="E7016" t="s">
        <v>15</v>
      </c>
      <c r="F7016" t="s">
        <v>25</v>
      </c>
      <c r="G7016" s="70">
        <v>677366</v>
      </c>
      <c r="J7016" t="s">
        <v>3354</v>
      </c>
      <c r="K7016" t="s">
        <v>3383</v>
      </c>
      <c r="M7016" t="s">
        <v>3453</v>
      </c>
      <c r="T7016" t="s">
        <v>3262</v>
      </c>
      <c r="W7016" t="s">
        <v>3572</v>
      </c>
      <c r="X7016" t="s">
        <v>3660</v>
      </c>
      <c r="AA7016" t="s">
        <v>3262</v>
      </c>
      <c r="AC7016"/>
      <c r="AD7016"/>
      <c r="AF7016" t="s">
        <v>3451</v>
      </c>
      <c r="AG7016" s="3"/>
      <c r="AH7016" s="153">
        <v>45899</v>
      </c>
      <c r="AI7016" s="36" t="s">
        <v>5470</v>
      </c>
    </row>
    <row r="7017" spans="1:35" ht="15" thickBot="1" x14ac:dyDescent="0.4">
      <c r="B7017" s="5">
        <f t="shared" ref="B7017" si="591">+B7016+1</f>
        <v>7015</v>
      </c>
      <c r="C7017">
        <f t="shared" ref="C7017" si="592">+G7018-G7017</f>
        <v>1608</v>
      </c>
      <c r="D7017" s="16">
        <v>1968</v>
      </c>
      <c r="E7017" s="162" t="s">
        <v>15</v>
      </c>
      <c r="F7017" s="162" t="s">
        <v>1112</v>
      </c>
      <c r="G7017" s="162">
        <v>677838</v>
      </c>
      <c r="H7017" s="162" t="s">
        <v>17</v>
      </c>
      <c r="I7017" s="162"/>
      <c r="J7017" s="162" t="s">
        <v>3354</v>
      </c>
      <c r="K7017" s="162"/>
      <c r="L7017" s="162"/>
      <c r="M7017" s="162" t="s">
        <v>3359</v>
      </c>
      <c r="N7017" s="162" t="s">
        <v>3359</v>
      </c>
      <c r="O7017" s="162"/>
      <c r="P7017" s="162"/>
      <c r="Q7017" s="162"/>
      <c r="R7017" s="162"/>
      <c r="S7017" s="181"/>
      <c r="T7017" s="162"/>
      <c r="U7017" s="162"/>
      <c r="V7017" s="182"/>
      <c r="W7017" s="162"/>
      <c r="X7017" s="162"/>
      <c r="Y7017" s="162"/>
      <c r="Z7017" s="162"/>
      <c r="AA7017" s="159"/>
      <c r="AB7017" s="162"/>
      <c r="AC7017" s="159"/>
      <c r="AD7017" s="159"/>
      <c r="AE7017" s="162"/>
      <c r="AF7017" t="s">
        <v>3060</v>
      </c>
      <c r="AG7017" s="162"/>
      <c r="AH7017" s="163">
        <v>39906.628020833334</v>
      </c>
      <c r="AI7017" s="162"/>
    </row>
    <row r="7018" spans="1:35" ht="15" thickBot="1" x14ac:dyDescent="0.4">
      <c r="B7018" s="5">
        <f t="shared" ref="B7018:B7022" si="593">+B7017+1</f>
        <v>7016</v>
      </c>
      <c r="C7018">
        <f t="shared" ref="C7018:C7022" si="594">+G7019-G7018</f>
        <v>18</v>
      </c>
      <c r="D7018" s="16">
        <v>1968</v>
      </c>
      <c r="E7018" s="159" t="s">
        <v>327</v>
      </c>
      <c r="F7018" s="159" t="s">
        <v>25</v>
      </c>
      <c r="G7018" s="160">
        <v>679446</v>
      </c>
      <c r="H7018" s="159"/>
      <c r="I7018" s="159"/>
      <c r="J7018" s="159" t="s">
        <v>3354</v>
      </c>
      <c r="K7018" s="159" t="s">
        <v>3383</v>
      </c>
      <c r="L7018" s="159"/>
      <c r="M7018" s="159" t="s">
        <v>3453</v>
      </c>
      <c r="N7018" s="159"/>
      <c r="O7018" s="159"/>
      <c r="P7018" s="159"/>
      <c r="Q7018" s="159"/>
      <c r="R7018" s="159"/>
      <c r="S7018" s="159"/>
      <c r="T7018" s="159" t="s">
        <v>3424</v>
      </c>
      <c r="U7018" s="159"/>
      <c r="V7018" s="161" t="s">
        <v>3359</v>
      </c>
      <c r="W7018" s="159" t="s">
        <v>3576</v>
      </c>
      <c r="X7018" s="159" t="s">
        <v>3452</v>
      </c>
      <c r="Y7018" s="159"/>
      <c r="Z7018" s="159"/>
      <c r="AA7018" s="159" t="s">
        <v>6303</v>
      </c>
      <c r="AB7018" s="159"/>
      <c r="AC7018" s="159"/>
      <c r="AD7018" s="159"/>
      <c r="AE7018" s="159"/>
      <c r="AF7018" t="s">
        <v>3451</v>
      </c>
      <c r="AG7018" s="159"/>
      <c r="AH7018" s="176">
        <v>46256</v>
      </c>
      <c r="AI7018" s="76" t="s">
        <v>6932</v>
      </c>
    </row>
    <row r="7019" spans="1:35" ht="15" customHeight="1" thickBot="1" x14ac:dyDescent="0.5">
      <c r="A7019" s="180"/>
      <c r="B7019" s="5">
        <f t="shared" si="593"/>
        <v>7017</v>
      </c>
      <c r="C7019">
        <f t="shared" si="594"/>
        <v>29</v>
      </c>
      <c r="D7019" s="82">
        <v>1969</v>
      </c>
      <c r="E7019" t="s">
        <v>221</v>
      </c>
      <c r="F7019" t="s">
        <v>25</v>
      </c>
      <c r="G7019">
        <v>679464</v>
      </c>
      <c r="H7019" t="s">
        <v>17</v>
      </c>
      <c r="J7019" t="s">
        <v>3354</v>
      </c>
      <c r="K7019" t="s">
        <v>3383</v>
      </c>
      <c r="L7019" t="s">
        <v>388</v>
      </c>
      <c r="M7019" t="s">
        <v>3359</v>
      </c>
      <c r="AA7019" s="3" t="s">
        <v>3464</v>
      </c>
      <c r="AE7019" t="s">
        <v>380</v>
      </c>
      <c r="AF7019" t="s">
        <v>3060</v>
      </c>
      <c r="AH7019" s="2">
        <v>39695.372731481482</v>
      </c>
    </row>
    <row r="7020" spans="1:35" ht="15" customHeight="1" x14ac:dyDescent="0.35">
      <c r="B7020" s="5">
        <f t="shared" si="593"/>
        <v>7018</v>
      </c>
      <c r="C7020">
        <f t="shared" si="594"/>
        <v>108</v>
      </c>
      <c r="D7020" s="16">
        <v>1969</v>
      </c>
      <c r="E7020" t="s">
        <v>221</v>
      </c>
      <c r="F7020" t="s">
        <v>25</v>
      </c>
      <c r="G7020">
        <v>679493</v>
      </c>
      <c r="H7020" t="s">
        <v>17</v>
      </c>
      <c r="J7020" t="s">
        <v>3354</v>
      </c>
      <c r="K7020" t="s">
        <v>3383</v>
      </c>
      <c r="M7020" t="s">
        <v>3453</v>
      </c>
      <c r="T7020" t="s">
        <v>3424</v>
      </c>
      <c r="V7020" s="43" t="s">
        <v>3359</v>
      </c>
      <c r="W7020" t="s">
        <v>3572</v>
      </c>
      <c r="X7020" t="s">
        <v>3452</v>
      </c>
      <c r="AA7020" s="3" t="s">
        <v>3464</v>
      </c>
      <c r="AF7020" t="s">
        <v>3451</v>
      </c>
      <c r="AH7020" s="2">
        <v>45741</v>
      </c>
    </row>
    <row r="7021" spans="1:35" ht="15" customHeight="1" x14ac:dyDescent="0.35">
      <c r="B7021" s="5">
        <f t="shared" si="593"/>
        <v>7019</v>
      </c>
      <c r="C7021">
        <f t="shared" si="594"/>
        <v>33</v>
      </c>
      <c r="D7021" s="16">
        <v>1969</v>
      </c>
      <c r="E7021" t="s">
        <v>327</v>
      </c>
      <c r="F7021" t="s">
        <v>25</v>
      </c>
      <c r="G7021">
        <v>679601</v>
      </c>
      <c r="H7021" t="s">
        <v>17</v>
      </c>
      <c r="J7021" t="s">
        <v>3354</v>
      </c>
      <c r="K7021" t="s">
        <v>3383</v>
      </c>
      <c r="L7021" t="s">
        <v>135</v>
      </c>
      <c r="M7021" t="s">
        <v>3359</v>
      </c>
      <c r="AB7021" t="s">
        <v>81</v>
      </c>
      <c r="AC7021" s="3">
        <v>1971</v>
      </c>
      <c r="AF7021" t="s">
        <v>3060</v>
      </c>
      <c r="AH7021" s="2">
        <v>40937.784120370372</v>
      </c>
    </row>
    <row r="7022" spans="1:35" ht="15" customHeight="1" x14ac:dyDescent="0.35">
      <c r="B7022" s="5">
        <f t="shared" si="593"/>
        <v>7020</v>
      </c>
      <c r="C7022">
        <f t="shared" si="594"/>
        <v>61</v>
      </c>
      <c r="D7022" s="16">
        <v>1969</v>
      </c>
      <c r="E7022" s="3" t="s">
        <v>327</v>
      </c>
      <c r="F7022" s="3" t="s">
        <v>25</v>
      </c>
      <c r="G7022" s="165">
        <v>679634</v>
      </c>
      <c r="H7022" s="3"/>
      <c r="I7022" s="3"/>
      <c r="J7022" s="3" t="s">
        <v>3354</v>
      </c>
      <c r="K7022" s="3" t="s">
        <v>3383</v>
      </c>
      <c r="L7022" s="3"/>
      <c r="M7022" s="3" t="s">
        <v>3453</v>
      </c>
      <c r="N7022" s="3"/>
      <c r="O7022" s="3"/>
      <c r="P7022" s="3"/>
      <c r="Q7022" s="3"/>
      <c r="R7022" s="3"/>
      <c r="S7022" s="152"/>
      <c r="T7022" s="3" t="s">
        <v>3424</v>
      </c>
      <c r="U7022" s="3"/>
      <c r="V7022" s="143" t="s">
        <v>3359</v>
      </c>
      <c r="W7022" s="3" t="s">
        <v>3572</v>
      </c>
      <c r="X7022" s="3" t="s">
        <v>3452</v>
      </c>
      <c r="Y7022" s="3"/>
      <c r="Z7022" s="3"/>
      <c r="AA7022" s="3" t="s">
        <v>6303</v>
      </c>
      <c r="AB7022" s="3"/>
      <c r="AE7022" s="3"/>
      <c r="AF7022" t="s">
        <v>3451</v>
      </c>
      <c r="AG7022" s="3"/>
      <c r="AH7022" s="153">
        <v>45928</v>
      </c>
      <c r="AI7022" s="166" t="s">
        <v>5650</v>
      </c>
    </row>
    <row r="7023" spans="1:35" ht="15" customHeight="1" x14ac:dyDescent="0.35">
      <c r="B7023" s="5">
        <f t="shared" si="586"/>
        <v>7021</v>
      </c>
      <c r="C7023">
        <f t="shared" si="583"/>
        <v>2</v>
      </c>
      <c r="D7023" s="16">
        <v>1969</v>
      </c>
      <c r="E7023" t="s">
        <v>221</v>
      </c>
      <c r="F7023" t="s">
        <v>25</v>
      </c>
      <c r="G7023">
        <v>679695</v>
      </c>
      <c r="J7023" t="s">
        <v>3354</v>
      </c>
      <c r="K7023" t="s">
        <v>3383</v>
      </c>
      <c r="M7023" t="s">
        <v>3453</v>
      </c>
      <c r="N7023" t="s">
        <v>3359</v>
      </c>
      <c r="T7023" t="s">
        <v>3424</v>
      </c>
      <c r="W7023" t="s">
        <v>3572</v>
      </c>
      <c r="AA7023" s="3" t="s">
        <v>3464</v>
      </c>
      <c r="AD7023" s="3" t="s">
        <v>4896</v>
      </c>
      <c r="AF7023" t="s">
        <v>3451</v>
      </c>
      <c r="AH7023" s="2">
        <v>45769</v>
      </c>
    </row>
    <row r="7024" spans="1:35" ht="15" customHeight="1" x14ac:dyDescent="0.35">
      <c r="A7024" s="3"/>
      <c r="B7024" s="5">
        <f t="shared" si="586"/>
        <v>7022</v>
      </c>
      <c r="C7024">
        <f>+G7025-G7024</f>
        <v>33</v>
      </c>
      <c r="D7024" s="16">
        <v>1969</v>
      </c>
      <c r="E7024" t="s">
        <v>221</v>
      </c>
      <c r="F7024" t="s">
        <v>25</v>
      </c>
      <c r="G7024">
        <v>679697</v>
      </c>
      <c r="J7024" t="s">
        <v>3354</v>
      </c>
      <c r="K7024" t="s">
        <v>3383</v>
      </c>
      <c r="M7024" t="s">
        <v>3453</v>
      </c>
      <c r="T7024" t="s">
        <v>3424</v>
      </c>
      <c r="W7024" t="s">
        <v>3572</v>
      </c>
      <c r="X7024" t="s">
        <v>3452</v>
      </c>
      <c r="AA7024" s="3" t="s">
        <v>3464</v>
      </c>
      <c r="AF7024" t="s">
        <v>3451</v>
      </c>
      <c r="AH7024" s="2">
        <v>46087</v>
      </c>
    </row>
    <row r="7025" spans="1:35" ht="15" customHeight="1" x14ac:dyDescent="0.35">
      <c r="A7025" s="3"/>
      <c r="B7025" s="5">
        <f>+B7024+1</f>
        <v>7023</v>
      </c>
      <c r="C7025">
        <f t="shared" si="583"/>
        <v>593</v>
      </c>
      <c r="D7025" s="16">
        <v>1969</v>
      </c>
      <c r="E7025" t="s">
        <v>221</v>
      </c>
      <c r="F7025" t="s">
        <v>25</v>
      </c>
      <c r="G7025">
        <v>679730</v>
      </c>
      <c r="H7025" t="s">
        <v>17</v>
      </c>
      <c r="J7025" t="s">
        <v>3354</v>
      </c>
      <c r="K7025" t="s">
        <v>3383</v>
      </c>
      <c r="L7025" t="s">
        <v>369</v>
      </c>
      <c r="M7025" t="s">
        <v>3359</v>
      </c>
      <c r="N7025" t="s">
        <v>3359</v>
      </c>
      <c r="AA7025" s="3" t="s">
        <v>3464</v>
      </c>
      <c r="AC7025" s="156">
        <v>25385</v>
      </c>
      <c r="AD7025" s="3" t="s">
        <v>2282</v>
      </c>
      <c r="AE7025" t="s">
        <v>380</v>
      </c>
      <c r="AF7025" t="s">
        <v>3060</v>
      </c>
      <c r="AH7025" s="2">
        <v>40405.876446759263</v>
      </c>
    </row>
    <row r="7026" spans="1:35" ht="15" customHeight="1" x14ac:dyDescent="0.35">
      <c r="B7026" s="5">
        <f t="shared" si="586"/>
        <v>7024</v>
      </c>
      <c r="C7026">
        <f t="shared" si="583"/>
        <v>14</v>
      </c>
      <c r="D7026" s="16">
        <v>1969</v>
      </c>
      <c r="E7026" t="s">
        <v>15</v>
      </c>
      <c r="F7026" t="s">
        <v>25</v>
      </c>
      <c r="G7026">
        <v>680323</v>
      </c>
      <c r="H7026" t="s">
        <v>17</v>
      </c>
      <c r="J7026" t="s">
        <v>3354</v>
      </c>
      <c r="M7026" t="s">
        <v>3359</v>
      </c>
      <c r="AF7026" t="s">
        <v>3060</v>
      </c>
      <c r="AH7026" s="2">
        <v>40439.344594907408</v>
      </c>
    </row>
    <row r="7027" spans="1:35" ht="15" customHeight="1" x14ac:dyDescent="0.35">
      <c r="B7027" s="5">
        <f t="shared" si="586"/>
        <v>7025</v>
      </c>
      <c r="C7027">
        <f t="shared" si="583"/>
        <v>255</v>
      </c>
      <c r="D7027" s="16">
        <v>1969</v>
      </c>
      <c r="E7027" t="s">
        <v>15</v>
      </c>
      <c r="F7027" t="s">
        <v>25</v>
      </c>
      <c r="G7027">
        <v>680337</v>
      </c>
      <c r="H7027" t="s">
        <v>17</v>
      </c>
      <c r="J7027" t="s">
        <v>380</v>
      </c>
      <c r="K7027" t="s">
        <v>3383</v>
      </c>
      <c r="L7027" t="s">
        <v>239</v>
      </c>
      <c r="M7027" t="s">
        <v>3359</v>
      </c>
      <c r="S7027" s="148">
        <v>460</v>
      </c>
      <c r="AD7027" s="3" t="s">
        <v>2283</v>
      </c>
      <c r="AF7027" t="s">
        <v>3060</v>
      </c>
      <c r="AH7027" s="2">
        <v>40343.580370370371</v>
      </c>
    </row>
    <row r="7028" spans="1:35" ht="15" customHeight="1" x14ac:dyDescent="0.35">
      <c r="B7028" s="5">
        <f t="shared" si="586"/>
        <v>7026</v>
      </c>
      <c r="C7028">
        <f t="shared" ref="C7028:C7033" si="595">+G7029-G7028</f>
        <v>214</v>
      </c>
      <c r="D7028" s="16">
        <v>1969</v>
      </c>
      <c r="E7028" t="s">
        <v>15</v>
      </c>
      <c r="F7028" t="s">
        <v>25</v>
      </c>
      <c r="G7028">
        <v>680592</v>
      </c>
      <c r="H7028" t="s">
        <v>17</v>
      </c>
      <c r="J7028" t="s">
        <v>3354</v>
      </c>
      <c r="K7028" t="s">
        <v>3383</v>
      </c>
      <c r="M7028" t="s">
        <v>3359</v>
      </c>
      <c r="AF7028" t="s">
        <v>3060</v>
      </c>
      <c r="AH7028" s="2">
        <v>39990.585972222223</v>
      </c>
    </row>
    <row r="7029" spans="1:35" ht="15" customHeight="1" thickBot="1" x14ac:dyDescent="0.4">
      <c r="B7029" s="5">
        <f t="shared" si="586"/>
        <v>7027</v>
      </c>
      <c r="C7029">
        <f t="shared" si="595"/>
        <v>246</v>
      </c>
      <c r="D7029" s="16">
        <v>1969</v>
      </c>
      <c r="E7029" t="s">
        <v>15</v>
      </c>
      <c r="F7029" t="s">
        <v>25</v>
      </c>
      <c r="G7029">
        <v>680806</v>
      </c>
      <c r="H7029" t="s">
        <v>17</v>
      </c>
      <c r="J7029" t="s">
        <v>3354</v>
      </c>
      <c r="K7029" t="s">
        <v>3383</v>
      </c>
      <c r="L7029" t="s">
        <v>2284</v>
      </c>
      <c r="M7029" t="s">
        <v>3359</v>
      </c>
      <c r="AF7029" t="s">
        <v>3060</v>
      </c>
      <c r="AH7029" s="2">
        <v>40163.518622685187</v>
      </c>
    </row>
    <row r="7030" spans="1:35" ht="15" customHeight="1" thickBot="1" x14ac:dyDescent="0.4">
      <c r="B7030" s="5">
        <f t="shared" si="586"/>
        <v>7028</v>
      </c>
      <c r="C7030">
        <f t="shared" si="595"/>
        <v>16</v>
      </c>
      <c r="D7030" s="16">
        <v>1969</v>
      </c>
      <c r="E7030" s="159" t="s">
        <v>15</v>
      </c>
      <c r="F7030" s="159" t="s">
        <v>25</v>
      </c>
      <c r="G7030" s="160">
        <v>681052</v>
      </c>
      <c r="H7030" s="159"/>
      <c r="I7030" s="159"/>
      <c r="J7030" s="159" t="s">
        <v>3354</v>
      </c>
      <c r="K7030" s="159" t="s">
        <v>3383</v>
      </c>
      <c r="L7030" s="159"/>
      <c r="M7030" s="159" t="s">
        <v>3453</v>
      </c>
      <c r="N7030" s="159"/>
      <c r="O7030" s="159"/>
      <c r="P7030" s="159"/>
      <c r="Q7030" s="159"/>
      <c r="R7030" s="159"/>
      <c r="S7030" s="159"/>
      <c r="T7030" s="159" t="s">
        <v>3262</v>
      </c>
      <c r="U7030" s="159"/>
      <c r="V7030" s="159"/>
      <c r="W7030" s="159" t="s">
        <v>3572</v>
      </c>
      <c r="X7030" s="159" t="s">
        <v>3660</v>
      </c>
      <c r="Y7030" s="159"/>
      <c r="Z7030" s="159"/>
      <c r="AA7030" s="159" t="s">
        <v>3262</v>
      </c>
      <c r="AB7030" s="159"/>
      <c r="AC7030" s="159"/>
      <c r="AD7030" s="159"/>
      <c r="AE7030" s="159"/>
      <c r="AF7030" t="s">
        <v>3451</v>
      </c>
      <c r="AG7030" s="159"/>
      <c r="AH7030" s="176">
        <v>46207</v>
      </c>
      <c r="AI7030" s="76" t="s">
        <v>6699</v>
      </c>
    </row>
    <row r="7031" spans="1:35" ht="15" customHeight="1" x14ac:dyDescent="0.35">
      <c r="B7031" s="5">
        <f t="shared" si="586"/>
        <v>7029</v>
      </c>
      <c r="C7031">
        <f t="shared" si="595"/>
        <v>632</v>
      </c>
      <c r="D7031" s="16">
        <v>1969</v>
      </c>
      <c r="E7031" t="s">
        <v>15</v>
      </c>
      <c r="F7031" t="s">
        <v>25</v>
      </c>
      <c r="G7031">
        <v>681068</v>
      </c>
      <c r="J7031" t="s">
        <v>3354</v>
      </c>
      <c r="K7031" t="s">
        <v>3383</v>
      </c>
      <c r="M7031" t="s">
        <v>3453</v>
      </c>
      <c r="T7031" t="s">
        <v>3262</v>
      </c>
      <c r="W7031" t="s">
        <v>3572</v>
      </c>
      <c r="X7031" t="s">
        <v>3660</v>
      </c>
      <c r="AF7031" t="s">
        <v>3451</v>
      </c>
      <c r="AH7031" s="2">
        <v>45370</v>
      </c>
    </row>
    <row r="7032" spans="1:35" ht="15" customHeight="1" x14ac:dyDescent="0.35">
      <c r="B7032" s="5">
        <f t="shared" si="586"/>
        <v>7030</v>
      </c>
      <c r="C7032">
        <f t="shared" si="595"/>
        <v>244</v>
      </c>
      <c r="D7032" s="16">
        <v>1969</v>
      </c>
      <c r="E7032" t="s">
        <v>15</v>
      </c>
      <c r="F7032" t="s">
        <v>25</v>
      </c>
      <c r="G7032">
        <v>681700</v>
      </c>
      <c r="H7032" t="s">
        <v>17</v>
      </c>
      <c r="J7032" t="s">
        <v>3354</v>
      </c>
      <c r="K7032" t="s">
        <v>3383</v>
      </c>
      <c r="L7032" t="s">
        <v>80</v>
      </c>
      <c r="M7032" t="s">
        <v>3359</v>
      </c>
      <c r="N7032" t="s">
        <v>3359</v>
      </c>
      <c r="S7032" s="148">
        <v>472</v>
      </c>
      <c r="AF7032" t="s">
        <v>3060</v>
      </c>
      <c r="AH7032" s="2">
        <v>39993.466134259259</v>
      </c>
    </row>
    <row r="7033" spans="1:35" ht="15" customHeight="1" x14ac:dyDescent="0.35">
      <c r="B7033" s="5">
        <f t="shared" si="586"/>
        <v>7031</v>
      </c>
      <c r="C7033">
        <f t="shared" si="595"/>
        <v>85</v>
      </c>
      <c r="D7033" s="16">
        <v>1969</v>
      </c>
      <c r="E7033" s="3" t="s">
        <v>15</v>
      </c>
      <c r="F7033" s="3" t="s">
        <v>25</v>
      </c>
      <c r="G7033" s="3">
        <v>681944</v>
      </c>
      <c r="H7033" s="3"/>
      <c r="I7033" s="3"/>
      <c r="J7033" s="3"/>
      <c r="K7033" s="3"/>
      <c r="L7033" s="3"/>
      <c r="M7033" s="3"/>
      <c r="N7033" s="3"/>
      <c r="O7033" s="3"/>
      <c r="P7033" s="3"/>
      <c r="Q7033" s="3"/>
      <c r="R7033" s="3"/>
      <c r="S7033" s="152"/>
      <c r="T7033" s="3"/>
      <c r="U7033" s="3"/>
      <c r="V7033" s="143"/>
      <c r="W7033" s="3"/>
      <c r="X7033" s="3"/>
      <c r="Y7033" s="3"/>
      <c r="Z7033" s="3"/>
      <c r="AB7033" s="3"/>
      <c r="AE7033" s="3"/>
      <c r="AF7033" s="3" t="s">
        <v>3451</v>
      </c>
      <c r="AG7033" s="3"/>
      <c r="AH7033" s="153">
        <v>45661</v>
      </c>
      <c r="AI7033" s="14" t="s">
        <v>4574</v>
      </c>
    </row>
    <row r="7034" spans="1:35" ht="15" customHeight="1" x14ac:dyDescent="0.35">
      <c r="B7034" s="5">
        <f t="shared" si="586"/>
        <v>7032</v>
      </c>
      <c r="C7034">
        <f t="shared" ref="C7034:C7094" si="596">+G7035-G7034</f>
        <v>90</v>
      </c>
      <c r="D7034" s="16">
        <v>1969</v>
      </c>
      <c r="E7034" t="s">
        <v>15</v>
      </c>
      <c r="F7034" t="s">
        <v>25</v>
      </c>
      <c r="G7034">
        <v>682029</v>
      </c>
      <c r="H7034" t="s">
        <v>17</v>
      </c>
      <c r="J7034" t="s">
        <v>3354</v>
      </c>
      <c r="K7034" t="s">
        <v>3383</v>
      </c>
      <c r="L7034" t="s">
        <v>1049</v>
      </c>
      <c r="M7034" t="s">
        <v>3359</v>
      </c>
      <c r="AF7034" t="s">
        <v>3060</v>
      </c>
      <c r="AH7034" s="2">
        <v>40789.044756944444</v>
      </c>
    </row>
    <row r="7035" spans="1:35" ht="15" customHeight="1" x14ac:dyDescent="0.35">
      <c r="B7035" s="5">
        <f t="shared" si="586"/>
        <v>7033</v>
      </c>
      <c r="C7035">
        <f t="shared" si="596"/>
        <v>12</v>
      </c>
      <c r="D7035" s="16">
        <v>1969</v>
      </c>
      <c r="E7035" t="s">
        <v>500</v>
      </c>
      <c r="F7035" t="s">
        <v>25</v>
      </c>
      <c r="G7035">
        <v>682119</v>
      </c>
      <c r="H7035" t="s">
        <v>17</v>
      </c>
      <c r="J7035" t="s">
        <v>380</v>
      </c>
      <c r="L7035" t="s">
        <v>28</v>
      </c>
      <c r="M7035" t="s">
        <v>3359</v>
      </c>
      <c r="U7035" t="s">
        <v>3557</v>
      </c>
      <c r="AB7035" t="s">
        <v>197</v>
      </c>
      <c r="AF7035" t="s">
        <v>3060</v>
      </c>
      <c r="AH7035" s="2">
        <v>40076.66064814815</v>
      </c>
    </row>
    <row r="7036" spans="1:35" ht="15" customHeight="1" x14ac:dyDescent="0.35">
      <c r="B7036" s="5">
        <f t="shared" si="586"/>
        <v>7034</v>
      </c>
      <c r="C7036">
        <f t="shared" si="596"/>
        <v>84</v>
      </c>
      <c r="D7036" s="16">
        <v>1969</v>
      </c>
      <c r="E7036" t="s">
        <v>500</v>
      </c>
      <c r="F7036" t="s">
        <v>25</v>
      </c>
      <c r="G7036">
        <v>682131</v>
      </c>
      <c r="H7036" t="s">
        <v>17</v>
      </c>
      <c r="J7036" t="s">
        <v>380</v>
      </c>
      <c r="K7036" t="s">
        <v>3383</v>
      </c>
      <c r="L7036" t="s">
        <v>52</v>
      </c>
      <c r="M7036" t="s">
        <v>3359</v>
      </c>
      <c r="V7036" s="43" t="s">
        <v>3359</v>
      </c>
      <c r="AB7036" t="s">
        <v>462</v>
      </c>
      <c r="AF7036" t="s">
        <v>3060</v>
      </c>
      <c r="AH7036" s="2">
        <v>40382.347118055557</v>
      </c>
    </row>
    <row r="7037" spans="1:35" ht="15" customHeight="1" x14ac:dyDescent="0.35">
      <c r="B7037" s="5">
        <f t="shared" si="586"/>
        <v>7035</v>
      </c>
      <c r="C7037">
        <f t="shared" si="596"/>
        <v>1</v>
      </c>
      <c r="D7037" s="16">
        <v>1969</v>
      </c>
      <c r="E7037" s="3" t="s">
        <v>500</v>
      </c>
      <c r="F7037" s="3" t="s">
        <v>25</v>
      </c>
      <c r="G7037" s="165">
        <v>682215</v>
      </c>
      <c r="H7037" s="3"/>
      <c r="I7037" s="3"/>
      <c r="J7037" s="3" t="s">
        <v>3364</v>
      </c>
      <c r="K7037" s="3" t="s">
        <v>3383</v>
      </c>
      <c r="L7037" s="3"/>
      <c r="M7037" s="3" t="s">
        <v>3453</v>
      </c>
      <c r="N7037" s="3"/>
      <c r="O7037" s="3"/>
      <c r="P7037" s="3"/>
      <c r="Q7037" s="3"/>
      <c r="R7037" s="3"/>
      <c r="S7037" s="152"/>
      <c r="T7037" s="3"/>
      <c r="U7037" s="3" t="s">
        <v>3557</v>
      </c>
      <c r="V7037" s="130" t="s">
        <v>3359</v>
      </c>
      <c r="W7037" s="101" t="s">
        <v>3572</v>
      </c>
      <c r="X7037" s="3" t="s">
        <v>3452</v>
      </c>
      <c r="Y7037" s="3"/>
      <c r="Z7037" s="3"/>
      <c r="AA7037" s="101" t="s">
        <v>3875</v>
      </c>
      <c r="AB7037" s="14" t="s">
        <v>5005</v>
      </c>
      <c r="AD7037" s="3" t="s">
        <v>4366</v>
      </c>
      <c r="AE7037" s="3"/>
      <c r="AF7037" t="s">
        <v>3451</v>
      </c>
      <c r="AH7037" s="2">
        <v>45783</v>
      </c>
      <c r="AI7037" s="75" t="s">
        <v>5006</v>
      </c>
    </row>
    <row r="7038" spans="1:35" ht="15" customHeight="1" thickBot="1" x14ac:dyDescent="0.4">
      <c r="B7038" s="5">
        <f t="shared" si="586"/>
        <v>7036</v>
      </c>
      <c r="C7038">
        <f t="shared" si="596"/>
        <v>32</v>
      </c>
      <c r="D7038" s="16">
        <v>1969</v>
      </c>
      <c r="E7038" t="s">
        <v>500</v>
      </c>
      <c r="F7038" t="s">
        <v>25</v>
      </c>
      <c r="G7038">
        <v>682216</v>
      </c>
      <c r="H7038" t="s">
        <v>17</v>
      </c>
      <c r="J7038" t="s">
        <v>380</v>
      </c>
      <c r="K7038" t="s">
        <v>3383</v>
      </c>
      <c r="L7038" t="s">
        <v>2285</v>
      </c>
      <c r="M7038" t="s">
        <v>3359</v>
      </c>
      <c r="U7038" t="s">
        <v>3557</v>
      </c>
      <c r="AC7038" s="3" t="s">
        <v>2286</v>
      </c>
      <c r="AD7038" s="3" t="s">
        <v>2287</v>
      </c>
      <c r="AF7038" t="s">
        <v>3060</v>
      </c>
      <c r="AH7038" s="2">
        <v>40418.426793981482</v>
      </c>
    </row>
    <row r="7039" spans="1:35" ht="15" thickBot="1" x14ac:dyDescent="0.4">
      <c r="B7039" s="5">
        <f t="shared" si="586"/>
        <v>7037</v>
      </c>
      <c r="C7039">
        <f t="shared" si="596"/>
        <v>23</v>
      </c>
      <c r="D7039" s="16">
        <v>1969</v>
      </c>
      <c r="E7039" t="s">
        <v>500</v>
      </c>
      <c r="F7039" t="s">
        <v>25</v>
      </c>
      <c r="G7039">
        <v>682248</v>
      </c>
      <c r="H7039" t="s">
        <v>17</v>
      </c>
      <c r="K7039" t="s">
        <v>3383</v>
      </c>
      <c r="L7039" t="s">
        <v>65</v>
      </c>
      <c r="M7039" t="s">
        <v>3359</v>
      </c>
      <c r="AF7039" t="s">
        <v>3060</v>
      </c>
      <c r="AG7039" s="162"/>
      <c r="AH7039" s="163">
        <v>39803.488206018519</v>
      </c>
    </row>
    <row r="7040" spans="1:35" ht="15" customHeight="1" thickBot="1" x14ac:dyDescent="0.4">
      <c r="A7040" s="180"/>
      <c r="B7040" s="5">
        <f t="shared" si="586"/>
        <v>7038</v>
      </c>
      <c r="C7040">
        <f t="shared" si="596"/>
        <v>6</v>
      </c>
      <c r="D7040" s="16">
        <v>1969</v>
      </c>
      <c r="E7040" t="s">
        <v>500</v>
      </c>
      <c r="F7040" t="s">
        <v>25</v>
      </c>
      <c r="G7040">
        <v>682271</v>
      </c>
      <c r="H7040" t="s">
        <v>17</v>
      </c>
      <c r="J7040" t="s">
        <v>380</v>
      </c>
      <c r="K7040" t="s">
        <v>3383</v>
      </c>
      <c r="L7040" t="s">
        <v>377</v>
      </c>
      <c r="M7040" t="s">
        <v>3359</v>
      </c>
      <c r="U7040" t="s">
        <v>3557</v>
      </c>
      <c r="V7040" s="43" t="s">
        <v>3359</v>
      </c>
      <c r="AB7040" t="s">
        <v>81</v>
      </c>
      <c r="AC7040" s="3" t="s">
        <v>2288</v>
      </c>
      <c r="AD7040" s="3" t="s">
        <v>2289</v>
      </c>
      <c r="AF7040" t="s">
        <v>3060</v>
      </c>
      <c r="AH7040" s="2">
        <v>41110.839143518519</v>
      </c>
    </row>
    <row r="7041" spans="1:35" ht="15" customHeight="1" x14ac:dyDescent="0.35">
      <c r="B7041" s="5">
        <f t="shared" si="586"/>
        <v>7039</v>
      </c>
      <c r="C7041">
        <f t="shared" si="596"/>
        <v>297</v>
      </c>
      <c r="D7041" s="16">
        <v>1969</v>
      </c>
      <c r="E7041" t="s">
        <v>500</v>
      </c>
      <c r="F7041" t="s">
        <v>25</v>
      </c>
      <c r="G7041">
        <v>682277</v>
      </c>
      <c r="H7041" t="s">
        <v>17</v>
      </c>
      <c r="J7041" t="s">
        <v>380</v>
      </c>
      <c r="K7041" t="s">
        <v>3383</v>
      </c>
      <c r="L7041" t="s">
        <v>45</v>
      </c>
      <c r="M7041" t="s">
        <v>3359</v>
      </c>
      <c r="U7041" t="s">
        <v>3557</v>
      </c>
      <c r="AC7041" s="3">
        <v>1969</v>
      </c>
      <c r="AF7041" t="s">
        <v>3060</v>
      </c>
      <c r="AH7041" s="2">
        <v>40301.8828587963</v>
      </c>
    </row>
    <row r="7042" spans="1:35" ht="15" customHeight="1" x14ac:dyDescent="0.35">
      <c r="B7042" s="5">
        <f t="shared" si="586"/>
        <v>7040</v>
      </c>
      <c r="C7042">
        <f t="shared" si="596"/>
        <v>46</v>
      </c>
      <c r="D7042" s="16">
        <v>1969</v>
      </c>
      <c r="E7042" t="s">
        <v>15</v>
      </c>
      <c r="F7042" t="s">
        <v>16</v>
      </c>
      <c r="G7042">
        <v>682574</v>
      </c>
      <c r="H7042" t="s">
        <v>17</v>
      </c>
      <c r="J7042" t="s">
        <v>3354</v>
      </c>
      <c r="M7042" t="s">
        <v>3359</v>
      </c>
      <c r="AF7042" t="s">
        <v>3060</v>
      </c>
      <c r="AH7042" s="2">
        <v>41075.786805555559</v>
      </c>
    </row>
    <row r="7043" spans="1:35" ht="15" customHeight="1" x14ac:dyDescent="0.35">
      <c r="B7043" s="5">
        <f t="shared" si="586"/>
        <v>7041</v>
      </c>
      <c r="C7043">
        <f t="shared" si="596"/>
        <v>122</v>
      </c>
      <c r="D7043" s="16">
        <v>1969</v>
      </c>
      <c r="E7043" t="s">
        <v>15</v>
      </c>
      <c r="F7043" t="s">
        <v>16</v>
      </c>
      <c r="G7043">
        <v>682620</v>
      </c>
      <c r="H7043" t="s">
        <v>17</v>
      </c>
      <c r="J7043" t="s">
        <v>3354</v>
      </c>
      <c r="L7043" t="s">
        <v>89</v>
      </c>
      <c r="M7043" t="s">
        <v>3359</v>
      </c>
      <c r="AF7043" t="s">
        <v>3060</v>
      </c>
      <c r="AH7043" s="2">
        <v>39796.869340277779</v>
      </c>
    </row>
    <row r="7044" spans="1:35" ht="15" customHeight="1" x14ac:dyDescent="0.35">
      <c r="B7044" s="5">
        <f t="shared" si="586"/>
        <v>7042</v>
      </c>
      <c r="C7044">
        <f t="shared" si="596"/>
        <v>358</v>
      </c>
      <c r="D7044" s="16">
        <v>1969</v>
      </c>
      <c r="E7044" t="s">
        <v>15</v>
      </c>
      <c r="F7044" t="s">
        <v>16</v>
      </c>
      <c r="G7044">
        <v>682742</v>
      </c>
      <c r="H7044" t="s">
        <v>17</v>
      </c>
      <c r="J7044" t="s">
        <v>3354</v>
      </c>
      <c r="K7044" t="s">
        <v>3383</v>
      </c>
      <c r="L7044" t="s">
        <v>112</v>
      </c>
      <c r="M7044" t="s">
        <v>3359</v>
      </c>
      <c r="AF7044" t="s">
        <v>3060</v>
      </c>
      <c r="AH7044" s="2">
        <v>39882.388055555559</v>
      </c>
    </row>
    <row r="7045" spans="1:35" ht="15" customHeight="1" x14ac:dyDescent="0.35">
      <c r="B7045" s="5">
        <f t="shared" si="586"/>
        <v>7043</v>
      </c>
      <c r="C7045">
        <f t="shared" si="596"/>
        <v>265</v>
      </c>
      <c r="D7045" s="16">
        <v>1969</v>
      </c>
      <c r="E7045" t="s">
        <v>15</v>
      </c>
      <c r="F7045" t="s">
        <v>16</v>
      </c>
      <c r="G7045">
        <v>683100</v>
      </c>
      <c r="H7045" t="s">
        <v>17</v>
      </c>
      <c r="M7045" t="s">
        <v>3359</v>
      </c>
      <c r="AF7045" t="s">
        <v>3060</v>
      </c>
      <c r="AH7045" s="2">
        <v>40525.093912037039</v>
      </c>
    </row>
    <row r="7046" spans="1:35" ht="15" customHeight="1" x14ac:dyDescent="0.35">
      <c r="B7046" s="5">
        <f t="shared" si="586"/>
        <v>7044</v>
      </c>
      <c r="C7046">
        <f t="shared" si="596"/>
        <v>200</v>
      </c>
      <c r="D7046" s="16">
        <v>1969</v>
      </c>
      <c r="E7046" t="s">
        <v>15</v>
      </c>
      <c r="F7046" t="s">
        <v>16</v>
      </c>
      <c r="G7046">
        <v>683365</v>
      </c>
      <c r="J7046" t="s">
        <v>3354</v>
      </c>
      <c r="K7046" t="s">
        <v>3383</v>
      </c>
      <c r="M7046" t="s">
        <v>3453</v>
      </c>
      <c r="N7046" t="s">
        <v>3359</v>
      </c>
      <c r="T7046" t="s">
        <v>3262</v>
      </c>
      <c r="W7046" t="s">
        <v>3572</v>
      </c>
      <c r="X7046" t="s">
        <v>3660</v>
      </c>
      <c r="AA7046" s="3" t="s">
        <v>3262</v>
      </c>
      <c r="AF7046" t="s">
        <v>3451</v>
      </c>
      <c r="AH7046" s="2">
        <v>45988</v>
      </c>
    </row>
    <row r="7047" spans="1:35" ht="15" customHeight="1" x14ac:dyDescent="0.35">
      <c r="B7047" s="5">
        <f t="shared" si="586"/>
        <v>7045</v>
      </c>
      <c r="C7047">
        <f t="shared" si="596"/>
        <v>560</v>
      </c>
      <c r="D7047" s="16">
        <v>1969</v>
      </c>
      <c r="E7047" t="s">
        <v>560</v>
      </c>
      <c r="F7047" t="s">
        <v>25</v>
      </c>
      <c r="G7047">
        <v>683565</v>
      </c>
      <c r="J7047" t="s">
        <v>3354</v>
      </c>
      <c r="K7047" t="s">
        <v>3383</v>
      </c>
      <c r="M7047" t="s">
        <v>3453</v>
      </c>
      <c r="N7047" t="s">
        <v>3359</v>
      </c>
      <c r="T7047" t="s">
        <v>3424</v>
      </c>
      <c r="W7047" t="s">
        <v>3557</v>
      </c>
      <c r="X7047" t="s">
        <v>3452</v>
      </c>
      <c r="Z7047" t="s">
        <v>3359</v>
      </c>
      <c r="AA7047" s="3" t="s">
        <v>3748</v>
      </c>
      <c r="AF7047" t="s">
        <v>3451</v>
      </c>
      <c r="AH7047" s="2">
        <v>45209</v>
      </c>
    </row>
    <row r="7048" spans="1:35" ht="15" customHeight="1" x14ac:dyDescent="0.35">
      <c r="B7048" s="5">
        <f t="shared" si="586"/>
        <v>7046</v>
      </c>
      <c r="C7048">
        <f t="shared" si="596"/>
        <v>2</v>
      </c>
      <c r="D7048" s="16">
        <v>1969</v>
      </c>
      <c r="E7048" t="s">
        <v>972</v>
      </c>
      <c r="F7048" t="s">
        <v>25</v>
      </c>
      <c r="G7048" s="70">
        <v>684125</v>
      </c>
      <c r="J7048" t="s">
        <v>3354</v>
      </c>
      <c r="K7048" t="s">
        <v>3383</v>
      </c>
      <c r="M7048" t="s">
        <v>3453</v>
      </c>
      <c r="T7048" t="s">
        <v>3262</v>
      </c>
      <c r="U7048" t="s">
        <v>3538</v>
      </c>
      <c r="W7048" t="s">
        <v>3557</v>
      </c>
      <c r="X7048" t="s">
        <v>3452</v>
      </c>
      <c r="AA7048" t="s">
        <v>3262</v>
      </c>
      <c r="AC7048"/>
      <c r="AD7048"/>
      <c r="AF7048" t="s">
        <v>3451</v>
      </c>
      <c r="AG7048" s="3"/>
      <c r="AH7048" s="153">
        <v>45899</v>
      </c>
      <c r="AI7048" s="36" t="s">
        <v>5471</v>
      </c>
    </row>
    <row r="7049" spans="1:35" ht="15" customHeight="1" x14ac:dyDescent="0.35">
      <c r="A7049" s="3"/>
      <c r="B7049" s="5">
        <f t="shared" si="586"/>
        <v>7047</v>
      </c>
      <c r="C7049">
        <f t="shared" si="596"/>
        <v>22</v>
      </c>
      <c r="D7049" s="16">
        <v>1969</v>
      </c>
      <c r="E7049" t="s">
        <v>972</v>
      </c>
      <c r="F7049" t="s">
        <v>25</v>
      </c>
      <c r="G7049">
        <v>684127</v>
      </c>
      <c r="J7049" t="s">
        <v>3354</v>
      </c>
      <c r="K7049" t="s">
        <v>3383</v>
      </c>
      <c r="M7049" t="s">
        <v>3453</v>
      </c>
      <c r="N7049" t="s">
        <v>3359</v>
      </c>
      <c r="S7049" s="148">
        <v>0.46100000000000002</v>
      </c>
      <c r="T7049" t="s">
        <v>167</v>
      </c>
      <c r="U7049" t="s">
        <v>3538</v>
      </c>
      <c r="W7049" t="s">
        <v>3557</v>
      </c>
      <c r="X7049" t="s">
        <v>3452</v>
      </c>
      <c r="AA7049" s="3" t="s">
        <v>167</v>
      </c>
      <c r="AF7049" t="s">
        <v>3451</v>
      </c>
      <c r="AH7049" s="2">
        <v>45125</v>
      </c>
    </row>
    <row r="7050" spans="1:35" ht="15" customHeight="1" x14ac:dyDescent="0.35">
      <c r="B7050" s="5">
        <f t="shared" si="586"/>
        <v>7048</v>
      </c>
      <c r="C7050">
        <f t="shared" si="596"/>
        <v>33</v>
      </c>
      <c r="D7050" s="16">
        <v>1969</v>
      </c>
      <c r="E7050" t="s">
        <v>972</v>
      </c>
      <c r="F7050" t="s">
        <v>25</v>
      </c>
      <c r="G7050">
        <v>684149</v>
      </c>
      <c r="H7050" t="s">
        <v>17</v>
      </c>
      <c r="J7050" t="s">
        <v>3354</v>
      </c>
      <c r="L7050" t="s">
        <v>46</v>
      </c>
      <c r="M7050" t="s">
        <v>3359</v>
      </c>
      <c r="AB7050" t="s">
        <v>195</v>
      </c>
      <c r="AC7050" s="3" t="s">
        <v>2290</v>
      </c>
      <c r="AD7050" s="3" t="s">
        <v>2291</v>
      </c>
      <c r="AF7050" t="s">
        <v>3060</v>
      </c>
      <c r="AH7050" s="2">
        <v>40965.337916666664</v>
      </c>
    </row>
    <row r="7051" spans="1:35" ht="15" customHeight="1" x14ac:dyDescent="0.35">
      <c r="B7051" s="5">
        <f t="shared" si="586"/>
        <v>7049</v>
      </c>
      <c r="C7051">
        <f t="shared" si="596"/>
        <v>5</v>
      </c>
      <c r="D7051" s="16">
        <v>1969</v>
      </c>
      <c r="E7051" t="s">
        <v>972</v>
      </c>
      <c r="F7051" t="s">
        <v>25</v>
      </c>
      <c r="G7051">
        <v>684182</v>
      </c>
      <c r="J7051" t="s">
        <v>380</v>
      </c>
      <c r="K7051" t="s">
        <v>3383</v>
      </c>
      <c r="M7051" t="s">
        <v>3453</v>
      </c>
      <c r="N7051" t="s">
        <v>3359</v>
      </c>
      <c r="U7051" t="s">
        <v>3557</v>
      </c>
      <c r="W7051" t="s">
        <v>3557</v>
      </c>
      <c r="X7051" t="s">
        <v>3452</v>
      </c>
      <c r="AD7051" s="72" t="s">
        <v>6153</v>
      </c>
      <c r="AF7051" t="s">
        <v>3451</v>
      </c>
      <c r="AH7051" s="2">
        <v>46032</v>
      </c>
    </row>
    <row r="7052" spans="1:35" ht="15" customHeight="1" x14ac:dyDescent="0.35">
      <c r="B7052" s="5">
        <f t="shared" si="586"/>
        <v>7050</v>
      </c>
      <c r="C7052">
        <f t="shared" si="596"/>
        <v>29</v>
      </c>
      <c r="D7052" s="16">
        <v>1969</v>
      </c>
      <c r="E7052" t="s">
        <v>972</v>
      </c>
      <c r="F7052" t="s">
        <v>25</v>
      </c>
      <c r="G7052" s="165">
        <v>684187</v>
      </c>
      <c r="H7052" s="3"/>
      <c r="I7052" s="3"/>
      <c r="J7052" s="3" t="s">
        <v>3354</v>
      </c>
      <c r="K7052" s="3" t="s">
        <v>3383</v>
      </c>
      <c r="L7052" s="3"/>
      <c r="M7052" s="3" t="s">
        <v>3453</v>
      </c>
      <c r="N7052" s="3"/>
      <c r="O7052" s="3"/>
      <c r="P7052" s="3"/>
      <c r="Q7052" s="3"/>
      <c r="R7052" s="3"/>
      <c r="S7052" s="152"/>
      <c r="T7052" s="3" t="s">
        <v>3262</v>
      </c>
      <c r="U7052" s="3" t="s">
        <v>3557</v>
      </c>
      <c r="V7052" s="143"/>
      <c r="W7052" s="3" t="s">
        <v>3557</v>
      </c>
      <c r="X7052" s="3" t="s">
        <v>3452</v>
      </c>
      <c r="Y7052" s="3"/>
      <c r="Z7052" s="3"/>
      <c r="AA7052" s="3" t="s">
        <v>3262</v>
      </c>
      <c r="AB7052" s="3"/>
      <c r="AE7052" s="3"/>
      <c r="AF7052" t="s">
        <v>3451</v>
      </c>
      <c r="AH7052" s="2">
        <v>45783</v>
      </c>
      <c r="AI7052" s="75" t="s">
        <v>5007</v>
      </c>
    </row>
    <row r="7053" spans="1:35" ht="15" customHeight="1" x14ac:dyDescent="0.35">
      <c r="B7053" s="5">
        <f t="shared" ref="B7053:B7116" si="597">+B7052+1</f>
        <v>7051</v>
      </c>
      <c r="C7053">
        <f t="shared" si="596"/>
        <v>9</v>
      </c>
      <c r="D7053" s="16">
        <v>1969</v>
      </c>
      <c r="E7053" t="s">
        <v>972</v>
      </c>
      <c r="F7053" t="s">
        <v>25</v>
      </c>
      <c r="G7053">
        <v>684216</v>
      </c>
      <c r="H7053" t="s">
        <v>17</v>
      </c>
      <c r="J7053" t="s">
        <v>3354</v>
      </c>
      <c r="K7053" t="s">
        <v>3383</v>
      </c>
      <c r="L7053" t="s">
        <v>224</v>
      </c>
      <c r="M7053" t="s">
        <v>3359</v>
      </c>
      <c r="AB7053" t="s">
        <v>139</v>
      </c>
      <c r="AF7053" t="s">
        <v>3060</v>
      </c>
      <c r="AH7053" s="2">
        <v>39838.848067129627</v>
      </c>
    </row>
    <row r="7054" spans="1:35" ht="15" customHeight="1" x14ac:dyDescent="0.35">
      <c r="B7054" s="5">
        <f t="shared" si="597"/>
        <v>7052</v>
      </c>
      <c r="C7054">
        <f t="shared" si="596"/>
        <v>3</v>
      </c>
      <c r="D7054" s="16">
        <v>1969</v>
      </c>
      <c r="E7054" t="s">
        <v>972</v>
      </c>
      <c r="F7054" t="s">
        <v>25</v>
      </c>
      <c r="G7054" s="165">
        <v>684225</v>
      </c>
      <c r="H7054" s="101"/>
      <c r="I7054" s="101"/>
      <c r="J7054" s="101" t="s">
        <v>3354</v>
      </c>
      <c r="K7054" s="101" t="s">
        <v>3383</v>
      </c>
      <c r="L7054" s="101"/>
      <c r="M7054" s="101" t="s">
        <v>3453</v>
      </c>
      <c r="N7054" s="101"/>
      <c r="O7054" s="101"/>
      <c r="P7054" s="101"/>
      <c r="Q7054" s="101"/>
      <c r="R7054" s="101"/>
      <c r="S7054" s="128"/>
      <c r="T7054" s="101" t="s">
        <v>3262</v>
      </c>
      <c r="U7054" s="101" t="s">
        <v>3557</v>
      </c>
      <c r="V7054" s="130"/>
      <c r="W7054" s="101" t="s">
        <v>3557</v>
      </c>
      <c r="X7054" s="101" t="s">
        <v>3452</v>
      </c>
      <c r="Y7054" s="101"/>
      <c r="Z7054" s="101"/>
      <c r="AA7054" s="101" t="s">
        <v>3262</v>
      </c>
      <c r="AB7054" s="101"/>
      <c r="AC7054" s="101"/>
      <c r="AD7054" s="101"/>
      <c r="AE7054" s="101"/>
      <c r="AF7054" t="s">
        <v>3451</v>
      </c>
      <c r="AG7054" s="101"/>
      <c r="AH7054" s="103">
        <v>45839</v>
      </c>
      <c r="AI7054" s="166" t="s">
        <v>5174</v>
      </c>
    </row>
    <row r="7055" spans="1:35" ht="15" customHeight="1" x14ac:dyDescent="0.35">
      <c r="B7055" s="5">
        <f t="shared" si="597"/>
        <v>7053</v>
      </c>
      <c r="C7055">
        <f t="shared" si="596"/>
        <v>44</v>
      </c>
      <c r="D7055" s="16">
        <v>1969</v>
      </c>
      <c r="E7055" s="3" t="s">
        <v>972</v>
      </c>
      <c r="F7055" s="3" t="s">
        <v>25</v>
      </c>
      <c r="G7055" s="3">
        <v>684228</v>
      </c>
      <c r="H7055" s="3"/>
      <c r="I7055" s="3"/>
      <c r="J7055" s="3"/>
      <c r="K7055" s="3"/>
      <c r="L7055" s="3"/>
      <c r="M7055" s="3"/>
      <c r="N7055" s="3"/>
      <c r="O7055" s="3"/>
      <c r="P7055" s="3"/>
      <c r="Q7055" s="3"/>
      <c r="R7055" s="3"/>
      <c r="S7055" s="152"/>
      <c r="T7055" s="3"/>
      <c r="U7055" s="3"/>
      <c r="V7055" s="143"/>
      <c r="W7055" s="3"/>
      <c r="X7055" s="3"/>
      <c r="Y7055" s="3"/>
      <c r="Z7055" s="3"/>
      <c r="AB7055" s="3"/>
      <c r="AE7055" s="3"/>
      <c r="AF7055" s="3" t="s">
        <v>3451</v>
      </c>
      <c r="AG7055" s="3"/>
      <c r="AH7055" s="153">
        <v>45561</v>
      </c>
      <c r="AI7055" s="14" t="s">
        <v>4196</v>
      </c>
    </row>
    <row r="7056" spans="1:35" ht="15" customHeight="1" x14ac:dyDescent="0.35">
      <c r="B7056" s="5">
        <f t="shared" si="597"/>
        <v>7054</v>
      </c>
      <c r="C7056">
        <f t="shared" si="596"/>
        <v>257</v>
      </c>
      <c r="D7056" s="16">
        <v>1969</v>
      </c>
      <c r="E7056" t="s">
        <v>972</v>
      </c>
      <c r="F7056" t="s">
        <v>25</v>
      </c>
      <c r="G7056">
        <v>684272</v>
      </c>
      <c r="H7056" t="s">
        <v>17</v>
      </c>
      <c r="J7056" t="s">
        <v>3354</v>
      </c>
      <c r="K7056" t="s">
        <v>3383</v>
      </c>
      <c r="L7056" t="s">
        <v>130</v>
      </c>
      <c r="M7056" t="s">
        <v>3359</v>
      </c>
      <c r="U7056" t="s">
        <v>3557</v>
      </c>
      <c r="W7056" t="s">
        <v>3557</v>
      </c>
      <c r="AB7056" t="s">
        <v>250</v>
      </c>
      <c r="AF7056" t="s">
        <v>3060</v>
      </c>
      <c r="AH7056" s="2">
        <v>40522.47420138889</v>
      </c>
    </row>
    <row r="7057" spans="1:35" ht="15" customHeight="1" x14ac:dyDescent="0.35">
      <c r="B7057" s="5">
        <f t="shared" si="597"/>
        <v>7055</v>
      </c>
      <c r="C7057">
        <f t="shared" si="596"/>
        <v>22</v>
      </c>
      <c r="D7057" s="16">
        <v>1969</v>
      </c>
      <c r="E7057" t="s">
        <v>560</v>
      </c>
      <c r="F7057" t="s">
        <v>25</v>
      </c>
      <c r="G7057">
        <v>684529</v>
      </c>
      <c r="J7057" t="s">
        <v>3354</v>
      </c>
      <c r="K7057" t="s">
        <v>3383</v>
      </c>
      <c r="M7057" t="s">
        <v>3453</v>
      </c>
      <c r="T7057" t="s">
        <v>3424</v>
      </c>
      <c r="W7057" t="s">
        <v>3557</v>
      </c>
      <c r="AA7057" s="3" t="s">
        <v>3828</v>
      </c>
      <c r="AF7057" t="s">
        <v>3451</v>
      </c>
      <c r="AH7057" s="2">
        <v>45562</v>
      </c>
    </row>
    <row r="7058" spans="1:35" ht="15" customHeight="1" thickBot="1" x14ac:dyDescent="0.4">
      <c r="B7058" s="5">
        <f t="shared" si="597"/>
        <v>7056</v>
      </c>
      <c r="C7058">
        <f t="shared" si="596"/>
        <v>19</v>
      </c>
      <c r="D7058" s="16">
        <v>1969</v>
      </c>
      <c r="E7058" t="s">
        <v>560</v>
      </c>
      <c r="F7058" t="s">
        <v>25</v>
      </c>
      <c r="G7058">
        <v>684551</v>
      </c>
      <c r="J7058" t="s">
        <v>3354</v>
      </c>
      <c r="K7058" t="s">
        <v>3383</v>
      </c>
      <c r="M7058" t="s">
        <v>3453</v>
      </c>
      <c r="N7058" t="s">
        <v>3359</v>
      </c>
      <c r="T7058" t="s">
        <v>3424</v>
      </c>
      <c r="U7058" s="16" t="s">
        <v>3557</v>
      </c>
      <c r="W7058" s="16" t="s">
        <v>3572</v>
      </c>
      <c r="AA7058" s="3" t="s">
        <v>4249</v>
      </c>
      <c r="AB7058" t="s">
        <v>4250</v>
      </c>
      <c r="AD7058" s="157" t="s">
        <v>3728</v>
      </c>
      <c r="AF7058" t="s">
        <v>3451</v>
      </c>
      <c r="AH7058" s="2">
        <v>45287</v>
      </c>
    </row>
    <row r="7059" spans="1:35" ht="15" thickBot="1" x14ac:dyDescent="0.4">
      <c r="B7059" s="5">
        <f t="shared" si="597"/>
        <v>7057</v>
      </c>
      <c r="C7059">
        <f t="shared" si="596"/>
        <v>89</v>
      </c>
      <c r="D7059" s="16">
        <v>1969</v>
      </c>
      <c r="E7059" t="s">
        <v>560</v>
      </c>
      <c r="F7059" t="s">
        <v>25</v>
      </c>
      <c r="G7059" s="3">
        <v>684570</v>
      </c>
      <c r="H7059" s="3"/>
      <c r="I7059" s="3"/>
      <c r="J7059" s="3"/>
      <c r="K7059" s="3"/>
      <c r="L7059" s="3"/>
      <c r="M7059" s="3"/>
      <c r="N7059" s="3"/>
      <c r="O7059" s="3"/>
      <c r="P7059" s="3"/>
      <c r="Q7059" s="3"/>
      <c r="R7059" s="3"/>
      <c r="S7059" s="152"/>
      <c r="T7059" s="3"/>
      <c r="U7059" s="3"/>
      <c r="V7059" s="143"/>
      <c r="W7059" s="3"/>
      <c r="X7059" s="3"/>
      <c r="Y7059" s="3"/>
      <c r="Z7059" s="3"/>
      <c r="AB7059" s="3"/>
      <c r="AE7059" s="3"/>
      <c r="AF7059" s="3" t="s">
        <v>3451</v>
      </c>
      <c r="AG7059" s="159"/>
      <c r="AH7059" s="176">
        <v>45561</v>
      </c>
      <c r="AI7059" s="14" t="s">
        <v>4197</v>
      </c>
    </row>
    <row r="7060" spans="1:35" ht="15" thickBot="1" x14ac:dyDescent="0.4">
      <c r="A7060" s="180"/>
      <c r="B7060" s="5">
        <f t="shared" si="597"/>
        <v>7058</v>
      </c>
      <c r="C7060">
        <f t="shared" si="596"/>
        <v>1</v>
      </c>
      <c r="D7060" s="16">
        <v>1969</v>
      </c>
      <c r="E7060" t="s">
        <v>560</v>
      </c>
      <c r="F7060" t="s">
        <v>25</v>
      </c>
      <c r="G7060" s="3">
        <v>684659</v>
      </c>
      <c r="H7060" s="3"/>
      <c r="I7060" s="3"/>
      <c r="J7060" s="3" t="s">
        <v>3354</v>
      </c>
      <c r="K7060" s="3" t="s">
        <v>3383</v>
      </c>
      <c r="L7060" s="3"/>
      <c r="M7060" s="3" t="s">
        <v>3453</v>
      </c>
      <c r="N7060" s="3" t="s">
        <v>3359</v>
      </c>
      <c r="O7060" s="3"/>
      <c r="P7060" s="3"/>
      <c r="Q7060" s="3"/>
      <c r="R7060" s="3"/>
      <c r="S7060" s="152"/>
      <c r="T7060" s="3" t="s">
        <v>3424</v>
      </c>
      <c r="U7060" s="3"/>
      <c r="V7060" s="143"/>
      <c r="W7060" s="3" t="s">
        <v>3557</v>
      </c>
      <c r="X7060" s="3" t="s">
        <v>3452</v>
      </c>
      <c r="Y7060" s="3"/>
      <c r="Z7060" s="3" t="s">
        <v>3359</v>
      </c>
      <c r="AA7060" s="3" t="s">
        <v>3828</v>
      </c>
      <c r="AB7060" s="3"/>
      <c r="AD7060" s="3" t="s">
        <v>6623</v>
      </c>
      <c r="AE7060" s="3"/>
      <c r="AF7060" s="3" t="s">
        <v>3451</v>
      </c>
      <c r="AG7060" s="3"/>
      <c r="AH7060" s="153">
        <v>46198</v>
      </c>
      <c r="AI7060" s="14"/>
    </row>
    <row r="7061" spans="1:35" ht="15" customHeight="1" x14ac:dyDescent="0.35">
      <c r="B7061" s="5">
        <f t="shared" si="597"/>
        <v>7059</v>
      </c>
      <c r="C7061">
        <f t="shared" si="596"/>
        <v>3</v>
      </c>
      <c r="D7061" s="16">
        <v>1969</v>
      </c>
      <c r="E7061" t="s">
        <v>560</v>
      </c>
      <c r="F7061" t="s">
        <v>25</v>
      </c>
      <c r="G7061">
        <v>684660</v>
      </c>
      <c r="H7061" t="s">
        <v>17</v>
      </c>
      <c r="J7061" t="s">
        <v>3355</v>
      </c>
      <c r="K7061" t="s">
        <v>3383</v>
      </c>
      <c r="L7061" t="s">
        <v>162</v>
      </c>
      <c r="M7061" t="s">
        <v>3359</v>
      </c>
      <c r="W7061" t="s">
        <v>3557</v>
      </c>
      <c r="AC7061" s="3" t="s">
        <v>2137</v>
      </c>
      <c r="AD7061" s="3" t="s">
        <v>3356</v>
      </c>
      <c r="AF7061" t="s">
        <v>3060</v>
      </c>
      <c r="AH7061" s="2">
        <v>39814.616585648146</v>
      </c>
    </row>
    <row r="7062" spans="1:35" ht="15" customHeight="1" x14ac:dyDescent="0.35">
      <c r="B7062" s="5">
        <f t="shared" si="597"/>
        <v>7060</v>
      </c>
      <c r="C7062">
        <f t="shared" si="596"/>
        <v>3</v>
      </c>
      <c r="D7062" s="16">
        <v>1969</v>
      </c>
      <c r="E7062" t="s">
        <v>560</v>
      </c>
      <c r="F7062" t="s">
        <v>25</v>
      </c>
      <c r="G7062" s="3">
        <v>684663</v>
      </c>
      <c r="H7062" s="3"/>
      <c r="I7062" s="3"/>
      <c r="J7062" s="3" t="s">
        <v>3354</v>
      </c>
      <c r="K7062" s="3" t="s">
        <v>3383</v>
      </c>
      <c r="L7062" s="3"/>
      <c r="M7062" s="3" t="s">
        <v>3453</v>
      </c>
      <c r="N7062" s="3"/>
      <c r="O7062" s="3"/>
      <c r="P7062" s="3"/>
      <c r="Q7062" s="3"/>
      <c r="R7062" s="3"/>
      <c r="S7062" s="152"/>
      <c r="T7062" s="3"/>
      <c r="U7062" s="3"/>
      <c r="V7062" s="143"/>
      <c r="W7062" s="3" t="s">
        <v>3557</v>
      </c>
      <c r="X7062" s="3" t="s">
        <v>3452</v>
      </c>
      <c r="Y7062" s="3"/>
      <c r="Z7062" s="3" t="s">
        <v>3359</v>
      </c>
      <c r="AA7062" s="3" t="s">
        <v>3828</v>
      </c>
      <c r="AB7062" s="3" t="s">
        <v>3728</v>
      </c>
      <c r="AE7062" s="3"/>
      <c r="AF7062" s="3" t="s">
        <v>3451</v>
      </c>
      <c r="AG7062" s="3"/>
      <c r="AH7062" s="153">
        <v>45568</v>
      </c>
      <c r="AI7062" s="166" t="s">
        <v>4324</v>
      </c>
    </row>
    <row r="7063" spans="1:35" ht="15" customHeight="1" x14ac:dyDescent="0.35">
      <c r="A7063" s="3"/>
      <c r="B7063" s="5">
        <f t="shared" si="597"/>
        <v>7061</v>
      </c>
      <c r="C7063">
        <f t="shared" si="596"/>
        <v>8</v>
      </c>
      <c r="D7063" s="16">
        <v>1969</v>
      </c>
      <c r="E7063" t="s">
        <v>560</v>
      </c>
      <c r="F7063" t="s">
        <v>25</v>
      </c>
      <c r="G7063" s="3">
        <v>684666</v>
      </c>
      <c r="H7063" s="3"/>
      <c r="I7063" s="3"/>
      <c r="J7063" s="3" t="s">
        <v>3354</v>
      </c>
      <c r="K7063" s="3" t="s">
        <v>3383</v>
      </c>
      <c r="L7063" s="3"/>
      <c r="M7063" s="3" t="s">
        <v>3453</v>
      </c>
      <c r="N7063" s="3"/>
      <c r="O7063" s="3"/>
      <c r="P7063" s="3"/>
      <c r="Q7063" s="3"/>
      <c r="R7063" s="3"/>
      <c r="S7063" s="152"/>
      <c r="T7063" s="3"/>
      <c r="U7063" s="3"/>
      <c r="V7063" s="143"/>
      <c r="W7063" s="3"/>
      <c r="X7063" s="3"/>
      <c r="Y7063" s="3"/>
      <c r="Z7063" s="3"/>
      <c r="AB7063" s="3"/>
      <c r="AD7063" s="77" t="s">
        <v>4631</v>
      </c>
      <c r="AE7063" s="3"/>
      <c r="AF7063" s="3" t="s">
        <v>3451</v>
      </c>
      <c r="AG7063" s="3"/>
      <c r="AH7063" s="153">
        <v>45690</v>
      </c>
      <c r="AI7063" s="166"/>
    </row>
    <row r="7064" spans="1:35" ht="15" customHeight="1" x14ac:dyDescent="0.35">
      <c r="B7064" s="5">
        <f t="shared" si="597"/>
        <v>7062</v>
      </c>
      <c r="C7064">
        <f t="shared" si="596"/>
        <v>3</v>
      </c>
      <c r="D7064" s="16">
        <v>1969</v>
      </c>
      <c r="E7064" t="s">
        <v>560</v>
      </c>
      <c r="F7064" t="s">
        <v>25</v>
      </c>
      <c r="G7064">
        <v>684674</v>
      </c>
      <c r="H7064" t="s">
        <v>17</v>
      </c>
      <c r="J7064" t="s">
        <v>3354</v>
      </c>
      <c r="K7064" t="s">
        <v>3383</v>
      </c>
      <c r="L7064" t="s">
        <v>28</v>
      </c>
      <c r="M7064" t="s">
        <v>3359</v>
      </c>
      <c r="W7064" t="s">
        <v>3557</v>
      </c>
      <c r="AB7064" t="s">
        <v>195</v>
      </c>
      <c r="AF7064" t="s">
        <v>3060</v>
      </c>
      <c r="AH7064" s="2">
        <v>40125.748923611114</v>
      </c>
    </row>
    <row r="7065" spans="1:35" ht="15" customHeight="1" x14ac:dyDescent="0.35">
      <c r="B7065" s="5">
        <f t="shared" si="597"/>
        <v>7063</v>
      </c>
      <c r="C7065">
        <f t="shared" si="596"/>
        <v>53</v>
      </c>
      <c r="D7065" s="16">
        <v>1969</v>
      </c>
      <c r="E7065" t="s">
        <v>560</v>
      </c>
      <c r="F7065" t="s">
        <v>25</v>
      </c>
      <c r="G7065">
        <v>684677</v>
      </c>
      <c r="H7065" t="s">
        <v>17</v>
      </c>
      <c r="J7065" t="s">
        <v>3354</v>
      </c>
      <c r="K7065" t="s">
        <v>3383</v>
      </c>
      <c r="L7065" t="s">
        <v>162</v>
      </c>
      <c r="M7065" t="s">
        <v>3359</v>
      </c>
      <c r="W7065" t="s">
        <v>3557</v>
      </c>
      <c r="AB7065" t="s">
        <v>195</v>
      </c>
      <c r="AF7065" t="s">
        <v>3060</v>
      </c>
      <c r="AH7065" s="2">
        <v>40452.520856481482</v>
      </c>
    </row>
    <row r="7066" spans="1:35" ht="15" customHeight="1" x14ac:dyDescent="0.35">
      <c r="B7066" s="5">
        <f t="shared" si="597"/>
        <v>7064</v>
      </c>
      <c r="C7066">
        <f t="shared" si="596"/>
        <v>2</v>
      </c>
      <c r="D7066" s="16">
        <v>1969</v>
      </c>
      <c r="E7066" t="s">
        <v>560</v>
      </c>
      <c r="F7066" t="s">
        <v>25</v>
      </c>
      <c r="G7066">
        <v>684730</v>
      </c>
      <c r="H7066" t="s">
        <v>73</v>
      </c>
      <c r="K7066" t="s">
        <v>3383</v>
      </c>
      <c r="L7066" t="s">
        <v>77</v>
      </c>
      <c r="M7066" t="s">
        <v>3359</v>
      </c>
      <c r="AD7066" s="3" t="s">
        <v>3403</v>
      </c>
      <c r="AF7066" t="s">
        <v>3060</v>
      </c>
      <c r="AH7066" s="2">
        <v>40932.437511574077</v>
      </c>
    </row>
    <row r="7067" spans="1:35" ht="15" customHeight="1" x14ac:dyDescent="0.35">
      <c r="B7067" s="5">
        <f t="shared" si="597"/>
        <v>7065</v>
      </c>
      <c r="C7067">
        <f t="shared" ref="C7067:C7070" si="598">+G7068-G7067</f>
        <v>6</v>
      </c>
      <c r="D7067" s="16">
        <v>1969</v>
      </c>
      <c r="E7067" t="s">
        <v>560</v>
      </c>
      <c r="F7067" t="s">
        <v>25</v>
      </c>
      <c r="G7067">
        <v>684732</v>
      </c>
      <c r="J7067" t="s">
        <v>380</v>
      </c>
      <c r="K7067" t="s">
        <v>3383</v>
      </c>
      <c r="M7067" t="s">
        <v>3453</v>
      </c>
      <c r="N7067" t="s">
        <v>3359</v>
      </c>
      <c r="X7067" t="s">
        <v>3452</v>
      </c>
      <c r="Z7067" t="s">
        <v>3359</v>
      </c>
      <c r="AA7067" s="41" t="s">
        <v>3782</v>
      </c>
      <c r="AF7067" t="s">
        <v>3451</v>
      </c>
      <c r="AH7067" s="2">
        <v>45209</v>
      </c>
    </row>
    <row r="7068" spans="1:35" ht="15" customHeight="1" x14ac:dyDescent="0.35">
      <c r="B7068" s="5">
        <f t="shared" si="597"/>
        <v>7066</v>
      </c>
      <c r="C7068">
        <f t="shared" si="598"/>
        <v>27</v>
      </c>
      <c r="D7068" s="16">
        <v>1969</v>
      </c>
      <c r="E7068" t="s">
        <v>560</v>
      </c>
      <c r="F7068" t="s">
        <v>25</v>
      </c>
      <c r="G7068">
        <v>684738</v>
      </c>
      <c r="J7068" t="s">
        <v>3354</v>
      </c>
      <c r="K7068" t="s">
        <v>3383</v>
      </c>
      <c r="M7068" t="s">
        <v>3453</v>
      </c>
      <c r="N7068" t="s">
        <v>3359</v>
      </c>
      <c r="T7068" t="s">
        <v>3424</v>
      </c>
      <c r="W7068" t="s">
        <v>3557</v>
      </c>
      <c r="X7068" t="s">
        <v>3452</v>
      </c>
      <c r="Z7068" t="s">
        <v>3359</v>
      </c>
      <c r="AA7068" s="3" t="s">
        <v>3828</v>
      </c>
      <c r="AF7068" t="s">
        <v>3451</v>
      </c>
      <c r="AH7068" s="2">
        <v>46246</v>
      </c>
    </row>
    <row r="7069" spans="1:35" ht="15" customHeight="1" x14ac:dyDescent="0.35">
      <c r="B7069" s="5">
        <f t="shared" si="597"/>
        <v>7067</v>
      </c>
      <c r="C7069">
        <f t="shared" si="598"/>
        <v>9</v>
      </c>
      <c r="D7069" s="16">
        <v>1969</v>
      </c>
      <c r="E7069" t="s">
        <v>560</v>
      </c>
      <c r="F7069" t="s">
        <v>25</v>
      </c>
      <c r="G7069">
        <v>684765</v>
      </c>
      <c r="H7069" t="s">
        <v>17</v>
      </c>
      <c r="J7069" t="s">
        <v>3354</v>
      </c>
      <c r="K7069" t="s">
        <v>3383</v>
      </c>
      <c r="L7069" t="s">
        <v>256</v>
      </c>
      <c r="M7069" t="s">
        <v>3359</v>
      </c>
      <c r="N7069" t="s">
        <v>3359</v>
      </c>
      <c r="AD7069" s="3" t="s">
        <v>2293</v>
      </c>
      <c r="AF7069" t="s">
        <v>3060</v>
      </c>
      <c r="AH7069" s="2">
        <v>40639.659490740742</v>
      </c>
    </row>
    <row r="7070" spans="1:35" ht="15" customHeight="1" x14ac:dyDescent="0.35">
      <c r="B7070" s="5">
        <f t="shared" si="597"/>
        <v>7068</v>
      </c>
      <c r="C7070">
        <f t="shared" si="598"/>
        <v>2</v>
      </c>
      <c r="D7070" s="16">
        <v>1969</v>
      </c>
      <c r="E7070" t="s">
        <v>560</v>
      </c>
      <c r="F7070" t="s">
        <v>25</v>
      </c>
      <c r="G7070">
        <v>684774</v>
      </c>
      <c r="J7070" t="s">
        <v>3354</v>
      </c>
      <c r="K7070" t="s">
        <v>3383</v>
      </c>
      <c r="W7070" t="s">
        <v>3557</v>
      </c>
      <c r="X7070" t="s">
        <v>3452</v>
      </c>
      <c r="AA7070" s="3" t="s">
        <v>3828</v>
      </c>
      <c r="AF7070" t="s">
        <v>3451</v>
      </c>
      <c r="AH7070" s="2">
        <v>45661</v>
      </c>
    </row>
    <row r="7071" spans="1:35" ht="15" customHeight="1" x14ac:dyDescent="0.35">
      <c r="B7071" s="5">
        <f t="shared" si="597"/>
        <v>7069</v>
      </c>
      <c r="C7071">
        <f t="shared" si="596"/>
        <v>23</v>
      </c>
      <c r="D7071" s="16">
        <v>1969</v>
      </c>
      <c r="E7071" t="s">
        <v>15</v>
      </c>
      <c r="F7071" t="s">
        <v>25</v>
      </c>
      <c r="G7071">
        <v>684776</v>
      </c>
      <c r="H7071" t="s">
        <v>17</v>
      </c>
      <c r="J7071" t="s">
        <v>3354</v>
      </c>
      <c r="K7071" t="s">
        <v>3383</v>
      </c>
      <c r="M7071" t="s">
        <v>3359</v>
      </c>
      <c r="AF7071" t="s">
        <v>3060</v>
      </c>
      <c r="AH7071" s="2">
        <v>39820.33388888889</v>
      </c>
    </row>
    <row r="7072" spans="1:35" ht="15" customHeight="1" x14ac:dyDescent="0.35">
      <c r="B7072" s="5">
        <f t="shared" si="597"/>
        <v>7070</v>
      </c>
      <c r="C7072">
        <f t="shared" si="596"/>
        <v>336</v>
      </c>
      <c r="D7072" s="16">
        <v>1969</v>
      </c>
      <c r="E7072" t="s">
        <v>560</v>
      </c>
      <c r="F7072" t="s">
        <v>25</v>
      </c>
      <c r="G7072">
        <v>684799</v>
      </c>
      <c r="H7072" t="s">
        <v>17</v>
      </c>
      <c r="J7072" t="s">
        <v>380</v>
      </c>
      <c r="K7072" t="s">
        <v>3383</v>
      </c>
      <c r="L7072" t="s">
        <v>258</v>
      </c>
      <c r="M7072" t="s">
        <v>3359</v>
      </c>
      <c r="AB7072" t="s">
        <v>926</v>
      </c>
      <c r="AD7072" s="3" t="s">
        <v>55</v>
      </c>
      <c r="AF7072" t="s">
        <v>3060</v>
      </c>
      <c r="AH7072" s="2">
        <v>40058.485821759263</v>
      </c>
    </row>
    <row r="7073" spans="1:35" ht="15" customHeight="1" x14ac:dyDescent="0.35">
      <c r="B7073" s="5">
        <f t="shared" si="597"/>
        <v>7071</v>
      </c>
      <c r="C7073">
        <f t="shared" si="596"/>
        <v>240</v>
      </c>
      <c r="D7073" s="16">
        <v>1969</v>
      </c>
      <c r="E7073" s="3" t="s">
        <v>15</v>
      </c>
      <c r="F7073" s="3" t="s">
        <v>25</v>
      </c>
      <c r="G7073" s="165">
        <v>685135</v>
      </c>
      <c r="H7073" s="3"/>
      <c r="I7073" s="3"/>
      <c r="J7073" s="3" t="s">
        <v>3354</v>
      </c>
      <c r="K7073" s="3" t="s">
        <v>3383</v>
      </c>
      <c r="L7073" s="3"/>
      <c r="M7073" s="3" t="s">
        <v>3453</v>
      </c>
      <c r="N7073" s="3"/>
      <c r="O7073" s="3"/>
      <c r="P7073" s="3"/>
      <c r="Q7073" s="3"/>
      <c r="R7073" s="3"/>
      <c r="S7073" s="152"/>
      <c r="T7073" s="3" t="s">
        <v>3262</v>
      </c>
      <c r="U7073" s="3"/>
      <c r="V7073" s="143"/>
      <c r="W7073" s="3" t="s">
        <v>3572</v>
      </c>
      <c r="X7073" s="3" t="s">
        <v>3660</v>
      </c>
      <c r="Y7073" s="3"/>
      <c r="Z7073" s="3"/>
      <c r="AA7073" s="3" t="s">
        <v>3262</v>
      </c>
      <c r="AB7073" s="3"/>
      <c r="AE7073" s="3"/>
      <c r="AF7073" t="s">
        <v>3451</v>
      </c>
      <c r="AH7073" s="2">
        <v>45783</v>
      </c>
      <c r="AI7073" s="75" t="s">
        <v>5008</v>
      </c>
    </row>
    <row r="7074" spans="1:35" ht="15" customHeight="1" thickBot="1" x14ac:dyDescent="0.4">
      <c r="B7074" s="5">
        <f t="shared" si="597"/>
        <v>7072</v>
      </c>
      <c r="C7074">
        <f t="shared" si="596"/>
        <v>245</v>
      </c>
      <c r="D7074" s="16">
        <v>1969</v>
      </c>
      <c r="E7074" s="16" t="s">
        <v>15</v>
      </c>
      <c r="F7074" t="s">
        <v>25</v>
      </c>
      <c r="G7074">
        <v>685375</v>
      </c>
      <c r="H7074" t="s">
        <v>17</v>
      </c>
      <c r="J7074" t="s">
        <v>3354</v>
      </c>
      <c r="K7074" t="s">
        <v>3383</v>
      </c>
      <c r="L7074" t="s">
        <v>65</v>
      </c>
      <c r="M7074" t="s">
        <v>3359</v>
      </c>
      <c r="AC7074" s="3">
        <v>1970</v>
      </c>
      <c r="AF7074" t="s">
        <v>3060</v>
      </c>
      <c r="AH7074" s="2">
        <v>40026.650682870371</v>
      </c>
    </row>
    <row r="7075" spans="1:35" ht="15" thickBot="1" x14ac:dyDescent="0.4">
      <c r="B7075" s="5">
        <f t="shared" si="597"/>
        <v>7073</v>
      </c>
      <c r="C7075">
        <f t="shared" si="596"/>
        <v>167</v>
      </c>
      <c r="D7075" s="16">
        <v>1969</v>
      </c>
      <c r="E7075" s="159" t="s">
        <v>15</v>
      </c>
      <c r="F7075" s="159" t="s">
        <v>25</v>
      </c>
      <c r="G7075" s="160">
        <v>685620</v>
      </c>
      <c r="H7075" s="159"/>
      <c r="I7075" s="159"/>
      <c r="J7075" s="159" t="s">
        <v>3354</v>
      </c>
      <c r="K7075" s="159" t="s">
        <v>3383</v>
      </c>
      <c r="L7075" s="159"/>
      <c r="M7075" s="159" t="s">
        <v>3453</v>
      </c>
      <c r="N7075" s="159"/>
      <c r="O7075" s="159"/>
      <c r="P7075" s="159"/>
      <c r="Q7075" s="159"/>
      <c r="R7075" s="159"/>
      <c r="S7075" s="159"/>
      <c r="T7075" s="159" t="s">
        <v>3262</v>
      </c>
      <c r="U7075" s="159"/>
      <c r="V7075" s="161"/>
      <c r="W7075" s="159" t="s">
        <v>3572</v>
      </c>
      <c r="X7075" s="159" t="s">
        <v>3660</v>
      </c>
      <c r="Y7075" s="159"/>
      <c r="Z7075" s="159"/>
      <c r="AA7075" s="159" t="s">
        <v>3262</v>
      </c>
      <c r="AB7075" s="159"/>
      <c r="AC7075" s="159"/>
      <c r="AD7075" s="159"/>
      <c r="AE7075" s="159"/>
      <c r="AF7075" t="s">
        <v>3451</v>
      </c>
      <c r="AG7075" s="159"/>
      <c r="AH7075" s="176">
        <v>46034</v>
      </c>
      <c r="AI7075" s="76" t="s">
        <v>6269</v>
      </c>
    </row>
    <row r="7076" spans="1:35" ht="15" customHeight="1" x14ac:dyDescent="0.35">
      <c r="B7076" s="5">
        <f t="shared" si="597"/>
        <v>7074</v>
      </c>
      <c r="C7076">
        <f t="shared" si="596"/>
        <v>267</v>
      </c>
      <c r="D7076" s="16">
        <v>1969</v>
      </c>
      <c r="E7076" t="s">
        <v>15</v>
      </c>
      <c r="F7076" t="s">
        <v>25</v>
      </c>
      <c r="G7076">
        <v>685787</v>
      </c>
      <c r="H7076" t="s">
        <v>17</v>
      </c>
      <c r="J7076" t="s">
        <v>3354</v>
      </c>
      <c r="K7076" t="s">
        <v>3383</v>
      </c>
      <c r="L7076" t="s">
        <v>918</v>
      </c>
      <c r="M7076" t="s">
        <v>3359</v>
      </c>
      <c r="AF7076" t="s">
        <v>3060</v>
      </c>
      <c r="AH7076" s="2">
        <v>39736.734502314815</v>
      </c>
    </row>
    <row r="7077" spans="1:35" ht="15" customHeight="1" x14ac:dyDescent="0.35">
      <c r="B7077" s="5">
        <f t="shared" si="597"/>
        <v>7075</v>
      </c>
      <c r="C7077">
        <f t="shared" si="596"/>
        <v>349</v>
      </c>
      <c r="D7077" s="16">
        <v>1969</v>
      </c>
      <c r="E7077" t="s">
        <v>15</v>
      </c>
      <c r="F7077" t="s">
        <v>25</v>
      </c>
      <c r="G7077">
        <v>686054</v>
      </c>
      <c r="H7077" t="s">
        <v>17</v>
      </c>
      <c r="M7077" t="s">
        <v>3359</v>
      </c>
      <c r="AF7077" t="s">
        <v>3060</v>
      </c>
      <c r="AH7077" s="2">
        <v>40488.373680555553</v>
      </c>
    </row>
    <row r="7078" spans="1:35" ht="15" customHeight="1" thickBot="1" x14ac:dyDescent="0.4">
      <c r="A7078" s="3"/>
      <c r="B7078" s="5">
        <f t="shared" si="597"/>
        <v>7076</v>
      </c>
      <c r="C7078">
        <f t="shared" si="596"/>
        <v>120</v>
      </c>
      <c r="D7078" s="16">
        <v>1969</v>
      </c>
      <c r="E7078" t="s">
        <v>15</v>
      </c>
      <c r="F7078" t="s">
        <v>25</v>
      </c>
      <c r="G7078">
        <v>686403</v>
      </c>
      <c r="H7078" t="s">
        <v>17</v>
      </c>
      <c r="J7078" t="s">
        <v>3354</v>
      </c>
      <c r="K7078" t="s">
        <v>3383</v>
      </c>
      <c r="L7078" t="s">
        <v>2294</v>
      </c>
      <c r="M7078" t="s">
        <v>3359</v>
      </c>
      <c r="AC7078" s="3">
        <v>1969</v>
      </c>
      <c r="AF7078" t="s">
        <v>3060</v>
      </c>
      <c r="AH7078" s="2">
        <v>39791.540914351855</v>
      </c>
    </row>
    <row r="7079" spans="1:35" ht="15" thickBot="1" x14ac:dyDescent="0.4">
      <c r="B7079" s="5">
        <f t="shared" si="597"/>
        <v>7077</v>
      </c>
      <c r="C7079">
        <f t="shared" ref="C7079:C7083" si="599">+G7080-G7079</f>
        <v>50</v>
      </c>
      <c r="D7079" s="16">
        <v>1969</v>
      </c>
      <c r="E7079" s="162" t="s">
        <v>15</v>
      </c>
      <c r="F7079" s="162" t="s">
        <v>25</v>
      </c>
      <c r="G7079" s="162">
        <v>686523</v>
      </c>
      <c r="H7079" s="162" t="s">
        <v>17</v>
      </c>
      <c r="I7079" s="162"/>
      <c r="J7079" s="162" t="s">
        <v>3354</v>
      </c>
      <c r="K7079" s="162"/>
      <c r="L7079" s="162" t="s">
        <v>2295</v>
      </c>
      <c r="M7079" s="162" t="s">
        <v>3359</v>
      </c>
      <c r="N7079" s="162"/>
      <c r="O7079" s="162"/>
      <c r="P7079" s="162"/>
      <c r="Q7079" s="162"/>
      <c r="R7079" s="162"/>
      <c r="S7079" s="181"/>
      <c r="T7079" s="162"/>
      <c r="U7079" s="162"/>
      <c r="V7079" s="182"/>
      <c r="W7079" s="162"/>
      <c r="X7079" s="162"/>
      <c r="Y7079" s="162"/>
      <c r="Z7079" s="162"/>
      <c r="AA7079" s="159"/>
      <c r="AB7079" s="162"/>
      <c r="AC7079" s="159"/>
      <c r="AD7079" s="159" t="s">
        <v>2296</v>
      </c>
      <c r="AE7079" s="162"/>
      <c r="AF7079" t="s">
        <v>3060</v>
      </c>
      <c r="AG7079" s="162"/>
      <c r="AH7079" s="163">
        <v>41020.487002314818</v>
      </c>
      <c r="AI7079" s="162"/>
    </row>
    <row r="7080" spans="1:35" ht="15" customHeight="1" thickBot="1" x14ac:dyDescent="0.4">
      <c r="A7080" s="180"/>
      <c r="B7080" s="5">
        <f t="shared" si="597"/>
        <v>7078</v>
      </c>
      <c r="C7080">
        <f t="shared" si="599"/>
        <v>400</v>
      </c>
      <c r="D7080" s="16">
        <v>1969</v>
      </c>
      <c r="E7080" t="s">
        <v>15</v>
      </c>
      <c r="F7080" t="s">
        <v>25</v>
      </c>
      <c r="G7080">
        <v>686573</v>
      </c>
      <c r="H7080" t="s">
        <v>17</v>
      </c>
      <c r="M7080" t="s">
        <v>3359</v>
      </c>
      <c r="AF7080" t="s">
        <v>3060</v>
      </c>
      <c r="AH7080" s="2">
        <v>40259.750613425924</v>
      </c>
    </row>
    <row r="7081" spans="1:35" ht="15" customHeight="1" thickBot="1" x14ac:dyDescent="0.4">
      <c r="B7081" s="5">
        <f t="shared" si="597"/>
        <v>7079</v>
      </c>
      <c r="C7081">
        <f t="shared" si="599"/>
        <v>130</v>
      </c>
      <c r="D7081" s="16">
        <v>1969</v>
      </c>
      <c r="E7081" s="159" t="s">
        <v>15</v>
      </c>
      <c r="F7081" s="159" t="s">
        <v>25</v>
      </c>
      <c r="G7081" s="160">
        <v>686973</v>
      </c>
      <c r="H7081" s="159"/>
      <c r="I7081" s="159"/>
      <c r="J7081" s="159" t="s">
        <v>3354</v>
      </c>
      <c r="K7081" s="159" t="s">
        <v>3383</v>
      </c>
      <c r="L7081" s="159"/>
      <c r="M7081" s="159" t="s">
        <v>3453</v>
      </c>
      <c r="N7081" s="159"/>
      <c r="O7081" s="159"/>
      <c r="P7081" s="159"/>
      <c r="Q7081" s="159"/>
      <c r="R7081" s="159"/>
      <c r="S7081" s="159"/>
      <c r="T7081" s="159" t="s">
        <v>3262</v>
      </c>
      <c r="U7081" s="159"/>
      <c r="V7081" s="161"/>
      <c r="W7081" s="159" t="s">
        <v>3572</v>
      </c>
      <c r="X7081" s="159" t="s">
        <v>3660</v>
      </c>
      <c r="Y7081" s="159"/>
      <c r="Z7081" s="159"/>
      <c r="AA7081" s="159" t="s">
        <v>3262</v>
      </c>
      <c r="AB7081" s="159"/>
      <c r="AC7081" s="159"/>
      <c r="AD7081" s="159" t="s">
        <v>6863</v>
      </c>
      <c r="AE7081" s="159"/>
      <c r="AF7081" t="s">
        <v>3451</v>
      </c>
      <c r="AH7081" s="2">
        <v>46130</v>
      </c>
      <c r="AI7081" s="76" t="s">
        <v>6567</v>
      </c>
    </row>
    <row r="7082" spans="1:35" ht="15" customHeight="1" x14ac:dyDescent="0.35">
      <c r="B7082" s="5">
        <f t="shared" si="597"/>
        <v>7080</v>
      </c>
      <c r="C7082">
        <f t="shared" si="599"/>
        <v>1012</v>
      </c>
      <c r="D7082" s="16">
        <v>1969</v>
      </c>
      <c r="E7082" t="s">
        <v>15</v>
      </c>
      <c r="F7082" t="s">
        <v>25</v>
      </c>
      <c r="G7082">
        <v>687103</v>
      </c>
      <c r="H7082" t="s">
        <v>17</v>
      </c>
      <c r="J7082" t="s">
        <v>3354</v>
      </c>
      <c r="K7082" t="s">
        <v>3383</v>
      </c>
      <c r="L7082" t="s">
        <v>764</v>
      </c>
      <c r="M7082" t="s">
        <v>3359</v>
      </c>
      <c r="AB7082" t="s">
        <v>132</v>
      </c>
      <c r="AD7082" s="3" t="s">
        <v>2297</v>
      </c>
      <c r="AF7082" t="s">
        <v>3060</v>
      </c>
      <c r="AH7082" s="2">
        <v>40169.599895833337</v>
      </c>
    </row>
    <row r="7083" spans="1:35" ht="15" customHeight="1" x14ac:dyDescent="0.35">
      <c r="B7083" s="5">
        <f t="shared" si="597"/>
        <v>7081</v>
      </c>
      <c r="C7083">
        <f t="shared" si="599"/>
        <v>839</v>
      </c>
      <c r="D7083" s="16">
        <v>1969</v>
      </c>
      <c r="E7083" t="s">
        <v>15</v>
      </c>
      <c r="F7083" t="s">
        <v>2064</v>
      </c>
      <c r="G7083">
        <v>688115</v>
      </c>
      <c r="H7083" t="s">
        <v>17</v>
      </c>
      <c r="K7083" t="s">
        <v>3383</v>
      </c>
      <c r="L7083" t="s">
        <v>377</v>
      </c>
      <c r="M7083" t="s">
        <v>3359</v>
      </c>
      <c r="AD7083" s="145" t="s">
        <v>2298</v>
      </c>
      <c r="AF7083" t="s">
        <v>3060</v>
      </c>
      <c r="AH7083" s="2">
        <v>40308.79619212963</v>
      </c>
    </row>
    <row r="7084" spans="1:35" ht="15" customHeight="1" thickBot="1" x14ac:dyDescent="0.4">
      <c r="B7084" s="5">
        <f t="shared" si="597"/>
        <v>7082</v>
      </c>
      <c r="C7084">
        <f t="shared" ref="C7084:C7087" si="600">+G7085-G7084</f>
        <v>602</v>
      </c>
      <c r="D7084" s="16">
        <v>1969</v>
      </c>
      <c r="E7084" t="s">
        <v>15</v>
      </c>
      <c r="F7084" t="s">
        <v>25</v>
      </c>
      <c r="G7084">
        <v>688954</v>
      </c>
      <c r="H7084" t="s">
        <v>17</v>
      </c>
      <c r="J7084" t="s">
        <v>3354</v>
      </c>
      <c r="K7084" t="s">
        <v>3383</v>
      </c>
      <c r="L7084" t="s">
        <v>538</v>
      </c>
      <c r="M7084" t="s">
        <v>3359</v>
      </c>
      <c r="AF7084" t="s">
        <v>3060</v>
      </c>
      <c r="AH7084" s="2">
        <v>40052.577326388891</v>
      </c>
    </row>
    <row r="7085" spans="1:35" ht="15" thickBot="1" x14ac:dyDescent="0.4">
      <c r="B7085" s="5">
        <f t="shared" si="597"/>
        <v>7083</v>
      </c>
      <c r="C7085">
        <f t="shared" si="600"/>
        <v>136</v>
      </c>
      <c r="D7085" s="16">
        <v>1969</v>
      </c>
      <c r="E7085" t="s">
        <v>15</v>
      </c>
      <c r="F7085" s="159" t="s">
        <v>25</v>
      </c>
      <c r="G7085" s="160">
        <v>689556</v>
      </c>
      <c r="H7085" s="159"/>
      <c r="I7085" s="159"/>
      <c r="J7085" s="159" t="s">
        <v>3354</v>
      </c>
      <c r="K7085" s="159" t="s">
        <v>3383</v>
      </c>
      <c r="L7085" s="159"/>
      <c r="M7085" s="159" t="s">
        <v>3453</v>
      </c>
      <c r="N7085" s="159"/>
      <c r="O7085" s="159"/>
      <c r="P7085" s="159"/>
      <c r="Q7085" s="159"/>
      <c r="R7085" s="159"/>
      <c r="S7085" s="159"/>
      <c r="T7085" s="159" t="s">
        <v>3262</v>
      </c>
      <c r="U7085" s="159"/>
      <c r="V7085" s="161"/>
      <c r="W7085" s="159" t="s">
        <v>3572</v>
      </c>
      <c r="X7085" s="159" t="s">
        <v>3660</v>
      </c>
      <c r="Y7085" s="159"/>
      <c r="Z7085" s="159"/>
      <c r="AA7085" s="159" t="s">
        <v>3262</v>
      </c>
      <c r="AB7085" s="159"/>
      <c r="AC7085" s="159"/>
      <c r="AD7085" s="159"/>
      <c r="AE7085" s="159"/>
      <c r="AF7085" t="s">
        <v>3451</v>
      </c>
      <c r="AG7085" s="159"/>
      <c r="AH7085" s="176">
        <v>46034</v>
      </c>
      <c r="AI7085" s="76" t="s">
        <v>6233</v>
      </c>
    </row>
    <row r="7086" spans="1:35" ht="15" customHeight="1" thickBot="1" x14ac:dyDescent="0.4">
      <c r="B7086" s="5">
        <f t="shared" si="597"/>
        <v>7084</v>
      </c>
      <c r="C7086">
        <f t="shared" si="600"/>
        <v>209</v>
      </c>
      <c r="D7086" s="16">
        <v>1969</v>
      </c>
      <c r="E7086" s="159" t="s">
        <v>15</v>
      </c>
      <c r="F7086" s="159" t="s">
        <v>25</v>
      </c>
      <c r="G7086" s="160">
        <v>689692</v>
      </c>
      <c r="H7086" s="159"/>
      <c r="I7086" s="159"/>
      <c r="J7086" s="159" t="s">
        <v>3354</v>
      </c>
      <c r="K7086" s="159" t="s">
        <v>3383</v>
      </c>
      <c r="L7086" s="159"/>
      <c r="M7086" s="159" t="s">
        <v>3453</v>
      </c>
      <c r="N7086" s="159"/>
      <c r="O7086" s="159"/>
      <c r="P7086" s="159"/>
      <c r="Q7086" s="159"/>
      <c r="R7086" s="159"/>
      <c r="S7086" s="159"/>
      <c r="T7086" s="159" t="s">
        <v>3262</v>
      </c>
      <c r="U7086" s="159"/>
      <c r="V7086" s="161"/>
      <c r="W7086" s="159" t="s">
        <v>3572</v>
      </c>
      <c r="X7086" s="159" t="s">
        <v>3660</v>
      </c>
      <c r="Y7086" s="159"/>
      <c r="Z7086" s="159"/>
      <c r="AA7086" s="159" t="s">
        <v>3262</v>
      </c>
      <c r="AB7086" s="159"/>
      <c r="AC7086" s="159"/>
      <c r="AD7086" s="159"/>
      <c r="AE7086" s="159"/>
      <c r="AF7086" t="s">
        <v>3451</v>
      </c>
      <c r="AG7086" s="3"/>
      <c r="AH7086" s="153">
        <v>46091</v>
      </c>
      <c r="AI7086" s="76" t="s">
        <v>6395</v>
      </c>
    </row>
    <row r="7087" spans="1:35" ht="15" customHeight="1" x14ac:dyDescent="0.35">
      <c r="B7087" s="5">
        <f t="shared" si="597"/>
        <v>7085</v>
      </c>
      <c r="C7087">
        <f t="shared" si="600"/>
        <v>181</v>
      </c>
      <c r="D7087" s="16">
        <v>1969</v>
      </c>
      <c r="E7087" t="s">
        <v>15</v>
      </c>
      <c r="F7087" t="s">
        <v>25</v>
      </c>
      <c r="G7087">
        <v>689901</v>
      </c>
      <c r="H7087" t="s">
        <v>17</v>
      </c>
      <c r="J7087" t="s">
        <v>3354</v>
      </c>
      <c r="K7087" t="s">
        <v>3383</v>
      </c>
      <c r="L7087" t="s">
        <v>2299</v>
      </c>
      <c r="M7087" t="s">
        <v>3359</v>
      </c>
      <c r="AB7087" t="s">
        <v>132</v>
      </c>
      <c r="AC7087" s="3">
        <v>1968</v>
      </c>
      <c r="AF7087" t="s">
        <v>3060</v>
      </c>
      <c r="AH7087" s="2">
        <v>40135.389652777776</v>
      </c>
    </row>
    <row r="7088" spans="1:35" ht="15" customHeight="1" x14ac:dyDescent="0.35">
      <c r="B7088" s="5">
        <f t="shared" si="597"/>
        <v>7086</v>
      </c>
      <c r="C7088">
        <f t="shared" ref="C7088:C7093" si="601">+G7089-G7088</f>
        <v>169</v>
      </c>
      <c r="D7088" s="16">
        <v>1969</v>
      </c>
      <c r="E7088" t="s">
        <v>15</v>
      </c>
      <c r="F7088" t="s">
        <v>25</v>
      </c>
      <c r="G7088">
        <v>690082</v>
      </c>
      <c r="H7088" t="s">
        <v>17</v>
      </c>
      <c r="J7088" t="s">
        <v>3354</v>
      </c>
      <c r="M7088" t="s">
        <v>3359</v>
      </c>
      <c r="AF7088" t="s">
        <v>3060</v>
      </c>
      <c r="AH7088" s="2">
        <v>40746.509710648148</v>
      </c>
    </row>
    <row r="7089" spans="1:35" ht="15" customHeight="1" x14ac:dyDescent="0.35">
      <c r="B7089" s="5">
        <f t="shared" si="597"/>
        <v>7087</v>
      </c>
      <c r="C7089">
        <f t="shared" si="601"/>
        <v>289</v>
      </c>
      <c r="D7089" s="16">
        <v>1969</v>
      </c>
      <c r="E7089" t="s">
        <v>15</v>
      </c>
      <c r="F7089" t="s">
        <v>25</v>
      </c>
      <c r="G7089">
        <v>690251</v>
      </c>
      <c r="H7089" t="s">
        <v>17</v>
      </c>
      <c r="J7089" t="s">
        <v>3354</v>
      </c>
      <c r="K7089" t="s">
        <v>3383</v>
      </c>
      <c r="L7089" t="s">
        <v>2300</v>
      </c>
      <c r="M7089" t="s">
        <v>3359</v>
      </c>
      <c r="AB7089" t="s">
        <v>1956</v>
      </c>
      <c r="AD7089" s="3" t="s">
        <v>2301</v>
      </c>
      <c r="AF7089" t="s">
        <v>3060</v>
      </c>
      <c r="AH7089" s="2">
        <v>40646.888761574075</v>
      </c>
    </row>
    <row r="7090" spans="1:35" ht="15" customHeight="1" thickBot="1" x14ac:dyDescent="0.4">
      <c r="B7090" s="5">
        <f t="shared" si="597"/>
        <v>7088</v>
      </c>
      <c r="C7090">
        <f t="shared" si="601"/>
        <v>40</v>
      </c>
      <c r="D7090" s="16">
        <v>1969</v>
      </c>
      <c r="E7090" s="3" t="s">
        <v>15</v>
      </c>
      <c r="F7090" s="3" t="s">
        <v>25</v>
      </c>
      <c r="G7090" s="3">
        <v>690540</v>
      </c>
      <c r="H7090" s="3"/>
      <c r="I7090" s="3"/>
      <c r="J7090" s="3"/>
      <c r="K7090" s="3"/>
      <c r="L7090" s="3"/>
      <c r="M7090" s="3"/>
      <c r="N7090" s="3"/>
      <c r="O7090" s="3"/>
      <c r="P7090" s="3"/>
      <c r="Q7090" s="3"/>
      <c r="R7090" s="3"/>
      <c r="S7090" s="152"/>
      <c r="T7090" s="3"/>
      <c r="U7090" s="3"/>
      <c r="V7090" s="143"/>
      <c r="W7090" s="3"/>
      <c r="X7090" s="3"/>
      <c r="Y7090" s="3"/>
      <c r="Z7090" s="3"/>
      <c r="AB7090" s="3"/>
      <c r="AE7090" s="3"/>
      <c r="AF7090" s="3" t="s">
        <v>3451</v>
      </c>
      <c r="AG7090" s="3"/>
      <c r="AH7090" s="153">
        <v>45661</v>
      </c>
      <c r="AI7090" s="14" t="s">
        <v>4575</v>
      </c>
    </row>
    <row r="7091" spans="1:35" ht="15" customHeight="1" thickBot="1" x14ac:dyDescent="0.4">
      <c r="B7091" s="5">
        <f t="shared" si="597"/>
        <v>7089</v>
      </c>
      <c r="C7091">
        <f t="shared" si="601"/>
        <v>4</v>
      </c>
      <c r="D7091" s="16">
        <v>1969</v>
      </c>
      <c r="E7091" s="159" t="s">
        <v>15</v>
      </c>
      <c r="F7091" s="159" t="s">
        <v>25</v>
      </c>
      <c r="G7091" s="160">
        <v>690580</v>
      </c>
      <c r="H7091" s="159"/>
      <c r="I7091" s="159"/>
      <c r="J7091" s="159" t="s">
        <v>3354</v>
      </c>
      <c r="K7091" s="159" t="s">
        <v>3383</v>
      </c>
      <c r="L7091" s="159"/>
      <c r="M7091" s="159" t="s">
        <v>3453</v>
      </c>
      <c r="N7091" s="159"/>
      <c r="O7091" s="159"/>
      <c r="P7091" s="159"/>
      <c r="Q7091" s="159"/>
      <c r="R7091" s="159"/>
      <c r="S7091" s="159"/>
      <c r="T7091" s="159" t="s">
        <v>3262</v>
      </c>
      <c r="U7091" s="159"/>
      <c r="V7091" s="159"/>
      <c r="W7091" s="159" t="s">
        <v>3572</v>
      </c>
      <c r="X7091" s="159" t="s">
        <v>3660</v>
      </c>
      <c r="Y7091" s="159"/>
      <c r="Z7091" s="159"/>
      <c r="AA7091" s="159" t="s">
        <v>3262</v>
      </c>
      <c r="AB7091" s="159"/>
      <c r="AC7091" s="159"/>
      <c r="AD7091" s="159"/>
      <c r="AE7091" s="159"/>
      <c r="AF7091" t="s">
        <v>3451</v>
      </c>
      <c r="AG7091" s="159"/>
      <c r="AH7091" s="176">
        <v>46207</v>
      </c>
      <c r="AI7091" s="76" t="s">
        <v>6814</v>
      </c>
    </row>
    <row r="7092" spans="1:35" ht="15" customHeight="1" x14ac:dyDescent="0.35">
      <c r="B7092" s="5">
        <f t="shared" si="597"/>
        <v>7090</v>
      </c>
      <c r="C7092">
        <f t="shared" si="601"/>
        <v>198</v>
      </c>
      <c r="D7092" s="16">
        <v>1969</v>
      </c>
      <c r="E7092" t="s">
        <v>15</v>
      </c>
      <c r="F7092" t="s">
        <v>25</v>
      </c>
      <c r="G7092">
        <v>690584</v>
      </c>
      <c r="H7092" t="s">
        <v>17</v>
      </c>
      <c r="J7092" t="s">
        <v>3354</v>
      </c>
      <c r="L7092" t="s">
        <v>2302</v>
      </c>
      <c r="M7092" t="s">
        <v>3359</v>
      </c>
      <c r="AB7092" t="s">
        <v>139</v>
      </c>
      <c r="AF7092" t="s">
        <v>3060</v>
      </c>
      <c r="AH7092" s="2">
        <v>39983.695763888885</v>
      </c>
    </row>
    <row r="7093" spans="1:35" ht="15" customHeight="1" x14ac:dyDescent="0.35">
      <c r="B7093" s="5">
        <f t="shared" si="597"/>
        <v>7091</v>
      </c>
      <c r="C7093">
        <f t="shared" si="601"/>
        <v>55</v>
      </c>
      <c r="D7093" s="16">
        <v>1969</v>
      </c>
      <c r="E7093" t="s">
        <v>15</v>
      </c>
      <c r="F7093" t="s">
        <v>25</v>
      </c>
      <c r="G7093">
        <v>690782</v>
      </c>
      <c r="H7093" t="s">
        <v>17</v>
      </c>
      <c r="J7093" t="s">
        <v>3354</v>
      </c>
      <c r="L7093" t="s">
        <v>234</v>
      </c>
      <c r="M7093" t="s">
        <v>3359</v>
      </c>
      <c r="AF7093" t="s">
        <v>3060</v>
      </c>
      <c r="AH7093" s="2">
        <v>40065.961817129632</v>
      </c>
    </row>
    <row r="7094" spans="1:35" ht="15" customHeight="1" x14ac:dyDescent="0.35">
      <c r="B7094" s="5">
        <f t="shared" si="597"/>
        <v>7092</v>
      </c>
      <c r="C7094">
        <f t="shared" si="596"/>
        <v>215</v>
      </c>
      <c r="D7094" s="16">
        <v>1969</v>
      </c>
      <c r="E7094" t="s">
        <v>15</v>
      </c>
      <c r="F7094" t="s">
        <v>25</v>
      </c>
      <c r="G7094">
        <v>690837</v>
      </c>
      <c r="H7094" t="s">
        <v>17</v>
      </c>
      <c r="J7094" t="s">
        <v>3354</v>
      </c>
      <c r="K7094" t="s">
        <v>3383</v>
      </c>
      <c r="L7094" t="s">
        <v>2303</v>
      </c>
      <c r="M7094" t="s">
        <v>3359</v>
      </c>
      <c r="AC7094" s="3" t="s">
        <v>2304</v>
      </c>
      <c r="AF7094" t="s">
        <v>3060</v>
      </c>
      <c r="AH7094" s="2">
        <v>40893.80740740741</v>
      </c>
    </row>
    <row r="7095" spans="1:35" ht="15" customHeight="1" x14ac:dyDescent="0.35">
      <c r="B7095" s="5">
        <f t="shared" si="597"/>
        <v>7093</v>
      </c>
      <c r="C7095">
        <f t="shared" ref="C7095:C7099" si="602">+G7096-G7095</f>
        <v>71</v>
      </c>
      <c r="D7095" s="16">
        <v>1969</v>
      </c>
      <c r="E7095" t="s">
        <v>15</v>
      </c>
      <c r="F7095" t="s">
        <v>25</v>
      </c>
      <c r="G7095">
        <v>691052</v>
      </c>
      <c r="H7095" t="s">
        <v>17</v>
      </c>
      <c r="J7095" t="s">
        <v>3354</v>
      </c>
      <c r="L7095" t="s">
        <v>286</v>
      </c>
      <c r="M7095" t="s">
        <v>3359</v>
      </c>
      <c r="AF7095" t="s">
        <v>3060</v>
      </c>
      <c r="AH7095" s="2">
        <v>40196.213275462964</v>
      </c>
    </row>
    <row r="7096" spans="1:35" ht="15" customHeight="1" thickBot="1" x14ac:dyDescent="0.4">
      <c r="A7096" s="3"/>
      <c r="B7096" s="5">
        <f t="shared" si="597"/>
        <v>7094</v>
      </c>
      <c r="C7096">
        <f t="shared" si="602"/>
        <v>348</v>
      </c>
      <c r="D7096" s="16">
        <v>1969</v>
      </c>
      <c r="E7096" t="s">
        <v>15</v>
      </c>
      <c r="F7096" t="s">
        <v>25</v>
      </c>
      <c r="G7096">
        <v>691123</v>
      </c>
      <c r="J7096" t="s">
        <v>3354</v>
      </c>
      <c r="K7096" t="s">
        <v>3383</v>
      </c>
      <c r="M7096" t="s">
        <v>3453</v>
      </c>
      <c r="T7096" t="s">
        <v>3262</v>
      </c>
      <c r="W7096" t="s">
        <v>3572</v>
      </c>
      <c r="X7096" t="s">
        <v>3660</v>
      </c>
      <c r="AA7096" s="3" t="s">
        <v>3262</v>
      </c>
      <c r="AF7096" t="s">
        <v>3451</v>
      </c>
      <c r="AH7096" s="2">
        <v>46198</v>
      </c>
    </row>
    <row r="7097" spans="1:35" ht="15" customHeight="1" thickBot="1" x14ac:dyDescent="0.4">
      <c r="B7097" s="5">
        <f t="shared" si="597"/>
        <v>7095</v>
      </c>
      <c r="C7097">
        <f t="shared" si="602"/>
        <v>8</v>
      </c>
      <c r="D7097" s="16">
        <v>1969</v>
      </c>
      <c r="E7097" s="159" t="s">
        <v>15</v>
      </c>
      <c r="F7097" s="159" t="s">
        <v>25</v>
      </c>
      <c r="G7097" s="160">
        <v>691471</v>
      </c>
      <c r="H7097" s="159"/>
      <c r="I7097" s="159"/>
      <c r="J7097" s="159" t="s">
        <v>380</v>
      </c>
      <c r="K7097" s="159" t="s">
        <v>3383</v>
      </c>
      <c r="L7097" s="159"/>
      <c r="M7097" s="159" t="s">
        <v>3453</v>
      </c>
      <c r="N7097" s="159" t="s">
        <v>3359</v>
      </c>
      <c r="O7097" s="159"/>
      <c r="P7097" s="159"/>
      <c r="Q7097" s="159"/>
      <c r="R7097" s="159"/>
      <c r="S7097" s="159"/>
      <c r="T7097" s="159"/>
      <c r="U7097" s="159"/>
      <c r="V7097" s="159"/>
      <c r="W7097" s="159" t="s">
        <v>3572</v>
      </c>
      <c r="X7097" s="159" t="s">
        <v>3660</v>
      </c>
      <c r="Y7097" s="159"/>
      <c r="Z7097" s="159"/>
      <c r="AA7097" s="159"/>
      <c r="AB7097" s="159"/>
      <c r="AC7097" s="159"/>
      <c r="AD7097" s="159"/>
      <c r="AE7097" s="159"/>
      <c r="AF7097" t="s">
        <v>3451</v>
      </c>
      <c r="AG7097" s="159"/>
      <c r="AH7097" s="176">
        <v>46207</v>
      </c>
      <c r="AI7097" s="76" t="s">
        <v>6747</v>
      </c>
    </row>
    <row r="7098" spans="1:35" ht="15" customHeight="1" x14ac:dyDescent="0.35">
      <c r="A7098" s="3"/>
      <c r="B7098" s="5">
        <f t="shared" si="597"/>
        <v>7096</v>
      </c>
      <c r="C7098">
        <f t="shared" si="602"/>
        <v>1251</v>
      </c>
      <c r="D7098" s="16">
        <v>1969</v>
      </c>
      <c r="E7098" t="s">
        <v>15</v>
      </c>
      <c r="F7098" t="s">
        <v>25</v>
      </c>
      <c r="G7098">
        <v>691479</v>
      </c>
      <c r="H7098" t="s">
        <v>17</v>
      </c>
      <c r="J7098" t="s">
        <v>380</v>
      </c>
      <c r="K7098" t="s">
        <v>3383</v>
      </c>
      <c r="L7098" t="s">
        <v>28</v>
      </c>
      <c r="M7098" t="s">
        <v>3359</v>
      </c>
      <c r="N7098" t="s">
        <v>3359</v>
      </c>
      <c r="AB7098" t="s">
        <v>81</v>
      </c>
      <c r="AD7098" s="3" t="s">
        <v>2305</v>
      </c>
      <c r="AF7098" t="s">
        <v>3060</v>
      </c>
      <c r="AH7098" s="2">
        <v>40238.922534722224</v>
      </c>
    </row>
    <row r="7099" spans="1:35" ht="15" customHeight="1" x14ac:dyDescent="0.35">
      <c r="B7099" s="5">
        <f t="shared" si="597"/>
        <v>7097</v>
      </c>
      <c r="C7099">
        <f t="shared" si="602"/>
        <v>661</v>
      </c>
      <c r="D7099" s="16">
        <v>1969</v>
      </c>
      <c r="E7099" t="s">
        <v>500</v>
      </c>
      <c r="F7099" t="s">
        <v>2064</v>
      </c>
      <c r="G7099">
        <v>692730</v>
      </c>
      <c r="AF7099" t="s">
        <v>3451</v>
      </c>
      <c r="AH7099" s="2">
        <v>45976</v>
      </c>
    </row>
    <row r="7100" spans="1:35" ht="15" customHeight="1" x14ac:dyDescent="0.35">
      <c r="B7100" s="5">
        <f t="shared" si="597"/>
        <v>7098</v>
      </c>
      <c r="C7100">
        <f t="shared" ref="C7100:C7163" si="603">+G7101-G7100</f>
        <v>208</v>
      </c>
      <c r="D7100" s="16">
        <v>1969</v>
      </c>
      <c r="E7100" s="116" t="s">
        <v>15</v>
      </c>
      <c r="F7100" s="116" t="s">
        <v>25</v>
      </c>
      <c r="G7100" s="117">
        <v>693391</v>
      </c>
      <c r="H7100" s="172" t="s">
        <v>5836</v>
      </c>
      <c r="I7100" s="172"/>
      <c r="J7100" s="172" t="s">
        <v>3354</v>
      </c>
      <c r="K7100" s="172" t="s">
        <v>3383</v>
      </c>
      <c r="L7100" s="172"/>
      <c r="M7100" s="172" t="s">
        <v>3453</v>
      </c>
      <c r="N7100" s="172"/>
      <c r="O7100" s="172"/>
      <c r="P7100" s="172"/>
      <c r="Q7100" s="172"/>
      <c r="R7100" s="172"/>
      <c r="S7100" s="173"/>
      <c r="T7100" s="172" t="s">
        <v>3262</v>
      </c>
      <c r="U7100" s="172"/>
      <c r="V7100" s="174"/>
      <c r="W7100" s="172" t="s">
        <v>3572</v>
      </c>
      <c r="X7100" s="172" t="s">
        <v>3660</v>
      </c>
      <c r="Y7100" s="172"/>
      <c r="Z7100" s="172"/>
      <c r="AA7100" s="172" t="s">
        <v>3262</v>
      </c>
      <c r="AB7100" s="172"/>
      <c r="AC7100" s="172"/>
      <c r="AD7100" s="172"/>
      <c r="AE7100" s="172"/>
      <c r="AF7100" t="s">
        <v>3451</v>
      </c>
      <c r="AG7100" s="172"/>
      <c r="AH7100" s="175">
        <v>45999</v>
      </c>
      <c r="AI7100" s="36" t="s">
        <v>6061</v>
      </c>
    </row>
    <row r="7101" spans="1:35" ht="15" customHeight="1" x14ac:dyDescent="0.35">
      <c r="B7101" s="5">
        <f t="shared" si="597"/>
        <v>7099</v>
      </c>
      <c r="C7101">
        <f t="shared" ref="C7101:C7105" si="604">+G7102-G7101</f>
        <v>5</v>
      </c>
      <c r="D7101" s="16">
        <v>1969</v>
      </c>
      <c r="E7101" s="3" t="s">
        <v>15</v>
      </c>
      <c r="F7101" s="3" t="s">
        <v>25</v>
      </c>
      <c r="G7101" s="165">
        <v>693599</v>
      </c>
      <c r="H7101" s="3"/>
      <c r="I7101" s="3"/>
      <c r="J7101" s="3" t="s">
        <v>3354</v>
      </c>
      <c r="K7101" s="3" t="s">
        <v>3383</v>
      </c>
      <c r="L7101" s="3"/>
      <c r="M7101" s="3" t="s">
        <v>3453</v>
      </c>
      <c r="N7101" s="3" t="s">
        <v>3359</v>
      </c>
      <c r="O7101" s="3"/>
      <c r="P7101" s="3"/>
      <c r="Q7101" s="3"/>
      <c r="R7101" s="3"/>
      <c r="S7101" s="152"/>
      <c r="T7101" s="3" t="s">
        <v>3262</v>
      </c>
      <c r="U7101" s="3"/>
      <c r="V7101" s="143"/>
      <c r="W7101" s="3" t="s">
        <v>3572</v>
      </c>
      <c r="X7101" s="3" t="s">
        <v>3660</v>
      </c>
      <c r="Y7101" s="3"/>
      <c r="Z7101" s="3"/>
      <c r="AA7101" s="3" t="s">
        <v>167</v>
      </c>
      <c r="AB7101" s="3"/>
      <c r="AE7101" s="3"/>
      <c r="AF7101" t="s">
        <v>3451</v>
      </c>
      <c r="AG7101" s="3"/>
      <c r="AH7101" s="153">
        <v>45928</v>
      </c>
      <c r="AI7101" s="166" t="s">
        <v>5651</v>
      </c>
    </row>
    <row r="7102" spans="1:35" ht="15" customHeight="1" thickBot="1" x14ac:dyDescent="0.4">
      <c r="B7102" s="5">
        <f t="shared" si="597"/>
        <v>7100</v>
      </c>
      <c r="C7102">
        <f t="shared" si="604"/>
        <v>235</v>
      </c>
      <c r="D7102" s="16">
        <v>1969</v>
      </c>
      <c r="E7102" t="s">
        <v>15</v>
      </c>
      <c r="F7102" t="s">
        <v>25</v>
      </c>
      <c r="G7102">
        <v>693604</v>
      </c>
      <c r="J7102" t="s">
        <v>3354</v>
      </c>
      <c r="K7102" t="s">
        <v>3383</v>
      </c>
      <c r="M7102" t="s">
        <v>3453</v>
      </c>
      <c r="N7102" t="s">
        <v>3359</v>
      </c>
      <c r="T7102" t="s">
        <v>3262</v>
      </c>
      <c r="W7102" t="s">
        <v>3572</v>
      </c>
      <c r="X7102" t="s">
        <v>3660</v>
      </c>
      <c r="AA7102" s="3" t="s">
        <v>167</v>
      </c>
      <c r="AD7102" s="3" t="s">
        <v>3934</v>
      </c>
      <c r="AF7102" t="s">
        <v>3451</v>
      </c>
      <c r="AH7102" s="2">
        <v>45335</v>
      </c>
    </row>
    <row r="7103" spans="1:35" ht="15" customHeight="1" thickBot="1" x14ac:dyDescent="0.4">
      <c r="B7103" s="5">
        <f t="shared" si="597"/>
        <v>7101</v>
      </c>
      <c r="C7103">
        <f t="shared" si="604"/>
        <v>44</v>
      </c>
      <c r="D7103" s="16">
        <v>1969</v>
      </c>
      <c r="E7103" s="159" t="s">
        <v>15</v>
      </c>
      <c r="F7103" s="159" t="s">
        <v>25</v>
      </c>
      <c r="G7103" s="160">
        <v>693839</v>
      </c>
      <c r="H7103" s="159"/>
      <c r="I7103" s="159"/>
      <c r="J7103" s="159" t="s">
        <v>3354</v>
      </c>
      <c r="K7103" s="159" t="s">
        <v>3383</v>
      </c>
      <c r="L7103" s="159"/>
      <c r="M7103" s="159" t="s">
        <v>3453</v>
      </c>
      <c r="N7103" s="159"/>
      <c r="O7103" s="159"/>
      <c r="P7103" s="159"/>
      <c r="Q7103" s="159"/>
      <c r="R7103" s="159"/>
      <c r="S7103" s="159"/>
      <c r="T7103" s="159" t="s">
        <v>3262</v>
      </c>
      <c r="U7103" s="159"/>
      <c r="V7103" s="161"/>
      <c r="W7103" s="159" t="s">
        <v>3572</v>
      </c>
      <c r="X7103" s="159" t="s">
        <v>3660</v>
      </c>
      <c r="Y7103" s="159"/>
      <c r="Z7103" s="159"/>
      <c r="AA7103" s="159" t="s">
        <v>3262</v>
      </c>
      <c r="AB7103" s="159"/>
      <c r="AC7103" s="159"/>
      <c r="AD7103" s="159"/>
      <c r="AE7103" s="159"/>
      <c r="AF7103" t="s">
        <v>3451</v>
      </c>
      <c r="AH7103" s="2">
        <v>46130</v>
      </c>
      <c r="AI7103" s="76" t="s">
        <v>6516</v>
      </c>
    </row>
    <row r="7104" spans="1:35" ht="15" customHeight="1" x14ac:dyDescent="0.35">
      <c r="B7104" s="5">
        <f t="shared" si="597"/>
        <v>7102</v>
      </c>
      <c r="C7104">
        <f t="shared" si="604"/>
        <v>75</v>
      </c>
      <c r="D7104" s="16">
        <v>1969</v>
      </c>
      <c r="E7104" s="3" t="s">
        <v>15</v>
      </c>
      <c r="F7104" s="3" t="s">
        <v>25</v>
      </c>
      <c r="G7104" s="165">
        <v>693883</v>
      </c>
      <c r="H7104" s="3"/>
      <c r="I7104" s="3"/>
      <c r="J7104" s="3"/>
      <c r="K7104" s="3" t="s">
        <v>3383</v>
      </c>
      <c r="L7104" s="3"/>
      <c r="M7104" s="3"/>
      <c r="N7104" s="3"/>
      <c r="O7104" s="3"/>
      <c r="P7104" s="3"/>
      <c r="Q7104" s="3"/>
      <c r="R7104" s="3"/>
      <c r="S7104" s="152"/>
      <c r="T7104" s="3"/>
      <c r="U7104" s="3"/>
      <c r="V7104" s="143"/>
      <c r="W7104" s="3"/>
      <c r="X7104" s="3"/>
      <c r="Y7104" s="3"/>
      <c r="Z7104" s="3"/>
      <c r="AB7104" s="3"/>
      <c r="AE7104" s="3"/>
      <c r="AF7104" s="3" t="s">
        <v>3451</v>
      </c>
      <c r="AG7104" s="3"/>
      <c r="AH7104" s="153">
        <v>45739</v>
      </c>
      <c r="AI7104" s="14" t="s">
        <v>4824</v>
      </c>
    </row>
    <row r="7105" spans="2:35" ht="15" customHeight="1" x14ac:dyDescent="0.35">
      <c r="B7105" s="5">
        <f t="shared" si="597"/>
        <v>7103</v>
      </c>
      <c r="C7105">
        <f t="shared" si="604"/>
        <v>270</v>
      </c>
      <c r="D7105" s="16">
        <v>1969</v>
      </c>
      <c r="E7105" t="s">
        <v>15</v>
      </c>
      <c r="F7105" t="s">
        <v>25</v>
      </c>
      <c r="G7105">
        <v>693958</v>
      </c>
      <c r="H7105" t="s">
        <v>17</v>
      </c>
      <c r="J7105" t="s">
        <v>3354</v>
      </c>
      <c r="K7105" t="s">
        <v>3383</v>
      </c>
      <c r="L7105" t="s">
        <v>290</v>
      </c>
      <c r="M7105" t="s">
        <v>3359</v>
      </c>
      <c r="AF7105" t="s">
        <v>3060</v>
      </c>
      <c r="AH7105" s="2">
        <v>40624.156678240739</v>
      </c>
    </row>
    <row r="7106" spans="2:35" ht="15" customHeight="1" x14ac:dyDescent="0.35">
      <c r="B7106" s="5">
        <f t="shared" si="597"/>
        <v>7104</v>
      </c>
      <c r="C7106">
        <f t="shared" si="603"/>
        <v>264</v>
      </c>
      <c r="D7106" s="16">
        <v>1969</v>
      </c>
      <c r="E7106" t="s">
        <v>15</v>
      </c>
      <c r="F7106" t="s">
        <v>25</v>
      </c>
      <c r="G7106">
        <v>694228</v>
      </c>
      <c r="H7106" t="s">
        <v>17</v>
      </c>
      <c r="J7106" t="s">
        <v>3354</v>
      </c>
      <c r="K7106" t="s">
        <v>3383</v>
      </c>
      <c r="L7106" t="s">
        <v>1427</v>
      </c>
      <c r="M7106" t="s">
        <v>3359</v>
      </c>
      <c r="AB7106" t="s">
        <v>81</v>
      </c>
      <c r="AC7106" s="3" t="s">
        <v>2306</v>
      </c>
      <c r="AF7106" t="s">
        <v>3060</v>
      </c>
      <c r="AH7106" s="2">
        <v>40211.32534722222</v>
      </c>
    </row>
    <row r="7107" spans="2:35" ht="15" customHeight="1" x14ac:dyDescent="0.35">
      <c r="B7107" s="5">
        <f t="shared" si="597"/>
        <v>7105</v>
      </c>
      <c r="C7107">
        <f t="shared" si="603"/>
        <v>36</v>
      </c>
      <c r="D7107" s="16">
        <v>1969</v>
      </c>
      <c r="E7107" t="s">
        <v>15</v>
      </c>
      <c r="F7107" t="s">
        <v>16</v>
      </c>
      <c r="G7107">
        <v>694492</v>
      </c>
      <c r="H7107" t="s">
        <v>17</v>
      </c>
      <c r="J7107" t="s">
        <v>380</v>
      </c>
      <c r="L7107" t="s">
        <v>2307</v>
      </c>
      <c r="M7107" t="s">
        <v>3359</v>
      </c>
      <c r="AD7107" s="3" t="s">
        <v>2308</v>
      </c>
      <c r="AF7107" t="s">
        <v>3060</v>
      </c>
      <c r="AH7107" s="2">
        <v>41061.289131944446</v>
      </c>
    </row>
    <row r="7108" spans="2:35" ht="15" customHeight="1" x14ac:dyDescent="0.35">
      <c r="B7108" s="5">
        <f t="shared" si="597"/>
        <v>7106</v>
      </c>
      <c r="C7108">
        <f t="shared" si="603"/>
        <v>187</v>
      </c>
      <c r="D7108" s="16">
        <v>1969</v>
      </c>
      <c r="E7108" t="s">
        <v>15</v>
      </c>
      <c r="F7108" t="s">
        <v>16</v>
      </c>
      <c r="G7108">
        <v>694528</v>
      </c>
      <c r="H7108" t="s">
        <v>17</v>
      </c>
      <c r="J7108" t="s">
        <v>3354</v>
      </c>
      <c r="K7108" t="s">
        <v>3383</v>
      </c>
      <c r="M7108" t="s">
        <v>3359</v>
      </c>
      <c r="N7108" t="s">
        <v>3359</v>
      </c>
      <c r="AB7108" t="s">
        <v>139</v>
      </c>
      <c r="AF7108" t="s">
        <v>3060</v>
      </c>
      <c r="AH7108" s="2">
        <v>40823.530694444446</v>
      </c>
    </row>
    <row r="7109" spans="2:35" ht="15" customHeight="1" x14ac:dyDescent="0.35">
      <c r="B7109" s="5">
        <f t="shared" si="597"/>
        <v>7107</v>
      </c>
      <c r="C7109">
        <f t="shared" si="603"/>
        <v>89</v>
      </c>
      <c r="D7109" s="16">
        <v>1969</v>
      </c>
      <c r="E7109" s="3" t="s">
        <v>15</v>
      </c>
      <c r="F7109" s="3" t="s">
        <v>16</v>
      </c>
      <c r="G7109" s="3">
        <v>694715</v>
      </c>
      <c r="H7109" s="3"/>
      <c r="I7109" s="3"/>
      <c r="J7109" s="3" t="s">
        <v>3354</v>
      </c>
      <c r="K7109" s="3" t="s">
        <v>3383</v>
      </c>
      <c r="L7109" s="3"/>
      <c r="M7109" s="3" t="s">
        <v>3453</v>
      </c>
      <c r="N7109" s="3"/>
      <c r="O7109" s="3"/>
      <c r="P7109" s="3"/>
      <c r="Q7109" s="3"/>
      <c r="R7109" s="3"/>
      <c r="S7109" s="152"/>
      <c r="T7109" s="3" t="s">
        <v>3262</v>
      </c>
      <c r="U7109" s="3"/>
      <c r="V7109" s="143"/>
      <c r="W7109" s="3" t="s">
        <v>3572</v>
      </c>
      <c r="X7109" s="3" t="s">
        <v>3660</v>
      </c>
      <c r="Y7109" s="3"/>
      <c r="Z7109" s="3"/>
      <c r="AA7109" s="3" t="s">
        <v>3262</v>
      </c>
      <c r="AB7109" s="3"/>
      <c r="AE7109" s="3"/>
      <c r="AF7109" s="3" t="s">
        <v>3451</v>
      </c>
      <c r="AG7109" s="3"/>
      <c r="AH7109" s="153">
        <v>45561</v>
      </c>
      <c r="AI7109" s="75" t="s">
        <v>4198</v>
      </c>
    </row>
    <row r="7110" spans="2:35" ht="15" customHeight="1" x14ac:dyDescent="0.35">
      <c r="B7110" s="5">
        <f t="shared" si="597"/>
        <v>7108</v>
      </c>
      <c r="C7110">
        <f t="shared" si="603"/>
        <v>254</v>
      </c>
      <c r="D7110" s="16">
        <v>1969</v>
      </c>
      <c r="E7110" s="116" t="s">
        <v>15</v>
      </c>
      <c r="F7110" s="116" t="s">
        <v>16</v>
      </c>
      <c r="G7110" s="117">
        <v>694804</v>
      </c>
      <c r="H7110" s="172" t="s">
        <v>5836</v>
      </c>
      <c r="I7110" s="172"/>
      <c r="J7110" s="172" t="s">
        <v>3354</v>
      </c>
      <c r="K7110" s="172" t="s">
        <v>3383</v>
      </c>
      <c r="L7110" s="172"/>
      <c r="M7110" s="172" t="s">
        <v>3453</v>
      </c>
      <c r="N7110" s="172"/>
      <c r="O7110" s="172"/>
      <c r="P7110" s="172"/>
      <c r="Q7110" s="172"/>
      <c r="R7110" s="172"/>
      <c r="S7110" s="173"/>
      <c r="T7110" s="172" t="s">
        <v>3262</v>
      </c>
      <c r="U7110" s="172"/>
      <c r="V7110" s="174"/>
      <c r="W7110" s="172" t="s">
        <v>3572</v>
      </c>
      <c r="X7110" s="172" t="s">
        <v>3660</v>
      </c>
      <c r="Y7110" s="172"/>
      <c r="Z7110" s="172"/>
      <c r="AA7110" s="172" t="s">
        <v>3262</v>
      </c>
      <c r="AB7110" s="172"/>
      <c r="AC7110" s="172"/>
      <c r="AD7110" s="172"/>
      <c r="AE7110" s="172"/>
      <c r="AF7110" t="s">
        <v>3451</v>
      </c>
      <c r="AG7110" s="172"/>
      <c r="AH7110" s="175">
        <v>45999</v>
      </c>
      <c r="AI7110" s="36" t="s">
        <v>6062</v>
      </c>
    </row>
    <row r="7111" spans="2:35" ht="15" customHeight="1" x14ac:dyDescent="0.35">
      <c r="B7111" s="5">
        <f t="shared" si="597"/>
        <v>7109</v>
      </c>
      <c r="C7111">
        <f t="shared" si="603"/>
        <v>83</v>
      </c>
      <c r="D7111" s="16">
        <v>1969</v>
      </c>
      <c r="E7111" t="s">
        <v>221</v>
      </c>
      <c r="F7111" t="s">
        <v>25</v>
      </c>
      <c r="G7111">
        <v>695058</v>
      </c>
      <c r="H7111" t="s">
        <v>17</v>
      </c>
      <c r="J7111" t="s">
        <v>380</v>
      </c>
      <c r="M7111" t="s">
        <v>3359</v>
      </c>
      <c r="AA7111" s="3" t="s">
        <v>3464</v>
      </c>
      <c r="AE7111" t="s">
        <v>380</v>
      </c>
      <c r="AF7111" t="s">
        <v>3060</v>
      </c>
      <c r="AH7111" s="2">
        <v>41004.763402777775</v>
      </c>
    </row>
    <row r="7112" spans="2:35" ht="15" customHeight="1" x14ac:dyDescent="0.35">
      <c r="B7112" s="5">
        <f t="shared" si="597"/>
        <v>7110</v>
      </c>
      <c r="C7112">
        <f t="shared" si="603"/>
        <v>78</v>
      </c>
      <c r="D7112" s="16">
        <v>1969</v>
      </c>
      <c r="E7112" t="s">
        <v>327</v>
      </c>
      <c r="F7112" t="s">
        <v>25</v>
      </c>
      <c r="G7112">
        <v>695141</v>
      </c>
      <c r="H7112" t="s">
        <v>17</v>
      </c>
      <c r="J7112" t="s">
        <v>3354</v>
      </c>
      <c r="K7112" t="s">
        <v>3383</v>
      </c>
      <c r="M7112" t="s">
        <v>3359</v>
      </c>
      <c r="AF7112" t="s">
        <v>3060</v>
      </c>
      <c r="AH7112" s="2">
        <v>40768.419039351851</v>
      </c>
    </row>
    <row r="7113" spans="2:35" ht="15" customHeight="1" x14ac:dyDescent="0.35">
      <c r="B7113" s="5">
        <f t="shared" si="597"/>
        <v>7111</v>
      </c>
      <c r="C7113">
        <f t="shared" si="603"/>
        <v>27</v>
      </c>
      <c r="D7113" s="16">
        <v>1969</v>
      </c>
      <c r="E7113" t="s">
        <v>327</v>
      </c>
      <c r="F7113" t="s">
        <v>25</v>
      </c>
      <c r="G7113">
        <v>695219</v>
      </c>
      <c r="H7113" t="s">
        <v>17</v>
      </c>
      <c r="J7113" t="s">
        <v>3354</v>
      </c>
      <c r="K7113" t="s">
        <v>3383</v>
      </c>
      <c r="L7113" t="s">
        <v>37</v>
      </c>
      <c r="M7113" t="s">
        <v>3359</v>
      </c>
      <c r="AB7113" t="s">
        <v>81</v>
      </c>
      <c r="AC7113" s="3">
        <v>1968</v>
      </c>
      <c r="AF7113" t="s">
        <v>3060</v>
      </c>
      <c r="AH7113" s="2">
        <v>40686.702291666668</v>
      </c>
    </row>
    <row r="7114" spans="2:35" ht="15" customHeight="1" x14ac:dyDescent="0.35">
      <c r="B7114" s="5">
        <f t="shared" si="597"/>
        <v>7112</v>
      </c>
      <c r="C7114">
        <f t="shared" si="603"/>
        <v>3</v>
      </c>
      <c r="D7114" s="16">
        <v>1969</v>
      </c>
      <c r="E7114" t="s">
        <v>327</v>
      </c>
      <c r="F7114" t="s">
        <v>25</v>
      </c>
      <c r="G7114">
        <v>695246</v>
      </c>
      <c r="H7114" t="s">
        <v>17</v>
      </c>
      <c r="J7114" t="s">
        <v>3354</v>
      </c>
      <c r="K7114" t="s">
        <v>3383</v>
      </c>
      <c r="L7114" t="s">
        <v>37</v>
      </c>
      <c r="M7114" t="s">
        <v>3359</v>
      </c>
      <c r="AF7114" t="s">
        <v>3060</v>
      </c>
      <c r="AH7114" s="2">
        <v>39821.343252314815</v>
      </c>
    </row>
    <row r="7115" spans="2:35" ht="15" customHeight="1" x14ac:dyDescent="0.35">
      <c r="B7115" s="5">
        <f t="shared" si="597"/>
        <v>7113</v>
      </c>
      <c r="C7115">
        <f t="shared" si="603"/>
        <v>105</v>
      </c>
      <c r="D7115" s="16">
        <v>1969</v>
      </c>
      <c r="E7115" t="s">
        <v>327</v>
      </c>
      <c r="F7115" t="s">
        <v>25</v>
      </c>
      <c r="G7115">
        <v>695249</v>
      </c>
      <c r="H7115" t="s">
        <v>17</v>
      </c>
      <c r="J7115" t="s">
        <v>380</v>
      </c>
      <c r="K7115" t="s">
        <v>3383</v>
      </c>
      <c r="L7115" t="s">
        <v>446</v>
      </c>
      <c r="M7115" t="s">
        <v>3359</v>
      </c>
      <c r="N7115" t="s">
        <v>3359</v>
      </c>
      <c r="AB7115" t="s">
        <v>1939</v>
      </c>
      <c r="AD7115" s="3" t="s">
        <v>2309</v>
      </c>
      <c r="AF7115" t="s">
        <v>3060</v>
      </c>
      <c r="AH7115" s="2">
        <v>40342.473020833335</v>
      </c>
    </row>
    <row r="7116" spans="2:35" ht="15" customHeight="1" x14ac:dyDescent="0.35">
      <c r="B7116" s="5">
        <f t="shared" si="597"/>
        <v>7114</v>
      </c>
      <c r="C7116">
        <f t="shared" si="603"/>
        <v>9</v>
      </c>
      <c r="D7116" s="16">
        <v>1969</v>
      </c>
      <c r="E7116" t="s">
        <v>221</v>
      </c>
      <c r="F7116" t="s">
        <v>25</v>
      </c>
      <c r="G7116">
        <v>695354</v>
      </c>
      <c r="H7116" t="s">
        <v>17</v>
      </c>
      <c r="J7116" t="s">
        <v>3354</v>
      </c>
      <c r="K7116" t="s">
        <v>3383</v>
      </c>
      <c r="L7116" t="s">
        <v>2310</v>
      </c>
      <c r="M7116" t="s">
        <v>3359</v>
      </c>
      <c r="AD7116" s="3" t="s">
        <v>2311</v>
      </c>
      <c r="AF7116" t="s">
        <v>3060</v>
      </c>
      <c r="AH7116" s="2">
        <v>40669.278668981482</v>
      </c>
    </row>
    <row r="7117" spans="2:35" ht="15" customHeight="1" x14ac:dyDescent="0.35">
      <c r="B7117" s="5">
        <f t="shared" ref="B7117:B7180" si="605">+B7116+1</f>
        <v>7115</v>
      </c>
      <c r="C7117">
        <f t="shared" si="603"/>
        <v>19</v>
      </c>
      <c r="D7117" s="16">
        <v>1969</v>
      </c>
      <c r="E7117" t="s">
        <v>327</v>
      </c>
      <c r="F7117" t="s">
        <v>25</v>
      </c>
      <c r="G7117">
        <v>695363</v>
      </c>
      <c r="H7117" t="s">
        <v>17</v>
      </c>
      <c r="L7117" t="s">
        <v>2312</v>
      </c>
      <c r="M7117" t="s">
        <v>3359</v>
      </c>
      <c r="AF7117" t="s">
        <v>3060</v>
      </c>
      <c r="AH7117" s="2">
        <v>40665.250416666669</v>
      </c>
    </row>
    <row r="7118" spans="2:35" ht="15" customHeight="1" x14ac:dyDescent="0.35">
      <c r="B7118" s="5">
        <f t="shared" si="605"/>
        <v>7116</v>
      </c>
      <c r="C7118">
        <f t="shared" si="603"/>
        <v>30</v>
      </c>
      <c r="D7118" s="16">
        <v>1969</v>
      </c>
      <c r="E7118" t="s">
        <v>221</v>
      </c>
      <c r="F7118" t="s">
        <v>25</v>
      </c>
      <c r="G7118">
        <v>695382</v>
      </c>
      <c r="H7118" t="s">
        <v>17</v>
      </c>
      <c r="J7118" t="s">
        <v>3354</v>
      </c>
      <c r="K7118" t="s">
        <v>3383</v>
      </c>
      <c r="L7118" t="s">
        <v>2313</v>
      </c>
      <c r="M7118" t="s">
        <v>3359</v>
      </c>
      <c r="N7118" t="s">
        <v>3359</v>
      </c>
      <c r="AA7118" s="3" t="s">
        <v>3464</v>
      </c>
      <c r="AC7118" s="156">
        <v>24990</v>
      </c>
      <c r="AD7118" s="3" t="s">
        <v>2314</v>
      </c>
      <c r="AE7118" t="s">
        <v>380</v>
      </c>
      <c r="AF7118" t="s">
        <v>3060</v>
      </c>
      <c r="AH7118" s="2">
        <v>40911.800439814811</v>
      </c>
    </row>
    <row r="7119" spans="2:35" ht="15" customHeight="1" x14ac:dyDescent="0.35">
      <c r="B7119" s="5">
        <f t="shared" si="605"/>
        <v>7117</v>
      </c>
      <c r="C7119">
        <f t="shared" si="603"/>
        <v>54</v>
      </c>
      <c r="D7119" s="16">
        <v>1969</v>
      </c>
      <c r="E7119" t="s">
        <v>221</v>
      </c>
      <c r="F7119" t="s">
        <v>25</v>
      </c>
      <c r="G7119">
        <v>695412</v>
      </c>
      <c r="H7119" t="s">
        <v>17</v>
      </c>
      <c r="K7119" t="s">
        <v>3383</v>
      </c>
      <c r="L7119" t="s">
        <v>254</v>
      </c>
      <c r="M7119" t="s">
        <v>3359</v>
      </c>
      <c r="AA7119" s="3" t="s">
        <v>3464</v>
      </c>
      <c r="AE7119" t="s">
        <v>380</v>
      </c>
      <c r="AF7119" t="s">
        <v>3060</v>
      </c>
      <c r="AH7119" s="2">
        <v>39996.953969907408</v>
      </c>
    </row>
    <row r="7120" spans="2:35" ht="15" customHeight="1" x14ac:dyDescent="0.35">
      <c r="B7120" s="5">
        <f t="shared" si="605"/>
        <v>7118</v>
      </c>
      <c r="C7120">
        <f t="shared" si="603"/>
        <v>9</v>
      </c>
      <c r="D7120" s="16">
        <v>1969</v>
      </c>
      <c r="E7120" t="s">
        <v>327</v>
      </c>
      <c r="F7120" t="s">
        <v>25</v>
      </c>
      <c r="G7120">
        <v>695466</v>
      </c>
      <c r="H7120" t="s">
        <v>17</v>
      </c>
      <c r="J7120" t="s">
        <v>3354</v>
      </c>
      <c r="K7120" t="s">
        <v>3383</v>
      </c>
      <c r="L7120" t="s">
        <v>21</v>
      </c>
      <c r="M7120" t="s">
        <v>3359</v>
      </c>
      <c r="AF7120" t="s">
        <v>3060</v>
      </c>
      <c r="AH7120" s="2">
        <v>39695.657546296294</v>
      </c>
    </row>
    <row r="7121" spans="1:35" ht="15" customHeight="1" x14ac:dyDescent="0.35">
      <c r="B7121" s="5">
        <f t="shared" si="605"/>
        <v>7119</v>
      </c>
      <c r="C7121">
        <f t="shared" si="603"/>
        <v>401</v>
      </c>
      <c r="D7121" s="16">
        <v>1969</v>
      </c>
      <c r="E7121" s="3" t="s">
        <v>327</v>
      </c>
      <c r="F7121" s="3" t="s">
        <v>25</v>
      </c>
      <c r="G7121" s="3">
        <v>695475</v>
      </c>
      <c r="H7121" s="3"/>
      <c r="I7121" s="3"/>
      <c r="J7121" s="3" t="s">
        <v>3354</v>
      </c>
      <c r="K7121" s="3" t="s">
        <v>3383</v>
      </c>
      <c r="L7121" s="3"/>
      <c r="M7121" s="3" t="s">
        <v>3453</v>
      </c>
      <c r="N7121" s="3"/>
      <c r="O7121" s="3"/>
      <c r="P7121" s="3"/>
      <c r="Q7121" s="3"/>
      <c r="R7121" s="3"/>
      <c r="S7121" s="152"/>
      <c r="T7121" s="3" t="s">
        <v>3424</v>
      </c>
      <c r="U7121" s="3"/>
      <c r="V7121" s="143" t="s">
        <v>3359</v>
      </c>
      <c r="W7121" s="3" t="s">
        <v>3572</v>
      </c>
      <c r="X7121" s="3"/>
      <c r="Y7121" s="3"/>
      <c r="Z7121" s="3"/>
      <c r="AA7121" t="s">
        <v>3944</v>
      </c>
      <c r="AB7121" s="3"/>
      <c r="AE7121" s="3"/>
      <c r="AF7121" s="3" t="s">
        <v>3451</v>
      </c>
      <c r="AG7121" s="3"/>
      <c r="AH7121" s="153">
        <v>45561</v>
      </c>
      <c r="AI7121" s="75" t="s">
        <v>4199</v>
      </c>
    </row>
    <row r="7122" spans="1:35" ht="15" customHeight="1" thickBot="1" x14ac:dyDescent="0.4">
      <c r="B7122" s="5">
        <f t="shared" si="605"/>
        <v>7120</v>
      </c>
      <c r="C7122">
        <f t="shared" si="603"/>
        <v>47</v>
      </c>
      <c r="D7122" s="16">
        <v>1969</v>
      </c>
      <c r="E7122" t="s">
        <v>560</v>
      </c>
      <c r="F7122" t="s">
        <v>25</v>
      </c>
      <c r="G7122">
        <v>695876</v>
      </c>
      <c r="H7122" t="s">
        <v>17</v>
      </c>
      <c r="J7122" t="s">
        <v>380</v>
      </c>
      <c r="K7122" t="s">
        <v>3383</v>
      </c>
      <c r="L7122" t="s">
        <v>162</v>
      </c>
      <c r="M7122" t="s">
        <v>3359</v>
      </c>
      <c r="W7122" t="s">
        <v>3557</v>
      </c>
      <c r="AB7122" t="s">
        <v>195</v>
      </c>
      <c r="AF7122" t="s">
        <v>3060</v>
      </c>
      <c r="AH7122" s="2">
        <v>40578.494108796294</v>
      </c>
    </row>
    <row r="7123" spans="1:35" ht="15" customHeight="1" thickBot="1" x14ac:dyDescent="0.4">
      <c r="B7123" s="5">
        <f t="shared" si="605"/>
        <v>7121</v>
      </c>
      <c r="C7123">
        <f>+G7124-G7123</f>
        <v>28</v>
      </c>
      <c r="D7123" s="16">
        <v>1969</v>
      </c>
      <c r="E7123" t="s">
        <v>560</v>
      </c>
      <c r="F7123" t="s">
        <v>25</v>
      </c>
      <c r="G7123">
        <v>695923</v>
      </c>
      <c r="H7123" t="s">
        <v>17</v>
      </c>
      <c r="J7123" t="s">
        <v>3354</v>
      </c>
      <c r="K7123" t="s">
        <v>3383</v>
      </c>
      <c r="L7123" t="s">
        <v>2315</v>
      </c>
      <c r="M7123" t="s">
        <v>3359</v>
      </c>
      <c r="W7123" t="s">
        <v>3557</v>
      </c>
      <c r="X7123" t="s">
        <v>3452</v>
      </c>
      <c r="Z7123" t="s">
        <v>3359</v>
      </c>
      <c r="AF7123" t="s">
        <v>3451</v>
      </c>
      <c r="AG7123" s="159"/>
      <c r="AH7123" s="176">
        <v>46256</v>
      </c>
    </row>
    <row r="7124" spans="1:35" ht="15" customHeight="1" x14ac:dyDescent="0.35">
      <c r="B7124" s="5">
        <f>+B7123+1</f>
        <v>7122</v>
      </c>
      <c r="C7124">
        <f t="shared" si="603"/>
        <v>17</v>
      </c>
      <c r="D7124" s="16">
        <v>1969</v>
      </c>
      <c r="E7124" t="s">
        <v>560</v>
      </c>
      <c r="F7124" t="s">
        <v>25</v>
      </c>
      <c r="G7124">
        <v>695951</v>
      </c>
      <c r="H7124" t="s">
        <v>17</v>
      </c>
      <c r="M7124" t="s">
        <v>3359</v>
      </c>
      <c r="AF7124" t="s">
        <v>3060</v>
      </c>
      <c r="AH7124" s="2">
        <v>40786.737488425926</v>
      </c>
    </row>
    <row r="7125" spans="1:35" ht="15" customHeight="1" x14ac:dyDescent="0.35">
      <c r="B7125" s="5">
        <f t="shared" si="605"/>
        <v>7123</v>
      </c>
      <c r="C7125">
        <f t="shared" si="603"/>
        <v>13</v>
      </c>
      <c r="D7125" s="16">
        <v>1969</v>
      </c>
      <c r="E7125" t="s">
        <v>560</v>
      </c>
      <c r="F7125" t="s">
        <v>25</v>
      </c>
      <c r="G7125">
        <v>695968</v>
      </c>
      <c r="H7125" t="s">
        <v>17</v>
      </c>
      <c r="J7125" t="s">
        <v>3354</v>
      </c>
      <c r="K7125" t="s">
        <v>3383</v>
      </c>
      <c r="L7125" t="s">
        <v>2316</v>
      </c>
      <c r="M7125" t="s">
        <v>3359</v>
      </c>
      <c r="S7125" s="148">
        <v>460</v>
      </c>
      <c r="AF7125" t="s">
        <v>3060</v>
      </c>
      <c r="AH7125" s="2">
        <v>40791.91097222222</v>
      </c>
    </row>
    <row r="7126" spans="1:35" ht="15" customHeight="1" x14ac:dyDescent="0.35">
      <c r="B7126" s="5">
        <f t="shared" si="605"/>
        <v>7124</v>
      </c>
      <c r="C7126">
        <f t="shared" ref="C7126:C7129" si="606">+G7127-G7126</f>
        <v>27</v>
      </c>
      <c r="D7126" s="16">
        <v>1969</v>
      </c>
      <c r="E7126" t="s">
        <v>560</v>
      </c>
      <c r="F7126" t="s">
        <v>25</v>
      </c>
      <c r="G7126">
        <v>695981</v>
      </c>
      <c r="J7126" t="s">
        <v>3354</v>
      </c>
      <c r="K7126" t="s">
        <v>3383</v>
      </c>
      <c r="M7126" t="s">
        <v>3453</v>
      </c>
      <c r="N7126" t="s">
        <v>3359</v>
      </c>
      <c r="T7126" t="s">
        <v>3424</v>
      </c>
      <c r="W7126" t="s">
        <v>3557</v>
      </c>
      <c r="X7126" t="s">
        <v>3452</v>
      </c>
      <c r="Z7126" t="s">
        <v>3359</v>
      </c>
      <c r="AA7126" s="3" t="s">
        <v>3556</v>
      </c>
      <c r="AB7126" t="s">
        <v>3959</v>
      </c>
      <c r="AF7126" t="s">
        <v>3451</v>
      </c>
      <c r="AH7126" s="2">
        <v>46025</v>
      </c>
    </row>
    <row r="7127" spans="1:35" ht="15" thickBot="1" x14ac:dyDescent="0.4">
      <c r="B7127" s="5">
        <f t="shared" si="605"/>
        <v>7125</v>
      </c>
      <c r="C7127">
        <f t="shared" si="606"/>
        <v>26</v>
      </c>
      <c r="D7127" s="16">
        <v>1969</v>
      </c>
      <c r="E7127" s="115" t="s">
        <v>560</v>
      </c>
      <c r="F7127" s="115" t="s">
        <v>25</v>
      </c>
      <c r="G7127" s="115">
        <v>696008</v>
      </c>
      <c r="H7127" s="115"/>
      <c r="I7127" s="115"/>
      <c r="J7127" s="230" t="s">
        <v>3354</v>
      </c>
      <c r="K7127" s="115" t="s">
        <v>6637</v>
      </c>
      <c r="AF7127" t="s">
        <v>3451</v>
      </c>
      <c r="AH7127" s="2">
        <v>46204</v>
      </c>
    </row>
    <row r="7128" spans="1:35" ht="15" thickBot="1" x14ac:dyDescent="0.4">
      <c r="B7128" s="5">
        <f t="shared" si="605"/>
        <v>7126</v>
      </c>
      <c r="C7128">
        <f t="shared" si="606"/>
        <v>57</v>
      </c>
      <c r="D7128" s="16">
        <v>1969</v>
      </c>
      <c r="E7128" t="s">
        <v>560</v>
      </c>
      <c r="F7128" t="s">
        <v>25</v>
      </c>
      <c r="G7128" s="165">
        <v>696034</v>
      </c>
      <c r="H7128" s="3"/>
      <c r="I7128" s="3"/>
      <c r="J7128" s="3" t="s">
        <v>3354</v>
      </c>
      <c r="K7128" s="3" t="s">
        <v>3383</v>
      </c>
      <c r="L7128" s="3"/>
      <c r="M7128" s="3" t="s">
        <v>3453</v>
      </c>
      <c r="N7128" s="3"/>
      <c r="O7128" s="3"/>
      <c r="P7128" s="3"/>
      <c r="Q7128" s="3"/>
      <c r="R7128" s="3"/>
      <c r="S7128" s="152"/>
      <c r="T7128" s="3" t="s">
        <v>3424</v>
      </c>
      <c r="U7128" s="3"/>
      <c r="V7128" s="143"/>
      <c r="W7128" s="3" t="s">
        <v>3557</v>
      </c>
      <c r="X7128" s="3" t="s">
        <v>3452</v>
      </c>
      <c r="Y7128" s="3"/>
      <c r="Z7128" s="3" t="s">
        <v>3359</v>
      </c>
      <c r="AA7128" s="3" t="s">
        <v>3556</v>
      </c>
      <c r="AB7128" t="s">
        <v>3959</v>
      </c>
      <c r="AE7128" s="3"/>
      <c r="AF7128" t="s">
        <v>3451</v>
      </c>
      <c r="AG7128" s="159"/>
      <c r="AH7128" s="176">
        <v>45928</v>
      </c>
      <c r="AI7128" s="166" t="s">
        <v>5652</v>
      </c>
    </row>
    <row r="7129" spans="1:35" ht="15" customHeight="1" thickBot="1" x14ac:dyDescent="0.4">
      <c r="A7129" s="180"/>
      <c r="B7129" s="5">
        <f t="shared" si="605"/>
        <v>7127</v>
      </c>
      <c r="C7129">
        <f t="shared" si="606"/>
        <v>10</v>
      </c>
      <c r="D7129" s="16">
        <v>1969</v>
      </c>
      <c r="E7129" t="s">
        <v>560</v>
      </c>
      <c r="F7129" t="s">
        <v>25</v>
      </c>
      <c r="G7129">
        <v>696091</v>
      </c>
      <c r="J7129" t="s">
        <v>3354</v>
      </c>
      <c r="K7129" t="s">
        <v>3383</v>
      </c>
      <c r="M7129" t="s">
        <v>3453</v>
      </c>
      <c r="N7129" t="s">
        <v>3359</v>
      </c>
      <c r="T7129" t="s">
        <v>3424</v>
      </c>
      <c r="W7129" t="s">
        <v>3557</v>
      </c>
      <c r="X7129" t="s">
        <v>3452</v>
      </c>
      <c r="Z7129" t="s">
        <v>3359</v>
      </c>
      <c r="AA7129" s="3" t="s">
        <v>3556</v>
      </c>
      <c r="AB7129" t="s">
        <v>3959</v>
      </c>
      <c r="AF7129" t="s">
        <v>3451</v>
      </c>
      <c r="AH7129" s="2">
        <v>45355</v>
      </c>
    </row>
    <row r="7130" spans="1:35" ht="15" customHeight="1" x14ac:dyDescent="0.35">
      <c r="B7130" s="5">
        <f t="shared" si="605"/>
        <v>7128</v>
      </c>
      <c r="C7130">
        <f t="shared" si="603"/>
        <v>48</v>
      </c>
      <c r="D7130" s="16">
        <v>1969</v>
      </c>
      <c r="E7130" t="s">
        <v>560</v>
      </c>
      <c r="F7130" t="s">
        <v>25</v>
      </c>
      <c r="G7130">
        <v>696101</v>
      </c>
      <c r="J7130" t="s">
        <v>3354</v>
      </c>
      <c r="K7130" t="s">
        <v>3383</v>
      </c>
      <c r="M7130" t="s">
        <v>3453</v>
      </c>
      <c r="N7130" t="s">
        <v>3359</v>
      </c>
      <c r="T7130" t="s">
        <v>3424</v>
      </c>
      <c r="W7130" t="s">
        <v>3557</v>
      </c>
      <c r="X7130" t="s">
        <v>3452</v>
      </c>
      <c r="Z7130" t="s">
        <v>3359</v>
      </c>
      <c r="AA7130" s="3" t="s">
        <v>3556</v>
      </c>
      <c r="AF7130" t="s">
        <v>3451</v>
      </c>
      <c r="AH7130" s="2">
        <v>45327</v>
      </c>
    </row>
    <row r="7131" spans="1:35" ht="15" customHeight="1" x14ac:dyDescent="0.35">
      <c r="B7131" s="5">
        <f t="shared" si="605"/>
        <v>7129</v>
      </c>
      <c r="C7131">
        <f t="shared" si="603"/>
        <v>39</v>
      </c>
      <c r="D7131" s="16">
        <v>1969</v>
      </c>
      <c r="E7131" t="s">
        <v>500</v>
      </c>
      <c r="F7131" t="s">
        <v>25</v>
      </c>
      <c r="G7131">
        <v>696149</v>
      </c>
      <c r="H7131" t="s">
        <v>17</v>
      </c>
      <c r="J7131" t="s">
        <v>380</v>
      </c>
      <c r="K7131" t="s">
        <v>3383</v>
      </c>
      <c r="L7131" t="s">
        <v>156</v>
      </c>
      <c r="M7131" t="s">
        <v>3359</v>
      </c>
      <c r="U7131" t="s">
        <v>3557</v>
      </c>
      <c r="AD7131" s="3" t="s">
        <v>2317</v>
      </c>
      <c r="AF7131" t="s">
        <v>3060</v>
      </c>
      <c r="AH7131" s="2">
        <v>40854.51635416667</v>
      </c>
    </row>
    <row r="7132" spans="1:35" ht="15" customHeight="1" x14ac:dyDescent="0.35">
      <c r="B7132" s="5">
        <f t="shared" si="605"/>
        <v>7130</v>
      </c>
      <c r="C7132">
        <f t="shared" si="603"/>
        <v>107</v>
      </c>
      <c r="D7132" s="16">
        <v>1969</v>
      </c>
      <c r="E7132" t="s">
        <v>500</v>
      </c>
      <c r="F7132" t="s">
        <v>25</v>
      </c>
      <c r="G7132">
        <v>696188</v>
      </c>
      <c r="H7132" t="s">
        <v>17</v>
      </c>
      <c r="J7132" t="s">
        <v>380</v>
      </c>
      <c r="K7132" t="s">
        <v>3383</v>
      </c>
      <c r="M7132" t="s">
        <v>3359</v>
      </c>
      <c r="AF7132" t="s">
        <v>3060</v>
      </c>
      <c r="AH7132" s="2">
        <v>39856.773819444446</v>
      </c>
    </row>
    <row r="7133" spans="1:35" ht="15" customHeight="1" x14ac:dyDescent="0.35">
      <c r="A7133" s="3"/>
      <c r="B7133" s="5">
        <f t="shared" si="605"/>
        <v>7131</v>
      </c>
      <c r="C7133">
        <f t="shared" si="603"/>
        <v>194</v>
      </c>
      <c r="D7133" s="16">
        <v>1969</v>
      </c>
      <c r="E7133" s="3" t="s">
        <v>15</v>
      </c>
      <c r="F7133" s="3" t="s">
        <v>25</v>
      </c>
      <c r="G7133" s="165">
        <v>696295</v>
      </c>
      <c r="H7133" s="3"/>
      <c r="I7133" s="3"/>
      <c r="J7133" s="3" t="s">
        <v>3354</v>
      </c>
      <c r="K7133" s="3" t="s">
        <v>3383</v>
      </c>
      <c r="L7133" s="3"/>
      <c r="M7133" s="3" t="s">
        <v>3453</v>
      </c>
      <c r="N7133" s="3"/>
      <c r="O7133" s="3"/>
      <c r="P7133" s="3"/>
      <c r="Q7133" s="3"/>
      <c r="R7133" s="3"/>
      <c r="S7133" s="152"/>
      <c r="T7133" s="3" t="s">
        <v>3262</v>
      </c>
      <c r="U7133" s="3"/>
      <c r="V7133" s="143"/>
      <c r="W7133" s="3" t="s">
        <v>3572</v>
      </c>
      <c r="X7133" s="3" t="s">
        <v>3660</v>
      </c>
      <c r="Y7133" s="3"/>
      <c r="Z7133" s="3"/>
      <c r="AA7133" s="3" t="s">
        <v>3262</v>
      </c>
      <c r="AB7133" s="3"/>
      <c r="AE7133" s="3"/>
      <c r="AF7133" t="s">
        <v>3451</v>
      </c>
      <c r="AH7133" s="2">
        <v>45783</v>
      </c>
      <c r="AI7133" s="75" t="s">
        <v>5009</v>
      </c>
    </row>
    <row r="7134" spans="1:35" ht="15" customHeight="1" x14ac:dyDescent="0.35">
      <c r="B7134" s="5">
        <f t="shared" si="605"/>
        <v>7132</v>
      </c>
      <c r="C7134">
        <f t="shared" si="603"/>
        <v>277</v>
      </c>
      <c r="D7134" s="16">
        <v>1969</v>
      </c>
      <c r="E7134" t="s">
        <v>15</v>
      </c>
      <c r="F7134" t="s">
        <v>25</v>
      </c>
      <c r="G7134">
        <v>696489</v>
      </c>
      <c r="H7134" t="s">
        <v>17</v>
      </c>
      <c r="J7134" t="s">
        <v>3354</v>
      </c>
      <c r="K7134" t="s">
        <v>3383</v>
      </c>
      <c r="L7134" t="s">
        <v>2157</v>
      </c>
      <c r="M7134" t="s">
        <v>3359</v>
      </c>
      <c r="AF7134" t="s">
        <v>3060</v>
      </c>
      <c r="AH7134" s="2">
        <v>40058.483749999999</v>
      </c>
    </row>
    <row r="7135" spans="1:35" ht="15" customHeight="1" x14ac:dyDescent="0.35">
      <c r="B7135" s="5">
        <f t="shared" si="605"/>
        <v>7133</v>
      </c>
      <c r="C7135">
        <f t="shared" ref="C7135:C7140" si="607">+G7136-G7135</f>
        <v>12</v>
      </c>
      <c r="D7135" s="16">
        <v>1969</v>
      </c>
      <c r="E7135" t="s">
        <v>15</v>
      </c>
      <c r="F7135" t="s">
        <v>25</v>
      </c>
      <c r="G7135">
        <v>696766</v>
      </c>
      <c r="H7135" t="s">
        <v>17</v>
      </c>
      <c r="J7135" t="s">
        <v>380</v>
      </c>
      <c r="K7135" t="s">
        <v>3383</v>
      </c>
      <c r="L7135" t="s">
        <v>56</v>
      </c>
      <c r="M7135" t="s">
        <v>3359</v>
      </c>
      <c r="AF7135" t="s">
        <v>3060</v>
      </c>
      <c r="AH7135" s="2">
        <v>40181.458043981482</v>
      </c>
    </row>
    <row r="7136" spans="1:35" ht="15" customHeight="1" thickBot="1" x14ac:dyDescent="0.4">
      <c r="B7136" s="5">
        <f t="shared" si="605"/>
        <v>7134</v>
      </c>
      <c r="C7136">
        <f t="shared" si="607"/>
        <v>72</v>
      </c>
      <c r="D7136" s="16">
        <v>1969</v>
      </c>
      <c r="E7136" t="s">
        <v>15</v>
      </c>
      <c r="F7136" t="s">
        <v>25</v>
      </c>
      <c r="G7136">
        <v>696778</v>
      </c>
      <c r="H7136" t="s">
        <v>17</v>
      </c>
      <c r="J7136" t="s">
        <v>3354</v>
      </c>
      <c r="K7136" t="s">
        <v>3383</v>
      </c>
      <c r="L7136" t="s">
        <v>172</v>
      </c>
      <c r="M7136" t="s">
        <v>3359</v>
      </c>
      <c r="AF7136" t="s">
        <v>3060</v>
      </c>
      <c r="AH7136" s="2">
        <v>39756.614386574074</v>
      </c>
    </row>
    <row r="7137" spans="1:35" ht="15" customHeight="1" thickBot="1" x14ac:dyDescent="0.4">
      <c r="B7137" s="5">
        <f t="shared" si="605"/>
        <v>7135</v>
      </c>
      <c r="C7137">
        <f t="shared" si="607"/>
        <v>189</v>
      </c>
      <c r="D7137" s="16">
        <v>1969</v>
      </c>
      <c r="E7137" s="159" t="s">
        <v>15</v>
      </c>
      <c r="F7137" s="159" t="s">
        <v>25</v>
      </c>
      <c r="G7137" s="160">
        <v>696850</v>
      </c>
      <c r="H7137" s="159"/>
      <c r="I7137" s="159"/>
      <c r="J7137" s="159" t="s">
        <v>3354</v>
      </c>
      <c r="K7137" s="159" t="s">
        <v>3383</v>
      </c>
      <c r="L7137" s="159"/>
      <c r="M7137" s="159" t="s">
        <v>3453</v>
      </c>
      <c r="N7137" s="159"/>
      <c r="O7137" s="159"/>
      <c r="P7137" s="159"/>
      <c r="Q7137" s="159"/>
      <c r="R7137" s="159"/>
      <c r="S7137" s="159"/>
      <c r="T7137" s="159" t="s">
        <v>3262</v>
      </c>
      <c r="U7137" s="159"/>
      <c r="V7137" s="159"/>
      <c r="W7137" s="159" t="s">
        <v>3572</v>
      </c>
      <c r="X7137" s="159" t="s">
        <v>3660</v>
      </c>
      <c r="Y7137" s="159"/>
      <c r="Z7137" s="159"/>
      <c r="AA7137" s="159" t="s">
        <v>3262</v>
      </c>
      <c r="AB7137" s="159"/>
      <c r="AC7137" s="159"/>
      <c r="AD7137" s="159"/>
      <c r="AE7137" s="159"/>
      <c r="AF7137" t="s">
        <v>3451</v>
      </c>
      <c r="AG7137" s="159"/>
      <c r="AH7137" s="176">
        <v>46207</v>
      </c>
      <c r="AI7137" s="76" t="s">
        <v>6808</v>
      </c>
    </row>
    <row r="7138" spans="1:35" ht="15" customHeight="1" x14ac:dyDescent="0.35">
      <c r="B7138" s="5">
        <f t="shared" si="605"/>
        <v>7136</v>
      </c>
      <c r="C7138">
        <f t="shared" si="607"/>
        <v>49</v>
      </c>
      <c r="D7138" s="16">
        <v>1969</v>
      </c>
      <c r="E7138" t="s">
        <v>15</v>
      </c>
      <c r="F7138" t="s">
        <v>25</v>
      </c>
      <c r="G7138">
        <v>697039</v>
      </c>
      <c r="H7138" t="s">
        <v>17</v>
      </c>
      <c r="J7138" t="s">
        <v>3354</v>
      </c>
      <c r="K7138" t="s">
        <v>3383</v>
      </c>
      <c r="L7138" t="s">
        <v>47</v>
      </c>
      <c r="M7138" t="s">
        <v>3359</v>
      </c>
      <c r="N7138" t="s">
        <v>3359</v>
      </c>
      <c r="AB7138" t="s">
        <v>195</v>
      </c>
      <c r="AF7138" t="s">
        <v>3060</v>
      </c>
      <c r="AH7138" s="2">
        <v>40264.424097222225</v>
      </c>
    </row>
    <row r="7139" spans="1:35" ht="15" customHeight="1" x14ac:dyDescent="0.35">
      <c r="B7139" s="5">
        <f t="shared" si="605"/>
        <v>7137</v>
      </c>
      <c r="C7139">
        <f t="shared" si="607"/>
        <v>59</v>
      </c>
      <c r="D7139" s="16">
        <v>1969</v>
      </c>
      <c r="E7139" t="s">
        <v>15</v>
      </c>
      <c r="F7139" t="s">
        <v>25</v>
      </c>
      <c r="G7139">
        <v>697088</v>
      </c>
      <c r="H7139" t="s">
        <v>17</v>
      </c>
      <c r="M7139" t="s">
        <v>3359</v>
      </c>
      <c r="AF7139" t="s">
        <v>3060</v>
      </c>
      <c r="AH7139" s="2">
        <v>40948.651342592595</v>
      </c>
    </row>
    <row r="7140" spans="1:35" ht="15" customHeight="1" thickBot="1" x14ac:dyDescent="0.4">
      <c r="B7140" s="5">
        <f t="shared" si="605"/>
        <v>7138</v>
      </c>
      <c r="C7140">
        <f t="shared" si="607"/>
        <v>92</v>
      </c>
      <c r="D7140" s="16">
        <v>1969</v>
      </c>
      <c r="E7140" t="s">
        <v>3762</v>
      </c>
      <c r="F7140" t="s">
        <v>1112</v>
      </c>
      <c r="G7140">
        <v>697147</v>
      </c>
      <c r="H7140" t="s">
        <v>17</v>
      </c>
      <c r="J7140" t="s">
        <v>3354</v>
      </c>
      <c r="L7140" t="s">
        <v>239</v>
      </c>
      <c r="M7140" t="s">
        <v>3359</v>
      </c>
      <c r="AD7140" s="3" t="s">
        <v>2318</v>
      </c>
      <c r="AF7140" t="s">
        <v>3060</v>
      </c>
      <c r="AH7140" s="2">
        <v>40996.498761574076</v>
      </c>
    </row>
    <row r="7141" spans="1:35" ht="15" thickBot="1" x14ac:dyDescent="0.4">
      <c r="A7141" s="3"/>
      <c r="B7141" s="5">
        <f t="shared" si="605"/>
        <v>7139</v>
      </c>
      <c r="C7141">
        <f t="shared" si="603"/>
        <v>21</v>
      </c>
      <c r="D7141" s="16">
        <v>1969</v>
      </c>
      <c r="E7141" s="3" t="s">
        <v>500</v>
      </c>
      <c r="F7141" s="3" t="s">
        <v>16</v>
      </c>
      <c r="G7141" s="165">
        <v>697239</v>
      </c>
      <c r="H7141" s="3"/>
      <c r="I7141" s="3"/>
      <c r="J7141" s="3" t="s">
        <v>3424</v>
      </c>
      <c r="K7141" s="3" t="s">
        <v>3383</v>
      </c>
      <c r="L7141" s="3"/>
      <c r="M7141" s="3" t="s">
        <v>3453</v>
      </c>
      <c r="N7141" s="3"/>
      <c r="O7141" s="3"/>
      <c r="P7141" s="3"/>
      <c r="Q7141" s="3"/>
      <c r="R7141" s="3"/>
      <c r="S7141" s="152"/>
      <c r="T7141" s="3"/>
      <c r="U7141" s="3" t="s">
        <v>3557</v>
      </c>
      <c r="V7141" s="143" t="s">
        <v>3413</v>
      </c>
      <c r="W7141" s="3"/>
      <c r="X7141" s="3"/>
      <c r="Y7141" s="3"/>
      <c r="Z7141" s="3"/>
      <c r="AB7141" s="3"/>
      <c r="AE7141" s="3"/>
      <c r="AF7141" t="s">
        <v>3451</v>
      </c>
      <c r="AG7141" s="159"/>
      <c r="AH7141" s="176">
        <v>45928</v>
      </c>
      <c r="AI7141" s="166" t="s">
        <v>5653</v>
      </c>
    </row>
    <row r="7142" spans="1:35" ht="15" customHeight="1" thickBot="1" x14ac:dyDescent="0.4">
      <c r="A7142" s="180"/>
      <c r="B7142" s="5">
        <f t="shared" si="605"/>
        <v>7140</v>
      </c>
      <c r="C7142">
        <f t="shared" si="603"/>
        <v>2</v>
      </c>
      <c r="D7142" s="16">
        <v>1969</v>
      </c>
      <c r="E7142" t="s">
        <v>500</v>
      </c>
      <c r="F7142" t="s">
        <v>16</v>
      </c>
      <c r="G7142">
        <v>697260</v>
      </c>
      <c r="H7142" t="s">
        <v>17</v>
      </c>
      <c r="J7142" t="s">
        <v>380</v>
      </c>
      <c r="K7142" t="s">
        <v>3383</v>
      </c>
      <c r="L7142" t="s">
        <v>28</v>
      </c>
      <c r="M7142" t="s">
        <v>3359</v>
      </c>
      <c r="U7142" t="s">
        <v>3557</v>
      </c>
      <c r="V7142" s="43" t="s">
        <v>3359</v>
      </c>
      <c r="AC7142" s="3">
        <v>1969</v>
      </c>
      <c r="AF7142" t="s">
        <v>3060</v>
      </c>
      <c r="AH7142" s="2">
        <v>40032.819340277776</v>
      </c>
    </row>
    <row r="7143" spans="1:35" ht="15" customHeight="1" x14ac:dyDescent="0.35">
      <c r="B7143" s="5">
        <f t="shared" si="605"/>
        <v>7141</v>
      </c>
      <c r="C7143">
        <f t="shared" si="603"/>
        <v>4</v>
      </c>
      <c r="D7143" s="16">
        <v>1969</v>
      </c>
      <c r="E7143" t="s">
        <v>500</v>
      </c>
      <c r="F7143" t="s">
        <v>16</v>
      </c>
      <c r="G7143">
        <v>697262</v>
      </c>
      <c r="H7143" t="s">
        <v>17</v>
      </c>
      <c r="J7143" t="s">
        <v>380</v>
      </c>
      <c r="K7143" t="s">
        <v>3383</v>
      </c>
      <c r="L7143" t="s">
        <v>764</v>
      </c>
      <c r="M7143" t="s">
        <v>3359</v>
      </c>
      <c r="AB7143" t="s">
        <v>195</v>
      </c>
      <c r="AF7143" t="s">
        <v>3060</v>
      </c>
      <c r="AH7143" s="2">
        <v>39924.385277777779</v>
      </c>
    </row>
    <row r="7144" spans="1:35" ht="15" customHeight="1" x14ac:dyDescent="0.35">
      <c r="B7144" s="5">
        <f t="shared" si="605"/>
        <v>7142</v>
      </c>
      <c r="C7144">
        <f t="shared" si="603"/>
        <v>6</v>
      </c>
      <c r="D7144" s="16">
        <v>1969</v>
      </c>
      <c r="E7144" t="s">
        <v>500</v>
      </c>
      <c r="F7144" t="s">
        <v>16</v>
      </c>
      <c r="G7144">
        <v>697266</v>
      </c>
      <c r="H7144" t="s">
        <v>17</v>
      </c>
      <c r="J7144" t="s">
        <v>380</v>
      </c>
      <c r="K7144" t="s">
        <v>3383</v>
      </c>
      <c r="L7144" t="s">
        <v>80</v>
      </c>
      <c r="M7144" t="s">
        <v>3359</v>
      </c>
      <c r="N7144" t="s">
        <v>3359</v>
      </c>
      <c r="S7144" s="148">
        <v>477</v>
      </c>
      <c r="U7144" t="s">
        <v>3557</v>
      </c>
      <c r="AB7144" t="s">
        <v>197</v>
      </c>
      <c r="AD7144" s="3" t="s">
        <v>2319</v>
      </c>
      <c r="AF7144" t="s">
        <v>3060</v>
      </c>
      <c r="AH7144" s="2">
        <v>39983.699733796297</v>
      </c>
    </row>
    <row r="7145" spans="1:35" ht="15" customHeight="1" x14ac:dyDescent="0.35">
      <c r="B7145" s="5">
        <f t="shared" si="605"/>
        <v>7143</v>
      </c>
      <c r="C7145">
        <f t="shared" si="603"/>
        <v>50</v>
      </c>
      <c r="D7145" s="16">
        <v>1969</v>
      </c>
      <c r="E7145" t="s">
        <v>500</v>
      </c>
      <c r="F7145" t="s">
        <v>25</v>
      </c>
      <c r="G7145">
        <v>697272</v>
      </c>
      <c r="H7145" t="s">
        <v>17</v>
      </c>
      <c r="M7145" t="s">
        <v>3359</v>
      </c>
      <c r="AF7145" t="s">
        <v>3060</v>
      </c>
      <c r="AH7145" s="2">
        <v>40715.031481481485</v>
      </c>
    </row>
    <row r="7146" spans="1:35" ht="15" customHeight="1" x14ac:dyDescent="0.35">
      <c r="B7146" s="5">
        <f t="shared" si="605"/>
        <v>7144</v>
      </c>
      <c r="C7146">
        <f t="shared" si="603"/>
        <v>47</v>
      </c>
      <c r="D7146" s="16">
        <v>1969</v>
      </c>
      <c r="E7146" t="s">
        <v>327</v>
      </c>
      <c r="F7146" t="s">
        <v>16</v>
      </c>
      <c r="G7146">
        <v>697322</v>
      </c>
      <c r="J7146" t="s">
        <v>3354</v>
      </c>
      <c r="K7146" t="s">
        <v>3383</v>
      </c>
      <c r="M7146" t="s">
        <v>3453</v>
      </c>
      <c r="N7146" t="s">
        <v>3359</v>
      </c>
      <c r="T7146" t="s">
        <v>3424</v>
      </c>
      <c r="V7146" s="43" t="s">
        <v>3359</v>
      </c>
      <c r="W7146" t="s">
        <v>3572</v>
      </c>
      <c r="X7146" t="s">
        <v>3452</v>
      </c>
      <c r="AA7146" t="s">
        <v>3954</v>
      </c>
      <c r="AF7146" t="s">
        <v>3451</v>
      </c>
      <c r="AH7146" s="2">
        <v>45342</v>
      </c>
    </row>
    <row r="7147" spans="1:35" ht="15" customHeight="1" x14ac:dyDescent="0.35">
      <c r="B7147" s="5">
        <f t="shared" si="605"/>
        <v>7145</v>
      </c>
      <c r="C7147">
        <f t="shared" si="603"/>
        <v>239</v>
      </c>
      <c r="D7147" s="16">
        <v>1969</v>
      </c>
      <c r="E7147" s="116" t="s">
        <v>327</v>
      </c>
      <c r="F7147" s="116" t="s">
        <v>16</v>
      </c>
      <c r="G7147" s="117">
        <v>697369</v>
      </c>
      <c r="H7147" s="172" t="s">
        <v>5836</v>
      </c>
      <c r="I7147" s="172"/>
      <c r="J7147" s="172" t="s">
        <v>3354</v>
      </c>
      <c r="K7147" s="172" t="s">
        <v>3383</v>
      </c>
      <c r="L7147" s="172"/>
      <c r="M7147" s="172" t="s">
        <v>3453</v>
      </c>
      <c r="N7147" s="172"/>
      <c r="O7147" s="172"/>
      <c r="P7147" s="172"/>
      <c r="Q7147" s="172"/>
      <c r="R7147" s="172"/>
      <c r="S7147" s="173"/>
      <c r="T7147" s="172" t="s">
        <v>3424</v>
      </c>
      <c r="U7147" s="172"/>
      <c r="V7147" s="174" t="s">
        <v>3359</v>
      </c>
      <c r="W7147" s="172" t="s">
        <v>3572</v>
      </c>
      <c r="X7147" s="172" t="s">
        <v>3452</v>
      </c>
      <c r="Y7147" s="172"/>
      <c r="Z7147" s="172"/>
      <c r="AA7147" s="172" t="s">
        <v>5693</v>
      </c>
      <c r="AB7147" s="172"/>
      <c r="AC7147" s="172"/>
      <c r="AD7147" s="172"/>
      <c r="AE7147" s="172"/>
      <c r="AF7147" t="s">
        <v>3451</v>
      </c>
      <c r="AG7147" s="172"/>
      <c r="AH7147" s="175">
        <v>45999</v>
      </c>
      <c r="AI7147" s="36" t="s">
        <v>6063</v>
      </c>
    </row>
    <row r="7148" spans="1:35" ht="15" customHeight="1" x14ac:dyDescent="0.35">
      <c r="B7148" s="5">
        <f t="shared" si="605"/>
        <v>7146</v>
      </c>
      <c r="C7148">
        <f t="shared" si="603"/>
        <v>44</v>
      </c>
      <c r="D7148" s="16">
        <v>1969</v>
      </c>
      <c r="E7148" t="s">
        <v>4610</v>
      </c>
      <c r="F7148" t="s">
        <v>25</v>
      </c>
      <c r="G7148">
        <v>697608</v>
      </c>
      <c r="H7148" t="s">
        <v>17</v>
      </c>
      <c r="J7148" t="s">
        <v>3354</v>
      </c>
      <c r="K7148" t="s">
        <v>3383</v>
      </c>
      <c r="L7148" t="s">
        <v>80</v>
      </c>
      <c r="M7148" t="s">
        <v>3359</v>
      </c>
      <c r="S7148" s="148">
        <v>475</v>
      </c>
      <c r="AD7148" s="3" t="s">
        <v>2320</v>
      </c>
      <c r="AF7148" t="s">
        <v>3060</v>
      </c>
      <c r="AH7148" s="2">
        <v>39995.540555555555</v>
      </c>
    </row>
    <row r="7149" spans="1:35" ht="15" customHeight="1" x14ac:dyDescent="0.35">
      <c r="A7149" s="3"/>
      <c r="B7149" s="5">
        <f t="shared" si="605"/>
        <v>7147</v>
      </c>
      <c r="C7149">
        <f t="shared" si="603"/>
        <v>33</v>
      </c>
      <c r="D7149" s="16">
        <v>1969</v>
      </c>
      <c r="E7149" t="s">
        <v>15</v>
      </c>
      <c r="F7149" t="s">
        <v>16</v>
      </c>
      <c r="G7149">
        <v>697652</v>
      </c>
      <c r="H7149" t="s">
        <v>17</v>
      </c>
      <c r="J7149" t="s">
        <v>3354</v>
      </c>
      <c r="K7149" t="s">
        <v>3383</v>
      </c>
      <c r="L7149" t="s">
        <v>388</v>
      </c>
      <c r="M7149" t="s">
        <v>3359</v>
      </c>
      <c r="N7149" t="s">
        <v>3359</v>
      </c>
      <c r="S7149" s="148">
        <v>460</v>
      </c>
      <c r="AB7149" t="s">
        <v>197</v>
      </c>
      <c r="AC7149" s="3">
        <v>1969</v>
      </c>
      <c r="AF7149" t="s">
        <v>3060</v>
      </c>
      <c r="AH7149" s="2">
        <v>40578.896180555559</v>
      </c>
    </row>
    <row r="7150" spans="1:35" ht="15" customHeight="1" x14ac:dyDescent="0.35">
      <c r="B7150" s="5">
        <f t="shared" si="605"/>
        <v>7148</v>
      </c>
      <c r="C7150">
        <f t="shared" si="603"/>
        <v>44</v>
      </c>
      <c r="D7150" s="16">
        <v>1969</v>
      </c>
      <c r="E7150" s="3" t="s">
        <v>15</v>
      </c>
      <c r="F7150" s="3" t="s">
        <v>16</v>
      </c>
      <c r="G7150" s="3">
        <v>697685</v>
      </c>
      <c r="H7150" s="3"/>
      <c r="I7150" s="3"/>
      <c r="J7150" s="3"/>
      <c r="K7150" s="3"/>
      <c r="L7150" s="3"/>
      <c r="M7150" s="3"/>
      <c r="N7150" s="3"/>
      <c r="O7150" s="3"/>
      <c r="P7150" s="3"/>
      <c r="Q7150" s="3"/>
      <c r="R7150" s="3"/>
      <c r="S7150" s="152"/>
      <c r="T7150" s="3"/>
      <c r="U7150" s="3"/>
      <c r="V7150" s="143"/>
      <c r="W7150" s="3"/>
      <c r="X7150" s="3"/>
      <c r="Y7150" s="3"/>
      <c r="Z7150" s="3"/>
      <c r="AB7150" s="14" t="s">
        <v>4178</v>
      </c>
      <c r="AE7150" s="3"/>
      <c r="AF7150" s="3" t="s">
        <v>3451</v>
      </c>
      <c r="AG7150" s="3"/>
      <c r="AH7150" s="153">
        <v>45561</v>
      </c>
      <c r="AI7150" s="14" t="s">
        <v>4200</v>
      </c>
    </row>
    <row r="7151" spans="1:35" ht="15" customHeight="1" x14ac:dyDescent="0.35">
      <c r="B7151" s="5">
        <f t="shared" si="605"/>
        <v>7149</v>
      </c>
      <c r="C7151">
        <f t="shared" si="603"/>
        <v>103</v>
      </c>
      <c r="D7151" s="16">
        <v>1969</v>
      </c>
      <c r="E7151" t="s">
        <v>15</v>
      </c>
      <c r="F7151" t="s">
        <v>25</v>
      </c>
      <c r="G7151">
        <v>697729</v>
      </c>
      <c r="H7151" t="s">
        <v>17</v>
      </c>
      <c r="M7151" t="s">
        <v>3359</v>
      </c>
      <c r="AF7151" t="s">
        <v>3060</v>
      </c>
      <c r="AH7151" s="2">
        <v>41101.573703703703</v>
      </c>
    </row>
    <row r="7152" spans="1:35" ht="15" customHeight="1" thickBot="1" x14ac:dyDescent="0.4">
      <c r="B7152" s="5">
        <f t="shared" si="605"/>
        <v>7150</v>
      </c>
      <c r="C7152">
        <f t="shared" si="603"/>
        <v>19</v>
      </c>
      <c r="D7152" s="16">
        <v>1969</v>
      </c>
      <c r="E7152" t="s">
        <v>15</v>
      </c>
      <c r="F7152" t="s">
        <v>16</v>
      </c>
      <c r="G7152">
        <v>697832</v>
      </c>
      <c r="H7152" t="s">
        <v>17</v>
      </c>
      <c r="J7152" t="s">
        <v>3354</v>
      </c>
      <c r="K7152" t="s">
        <v>3383</v>
      </c>
      <c r="L7152" t="s">
        <v>2321</v>
      </c>
      <c r="M7152" t="s">
        <v>3359</v>
      </c>
      <c r="AB7152" t="s">
        <v>81</v>
      </c>
      <c r="AF7152" t="s">
        <v>3060</v>
      </c>
      <c r="AH7152" s="2">
        <v>40657.757731481484</v>
      </c>
    </row>
    <row r="7153" spans="1:35" ht="15.5" customHeight="1" thickBot="1" x14ac:dyDescent="0.4">
      <c r="B7153" s="5">
        <f t="shared" si="605"/>
        <v>7151</v>
      </c>
      <c r="C7153">
        <f t="shared" si="603"/>
        <v>1384</v>
      </c>
      <c r="D7153" s="16">
        <v>1969</v>
      </c>
      <c r="E7153" s="119" t="s">
        <v>15</v>
      </c>
      <c r="F7153" s="119" t="s">
        <v>16</v>
      </c>
      <c r="G7153" s="121">
        <v>697851</v>
      </c>
      <c r="H7153" s="162"/>
      <c r="I7153" s="196"/>
      <c r="J7153" s="196" t="s">
        <v>3354</v>
      </c>
      <c r="K7153" s="196" t="s">
        <v>3383</v>
      </c>
      <c r="L7153" s="196"/>
      <c r="M7153" s="196" t="s">
        <v>3453</v>
      </c>
      <c r="N7153" s="196"/>
      <c r="O7153" s="196"/>
      <c r="P7153" s="196"/>
      <c r="Q7153" s="196"/>
      <c r="R7153" s="196"/>
      <c r="S7153" s="204"/>
      <c r="T7153" s="196" t="s">
        <v>3262</v>
      </c>
      <c r="U7153" s="196"/>
      <c r="V7153" s="205"/>
      <c r="W7153" s="196" t="s">
        <v>3572</v>
      </c>
      <c r="X7153" s="196" t="s">
        <v>3660</v>
      </c>
      <c r="Y7153" s="196"/>
      <c r="Z7153" s="196"/>
      <c r="AA7153" s="196" t="s">
        <v>3262</v>
      </c>
      <c r="AB7153" s="162"/>
      <c r="AC7153" s="162"/>
      <c r="AD7153" s="162"/>
      <c r="AE7153" s="162"/>
      <c r="AF7153" t="s">
        <v>3451</v>
      </c>
      <c r="AG7153" s="162"/>
      <c r="AH7153" s="163">
        <v>45966</v>
      </c>
      <c r="AI7153" s="198" t="s">
        <v>5800</v>
      </c>
    </row>
    <row r="7154" spans="1:35" ht="15" thickBot="1" x14ac:dyDescent="0.4">
      <c r="A7154" s="180"/>
      <c r="B7154" s="5">
        <f t="shared" si="605"/>
        <v>7152</v>
      </c>
      <c r="C7154">
        <f t="shared" si="603"/>
        <v>179</v>
      </c>
      <c r="D7154" s="16">
        <v>1969</v>
      </c>
      <c r="E7154" s="159" t="s">
        <v>500</v>
      </c>
      <c r="F7154" s="159" t="s">
        <v>25</v>
      </c>
      <c r="G7154" s="160">
        <v>699235</v>
      </c>
      <c r="H7154" s="159"/>
      <c r="I7154" s="159"/>
      <c r="J7154" s="159" t="s">
        <v>3364</v>
      </c>
      <c r="K7154" s="159" t="s">
        <v>3383</v>
      </c>
      <c r="L7154" s="159"/>
      <c r="M7154" s="159" t="s">
        <v>3453</v>
      </c>
      <c r="N7154" s="159"/>
      <c r="O7154" s="159"/>
      <c r="P7154" s="159"/>
      <c r="Q7154" s="159"/>
      <c r="R7154" s="159"/>
      <c r="S7154" s="159"/>
      <c r="T7154" s="159"/>
      <c r="U7154" s="159" t="s">
        <v>3557</v>
      </c>
      <c r="V7154" s="161" t="s">
        <v>3359</v>
      </c>
      <c r="W7154" s="159"/>
      <c r="X7154" s="159" t="s">
        <v>3452</v>
      </c>
      <c r="Y7154" s="159"/>
      <c r="Z7154" s="159"/>
      <c r="AA7154" s="159" t="s">
        <v>2237</v>
      </c>
      <c r="AB7154" s="159"/>
      <c r="AC7154" s="159"/>
      <c r="AD7154" s="159"/>
      <c r="AE7154" s="159"/>
      <c r="AF7154" t="s">
        <v>3451</v>
      </c>
      <c r="AG7154" s="159"/>
      <c r="AH7154" s="176">
        <v>46034</v>
      </c>
      <c r="AI7154" s="76" t="s">
        <v>6268</v>
      </c>
    </row>
    <row r="7155" spans="1:35" ht="15" customHeight="1" x14ac:dyDescent="0.35">
      <c r="B7155" s="5">
        <f t="shared" si="605"/>
        <v>7153</v>
      </c>
      <c r="C7155">
        <f t="shared" si="603"/>
        <v>230</v>
      </c>
      <c r="D7155" s="16">
        <v>1969</v>
      </c>
      <c r="E7155" t="s">
        <v>15</v>
      </c>
      <c r="F7155" t="s">
        <v>25</v>
      </c>
      <c r="G7155">
        <v>699414</v>
      </c>
      <c r="H7155" t="s">
        <v>17</v>
      </c>
      <c r="K7155" t="s">
        <v>3383</v>
      </c>
      <c r="L7155" t="s">
        <v>2322</v>
      </c>
      <c r="M7155" t="s">
        <v>3359</v>
      </c>
      <c r="AB7155" t="s">
        <v>81</v>
      </c>
      <c r="AD7155" s="3" t="s">
        <v>2323</v>
      </c>
      <c r="AF7155" t="s">
        <v>3060</v>
      </c>
      <c r="AH7155" s="2">
        <v>39705.621979166666</v>
      </c>
    </row>
    <row r="7156" spans="1:35" ht="15" customHeight="1" x14ac:dyDescent="0.35">
      <c r="B7156" s="5">
        <f t="shared" si="605"/>
        <v>7154</v>
      </c>
      <c r="C7156">
        <f t="shared" si="603"/>
        <v>39</v>
      </c>
      <c r="D7156" s="16">
        <v>1969</v>
      </c>
      <c r="E7156" t="s">
        <v>15</v>
      </c>
      <c r="F7156" t="s">
        <v>25</v>
      </c>
      <c r="G7156">
        <v>699644</v>
      </c>
      <c r="H7156" t="s">
        <v>17</v>
      </c>
      <c r="J7156" t="s">
        <v>3354</v>
      </c>
      <c r="K7156" t="s">
        <v>3383</v>
      </c>
      <c r="L7156" t="s">
        <v>2324</v>
      </c>
      <c r="M7156" t="s">
        <v>3359</v>
      </c>
      <c r="N7156" t="s">
        <v>3359</v>
      </c>
      <c r="AF7156" t="s">
        <v>3060</v>
      </c>
      <c r="AH7156" s="2">
        <v>40114.36105324074</v>
      </c>
    </row>
    <row r="7157" spans="1:35" ht="15" customHeight="1" x14ac:dyDescent="0.35">
      <c r="A7157" s="3"/>
      <c r="B7157" s="5">
        <f t="shared" si="605"/>
        <v>7155</v>
      </c>
      <c r="C7157">
        <f t="shared" si="603"/>
        <v>96</v>
      </c>
      <c r="D7157" s="16">
        <v>1969</v>
      </c>
      <c r="E7157" t="s">
        <v>15</v>
      </c>
      <c r="F7157" t="s">
        <v>25</v>
      </c>
      <c r="G7157">
        <v>699683</v>
      </c>
      <c r="H7157" t="s">
        <v>17</v>
      </c>
      <c r="J7157" t="s">
        <v>3354</v>
      </c>
      <c r="K7157" t="s">
        <v>3383</v>
      </c>
      <c r="L7157" t="s">
        <v>271</v>
      </c>
      <c r="M7157" t="s">
        <v>3359</v>
      </c>
      <c r="AB7157" t="s">
        <v>195</v>
      </c>
      <c r="AD7157" s="3" t="s">
        <v>2325</v>
      </c>
      <c r="AF7157" t="s">
        <v>3060</v>
      </c>
      <c r="AH7157" s="2">
        <v>40299.07435185185</v>
      </c>
    </row>
    <row r="7158" spans="1:35" ht="15" customHeight="1" x14ac:dyDescent="0.35">
      <c r="B7158" s="5">
        <f t="shared" si="605"/>
        <v>7156</v>
      </c>
      <c r="C7158">
        <f t="shared" si="603"/>
        <v>114</v>
      </c>
      <c r="D7158" s="16">
        <v>1969</v>
      </c>
      <c r="E7158" t="s">
        <v>15</v>
      </c>
      <c r="F7158" t="s">
        <v>25</v>
      </c>
      <c r="G7158">
        <v>699779</v>
      </c>
      <c r="H7158" t="s">
        <v>17</v>
      </c>
      <c r="J7158" t="s">
        <v>3354</v>
      </c>
      <c r="K7158" t="s">
        <v>3383</v>
      </c>
      <c r="L7158" t="s">
        <v>162</v>
      </c>
      <c r="M7158" t="s">
        <v>3359</v>
      </c>
      <c r="AB7158" t="s">
        <v>81</v>
      </c>
      <c r="AF7158" t="s">
        <v>3060</v>
      </c>
      <c r="AH7158" s="2">
        <v>39941.63621527778</v>
      </c>
    </row>
    <row r="7159" spans="1:35" ht="15" customHeight="1" thickBot="1" x14ac:dyDescent="0.4">
      <c r="B7159" s="5">
        <f t="shared" si="605"/>
        <v>7157</v>
      </c>
      <c r="C7159">
        <f t="shared" si="603"/>
        <v>208</v>
      </c>
      <c r="D7159" s="16">
        <v>1969</v>
      </c>
      <c r="E7159" t="s">
        <v>15</v>
      </c>
      <c r="F7159" t="s">
        <v>25</v>
      </c>
      <c r="G7159">
        <v>699893</v>
      </c>
      <c r="H7159" t="s">
        <v>17</v>
      </c>
      <c r="J7159" t="s">
        <v>3354</v>
      </c>
      <c r="K7159" t="s">
        <v>3383</v>
      </c>
      <c r="L7159" t="s">
        <v>65</v>
      </c>
      <c r="M7159" t="s">
        <v>3359</v>
      </c>
      <c r="AD7159" s="3" t="s">
        <v>2326</v>
      </c>
      <c r="AF7159" t="s">
        <v>3060</v>
      </c>
      <c r="AH7159" s="2">
        <v>40761.431307870371</v>
      </c>
    </row>
    <row r="7160" spans="1:35" ht="15" thickBot="1" x14ac:dyDescent="0.4">
      <c r="B7160" s="5">
        <f t="shared" si="605"/>
        <v>7158</v>
      </c>
      <c r="C7160">
        <f t="shared" si="603"/>
        <v>453</v>
      </c>
      <c r="D7160" s="16">
        <v>1969</v>
      </c>
      <c r="E7160" s="159" t="s">
        <v>15</v>
      </c>
      <c r="F7160" s="159" t="s">
        <v>25</v>
      </c>
      <c r="G7160" s="160">
        <v>700101</v>
      </c>
      <c r="H7160" s="159"/>
      <c r="I7160" s="159"/>
      <c r="J7160" s="159" t="s">
        <v>3354</v>
      </c>
      <c r="K7160" s="159" t="s">
        <v>3383</v>
      </c>
      <c r="L7160" s="159"/>
      <c r="M7160" s="159" t="s">
        <v>3453</v>
      </c>
      <c r="N7160" s="159"/>
      <c r="O7160" s="159"/>
      <c r="P7160" s="159"/>
      <c r="Q7160" s="159"/>
      <c r="R7160" s="159"/>
      <c r="S7160" s="159"/>
      <c r="T7160" s="159" t="s">
        <v>3262</v>
      </c>
      <c r="U7160" s="159"/>
      <c r="V7160" s="161"/>
      <c r="W7160" s="159" t="s">
        <v>3572</v>
      </c>
      <c r="X7160" s="159" t="s">
        <v>3660</v>
      </c>
      <c r="Y7160" s="159"/>
      <c r="Z7160" s="159"/>
      <c r="AA7160" s="159" t="s">
        <v>3262</v>
      </c>
      <c r="AB7160" s="159"/>
      <c r="AC7160" s="159"/>
      <c r="AD7160" s="159"/>
      <c r="AE7160" s="159"/>
      <c r="AF7160" t="s">
        <v>3451</v>
      </c>
      <c r="AG7160" s="159"/>
      <c r="AH7160" s="176">
        <v>46034</v>
      </c>
      <c r="AI7160" s="76" t="s">
        <v>6190</v>
      </c>
    </row>
    <row r="7161" spans="1:35" ht="15" customHeight="1" x14ac:dyDescent="0.35">
      <c r="B7161" s="5">
        <f t="shared" si="605"/>
        <v>7159</v>
      </c>
      <c r="C7161">
        <f t="shared" si="603"/>
        <v>7</v>
      </c>
      <c r="D7161" s="16">
        <v>1969</v>
      </c>
      <c r="E7161" t="s">
        <v>3762</v>
      </c>
      <c r="F7161" t="s">
        <v>1112</v>
      </c>
      <c r="G7161">
        <v>700554</v>
      </c>
      <c r="H7161" t="s">
        <v>17</v>
      </c>
      <c r="M7161" t="s">
        <v>3359</v>
      </c>
      <c r="AF7161" t="s">
        <v>3060</v>
      </c>
      <c r="AH7161" s="2">
        <v>40458.121400462966</v>
      </c>
    </row>
    <row r="7162" spans="1:35" ht="15" customHeight="1" x14ac:dyDescent="0.35">
      <c r="B7162" s="5">
        <f t="shared" si="605"/>
        <v>7160</v>
      </c>
      <c r="C7162">
        <f t="shared" si="603"/>
        <v>3</v>
      </c>
      <c r="D7162" s="16">
        <v>1969</v>
      </c>
      <c r="E7162" t="s">
        <v>3762</v>
      </c>
      <c r="F7162" t="s">
        <v>1112</v>
      </c>
      <c r="G7162">
        <v>700561</v>
      </c>
      <c r="H7162" t="s">
        <v>17</v>
      </c>
      <c r="J7162" t="s">
        <v>3354</v>
      </c>
      <c r="K7162" t="s">
        <v>3383</v>
      </c>
      <c r="L7162" t="s">
        <v>630</v>
      </c>
      <c r="M7162" t="s">
        <v>3359</v>
      </c>
      <c r="AA7162" s="3" t="s">
        <v>3748</v>
      </c>
      <c r="AD7162" s="3" t="s">
        <v>2327</v>
      </c>
      <c r="AF7162" t="s">
        <v>3060</v>
      </c>
      <c r="AH7162" s="2">
        <v>40220.857453703706</v>
      </c>
    </row>
    <row r="7163" spans="1:35" ht="15" customHeight="1" x14ac:dyDescent="0.35">
      <c r="B7163" s="5">
        <f t="shared" si="605"/>
        <v>7161</v>
      </c>
      <c r="C7163">
        <f t="shared" si="603"/>
        <v>12</v>
      </c>
      <c r="D7163" s="16">
        <v>1969</v>
      </c>
      <c r="E7163" t="s">
        <v>3762</v>
      </c>
      <c r="F7163" t="s">
        <v>1112</v>
      </c>
      <c r="G7163">
        <v>700564</v>
      </c>
      <c r="H7163" t="s">
        <v>17</v>
      </c>
      <c r="J7163" t="s">
        <v>3354</v>
      </c>
      <c r="K7163" t="s">
        <v>3383</v>
      </c>
      <c r="L7163" t="s">
        <v>88</v>
      </c>
      <c r="M7163" t="s">
        <v>3359</v>
      </c>
      <c r="AA7163" s="3" t="s">
        <v>3748</v>
      </c>
      <c r="AD7163" s="3" t="s">
        <v>2328</v>
      </c>
      <c r="AF7163" t="s">
        <v>3060</v>
      </c>
      <c r="AH7163" s="2">
        <v>40154.632754629631</v>
      </c>
    </row>
    <row r="7164" spans="1:35" ht="15" customHeight="1" x14ac:dyDescent="0.35">
      <c r="B7164" s="5">
        <f t="shared" si="605"/>
        <v>7162</v>
      </c>
      <c r="C7164">
        <f t="shared" ref="C7164:C7169" si="608">+G7165-G7164</f>
        <v>103</v>
      </c>
      <c r="D7164" s="16">
        <v>1969</v>
      </c>
      <c r="E7164" t="s">
        <v>3762</v>
      </c>
      <c r="F7164" t="s">
        <v>1112</v>
      </c>
      <c r="G7164">
        <v>700576</v>
      </c>
      <c r="J7164" t="s">
        <v>3354</v>
      </c>
      <c r="K7164" t="s">
        <v>3383</v>
      </c>
      <c r="M7164" t="s">
        <v>3453</v>
      </c>
      <c r="T7164" t="s">
        <v>3262</v>
      </c>
      <c r="AA7164" s="3" t="s">
        <v>3748</v>
      </c>
      <c r="AF7164" t="s">
        <v>3451</v>
      </c>
      <c r="AH7164" s="2">
        <v>45961</v>
      </c>
    </row>
    <row r="7165" spans="1:35" ht="15" customHeight="1" thickBot="1" x14ac:dyDescent="0.4">
      <c r="A7165" s="3"/>
      <c r="B7165" s="5">
        <f t="shared" si="605"/>
        <v>7163</v>
      </c>
      <c r="C7165">
        <f t="shared" si="608"/>
        <v>70</v>
      </c>
      <c r="D7165" s="16">
        <v>1969</v>
      </c>
      <c r="E7165" t="s">
        <v>15</v>
      </c>
      <c r="F7165" t="s">
        <v>25</v>
      </c>
      <c r="G7165">
        <v>700679</v>
      </c>
      <c r="H7165" t="s">
        <v>17</v>
      </c>
      <c r="J7165" t="s">
        <v>3354</v>
      </c>
      <c r="K7165" t="s">
        <v>3383</v>
      </c>
      <c r="M7165" t="s">
        <v>3359</v>
      </c>
      <c r="AC7165" s="3">
        <v>1970</v>
      </c>
      <c r="AF7165" t="s">
        <v>3060</v>
      </c>
      <c r="AH7165" s="2">
        <v>39904.417893518519</v>
      </c>
    </row>
    <row r="7166" spans="1:35" ht="15" customHeight="1" thickBot="1" x14ac:dyDescent="0.4">
      <c r="B7166" s="5">
        <f t="shared" si="605"/>
        <v>7164</v>
      </c>
      <c r="C7166">
        <f t="shared" si="608"/>
        <v>31</v>
      </c>
      <c r="D7166" s="16">
        <v>1969</v>
      </c>
      <c r="E7166" s="159" t="s">
        <v>15</v>
      </c>
      <c r="F7166" s="159" t="s">
        <v>25</v>
      </c>
      <c r="G7166" s="160">
        <v>700749</v>
      </c>
      <c r="H7166" s="159"/>
      <c r="I7166" s="159"/>
      <c r="J7166" s="159" t="s">
        <v>3354</v>
      </c>
      <c r="K7166" s="159" t="s">
        <v>3383</v>
      </c>
      <c r="L7166" s="159"/>
      <c r="M7166" s="159" t="s">
        <v>3453</v>
      </c>
      <c r="N7166" s="159"/>
      <c r="O7166" s="159"/>
      <c r="P7166" s="159"/>
      <c r="Q7166" s="159"/>
      <c r="R7166" s="159"/>
      <c r="S7166" s="159"/>
      <c r="T7166" s="159" t="s">
        <v>3262</v>
      </c>
      <c r="U7166" s="159"/>
      <c r="V7166" s="159"/>
      <c r="W7166" s="159" t="s">
        <v>3572</v>
      </c>
      <c r="X7166" s="159" t="s">
        <v>3660</v>
      </c>
      <c r="Y7166" s="159"/>
      <c r="Z7166" s="159"/>
      <c r="AA7166" s="159" t="s">
        <v>3262</v>
      </c>
      <c r="AB7166" s="159"/>
      <c r="AC7166" s="159"/>
      <c r="AD7166" s="159"/>
      <c r="AE7166" s="159"/>
      <c r="AF7166" t="s">
        <v>3451</v>
      </c>
      <c r="AG7166" s="159"/>
      <c r="AH7166" s="176">
        <v>46207</v>
      </c>
      <c r="AI7166" s="76" t="s">
        <v>6825</v>
      </c>
    </row>
    <row r="7167" spans="1:35" ht="15" customHeight="1" x14ac:dyDescent="0.35">
      <c r="B7167" s="5">
        <f t="shared" si="605"/>
        <v>7165</v>
      </c>
      <c r="C7167">
        <f t="shared" si="608"/>
        <v>20</v>
      </c>
      <c r="D7167" s="16">
        <v>1969</v>
      </c>
      <c r="E7167" t="s">
        <v>15</v>
      </c>
      <c r="F7167" t="s">
        <v>25</v>
      </c>
      <c r="G7167">
        <v>700780</v>
      </c>
      <c r="H7167" t="s">
        <v>17</v>
      </c>
      <c r="J7167" t="s">
        <v>3354</v>
      </c>
      <c r="K7167" t="s">
        <v>3383</v>
      </c>
      <c r="L7167" t="s">
        <v>28</v>
      </c>
      <c r="M7167" t="s">
        <v>3359</v>
      </c>
      <c r="AD7167" s="3" t="s">
        <v>2329</v>
      </c>
      <c r="AF7167" t="s">
        <v>3060</v>
      </c>
      <c r="AH7167" s="2">
        <v>41024.700891203705</v>
      </c>
    </row>
    <row r="7168" spans="1:35" ht="15" customHeight="1" x14ac:dyDescent="0.35">
      <c r="B7168" s="5">
        <f t="shared" si="605"/>
        <v>7166</v>
      </c>
      <c r="C7168">
        <f t="shared" si="608"/>
        <v>217</v>
      </c>
      <c r="D7168" s="16">
        <v>1969</v>
      </c>
      <c r="E7168" t="s">
        <v>15</v>
      </c>
      <c r="F7168" t="s">
        <v>25</v>
      </c>
      <c r="G7168">
        <v>700800</v>
      </c>
      <c r="H7168" t="s">
        <v>17</v>
      </c>
      <c r="J7168" t="s">
        <v>3354</v>
      </c>
      <c r="K7168" t="s">
        <v>3383</v>
      </c>
      <c r="L7168" t="s">
        <v>28</v>
      </c>
      <c r="M7168" t="s">
        <v>3359</v>
      </c>
      <c r="AF7168" t="s">
        <v>3060</v>
      </c>
      <c r="AH7168" s="2">
        <v>40573.343807870369</v>
      </c>
    </row>
    <row r="7169" spans="1:35" ht="15" customHeight="1" x14ac:dyDescent="0.35">
      <c r="B7169" s="5">
        <f t="shared" si="605"/>
        <v>7167</v>
      </c>
      <c r="C7169">
        <f t="shared" si="608"/>
        <v>170</v>
      </c>
      <c r="D7169" s="16">
        <v>1969</v>
      </c>
      <c r="E7169" s="116" t="s">
        <v>15</v>
      </c>
      <c r="F7169" s="116" t="s">
        <v>25</v>
      </c>
      <c r="G7169" s="117">
        <v>701017</v>
      </c>
      <c r="H7169" s="172" t="s">
        <v>5836</v>
      </c>
      <c r="I7169" s="172"/>
      <c r="J7169" s="172" t="s">
        <v>3354</v>
      </c>
      <c r="K7169" s="172" t="s">
        <v>3383</v>
      </c>
      <c r="L7169" s="172"/>
      <c r="M7169" s="172" t="s">
        <v>3453</v>
      </c>
      <c r="N7169" s="172"/>
      <c r="O7169" s="172"/>
      <c r="P7169" s="172"/>
      <c r="Q7169" s="172"/>
      <c r="R7169" s="172"/>
      <c r="S7169" s="173"/>
      <c r="T7169" s="172" t="s">
        <v>3262</v>
      </c>
      <c r="U7169" s="172"/>
      <c r="V7169" s="174"/>
      <c r="W7169" s="172" t="s">
        <v>3572</v>
      </c>
      <c r="X7169" s="172" t="s">
        <v>3660</v>
      </c>
      <c r="Y7169" s="172"/>
      <c r="Z7169" s="172"/>
      <c r="AA7169" s="172" t="s">
        <v>3262</v>
      </c>
      <c r="AB7169" s="172"/>
      <c r="AC7169" s="172"/>
      <c r="AD7169" s="172"/>
      <c r="AE7169" s="172"/>
      <c r="AF7169" t="s">
        <v>3451</v>
      </c>
      <c r="AH7169" s="2">
        <v>45966</v>
      </c>
      <c r="AI7169" s="36" t="s">
        <v>5920</v>
      </c>
    </row>
    <row r="7170" spans="1:35" ht="15" customHeight="1" x14ac:dyDescent="0.35">
      <c r="B7170" s="5">
        <f t="shared" si="605"/>
        <v>7168</v>
      </c>
      <c r="C7170">
        <f t="shared" ref="C7170:C7175" si="609">+G7171-G7170</f>
        <v>41</v>
      </c>
      <c r="D7170" s="16">
        <v>1969</v>
      </c>
      <c r="E7170" t="s">
        <v>15</v>
      </c>
      <c r="F7170" t="s">
        <v>25</v>
      </c>
      <c r="G7170">
        <v>701187</v>
      </c>
      <c r="H7170" t="s">
        <v>17</v>
      </c>
      <c r="J7170" t="s">
        <v>3356</v>
      </c>
      <c r="K7170" t="s">
        <v>3383</v>
      </c>
      <c r="L7170" t="s">
        <v>791</v>
      </c>
      <c r="M7170" t="s">
        <v>3359</v>
      </c>
      <c r="AC7170" s="3">
        <v>1973</v>
      </c>
      <c r="AF7170" t="s">
        <v>3060</v>
      </c>
      <c r="AH7170" s="2">
        <v>40779.755983796298</v>
      </c>
    </row>
    <row r="7171" spans="1:35" ht="15" customHeight="1" x14ac:dyDescent="0.35">
      <c r="B7171" s="5">
        <f t="shared" si="605"/>
        <v>7169</v>
      </c>
      <c r="C7171">
        <f t="shared" si="609"/>
        <v>40</v>
      </c>
      <c r="D7171" s="16">
        <v>1969</v>
      </c>
      <c r="E7171" t="s">
        <v>15</v>
      </c>
      <c r="F7171" t="s">
        <v>25</v>
      </c>
      <c r="G7171">
        <v>701228</v>
      </c>
      <c r="H7171" t="s">
        <v>17</v>
      </c>
      <c r="J7171" t="s">
        <v>3354</v>
      </c>
      <c r="K7171" t="s">
        <v>3383</v>
      </c>
      <c r="L7171" t="s">
        <v>1400</v>
      </c>
      <c r="M7171" t="s">
        <v>3359</v>
      </c>
      <c r="N7171" t="s">
        <v>3359</v>
      </c>
      <c r="AB7171" t="s">
        <v>195</v>
      </c>
      <c r="AD7171" s="3" t="s">
        <v>2330</v>
      </c>
      <c r="AF7171" t="s">
        <v>3060</v>
      </c>
      <c r="AH7171" s="2">
        <v>40203.785115740742</v>
      </c>
    </row>
    <row r="7172" spans="1:35" ht="15" customHeight="1" thickBot="1" x14ac:dyDescent="0.4">
      <c r="B7172" s="5">
        <f t="shared" si="605"/>
        <v>7170</v>
      </c>
      <c r="C7172">
        <f t="shared" si="609"/>
        <v>95</v>
      </c>
      <c r="D7172" s="16">
        <v>1969</v>
      </c>
      <c r="E7172" t="s">
        <v>15</v>
      </c>
      <c r="F7172" t="s">
        <v>25</v>
      </c>
      <c r="G7172">
        <v>701268</v>
      </c>
      <c r="H7172" t="s">
        <v>17</v>
      </c>
      <c r="J7172" t="s">
        <v>3354</v>
      </c>
      <c r="L7172" t="s">
        <v>239</v>
      </c>
      <c r="M7172" t="s">
        <v>3359</v>
      </c>
      <c r="AF7172" t="s">
        <v>3060</v>
      </c>
      <c r="AH7172" s="2">
        <v>40990.624097222222</v>
      </c>
    </row>
    <row r="7173" spans="1:35" ht="15" customHeight="1" thickBot="1" x14ac:dyDescent="0.4">
      <c r="B7173" s="5">
        <f t="shared" si="605"/>
        <v>7171</v>
      </c>
      <c r="C7173">
        <f t="shared" si="609"/>
        <v>32</v>
      </c>
      <c r="D7173" s="16">
        <v>1969</v>
      </c>
      <c r="E7173" s="159" t="s">
        <v>15</v>
      </c>
      <c r="F7173" s="159" t="s">
        <v>25</v>
      </c>
      <c r="G7173" s="160">
        <v>701363</v>
      </c>
      <c r="H7173" s="159"/>
      <c r="I7173" s="159"/>
      <c r="J7173" s="159" t="s">
        <v>3354</v>
      </c>
      <c r="K7173" s="159" t="s">
        <v>3383</v>
      </c>
      <c r="L7173" s="159"/>
      <c r="M7173" s="159" t="s">
        <v>3453</v>
      </c>
      <c r="N7173" s="159"/>
      <c r="O7173" s="159"/>
      <c r="P7173" s="159"/>
      <c r="Q7173" s="159"/>
      <c r="R7173" s="159"/>
      <c r="S7173" s="159"/>
      <c r="T7173" s="159" t="s">
        <v>3262</v>
      </c>
      <c r="U7173" s="159"/>
      <c r="V7173" s="159"/>
      <c r="W7173" s="159" t="s">
        <v>3572</v>
      </c>
      <c r="X7173" s="159" t="s">
        <v>3660</v>
      </c>
      <c r="Y7173" s="159"/>
      <c r="Z7173" s="159"/>
      <c r="AA7173" s="159" t="s">
        <v>3262</v>
      </c>
      <c r="AB7173" s="159"/>
      <c r="AC7173" s="159"/>
      <c r="AD7173" s="159"/>
      <c r="AE7173" s="159"/>
      <c r="AF7173" t="s">
        <v>3451</v>
      </c>
      <c r="AG7173" s="159"/>
      <c r="AH7173" s="176">
        <v>46207</v>
      </c>
      <c r="AI7173" s="76" t="s">
        <v>6819</v>
      </c>
    </row>
    <row r="7174" spans="1:35" ht="15" customHeight="1" x14ac:dyDescent="0.35">
      <c r="B7174" s="5">
        <f t="shared" si="605"/>
        <v>7172</v>
      </c>
      <c r="C7174">
        <f t="shared" si="609"/>
        <v>44</v>
      </c>
      <c r="D7174" s="16">
        <v>1969</v>
      </c>
      <c r="E7174" t="s">
        <v>15</v>
      </c>
      <c r="F7174" t="s">
        <v>25</v>
      </c>
      <c r="G7174" s="70">
        <v>701395</v>
      </c>
      <c r="J7174" t="s">
        <v>3354</v>
      </c>
      <c r="K7174" t="s">
        <v>3383</v>
      </c>
      <c r="M7174" t="s">
        <v>3453</v>
      </c>
      <c r="T7174" t="s">
        <v>3262</v>
      </c>
      <c r="W7174" t="s">
        <v>3572</v>
      </c>
      <c r="X7174" t="s">
        <v>3660</v>
      </c>
      <c r="AA7174" t="s">
        <v>3262</v>
      </c>
      <c r="AC7174"/>
      <c r="AD7174"/>
      <c r="AF7174" t="s">
        <v>3451</v>
      </c>
      <c r="AG7174" s="3"/>
      <c r="AH7174" s="153">
        <v>45899</v>
      </c>
      <c r="AI7174" s="36" t="s">
        <v>5472</v>
      </c>
    </row>
    <row r="7175" spans="1:35" ht="15" customHeight="1" x14ac:dyDescent="0.35">
      <c r="B7175" s="5">
        <f t="shared" si="605"/>
        <v>7173</v>
      </c>
      <c r="C7175">
        <f t="shared" si="609"/>
        <v>256</v>
      </c>
      <c r="D7175" s="16">
        <v>1969</v>
      </c>
      <c r="E7175" t="s">
        <v>15</v>
      </c>
      <c r="F7175" t="s">
        <v>25</v>
      </c>
      <c r="G7175">
        <v>701439</v>
      </c>
      <c r="H7175" t="s">
        <v>17</v>
      </c>
      <c r="J7175" t="s">
        <v>3354</v>
      </c>
      <c r="K7175" t="s">
        <v>3383</v>
      </c>
      <c r="L7175" t="s">
        <v>224</v>
      </c>
      <c r="M7175" t="s">
        <v>3359</v>
      </c>
      <c r="AF7175" t="s">
        <v>3060</v>
      </c>
      <c r="AH7175" s="2">
        <v>40335.844236111108</v>
      </c>
    </row>
    <row r="7176" spans="1:35" ht="15" customHeight="1" thickBot="1" x14ac:dyDescent="0.4">
      <c r="A7176" s="3"/>
      <c r="B7176" s="5">
        <f t="shared" si="605"/>
        <v>7174</v>
      </c>
      <c r="C7176">
        <f t="shared" ref="C7176:C7231" si="610">+G7177-G7176</f>
        <v>325</v>
      </c>
      <c r="D7176" s="16">
        <v>1969</v>
      </c>
      <c r="E7176" t="s">
        <v>15</v>
      </c>
      <c r="F7176" t="s">
        <v>16</v>
      </c>
      <c r="G7176">
        <v>701695</v>
      </c>
      <c r="H7176" t="s">
        <v>17</v>
      </c>
      <c r="J7176" t="s">
        <v>3354</v>
      </c>
      <c r="K7176" t="s">
        <v>3383</v>
      </c>
      <c r="L7176" t="s">
        <v>2331</v>
      </c>
      <c r="M7176" t="s">
        <v>3359</v>
      </c>
      <c r="AF7176" t="s">
        <v>3060</v>
      </c>
      <c r="AH7176" s="2">
        <v>40856.725162037037</v>
      </c>
    </row>
    <row r="7177" spans="1:35" ht="15" thickBot="1" x14ac:dyDescent="0.4">
      <c r="B7177" s="5">
        <f t="shared" si="605"/>
        <v>7175</v>
      </c>
      <c r="C7177">
        <f t="shared" si="610"/>
        <v>17</v>
      </c>
      <c r="D7177" s="16">
        <v>1969</v>
      </c>
      <c r="E7177" t="s">
        <v>15</v>
      </c>
      <c r="F7177" t="s">
        <v>16</v>
      </c>
      <c r="G7177">
        <v>702020</v>
      </c>
      <c r="H7177" t="s">
        <v>17</v>
      </c>
      <c r="K7177" t="s">
        <v>3383</v>
      </c>
      <c r="L7177" t="s">
        <v>234</v>
      </c>
      <c r="M7177" t="s">
        <v>3359</v>
      </c>
      <c r="N7177" t="s">
        <v>3359</v>
      </c>
      <c r="AF7177" t="s">
        <v>3060</v>
      </c>
      <c r="AG7177" s="162"/>
      <c r="AH7177" s="163">
        <v>41037.707604166666</v>
      </c>
    </row>
    <row r="7178" spans="1:35" ht="15" thickBot="1" x14ac:dyDescent="0.4">
      <c r="A7178" s="180"/>
      <c r="B7178" s="5">
        <f t="shared" si="605"/>
        <v>7176</v>
      </c>
      <c r="C7178">
        <f t="shared" si="610"/>
        <v>142</v>
      </c>
      <c r="D7178" s="16">
        <v>1969</v>
      </c>
      <c r="E7178" s="159" t="s">
        <v>15</v>
      </c>
      <c r="F7178" s="159" t="s">
        <v>16</v>
      </c>
      <c r="G7178" s="160">
        <v>702037</v>
      </c>
      <c r="H7178" s="159"/>
      <c r="I7178" s="159"/>
      <c r="J7178" s="159" t="s">
        <v>3354</v>
      </c>
      <c r="K7178" s="159" t="s">
        <v>3383</v>
      </c>
      <c r="L7178" s="159"/>
      <c r="M7178" s="159" t="s">
        <v>3453</v>
      </c>
      <c r="N7178" s="159"/>
      <c r="O7178" s="159"/>
      <c r="P7178" s="159"/>
      <c r="Q7178" s="159"/>
      <c r="R7178" s="159"/>
      <c r="S7178" s="159"/>
      <c r="T7178" s="159" t="s">
        <v>3262</v>
      </c>
      <c r="U7178" s="159"/>
      <c r="V7178" s="161"/>
      <c r="W7178" s="159" t="s">
        <v>3572</v>
      </c>
      <c r="X7178" s="159" t="s">
        <v>3660</v>
      </c>
      <c r="Y7178" s="159"/>
      <c r="Z7178" s="159"/>
      <c r="AA7178" s="159" t="s">
        <v>3262</v>
      </c>
      <c r="AB7178" s="159"/>
      <c r="AC7178" s="159"/>
      <c r="AD7178" s="159"/>
      <c r="AE7178" s="159"/>
      <c r="AF7178" t="s">
        <v>3451</v>
      </c>
      <c r="AG7178" s="159"/>
      <c r="AH7178" s="176">
        <v>46034</v>
      </c>
      <c r="AI7178" s="76" t="s">
        <v>6251</v>
      </c>
    </row>
    <row r="7179" spans="1:35" ht="15" customHeight="1" x14ac:dyDescent="0.35">
      <c r="B7179" s="5">
        <f t="shared" si="605"/>
        <v>7177</v>
      </c>
      <c r="C7179">
        <f t="shared" si="610"/>
        <v>664</v>
      </c>
      <c r="D7179" s="16">
        <v>1969</v>
      </c>
      <c r="E7179" t="s">
        <v>15</v>
      </c>
      <c r="F7179" t="s">
        <v>16</v>
      </c>
      <c r="G7179">
        <v>702179</v>
      </c>
      <c r="H7179" t="s">
        <v>17</v>
      </c>
      <c r="J7179" t="s">
        <v>3354</v>
      </c>
      <c r="L7179" t="s">
        <v>277</v>
      </c>
      <c r="M7179" t="s">
        <v>3359</v>
      </c>
      <c r="AB7179" t="s">
        <v>81</v>
      </c>
      <c r="AF7179" t="s">
        <v>3060</v>
      </c>
      <c r="AH7179" s="2">
        <v>39984.77140046296</v>
      </c>
    </row>
    <row r="7180" spans="1:35" ht="15" customHeight="1" x14ac:dyDescent="0.35">
      <c r="B7180" s="5">
        <f t="shared" si="605"/>
        <v>7178</v>
      </c>
      <c r="C7180">
        <f t="shared" si="610"/>
        <v>56</v>
      </c>
      <c r="D7180" s="16">
        <v>1969</v>
      </c>
      <c r="E7180" t="s">
        <v>15</v>
      </c>
      <c r="F7180" t="s">
        <v>25</v>
      </c>
      <c r="G7180">
        <v>702843</v>
      </c>
      <c r="H7180" t="s">
        <v>17</v>
      </c>
      <c r="J7180" t="s">
        <v>3354</v>
      </c>
      <c r="K7180" t="s">
        <v>3383</v>
      </c>
      <c r="L7180" t="s">
        <v>211</v>
      </c>
      <c r="M7180" t="s">
        <v>3359</v>
      </c>
      <c r="AF7180" t="s">
        <v>3060</v>
      </c>
      <c r="AH7180" s="2">
        <v>40038.473298611112</v>
      </c>
    </row>
    <row r="7181" spans="1:35" ht="15" customHeight="1" x14ac:dyDescent="0.35">
      <c r="B7181" s="5">
        <f t="shared" ref="B7181:B7247" si="611">+B7180+1</f>
        <v>7179</v>
      </c>
      <c r="C7181">
        <f t="shared" si="610"/>
        <v>162</v>
      </c>
      <c r="D7181" s="16">
        <v>1969</v>
      </c>
      <c r="E7181" s="3" t="s">
        <v>15</v>
      </c>
      <c r="F7181" s="3" t="s">
        <v>25</v>
      </c>
      <c r="G7181" s="165">
        <v>702899</v>
      </c>
      <c r="H7181" s="3"/>
      <c r="I7181" s="3"/>
      <c r="J7181" s="3" t="s">
        <v>3354</v>
      </c>
      <c r="K7181" s="3" t="s">
        <v>3383</v>
      </c>
      <c r="L7181" s="3"/>
      <c r="M7181" s="3" t="s">
        <v>3453</v>
      </c>
      <c r="N7181" s="3"/>
      <c r="O7181" s="3"/>
      <c r="P7181" s="3"/>
      <c r="Q7181" s="3"/>
      <c r="R7181" s="3"/>
      <c r="S7181" s="152"/>
      <c r="T7181" s="3" t="s">
        <v>3262</v>
      </c>
      <c r="U7181" s="3"/>
      <c r="V7181" s="143"/>
      <c r="W7181" s="3" t="s">
        <v>3572</v>
      </c>
      <c r="X7181" s="3" t="s">
        <v>3660</v>
      </c>
      <c r="Y7181" s="3"/>
      <c r="Z7181" s="3"/>
      <c r="AA7181" s="3" t="s">
        <v>3262</v>
      </c>
      <c r="AB7181" s="3"/>
      <c r="AE7181" s="3"/>
      <c r="AF7181" t="s">
        <v>3451</v>
      </c>
      <c r="AH7181" s="2">
        <v>45783</v>
      </c>
      <c r="AI7181" s="75" t="s">
        <v>5010</v>
      </c>
    </row>
    <row r="7182" spans="1:35" ht="15" customHeight="1" x14ac:dyDescent="0.35">
      <c r="B7182" s="5">
        <f t="shared" si="611"/>
        <v>7180</v>
      </c>
      <c r="C7182">
        <f t="shared" si="610"/>
        <v>140</v>
      </c>
      <c r="D7182" s="16">
        <v>1969</v>
      </c>
      <c r="E7182" t="s">
        <v>15</v>
      </c>
      <c r="F7182" t="s">
        <v>25</v>
      </c>
      <c r="G7182">
        <v>703061</v>
      </c>
      <c r="H7182" t="s">
        <v>17</v>
      </c>
      <c r="J7182" t="s">
        <v>3354</v>
      </c>
      <c r="K7182" t="s">
        <v>3383</v>
      </c>
      <c r="L7182" t="s">
        <v>377</v>
      </c>
      <c r="M7182" t="s">
        <v>3359</v>
      </c>
      <c r="AB7182" t="s">
        <v>81</v>
      </c>
      <c r="AF7182" t="s">
        <v>3060</v>
      </c>
      <c r="AH7182" s="2">
        <v>40547.363738425927</v>
      </c>
    </row>
    <row r="7183" spans="1:35" ht="15" customHeight="1" x14ac:dyDescent="0.35">
      <c r="B7183" s="5">
        <f t="shared" si="611"/>
        <v>7181</v>
      </c>
      <c r="C7183">
        <f t="shared" si="610"/>
        <v>73</v>
      </c>
      <c r="D7183" s="16">
        <v>1969</v>
      </c>
      <c r="E7183" t="s">
        <v>15</v>
      </c>
      <c r="F7183" t="s">
        <v>25</v>
      </c>
      <c r="G7183">
        <v>703201</v>
      </c>
      <c r="H7183" t="s">
        <v>17</v>
      </c>
      <c r="J7183" t="s">
        <v>3354</v>
      </c>
      <c r="L7183" t="s">
        <v>2332</v>
      </c>
      <c r="M7183" t="s">
        <v>3359</v>
      </c>
      <c r="AF7183" t="s">
        <v>3060</v>
      </c>
      <c r="AH7183" s="2">
        <v>40877.73841435185</v>
      </c>
    </row>
    <row r="7184" spans="1:35" ht="15" customHeight="1" x14ac:dyDescent="0.35">
      <c r="B7184" s="5">
        <f t="shared" si="611"/>
        <v>7182</v>
      </c>
      <c r="C7184">
        <f t="shared" si="610"/>
        <v>134</v>
      </c>
      <c r="D7184" s="16">
        <v>1969</v>
      </c>
      <c r="E7184" s="3" t="s">
        <v>15</v>
      </c>
      <c r="F7184" s="3" t="s">
        <v>25</v>
      </c>
      <c r="G7184" s="3">
        <v>703274</v>
      </c>
      <c r="H7184" s="3"/>
      <c r="I7184" s="3"/>
      <c r="J7184" s="3"/>
      <c r="K7184" s="3"/>
      <c r="L7184" s="3"/>
      <c r="M7184" s="3"/>
      <c r="N7184" s="3"/>
      <c r="O7184" s="3"/>
      <c r="P7184" s="3"/>
      <c r="Q7184" s="3"/>
      <c r="R7184" s="3"/>
      <c r="S7184" s="152"/>
      <c r="T7184" s="3"/>
      <c r="U7184" s="3"/>
      <c r="V7184" s="143"/>
      <c r="W7184" s="3"/>
      <c r="X7184" s="3"/>
      <c r="Y7184" s="3"/>
      <c r="Z7184" s="3"/>
      <c r="AB7184" s="3"/>
      <c r="AE7184" s="3"/>
      <c r="AF7184" s="3" t="s">
        <v>3451</v>
      </c>
      <c r="AG7184" s="3"/>
      <c r="AH7184" s="153">
        <v>45661</v>
      </c>
      <c r="AI7184" s="14" t="s">
        <v>4473</v>
      </c>
    </row>
    <row r="7185" spans="2:36" ht="15" customHeight="1" x14ac:dyDescent="0.35">
      <c r="B7185" s="5">
        <f t="shared" si="611"/>
        <v>7183</v>
      </c>
      <c r="C7185">
        <f t="shared" si="610"/>
        <v>223</v>
      </c>
      <c r="D7185" s="16">
        <v>1969</v>
      </c>
      <c r="E7185" t="s">
        <v>15</v>
      </c>
      <c r="F7185" t="s">
        <v>25</v>
      </c>
      <c r="G7185">
        <v>703408</v>
      </c>
      <c r="H7185" t="s">
        <v>17</v>
      </c>
      <c r="J7185" t="s">
        <v>3354</v>
      </c>
      <c r="K7185" t="s">
        <v>3383</v>
      </c>
      <c r="L7185" t="s">
        <v>28</v>
      </c>
      <c r="M7185" t="s">
        <v>3359</v>
      </c>
      <c r="AC7185" s="3" t="s">
        <v>1286</v>
      </c>
      <c r="AF7185" t="s">
        <v>3060</v>
      </c>
      <c r="AH7185" s="2">
        <v>40196.603298611109</v>
      </c>
    </row>
    <row r="7186" spans="2:36" ht="15" customHeight="1" x14ac:dyDescent="0.35">
      <c r="B7186" s="5">
        <f t="shared" si="611"/>
        <v>7184</v>
      </c>
      <c r="C7186">
        <f t="shared" si="610"/>
        <v>29</v>
      </c>
      <c r="D7186" s="16">
        <v>1969</v>
      </c>
      <c r="E7186" t="s">
        <v>15</v>
      </c>
      <c r="F7186" t="s">
        <v>25</v>
      </c>
      <c r="G7186">
        <v>703631</v>
      </c>
      <c r="H7186" t="s">
        <v>17</v>
      </c>
      <c r="J7186" t="s">
        <v>3354</v>
      </c>
      <c r="K7186" t="s">
        <v>3383</v>
      </c>
      <c r="M7186" t="s">
        <v>3359</v>
      </c>
      <c r="AF7186" t="s">
        <v>3060</v>
      </c>
      <c r="AH7186" s="2">
        <v>40100.371018518519</v>
      </c>
    </row>
    <row r="7187" spans="2:36" ht="15" customHeight="1" x14ac:dyDescent="0.35">
      <c r="B7187" s="5">
        <f t="shared" si="611"/>
        <v>7185</v>
      </c>
      <c r="C7187">
        <f t="shared" si="610"/>
        <v>68</v>
      </c>
      <c r="D7187" s="16">
        <v>1969</v>
      </c>
      <c r="E7187" t="s">
        <v>15</v>
      </c>
      <c r="F7187" t="s">
        <v>25</v>
      </c>
      <c r="G7187">
        <v>703660</v>
      </c>
      <c r="H7187" t="s">
        <v>17</v>
      </c>
      <c r="J7187" t="s">
        <v>3354</v>
      </c>
      <c r="K7187" t="s">
        <v>3383</v>
      </c>
      <c r="L7187" t="s">
        <v>89</v>
      </c>
      <c r="M7187" t="s">
        <v>3359</v>
      </c>
      <c r="AF7187" t="s">
        <v>3060</v>
      </c>
      <c r="AH7187" s="2">
        <v>39863.07435185185</v>
      </c>
    </row>
    <row r="7188" spans="2:36" ht="15" customHeight="1" x14ac:dyDescent="0.35">
      <c r="B7188" s="5">
        <f t="shared" si="611"/>
        <v>7186</v>
      </c>
      <c r="C7188">
        <f t="shared" si="610"/>
        <v>103</v>
      </c>
      <c r="D7188" s="16">
        <v>1969</v>
      </c>
      <c r="E7188" s="116" t="s">
        <v>15</v>
      </c>
      <c r="F7188" s="116" t="s">
        <v>25</v>
      </c>
      <c r="G7188" s="117">
        <v>703728</v>
      </c>
      <c r="H7188" s="172" t="s">
        <v>5836</v>
      </c>
      <c r="I7188" s="172"/>
      <c r="J7188" s="172" t="s">
        <v>3354</v>
      </c>
      <c r="K7188" s="172" t="s">
        <v>3383</v>
      </c>
      <c r="L7188" s="172"/>
      <c r="M7188" s="172" t="s">
        <v>3453</v>
      </c>
      <c r="N7188" s="172"/>
      <c r="O7188" s="172"/>
      <c r="P7188" s="172"/>
      <c r="Q7188" s="172"/>
      <c r="R7188" s="172"/>
      <c r="S7188" s="173"/>
      <c r="T7188" s="172" t="s">
        <v>3262</v>
      </c>
      <c r="U7188" s="172"/>
      <c r="V7188" s="174"/>
      <c r="W7188" s="172" t="s">
        <v>3572</v>
      </c>
      <c r="X7188" s="172" t="s">
        <v>3660</v>
      </c>
      <c r="Y7188" s="172"/>
      <c r="Z7188" s="172"/>
      <c r="AA7188" s="172" t="s">
        <v>3262</v>
      </c>
      <c r="AB7188" s="172"/>
      <c r="AC7188" s="172"/>
      <c r="AD7188" s="172"/>
      <c r="AE7188" s="172"/>
      <c r="AF7188" t="s">
        <v>3451</v>
      </c>
      <c r="AH7188" s="2">
        <v>45966</v>
      </c>
      <c r="AI7188" s="36" t="s">
        <v>5921</v>
      </c>
    </row>
    <row r="7189" spans="2:36" ht="15" customHeight="1" x14ac:dyDescent="0.35">
      <c r="B7189" s="5">
        <f t="shared" si="611"/>
        <v>7187</v>
      </c>
      <c r="C7189">
        <f t="shared" si="610"/>
        <v>38</v>
      </c>
      <c r="D7189" s="16">
        <v>1969</v>
      </c>
      <c r="E7189" t="s">
        <v>221</v>
      </c>
      <c r="F7189" t="s">
        <v>25</v>
      </c>
      <c r="G7189">
        <v>703831</v>
      </c>
      <c r="H7189" t="s">
        <v>17</v>
      </c>
      <c r="J7189" t="s">
        <v>3354</v>
      </c>
      <c r="K7189" t="s">
        <v>3383</v>
      </c>
      <c r="L7189" t="s">
        <v>35</v>
      </c>
      <c r="M7189" t="s">
        <v>3359</v>
      </c>
      <c r="AF7189" t="s">
        <v>3060</v>
      </c>
      <c r="AH7189" s="2">
        <v>39984.94327546296</v>
      </c>
    </row>
    <row r="7190" spans="2:36" ht="15" customHeight="1" x14ac:dyDescent="0.35">
      <c r="B7190" s="5">
        <f t="shared" si="611"/>
        <v>7188</v>
      </c>
      <c r="C7190">
        <f t="shared" si="610"/>
        <v>34</v>
      </c>
      <c r="D7190" s="16">
        <v>1969</v>
      </c>
      <c r="E7190" t="s">
        <v>221</v>
      </c>
      <c r="F7190" t="s">
        <v>25</v>
      </c>
      <c r="G7190">
        <v>703869</v>
      </c>
      <c r="H7190" t="s">
        <v>17</v>
      </c>
      <c r="J7190" t="s">
        <v>3354</v>
      </c>
      <c r="K7190" t="s">
        <v>3383</v>
      </c>
      <c r="M7190" t="s">
        <v>3359</v>
      </c>
      <c r="AF7190" t="s">
        <v>3060</v>
      </c>
      <c r="AH7190" s="2">
        <v>39950.681909722225</v>
      </c>
    </row>
    <row r="7191" spans="2:36" ht="15" customHeight="1" x14ac:dyDescent="0.35">
      <c r="B7191" s="5">
        <f t="shared" si="611"/>
        <v>7189</v>
      </c>
      <c r="C7191">
        <f t="shared" si="610"/>
        <v>30</v>
      </c>
      <c r="D7191" s="16">
        <v>1969</v>
      </c>
      <c r="E7191" t="s">
        <v>221</v>
      </c>
      <c r="F7191" t="s">
        <v>25</v>
      </c>
      <c r="G7191">
        <v>703903</v>
      </c>
      <c r="H7191" t="s">
        <v>17</v>
      </c>
      <c r="J7191" t="s">
        <v>3354</v>
      </c>
      <c r="M7191" t="s">
        <v>3359</v>
      </c>
      <c r="AF7191" t="s">
        <v>3060</v>
      </c>
      <c r="AH7191" s="2">
        <v>40173.227303240739</v>
      </c>
    </row>
    <row r="7192" spans="2:36" ht="15" customHeight="1" x14ac:dyDescent="0.35">
      <c r="B7192" s="5">
        <f t="shared" si="611"/>
        <v>7190</v>
      </c>
      <c r="C7192">
        <f t="shared" si="610"/>
        <v>17</v>
      </c>
      <c r="D7192" s="16">
        <v>1969</v>
      </c>
      <c r="E7192" t="s">
        <v>327</v>
      </c>
      <c r="F7192" t="s">
        <v>25</v>
      </c>
      <c r="G7192">
        <v>703933</v>
      </c>
      <c r="H7192" t="s">
        <v>17</v>
      </c>
      <c r="K7192" t="s">
        <v>3383</v>
      </c>
      <c r="L7192" t="s">
        <v>1057</v>
      </c>
      <c r="M7192" t="s">
        <v>3359</v>
      </c>
      <c r="AB7192" t="s">
        <v>577</v>
      </c>
      <c r="AD7192" s="41" t="s">
        <v>2333</v>
      </c>
      <c r="AF7192" t="s">
        <v>3060</v>
      </c>
      <c r="AH7192" s="2">
        <v>40022.497743055559</v>
      </c>
    </row>
    <row r="7193" spans="2:36" ht="15" customHeight="1" x14ac:dyDescent="0.35">
      <c r="B7193" s="5">
        <f t="shared" si="611"/>
        <v>7191</v>
      </c>
      <c r="C7193">
        <f t="shared" si="610"/>
        <v>101</v>
      </c>
      <c r="D7193" s="16">
        <v>1969</v>
      </c>
      <c r="E7193" t="s">
        <v>327</v>
      </c>
      <c r="F7193" t="s">
        <v>25</v>
      </c>
      <c r="G7193">
        <v>703950</v>
      </c>
      <c r="J7193" t="s">
        <v>3354</v>
      </c>
      <c r="K7193" t="s">
        <v>3383</v>
      </c>
      <c r="M7193" t="s">
        <v>3453</v>
      </c>
      <c r="T7193" t="s">
        <v>3424</v>
      </c>
      <c r="V7193" s="43" t="s">
        <v>3359</v>
      </c>
      <c r="W7193" t="s">
        <v>3572</v>
      </c>
      <c r="X7193" t="s">
        <v>3452</v>
      </c>
      <c r="AA7193" s="3" t="s">
        <v>3861</v>
      </c>
      <c r="AD7193" s="155" t="s">
        <v>5560</v>
      </c>
      <c r="AF7193" t="s">
        <v>3451</v>
      </c>
      <c r="AH7193" s="2">
        <v>45899</v>
      </c>
      <c r="AJ7193" s="155" t="s">
        <v>5560</v>
      </c>
    </row>
    <row r="7194" spans="2:36" ht="15" customHeight="1" x14ac:dyDescent="0.35">
      <c r="B7194" s="5">
        <f t="shared" si="611"/>
        <v>7192</v>
      </c>
      <c r="C7194">
        <f t="shared" si="610"/>
        <v>4</v>
      </c>
      <c r="D7194" s="16">
        <v>1969</v>
      </c>
      <c r="E7194" t="s">
        <v>327</v>
      </c>
      <c r="F7194" t="s">
        <v>25</v>
      </c>
      <c r="G7194">
        <v>704051</v>
      </c>
      <c r="H7194" t="s">
        <v>17</v>
      </c>
      <c r="J7194" t="s">
        <v>3354</v>
      </c>
      <c r="K7194" t="s">
        <v>3383</v>
      </c>
      <c r="L7194" t="s">
        <v>88</v>
      </c>
      <c r="M7194" t="s">
        <v>3359</v>
      </c>
      <c r="AB7194" t="s">
        <v>81</v>
      </c>
      <c r="AF7194" t="s">
        <v>3060</v>
      </c>
      <c r="AH7194" s="2">
        <v>39967.629317129627</v>
      </c>
    </row>
    <row r="7195" spans="2:36" ht="15" customHeight="1" x14ac:dyDescent="0.35">
      <c r="B7195" s="5">
        <f t="shared" si="611"/>
        <v>7193</v>
      </c>
      <c r="C7195">
        <f t="shared" si="610"/>
        <v>87</v>
      </c>
      <c r="D7195" s="16">
        <v>1969</v>
      </c>
      <c r="E7195" t="s">
        <v>327</v>
      </c>
      <c r="F7195" t="s">
        <v>25</v>
      </c>
      <c r="G7195">
        <v>704055</v>
      </c>
      <c r="H7195" t="s">
        <v>17</v>
      </c>
      <c r="J7195" t="s">
        <v>3354</v>
      </c>
      <c r="K7195" t="s">
        <v>3383</v>
      </c>
      <c r="L7195" t="s">
        <v>28</v>
      </c>
      <c r="M7195" t="s">
        <v>3359</v>
      </c>
      <c r="AD7195" s="3" t="s">
        <v>2334</v>
      </c>
      <c r="AF7195" t="s">
        <v>3060</v>
      </c>
      <c r="AH7195" s="2">
        <v>41008.614108796297</v>
      </c>
    </row>
    <row r="7196" spans="2:36" ht="15" customHeight="1" x14ac:dyDescent="0.35">
      <c r="B7196" s="5">
        <f t="shared" si="611"/>
        <v>7194</v>
      </c>
      <c r="C7196">
        <f t="shared" si="610"/>
        <v>36</v>
      </c>
      <c r="D7196" s="16">
        <v>1969</v>
      </c>
      <c r="E7196" t="s">
        <v>221</v>
      </c>
      <c r="F7196" t="s">
        <v>25</v>
      </c>
      <c r="G7196">
        <v>704142</v>
      </c>
      <c r="H7196" t="s">
        <v>17</v>
      </c>
      <c r="J7196" t="s">
        <v>3354</v>
      </c>
      <c r="K7196" t="s">
        <v>3383</v>
      </c>
      <c r="L7196" t="s">
        <v>1088</v>
      </c>
      <c r="M7196" t="s">
        <v>3359</v>
      </c>
      <c r="AA7196" s="3" t="s">
        <v>3464</v>
      </c>
      <c r="AB7196" t="s">
        <v>195</v>
      </c>
      <c r="AE7196" t="s">
        <v>380</v>
      </c>
      <c r="AF7196" t="s">
        <v>3060</v>
      </c>
      <c r="AH7196" s="2">
        <v>40296.310891203706</v>
      </c>
    </row>
    <row r="7197" spans="2:36" ht="15" customHeight="1" x14ac:dyDescent="0.35">
      <c r="B7197" s="5">
        <f t="shared" si="611"/>
        <v>7195</v>
      </c>
      <c r="C7197">
        <f t="shared" si="610"/>
        <v>14</v>
      </c>
      <c r="D7197" s="16">
        <v>1969</v>
      </c>
      <c r="E7197" t="s">
        <v>221</v>
      </c>
      <c r="F7197" t="s">
        <v>25</v>
      </c>
      <c r="G7197">
        <v>704178</v>
      </c>
      <c r="H7197" t="s">
        <v>17</v>
      </c>
      <c r="J7197" t="s">
        <v>3354</v>
      </c>
      <c r="K7197" t="s">
        <v>3383</v>
      </c>
      <c r="L7197" t="s">
        <v>1057</v>
      </c>
      <c r="M7197" t="s">
        <v>3359</v>
      </c>
      <c r="AA7197" s="3" t="s">
        <v>3464</v>
      </c>
      <c r="AE7197" t="s">
        <v>380</v>
      </c>
      <c r="AF7197" t="s">
        <v>3060</v>
      </c>
      <c r="AH7197" s="2">
        <v>40602.475312499999</v>
      </c>
    </row>
    <row r="7198" spans="2:36" ht="15" customHeight="1" x14ac:dyDescent="0.35">
      <c r="B7198" s="5">
        <f t="shared" si="611"/>
        <v>7196</v>
      </c>
      <c r="C7198">
        <f t="shared" si="610"/>
        <v>23</v>
      </c>
      <c r="D7198" s="16">
        <v>1969</v>
      </c>
      <c r="E7198" t="s">
        <v>221</v>
      </c>
      <c r="F7198" t="s">
        <v>25</v>
      </c>
      <c r="G7198">
        <v>704192</v>
      </c>
      <c r="H7198" t="s">
        <v>17</v>
      </c>
      <c r="J7198" t="s">
        <v>3354</v>
      </c>
      <c r="K7198" t="s">
        <v>3383</v>
      </c>
      <c r="L7198" t="s">
        <v>98</v>
      </c>
      <c r="M7198" t="s">
        <v>3359</v>
      </c>
      <c r="AF7198" t="s">
        <v>3060</v>
      </c>
      <c r="AH7198" s="2">
        <v>40492.698680555557</v>
      </c>
    </row>
    <row r="7199" spans="2:36" ht="15" customHeight="1" x14ac:dyDescent="0.35">
      <c r="B7199" s="5">
        <f t="shared" si="611"/>
        <v>7197</v>
      </c>
      <c r="C7199">
        <f t="shared" si="610"/>
        <v>74</v>
      </c>
      <c r="D7199" s="16">
        <v>1969</v>
      </c>
      <c r="E7199" t="s">
        <v>327</v>
      </c>
      <c r="F7199" t="s">
        <v>25</v>
      </c>
      <c r="G7199">
        <v>704215</v>
      </c>
      <c r="H7199" t="s">
        <v>17</v>
      </c>
      <c r="J7199" t="s">
        <v>3354</v>
      </c>
      <c r="K7199" t="s">
        <v>3383</v>
      </c>
      <c r="L7199" t="s">
        <v>837</v>
      </c>
      <c r="M7199" t="s">
        <v>3359</v>
      </c>
      <c r="AB7199" t="s">
        <v>282</v>
      </c>
      <c r="AF7199" t="s">
        <v>3060</v>
      </c>
      <c r="AH7199" s="2">
        <v>40054.744849537034</v>
      </c>
    </row>
    <row r="7200" spans="2:36" ht="15" customHeight="1" thickBot="1" x14ac:dyDescent="0.4">
      <c r="B7200" s="5">
        <f t="shared" si="611"/>
        <v>7198</v>
      </c>
      <c r="C7200">
        <f t="shared" si="610"/>
        <v>22</v>
      </c>
      <c r="D7200" s="16">
        <v>1969</v>
      </c>
      <c r="E7200" t="s">
        <v>327</v>
      </c>
      <c r="F7200" t="s">
        <v>25</v>
      </c>
      <c r="G7200">
        <v>704289</v>
      </c>
      <c r="H7200" t="s">
        <v>17</v>
      </c>
      <c r="J7200" t="s">
        <v>3354</v>
      </c>
      <c r="K7200" t="s">
        <v>3383</v>
      </c>
      <c r="L7200" t="s">
        <v>2335</v>
      </c>
      <c r="M7200" t="s">
        <v>3359</v>
      </c>
      <c r="AF7200" t="s">
        <v>3060</v>
      </c>
      <c r="AH7200" s="2">
        <v>39836.3440625</v>
      </c>
    </row>
    <row r="7201" spans="1:35" ht="15" thickBot="1" x14ac:dyDescent="0.4">
      <c r="A7201" s="3"/>
      <c r="B7201" s="5">
        <f t="shared" si="611"/>
        <v>7199</v>
      </c>
      <c r="C7201">
        <f t="shared" si="610"/>
        <v>276</v>
      </c>
      <c r="D7201" s="16">
        <v>1969</v>
      </c>
      <c r="E7201" s="159" t="s">
        <v>327</v>
      </c>
      <c r="F7201" s="159" t="s">
        <v>25</v>
      </c>
      <c r="G7201" s="159">
        <v>704311</v>
      </c>
      <c r="H7201" s="159"/>
      <c r="I7201" s="159"/>
      <c r="J7201" s="159" t="s">
        <v>3354</v>
      </c>
      <c r="K7201" s="159" t="s">
        <v>3383</v>
      </c>
      <c r="L7201" s="159"/>
      <c r="M7201" s="159" t="s">
        <v>3453</v>
      </c>
      <c r="N7201" s="159"/>
      <c r="O7201" s="159"/>
      <c r="P7201" s="159"/>
      <c r="Q7201" s="159"/>
      <c r="R7201" s="159"/>
      <c r="S7201" s="203"/>
      <c r="T7201" s="159" t="s">
        <v>3424</v>
      </c>
      <c r="U7201" s="159"/>
      <c r="V7201" s="161" t="s">
        <v>3359</v>
      </c>
      <c r="W7201" s="159" t="s">
        <v>3572</v>
      </c>
      <c r="X7201" s="159" t="s">
        <v>3452</v>
      </c>
      <c r="Y7201" s="159"/>
      <c r="Z7201" s="159"/>
      <c r="AA7201" s="159" t="s">
        <v>4877</v>
      </c>
      <c r="AB7201" s="159"/>
      <c r="AC7201" s="159"/>
      <c r="AD7201" s="159"/>
      <c r="AE7201" s="159"/>
      <c r="AF7201" s="3" t="s">
        <v>3451</v>
      </c>
      <c r="AG7201" s="159"/>
      <c r="AH7201" s="176">
        <v>45688</v>
      </c>
      <c r="AI7201" s="76" t="s">
        <v>4696</v>
      </c>
    </row>
    <row r="7202" spans="1:35" ht="15" customHeight="1" thickBot="1" x14ac:dyDescent="0.4">
      <c r="A7202" s="180"/>
      <c r="B7202" s="5">
        <f t="shared" si="611"/>
        <v>7200</v>
      </c>
      <c r="C7202">
        <f t="shared" si="610"/>
        <v>34</v>
      </c>
      <c r="D7202" s="16">
        <v>1969</v>
      </c>
      <c r="E7202" t="s">
        <v>327</v>
      </c>
      <c r="F7202" t="s">
        <v>16</v>
      </c>
      <c r="G7202">
        <v>704587</v>
      </c>
      <c r="H7202" t="s">
        <v>17</v>
      </c>
      <c r="J7202" t="s">
        <v>3354</v>
      </c>
      <c r="K7202" t="s">
        <v>3383</v>
      </c>
      <c r="L7202" t="s">
        <v>112</v>
      </c>
      <c r="M7202" t="s">
        <v>3359</v>
      </c>
      <c r="AF7202" t="s">
        <v>3060</v>
      </c>
      <c r="AH7202" s="2">
        <v>40820.809560185182</v>
      </c>
    </row>
    <row r="7203" spans="1:35" ht="15" customHeight="1" x14ac:dyDescent="0.35">
      <c r="B7203" s="5">
        <f t="shared" si="611"/>
        <v>7201</v>
      </c>
      <c r="C7203">
        <f t="shared" si="610"/>
        <v>144</v>
      </c>
      <c r="D7203" s="16">
        <v>1969</v>
      </c>
      <c r="E7203" t="s">
        <v>327</v>
      </c>
      <c r="F7203" t="s">
        <v>16</v>
      </c>
      <c r="G7203">
        <v>704621</v>
      </c>
      <c r="H7203" t="s">
        <v>17</v>
      </c>
      <c r="J7203" t="s">
        <v>3354</v>
      </c>
      <c r="K7203" t="s">
        <v>3383</v>
      </c>
      <c r="L7203" t="s">
        <v>375</v>
      </c>
      <c r="M7203" t="s">
        <v>3359</v>
      </c>
      <c r="N7203" t="s">
        <v>3359</v>
      </c>
      <c r="AD7203" s="3" t="s">
        <v>2336</v>
      </c>
      <c r="AF7203" t="s">
        <v>3060</v>
      </c>
      <c r="AH7203" s="2">
        <v>40451.885798611111</v>
      </c>
    </row>
    <row r="7204" spans="1:35" ht="15" customHeight="1" x14ac:dyDescent="0.35">
      <c r="B7204" s="5">
        <f t="shared" si="611"/>
        <v>7202</v>
      </c>
      <c r="C7204">
        <f t="shared" si="610"/>
        <v>110</v>
      </c>
      <c r="D7204" s="16">
        <v>1969</v>
      </c>
      <c r="E7204" t="s">
        <v>327</v>
      </c>
      <c r="F7204" t="s">
        <v>16</v>
      </c>
      <c r="G7204">
        <v>704765</v>
      </c>
      <c r="H7204" t="s">
        <v>17</v>
      </c>
      <c r="J7204" t="s">
        <v>380</v>
      </c>
      <c r="K7204" t="s">
        <v>3383</v>
      </c>
      <c r="L7204" t="s">
        <v>277</v>
      </c>
      <c r="M7204" t="s">
        <v>3359</v>
      </c>
      <c r="AD7204" s="3" t="s">
        <v>2337</v>
      </c>
      <c r="AF7204" t="s">
        <v>3060</v>
      </c>
      <c r="AH7204" s="2">
        <v>39836.607523148145</v>
      </c>
    </row>
    <row r="7205" spans="1:35" ht="15" customHeight="1" x14ac:dyDescent="0.35">
      <c r="B7205" s="5">
        <f t="shared" si="611"/>
        <v>7203</v>
      </c>
      <c r="C7205">
        <f t="shared" ref="C7205:C7208" si="612">+G7206-G7205</f>
        <v>79</v>
      </c>
      <c r="D7205" s="16">
        <v>1969</v>
      </c>
      <c r="E7205" t="s">
        <v>500</v>
      </c>
      <c r="F7205" t="s">
        <v>25</v>
      </c>
      <c r="G7205">
        <v>704875</v>
      </c>
      <c r="H7205" t="s">
        <v>17</v>
      </c>
      <c r="J7205" t="s">
        <v>380</v>
      </c>
      <c r="K7205" t="s">
        <v>3383</v>
      </c>
      <c r="L7205" t="s">
        <v>89</v>
      </c>
      <c r="M7205" t="s">
        <v>3359</v>
      </c>
      <c r="AB7205" t="s">
        <v>2338</v>
      </c>
      <c r="AD7205" s="3" t="s">
        <v>2339</v>
      </c>
      <c r="AF7205" t="s">
        <v>3060</v>
      </c>
      <c r="AH7205" s="2">
        <v>41030.867025462961</v>
      </c>
    </row>
    <row r="7206" spans="1:35" ht="15" customHeight="1" thickBot="1" x14ac:dyDescent="0.4">
      <c r="B7206" s="5">
        <f t="shared" si="611"/>
        <v>7204</v>
      </c>
      <c r="C7206">
        <f t="shared" si="612"/>
        <v>151</v>
      </c>
      <c r="D7206" s="16">
        <v>1969</v>
      </c>
      <c r="E7206" t="s">
        <v>500</v>
      </c>
      <c r="F7206" t="s">
        <v>25</v>
      </c>
      <c r="G7206">
        <v>704954</v>
      </c>
      <c r="H7206" t="s">
        <v>17</v>
      </c>
      <c r="K7206" t="s">
        <v>3383</v>
      </c>
      <c r="M7206" t="s">
        <v>3359</v>
      </c>
      <c r="AF7206" t="s">
        <v>3060</v>
      </c>
      <c r="AH7206" s="2">
        <v>40276.552488425928</v>
      </c>
    </row>
    <row r="7207" spans="1:35" ht="15" customHeight="1" thickBot="1" x14ac:dyDescent="0.4">
      <c r="B7207" s="5">
        <f t="shared" si="611"/>
        <v>7205</v>
      </c>
      <c r="C7207">
        <f t="shared" si="612"/>
        <v>29</v>
      </c>
      <c r="D7207" s="16">
        <v>1969</v>
      </c>
      <c r="E7207" s="159" t="s">
        <v>15</v>
      </c>
      <c r="F7207" s="159" t="s">
        <v>25</v>
      </c>
      <c r="G7207" s="160">
        <v>705105</v>
      </c>
      <c r="H7207" s="159"/>
      <c r="I7207" s="159"/>
      <c r="J7207" s="159" t="s">
        <v>3354</v>
      </c>
      <c r="K7207" s="159" t="s">
        <v>3383</v>
      </c>
      <c r="L7207" s="159"/>
      <c r="M7207" s="159" t="s">
        <v>3453</v>
      </c>
      <c r="N7207" s="159"/>
      <c r="O7207" s="159"/>
      <c r="P7207" s="159"/>
      <c r="Q7207" s="159"/>
      <c r="R7207" s="159"/>
      <c r="S7207" s="159"/>
      <c r="T7207" s="159" t="s">
        <v>3262</v>
      </c>
      <c r="U7207" s="159"/>
      <c r="V7207" s="159"/>
      <c r="W7207" s="159" t="s">
        <v>3572</v>
      </c>
      <c r="X7207" s="159" t="s">
        <v>3660</v>
      </c>
      <c r="Y7207" s="159"/>
      <c r="Z7207" s="159"/>
      <c r="AA7207" s="159" t="s">
        <v>3262</v>
      </c>
      <c r="AB7207" s="159"/>
      <c r="AC7207" s="159"/>
      <c r="AD7207" s="159"/>
      <c r="AE7207" s="159"/>
      <c r="AF7207" t="s">
        <v>3451</v>
      </c>
      <c r="AG7207" s="159"/>
      <c r="AH7207" s="176">
        <v>46207</v>
      </c>
      <c r="AI7207" s="76" t="s">
        <v>6735</v>
      </c>
    </row>
    <row r="7208" spans="1:35" ht="15" thickBot="1" x14ac:dyDescent="0.4">
      <c r="B7208" s="5">
        <f t="shared" si="611"/>
        <v>7206</v>
      </c>
      <c r="C7208">
        <f t="shared" si="612"/>
        <v>170</v>
      </c>
      <c r="D7208" s="16">
        <v>1969</v>
      </c>
      <c r="E7208" t="s">
        <v>15</v>
      </c>
      <c r="F7208" t="s">
        <v>25</v>
      </c>
      <c r="G7208">
        <v>705134</v>
      </c>
      <c r="H7208" t="s">
        <v>17</v>
      </c>
      <c r="M7208" t="s">
        <v>3359</v>
      </c>
      <c r="AF7208" t="s">
        <v>3060</v>
      </c>
      <c r="AG7208" s="162"/>
      <c r="AH7208" s="163">
        <v>40826.16982638889</v>
      </c>
    </row>
    <row r="7209" spans="1:35" ht="15" customHeight="1" thickBot="1" x14ac:dyDescent="0.4">
      <c r="A7209" s="180"/>
      <c r="B7209" s="5">
        <f t="shared" si="611"/>
        <v>7207</v>
      </c>
      <c r="C7209">
        <f t="shared" si="610"/>
        <v>296</v>
      </c>
      <c r="D7209" s="16">
        <v>1969</v>
      </c>
      <c r="E7209" t="s">
        <v>15</v>
      </c>
      <c r="F7209" t="s">
        <v>25</v>
      </c>
      <c r="G7209">
        <v>705304</v>
      </c>
      <c r="H7209" t="s">
        <v>17</v>
      </c>
      <c r="J7209" t="s">
        <v>3354</v>
      </c>
      <c r="L7209" t="s">
        <v>2340</v>
      </c>
      <c r="M7209" t="s">
        <v>3359</v>
      </c>
      <c r="AD7209" s="3" t="s">
        <v>2341</v>
      </c>
      <c r="AF7209" t="s">
        <v>3060</v>
      </c>
      <c r="AH7209" s="2">
        <v>40856.372071759259</v>
      </c>
    </row>
    <row r="7210" spans="1:35" ht="15" customHeight="1" x14ac:dyDescent="0.35">
      <c r="B7210" s="5">
        <f t="shared" si="611"/>
        <v>7208</v>
      </c>
      <c r="C7210">
        <f t="shared" si="610"/>
        <v>2</v>
      </c>
      <c r="D7210" s="16">
        <v>1969</v>
      </c>
      <c r="E7210" t="s">
        <v>15</v>
      </c>
      <c r="F7210" t="s">
        <v>25</v>
      </c>
      <c r="G7210">
        <v>705600</v>
      </c>
      <c r="H7210" t="s">
        <v>17</v>
      </c>
      <c r="J7210" t="s">
        <v>3354</v>
      </c>
      <c r="K7210" t="s">
        <v>3383</v>
      </c>
      <c r="L7210" t="s">
        <v>224</v>
      </c>
      <c r="M7210" t="s">
        <v>3359</v>
      </c>
      <c r="AB7210" t="s">
        <v>81</v>
      </c>
      <c r="AF7210" t="s">
        <v>3060</v>
      </c>
      <c r="AH7210" s="2">
        <v>40368.623217592591</v>
      </c>
    </row>
    <row r="7211" spans="1:35" ht="15" customHeight="1" x14ac:dyDescent="0.35">
      <c r="B7211" s="5">
        <f t="shared" si="611"/>
        <v>7209</v>
      </c>
      <c r="C7211">
        <f t="shared" si="610"/>
        <v>12</v>
      </c>
      <c r="D7211" s="16">
        <v>1969</v>
      </c>
      <c r="E7211" t="s">
        <v>15</v>
      </c>
      <c r="F7211" t="s">
        <v>25</v>
      </c>
      <c r="G7211">
        <v>705602</v>
      </c>
      <c r="H7211" t="s">
        <v>17</v>
      </c>
      <c r="J7211" t="s">
        <v>3354</v>
      </c>
      <c r="K7211" t="s">
        <v>3383</v>
      </c>
      <c r="L7211" t="s">
        <v>37</v>
      </c>
      <c r="M7211" t="s">
        <v>3359</v>
      </c>
      <c r="AF7211" t="s">
        <v>3060</v>
      </c>
      <c r="AH7211" s="2">
        <v>39787.333356481482</v>
      </c>
    </row>
    <row r="7212" spans="1:35" ht="15" customHeight="1" x14ac:dyDescent="0.35">
      <c r="B7212" s="5">
        <f t="shared" si="611"/>
        <v>7210</v>
      </c>
      <c r="C7212">
        <f t="shared" si="610"/>
        <v>94</v>
      </c>
      <c r="D7212" s="16">
        <v>1969</v>
      </c>
      <c r="E7212" s="116" t="s">
        <v>15</v>
      </c>
      <c r="F7212" s="116" t="s">
        <v>25</v>
      </c>
      <c r="G7212" s="117">
        <v>705614</v>
      </c>
      <c r="H7212" s="172" t="s">
        <v>5836</v>
      </c>
      <c r="I7212" s="172"/>
      <c r="J7212" s="172" t="s">
        <v>3354</v>
      </c>
      <c r="K7212" s="172" t="s">
        <v>3383</v>
      </c>
      <c r="L7212" s="172"/>
      <c r="M7212" s="172" t="s">
        <v>3453</v>
      </c>
      <c r="N7212" s="172"/>
      <c r="O7212" s="172"/>
      <c r="P7212" s="172"/>
      <c r="Q7212" s="172"/>
      <c r="R7212" s="172"/>
      <c r="S7212" s="173"/>
      <c r="T7212" s="172" t="s">
        <v>3262</v>
      </c>
      <c r="U7212" s="172"/>
      <c r="V7212" s="174"/>
      <c r="W7212" s="172" t="s">
        <v>3572</v>
      </c>
      <c r="X7212" s="172" t="s">
        <v>3660</v>
      </c>
      <c r="Y7212" s="172"/>
      <c r="Z7212" s="172"/>
      <c r="AA7212" s="172" t="s">
        <v>3262</v>
      </c>
      <c r="AB7212" s="172"/>
      <c r="AC7212" s="172"/>
      <c r="AD7212" s="172"/>
      <c r="AE7212" s="172"/>
      <c r="AF7212" t="s">
        <v>3451</v>
      </c>
      <c r="AG7212" s="172"/>
      <c r="AH7212" s="175">
        <v>45999</v>
      </c>
      <c r="AI7212" s="36" t="s">
        <v>6064</v>
      </c>
    </row>
    <row r="7213" spans="1:35" ht="15" customHeight="1" thickBot="1" x14ac:dyDescent="0.4">
      <c r="B7213" s="5">
        <f t="shared" si="611"/>
        <v>7211</v>
      </c>
      <c r="C7213">
        <f t="shared" si="610"/>
        <v>156</v>
      </c>
      <c r="D7213" s="16">
        <v>1969</v>
      </c>
      <c r="E7213" s="116" t="s">
        <v>15</v>
      </c>
      <c r="F7213" t="s">
        <v>25</v>
      </c>
      <c r="G7213">
        <v>705708</v>
      </c>
      <c r="H7213" t="s">
        <v>17</v>
      </c>
      <c r="J7213" t="s">
        <v>3354</v>
      </c>
      <c r="K7213" t="s">
        <v>3383</v>
      </c>
      <c r="L7213" t="s">
        <v>2342</v>
      </c>
      <c r="M7213" t="s">
        <v>3359</v>
      </c>
      <c r="AD7213" s="3" t="s">
        <v>2343</v>
      </c>
      <c r="AF7213" t="s">
        <v>3060</v>
      </c>
      <c r="AH7213" s="2">
        <v>39688.621620370373</v>
      </c>
    </row>
    <row r="7214" spans="1:35" ht="15" thickBot="1" x14ac:dyDescent="0.4">
      <c r="B7214" s="5">
        <f t="shared" si="611"/>
        <v>7212</v>
      </c>
      <c r="C7214">
        <f t="shared" si="610"/>
        <v>546</v>
      </c>
      <c r="D7214" s="16">
        <v>1969</v>
      </c>
      <c r="E7214" s="116" t="s">
        <v>15</v>
      </c>
      <c r="F7214" s="159" t="s">
        <v>25</v>
      </c>
      <c r="G7214" s="160">
        <v>705864</v>
      </c>
      <c r="H7214" s="159"/>
      <c r="I7214" s="159"/>
      <c r="J7214" s="159" t="s">
        <v>3354</v>
      </c>
      <c r="K7214" s="159" t="s">
        <v>3383</v>
      </c>
      <c r="L7214" s="159"/>
      <c r="M7214" s="159" t="s">
        <v>3453</v>
      </c>
      <c r="N7214" s="159"/>
      <c r="O7214" s="159"/>
      <c r="P7214" s="159"/>
      <c r="Q7214" s="159"/>
      <c r="R7214" s="159"/>
      <c r="S7214" s="159"/>
      <c r="T7214" s="159" t="s">
        <v>3262</v>
      </c>
      <c r="U7214" s="159"/>
      <c r="V7214" s="161"/>
      <c r="W7214" s="159" t="s">
        <v>3572</v>
      </c>
      <c r="X7214" s="159" t="s">
        <v>3660</v>
      </c>
      <c r="Y7214" s="159"/>
      <c r="Z7214" s="159"/>
      <c r="AA7214" s="159" t="s">
        <v>3262</v>
      </c>
      <c r="AB7214" s="159"/>
      <c r="AC7214" s="159"/>
      <c r="AD7214" s="159"/>
      <c r="AE7214" s="159"/>
      <c r="AF7214" t="s">
        <v>3451</v>
      </c>
      <c r="AG7214" s="159"/>
      <c r="AH7214" s="176">
        <v>46034</v>
      </c>
      <c r="AI7214" s="76" t="s">
        <v>6270</v>
      </c>
    </row>
    <row r="7215" spans="1:35" ht="15" customHeight="1" x14ac:dyDescent="0.35">
      <c r="B7215" s="5">
        <f t="shared" si="611"/>
        <v>7213</v>
      </c>
      <c r="C7215">
        <f t="shared" si="610"/>
        <v>120</v>
      </c>
      <c r="D7215" s="16">
        <v>1969</v>
      </c>
      <c r="E7215" s="116" t="s">
        <v>15</v>
      </c>
      <c r="F7215" t="s">
        <v>25</v>
      </c>
      <c r="G7215">
        <v>706410</v>
      </c>
      <c r="H7215" t="s">
        <v>17</v>
      </c>
      <c r="J7215" t="s">
        <v>3354</v>
      </c>
      <c r="L7215" t="s">
        <v>56</v>
      </c>
      <c r="M7215" t="s">
        <v>3359</v>
      </c>
      <c r="AF7215" t="s">
        <v>3060</v>
      </c>
      <c r="AH7215" s="2">
        <v>40600.647939814815</v>
      </c>
    </row>
    <row r="7216" spans="1:35" ht="15" customHeight="1" x14ac:dyDescent="0.35">
      <c r="B7216" s="5">
        <f t="shared" si="611"/>
        <v>7214</v>
      </c>
      <c r="C7216">
        <f t="shared" si="610"/>
        <v>219</v>
      </c>
      <c r="D7216" s="16">
        <v>1969</v>
      </c>
      <c r="E7216" s="116" t="s">
        <v>15</v>
      </c>
      <c r="F7216" t="s">
        <v>25</v>
      </c>
      <c r="G7216">
        <v>706530</v>
      </c>
      <c r="H7216" t="s">
        <v>17</v>
      </c>
      <c r="M7216" t="s">
        <v>3359</v>
      </c>
      <c r="AF7216" t="s">
        <v>3060</v>
      </c>
      <c r="AH7216" s="2">
        <v>40856.560729166667</v>
      </c>
    </row>
    <row r="7217" spans="1:35" ht="15" customHeight="1" x14ac:dyDescent="0.35">
      <c r="B7217" s="5">
        <f t="shared" si="611"/>
        <v>7215</v>
      </c>
      <c r="C7217">
        <f t="shared" si="610"/>
        <v>2</v>
      </c>
      <c r="D7217" s="16">
        <v>1969</v>
      </c>
      <c r="E7217" s="116" t="s">
        <v>15</v>
      </c>
      <c r="F7217" t="s">
        <v>25</v>
      </c>
      <c r="G7217">
        <v>706749</v>
      </c>
      <c r="H7217" t="s">
        <v>17</v>
      </c>
      <c r="J7217" t="s">
        <v>3354</v>
      </c>
      <c r="K7217" t="s">
        <v>3383</v>
      </c>
      <c r="M7217" t="s">
        <v>3359</v>
      </c>
      <c r="AF7217" t="s">
        <v>3060</v>
      </c>
      <c r="AH7217" s="2">
        <v>40872.87027777778</v>
      </c>
    </row>
    <row r="7218" spans="1:35" ht="15" customHeight="1" x14ac:dyDescent="0.35">
      <c r="B7218" s="5">
        <f t="shared" si="611"/>
        <v>7216</v>
      </c>
      <c r="C7218">
        <f t="shared" si="610"/>
        <v>238</v>
      </c>
      <c r="D7218" s="16">
        <v>1969</v>
      </c>
      <c r="E7218" t="s">
        <v>15</v>
      </c>
      <c r="F7218" t="s">
        <v>25</v>
      </c>
      <c r="G7218">
        <v>706751</v>
      </c>
      <c r="H7218" t="s">
        <v>17</v>
      </c>
      <c r="M7218" t="s">
        <v>3359</v>
      </c>
      <c r="AF7218" t="s">
        <v>3060</v>
      </c>
      <c r="AH7218" s="2">
        <v>40448.656782407408</v>
      </c>
    </row>
    <row r="7219" spans="1:35" ht="15" customHeight="1" x14ac:dyDescent="0.35">
      <c r="B7219" s="5">
        <f t="shared" si="611"/>
        <v>7217</v>
      </c>
      <c r="C7219">
        <f t="shared" si="610"/>
        <v>65</v>
      </c>
      <c r="D7219" s="16">
        <v>1969</v>
      </c>
      <c r="E7219" s="3" t="s">
        <v>15</v>
      </c>
      <c r="F7219" s="3" t="s">
        <v>25</v>
      </c>
      <c r="G7219" s="3">
        <v>706989</v>
      </c>
      <c r="H7219" s="3"/>
      <c r="I7219" s="3"/>
      <c r="J7219" s="3"/>
      <c r="K7219" s="3"/>
      <c r="L7219" s="3"/>
      <c r="M7219" s="3"/>
      <c r="N7219" s="3"/>
      <c r="O7219" s="3"/>
      <c r="P7219" s="3"/>
      <c r="Q7219" s="3"/>
      <c r="R7219" s="3"/>
      <c r="S7219" s="152"/>
      <c r="T7219" s="3"/>
      <c r="U7219" s="3"/>
      <c r="V7219" s="143"/>
      <c r="W7219" s="3"/>
      <c r="X7219" s="3"/>
      <c r="Y7219" s="3"/>
      <c r="Z7219" s="3"/>
      <c r="AB7219" s="3"/>
      <c r="AE7219" s="3"/>
      <c r="AF7219" s="3" t="s">
        <v>3451</v>
      </c>
      <c r="AG7219" s="3"/>
      <c r="AH7219" s="153">
        <v>45568</v>
      </c>
      <c r="AI7219" s="14" t="s">
        <v>4325</v>
      </c>
    </row>
    <row r="7220" spans="1:35" ht="15" customHeight="1" x14ac:dyDescent="0.35">
      <c r="B7220" s="5">
        <f t="shared" si="611"/>
        <v>7218</v>
      </c>
      <c r="C7220">
        <f t="shared" si="610"/>
        <v>1246</v>
      </c>
      <c r="D7220" s="16">
        <v>1969</v>
      </c>
      <c r="E7220" t="s">
        <v>15</v>
      </c>
      <c r="F7220" t="s">
        <v>25</v>
      </c>
      <c r="G7220">
        <v>707054</v>
      </c>
      <c r="H7220" t="s">
        <v>17</v>
      </c>
      <c r="J7220" t="s">
        <v>3354</v>
      </c>
      <c r="M7220" t="s">
        <v>3359</v>
      </c>
      <c r="AF7220" t="s">
        <v>3060</v>
      </c>
      <c r="AH7220" s="2">
        <v>40670.922442129631</v>
      </c>
    </row>
    <row r="7221" spans="1:35" ht="15" customHeight="1" x14ac:dyDescent="0.35">
      <c r="B7221" s="5">
        <f t="shared" si="611"/>
        <v>7219</v>
      </c>
      <c r="C7221">
        <f t="shared" si="610"/>
        <v>122</v>
      </c>
      <c r="D7221" s="16">
        <v>1969</v>
      </c>
      <c r="E7221" t="s">
        <v>15</v>
      </c>
      <c r="F7221" t="s">
        <v>25</v>
      </c>
      <c r="G7221">
        <v>708300</v>
      </c>
      <c r="H7221" t="s">
        <v>17</v>
      </c>
      <c r="J7221" t="s">
        <v>3354</v>
      </c>
      <c r="M7221" t="s">
        <v>3359</v>
      </c>
      <c r="AF7221" t="s">
        <v>3060</v>
      </c>
      <c r="AH7221" s="2">
        <v>40716.029872685183</v>
      </c>
    </row>
    <row r="7222" spans="1:35" ht="15" customHeight="1" thickBot="1" x14ac:dyDescent="0.4">
      <c r="B7222" s="5">
        <f t="shared" si="611"/>
        <v>7220</v>
      </c>
      <c r="C7222">
        <f t="shared" ref="C7222:C7225" si="613">+G7223-G7222</f>
        <v>196</v>
      </c>
      <c r="D7222" s="16">
        <v>1969</v>
      </c>
      <c r="E7222" t="s">
        <v>500</v>
      </c>
      <c r="F7222" t="s">
        <v>25</v>
      </c>
      <c r="G7222">
        <v>708422</v>
      </c>
      <c r="H7222" t="s">
        <v>17</v>
      </c>
      <c r="K7222" t="s">
        <v>3383</v>
      </c>
      <c r="M7222" t="s">
        <v>3359</v>
      </c>
      <c r="AF7222" t="s">
        <v>3060</v>
      </c>
      <c r="AH7222" s="2">
        <v>41074.899733796294</v>
      </c>
    </row>
    <row r="7223" spans="1:35" ht="15" thickBot="1" x14ac:dyDescent="0.4">
      <c r="A7223" s="3"/>
      <c r="B7223" s="5">
        <f t="shared" si="611"/>
        <v>7221</v>
      </c>
      <c r="C7223">
        <f t="shared" si="613"/>
        <v>2</v>
      </c>
      <c r="D7223" s="16">
        <v>1969</v>
      </c>
      <c r="E7223" s="159" t="s">
        <v>15</v>
      </c>
      <c r="F7223" s="159" t="s">
        <v>25</v>
      </c>
      <c r="G7223" s="160">
        <v>708618</v>
      </c>
      <c r="H7223" s="159"/>
      <c r="I7223" s="159"/>
      <c r="J7223" s="159" t="s">
        <v>3354</v>
      </c>
      <c r="K7223" s="159" t="s">
        <v>3383</v>
      </c>
      <c r="L7223" s="159"/>
      <c r="M7223" s="159" t="s">
        <v>3453</v>
      </c>
      <c r="N7223" s="159"/>
      <c r="O7223" s="159"/>
      <c r="P7223" s="159"/>
      <c r="Q7223" s="159"/>
      <c r="R7223" s="159"/>
      <c r="S7223" s="159"/>
      <c r="T7223" s="159" t="s">
        <v>3262</v>
      </c>
      <c r="U7223" s="159"/>
      <c r="V7223" s="161"/>
      <c r="W7223" s="159" t="s">
        <v>3572</v>
      </c>
      <c r="X7223" s="159" t="s">
        <v>3660</v>
      </c>
      <c r="Y7223" s="159"/>
      <c r="Z7223" s="159"/>
      <c r="AA7223" s="159" t="s">
        <v>3262</v>
      </c>
      <c r="AB7223" s="159"/>
      <c r="AC7223" s="159"/>
      <c r="AD7223" s="159"/>
      <c r="AE7223" s="159"/>
      <c r="AF7223" t="s">
        <v>3451</v>
      </c>
      <c r="AG7223" s="159"/>
      <c r="AH7223" s="176">
        <v>46034</v>
      </c>
      <c r="AI7223" s="76" t="s">
        <v>6222</v>
      </c>
    </row>
    <row r="7224" spans="1:35" ht="15" customHeight="1" thickBot="1" x14ac:dyDescent="0.4">
      <c r="B7224" s="5">
        <f t="shared" si="611"/>
        <v>7222</v>
      </c>
      <c r="C7224">
        <f t="shared" si="613"/>
        <v>86</v>
      </c>
      <c r="D7224" s="16">
        <v>1969</v>
      </c>
      <c r="E7224" s="159" t="s">
        <v>15</v>
      </c>
      <c r="F7224" s="159" t="s">
        <v>25</v>
      </c>
      <c r="G7224" s="160">
        <v>708620</v>
      </c>
      <c r="H7224" s="159"/>
      <c r="I7224" s="159"/>
      <c r="J7224" s="159" t="s">
        <v>3354</v>
      </c>
      <c r="K7224" s="159" t="s">
        <v>3383</v>
      </c>
      <c r="L7224" s="159"/>
      <c r="M7224" s="159" t="s">
        <v>3453</v>
      </c>
      <c r="N7224" s="159"/>
      <c r="O7224" s="159"/>
      <c r="P7224" s="159"/>
      <c r="Q7224" s="159"/>
      <c r="R7224" s="159"/>
      <c r="S7224" s="159"/>
      <c r="T7224" s="159" t="s">
        <v>3262</v>
      </c>
      <c r="U7224" s="159"/>
      <c r="V7224" s="159"/>
      <c r="W7224" s="159" t="s">
        <v>3572</v>
      </c>
      <c r="X7224" s="159" t="s">
        <v>3660</v>
      </c>
      <c r="Y7224" s="159"/>
      <c r="Z7224" s="159"/>
      <c r="AA7224" s="159" t="s">
        <v>3262</v>
      </c>
      <c r="AB7224" s="159"/>
      <c r="AC7224" s="159"/>
      <c r="AD7224" s="159"/>
      <c r="AE7224" s="159"/>
      <c r="AF7224" t="s">
        <v>3451</v>
      </c>
      <c r="AG7224" s="159"/>
      <c r="AH7224" s="176">
        <v>46207</v>
      </c>
      <c r="AI7224" s="76" t="s">
        <v>6795</v>
      </c>
    </row>
    <row r="7225" spans="1:35" ht="15" customHeight="1" x14ac:dyDescent="0.35">
      <c r="B7225" s="5">
        <f t="shared" si="611"/>
        <v>7223</v>
      </c>
      <c r="C7225">
        <f t="shared" si="613"/>
        <v>24</v>
      </c>
      <c r="D7225" s="16">
        <v>1969</v>
      </c>
      <c r="E7225" s="101" t="s">
        <v>15</v>
      </c>
      <c r="F7225" s="101" t="s">
        <v>25</v>
      </c>
      <c r="G7225" s="165">
        <v>708706</v>
      </c>
      <c r="H7225" s="101"/>
      <c r="I7225" s="3"/>
      <c r="J7225" s="3" t="s">
        <v>3354</v>
      </c>
      <c r="K7225" s="3" t="s">
        <v>3383</v>
      </c>
      <c r="L7225" s="3"/>
      <c r="M7225" s="3" t="s">
        <v>3453</v>
      </c>
      <c r="N7225" s="3"/>
      <c r="O7225" s="3"/>
      <c r="P7225" s="3"/>
      <c r="Q7225" s="3"/>
      <c r="R7225" s="3"/>
      <c r="S7225" s="152"/>
      <c r="T7225" s="3" t="s">
        <v>3262</v>
      </c>
      <c r="U7225" s="3"/>
      <c r="V7225" s="143"/>
      <c r="W7225" s="3" t="s">
        <v>3572</v>
      </c>
      <c r="X7225" s="3" t="s">
        <v>3660</v>
      </c>
      <c r="Y7225" s="3"/>
      <c r="Z7225" s="3"/>
      <c r="AA7225" s="3" t="s">
        <v>3262</v>
      </c>
      <c r="AB7225" s="101"/>
      <c r="AC7225" s="101"/>
      <c r="AD7225" s="101"/>
      <c r="AE7225" s="101"/>
      <c r="AF7225" t="s">
        <v>3451</v>
      </c>
      <c r="AG7225" s="101"/>
      <c r="AH7225" s="103">
        <v>45839</v>
      </c>
      <c r="AI7225" s="75" t="s">
        <v>5175</v>
      </c>
    </row>
    <row r="7226" spans="1:35" ht="15" customHeight="1" thickBot="1" x14ac:dyDescent="0.4">
      <c r="B7226" s="5">
        <f t="shared" ref="B7226:B7229" si="614">+B7225+1</f>
        <v>7224</v>
      </c>
      <c r="C7226">
        <f t="shared" ref="C7226:C7229" si="615">+G7227-G7226</f>
        <v>43</v>
      </c>
      <c r="D7226" s="16">
        <v>1969</v>
      </c>
      <c r="E7226" s="3" t="s">
        <v>15</v>
      </c>
      <c r="F7226" s="3" t="s">
        <v>25</v>
      </c>
      <c r="G7226" s="165">
        <v>708730</v>
      </c>
      <c r="H7226" s="3"/>
      <c r="I7226" s="3"/>
      <c r="J7226" s="3" t="s">
        <v>3354</v>
      </c>
      <c r="K7226" s="3" t="s">
        <v>3383</v>
      </c>
      <c r="L7226" s="3"/>
      <c r="M7226" s="3" t="s">
        <v>3453</v>
      </c>
      <c r="N7226" s="3"/>
      <c r="O7226" s="3"/>
      <c r="P7226" s="3"/>
      <c r="Q7226" s="3"/>
      <c r="R7226" s="3"/>
      <c r="S7226" s="152"/>
      <c r="T7226" s="3" t="s">
        <v>3262</v>
      </c>
      <c r="U7226" s="3"/>
      <c r="V7226" s="143"/>
      <c r="W7226" s="3" t="s">
        <v>3572</v>
      </c>
      <c r="X7226" s="3" t="s">
        <v>3660</v>
      </c>
      <c r="Y7226" s="3"/>
      <c r="Z7226" s="3"/>
      <c r="AA7226" s="3" t="s">
        <v>3262</v>
      </c>
      <c r="AB7226" s="3"/>
      <c r="AE7226" s="3"/>
      <c r="AF7226" t="s">
        <v>3451</v>
      </c>
      <c r="AG7226" s="3"/>
      <c r="AH7226" s="153">
        <v>45928</v>
      </c>
      <c r="AI7226" s="166" t="s">
        <v>5654</v>
      </c>
    </row>
    <row r="7227" spans="1:35" ht="16" customHeight="1" thickBot="1" x14ac:dyDescent="0.4">
      <c r="B7227" s="5">
        <f t="shared" si="614"/>
        <v>7225</v>
      </c>
      <c r="C7227">
        <f t="shared" si="615"/>
        <v>166</v>
      </c>
      <c r="D7227" s="16">
        <v>1969</v>
      </c>
      <c r="E7227" s="115" t="s">
        <v>15</v>
      </c>
      <c r="F7227" s="115" t="s">
        <v>25</v>
      </c>
      <c r="G7227" s="70">
        <v>708773</v>
      </c>
      <c r="I7227" s="172"/>
      <c r="J7227" s="172" t="s">
        <v>3354</v>
      </c>
      <c r="K7227" s="172" t="s">
        <v>3383</v>
      </c>
      <c r="L7227" s="172"/>
      <c r="M7227" s="172" t="s">
        <v>3453</v>
      </c>
      <c r="N7227" s="172"/>
      <c r="O7227" s="172"/>
      <c r="P7227" s="172"/>
      <c r="Q7227" s="172"/>
      <c r="R7227" s="172"/>
      <c r="S7227" s="173"/>
      <c r="T7227" s="172" t="s">
        <v>3262</v>
      </c>
      <c r="U7227" s="172"/>
      <c r="V7227" s="174"/>
      <c r="W7227" s="172" t="s">
        <v>3572</v>
      </c>
      <c r="X7227" s="172" t="s">
        <v>3660</v>
      </c>
      <c r="Y7227" s="172"/>
      <c r="Z7227" s="172"/>
      <c r="AA7227" s="172" t="s">
        <v>3262</v>
      </c>
      <c r="AC7227"/>
      <c r="AD7227"/>
      <c r="AF7227" t="s">
        <v>3451</v>
      </c>
      <c r="AG7227" s="162"/>
      <c r="AH7227" s="163">
        <v>45966</v>
      </c>
      <c r="AI7227" s="36" t="s">
        <v>5801</v>
      </c>
    </row>
    <row r="7228" spans="1:35" ht="15" thickBot="1" x14ac:dyDescent="0.4">
      <c r="B7228" s="5">
        <f t="shared" si="614"/>
        <v>7226</v>
      </c>
      <c r="C7228">
        <f t="shared" si="615"/>
        <v>328</v>
      </c>
      <c r="D7228" s="16">
        <v>1969</v>
      </c>
      <c r="E7228" s="159" t="s">
        <v>15</v>
      </c>
      <c r="F7228" s="159" t="s">
        <v>25</v>
      </c>
      <c r="G7228" s="160">
        <v>708939</v>
      </c>
      <c r="H7228" s="159"/>
      <c r="I7228" s="159"/>
      <c r="J7228" s="159" t="s">
        <v>3354</v>
      </c>
      <c r="K7228" s="159" t="s">
        <v>3383</v>
      </c>
      <c r="L7228" s="159"/>
      <c r="M7228" s="159" t="s">
        <v>3453</v>
      </c>
      <c r="N7228" s="159"/>
      <c r="O7228" s="159"/>
      <c r="P7228" s="159"/>
      <c r="Q7228" s="159"/>
      <c r="R7228" s="159"/>
      <c r="S7228" s="159"/>
      <c r="T7228" s="159" t="s">
        <v>167</v>
      </c>
      <c r="U7228" s="159"/>
      <c r="V7228" s="161"/>
      <c r="W7228" s="159" t="s">
        <v>3576</v>
      </c>
      <c r="X7228" s="159" t="s">
        <v>3660</v>
      </c>
      <c r="Y7228" s="159"/>
      <c r="Z7228" s="159"/>
      <c r="AA7228" s="159" t="s">
        <v>167</v>
      </c>
      <c r="AB7228" s="159"/>
      <c r="AC7228" s="159"/>
      <c r="AD7228" s="159"/>
      <c r="AE7228" s="159"/>
      <c r="AF7228" t="s">
        <v>3451</v>
      </c>
      <c r="AG7228" s="159"/>
      <c r="AH7228" s="176">
        <v>46256</v>
      </c>
      <c r="AI7228" s="76" t="s">
        <v>6877</v>
      </c>
    </row>
    <row r="7229" spans="1:35" ht="15" customHeight="1" thickBot="1" x14ac:dyDescent="0.4">
      <c r="A7229" s="180"/>
      <c r="B7229" s="5">
        <f t="shared" si="614"/>
        <v>7227</v>
      </c>
      <c r="C7229">
        <f t="shared" si="615"/>
        <v>8</v>
      </c>
      <c r="D7229" s="16">
        <v>1969</v>
      </c>
      <c r="E7229" t="s">
        <v>15</v>
      </c>
      <c r="F7229" t="s">
        <v>25</v>
      </c>
      <c r="G7229">
        <v>709267</v>
      </c>
      <c r="H7229" t="s">
        <v>17</v>
      </c>
      <c r="J7229" t="s">
        <v>3354</v>
      </c>
      <c r="K7229" t="s">
        <v>3383</v>
      </c>
      <c r="L7229" t="s">
        <v>1650</v>
      </c>
      <c r="M7229" t="s">
        <v>3359</v>
      </c>
      <c r="AB7229" t="s">
        <v>195</v>
      </c>
      <c r="AF7229" t="s">
        <v>3060</v>
      </c>
      <c r="AH7229" s="2">
        <v>40543.165798611109</v>
      </c>
    </row>
    <row r="7230" spans="1:35" ht="15" customHeight="1" x14ac:dyDescent="0.35">
      <c r="B7230" s="5">
        <f t="shared" si="611"/>
        <v>7228</v>
      </c>
      <c r="C7230">
        <f t="shared" si="610"/>
        <v>127</v>
      </c>
      <c r="D7230" s="16">
        <v>1969</v>
      </c>
      <c r="E7230" s="3" t="s">
        <v>15</v>
      </c>
      <c r="F7230" s="3" t="s">
        <v>25</v>
      </c>
      <c r="G7230" s="3">
        <v>709275</v>
      </c>
      <c r="H7230" s="3"/>
      <c r="I7230" s="3"/>
      <c r="J7230" s="3"/>
      <c r="K7230" s="3"/>
      <c r="L7230" s="3"/>
      <c r="M7230" s="3"/>
      <c r="N7230" s="3"/>
      <c r="O7230" s="3"/>
      <c r="P7230" s="3"/>
      <c r="Q7230" s="3"/>
      <c r="R7230" s="3"/>
      <c r="S7230" s="152"/>
      <c r="T7230" s="3"/>
      <c r="U7230" s="3"/>
      <c r="V7230" s="143"/>
      <c r="W7230" s="3"/>
      <c r="X7230" s="3"/>
      <c r="Y7230" s="3"/>
      <c r="Z7230" s="3"/>
      <c r="AB7230" s="3"/>
      <c r="AE7230" s="3"/>
      <c r="AF7230" s="3" t="s">
        <v>3451</v>
      </c>
      <c r="AG7230" s="3"/>
      <c r="AH7230" s="153">
        <v>45561</v>
      </c>
      <c r="AI7230" s="14" t="s">
        <v>4201</v>
      </c>
    </row>
    <row r="7231" spans="1:35" ht="15" customHeight="1" x14ac:dyDescent="0.35">
      <c r="B7231" s="5">
        <f t="shared" si="611"/>
        <v>7229</v>
      </c>
      <c r="C7231">
        <f t="shared" si="610"/>
        <v>219</v>
      </c>
      <c r="D7231" s="16">
        <v>1969</v>
      </c>
      <c r="E7231" t="s">
        <v>15</v>
      </c>
      <c r="F7231" t="s">
        <v>25</v>
      </c>
      <c r="G7231">
        <v>709402</v>
      </c>
      <c r="H7231" t="s">
        <v>17</v>
      </c>
      <c r="L7231" t="s">
        <v>88</v>
      </c>
      <c r="M7231" t="s">
        <v>3359</v>
      </c>
      <c r="AF7231" t="s">
        <v>3060</v>
      </c>
      <c r="AH7231" s="2">
        <v>40282.594733796293</v>
      </c>
    </row>
    <row r="7232" spans="1:35" ht="15" customHeight="1" thickBot="1" x14ac:dyDescent="0.4">
      <c r="B7232" s="5">
        <f t="shared" si="611"/>
        <v>7230</v>
      </c>
      <c r="C7232">
        <f t="shared" ref="C7232" si="616">+G7233-G7232</f>
        <v>12</v>
      </c>
      <c r="D7232" s="16">
        <v>1969</v>
      </c>
      <c r="E7232" t="s">
        <v>221</v>
      </c>
      <c r="F7232" t="s">
        <v>25</v>
      </c>
      <c r="G7232">
        <v>709621</v>
      </c>
      <c r="H7232" t="s">
        <v>17</v>
      </c>
      <c r="J7232" t="s">
        <v>3354</v>
      </c>
      <c r="K7232" t="s">
        <v>3383</v>
      </c>
      <c r="L7232" t="s">
        <v>2344</v>
      </c>
      <c r="M7232" t="s">
        <v>3359</v>
      </c>
      <c r="AD7232" s="41" t="s">
        <v>2345</v>
      </c>
      <c r="AF7232" t="s">
        <v>3060</v>
      </c>
      <c r="AH7232" s="2">
        <v>40598.915219907409</v>
      </c>
    </row>
    <row r="7233" spans="1:35" ht="15" customHeight="1" thickBot="1" x14ac:dyDescent="0.4">
      <c r="B7233" s="5">
        <f t="shared" si="611"/>
        <v>7231</v>
      </c>
      <c r="C7233">
        <f t="shared" ref="C7233:C7238" si="617">+G7234-G7233</f>
        <v>17</v>
      </c>
      <c r="D7233" s="16">
        <v>1969</v>
      </c>
      <c r="E7233" s="159" t="s">
        <v>221</v>
      </c>
      <c r="F7233" s="159" t="s">
        <v>25</v>
      </c>
      <c r="G7233" s="160">
        <v>709633</v>
      </c>
      <c r="H7233" s="159"/>
      <c r="I7233" s="159"/>
      <c r="J7233" s="159" t="s">
        <v>3354</v>
      </c>
      <c r="K7233" s="159" t="s">
        <v>3383</v>
      </c>
      <c r="L7233" s="159"/>
      <c r="M7233" s="159" t="s">
        <v>3453</v>
      </c>
      <c r="N7233" s="159"/>
      <c r="O7233" s="159"/>
      <c r="P7233" s="159"/>
      <c r="Q7233" s="159"/>
      <c r="R7233" s="159"/>
      <c r="S7233" s="159"/>
      <c r="T7233" s="159" t="s">
        <v>3424</v>
      </c>
      <c r="U7233" s="159"/>
      <c r="V7233" s="161"/>
      <c r="W7233" s="159" t="s">
        <v>3572</v>
      </c>
      <c r="X7233" s="159" t="s">
        <v>3452</v>
      </c>
      <c r="Y7233" s="159"/>
      <c r="Z7233" s="159"/>
      <c r="AA7233" s="159" t="s">
        <v>3464</v>
      </c>
      <c r="AB7233" s="159"/>
      <c r="AC7233" s="159"/>
      <c r="AD7233" s="159"/>
      <c r="AE7233" s="159" t="s">
        <v>3424</v>
      </c>
      <c r="AF7233" t="s">
        <v>3451</v>
      </c>
      <c r="AG7233" s="3"/>
      <c r="AH7233" s="153">
        <v>46091</v>
      </c>
      <c r="AI7233" s="76" t="s">
        <v>6378</v>
      </c>
    </row>
    <row r="7234" spans="1:35" ht="15" customHeight="1" x14ac:dyDescent="0.35">
      <c r="B7234" s="5">
        <f t="shared" si="611"/>
        <v>7232</v>
      </c>
      <c r="C7234">
        <f t="shared" si="617"/>
        <v>70</v>
      </c>
      <c r="D7234" s="16">
        <v>1969</v>
      </c>
      <c r="E7234" t="s">
        <v>221</v>
      </c>
      <c r="F7234" t="s">
        <v>25</v>
      </c>
      <c r="G7234">
        <v>709650</v>
      </c>
      <c r="H7234" t="s">
        <v>17</v>
      </c>
      <c r="J7234" t="s">
        <v>3354</v>
      </c>
      <c r="K7234" t="s">
        <v>3383</v>
      </c>
      <c r="L7234" t="s">
        <v>265</v>
      </c>
      <c r="M7234" t="s">
        <v>3359</v>
      </c>
      <c r="AA7234" s="3" t="s">
        <v>3464</v>
      </c>
      <c r="AC7234" s="3">
        <v>1969</v>
      </c>
      <c r="AE7234" t="s">
        <v>380</v>
      </c>
      <c r="AF7234" t="s">
        <v>3060</v>
      </c>
      <c r="AH7234" s="2">
        <v>40368.023576388892</v>
      </c>
    </row>
    <row r="7235" spans="1:35" ht="15" customHeight="1" thickBot="1" x14ac:dyDescent="0.4">
      <c r="B7235" s="5">
        <f t="shared" si="611"/>
        <v>7233</v>
      </c>
      <c r="C7235">
        <f t="shared" si="617"/>
        <v>41</v>
      </c>
      <c r="D7235" s="16">
        <v>1969</v>
      </c>
      <c r="E7235" s="3" t="s">
        <v>327</v>
      </c>
      <c r="F7235" s="3" t="s">
        <v>25</v>
      </c>
      <c r="G7235" s="211">
        <v>709720</v>
      </c>
      <c r="H7235" s="3"/>
      <c r="I7235" s="3"/>
      <c r="J7235" s="3" t="s">
        <v>3354</v>
      </c>
      <c r="K7235" s="3" t="s">
        <v>3383</v>
      </c>
      <c r="L7235" s="3"/>
      <c r="M7235" s="3" t="s">
        <v>3453</v>
      </c>
      <c r="N7235" s="3"/>
      <c r="O7235" s="3"/>
      <c r="P7235" s="3"/>
      <c r="Q7235" s="3"/>
      <c r="R7235" s="3"/>
      <c r="S7235" s="152"/>
      <c r="T7235" s="3"/>
      <c r="U7235" s="3"/>
      <c r="V7235" s="143" t="s">
        <v>3359</v>
      </c>
      <c r="W7235" s="3" t="s">
        <v>3572</v>
      </c>
      <c r="X7235" s="3" t="s">
        <v>3452</v>
      </c>
      <c r="Y7235" s="3"/>
      <c r="Z7235" s="3"/>
      <c r="AA7235" s="3" t="s">
        <v>5071</v>
      </c>
      <c r="AB7235" s="3"/>
      <c r="AE7235" s="3"/>
      <c r="AF7235" t="s">
        <v>3451</v>
      </c>
      <c r="AG7235" s="3"/>
      <c r="AH7235" s="153">
        <v>45928</v>
      </c>
      <c r="AI7235" s="166" t="s">
        <v>5655</v>
      </c>
    </row>
    <row r="7236" spans="1:35" ht="15" customHeight="1" thickBot="1" x14ac:dyDescent="0.4">
      <c r="B7236" s="5">
        <f t="shared" si="611"/>
        <v>7234</v>
      </c>
      <c r="C7236">
        <f t="shared" si="617"/>
        <v>25</v>
      </c>
      <c r="D7236" s="16">
        <v>1969</v>
      </c>
      <c r="E7236" s="159" t="s">
        <v>327</v>
      </c>
      <c r="F7236" s="159" t="s">
        <v>25</v>
      </c>
      <c r="G7236" s="160">
        <v>709761</v>
      </c>
      <c r="H7236" s="159"/>
      <c r="I7236" s="159"/>
      <c r="J7236" s="159" t="s">
        <v>3354</v>
      </c>
      <c r="K7236" s="159" t="s">
        <v>3383</v>
      </c>
      <c r="L7236" s="159"/>
      <c r="M7236" s="159" t="s">
        <v>3453</v>
      </c>
      <c r="N7236" s="159"/>
      <c r="O7236" s="159"/>
      <c r="P7236" s="159"/>
      <c r="Q7236" s="159"/>
      <c r="R7236" s="159"/>
      <c r="S7236" s="159"/>
      <c r="T7236" s="159" t="s">
        <v>3424</v>
      </c>
      <c r="U7236" s="159"/>
      <c r="V7236" s="161" t="s">
        <v>3359</v>
      </c>
      <c r="W7236" s="159" t="s">
        <v>3572</v>
      </c>
      <c r="X7236" s="159" t="s">
        <v>3452</v>
      </c>
      <c r="Y7236" s="159"/>
      <c r="Z7236" s="159"/>
      <c r="AA7236" s="3" t="s">
        <v>5071</v>
      </c>
      <c r="AB7236" s="159"/>
      <c r="AC7236" s="159"/>
      <c r="AD7236" s="159"/>
      <c r="AE7236" s="159"/>
      <c r="AF7236" t="s">
        <v>3451</v>
      </c>
      <c r="AG7236" s="159"/>
      <c r="AH7236" s="176">
        <v>46207</v>
      </c>
      <c r="AI7236" s="76" t="s">
        <v>6812</v>
      </c>
    </row>
    <row r="7237" spans="1:35" ht="15" customHeight="1" x14ac:dyDescent="0.35">
      <c r="B7237" s="5">
        <f t="shared" si="611"/>
        <v>7235</v>
      </c>
      <c r="C7237">
        <f t="shared" si="617"/>
        <v>9</v>
      </c>
      <c r="D7237" s="16">
        <v>1969</v>
      </c>
      <c r="E7237" t="s">
        <v>221</v>
      </c>
      <c r="F7237" t="s">
        <v>25</v>
      </c>
      <c r="G7237">
        <v>709786</v>
      </c>
      <c r="H7237" t="s">
        <v>17</v>
      </c>
      <c r="J7237" t="s">
        <v>380</v>
      </c>
      <c r="K7237" t="s">
        <v>3366</v>
      </c>
      <c r="L7237" t="s">
        <v>481</v>
      </c>
      <c r="M7237" t="s">
        <v>3359</v>
      </c>
      <c r="AA7237" s="3" t="s">
        <v>3464</v>
      </c>
      <c r="AE7237" t="s">
        <v>380</v>
      </c>
      <c r="AF7237" t="s">
        <v>3060</v>
      </c>
      <c r="AH7237" s="2">
        <v>40651.810347222221</v>
      </c>
    </row>
    <row r="7238" spans="1:35" ht="15" customHeight="1" x14ac:dyDescent="0.35">
      <c r="B7238" s="5">
        <f t="shared" si="611"/>
        <v>7236</v>
      </c>
      <c r="C7238">
        <f t="shared" si="617"/>
        <v>126</v>
      </c>
      <c r="D7238" s="16">
        <v>1969</v>
      </c>
      <c r="E7238" t="s">
        <v>221</v>
      </c>
      <c r="F7238" t="s">
        <v>25</v>
      </c>
      <c r="G7238">
        <v>709795</v>
      </c>
      <c r="H7238" t="s">
        <v>17</v>
      </c>
      <c r="J7238" t="s">
        <v>380</v>
      </c>
      <c r="K7238" t="s">
        <v>3383</v>
      </c>
      <c r="L7238" t="s">
        <v>2346</v>
      </c>
      <c r="M7238" t="s">
        <v>3359</v>
      </c>
      <c r="AA7238" s="3" t="s">
        <v>3464</v>
      </c>
      <c r="AC7238" s="3">
        <v>1969</v>
      </c>
      <c r="AD7238" s="3" t="s">
        <v>2347</v>
      </c>
      <c r="AE7238" t="s">
        <v>380</v>
      </c>
      <c r="AF7238" t="s">
        <v>3060</v>
      </c>
      <c r="AH7238" s="2">
        <v>40485.743356481478</v>
      </c>
    </row>
    <row r="7239" spans="1:35" ht="15" customHeight="1" x14ac:dyDescent="0.35">
      <c r="B7239" s="5">
        <f t="shared" ref="B7239:B7241" si="618">+B7238+1</f>
        <v>7237</v>
      </c>
      <c r="C7239">
        <f t="shared" ref="C7239:C7241" si="619">+G7240-G7239</f>
        <v>72</v>
      </c>
      <c r="D7239" s="16">
        <v>1969</v>
      </c>
      <c r="E7239" t="s">
        <v>221</v>
      </c>
      <c r="F7239" t="s">
        <v>25</v>
      </c>
      <c r="G7239">
        <v>709921</v>
      </c>
      <c r="H7239" t="s">
        <v>17</v>
      </c>
      <c r="J7239" t="s">
        <v>3354</v>
      </c>
      <c r="M7239" t="s">
        <v>3359</v>
      </c>
      <c r="AF7239" t="s">
        <v>3060</v>
      </c>
      <c r="AH7239" s="2">
        <v>40601.348263888889</v>
      </c>
    </row>
    <row r="7240" spans="1:35" ht="15" customHeight="1" thickBot="1" x14ac:dyDescent="0.4">
      <c r="B7240" s="5">
        <f t="shared" si="618"/>
        <v>7238</v>
      </c>
      <c r="C7240">
        <f t="shared" si="619"/>
        <v>31</v>
      </c>
      <c r="D7240" s="16">
        <v>1969</v>
      </c>
      <c r="E7240" t="s">
        <v>221</v>
      </c>
      <c r="F7240" t="s">
        <v>25</v>
      </c>
      <c r="G7240">
        <v>709993</v>
      </c>
      <c r="H7240" t="s">
        <v>17</v>
      </c>
      <c r="J7240" t="s">
        <v>3354</v>
      </c>
      <c r="K7240" t="s">
        <v>3383</v>
      </c>
      <c r="L7240" t="s">
        <v>2348</v>
      </c>
      <c r="M7240" t="s">
        <v>3359</v>
      </c>
      <c r="N7240" t="s">
        <v>3359</v>
      </c>
      <c r="AA7240" s="3" t="s">
        <v>3464</v>
      </c>
      <c r="AB7240" t="s">
        <v>132</v>
      </c>
      <c r="AE7240" t="s">
        <v>380</v>
      </c>
      <c r="AF7240" t="s">
        <v>3060</v>
      </c>
      <c r="AH7240" s="2">
        <v>40782.939918981479</v>
      </c>
    </row>
    <row r="7241" spans="1:35" ht="15" thickBot="1" x14ac:dyDescent="0.4">
      <c r="B7241" s="5">
        <f t="shared" si="618"/>
        <v>7239</v>
      </c>
      <c r="C7241">
        <f t="shared" si="619"/>
        <v>25</v>
      </c>
      <c r="D7241" s="16">
        <v>1969</v>
      </c>
      <c r="E7241" s="159" t="s">
        <v>221</v>
      </c>
      <c r="F7241" s="159" t="s">
        <v>25</v>
      </c>
      <c r="G7241" s="160">
        <v>710024</v>
      </c>
      <c r="H7241" s="159"/>
      <c r="I7241" s="159"/>
      <c r="J7241" s="159" t="s">
        <v>3354</v>
      </c>
      <c r="K7241" s="159" t="s">
        <v>3383</v>
      </c>
      <c r="L7241" s="159"/>
      <c r="M7241" s="159" t="s">
        <v>3453</v>
      </c>
      <c r="N7241" s="159"/>
      <c r="O7241" s="159"/>
      <c r="P7241" s="159"/>
      <c r="Q7241" s="159"/>
      <c r="R7241" s="159"/>
      <c r="S7241" s="159"/>
      <c r="T7241" s="159" t="s">
        <v>3424</v>
      </c>
      <c r="U7241" s="159"/>
      <c r="V7241" s="161"/>
      <c r="W7241" s="159" t="s">
        <v>3572</v>
      </c>
      <c r="X7241" s="159" t="s">
        <v>3452</v>
      </c>
      <c r="Y7241" s="159"/>
      <c r="Z7241" s="159"/>
      <c r="AA7241" s="159" t="s">
        <v>3464</v>
      </c>
      <c r="AB7241" s="159"/>
      <c r="AC7241" s="159"/>
      <c r="AD7241" s="159"/>
      <c r="AE7241" s="159" t="s">
        <v>3424</v>
      </c>
      <c r="AF7241" t="s">
        <v>3451</v>
      </c>
      <c r="AG7241" s="159"/>
      <c r="AH7241" s="176">
        <v>46256</v>
      </c>
      <c r="AI7241" s="76" t="s">
        <v>6873</v>
      </c>
    </row>
    <row r="7242" spans="1:35" ht="15" customHeight="1" thickBot="1" x14ac:dyDescent="0.4">
      <c r="B7242" s="5">
        <f t="shared" ref="B7242:B7246" si="620">+B7241+1</f>
        <v>7240</v>
      </c>
      <c r="C7242">
        <f t="shared" ref="C7242:C7246" si="621">+G7243-G7242</f>
        <v>19</v>
      </c>
      <c r="D7242" s="16">
        <v>1969</v>
      </c>
      <c r="E7242" t="s">
        <v>327</v>
      </c>
      <c r="F7242" t="s">
        <v>25</v>
      </c>
      <c r="G7242">
        <v>710049</v>
      </c>
      <c r="H7242" t="s">
        <v>17</v>
      </c>
      <c r="J7242" t="s">
        <v>3354</v>
      </c>
      <c r="K7242" t="s">
        <v>3383</v>
      </c>
      <c r="L7242" t="s">
        <v>2349</v>
      </c>
      <c r="M7242" t="s">
        <v>3359</v>
      </c>
      <c r="AF7242" t="s">
        <v>3060</v>
      </c>
      <c r="AH7242" s="2">
        <v>39845.312858796293</v>
      </c>
    </row>
    <row r="7243" spans="1:35" ht="15" thickBot="1" x14ac:dyDescent="0.4">
      <c r="B7243" s="5">
        <f t="shared" si="620"/>
        <v>7241</v>
      </c>
      <c r="C7243">
        <f t="shared" si="621"/>
        <v>669</v>
      </c>
      <c r="D7243" s="16">
        <v>1969</v>
      </c>
      <c r="E7243" s="159" t="s">
        <v>327</v>
      </c>
      <c r="F7243" s="159" t="s">
        <v>25</v>
      </c>
      <c r="G7243" s="160">
        <v>710068</v>
      </c>
      <c r="H7243" s="159"/>
      <c r="I7243" s="159"/>
      <c r="J7243" s="159" t="s">
        <v>3354</v>
      </c>
      <c r="K7243" s="159" t="s">
        <v>3383</v>
      </c>
      <c r="L7243" s="159"/>
      <c r="M7243" s="159" t="s">
        <v>3453</v>
      </c>
      <c r="N7243" s="159"/>
      <c r="O7243" s="159"/>
      <c r="P7243" s="159"/>
      <c r="Q7243" s="159"/>
      <c r="R7243" s="159"/>
      <c r="S7243" s="159"/>
      <c r="T7243" s="159" t="s">
        <v>3424</v>
      </c>
      <c r="U7243" s="159"/>
      <c r="V7243" s="161" t="s">
        <v>3359</v>
      </c>
      <c r="W7243" s="159" t="s">
        <v>3576</v>
      </c>
      <c r="X7243" s="159" t="s">
        <v>3452</v>
      </c>
      <c r="Y7243" s="159"/>
      <c r="Z7243" s="159"/>
      <c r="AA7243" s="159" t="s">
        <v>6308</v>
      </c>
      <c r="AB7243" s="159"/>
      <c r="AC7243" s="159"/>
      <c r="AD7243" s="159"/>
      <c r="AE7243" s="159"/>
      <c r="AF7243" t="s">
        <v>3451</v>
      </c>
      <c r="AG7243" s="159"/>
      <c r="AH7243" s="176">
        <v>46256</v>
      </c>
      <c r="AI7243" s="76" t="s">
        <v>6931</v>
      </c>
    </row>
    <row r="7244" spans="1:35" ht="15" customHeight="1" x14ac:dyDescent="0.35">
      <c r="B7244" s="5">
        <f t="shared" si="620"/>
        <v>7242</v>
      </c>
      <c r="C7244">
        <f t="shared" si="621"/>
        <v>409</v>
      </c>
      <c r="D7244" s="16">
        <v>1969</v>
      </c>
      <c r="E7244" t="s">
        <v>15</v>
      </c>
      <c r="F7244" t="s">
        <v>25</v>
      </c>
      <c r="G7244">
        <v>710737</v>
      </c>
      <c r="H7244" t="s">
        <v>17</v>
      </c>
      <c r="J7244" t="s">
        <v>3354</v>
      </c>
      <c r="M7244" t="s">
        <v>3359</v>
      </c>
      <c r="AF7244" t="s">
        <v>3060</v>
      </c>
      <c r="AH7244" s="2">
        <v>39852.451990740738</v>
      </c>
    </row>
    <row r="7245" spans="1:35" ht="15" customHeight="1" thickBot="1" x14ac:dyDescent="0.4">
      <c r="B7245" s="5">
        <f t="shared" si="620"/>
        <v>7243</v>
      </c>
      <c r="C7245">
        <f t="shared" si="621"/>
        <v>9</v>
      </c>
      <c r="D7245" s="16">
        <v>1969</v>
      </c>
      <c r="E7245" t="s">
        <v>15</v>
      </c>
      <c r="F7245" t="s">
        <v>25</v>
      </c>
      <c r="G7245">
        <v>711146</v>
      </c>
      <c r="H7245" t="s">
        <v>17</v>
      </c>
      <c r="J7245" t="s">
        <v>3354</v>
      </c>
      <c r="K7245" t="s">
        <v>3383</v>
      </c>
      <c r="L7245" t="s">
        <v>88</v>
      </c>
      <c r="M7245" t="s">
        <v>3359</v>
      </c>
      <c r="N7245" t="s">
        <v>3359</v>
      </c>
      <c r="AF7245" t="s">
        <v>3060</v>
      </c>
      <c r="AH7245" s="2">
        <v>40166.841006944444</v>
      </c>
    </row>
    <row r="7246" spans="1:35" ht="15" thickBot="1" x14ac:dyDescent="0.4">
      <c r="B7246" s="5">
        <f t="shared" si="620"/>
        <v>7244</v>
      </c>
      <c r="C7246">
        <f t="shared" si="621"/>
        <v>333</v>
      </c>
      <c r="D7246" s="16">
        <v>1969</v>
      </c>
      <c r="E7246" s="162" t="s">
        <v>3762</v>
      </c>
      <c r="F7246" s="162" t="s">
        <v>1112</v>
      </c>
      <c r="G7246" s="162">
        <v>711155</v>
      </c>
      <c r="H7246" s="162" t="s">
        <v>17</v>
      </c>
      <c r="I7246" s="162"/>
      <c r="J7246" s="162" t="s">
        <v>3356</v>
      </c>
      <c r="K7246" s="162"/>
      <c r="L7246" s="162"/>
      <c r="M7246" s="162" t="s">
        <v>3359</v>
      </c>
      <c r="N7246" s="162"/>
      <c r="O7246" s="162"/>
      <c r="P7246" s="162"/>
      <c r="Q7246" s="162"/>
      <c r="R7246" s="162"/>
      <c r="S7246" s="181"/>
      <c r="T7246" s="162"/>
      <c r="U7246" s="162"/>
      <c r="V7246" s="182"/>
      <c r="W7246" s="162"/>
      <c r="X7246" s="162"/>
      <c r="Y7246" s="162"/>
      <c r="Z7246" s="162"/>
      <c r="AA7246" s="159"/>
      <c r="AB7246" s="162"/>
      <c r="AC7246" s="159"/>
      <c r="AD7246" s="159"/>
      <c r="AE7246" s="162"/>
      <c r="AF7246" t="s">
        <v>3060</v>
      </c>
      <c r="AG7246" s="162"/>
      <c r="AH7246" s="163">
        <v>41005.66678240741</v>
      </c>
      <c r="AI7246" s="162"/>
    </row>
    <row r="7247" spans="1:35" ht="15" customHeight="1" thickBot="1" x14ac:dyDescent="0.4">
      <c r="A7247" s="180"/>
      <c r="B7247" s="5">
        <f t="shared" si="611"/>
        <v>7245</v>
      </c>
      <c r="C7247">
        <f t="shared" ref="C7247:C7305" si="622">+G7248-G7247</f>
        <v>16</v>
      </c>
      <c r="D7247" s="16">
        <v>1969</v>
      </c>
      <c r="E7247" t="s">
        <v>221</v>
      </c>
      <c r="F7247" t="s">
        <v>16</v>
      </c>
      <c r="G7247">
        <v>711488</v>
      </c>
      <c r="H7247" t="s">
        <v>17</v>
      </c>
      <c r="J7247" t="s">
        <v>3354</v>
      </c>
      <c r="K7247" t="s">
        <v>3383</v>
      </c>
      <c r="L7247" t="s">
        <v>1631</v>
      </c>
      <c r="M7247" t="s">
        <v>3359</v>
      </c>
      <c r="U7247" t="s">
        <v>3687</v>
      </c>
      <c r="AA7247" s="3" t="s">
        <v>3464</v>
      </c>
      <c r="AF7247" t="s">
        <v>3060</v>
      </c>
      <c r="AH7247" s="2">
        <v>41011.379791666666</v>
      </c>
    </row>
    <row r="7248" spans="1:35" ht="15" customHeight="1" x14ac:dyDescent="0.35">
      <c r="B7248" s="5">
        <f t="shared" ref="B7248:B7311" si="623">+B7247+1</f>
        <v>7246</v>
      </c>
      <c r="C7248">
        <f t="shared" si="622"/>
        <v>135</v>
      </c>
      <c r="D7248" s="16">
        <v>1969</v>
      </c>
      <c r="E7248" t="s">
        <v>221</v>
      </c>
      <c r="F7248" t="s">
        <v>16</v>
      </c>
      <c r="G7248">
        <v>711504</v>
      </c>
      <c r="H7248" t="s">
        <v>17</v>
      </c>
      <c r="J7248" t="s">
        <v>3354</v>
      </c>
      <c r="K7248" t="s">
        <v>3383</v>
      </c>
      <c r="L7248" t="s">
        <v>162</v>
      </c>
      <c r="M7248" t="s">
        <v>3359</v>
      </c>
      <c r="U7248" t="s">
        <v>3687</v>
      </c>
      <c r="AF7248" t="s">
        <v>3060</v>
      </c>
      <c r="AH7248" s="2">
        <v>40521.224965277775</v>
      </c>
    </row>
    <row r="7249" spans="1:35" ht="15" customHeight="1" x14ac:dyDescent="0.35">
      <c r="B7249" s="5">
        <f t="shared" si="623"/>
        <v>7247</v>
      </c>
      <c r="C7249">
        <f t="shared" si="622"/>
        <v>52</v>
      </c>
      <c r="D7249" s="16">
        <v>1969</v>
      </c>
      <c r="E7249" t="s">
        <v>500</v>
      </c>
      <c r="F7249" t="s">
        <v>25</v>
      </c>
      <c r="G7249">
        <v>711639</v>
      </c>
      <c r="H7249" t="s">
        <v>17</v>
      </c>
      <c r="J7249" t="s">
        <v>380</v>
      </c>
      <c r="L7249" t="s">
        <v>510</v>
      </c>
      <c r="M7249" t="s">
        <v>3359</v>
      </c>
      <c r="AF7249" t="s">
        <v>3060</v>
      </c>
      <c r="AH7249" s="2">
        <v>40898.975312499999</v>
      </c>
    </row>
    <row r="7250" spans="1:35" ht="15" customHeight="1" x14ac:dyDescent="0.35">
      <c r="B7250" s="5">
        <f t="shared" si="623"/>
        <v>7248</v>
      </c>
      <c r="C7250">
        <f t="shared" si="622"/>
        <v>29</v>
      </c>
      <c r="D7250" s="16">
        <v>1969</v>
      </c>
      <c r="E7250" t="s">
        <v>500</v>
      </c>
      <c r="F7250" t="s">
        <v>25</v>
      </c>
      <c r="G7250">
        <v>711691</v>
      </c>
      <c r="H7250" t="s">
        <v>17</v>
      </c>
      <c r="J7250" t="s">
        <v>380</v>
      </c>
      <c r="K7250" t="s">
        <v>3383</v>
      </c>
      <c r="L7250" t="s">
        <v>239</v>
      </c>
      <c r="M7250" t="s">
        <v>3359</v>
      </c>
      <c r="AF7250" t="s">
        <v>3060</v>
      </c>
      <c r="AH7250" s="2">
        <v>40499.739340277774</v>
      </c>
    </row>
    <row r="7251" spans="1:35" ht="15" customHeight="1" x14ac:dyDescent="0.35">
      <c r="A7251" s="3"/>
      <c r="B7251" s="5">
        <f t="shared" si="623"/>
        <v>7249</v>
      </c>
      <c r="C7251">
        <f t="shared" si="622"/>
        <v>9</v>
      </c>
      <c r="D7251" s="16">
        <v>1969</v>
      </c>
      <c r="E7251" t="s">
        <v>500</v>
      </c>
      <c r="F7251" t="s">
        <v>25</v>
      </c>
      <c r="G7251">
        <v>711720</v>
      </c>
      <c r="J7251" t="s">
        <v>3364</v>
      </c>
      <c r="K7251" t="s">
        <v>3383</v>
      </c>
      <c r="M7251" t="s">
        <v>3453</v>
      </c>
      <c r="U7251" t="s">
        <v>3557</v>
      </c>
      <c r="V7251" s="43" t="s">
        <v>3359</v>
      </c>
      <c r="W7251" t="s">
        <v>3572</v>
      </c>
      <c r="X7251" t="s">
        <v>3452</v>
      </c>
      <c r="AD7251" s="3" t="s">
        <v>6341</v>
      </c>
      <c r="AF7251" t="s">
        <v>3451</v>
      </c>
      <c r="AH7251" s="2">
        <v>46077</v>
      </c>
    </row>
    <row r="7252" spans="1:35" ht="15" customHeight="1" thickBot="1" x14ac:dyDescent="0.4">
      <c r="A7252" s="3"/>
      <c r="B7252" s="5">
        <f t="shared" si="623"/>
        <v>7250</v>
      </c>
      <c r="C7252">
        <f t="shared" si="622"/>
        <v>259</v>
      </c>
      <c r="D7252" s="16">
        <v>1969</v>
      </c>
      <c r="E7252" t="s">
        <v>500</v>
      </c>
      <c r="F7252" t="s">
        <v>25</v>
      </c>
      <c r="G7252">
        <v>711729</v>
      </c>
      <c r="H7252" t="s">
        <v>17</v>
      </c>
      <c r="J7252" t="s">
        <v>3356</v>
      </c>
      <c r="K7252" t="s">
        <v>3383</v>
      </c>
      <c r="M7252" t="s">
        <v>3359</v>
      </c>
      <c r="AF7252" t="s">
        <v>3060</v>
      </c>
      <c r="AH7252" s="2">
        <v>41102.742546296293</v>
      </c>
    </row>
    <row r="7253" spans="1:35" ht="13.5" customHeight="1" thickBot="1" x14ac:dyDescent="0.4">
      <c r="B7253" s="5">
        <f t="shared" si="623"/>
        <v>7251</v>
      </c>
      <c r="C7253">
        <f t="shared" si="622"/>
        <v>182</v>
      </c>
      <c r="D7253" s="16">
        <v>1969</v>
      </c>
      <c r="E7253" t="s">
        <v>15</v>
      </c>
      <c r="F7253" t="s">
        <v>25</v>
      </c>
      <c r="G7253">
        <v>711988</v>
      </c>
      <c r="H7253" t="s">
        <v>17</v>
      </c>
      <c r="J7253" t="s">
        <v>3354</v>
      </c>
      <c r="K7253" t="s">
        <v>3383</v>
      </c>
      <c r="L7253" t="s">
        <v>446</v>
      </c>
      <c r="M7253" t="s">
        <v>3359</v>
      </c>
      <c r="AF7253" t="s">
        <v>3060</v>
      </c>
      <c r="AG7253" s="162"/>
      <c r="AH7253" s="163">
        <v>39908.34778935185</v>
      </c>
    </row>
    <row r="7254" spans="1:35" ht="15" customHeight="1" thickBot="1" x14ac:dyDescent="0.4">
      <c r="A7254" s="180"/>
      <c r="B7254" s="5">
        <f t="shared" si="623"/>
        <v>7252</v>
      </c>
      <c r="C7254">
        <f t="shared" si="622"/>
        <v>142</v>
      </c>
      <c r="D7254" s="16">
        <v>1969</v>
      </c>
      <c r="E7254" t="s">
        <v>15</v>
      </c>
      <c r="F7254" t="s">
        <v>25</v>
      </c>
      <c r="G7254">
        <v>712170</v>
      </c>
      <c r="H7254" t="s">
        <v>17</v>
      </c>
      <c r="J7254" t="s">
        <v>3354</v>
      </c>
      <c r="K7254" t="s">
        <v>3383</v>
      </c>
      <c r="L7254" t="s">
        <v>1365</v>
      </c>
      <c r="M7254" t="s">
        <v>3359</v>
      </c>
      <c r="N7254" t="s">
        <v>3359</v>
      </c>
      <c r="AF7254" t="s">
        <v>3060</v>
      </c>
      <c r="AH7254" s="2">
        <v>40221.886076388888</v>
      </c>
    </row>
    <row r="7255" spans="1:35" ht="15" customHeight="1" x14ac:dyDescent="0.35">
      <c r="B7255" s="5">
        <f t="shared" si="623"/>
        <v>7253</v>
      </c>
      <c r="C7255">
        <f t="shared" si="622"/>
        <v>5</v>
      </c>
      <c r="D7255" s="16">
        <v>1969</v>
      </c>
      <c r="E7255" t="s">
        <v>15</v>
      </c>
      <c r="F7255" t="s">
        <v>25</v>
      </c>
      <c r="G7255">
        <v>712312</v>
      </c>
      <c r="H7255" t="s">
        <v>17</v>
      </c>
      <c r="J7255" t="s">
        <v>3354</v>
      </c>
      <c r="K7255" t="s">
        <v>3383</v>
      </c>
      <c r="L7255" t="s">
        <v>62</v>
      </c>
      <c r="M7255" t="s">
        <v>3359</v>
      </c>
      <c r="AB7255" t="s">
        <v>81</v>
      </c>
      <c r="AD7255" s="3" t="s">
        <v>2351</v>
      </c>
      <c r="AF7255" t="s">
        <v>3060</v>
      </c>
      <c r="AH7255" s="2">
        <v>40139.892013888886</v>
      </c>
    </row>
    <row r="7256" spans="1:35" ht="15" customHeight="1" x14ac:dyDescent="0.35">
      <c r="A7256" s="3"/>
      <c r="B7256" s="5">
        <f t="shared" si="623"/>
        <v>7254</v>
      </c>
      <c r="C7256">
        <f t="shared" si="622"/>
        <v>16</v>
      </c>
      <c r="D7256" s="16">
        <v>1969</v>
      </c>
      <c r="E7256" s="3" t="s">
        <v>15</v>
      </c>
      <c r="F7256" s="3" t="s">
        <v>25</v>
      </c>
      <c r="G7256" s="3">
        <v>712317</v>
      </c>
      <c r="H7256" s="3"/>
      <c r="I7256" s="3"/>
      <c r="J7256" s="3"/>
      <c r="K7256" s="3"/>
      <c r="L7256" s="3"/>
      <c r="M7256" s="3"/>
      <c r="N7256" s="3"/>
      <c r="O7256" s="3"/>
      <c r="P7256" s="3"/>
      <c r="Q7256" s="3"/>
      <c r="R7256" s="3"/>
      <c r="S7256" s="152"/>
      <c r="T7256" s="3"/>
      <c r="U7256" s="3"/>
      <c r="V7256" s="143"/>
      <c r="W7256" s="3"/>
      <c r="X7256" s="3"/>
      <c r="Y7256" s="3"/>
      <c r="Z7256" s="3"/>
      <c r="AB7256" s="3"/>
      <c r="AE7256" s="3"/>
      <c r="AF7256" s="3" t="s">
        <v>3451</v>
      </c>
      <c r="AG7256" s="3"/>
      <c r="AH7256" s="153">
        <v>45568</v>
      </c>
      <c r="AI7256" s="14" t="s">
        <v>4326</v>
      </c>
    </row>
    <row r="7257" spans="1:35" ht="15" customHeight="1" thickBot="1" x14ac:dyDescent="0.4">
      <c r="B7257" s="5">
        <f t="shared" si="623"/>
        <v>7255</v>
      </c>
      <c r="C7257">
        <f t="shared" si="622"/>
        <v>143</v>
      </c>
      <c r="D7257" s="16">
        <v>1969</v>
      </c>
      <c r="E7257" t="s">
        <v>15</v>
      </c>
      <c r="F7257" t="s">
        <v>25</v>
      </c>
      <c r="G7257">
        <v>712333</v>
      </c>
      <c r="H7257" t="s">
        <v>17</v>
      </c>
      <c r="J7257" t="s">
        <v>3354</v>
      </c>
      <c r="K7257" t="s">
        <v>3383</v>
      </c>
      <c r="M7257" t="s">
        <v>3359</v>
      </c>
      <c r="AF7257" t="s">
        <v>3060</v>
      </c>
      <c r="AH7257" s="2">
        <v>40901.001296296294</v>
      </c>
    </row>
    <row r="7258" spans="1:35" ht="15" thickBot="1" x14ac:dyDescent="0.4">
      <c r="B7258" s="5">
        <f t="shared" si="623"/>
        <v>7256</v>
      </c>
      <c r="C7258">
        <f t="shared" si="622"/>
        <v>74</v>
      </c>
      <c r="D7258" s="16">
        <v>1969</v>
      </c>
      <c r="E7258" s="159" t="s">
        <v>15</v>
      </c>
      <c r="F7258" s="159" t="s">
        <v>25</v>
      </c>
      <c r="G7258" s="160">
        <v>712476</v>
      </c>
      <c r="H7258" s="159"/>
      <c r="I7258" s="159"/>
      <c r="J7258" s="159" t="s">
        <v>3354</v>
      </c>
      <c r="K7258" s="159" t="s">
        <v>3383</v>
      </c>
      <c r="L7258" s="159"/>
      <c r="M7258" s="159" t="s">
        <v>3453</v>
      </c>
      <c r="N7258" s="159"/>
      <c r="O7258" s="159"/>
      <c r="P7258" s="159"/>
      <c r="Q7258" s="159"/>
      <c r="R7258" s="159"/>
      <c r="S7258" s="159"/>
      <c r="T7258" s="159" t="s">
        <v>3262</v>
      </c>
      <c r="U7258" s="159"/>
      <c r="V7258" s="161"/>
      <c r="W7258" s="159" t="s">
        <v>3572</v>
      </c>
      <c r="X7258" s="159" t="s">
        <v>3660</v>
      </c>
      <c r="Y7258" s="159"/>
      <c r="Z7258" s="159"/>
      <c r="AA7258" s="159" t="s">
        <v>3262</v>
      </c>
      <c r="AB7258" s="159"/>
      <c r="AC7258" s="159"/>
      <c r="AD7258" s="159"/>
      <c r="AE7258" s="159"/>
      <c r="AF7258" t="s">
        <v>3451</v>
      </c>
      <c r="AG7258" s="159"/>
      <c r="AH7258" s="176">
        <v>46034</v>
      </c>
      <c r="AI7258" s="76" t="s">
        <v>6187</v>
      </c>
    </row>
    <row r="7259" spans="1:35" ht="15" customHeight="1" x14ac:dyDescent="0.35">
      <c r="B7259" s="5">
        <f t="shared" si="623"/>
        <v>7257</v>
      </c>
      <c r="C7259">
        <f t="shared" si="622"/>
        <v>56</v>
      </c>
      <c r="D7259" s="16">
        <v>1969</v>
      </c>
      <c r="E7259" t="s">
        <v>15</v>
      </c>
      <c r="F7259" t="s">
        <v>25</v>
      </c>
      <c r="G7259">
        <v>712550</v>
      </c>
      <c r="H7259" t="s">
        <v>17</v>
      </c>
      <c r="J7259" t="s">
        <v>3354</v>
      </c>
      <c r="K7259" t="s">
        <v>3383</v>
      </c>
      <c r="L7259" t="s">
        <v>234</v>
      </c>
      <c r="M7259" t="s">
        <v>3359</v>
      </c>
      <c r="N7259" t="s">
        <v>3359</v>
      </c>
      <c r="AF7259" t="s">
        <v>3060</v>
      </c>
      <c r="AH7259" s="2">
        <v>39715.009143518517</v>
      </c>
    </row>
    <row r="7260" spans="1:35" ht="15" customHeight="1" x14ac:dyDescent="0.35">
      <c r="B7260" s="5">
        <f t="shared" si="623"/>
        <v>7258</v>
      </c>
      <c r="C7260">
        <f t="shared" si="622"/>
        <v>80</v>
      </c>
      <c r="D7260" s="16">
        <v>1969</v>
      </c>
      <c r="E7260" t="s">
        <v>15</v>
      </c>
      <c r="F7260" t="s">
        <v>25</v>
      </c>
      <c r="G7260">
        <v>712606</v>
      </c>
      <c r="H7260" t="s">
        <v>17</v>
      </c>
      <c r="J7260" t="s">
        <v>3354</v>
      </c>
      <c r="M7260" t="s">
        <v>3359</v>
      </c>
      <c r="AB7260" t="s">
        <v>81</v>
      </c>
      <c r="AF7260" t="s">
        <v>3060</v>
      </c>
      <c r="AH7260" s="2">
        <v>40186.752442129633</v>
      </c>
    </row>
    <row r="7261" spans="1:35" ht="15" customHeight="1" x14ac:dyDescent="0.35">
      <c r="B7261" s="5">
        <f t="shared" si="623"/>
        <v>7259</v>
      </c>
      <c r="C7261">
        <f t="shared" si="622"/>
        <v>29</v>
      </c>
      <c r="D7261" s="16">
        <v>1969</v>
      </c>
      <c r="E7261" t="s">
        <v>972</v>
      </c>
      <c r="F7261" t="s">
        <v>25</v>
      </c>
      <c r="G7261">
        <v>712686</v>
      </c>
      <c r="J7261" t="s">
        <v>3354</v>
      </c>
      <c r="K7261" t="s">
        <v>3383</v>
      </c>
      <c r="M7261" t="s">
        <v>3453</v>
      </c>
      <c r="U7261" t="s">
        <v>3557</v>
      </c>
      <c r="W7261" t="s">
        <v>3557</v>
      </c>
      <c r="X7261" t="s">
        <v>3452</v>
      </c>
      <c r="AF7261" t="s">
        <v>3451</v>
      </c>
      <c r="AH7261" s="2">
        <v>45412</v>
      </c>
    </row>
    <row r="7262" spans="1:35" ht="15" customHeight="1" x14ac:dyDescent="0.35">
      <c r="B7262" s="5">
        <f t="shared" si="623"/>
        <v>7260</v>
      </c>
      <c r="C7262">
        <f t="shared" si="622"/>
        <v>17</v>
      </c>
      <c r="D7262" s="16">
        <v>1969</v>
      </c>
      <c r="E7262" t="s">
        <v>972</v>
      </c>
      <c r="F7262" t="s">
        <v>25</v>
      </c>
      <c r="G7262">
        <v>712715</v>
      </c>
      <c r="H7262" t="s">
        <v>17</v>
      </c>
      <c r="J7262" t="s">
        <v>3354</v>
      </c>
      <c r="L7262" t="s">
        <v>52</v>
      </c>
      <c r="M7262" t="s">
        <v>3359</v>
      </c>
      <c r="AF7262" t="s">
        <v>3060</v>
      </c>
      <c r="AH7262" s="2">
        <v>40293.92796296296</v>
      </c>
    </row>
    <row r="7263" spans="1:35" ht="15" customHeight="1" x14ac:dyDescent="0.35">
      <c r="B7263" s="5">
        <f t="shared" si="623"/>
        <v>7261</v>
      </c>
      <c r="C7263">
        <f t="shared" si="622"/>
        <v>9</v>
      </c>
      <c r="D7263" s="16">
        <v>1969</v>
      </c>
      <c r="E7263" t="s">
        <v>972</v>
      </c>
      <c r="F7263" t="s">
        <v>25</v>
      </c>
      <c r="G7263">
        <v>712732</v>
      </c>
      <c r="H7263" t="s">
        <v>17</v>
      </c>
      <c r="J7263" t="s">
        <v>3354</v>
      </c>
      <c r="K7263" t="s">
        <v>3383</v>
      </c>
      <c r="L7263" t="s">
        <v>156</v>
      </c>
      <c r="M7263" t="s">
        <v>3359</v>
      </c>
      <c r="U7263" t="s">
        <v>3557</v>
      </c>
      <c r="W7263" t="s">
        <v>3557</v>
      </c>
      <c r="AD7263" s="3" t="s">
        <v>2352</v>
      </c>
      <c r="AF7263" t="s">
        <v>3060</v>
      </c>
      <c r="AH7263" s="2">
        <v>40077.867245370369</v>
      </c>
    </row>
    <row r="7264" spans="1:35" ht="15" customHeight="1" x14ac:dyDescent="0.35">
      <c r="B7264" s="5">
        <f t="shared" si="623"/>
        <v>7262</v>
      </c>
      <c r="C7264">
        <f t="shared" si="622"/>
        <v>21</v>
      </c>
      <c r="D7264" s="16">
        <v>1969</v>
      </c>
      <c r="E7264" t="s">
        <v>972</v>
      </c>
      <c r="F7264" t="s">
        <v>25</v>
      </c>
      <c r="G7264">
        <v>712741</v>
      </c>
      <c r="H7264" t="s">
        <v>17</v>
      </c>
      <c r="J7264" t="s">
        <v>3354</v>
      </c>
      <c r="K7264" t="s">
        <v>3383</v>
      </c>
      <c r="L7264" t="s">
        <v>258</v>
      </c>
      <c r="M7264" t="s">
        <v>3359</v>
      </c>
      <c r="U7264" t="s">
        <v>3557</v>
      </c>
      <c r="AC7264" s="3">
        <v>1972</v>
      </c>
      <c r="AD7264" s="3" t="s">
        <v>2353</v>
      </c>
      <c r="AF7264" t="s">
        <v>3060</v>
      </c>
      <c r="AH7264" s="2">
        <v>40629.41196759259</v>
      </c>
    </row>
    <row r="7265" spans="1:35" ht="15" customHeight="1" x14ac:dyDescent="0.35">
      <c r="B7265" s="5">
        <f t="shared" si="623"/>
        <v>7263</v>
      </c>
      <c r="C7265">
        <f t="shared" si="622"/>
        <v>10</v>
      </c>
      <c r="D7265" s="16">
        <v>1969</v>
      </c>
      <c r="E7265" t="s">
        <v>972</v>
      </c>
      <c r="F7265" t="s">
        <v>25</v>
      </c>
      <c r="G7265">
        <v>712762</v>
      </c>
      <c r="H7265" t="s">
        <v>17</v>
      </c>
      <c r="M7265" t="s">
        <v>3359</v>
      </c>
      <c r="AF7265" t="s">
        <v>3060</v>
      </c>
      <c r="AH7265" s="2">
        <v>40515.671585648146</v>
      </c>
    </row>
    <row r="7266" spans="1:35" ht="15" customHeight="1" x14ac:dyDescent="0.35">
      <c r="A7266" s="3"/>
      <c r="B7266" s="5">
        <f t="shared" si="623"/>
        <v>7264</v>
      </c>
      <c r="C7266">
        <f t="shared" si="622"/>
        <v>104</v>
      </c>
      <c r="D7266" s="16">
        <f>+D7265</f>
        <v>1969</v>
      </c>
      <c r="E7266" s="101" t="s">
        <v>972</v>
      </c>
      <c r="F7266" s="101" t="s">
        <v>25</v>
      </c>
      <c r="G7266" s="165">
        <v>712772</v>
      </c>
      <c r="H7266" s="101"/>
      <c r="I7266" s="101"/>
      <c r="J7266" s="101" t="s">
        <v>3354</v>
      </c>
      <c r="K7266" s="101" t="s">
        <v>3383</v>
      </c>
      <c r="L7266" s="101"/>
      <c r="M7266" s="101" t="s">
        <v>3453</v>
      </c>
      <c r="N7266" s="101"/>
      <c r="O7266" s="101"/>
      <c r="P7266" s="101"/>
      <c r="Q7266" s="101"/>
      <c r="R7266" s="101"/>
      <c r="S7266" s="128"/>
      <c r="T7266" s="101" t="s">
        <v>3262</v>
      </c>
      <c r="U7266" s="101" t="s">
        <v>3557</v>
      </c>
      <c r="V7266" s="130"/>
      <c r="W7266" s="101" t="s">
        <v>3557</v>
      </c>
      <c r="X7266" s="101" t="s">
        <v>3452</v>
      </c>
      <c r="Y7266" s="101"/>
      <c r="Z7266" s="101"/>
      <c r="AA7266" s="101" t="s">
        <v>3262</v>
      </c>
      <c r="AB7266" s="101"/>
      <c r="AC7266" s="101"/>
      <c r="AD7266" s="101"/>
      <c r="AE7266" s="101"/>
      <c r="AF7266" t="s">
        <v>3451</v>
      </c>
      <c r="AG7266" s="101"/>
      <c r="AH7266" s="103">
        <v>45839</v>
      </c>
      <c r="AI7266" s="166" t="s">
        <v>5176</v>
      </c>
    </row>
    <row r="7267" spans="1:35" ht="15" customHeight="1" x14ac:dyDescent="0.35">
      <c r="B7267" s="5">
        <f t="shared" si="623"/>
        <v>7265</v>
      </c>
      <c r="C7267">
        <f t="shared" si="622"/>
        <v>63</v>
      </c>
      <c r="D7267" s="16">
        <v>1969</v>
      </c>
      <c r="E7267" t="s">
        <v>972</v>
      </c>
      <c r="F7267" t="s">
        <v>25</v>
      </c>
      <c r="G7267">
        <v>712876</v>
      </c>
      <c r="H7267" t="s">
        <v>17</v>
      </c>
      <c r="M7267" t="s">
        <v>3359</v>
      </c>
      <c r="AF7267" t="s">
        <v>3060</v>
      </c>
      <c r="AH7267" s="2">
        <v>40659.467673611114</v>
      </c>
    </row>
    <row r="7268" spans="1:35" ht="15" customHeight="1" x14ac:dyDescent="0.35">
      <c r="B7268" s="5">
        <f t="shared" si="623"/>
        <v>7266</v>
      </c>
      <c r="C7268">
        <f t="shared" si="622"/>
        <v>19</v>
      </c>
      <c r="D7268" s="16">
        <v>1969</v>
      </c>
      <c r="E7268" t="s">
        <v>500</v>
      </c>
      <c r="F7268" t="s">
        <v>16</v>
      </c>
      <c r="G7268">
        <v>712939</v>
      </c>
      <c r="H7268" t="s">
        <v>17</v>
      </c>
      <c r="K7268" t="s">
        <v>3383</v>
      </c>
      <c r="M7268" t="s">
        <v>3359</v>
      </c>
      <c r="U7268" t="s">
        <v>3557</v>
      </c>
      <c r="AD7268" s="3" t="s">
        <v>2354</v>
      </c>
      <c r="AF7268" t="s">
        <v>3060</v>
      </c>
      <c r="AH7268" s="2">
        <v>40302.618796296294</v>
      </c>
    </row>
    <row r="7269" spans="1:35" ht="15" customHeight="1" x14ac:dyDescent="0.35">
      <c r="B7269" s="5">
        <f t="shared" si="623"/>
        <v>7267</v>
      </c>
      <c r="C7269">
        <f t="shared" si="622"/>
        <v>12</v>
      </c>
      <c r="D7269" s="16">
        <v>1969</v>
      </c>
      <c r="E7269" t="s">
        <v>500</v>
      </c>
      <c r="F7269" t="s">
        <v>25</v>
      </c>
      <c r="G7269">
        <v>712958</v>
      </c>
      <c r="H7269" t="s">
        <v>17</v>
      </c>
      <c r="J7269" t="s">
        <v>380</v>
      </c>
      <c r="M7269" t="s">
        <v>3359</v>
      </c>
      <c r="AF7269" t="s">
        <v>3060</v>
      </c>
      <c r="AH7269" s="2">
        <v>41088.570775462962</v>
      </c>
    </row>
    <row r="7270" spans="1:35" ht="15" customHeight="1" x14ac:dyDescent="0.35">
      <c r="B7270" s="5">
        <f t="shared" si="623"/>
        <v>7268</v>
      </c>
      <c r="C7270">
        <f t="shared" si="622"/>
        <v>248</v>
      </c>
      <c r="D7270" s="16">
        <v>1969</v>
      </c>
      <c r="E7270" t="s">
        <v>500</v>
      </c>
      <c r="F7270" t="s">
        <v>16</v>
      </c>
      <c r="G7270">
        <v>712970</v>
      </c>
      <c r="H7270" t="s">
        <v>17</v>
      </c>
      <c r="J7270" t="s">
        <v>380</v>
      </c>
      <c r="K7270" t="s">
        <v>3383</v>
      </c>
      <c r="L7270" t="s">
        <v>80</v>
      </c>
      <c r="M7270" t="s">
        <v>3359</v>
      </c>
      <c r="S7270" s="148">
        <v>505</v>
      </c>
      <c r="U7270" t="s">
        <v>3557</v>
      </c>
      <c r="AF7270" t="s">
        <v>3060</v>
      </c>
      <c r="AH7270" s="2">
        <v>39919.455196759256</v>
      </c>
    </row>
    <row r="7271" spans="1:35" ht="15" customHeight="1" x14ac:dyDescent="0.35">
      <c r="B7271" s="5">
        <f t="shared" si="623"/>
        <v>7269</v>
      </c>
      <c r="C7271">
        <f t="shared" si="622"/>
        <v>189</v>
      </c>
      <c r="D7271" s="16">
        <v>1969</v>
      </c>
      <c r="E7271" t="s">
        <v>15</v>
      </c>
      <c r="F7271" t="s">
        <v>25</v>
      </c>
      <c r="G7271">
        <v>713218</v>
      </c>
      <c r="H7271" t="s">
        <v>17</v>
      </c>
      <c r="J7271" t="s">
        <v>3356</v>
      </c>
      <c r="K7271" t="s">
        <v>3383</v>
      </c>
      <c r="L7271" t="s">
        <v>587</v>
      </c>
      <c r="M7271" t="s">
        <v>3359</v>
      </c>
      <c r="AF7271" t="s">
        <v>3060</v>
      </c>
      <c r="AH7271" s="2">
        <v>40562.012789351851</v>
      </c>
    </row>
    <row r="7272" spans="1:35" ht="15" customHeight="1" x14ac:dyDescent="0.35">
      <c r="A7272" s="3"/>
      <c r="B7272" s="5">
        <f t="shared" si="623"/>
        <v>7270</v>
      </c>
      <c r="C7272">
        <f t="shared" ref="C7272:C7276" si="624">+G7273-G7272</f>
        <v>18</v>
      </c>
      <c r="D7272" s="16">
        <v>1969</v>
      </c>
      <c r="E7272" t="s">
        <v>15</v>
      </c>
      <c r="F7272" t="s">
        <v>16</v>
      </c>
      <c r="G7272">
        <v>713407</v>
      </c>
      <c r="H7272" t="s">
        <v>17</v>
      </c>
      <c r="J7272" t="s">
        <v>380</v>
      </c>
      <c r="K7272" t="s">
        <v>3383</v>
      </c>
      <c r="L7272" t="s">
        <v>837</v>
      </c>
      <c r="M7272" t="s">
        <v>3359</v>
      </c>
      <c r="AF7272" t="s">
        <v>3060</v>
      </c>
      <c r="AH7272" s="2">
        <v>40414.969849537039</v>
      </c>
    </row>
    <row r="7273" spans="1:35" ht="15" customHeight="1" thickBot="1" x14ac:dyDescent="0.4">
      <c r="B7273" s="5">
        <f t="shared" si="623"/>
        <v>7271</v>
      </c>
      <c r="C7273">
        <f t="shared" si="624"/>
        <v>328</v>
      </c>
      <c r="D7273" s="16">
        <v>1969</v>
      </c>
      <c r="E7273" t="s">
        <v>15</v>
      </c>
      <c r="F7273" t="s">
        <v>16</v>
      </c>
      <c r="G7273">
        <v>713425</v>
      </c>
      <c r="H7273" t="s">
        <v>17</v>
      </c>
      <c r="M7273" t="s">
        <v>3359</v>
      </c>
      <c r="AF7273" t="s">
        <v>3060</v>
      </c>
      <c r="AH7273" s="2">
        <v>40699.883125</v>
      </c>
    </row>
    <row r="7274" spans="1:35" ht="15" customHeight="1" thickBot="1" x14ac:dyDescent="0.4">
      <c r="B7274" s="5">
        <f t="shared" si="623"/>
        <v>7272</v>
      </c>
      <c r="C7274">
        <f t="shared" si="624"/>
        <v>23</v>
      </c>
      <c r="D7274" s="16">
        <v>1969</v>
      </c>
      <c r="E7274" s="159" t="s">
        <v>15</v>
      </c>
      <c r="F7274" s="159" t="s">
        <v>16</v>
      </c>
      <c r="G7274" s="160">
        <v>713753</v>
      </c>
      <c r="H7274" s="159"/>
      <c r="I7274" s="159"/>
      <c r="J7274" s="159" t="s">
        <v>3354</v>
      </c>
      <c r="K7274" s="159" t="s">
        <v>3383</v>
      </c>
      <c r="L7274" s="159"/>
      <c r="M7274" s="159" t="s">
        <v>3453</v>
      </c>
      <c r="N7274" s="159"/>
      <c r="O7274" s="159"/>
      <c r="P7274" s="159"/>
      <c r="Q7274" s="159"/>
      <c r="R7274" s="159"/>
      <c r="S7274" s="159"/>
      <c r="T7274" s="159" t="s">
        <v>3262</v>
      </c>
      <c r="U7274" s="159"/>
      <c r="V7274" s="161"/>
      <c r="W7274" s="159" t="s">
        <v>3572</v>
      </c>
      <c r="X7274" s="159" t="s">
        <v>3660</v>
      </c>
      <c r="Y7274" s="159"/>
      <c r="Z7274" s="159"/>
      <c r="AA7274" s="159" t="s">
        <v>3262</v>
      </c>
      <c r="AB7274" s="159"/>
      <c r="AC7274" s="159"/>
      <c r="AD7274" s="159"/>
      <c r="AE7274" s="159"/>
      <c r="AF7274" t="s">
        <v>3451</v>
      </c>
      <c r="AH7274" s="2">
        <v>46130</v>
      </c>
      <c r="AI7274" s="76" t="s">
        <v>6502</v>
      </c>
    </row>
    <row r="7275" spans="1:35" ht="15" customHeight="1" x14ac:dyDescent="0.35">
      <c r="B7275" s="5">
        <f t="shared" si="623"/>
        <v>7273</v>
      </c>
      <c r="C7275">
        <f t="shared" si="624"/>
        <v>79</v>
      </c>
      <c r="D7275" s="16">
        <v>1969</v>
      </c>
      <c r="E7275" t="s">
        <v>15</v>
      </c>
      <c r="F7275" t="s">
        <v>16</v>
      </c>
      <c r="G7275">
        <v>713776</v>
      </c>
      <c r="H7275" t="s">
        <v>17</v>
      </c>
      <c r="J7275" t="s">
        <v>3354</v>
      </c>
      <c r="K7275" t="s">
        <v>3383</v>
      </c>
      <c r="L7275" t="s">
        <v>88</v>
      </c>
      <c r="M7275" t="s">
        <v>3359</v>
      </c>
      <c r="AF7275" t="s">
        <v>3060</v>
      </c>
      <c r="AH7275" s="2">
        <v>40172.687337962961</v>
      </c>
    </row>
    <row r="7276" spans="1:35" ht="15" customHeight="1" x14ac:dyDescent="0.35">
      <c r="B7276" s="5">
        <f t="shared" si="623"/>
        <v>7274</v>
      </c>
      <c r="C7276">
        <f t="shared" si="624"/>
        <v>49</v>
      </c>
      <c r="D7276" s="16">
        <v>1969</v>
      </c>
      <c r="E7276" t="s">
        <v>15</v>
      </c>
      <c r="F7276" t="s">
        <v>16</v>
      </c>
      <c r="G7276">
        <v>713855</v>
      </c>
      <c r="H7276" t="s">
        <v>17</v>
      </c>
      <c r="J7276" t="s">
        <v>3354</v>
      </c>
      <c r="K7276" t="s">
        <v>3383</v>
      </c>
      <c r="L7276" t="s">
        <v>481</v>
      </c>
      <c r="M7276" t="s">
        <v>3359</v>
      </c>
      <c r="AF7276" t="s">
        <v>3060</v>
      </c>
      <c r="AH7276" s="2">
        <v>40945.454953703702</v>
      </c>
    </row>
    <row r="7277" spans="1:35" ht="15" customHeight="1" x14ac:dyDescent="0.35">
      <c r="B7277" s="5">
        <f t="shared" si="623"/>
        <v>7275</v>
      </c>
      <c r="C7277">
        <f t="shared" si="622"/>
        <v>137</v>
      </c>
      <c r="D7277" s="16">
        <v>1969</v>
      </c>
      <c r="E7277" t="s">
        <v>15</v>
      </c>
      <c r="F7277" t="s">
        <v>16</v>
      </c>
      <c r="G7277">
        <v>713904</v>
      </c>
      <c r="H7277" t="s">
        <v>17</v>
      </c>
      <c r="J7277" t="s">
        <v>3354</v>
      </c>
      <c r="K7277" t="s">
        <v>3383</v>
      </c>
      <c r="L7277" t="s">
        <v>2355</v>
      </c>
      <c r="M7277" t="s">
        <v>3359</v>
      </c>
      <c r="AF7277" t="s">
        <v>3060</v>
      </c>
      <c r="AH7277" s="2">
        <v>40238.440115740741</v>
      </c>
    </row>
    <row r="7278" spans="1:35" ht="15" customHeight="1" x14ac:dyDescent="0.35">
      <c r="B7278" s="5">
        <f t="shared" si="623"/>
        <v>7276</v>
      </c>
      <c r="C7278">
        <f t="shared" ref="C7278:C7281" si="625">+G7279-G7278</f>
        <v>43</v>
      </c>
      <c r="D7278" s="16">
        <v>1969</v>
      </c>
      <c r="E7278" t="s">
        <v>15</v>
      </c>
      <c r="F7278" t="s">
        <v>16</v>
      </c>
      <c r="G7278">
        <v>714041</v>
      </c>
      <c r="H7278" t="s">
        <v>17</v>
      </c>
      <c r="J7278" t="s">
        <v>380</v>
      </c>
      <c r="L7278" t="s">
        <v>172</v>
      </c>
      <c r="M7278" t="s">
        <v>3359</v>
      </c>
      <c r="AF7278" t="s">
        <v>3060</v>
      </c>
      <c r="AH7278" s="2">
        <v>40243.935613425929</v>
      </c>
    </row>
    <row r="7279" spans="1:35" ht="15" customHeight="1" thickBot="1" x14ac:dyDescent="0.4">
      <c r="B7279" s="5">
        <f t="shared" si="623"/>
        <v>7277</v>
      </c>
      <c r="C7279">
        <f t="shared" si="625"/>
        <v>246</v>
      </c>
      <c r="D7279" s="16">
        <v>1969</v>
      </c>
      <c r="E7279" s="3" t="s">
        <v>15</v>
      </c>
      <c r="F7279" s="3" t="s">
        <v>16</v>
      </c>
      <c r="G7279" s="165">
        <v>714084</v>
      </c>
      <c r="H7279" s="3"/>
      <c r="I7279" s="3"/>
      <c r="J7279" s="3"/>
      <c r="K7279" s="3" t="s">
        <v>3383</v>
      </c>
      <c r="L7279" s="3"/>
      <c r="M7279" s="3"/>
      <c r="N7279" s="3"/>
      <c r="O7279" s="3"/>
      <c r="P7279" s="3"/>
      <c r="Q7279" s="3"/>
      <c r="R7279" s="3"/>
      <c r="S7279" s="152"/>
      <c r="T7279" s="3"/>
      <c r="U7279" s="3"/>
      <c r="V7279" s="143"/>
      <c r="W7279" s="3"/>
      <c r="X7279" s="3"/>
      <c r="Y7279" s="3"/>
      <c r="Z7279" s="3"/>
      <c r="AB7279" s="3"/>
      <c r="AE7279" s="3"/>
      <c r="AF7279" s="3" t="s">
        <v>3451</v>
      </c>
      <c r="AG7279" s="3"/>
      <c r="AH7279" s="153">
        <v>45739</v>
      </c>
      <c r="AI7279" s="14" t="s">
        <v>4825</v>
      </c>
    </row>
    <row r="7280" spans="1:35" ht="15" customHeight="1" thickBot="1" x14ac:dyDescent="0.4">
      <c r="B7280" s="5">
        <f t="shared" si="623"/>
        <v>7278</v>
      </c>
      <c r="C7280">
        <f t="shared" si="625"/>
        <v>33</v>
      </c>
      <c r="D7280" s="16">
        <v>1969</v>
      </c>
      <c r="E7280" s="159" t="s">
        <v>759</v>
      </c>
      <c r="F7280" s="159" t="s">
        <v>25</v>
      </c>
      <c r="G7280" s="160">
        <v>714330</v>
      </c>
      <c r="H7280" s="159"/>
      <c r="I7280" s="159"/>
      <c r="J7280" s="159" t="s">
        <v>380</v>
      </c>
      <c r="K7280" s="159" t="s">
        <v>3383</v>
      </c>
      <c r="L7280" s="159"/>
      <c r="M7280" s="159" t="s">
        <v>3453</v>
      </c>
      <c r="N7280" s="159"/>
      <c r="O7280" s="159"/>
      <c r="P7280" s="159"/>
      <c r="Q7280" s="159"/>
      <c r="R7280" s="159"/>
      <c r="S7280" s="159"/>
      <c r="T7280" s="159"/>
      <c r="U7280" s="159"/>
      <c r="V7280" s="161"/>
      <c r="W7280" s="159" t="s">
        <v>3795</v>
      </c>
      <c r="X7280" s="159" t="s">
        <v>3452</v>
      </c>
      <c r="Y7280" s="159"/>
      <c r="Z7280" s="159"/>
      <c r="AA7280" s="159">
        <v>37117</v>
      </c>
      <c r="AB7280" s="159"/>
      <c r="AC7280" s="159"/>
      <c r="AD7280" s="159"/>
      <c r="AE7280" s="159"/>
      <c r="AF7280" t="s">
        <v>3451</v>
      </c>
      <c r="AG7280" s="3"/>
      <c r="AH7280" s="153">
        <v>46091</v>
      </c>
      <c r="AI7280" s="76" t="s">
        <v>6413</v>
      </c>
    </row>
    <row r="7281" spans="2:35" ht="15" customHeight="1" x14ac:dyDescent="0.35">
      <c r="B7281" s="5">
        <f t="shared" si="623"/>
        <v>7279</v>
      </c>
      <c r="C7281">
        <f t="shared" si="625"/>
        <v>935</v>
      </c>
      <c r="D7281" s="16">
        <v>1969</v>
      </c>
      <c r="E7281" t="s">
        <v>759</v>
      </c>
      <c r="F7281" t="s">
        <v>25</v>
      </c>
      <c r="G7281">
        <v>714363</v>
      </c>
      <c r="H7281" t="s">
        <v>17</v>
      </c>
      <c r="M7281" t="s">
        <v>3359</v>
      </c>
      <c r="AF7281" t="s">
        <v>3060</v>
      </c>
      <c r="AH7281" s="2">
        <v>40036.620300925926</v>
      </c>
    </row>
    <row r="7282" spans="2:35" ht="15" customHeight="1" x14ac:dyDescent="0.45">
      <c r="B7282" s="5">
        <f t="shared" si="623"/>
        <v>7280</v>
      </c>
      <c r="C7282">
        <f t="shared" si="622"/>
        <v>506</v>
      </c>
      <c r="D7282" s="82">
        <v>1970</v>
      </c>
      <c r="E7282" t="s">
        <v>15</v>
      </c>
      <c r="F7282" t="s">
        <v>25</v>
      </c>
      <c r="G7282">
        <v>715298</v>
      </c>
      <c r="J7282" t="s">
        <v>3354</v>
      </c>
      <c r="K7282" t="s">
        <v>3383</v>
      </c>
      <c r="M7282" t="s">
        <v>3453</v>
      </c>
      <c r="T7282" t="s">
        <v>167</v>
      </c>
      <c r="W7282" t="s">
        <v>3572</v>
      </c>
      <c r="X7282" t="s">
        <v>3660</v>
      </c>
      <c r="AB7282" t="s">
        <v>4620</v>
      </c>
      <c r="AD7282" s="154" t="s">
        <v>4619</v>
      </c>
      <c r="AF7282" t="s">
        <v>3451</v>
      </c>
      <c r="AH7282" s="2">
        <v>45683</v>
      </c>
    </row>
    <row r="7283" spans="2:35" ht="15" customHeight="1" thickBot="1" x14ac:dyDescent="0.4">
      <c r="B7283" s="5">
        <f t="shared" si="623"/>
        <v>7281</v>
      </c>
      <c r="C7283">
        <f t="shared" si="622"/>
        <v>8</v>
      </c>
      <c r="D7283" s="16">
        <v>1970</v>
      </c>
      <c r="E7283" s="3" t="s">
        <v>15</v>
      </c>
      <c r="F7283" s="3" t="s">
        <v>25</v>
      </c>
      <c r="G7283" s="165">
        <v>715804</v>
      </c>
      <c r="H7283" s="3"/>
      <c r="I7283" s="3"/>
      <c r="J7283" s="3" t="s">
        <v>3354</v>
      </c>
      <c r="K7283" s="3" t="s">
        <v>3383</v>
      </c>
      <c r="L7283" s="3"/>
      <c r="M7283" s="3" t="s">
        <v>3453</v>
      </c>
      <c r="N7283" s="3"/>
      <c r="O7283" s="3"/>
      <c r="P7283" s="3"/>
      <c r="Q7283" s="3"/>
      <c r="R7283" s="3"/>
      <c r="S7283" s="152"/>
      <c r="T7283" s="3" t="s">
        <v>3262</v>
      </c>
      <c r="U7283" s="3"/>
      <c r="V7283" s="143"/>
      <c r="W7283" s="3" t="s">
        <v>3572</v>
      </c>
      <c r="X7283" s="3" t="s">
        <v>3660</v>
      </c>
      <c r="Y7283" s="3"/>
      <c r="Z7283" s="3"/>
      <c r="AA7283" s="3" t="s">
        <v>3262</v>
      </c>
      <c r="AB7283" s="3"/>
      <c r="AE7283" s="3"/>
      <c r="AF7283" t="s">
        <v>3451</v>
      </c>
      <c r="AG7283" s="3"/>
      <c r="AH7283" s="153">
        <v>45928</v>
      </c>
      <c r="AI7283" s="166" t="s">
        <v>5656</v>
      </c>
    </row>
    <row r="7284" spans="2:35" ht="15" thickBot="1" x14ac:dyDescent="0.4">
      <c r="B7284" s="5">
        <f t="shared" si="623"/>
        <v>7282</v>
      </c>
      <c r="C7284">
        <f t="shared" si="622"/>
        <v>245</v>
      </c>
      <c r="D7284" s="16">
        <v>1970</v>
      </c>
      <c r="E7284" s="159" t="s">
        <v>15</v>
      </c>
      <c r="F7284" s="159" t="s">
        <v>25</v>
      </c>
      <c r="G7284" s="160">
        <v>715812</v>
      </c>
      <c r="H7284" s="159"/>
      <c r="I7284" s="159"/>
      <c r="J7284" s="159" t="s">
        <v>3354</v>
      </c>
      <c r="K7284" s="159" t="s">
        <v>3383</v>
      </c>
      <c r="L7284" s="159"/>
      <c r="M7284" s="159" t="s">
        <v>3453</v>
      </c>
      <c r="N7284" s="159"/>
      <c r="O7284" s="159"/>
      <c r="P7284" s="159"/>
      <c r="Q7284" s="159"/>
      <c r="R7284" s="159"/>
      <c r="S7284" s="159"/>
      <c r="T7284" s="159" t="s">
        <v>3262</v>
      </c>
      <c r="U7284" s="159"/>
      <c r="V7284" s="161"/>
      <c r="W7284" s="159" t="s">
        <v>3572</v>
      </c>
      <c r="X7284" s="159" t="s">
        <v>3660</v>
      </c>
      <c r="Y7284" s="159"/>
      <c r="Z7284" s="159"/>
      <c r="AA7284" s="159" t="s">
        <v>3262</v>
      </c>
      <c r="AB7284" s="159"/>
      <c r="AC7284" s="159"/>
      <c r="AD7284" s="159"/>
      <c r="AE7284" s="159"/>
      <c r="AF7284" t="s">
        <v>3451</v>
      </c>
      <c r="AG7284" s="159"/>
      <c r="AH7284" s="176">
        <v>46034</v>
      </c>
      <c r="AI7284" s="76" t="s">
        <v>6243</v>
      </c>
    </row>
    <row r="7285" spans="2:35" ht="15" customHeight="1" x14ac:dyDescent="0.35">
      <c r="B7285" s="5">
        <f t="shared" si="623"/>
        <v>7283</v>
      </c>
      <c r="C7285">
        <f t="shared" si="622"/>
        <v>51</v>
      </c>
      <c r="D7285" s="16">
        <v>1970</v>
      </c>
      <c r="E7285" t="s">
        <v>15</v>
      </c>
      <c r="F7285" t="s">
        <v>25</v>
      </c>
      <c r="G7285">
        <v>716057</v>
      </c>
      <c r="H7285" t="s">
        <v>17</v>
      </c>
      <c r="L7285" t="s">
        <v>74</v>
      </c>
      <c r="M7285" t="s">
        <v>3359</v>
      </c>
      <c r="AF7285" t="s">
        <v>3060</v>
      </c>
      <c r="AH7285" s="2">
        <v>40172.696122685185</v>
      </c>
    </row>
    <row r="7286" spans="2:35" ht="15" customHeight="1" x14ac:dyDescent="0.35">
      <c r="B7286" s="5">
        <f t="shared" si="623"/>
        <v>7284</v>
      </c>
      <c r="C7286">
        <f t="shared" si="622"/>
        <v>93</v>
      </c>
      <c r="D7286" s="16">
        <v>1970</v>
      </c>
      <c r="E7286" t="s">
        <v>15</v>
      </c>
      <c r="F7286" t="s">
        <v>25</v>
      </c>
      <c r="G7286">
        <v>716108</v>
      </c>
      <c r="H7286" t="s">
        <v>17</v>
      </c>
      <c r="J7286" t="s">
        <v>3354</v>
      </c>
      <c r="K7286" t="s">
        <v>3383</v>
      </c>
      <c r="L7286" t="s">
        <v>471</v>
      </c>
      <c r="M7286" t="s">
        <v>3359</v>
      </c>
      <c r="AF7286" t="s">
        <v>3060</v>
      </c>
      <c r="AH7286" s="2">
        <v>40751.285474537035</v>
      </c>
    </row>
    <row r="7287" spans="2:35" ht="15" customHeight="1" x14ac:dyDescent="0.35">
      <c r="B7287" s="5">
        <f t="shared" si="623"/>
        <v>7285</v>
      </c>
      <c r="C7287">
        <f t="shared" si="622"/>
        <v>157</v>
      </c>
      <c r="D7287" s="16">
        <v>1970</v>
      </c>
      <c r="E7287" s="3" t="s">
        <v>15</v>
      </c>
      <c r="F7287" s="3" t="s">
        <v>25</v>
      </c>
      <c r="G7287" s="3">
        <v>716201</v>
      </c>
      <c r="H7287" s="3"/>
      <c r="I7287" s="3"/>
      <c r="J7287" s="3"/>
      <c r="K7287" s="3"/>
      <c r="L7287" s="3"/>
      <c r="M7287" s="3"/>
      <c r="N7287" s="3"/>
      <c r="O7287" s="3"/>
      <c r="P7287" s="3"/>
      <c r="Q7287" s="3"/>
      <c r="R7287" s="3"/>
      <c r="S7287" s="152"/>
      <c r="T7287" s="3"/>
      <c r="U7287" s="3"/>
      <c r="V7287" s="143"/>
      <c r="W7287" s="3"/>
      <c r="X7287" s="3"/>
      <c r="Y7287" s="3"/>
      <c r="Z7287" s="3"/>
      <c r="AB7287" s="3"/>
      <c r="AE7287" s="3"/>
      <c r="AF7287" s="3" t="s">
        <v>3451</v>
      </c>
      <c r="AG7287" s="3"/>
      <c r="AH7287" s="153">
        <v>45661</v>
      </c>
      <c r="AI7287" s="14" t="s">
        <v>4576</v>
      </c>
    </row>
    <row r="7288" spans="2:35" ht="15" customHeight="1" x14ac:dyDescent="0.35">
      <c r="B7288" s="5">
        <f t="shared" si="623"/>
        <v>7286</v>
      </c>
      <c r="C7288">
        <f t="shared" si="622"/>
        <v>83</v>
      </c>
      <c r="D7288" s="16">
        <v>1970</v>
      </c>
      <c r="E7288" t="s">
        <v>15</v>
      </c>
      <c r="F7288" t="s">
        <v>25</v>
      </c>
      <c r="G7288">
        <v>716358</v>
      </c>
      <c r="H7288" t="s">
        <v>17</v>
      </c>
      <c r="J7288" t="s">
        <v>3354</v>
      </c>
      <c r="K7288" t="s">
        <v>3383</v>
      </c>
      <c r="L7288" t="s">
        <v>2356</v>
      </c>
      <c r="M7288" t="s">
        <v>3359</v>
      </c>
      <c r="AB7288" t="s">
        <v>195</v>
      </c>
      <c r="AF7288" t="s">
        <v>3060</v>
      </c>
      <c r="AH7288" s="2">
        <v>40411.582696759258</v>
      </c>
    </row>
    <row r="7289" spans="2:35" ht="15" customHeight="1" x14ac:dyDescent="0.35">
      <c r="B7289" s="5">
        <f t="shared" si="623"/>
        <v>7287</v>
      </c>
      <c r="C7289">
        <f t="shared" si="622"/>
        <v>75</v>
      </c>
      <c r="D7289" s="16">
        <v>1970</v>
      </c>
      <c r="E7289" t="s">
        <v>15</v>
      </c>
      <c r="F7289" t="s">
        <v>25</v>
      </c>
      <c r="G7289">
        <v>716441</v>
      </c>
      <c r="H7289" t="s">
        <v>17</v>
      </c>
      <c r="J7289" t="s">
        <v>380</v>
      </c>
      <c r="L7289" t="s">
        <v>224</v>
      </c>
      <c r="M7289" t="s">
        <v>3359</v>
      </c>
      <c r="AF7289" t="s">
        <v>3060</v>
      </c>
      <c r="AH7289" s="2">
        <v>40180.590046296296</v>
      </c>
    </row>
    <row r="7290" spans="2:35" ht="15" customHeight="1" x14ac:dyDescent="0.35">
      <c r="B7290" s="5">
        <f t="shared" si="623"/>
        <v>7288</v>
      </c>
      <c r="C7290">
        <f t="shared" si="622"/>
        <v>168</v>
      </c>
      <c r="D7290" s="16">
        <v>1970</v>
      </c>
      <c r="E7290" t="s">
        <v>15</v>
      </c>
      <c r="F7290" t="s">
        <v>25</v>
      </c>
      <c r="G7290">
        <v>716516</v>
      </c>
      <c r="H7290" t="s">
        <v>17</v>
      </c>
      <c r="J7290" t="s">
        <v>3354</v>
      </c>
      <c r="K7290" t="s">
        <v>3383</v>
      </c>
      <c r="L7290" t="s">
        <v>258</v>
      </c>
      <c r="M7290" t="s">
        <v>3359</v>
      </c>
      <c r="AD7290" s="3" t="s">
        <v>2357</v>
      </c>
      <c r="AF7290" t="s">
        <v>3060</v>
      </c>
      <c r="AH7290" s="2">
        <v>40842.874097222222</v>
      </c>
    </row>
    <row r="7291" spans="2:35" ht="15" customHeight="1" x14ac:dyDescent="0.35">
      <c r="B7291" s="5">
        <f t="shared" si="623"/>
        <v>7289</v>
      </c>
      <c r="C7291">
        <f t="shared" si="622"/>
        <v>5</v>
      </c>
      <c r="D7291" s="16">
        <v>1970</v>
      </c>
      <c r="E7291" t="s">
        <v>4890</v>
      </c>
      <c r="F7291" t="s">
        <v>25</v>
      </c>
      <c r="G7291">
        <v>716684</v>
      </c>
      <c r="H7291" t="s">
        <v>17</v>
      </c>
      <c r="J7291" t="s">
        <v>380</v>
      </c>
      <c r="K7291" t="s">
        <v>3383</v>
      </c>
      <c r="M7291" t="s">
        <v>3453</v>
      </c>
      <c r="U7291" t="s">
        <v>3558</v>
      </c>
      <c r="W7291" t="s">
        <v>3971</v>
      </c>
      <c r="X7291" t="s">
        <v>3452</v>
      </c>
      <c r="AD7291" s="3" t="s">
        <v>4889</v>
      </c>
      <c r="AF7291" t="s">
        <v>3451</v>
      </c>
      <c r="AH7291" s="2">
        <v>45760</v>
      </c>
    </row>
    <row r="7292" spans="2:35" ht="15" customHeight="1" x14ac:dyDescent="0.35">
      <c r="B7292" s="5">
        <f t="shared" si="623"/>
        <v>7290</v>
      </c>
      <c r="C7292">
        <f t="shared" si="622"/>
        <v>7</v>
      </c>
      <c r="D7292" s="16">
        <v>1970</v>
      </c>
      <c r="E7292" t="s">
        <v>4890</v>
      </c>
      <c r="F7292" t="s">
        <v>25</v>
      </c>
      <c r="G7292">
        <v>716689</v>
      </c>
      <c r="H7292" t="s">
        <v>17</v>
      </c>
      <c r="L7292" t="s">
        <v>232</v>
      </c>
      <c r="M7292" t="s">
        <v>3359</v>
      </c>
      <c r="AB7292" t="s">
        <v>2358</v>
      </c>
      <c r="AD7292" s="3" t="s">
        <v>4891</v>
      </c>
      <c r="AF7292" t="s">
        <v>3060</v>
      </c>
      <c r="AH7292" s="2">
        <v>40735.625381944446</v>
      </c>
    </row>
    <row r="7293" spans="2:35" ht="15" customHeight="1" x14ac:dyDescent="0.35">
      <c r="B7293" s="5">
        <f t="shared" si="623"/>
        <v>7291</v>
      </c>
      <c r="C7293">
        <f t="shared" si="622"/>
        <v>503</v>
      </c>
      <c r="D7293" s="16">
        <v>1970</v>
      </c>
      <c r="E7293" t="s">
        <v>4890</v>
      </c>
      <c r="F7293" t="s">
        <v>25</v>
      </c>
      <c r="G7293">
        <v>716696</v>
      </c>
      <c r="H7293" t="s">
        <v>17</v>
      </c>
      <c r="J7293" t="s">
        <v>3354</v>
      </c>
      <c r="K7293" t="s">
        <v>3383</v>
      </c>
      <c r="L7293" t="s">
        <v>80</v>
      </c>
      <c r="M7293" t="s">
        <v>3359</v>
      </c>
      <c r="S7293" s="148">
        <v>470</v>
      </c>
      <c r="AD7293" s="3" t="s">
        <v>2360</v>
      </c>
      <c r="AF7293" t="s">
        <v>3060</v>
      </c>
      <c r="AH7293" s="2">
        <v>39918.696423611109</v>
      </c>
    </row>
    <row r="7294" spans="2:35" ht="15" customHeight="1" x14ac:dyDescent="0.35">
      <c r="B7294" s="5">
        <f t="shared" si="623"/>
        <v>7292</v>
      </c>
      <c r="C7294">
        <f t="shared" ref="C7294:C7301" si="626">+G7295-G7294</f>
        <v>148</v>
      </c>
      <c r="D7294" s="16">
        <v>1970</v>
      </c>
      <c r="E7294" t="s">
        <v>15</v>
      </c>
      <c r="F7294" t="s">
        <v>25</v>
      </c>
      <c r="G7294">
        <v>717199</v>
      </c>
      <c r="H7294" t="s">
        <v>17</v>
      </c>
      <c r="J7294" t="s">
        <v>3354</v>
      </c>
      <c r="K7294" t="s">
        <v>3383</v>
      </c>
      <c r="M7294" t="s">
        <v>3359</v>
      </c>
      <c r="AB7294" t="s">
        <v>139</v>
      </c>
      <c r="AF7294" t="s">
        <v>3060</v>
      </c>
      <c r="AH7294" s="2">
        <v>40788.874212962961</v>
      </c>
    </row>
    <row r="7295" spans="2:35" ht="15" customHeight="1" x14ac:dyDescent="0.35">
      <c r="B7295" s="5">
        <f t="shared" si="623"/>
        <v>7293</v>
      </c>
      <c r="C7295">
        <f t="shared" si="626"/>
        <v>69</v>
      </c>
      <c r="D7295" s="16">
        <v>1970</v>
      </c>
      <c r="E7295" t="s">
        <v>15</v>
      </c>
      <c r="F7295" t="s">
        <v>25</v>
      </c>
      <c r="G7295">
        <v>717347</v>
      </c>
      <c r="H7295" t="s">
        <v>17</v>
      </c>
      <c r="J7295" t="s">
        <v>3354</v>
      </c>
      <c r="K7295" t="s">
        <v>3383</v>
      </c>
      <c r="M7295" t="s">
        <v>3359</v>
      </c>
      <c r="AF7295" t="s">
        <v>3060</v>
      </c>
      <c r="AH7295" s="2">
        <v>40751.388159722221</v>
      </c>
    </row>
    <row r="7296" spans="2:35" ht="15" customHeight="1" thickBot="1" x14ac:dyDescent="0.4">
      <c r="B7296" s="5">
        <f t="shared" si="623"/>
        <v>7294</v>
      </c>
      <c r="C7296">
        <f t="shared" si="626"/>
        <v>15</v>
      </c>
      <c r="D7296" s="16">
        <v>1970</v>
      </c>
      <c r="E7296" t="s">
        <v>15</v>
      </c>
      <c r="F7296" t="s">
        <v>25</v>
      </c>
      <c r="G7296">
        <v>717416</v>
      </c>
      <c r="H7296" t="s">
        <v>17</v>
      </c>
      <c r="J7296" t="s">
        <v>3354</v>
      </c>
      <c r="K7296" t="s">
        <v>3383</v>
      </c>
      <c r="L7296" t="s">
        <v>2361</v>
      </c>
      <c r="M7296" t="s">
        <v>3359</v>
      </c>
      <c r="AB7296" t="s">
        <v>195</v>
      </c>
      <c r="AF7296" t="s">
        <v>3060</v>
      </c>
      <c r="AH7296" s="2">
        <v>41028.892581018517</v>
      </c>
    </row>
    <row r="7297" spans="2:35" ht="15" customHeight="1" thickBot="1" x14ac:dyDescent="0.4">
      <c r="B7297" s="5">
        <f t="shared" si="623"/>
        <v>7295</v>
      </c>
      <c r="C7297">
        <f t="shared" si="626"/>
        <v>120</v>
      </c>
      <c r="D7297" s="16">
        <v>1970</v>
      </c>
      <c r="E7297" s="159" t="s">
        <v>15</v>
      </c>
      <c r="F7297" s="159" t="s">
        <v>25</v>
      </c>
      <c r="G7297" s="160">
        <v>717431</v>
      </c>
      <c r="H7297" s="159"/>
      <c r="I7297" s="159"/>
      <c r="J7297" s="159" t="s">
        <v>3354</v>
      </c>
      <c r="K7297" s="159" t="s">
        <v>3383</v>
      </c>
      <c r="L7297" s="159"/>
      <c r="M7297" s="159" t="s">
        <v>3453</v>
      </c>
      <c r="N7297" s="159"/>
      <c r="O7297" s="159"/>
      <c r="P7297" s="159"/>
      <c r="Q7297" s="159"/>
      <c r="R7297" s="159"/>
      <c r="S7297" s="159"/>
      <c r="T7297" s="159" t="s">
        <v>3262</v>
      </c>
      <c r="U7297" s="159"/>
      <c r="V7297" s="159"/>
      <c r="W7297" s="159" t="s">
        <v>3572</v>
      </c>
      <c r="X7297" s="159" t="s">
        <v>3660</v>
      </c>
      <c r="Y7297" s="159"/>
      <c r="Z7297" s="159"/>
      <c r="AA7297" s="159" t="s">
        <v>3262</v>
      </c>
      <c r="AB7297" s="159"/>
      <c r="AC7297" s="159"/>
      <c r="AD7297" s="159"/>
      <c r="AE7297" s="159"/>
      <c r="AF7297" t="s">
        <v>3451</v>
      </c>
      <c r="AG7297" s="159"/>
      <c r="AH7297" s="176">
        <v>46207</v>
      </c>
      <c r="AI7297" s="76" t="s">
        <v>6775</v>
      </c>
    </row>
    <row r="7298" spans="2:35" ht="15" customHeight="1" x14ac:dyDescent="0.35">
      <c r="B7298" s="5">
        <f t="shared" si="623"/>
        <v>7296</v>
      </c>
      <c r="C7298">
        <f t="shared" si="626"/>
        <v>110</v>
      </c>
      <c r="D7298" s="16">
        <v>1970</v>
      </c>
      <c r="E7298" t="s">
        <v>15</v>
      </c>
      <c r="F7298" t="s">
        <v>25</v>
      </c>
      <c r="G7298">
        <v>717551</v>
      </c>
      <c r="H7298" t="s">
        <v>17</v>
      </c>
      <c r="J7298" t="s">
        <v>3354</v>
      </c>
      <c r="K7298" t="s">
        <v>3383</v>
      </c>
      <c r="L7298" t="s">
        <v>1041</v>
      </c>
      <c r="M7298" t="s">
        <v>3359</v>
      </c>
      <c r="AF7298" t="s">
        <v>3060</v>
      </c>
      <c r="AH7298" s="2">
        <v>40786.72152777778</v>
      </c>
    </row>
    <row r="7299" spans="2:35" ht="15" customHeight="1" x14ac:dyDescent="0.35">
      <c r="B7299" s="5">
        <f t="shared" si="623"/>
        <v>7297</v>
      </c>
      <c r="C7299">
        <f t="shared" si="626"/>
        <v>19</v>
      </c>
      <c r="D7299" s="16">
        <v>1970</v>
      </c>
      <c r="E7299" t="s">
        <v>15</v>
      </c>
      <c r="F7299" t="s">
        <v>25</v>
      </c>
      <c r="G7299">
        <v>717661</v>
      </c>
      <c r="H7299" t="s">
        <v>17</v>
      </c>
      <c r="J7299" t="s">
        <v>3354</v>
      </c>
      <c r="K7299" t="s">
        <v>3383</v>
      </c>
      <c r="L7299" t="s">
        <v>172</v>
      </c>
      <c r="M7299" t="s">
        <v>3359</v>
      </c>
      <c r="AD7299" s="3" t="s">
        <v>2362</v>
      </c>
      <c r="AF7299" t="s">
        <v>3060</v>
      </c>
      <c r="AH7299" s="2">
        <v>40250.893645833334</v>
      </c>
    </row>
    <row r="7300" spans="2:35" ht="15" customHeight="1" x14ac:dyDescent="0.35">
      <c r="B7300" s="5">
        <f t="shared" si="623"/>
        <v>7298</v>
      </c>
      <c r="C7300">
        <f t="shared" si="626"/>
        <v>12</v>
      </c>
      <c r="D7300" s="16">
        <v>1970</v>
      </c>
      <c r="E7300" s="116" t="s">
        <v>15</v>
      </c>
      <c r="F7300" s="116" t="s">
        <v>25</v>
      </c>
      <c r="G7300" s="117">
        <v>717680</v>
      </c>
      <c r="H7300" s="172" t="s">
        <v>5836</v>
      </c>
      <c r="I7300" s="172"/>
      <c r="J7300" s="172" t="s">
        <v>3354</v>
      </c>
      <c r="K7300" s="172" t="s">
        <v>3383</v>
      </c>
      <c r="L7300" s="172"/>
      <c r="M7300" s="172" t="s">
        <v>3453</v>
      </c>
      <c r="N7300" s="172"/>
      <c r="O7300" s="172"/>
      <c r="P7300" s="172"/>
      <c r="Q7300" s="172"/>
      <c r="R7300" s="172"/>
      <c r="S7300" s="173"/>
      <c r="T7300" s="172" t="s">
        <v>3262</v>
      </c>
      <c r="U7300" s="172"/>
      <c r="V7300" s="174"/>
      <c r="W7300" s="172" t="s">
        <v>3572</v>
      </c>
      <c r="X7300" s="172" t="s">
        <v>3660</v>
      </c>
      <c r="Y7300" s="172"/>
      <c r="Z7300" s="172"/>
      <c r="AA7300" s="172" t="s">
        <v>3262</v>
      </c>
      <c r="AB7300" s="172"/>
      <c r="AC7300" s="172"/>
      <c r="AD7300" s="172"/>
      <c r="AE7300" s="172"/>
      <c r="AF7300" t="s">
        <v>3451</v>
      </c>
      <c r="AH7300" s="2">
        <v>45966</v>
      </c>
      <c r="AI7300" s="36" t="s">
        <v>5922</v>
      </c>
    </row>
    <row r="7301" spans="2:35" ht="15" customHeight="1" x14ac:dyDescent="0.35">
      <c r="B7301" s="5">
        <f t="shared" si="623"/>
        <v>7299</v>
      </c>
      <c r="C7301">
        <f t="shared" si="626"/>
        <v>48</v>
      </c>
      <c r="D7301" s="16">
        <v>1970</v>
      </c>
      <c r="E7301" t="s">
        <v>15</v>
      </c>
      <c r="F7301" t="s">
        <v>25</v>
      </c>
      <c r="G7301">
        <v>717692</v>
      </c>
      <c r="H7301" t="s">
        <v>17</v>
      </c>
      <c r="J7301" t="s">
        <v>3354</v>
      </c>
      <c r="K7301" t="s">
        <v>3383</v>
      </c>
      <c r="L7301" t="s">
        <v>56</v>
      </c>
      <c r="M7301" t="s">
        <v>3359</v>
      </c>
      <c r="AC7301" s="153">
        <v>40344</v>
      </c>
      <c r="AD7301" s="3" t="s">
        <v>2363</v>
      </c>
      <c r="AF7301" t="s">
        <v>3060</v>
      </c>
      <c r="AH7301" s="2">
        <v>40863.525416666664</v>
      </c>
    </row>
    <row r="7302" spans="2:35" ht="15" customHeight="1" x14ac:dyDescent="0.35">
      <c r="B7302" s="5">
        <f t="shared" si="623"/>
        <v>7300</v>
      </c>
      <c r="C7302">
        <f t="shared" si="622"/>
        <v>42</v>
      </c>
      <c r="D7302" s="16">
        <v>1970</v>
      </c>
      <c r="E7302" t="s">
        <v>15</v>
      </c>
      <c r="F7302" t="s">
        <v>25</v>
      </c>
      <c r="G7302">
        <v>717740</v>
      </c>
      <c r="H7302" t="s">
        <v>17</v>
      </c>
      <c r="J7302" t="s">
        <v>3354</v>
      </c>
      <c r="L7302" t="s">
        <v>1702</v>
      </c>
      <c r="M7302" t="s">
        <v>3359</v>
      </c>
      <c r="AF7302" t="s">
        <v>3060</v>
      </c>
      <c r="AH7302" s="2">
        <v>40275.391631944447</v>
      </c>
    </row>
    <row r="7303" spans="2:35" ht="15" customHeight="1" x14ac:dyDescent="0.35">
      <c r="B7303" s="5">
        <f t="shared" si="623"/>
        <v>7301</v>
      </c>
      <c r="C7303">
        <f t="shared" si="622"/>
        <v>142</v>
      </c>
      <c r="D7303" s="16">
        <v>1970</v>
      </c>
      <c r="E7303" t="s">
        <v>15</v>
      </c>
      <c r="F7303" t="s">
        <v>25</v>
      </c>
      <c r="G7303">
        <v>717782</v>
      </c>
      <c r="H7303" t="s">
        <v>17</v>
      </c>
      <c r="J7303" t="s">
        <v>3354</v>
      </c>
      <c r="K7303" t="s">
        <v>3383</v>
      </c>
      <c r="L7303" t="s">
        <v>690</v>
      </c>
      <c r="M7303" t="s">
        <v>3359</v>
      </c>
      <c r="AF7303" t="s">
        <v>3060</v>
      </c>
      <c r="AH7303" s="2">
        <v>40764.55978009259</v>
      </c>
    </row>
    <row r="7304" spans="2:35" ht="15" customHeight="1" x14ac:dyDescent="0.35">
      <c r="B7304" s="5">
        <f t="shared" si="623"/>
        <v>7302</v>
      </c>
      <c r="C7304">
        <f t="shared" si="622"/>
        <v>9</v>
      </c>
      <c r="D7304" s="16">
        <v>1970</v>
      </c>
      <c r="E7304" t="s">
        <v>560</v>
      </c>
      <c r="F7304" t="s">
        <v>25</v>
      </c>
      <c r="G7304">
        <v>717924</v>
      </c>
      <c r="H7304" t="s">
        <v>17</v>
      </c>
      <c r="J7304" t="s">
        <v>3354</v>
      </c>
      <c r="K7304" t="s">
        <v>3366</v>
      </c>
      <c r="L7304" t="s">
        <v>2364</v>
      </c>
      <c r="M7304" t="s">
        <v>3359</v>
      </c>
      <c r="AB7304" t="s">
        <v>139</v>
      </c>
      <c r="AD7304" s="3" t="s">
        <v>2365</v>
      </c>
      <c r="AF7304" t="s">
        <v>3060</v>
      </c>
      <c r="AH7304" s="2">
        <v>39772.330763888887</v>
      </c>
    </row>
    <row r="7305" spans="2:35" ht="15" customHeight="1" x14ac:dyDescent="0.35">
      <c r="B7305" s="5">
        <f t="shared" si="623"/>
        <v>7303</v>
      </c>
      <c r="C7305">
        <f t="shared" si="622"/>
        <v>43</v>
      </c>
      <c r="D7305" s="16">
        <v>1970</v>
      </c>
      <c r="E7305" t="s">
        <v>560</v>
      </c>
      <c r="F7305" t="s">
        <v>25</v>
      </c>
      <c r="G7305" s="70">
        <v>717933</v>
      </c>
      <c r="J7305" t="s">
        <v>3354</v>
      </c>
      <c r="K7305" t="s">
        <v>3383</v>
      </c>
      <c r="M7305" t="s">
        <v>3453</v>
      </c>
      <c r="T7305" t="s">
        <v>3424</v>
      </c>
      <c r="U7305" t="s">
        <v>3557</v>
      </c>
      <c r="X7305" t="s">
        <v>3452</v>
      </c>
      <c r="Z7305" t="s">
        <v>3359</v>
      </c>
      <c r="AA7305" t="s">
        <v>5473</v>
      </c>
      <c r="AB7305" t="s">
        <v>5474</v>
      </c>
      <c r="AC7305"/>
      <c r="AD7305" s="3" t="s">
        <v>5545</v>
      </c>
      <c r="AF7305" t="s">
        <v>3451</v>
      </c>
      <c r="AG7305" s="3"/>
      <c r="AH7305" s="153">
        <v>45899</v>
      </c>
      <c r="AI7305" s="36" t="s">
        <v>5475</v>
      </c>
    </row>
    <row r="7306" spans="2:35" ht="15" customHeight="1" x14ac:dyDescent="0.35">
      <c r="B7306" s="5">
        <f t="shared" si="623"/>
        <v>7304</v>
      </c>
      <c r="C7306">
        <f t="shared" ref="C7306:C7375" si="627">+G7307-G7306</f>
        <v>11</v>
      </c>
      <c r="D7306" s="16">
        <v>1970</v>
      </c>
      <c r="E7306" t="s">
        <v>560</v>
      </c>
      <c r="F7306" t="s">
        <v>25</v>
      </c>
      <c r="G7306">
        <v>717976</v>
      </c>
      <c r="H7306" t="s">
        <v>17</v>
      </c>
      <c r="J7306" t="s">
        <v>3354</v>
      </c>
      <c r="K7306" t="s">
        <v>3383</v>
      </c>
      <c r="L7306" t="s">
        <v>88</v>
      </c>
      <c r="M7306" t="s">
        <v>3359</v>
      </c>
      <c r="AB7306" t="s">
        <v>195</v>
      </c>
      <c r="AF7306" t="s">
        <v>3060</v>
      </c>
      <c r="AH7306" s="2">
        <v>40273.693726851852</v>
      </c>
    </row>
    <row r="7307" spans="2:35" ht="15" customHeight="1" x14ac:dyDescent="0.35">
      <c r="B7307" s="5">
        <f t="shared" si="623"/>
        <v>7305</v>
      </c>
      <c r="C7307">
        <f t="shared" si="627"/>
        <v>17</v>
      </c>
      <c r="D7307" s="16">
        <v>1970</v>
      </c>
      <c r="E7307" t="s">
        <v>560</v>
      </c>
      <c r="F7307" t="s">
        <v>25</v>
      </c>
      <c r="G7307">
        <v>717987</v>
      </c>
      <c r="H7307" t="s">
        <v>17</v>
      </c>
      <c r="J7307" t="s">
        <v>3356</v>
      </c>
      <c r="L7307" t="s">
        <v>2366</v>
      </c>
      <c r="M7307" t="s">
        <v>3359</v>
      </c>
      <c r="AF7307" t="s">
        <v>3060</v>
      </c>
      <c r="AH7307" s="2">
        <v>40241.287858796299</v>
      </c>
    </row>
    <row r="7308" spans="2:35" ht="15" customHeight="1" x14ac:dyDescent="0.35">
      <c r="B7308" s="5">
        <f t="shared" si="623"/>
        <v>7306</v>
      </c>
      <c r="C7308">
        <f t="shared" si="627"/>
        <v>23</v>
      </c>
      <c r="D7308" s="16">
        <v>1970</v>
      </c>
      <c r="E7308" t="s">
        <v>560</v>
      </c>
      <c r="F7308" t="s">
        <v>25</v>
      </c>
      <c r="G7308">
        <v>718004</v>
      </c>
      <c r="H7308" t="s">
        <v>17</v>
      </c>
      <c r="J7308" t="s">
        <v>3354</v>
      </c>
      <c r="M7308" t="s">
        <v>3359</v>
      </c>
      <c r="AC7308" s="3" t="s">
        <v>2367</v>
      </c>
      <c r="AF7308" t="s">
        <v>3060</v>
      </c>
      <c r="AH7308" s="2">
        <v>40563.559652777774</v>
      </c>
    </row>
    <row r="7309" spans="2:35" ht="15" customHeight="1" x14ac:dyDescent="0.35">
      <c r="B7309" s="5">
        <f t="shared" si="623"/>
        <v>7307</v>
      </c>
      <c r="C7309">
        <f t="shared" si="627"/>
        <v>20</v>
      </c>
      <c r="D7309" s="16">
        <v>1970</v>
      </c>
      <c r="E7309" t="s">
        <v>560</v>
      </c>
      <c r="F7309" t="s">
        <v>25</v>
      </c>
      <c r="G7309">
        <v>718027</v>
      </c>
      <c r="H7309" t="s">
        <v>17</v>
      </c>
      <c r="J7309" t="s">
        <v>3354</v>
      </c>
      <c r="K7309" t="s">
        <v>3383</v>
      </c>
      <c r="L7309" t="s">
        <v>71</v>
      </c>
      <c r="M7309" t="s">
        <v>3359</v>
      </c>
      <c r="AF7309" t="s">
        <v>3060</v>
      </c>
      <c r="AH7309" s="2">
        <v>39782.850821759261</v>
      </c>
    </row>
    <row r="7310" spans="2:35" ht="15" customHeight="1" x14ac:dyDescent="0.35">
      <c r="B7310" s="5">
        <f t="shared" si="623"/>
        <v>7308</v>
      </c>
      <c r="C7310">
        <f t="shared" si="627"/>
        <v>23</v>
      </c>
      <c r="D7310" s="16">
        <v>1970</v>
      </c>
      <c r="E7310" t="s">
        <v>560</v>
      </c>
      <c r="F7310" t="s">
        <v>25</v>
      </c>
      <c r="G7310">
        <v>718047</v>
      </c>
      <c r="H7310" t="s">
        <v>17</v>
      </c>
      <c r="J7310" t="s">
        <v>3354</v>
      </c>
      <c r="K7310" t="s">
        <v>3383</v>
      </c>
      <c r="L7310" t="s">
        <v>74</v>
      </c>
      <c r="M7310" t="s">
        <v>3359</v>
      </c>
      <c r="AD7310" s="3" t="s">
        <v>2368</v>
      </c>
      <c r="AF7310" t="s">
        <v>3060</v>
      </c>
      <c r="AH7310" s="2">
        <v>41092.510613425926</v>
      </c>
    </row>
    <row r="7311" spans="2:35" ht="15" customHeight="1" x14ac:dyDescent="0.35">
      <c r="B7311" s="5">
        <f t="shared" si="623"/>
        <v>7309</v>
      </c>
      <c r="C7311">
        <f t="shared" si="627"/>
        <v>14</v>
      </c>
      <c r="D7311" s="16">
        <v>1970</v>
      </c>
      <c r="E7311" t="s">
        <v>560</v>
      </c>
      <c r="F7311" t="s">
        <v>25</v>
      </c>
      <c r="G7311">
        <v>718070</v>
      </c>
      <c r="H7311" t="s">
        <v>17</v>
      </c>
      <c r="J7311" t="s">
        <v>3354</v>
      </c>
      <c r="K7311" t="s">
        <v>3383</v>
      </c>
      <c r="M7311" t="s">
        <v>3359</v>
      </c>
      <c r="AF7311" t="s">
        <v>3060</v>
      </c>
      <c r="AH7311" s="2">
        <v>40904.782673611109</v>
      </c>
    </row>
    <row r="7312" spans="2:35" ht="15" customHeight="1" x14ac:dyDescent="0.35">
      <c r="B7312" s="5">
        <f t="shared" ref="B7312:B7375" si="628">+B7311+1</f>
        <v>7310</v>
      </c>
      <c r="C7312">
        <f t="shared" ref="C7312:C7316" si="629">+G7313-G7312</f>
        <v>23</v>
      </c>
      <c r="D7312" s="16">
        <v>1970</v>
      </c>
      <c r="E7312" s="3" t="s">
        <v>15</v>
      </c>
      <c r="F7312" s="3" t="s">
        <v>16</v>
      </c>
      <c r="G7312" s="165">
        <v>718084</v>
      </c>
      <c r="H7312" s="3"/>
      <c r="I7312" s="3"/>
      <c r="J7312" s="3"/>
      <c r="K7312" s="3" t="s">
        <v>3383</v>
      </c>
      <c r="L7312" s="3"/>
      <c r="M7312" s="3"/>
      <c r="N7312" s="3"/>
      <c r="O7312" s="3"/>
      <c r="P7312" s="3"/>
      <c r="Q7312" s="3"/>
      <c r="R7312" s="3"/>
      <c r="S7312" s="152"/>
      <c r="T7312" s="3"/>
      <c r="U7312" s="3"/>
      <c r="V7312" s="143"/>
      <c r="W7312" s="3"/>
      <c r="X7312" s="3"/>
      <c r="Y7312" s="3"/>
      <c r="Z7312" s="3"/>
      <c r="AB7312" s="3"/>
      <c r="AE7312" s="3"/>
      <c r="AF7312" s="3" t="s">
        <v>3451</v>
      </c>
      <c r="AG7312" s="3"/>
      <c r="AH7312" s="153">
        <v>45739</v>
      </c>
      <c r="AI7312" s="14" t="s">
        <v>4780</v>
      </c>
    </row>
    <row r="7313" spans="1:35" ht="15" customHeight="1" x14ac:dyDescent="0.35">
      <c r="B7313" s="5">
        <f t="shared" si="628"/>
        <v>7311</v>
      </c>
      <c r="C7313">
        <f t="shared" si="629"/>
        <v>17</v>
      </c>
      <c r="D7313" s="16">
        <v>1970</v>
      </c>
      <c r="E7313" t="s">
        <v>560</v>
      </c>
      <c r="F7313" t="s">
        <v>25</v>
      </c>
      <c r="G7313">
        <v>718107</v>
      </c>
      <c r="H7313" t="s">
        <v>17</v>
      </c>
      <c r="J7313" t="s">
        <v>380</v>
      </c>
      <c r="K7313" t="s">
        <v>3383</v>
      </c>
      <c r="L7313" t="s">
        <v>369</v>
      </c>
      <c r="M7313" t="s">
        <v>3359</v>
      </c>
      <c r="W7313" t="s">
        <v>3557</v>
      </c>
      <c r="Z7313" t="s">
        <v>3359</v>
      </c>
      <c r="AD7313" s="3" t="s">
        <v>2369</v>
      </c>
      <c r="AF7313" t="s">
        <v>3060</v>
      </c>
      <c r="AH7313" s="2">
        <v>40155.554618055554</v>
      </c>
    </row>
    <row r="7314" spans="1:35" ht="15" customHeight="1" thickBot="1" x14ac:dyDescent="0.4">
      <c r="B7314" s="5">
        <f t="shared" si="628"/>
        <v>7312</v>
      </c>
      <c r="C7314">
        <f t="shared" si="629"/>
        <v>2</v>
      </c>
      <c r="D7314" s="16">
        <v>1970</v>
      </c>
      <c r="E7314" t="s">
        <v>560</v>
      </c>
      <c r="F7314" t="s">
        <v>25</v>
      </c>
      <c r="G7314">
        <v>718124</v>
      </c>
      <c r="H7314" t="s">
        <v>17</v>
      </c>
      <c r="J7314" t="s">
        <v>3354</v>
      </c>
      <c r="K7314" t="s">
        <v>3383</v>
      </c>
      <c r="L7314" t="s">
        <v>392</v>
      </c>
      <c r="M7314" t="s">
        <v>3359</v>
      </c>
      <c r="S7314" s="148">
        <v>460</v>
      </c>
      <c r="AB7314" t="s">
        <v>195</v>
      </c>
      <c r="AF7314" t="s">
        <v>3060</v>
      </c>
      <c r="AH7314" s="2">
        <v>40087.483738425923</v>
      </c>
    </row>
    <row r="7315" spans="1:35" ht="15" customHeight="1" thickBot="1" x14ac:dyDescent="0.4">
      <c r="B7315" s="5">
        <f t="shared" si="628"/>
        <v>7313</v>
      </c>
      <c r="C7315">
        <f t="shared" si="629"/>
        <v>3</v>
      </c>
      <c r="D7315" s="16">
        <v>1970</v>
      </c>
      <c r="E7315" s="159" t="s">
        <v>560</v>
      </c>
      <c r="F7315" s="159" t="s">
        <v>25</v>
      </c>
      <c r="G7315" s="160">
        <v>718126</v>
      </c>
      <c r="H7315" s="159"/>
      <c r="I7315" s="159"/>
      <c r="J7315" s="159" t="s">
        <v>3354</v>
      </c>
      <c r="K7315" s="159" t="s">
        <v>3383</v>
      </c>
      <c r="L7315" s="159"/>
      <c r="M7315" s="159" t="s">
        <v>3453</v>
      </c>
      <c r="N7315" s="159"/>
      <c r="O7315" s="159"/>
      <c r="P7315" s="159"/>
      <c r="Q7315" s="159"/>
      <c r="R7315" s="159"/>
      <c r="S7315" s="159"/>
      <c r="T7315" s="159" t="s">
        <v>3424</v>
      </c>
      <c r="U7315" s="159"/>
      <c r="V7315" s="161"/>
      <c r="W7315" s="159" t="s">
        <v>3557</v>
      </c>
      <c r="X7315" s="159" t="s">
        <v>3452</v>
      </c>
      <c r="Y7315" s="159"/>
      <c r="Z7315" s="159"/>
      <c r="AA7315" s="159"/>
      <c r="AB7315" s="159"/>
      <c r="AC7315" s="159"/>
      <c r="AD7315" s="159"/>
      <c r="AE7315" s="159"/>
      <c r="AF7315" t="s">
        <v>3451</v>
      </c>
      <c r="AG7315" s="3"/>
      <c r="AH7315" s="153">
        <v>46091</v>
      </c>
      <c r="AI7315" s="76" t="s">
        <v>6420</v>
      </c>
    </row>
    <row r="7316" spans="1:35" ht="15" customHeight="1" x14ac:dyDescent="0.35">
      <c r="B7316" s="5">
        <f t="shared" si="628"/>
        <v>7314</v>
      </c>
      <c r="C7316">
        <f t="shared" si="629"/>
        <v>42</v>
      </c>
      <c r="D7316" s="16">
        <v>1970</v>
      </c>
      <c r="E7316" t="s">
        <v>560</v>
      </c>
      <c r="F7316" t="s">
        <v>25</v>
      </c>
      <c r="G7316">
        <v>718129</v>
      </c>
      <c r="J7316" t="s">
        <v>3354</v>
      </c>
      <c r="K7316" t="s">
        <v>3383</v>
      </c>
      <c r="M7316" t="s">
        <v>3453</v>
      </c>
      <c r="T7316" t="s">
        <v>3424</v>
      </c>
      <c r="W7316" t="s">
        <v>3557</v>
      </c>
      <c r="X7316" t="s">
        <v>3452</v>
      </c>
      <c r="Z7316" t="s">
        <v>3359</v>
      </c>
      <c r="AA7316" s="3" t="s">
        <v>3556</v>
      </c>
      <c r="AB7316" t="s">
        <v>3848</v>
      </c>
      <c r="AF7316" t="s">
        <v>3451</v>
      </c>
      <c r="AH7316" s="2">
        <v>45278</v>
      </c>
    </row>
    <row r="7317" spans="1:35" ht="15" customHeight="1" x14ac:dyDescent="0.35">
      <c r="A7317" s="3"/>
      <c r="B7317" s="5">
        <f t="shared" si="628"/>
        <v>7315</v>
      </c>
      <c r="C7317">
        <f t="shared" si="627"/>
        <v>20</v>
      </c>
      <c r="D7317" s="16">
        <v>1970</v>
      </c>
      <c r="E7317" s="115" t="s">
        <v>560</v>
      </c>
      <c r="F7317" s="115" t="s">
        <v>25</v>
      </c>
      <c r="G7317" s="70">
        <v>718171</v>
      </c>
      <c r="J7317" t="s">
        <v>3354</v>
      </c>
      <c r="K7317" s="172" t="s">
        <v>3383</v>
      </c>
      <c r="T7317" t="s">
        <v>3424</v>
      </c>
      <c r="AA7317"/>
      <c r="AC7317"/>
      <c r="AD7317"/>
      <c r="AF7317" t="s">
        <v>3451</v>
      </c>
      <c r="AH7317" s="2">
        <v>45966</v>
      </c>
      <c r="AI7317" s="36" t="s">
        <v>5802</v>
      </c>
    </row>
    <row r="7318" spans="1:35" ht="15" customHeight="1" x14ac:dyDescent="0.35">
      <c r="B7318" s="5">
        <f t="shared" si="628"/>
        <v>7316</v>
      </c>
      <c r="C7318">
        <f t="shared" si="627"/>
        <v>513</v>
      </c>
      <c r="D7318" s="16">
        <v>1970</v>
      </c>
      <c r="E7318" t="s">
        <v>560</v>
      </c>
      <c r="F7318" t="s">
        <v>25</v>
      </c>
      <c r="G7318">
        <v>718191</v>
      </c>
      <c r="J7318" t="s">
        <v>3354</v>
      </c>
      <c r="K7318" t="s">
        <v>3383</v>
      </c>
      <c r="M7318" t="s">
        <v>3453</v>
      </c>
      <c r="T7318" t="s">
        <v>3424</v>
      </c>
      <c r="W7318" t="s">
        <v>3557</v>
      </c>
      <c r="X7318" t="s">
        <v>3452</v>
      </c>
      <c r="Z7318" t="s">
        <v>3359</v>
      </c>
      <c r="AA7318" s="3" t="s">
        <v>3556</v>
      </c>
      <c r="AF7318" t="s">
        <v>3451</v>
      </c>
      <c r="AH7318" s="2">
        <v>45928</v>
      </c>
    </row>
    <row r="7319" spans="1:35" ht="15" customHeight="1" x14ac:dyDescent="0.35">
      <c r="B7319" s="5">
        <f t="shared" si="628"/>
        <v>7317</v>
      </c>
      <c r="C7319">
        <f t="shared" ref="C7319:C7324" si="630">+G7320-G7319</f>
        <v>147</v>
      </c>
      <c r="D7319" s="16">
        <v>1970</v>
      </c>
      <c r="E7319" t="s">
        <v>15</v>
      </c>
      <c r="F7319" t="s">
        <v>16</v>
      </c>
      <c r="G7319">
        <v>718704</v>
      </c>
      <c r="H7319" t="s">
        <v>17</v>
      </c>
      <c r="J7319" t="s">
        <v>3354</v>
      </c>
      <c r="K7319" t="s">
        <v>3383</v>
      </c>
      <c r="L7319" t="s">
        <v>398</v>
      </c>
      <c r="M7319" t="s">
        <v>3359</v>
      </c>
      <c r="AF7319" t="s">
        <v>3060</v>
      </c>
      <c r="AH7319" s="2">
        <v>40848.368194444447</v>
      </c>
    </row>
    <row r="7320" spans="1:35" ht="15" customHeight="1" x14ac:dyDescent="0.35">
      <c r="B7320" s="5">
        <f t="shared" si="628"/>
        <v>7318</v>
      </c>
      <c r="C7320">
        <f t="shared" si="630"/>
        <v>87</v>
      </c>
      <c r="D7320" s="16">
        <v>1970</v>
      </c>
      <c r="E7320" s="115" t="s">
        <v>15</v>
      </c>
      <c r="F7320" s="115" t="s">
        <v>16</v>
      </c>
      <c r="G7320" s="70">
        <v>718851</v>
      </c>
      <c r="I7320" s="172"/>
      <c r="J7320" s="172" t="s">
        <v>3354</v>
      </c>
      <c r="K7320" s="172" t="s">
        <v>3383</v>
      </c>
      <c r="L7320" s="172"/>
      <c r="M7320" s="172" t="s">
        <v>3453</v>
      </c>
      <c r="N7320" s="172"/>
      <c r="O7320" s="172"/>
      <c r="P7320" s="172"/>
      <c r="Q7320" s="172"/>
      <c r="R7320" s="172"/>
      <c r="S7320" s="173"/>
      <c r="T7320" s="172" t="s">
        <v>3262</v>
      </c>
      <c r="U7320" s="172"/>
      <c r="V7320" s="174"/>
      <c r="W7320" s="172" t="s">
        <v>3572</v>
      </c>
      <c r="X7320" s="172" t="s">
        <v>3660</v>
      </c>
      <c r="Y7320" s="172"/>
      <c r="Z7320" s="172"/>
      <c r="AA7320" s="172" t="s">
        <v>3262</v>
      </c>
      <c r="AC7320"/>
      <c r="AD7320"/>
      <c r="AF7320" t="s">
        <v>3451</v>
      </c>
      <c r="AH7320" s="2">
        <v>45966</v>
      </c>
      <c r="AI7320" s="36" t="s">
        <v>5803</v>
      </c>
    </row>
    <row r="7321" spans="1:35" ht="15" customHeight="1" x14ac:dyDescent="0.35">
      <c r="B7321" s="5">
        <f t="shared" si="628"/>
        <v>7319</v>
      </c>
      <c r="C7321">
        <f t="shared" si="630"/>
        <v>126</v>
      </c>
      <c r="D7321" s="16">
        <v>1970</v>
      </c>
      <c r="E7321" t="s">
        <v>15</v>
      </c>
      <c r="F7321" t="s">
        <v>16</v>
      </c>
      <c r="G7321">
        <v>718938</v>
      </c>
      <c r="H7321" t="s">
        <v>17</v>
      </c>
      <c r="J7321" t="s">
        <v>3354</v>
      </c>
      <c r="K7321" t="s">
        <v>3383</v>
      </c>
      <c r="L7321" t="s">
        <v>232</v>
      </c>
      <c r="M7321" t="s">
        <v>3359</v>
      </c>
      <c r="AF7321" t="s">
        <v>3060</v>
      </c>
      <c r="AH7321" s="2">
        <v>41008.640462962961</v>
      </c>
    </row>
    <row r="7322" spans="1:35" ht="15" customHeight="1" x14ac:dyDescent="0.35">
      <c r="B7322" s="5">
        <f t="shared" si="628"/>
        <v>7320</v>
      </c>
      <c r="C7322">
        <f t="shared" si="630"/>
        <v>2250</v>
      </c>
      <c r="D7322" s="16">
        <v>1970</v>
      </c>
      <c r="E7322" t="s">
        <v>3762</v>
      </c>
      <c r="F7322" t="s">
        <v>1112</v>
      </c>
      <c r="G7322">
        <v>719064</v>
      </c>
      <c r="J7322" t="s">
        <v>3354</v>
      </c>
      <c r="K7322" t="s">
        <v>3383</v>
      </c>
      <c r="M7322" t="s">
        <v>3453</v>
      </c>
      <c r="T7322" t="s">
        <v>3262</v>
      </c>
      <c r="W7322" t="s">
        <v>3830</v>
      </c>
      <c r="X7322" t="s">
        <v>3830</v>
      </c>
      <c r="AA7322" s="3" t="s">
        <v>3556</v>
      </c>
      <c r="AF7322" t="s">
        <v>3451</v>
      </c>
      <c r="AH7322" s="2">
        <v>46216</v>
      </c>
    </row>
    <row r="7323" spans="1:35" ht="15" customHeight="1" x14ac:dyDescent="0.35">
      <c r="B7323" s="5">
        <f t="shared" si="628"/>
        <v>7321</v>
      </c>
      <c r="C7323">
        <f t="shared" si="630"/>
        <v>78</v>
      </c>
      <c r="D7323" s="16">
        <v>1970</v>
      </c>
      <c r="E7323" t="s">
        <v>500</v>
      </c>
      <c r="F7323" t="s">
        <v>25</v>
      </c>
      <c r="G7323">
        <v>721314</v>
      </c>
      <c r="H7323" t="s">
        <v>17</v>
      </c>
      <c r="J7323" t="s">
        <v>380</v>
      </c>
      <c r="K7323" t="s">
        <v>3383</v>
      </c>
      <c r="L7323" t="s">
        <v>2370</v>
      </c>
      <c r="M7323" t="s">
        <v>3359</v>
      </c>
      <c r="AB7323" t="s">
        <v>197</v>
      </c>
      <c r="AD7323" s="3" t="s">
        <v>1212</v>
      </c>
      <c r="AF7323" t="s">
        <v>3060</v>
      </c>
      <c r="AH7323" s="2">
        <v>39858.34716435185</v>
      </c>
    </row>
    <row r="7324" spans="1:35" ht="15" customHeight="1" x14ac:dyDescent="0.35">
      <c r="B7324" s="5">
        <f t="shared" si="628"/>
        <v>7322</v>
      </c>
      <c r="C7324">
        <f t="shared" si="630"/>
        <v>4</v>
      </c>
      <c r="D7324" s="16">
        <v>1970</v>
      </c>
      <c r="E7324" t="s">
        <v>500</v>
      </c>
      <c r="F7324" t="s">
        <v>25</v>
      </c>
      <c r="G7324">
        <v>721392</v>
      </c>
      <c r="H7324" t="s">
        <v>17</v>
      </c>
      <c r="J7324" t="s">
        <v>380</v>
      </c>
      <c r="M7324" t="s">
        <v>3359</v>
      </c>
      <c r="AF7324" t="s">
        <v>3060</v>
      </c>
      <c r="AH7324" s="2">
        <v>41109.917083333334</v>
      </c>
    </row>
    <row r="7325" spans="1:35" ht="15" customHeight="1" x14ac:dyDescent="0.35">
      <c r="B7325" s="5">
        <f t="shared" si="628"/>
        <v>7323</v>
      </c>
      <c r="C7325">
        <f>+G7327-G7325</f>
        <v>601</v>
      </c>
      <c r="D7325" s="16">
        <v>1970</v>
      </c>
      <c r="E7325" t="s">
        <v>500</v>
      </c>
      <c r="F7325" t="s">
        <v>25</v>
      </c>
      <c r="G7325">
        <v>721396</v>
      </c>
      <c r="H7325" t="s">
        <v>17</v>
      </c>
      <c r="J7325" t="s">
        <v>380</v>
      </c>
      <c r="L7325" t="s">
        <v>234</v>
      </c>
      <c r="M7325" t="s">
        <v>3359</v>
      </c>
      <c r="AF7325" t="s">
        <v>3060</v>
      </c>
      <c r="AH7325" s="2">
        <v>39915.929537037038</v>
      </c>
    </row>
    <row r="7326" spans="1:35" x14ac:dyDescent="0.35">
      <c r="B7326" s="5">
        <f t="shared" si="628"/>
        <v>7324</v>
      </c>
      <c r="C7326">
        <f t="shared" ref="C7326:C7328" si="631">+G7328-G7326</f>
        <v>55</v>
      </c>
      <c r="D7326" s="16">
        <v>1970</v>
      </c>
      <c r="E7326" s="115" t="s">
        <v>15</v>
      </c>
      <c r="F7326" s="115" t="s">
        <v>4616</v>
      </c>
      <c r="G7326" s="115">
        <v>721978</v>
      </c>
      <c r="H7326" s="115"/>
      <c r="I7326" s="115"/>
      <c r="J7326" s="230" t="s">
        <v>3354</v>
      </c>
      <c r="K7326" s="115" t="s">
        <v>6637</v>
      </c>
      <c r="AF7326" t="s">
        <v>3451</v>
      </c>
      <c r="AH7326" s="2">
        <v>46204</v>
      </c>
    </row>
    <row r="7327" spans="1:35" ht="15" customHeight="1" thickBot="1" x14ac:dyDescent="0.4">
      <c r="B7327" s="5">
        <f t="shared" si="628"/>
        <v>7325</v>
      </c>
      <c r="C7327">
        <f t="shared" si="631"/>
        <v>170</v>
      </c>
      <c r="D7327" s="16">
        <v>1970</v>
      </c>
      <c r="E7327" s="116" t="s">
        <v>15</v>
      </c>
      <c r="F7327" s="116" t="s">
        <v>25</v>
      </c>
      <c r="G7327" s="117">
        <v>721997</v>
      </c>
      <c r="H7327" s="172" t="s">
        <v>5836</v>
      </c>
      <c r="I7327" s="172"/>
      <c r="J7327" s="172" t="s">
        <v>3354</v>
      </c>
      <c r="K7327" s="172" t="s">
        <v>3383</v>
      </c>
      <c r="L7327" s="172"/>
      <c r="M7327" s="172" t="s">
        <v>3453</v>
      </c>
      <c r="N7327" s="172"/>
      <c r="O7327" s="172"/>
      <c r="P7327" s="172"/>
      <c r="Q7327" s="172"/>
      <c r="R7327" s="172"/>
      <c r="S7327" s="173"/>
      <c r="T7327" s="172" t="s">
        <v>3262</v>
      </c>
      <c r="U7327" s="172"/>
      <c r="V7327" s="174"/>
      <c r="W7327" s="172" t="s">
        <v>3572</v>
      </c>
      <c r="X7327" s="172" t="s">
        <v>3660</v>
      </c>
      <c r="Y7327" s="172"/>
      <c r="Z7327" s="172"/>
      <c r="AA7327" s="172" t="s">
        <v>3262</v>
      </c>
      <c r="AB7327" s="172"/>
      <c r="AC7327" s="172"/>
      <c r="AD7327" s="172"/>
      <c r="AE7327" s="172"/>
      <c r="AF7327" t="s">
        <v>3451</v>
      </c>
      <c r="AG7327" s="172"/>
      <c r="AH7327" s="175">
        <v>45999</v>
      </c>
      <c r="AI7327" s="36" t="s">
        <v>6065</v>
      </c>
    </row>
    <row r="7328" spans="1:35" ht="15" thickBot="1" x14ac:dyDescent="0.4">
      <c r="B7328" s="5">
        <f t="shared" si="628"/>
        <v>7326</v>
      </c>
      <c r="C7328">
        <f t="shared" si="631"/>
        <v>188</v>
      </c>
      <c r="D7328" s="16">
        <v>1970</v>
      </c>
      <c r="E7328" t="s">
        <v>15</v>
      </c>
      <c r="F7328" t="s">
        <v>25</v>
      </c>
      <c r="G7328">
        <v>722033</v>
      </c>
      <c r="H7328" t="s">
        <v>17</v>
      </c>
      <c r="J7328" t="s">
        <v>3354</v>
      </c>
      <c r="K7328" t="s">
        <v>3383</v>
      </c>
      <c r="L7328" t="s">
        <v>65</v>
      </c>
      <c r="M7328" t="s">
        <v>3359</v>
      </c>
      <c r="AB7328" t="s">
        <v>195</v>
      </c>
      <c r="AF7328" t="s">
        <v>3060</v>
      </c>
      <c r="AG7328" s="162"/>
      <c r="AH7328" s="163">
        <v>40070.751909722225</v>
      </c>
    </row>
    <row r="7329" spans="1:35" ht="15" customHeight="1" thickBot="1" x14ac:dyDescent="0.4">
      <c r="A7329" s="180"/>
      <c r="B7329" s="5">
        <f t="shared" si="628"/>
        <v>7327</v>
      </c>
      <c r="C7329">
        <f t="shared" si="627"/>
        <v>54</v>
      </c>
      <c r="D7329" s="16">
        <v>1970</v>
      </c>
      <c r="E7329" t="s">
        <v>15</v>
      </c>
      <c r="F7329" t="s">
        <v>25</v>
      </c>
      <c r="G7329">
        <v>722167</v>
      </c>
      <c r="H7329" t="s">
        <v>17</v>
      </c>
      <c r="J7329" t="s">
        <v>3354</v>
      </c>
      <c r="K7329" t="s">
        <v>3383</v>
      </c>
      <c r="L7329" t="s">
        <v>1650</v>
      </c>
      <c r="M7329" t="s">
        <v>3359</v>
      </c>
      <c r="AB7329" t="s">
        <v>81</v>
      </c>
      <c r="AF7329" t="s">
        <v>3060</v>
      </c>
      <c r="AH7329" s="2">
        <v>39696.902430555558</v>
      </c>
    </row>
    <row r="7330" spans="1:35" ht="15" customHeight="1" x14ac:dyDescent="0.35">
      <c r="B7330" s="5">
        <f t="shared" si="628"/>
        <v>7328</v>
      </c>
      <c r="C7330">
        <f t="shared" si="627"/>
        <v>19</v>
      </c>
      <c r="D7330" s="16">
        <v>1970</v>
      </c>
      <c r="E7330" t="s">
        <v>15</v>
      </c>
      <c r="F7330" t="s">
        <v>25</v>
      </c>
      <c r="G7330" s="70">
        <v>722221</v>
      </c>
      <c r="J7330" t="s">
        <v>3354</v>
      </c>
      <c r="K7330" t="s">
        <v>3383</v>
      </c>
      <c r="M7330" t="s">
        <v>3453</v>
      </c>
      <c r="T7330" t="s">
        <v>3262</v>
      </c>
      <c r="W7330" t="s">
        <v>3572</v>
      </c>
      <c r="X7330" t="s">
        <v>3660</v>
      </c>
      <c r="AA7330" t="s">
        <v>3262</v>
      </c>
      <c r="AC7330"/>
      <c r="AD7330"/>
      <c r="AF7330" t="s">
        <v>3451</v>
      </c>
      <c r="AG7330" s="3"/>
      <c r="AH7330" s="153">
        <v>45899</v>
      </c>
      <c r="AI7330" s="36" t="s">
        <v>5476</v>
      </c>
    </row>
    <row r="7331" spans="1:35" ht="15" customHeight="1" x14ac:dyDescent="0.35">
      <c r="B7331" s="5">
        <f t="shared" si="628"/>
        <v>7329</v>
      </c>
      <c r="C7331">
        <f t="shared" si="627"/>
        <v>313</v>
      </c>
      <c r="D7331" s="16">
        <v>1970</v>
      </c>
      <c r="E7331" t="s">
        <v>15</v>
      </c>
      <c r="F7331" t="s">
        <v>25</v>
      </c>
      <c r="G7331">
        <v>722240</v>
      </c>
      <c r="H7331" t="s">
        <v>17</v>
      </c>
      <c r="J7331" t="s">
        <v>3354</v>
      </c>
      <c r="L7331" t="s">
        <v>254</v>
      </c>
      <c r="M7331" t="s">
        <v>3359</v>
      </c>
      <c r="S7331" s="148">
        <v>460</v>
      </c>
      <c r="AB7331" t="s">
        <v>195</v>
      </c>
      <c r="AD7331" s="3" t="s">
        <v>2371</v>
      </c>
      <c r="AF7331" t="s">
        <v>3060</v>
      </c>
      <c r="AH7331" s="2">
        <v>40263.505497685182</v>
      </c>
    </row>
    <row r="7332" spans="1:35" ht="15" customHeight="1" x14ac:dyDescent="0.35">
      <c r="A7332" s="3"/>
      <c r="B7332" s="5">
        <f t="shared" si="628"/>
        <v>7330</v>
      </c>
      <c r="C7332">
        <f t="shared" si="627"/>
        <v>6</v>
      </c>
      <c r="D7332" s="16">
        <v>1970</v>
      </c>
      <c r="E7332" t="s">
        <v>15</v>
      </c>
      <c r="F7332" t="s">
        <v>25</v>
      </c>
      <c r="G7332">
        <v>722553</v>
      </c>
      <c r="H7332" t="s">
        <v>17</v>
      </c>
      <c r="J7332" t="s">
        <v>3354</v>
      </c>
      <c r="K7332" t="s">
        <v>3383</v>
      </c>
      <c r="L7332" t="s">
        <v>546</v>
      </c>
      <c r="M7332" t="s">
        <v>3359</v>
      </c>
      <c r="AD7332" s="3" t="s">
        <v>2372</v>
      </c>
      <c r="AF7332" t="s">
        <v>3060</v>
      </c>
      <c r="AH7332" s="2">
        <v>40514.749479166669</v>
      </c>
    </row>
    <row r="7333" spans="1:35" ht="15" customHeight="1" x14ac:dyDescent="0.35">
      <c r="B7333" s="5">
        <f t="shared" si="628"/>
        <v>7331</v>
      </c>
      <c r="C7333">
        <f t="shared" si="627"/>
        <v>8</v>
      </c>
      <c r="D7333" s="16">
        <v>1970</v>
      </c>
      <c r="E7333" s="115" t="s">
        <v>15</v>
      </c>
      <c r="F7333" s="115" t="s">
        <v>25</v>
      </c>
      <c r="G7333" s="70">
        <v>722559</v>
      </c>
      <c r="I7333" s="172"/>
      <c r="J7333" s="172" t="s">
        <v>3354</v>
      </c>
      <c r="K7333" s="172" t="s">
        <v>3383</v>
      </c>
      <c r="L7333" s="172"/>
      <c r="M7333" s="172" t="s">
        <v>3453</v>
      </c>
      <c r="N7333" s="172"/>
      <c r="O7333" s="172"/>
      <c r="P7333" s="172"/>
      <c r="Q7333" s="172"/>
      <c r="R7333" s="172"/>
      <c r="S7333" s="173"/>
      <c r="T7333" s="172" t="s">
        <v>3262</v>
      </c>
      <c r="U7333" s="172"/>
      <c r="V7333" s="174"/>
      <c r="W7333" s="172" t="s">
        <v>3572</v>
      </c>
      <c r="X7333" s="172" t="s">
        <v>3660</v>
      </c>
      <c r="Y7333" s="172"/>
      <c r="Z7333" s="172"/>
      <c r="AA7333" s="172" t="s">
        <v>3262</v>
      </c>
      <c r="AC7333"/>
      <c r="AD7333"/>
      <c r="AF7333" t="s">
        <v>3451</v>
      </c>
      <c r="AH7333" s="2">
        <v>45966</v>
      </c>
      <c r="AI7333" s="36" t="s">
        <v>5804</v>
      </c>
    </row>
    <row r="7334" spans="1:35" ht="15" customHeight="1" x14ac:dyDescent="0.35">
      <c r="B7334" s="5">
        <f t="shared" si="628"/>
        <v>7332</v>
      </c>
      <c r="C7334">
        <f t="shared" si="627"/>
        <v>170</v>
      </c>
      <c r="D7334" s="16">
        <v>1970</v>
      </c>
      <c r="E7334" s="3" t="s">
        <v>15</v>
      </c>
      <c r="F7334" s="3" t="s">
        <v>25</v>
      </c>
      <c r="G7334" s="165">
        <v>722567</v>
      </c>
      <c r="H7334" s="3"/>
      <c r="I7334" s="3"/>
      <c r="J7334" s="3"/>
      <c r="K7334" s="3" t="s">
        <v>3383</v>
      </c>
      <c r="L7334" s="3"/>
      <c r="M7334" s="3"/>
      <c r="N7334" s="3"/>
      <c r="O7334" s="3"/>
      <c r="P7334" s="3"/>
      <c r="Q7334" s="3"/>
      <c r="R7334" s="3"/>
      <c r="S7334" s="152"/>
      <c r="T7334" s="3"/>
      <c r="U7334" s="3"/>
      <c r="V7334" s="143"/>
      <c r="W7334" s="3"/>
      <c r="X7334" s="3"/>
      <c r="Y7334" s="3"/>
      <c r="Z7334" s="3"/>
      <c r="AB7334" s="3"/>
      <c r="AE7334" s="3"/>
      <c r="AF7334" s="3" t="s">
        <v>3451</v>
      </c>
      <c r="AG7334" s="3"/>
      <c r="AH7334" s="153">
        <v>45739</v>
      </c>
      <c r="AI7334" s="14" t="s">
        <v>4826</v>
      </c>
    </row>
    <row r="7335" spans="1:35" ht="15" customHeight="1" x14ac:dyDescent="0.35">
      <c r="B7335" s="5">
        <f t="shared" si="628"/>
        <v>7333</v>
      </c>
      <c r="C7335">
        <f t="shared" si="627"/>
        <v>232</v>
      </c>
      <c r="D7335" s="16">
        <v>1970</v>
      </c>
      <c r="E7335" t="s">
        <v>15</v>
      </c>
      <c r="F7335" t="s">
        <v>25</v>
      </c>
      <c r="G7335">
        <v>722737</v>
      </c>
      <c r="H7335" t="s">
        <v>17</v>
      </c>
      <c r="J7335" t="s">
        <v>3354</v>
      </c>
      <c r="K7335" t="s">
        <v>3383</v>
      </c>
      <c r="M7335" t="s">
        <v>3359</v>
      </c>
      <c r="AF7335" t="s">
        <v>3060</v>
      </c>
      <c r="AH7335" s="2">
        <v>40578.092812499999</v>
      </c>
    </row>
    <row r="7336" spans="1:35" ht="15" customHeight="1" x14ac:dyDescent="0.35">
      <c r="B7336" s="5">
        <f t="shared" si="628"/>
        <v>7334</v>
      </c>
      <c r="C7336">
        <f t="shared" si="627"/>
        <v>14</v>
      </c>
      <c r="D7336" s="16">
        <v>1970</v>
      </c>
      <c r="E7336" t="s">
        <v>15</v>
      </c>
      <c r="F7336" t="s">
        <v>25</v>
      </c>
      <c r="G7336">
        <v>722969</v>
      </c>
      <c r="H7336" t="s">
        <v>17</v>
      </c>
      <c r="J7336" t="s">
        <v>3354</v>
      </c>
      <c r="L7336" t="s">
        <v>2373</v>
      </c>
      <c r="M7336" t="s">
        <v>3359</v>
      </c>
      <c r="AD7336" s="3" t="s">
        <v>2374</v>
      </c>
      <c r="AF7336" t="s">
        <v>3060</v>
      </c>
      <c r="AH7336" s="2">
        <v>40153.666331018518</v>
      </c>
    </row>
    <row r="7337" spans="1:35" ht="15" customHeight="1" x14ac:dyDescent="0.35">
      <c r="B7337" s="5">
        <f t="shared" si="628"/>
        <v>7335</v>
      </c>
      <c r="C7337">
        <f t="shared" si="627"/>
        <v>203</v>
      </c>
      <c r="D7337" s="16">
        <v>1970</v>
      </c>
      <c r="E7337" s="3" t="s">
        <v>15</v>
      </c>
      <c r="F7337" s="3" t="s">
        <v>25</v>
      </c>
      <c r="G7337" s="165">
        <v>722983</v>
      </c>
      <c r="H7337" s="3"/>
      <c r="I7337" s="3"/>
      <c r="J7337" s="3" t="s">
        <v>380</v>
      </c>
      <c r="K7337" s="3" t="s">
        <v>3383</v>
      </c>
      <c r="L7337" s="3"/>
      <c r="M7337" s="3"/>
      <c r="N7337" s="3"/>
      <c r="O7337" s="3"/>
      <c r="P7337" s="3"/>
      <c r="Q7337" s="3"/>
      <c r="R7337" s="3"/>
      <c r="S7337" s="152"/>
      <c r="T7337" s="3"/>
      <c r="U7337" s="3"/>
      <c r="V7337" s="143"/>
      <c r="W7337" s="3"/>
      <c r="X7337" s="3"/>
      <c r="Y7337" s="3"/>
      <c r="Z7337" s="3"/>
      <c r="AB7337" s="3"/>
      <c r="AE7337" s="3"/>
      <c r="AF7337" s="3" t="s">
        <v>3451</v>
      </c>
      <c r="AG7337" s="3"/>
      <c r="AH7337" s="153">
        <v>45739</v>
      </c>
      <c r="AI7337" s="14" t="s">
        <v>4827</v>
      </c>
    </row>
    <row r="7338" spans="1:35" ht="15" customHeight="1" x14ac:dyDescent="0.35">
      <c r="B7338" s="5">
        <f t="shared" si="628"/>
        <v>7336</v>
      </c>
      <c r="C7338">
        <f t="shared" si="627"/>
        <v>24</v>
      </c>
      <c r="D7338" s="16">
        <v>1970</v>
      </c>
      <c r="E7338" t="s">
        <v>15</v>
      </c>
      <c r="F7338" t="s">
        <v>25</v>
      </c>
      <c r="G7338">
        <v>723186</v>
      </c>
      <c r="H7338" t="s">
        <v>17</v>
      </c>
      <c r="J7338" t="s">
        <v>3354</v>
      </c>
      <c r="M7338" t="s">
        <v>3359</v>
      </c>
      <c r="AF7338" t="s">
        <v>3060</v>
      </c>
      <c r="AH7338" s="2">
        <v>40729.601909722223</v>
      </c>
    </row>
    <row r="7339" spans="1:35" ht="15" customHeight="1" x14ac:dyDescent="0.35">
      <c r="B7339" s="5">
        <f t="shared" si="628"/>
        <v>7337</v>
      </c>
      <c r="C7339">
        <f t="shared" si="627"/>
        <v>122</v>
      </c>
      <c r="D7339" s="16">
        <v>1970</v>
      </c>
      <c r="E7339" t="s">
        <v>15</v>
      </c>
      <c r="F7339" t="s">
        <v>25</v>
      </c>
      <c r="G7339">
        <v>723210</v>
      </c>
      <c r="H7339" t="s">
        <v>17</v>
      </c>
      <c r="J7339" t="s">
        <v>3354</v>
      </c>
      <c r="K7339" t="s">
        <v>3383</v>
      </c>
      <c r="L7339" t="s">
        <v>1152</v>
      </c>
      <c r="M7339" t="s">
        <v>3359</v>
      </c>
      <c r="AF7339" t="s">
        <v>3060</v>
      </c>
      <c r="AH7339" s="2">
        <v>39751.891932870371</v>
      </c>
    </row>
    <row r="7340" spans="1:35" ht="15" customHeight="1" x14ac:dyDescent="0.35">
      <c r="B7340" s="5">
        <f t="shared" si="628"/>
        <v>7338</v>
      </c>
      <c r="C7340">
        <f t="shared" si="627"/>
        <v>35</v>
      </c>
      <c r="D7340" s="16">
        <v>1970</v>
      </c>
      <c r="E7340" t="s">
        <v>15</v>
      </c>
      <c r="F7340" t="s">
        <v>25</v>
      </c>
      <c r="G7340">
        <v>723332</v>
      </c>
      <c r="H7340" t="s">
        <v>17</v>
      </c>
      <c r="J7340" t="s">
        <v>3354</v>
      </c>
      <c r="M7340" t="s">
        <v>3359</v>
      </c>
      <c r="AF7340" t="s">
        <v>3060</v>
      </c>
      <c r="AH7340" s="2">
        <v>40511.329791666663</v>
      </c>
    </row>
    <row r="7341" spans="1:35" ht="15" customHeight="1" x14ac:dyDescent="0.35">
      <c r="B7341" s="5">
        <f t="shared" si="628"/>
        <v>7339</v>
      </c>
      <c r="C7341">
        <f t="shared" si="627"/>
        <v>358</v>
      </c>
      <c r="D7341" s="16">
        <v>1970</v>
      </c>
      <c r="E7341" t="s">
        <v>500</v>
      </c>
      <c r="F7341" t="s">
        <v>25</v>
      </c>
      <c r="G7341">
        <v>723367</v>
      </c>
      <c r="H7341" t="s">
        <v>17</v>
      </c>
      <c r="J7341" t="s">
        <v>380</v>
      </c>
      <c r="K7341" t="s">
        <v>3383</v>
      </c>
      <c r="M7341" t="s">
        <v>3359</v>
      </c>
      <c r="U7341" t="s">
        <v>3557</v>
      </c>
      <c r="AF7341" t="s">
        <v>3060</v>
      </c>
      <c r="AH7341" s="2">
        <v>39834.433807870373</v>
      </c>
    </row>
    <row r="7342" spans="1:35" ht="15" customHeight="1" x14ac:dyDescent="0.35">
      <c r="B7342" s="5">
        <f t="shared" si="628"/>
        <v>7340</v>
      </c>
      <c r="C7342">
        <f t="shared" si="627"/>
        <v>263</v>
      </c>
      <c r="D7342" s="16">
        <v>1970</v>
      </c>
      <c r="E7342" t="s">
        <v>560</v>
      </c>
      <c r="F7342" t="s">
        <v>25</v>
      </c>
      <c r="G7342">
        <v>723725</v>
      </c>
      <c r="H7342" t="s">
        <v>17</v>
      </c>
      <c r="J7342" t="s">
        <v>3354</v>
      </c>
      <c r="K7342" t="s">
        <v>3383</v>
      </c>
      <c r="L7342" t="s">
        <v>56</v>
      </c>
      <c r="M7342" t="s">
        <v>3359</v>
      </c>
      <c r="W7342" t="s">
        <v>3557</v>
      </c>
      <c r="AF7342" t="s">
        <v>3060</v>
      </c>
      <c r="AH7342" s="2">
        <v>41059.770486111112</v>
      </c>
    </row>
    <row r="7343" spans="1:35" ht="15" customHeight="1" thickBot="1" x14ac:dyDescent="0.4">
      <c r="B7343" s="5">
        <f t="shared" si="628"/>
        <v>7341</v>
      </c>
      <c r="C7343">
        <f t="shared" ref="C7343:C7344" si="632">+G7344-G7343</f>
        <v>26</v>
      </c>
      <c r="D7343" s="16">
        <v>1970</v>
      </c>
      <c r="E7343" t="s">
        <v>500</v>
      </c>
      <c r="F7343" t="s">
        <v>16</v>
      </c>
      <c r="G7343">
        <v>723988</v>
      </c>
      <c r="H7343" t="s">
        <v>17</v>
      </c>
      <c r="J7343" t="s">
        <v>3364</v>
      </c>
      <c r="K7343" t="s">
        <v>3383</v>
      </c>
      <c r="L7343" t="s">
        <v>791</v>
      </c>
      <c r="M7343" t="s">
        <v>3359</v>
      </c>
      <c r="U7343" t="s">
        <v>3557</v>
      </c>
      <c r="V7343" s="43" t="s">
        <v>3359</v>
      </c>
      <c r="AF7343" t="s">
        <v>3060</v>
      </c>
      <c r="AH7343" s="2">
        <v>39926.450462962966</v>
      </c>
    </row>
    <row r="7344" spans="1:35" ht="15" customHeight="1" thickBot="1" x14ac:dyDescent="0.4">
      <c r="B7344" s="5">
        <f t="shared" si="628"/>
        <v>7342</v>
      </c>
      <c r="C7344">
        <f t="shared" si="632"/>
        <v>567</v>
      </c>
      <c r="D7344" s="16">
        <v>1970</v>
      </c>
      <c r="E7344" s="159" t="s">
        <v>500</v>
      </c>
      <c r="F7344" s="159" t="s">
        <v>16</v>
      </c>
      <c r="G7344" s="160">
        <v>724014</v>
      </c>
      <c r="H7344" s="159"/>
      <c r="I7344" s="159"/>
      <c r="J7344" s="159" t="s">
        <v>3364</v>
      </c>
      <c r="K7344" s="159" t="s">
        <v>3383</v>
      </c>
      <c r="L7344" s="159"/>
      <c r="M7344" s="159" t="s">
        <v>3453</v>
      </c>
      <c r="N7344" s="159"/>
      <c r="O7344" s="159"/>
      <c r="P7344" s="159"/>
      <c r="Q7344" s="159"/>
      <c r="R7344" s="159"/>
      <c r="S7344" s="159"/>
      <c r="T7344" s="159"/>
      <c r="U7344" s="159" t="s">
        <v>3557</v>
      </c>
      <c r="V7344" s="161" t="s">
        <v>3359</v>
      </c>
      <c r="W7344" s="159" t="s">
        <v>3572</v>
      </c>
      <c r="X7344" s="159" t="s">
        <v>3452</v>
      </c>
      <c r="Y7344" s="159"/>
      <c r="Z7344" s="159"/>
      <c r="AA7344" s="159"/>
      <c r="AB7344" s="167" t="s">
        <v>5469</v>
      </c>
      <c r="AC7344" s="159"/>
      <c r="AD7344" s="159"/>
      <c r="AE7344" s="159"/>
      <c r="AF7344" t="s">
        <v>3451</v>
      </c>
      <c r="AH7344" s="2">
        <v>46130</v>
      </c>
      <c r="AI7344" s="76" t="s">
        <v>6531</v>
      </c>
    </row>
    <row r="7345" spans="1:35" ht="15" customHeight="1" x14ac:dyDescent="0.35">
      <c r="B7345" s="5">
        <f t="shared" si="628"/>
        <v>7343</v>
      </c>
      <c r="C7345">
        <f t="shared" ref="C7345:C7348" si="633">+G7346-G7345</f>
        <v>83</v>
      </c>
      <c r="D7345" s="16">
        <v>1970</v>
      </c>
      <c r="E7345" t="s">
        <v>15</v>
      </c>
      <c r="F7345" t="s">
        <v>16</v>
      </c>
      <c r="G7345">
        <v>724581</v>
      </c>
      <c r="H7345" t="s">
        <v>17</v>
      </c>
      <c r="J7345" t="s">
        <v>3354</v>
      </c>
      <c r="K7345" t="s">
        <v>3383</v>
      </c>
      <c r="L7345" t="s">
        <v>1088</v>
      </c>
      <c r="M7345" t="s">
        <v>3359</v>
      </c>
      <c r="AF7345" t="s">
        <v>3060</v>
      </c>
      <c r="AH7345" s="2">
        <v>40322.389641203707</v>
      </c>
    </row>
    <row r="7346" spans="1:35" ht="15" customHeight="1" thickBot="1" x14ac:dyDescent="0.4">
      <c r="A7346" s="3"/>
      <c r="B7346" s="5">
        <f t="shared" si="628"/>
        <v>7344</v>
      </c>
      <c r="C7346">
        <f t="shared" si="633"/>
        <v>56</v>
      </c>
      <c r="D7346" s="16">
        <v>1970</v>
      </c>
      <c r="E7346" t="s">
        <v>15</v>
      </c>
      <c r="F7346" t="s">
        <v>25</v>
      </c>
      <c r="G7346">
        <v>724664</v>
      </c>
      <c r="H7346" t="s">
        <v>17</v>
      </c>
      <c r="J7346" t="s">
        <v>3354</v>
      </c>
      <c r="K7346" t="s">
        <v>3383</v>
      </c>
      <c r="M7346" t="s">
        <v>3359</v>
      </c>
      <c r="AB7346" t="s">
        <v>139</v>
      </c>
      <c r="AF7346" t="s">
        <v>3060</v>
      </c>
      <c r="AH7346" s="2">
        <v>40018.762812499997</v>
      </c>
    </row>
    <row r="7347" spans="1:35" ht="15" customHeight="1" thickBot="1" x14ac:dyDescent="0.4">
      <c r="B7347" s="5">
        <f t="shared" si="628"/>
        <v>7345</v>
      </c>
      <c r="C7347">
        <f t="shared" si="633"/>
        <v>242</v>
      </c>
      <c r="D7347" s="16">
        <v>1970</v>
      </c>
      <c r="E7347" s="159" t="s">
        <v>15</v>
      </c>
      <c r="F7347" s="159" t="s">
        <v>16</v>
      </c>
      <c r="G7347" s="160">
        <v>724720</v>
      </c>
      <c r="H7347" s="159"/>
      <c r="I7347" s="159"/>
      <c r="J7347" s="159" t="s">
        <v>3354</v>
      </c>
      <c r="K7347" s="159" t="s">
        <v>3383</v>
      </c>
      <c r="L7347" s="159"/>
      <c r="M7347" s="159" t="s">
        <v>3453</v>
      </c>
      <c r="N7347" s="159"/>
      <c r="O7347" s="159"/>
      <c r="P7347" s="159"/>
      <c r="Q7347" s="159"/>
      <c r="R7347" s="159"/>
      <c r="S7347" s="159"/>
      <c r="T7347" s="159" t="s">
        <v>3262</v>
      </c>
      <c r="U7347" s="159"/>
      <c r="V7347" s="161"/>
      <c r="W7347" s="159" t="s">
        <v>3572</v>
      </c>
      <c r="X7347" s="159" t="s">
        <v>3660</v>
      </c>
      <c r="Y7347" s="159"/>
      <c r="Z7347" s="159"/>
      <c r="AA7347" s="159" t="s">
        <v>3262</v>
      </c>
      <c r="AB7347" s="159"/>
      <c r="AC7347" s="159"/>
      <c r="AD7347" s="167" t="s">
        <v>6464</v>
      </c>
      <c r="AE7347" s="159"/>
      <c r="AF7347" t="s">
        <v>3451</v>
      </c>
      <c r="AG7347" s="3"/>
      <c r="AH7347" s="153">
        <v>46091</v>
      </c>
      <c r="AI7347" s="76" t="s">
        <v>6465</v>
      </c>
    </row>
    <row r="7348" spans="1:35" ht="15" customHeight="1" x14ac:dyDescent="0.35">
      <c r="B7348" s="5">
        <f t="shared" si="628"/>
        <v>7346</v>
      </c>
      <c r="C7348">
        <f t="shared" si="633"/>
        <v>99</v>
      </c>
      <c r="D7348" s="16">
        <v>1970</v>
      </c>
      <c r="E7348" t="s">
        <v>15</v>
      </c>
      <c r="F7348" t="s">
        <v>16</v>
      </c>
      <c r="G7348">
        <v>724962</v>
      </c>
      <c r="H7348" t="s">
        <v>17</v>
      </c>
      <c r="J7348" t="s">
        <v>3354</v>
      </c>
      <c r="K7348" t="s">
        <v>3383</v>
      </c>
      <c r="L7348" t="s">
        <v>1298</v>
      </c>
      <c r="M7348" t="s">
        <v>3359</v>
      </c>
      <c r="AB7348" t="s">
        <v>81</v>
      </c>
      <c r="AF7348" t="s">
        <v>3060</v>
      </c>
      <c r="AH7348" s="2">
        <v>40795.403969907406</v>
      </c>
    </row>
    <row r="7349" spans="1:35" ht="15" customHeight="1" x14ac:dyDescent="0.35">
      <c r="B7349" s="5">
        <f t="shared" si="628"/>
        <v>7347</v>
      </c>
      <c r="C7349">
        <f t="shared" si="627"/>
        <v>3</v>
      </c>
      <c r="D7349" s="16">
        <v>1970</v>
      </c>
      <c r="E7349" t="s">
        <v>15</v>
      </c>
      <c r="F7349" t="s">
        <v>16</v>
      </c>
      <c r="G7349">
        <v>725061</v>
      </c>
      <c r="H7349" t="s">
        <v>17</v>
      </c>
      <c r="J7349" t="s">
        <v>3354</v>
      </c>
      <c r="K7349" t="s">
        <v>3383</v>
      </c>
      <c r="L7349" t="s">
        <v>471</v>
      </c>
      <c r="M7349" t="s">
        <v>3359</v>
      </c>
      <c r="AD7349" s="3" t="s">
        <v>2375</v>
      </c>
      <c r="AF7349" t="s">
        <v>3060</v>
      </c>
      <c r="AH7349" s="2">
        <v>40320.421203703707</v>
      </c>
    </row>
    <row r="7350" spans="1:35" ht="15" customHeight="1" x14ac:dyDescent="0.35">
      <c r="B7350" s="5">
        <f t="shared" si="628"/>
        <v>7348</v>
      </c>
      <c r="C7350">
        <f t="shared" si="627"/>
        <v>131</v>
      </c>
      <c r="D7350" s="16">
        <v>1970</v>
      </c>
      <c r="E7350" t="s">
        <v>15</v>
      </c>
      <c r="F7350" t="s">
        <v>25</v>
      </c>
      <c r="G7350">
        <v>725064</v>
      </c>
      <c r="H7350" t="s">
        <v>17</v>
      </c>
      <c r="J7350" t="s">
        <v>3354</v>
      </c>
      <c r="K7350" t="s">
        <v>3383</v>
      </c>
      <c r="M7350" t="s">
        <v>3359</v>
      </c>
      <c r="AF7350" t="s">
        <v>3060</v>
      </c>
      <c r="AH7350" s="2">
        <v>39886.345694444448</v>
      </c>
    </row>
    <row r="7351" spans="1:35" ht="15" customHeight="1" x14ac:dyDescent="0.35">
      <c r="B7351" s="5">
        <f t="shared" si="628"/>
        <v>7349</v>
      </c>
      <c r="C7351">
        <f t="shared" si="627"/>
        <v>44</v>
      </c>
      <c r="D7351" s="16">
        <v>1970</v>
      </c>
      <c r="E7351" s="3" t="s">
        <v>15</v>
      </c>
      <c r="F7351" s="3" t="s">
        <v>16</v>
      </c>
      <c r="G7351" s="165">
        <v>725195</v>
      </c>
      <c r="H7351" s="3"/>
      <c r="I7351" s="3"/>
      <c r="J7351" s="3" t="s">
        <v>3354</v>
      </c>
      <c r="K7351" s="3" t="s">
        <v>3383</v>
      </c>
      <c r="L7351" s="3"/>
      <c r="M7351" s="3" t="s">
        <v>3453</v>
      </c>
      <c r="N7351" s="3"/>
      <c r="O7351" s="3"/>
      <c r="P7351" s="3"/>
      <c r="Q7351" s="3"/>
      <c r="R7351" s="3"/>
      <c r="S7351" s="152"/>
      <c r="T7351" s="3" t="s">
        <v>3262</v>
      </c>
      <c r="U7351" s="3"/>
      <c r="V7351" s="143"/>
      <c r="W7351" s="3" t="s">
        <v>3572</v>
      </c>
      <c r="X7351" s="3" t="s">
        <v>3660</v>
      </c>
      <c r="Y7351" s="3"/>
      <c r="Z7351" s="3"/>
      <c r="AA7351" s="3" t="s">
        <v>3262</v>
      </c>
      <c r="AB7351" s="3"/>
      <c r="AE7351" s="3"/>
      <c r="AF7351" t="s">
        <v>3451</v>
      </c>
      <c r="AG7351" s="3"/>
      <c r="AH7351" s="153">
        <v>45928</v>
      </c>
      <c r="AI7351" s="166" t="s">
        <v>5657</v>
      </c>
    </row>
    <row r="7352" spans="1:35" ht="15" customHeight="1" x14ac:dyDescent="0.35">
      <c r="B7352" s="5">
        <f t="shared" si="628"/>
        <v>7350</v>
      </c>
      <c r="C7352">
        <f t="shared" si="627"/>
        <v>343</v>
      </c>
      <c r="D7352" s="16">
        <v>1970</v>
      </c>
      <c r="E7352" t="s">
        <v>15</v>
      </c>
      <c r="F7352" t="s">
        <v>16</v>
      </c>
      <c r="G7352">
        <v>725239</v>
      </c>
      <c r="H7352" t="s">
        <v>17</v>
      </c>
      <c r="J7352" t="s">
        <v>3354</v>
      </c>
      <c r="M7352" t="s">
        <v>3359</v>
      </c>
      <c r="AF7352" t="s">
        <v>3060</v>
      </c>
      <c r="AH7352" s="2">
        <v>40437.964733796296</v>
      </c>
    </row>
    <row r="7353" spans="1:35" ht="15" customHeight="1" x14ac:dyDescent="0.35">
      <c r="B7353" s="5">
        <f t="shared" si="628"/>
        <v>7351</v>
      </c>
      <c r="C7353">
        <f t="shared" si="627"/>
        <v>13</v>
      </c>
      <c r="D7353" s="16">
        <v>1970</v>
      </c>
      <c r="E7353" s="3" t="s">
        <v>759</v>
      </c>
      <c r="F7353" s="3" t="s">
        <v>25</v>
      </c>
      <c r="G7353" s="3">
        <v>725582</v>
      </c>
      <c r="H7353" s="3"/>
      <c r="I7353" s="3"/>
      <c r="J7353" s="3"/>
      <c r="K7353" s="3"/>
      <c r="L7353" s="3"/>
      <c r="M7353" s="3"/>
      <c r="N7353" s="3"/>
      <c r="O7353" s="3"/>
      <c r="P7353" s="3"/>
      <c r="Q7353" s="3"/>
      <c r="R7353" s="3"/>
      <c r="S7353" s="152"/>
      <c r="T7353" s="3"/>
      <c r="U7353" s="3"/>
      <c r="V7353" s="143"/>
      <c r="W7353" s="3"/>
      <c r="X7353" s="3"/>
      <c r="Y7353" s="3"/>
      <c r="Z7353" s="3"/>
      <c r="AB7353" s="165">
        <v>37117</v>
      </c>
      <c r="AE7353" s="3"/>
      <c r="AF7353" s="3" t="s">
        <v>3451</v>
      </c>
      <c r="AG7353" s="3"/>
      <c r="AH7353" s="153">
        <v>45661</v>
      </c>
      <c r="AI7353" s="14" t="s">
        <v>4474</v>
      </c>
    </row>
    <row r="7354" spans="1:35" ht="15" customHeight="1" x14ac:dyDescent="0.35">
      <c r="B7354" s="5">
        <f t="shared" si="628"/>
        <v>7352</v>
      </c>
      <c r="C7354">
        <f t="shared" si="627"/>
        <v>9</v>
      </c>
      <c r="D7354" s="16">
        <v>1970</v>
      </c>
      <c r="E7354" t="s">
        <v>759</v>
      </c>
      <c r="F7354" t="s">
        <v>25</v>
      </c>
      <c r="G7354">
        <v>725595</v>
      </c>
      <c r="H7354" t="s">
        <v>17</v>
      </c>
      <c r="J7354" t="s">
        <v>380</v>
      </c>
      <c r="M7354" t="s">
        <v>3359</v>
      </c>
      <c r="AB7354" t="s">
        <v>81</v>
      </c>
      <c r="AC7354" s="153">
        <v>26523</v>
      </c>
      <c r="AF7354" t="s">
        <v>3060</v>
      </c>
      <c r="AH7354" s="2">
        <v>39939.071886574071</v>
      </c>
    </row>
    <row r="7355" spans="1:35" ht="15" customHeight="1" x14ac:dyDescent="0.35">
      <c r="B7355" s="5">
        <f t="shared" si="628"/>
        <v>7353</v>
      </c>
      <c r="C7355">
        <f t="shared" si="627"/>
        <v>13</v>
      </c>
      <c r="D7355" s="16">
        <v>1970</v>
      </c>
      <c r="E7355" t="s">
        <v>759</v>
      </c>
      <c r="F7355" t="s">
        <v>25</v>
      </c>
      <c r="G7355">
        <v>725604</v>
      </c>
      <c r="H7355" t="s">
        <v>17</v>
      </c>
      <c r="J7355" t="s">
        <v>3354</v>
      </c>
      <c r="K7355" t="s">
        <v>3383</v>
      </c>
      <c r="M7355" t="s">
        <v>3359</v>
      </c>
      <c r="AF7355" t="s">
        <v>3060</v>
      </c>
      <c r="AH7355" s="2">
        <v>40421.53402777778</v>
      </c>
    </row>
    <row r="7356" spans="1:35" ht="15" customHeight="1" x14ac:dyDescent="0.35">
      <c r="B7356" s="5">
        <f t="shared" si="628"/>
        <v>7354</v>
      </c>
      <c r="C7356">
        <f t="shared" si="627"/>
        <v>1225</v>
      </c>
      <c r="D7356" s="16">
        <v>1970</v>
      </c>
      <c r="E7356" t="s">
        <v>759</v>
      </c>
      <c r="F7356" t="s">
        <v>25</v>
      </c>
      <c r="G7356">
        <v>725617</v>
      </c>
      <c r="H7356" t="s">
        <v>17</v>
      </c>
      <c r="J7356" t="s">
        <v>3354</v>
      </c>
      <c r="K7356" t="s">
        <v>3383</v>
      </c>
      <c r="L7356" t="s">
        <v>2376</v>
      </c>
      <c r="M7356" t="s">
        <v>3359</v>
      </c>
      <c r="S7356" s="148">
        <v>460</v>
      </c>
      <c r="AB7356" t="s">
        <v>81</v>
      </c>
      <c r="AD7356" s="3" t="s">
        <v>2377</v>
      </c>
      <c r="AF7356" t="s">
        <v>3060</v>
      </c>
    </row>
    <row r="7357" spans="1:35" ht="15" customHeight="1" x14ac:dyDescent="0.35">
      <c r="B7357" s="5">
        <f t="shared" si="628"/>
        <v>7355</v>
      </c>
      <c r="C7357">
        <f t="shared" si="627"/>
        <v>13</v>
      </c>
      <c r="D7357" s="16">
        <v>1970</v>
      </c>
      <c r="E7357" t="s">
        <v>759</v>
      </c>
      <c r="F7357" t="s">
        <v>25</v>
      </c>
      <c r="G7357">
        <v>726842</v>
      </c>
      <c r="H7357" t="s">
        <v>17</v>
      </c>
      <c r="J7357" t="s">
        <v>3354</v>
      </c>
      <c r="K7357" t="s">
        <v>3383</v>
      </c>
      <c r="L7357" t="s">
        <v>2379</v>
      </c>
      <c r="M7357" t="s">
        <v>3359</v>
      </c>
      <c r="AD7357" s="3" t="s">
        <v>2380</v>
      </c>
      <c r="AF7357" t="s">
        <v>3060</v>
      </c>
      <c r="AH7357" s="2">
        <v>39855.666493055556</v>
      </c>
    </row>
    <row r="7358" spans="1:35" ht="15" customHeight="1" x14ac:dyDescent="0.35">
      <c r="B7358" s="5">
        <f t="shared" si="628"/>
        <v>7356</v>
      </c>
      <c r="C7358">
        <f t="shared" si="627"/>
        <v>9</v>
      </c>
      <c r="D7358" s="16">
        <v>1970</v>
      </c>
      <c r="E7358" t="s">
        <v>759</v>
      </c>
      <c r="F7358" t="s">
        <v>25</v>
      </c>
      <c r="G7358">
        <v>726855</v>
      </c>
      <c r="J7358" t="s">
        <v>380</v>
      </c>
      <c r="K7358" t="s">
        <v>3383</v>
      </c>
      <c r="M7358" t="s">
        <v>3453</v>
      </c>
      <c r="T7358" t="s">
        <v>3454</v>
      </c>
      <c r="U7358" t="s">
        <v>3455</v>
      </c>
      <c r="X7358" t="s">
        <v>3457</v>
      </c>
      <c r="AB7358" t="s">
        <v>3456</v>
      </c>
      <c r="AF7358" t="s">
        <v>3451</v>
      </c>
      <c r="AH7358" s="2">
        <v>45121</v>
      </c>
    </row>
    <row r="7359" spans="1:35" ht="15" customHeight="1" x14ac:dyDescent="0.35">
      <c r="B7359" s="5">
        <f t="shared" si="628"/>
        <v>7357</v>
      </c>
      <c r="C7359">
        <f t="shared" si="627"/>
        <v>36</v>
      </c>
      <c r="D7359" s="16">
        <v>1970</v>
      </c>
      <c r="E7359" t="s">
        <v>759</v>
      </c>
      <c r="F7359" t="s">
        <v>25</v>
      </c>
      <c r="G7359">
        <v>726864</v>
      </c>
      <c r="H7359" t="s">
        <v>17</v>
      </c>
      <c r="J7359" t="s">
        <v>380</v>
      </c>
      <c r="K7359" t="s">
        <v>3383</v>
      </c>
      <c r="L7359" t="s">
        <v>80</v>
      </c>
      <c r="M7359" t="s">
        <v>3359</v>
      </c>
      <c r="S7359" s="148">
        <v>491</v>
      </c>
      <c r="AD7359" s="3" t="s">
        <v>2381</v>
      </c>
      <c r="AF7359" t="s">
        <v>3060</v>
      </c>
      <c r="AH7359" s="2">
        <v>39918.67659722222</v>
      </c>
    </row>
    <row r="7360" spans="1:35" ht="15" customHeight="1" x14ac:dyDescent="0.35">
      <c r="B7360" s="5">
        <f t="shared" si="628"/>
        <v>7358</v>
      </c>
      <c r="C7360">
        <f t="shared" si="627"/>
        <v>2</v>
      </c>
      <c r="D7360" s="16">
        <v>1970</v>
      </c>
      <c r="E7360" t="s">
        <v>759</v>
      </c>
      <c r="F7360" t="s">
        <v>25</v>
      </c>
      <c r="G7360">
        <v>726900</v>
      </c>
      <c r="H7360" t="s">
        <v>17</v>
      </c>
      <c r="J7360" t="s">
        <v>3354</v>
      </c>
      <c r="K7360" t="s">
        <v>3383</v>
      </c>
      <c r="M7360" t="s">
        <v>3359</v>
      </c>
      <c r="S7360" s="148">
        <v>460</v>
      </c>
      <c r="AC7360" s="3">
        <v>1969</v>
      </c>
      <c r="AF7360" t="s">
        <v>3060</v>
      </c>
      <c r="AH7360" s="2">
        <v>39678.14875</v>
      </c>
    </row>
    <row r="7361" spans="1:35" ht="15" customHeight="1" x14ac:dyDescent="0.35">
      <c r="B7361" s="5">
        <f t="shared" si="628"/>
        <v>7359</v>
      </c>
      <c r="C7361">
        <f t="shared" si="627"/>
        <v>411</v>
      </c>
      <c r="D7361" s="16">
        <v>1970</v>
      </c>
      <c r="E7361" t="s">
        <v>759</v>
      </c>
      <c r="F7361" t="s">
        <v>25</v>
      </c>
      <c r="G7361">
        <v>726902</v>
      </c>
      <c r="H7361" t="s">
        <v>17</v>
      </c>
      <c r="J7361" t="s">
        <v>3354</v>
      </c>
      <c r="K7361" t="s">
        <v>3383</v>
      </c>
      <c r="M7361" t="s">
        <v>3359</v>
      </c>
      <c r="AC7361" s="3">
        <v>1976</v>
      </c>
      <c r="AF7361" t="s">
        <v>3060</v>
      </c>
      <c r="AH7361" s="2">
        <v>40794.787465277775</v>
      </c>
    </row>
    <row r="7362" spans="1:35" ht="15" customHeight="1" x14ac:dyDescent="0.35">
      <c r="B7362" s="5">
        <f t="shared" si="628"/>
        <v>7360</v>
      </c>
      <c r="C7362">
        <f t="shared" si="627"/>
        <v>123</v>
      </c>
      <c r="D7362" s="16">
        <v>1970</v>
      </c>
      <c r="E7362" t="s">
        <v>15</v>
      </c>
      <c r="F7362" t="s">
        <v>25</v>
      </c>
      <c r="G7362">
        <v>727313</v>
      </c>
      <c r="H7362" t="s">
        <v>17</v>
      </c>
      <c r="J7362" t="s">
        <v>3354</v>
      </c>
      <c r="M7362" t="s">
        <v>3359</v>
      </c>
      <c r="AF7362" t="s">
        <v>3060</v>
      </c>
      <c r="AH7362" s="2">
        <v>40512.786458333336</v>
      </c>
    </row>
    <row r="7363" spans="1:35" ht="15" customHeight="1" x14ac:dyDescent="0.35">
      <c r="B7363" s="5">
        <f t="shared" si="628"/>
        <v>7361</v>
      </c>
      <c r="C7363">
        <f t="shared" si="627"/>
        <v>276</v>
      </c>
      <c r="D7363" s="16">
        <v>1970</v>
      </c>
      <c r="E7363" t="s">
        <v>15</v>
      </c>
      <c r="F7363" t="s">
        <v>25</v>
      </c>
      <c r="G7363">
        <v>727436</v>
      </c>
      <c r="H7363" t="s">
        <v>17</v>
      </c>
      <c r="J7363" t="s">
        <v>3354</v>
      </c>
      <c r="L7363" t="s">
        <v>1693</v>
      </c>
      <c r="M7363" t="s">
        <v>3359</v>
      </c>
      <c r="S7363" s="148" t="s">
        <v>1123</v>
      </c>
      <c r="AB7363" t="s">
        <v>195</v>
      </c>
      <c r="AF7363" t="s">
        <v>3060</v>
      </c>
      <c r="AH7363" s="2">
        <v>39923.574606481481</v>
      </c>
    </row>
    <row r="7364" spans="1:35" ht="15" customHeight="1" x14ac:dyDescent="0.35">
      <c r="B7364" s="5">
        <f t="shared" si="628"/>
        <v>7362</v>
      </c>
      <c r="C7364">
        <f t="shared" si="627"/>
        <v>165</v>
      </c>
      <c r="D7364" s="16">
        <v>1970</v>
      </c>
      <c r="E7364" t="s">
        <v>15</v>
      </c>
      <c r="F7364" t="s">
        <v>25</v>
      </c>
      <c r="G7364">
        <v>727712</v>
      </c>
      <c r="H7364" t="s">
        <v>17</v>
      </c>
      <c r="J7364" t="s">
        <v>3354</v>
      </c>
      <c r="L7364" t="s">
        <v>258</v>
      </c>
      <c r="M7364" t="s">
        <v>3359</v>
      </c>
      <c r="AF7364" t="s">
        <v>3060</v>
      </c>
      <c r="AH7364" s="2">
        <v>40650.51630787037</v>
      </c>
    </row>
    <row r="7365" spans="1:35" ht="15" customHeight="1" x14ac:dyDescent="0.35">
      <c r="B7365" s="5">
        <f t="shared" si="628"/>
        <v>7363</v>
      </c>
      <c r="C7365">
        <f t="shared" si="627"/>
        <v>30</v>
      </c>
      <c r="D7365" s="16">
        <v>1970</v>
      </c>
      <c r="E7365" s="3" t="s">
        <v>15</v>
      </c>
      <c r="F7365" s="3" t="s">
        <v>25</v>
      </c>
      <c r="G7365" s="3">
        <v>727877</v>
      </c>
      <c r="H7365" s="3"/>
      <c r="I7365" s="3"/>
      <c r="J7365" s="3"/>
      <c r="K7365" s="3"/>
      <c r="L7365" s="3"/>
      <c r="M7365" s="3"/>
      <c r="N7365" s="3"/>
      <c r="O7365" s="3"/>
      <c r="P7365" s="3"/>
      <c r="Q7365" s="3"/>
      <c r="R7365" s="3"/>
      <c r="S7365" s="152"/>
      <c r="T7365" s="3"/>
      <c r="U7365" s="3"/>
      <c r="V7365" s="143"/>
      <c r="W7365" s="3"/>
      <c r="X7365" s="3"/>
      <c r="Y7365" s="3"/>
      <c r="Z7365" s="3"/>
      <c r="AB7365" s="3"/>
      <c r="AE7365" s="3"/>
      <c r="AF7365" s="3" t="s">
        <v>3451</v>
      </c>
      <c r="AG7365" s="3"/>
      <c r="AH7365" s="153">
        <v>45568</v>
      </c>
      <c r="AI7365" s="166" t="s">
        <v>4327</v>
      </c>
    </row>
    <row r="7366" spans="1:35" ht="15" customHeight="1" x14ac:dyDescent="0.35">
      <c r="B7366" s="5">
        <f t="shared" si="628"/>
        <v>7364</v>
      </c>
      <c r="C7366">
        <f t="shared" si="627"/>
        <v>27</v>
      </c>
      <c r="D7366" s="16">
        <v>1970</v>
      </c>
      <c r="E7366" s="3" t="s">
        <v>15</v>
      </c>
      <c r="F7366" s="3" t="s">
        <v>25</v>
      </c>
      <c r="G7366" s="3">
        <v>727907</v>
      </c>
      <c r="H7366" s="3"/>
      <c r="I7366" s="3"/>
      <c r="J7366" s="3"/>
      <c r="K7366" s="3"/>
      <c r="L7366" s="3"/>
      <c r="M7366" s="3"/>
      <c r="N7366" s="3"/>
      <c r="O7366" s="3"/>
      <c r="P7366" s="3"/>
      <c r="Q7366" s="3"/>
      <c r="R7366" s="3"/>
      <c r="S7366" s="152"/>
      <c r="T7366" s="3"/>
      <c r="U7366" s="3"/>
      <c r="V7366" s="143"/>
      <c r="W7366" s="3"/>
      <c r="X7366" s="3"/>
      <c r="Y7366" s="3"/>
      <c r="Z7366" s="3"/>
      <c r="AB7366" s="3"/>
      <c r="AE7366" s="3"/>
      <c r="AF7366" s="3" t="s">
        <v>3451</v>
      </c>
      <c r="AG7366" s="3"/>
      <c r="AH7366" s="153">
        <v>45561</v>
      </c>
      <c r="AI7366" s="14" t="s">
        <v>4202</v>
      </c>
    </row>
    <row r="7367" spans="1:35" ht="15" customHeight="1" x14ac:dyDescent="0.35">
      <c r="B7367" s="5">
        <f t="shared" si="628"/>
        <v>7365</v>
      </c>
      <c r="C7367">
        <f t="shared" si="627"/>
        <v>460</v>
      </c>
      <c r="D7367" s="16">
        <v>1970</v>
      </c>
      <c r="E7367" t="s">
        <v>15</v>
      </c>
      <c r="F7367" t="s">
        <v>25</v>
      </c>
      <c r="G7367">
        <v>727934</v>
      </c>
      <c r="H7367" t="s">
        <v>17</v>
      </c>
      <c r="J7367" t="s">
        <v>3354</v>
      </c>
      <c r="K7367" t="s">
        <v>3383</v>
      </c>
      <c r="L7367" t="s">
        <v>392</v>
      </c>
      <c r="M7367" t="s">
        <v>3359</v>
      </c>
      <c r="AF7367" t="s">
        <v>3060</v>
      </c>
      <c r="AH7367" s="2">
        <v>40115.874363425923</v>
      </c>
    </row>
    <row r="7368" spans="1:35" ht="15" customHeight="1" thickBot="1" x14ac:dyDescent="0.4">
      <c r="B7368" s="5">
        <f t="shared" si="628"/>
        <v>7366</v>
      </c>
      <c r="C7368">
        <f t="shared" ref="C7368:C7372" si="634">+G7369-G7368</f>
        <v>62</v>
      </c>
      <c r="D7368" s="16">
        <v>1970</v>
      </c>
      <c r="E7368" t="s">
        <v>15</v>
      </c>
      <c r="F7368" t="s">
        <v>25</v>
      </c>
      <c r="G7368">
        <v>728394</v>
      </c>
      <c r="H7368" t="s">
        <v>17</v>
      </c>
      <c r="M7368" t="s">
        <v>3359</v>
      </c>
      <c r="AF7368" t="s">
        <v>3060</v>
      </c>
      <c r="AH7368" s="2">
        <v>40379.994976851849</v>
      </c>
    </row>
    <row r="7369" spans="1:35" ht="17" customHeight="1" thickBot="1" x14ac:dyDescent="0.4">
      <c r="A7369" s="3"/>
      <c r="B7369" s="5">
        <f t="shared" si="628"/>
        <v>7367</v>
      </c>
      <c r="C7369">
        <f t="shared" si="634"/>
        <v>44</v>
      </c>
      <c r="D7369" s="16">
        <v>1970</v>
      </c>
      <c r="E7369" s="159" t="s">
        <v>15</v>
      </c>
      <c r="F7369" s="159" t="s">
        <v>25</v>
      </c>
      <c r="G7369" s="160">
        <v>728456</v>
      </c>
      <c r="H7369" s="159"/>
      <c r="I7369" s="159"/>
      <c r="J7369" s="159" t="s">
        <v>3354</v>
      </c>
      <c r="K7369" s="159" t="s">
        <v>3383</v>
      </c>
      <c r="L7369" s="159"/>
      <c r="M7369" s="159" t="s">
        <v>3453</v>
      </c>
      <c r="N7369" s="159"/>
      <c r="O7369" s="159"/>
      <c r="P7369" s="159"/>
      <c r="Q7369" s="159"/>
      <c r="R7369" s="159"/>
      <c r="S7369" s="159"/>
      <c r="T7369" s="159" t="s">
        <v>3262</v>
      </c>
      <c r="U7369" s="159"/>
      <c r="V7369" s="161"/>
      <c r="W7369" s="159" t="s">
        <v>3572</v>
      </c>
      <c r="X7369" s="159" t="s">
        <v>3660</v>
      </c>
      <c r="Y7369" s="159"/>
      <c r="Z7369" s="159"/>
      <c r="AA7369" s="159" t="s">
        <v>3262</v>
      </c>
      <c r="AB7369" s="159"/>
      <c r="AC7369" s="159"/>
      <c r="AD7369" s="159"/>
      <c r="AE7369" s="159"/>
      <c r="AF7369" t="s">
        <v>3451</v>
      </c>
      <c r="AH7369" s="2">
        <v>46130</v>
      </c>
      <c r="AI7369" s="76" t="s">
        <v>6568</v>
      </c>
    </row>
    <row r="7370" spans="1:35" ht="14.5" customHeight="1" thickBot="1" x14ac:dyDescent="0.4">
      <c r="B7370" s="5">
        <f t="shared" si="628"/>
        <v>7368</v>
      </c>
      <c r="C7370">
        <f t="shared" si="634"/>
        <v>52</v>
      </c>
      <c r="D7370" s="16">
        <v>1970</v>
      </c>
      <c r="E7370" s="3" t="s">
        <v>15</v>
      </c>
      <c r="F7370" s="3" t="s">
        <v>25</v>
      </c>
      <c r="G7370" s="165">
        <v>728500</v>
      </c>
      <c r="H7370" s="3"/>
      <c r="I7370" s="3"/>
      <c r="J7370" s="3"/>
      <c r="K7370" s="3" t="s">
        <v>3383</v>
      </c>
      <c r="L7370" s="3"/>
      <c r="M7370" s="3"/>
      <c r="N7370" s="3"/>
      <c r="O7370" s="3"/>
      <c r="P7370" s="3"/>
      <c r="Q7370" s="3"/>
      <c r="R7370" s="3"/>
      <c r="S7370" s="152"/>
      <c r="T7370" s="3"/>
      <c r="U7370" s="3"/>
      <c r="V7370" s="143"/>
      <c r="W7370" s="3"/>
      <c r="X7370" s="3"/>
      <c r="Y7370" s="3"/>
      <c r="Z7370" s="3"/>
      <c r="AB7370" s="3"/>
      <c r="AE7370" s="3"/>
      <c r="AF7370" s="3" t="s">
        <v>3451</v>
      </c>
      <c r="AG7370" s="159"/>
      <c r="AH7370" s="176">
        <v>45739</v>
      </c>
      <c r="AI7370" s="14" t="s">
        <v>4828</v>
      </c>
    </row>
    <row r="7371" spans="1:35" ht="15" customHeight="1" thickBot="1" x14ac:dyDescent="0.4">
      <c r="A7371" s="180"/>
      <c r="B7371" s="5">
        <f t="shared" si="628"/>
        <v>7369</v>
      </c>
      <c r="C7371">
        <f t="shared" si="634"/>
        <v>24</v>
      </c>
      <c r="D7371" s="16">
        <v>1970</v>
      </c>
      <c r="E7371" t="s">
        <v>15</v>
      </c>
      <c r="F7371" t="s">
        <v>25</v>
      </c>
      <c r="G7371">
        <v>728552</v>
      </c>
      <c r="H7371" t="s">
        <v>17</v>
      </c>
      <c r="J7371" t="s">
        <v>3354</v>
      </c>
      <c r="L7371" t="s">
        <v>1128</v>
      </c>
      <c r="M7371" t="s">
        <v>3359</v>
      </c>
      <c r="S7371" s="148">
        <v>4</v>
      </c>
      <c r="AB7371" t="s">
        <v>195</v>
      </c>
      <c r="AF7371" t="s">
        <v>3060</v>
      </c>
      <c r="AH7371" s="2">
        <v>40984.92696759259</v>
      </c>
    </row>
    <row r="7372" spans="1:35" ht="15" customHeight="1" thickBot="1" x14ac:dyDescent="0.4">
      <c r="B7372" s="5">
        <f t="shared" si="628"/>
        <v>7370</v>
      </c>
      <c r="C7372">
        <f t="shared" si="634"/>
        <v>35</v>
      </c>
      <c r="D7372" s="16">
        <v>1970</v>
      </c>
      <c r="E7372" t="s">
        <v>15</v>
      </c>
      <c r="F7372" t="s">
        <v>25</v>
      </c>
      <c r="G7372">
        <v>728576</v>
      </c>
      <c r="H7372" t="s">
        <v>17</v>
      </c>
      <c r="J7372" t="s">
        <v>3354</v>
      </c>
      <c r="K7372" t="s">
        <v>3383</v>
      </c>
      <c r="L7372" t="s">
        <v>791</v>
      </c>
      <c r="M7372" t="s">
        <v>3359</v>
      </c>
      <c r="AF7372" t="s">
        <v>3060</v>
      </c>
      <c r="AH7372" s="2">
        <v>39834.480995370373</v>
      </c>
    </row>
    <row r="7373" spans="1:35" ht="15" thickBot="1" x14ac:dyDescent="0.4">
      <c r="B7373" s="5">
        <f t="shared" si="628"/>
        <v>7371</v>
      </c>
      <c r="C7373">
        <f t="shared" si="627"/>
        <v>135</v>
      </c>
      <c r="D7373" s="16">
        <v>1970</v>
      </c>
      <c r="E7373" t="s">
        <v>15</v>
      </c>
      <c r="F7373" t="s">
        <v>25</v>
      </c>
      <c r="G7373">
        <v>728611</v>
      </c>
      <c r="H7373" t="s">
        <v>17</v>
      </c>
      <c r="M7373" t="s">
        <v>3359</v>
      </c>
      <c r="AF7373" t="s">
        <v>3060</v>
      </c>
      <c r="AG7373" s="162"/>
      <c r="AH7373" s="163">
        <v>41004.046273148146</v>
      </c>
    </row>
    <row r="7374" spans="1:35" ht="15" customHeight="1" thickBot="1" x14ac:dyDescent="0.4">
      <c r="A7374" s="180"/>
      <c r="B7374" s="5">
        <f t="shared" si="628"/>
        <v>7372</v>
      </c>
      <c r="C7374">
        <f t="shared" si="627"/>
        <v>212</v>
      </c>
      <c r="D7374" s="16">
        <v>1970</v>
      </c>
      <c r="E7374" t="s">
        <v>15</v>
      </c>
      <c r="F7374" t="s">
        <v>25</v>
      </c>
      <c r="G7374">
        <v>728746</v>
      </c>
      <c r="H7374" t="s">
        <v>17</v>
      </c>
      <c r="J7374" t="s">
        <v>3354</v>
      </c>
      <c r="K7374" t="s">
        <v>3383</v>
      </c>
      <c r="L7374" t="s">
        <v>2157</v>
      </c>
      <c r="M7374" t="s">
        <v>3359</v>
      </c>
      <c r="AB7374" t="s">
        <v>195</v>
      </c>
      <c r="AF7374" t="s">
        <v>3060</v>
      </c>
      <c r="AH7374" s="2">
        <v>40628.971018518518</v>
      </c>
    </row>
    <row r="7375" spans="1:35" ht="15" customHeight="1" x14ac:dyDescent="0.35">
      <c r="B7375" s="5">
        <f t="shared" si="628"/>
        <v>7373</v>
      </c>
      <c r="C7375">
        <f t="shared" si="627"/>
        <v>138</v>
      </c>
      <c r="D7375" s="16">
        <v>1970</v>
      </c>
      <c r="E7375" t="s">
        <v>15</v>
      </c>
      <c r="F7375" t="s">
        <v>25</v>
      </c>
      <c r="G7375">
        <v>728958</v>
      </c>
      <c r="H7375" t="s">
        <v>17</v>
      </c>
      <c r="J7375" t="s">
        <v>3354</v>
      </c>
      <c r="K7375" t="s">
        <v>3383</v>
      </c>
      <c r="L7375" t="s">
        <v>2382</v>
      </c>
      <c r="M7375" t="s">
        <v>3359</v>
      </c>
      <c r="AF7375" t="s">
        <v>3060</v>
      </c>
      <c r="AH7375" s="2">
        <v>39849.687430555554</v>
      </c>
    </row>
    <row r="7376" spans="1:35" ht="15" customHeight="1" x14ac:dyDescent="0.35">
      <c r="B7376" s="5">
        <f t="shared" ref="B7376:B7439" si="635">+B7375+1</f>
        <v>7374</v>
      </c>
      <c r="C7376">
        <f t="shared" ref="C7376:C7443" si="636">+G7377-G7376</f>
        <v>269</v>
      </c>
      <c r="D7376" s="16">
        <v>1970</v>
      </c>
      <c r="E7376" t="s">
        <v>15</v>
      </c>
      <c r="F7376" t="s">
        <v>25</v>
      </c>
      <c r="G7376">
        <v>729096</v>
      </c>
      <c r="H7376" t="s">
        <v>17</v>
      </c>
      <c r="J7376" t="s">
        <v>3354</v>
      </c>
      <c r="K7376" t="s">
        <v>3383</v>
      </c>
      <c r="M7376" t="s">
        <v>3359</v>
      </c>
      <c r="AF7376" t="s">
        <v>3060</v>
      </c>
      <c r="AH7376" s="2">
        <v>40070.880011574074</v>
      </c>
    </row>
    <row r="7377" spans="1:35" ht="15" customHeight="1" x14ac:dyDescent="0.35">
      <c r="B7377" s="5">
        <f t="shared" si="635"/>
        <v>7375</v>
      </c>
      <c r="C7377">
        <f t="shared" si="636"/>
        <v>262</v>
      </c>
      <c r="D7377" s="16">
        <v>1970</v>
      </c>
      <c r="E7377" t="s">
        <v>500</v>
      </c>
      <c r="F7377" t="s">
        <v>25</v>
      </c>
      <c r="G7377">
        <v>729365</v>
      </c>
      <c r="H7377" t="s">
        <v>17</v>
      </c>
      <c r="M7377" t="s">
        <v>3359</v>
      </c>
      <c r="AF7377" t="s">
        <v>3060</v>
      </c>
      <c r="AH7377" s="2">
        <v>40525.593217592592</v>
      </c>
    </row>
    <row r="7378" spans="1:35" ht="15" customHeight="1" x14ac:dyDescent="0.35">
      <c r="B7378" s="5">
        <f t="shared" si="635"/>
        <v>7376</v>
      </c>
      <c r="C7378">
        <f t="shared" si="636"/>
        <v>974</v>
      </c>
      <c r="D7378" s="16">
        <v>1970</v>
      </c>
      <c r="E7378" t="s">
        <v>15</v>
      </c>
      <c r="F7378" t="s">
        <v>25</v>
      </c>
      <c r="G7378">
        <v>729627</v>
      </c>
      <c r="H7378" t="s">
        <v>17</v>
      </c>
      <c r="M7378" t="s">
        <v>3359</v>
      </c>
      <c r="AF7378" t="s">
        <v>3060</v>
      </c>
      <c r="AH7378" s="2">
        <v>40453.528958333336</v>
      </c>
    </row>
    <row r="7379" spans="1:35" ht="15" customHeight="1" x14ac:dyDescent="0.35">
      <c r="B7379" s="5">
        <f t="shared" si="635"/>
        <v>7377</v>
      </c>
      <c r="C7379">
        <f t="shared" ref="C7379:C7384" si="637">+G7380-G7379</f>
        <v>487</v>
      </c>
      <c r="D7379" s="16">
        <v>1970</v>
      </c>
      <c r="E7379" t="s">
        <v>15</v>
      </c>
      <c r="F7379" t="s">
        <v>1112</v>
      </c>
      <c r="G7379">
        <v>730601</v>
      </c>
      <c r="H7379" t="s">
        <v>17</v>
      </c>
      <c r="J7379" t="s">
        <v>3354</v>
      </c>
      <c r="K7379" t="s">
        <v>3383</v>
      </c>
      <c r="L7379" t="s">
        <v>2383</v>
      </c>
      <c r="M7379" t="s">
        <v>3359</v>
      </c>
      <c r="N7379" t="s">
        <v>3359</v>
      </c>
      <c r="AF7379" t="s">
        <v>3060</v>
      </c>
      <c r="AH7379" s="2">
        <v>40726.765462962961</v>
      </c>
    </row>
    <row r="7380" spans="1:35" ht="15" customHeight="1" x14ac:dyDescent="0.35">
      <c r="B7380" s="5">
        <f t="shared" si="635"/>
        <v>7378</v>
      </c>
      <c r="C7380">
        <f t="shared" si="637"/>
        <v>182</v>
      </c>
      <c r="D7380" s="16">
        <v>1970</v>
      </c>
      <c r="E7380" t="s">
        <v>15</v>
      </c>
      <c r="F7380" t="s">
        <v>16</v>
      </c>
      <c r="G7380">
        <v>731088</v>
      </c>
      <c r="H7380" t="s">
        <v>17</v>
      </c>
      <c r="J7380" t="s">
        <v>3354</v>
      </c>
      <c r="M7380" t="s">
        <v>3359</v>
      </c>
      <c r="AF7380" t="s">
        <v>3060</v>
      </c>
      <c r="AH7380" s="2">
        <v>40851.52685185185</v>
      </c>
    </row>
    <row r="7381" spans="1:35" ht="15" customHeight="1" thickBot="1" x14ac:dyDescent="0.4">
      <c r="B7381" s="5">
        <f t="shared" si="635"/>
        <v>7379</v>
      </c>
      <c r="C7381">
        <f t="shared" si="637"/>
        <v>27</v>
      </c>
      <c r="D7381" s="16">
        <v>1970</v>
      </c>
      <c r="E7381" t="s">
        <v>15</v>
      </c>
      <c r="F7381" t="s">
        <v>16</v>
      </c>
      <c r="G7381">
        <v>731270</v>
      </c>
      <c r="H7381" t="s">
        <v>17</v>
      </c>
      <c r="J7381" t="s">
        <v>3354</v>
      </c>
      <c r="K7381" t="s">
        <v>3383</v>
      </c>
      <c r="M7381" t="s">
        <v>3359</v>
      </c>
      <c r="AF7381" t="s">
        <v>3060</v>
      </c>
      <c r="AH7381" s="2">
        <v>40466.777071759258</v>
      </c>
    </row>
    <row r="7382" spans="1:35" ht="15" customHeight="1" thickBot="1" x14ac:dyDescent="0.4">
      <c r="B7382" s="5">
        <f t="shared" si="635"/>
        <v>7380</v>
      </c>
      <c r="C7382">
        <f t="shared" si="637"/>
        <v>13</v>
      </c>
      <c r="D7382" s="16">
        <v>1970</v>
      </c>
      <c r="E7382" s="159" t="s">
        <v>15</v>
      </c>
      <c r="F7382" s="159" t="s">
        <v>16</v>
      </c>
      <c r="G7382" s="160">
        <v>731297</v>
      </c>
      <c r="H7382" s="159"/>
      <c r="I7382" s="159"/>
      <c r="J7382" s="159" t="s">
        <v>3354</v>
      </c>
      <c r="K7382" s="159" t="s">
        <v>3383</v>
      </c>
      <c r="L7382" s="159"/>
      <c r="M7382" s="159" t="s">
        <v>3453</v>
      </c>
      <c r="N7382" s="159"/>
      <c r="O7382" s="159"/>
      <c r="P7382" s="159"/>
      <c r="Q7382" s="159"/>
      <c r="R7382" s="159"/>
      <c r="S7382" s="159"/>
      <c r="T7382" s="159" t="s">
        <v>3262</v>
      </c>
      <c r="U7382" s="159"/>
      <c r="V7382" s="159"/>
      <c r="W7382" s="159" t="s">
        <v>3572</v>
      </c>
      <c r="X7382" s="159" t="s">
        <v>3660</v>
      </c>
      <c r="Y7382" s="159"/>
      <c r="Z7382" s="159"/>
      <c r="AA7382" s="159" t="s">
        <v>3262</v>
      </c>
      <c r="AB7382" s="159"/>
      <c r="AC7382" s="159"/>
      <c r="AD7382" s="159"/>
      <c r="AE7382" s="159"/>
      <c r="AF7382" t="s">
        <v>3451</v>
      </c>
      <c r="AG7382" s="159"/>
      <c r="AH7382" s="176">
        <v>46207</v>
      </c>
      <c r="AI7382" s="76" t="s">
        <v>6832</v>
      </c>
    </row>
    <row r="7383" spans="1:35" ht="15" customHeight="1" x14ac:dyDescent="0.35">
      <c r="B7383" s="5">
        <f t="shared" si="635"/>
        <v>7381</v>
      </c>
      <c r="C7383">
        <f t="shared" si="637"/>
        <v>11</v>
      </c>
      <c r="D7383" s="16">
        <v>1970</v>
      </c>
      <c r="E7383" t="s">
        <v>15</v>
      </c>
      <c r="F7383" t="s">
        <v>16</v>
      </c>
      <c r="G7383">
        <v>731310</v>
      </c>
      <c r="H7383" t="s">
        <v>17</v>
      </c>
      <c r="J7383" t="s">
        <v>3354</v>
      </c>
      <c r="K7383" t="s">
        <v>3383</v>
      </c>
      <c r="L7383" t="s">
        <v>791</v>
      </c>
      <c r="M7383" t="s">
        <v>3359</v>
      </c>
      <c r="AF7383" t="s">
        <v>3060</v>
      </c>
      <c r="AH7383" s="2">
        <v>40143.680659722224</v>
      </c>
    </row>
    <row r="7384" spans="1:35" ht="15" customHeight="1" x14ac:dyDescent="0.35">
      <c r="B7384" s="5">
        <f t="shared" si="635"/>
        <v>7382</v>
      </c>
      <c r="C7384">
        <f t="shared" si="637"/>
        <v>18</v>
      </c>
      <c r="D7384" s="16">
        <v>1970</v>
      </c>
      <c r="E7384" s="3" t="s">
        <v>15</v>
      </c>
      <c r="F7384" s="3" t="s">
        <v>16</v>
      </c>
      <c r="G7384" s="165">
        <v>731321</v>
      </c>
      <c r="H7384" s="3"/>
      <c r="I7384" s="3"/>
      <c r="J7384" s="3" t="s">
        <v>380</v>
      </c>
      <c r="K7384" s="3" t="s">
        <v>3383</v>
      </c>
      <c r="L7384" s="3"/>
      <c r="M7384" s="3" t="s">
        <v>3453</v>
      </c>
      <c r="N7384" s="3"/>
      <c r="O7384" s="3"/>
      <c r="P7384" s="3"/>
      <c r="Q7384" s="3"/>
      <c r="R7384" s="3"/>
      <c r="S7384" s="152"/>
      <c r="T7384" s="3"/>
      <c r="U7384" s="3"/>
      <c r="V7384" s="143"/>
      <c r="W7384" s="3" t="s">
        <v>3572</v>
      </c>
      <c r="X7384" s="3" t="s">
        <v>3660</v>
      </c>
      <c r="Y7384" s="3"/>
      <c r="Z7384" s="3"/>
      <c r="AB7384" s="3"/>
      <c r="AE7384" s="3"/>
      <c r="AF7384" t="s">
        <v>3451</v>
      </c>
      <c r="AH7384" s="2">
        <v>45783</v>
      </c>
      <c r="AI7384" s="75" t="s">
        <v>5011</v>
      </c>
    </row>
    <row r="7385" spans="1:35" ht="15" customHeight="1" x14ac:dyDescent="0.35">
      <c r="A7385" s="3"/>
      <c r="B7385" s="5">
        <f t="shared" si="635"/>
        <v>7383</v>
      </c>
      <c r="C7385">
        <f t="shared" si="636"/>
        <v>88</v>
      </c>
      <c r="D7385" s="16">
        <v>1970</v>
      </c>
      <c r="E7385" t="s">
        <v>15</v>
      </c>
      <c r="F7385" t="s">
        <v>16</v>
      </c>
      <c r="G7385">
        <v>731339</v>
      </c>
      <c r="J7385" t="s">
        <v>3354</v>
      </c>
      <c r="K7385" t="s">
        <v>3383</v>
      </c>
      <c r="M7385" t="s">
        <v>3453</v>
      </c>
      <c r="T7385" t="s">
        <v>3262</v>
      </c>
      <c r="W7385" t="s">
        <v>3572</v>
      </c>
      <c r="X7385" t="s">
        <v>3660</v>
      </c>
      <c r="AA7385" s="3" t="s">
        <v>3262</v>
      </c>
      <c r="AF7385" t="s">
        <v>3451</v>
      </c>
      <c r="AH7385" s="2">
        <v>45498</v>
      </c>
    </row>
    <row r="7386" spans="1:35" ht="15" customHeight="1" x14ac:dyDescent="0.35">
      <c r="B7386" s="5">
        <f t="shared" si="635"/>
        <v>7384</v>
      </c>
      <c r="C7386">
        <f t="shared" si="636"/>
        <v>176</v>
      </c>
      <c r="D7386" s="16">
        <v>1970</v>
      </c>
      <c r="E7386" t="s">
        <v>15</v>
      </c>
      <c r="F7386" t="s">
        <v>16</v>
      </c>
      <c r="G7386">
        <v>731427</v>
      </c>
      <c r="H7386" t="s">
        <v>17</v>
      </c>
      <c r="J7386" t="s">
        <v>3354</v>
      </c>
      <c r="K7386" t="s">
        <v>3383</v>
      </c>
      <c r="M7386" t="s">
        <v>3359</v>
      </c>
      <c r="AD7386" s="3" t="s">
        <v>2384</v>
      </c>
      <c r="AF7386" t="s">
        <v>3060</v>
      </c>
      <c r="AH7386" s="2">
        <v>40943.054131944446</v>
      </c>
    </row>
    <row r="7387" spans="1:35" ht="15" customHeight="1" x14ac:dyDescent="0.35">
      <c r="B7387" s="5">
        <f t="shared" si="635"/>
        <v>7385</v>
      </c>
      <c r="C7387">
        <f t="shared" si="636"/>
        <v>7</v>
      </c>
      <c r="D7387" s="16">
        <v>1970</v>
      </c>
      <c r="E7387" t="s">
        <v>15</v>
      </c>
      <c r="F7387" t="s">
        <v>16</v>
      </c>
      <c r="G7387">
        <v>731603</v>
      </c>
      <c r="H7387" t="s">
        <v>17</v>
      </c>
      <c r="J7387" t="s">
        <v>3354</v>
      </c>
      <c r="K7387" t="s">
        <v>3383</v>
      </c>
      <c r="M7387" t="s">
        <v>3453</v>
      </c>
      <c r="T7387" t="s">
        <v>3262</v>
      </c>
      <c r="AA7387" s="3" t="s">
        <v>3262</v>
      </c>
      <c r="AF7387" t="s">
        <v>3451</v>
      </c>
      <c r="AH7387" s="2">
        <v>45859</v>
      </c>
    </row>
    <row r="7388" spans="1:35" ht="15" customHeight="1" x14ac:dyDescent="0.35">
      <c r="B7388" s="5">
        <f t="shared" si="635"/>
        <v>7386</v>
      </c>
      <c r="C7388">
        <f t="shared" si="636"/>
        <v>116</v>
      </c>
      <c r="D7388" s="16">
        <v>1970</v>
      </c>
      <c r="E7388" t="s">
        <v>15</v>
      </c>
      <c r="F7388" t="s">
        <v>16</v>
      </c>
      <c r="G7388">
        <v>731610</v>
      </c>
      <c r="H7388" t="s">
        <v>17</v>
      </c>
      <c r="L7388" t="s">
        <v>602</v>
      </c>
      <c r="M7388" t="s">
        <v>3359</v>
      </c>
      <c r="AF7388" t="s">
        <v>3060</v>
      </c>
      <c r="AH7388" s="2">
        <v>40455.585428240738</v>
      </c>
    </row>
    <row r="7389" spans="1:35" ht="15" customHeight="1" x14ac:dyDescent="0.35">
      <c r="B7389" s="5">
        <f t="shared" si="635"/>
        <v>7387</v>
      </c>
      <c r="C7389">
        <f t="shared" si="636"/>
        <v>21</v>
      </c>
      <c r="D7389" s="16">
        <v>1970</v>
      </c>
      <c r="E7389" t="s">
        <v>15</v>
      </c>
      <c r="F7389" t="s">
        <v>16</v>
      </c>
      <c r="G7389">
        <v>731726</v>
      </c>
      <c r="H7389" t="s">
        <v>17</v>
      </c>
      <c r="J7389" t="s">
        <v>3354</v>
      </c>
      <c r="K7389" t="s">
        <v>3383</v>
      </c>
      <c r="L7389" t="s">
        <v>156</v>
      </c>
      <c r="M7389" t="s">
        <v>3359</v>
      </c>
      <c r="AF7389" t="s">
        <v>3060</v>
      </c>
      <c r="AH7389" s="2">
        <v>39743.845196759263</v>
      </c>
    </row>
    <row r="7390" spans="1:35" ht="15" customHeight="1" x14ac:dyDescent="0.35">
      <c r="B7390" s="5">
        <f t="shared" si="635"/>
        <v>7388</v>
      </c>
      <c r="C7390">
        <f t="shared" si="636"/>
        <v>73</v>
      </c>
      <c r="D7390" s="16">
        <v>1970</v>
      </c>
      <c r="E7390" t="s">
        <v>15</v>
      </c>
      <c r="F7390" t="s">
        <v>16</v>
      </c>
      <c r="G7390">
        <v>731747</v>
      </c>
      <c r="H7390" t="s">
        <v>17</v>
      </c>
      <c r="J7390" t="s">
        <v>3354</v>
      </c>
      <c r="L7390" t="s">
        <v>2385</v>
      </c>
      <c r="M7390" t="s">
        <v>3359</v>
      </c>
      <c r="AF7390" t="s">
        <v>3060</v>
      </c>
      <c r="AH7390" s="2">
        <v>40548.459733796299</v>
      </c>
    </row>
    <row r="7391" spans="1:35" ht="15" customHeight="1" x14ac:dyDescent="0.35">
      <c r="B7391" s="5">
        <f t="shared" si="635"/>
        <v>7389</v>
      </c>
      <c r="C7391">
        <f t="shared" si="636"/>
        <v>41</v>
      </c>
      <c r="D7391" s="16">
        <v>1970</v>
      </c>
      <c r="E7391" s="3" t="s">
        <v>15</v>
      </c>
      <c r="F7391" s="3" t="s">
        <v>16</v>
      </c>
      <c r="G7391" s="165">
        <v>731820</v>
      </c>
      <c r="H7391" s="3"/>
      <c r="I7391" s="3"/>
      <c r="J7391" s="3" t="s">
        <v>3354</v>
      </c>
      <c r="K7391" s="3" t="s">
        <v>3383</v>
      </c>
      <c r="L7391" s="3"/>
      <c r="M7391" s="3" t="s">
        <v>3453</v>
      </c>
      <c r="N7391" s="3"/>
      <c r="O7391" s="3"/>
      <c r="P7391" s="3"/>
      <c r="Q7391" s="3"/>
      <c r="R7391" s="3"/>
      <c r="S7391" s="152"/>
      <c r="T7391" s="3" t="s">
        <v>3262</v>
      </c>
      <c r="U7391" s="3"/>
      <c r="V7391" s="143"/>
      <c r="W7391" s="3" t="s">
        <v>3572</v>
      </c>
      <c r="X7391" s="3" t="s">
        <v>3660</v>
      </c>
      <c r="Y7391" s="3"/>
      <c r="Z7391" s="3"/>
      <c r="AA7391" s="3" t="s">
        <v>3262</v>
      </c>
      <c r="AB7391" s="3"/>
      <c r="AE7391" s="3"/>
      <c r="AF7391" t="s">
        <v>3451</v>
      </c>
      <c r="AH7391" s="2">
        <v>45783</v>
      </c>
      <c r="AI7391" s="75" t="s">
        <v>5012</v>
      </c>
    </row>
    <row r="7392" spans="1:35" ht="15" customHeight="1" x14ac:dyDescent="0.35">
      <c r="B7392" s="5">
        <f t="shared" si="635"/>
        <v>7390</v>
      </c>
      <c r="C7392">
        <f t="shared" si="636"/>
        <v>4</v>
      </c>
      <c r="D7392" s="16">
        <v>1970</v>
      </c>
      <c r="E7392" t="s">
        <v>15</v>
      </c>
      <c r="F7392" t="s">
        <v>16</v>
      </c>
      <c r="G7392">
        <v>731861</v>
      </c>
      <c r="H7392" t="s">
        <v>17</v>
      </c>
      <c r="J7392" t="s">
        <v>3354</v>
      </c>
      <c r="K7392" t="s">
        <v>3383</v>
      </c>
      <c r="M7392" t="s">
        <v>3359</v>
      </c>
      <c r="AF7392" t="s">
        <v>3060</v>
      </c>
      <c r="AH7392" s="2">
        <v>40270.890370370369</v>
      </c>
    </row>
    <row r="7393" spans="1:35" ht="15" customHeight="1" x14ac:dyDescent="0.35">
      <c r="B7393" s="5">
        <f t="shared" si="635"/>
        <v>7391</v>
      </c>
      <c r="C7393">
        <f t="shared" si="636"/>
        <v>501</v>
      </c>
      <c r="D7393" s="16">
        <v>1970</v>
      </c>
      <c r="E7393" t="s">
        <v>15</v>
      </c>
      <c r="F7393" t="s">
        <v>16</v>
      </c>
      <c r="G7393" s="70">
        <v>731865</v>
      </c>
      <c r="J7393" t="s">
        <v>3354</v>
      </c>
      <c r="K7393" t="s">
        <v>3383</v>
      </c>
      <c r="M7393" t="s">
        <v>3453</v>
      </c>
      <c r="T7393" t="s">
        <v>3262</v>
      </c>
      <c r="W7393" t="s">
        <v>3572</v>
      </c>
      <c r="X7393" t="s">
        <v>3660</v>
      </c>
      <c r="AA7393" t="s">
        <v>3262</v>
      </c>
      <c r="AC7393"/>
      <c r="AD7393"/>
      <c r="AF7393" t="s">
        <v>3451</v>
      </c>
      <c r="AG7393" s="3"/>
      <c r="AH7393" s="153">
        <v>45899</v>
      </c>
      <c r="AI7393" s="36" t="s">
        <v>5477</v>
      </c>
    </row>
    <row r="7394" spans="1:35" ht="15" customHeight="1" x14ac:dyDescent="0.35">
      <c r="B7394" s="5">
        <f t="shared" si="635"/>
        <v>7392</v>
      </c>
      <c r="C7394">
        <f t="shared" si="636"/>
        <v>28</v>
      </c>
      <c r="D7394" s="16">
        <v>1970</v>
      </c>
      <c r="E7394" t="s">
        <v>15</v>
      </c>
      <c r="F7394" t="s">
        <v>25</v>
      </c>
      <c r="G7394">
        <v>732366</v>
      </c>
      <c r="H7394" t="s">
        <v>17</v>
      </c>
      <c r="J7394" t="s">
        <v>3354</v>
      </c>
      <c r="K7394" t="s">
        <v>3383</v>
      </c>
      <c r="M7394" t="s">
        <v>3359</v>
      </c>
      <c r="AF7394" t="s">
        <v>3060</v>
      </c>
      <c r="AH7394" s="2">
        <v>40572.84615740741</v>
      </c>
    </row>
    <row r="7395" spans="1:35" ht="15" customHeight="1" x14ac:dyDescent="0.35">
      <c r="A7395" s="3"/>
      <c r="B7395" s="5">
        <f t="shared" si="635"/>
        <v>7393</v>
      </c>
      <c r="C7395">
        <f t="shared" si="636"/>
        <v>455</v>
      </c>
      <c r="D7395" s="16">
        <v>1970</v>
      </c>
      <c r="E7395" t="s">
        <v>15</v>
      </c>
      <c r="F7395" t="s">
        <v>25</v>
      </c>
      <c r="G7395">
        <v>732394</v>
      </c>
      <c r="H7395" t="s">
        <v>17</v>
      </c>
      <c r="M7395" t="s">
        <v>3359</v>
      </c>
      <c r="AF7395" t="s">
        <v>3060</v>
      </c>
      <c r="AH7395" s="2">
        <v>40840.72111111111</v>
      </c>
    </row>
    <row r="7396" spans="1:35" ht="15" customHeight="1" x14ac:dyDescent="0.35">
      <c r="B7396" s="5">
        <f t="shared" si="635"/>
        <v>7394</v>
      </c>
      <c r="C7396">
        <f t="shared" si="636"/>
        <v>203</v>
      </c>
      <c r="D7396" s="16">
        <v>1970</v>
      </c>
      <c r="E7396" t="s">
        <v>15</v>
      </c>
      <c r="F7396" t="s">
        <v>25</v>
      </c>
      <c r="G7396">
        <v>732849</v>
      </c>
      <c r="H7396" t="s">
        <v>17</v>
      </c>
      <c r="J7396" t="s">
        <v>3354</v>
      </c>
      <c r="K7396" t="s">
        <v>3383</v>
      </c>
      <c r="L7396" t="s">
        <v>239</v>
      </c>
      <c r="M7396" t="s">
        <v>3359</v>
      </c>
      <c r="AF7396" t="s">
        <v>3060</v>
      </c>
      <c r="AH7396" s="2">
        <v>40828.849710648145</v>
      </c>
    </row>
    <row r="7397" spans="1:35" ht="15" customHeight="1" x14ac:dyDescent="0.35">
      <c r="B7397" s="5">
        <f t="shared" si="635"/>
        <v>7395</v>
      </c>
      <c r="C7397">
        <f t="shared" si="636"/>
        <v>1087</v>
      </c>
      <c r="D7397" s="16">
        <v>1970</v>
      </c>
      <c r="E7397" t="s">
        <v>15</v>
      </c>
      <c r="F7397" t="s">
        <v>25</v>
      </c>
      <c r="G7397">
        <v>733052</v>
      </c>
      <c r="H7397" t="s">
        <v>17</v>
      </c>
      <c r="J7397" t="s">
        <v>3354</v>
      </c>
      <c r="K7397" t="s">
        <v>3383</v>
      </c>
      <c r="M7397" t="s">
        <v>3359</v>
      </c>
      <c r="AF7397" t="s">
        <v>3060</v>
      </c>
      <c r="AH7397" s="2">
        <v>40376.56758101852</v>
      </c>
    </row>
    <row r="7398" spans="1:35" ht="15" customHeight="1" x14ac:dyDescent="0.35">
      <c r="B7398" s="5">
        <f t="shared" si="635"/>
        <v>7396</v>
      </c>
      <c r="C7398">
        <f t="shared" si="636"/>
        <v>387</v>
      </c>
      <c r="D7398" s="16">
        <v>1970</v>
      </c>
      <c r="E7398" s="116" t="s">
        <v>15</v>
      </c>
      <c r="F7398" s="116" t="s">
        <v>25</v>
      </c>
      <c r="G7398" s="117">
        <v>734139</v>
      </c>
      <c r="H7398" s="172" t="s">
        <v>5836</v>
      </c>
      <c r="I7398" s="172"/>
      <c r="J7398" s="172" t="s">
        <v>3354</v>
      </c>
      <c r="K7398" s="172" t="s">
        <v>3383</v>
      </c>
      <c r="L7398" s="172"/>
      <c r="M7398" s="172" t="s">
        <v>3453</v>
      </c>
      <c r="N7398" s="172"/>
      <c r="O7398" s="172"/>
      <c r="P7398" s="172"/>
      <c r="Q7398" s="172"/>
      <c r="R7398" s="172"/>
      <c r="S7398" s="173"/>
      <c r="T7398" s="172" t="s">
        <v>3262</v>
      </c>
      <c r="U7398" s="172"/>
      <c r="V7398" s="174"/>
      <c r="W7398" s="172" t="s">
        <v>3572</v>
      </c>
      <c r="X7398" s="172" t="s">
        <v>3660</v>
      </c>
      <c r="Y7398" s="172"/>
      <c r="Z7398" s="172"/>
      <c r="AA7398" s="172" t="s">
        <v>3262</v>
      </c>
      <c r="AB7398" s="172"/>
      <c r="AC7398" s="172"/>
      <c r="AD7398" s="172"/>
      <c r="AE7398" s="172"/>
      <c r="AF7398" t="s">
        <v>3451</v>
      </c>
      <c r="AG7398" s="172"/>
      <c r="AH7398" s="175">
        <v>45999</v>
      </c>
      <c r="AI7398" s="36" t="s">
        <v>6066</v>
      </c>
    </row>
    <row r="7399" spans="1:35" ht="15" customHeight="1" x14ac:dyDescent="0.35">
      <c r="B7399" s="5">
        <f t="shared" si="635"/>
        <v>7397</v>
      </c>
      <c r="C7399">
        <f t="shared" si="636"/>
        <v>18</v>
      </c>
      <c r="D7399" s="146">
        <v>1970</v>
      </c>
      <c r="E7399" s="3" t="s">
        <v>500</v>
      </c>
      <c r="F7399" s="3" t="s">
        <v>25</v>
      </c>
      <c r="G7399" s="3">
        <v>734526</v>
      </c>
      <c r="H7399" s="3"/>
      <c r="I7399" s="3"/>
      <c r="J7399" s="3"/>
      <c r="K7399" s="3"/>
      <c r="L7399" s="3"/>
      <c r="M7399" s="3"/>
      <c r="N7399" s="3"/>
      <c r="O7399" s="3"/>
      <c r="P7399" s="3"/>
      <c r="Q7399" s="3"/>
      <c r="R7399" s="3"/>
      <c r="S7399" s="152"/>
      <c r="T7399" s="3"/>
      <c r="U7399" s="3"/>
      <c r="V7399" s="143"/>
      <c r="W7399" s="3"/>
      <c r="X7399" s="3"/>
      <c r="Y7399" s="3"/>
      <c r="Z7399" s="3"/>
      <c r="AB7399" s="3"/>
      <c r="AE7399" s="3"/>
      <c r="AF7399" s="3" t="s">
        <v>3451</v>
      </c>
      <c r="AG7399" s="3"/>
      <c r="AH7399" s="153">
        <v>45568</v>
      </c>
      <c r="AI7399" s="166" t="s">
        <v>4328</v>
      </c>
    </row>
    <row r="7400" spans="1:35" ht="15" customHeight="1" x14ac:dyDescent="0.35">
      <c r="B7400" s="5">
        <f t="shared" si="635"/>
        <v>7398</v>
      </c>
      <c r="C7400">
        <f t="shared" si="636"/>
        <v>8</v>
      </c>
      <c r="D7400" s="16">
        <v>1970</v>
      </c>
      <c r="E7400" t="s">
        <v>500</v>
      </c>
      <c r="F7400" t="s">
        <v>25</v>
      </c>
      <c r="G7400">
        <v>734544</v>
      </c>
      <c r="H7400" t="s">
        <v>17</v>
      </c>
      <c r="J7400" t="s">
        <v>380</v>
      </c>
      <c r="L7400" t="s">
        <v>2386</v>
      </c>
      <c r="M7400" t="s">
        <v>3359</v>
      </c>
      <c r="S7400" s="148">
        <v>0.46</v>
      </c>
      <c r="AB7400" t="s">
        <v>197</v>
      </c>
      <c r="AF7400" t="s">
        <v>3060</v>
      </c>
      <c r="AH7400" s="2">
        <v>40472.478321759256</v>
      </c>
    </row>
    <row r="7401" spans="1:35" ht="15" customHeight="1" x14ac:dyDescent="0.35">
      <c r="A7401" s="3"/>
      <c r="B7401" s="5">
        <f t="shared" si="635"/>
        <v>7399</v>
      </c>
      <c r="C7401">
        <f t="shared" ref="C7401:C7406" si="638">+G7402-G7401</f>
        <v>13</v>
      </c>
      <c r="D7401" s="16">
        <v>1970</v>
      </c>
      <c r="E7401" t="s">
        <v>500</v>
      </c>
      <c r="F7401" t="s">
        <v>25</v>
      </c>
      <c r="G7401">
        <v>734552</v>
      </c>
      <c r="H7401" t="s">
        <v>17</v>
      </c>
      <c r="J7401" t="s">
        <v>380</v>
      </c>
      <c r="K7401" t="s">
        <v>3383</v>
      </c>
      <c r="L7401" t="s">
        <v>71</v>
      </c>
      <c r="M7401" t="s">
        <v>3359</v>
      </c>
      <c r="AB7401" t="s">
        <v>2011</v>
      </c>
      <c r="AF7401" t="s">
        <v>3060</v>
      </c>
      <c r="AH7401" s="2">
        <v>41019.559699074074</v>
      </c>
    </row>
    <row r="7402" spans="1:35" ht="15" customHeight="1" x14ac:dyDescent="0.35">
      <c r="B7402" s="5">
        <f t="shared" si="635"/>
        <v>7400</v>
      </c>
      <c r="C7402">
        <f t="shared" si="638"/>
        <v>5</v>
      </c>
      <c r="D7402" s="16">
        <v>1970</v>
      </c>
      <c r="E7402" t="s">
        <v>500</v>
      </c>
      <c r="F7402" t="s">
        <v>25</v>
      </c>
      <c r="G7402">
        <v>734565</v>
      </c>
      <c r="H7402" t="s">
        <v>17</v>
      </c>
      <c r="J7402" t="s">
        <v>380</v>
      </c>
      <c r="M7402" t="s">
        <v>3359</v>
      </c>
      <c r="AF7402" t="s">
        <v>3060</v>
      </c>
      <c r="AH7402" s="2">
        <v>40766.431851851848</v>
      </c>
    </row>
    <row r="7403" spans="1:35" ht="15" customHeight="1" thickBot="1" x14ac:dyDescent="0.4">
      <c r="B7403" s="5">
        <f t="shared" si="635"/>
        <v>7401</v>
      </c>
      <c r="C7403">
        <f t="shared" si="638"/>
        <v>44</v>
      </c>
      <c r="D7403" s="16">
        <v>1970</v>
      </c>
      <c r="E7403" t="s">
        <v>500</v>
      </c>
      <c r="F7403" t="s">
        <v>25</v>
      </c>
      <c r="G7403">
        <v>734570</v>
      </c>
      <c r="H7403" t="s">
        <v>17</v>
      </c>
      <c r="J7403" t="s">
        <v>380</v>
      </c>
      <c r="K7403" t="s">
        <v>3383</v>
      </c>
      <c r="L7403" t="s">
        <v>254</v>
      </c>
      <c r="M7403" t="s">
        <v>3359</v>
      </c>
      <c r="AB7403" t="s">
        <v>462</v>
      </c>
      <c r="AC7403" s="3">
        <v>1979</v>
      </c>
      <c r="AE7403" t="s">
        <v>380</v>
      </c>
      <c r="AF7403" t="s">
        <v>3060</v>
      </c>
      <c r="AH7403" s="2">
        <v>40706.818622685183</v>
      </c>
    </row>
    <row r="7404" spans="1:35" ht="15" customHeight="1" thickBot="1" x14ac:dyDescent="0.4">
      <c r="B7404" s="5">
        <f t="shared" si="635"/>
        <v>7402</v>
      </c>
      <c r="C7404">
        <f t="shared" si="638"/>
        <v>37</v>
      </c>
      <c r="D7404" s="16">
        <v>1970</v>
      </c>
      <c r="E7404" s="159" t="s">
        <v>500</v>
      </c>
      <c r="F7404" s="159" t="s">
        <v>25</v>
      </c>
      <c r="G7404" s="160">
        <v>734614</v>
      </c>
      <c r="H7404" s="159"/>
      <c r="I7404" s="159"/>
      <c r="J7404" s="159" t="s">
        <v>3364</v>
      </c>
      <c r="K7404" s="159" t="s">
        <v>3383</v>
      </c>
      <c r="L7404" s="159"/>
      <c r="M7404" s="159" t="s">
        <v>3453</v>
      </c>
      <c r="N7404" s="159"/>
      <c r="O7404" s="159"/>
      <c r="P7404" s="159"/>
      <c r="Q7404" s="159"/>
      <c r="R7404" s="159"/>
      <c r="S7404" s="159"/>
      <c r="T7404" s="159"/>
      <c r="U7404" s="159" t="s">
        <v>3557</v>
      </c>
      <c r="V7404" s="161" t="s">
        <v>3413</v>
      </c>
      <c r="W7404" s="159" t="s">
        <v>3572</v>
      </c>
      <c r="X7404" s="159" t="s">
        <v>3452</v>
      </c>
      <c r="Y7404" s="159"/>
      <c r="Z7404" s="159"/>
      <c r="AA7404" s="159"/>
      <c r="AB7404" s="159"/>
      <c r="AC7404" s="159"/>
      <c r="AD7404" s="159"/>
      <c r="AE7404" s="159"/>
      <c r="AF7404" t="s">
        <v>3451</v>
      </c>
      <c r="AG7404" s="159"/>
      <c r="AH7404" s="176">
        <v>46207</v>
      </c>
      <c r="AI7404" s="76" t="s">
        <v>6670</v>
      </c>
    </row>
    <row r="7405" spans="1:35" ht="15" customHeight="1" x14ac:dyDescent="0.35">
      <c r="B7405" s="5">
        <f t="shared" si="635"/>
        <v>7403</v>
      </c>
      <c r="C7405">
        <f t="shared" si="638"/>
        <v>515</v>
      </c>
      <c r="D7405" s="16">
        <v>1970</v>
      </c>
      <c r="E7405" t="s">
        <v>15</v>
      </c>
      <c r="F7405" t="s">
        <v>25</v>
      </c>
      <c r="G7405">
        <v>734651</v>
      </c>
      <c r="H7405" t="s">
        <v>17</v>
      </c>
      <c r="J7405" t="s">
        <v>3355</v>
      </c>
      <c r="K7405" t="s">
        <v>3383</v>
      </c>
      <c r="L7405" t="s">
        <v>56</v>
      </c>
      <c r="M7405" t="s">
        <v>3359</v>
      </c>
      <c r="AF7405" t="s">
        <v>3060</v>
      </c>
      <c r="AH7405" s="2">
        <v>39661.865335648145</v>
      </c>
    </row>
    <row r="7406" spans="1:35" ht="15" customHeight="1" x14ac:dyDescent="0.35">
      <c r="B7406" s="5">
        <f t="shared" si="635"/>
        <v>7404</v>
      </c>
      <c r="C7406">
        <f t="shared" si="638"/>
        <v>307</v>
      </c>
      <c r="D7406" s="16">
        <v>1970</v>
      </c>
      <c r="E7406" t="s">
        <v>15</v>
      </c>
      <c r="F7406" s="16" t="s">
        <v>25</v>
      </c>
      <c r="G7406">
        <v>735166</v>
      </c>
      <c r="H7406" t="s">
        <v>17</v>
      </c>
      <c r="M7406" t="s">
        <v>3359</v>
      </c>
      <c r="AF7406" t="s">
        <v>3060</v>
      </c>
      <c r="AH7406" s="2">
        <v>41110.699988425928</v>
      </c>
    </row>
    <row r="7407" spans="1:35" ht="15" customHeight="1" x14ac:dyDescent="0.35">
      <c r="B7407" s="5">
        <f t="shared" si="635"/>
        <v>7405</v>
      </c>
      <c r="C7407">
        <f t="shared" si="636"/>
        <v>188</v>
      </c>
      <c r="D7407" s="16">
        <v>1970</v>
      </c>
      <c r="E7407" s="116" t="s">
        <v>15</v>
      </c>
      <c r="F7407" s="116" t="s">
        <v>25</v>
      </c>
      <c r="G7407" s="117">
        <v>735473</v>
      </c>
      <c r="H7407" s="172" t="s">
        <v>5836</v>
      </c>
      <c r="I7407" s="172"/>
      <c r="J7407" s="172" t="s">
        <v>3354</v>
      </c>
      <c r="K7407" s="172" t="s">
        <v>3383</v>
      </c>
      <c r="L7407" s="172"/>
      <c r="M7407" s="172" t="s">
        <v>3453</v>
      </c>
      <c r="N7407" s="172"/>
      <c r="O7407" s="172"/>
      <c r="P7407" s="172"/>
      <c r="Q7407" s="172"/>
      <c r="R7407" s="172"/>
      <c r="S7407" s="173"/>
      <c r="T7407" s="172" t="s">
        <v>3262</v>
      </c>
      <c r="U7407" s="172"/>
      <c r="V7407" s="174"/>
      <c r="W7407" s="172" t="s">
        <v>3572</v>
      </c>
      <c r="X7407" s="172" t="s">
        <v>3660</v>
      </c>
      <c r="Y7407" s="172"/>
      <c r="Z7407" s="172"/>
      <c r="AA7407" s="172" t="s">
        <v>3262</v>
      </c>
      <c r="AB7407" s="172"/>
      <c r="AC7407" s="172"/>
      <c r="AD7407" s="172"/>
      <c r="AE7407" s="172"/>
      <c r="AF7407" t="s">
        <v>3451</v>
      </c>
      <c r="AH7407" s="2">
        <v>45966</v>
      </c>
      <c r="AI7407" s="36" t="s">
        <v>5923</v>
      </c>
    </row>
    <row r="7408" spans="1:35" ht="15" customHeight="1" x14ac:dyDescent="0.35">
      <c r="B7408" s="5">
        <f t="shared" si="635"/>
        <v>7406</v>
      </c>
      <c r="C7408">
        <f t="shared" si="636"/>
        <v>309</v>
      </c>
      <c r="D7408" s="16">
        <v>1970</v>
      </c>
      <c r="E7408" t="s">
        <v>15</v>
      </c>
      <c r="F7408" t="s">
        <v>25</v>
      </c>
      <c r="G7408" s="70">
        <v>735661</v>
      </c>
      <c r="J7408" t="s">
        <v>3354</v>
      </c>
      <c r="K7408" t="s">
        <v>3383</v>
      </c>
      <c r="M7408" t="s">
        <v>3453</v>
      </c>
      <c r="T7408" t="s">
        <v>3262</v>
      </c>
      <c r="W7408" t="s">
        <v>3572</v>
      </c>
      <c r="X7408" t="s">
        <v>3660</v>
      </c>
      <c r="AA7408" t="s">
        <v>3262</v>
      </c>
      <c r="AC7408"/>
      <c r="AD7408"/>
      <c r="AF7408" t="s">
        <v>3451</v>
      </c>
      <c r="AG7408" s="3"/>
      <c r="AH7408" s="153">
        <v>45899</v>
      </c>
      <c r="AI7408" s="36" t="s">
        <v>5478</v>
      </c>
    </row>
    <row r="7409" spans="1:35" ht="15" customHeight="1" x14ac:dyDescent="0.35">
      <c r="B7409" s="5">
        <f t="shared" si="635"/>
        <v>7407</v>
      </c>
      <c r="C7409">
        <f t="shared" si="636"/>
        <v>149</v>
      </c>
      <c r="D7409" s="16">
        <v>1970</v>
      </c>
      <c r="E7409" t="s">
        <v>15</v>
      </c>
      <c r="F7409" t="s">
        <v>25</v>
      </c>
      <c r="G7409">
        <v>735970</v>
      </c>
      <c r="H7409" t="s">
        <v>17</v>
      </c>
      <c r="J7409" t="s">
        <v>3354</v>
      </c>
      <c r="K7409" t="s">
        <v>3383</v>
      </c>
      <c r="L7409" t="s">
        <v>62</v>
      </c>
      <c r="M7409" t="s">
        <v>3359</v>
      </c>
      <c r="AB7409" t="s">
        <v>81</v>
      </c>
      <c r="AF7409" t="s">
        <v>3060</v>
      </c>
      <c r="AH7409" s="2">
        <v>40808.643553240741</v>
      </c>
    </row>
    <row r="7410" spans="1:35" ht="15" customHeight="1" x14ac:dyDescent="0.35">
      <c r="A7410" s="3"/>
      <c r="B7410" s="5">
        <f t="shared" si="635"/>
        <v>7408</v>
      </c>
      <c r="C7410">
        <f t="shared" si="636"/>
        <v>401</v>
      </c>
      <c r="D7410" s="16">
        <v>1970</v>
      </c>
      <c r="E7410" t="s">
        <v>15</v>
      </c>
      <c r="F7410" t="s">
        <v>25</v>
      </c>
      <c r="G7410">
        <v>736119</v>
      </c>
      <c r="H7410" t="s">
        <v>17</v>
      </c>
      <c r="J7410" t="s">
        <v>3354</v>
      </c>
      <c r="K7410" t="s">
        <v>3383</v>
      </c>
      <c r="L7410" t="s">
        <v>464</v>
      </c>
      <c r="M7410" t="s">
        <v>3359</v>
      </c>
      <c r="AF7410" t="s">
        <v>3060</v>
      </c>
      <c r="AH7410" s="2">
        <v>40677.917627314811</v>
      </c>
    </row>
    <row r="7411" spans="1:35" ht="15" customHeight="1" x14ac:dyDescent="0.35">
      <c r="B7411" s="5">
        <f t="shared" si="635"/>
        <v>7409</v>
      </c>
      <c r="C7411">
        <f t="shared" si="636"/>
        <v>250</v>
      </c>
      <c r="D7411" s="16">
        <v>1970</v>
      </c>
      <c r="E7411" t="s">
        <v>15</v>
      </c>
      <c r="F7411" t="s">
        <v>25</v>
      </c>
      <c r="G7411">
        <v>736520</v>
      </c>
      <c r="J7411" t="s">
        <v>3354</v>
      </c>
      <c r="K7411" t="s">
        <v>3383</v>
      </c>
      <c r="AF7411" t="s">
        <v>3451</v>
      </c>
      <c r="AH7411" s="2">
        <v>45606</v>
      </c>
    </row>
    <row r="7412" spans="1:35" ht="15" customHeight="1" x14ac:dyDescent="0.35">
      <c r="B7412" s="5">
        <f t="shared" si="635"/>
        <v>7410</v>
      </c>
      <c r="C7412">
        <f t="shared" si="636"/>
        <v>71</v>
      </c>
      <c r="D7412" s="16">
        <v>1970</v>
      </c>
      <c r="E7412" t="s">
        <v>15</v>
      </c>
      <c r="F7412" t="s">
        <v>16</v>
      </c>
      <c r="G7412">
        <v>736770</v>
      </c>
      <c r="H7412" t="s">
        <v>17</v>
      </c>
      <c r="M7412" t="s">
        <v>3359</v>
      </c>
      <c r="AF7412" t="s">
        <v>3060</v>
      </c>
      <c r="AH7412" s="2">
        <v>40071.386076388888</v>
      </c>
    </row>
    <row r="7413" spans="1:35" ht="15" customHeight="1" x14ac:dyDescent="0.35">
      <c r="B7413" s="5">
        <f t="shared" si="635"/>
        <v>7411</v>
      </c>
      <c r="C7413">
        <f t="shared" ref="C7413:C7416" si="639">+G7414-G7413</f>
        <v>99</v>
      </c>
      <c r="D7413" s="16">
        <v>1970</v>
      </c>
      <c r="E7413" t="s">
        <v>15</v>
      </c>
      <c r="F7413" t="s">
        <v>16</v>
      </c>
      <c r="G7413">
        <v>736841</v>
      </c>
      <c r="H7413" t="s">
        <v>17</v>
      </c>
      <c r="J7413" t="s">
        <v>3354</v>
      </c>
      <c r="K7413" t="s">
        <v>3383</v>
      </c>
      <c r="L7413" t="s">
        <v>153</v>
      </c>
      <c r="M7413" t="s">
        <v>3359</v>
      </c>
      <c r="AF7413" t="s">
        <v>3060</v>
      </c>
      <c r="AH7413" s="2">
        <v>40368.050451388888</v>
      </c>
    </row>
    <row r="7414" spans="1:35" ht="15" customHeight="1" thickBot="1" x14ac:dyDescent="0.4">
      <c r="B7414" s="5">
        <f t="shared" si="635"/>
        <v>7412</v>
      </c>
      <c r="C7414">
        <f t="shared" si="639"/>
        <v>91</v>
      </c>
      <c r="D7414" s="16">
        <v>1970</v>
      </c>
      <c r="E7414" t="s">
        <v>15</v>
      </c>
      <c r="F7414" t="s">
        <v>16</v>
      </c>
      <c r="G7414">
        <v>736940</v>
      </c>
      <c r="H7414" t="s">
        <v>17</v>
      </c>
      <c r="J7414" t="s">
        <v>3354</v>
      </c>
      <c r="K7414" t="s">
        <v>3383</v>
      </c>
      <c r="L7414" t="s">
        <v>71</v>
      </c>
      <c r="M7414" t="s">
        <v>3359</v>
      </c>
      <c r="AF7414" t="s">
        <v>3060</v>
      </c>
      <c r="AH7414" s="2">
        <v>40825.528090277781</v>
      </c>
    </row>
    <row r="7415" spans="1:35" ht="15" customHeight="1" thickBot="1" x14ac:dyDescent="0.4">
      <c r="B7415" s="5">
        <f t="shared" si="635"/>
        <v>7413</v>
      </c>
      <c r="C7415">
        <f t="shared" si="639"/>
        <v>62</v>
      </c>
      <c r="D7415" s="16">
        <v>1970</v>
      </c>
      <c r="E7415" s="159" t="s">
        <v>15</v>
      </c>
      <c r="F7415" s="159" t="s">
        <v>16</v>
      </c>
      <c r="G7415" s="160">
        <v>737031</v>
      </c>
      <c r="H7415" s="159"/>
      <c r="I7415" s="159"/>
      <c r="J7415" s="159" t="s">
        <v>3354</v>
      </c>
      <c r="K7415" s="159" t="s">
        <v>3383</v>
      </c>
      <c r="L7415" s="159"/>
      <c r="M7415" s="159" t="s">
        <v>3453</v>
      </c>
      <c r="N7415" s="159"/>
      <c r="O7415" s="159"/>
      <c r="P7415" s="159"/>
      <c r="Q7415" s="159"/>
      <c r="R7415" s="159"/>
      <c r="S7415" s="159"/>
      <c r="T7415" s="159" t="s">
        <v>3262</v>
      </c>
      <c r="U7415" s="159"/>
      <c r="V7415" s="159"/>
      <c r="W7415" s="159" t="s">
        <v>3572</v>
      </c>
      <c r="X7415" s="159" t="s">
        <v>3660</v>
      </c>
      <c r="Y7415" s="159"/>
      <c r="Z7415" s="159"/>
      <c r="AA7415" s="159" t="s">
        <v>3262</v>
      </c>
      <c r="AB7415" s="159"/>
      <c r="AC7415" s="159"/>
      <c r="AD7415" s="159"/>
      <c r="AE7415" s="159"/>
      <c r="AF7415" t="s">
        <v>3451</v>
      </c>
      <c r="AG7415" s="159"/>
      <c r="AH7415" s="176">
        <v>46207</v>
      </c>
      <c r="AI7415" s="76" t="s">
        <v>6822</v>
      </c>
    </row>
    <row r="7416" spans="1:35" ht="15" customHeight="1" x14ac:dyDescent="0.35">
      <c r="B7416" s="5">
        <f t="shared" si="635"/>
        <v>7414</v>
      </c>
      <c r="C7416">
        <f t="shared" si="639"/>
        <v>42</v>
      </c>
      <c r="D7416" s="16">
        <v>1970</v>
      </c>
      <c r="E7416" s="3" t="s">
        <v>15</v>
      </c>
      <c r="F7416" s="3" t="s">
        <v>16</v>
      </c>
      <c r="G7416" s="165">
        <v>737093</v>
      </c>
      <c r="H7416" s="3"/>
      <c r="I7416" s="3"/>
      <c r="J7416" s="3" t="s">
        <v>3354</v>
      </c>
      <c r="K7416" s="3" t="s">
        <v>3383</v>
      </c>
      <c r="L7416" s="3"/>
      <c r="M7416" s="3" t="s">
        <v>3453</v>
      </c>
      <c r="N7416" s="3"/>
      <c r="O7416" s="3"/>
      <c r="P7416" s="3"/>
      <c r="Q7416" s="3"/>
      <c r="R7416" s="3"/>
      <c r="S7416" s="152"/>
      <c r="T7416" s="3" t="s">
        <v>3262</v>
      </c>
      <c r="U7416" s="3"/>
      <c r="V7416" s="143"/>
      <c r="W7416" s="3" t="s">
        <v>3572</v>
      </c>
      <c r="X7416" s="3" t="s">
        <v>3660</v>
      </c>
      <c r="Y7416" s="3"/>
      <c r="Z7416" s="3"/>
      <c r="AA7416" s="3" t="s">
        <v>3262</v>
      </c>
      <c r="AB7416" s="3"/>
      <c r="AE7416" s="3"/>
      <c r="AF7416" t="s">
        <v>3451</v>
      </c>
      <c r="AH7416" s="2">
        <v>45783</v>
      </c>
      <c r="AI7416" s="75" t="s">
        <v>5013</v>
      </c>
    </row>
    <row r="7417" spans="1:35" ht="15" customHeight="1" x14ac:dyDescent="0.35">
      <c r="B7417" s="5">
        <f t="shared" si="635"/>
        <v>7415</v>
      </c>
      <c r="C7417">
        <f t="shared" ref="C7417:C7421" si="640">+G7418-G7417</f>
        <v>311</v>
      </c>
      <c r="D7417" s="16">
        <v>1970</v>
      </c>
      <c r="E7417" t="s">
        <v>15</v>
      </c>
      <c r="F7417" t="s">
        <v>16</v>
      </c>
      <c r="G7417">
        <v>737135</v>
      </c>
      <c r="H7417" t="s">
        <v>17</v>
      </c>
      <c r="J7417" t="s">
        <v>3354</v>
      </c>
      <c r="L7417" t="s">
        <v>1999</v>
      </c>
      <c r="M7417" t="s">
        <v>3359</v>
      </c>
      <c r="AB7417" t="s">
        <v>81</v>
      </c>
      <c r="AF7417" t="s">
        <v>3060</v>
      </c>
      <c r="AH7417" s="2">
        <v>40819.819513888891</v>
      </c>
    </row>
    <row r="7418" spans="1:35" ht="15" customHeight="1" thickBot="1" x14ac:dyDescent="0.4">
      <c r="B7418" s="5">
        <f t="shared" si="635"/>
        <v>7416</v>
      </c>
      <c r="C7418">
        <f t="shared" si="640"/>
        <v>135</v>
      </c>
      <c r="D7418" s="16">
        <v>1970</v>
      </c>
      <c r="E7418" t="s">
        <v>15</v>
      </c>
      <c r="F7418" t="s">
        <v>25</v>
      </c>
      <c r="G7418">
        <v>737446</v>
      </c>
      <c r="H7418" t="s">
        <v>17</v>
      </c>
      <c r="J7418" t="s">
        <v>3354</v>
      </c>
      <c r="L7418" t="s">
        <v>2062</v>
      </c>
      <c r="M7418" t="s">
        <v>3359</v>
      </c>
      <c r="AB7418" t="s">
        <v>81</v>
      </c>
      <c r="AF7418" t="s">
        <v>3060</v>
      </c>
      <c r="AH7418" s="2">
        <v>40424.46497685185</v>
      </c>
    </row>
    <row r="7419" spans="1:35" ht="15" customHeight="1" thickBot="1" x14ac:dyDescent="0.4">
      <c r="B7419" s="5">
        <f t="shared" si="635"/>
        <v>7417</v>
      </c>
      <c r="C7419">
        <f t="shared" si="640"/>
        <v>78</v>
      </c>
      <c r="D7419" s="16">
        <v>1970</v>
      </c>
      <c r="E7419" s="159" t="s">
        <v>15</v>
      </c>
      <c r="F7419" s="159" t="s">
        <v>25</v>
      </c>
      <c r="G7419" s="160">
        <v>737581</v>
      </c>
      <c r="H7419" s="159"/>
      <c r="I7419" s="159"/>
      <c r="J7419" s="159" t="s">
        <v>3354</v>
      </c>
      <c r="K7419" s="159" t="s">
        <v>3383</v>
      </c>
      <c r="L7419" s="159"/>
      <c r="M7419" s="159" t="s">
        <v>3453</v>
      </c>
      <c r="N7419" s="159"/>
      <c r="O7419" s="159"/>
      <c r="P7419" s="159"/>
      <c r="Q7419" s="159"/>
      <c r="R7419" s="159"/>
      <c r="S7419" s="159"/>
      <c r="T7419" s="159" t="s">
        <v>3262</v>
      </c>
      <c r="U7419" s="159"/>
      <c r="V7419" s="159"/>
      <c r="W7419" s="159" t="s">
        <v>3572</v>
      </c>
      <c r="X7419" s="159" t="s">
        <v>3660</v>
      </c>
      <c r="Y7419" s="159"/>
      <c r="Z7419" s="159"/>
      <c r="AA7419" s="159" t="s">
        <v>3262</v>
      </c>
      <c r="AB7419" s="159"/>
      <c r="AC7419" s="159"/>
      <c r="AD7419" s="159" t="s">
        <v>6864</v>
      </c>
      <c r="AE7419" s="159"/>
      <c r="AF7419" t="s">
        <v>3451</v>
      </c>
      <c r="AG7419" s="159"/>
      <c r="AH7419" s="176">
        <v>46207</v>
      </c>
      <c r="AI7419" s="76" t="s">
        <v>6787</v>
      </c>
    </row>
    <row r="7420" spans="1:35" ht="15" customHeight="1" x14ac:dyDescent="0.35">
      <c r="A7420" s="3"/>
      <c r="B7420" s="5">
        <f t="shared" si="635"/>
        <v>7418</v>
      </c>
      <c r="C7420">
        <f t="shared" si="640"/>
        <v>36</v>
      </c>
      <c r="D7420" s="16">
        <v>1970</v>
      </c>
      <c r="E7420" s="116" t="s">
        <v>15</v>
      </c>
      <c r="F7420" s="116" t="s">
        <v>16</v>
      </c>
      <c r="G7420" s="117">
        <v>737659</v>
      </c>
      <c r="H7420" s="172" t="s">
        <v>5836</v>
      </c>
      <c r="I7420" s="172"/>
      <c r="J7420" s="172" t="s">
        <v>3354</v>
      </c>
      <c r="K7420" s="172" t="s">
        <v>3383</v>
      </c>
      <c r="L7420" s="172"/>
      <c r="M7420" s="172" t="s">
        <v>3453</v>
      </c>
      <c r="N7420" s="172"/>
      <c r="O7420" s="172"/>
      <c r="P7420" s="172"/>
      <c r="Q7420" s="172"/>
      <c r="R7420" s="172"/>
      <c r="S7420" s="173"/>
      <c r="T7420" s="172" t="s">
        <v>3262</v>
      </c>
      <c r="U7420" s="172"/>
      <c r="V7420" s="174"/>
      <c r="W7420" s="172" t="s">
        <v>3572</v>
      </c>
      <c r="X7420" s="172" t="s">
        <v>3660</v>
      </c>
      <c r="Y7420" s="172"/>
      <c r="Z7420" s="172"/>
      <c r="AA7420" s="172" t="s">
        <v>3262</v>
      </c>
      <c r="AB7420" s="172"/>
      <c r="AC7420" s="172"/>
      <c r="AD7420" s="172"/>
      <c r="AE7420" s="172"/>
      <c r="AF7420" t="s">
        <v>3451</v>
      </c>
      <c r="AH7420" s="2">
        <v>45966</v>
      </c>
      <c r="AI7420" s="36" t="s">
        <v>5924</v>
      </c>
    </row>
    <row r="7421" spans="1:35" ht="15" customHeight="1" thickBot="1" x14ac:dyDescent="0.4">
      <c r="B7421" s="5">
        <f t="shared" si="635"/>
        <v>7419</v>
      </c>
      <c r="C7421">
        <f t="shared" si="640"/>
        <v>48</v>
      </c>
      <c r="D7421" s="16">
        <v>1970</v>
      </c>
      <c r="E7421" t="s">
        <v>500</v>
      </c>
      <c r="F7421" t="s">
        <v>25</v>
      </c>
      <c r="G7421">
        <v>737695</v>
      </c>
      <c r="J7421" t="s">
        <v>2237</v>
      </c>
      <c r="K7421" t="s">
        <v>3383</v>
      </c>
      <c r="M7421" t="s">
        <v>3453</v>
      </c>
      <c r="V7421" s="43" t="s">
        <v>3359</v>
      </c>
      <c r="W7421" t="s">
        <v>3572</v>
      </c>
      <c r="X7421" t="s">
        <v>3452</v>
      </c>
      <c r="AA7421" s="3" t="s">
        <v>3875</v>
      </c>
      <c r="AF7421" t="s">
        <v>3451</v>
      </c>
      <c r="AH7421" s="2">
        <v>45335</v>
      </c>
    </row>
    <row r="7422" spans="1:35" ht="15" thickBot="1" x14ac:dyDescent="0.4">
      <c r="B7422" s="5">
        <f t="shared" si="635"/>
        <v>7420</v>
      </c>
      <c r="C7422">
        <f t="shared" si="636"/>
        <v>126</v>
      </c>
      <c r="D7422" s="16">
        <v>1970</v>
      </c>
      <c r="E7422" s="159" t="s">
        <v>500</v>
      </c>
      <c r="F7422" s="159" t="s">
        <v>25</v>
      </c>
      <c r="G7422" s="160">
        <v>737743</v>
      </c>
      <c r="H7422" s="159"/>
      <c r="I7422" s="159"/>
      <c r="J7422" s="159" t="s">
        <v>3364</v>
      </c>
      <c r="K7422" s="159" t="s">
        <v>3383</v>
      </c>
      <c r="L7422" s="159"/>
      <c r="M7422" s="159" t="s">
        <v>3453</v>
      </c>
      <c r="N7422" s="159"/>
      <c r="O7422" s="159"/>
      <c r="P7422" s="159"/>
      <c r="Q7422" s="159"/>
      <c r="R7422" s="159"/>
      <c r="S7422" s="159"/>
      <c r="T7422" s="159"/>
      <c r="U7422" s="159" t="s">
        <v>3538</v>
      </c>
      <c r="V7422" s="161" t="s">
        <v>3359</v>
      </c>
      <c r="W7422" s="159" t="s">
        <v>3572</v>
      </c>
      <c r="X7422" s="159" t="s">
        <v>3452</v>
      </c>
      <c r="Y7422" s="159"/>
      <c r="Z7422" s="159"/>
      <c r="AA7422" s="159"/>
      <c r="AB7422" s="159"/>
      <c r="AC7422" s="159"/>
      <c r="AD7422" s="159"/>
      <c r="AE7422" s="159"/>
      <c r="AF7422" t="s">
        <v>3451</v>
      </c>
      <c r="AG7422" s="159"/>
      <c r="AH7422" s="176">
        <v>46034</v>
      </c>
      <c r="AI7422" s="76" t="s">
        <v>6210</v>
      </c>
    </row>
    <row r="7423" spans="1:35" ht="15" customHeight="1" x14ac:dyDescent="0.35">
      <c r="B7423" s="5">
        <f t="shared" si="635"/>
        <v>7421</v>
      </c>
      <c r="C7423">
        <f t="shared" si="636"/>
        <v>163</v>
      </c>
      <c r="D7423" s="16">
        <v>1970</v>
      </c>
      <c r="E7423" t="s">
        <v>15</v>
      </c>
      <c r="F7423" t="s">
        <v>25</v>
      </c>
      <c r="G7423">
        <v>737869</v>
      </c>
      <c r="J7423" t="s">
        <v>3354</v>
      </c>
      <c r="K7423" t="s">
        <v>3383</v>
      </c>
      <c r="M7423" t="s">
        <v>3453</v>
      </c>
      <c r="T7423" t="s">
        <v>3262</v>
      </c>
      <c r="W7423" t="s">
        <v>3572</v>
      </c>
      <c r="X7423" t="s">
        <v>3660</v>
      </c>
      <c r="AA7423" s="3" t="s">
        <v>3262</v>
      </c>
      <c r="AF7423" t="s">
        <v>3451</v>
      </c>
      <c r="AH7423" s="2">
        <v>46032</v>
      </c>
    </row>
    <row r="7424" spans="1:35" ht="15" customHeight="1" x14ac:dyDescent="0.35">
      <c r="B7424" s="5">
        <f t="shared" si="635"/>
        <v>7422</v>
      </c>
      <c r="C7424">
        <f t="shared" si="636"/>
        <v>47</v>
      </c>
      <c r="D7424" s="16">
        <v>1970</v>
      </c>
      <c r="E7424" t="s">
        <v>15</v>
      </c>
      <c r="F7424" t="s">
        <v>25</v>
      </c>
      <c r="G7424">
        <v>738032</v>
      </c>
      <c r="H7424" t="s">
        <v>17</v>
      </c>
      <c r="J7424" t="s">
        <v>3354</v>
      </c>
      <c r="K7424" t="s">
        <v>3383</v>
      </c>
      <c r="L7424" t="s">
        <v>261</v>
      </c>
      <c r="M7424" t="s">
        <v>3359</v>
      </c>
      <c r="AB7424" t="s">
        <v>195</v>
      </c>
      <c r="AF7424" t="s">
        <v>3060</v>
      </c>
      <c r="AH7424" s="2">
        <v>40353.660324074073</v>
      </c>
    </row>
    <row r="7425" spans="1:35" ht="15" customHeight="1" thickBot="1" x14ac:dyDescent="0.4">
      <c r="B7425" s="5">
        <f t="shared" si="635"/>
        <v>7423</v>
      </c>
      <c r="C7425">
        <f t="shared" si="636"/>
        <v>42</v>
      </c>
      <c r="D7425" s="16">
        <v>1970</v>
      </c>
      <c r="E7425" s="3" t="s">
        <v>15</v>
      </c>
      <c r="F7425" s="3" t="s">
        <v>25</v>
      </c>
      <c r="G7425" s="165">
        <v>738079</v>
      </c>
      <c r="H7425" s="3"/>
      <c r="I7425" s="3"/>
      <c r="J7425" s="3" t="s">
        <v>3354</v>
      </c>
      <c r="K7425" s="3" t="s">
        <v>3383</v>
      </c>
      <c r="L7425" s="3"/>
      <c r="M7425" s="3" t="s">
        <v>3453</v>
      </c>
      <c r="N7425" s="3"/>
      <c r="O7425" s="3"/>
      <c r="P7425" s="3"/>
      <c r="Q7425" s="3"/>
      <c r="R7425" s="3"/>
      <c r="S7425" s="152"/>
      <c r="T7425" s="3" t="s">
        <v>3262</v>
      </c>
      <c r="U7425" s="3"/>
      <c r="V7425" s="143"/>
      <c r="W7425" s="3" t="s">
        <v>3572</v>
      </c>
      <c r="X7425" s="3" t="s">
        <v>3660</v>
      </c>
      <c r="Y7425" s="3"/>
      <c r="Z7425" s="3"/>
      <c r="AA7425" s="3" t="s">
        <v>3262</v>
      </c>
      <c r="AB7425" s="3"/>
      <c r="AE7425" s="3"/>
      <c r="AF7425" t="s">
        <v>3451</v>
      </c>
      <c r="AG7425" s="3"/>
      <c r="AH7425" s="153">
        <v>45928</v>
      </c>
      <c r="AI7425" s="166" t="s">
        <v>5658</v>
      </c>
    </row>
    <row r="7426" spans="1:35" ht="15" customHeight="1" thickBot="1" x14ac:dyDescent="0.4">
      <c r="B7426" s="5">
        <f t="shared" si="635"/>
        <v>7424</v>
      </c>
      <c r="C7426">
        <f t="shared" si="636"/>
        <v>1330</v>
      </c>
      <c r="D7426" s="16">
        <v>1970</v>
      </c>
      <c r="E7426" s="159" t="s">
        <v>15</v>
      </c>
      <c r="F7426" s="159" t="s">
        <v>25</v>
      </c>
      <c r="G7426" s="160">
        <v>738121</v>
      </c>
      <c r="H7426" s="159"/>
      <c r="I7426" s="159"/>
      <c r="J7426" s="159" t="s">
        <v>3354</v>
      </c>
      <c r="K7426" s="159" t="s">
        <v>3383</v>
      </c>
      <c r="L7426" s="159"/>
      <c r="M7426" s="159" t="s">
        <v>3453</v>
      </c>
      <c r="N7426" s="159"/>
      <c r="O7426" s="159"/>
      <c r="P7426" s="159"/>
      <c r="Q7426" s="159"/>
      <c r="R7426" s="159"/>
      <c r="S7426" s="159"/>
      <c r="T7426" s="159" t="s">
        <v>3262</v>
      </c>
      <c r="U7426" s="159"/>
      <c r="V7426" s="161"/>
      <c r="W7426" s="159" t="s">
        <v>3572</v>
      </c>
      <c r="X7426" s="159" t="s">
        <v>3660</v>
      </c>
      <c r="Y7426" s="159"/>
      <c r="Z7426" s="159"/>
      <c r="AA7426" s="159" t="s">
        <v>3262</v>
      </c>
      <c r="AB7426" s="159"/>
      <c r="AC7426" s="159"/>
      <c r="AD7426" s="159"/>
      <c r="AE7426" s="159"/>
      <c r="AF7426" t="s">
        <v>3451</v>
      </c>
      <c r="AG7426" s="162"/>
      <c r="AH7426" s="163">
        <v>46130</v>
      </c>
      <c r="AI7426" s="76" t="s">
        <v>6504</v>
      </c>
    </row>
    <row r="7427" spans="1:35" ht="15" customHeight="1" x14ac:dyDescent="0.35">
      <c r="B7427" s="5">
        <f t="shared" si="635"/>
        <v>7425</v>
      </c>
      <c r="C7427">
        <f t="shared" si="636"/>
        <v>2</v>
      </c>
      <c r="D7427" s="16">
        <v>1970</v>
      </c>
      <c r="E7427" t="s">
        <v>3762</v>
      </c>
      <c r="F7427" t="s">
        <v>1112</v>
      </c>
      <c r="G7427">
        <v>739451</v>
      </c>
      <c r="H7427" t="s">
        <v>17</v>
      </c>
      <c r="J7427" t="s">
        <v>380</v>
      </c>
      <c r="L7427" t="s">
        <v>52</v>
      </c>
      <c r="M7427" t="s">
        <v>3359</v>
      </c>
      <c r="AF7427" t="s">
        <v>3060</v>
      </c>
      <c r="AH7427" s="2">
        <v>40057.710138888891</v>
      </c>
    </row>
    <row r="7428" spans="1:35" ht="15" customHeight="1" x14ac:dyDescent="0.35">
      <c r="B7428" s="5">
        <f t="shared" si="635"/>
        <v>7426</v>
      </c>
      <c r="C7428">
        <f t="shared" si="636"/>
        <v>773</v>
      </c>
      <c r="D7428" s="16">
        <v>1970</v>
      </c>
      <c r="E7428" t="s">
        <v>3762</v>
      </c>
      <c r="F7428" t="s">
        <v>1112</v>
      </c>
      <c r="G7428">
        <v>739453</v>
      </c>
      <c r="H7428" t="s">
        <v>17</v>
      </c>
      <c r="J7428" t="s">
        <v>3354</v>
      </c>
      <c r="K7428" t="s">
        <v>3383</v>
      </c>
      <c r="L7428" t="s">
        <v>258</v>
      </c>
      <c r="M7428" t="s">
        <v>3359</v>
      </c>
      <c r="S7428" s="148">
        <v>432</v>
      </c>
      <c r="AD7428" s="3" t="s">
        <v>2388</v>
      </c>
      <c r="AF7428" t="s">
        <v>3060</v>
      </c>
      <c r="AH7428" s="2">
        <v>39857.872048611112</v>
      </c>
    </row>
    <row r="7429" spans="1:35" ht="15" customHeight="1" x14ac:dyDescent="0.45">
      <c r="B7429" s="5">
        <f t="shared" si="635"/>
        <v>7427</v>
      </c>
      <c r="C7429">
        <f t="shared" si="636"/>
        <v>27</v>
      </c>
      <c r="D7429" s="82">
        <v>1971</v>
      </c>
      <c r="E7429" t="s">
        <v>15</v>
      </c>
      <c r="F7429" t="s">
        <v>16</v>
      </c>
      <c r="G7429">
        <v>740226</v>
      </c>
      <c r="H7429" t="s">
        <v>17</v>
      </c>
      <c r="J7429" t="s">
        <v>3354</v>
      </c>
      <c r="M7429" t="s">
        <v>3359</v>
      </c>
      <c r="AF7429" t="s">
        <v>3060</v>
      </c>
      <c r="AH7429" s="2">
        <v>39724.464953703704</v>
      </c>
    </row>
    <row r="7430" spans="1:35" ht="15" customHeight="1" x14ac:dyDescent="0.35">
      <c r="B7430" s="5">
        <f t="shared" si="635"/>
        <v>7428</v>
      </c>
      <c r="C7430">
        <f t="shared" si="636"/>
        <v>50</v>
      </c>
      <c r="D7430" s="16">
        <v>1971</v>
      </c>
      <c r="E7430" t="s">
        <v>15</v>
      </c>
      <c r="F7430" t="s">
        <v>16</v>
      </c>
      <c r="G7430">
        <v>740253</v>
      </c>
      <c r="H7430" t="s">
        <v>17</v>
      </c>
      <c r="L7430" t="s">
        <v>74</v>
      </c>
      <c r="M7430" t="s">
        <v>3359</v>
      </c>
      <c r="AF7430" t="s">
        <v>3060</v>
      </c>
      <c r="AH7430" s="2">
        <v>39933.308842592596</v>
      </c>
    </row>
    <row r="7431" spans="1:35" ht="15" customHeight="1" thickBot="1" x14ac:dyDescent="0.4">
      <c r="B7431" s="5">
        <f t="shared" si="635"/>
        <v>7429</v>
      </c>
      <c r="C7431">
        <f t="shared" ref="C7431:C7435" si="641">+G7432-G7431</f>
        <v>254</v>
      </c>
      <c r="D7431" s="16">
        <v>1971</v>
      </c>
      <c r="E7431" s="3" t="s">
        <v>15</v>
      </c>
      <c r="F7431" s="3" t="s">
        <v>16</v>
      </c>
      <c r="G7431" s="165">
        <v>740303</v>
      </c>
      <c r="H7431" s="3"/>
      <c r="I7431" s="3"/>
      <c r="J7431" s="3" t="s">
        <v>3354</v>
      </c>
      <c r="K7431" s="3" t="s">
        <v>3383</v>
      </c>
      <c r="L7431" s="3"/>
      <c r="M7431" s="3" t="s">
        <v>3453</v>
      </c>
      <c r="N7431" s="3"/>
      <c r="O7431" s="3"/>
      <c r="P7431" s="3"/>
      <c r="Q7431" s="3"/>
      <c r="R7431" s="3"/>
      <c r="S7431" s="152"/>
      <c r="T7431" s="3" t="s">
        <v>3262</v>
      </c>
      <c r="U7431" s="3"/>
      <c r="V7431" s="143"/>
      <c r="W7431" s="3" t="s">
        <v>3572</v>
      </c>
      <c r="X7431" s="3" t="s">
        <v>3660</v>
      </c>
      <c r="Y7431" s="3"/>
      <c r="Z7431" s="3"/>
      <c r="AA7431" s="3" t="s">
        <v>3262</v>
      </c>
      <c r="AB7431" s="3"/>
      <c r="AE7431" s="3"/>
      <c r="AF7431" t="s">
        <v>3451</v>
      </c>
      <c r="AH7431" s="2">
        <v>45783</v>
      </c>
      <c r="AI7431" s="75" t="s">
        <v>5014</v>
      </c>
    </row>
    <row r="7432" spans="1:35" ht="15" customHeight="1" thickBot="1" x14ac:dyDescent="0.4">
      <c r="B7432" s="5">
        <f t="shared" si="635"/>
        <v>7430</v>
      </c>
      <c r="C7432">
        <f t="shared" si="641"/>
        <v>92</v>
      </c>
      <c r="D7432" s="16">
        <v>1971</v>
      </c>
      <c r="E7432" s="159" t="s">
        <v>15</v>
      </c>
      <c r="F7432" s="159" t="s">
        <v>16</v>
      </c>
      <c r="G7432" s="160">
        <v>740557</v>
      </c>
      <c r="H7432" s="159"/>
      <c r="I7432" s="159"/>
      <c r="J7432" s="159" t="s">
        <v>3354</v>
      </c>
      <c r="K7432" s="159" t="s">
        <v>3383</v>
      </c>
      <c r="L7432" s="159"/>
      <c r="M7432" s="159" t="s">
        <v>3453</v>
      </c>
      <c r="N7432" s="159"/>
      <c r="O7432" s="159"/>
      <c r="P7432" s="159"/>
      <c r="Q7432" s="159"/>
      <c r="R7432" s="159"/>
      <c r="S7432" s="159"/>
      <c r="T7432" s="159" t="s">
        <v>3262</v>
      </c>
      <c r="U7432" s="159"/>
      <c r="V7432" s="159"/>
      <c r="W7432" s="159" t="s">
        <v>3572</v>
      </c>
      <c r="X7432" s="159" t="s">
        <v>3660</v>
      </c>
      <c r="Y7432" s="159"/>
      <c r="Z7432" s="159"/>
      <c r="AA7432" s="159" t="s">
        <v>3262</v>
      </c>
      <c r="AB7432" s="159"/>
      <c r="AC7432" s="159"/>
      <c r="AD7432" s="159"/>
      <c r="AE7432" s="159"/>
      <c r="AF7432" t="s">
        <v>3451</v>
      </c>
      <c r="AG7432" s="159"/>
      <c r="AH7432" s="176">
        <v>46207</v>
      </c>
      <c r="AI7432" s="76" t="s">
        <v>6791</v>
      </c>
    </row>
    <row r="7433" spans="1:35" ht="15" customHeight="1" x14ac:dyDescent="0.35">
      <c r="B7433" s="5">
        <f t="shared" si="635"/>
        <v>7431</v>
      </c>
      <c r="C7433">
        <f t="shared" si="641"/>
        <v>174</v>
      </c>
      <c r="D7433" s="16">
        <v>1971</v>
      </c>
      <c r="E7433" t="s">
        <v>15</v>
      </c>
      <c r="F7433" t="s">
        <v>25</v>
      </c>
      <c r="G7433">
        <v>740649</v>
      </c>
      <c r="H7433" t="s">
        <v>17</v>
      </c>
      <c r="J7433" t="s">
        <v>3354</v>
      </c>
      <c r="K7433" t="s">
        <v>3383</v>
      </c>
      <c r="L7433" t="s">
        <v>156</v>
      </c>
      <c r="M7433" t="s">
        <v>3359</v>
      </c>
      <c r="AB7433" t="s">
        <v>195</v>
      </c>
      <c r="AF7433" t="s">
        <v>3060</v>
      </c>
      <c r="AH7433" s="2">
        <v>40042.959374999999</v>
      </c>
    </row>
    <row r="7434" spans="1:35" ht="15" customHeight="1" x14ac:dyDescent="0.35">
      <c r="B7434" s="5">
        <f t="shared" si="635"/>
        <v>7432</v>
      </c>
      <c r="C7434">
        <f t="shared" si="641"/>
        <v>199</v>
      </c>
      <c r="D7434" s="16">
        <v>1971</v>
      </c>
      <c r="E7434" s="116" t="s">
        <v>15</v>
      </c>
      <c r="F7434" s="116" t="s">
        <v>25</v>
      </c>
      <c r="G7434" s="117">
        <v>740823</v>
      </c>
      <c r="H7434" s="172" t="s">
        <v>5836</v>
      </c>
      <c r="I7434" s="172"/>
      <c r="J7434" s="172" t="s">
        <v>3354</v>
      </c>
      <c r="K7434" s="172" t="s">
        <v>3383</v>
      </c>
      <c r="L7434" s="172"/>
      <c r="M7434" s="172" t="s">
        <v>3453</v>
      </c>
      <c r="N7434" s="172"/>
      <c r="O7434" s="172"/>
      <c r="P7434" s="172"/>
      <c r="Q7434" s="172"/>
      <c r="R7434" s="172"/>
      <c r="S7434" s="173"/>
      <c r="T7434" s="172" t="s">
        <v>3262</v>
      </c>
      <c r="U7434" s="172"/>
      <c r="V7434" s="174"/>
      <c r="W7434" s="172" t="s">
        <v>3572</v>
      </c>
      <c r="X7434" s="172" t="s">
        <v>3660</v>
      </c>
      <c r="Y7434" s="172"/>
      <c r="Z7434" s="172"/>
      <c r="AA7434" s="172" t="s">
        <v>3262</v>
      </c>
      <c r="AB7434" s="172"/>
      <c r="AC7434" s="172"/>
      <c r="AD7434" s="172"/>
      <c r="AE7434" s="172"/>
      <c r="AF7434" t="s">
        <v>3451</v>
      </c>
      <c r="AH7434" s="2">
        <v>45966</v>
      </c>
      <c r="AI7434" s="36" t="s">
        <v>5925</v>
      </c>
    </row>
    <row r="7435" spans="1:35" ht="15" customHeight="1" thickBot="1" x14ac:dyDescent="0.4">
      <c r="B7435" s="5">
        <f t="shared" si="635"/>
        <v>7433</v>
      </c>
      <c r="C7435">
        <f t="shared" si="641"/>
        <v>345</v>
      </c>
      <c r="D7435" s="16">
        <v>1971</v>
      </c>
      <c r="E7435" t="s">
        <v>15</v>
      </c>
      <c r="F7435" t="s">
        <v>25</v>
      </c>
      <c r="G7435">
        <v>741022</v>
      </c>
      <c r="H7435" t="s">
        <v>17</v>
      </c>
      <c r="J7435" t="s">
        <v>3354</v>
      </c>
      <c r="K7435" t="s">
        <v>3383</v>
      </c>
      <c r="L7435" t="s">
        <v>232</v>
      </c>
      <c r="M7435" t="s">
        <v>3359</v>
      </c>
      <c r="AD7435" s="3" t="s">
        <v>2389</v>
      </c>
      <c r="AF7435" t="s">
        <v>3060</v>
      </c>
      <c r="AH7435" s="2">
        <v>40814.817141203705</v>
      </c>
    </row>
    <row r="7436" spans="1:35" ht="15" customHeight="1" thickBot="1" x14ac:dyDescent="0.4">
      <c r="B7436" s="5">
        <f t="shared" si="635"/>
        <v>7434</v>
      </c>
      <c r="C7436">
        <f t="shared" si="636"/>
        <v>202</v>
      </c>
      <c r="D7436" s="16">
        <v>1971</v>
      </c>
      <c r="E7436" s="162" t="s">
        <v>15</v>
      </c>
      <c r="F7436" s="162" t="s">
        <v>25</v>
      </c>
      <c r="G7436" s="162">
        <v>741367</v>
      </c>
      <c r="H7436" s="162" t="s">
        <v>17</v>
      </c>
      <c r="I7436" s="162"/>
      <c r="J7436" s="162" t="s">
        <v>3354</v>
      </c>
      <c r="K7436" s="162" t="s">
        <v>3383</v>
      </c>
      <c r="L7436" s="162" t="s">
        <v>28</v>
      </c>
      <c r="M7436" s="162" t="s">
        <v>3359</v>
      </c>
      <c r="N7436" s="162"/>
      <c r="O7436" s="162"/>
      <c r="P7436" s="162"/>
      <c r="Q7436" s="162"/>
      <c r="R7436" s="162"/>
      <c r="S7436" s="181"/>
      <c r="T7436" s="162"/>
      <c r="U7436" s="162"/>
      <c r="V7436" s="182"/>
      <c r="W7436" s="162"/>
      <c r="X7436" s="162"/>
      <c r="Y7436" s="162"/>
      <c r="Z7436" s="162"/>
      <c r="AA7436" s="159"/>
      <c r="AB7436" s="162"/>
      <c r="AC7436" s="159"/>
      <c r="AF7436" t="s">
        <v>3060</v>
      </c>
      <c r="AH7436" s="2">
        <v>40060.568009259259</v>
      </c>
    </row>
    <row r="7437" spans="1:35" ht="15" customHeight="1" thickBot="1" x14ac:dyDescent="0.4">
      <c r="B7437" s="5">
        <f t="shared" si="635"/>
        <v>7435</v>
      </c>
      <c r="C7437">
        <f t="shared" si="636"/>
        <v>68</v>
      </c>
      <c r="D7437" s="16">
        <v>1971</v>
      </c>
      <c r="E7437" s="120" t="s">
        <v>15</v>
      </c>
      <c r="F7437" s="120" t="s">
        <v>25</v>
      </c>
      <c r="G7437" s="196">
        <v>741569</v>
      </c>
      <c r="H7437" s="196" t="s">
        <v>5836</v>
      </c>
      <c r="I7437" s="196"/>
      <c r="J7437" s="196" t="s">
        <v>3354</v>
      </c>
      <c r="K7437" s="196" t="s">
        <v>3383</v>
      </c>
      <c r="L7437" s="196"/>
      <c r="M7437" s="196" t="s">
        <v>3453</v>
      </c>
      <c r="N7437" s="196"/>
      <c r="O7437" s="196"/>
      <c r="P7437" s="196"/>
      <c r="Q7437" s="196"/>
      <c r="R7437" s="196"/>
      <c r="S7437" s="204"/>
      <c r="T7437" s="196" t="s">
        <v>3262</v>
      </c>
      <c r="U7437" s="196"/>
      <c r="V7437" s="205"/>
      <c r="W7437" s="196" t="s">
        <v>3572</v>
      </c>
      <c r="X7437" s="196" t="s">
        <v>3660</v>
      </c>
      <c r="Y7437" s="196"/>
      <c r="Z7437" s="196"/>
      <c r="AA7437" s="196" t="s">
        <v>3262</v>
      </c>
      <c r="AB7437" s="196"/>
      <c r="AC7437" s="196"/>
      <c r="AD7437" s="172"/>
      <c r="AE7437" s="196"/>
      <c r="AF7437" t="s">
        <v>3451</v>
      </c>
      <c r="AG7437" s="172"/>
      <c r="AH7437" s="175">
        <v>45999</v>
      </c>
      <c r="AI7437" s="198" t="s">
        <v>6067</v>
      </c>
    </row>
    <row r="7438" spans="1:35" ht="15" customHeight="1" thickBot="1" x14ac:dyDescent="0.4">
      <c r="A7438" s="159"/>
      <c r="B7438" s="5">
        <f t="shared" si="635"/>
        <v>7436</v>
      </c>
      <c r="C7438">
        <f t="shared" si="636"/>
        <v>1223</v>
      </c>
      <c r="D7438" s="16">
        <v>1971</v>
      </c>
      <c r="E7438" s="162" t="s">
        <v>15</v>
      </c>
      <c r="F7438" s="162" t="s">
        <v>25</v>
      </c>
      <c r="G7438" s="162">
        <v>741637</v>
      </c>
      <c r="H7438" s="162" t="s">
        <v>17</v>
      </c>
      <c r="I7438" s="162"/>
      <c r="J7438" s="162" t="s">
        <v>3354</v>
      </c>
      <c r="K7438" s="162" t="s">
        <v>3383</v>
      </c>
      <c r="L7438" s="162" t="s">
        <v>135</v>
      </c>
      <c r="M7438" s="162" t="s">
        <v>3359</v>
      </c>
      <c r="N7438" s="162"/>
      <c r="O7438" s="162"/>
      <c r="P7438" s="162"/>
      <c r="Q7438" s="162"/>
      <c r="R7438" s="162"/>
      <c r="S7438" s="181"/>
      <c r="T7438" s="162"/>
      <c r="U7438" s="162"/>
      <c r="V7438" s="182"/>
      <c r="W7438" s="162"/>
      <c r="X7438" s="162"/>
      <c r="Y7438" s="162"/>
      <c r="Z7438" s="162"/>
      <c r="AA7438" s="159"/>
      <c r="AB7438" s="162" t="s">
        <v>132</v>
      </c>
      <c r="AC7438" s="159"/>
      <c r="AE7438" s="162"/>
      <c r="AF7438" t="s">
        <v>3060</v>
      </c>
      <c r="AH7438" s="2">
        <v>40953.783148148148</v>
      </c>
      <c r="AI7438" s="162"/>
    </row>
    <row r="7439" spans="1:35" ht="15" customHeight="1" thickBot="1" x14ac:dyDescent="0.4">
      <c r="A7439" s="180"/>
      <c r="B7439" s="5">
        <f t="shared" si="635"/>
        <v>7437</v>
      </c>
      <c r="C7439">
        <f t="shared" si="636"/>
        <v>63</v>
      </c>
      <c r="D7439" s="16">
        <v>1971</v>
      </c>
      <c r="E7439" s="162" t="s">
        <v>15</v>
      </c>
      <c r="F7439" s="162" t="s">
        <v>16</v>
      </c>
      <c r="G7439" s="162">
        <v>742860</v>
      </c>
      <c r="H7439" s="162" t="s">
        <v>17</v>
      </c>
      <c r="I7439" s="162"/>
      <c r="J7439" s="162" t="s">
        <v>3354</v>
      </c>
      <c r="K7439" s="162"/>
      <c r="L7439" s="162" t="s">
        <v>65</v>
      </c>
      <c r="M7439" s="162" t="s">
        <v>3359</v>
      </c>
      <c r="N7439" s="162"/>
      <c r="O7439" s="162"/>
      <c r="P7439" s="162"/>
      <c r="Q7439" s="162"/>
      <c r="R7439" s="162"/>
      <c r="S7439" s="181"/>
      <c r="T7439" s="162"/>
      <c r="U7439" s="162"/>
      <c r="V7439" s="182"/>
      <c r="W7439" s="162"/>
      <c r="X7439" s="162"/>
      <c r="Y7439" s="162"/>
      <c r="Z7439" s="162"/>
      <c r="AA7439" s="159"/>
      <c r="AB7439" s="162"/>
      <c r="AC7439" s="159"/>
      <c r="AE7439" s="162"/>
      <c r="AF7439" t="s">
        <v>3060</v>
      </c>
      <c r="AH7439" s="2">
        <v>39795.329583333332</v>
      </c>
      <c r="AI7439" s="162"/>
    </row>
    <row r="7440" spans="1:35" ht="15" customHeight="1" thickBot="1" x14ac:dyDescent="0.4">
      <c r="A7440" s="180"/>
      <c r="B7440" s="5">
        <f t="shared" ref="B7440:B7498" si="642">+B7439+1</f>
        <v>7438</v>
      </c>
      <c r="C7440">
        <f t="shared" si="636"/>
        <v>66</v>
      </c>
      <c r="D7440" s="16">
        <v>1971</v>
      </c>
      <c r="E7440" s="162" t="s">
        <v>15</v>
      </c>
      <c r="F7440" s="162" t="s">
        <v>16</v>
      </c>
      <c r="G7440" s="162">
        <v>742923</v>
      </c>
      <c r="H7440" s="162" t="s">
        <v>17</v>
      </c>
      <c r="I7440" s="162"/>
      <c r="J7440" s="162" t="s">
        <v>3354</v>
      </c>
      <c r="K7440" s="162" t="s">
        <v>3383</v>
      </c>
      <c r="L7440" s="162" t="s">
        <v>918</v>
      </c>
      <c r="M7440" s="162" t="s">
        <v>3359</v>
      </c>
      <c r="N7440" s="162"/>
      <c r="O7440" s="162"/>
      <c r="P7440" s="162"/>
      <c r="Q7440" s="162"/>
      <c r="R7440" s="162"/>
      <c r="S7440" s="181">
        <v>460</v>
      </c>
      <c r="T7440" s="162"/>
      <c r="U7440" s="162"/>
      <c r="V7440" s="182"/>
      <c r="W7440" s="162"/>
      <c r="X7440" s="162"/>
      <c r="Y7440" s="162"/>
      <c r="Z7440" s="162"/>
      <c r="AA7440" s="159"/>
      <c r="AB7440" s="162"/>
      <c r="AC7440" s="159"/>
      <c r="AE7440" s="162"/>
      <c r="AF7440" t="s">
        <v>3060</v>
      </c>
      <c r="AH7440" s="2">
        <v>39961.05091435185</v>
      </c>
    </row>
    <row r="7441" spans="1:36" ht="15" customHeight="1" thickBot="1" x14ac:dyDescent="0.4">
      <c r="A7441" s="180"/>
      <c r="B7441" s="5">
        <f t="shared" si="642"/>
        <v>7439</v>
      </c>
      <c r="C7441">
        <f t="shared" si="636"/>
        <v>19</v>
      </c>
      <c r="D7441" s="16">
        <v>1971</v>
      </c>
      <c r="E7441" s="159" t="s">
        <v>15</v>
      </c>
      <c r="F7441" s="159" t="s">
        <v>16</v>
      </c>
      <c r="G7441" s="159">
        <v>742989</v>
      </c>
      <c r="H7441" s="159"/>
      <c r="I7441" s="159"/>
      <c r="J7441" s="159"/>
      <c r="K7441" s="159"/>
      <c r="L7441" s="159"/>
      <c r="M7441" s="159"/>
      <c r="N7441" s="159"/>
      <c r="O7441" s="159"/>
      <c r="P7441" s="159"/>
      <c r="Q7441" s="159"/>
      <c r="R7441" s="159"/>
      <c r="S7441" s="203"/>
      <c r="T7441" s="159"/>
      <c r="U7441" s="159"/>
      <c r="V7441" s="161"/>
      <c r="W7441" s="159"/>
      <c r="X7441" s="159"/>
      <c r="Y7441" s="159"/>
      <c r="Z7441" s="159"/>
      <c r="AA7441" s="159"/>
      <c r="AB7441" s="159"/>
      <c r="AC7441" s="159"/>
      <c r="AE7441" s="159"/>
      <c r="AF7441" s="3" t="s">
        <v>3451</v>
      </c>
      <c r="AG7441" s="3"/>
      <c r="AH7441" s="153">
        <v>45661</v>
      </c>
      <c r="AI7441" s="76" t="s">
        <v>4475</v>
      </c>
    </row>
    <row r="7442" spans="1:36" ht="15" customHeight="1" thickBot="1" x14ac:dyDescent="0.4">
      <c r="A7442" s="180"/>
      <c r="B7442" s="5">
        <f t="shared" si="642"/>
        <v>7440</v>
      </c>
      <c r="C7442">
        <f t="shared" si="636"/>
        <v>39</v>
      </c>
      <c r="D7442" s="199">
        <v>1971</v>
      </c>
      <c r="E7442" s="162" t="s">
        <v>15</v>
      </c>
      <c r="F7442" s="162" t="s">
        <v>16</v>
      </c>
      <c r="G7442" s="162">
        <v>743008</v>
      </c>
      <c r="H7442" s="162" t="s">
        <v>17</v>
      </c>
      <c r="I7442" s="162"/>
      <c r="J7442" s="162" t="s">
        <v>3354</v>
      </c>
      <c r="K7442" s="162" t="s">
        <v>3383</v>
      </c>
      <c r="L7442" s="162" t="s">
        <v>1853</v>
      </c>
      <c r="M7442" s="162" t="s">
        <v>3359</v>
      </c>
      <c r="N7442" s="162"/>
      <c r="O7442" s="162"/>
      <c r="P7442" s="162"/>
      <c r="Q7442" s="162"/>
      <c r="R7442" s="162"/>
      <c r="S7442" s="181"/>
      <c r="T7442" s="162"/>
      <c r="U7442" s="162"/>
      <c r="V7442" s="182"/>
      <c r="W7442" s="162"/>
      <c r="X7442" s="162"/>
      <c r="Y7442" s="162"/>
      <c r="Z7442" s="162"/>
      <c r="AA7442" s="159"/>
      <c r="AB7442" s="162" t="s">
        <v>81</v>
      </c>
      <c r="AC7442" s="159"/>
      <c r="AD7442" s="3" t="s">
        <v>2390</v>
      </c>
      <c r="AE7442" s="162"/>
      <c r="AF7442" t="s">
        <v>3060</v>
      </c>
      <c r="AH7442" s="2">
        <v>40363.090081018519</v>
      </c>
      <c r="AI7442" s="162"/>
    </row>
    <row r="7443" spans="1:36" ht="15" customHeight="1" thickBot="1" x14ac:dyDescent="0.4">
      <c r="A7443" s="180"/>
      <c r="B7443" s="5">
        <f t="shared" si="642"/>
        <v>7441</v>
      </c>
      <c r="C7443">
        <f t="shared" si="636"/>
        <v>442</v>
      </c>
      <c r="D7443" s="199">
        <v>1971</v>
      </c>
      <c r="E7443" s="89" t="s">
        <v>15</v>
      </c>
      <c r="F7443" s="89" t="s">
        <v>16</v>
      </c>
      <c r="G7443" s="160">
        <v>743047</v>
      </c>
      <c r="H7443" s="89"/>
      <c r="I7443" s="89"/>
      <c r="J7443" s="89" t="s">
        <v>3354</v>
      </c>
      <c r="K7443" s="89" t="s">
        <v>3383</v>
      </c>
      <c r="L7443" s="89"/>
      <c r="M7443" s="89" t="s">
        <v>3453</v>
      </c>
      <c r="N7443" s="89"/>
      <c r="O7443" s="89"/>
      <c r="P7443" s="89"/>
      <c r="Q7443" s="89"/>
      <c r="R7443" s="89"/>
      <c r="S7443" s="129"/>
      <c r="T7443" s="89" t="s">
        <v>3262</v>
      </c>
      <c r="U7443" s="89"/>
      <c r="V7443" s="140"/>
      <c r="W7443" s="89" t="s">
        <v>3572</v>
      </c>
      <c r="X7443" s="89" t="s">
        <v>3660</v>
      </c>
      <c r="Y7443" s="89"/>
      <c r="Z7443" s="89"/>
      <c r="AA7443" s="89" t="s">
        <v>3262</v>
      </c>
      <c r="AB7443" s="89"/>
      <c r="AC7443" s="89"/>
      <c r="AD7443" s="101"/>
      <c r="AE7443" s="89"/>
      <c r="AF7443" t="s">
        <v>3451</v>
      </c>
      <c r="AG7443" s="101"/>
      <c r="AH7443" s="103">
        <v>45839</v>
      </c>
      <c r="AI7443" s="76" t="s">
        <v>5177</v>
      </c>
    </row>
    <row r="7444" spans="1:36" ht="15" customHeight="1" thickBot="1" x14ac:dyDescent="0.4">
      <c r="A7444" s="159"/>
      <c r="B7444" s="5">
        <f t="shared" si="642"/>
        <v>7442</v>
      </c>
      <c r="C7444" s="46">
        <f t="shared" ref="C7444:C7449" si="643">+G7445-G7444</f>
        <v>230</v>
      </c>
      <c r="D7444" s="237">
        <v>1971</v>
      </c>
      <c r="E7444" s="162" t="s">
        <v>560</v>
      </c>
      <c r="F7444" s="162" t="s">
        <v>25</v>
      </c>
      <c r="G7444" s="162">
        <v>743489</v>
      </c>
      <c r="H7444" s="162" t="s">
        <v>17</v>
      </c>
      <c r="I7444" s="162"/>
      <c r="J7444" s="162" t="s">
        <v>3354</v>
      </c>
      <c r="K7444" s="162" t="s">
        <v>3383</v>
      </c>
      <c r="L7444" s="162" t="s">
        <v>2391</v>
      </c>
      <c r="M7444" s="162" t="s">
        <v>3359</v>
      </c>
      <c r="N7444" s="162"/>
      <c r="O7444" s="162"/>
      <c r="P7444" s="162"/>
      <c r="Q7444" s="162"/>
      <c r="R7444" s="162"/>
      <c r="S7444" s="181"/>
      <c r="T7444" s="162" t="s">
        <v>3424</v>
      </c>
      <c r="U7444" s="162"/>
      <c r="V7444" s="182"/>
      <c r="W7444" s="162" t="s">
        <v>3538</v>
      </c>
      <c r="X7444" s="162" t="s">
        <v>3452</v>
      </c>
      <c r="Y7444" s="162"/>
      <c r="Z7444" s="162" t="s">
        <v>3359</v>
      </c>
      <c r="AA7444" s="159" t="s">
        <v>3742</v>
      </c>
      <c r="AB7444" s="162" t="s">
        <v>3728</v>
      </c>
      <c r="AC7444" s="159"/>
      <c r="AE7444" s="162"/>
      <c r="AF7444" t="s">
        <v>3743</v>
      </c>
      <c r="AH7444" s="2">
        <v>45078</v>
      </c>
      <c r="AI7444" s="162"/>
    </row>
    <row r="7445" spans="1:36" ht="15" customHeight="1" thickBot="1" x14ac:dyDescent="0.4">
      <c r="A7445" s="180"/>
      <c r="B7445" s="5">
        <f t="shared" si="642"/>
        <v>7443</v>
      </c>
      <c r="C7445" s="46">
        <f t="shared" si="643"/>
        <v>23</v>
      </c>
      <c r="D7445" s="237">
        <v>1971</v>
      </c>
      <c r="E7445" s="120" t="s">
        <v>560</v>
      </c>
      <c r="F7445" s="120" t="s">
        <v>25</v>
      </c>
      <c r="G7445" s="122">
        <v>743719</v>
      </c>
      <c r="H7445" s="196" t="s">
        <v>5836</v>
      </c>
      <c r="I7445" s="196"/>
      <c r="J7445" s="196" t="s">
        <v>3354</v>
      </c>
      <c r="K7445" s="196" t="s">
        <v>3383</v>
      </c>
      <c r="L7445" s="196"/>
      <c r="M7445" s="196" t="s">
        <v>3453</v>
      </c>
      <c r="N7445" s="196"/>
      <c r="O7445" s="196"/>
      <c r="P7445" s="196"/>
      <c r="Q7445" s="196"/>
      <c r="R7445" s="196"/>
      <c r="S7445" s="204"/>
      <c r="T7445" s="196" t="s">
        <v>3424</v>
      </c>
      <c r="U7445" s="196"/>
      <c r="V7445" s="205"/>
      <c r="W7445" s="196" t="s">
        <v>3557</v>
      </c>
      <c r="X7445" s="196" t="s">
        <v>3452</v>
      </c>
      <c r="Y7445" s="196"/>
      <c r="Z7445" s="196"/>
      <c r="AA7445" s="196" t="s">
        <v>3556</v>
      </c>
      <c r="AB7445" s="196"/>
      <c r="AC7445" s="196"/>
      <c r="AD7445" s="172" t="s">
        <v>5980</v>
      </c>
      <c r="AE7445" s="196"/>
      <c r="AF7445" t="s">
        <v>3451</v>
      </c>
      <c r="AH7445" s="2">
        <v>45966</v>
      </c>
      <c r="AI7445" s="198" t="s">
        <v>5926</v>
      </c>
    </row>
    <row r="7446" spans="1:36" ht="15" customHeight="1" thickBot="1" x14ac:dyDescent="0.4">
      <c r="B7446" s="5">
        <f t="shared" si="642"/>
        <v>7444</v>
      </c>
      <c r="C7446" s="46">
        <f t="shared" si="643"/>
        <v>10</v>
      </c>
      <c r="D7446" s="237">
        <v>1971</v>
      </c>
      <c r="E7446" s="159" t="s">
        <v>560</v>
      </c>
      <c r="F7446" s="159" t="s">
        <v>25</v>
      </c>
      <c r="G7446" s="160">
        <v>743742</v>
      </c>
      <c r="H7446" s="159"/>
      <c r="I7446" s="159"/>
      <c r="J7446" s="159" t="s">
        <v>3354</v>
      </c>
      <c r="K7446" s="159" t="s">
        <v>3383</v>
      </c>
      <c r="L7446" s="159"/>
      <c r="M7446" s="159" t="s">
        <v>3453</v>
      </c>
      <c r="N7446" s="159"/>
      <c r="O7446" s="159"/>
      <c r="P7446" s="159"/>
      <c r="Q7446" s="159"/>
      <c r="R7446" s="159"/>
      <c r="S7446" s="159"/>
      <c r="T7446" s="159" t="s">
        <v>3424</v>
      </c>
      <c r="U7446" s="159"/>
      <c r="V7446" s="231"/>
      <c r="W7446" s="159" t="s">
        <v>3557</v>
      </c>
      <c r="X7446" s="159" t="s">
        <v>3452</v>
      </c>
      <c r="Y7446" s="159"/>
      <c r="Z7446" s="159"/>
      <c r="AA7446" s="159" t="s">
        <v>3556</v>
      </c>
      <c r="AB7446" s="159"/>
      <c r="AC7446" s="159"/>
      <c r="AD7446" s="159"/>
      <c r="AE7446" s="159"/>
      <c r="AF7446" t="s">
        <v>3451</v>
      </c>
      <c r="AG7446" s="159"/>
      <c r="AH7446" s="176">
        <v>46207</v>
      </c>
      <c r="AI7446" s="76" t="s">
        <v>6697</v>
      </c>
    </row>
    <row r="7447" spans="1:36" ht="15.5" customHeight="1" thickBot="1" x14ac:dyDescent="0.4">
      <c r="B7447" s="5">
        <f t="shared" si="642"/>
        <v>7445</v>
      </c>
      <c r="C7447" s="46">
        <f t="shared" si="643"/>
        <v>9</v>
      </c>
      <c r="D7447" s="237">
        <v>1971</v>
      </c>
      <c r="E7447" s="159" t="s">
        <v>560</v>
      </c>
      <c r="F7447" s="159" t="s">
        <v>25</v>
      </c>
      <c r="G7447" s="160">
        <v>743752</v>
      </c>
      <c r="H7447" s="159"/>
      <c r="I7447" s="159"/>
      <c r="J7447" s="159" t="s">
        <v>3354</v>
      </c>
      <c r="K7447" s="159" t="s">
        <v>3383</v>
      </c>
      <c r="L7447" s="159"/>
      <c r="M7447" s="159" t="s">
        <v>3453</v>
      </c>
      <c r="N7447" s="159"/>
      <c r="O7447" s="159"/>
      <c r="P7447" s="159"/>
      <c r="Q7447" s="159"/>
      <c r="R7447" s="159"/>
      <c r="S7447" s="159"/>
      <c r="T7447" s="159" t="s">
        <v>3424</v>
      </c>
      <c r="U7447" s="159"/>
      <c r="V7447" s="159"/>
      <c r="W7447" s="159" t="s">
        <v>3538</v>
      </c>
      <c r="X7447" s="159" t="s">
        <v>3452</v>
      </c>
      <c r="Y7447" s="159"/>
      <c r="Z7447" s="159"/>
      <c r="AA7447" s="159" t="s">
        <v>3556</v>
      </c>
      <c r="AB7447" s="159" t="s">
        <v>3728</v>
      </c>
      <c r="AC7447" s="159"/>
      <c r="AD7447" s="159"/>
      <c r="AE7447" s="159"/>
      <c r="AF7447" t="s">
        <v>3451</v>
      </c>
      <c r="AG7447" s="159"/>
      <c r="AH7447" s="176">
        <v>46207</v>
      </c>
      <c r="AI7447" s="76" t="s">
        <v>6649</v>
      </c>
    </row>
    <row r="7448" spans="1:36" ht="15" customHeight="1" thickBot="1" x14ac:dyDescent="0.4">
      <c r="A7448" s="180"/>
      <c r="B7448" s="5">
        <f t="shared" si="642"/>
        <v>7446</v>
      </c>
      <c r="C7448" s="46">
        <f t="shared" si="643"/>
        <v>35</v>
      </c>
      <c r="D7448" s="237">
        <v>1971</v>
      </c>
      <c r="E7448" s="162" t="s">
        <v>560</v>
      </c>
      <c r="F7448" s="162" t="s">
        <v>25</v>
      </c>
      <c r="G7448" s="162">
        <v>743761</v>
      </c>
      <c r="H7448" s="162"/>
      <c r="I7448" s="162"/>
      <c r="J7448" s="162" t="s">
        <v>3354</v>
      </c>
      <c r="K7448" s="162" t="s">
        <v>3383</v>
      </c>
      <c r="L7448" s="162"/>
      <c r="M7448" s="162" t="s">
        <v>3453</v>
      </c>
      <c r="N7448" s="162"/>
      <c r="O7448" s="162"/>
      <c r="P7448" s="162"/>
      <c r="Q7448" s="162"/>
      <c r="R7448" s="162"/>
      <c r="S7448" s="181"/>
      <c r="T7448" s="162" t="s">
        <v>3424</v>
      </c>
      <c r="U7448" s="162"/>
      <c r="V7448" s="182"/>
      <c r="W7448" s="162" t="s">
        <v>3538</v>
      </c>
      <c r="X7448" s="162" t="s">
        <v>3452</v>
      </c>
      <c r="Y7448" s="162"/>
      <c r="Z7448" s="162"/>
      <c r="AA7448" s="159" t="s">
        <v>3556</v>
      </c>
      <c r="AB7448" s="162" t="s">
        <v>3728</v>
      </c>
      <c r="AC7448" s="159"/>
      <c r="AE7448" s="162"/>
      <c r="AF7448" t="s">
        <v>3451</v>
      </c>
      <c r="AH7448" s="2">
        <v>45356</v>
      </c>
      <c r="AI7448" s="162"/>
    </row>
    <row r="7449" spans="1:36" ht="15" customHeight="1" thickBot="1" x14ac:dyDescent="0.4">
      <c r="A7449" s="180"/>
      <c r="B7449" s="5">
        <f t="shared" si="642"/>
        <v>7447</v>
      </c>
      <c r="C7449" s="46">
        <f t="shared" si="643"/>
        <v>13</v>
      </c>
      <c r="D7449" s="237">
        <v>1971</v>
      </c>
      <c r="E7449" s="162" t="s">
        <v>560</v>
      </c>
      <c r="F7449" s="162" t="s">
        <v>25</v>
      </c>
      <c r="G7449" s="162">
        <v>743796</v>
      </c>
      <c r="H7449" s="162" t="s">
        <v>17</v>
      </c>
      <c r="I7449" s="162"/>
      <c r="J7449" s="162" t="s">
        <v>3356</v>
      </c>
      <c r="K7449" s="162" t="s">
        <v>3383</v>
      </c>
      <c r="L7449" s="162" t="s">
        <v>2391</v>
      </c>
      <c r="M7449" s="162" t="s">
        <v>3359</v>
      </c>
      <c r="N7449" s="162"/>
      <c r="O7449" s="162"/>
      <c r="P7449" s="162"/>
      <c r="Q7449" s="162"/>
      <c r="R7449" s="162"/>
      <c r="S7449" s="181"/>
      <c r="T7449" s="162"/>
      <c r="U7449" s="162"/>
      <c r="V7449" s="182"/>
      <c r="W7449" s="162"/>
      <c r="X7449" s="162"/>
      <c r="Y7449" s="162"/>
      <c r="Z7449" s="162"/>
      <c r="AA7449" s="159"/>
      <c r="AB7449" s="162"/>
      <c r="AC7449" s="159"/>
      <c r="AE7449" s="162"/>
      <c r="AF7449" t="s">
        <v>3060</v>
      </c>
      <c r="AH7449" s="2">
        <v>40566.925810185188</v>
      </c>
      <c r="AI7449" s="162"/>
    </row>
    <row r="7450" spans="1:36" ht="15" customHeight="1" thickBot="1" x14ac:dyDescent="0.4">
      <c r="A7450" s="180"/>
      <c r="B7450" s="5">
        <f t="shared" si="642"/>
        <v>7448</v>
      </c>
      <c r="C7450">
        <f t="shared" ref="C7450" si="644">+G7451-G7450</f>
        <v>21</v>
      </c>
      <c r="D7450" s="199">
        <v>1971</v>
      </c>
      <c r="E7450" s="162" t="s">
        <v>560</v>
      </c>
      <c r="F7450" s="162" t="s">
        <v>25</v>
      </c>
      <c r="G7450" s="162">
        <v>743809</v>
      </c>
      <c r="H7450" s="162" t="s">
        <v>17</v>
      </c>
      <c r="I7450" s="162"/>
      <c r="J7450" s="162" t="s">
        <v>380</v>
      </c>
      <c r="K7450" s="162"/>
      <c r="L7450" s="162" t="s">
        <v>162</v>
      </c>
      <c r="M7450" s="162" t="s">
        <v>3359</v>
      </c>
      <c r="N7450" s="162"/>
      <c r="O7450" s="162"/>
      <c r="P7450" s="162"/>
      <c r="Q7450" s="162"/>
      <c r="R7450" s="162"/>
      <c r="S7450" s="181"/>
      <c r="T7450" s="162"/>
      <c r="U7450" s="162"/>
      <c r="V7450" s="182"/>
      <c r="W7450" s="162"/>
      <c r="X7450" s="162"/>
      <c r="Y7450" s="162"/>
      <c r="Z7450" s="162"/>
      <c r="AA7450" s="159"/>
      <c r="AB7450" s="162"/>
      <c r="AC7450" s="159"/>
      <c r="AD7450" s="3" t="s">
        <v>2392</v>
      </c>
      <c r="AE7450" s="162"/>
      <c r="AF7450" t="s">
        <v>3060</v>
      </c>
      <c r="AH7450" s="2">
        <v>40785.401689814818</v>
      </c>
      <c r="AI7450" s="162"/>
    </row>
    <row r="7451" spans="1:36" ht="15" customHeight="1" thickBot="1" x14ac:dyDescent="0.4">
      <c r="A7451" s="180"/>
      <c r="B7451" s="5">
        <f t="shared" si="642"/>
        <v>7449</v>
      </c>
      <c r="C7451">
        <f t="shared" ref="C7451:C7518" si="645">+G7452-G7451</f>
        <v>95</v>
      </c>
      <c r="D7451" s="16">
        <v>1971</v>
      </c>
      <c r="E7451" s="162" t="s">
        <v>500</v>
      </c>
      <c r="F7451" s="162" t="s">
        <v>25</v>
      </c>
      <c r="G7451" s="162">
        <v>743830</v>
      </c>
      <c r="H7451" s="162" t="s">
        <v>17</v>
      </c>
      <c r="I7451" s="162"/>
      <c r="J7451" s="162" t="s">
        <v>380</v>
      </c>
      <c r="K7451" s="162" t="s">
        <v>3383</v>
      </c>
      <c r="L7451" s="162"/>
      <c r="M7451" s="162" t="s">
        <v>3359</v>
      </c>
      <c r="N7451" s="162"/>
      <c r="O7451" s="162"/>
      <c r="P7451" s="162"/>
      <c r="Q7451" s="162"/>
      <c r="R7451" s="162"/>
      <c r="S7451" s="181"/>
      <c r="T7451" s="162"/>
      <c r="U7451" s="162"/>
      <c r="V7451" s="182"/>
      <c r="W7451" s="162"/>
      <c r="X7451" s="162"/>
      <c r="Y7451" s="162"/>
      <c r="Z7451" s="162"/>
      <c r="AA7451" s="159"/>
      <c r="AB7451" s="162"/>
      <c r="AC7451" s="159"/>
      <c r="AE7451" s="162"/>
      <c r="AF7451" t="s">
        <v>3060</v>
      </c>
      <c r="AH7451" s="2">
        <v>40467.404918981483</v>
      </c>
      <c r="AI7451" s="162"/>
    </row>
    <row r="7452" spans="1:36" ht="15" customHeight="1" thickBot="1" x14ac:dyDescent="0.4">
      <c r="A7452" s="180"/>
      <c r="B7452" s="5">
        <f t="shared" si="642"/>
        <v>7450</v>
      </c>
      <c r="C7452">
        <f t="shared" ref="C7452:C7453" si="646">+G7453-G7452</f>
        <v>189</v>
      </c>
      <c r="D7452" s="16">
        <v>1971</v>
      </c>
      <c r="E7452" s="162" t="s">
        <v>15</v>
      </c>
      <c r="F7452" s="162" t="s">
        <v>25</v>
      </c>
      <c r="G7452" s="121">
        <v>743925</v>
      </c>
      <c r="H7452" s="162"/>
      <c r="I7452" s="162"/>
      <c r="J7452" s="162" t="s">
        <v>3354</v>
      </c>
      <c r="K7452" s="162" t="s">
        <v>3383</v>
      </c>
      <c r="L7452" s="162"/>
      <c r="M7452" s="162" t="s">
        <v>3453</v>
      </c>
      <c r="N7452" s="162"/>
      <c r="O7452" s="162"/>
      <c r="P7452" s="162"/>
      <c r="Q7452" s="162"/>
      <c r="R7452" s="162"/>
      <c r="S7452" s="181"/>
      <c r="T7452" s="162" t="s">
        <v>3262</v>
      </c>
      <c r="U7452" s="162"/>
      <c r="V7452" s="182"/>
      <c r="W7452" s="162" t="s">
        <v>3572</v>
      </c>
      <c r="X7452" s="162" t="s">
        <v>3660</v>
      </c>
      <c r="Y7452" s="162"/>
      <c r="Z7452" s="162"/>
      <c r="AA7452" s="162" t="s">
        <v>3262</v>
      </c>
      <c r="AB7452" s="162"/>
      <c r="AC7452" s="162"/>
      <c r="AD7452"/>
      <c r="AE7452" s="162"/>
      <c r="AF7452" t="s">
        <v>3451</v>
      </c>
      <c r="AG7452" s="3"/>
      <c r="AH7452" s="153">
        <v>45899</v>
      </c>
      <c r="AI7452" s="198" t="s">
        <v>5479</v>
      </c>
    </row>
    <row r="7453" spans="1:36" ht="17" customHeight="1" thickBot="1" x14ac:dyDescent="0.4">
      <c r="A7453" s="159"/>
      <c r="B7453" s="5">
        <f t="shared" si="642"/>
        <v>7451</v>
      </c>
      <c r="C7453">
        <f t="shared" si="646"/>
        <v>39</v>
      </c>
      <c r="D7453" s="16">
        <v>1971</v>
      </c>
      <c r="E7453" t="s">
        <v>15</v>
      </c>
      <c r="F7453" t="s">
        <v>25</v>
      </c>
      <c r="G7453">
        <v>744114</v>
      </c>
      <c r="H7453" t="s">
        <v>17</v>
      </c>
      <c r="J7453" t="s">
        <v>3354</v>
      </c>
      <c r="K7453" t="s">
        <v>3383</v>
      </c>
      <c r="L7453" t="s">
        <v>592</v>
      </c>
      <c r="M7453" t="s">
        <v>3359</v>
      </c>
      <c r="AA7453" s="246" t="s">
        <v>2393</v>
      </c>
      <c r="AB7453" s="246"/>
      <c r="AC7453" s="246"/>
      <c r="AD7453" s="246"/>
      <c r="AF7453" t="s">
        <v>3060</v>
      </c>
      <c r="AG7453" s="162"/>
      <c r="AH7453" s="163">
        <v>40738.993877314817</v>
      </c>
      <c r="AJ7453" s="3" t="s">
        <v>6107</v>
      </c>
    </row>
    <row r="7454" spans="1:36" ht="15" customHeight="1" thickBot="1" x14ac:dyDescent="0.4">
      <c r="B7454" s="5">
        <f t="shared" ref="B7454:B7458" si="647">+B7453+1</f>
        <v>7452</v>
      </c>
      <c r="C7454">
        <f t="shared" ref="C7454:C7458" si="648">+G7455-G7454</f>
        <v>185</v>
      </c>
      <c r="D7454" s="16">
        <v>1971</v>
      </c>
      <c r="E7454" s="159" t="s">
        <v>15</v>
      </c>
      <c r="F7454" s="159" t="s">
        <v>25</v>
      </c>
      <c r="G7454" s="160">
        <v>744153</v>
      </c>
      <c r="H7454" s="159"/>
      <c r="I7454" s="159"/>
      <c r="J7454" s="159" t="s">
        <v>3354</v>
      </c>
      <c r="K7454" s="159" t="s">
        <v>3383</v>
      </c>
      <c r="L7454" s="159"/>
      <c r="M7454" s="159" t="s">
        <v>3453</v>
      </c>
      <c r="N7454" s="159"/>
      <c r="O7454" s="159"/>
      <c r="P7454" s="159"/>
      <c r="Q7454" s="159"/>
      <c r="R7454" s="159"/>
      <c r="S7454" s="159"/>
      <c r="T7454" s="159" t="s">
        <v>3262</v>
      </c>
      <c r="U7454" s="159"/>
      <c r="V7454" s="159"/>
      <c r="W7454" s="159" t="s">
        <v>3572</v>
      </c>
      <c r="X7454" s="159" t="s">
        <v>3660</v>
      </c>
      <c r="Y7454" s="159"/>
      <c r="Z7454" s="159"/>
      <c r="AA7454" s="159" t="s">
        <v>3262</v>
      </c>
      <c r="AB7454" s="159"/>
      <c r="AC7454" s="159"/>
      <c r="AD7454" s="159"/>
      <c r="AE7454" s="159"/>
      <c r="AF7454" t="s">
        <v>3451</v>
      </c>
      <c r="AG7454" s="159"/>
      <c r="AH7454" s="176">
        <v>46207</v>
      </c>
      <c r="AI7454" s="76" t="s">
        <v>6740</v>
      </c>
    </row>
    <row r="7455" spans="1:36" ht="15" thickBot="1" x14ac:dyDescent="0.4">
      <c r="B7455" s="5">
        <f t="shared" si="647"/>
        <v>7453</v>
      </c>
      <c r="C7455">
        <f t="shared" si="648"/>
        <v>73</v>
      </c>
      <c r="D7455" s="16">
        <v>1971</v>
      </c>
      <c r="E7455" s="159" t="s">
        <v>15</v>
      </c>
      <c r="F7455" s="159" t="s">
        <v>25</v>
      </c>
      <c r="G7455" s="160">
        <v>744338</v>
      </c>
      <c r="H7455" s="159"/>
      <c r="I7455" s="159"/>
      <c r="J7455" s="159" t="s">
        <v>3354</v>
      </c>
      <c r="K7455" s="159" t="s">
        <v>3383</v>
      </c>
      <c r="L7455" s="159"/>
      <c r="M7455" s="159" t="s">
        <v>3453</v>
      </c>
      <c r="N7455" s="159"/>
      <c r="O7455" s="159"/>
      <c r="P7455" s="159"/>
      <c r="Q7455" s="159"/>
      <c r="R7455" s="159"/>
      <c r="S7455" s="159"/>
      <c r="T7455" s="159" t="s">
        <v>167</v>
      </c>
      <c r="U7455" s="159"/>
      <c r="V7455" s="161"/>
      <c r="W7455" s="159" t="s">
        <v>3576</v>
      </c>
      <c r="X7455" s="159" t="s">
        <v>3660</v>
      </c>
      <c r="Y7455" s="159"/>
      <c r="Z7455" s="159"/>
      <c r="AA7455" s="159" t="s">
        <v>167</v>
      </c>
      <c r="AB7455" s="159"/>
      <c r="AC7455" s="159"/>
      <c r="AD7455" s="159"/>
      <c r="AE7455" s="159"/>
      <c r="AF7455" t="s">
        <v>3451</v>
      </c>
      <c r="AG7455" s="159"/>
      <c r="AH7455" s="176">
        <v>46256</v>
      </c>
      <c r="AI7455" s="76" t="s">
        <v>6908</v>
      </c>
    </row>
    <row r="7456" spans="1:36" ht="15" thickBot="1" x14ac:dyDescent="0.4">
      <c r="A7456" s="180"/>
      <c r="B7456" s="5">
        <f t="shared" si="647"/>
        <v>7454</v>
      </c>
      <c r="C7456">
        <f t="shared" si="648"/>
        <v>20</v>
      </c>
      <c r="D7456" s="16">
        <v>1971</v>
      </c>
      <c r="E7456" t="s">
        <v>15</v>
      </c>
      <c r="F7456" t="s">
        <v>25</v>
      </c>
      <c r="G7456">
        <v>744411</v>
      </c>
      <c r="H7456" t="s">
        <v>17</v>
      </c>
      <c r="J7456" t="s">
        <v>3354</v>
      </c>
      <c r="K7456" t="s">
        <v>3383</v>
      </c>
      <c r="L7456" t="s">
        <v>2062</v>
      </c>
      <c r="M7456" t="s">
        <v>3359</v>
      </c>
      <c r="AF7456" t="s">
        <v>3060</v>
      </c>
      <c r="AG7456" s="162"/>
      <c r="AH7456" s="163">
        <v>39676.562881944446</v>
      </c>
    </row>
    <row r="7457" spans="1:35" ht="15" customHeight="1" thickBot="1" x14ac:dyDescent="0.4">
      <c r="A7457" s="180"/>
      <c r="B7457" s="5">
        <f t="shared" si="647"/>
        <v>7455</v>
      </c>
      <c r="C7457">
        <f t="shared" si="648"/>
        <v>31</v>
      </c>
      <c r="D7457" s="16">
        <v>1971</v>
      </c>
      <c r="E7457" s="162" t="s">
        <v>500</v>
      </c>
      <c r="F7457" s="162" t="s">
        <v>25</v>
      </c>
      <c r="G7457" s="162">
        <v>744431</v>
      </c>
      <c r="H7457" s="162" t="s">
        <v>17</v>
      </c>
      <c r="I7457" s="162"/>
      <c r="J7457" s="162" t="s">
        <v>380</v>
      </c>
      <c r="K7457" s="162" t="s">
        <v>3383</v>
      </c>
      <c r="L7457" s="162" t="s">
        <v>89</v>
      </c>
      <c r="M7457" s="162" t="s">
        <v>3359</v>
      </c>
      <c r="N7457" s="162"/>
      <c r="O7457" s="162"/>
      <c r="P7457" s="162"/>
      <c r="Q7457" s="162"/>
      <c r="R7457" s="162"/>
      <c r="S7457" s="181"/>
      <c r="T7457" s="162"/>
      <c r="U7457" s="162" t="s">
        <v>3557</v>
      </c>
      <c r="V7457" s="182"/>
      <c r="W7457" s="162"/>
      <c r="X7457" s="162"/>
      <c r="Y7457" s="162"/>
      <c r="Z7457" s="162"/>
      <c r="AA7457" s="159"/>
      <c r="AB7457" s="162"/>
      <c r="AC7457" s="159"/>
      <c r="AE7457" s="162"/>
      <c r="AF7457" t="s">
        <v>3060</v>
      </c>
      <c r="AH7457" s="2">
        <v>40044.895821759259</v>
      </c>
      <c r="AI7457" s="162"/>
    </row>
    <row r="7458" spans="1:35" ht="15" customHeight="1" thickBot="1" x14ac:dyDescent="0.4">
      <c r="A7458" s="180"/>
      <c r="B7458" s="5">
        <f t="shared" si="647"/>
        <v>7456</v>
      </c>
      <c r="C7458">
        <f t="shared" si="648"/>
        <v>14</v>
      </c>
      <c r="D7458" s="16">
        <v>1971</v>
      </c>
      <c r="E7458" s="162" t="s">
        <v>500</v>
      </c>
      <c r="F7458" s="162" t="s">
        <v>25</v>
      </c>
      <c r="G7458" s="162">
        <v>744462</v>
      </c>
      <c r="H7458" s="162" t="s">
        <v>17</v>
      </c>
      <c r="I7458" s="162"/>
      <c r="J7458" s="162" t="s">
        <v>380</v>
      </c>
      <c r="K7458" s="162"/>
      <c r="L7458" s="162"/>
      <c r="M7458" s="162" t="s">
        <v>3359</v>
      </c>
      <c r="N7458" s="162"/>
      <c r="O7458" s="162"/>
      <c r="P7458" s="162"/>
      <c r="Q7458" s="162"/>
      <c r="R7458" s="162"/>
      <c r="S7458" s="181"/>
      <c r="T7458" s="162"/>
      <c r="U7458" s="162"/>
      <c r="V7458" s="182"/>
      <c r="W7458" s="162"/>
      <c r="X7458" s="162"/>
      <c r="Y7458" s="162"/>
      <c r="Z7458" s="162"/>
      <c r="AA7458" s="159"/>
      <c r="AB7458" s="162"/>
      <c r="AC7458" s="159"/>
      <c r="AE7458" s="162"/>
      <c r="AF7458" t="s">
        <v>3060</v>
      </c>
      <c r="AH7458" s="2">
        <v>40867.831724537034</v>
      </c>
      <c r="AI7458" s="162"/>
    </row>
    <row r="7459" spans="1:35" ht="15" customHeight="1" thickBot="1" x14ac:dyDescent="0.4">
      <c r="A7459" s="180"/>
      <c r="B7459" s="5">
        <f t="shared" si="642"/>
        <v>7457</v>
      </c>
      <c r="C7459">
        <f t="shared" si="645"/>
        <v>834</v>
      </c>
      <c r="D7459" s="199">
        <v>1971</v>
      </c>
      <c r="E7459" s="162" t="s">
        <v>500</v>
      </c>
      <c r="F7459" s="162" t="s">
        <v>25</v>
      </c>
      <c r="G7459" s="162">
        <v>744476</v>
      </c>
      <c r="H7459" s="162" t="s">
        <v>17</v>
      </c>
      <c r="I7459" s="162"/>
      <c r="J7459" s="162" t="s">
        <v>380</v>
      </c>
      <c r="K7459" s="162" t="s">
        <v>3383</v>
      </c>
      <c r="L7459" s="162" t="s">
        <v>56</v>
      </c>
      <c r="M7459" s="162" t="s">
        <v>3359</v>
      </c>
      <c r="N7459" s="162"/>
      <c r="O7459" s="162"/>
      <c r="P7459" s="162"/>
      <c r="Q7459" s="162"/>
      <c r="R7459" s="162"/>
      <c r="S7459" s="181"/>
      <c r="T7459" s="162"/>
      <c r="U7459" s="162" t="s">
        <v>3557</v>
      </c>
      <c r="V7459" s="182"/>
      <c r="W7459" s="162"/>
      <c r="X7459" s="162"/>
      <c r="Y7459" s="162"/>
      <c r="Z7459" s="162"/>
      <c r="AA7459" s="159"/>
      <c r="AB7459" s="162"/>
      <c r="AC7459" s="212">
        <v>25781</v>
      </c>
      <c r="AE7459" s="162"/>
      <c r="AF7459" t="s">
        <v>3060</v>
      </c>
      <c r="AH7459" s="2">
        <v>40068.439050925925</v>
      </c>
      <c r="AI7459" s="162"/>
    </row>
    <row r="7460" spans="1:35" ht="15" customHeight="1" thickBot="1" x14ac:dyDescent="0.4">
      <c r="A7460" s="180"/>
      <c r="B7460" s="5">
        <f t="shared" ref="B7460:B7464" si="649">+B7459+1</f>
        <v>7458</v>
      </c>
      <c r="C7460">
        <f t="shared" ref="C7460:C7464" si="650">+G7461-G7460</f>
        <v>813</v>
      </c>
      <c r="D7460" s="199">
        <v>1971</v>
      </c>
      <c r="E7460" s="162" t="s">
        <v>15</v>
      </c>
      <c r="F7460" s="162" t="s">
        <v>16</v>
      </c>
      <c r="G7460" s="162">
        <v>745310</v>
      </c>
      <c r="H7460" s="162" t="s">
        <v>17</v>
      </c>
      <c r="I7460" s="162"/>
      <c r="J7460" s="162" t="s">
        <v>3354</v>
      </c>
      <c r="K7460" s="162" t="s">
        <v>3383</v>
      </c>
      <c r="L7460" s="162" t="s">
        <v>224</v>
      </c>
      <c r="M7460" s="162" t="s">
        <v>3359</v>
      </c>
      <c r="N7460" s="162"/>
      <c r="O7460" s="162"/>
      <c r="P7460" s="162"/>
      <c r="Q7460" s="162"/>
      <c r="R7460" s="162"/>
      <c r="S7460" s="181"/>
      <c r="T7460" s="162" t="s">
        <v>3262</v>
      </c>
      <c r="U7460" s="162"/>
      <c r="V7460" s="182"/>
      <c r="W7460" s="162" t="s">
        <v>3572</v>
      </c>
      <c r="X7460" s="162" t="s">
        <v>3660</v>
      </c>
      <c r="Y7460" s="162"/>
      <c r="Z7460" s="162"/>
      <c r="AA7460" s="159"/>
      <c r="AB7460" s="162"/>
      <c r="AC7460" s="159"/>
      <c r="AD7460" s="72" t="s">
        <v>5043</v>
      </c>
      <c r="AE7460" s="162"/>
      <c r="AF7460" t="s">
        <v>3451</v>
      </c>
      <c r="AH7460" s="2">
        <v>45784</v>
      </c>
      <c r="AI7460" s="162"/>
    </row>
    <row r="7461" spans="1:35" ht="15" thickBot="1" x14ac:dyDescent="0.4">
      <c r="B7461" s="5">
        <f t="shared" si="649"/>
        <v>7459</v>
      </c>
      <c r="C7461">
        <f t="shared" si="650"/>
        <v>47</v>
      </c>
      <c r="D7461" s="199">
        <v>1971</v>
      </c>
      <c r="E7461" s="159" t="s">
        <v>327</v>
      </c>
      <c r="F7461" s="159" t="s">
        <v>25</v>
      </c>
      <c r="G7461" s="160">
        <v>746123</v>
      </c>
      <c r="H7461" s="159"/>
      <c r="I7461" s="159"/>
      <c r="J7461" s="159" t="s">
        <v>3354</v>
      </c>
      <c r="K7461" s="159" t="s">
        <v>3383</v>
      </c>
      <c r="L7461" s="159"/>
      <c r="M7461" s="159" t="s">
        <v>3453</v>
      </c>
      <c r="N7461" s="159"/>
      <c r="O7461" s="159"/>
      <c r="P7461" s="159"/>
      <c r="Q7461" s="159"/>
      <c r="R7461" s="159"/>
      <c r="S7461" s="159"/>
      <c r="T7461" s="159" t="s">
        <v>3424</v>
      </c>
      <c r="U7461" s="159"/>
      <c r="V7461" s="161" t="s">
        <v>3359</v>
      </c>
      <c r="W7461" s="159" t="s">
        <v>3576</v>
      </c>
      <c r="X7461" s="159" t="s">
        <v>3452</v>
      </c>
      <c r="Y7461" s="159"/>
      <c r="Z7461" s="159"/>
      <c r="AA7461" s="159"/>
      <c r="AB7461" s="159"/>
      <c r="AC7461" s="159"/>
      <c r="AD7461" s="159"/>
      <c r="AE7461" s="159"/>
      <c r="AF7461" t="s">
        <v>3451</v>
      </c>
      <c r="AG7461" s="159"/>
      <c r="AH7461" s="176">
        <v>46256</v>
      </c>
      <c r="AI7461" s="76" t="s">
        <v>6935</v>
      </c>
    </row>
    <row r="7462" spans="1:35" ht="15" customHeight="1" thickBot="1" x14ac:dyDescent="0.4">
      <c r="A7462" s="180"/>
      <c r="B7462" s="5">
        <f t="shared" si="649"/>
        <v>7460</v>
      </c>
      <c r="C7462">
        <f t="shared" si="650"/>
        <v>1072</v>
      </c>
      <c r="D7462" s="199">
        <v>1971</v>
      </c>
      <c r="E7462" s="162" t="s">
        <v>327</v>
      </c>
      <c r="F7462" s="162" t="s">
        <v>25</v>
      </c>
      <c r="G7462" s="162">
        <v>746170</v>
      </c>
      <c r="H7462" s="162" t="s">
        <v>17</v>
      </c>
      <c r="I7462" s="162"/>
      <c r="J7462" s="162" t="s">
        <v>3354</v>
      </c>
      <c r="K7462" s="162"/>
      <c r="L7462" s="162"/>
      <c r="M7462" s="162" t="s">
        <v>3359</v>
      </c>
      <c r="N7462" s="162"/>
      <c r="O7462" s="162"/>
      <c r="P7462" s="162"/>
      <c r="Q7462" s="162"/>
      <c r="R7462" s="162"/>
      <c r="S7462" s="181"/>
      <c r="T7462" s="162"/>
      <c r="U7462" s="162"/>
      <c r="V7462" s="182"/>
      <c r="W7462" s="162"/>
      <c r="X7462" s="162"/>
      <c r="Y7462" s="162"/>
      <c r="Z7462" s="162"/>
      <c r="AA7462" s="159"/>
      <c r="AB7462" s="162"/>
      <c r="AC7462" s="159"/>
      <c r="AE7462" s="162"/>
      <c r="AF7462" t="s">
        <v>3060</v>
      </c>
      <c r="AH7462" s="2">
        <v>39958.744699074072</v>
      </c>
      <c r="AI7462" s="162"/>
    </row>
    <row r="7463" spans="1:35" ht="15" customHeight="1" thickBot="1" x14ac:dyDescent="0.4">
      <c r="A7463" s="180"/>
      <c r="B7463" s="5">
        <f t="shared" si="649"/>
        <v>7461</v>
      </c>
      <c r="C7463">
        <f t="shared" si="650"/>
        <v>86</v>
      </c>
      <c r="D7463" s="199">
        <v>1971</v>
      </c>
      <c r="E7463" s="162" t="s">
        <v>15</v>
      </c>
      <c r="F7463" s="162" t="s">
        <v>16</v>
      </c>
      <c r="G7463" s="162">
        <v>747242</v>
      </c>
      <c r="H7463" s="162" t="s">
        <v>17</v>
      </c>
      <c r="I7463" s="162"/>
      <c r="J7463" s="162" t="s">
        <v>3354</v>
      </c>
      <c r="K7463" s="162"/>
      <c r="L7463" s="162"/>
      <c r="M7463" s="162" t="s">
        <v>3359</v>
      </c>
      <c r="N7463" s="162"/>
      <c r="O7463" s="162"/>
      <c r="P7463" s="162"/>
      <c r="Q7463" s="162"/>
      <c r="R7463" s="162"/>
      <c r="S7463" s="181"/>
      <c r="T7463" s="162"/>
      <c r="U7463" s="162"/>
      <c r="V7463" s="182"/>
      <c r="W7463" s="162"/>
      <c r="X7463" s="162"/>
      <c r="Y7463" s="162"/>
      <c r="Z7463" s="162"/>
      <c r="AA7463" s="159"/>
      <c r="AB7463" s="162"/>
      <c r="AC7463" s="159"/>
      <c r="AE7463" s="162"/>
      <c r="AF7463" t="s">
        <v>3060</v>
      </c>
      <c r="AH7463" s="2">
        <v>40922.361203703702</v>
      </c>
      <c r="AI7463" s="162"/>
    </row>
    <row r="7464" spans="1:35" ht="15" customHeight="1" thickBot="1" x14ac:dyDescent="0.4">
      <c r="A7464" s="180"/>
      <c r="B7464" s="5">
        <f t="shared" si="649"/>
        <v>7462</v>
      </c>
      <c r="C7464">
        <f t="shared" si="650"/>
        <v>8</v>
      </c>
      <c r="D7464" s="199">
        <v>1971</v>
      </c>
      <c r="E7464" s="162" t="s">
        <v>15</v>
      </c>
      <c r="F7464" s="162" t="s">
        <v>16</v>
      </c>
      <c r="G7464" s="162">
        <v>747328</v>
      </c>
      <c r="H7464" s="162"/>
      <c r="I7464" s="162"/>
      <c r="J7464" s="162" t="s">
        <v>380</v>
      </c>
      <c r="K7464" s="162" t="s">
        <v>3383</v>
      </c>
      <c r="L7464" s="162"/>
      <c r="M7464" s="162" t="s">
        <v>3453</v>
      </c>
      <c r="N7464" s="162"/>
      <c r="O7464" s="162"/>
      <c r="P7464" s="162"/>
      <c r="Q7464" s="162"/>
      <c r="R7464" s="162"/>
      <c r="S7464" s="181"/>
      <c r="T7464" s="162"/>
      <c r="U7464" s="162"/>
      <c r="V7464" s="182"/>
      <c r="W7464" s="162" t="s">
        <v>3572</v>
      </c>
      <c r="X7464" s="162" t="s">
        <v>3660</v>
      </c>
      <c r="Y7464" s="162"/>
      <c r="Z7464" s="162"/>
      <c r="AA7464" s="159" t="s">
        <v>55</v>
      </c>
      <c r="AB7464" s="162"/>
      <c r="AC7464" s="159"/>
      <c r="AE7464" s="162"/>
      <c r="AF7464" t="s">
        <v>3451</v>
      </c>
      <c r="AH7464" s="2">
        <v>45710</v>
      </c>
      <c r="AI7464" s="162"/>
    </row>
    <row r="7465" spans="1:35" ht="15" thickBot="1" x14ac:dyDescent="0.4">
      <c r="A7465" s="180"/>
      <c r="B7465" s="5">
        <f t="shared" si="642"/>
        <v>7463</v>
      </c>
      <c r="C7465">
        <f t="shared" si="645"/>
        <v>4</v>
      </c>
      <c r="D7465" s="199">
        <v>1971</v>
      </c>
      <c r="E7465" s="162" t="s">
        <v>15</v>
      </c>
      <c r="F7465" s="162" t="s">
        <v>16</v>
      </c>
      <c r="G7465" s="162">
        <v>747336</v>
      </c>
      <c r="H7465" s="162" t="s">
        <v>17</v>
      </c>
      <c r="I7465" s="162"/>
      <c r="J7465" s="162" t="s">
        <v>380</v>
      </c>
      <c r="K7465" s="162" t="s">
        <v>3383</v>
      </c>
      <c r="L7465" s="162" t="s">
        <v>28</v>
      </c>
      <c r="M7465" s="162" t="s">
        <v>3359</v>
      </c>
      <c r="N7465" s="162"/>
      <c r="O7465" s="162"/>
      <c r="P7465" s="162"/>
      <c r="Q7465" s="162"/>
      <c r="R7465" s="162"/>
      <c r="S7465" s="181"/>
      <c r="T7465" s="162"/>
      <c r="U7465" s="162"/>
      <c r="V7465" s="182"/>
      <c r="W7465" s="162"/>
      <c r="X7465" s="162"/>
      <c r="Y7465" s="162"/>
      <c r="Z7465" s="162"/>
      <c r="AA7465" s="159"/>
      <c r="AB7465" s="162"/>
      <c r="AC7465" s="159">
        <v>747336</v>
      </c>
      <c r="AD7465" s="159"/>
      <c r="AE7465" s="162"/>
      <c r="AF7465" t="s">
        <v>3060</v>
      </c>
      <c r="AG7465" s="162"/>
      <c r="AH7465" s="163">
        <v>39673.560196759259</v>
      </c>
      <c r="AI7465" s="162"/>
    </row>
    <row r="7466" spans="1:35" ht="15" thickBot="1" x14ac:dyDescent="0.4">
      <c r="A7466" s="180"/>
      <c r="B7466" s="5">
        <f t="shared" si="642"/>
        <v>7464</v>
      </c>
      <c r="C7466">
        <f t="shared" si="645"/>
        <v>16</v>
      </c>
      <c r="D7466" s="199">
        <v>1971</v>
      </c>
      <c r="E7466" t="s">
        <v>15</v>
      </c>
      <c r="F7466" t="s">
        <v>16</v>
      </c>
      <c r="G7466">
        <v>747340</v>
      </c>
      <c r="H7466" t="s">
        <v>17</v>
      </c>
      <c r="J7466" t="s">
        <v>380</v>
      </c>
      <c r="K7466" t="s">
        <v>3383</v>
      </c>
      <c r="M7466" t="s">
        <v>3359</v>
      </c>
      <c r="AF7466" t="s">
        <v>3060</v>
      </c>
      <c r="AG7466" s="162"/>
      <c r="AH7466" s="163">
        <v>40767.675613425927</v>
      </c>
    </row>
    <row r="7467" spans="1:35" ht="15" customHeight="1" thickBot="1" x14ac:dyDescent="0.4">
      <c r="A7467" s="180"/>
      <c r="B7467" s="5">
        <f t="shared" si="642"/>
        <v>7465</v>
      </c>
      <c r="C7467">
        <f t="shared" si="645"/>
        <v>248</v>
      </c>
      <c r="D7467" s="199">
        <v>1971</v>
      </c>
      <c r="E7467" s="162" t="s">
        <v>15</v>
      </c>
      <c r="F7467" s="162" t="s">
        <v>16</v>
      </c>
      <c r="G7467" s="162">
        <v>747356</v>
      </c>
      <c r="H7467" s="162" t="s">
        <v>17</v>
      </c>
      <c r="I7467" s="162"/>
      <c r="J7467" s="162" t="s">
        <v>380</v>
      </c>
      <c r="K7467" s="162" t="s">
        <v>3383</v>
      </c>
      <c r="L7467" s="162" t="s">
        <v>2394</v>
      </c>
      <c r="M7467" s="162" t="s">
        <v>3359</v>
      </c>
      <c r="N7467" s="162"/>
      <c r="O7467" s="162"/>
      <c r="P7467" s="162"/>
      <c r="Q7467" s="162"/>
      <c r="R7467" s="162"/>
      <c r="S7467" s="181"/>
      <c r="T7467" s="162"/>
      <c r="U7467" s="162"/>
      <c r="V7467" s="182"/>
      <c r="W7467" s="162"/>
      <c r="X7467" s="162"/>
      <c r="Y7467" s="162"/>
      <c r="Z7467" s="162"/>
      <c r="AA7467" s="159"/>
      <c r="AB7467" s="162"/>
      <c r="AC7467" s="159"/>
      <c r="AD7467" s="3" t="s">
        <v>2395</v>
      </c>
      <c r="AE7467" s="162"/>
      <c r="AF7467" t="s">
        <v>3060</v>
      </c>
      <c r="AH7467" s="2">
        <v>41027.493946759256</v>
      </c>
      <c r="AI7467" s="162"/>
    </row>
    <row r="7468" spans="1:35" ht="15" customHeight="1" thickBot="1" x14ac:dyDescent="0.4">
      <c r="A7468" s="180"/>
      <c r="B7468" s="5">
        <f t="shared" si="642"/>
        <v>7466</v>
      </c>
      <c r="C7468">
        <f t="shared" si="645"/>
        <v>78</v>
      </c>
      <c r="D7468" s="199">
        <v>1971</v>
      </c>
      <c r="E7468" s="162" t="s">
        <v>15</v>
      </c>
      <c r="F7468" s="162" t="s">
        <v>25</v>
      </c>
      <c r="G7468" s="162">
        <v>747604</v>
      </c>
      <c r="H7468" s="162" t="s">
        <v>17</v>
      </c>
      <c r="I7468" s="162"/>
      <c r="J7468" s="162" t="s">
        <v>3354</v>
      </c>
      <c r="K7468" s="162"/>
      <c r="L7468" s="162" t="s">
        <v>254</v>
      </c>
      <c r="M7468" s="162" t="s">
        <v>3359</v>
      </c>
      <c r="N7468" s="162"/>
      <c r="O7468" s="162"/>
      <c r="P7468" s="162"/>
      <c r="Q7468" s="162"/>
      <c r="R7468" s="162"/>
      <c r="S7468" s="181"/>
      <c r="T7468" s="162"/>
      <c r="U7468" s="162"/>
      <c r="V7468" s="182"/>
      <c r="W7468" s="162"/>
      <c r="X7468" s="162"/>
      <c r="Y7468" s="162"/>
      <c r="Z7468" s="162"/>
      <c r="AA7468" s="159"/>
      <c r="AB7468" s="162"/>
      <c r="AC7468" s="159"/>
      <c r="AE7468" s="162"/>
      <c r="AF7468" t="s">
        <v>3060</v>
      </c>
      <c r="AH7468" s="2">
        <v>40111.833923611113</v>
      </c>
      <c r="AI7468" s="162"/>
    </row>
    <row r="7469" spans="1:35" ht="15" thickBot="1" x14ac:dyDescent="0.4">
      <c r="A7469" s="180"/>
      <c r="B7469" s="5">
        <f t="shared" si="642"/>
        <v>7467</v>
      </c>
      <c r="C7469">
        <f t="shared" si="645"/>
        <v>96</v>
      </c>
      <c r="D7469" s="199">
        <v>1971</v>
      </c>
      <c r="E7469" t="s">
        <v>15</v>
      </c>
      <c r="F7469" t="s">
        <v>25</v>
      </c>
      <c r="G7469">
        <v>747682</v>
      </c>
      <c r="H7469" t="s">
        <v>17</v>
      </c>
      <c r="K7469" t="s">
        <v>3383</v>
      </c>
      <c r="L7469" t="s">
        <v>153</v>
      </c>
      <c r="M7469" t="s">
        <v>3359</v>
      </c>
      <c r="AF7469" t="s">
        <v>3060</v>
      </c>
      <c r="AG7469" s="162"/>
      <c r="AH7469" s="163">
        <v>40928.599224537036</v>
      </c>
    </row>
    <row r="7470" spans="1:35" ht="15" customHeight="1" thickBot="1" x14ac:dyDescent="0.4">
      <c r="A7470" s="180"/>
      <c r="B7470" s="5">
        <f t="shared" si="642"/>
        <v>7468</v>
      </c>
      <c r="C7470">
        <f t="shared" si="645"/>
        <v>50</v>
      </c>
      <c r="D7470" s="199">
        <v>1971</v>
      </c>
      <c r="E7470" s="162" t="s">
        <v>15</v>
      </c>
      <c r="F7470" s="162" t="s">
        <v>25</v>
      </c>
      <c r="G7470" s="162">
        <v>747778</v>
      </c>
      <c r="H7470" s="162" t="s">
        <v>17</v>
      </c>
      <c r="I7470" s="162"/>
      <c r="J7470" s="162" t="s">
        <v>3354</v>
      </c>
      <c r="K7470" s="162" t="s">
        <v>3383</v>
      </c>
      <c r="L7470" s="162" t="s">
        <v>265</v>
      </c>
      <c r="M7470" s="162" t="s">
        <v>3359</v>
      </c>
      <c r="N7470" s="162"/>
      <c r="O7470" s="162"/>
      <c r="P7470" s="162"/>
      <c r="Q7470" s="162"/>
      <c r="R7470" s="162"/>
      <c r="S7470" s="181"/>
      <c r="T7470" s="162"/>
      <c r="U7470" s="162"/>
      <c r="V7470" s="182"/>
      <c r="W7470" s="162"/>
      <c r="X7470" s="162"/>
      <c r="Y7470" s="162"/>
      <c r="Z7470" s="162"/>
      <c r="AA7470" s="159"/>
      <c r="AB7470" s="162"/>
      <c r="AC7470" s="159"/>
      <c r="AE7470" s="162"/>
      <c r="AF7470" t="s">
        <v>3060</v>
      </c>
      <c r="AH7470" s="2">
        <v>40495.754976851851</v>
      </c>
      <c r="AI7470" s="162"/>
    </row>
    <row r="7471" spans="1:35" ht="15" customHeight="1" thickBot="1" x14ac:dyDescent="0.4">
      <c r="A7471" s="180"/>
      <c r="B7471" s="5">
        <f t="shared" si="642"/>
        <v>7469</v>
      </c>
      <c r="C7471">
        <f t="shared" si="645"/>
        <v>9</v>
      </c>
      <c r="D7471" s="199">
        <v>1971</v>
      </c>
      <c r="E7471" s="162" t="s">
        <v>15</v>
      </c>
      <c r="F7471" s="162" t="s">
        <v>25</v>
      </c>
      <c r="G7471" s="162">
        <v>747828</v>
      </c>
      <c r="H7471" s="162" t="s">
        <v>17</v>
      </c>
      <c r="I7471" s="162"/>
      <c r="J7471" s="162" t="s">
        <v>3354</v>
      </c>
      <c r="K7471" s="162"/>
      <c r="L7471" s="162"/>
      <c r="M7471" s="162" t="s">
        <v>3359</v>
      </c>
      <c r="N7471" s="162"/>
      <c r="O7471" s="162"/>
      <c r="P7471" s="162"/>
      <c r="Q7471" s="162"/>
      <c r="R7471" s="162"/>
      <c r="S7471" s="181"/>
      <c r="T7471" s="162"/>
      <c r="U7471" s="162"/>
      <c r="V7471" s="182"/>
      <c r="W7471" s="162"/>
      <c r="X7471" s="162"/>
      <c r="Y7471" s="162"/>
      <c r="Z7471" s="162"/>
      <c r="AA7471" s="159"/>
      <c r="AB7471" s="162"/>
      <c r="AC7471" s="159"/>
      <c r="AE7471" s="162"/>
      <c r="AF7471" t="s">
        <v>3060</v>
      </c>
      <c r="AH7471" s="2">
        <v>40947.421006944445</v>
      </c>
      <c r="AI7471" s="162"/>
    </row>
    <row r="7472" spans="1:35" ht="15" customHeight="1" thickBot="1" x14ac:dyDescent="0.4">
      <c r="A7472" s="180"/>
      <c r="B7472" s="5">
        <f t="shared" si="642"/>
        <v>7470</v>
      </c>
      <c r="C7472">
        <f t="shared" si="645"/>
        <v>19</v>
      </c>
      <c r="D7472" s="199">
        <v>1971</v>
      </c>
      <c r="E7472" s="162" t="s">
        <v>15</v>
      </c>
      <c r="F7472" s="162" t="s">
        <v>25</v>
      </c>
      <c r="G7472" s="162">
        <v>747837</v>
      </c>
      <c r="H7472" s="162" t="s">
        <v>17</v>
      </c>
      <c r="I7472" s="162"/>
      <c r="J7472" s="162" t="s">
        <v>3356</v>
      </c>
      <c r="K7472" s="162" t="s">
        <v>3383</v>
      </c>
      <c r="L7472" s="162"/>
      <c r="M7472" s="162" t="s">
        <v>3359</v>
      </c>
      <c r="N7472" s="162"/>
      <c r="O7472" s="162"/>
      <c r="P7472" s="162"/>
      <c r="Q7472" s="162"/>
      <c r="R7472" s="162"/>
      <c r="S7472" s="181"/>
      <c r="T7472" s="162"/>
      <c r="U7472" s="162"/>
      <c r="V7472" s="182"/>
      <c r="W7472" s="162"/>
      <c r="X7472" s="162"/>
      <c r="Y7472" s="162"/>
      <c r="Z7472" s="162"/>
      <c r="AA7472" s="159"/>
      <c r="AB7472" s="162"/>
      <c r="AC7472" s="159"/>
      <c r="AE7472" s="162"/>
      <c r="AF7472" t="s">
        <v>3060</v>
      </c>
      <c r="AH7472" s="2">
        <v>40125.640231481484</v>
      </c>
      <c r="AI7472" s="162"/>
    </row>
    <row r="7473" spans="1:35" ht="15" customHeight="1" thickBot="1" x14ac:dyDescent="0.4">
      <c r="A7473" s="180"/>
      <c r="B7473" s="5">
        <f t="shared" si="642"/>
        <v>7471</v>
      </c>
      <c r="C7473">
        <f t="shared" si="645"/>
        <v>93</v>
      </c>
      <c r="D7473" s="199">
        <v>1971</v>
      </c>
      <c r="E7473" s="159" t="s">
        <v>15</v>
      </c>
      <c r="F7473" s="159" t="s">
        <v>25</v>
      </c>
      <c r="G7473" s="160">
        <v>747856</v>
      </c>
      <c r="H7473" s="159"/>
      <c r="I7473" s="159"/>
      <c r="J7473" s="159"/>
      <c r="K7473" s="159" t="s">
        <v>3383</v>
      </c>
      <c r="L7473" s="159"/>
      <c r="M7473" s="159"/>
      <c r="N7473" s="159"/>
      <c r="O7473" s="159"/>
      <c r="P7473" s="159"/>
      <c r="Q7473" s="159"/>
      <c r="R7473" s="159"/>
      <c r="S7473" s="203"/>
      <c r="T7473" s="159"/>
      <c r="U7473" s="159"/>
      <c r="V7473" s="161"/>
      <c r="W7473" s="159"/>
      <c r="X7473" s="159"/>
      <c r="Y7473" s="159"/>
      <c r="Z7473" s="159"/>
      <c r="AA7473" s="159"/>
      <c r="AB7473" s="159"/>
      <c r="AC7473" s="159"/>
      <c r="AE7473" s="159"/>
      <c r="AF7473" s="3" t="s">
        <v>3451</v>
      </c>
      <c r="AG7473" s="3"/>
      <c r="AH7473" s="153">
        <v>45739</v>
      </c>
      <c r="AI7473" s="167" t="s">
        <v>4829</v>
      </c>
    </row>
    <row r="7474" spans="1:35" ht="15" customHeight="1" thickBot="1" x14ac:dyDescent="0.4">
      <c r="A7474" s="180"/>
      <c r="B7474" s="5">
        <f t="shared" si="642"/>
        <v>7472</v>
      </c>
      <c r="C7474">
        <f t="shared" si="645"/>
        <v>112</v>
      </c>
      <c r="D7474" s="199">
        <v>1971</v>
      </c>
      <c r="E7474" s="159" t="s">
        <v>972</v>
      </c>
      <c r="F7474" s="159" t="s">
        <v>25</v>
      </c>
      <c r="G7474" s="160">
        <v>747949</v>
      </c>
      <c r="H7474" s="159"/>
      <c r="I7474" s="159"/>
      <c r="J7474" s="159"/>
      <c r="K7474" s="159" t="s">
        <v>3383</v>
      </c>
      <c r="L7474" s="159"/>
      <c r="M7474" s="159"/>
      <c r="N7474" s="159"/>
      <c r="O7474" s="159"/>
      <c r="P7474" s="159"/>
      <c r="Q7474" s="159"/>
      <c r="R7474" s="159"/>
      <c r="S7474" s="203"/>
      <c r="T7474" s="159"/>
      <c r="U7474" s="159"/>
      <c r="V7474" s="161"/>
      <c r="W7474" s="159"/>
      <c r="X7474" s="159"/>
      <c r="Y7474" s="159"/>
      <c r="Z7474" s="159"/>
      <c r="AA7474" s="159"/>
      <c r="AB7474" s="159"/>
      <c r="AC7474" s="159"/>
      <c r="AE7474" s="159"/>
      <c r="AF7474" s="3" t="s">
        <v>3451</v>
      </c>
      <c r="AG7474" s="3"/>
      <c r="AH7474" s="153">
        <v>45739</v>
      </c>
      <c r="AI7474" s="167" t="s">
        <v>4830</v>
      </c>
    </row>
    <row r="7475" spans="1:35" ht="15" customHeight="1" thickBot="1" x14ac:dyDescent="0.4">
      <c r="A7475" s="180"/>
      <c r="B7475" s="5">
        <f t="shared" si="642"/>
        <v>7473</v>
      </c>
      <c r="C7475">
        <f t="shared" si="645"/>
        <v>128</v>
      </c>
      <c r="D7475" s="199">
        <v>1971</v>
      </c>
      <c r="E7475" s="162" t="s">
        <v>15</v>
      </c>
      <c r="F7475" s="162" t="s">
        <v>25</v>
      </c>
      <c r="G7475" s="162">
        <v>748061</v>
      </c>
      <c r="H7475" s="162" t="s">
        <v>17</v>
      </c>
      <c r="I7475" s="162"/>
      <c r="J7475" s="162" t="s">
        <v>3354</v>
      </c>
      <c r="K7475" s="162"/>
      <c r="L7475" s="162"/>
      <c r="M7475" s="162" t="s">
        <v>3359</v>
      </c>
      <c r="N7475" s="162"/>
      <c r="O7475" s="162"/>
      <c r="P7475" s="162"/>
      <c r="Q7475" s="162"/>
      <c r="R7475" s="162"/>
      <c r="S7475" s="181"/>
      <c r="T7475" s="162"/>
      <c r="U7475" s="162"/>
      <c r="V7475" s="182"/>
      <c r="W7475" s="162"/>
      <c r="X7475" s="162"/>
      <c r="Y7475" s="162"/>
      <c r="Z7475" s="162"/>
      <c r="AA7475" s="159"/>
      <c r="AB7475" s="162"/>
      <c r="AC7475" s="159"/>
      <c r="AE7475" s="162"/>
      <c r="AF7475" t="s">
        <v>3060</v>
      </c>
      <c r="AH7475" s="2">
        <v>39861.784953703704</v>
      </c>
      <c r="AI7475" s="162"/>
    </row>
    <row r="7476" spans="1:35" ht="15" customHeight="1" thickBot="1" x14ac:dyDescent="0.4">
      <c r="A7476" s="180"/>
      <c r="B7476" s="5">
        <f t="shared" si="642"/>
        <v>7474</v>
      </c>
      <c r="C7476">
        <f t="shared" si="645"/>
        <v>124</v>
      </c>
      <c r="D7476" s="199">
        <v>1971</v>
      </c>
      <c r="E7476" s="162" t="s">
        <v>15</v>
      </c>
      <c r="F7476" s="162" t="s">
        <v>25</v>
      </c>
      <c r="G7476" s="162">
        <v>748189</v>
      </c>
      <c r="H7476" s="162" t="s">
        <v>17</v>
      </c>
      <c r="I7476" s="162"/>
      <c r="J7476" s="162" t="s">
        <v>3354</v>
      </c>
      <c r="K7476" s="162" t="s">
        <v>3383</v>
      </c>
      <c r="L7476" s="162" t="s">
        <v>244</v>
      </c>
      <c r="M7476" s="162" t="s">
        <v>3359</v>
      </c>
      <c r="N7476" s="162"/>
      <c r="O7476" s="162"/>
      <c r="P7476" s="162"/>
      <c r="Q7476" s="162"/>
      <c r="R7476" s="162"/>
      <c r="S7476" s="181"/>
      <c r="T7476" s="162"/>
      <c r="U7476" s="162"/>
      <c r="V7476" s="182"/>
      <c r="W7476" s="162"/>
      <c r="X7476" s="162"/>
      <c r="Y7476" s="162"/>
      <c r="Z7476" s="162"/>
      <c r="AA7476" s="159"/>
      <c r="AB7476" s="162"/>
      <c r="AC7476" s="159"/>
      <c r="AE7476" s="162"/>
      <c r="AF7476" t="s">
        <v>3060</v>
      </c>
      <c r="AH7476" s="2">
        <v>40587.562986111108</v>
      </c>
      <c r="AI7476" s="162"/>
    </row>
    <row r="7477" spans="1:35" ht="15" customHeight="1" thickBot="1" x14ac:dyDescent="0.4">
      <c r="A7477" s="159"/>
      <c r="B7477" s="5">
        <f t="shared" si="642"/>
        <v>7475</v>
      </c>
      <c r="C7477">
        <f t="shared" si="645"/>
        <v>42</v>
      </c>
      <c r="D7477" s="199">
        <v>1971</v>
      </c>
      <c r="E7477" s="162" t="s">
        <v>500</v>
      </c>
      <c r="F7477" s="162" t="s">
        <v>25</v>
      </c>
      <c r="G7477" s="162">
        <v>748313</v>
      </c>
      <c r="H7477" s="162" t="s">
        <v>17</v>
      </c>
      <c r="I7477" s="162"/>
      <c r="J7477" s="162"/>
      <c r="K7477" s="162"/>
      <c r="L7477" s="162"/>
      <c r="M7477" s="162" t="s">
        <v>3359</v>
      </c>
      <c r="N7477" s="162"/>
      <c r="O7477" s="162"/>
      <c r="P7477" s="162"/>
      <c r="Q7477" s="162"/>
      <c r="R7477" s="162"/>
      <c r="S7477" s="181"/>
      <c r="T7477" s="162"/>
      <c r="U7477" s="162"/>
      <c r="V7477" s="182"/>
      <c r="W7477" s="162"/>
      <c r="X7477" s="162"/>
      <c r="Y7477" s="162"/>
      <c r="Z7477" s="162"/>
      <c r="AA7477" s="159"/>
      <c r="AB7477" s="162"/>
      <c r="AC7477" s="159"/>
      <c r="AE7477" s="162"/>
      <c r="AF7477" t="s">
        <v>3060</v>
      </c>
      <c r="AH7477" s="2">
        <v>40228.651493055557</v>
      </c>
      <c r="AI7477" s="162"/>
    </row>
    <row r="7478" spans="1:35" ht="15" customHeight="1" thickBot="1" x14ac:dyDescent="0.4">
      <c r="A7478" s="180"/>
      <c r="B7478" s="5">
        <f t="shared" si="642"/>
        <v>7476</v>
      </c>
      <c r="C7478">
        <f t="shared" ref="C7478:C7482" si="651">+G7479-G7478</f>
        <v>51</v>
      </c>
      <c r="D7478" s="199">
        <v>1971</v>
      </c>
      <c r="E7478" s="162" t="s">
        <v>15</v>
      </c>
      <c r="F7478" s="162" t="s">
        <v>25</v>
      </c>
      <c r="G7478" s="162">
        <v>748355</v>
      </c>
      <c r="H7478" s="162" t="s">
        <v>17</v>
      </c>
      <c r="I7478" s="162"/>
      <c r="J7478" s="162" t="s">
        <v>3354</v>
      </c>
      <c r="K7478" s="162" t="s">
        <v>3383</v>
      </c>
      <c r="L7478" s="162" t="s">
        <v>28</v>
      </c>
      <c r="M7478" s="162" t="s">
        <v>3359</v>
      </c>
      <c r="N7478" s="162"/>
      <c r="O7478" s="162"/>
      <c r="P7478" s="162"/>
      <c r="Q7478" s="162"/>
      <c r="R7478" s="162"/>
      <c r="S7478" s="181"/>
      <c r="T7478" s="162"/>
      <c r="U7478" s="162"/>
      <c r="V7478" s="182"/>
      <c r="W7478" s="162"/>
      <c r="X7478" s="162"/>
      <c r="Y7478" s="162"/>
      <c r="Z7478" s="162"/>
      <c r="AA7478" s="159"/>
      <c r="AB7478" s="162" t="s">
        <v>31</v>
      </c>
      <c r="AC7478" s="159"/>
      <c r="AE7478" s="162"/>
      <c r="AF7478" t="s">
        <v>3060</v>
      </c>
      <c r="AH7478" s="2">
        <v>40419.578738425924</v>
      </c>
      <c r="AI7478" s="162"/>
    </row>
    <row r="7479" spans="1:35" ht="15" customHeight="1" thickBot="1" x14ac:dyDescent="0.4">
      <c r="A7479" s="180"/>
      <c r="B7479" s="5">
        <f t="shared" si="642"/>
        <v>7477</v>
      </c>
      <c r="C7479">
        <f t="shared" si="651"/>
        <v>18</v>
      </c>
      <c r="D7479" s="199">
        <v>1971</v>
      </c>
      <c r="E7479" s="159" t="s">
        <v>15</v>
      </c>
      <c r="F7479" s="159" t="s">
        <v>25</v>
      </c>
      <c r="G7479" s="160">
        <v>748406</v>
      </c>
      <c r="H7479" s="159"/>
      <c r="I7479" s="159"/>
      <c r="J7479" s="159" t="s">
        <v>3354</v>
      </c>
      <c r="K7479" s="159" t="s">
        <v>3383</v>
      </c>
      <c r="L7479" s="159"/>
      <c r="M7479" s="159" t="s">
        <v>3453</v>
      </c>
      <c r="N7479" s="159"/>
      <c r="O7479" s="159"/>
      <c r="P7479" s="159"/>
      <c r="Q7479" s="159"/>
      <c r="R7479" s="159"/>
      <c r="S7479" s="203"/>
      <c r="T7479" s="159" t="s">
        <v>3262</v>
      </c>
      <c r="U7479" s="159"/>
      <c r="V7479" s="161"/>
      <c r="W7479" s="159" t="s">
        <v>3572</v>
      </c>
      <c r="X7479" s="159" t="s">
        <v>3660</v>
      </c>
      <c r="Y7479" s="159"/>
      <c r="Z7479" s="159"/>
      <c r="AA7479" s="159" t="s">
        <v>3262</v>
      </c>
      <c r="AB7479" s="159"/>
      <c r="AC7479" s="159"/>
      <c r="AE7479" s="159"/>
      <c r="AF7479" t="s">
        <v>3451</v>
      </c>
      <c r="AG7479" s="3"/>
      <c r="AH7479" s="153">
        <v>45928</v>
      </c>
      <c r="AI7479" s="76" t="s">
        <v>5659</v>
      </c>
    </row>
    <row r="7480" spans="1:35" ht="15" thickBot="1" x14ac:dyDescent="0.4">
      <c r="A7480" s="180"/>
      <c r="B7480" s="5">
        <f t="shared" si="642"/>
        <v>7478</v>
      </c>
      <c r="C7480">
        <f t="shared" si="651"/>
        <v>4</v>
      </c>
      <c r="D7480" s="199">
        <v>1971</v>
      </c>
      <c r="E7480" s="159" t="s">
        <v>15</v>
      </c>
      <c r="F7480" s="159" t="s">
        <v>25</v>
      </c>
      <c r="G7480" s="159">
        <v>748424</v>
      </c>
      <c r="H7480" s="159"/>
      <c r="I7480" s="159"/>
      <c r="J7480" s="159"/>
      <c r="K7480" s="159" t="s">
        <v>3383</v>
      </c>
      <c r="L7480" s="159"/>
      <c r="M7480" s="159"/>
      <c r="N7480" s="159"/>
      <c r="O7480" s="159"/>
      <c r="P7480" s="159"/>
      <c r="Q7480" s="159"/>
      <c r="R7480" s="159"/>
      <c r="S7480" s="203"/>
      <c r="T7480" s="159"/>
      <c r="U7480" s="159"/>
      <c r="V7480" s="161"/>
      <c r="W7480" s="159"/>
      <c r="X7480" s="159"/>
      <c r="Y7480" s="159"/>
      <c r="Z7480" s="159"/>
      <c r="AA7480" s="159"/>
      <c r="AB7480" s="159"/>
      <c r="AC7480" s="159"/>
      <c r="AD7480" s="159"/>
      <c r="AE7480" s="159"/>
      <c r="AF7480" s="3" t="s">
        <v>3451</v>
      </c>
      <c r="AG7480" s="159"/>
      <c r="AH7480" s="176">
        <v>45688</v>
      </c>
      <c r="AI7480" s="167" t="s">
        <v>4697</v>
      </c>
    </row>
    <row r="7481" spans="1:35" ht="15" customHeight="1" thickBot="1" x14ac:dyDescent="0.4">
      <c r="A7481" s="180"/>
      <c r="B7481" s="5">
        <f t="shared" si="642"/>
        <v>7479</v>
      </c>
      <c r="C7481">
        <f t="shared" si="651"/>
        <v>79</v>
      </c>
      <c r="D7481" s="199">
        <v>1971</v>
      </c>
      <c r="E7481" s="159" t="s">
        <v>15</v>
      </c>
      <c r="F7481" s="159" t="s">
        <v>25</v>
      </c>
      <c r="G7481" s="160">
        <v>748428</v>
      </c>
      <c r="H7481" s="159"/>
      <c r="I7481" s="159"/>
      <c r="J7481" s="159" t="s">
        <v>3354</v>
      </c>
      <c r="K7481" s="159" t="s">
        <v>3383</v>
      </c>
      <c r="L7481" s="159"/>
      <c r="M7481" s="159" t="s">
        <v>3453</v>
      </c>
      <c r="N7481" s="159"/>
      <c r="O7481" s="159"/>
      <c r="P7481" s="159"/>
      <c r="Q7481" s="159"/>
      <c r="R7481" s="159"/>
      <c r="S7481" s="159"/>
      <c r="T7481" s="159" t="s">
        <v>3262</v>
      </c>
      <c r="U7481" s="159"/>
      <c r="V7481" s="161"/>
      <c r="W7481" s="159" t="s">
        <v>3572</v>
      </c>
      <c r="X7481" s="159" t="s">
        <v>3660</v>
      </c>
      <c r="Y7481" s="159"/>
      <c r="Z7481" s="159"/>
      <c r="AA7481" s="159" t="s">
        <v>3262</v>
      </c>
      <c r="AB7481" s="159"/>
      <c r="AC7481" s="159"/>
      <c r="AD7481" s="159"/>
      <c r="AE7481" s="159"/>
      <c r="AF7481" t="s">
        <v>3451</v>
      </c>
      <c r="AH7481" s="2">
        <v>46130</v>
      </c>
      <c r="AI7481" s="76" t="s">
        <v>6559</v>
      </c>
    </row>
    <row r="7482" spans="1:35" ht="15" customHeight="1" thickBot="1" x14ac:dyDescent="0.4">
      <c r="B7482" s="5">
        <f t="shared" si="642"/>
        <v>7480</v>
      </c>
      <c r="C7482">
        <f t="shared" si="651"/>
        <v>25</v>
      </c>
      <c r="D7482" s="199">
        <v>1971</v>
      </c>
      <c r="E7482" s="162" t="s">
        <v>15</v>
      </c>
      <c r="F7482" s="162" t="s">
        <v>25</v>
      </c>
      <c r="G7482" s="162">
        <v>748507</v>
      </c>
      <c r="H7482" s="162" t="s">
        <v>17</v>
      </c>
      <c r="I7482" s="162"/>
      <c r="J7482" s="162" t="s">
        <v>3354</v>
      </c>
      <c r="K7482" s="162" t="s">
        <v>3383</v>
      </c>
      <c r="L7482" s="162" t="s">
        <v>277</v>
      </c>
      <c r="M7482" s="162" t="s">
        <v>3359</v>
      </c>
      <c r="N7482" s="162"/>
      <c r="O7482" s="162"/>
      <c r="P7482" s="162"/>
      <c r="Q7482" s="162"/>
      <c r="R7482" s="162"/>
      <c r="S7482" s="181"/>
      <c r="T7482" s="162"/>
      <c r="U7482" s="162"/>
      <c r="V7482" s="182"/>
      <c r="W7482" s="162"/>
      <c r="X7482" s="162"/>
      <c r="Y7482" s="162"/>
      <c r="Z7482" s="162"/>
      <c r="AA7482" s="159"/>
      <c r="AB7482" s="162"/>
      <c r="AC7482" s="159"/>
      <c r="AD7482" s="3" t="s">
        <v>2396</v>
      </c>
      <c r="AE7482" s="162"/>
      <c r="AF7482" t="s">
        <v>3060</v>
      </c>
      <c r="AH7482" s="2">
        <v>40513.559131944443</v>
      </c>
      <c r="AI7482" s="162"/>
    </row>
    <row r="7483" spans="1:35" ht="15" customHeight="1" thickBot="1" x14ac:dyDescent="0.4">
      <c r="A7483" s="180"/>
      <c r="B7483" s="5">
        <f t="shared" si="642"/>
        <v>7481</v>
      </c>
      <c r="C7483">
        <f t="shared" si="645"/>
        <v>325</v>
      </c>
      <c r="D7483" s="199">
        <v>1971</v>
      </c>
      <c r="E7483" s="120" t="s">
        <v>15</v>
      </c>
      <c r="F7483" s="120" t="s">
        <v>25</v>
      </c>
      <c r="G7483" s="122">
        <v>748532</v>
      </c>
      <c r="H7483" s="196" t="s">
        <v>5836</v>
      </c>
      <c r="I7483" s="196"/>
      <c r="J7483" s="196" t="s">
        <v>3354</v>
      </c>
      <c r="K7483" s="196" t="s">
        <v>3383</v>
      </c>
      <c r="L7483" s="196"/>
      <c r="M7483" s="196" t="s">
        <v>3453</v>
      </c>
      <c r="N7483" s="196"/>
      <c r="O7483" s="196"/>
      <c r="P7483" s="196"/>
      <c r="Q7483" s="196"/>
      <c r="R7483" s="196"/>
      <c r="S7483" s="204"/>
      <c r="T7483" s="196" t="s">
        <v>3262</v>
      </c>
      <c r="U7483" s="196"/>
      <c r="V7483" s="205"/>
      <c r="W7483" s="196" t="s">
        <v>3572</v>
      </c>
      <c r="X7483" s="196" t="s">
        <v>3660</v>
      </c>
      <c r="Y7483" s="196"/>
      <c r="Z7483" s="196"/>
      <c r="AA7483" s="196" t="s">
        <v>3262</v>
      </c>
      <c r="AB7483" s="196"/>
      <c r="AC7483" s="196"/>
      <c r="AD7483" s="172"/>
      <c r="AE7483" s="196"/>
      <c r="AF7483" t="s">
        <v>3451</v>
      </c>
      <c r="AG7483" s="172"/>
      <c r="AH7483" s="175">
        <v>45999</v>
      </c>
      <c r="AI7483" s="198" t="s">
        <v>6068</v>
      </c>
    </row>
    <row r="7484" spans="1:35" ht="15" customHeight="1" thickBot="1" x14ac:dyDescent="0.4">
      <c r="A7484" s="180"/>
      <c r="B7484" s="5">
        <f t="shared" si="642"/>
        <v>7482</v>
      </c>
      <c r="C7484">
        <f t="shared" si="645"/>
        <v>43</v>
      </c>
      <c r="D7484" s="199">
        <v>1971</v>
      </c>
      <c r="E7484" s="120" t="s">
        <v>327</v>
      </c>
      <c r="F7484" s="120" t="s">
        <v>25</v>
      </c>
      <c r="G7484" s="122">
        <v>748857</v>
      </c>
      <c r="H7484" s="196"/>
      <c r="I7484" s="196"/>
      <c r="J7484" s="196" t="s">
        <v>3354</v>
      </c>
      <c r="K7484" s="196" t="s">
        <v>3383</v>
      </c>
      <c r="L7484" s="196"/>
      <c r="M7484" s="196" t="s">
        <v>3453</v>
      </c>
      <c r="N7484" s="196"/>
      <c r="O7484" s="196"/>
      <c r="P7484" s="196"/>
      <c r="Q7484" s="196"/>
      <c r="R7484" s="196"/>
      <c r="S7484" s="204"/>
      <c r="T7484" s="196" t="s">
        <v>3424</v>
      </c>
      <c r="U7484" s="196"/>
      <c r="V7484" s="205"/>
      <c r="W7484" s="196" t="s">
        <v>3572</v>
      </c>
      <c r="X7484" s="196" t="s">
        <v>3452</v>
      </c>
      <c r="Y7484" s="196"/>
      <c r="Z7484" s="196"/>
      <c r="AA7484" s="196" t="s">
        <v>6308</v>
      </c>
      <c r="AB7484" s="196"/>
      <c r="AC7484" s="196"/>
      <c r="AD7484" s="172"/>
      <c r="AE7484" s="196"/>
      <c r="AF7484" t="s">
        <v>3451</v>
      </c>
      <c r="AG7484" s="172"/>
      <c r="AH7484" s="175">
        <v>46198</v>
      </c>
      <c r="AI7484" s="198"/>
    </row>
    <row r="7485" spans="1:35" ht="15" customHeight="1" thickBot="1" x14ac:dyDescent="0.4">
      <c r="A7485" s="180"/>
      <c r="B7485" s="5">
        <f t="shared" si="642"/>
        <v>7483</v>
      </c>
      <c r="C7485">
        <f t="shared" si="645"/>
        <v>130</v>
      </c>
      <c r="D7485" s="199">
        <v>1971</v>
      </c>
      <c r="E7485" s="162" t="s">
        <v>221</v>
      </c>
      <c r="F7485" s="162" t="s">
        <v>25</v>
      </c>
      <c r="G7485" s="162">
        <v>748900</v>
      </c>
      <c r="H7485" s="162" t="s">
        <v>17</v>
      </c>
      <c r="I7485" s="162"/>
      <c r="J7485" s="162"/>
      <c r="K7485" s="162"/>
      <c r="L7485" s="162"/>
      <c r="M7485" s="162" t="s">
        <v>3359</v>
      </c>
      <c r="N7485" s="162"/>
      <c r="O7485" s="162"/>
      <c r="P7485" s="162"/>
      <c r="Q7485" s="162"/>
      <c r="R7485" s="162"/>
      <c r="S7485" s="181"/>
      <c r="T7485" s="162"/>
      <c r="U7485" s="162"/>
      <c r="V7485" s="182"/>
      <c r="W7485" s="162"/>
      <c r="X7485" s="162"/>
      <c r="Y7485" s="162"/>
      <c r="Z7485" s="162"/>
      <c r="AA7485" s="159"/>
      <c r="AB7485" s="162"/>
      <c r="AC7485" s="159"/>
      <c r="AE7485" s="162"/>
      <c r="AF7485" t="s">
        <v>3060</v>
      </c>
      <c r="AH7485" s="2">
        <v>40465.553425925929</v>
      </c>
      <c r="AI7485" s="162"/>
    </row>
    <row r="7486" spans="1:35" ht="15" customHeight="1" thickBot="1" x14ac:dyDescent="0.4">
      <c r="A7486" s="180"/>
      <c r="B7486" s="5">
        <f t="shared" si="642"/>
        <v>7484</v>
      </c>
      <c r="C7486">
        <f t="shared" si="645"/>
        <v>185</v>
      </c>
      <c r="D7486" s="199">
        <v>1971</v>
      </c>
      <c r="E7486" s="162" t="s">
        <v>15</v>
      </c>
      <c r="F7486" s="162" t="s">
        <v>16</v>
      </c>
      <c r="G7486" s="162">
        <v>749030</v>
      </c>
      <c r="H7486" s="162" t="s">
        <v>17</v>
      </c>
      <c r="I7486" s="162"/>
      <c r="J7486" s="162" t="s">
        <v>3354</v>
      </c>
      <c r="K7486" s="162" t="s">
        <v>3383</v>
      </c>
      <c r="L7486" s="162"/>
      <c r="M7486" s="162" t="s">
        <v>3359</v>
      </c>
      <c r="N7486" s="162"/>
      <c r="O7486" s="162"/>
      <c r="P7486" s="162"/>
      <c r="Q7486" s="162"/>
      <c r="R7486" s="162"/>
      <c r="S7486" s="181"/>
      <c r="T7486" s="162"/>
      <c r="U7486" s="162"/>
      <c r="V7486" s="182"/>
      <c r="W7486" s="162"/>
      <c r="X7486" s="162"/>
      <c r="Y7486" s="162"/>
      <c r="Z7486" s="162"/>
      <c r="AA7486" s="159"/>
      <c r="AB7486" s="162"/>
      <c r="AC7486" s="159"/>
      <c r="AE7486" s="162"/>
      <c r="AF7486" t="s">
        <v>3060</v>
      </c>
      <c r="AH7486" s="2">
        <v>39796.786180555559</v>
      </c>
      <c r="AI7486" s="162"/>
    </row>
    <row r="7487" spans="1:35" ht="15" customHeight="1" thickBot="1" x14ac:dyDescent="0.4">
      <c r="A7487" s="180"/>
      <c r="B7487" s="5">
        <f t="shared" si="642"/>
        <v>7485</v>
      </c>
      <c r="C7487">
        <f t="shared" si="645"/>
        <v>112</v>
      </c>
      <c r="D7487" s="199">
        <v>1971</v>
      </c>
      <c r="E7487" s="162" t="s">
        <v>15</v>
      </c>
      <c r="F7487" s="162" t="s">
        <v>16</v>
      </c>
      <c r="G7487" s="162">
        <v>749215</v>
      </c>
      <c r="H7487" s="162"/>
      <c r="I7487" s="162"/>
      <c r="J7487" s="162" t="s">
        <v>3354</v>
      </c>
      <c r="K7487" s="162" t="s">
        <v>3383</v>
      </c>
      <c r="L7487" s="162"/>
      <c r="M7487" s="162" t="s">
        <v>3453</v>
      </c>
      <c r="N7487" s="162" t="s">
        <v>3359</v>
      </c>
      <c r="O7487" s="162"/>
      <c r="P7487" s="162"/>
      <c r="Q7487" s="162"/>
      <c r="R7487" s="162"/>
      <c r="S7487" s="181"/>
      <c r="T7487" s="162" t="s">
        <v>3262</v>
      </c>
      <c r="U7487" s="162"/>
      <c r="V7487" s="182"/>
      <c r="W7487" s="162" t="s">
        <v>3572</v>
      </c>
      <c r="X7487" s="162" t="s">
        <v>3660</v>
      </c>
      <c r="Y7487" s="162"/>
      <c r="Z7487" s="162"/>
      <c r="AA7487" s="159" t="s">
        <v>3262</v>
      </c>
      <c r="AB7487" s="162"/>
      <c r="AC7487" s="159"/>
      <c r="AE7487" s="162"/>
      <c r="AF7487" t="s">
        <v>3451</v>
      </c>
      <c r="AH7487" s="2">
        <v>45335</v>
      </c>
      <c r="AI7487" s="162"/>
    </row>
    <row r="7488" spans="1:35" ht="15" customHeight="1" thickBot="1" x14ac:dyDescent="0.4">
      <c r="A7488" s="180"/>
      <c r="B7488" s="5">
        <f t="shared" si="642"/>
        <v>7486</v>
      </c>
      <c r="C7488">
        <f t="shared" si="645"/>
        <v>68</v>
      </c>
      <c r="D7488" s="199">
        <v>1971</v>
      </c>
      <c r="E7488" s="162" t="s">
        <v>15</v>
      </c>
      <c r="F7488" s="162" t="s">
        <v>16</v>
      </c>
      <c r="G7488" s="121">
        <v>749327</v>
      </c>
      <c r="H7488" s="162"/>
      <c r="I7488" s="162"/>
      <c r="J7488" s="162" t="s">
        <v>3354</v>
      </c>
      <c r="K7488" s="162" t="s">
        <v>3383</v>
      </c>
      <c r="L7488" s="162"/>
      <c r="M7488" s="162" t="s">
        <v>3453</v>
      </c>
      <c r="N7488" s="162"/>
      <c r="O7488" s="162"/>
      <c r="P7488" s="162"/>
      <c r="Q7488" s="162"/>
      <c r="R7488" s="162"/>
      <c r="S7488" s="181"/>
      <c r="T7488" s="162" t="s">
        <v>3262</v>
      </c>
      <c r="U7488" s="162"/>
      <c r="V7488" s="182"/>
      <c r="W7488" s="162" t="s">
        <v>3572</v>
      </c>
      <c r="X7488" s="162" t="s">
        <v>3660</v>
      </c>
      <c r="Y7488" s="162"/>
      <c r="Z7488" s="162"/>
      <c r="AA7488" s="162" t="s">
        <v>3262</v>
      </c>
      <c r="AB7488" s="162"/>
      <c r="AC7488" s="162"/>
      <c r="AD7488"/>
      <c r="AE7488" s="162"/>
      <c r="AF7488" t="s">
        <v>3451</v>
      </c>
      <c r="AG7488" s="3"/>
      <c r="AH7488" s="153">
        <v>45899</v>
      </c>
      <c r="AI7488" s="198" t="s">
        <v>5480</v>
      </c>
    </row>
    <row r="7489" spans="1:35" ht="15" customHeight="1" thickBot="1" x14ac:dyDescent="0.4">
      <c r="A7489" s="180"/>
      <c r="B7489" s="5">
        <f t="shared" si="642"/>
        <v>7487</v>
      </c>
      <c r="C7489">
        <f t="shared" si="645"/>
        <v>214</v>
      </c>
      <c r="D7489" s="199">
        <v>1971</v>
      </c>
      <c r="E7489" s="162" t="s">
        <v>15</v>
      </c>
      <c r="F7489" s="162" t="s">
        <v>16</v>
      </c>
      <c r="G7489" s="162">
        <v>749395</v>
      </c>
      <c r="H7489" s="162" t="s">
        <v>17</v>
      </c>
      <c r="I7489" s="162"/>
      <c r="J7489" s="162" t="s">
        <v>3354</v>
      </c>
      <c r="K7489" s="162" t="s">
        <v>3383</v>
      </c>
      <c r="L7489" s="162"/>
      <c r="M7489" s="162" t="s">
        <v>3359</v>
      </c>
      <c r="N7489" s="162"/>
      <c r="O7489" s="162"/>
      <c r="P7489" s="162"/>
      <c r="Q7489" s="162"/>
      <c r="R7489" s="162"/>
      <c r="S7489" s="181"/>
      <c r="T7489" s="162"/>
      <c r="U7489" s="162"/>
      <c r="V7489" s="182"/>
      <c r="W7489" s="162"/>
      <c r="X7489" s="162"/>
      <c r="Y7489" s="162"/>
      <c r="Z7489" s="162"/>
      <c r="AA7489" s="159"/>
      <c r="AB7489" s="162"/>
      <c r="AC7489" s="159"/>
      <c r="AE7489" s="162"/>
      <c r="AF7489" t="s">
        <v>3060</v>
      </c>
      <c r="AH7489" s="2">
        <v>40893.631122685183</v>
      </c>
      <c r="AI7489" s="162"/>
    </row>
    <row r="7490" spans="1:35" ht="15" customHeight="1" thickBot="1" x14ac:dyDescent="0.4">
      <c r="A7490" s="180"/>
      <c r="B7490" s="5">
        <f t="shared" si="642"/>
        <v>7488</v>
      </c>
      <c r="C7490">
        <f t="shared" si="645"/>
        <v>1161</v>
      </c>
      <c r="D7490" s="199">
        <v>1971</v>
      </c>
      <c r="E7490" s="162" t="s">
        <v>15</v>
      </c>
      <c r="F7490" s="162" t="s">
        <v>16</v>
      </c>
      <c r="G7490" s="162">
        <v>749609</v>
      </c>
      <c r="H7490" s="162" t="s">
        <v>17</v>
      </c>
      <c r="I7490" s="162"/>
      <c r="J7490" s="162" t="s">
        <v>3354</v>
      </c>
      <c r="K7490" s="162" t="s">
        <v>3383</v>
      </c>
      <c r="L7490" s="162" t="s">
        <v>37</v>
      </c>
      <c r="M7490" s="162" t="s">
        <v>3359</v>
      </c>
      <c r="N7490" s="162"/>
      <c r="O7490" s="162"/>
      <c r="P7490" s="162"/>
      <c r="Q7490" s="162"/>
      <c r="R7490" s="162"/>
      <c r="S7490" s="181"/>
      <c r="T7490" s="162"/>
      <c r="U7490" s="162"/>
      <c r="V7490" s="182"/>
      <c r="W7490" s="162"/>
      <c r="X7490" s="162"/>
      <c r="Y7490" s="162"/>
      <c r="Z7490" s="162"/>
      <c r="AA7490" s="159"/>
      <c r="AB7490" s="162"/>
      <c r="AC7490" s="159"/>
      <c r="AE7490" s="162"/>
      <c r="AF7490" t="s">
        <v>3060</v>
      </c>
      <c r="AH7490" s="2">
        <v>40657.250162037039</v>
      </c>
      <c r="AI7490" s="162"/>
    </row>
    <row r="7491" spans="1:35" ht="15" customHeight="1" thickBot="1" x14ac:dyDescent="0.4">
      <c r="A7491" s="180"/>
      <c r="B7491" s="5">
        <f t="shared" si="642"/>
        <v>7489</v>
      </c>
      <c r="C7491">
        <f t="shared" si="645"/>
        <v>264</v>
      </c>
      <c r="D7491" s="199">
        <v>1971</v>
      </c>
      <c r="E7491" s="162" t="s">
        <v>500</v>
      </c>
      <c r="F7491" s="162" t="s">
        <v>16</v>
      </c>
      <c r="G7491" s="162">
        <v>750770</v>
      </c>
      <c r="H7491" s="162" t="s">
        <v>73</v>
      </c>
      <c r="I7491" s="162"/>
      <c r="J7491" s="162" t="s">
        <v>3356</v>
      </c>
      <c r="K7491" s="162" t="s">
        <v>3366</v>
      </c>
      <c r="L7491" s="162" t="s">
        <v>88</v>
      </c>
      <c r="M7491" s="162" t="s">
        <v>3359</v>
      </c>
      <c r="N7491" s="162" t="s">
        <v>3359</v>
      </c>
      <c r="O7491" s="162"/>
      <c r="P7491" s="162"/>
      <c r="Q7491" s="162"/>
      <c r="R7491" s="162"/>
      <c r="S7491" s="181"/>
      <c r="T7491" s="162"/>
      <c r="U7491" s="162"/>
      <c r="V7491" s="182"/>
      <c r="W7491" s="162"/>
      <c r="X7491" s="162"/>
      <c r="Y7491" s="162"/>
      <c r="Z7491" s="162"/>
      <c r="AA7491" s="159"/>
      <c r="AB7491" s="162" t="s">
        <v>397</v>
      </c>
      <c r="AC7491" s="159"/>
      <c r="AE7491" s="162"/>
      <c r="AF7491" t="s">
        <v>3060</v>
      </c>
      <c r="AH7491" s="2">
        <v>40196.576724537037</v>
      </c>
      <c r="AI7491" s="162"/>
    </row>
    <row r="7492" spans="1:35" ht="15" thickBot="1" x14ac:dyDescent="0.4">
      <c r="A7492" s="180"/>
      <c r="B7492" s="5">
        <f t="shared" si="642"/>
        <v>7490</v>
      </c>
      <c r="C7492">
        <f t="shared" ref="C7492:C7497" si="652">+G7493-G7492</f>
        <v>8</v>
      </c>
      <c r="D7492" s="199">
        <v>1971</v>
      </c>
      <c r="E7492" t="s">
        <v>15</v>
      </c>
      <c r="F7492" t="s">
        <v>25</v>
      </c>
      <c r="G7492">
        <v>751034</v>
      </c>
      <c r="H7492" t="s">
        <v>17</v>
      </c>
      <c r="J7492" t="s">
        <v>3354</v>
      </c>
      <c r="K7492" t="s">
        <v>3383</v>
      </c>
      <c r="M7492" t="s">
        <v>3359</v>
      </c>
      <c r="AF7492" t="s">
        <v>3060</v>
      </c>
      <c r="AG7492" s="162"/>
      <c r="AH7492" s="163">
        <v>40343.457777777781</v>
      </c>
    </row>
    <row r="7493" spans="1:35" ht="15" thickBot="1" x14ac:dyDescent="0.4">
      <c r="A7493" s="180"/>
      <c r="B7493" s="5">
        <f t="shared" si="642"/>
        <v>7491</v>
      </c>
      <c r="C7493">
        <f t="shared" si="652"/>
        <v>54</v>
      </c>
      <c r="D7493" s="199">
        <v>1971</v>
      </c>
      <c r="E7493" s="115" t="s">
        <v>500</v>
      </c>
      <c r="F7493" s="115" t="s">
        <v>25</v>
      </c>
      <c r="G7493" s="115">
        <v>751042</v>
      </c>
      <c r="H7493" s="115"/>
      <c r="I7493" s="115"/>
      <c r="J7493" s="230" t="s">
        <v>3364</v>
      </c>
      <c r="K7493" s="115" t="s">
        <v>6637</v>
      </c>
      <c r="AF7493" t="s">
        <v>3451</v>
      </c>
      <c r="AH7493" s="2">
        <v>46204</v>
      </c>
    </row>
    <row r="7494" spans="1:35" ht="15" customHeight="1" thickBot="1" x14ac:dyDescent="0.4">
      <c r="B7494" s="5">
        <f t="shared" si="642"/>
        <v>7492</v>
      </c>
      <c r="C7494">
        <f t="shared" si="652"/>
        <v>138</v>
      </c>
      <c r="D7494" s="199">
        <v>1971</v>
      </c>
      <c r="E7494" s="162" t="s">
        <v>500</v>
      </c>
      <c r="F7494" s="162" t="s">
        <v>25</v>
      </c>
      <c r="G7494" s="162">
        <v>751096</v>
      </c>
      <c r="H7494" s="162" t="s">
        <v>17</v>
      </c>
      <c r="I7494" s="162"/>
      <c r="J7494" s="162" t="s">
        <v>380</v>
      </c>
      <c r="K7494" s="162" t="s">
        <v>3383</v>
      </c>
      <c r="L7494" s="162" t="s">
        <v>28</v>
      </c>
      <c r="M7494" s="162" t="s">
        <v>3359</v>
      </c>
      <c r="N7494" s="162"/>
      <c r="O7494" s="162"/>
      <c r="P7494" s="162"/>
      <c r="Q7494" s="162"/>
      <c r="R7494" s="162"/>
      <c r="S7494" s="181"/>
      <c r="T7494" s="162"/>
      <c r="U7494" s="162"/>
      <c r="V7494" s="182"/>
      <c r="W7494" s="162"/>
      <c r="X7494" s="162"/>
      <c r="Y7494" s="162"/>
      <c r="Z7494" s="162"/>
      <c r="AA7494" s="159"/>
      <c r="AB7494" s="162"/>
      <c r="AC7494" s="159">
        <v>1971</v>
      </c>
      <c r="AE7494" s="162"/>
      <c r="AF7494" t="s">
        <v>3060</v>
      </c>
      <c r="AH7494" s="2">
        <v>39673.552569444444</v>
      </c>
      <c r="AI7494" s="162"/>
    </row>
    <row r="7495" spans="1:35" ht="15" customHeight="1" thickBot="1" x14ac:dyDescent="0.4">
      <c r="A7495" s="159"/>
      <c r="B7495" s="5">
        <f t="shared" si="642"/>
        <v>7493</v>
      </c>
      <c r="C7495">
        <f t="shared" si="652"/>
        <v>39</v>
      </c>
      <c r="D7495" s="199">
        <v>1971</v>
      </c>
      <c r="E7495" s="162" t="s">
        <v>15</v>
      </c>
      <c r="F7495" s="162" t="s">
        <v>25</v>
      </c>
      <c r="G7495" s="162">
        <v>751234</v>
      </c>
      <c r="H7495" s="162" t="s">
        <v>17</v>
      </c>
      <c r="I7495" s="162"/>
      <c r="J7495" s="162" t="s">
        <v>3354</v>
      </c>
      <c r="K7495" s="162" t="s">
        <v>3383</v>
      </c>
      <c r="L7495" s="162" t="s">
        <v>2397</v>
      </c>
      <c r="M7495" s="162" t="s">
        <v>3359</v>
      </c>
      <c r="N7495" s="162"/>
      <c r="O7495" s="162"/>
      <c r="P7495" s="162"/>
      <c r="Q7495" s="162"/>
      <c r="R7495" s="162"/>
      <c r="S7495" s="181"/>
      <c r="T7495" s="162"/>
      <c r="U7495" s="162"/>
      <c r="V7495" s="182"/>
      <c r="W7495" s="162"/>
      <c r="X7495" s="162"/>
      <c r="Y7495" s="162"/>
      <c r="Z7495" s="162"/>
      <c r="AA7495" s="159"/>
      <c r="AB7495" s="162"/>
      <c r="AC7495" s="159"/>
      <c r="AE7495" s="162"/>
      <c r="AF7495" t="s">
        <v>3060</v>
      </c>
      <c r="AH7495" s="2">
        <v>39699.935972222222</v>
      </c>
      <c r="AI7495" s="162"/>
    </row>
    <row r="7496" spans="1:35" ht="15" customHeight="1" thickBot="1" x14ac:dyDescent="0.4">
      <c r="A7496" s="180"/>
      <c r="B7496" s="5">
        <f t="shared" si="642"/>
        <v>7494</v>
      </c>
      <c r="C7496">
        <f t="shared" si="652"/>
        <v>122</v>
      </c>
      <c r="D7496" s="199">
        <v>1971</v>
      </c>
      <c r="E7496" s="162" t="s">
        <v>15</v>
      </c>
      <c r="F7496" s="162" t="s">
        <v>25</v>
      </c>
      <c r="G7496" s="162">
        <v>751273</v>
      </c>
      <c r="H7496" s="162" t="s">
        <v>17</v>
      </c>
      <c r="I7496" s="162"/>
      <c r="J7496" s="162"/>
      <c r="K7496" s="162"/>
      <c r="L7496" s="162"/>
      <c r="M7496" s="162" t="s">
        <v>3359</v>
      </c>
      <c r="N7496" s="162"/>
      <c r="O7496" s="162"/>
      <c r="P7496" s="162"/>
      <c r="Q7496" s="162"/>
      <c r="R7496" s="162"/>
      <c r="S7496" s="181"/>
      <c r="T7496" s="162"/>
      <c r="U7496" s="162"/>
      <c r="V7496" s="182"/>
      <c r="W7496" s="162"/>
      <c r="X7496" s="162"/>
      <c r="Y7496" s="162"/>
      <c r="Z7496" s="162"/>
      <c r="AA7496" s="159"/>
      <c r="AB7496" s="162"/>
      <c r="AC7496" s="159"/>
      <c r="AE7496" s="162"/>
      <c r="AF7496" t="s">
        <v>3060</v>
      </c>
      <c r="AH7496" s="2">
        <v>40690.74355324074</v>
      </c>
      <c r="AI7496" s="162"/>
    </row>
    <row r="7497" spans="1:35" ht="15" customHeight="1" thickBot="1" x14ac:dyDescent="0.4">
      <c r="A7497" s="180"/>
      <c r="B7497" s="5">
        <f t="shared" si="642"/>
        <v>7495</v>
      </c>
      <c r="C7497">
        <f t="shared" si="652"/>
        <v>48</v>
      </c>
      <c r="D7497" s="199">
        <v>1971</v>
      </c>
      <c r="E7497" s="162" t="s">
        <v>15</v>
      </c>
      <c r="F7497" s="162" t="s">
        <v>25</v>
      </c>
      <c r="G7497" s="162">
        <v>751395</v>
      </c>
      <c r="H7497" s="162" t="s">
        <v>17</v>
      </c>
      <c r="I7497" s="162"/>
      <c r="J7497" s="162" t="s">
        <v>3356</v>
      </c>
      <c r="K7497" s="162" t="s">
        <v>3383</v>
      </c>
      <c r="L7497" s="162" t="s">
        <v>102</v>
      </c>
      <c r="M7497" s="162" t="s">
        <v>3359</v>
      </c>
      <c r="N7497" s="162"/>
      <c r="O7497" s="162"/>
      <c r="P7497" s="162"/>
      <c r="Q7497" s="162"/>
      <c r="R7497" s="162"/>
      <c r="S7497" s="181"/>
      <c r="T7497" s="162"/>
      <c r="U7497" s="162"/>
      <c r="V7497" s="182"/>
      <c r="W7497" s="162"/>
      <c r="X7497" s="162"/>
      <c r="Y7497" s="162"/>
      <c r="Z7497" s="162"/>
      <c r="AA7497" s="159"/>
      <c r="AB7497" s="162"/>
      <c r="AC7497" s="159"/>
      <c r="AE7497" s="162"/>
      <c r="AF7497" t="s">
        <v>3060</v>
      </c>
      <c r="AH7497" s="2">
        <v>40210.886157407411</v>
      </c>
      <c r="AI7497" s="162"/>
    </row>
    <row r="7498" spans="1:35" ht="15" customHeight="1" thickBot="1" x14ac:dyDescent="0.4">
      <c r="A7498" s="180"/>
      <c r="B7498" s="5">
        <f t="shared" si="642"/>
        <v>7496</v>
      </c>
      <c r="C7498">
        <f t="shared" si="645"/>
        <v>7</v>
      </c>
      <c r="D7498" s="199">
        <v>1971</v>
      </c>
      <c r="E7498" s="162" t="s">
        <v>15</v>
      </c>
      <c r="F7498" s="162" t="s">
        <v>16</v>
      </c>
      <c r="G7498" s="162">
        <v>751443</v>
      </c>
      <c r="H7498" s="162" t="s">
        <v>17</v>
      </c>
      <c r="I7498" s="162"/>
      <c r="J7498" s="162" t="s">
        <v>380</v>
      </c>
      <c r="K7498" s="162"/>
      <c r="L7498" s="162"/>
      <c r="M7498" s="162" t="s">
        <v>3359</v>
      </c>
      <c r="N7498" s="162"/>
      <c r="O7498" s="162"/>
      <c r="P7498" s="162"/>
      <c r="Q7498" s="162"/>
      <c r="R7498" s="162"/>
      <c r="S7498" s="181"/>
      <c r="T7498" s="162"/>
      <c r="U7498" s="162"/>
      <c r="V7498" s="182"/>
      <c r="W7498" s="162"/>
      <c r="X7498" s="162"/>
      <c r="Y7498" s="162"/>
      <c r="Z7498" s="162"/>
      <c r="AA7498" s="159"/>
      <c r="AB7498" s="162"/>
      <c r="AC7498" s="159"/>
      <c r="AE7498" s="162"/>
      <c r="AF7498" t="s">
        <v>3060</v>
      </c>
      <c r="AH7498" s="2">
        <v>40540.777071759258</v>
      </c>
      <c r="AI7498" s="162"/>
    </row>
    <row r="7499" spans="1:35" ht="15" customHeight="1" thickBot="1" x14ac:dyDescent="0.4">
      <c r="A7499" s="180"/>
      <c r="B7499" s="5">
        <f t="shared" ref="B7499:B7502" si="653">+B7498+1</f>
        <v>7497</v>
      </c>
      <c r="C7499">
        <f t="shared" ref="C7499:C7502" si="654">+G7500-G7499</f>
        <v>140</v>
      </c>
      <c r="D7499" s="199">
        <v>1971</v>
      </c>
      <c r="E7499" s="162" t="s">
        <v>15</v>
      </c>
      <c r="F7499" s="162" t="s">
        <v>25</v>
      </c>
      <c r="G7499" s="162">
        <v>751450</v>
      </c>
      <c r="H7499" s="162" t="s">
        <v>17</v>
      </c>
      <c r="I7499" s="162"/>
      <c r="J7499" s="162" t="s">
        <v>380</v>
      </c>
      <c r="K7499" s="162" t="s">
        <v>3383</v>
      </c>
      <c r="L7499" s="162" t="s">
        <v>481</v>
      </c>
      <c r="M7499" s="162" t="s">
        <v>3359</v>
      </c>
      <c r="N7499" s="162"/>
      <c r="O7499" s="162"/>
      <c r="P7499" s="162"/>
      <c r="Q7499" s="162"/>
      <c r="R7499" s="162"/>
      <c r="S7499" s="181"/>
      <c r="T7499" s="162"/>
      <c r="U7499" s="162"/>
      <c r="V7499" s="182"/>
      <c r="W7499" s="162"/>
      <c r="X7499" s="162"/>
      <c r="Y7499" s="162"/>
      <c r="Z7499" s="162"/>
      <c r="AA7499" s="159"/>
      <c r="AB7499" s="162"/>
      <c r="AC7499" s="159"/>
      <c r="AE7499" s="162"/>
      <c r="AF7499" t="s">
        <v>3060</v>
      </c>
      <c r="AH7499" s="2">
        <v>40145.795740740738</v>
      </c>
      <c r="AI7499" s="162"/>
    </row>
    <row r="7500" spans="1:35" ht="15" customHeight="1" thickBot="1" x14ac:dyDescent="0.4">
      <c r="A7500" s="180"/>
      <c r="B7500" s="5">
        <f t="shared" si="653"/>
        <v>7498</v>
      </c>
      <c r="C7500">
        <f t="shared" si="654"/>
        <v>134</v>
      </c>
      <c r="D7500" s="199">
        <v>1971</v>
      </c>
      <c r="E7500" s="162" t="s">
        <v>15</v>
      </c>
      <c r="F7500" s="162" t="s">
        <v>25</v>
      </c>
      <c r="G7500" s="162">
        <v>751590</v>
      </c>
      <c r="H7500" s="162" t="s">
        <v>17</v>
      </c>
      <c r="I7500" s="162"/>
      <c r="J7500" s="162" t="s">
        <v>380</v>
      </c>
      <c r="K7500" s="162" t="s">
        <v>3383</v>
      </c>
      <c r="L7500" s="162" t="s">
        <v>959</v>
      </c>
      <c r="M7500" s="162" t="s">
        <v>3359</v>
      </c>
      <c r="N7500" s="162"/>
      <c r="O7500" s="162"/>
      <c r="P7500" s="162"/>
      <c r="Q7500" s="162"/>
      <c r="R7500" s="162"/>
      <c r="S7500" s="181"/>
      <c r="T7500" s="162"/>
      <c r="U7500" s="162"/>
      <c r="V7500" s="182"/>
      <c r="W7500" s="162"/>
      <c r="X7500" s="162"/>
      <c r="Y7500" s="162"/>
      <c r="Z7500" s="162"/>
      <c r="AA7500" s="159"/>
      <c r="AB7500" s="162"/>
      <c r="AC7500" s="212">
        <v>26238</v>
      </c>
      <c r="AD7500" s="3" t="s">
        <v>2398</v>
      </c>
      <c r="AE7500" s="162"/>
      <c r="AF7500" t="s">
        <v>3060</v>
      </c>
      <c r="AH7500" s="2">
        <v>40597.503761574073</v>
      </c>
      <c r="AI7500" s="162"/>
    </row>
    <row r="7501" spans="1:35" ht="15" thickBot="1" x14ac:dyDescent="0.4">
      <c r="B7501" s="5">
        <f t="shared" si="653"/>
        <v>7499</v>
      </c>
      <c r="C7501">
        <f t="shared" si="654"/>
        <v>332</v>
      </c>
      <c r="D7501" s="199">
        <v>1971</v>
      </c>
      <c r="E7501" s="159" t="s">
        <v>15</v>
      </c>
      <c r="F7501" s="159" t="s">
        <v>25</v>
      </c>
      <c r="G7501" s="160">
        <v>751724</v>
      </c>
      <c r="H7501" s="159"/>
      <c r="I7501" s="159"/>
      <c r="J7501" s="159" t="s">
        <v>3354</v>
      </c>
      <c r="K7501" s="159" t="s">
        <v>3383</v>
      </c>
      <c r="L7501" s="159"/>
      <c r="M7501" s="159" t="s">
        <v>3453</v>
      </c>
      <c r="N7501" s="159"/>
      <c r="O7501" s="159"/>
      <c r="P7501" s="159"/>
      <c r="Q7501" s="159"/>
      <c r="R7501" s="159"/>
      <c r="S7501" s="159"/>
      <c r="T7501" s="159" t="s">
        <v>167</v>
      </c>
      <c r="U7501" s="159"/>
      <c r="V7501" s="161"/>
      <c r="W7501" s="159" t="s">
        <v>3576</v>
      </c>
      <c r="X7501" s="159" t="s">
        <v>3660</v>
      </c>
      <c r="Y7501" s="159"/>
      <c r="Z7501" s="159"/>
      <c r="AA7501" s="159" t="s">
        <v>167</v>
      </c>
      <c r="AB7501" s="159"/>
      <c r="AC7501" s="159"/>
      <c r="AD7501" s="159"/>
      <c r="AE7501" s="159"/>
      <c r="AF7501" t="s">
        <v>3451</v>
      </c>
      <c r="AG7501" s="159"/>
      <c r="AH7501" s="176">
        <v>46256</v>
      </c>
      <c r="AI7501" s="76" t="s">
        <v>6898</v>
      </c>
    </row>
    <row r="7502" spans="1:35" ht="15" customHeight="1" thickBot="1" x14ac:dyDescent="0.4">
      <c r="A7502" s="180"/>
      <c r="B7502" s="5">
        <f t="shared" si="653"/>
        <v>7500</v>
      </c>
      <c r="C7502">
        <f t="shared" si="654"/>
        <v>72</v>
      </c>
      <c r="D7502" s="199">
        <v>1971</v>
      </c>
      <c r="E7502" s="159" t="s">
        <v>560</v>
      </c>
      <c r="F7502" s="159" t="s">
        <v>25</v>
      </c>
      <c r="G7502" s="160">
        <v>752056</v>
      </c>
      <c r="H7502" s="159"/>
      <c r="I7502" s="159"/>
      <c r="J7502" s="159" t="s">
        <v>3354</v>
      </c>
      <c r="K7502" s="159" t="s">
        <v>3383</v>
      </c>
      <c r="L7502" s="159"/>
      <c r="M7502" s="159" t="s">
        <v>3453</v>
      </c>
      <c r="N7502" s="159"/>
      <c r="O7502" s="159"/>
      <c r="P7502" s="159"/>
      <c r="Q7502" s="159"/>
      <c r="R7502" s="159"/>
      <c r="S7502" s="159"/>
      <c r="T7502" s="159" t="s">
        <v>3424</v>
      </c>
      <c r="U7502" s="159"/>
      <c r="V7502" s="161"/>
      <c r="W7502" s="159" t="s">
        <v>3557</v>
      </c>
      <c r="X7502" s="159" t="s">
        <v>3452</v>
      </c>
      <c r="Y7502" s="159"/>
      <c r="Z7502" s="159" t="s">
        <v>3359</v>
      </c>
      <c r="AA7502" s="159" t="s">
        <v>3828</v>
      </c>
      <c r="AB7502" s="159" t="s">
        <v>3728</v>
      </c>
      <c r="AC7502" s="159"/>
      <c r="AD7502" s="159"/>
      <c r="AE7502" s="159"/>
      <c r="AF7502" t="s">
        <v>3451</v>
      </c>
      <c r="AG7502" s="3"/>
      <c r="AH7502" s="153">
        <v>46091</v>
      </c>
      <c r="AI7502" s="76" t="s">
        <v>6367</v>
      </c>
    </row>
    <row r="7503" spans="1:35" ht="15" customHeight="1" thickBot="1" x14ac:dyDescent="0.4">
      <c r="B7503" s="5">
        <f t="shared" ref="B7503:B7509" si="655">+B7502+1</f>
        <v>7501</v>
      </c>
      <c r="C7503">
        <f t="shared" ref="C7503:C7509" si="656">+G7504-G7503</f>
        <v>1</v>
      </c>
      <c r="D7503" s="199">
        <v>1971</v>
      </c>
      <c r="E7503" s="159" t="s">
        <v>560</v>
      </c>
      <c r="F7503" s="159" t="s">
        <v>25</v>
      </c>
      <c r="G7503" s="159">
        <v>752128</v>
      </c>
      <c r="H7503" s="159"/>
      <c r="I7503" s="159"/>
      <c r="J7503" s="159" t="s">
        <v>3354</v>
      </c>
      <c r="K7503" s="159" t="s">
        <v>3383</v>
      </c>
      <c r="L7503" s="159"/>
      <c r="M7503" s="159" t="s">
        <v>3453</v>
      </c>
      <c r="N7503" s="159"/>
      <c r="O7503" s="159"/>
      <c r="P7503" s="159"/>
      <c r="Q7503" s="159"/>
      <c r="R7503" s="159"/>
      <c r="S7503" s="203"/>
      <c r="T7503" s="159" t="s">
        <v>3424</v>
      </c>
      <c r="U7503" s="159"/>
      <c r="V7503" s="161"/>
      <c r="W7503" s="159" t="s">
        <v>3557</v>
      </c>
      <c r="X7503" s="159" t="s">
        <v>3452</v>
      </c>
      <c r="Y7503" s="159"/>
      <c r="Z7503" s="159" t="s">
        <v>3359</v>
      </c>
      <c r="AA7503" s="159" t="s">
        <v>3828</v>
      </c>
      <c r="AB7503" s="159"/>
      <c r="AC7503" s="159"/>
      <c r="AE7503" s="159"/>
      <c r="AF7503" s="3" t="s">
        <v>3451</v>
      </c>
      <c r="AG7503" s="3"/>
      <c r="AH7503" s="153">
        <v>45710</v>
      </c>
      <c r="AI7503" s="162"/>
    </row>
    <row r="7504" spans="1:35" ht="15" customHeight="1" thickBot="1" x14ac:dyDescent="0.4">
      <c r="A7504" s="180"/>
      <c r="B7504" s="5">
        <f t="shared" si="655"/>
        <v>7502</v>
      </c>
      <c r="C7504">
        <f t="shared" si="656"/>
        <v>468</v>
      </c>
      <c r="D7504" s="199">
        <v>1971</v>
      </c>
      <c r="E7504" s="162" t="s">
        <v>560</v>
      </c>
      <c r="F7504" s="162" t="s">
        <v>25</v>
      </c>
      <c r="G7504" s="162">
        <v>752129</v>
      </c>
      <c r="H7504" s="162" t="s">
        <v>17</v>
      </c>
      <c r="I7504" s="162"/>
      <c r="J7504" s="162" t="s">
        <v>380</v>
      </c>
      <c r="K7504" s="162" t="s">
        <v>3383</v>
      </c>
      <c r="L7504" s="162" t="s">
        <v>355</v>
      </c>
      <c r="M7504" s="162" t="s">
        <v>3359</v>
      </c>
      <c r="N7504" s="162"/>
      <c r="O7504" s="162"/>
      <c r="P7504" s="162"/>
      <c r="Q7504" s="162"/>
      <c r="R7504" s="162"/>
      <c r="S7504" s="181"/>
      <c r="T7504" s="162"/>
      <c r="U7504" s="162"/>
      <c r="V7504" s="182"/>
      <c r="W7504" s="162"/>
      <c r="X7504" s="162"/>
      <c r="Y7504" s="162"/>
      <c r="Z7504" s="162"/>
      <c r="AA7504" s="159"/>
      <c r="AB7504" s="162"/>
      <c r="AC7504" s="159"/>
      <c r="AE7504" s="162"/>
      <c r="AF7504" t="s">
        <v>3060</v>
      </c>
      <c r="AH7504" s="2">
        <v>40550.932523148149</v>
      </c>
      <c r="AI7504" s="162"/>
    </row>
    <row r="7505" spans="1:35" ht="15" thickBot="1" x14ac:dyDescent="0.4">
      <c r="B7505" s="5">
        <f t="shared" si="655"/>
        <v>7503</v>
      </c>
      <c r="C7505">
        <f t="shared" si="656"/>
        <v>156</v>
      </c>
      <c r="D7505" s="199">
        <v>1971</v>
      </c>
      <c r="E7505" s="159" t="s">
        <v>15</v>
      </c>
      <c r="F7505" s="159" t="s">
        <v>16</v>
      </c>
      <c r="G7505" s="160">
        <v>752597</v>
      </c>
      <c r="H7505" s="159"/>
      <c r="I7505" s="159"/>
      <c r="J7505" s="159" t="s">
        <v>3354</v>
      </c>
      <c r="K7505" s="159" t="s">
        <v>3383</v>
      </c>
      <c r="L7505" s="159"/>
      <c r="M7505" s="159" t="s">
        <v>3453</v>
      </c>
      <c r="N7505" s="159"/>
      <c r="O7505" s="159"/>
      <c r="P7505" s="159"/>
      <c r="Q7505" s="159"/>
      <c r="R7505" s="159"/>
      <c r="S7505" s="159"/>
      <c r="T7505" s="159" t="s">
        <v>167</v>
      </c>
      <c r="U7505" s="159"/>
      <c r="V7505" s="161"/>
      <c r="W7505" s="159" t="s">
        <v>3576</v>
      </c>
      <c r="X7505" s="159" t="s">
        <v>3660</v>
      </c>
      <c r="Y7505" s="159"/>
      <c r="Z7505" s="159"/>
      <c r="AA7505" s="159" t="s">
        <v>167</v>
      </c>
      <c r="AB7505" s="159"/>
      <c r="AC7505" s="159"/>
      <c r="AD7505" s="159"/>
      <c r="AE7505" s="159"/>
      <c r="AF7505" t="s">
        <v>3451</v>
      </c>
      <c r="AG7505" s="159"/>
      <c r="AH7505" s="176">
        <v>46256</v>
      </c>
      <c r="AI7505" s="76" t="s">
        <v>6940</v>
      </c>
    </row>
    <row r="7506" spans="1:35" ht="15" customHeight="1" thickBot="1" x14ac:dyDescent="0.4">
      <c r="A7506" s="180"/>
      <c r="B7506" s="5">
        <f t="shared" si="655"/>
        <v>7504</v>
      </c>
      <c r="C7506">
        <f t="shared" si="656"/>
        <v>46</v>
      </c>
      <c r="D7506" s="199">
        <v>1971</v>
      </c>
      <c r="E7506" s="162" t="s">
        <v>15</v>
      </c>
      <c r="F7506" s="162" t="s">
        <v>16</v>
      </c>
      <c r="G7506" s="162">
        <v>752753</v>
      </c>
      <c r="H7506" s="162"/>
      <c r="I7506" s="162"/>
      <c r="J7506" s="162" t="s">
        <v>3354</v>
      </c>
      <c r="K7506" s="162" t="s">
        <v>3383</v>
      </c>
      <c r="L7506" s="162"/>
      <c r="M7506" s="162" t="s">
        <v>3453</v>
      </c>
      <c r="N7506" s="162"/>
      <c r="O7506" s="162"/>
      <c r="P7506" s="162"/>
      <c r="Q7506" s="162"/>
      <c r="R7506" s="162"/>
      <c r="S7506" s="181"/>
      <c r="T7506" s="162" t="s">
        <v>3262</v>
      </c>
      <c r="U7506" s="162"/>
      <c r="V7506" s="182"/>
      <c r="W7506" s="162" t="s">
        <v>3572</v>
      </c>
      <c r="X7506" s="162" t="s">
        <v>3660</v>
      </c>
      <c r="Y7506" s="162"/>
      <c r="Z7506" s="162"/>
      <c r="AA7506" s="159" t="s">
        <v>3262</v>
      </c>
      <c r="AB7506" s="162"/>
      <c r="AC7506" s="159"/>
      <c r="AE7506" s="162"/>
      <c r="AF7506" t="s">
        <v>3451</v>
      </c>
      <c r="AH7506" s="2">
        <v>46032</v>
      </c>
      <c r="AI7506" s="162"/>
    </row>
    <row r="7507" spans="1:35" ht="15" customHeight="1" thickBot="1" x14ac:dyDescent="0.4">
      <c r="A7507" s="180"/>
      <c r="B7507" s="5">
        <f t="shared" si="655"/>
        <v>7505</v>
      </c>
      <c r="C7507">
        <f t="shared" si="656"/>
        <v>142</v>
      </c>
      <c r="D7507" s="199">
        <v>1971</v>
      </c>
      <c r="E7507" s="162" t="s">
        <v>15</v>
      </c>
      <c r="F7507" s="162" t="s">
        <v>16</v>
      </c>
      <c r="G7507" s="162">
        <v>752799</v>
      </c>
      <c r="H7507" s="162" t="s">
        <v>17</v>
      </c>
      <c r="I7507" s="162"/>
      <c r="J7507" s="162" t="s">
        <v>3354</v>
      </c>
      <c r="K7507" s="162" t="s">
        <v>3383</v>
      </c>
      <c r="L7507" s="162" t="s">
        <v>340</v>
      </c>
      <c r="M7507" s="162" t="s">
        <v>3359</v>
      </c>
      <c r="N7507" s="162" t="s">
        <v>3359</v>
      </c>
      <c r="O7507" s="162"/>
      <c r="P7507" s="162"/>
      <c r="Q7507" s="162"/>
      <c r="R7507" s="162"/>
      <c r="S7507" s="181"/>
      <c r="T7507" s="162"/>
      <c r="U7507" s="162"/>
      <c r="V7507" s="182"/>
      <c r="W7507" s="162"/>
      <c r="X7507" s="162"/>
      <c r="Y7507" s="162"/>
      <c r="Z7507" s="162"/>
      <c r="AA7507" s="159"/>
      <c r="AB7507" s="162"/>
      <c r="AC7507" s="159"/>
      <c r="AE7507" s="162"/>
      <c r="AF7507" t="s">
        <v>3060</v>
      </c>
      <c r="AH7507" s="2">
        <v>40938.421354166669</v>
      </c>
      <c r="AI7507" s="162"/>
    </row>
    <row r="7508" spans="1:35" ht="15" customHeight="1" thickBot="1" x14ac:dyDescent="0.4">
      <c r="A7508" s="180"/>
      <c r="B7508" s="5">
        <f t="shared" si="655"/>
        <v>7506</v>
      </c>
      <c r="C7508">
        <f t="shared" si="656"/>
        <v>8</v>
      </c>
      <c r="D7508" s="199">
        <v>1971</v>
      </c>
      <c r="E7508" s="162" t="s">
        <v>15</v>
      </c>
      <c r="F7508" s="162" t="s">
        <v>16</v>
      </c>
      <c r="G7508" s="121">
        <v>752941</v>
      </c>
      <c r="H7508" s="162"/>
      <c r="I7508" s="162"/>
      <c r="J7508" s="162" t="s">
        <v>3354</v>
      </c>
      <c r="K7508" s="162" t="s">
        <v>3383</v>
      </c>
      <c r="L7508" s="162"/>
      <c r="M7508" s="162" t="s">
        <v>3453</v>
      </c>
      <c r="N7508" s="162"/>
      <c r="O7508" s="162"/>
      <c r="P7508" s="162"/>
      <c r="Q7508" s="162"/>
      <c r="R7508" s="162"/>
      <c r="S7508" s="181"/>
      <c r="T7508" s="162" t="s">
        <v>3262</v>
      </c>
      <c r="U7508" s="162"/>
      <c r="V7508" s="182"/>
      <c r="W7508" s="162" t="s">
        <v>3572</v>
      </c>
      <c r="X7508" s="162" t="s">
        <v>3660</v>
      </c>
      <c r="Y7508" s="162"/>
      <c r="Z7508" s="162"/>
      <c r="AA7508" s="162" t="s">
        <v>3262</v>
      </c>
      <c r="AB7508" s="162"/>
      <c r="AC7508" s="162"/>
      <c r="AD7508"/>
      <c r="AE7508" s="162"/>
      <c r="AF7508" t="s">
        <v>3451</v>
      </c>
      <c r="AG7508" s="3"/>
      <c r="AH7508" s="153">
        <v>45899</v>
      </c>
      <c r="AI7508" s="198" t="s">
        <v>5481</v>
      </c>
    </row>
    <row r="7509" spans="1:35" ht="15" customHeight="1" thickBot="1" x14ac:dyDescent="0.4">
      <c r="A7509" s="180"/>
      <c r="B7509" s="5">
        <f t="shared" si="655"/>
        <v>7507</v>
      </c>
      <c r="C7509">
        <f t="shared" si="656"/>
        <v>1741</v>
      </c>
      <c r="D7509" s="199">
        <v>1971</v>
      </c>
      <c r="E7509" s="162" t="s">
        <v>15</v>
      </c>
      <c r="F7509" s="162" t="s">
        <v>16</v>
      </c>
      <c r="G7509" s="162">
        <v>752949</v>
      </c>
      <c r="H7509" s="162" t="s">
        <v>17</v>
      </c>
      <c r="I7509" s="162"/>
      <c r="J7509" s="162" t="s">
        <v>3354</v>
      </c>
      <c r="K7509" s="162" t="s">
        <v>3383</v>
      </c>
      <c r="L7509" s="162" t="s">
        <v>135</v>
      </c>
      <c r="M7509" s="162" t="s">
        <v>3359</v>
      </c>
      <c r="N7509" s="162"/>
      <c r="O7509" s="162"/>
      <c r="P7509" s="162"/>
      <c r="Q7509" s="162"/>
      <c r="R7509" s="162"/>
      <c r="S7509" s="181"/>
      <c r="T7509" s="162"/>
      <c r="U7509" s="162"/>
      <c r="V7509" s="182"/>
      <c r="W7509" s="162"/>
      <c r="X7509" s="162"/>
      <c r="Y7509" s="162"/>
      <c r="Z7509" s="162"/>
      <c r="AA7509" s="159"/>
      <c r="AB7509" s="162"/>
      <c r="AC7509" s="159"/>
      <c r="AE7509" s="162"/>
      <c r="AF7509" t="s">
        <v>3060</v>
      </c>
      <c r="AH7509" s="2">
        <v>39663.620185185187</v>
      </c>
      <c r="AI7509" s="162"/>
    </row>
    <row r="7510" spans="1:35" ht="15" customHeight="1" thickBot="1" x14ac:dyDescent="0.4">
      <c r="A7510" s="180"/>
      <c r="B7510" s="5">
        <f t="shared" ref="B7510:B7515" si="657">+B7509+1</f>
        <v>7508</v>
      </c>
      <c r="C7510">
        <f t="shared" ref="C7510:C7515" si="658">+G7511-G7510</f>
        <v>93</v>
      </c>
      <c r="D7510" s="199">
        <v>1971</v>
      </c>
      <c r="E7510" s="162" t="s">
        <v>327</v>
      </c>
      <c r="F7510" s="162" t="s">
        <v>25</v>
      </c>
      <c r="G7510" s="162">
        <v>754690</v>
      </c>
      <c r="H7510" s="162" t="s">
        <v>17</v>
      </c>
      <c r="I7510" s="162"/>
      <c r="J7510" s="162" t="s">
        <v>380</v>
      </c>
      <c r="K7510" s="162" t="s">
        <v>3383</v>
      </c>
      <c r="L7510" s="162" t="s">
        <v>2399</v>
      </c>
      <c r="M7510" s="162" t="s">
        <v>3359</v>
      </c>
      <c r="N7510" s="162"/>
      <c r="O7510" s="162"/>
      <c r="P7510" s="162"/>
      <c r="Q7510" s="162"/>
      <c r="R7510" s="162"/>
      <c r="S7510" s="181"/>
      <c r="T7510" s="162"/>
      <c r="U7510" s="162"/>
      <c r="V7510" s="182"/>
      <c r="W7510" s="162"/>
      <c r="X7510" s="162"/>
      <c r="Y7510" s="162"/>
      <c r="Z7510" s="162"/>
      <c r="AA7510" s="159"/>
      <c r="AB7510" s="162"/>
      <c r="AC7510" s="159"/>
      <c r="AE7510" s="162"/>
      <c r="AF7510" t="s">
        <v>3060</v>
      </c>
      <c r="AH7510" s="2">
        <v>40447.18482638889</v>
      </c>
      <c r="AI7510" s="162"/>
    </row>
    <row r="7511" spans="1:35" ht="15" thickBot="1" x14ac:dyDescent="0.4">
      <c r="B7511" s="5">
        <f t="shared" si="657"/>
        <v>7509</v>
      </c>
      <c r="C7511">
        <f t="shared" si="658"/>
        <v>117</v>
      </c>
      <c r="D7511" s="199">
        <v>1971</v>
      </c>
      <c r="E7511" s="159" t="s">
        <v>500</v>
      </c>
      <c r="F7511" s="159" t="s">
        <v>25</v>
      </c>
      <c r="G7511" s="160">
        <v>754783</v>
      </c>
      <c r="H7511" s="159"/>
      <c r="I7511" s="159"/>
      <c r="J7511" s="159" t="s">
        <v>3364</v>
      </c>
      <c r="K7511" s="159" t="s">
        <v>3383</v>
      </c>
      <c r="L7511" s="159"/>
      <c r="M7511" s="159" t="s">
        <v>3453</v>
      </c>
      <c r="N7511" s="159"/>
      <c r="O7511" s="159"/>
      <c r="P7511" s="159"/>
      <c r="Q7511" s="159"/>
      <c r="R7511" s="159"/>
      <c r="S7511" s="159"/>
      <c r="T7511" s="159"/>
      <c r="U7511" s="159" t="s">
        <v>3538</v>
      </c>
      <c r="V7511" s="161" t="s">
        <v>3359</v>
      </c>
      <c r="W7511" s="159" t="s">
        <v>3576</v>
      </c>
      <c r="X7511" s="159" t="s">
        <v>3452</v>
      </c>
      <c r="Y7511" s="159"/>
      <c r="Z7511" s="159"/>
      <c r="AA7511" s="159"/>
      <c r="AB7511" s="159"/>
      <c r="AC7511" s="159"/>
      <c r="AD7511" s="159"/>
      <c r="AE7511" s="159"/>
      <c r="AF7511" t="s">
        <v>3451</v>
      </c>
      <c r="AG7511" s="159"/>
      <c r="AH7511" s="176">
        <v>46256</v>
      </c>
      <c r="AI7511" s="76" t="s">
        <v>6913</v>
      </c>
    </row>
    <row r="7512" spans="1:35" ht="15" customHeight="1" thickBot="1" x14ac:dyDescent="0.4">
      <c r="A7512" s="180"/>
      <c r="B7512" s="5">
        <f t="shared" si="657"/>
        <v>7510</v>
      </c>
      <c r="C7512">
        <f t="shared" si="658"/>
        <v>378</v>
      </c>
      <c r="D7512" s="199">
        <v>1971</v>
      </c>
      <c r="E7512" s="162" t="s">
        <v>15</v>
      </c>
      <c r="F7512" s="162" t="s">
        <v>25</v>
      </c>
      <c r="G7512" s="162">
        <v>754900</v>
      </c>
      <c r="H7512" s="162" t="s">
        <v>17</v>
      </c>
      <c r="I7512" s="162"/>
      <c r="J7512" s="162" t="s">
        <v>3354</v>
      </c>
      <c r="K7512" s="162" t="s">
        <v>3383</v>
      </c>
      <c r="L7512" s="162" t="s">
        <v>2400</v>
      </c>
      <c r="M7512" s="162" t="s">
        <v>3359</v>
      </c>
      <c r="N7512" s="162"/>
      <c r="O7512" s="162"/>
      <c r="P7512" s="162"/>
      <c r="Q7512" s="162"/>
      <c r="R7512" s="162"/>
      <c r="S7512" s="181"/>
      <c r="T7512" s="162"/>
      <c r="U7512" s="162"/>
      <c r="V7512" s="182"/>
      <c r="W7512" s="162"/>
      <c r="X7512" s="162"/>
      <c r="Y7512" s="162"/>
      <c r="Z7512" s="162"/>
      <c r="AA7512" s="159"/>
      <c r="AB7512" s="162"/>
      <c r="AC7512" s="159"/>
      <c r="AE7512" s="162"/>
      <c r="AF7512" t="s">
        <v>3060</v>
      </c>
      <c r="AH7512" s="2">
        <v>40546.605844907404</v>
      </c>
      <c r="AI7512" s="162"/>
    </row>
    <row r="7513" spans="1:35" ht="15" customHeight="1" thickBot="1" x14ac:dyDescent="0.4">
      <c r="A7513" s="180"/>
      <c r="B7513" s="5">
        <f t="shared" si="657"/>
        <v>7511</v>
      </c>
      <c r="C7513">
        <f t="shared" si="658"/>
        <v>20</v>
      </c>
      <c r="D7513" s="199">
        <v>1971</v>
      </c>
      <c r="E7513" s="162" t="s">
        <v>221</v>
      </c>
      <c r="F7513" s="162" t="s">
        <v>25</v>
      </c>
      <c r="G7513" s="162">
        <v>755278</v>
      </c>
      <c r="H7513" s="162" t="s">
        <v>17</v>
      </c>
      <c r="I7513" s="162"/>
      <c r="J7513" s="162" t="s">
        <v>380</v>
      </c>
      <c r="K7513" s="162" t="s">
        <v>3383</v>
      </c>
      <c r="L7513" s="162" t="s">
        <v>254</v>
      </c>
      <c r="M7513" s="162" t="s">
        <v>3359</v>
      </c>
      <c r="N7513" s="162" t="s">
        <v>3359</v>
      </c>
      <c r="O7513" s="162"/>
      <c r="P7513" s="162"/>
      <c r="Q7513" s="162"/>
      <c r="R7513" s="162"/>
      <c r="S7513" s="181"/>
      <c r="T7513" s="162"/>
      <c r="U7513" s="162"/>
      <c r="V7513" s="182"/>
      <c r="W7513" s="162"/>
      <c r="X7513" s="162"/>
      <c r="Y7513" s="162"/>
      <c r="Z7513" s="162"/>
      <c r="AA7513" s="159" t="s">
        <v>3464</v>
      </c>
      <c r="AB7513" s="162"/>
      <c r="AC7513" s="159"/>
      <c r="AE7513" s="162" t="s">
        <v>380</v>
      </c>
      <c r="AF7513" t="s">
        <v>3060</v>
      </c>
      <c r="AH7513" s="2">
        <v>40679.774768518517</v>
      </c>
      <c r="AI7513" s="162"/>
    </row>
    <row r="7514" spans="1:35" ht="15" customHeight="1" thickBot="1" x14ac:dyDescent="0.4">
      <c r="A7514" s="180"/>
      <c r="B7514" s="5">
        <f t="shared" si="657"/>
        <v>7512</v>
      </c>
      <c r="C7514">
        <f t="shared" si="658"/>
        <v>1</v>
      </c>
      <c r="D7514" s="199">
        <v>1971</v>
      </c>
      <c r="E7514" s="162" t="s">
        <v>221</v>
      </c>
      <c r="F7514" s="162" t="s">
        <v>25</v>
      </c>
      <c r="G7514" s="162">
        <v>755298</v>
      </c>
      <c r="H7514" s="162" t="s">
        <v>17</v>
      </c>
      <c r="I7514" s="162"/>
      <c r="J7514" s="162" t="s">
        <v>380</v>
      </c>
      <c r="K7514" s="162" t="s">
        <v>3383</v>
      </c>
      <c r="L7514" s="162" t="s">
        <v>35</v>
      </c>
      <c r="M7514" s="162" t="s">
        <v>3359</v>
      </c>
      <c r="N7514" s="162"/>
      <c r="O7514" s="162"/>
      <c r="P7514" s="162"/>
      <c r="Q7514" s="162"/>
      <c r="R7514" s="162"/>
      <c r="S7514" s="181"/>
      <c r="T7514" s="162"/>
      <c r="U7514" s="162"/>
      <c r="V7514" s="182"/>
      <c r="W7514" s="162"/>
      <c r="X7514" s="162"/>
      <c r="Y7514" s="162"/>
      <c r="Z7514" s="162"/>
      <c r="AA7514" s="159" t="s">
        <v>3464</v>
      </c>
      <c r="AB7514" s="162"/>
      <c r="AC7514" s="159"/>
      <c r="AE7514" s="162" t="s">
        <v>380</v>
      </c>
      <c r="AF7514" t="s">
        <v>3060</v>
      </c>
      <c r="AH7514" s="2">
        <v>40091.636782407404</v>
      </c>
      <c r="AI7514" s="162"/>
    </row>
    <row r="7515" spans="1:35" ht="15" customHeight="1" thickBot="1" x14ac:dyDescent="0.4">
      <c r="A7515" s="180"/>
      <c r="B7515" s="5">
        <f t="shared" si="657"/>
        <v>7513</v>
      </c>
      <c r="C7515">
        <f t="shared" si="658"/>
        <v>8</v>
      </c>
      <c r="D7515" s="199">
        <v>1971</v>
      </c>
      <c r="E7515" s="162" t="s">
        <v>221</v>
      </c>
      <c r="F7515" s="162" t="s">
        <v>25</v>
      </c>
      <c r="G7515" s="162">
        <v>755299</v>
      </c>
      <c r="H7515" s="162"/>
      <c r="I7515" s="162"/>
      <c r="J7515" s="162" t="s">
        <v>34</v>
      </c>
      <c r="K7515" s="162" t="s">
        <v>3383</v>
      </c>
      <c r="L7515" s="162"/>
      <c r="M7515" s="162" t="s">
        <v>3453</v>
      </c>
      <c r="N7515" s="162"/>
      <c r="O7515" s="162"/>
      <c r="P7515" s="162"/>
      <c r="Q7515" s="162"/>
      <c r="R7515" s="162"/>
      <c r="S7515" s="181"/>
      <c r="T7515" s="162"/>
      <c r="U7515" s="162"/>
      <c r="V7515" s="182"/>
      <c r="W7515" s="162" t="s">
        <v>3572</v>
      </c>
      <c r="X7515" s="162" t="s">
        <v>3452</v>
      </c>
      <c r="Y7515" s="162"/>
      <c r="Z7515" s="162"/>
      <c r="AA7515" s="159"/>
      <c r="AB7515" s="162" t="s">
        <v>3994</v>
      </c>
      <c r="AC7515" s="159"/>
      <c r="AD7515" s="3" t="s">
        <v>3995</v>
      </c>
      <c r="AE7515" s="162"/>
      <c r="AF7515" t="s">
        <v>3451</v>
      </c>
      <c r="AH7515" s="2">
        <v>45372</v>
      </c>
      <c r="AI7515" s="162"/>
    </row>
    <row r="7516" spans="1:35" ht="15" customHeight="1" thickBot="1" x14ac:dyDescent="0.4">
      <c r="A7516" s="180"/>
      <c r="B7516" s="5">
        <f t="shared" ref="B7516:B7573" si="659">+B7515+1</f>
        <v>7514</v>
      </c>
      <c r="C7516">
        <f t="shared" si="645"/>
        <v>43</v>
      </c>
      <c r="D7516" s="199">
        <v>1971</v>
      </c>
      <c r="E7516" s="162" t="s">
        <v>221</v>
      </c>
      <c r="F7516" s="162" t="s">
        <v>25</v>
      </c>
      <c r="G7516" s="162">
        <v>755307</v>
      </c>
      <c r="H7516" s="162" t="s">
        <v>17</v>
      </c>
      <c r="I7516" s="162"/>
      <c r="J7516" s="162" t="s">
        <v>380</v>
      </c>
      <c r="K7516" s="162" t="s">
        <v>3383</v>
      </c>
      <c r="L7516" s="162" t="s">
        <v>80</v>
      </c>
      <c r="M7516" s="162" t="s">
        <v>3359</v>
      </c>
      <c r="N7516" s="162"/>
      <c r="O7516" s="162"/>
      <c r="P7516" s="162"/>
      <c r="Q7516" s="162"/>
      <c r="R7516" s="162"/>
      <c r="S7516" s="181">
        <v>482</v>
      </c>
      <c r="T7516" s="162"/>
      <c r="U7516" s="162"/>
      <c r="V7516" s="182"/>
      <c r="W7516" s="162"/>
      <c r="X7516" s="162"/>
      <c r="Y7516" s="162"/>
      <c r="Z7516" s="162"/>
      <c r="AA7516" s="159"/>
      <c r="AB7516" s="162"/>
      <c r="AC7516" s="159"/>
      <c r="AE7516" s="162"/>
      <c r="AF7516" t="s">
        <v>3060</v>
      </c>
      <c r="AH7516" s="2">
        <v>39918.677511574075</v>
      </c>
      <c r="AI7516" s="162"/>
    </row>
    <row r="7517" spans="1:35" ht="15" customHeight="1" thickBot="1" x14ac:dyDescent="0.4">
      <c r="A7517" s="180"/>
      <c r="B7517" s="5">
        <f t="shared" si="659"/>
        <v>7515</v>
      </c>
      <c r="C7517">
        <f t="shared" si="645"/>
        <v>6</v>
      </c>
      <c r="D7517" s="199">
        <v>1971</v>
      </c>
      <c r="E7517" s="162" t="s">
        <v>221</v>
      </c>
      <c r="F7517" s="162" t="s">
        <v>25</v>
      </c>
      <c r="G7517" s="162">
        <v>755350</v>
      </c>
      <c r="H7517" s="162" t="s">
        <v>17</v>
      </c>
      <c r="I7517" s="162"/>
      <c r="J7517" s="162" t="s">
        <v>380</v>
      </c>
      <c r="K7517" s="162" t="s">
        <v>3383</v>
      </c>
      <c r="L7517" s="162" t="s">
        <v>2401</v>
      </c>
      <c r="M7517" s="162" t="s">
        <v>3359</v>
      </c>
      <c r="N7517" s="162"/>
      <c r="O7517" s="162"/>
      <c r="P7517" s="162"/>
      <c r="Q7517" s="162"/>
      <c r="R7517" s="162"/>
      <c r="S7517" s="181"/>
      <c r="T7517" s="162"/>
      <c r="U7517" s="162"/>
      <c r="V7517" s="182"/>
      <c r="W7517" s="162"/>
      <c r="X7517" s="162"/>
      <c r="Y7517" s="162"/>
      <c r="Z7517" s="162"/>
      <c r="AA7517" s="159"/>
      <c r="AB7517" s="162"/>
      <c r="AC7517" s="159"/>
      <c r="AD7517" s="3" t="s">
        <v>2402</v>
      </c>
      <c r="AE7517" s="162"/>
      <c r="AF7517" t="s">
        <v>3060</v>
      </c>
      <c r="AH7517" s="2">
        <v>40536.45752314815</v>
      </c>
      <c r="AI7517" s="162"/>
    </row>
    <row r="7518" spans="1:35" ht="15" customHeight="1" thickBot="1" x14ac:dyDescent="0.4">
      <c r="A7518" s="180"/>
      <c r="B7518" s="5">
        <f t="shared" si="659"/>
        <v>7516</v>
      </c>
      <c r="C7518">
        <f t="shared" si="645"/>
        <v>5</v>
      </c>
      <c r="D7518" s="199">
        <v>1971</v>
      </c>
      <c r="E7518" s="162" t="s">
        <v>221</v>
      </c>
      <c r="F7518" s="162" t="s">
        <v>25</v>
      </c>
      <c r="G7518" s="162">
        <v>755356</v>
      </c>
      <c r="H7518" s="162" t="s">
        <v>17</v>
      </c>
      <c r="I7518" s="162"/>
      <c r="J7518" s="162" t="s">
        <v>3356</v>
      </c>
      <c r="K7518" s="162"/>
      <c r="L7518" s="162" t="s">
        <v>265</v>
      </c>
      <c r="M7518" s="162" t="s">
        <v>3359</v>
      </c>
      <c r="N7518" s="162"/>
      <c r="O7518" s="162"/>
      <c r="P7518" s="162"/>
      <c r="Q7518" s="162"/>
      <c r="R7518" s="162"/>
      <c r="S7518" s="181"/>
      <c r="T7518" s="162"/>
      <c r="U7518" s="162"/>
      <c r="V7518" s="182"/>
      <c r="W7518" s="162"/>
      <c r="X7518" s="162"/>
      <c r="Y7518" s="162"/>
      <c r="Z7518" s="162"/>
      <c r="AA7518" s="159"/>
      <c r="AB7518" s="162"/>
      <c r="AC7518" s="159"/>
      <c r="AE7518" s="162"/>
      <c r="AF7518" t="s">
        <v>3060</v>
      </c>
      <c r="AH7518" s="2">
        <v>41002.411365740743</v>
      </c>
      <c r="AI7518" s="162"/>
    </row>
    <row r="7519" spans="1:35" ht="15" customHeight="1" thickBot="1" x14ac:dyDescent="0.4">
      <c r="A7519" s="180"/>
      <c r="B7519" s="5">
        <f t="shared" si="659"/>
        <v>7517</v>
      </c>
      <c r="C7519">
        <f t="shared" ref="C7519:C7589" si="660">+G7520-G7519</f>
        <v>3</v>
      </c>
      <c r="D7519" s="199">
        <v>1971</v>
      </c>
      <c r="E7519" s="159" t="s">
        <v>221</v>
      </c>
      <c r="F7519" s="159" t="s">
        <v>25</v>
      </c>
      <c r="G7519" s="159">
        <v>755361</v>
      </c>
      <c r="H7519" s="159"/>
      <c r="I7519" s="159"/>
      <c r="J7519" s="159"/>
      <c r="K7519" s="159"/>
      <c r="L7519" s="159"/>
      <c r="M7519" s="159"/>
      <c r="N7519" s="159"/>
      <c r="O7519" s="159"/>
      <c r="P7519" s="159"/>
      <c r="Q7519" s="159"/>
      <c r="R7519" s="159"/>
      <c r="S7519" s="203"/>
      <c r="T7519" s="159"/>
      <c r="U7519" s="159"/>
      <c r="V7519" s="161"/>
      <c r="W7519" s="159"/>
      <c r="X7519" s="159"/>
      <c r="Y7519" s="159"/>
      <c r="Z7519" s="159"/>
      <c r="AA7519" s="159"/>
      <c r="AB7519" s="159"/>
      <c r="AC7519" s="159"/>
      <c r="AE7519" s="159"/>
      <c r="AF7519" s="3" t="s">
        <v>3451</v>
      </c>
      <c r="AG7519" s="3"/>
      <c r="AH7519" s="153">
        <v>45661</v>
      </c>
      <c r="AI7519" s="167" t="s">
        <v>4577</v>
      </c>
    </row>
    <row r="7520" spans="1:35" ht="15" customHeight="1" thickBot="1" x14ac:dyDescent="0.4">
      <c r="A7520" s="180"/>
      <c r="B7520" s="5">
        <f t="shared" si="659"/>
        <v>7518</v>
      </c>
      <c r="C7520">
        <f t="shared" si="660"/>
        <v>432</v>
      </c>
      <c r="D7520" s="199">
        <v>1971</v>
      </c>
      <c r="E7520" s="162" t="s">
        <v>221</v>
      </c>
      <c r="F7520" s="162" t="s">
        <v>25</v>
      </c>
      <c r="G7520" s="162">
        <v>755364</v>
      </c>
      <c r="H7520" s="162" t="s">
        <v>17</v>
      </c>
      <c r="I7520" s="162"/>
      <c r="J7520" s="162" t="s">
        <v>3354</v>
      </c>
      <c r="K7520" s="162" t="s">
        <v>3383</v>
      </c>
      <c r="L7520" s="162" t="s">
        <v>258</v>
      </c>
      <c r="M7520" s="162" t="s">
        <v>3359</v>
      </c>
      <c r="N7520" s="162"/>
      <c r="O7520" s="162"/>
      <c r="P7520" s="162"/>
      <c r="Q7520" s="162"/>
      <c r="R7520" s="162"/>
      <c r="S7520" s="181"/>
      <c r="T7520" s="162"/>
      <c r="U7520" s="162"/>
      <c r="V7520" s="182"/>
      <c r="W7520" s="162"/>
      <c r="X7520" s="162"/>
      <c r="Y7520" s="162"/>
      <c r="Z7520" s="162"/>
      <c r="AA7520" s="159" t="s">
        <v>3464</v>
      </c>
      <c r="AB7520" s="162"/>
      <c r="AC7520" s="159"/>
      <c r="AE7520" s="162" t="s">
        <v>380</v>
      </c>
      <c r="AF7520" t="s">
        <v>3060</v>
      </c>
      <c r="AH7520" s="2">
        <v>39763.32366898148</v>
      </c>
      <c r="AI7520" s="162"/>
    </row>
    <row r="7521" spans="1:35" ht="15" customHeight="1" thickBot="1" x14ac:dyDescent="0.4">
      <c r="A7521" s="180"/>
      <c r="B7521" s="5">
        <f t="shared" si="659"/>
        <v>7519</v>
      </c>
      <c r="C7521">
        <f t="shared" si="660"/>
        <v>44</v>
      </c>
      <c r="D7521" s="199">
        <v>1971</v>
      </c>
      <c r="E7521" s="162" t="s">
        <v>15</v>
      </c>
      <c r="F7521" s="162" t="s">
        <v>16</v>
      </c>
      <c r="G7521" s="162">
        <v>755796</v>
      </c>
      <c r="H7521" s="162" t="s">
        <v>17</v>
      </c>
      <c r="I7521" s="162"/>
      <c r="J7521" s="162" t="s">
        <v>3354</v>
      </c>
      <c r="K7521" s="162" t="s">
        <v>3383</v>
      </c>
      <c r="L7521" s="162" t="s">
        <v>2209</v>
      </c>
      <c r="M7521" s="162" t="s">
        <v>3359</v>
      </c>
      <c r="N7521" s="162"/>
      <c r="O7521" s="162"/>
      <c r="P7521" s="162"/>
      <c r="Q7521" s="162"/>
      <c r="R7521" s="162"/>
      <c r="S7521" s="181">
        <v>467</v>
      </c>
      <c r="T7521" s="162"/>
      <c r="U7521" s="162"/>
      <c r="V7521" s="182"/>
      <c r="W7521" s="162"/>
      <c r="X7521" s="162"/>
      <c r="Y7521" s="162"/>
      <c r="Z7521" s="162"/>
      <c r="AA7521" s="159"/>
      <c r="AB7521" s="162"/>
      <c r="AC7521" s="159">
        <v>1971</v>
      </c>
      <c r="AD7521" s="3" t="s">
        <v>2403</v>
      </c>
      <c r="AE7521" s="162"/>
      <c r="AF7521" t="s">
        <v>3060</v>
      </c>
      <c r="AH7521" s="2">
        <v>40795.39503472222</v>
      </c>
      <c r="AI7521" s="162"/>
    </row>
    <row r="7522" spans="1:35" ht="15" customHeight="1" thickBot="1" x14ac:dyDescent="0.4">
      <c r="A7522" s="180"/>
      <c r="B7522" s="5">
        <f t="shared" si="659"/>
        <v>7520</v>
      </c>
      <c r="C7522">
        <f t="shared" si="660"/>
        <v>582</v>
      </c>
      <c r="D7522" s="199">
        <v>1971</v>
      </c>
      <c r="E7522" s="162" t="s">
        <v>15</v>
      </c>
      <c r="F7522" s="162" t="s">
        <v>16</v>
      </c>
      <c r="G7522" s="162">
        <v>755840</v>
      </c>
      <c r="H7522" s="162" t="s">
        <v>17</v>
      </c>
      <c r="I7522" s="162"/>
      <c r="J7522" s="162"/>
      <c r="K7522" s="162"/>
      <c r="L7522" s="162"/>
      <c r="M7522" s="162" t="s">
        <v>3359</v>
      </c>
      <c r="N7522" s="162"/>
      <c r="O7522" s="162"/>
      <c r="P7522" s="162"/>
      <c r="Q7522" s="162"/>
      <c r="R7522" s="162"/>
      <c r="S7522" s="181"/>
      <c r="T7522" s="162"/>
      <c r="U7522" s="162"/>
      <c r="V7522" s="182"/>
      <c r="W7522" s="162"/>
      <c r="X7522" s="162"/>
      <c r="Y7522" s="162"/>
      <c r="Z7522" s="162"/>
      <c r="AA7522" s="159"/>
      <c r="AB7522" s="162"/>
      <c r="AC7522" s="159"/>
      <c r="AE7522" s="162"/>
      <c r="AF7522" t="s">
        <v>3060</v>
      </c>
      <c r="AH7522" s="2">
        <v>40939.794490740744</v>
      </c>
      <c r="AI7522" s="162"/>
    </row>
    <row r="7523" spans="1:35" ht="15" customHeight="1" thickBot="1" x14ac:dyDescent="0.4">
      <c r="A7523" s="180"/>
      <c r="B7523" s="5">
        <f t="shared" si="659"/>
        <v>7521</v>
      </c>
      <c r="C7523">
        <f t="shared" si="660"/>
        <v>7</v>
      </c>
      <c r="D7523" s="199">
        <v>1971</v>
      </c>
      <c r="E7523" s="159" t="s">
        <v>5660</v>
      </c>
      <c r="F7523" s="159" t="s">
        <v>25</v>
      </c>
      <c r="G7523" s="160">
        <v>756422</v>
      </c>
      <c r="H7523" s="159"/>
      <c r="I7523" s="159"/>
      <c r="J7523" s="159" t="s">
        <v>3354</v>
      </c>
      <c r="K7523" s="159" t="s">
        <v>3383</v>
      </c>
      <c r="L7523" s="159"/>
      <c r="M7523" s="159" t="s">
        <v>3453</v>
      </c>
      <c r="N7523" s="159"/>
      <c r="O7523" s="159"/>
      <c r="P7523" s="159"/>
      <c r="Q7523" s="159"/>
      <c r="R7523" s="159"/>
      <c r="S7523" s="203"/>
      <c r="T7523" s="159" t="s">
        <v>167</v>
      </c>
      <c r="U7523" s="159" t="s">
        <v>3830</v>
      </c>
      <c r="V7523" s="161"/>
      <c r="W7523" s="159" t="s">
        <v>3795</v>
      </c>
      <c r="X7523" s="159" t="s">
        <v>3452</v>
      </c>
      <c r="Y7523" s="159"/>
      <c r="Z7523" s="159"/>
      <c r="AA7523" s="159"/>
      <c r="AB7523" s="159"/>
      <c r="AC7523" s="159"/>
      <c r="AE7523" s="159"/>
      <c r="AF7523" t="s">
        <v>3451</v>
      </c>
      <c r="AG7523" s="3"/>
      <c r="AH7523" s="153">
        <v>45928</v>
      </c>
      <c r="AI7523" s="76" t="s">
        <v>5661</v>
      </c>
    </row>
    <row r="7524" spans="1:35" ht="15" customHeight="1" thickBot="1" x14ac:dyDescent="0.4">
      <c r="A7524" s="180"/>
      <c r="B7524" s="5">
        <f t="shared" si="659"/>
        <v>7522</v>
      </c>
      <c r="C7524">
        <f t="shared" si="660"/>
        <v>2</v>
      </c>
      <c r="D7524" s="199">
        <v>1971</v>
      </c>
      <c r="E7524" s="159" t="s">
        <v>4329</v>
      </c>
      <c r="F7524" s="159" t="s">
        <v>25</v>
      </c>
      <c r="G7524" s="159">
        <v>756429</v>
      </c>
      <c r="H7524" s="159"/>
      <c r="I7524" s="159"/>
      <c r="J7524" s="159" t="s">
        <v>3354</v>
      </c>
      <c r="K7524" s="159" t="s">
        <v>3383</v>
      </c>
      <c r="L7524" s="159"/>
      <c r="M7524" s="159" t="s">
        <v>3453</v>
      </c>
      <c r="N7524" s="159"/>
      <c r="O7524" s="159"/>
      <c r="P7524" s="159"/>
      <c r="Q7524" s="159"/>
      <c r="R7524" s="159"/>
      <c r="S7524" s="203"/>
      <c r="T7524" s="159" t="s">
        <v>167</v>
      </c>
      <c r="U7524" s="159"/>
      <c r="V7524" s="161"/>
      <c r="W7524" s="159" t="s">
        <v>3971</v>
      </c>
      <c r="X7524" s="159" t="s">
        <v>3452</v>
      </c>
      <c r="Y7524" s="159"/>
      <c r="Z7524" s="159"/>
      <c r="AA7524" s="159" t="s">
        <v>167</v>
      </c>
      <c r="AB7524" s="167" t="s">
        <v>4330</v>
      </c>
      <c r="AC7524" s="159"/>
      <c r="AE7524" s="159"/>
      <c r="AF7524" s="3" t="s">
        <v>3451</v>
      </c>
      <c r="AG7524" s="3"/>
      <c r="AH7524" s="153">
        <v>45568</v>
      </c>
      <c r="AI7524" s="76" t="s">
        <v>4331</v>
      </c>
    </row>
    <row r="7525" spans="1:35" ht="15" customHeight="1" thickBot="1" x14ac:dyDescent="0.4">
      <c r="A7525" s="159"/>
      <c r="B7525" s="5">
        <f t="shared" si="659"/>
        <v>7523</v>
      </c>
      <c r="C7525">
        <f t="shared" si="660"/>
        <v>514</v>
      </c>
      <c r="D7525" s="199">
        <v>1971</v>
      </c>
      <c r="E7525" s="159" t="s">
        <v>3856</v>
      </c>
      <c r="F7525" s="159" t="s">
        <v>25</v>
      </c>
      <c r="G7525" s="160">
        <v>756431</v>
      </c>
      <c r="H7525" s="159"/>
      <c r="I7525" s="159"/>
      <c r="J7525" s="159" t="s">
        <v>3354</v>
      </c>
      <c r="K7525" s="159" t="s">
        <v>3383</v>
      </c>
      <c r="L7525" s="159"/>
      <c r="M7525" s="159" t="s">
        <v>3453</v>
      </c>
      <c r="N7525" s="159"/>
      <c r="O7525" s="159"/>
      <c r="P7525" s="159"/>
      <c r="Q7525" s="159"/>
      <c r="R7525" s="159"/>
      <c r="S7525" s="203"/>
      <c r="T7525" s="159" t="s">
        <v>3262</v>
      </c>
      <c r="U7525" s="167" t="s">
        <v>4831</v>
      </c>
      <c r="V7525" s="161"/>
      <c r="W7525" s="159" t="s">
        <v>3971</v>
      </c>
      <c r="X7525" s="159" t="s">
        <v>3452</v>
      </c>
      <c r="Y7525" s="159"/>
      <c r="Z7525" s="159"/>
      <c r="AA7525" s="159"/>
      <c r="AB7525" s="159"/>
      <c r="AC7525" s="159"/>
      <c r="AE7525" s="159"/>
      <c r="AF7525" s="3" t="s">
        <v>3451</v>
      </c>
      <c r="AG7525" s="3"/>
      <c r="AH7525" s="153">
        <v>45739</v>
      </c>
      <c r="AI7525" s="167" t="s">
        <v>4832</v>
      </c>
    </row>
    <row r="7526" spans="1:35" ht="15" customHeight="1" thickBot="1" x14ac:dyDescent="0.4">
      <c r="A7526" s="180"/>
      <c r="B7526" s="5">
        <f t="shared" si="659"/>
        <v>7524</v>
      </c>
      <c r="C7526">
        <f t="shared" si="660"/>
        <v>21</v>
      </c>
      <c r="D7526" s="199">
        <v>1971</v>
      </c>
      <c r="E7526" s="162" t="s">
        <v>15</v>
      </c>
      <c r="F7526" s="162" t="s">
        <v>25</v>
      </c>
      <c r="G7526" s="162">
        <v>756945</v>
      </c>
      <c r="H7526" s="162" t="s">
        <v>17</v>
      </c>
      <c r="I7526" s="162"/>
      <c r="J7526" s="162" t="s">
        <v>3354</v>
      </c>
      <c r="K7526" s="162"/>
      <c r="L7526" s="162"/>
      <c r="M7526" s="162" t="s">
        <v>3359</v>
      </c>
      <c r="N7526" s="162"/>
      <c r="O7526" s="162"/>
      <c r="P7526" s="162"/>
      <c r="Q7526" s="162"/>
      <c r="R7526" s="162"/>
      <c r="S7526" s="181"/>
      <c r="T7526" s="162"/>
      <c r="U7526" s="162"/>
      <c r="V7526" s="182"/>
      <c r="W7526" s="162"/>
      <c r="X7526" s="162"/>
      <c r="Y7526" s="162"/>
      <c r="Z7526" s="162"/>
      <c r="AA7526" s="159"/>
      <c r="AB7526" s="162"/>
      <c r="AC7526" s="159"/>
      <c r="AE7526" s="162"/>
      <c r="AF7526" t="s">
        <v>3060</v>
      </c>
      <c r="AH7526" s="2">
        <v>40847.54283564815</v>
      </c>
      <c r="AI7526" s="162"/>
    </row>
    <row r="7527" spans="1:35" ht="15" customHeight="1" thickBot="1" x14ac:dyDescent="0.4">
      <c r="A7527" s="180"/>
      <c r="B7527" s="5">
        <f t="shared" si="659"/>
        <v>7525</v>
      </c>
      <c r="C7527">
        <f t="shared" si="660"/>
        <v>537</v>
      </c>
      <c r="D7527" s="199">
        <v>1971</v>
      </c>
      <c r="E7527" s="162" t="s">
        <v>15</v>
      </c>
      <c r="F7527" s="162" t="s">
        <v>25</v>
      </c>
      <c r="G7527" s="162">
        <v>756966</v>
      </c>
      <c r="H7527" s="162" t="s">
        <v>17</v>
      </c>
      <c r="I7527" s="162"/>
      <c r="J7527" s="162" t="s">
        <v>3354</v>
      </c>
      <c r="K7527" s="162" t="s">
        <v>3383</v>
      </c>
      <c r="L7527" s="162" t="s">
        <v>162</v>
      </c>
      <c r="M7527" s="162" t="s">
        <v>3359</v>
      </c>
      <c r="N7527" s="162"/>
      <c r="O7527" s="162"/>
      <c r="P7527" s="162"/>
      <c r="Q7527" s="162"/>
      <c r="R7527" s="162"/>
      <c r="S7527" s="181"/>
      <c r="T7527" s="162"/>
      <c r="U7527" s="162"/>
      <c r="V7527" s="182"/>
      <c r="W7527" s="162"/>
      <c r="X7527" s="162"/>
      <c r="Y7527" s="162"/>
      <c r="Z7527" s="162"/>
      <c r="AA7527" s="159"/>
      <c r="AB7527" s="162"/>
      <c r="AC7527" s="159"/>
      <c r="AE7527" s="162"/>
      <c r="AF7527" t="s">
        <v>3060</v>
      </c>
      <c r="AH7527" s="2">
        <v>40094.225358796299</v>
      </c>
      <c r="AI7527" s="162"/>
    </row>
    <row r="7528" spans="1:35" ht="15" customHeight="1" thickBot="1" x14ac:dyDescent="0.4">
      <c r="A7528" s="180"/>
      <c r="B7528" s="5">
        <f t="shared" si="659"/>
        <v>7526</v>
      </c>
      <c r="C7528">
        <f t="shared" si="660"/>
        <v>153</v>
      </c>
      <c r="D7528" s="199">
        <v>1971</v>
      </c>
      <c r="E7528" s="162" t="s">
        <v>500</v>
      </c>
      <c r="F7528" s="162" t="s">
        <v>25</v>
      </c>
      <c r="G7528" s="162">
        <v>757503</v>
      </c>
      <c r="H7528" s="162" t="s">
        <v>17</v>
      </c>
      <c r="I7528" s="162"/>
      <c r="J7528" s="162" t="s">
        <v>380</v>
      </c>
      <c r="K7528" s="162" t="s">
        <v>3383</v>
      </c>
      <c r="L7528" s="162" t="s">
        <v>128</v>
      </c>
      <c r="M7528" s="162" t="s">
        <v>3359</v>
      </c>
      <c r="N7528" s="162"/>
      <c r="O7528" s="162"/>
      <c r="P7528" s="162"/>
      <c r="Q7528" s="162"/>
      <c r="R7528" s="162"/>
      <c r="S7528" s="181"/>
      <c r="T7528" s="162"/>
      <c r="U7528" s="162"/>
      <c r="V7528" s="182"/>
      <c r="W7528" s="162"/>
      <c r="X7528" s="162"/>
      <c r="Y7528" s="162"/>
      <c r="Z7528" s="162"/>
      <c r="AA7528" s="159"/>
      <c r="AB7528" s="162" t="s">
        <v>168</v>
      </c>
      <c r="AC7528" s="159"/>
      <c r="AD7528" s="3" t="s">
        <v>2404</v>
      </c>
      <c r="AE7528" s="162"/>
      <c r="AF7528" t="s">
        <v>3060</v>
      </c>
      <c r="AH7528" s="2">
        <v>40255.450324074074</v>
      </c>
      <c r="AI7528" s="162"/>
    </row>
    <row r="7529" spans="1:35" ht="15" customHeight="1" thickBot="1" x14ac:dyDescent="0.4">
      <c r="A7529" s="180"/>
      <c r="B7529" s="5">
        <f t="shared" si="659"/>
        <v>7527</v>
      </c>
      <c r="C7529">
        <f t="shared" si="660"/>
        <v>223</v>
      </c>
      <c r="D7529" s="199">
        <v>1971</v>
      </c>
      <c r="E7529" s="162" t="s">
        <v>15</v>
      </c>
      <c r="F7529" s="162" t="s">
        <v>25</v>
      </c>
      <c r="G7529" s="121">
        <v>757656</v>
      </c>
      <c r="H7529" s="162"/>
      <c r="I7529" s="162"/>
      <c r="J7529" s="162" t="s">
        <v>3354</v>
      </c>
      <c r="K7529" s="162" t="s">
        <v>3383</v>
      </c>
      <c r="L7529" s="162"/>
      <c r="M7529" s="162" t="s">
        <v>3453</v>
      </c>
      <c r="N7529" s="162"/>
      <c r="O7529" s="162"/>
      <c r="P7529" s="162"/>
      <c r="Q7529" s="162"/>
      <c r="R7529" s="162"/>
      <c r="S7529" s="181"/>
      <c r="T7529" s="162" t="s">
        <v>3262</v>
      </c>
      <c r="U7529" s="162"/>
      <c r="V7529" s="182"/>
      <c r="W7529" s="162" t="s">
        <v>3572</v>
      </c>
      <c r="X7529" s="162" t="s">
        <v>3660</v>
      </c>
      <c r="Y7529" s="162"/>
      <c r="Z7529" s="162"/>
      <c r="AA7529" s="162" t="s">
        <v>3262</v>
      </c>
      <c r="AB7529" s="162"/>
      <c r="AC7529" s="162"/>
      <c r="AD7529"/>
      <c r="AE7529" s="162"/>
      <c r="AF7529" t="s">
        <v>3451</v>
      </c>
      <c r="AG7529" s="3"/>
      <c r="AH7529" s="153">
        <v>45899</v>
      </c>
      <c r="AI7529" s="198" t="s">
        <v>5482</v>
      </c>
    </row>
    <row r="7530" spans="1:35" ht="15" customHeight="1" thickBot="1" x14ac:dyDescent="0.4">
      <c r="A7530" s="180"/>
      <c r="B7530" s="5">
        <f t="shared" si="659"/>
        <v>7528</v>
      </c>
      <c r="C7530">
        <f t="shared" si="660"/>
        <v>26</v>
      </c>
      <c r="D7530" s="199">
        <v>1971</v>
      </c>
      <c r="E7530" s="162" t="s">
        <v>15</v>
      </c>
      <c r="F7530" s="162" t="s">
        <v>25</v>
      </c>
      <c r="G7530" s="162">
        <v>757879</v>
      </c>
      <c r="H7530" s="162" t="s">
        <v>17</v>
      </c>
      <c r="I7530" s="162"/>
      <c r="J7530" s="162" t="s">
        <v>3356</v>
      </c>
      <c r="K7530" s="162" t="s">
        <v>3383</v>
      </c>
      <c r="L7530" s="162" t="s">
        <v>2405</v>
      </c>
      <c r="M7530" s="162" t="s">
        <v>3359</v>
      </c>
      <c r="N7530" s="162"/>
      <c r="O7530" s="162"/>
      <c r="P7530" s="162"/>
      <c r="Q7530" s="162"/>
      <c r="R7530" s="162"/>
      <c r="S7530" s="181"/>
      <c r="T7530" s="162"/>
      <c r="U7530" s="162"/>
      <c r="V7530" s="182"/>
      <c r="W7530" s="162"/>
      <c r="X7530" s="162"/>
      <c r="Y7530" s="162"/>
      <c r="Z7530" s="162"/>
      <c r="AA7530" s="159"/>
      <c r="AB7530" s="162"/>
      <c r="AC7530" s="159"/>
      <c r="AE7530" s="162"/>
      <c r="AF7530" t="s">
        <v>3060</v>
      </c>
      <c r="AH7530" s="2">
        <v>41109.904664351852</v>
      </c>
      <c r="AI7530" s="162"/>
    </row>
    <row r="7531" spans="1:35" ht="15" customHeight="1" thickBot="1" x14ac:dyDescent="0.4">
      <c r="A7531" s="180"/>
      <c r="B7531" s="5">
        <f t="shared" si="659"/>
        <v>7529</v>
      </c>
      <c r="C7531">
        <f t="shared" si="660"/>
        <v>25</v>
      </c>
      <c r="D7531" s="199">
        <v>1971</v>
      </c>
      <c r="E7531" s="162" t="s">
        <v>15</v>
      </c>
      <c r="F7531" s="162" t="s">
        <v>25</v>
      </c>
      <c r="G7531" s="162">
        <v>757905</v>
      </c>
      <c r="H7531" s="162" t="s">
        <v>17</v>
      </c>
      <c r="I7531" s="162"/>
      <c r="J7531" s="162" t="s">
        <v>3354</v>
      </c>
      <c r="K7531" s="162" t="s">
        <v>3383</v>
      </c>
      <c r="L7531" s="162" t="s">
        <v>689</v>
      </c>
      <c r="M7531" s="162" t="s">
        <v>3359</v>
      </c>
      <c r="N7531" s="162"/>
      <c r="O7531" s="162"/>
      <c r="P7531" s="162"/>
      <c r="Q7531" s="162"/>
      <c r="R7531" s="162"/>
      <c r="S7531" s="181"/>
      <c r="T7531" s="162"/>
      <c r="U7531" s="162"/>
      <c r="V7531" s="182"/>
      <c r="W7531" s="162"/>
      <c r="X7531" s="162"/>
      <c r="Y7531" s="162"/>
      <c r="Z7531" s="162"/>
      <c r="AA7531" s="159"/>
      <c r="AB7531" s="162" t="s">
        <v>31</v>
      </c>
      <c r="AC7531" s="159"/>
      <c r="AE7531" s="162"/>
      <c r="AF7531" t="s">
        <v>3060</v>
      </c>
      <c r="AH7531" s="2">
        <v>40342.375358796293</v>
      </c>
      <c r="AI7531" s="162"/>
    </row>
    <row r="7532" spans="1:35" ht="15" customHeight="1" thickBot="1" x14ac:dyDescent="0.4">
      <c r="A7532" s="180"/>
      <c r="B7532" s="5">
        <f t="shared" si="659"/>
        <v>7530</v>
      </c>
      <c r="C7532">
        <f t="shared" si="660"/>
        <v>1142</v>
      </c>
      <c r="D7532" s="199">
        <v>1971</v>
      </c>
      <c r="E7532" s="162" t="s">
        <v>15</v>
      </c>
      <c r="F7532" s="162" t="s">
        <v>25</v>
      </c>
      <c r="G7532" s="162">
        <v>757930</v>
      </c>
      <c r="H7532" s="162" t="s">
        <v>17</v>
      </c>
      <c r="I7532" s="162"/>
      <c r="J7532" s="162" t="s">
        <v>3354</v>
      </c>
      <c r="K7532" s="162" t="s">
        <v>3383</v>
      </c>
      <c r="L7532" s="162" t="s">
        <v>755</v>
      </c>
      <c r="M7532" s="162" t="s">
        <v>3359</v>
      </c>
      <c r="N7532" s="162"/>
      <c r="O7532" s="162"/>
      <c r="P7532" s="162"/>
      <c r="Q7532" s="162"/>
      <c r="R7532" s="162"/>
      <c r="S7532" s="181"/>
      <c r="T7532" s="162"/>
      <c r="U7532" s="162"/>
      <c r="V7532" s="182"/>
      <c r="W7532" s="162"/>
      <c r="X7532" s="162"/>
      <c r="Y7532" s="162"/>
      <c r="Z7532" s="162"/>
      <c r="AA7532" s="159"/>
      <c r="AB7532" s="162" t="s">
        <v>31</v>
      </c>
      <c r="AC7532" s="159"/>
      <c r="AE7532" s="162"/>
      <c r="AF7532" t="s">
        <v>3060</v>
      </c>
      <c r="AH7532" s="2">
        <v>41021.40724537037</v>
      </c>
      <c r="AI7532" s="162"/>
    </row>
    <row r="7533" spans="1:35" ht="15" customHeight="1" thickBot="1" x14ac:dyDescent="0.4">
      <c r="A7533" s="180"/>
      <c r="B7533" s="5">
        <f t="shared" si="659"/>
        <v>7531</v>
      </c>
      <c r="C7533">
        <f t="shared" si="660"/>
        <v>224</v>
      </c>
      <c r="D7533" s="199">
        <v>1971</v>
      </c>
      <c r="E7533" s="162" t="s">
        <v>15</v>
      </c>
      <c r="F7533" s="162" t="s">
        <v>16</v>
      </c>
      <c r="G7533" s="162">
        <v>759072</v>
      </c>
      <c r="H7533" s="162" t="s">
        <v>17</v>
      </c>
      <c r="I7533" s="162"/>
      <c r="J7533" s="162" t="s">
        <v>3354</v>
      </c>
      <c r="K7533" s="162" t="s">
        <v>3383</v>
      </c>
      <c r="L7533" s="162" t="s">
        <v>764</v>
      </c>
      <c r="M7533" s="162" t="s">
        <v>3359</v>
      </c>
      <c r="N7533" s="162"/>
      <c r="O7533" s="162"/>
      <c r="P7533" s="162"/>
      <c r="Q7533" s="162"/>
      <c r="R7533" s="162"/>
      <c r="S7533" s="181"/>
      <c r="T7533" s="162"/>
      <c r="U7533" s="162"/>
      <c r="V7533" s="182"/>
      <c r="W7533" s="162"/>
      <c r="X7533" s="162"/>
      <c r="Y7533" s="162"/>
      <c r="Z7533" s="162"/>
      <c r="AA7533" s="159"/>
      <c r="AB7533" s="162"/>
      <c r="AC7533" s="159"/>
      <c r="AE7533" s="162"/>
      <c r="AF7533" t="s">
        <v>3060</v>
      </c>
      <c r="AH7533" s="2">
        <v>40200.659432870372</v>
      </c>
      <c r="AI7533" s="162"/>
    </row>
    <row r="7534" spans="1:35" ht="15" customHeight="1" thickBot="1" x14ac:dyDescent="0.4">
      <c r="A7534" s="180"/>
      <c r="B7534" s="5">
        <f t="shared" si="659"/>
        <v>7532</v>
      </c>
      <c r="C7534">
        <f t="shared" si="660"/>
        <v>124</v>
      </c>
      <c r="D7534" s="199">
        <v>1971</v>
      </c>
      <c r="E7534" s="162" t="s">
        <v>15</v>
      </c>
      <c r="F7534" s="162" t="s">
        <v>25</v>
      </c>
      <c r="G7534" s="162">
        <v>759296</v>
      </c>
      <c r="H7534" s="162" t="s">
        <v>17</v>
      </c>
      <c r="I7534" s="162"/>
      <c r="J7534" s="162" t="s">
        <v>3354</v>
      </c>
      <c r="K7534" s="162" t="s">
        <v>3383</v>
      </c>
      <c r="L7534" s="162"/>
      <c r="M7534" s="162" t="s">
        <v>3359</v>
      </c>
      <c r="N7534" s="162"/>
      <c r="O7534" s="162"/>
      <c r="P7534" s="162"/>
      <c r="Q7534" s="162"/>
      <c r="R7534" s="162"/>
      <c r="S7534" s="181"/>
      <c r="T7534" s="162"/>
      <c r="U7534" s="162"/>
      <c r="V7534" s="182"/>
      <c r="W7534" s="162"/>
      <c r="X7534" s="162"/>
      <c r="Y7534" s="162"/>
      <c r="Z7534" s="162"/>
      <c r="AA7534" s="159"/>
      <c r="AB7534" s="162" t="s">
        <v>31</v>
      </c>
      <c r="AC7534" s="159"/>
      <c r="AE7534" s="162"/>
      <c r="AF7534" t="s">
        <v>3060</v>
      </c>
      <c r="AH7534" s="2">
        <v>40514.043587962966</v>
      </c>
      <c r="AI7534" s="162"/>
    </row>
    <row r="7535" spans="1:35" ht="15" customHeight="1" thickBot="1" x14ac:dyDescent="0.4">
      <c r="A7535" s="180"/>
      <c r="B7535" s="5">
        <f t="shared" si="659"/>
        <v>7533</v>
      </c>
      <c r="C7535">
        <f t="shared" si="660"/>
        <v>78</v>
      </c>
      <c r="D7535" s="199">
        <v>1971</v>
      </c>
      <c r="E7535" s="162" t="s">
        <v>327</v>
      </c>
      <c r="F7535" s="162" t="s">
        <v>16</v>
      </c>
      <c r="G7535" s="162">
        <v>759420</v>
      </c>
      <c r="H7535" s="162" t="s">
        <v>17</v>
      </c>
      <c r="I7535" s="162"/>
      <c r="J7535" s="162" t="s">
        <v>380</v>
      </c>
      <c r="K7535" s="162" t="s">
        <v>3383</v>
      </c>
      <c r="L7535" s="162" t="s">
        <v>135</v>
      </c>
      <c r="M7535" s="162" t="s">
        <v>3359</v>
      </c>
      <c r="N7535" s="162"/>
      <c r="O7535" s="162"/>
      <c r="P7535" s="162"/>
      <c r="Q7535" s="162"/>
      <c r="R7535" s="162"/>
      <c r="S7535" s="181"/>
      <c r="T7535" s="162"/>
      <c r="U7535" s="162"/>
      <c r="V7535" s="182"/>
      <c r="W7535" s="162"/>
      <c r="X7535" s="162"/>
      <c r="Y7535" s="162"/>
      <c r="Z7535" s="162"/>
      <c r="AA7535" s="159"/>
      <c r="AB7535" s="162" t="s">
        <v>195</v>
      </c>
      <c r="AC7535" s="159"/>
      <c r="AE7535" s="162"/>
      <c r="AF7535" t="s">
        <v>3060</v>
      </c>
      <c r="AH7535" s="2">
        <v>40179.883449074077</v>
      </c>
      <c r="AI7535" s="162"/>
    </row>
    <row r="7536" spans="1:35" ht="15" customHeight="1" thickBot="1" x14ac:dyDescent="0.4">
      <c r="A7536" s="180"/>
      <c r="B7536" s="5">
        <f t="shared" si="659"/>
        <v>7534</v>
      </c>
      <c r="C7536">
        <f t="shared" si="660"/>
        <v>21</v>
      </c>
      <c r="D7536" s="199">
        <v>1971</v>
      </c>
      <c r="E7536" s="159" t="s">
        <v>327</v>
      </c>
      <c r="F7536" s="159" t="s">
        <v>16</v>
      </c>
      <c r="G7536" s="159">
        <v>759498</v>
      </c>
      <c r="H7536" s="159"/>
      <c r="I7536" s="159"/>
      <c r="J7536" s="159" t="s">
        <v>3364</v>
      </c>
      <c r="K7536" s="159" t="s">
        <v>3383</v>
      </c>
      <c r="L7536" s="159"/>
      <c r="M7536" s="159" t="s">
        <v>3453</v>
      </c>
      <c r="N7536" s="159"/>
      <c r="O7536" s="159"/>
      <c r="P7536" s="159"/>
      <c r="Q7536" s="159"/>
      <c r="R7536" s="159"/>
      <c r="S7536" s="203"/>
      <c r="T7536" s="159"/>
      <c r="U7536" s="159"/>
      <c r="V7536" s="161"/>
      <c r="W7536" s="159"/>
      <c r="X7536" s="159"/>
      <c r="Y7536" s="159"/>
      <c r="Z7536" s="159"/>
      <c r="AA7536" s="159" t="s">
        <v>3875</v>
      </c>
      <c r="AB7536" s="159"/>
      <c r="AC7536" s="159"/>
      <c r="AE7536" s="159"/>
      <c r="AF7536" s="3" t="s">
        <v>3451</v>
      </c>
      <c r="AG7536" s="3"/>
      <c r="AH7536" s="153">
        <v>45561</v>
      </c>
      <c r="AI7536" s="76" t="s">
        <v>4203</v>
      </c>
    </row>
    <row r="7537" spans="1:35" ht="15" customHeight="1" thickBot="1" x14ac:dyDescent="0.4">
      <c r="A7537" s="180"/>
      <c r="B7537" s="5">
        <f t="shared" si="659"/>
        <v>7535</v>
      </c>
      <c r="C7537">
        <f t="shared" si="660"/>
        <v>12</v>
      </c>
      <c r="D7537" s="199">
        <v>1971</v>
      </c>
      <c r="E7537" s="162" t="s">
        <v>759</v>
      </c>
      <c r="F7537" s="162" t="s">
        <v>25</v>
      </c>
      <c r="G7537" s="162">
        <v>759519</v>
      </c>
      <c r="H7537" s="162" t="s">
        <v>17</v>
      </c>
      <c r="I7537" s="162"/>
      <c r="J7537" s="162" t="s">
        <v>380</v>
      </c>
      <c r="K7537" s="162" t="s">
        <v>3383</v>
      </c>
      <c r="L7537" s="162" t="s">
        <v>385</v>
      </c>
      <c r="M7537" s="162" t="s">
        <v>3359</v>
      </c>
      <c r="N7537" s="162"/>
      <c r="O7537" s="162"/>
      <c r="P7537" s="162"/>
      <c r="Q7537" s="162"/>
      <c r="R7537" s="162"/>
      <c r="S7537" s="181"/>
      <c r="T7537" s="162"/>
      <c r="U7537" s="162"/>
      <c r="V7537" s="182"/>
      <c r="W7537" s="162"/>
      <c r="X7537" s="162"/>
      <c r="Y7537" s="162"/>
      <c r="Z7537" s="162"/>
      <c r="AA7537" s="159"/>
      <c r="AB7537" s="162" t="s">
        <v>139</v>
      </c>
      <c r="AC7537" s="159"/>
      <c r="AD7537" s="3" t="s">
        <v>2406</v>
      </c>
      <c r="AE7537" s="162"/>
      <c r="AF7537" t="s">
        <v>3060</v>
      </c>
      <c r="AH7537" s="2">
        <v>39925.803726851853</v>
      </c>
      <c r="AI7537" s="162"/>
    </row>
    <row r="7538" spans="1:35" ht="15" customHeight="1" thickBot="1" x14ac:dyDescent="0.4">
      <c r="A7538" s="180"/>
      <c r="B7538" s="5">
        <f t="shared" si="659"/>
        <v>7536</v>
      </c>
      <c r="C7538">
        <f>+G7539-G7538</f>
        <v>1</v>
      </c>
      <c r="D7538" s="199">
        <v>1971</v>
      </c>
      <c r="E7538" s="162" t="s">
        <v>759</v>
      </c>
      <c r="F7538" s="162" t="s">
        <v>25</v>
      </c>
      <c r="G7538" s="162">
        <v>759531</v>
      </c>
      <c r="H7538" s="162" t="s">
        <v>17</v>
      </c>
      <c r="I7538" s="162" t="s">
        <v>380</v>
      </c>
      <c r="J7538" s="162" t="s">
        <v>3354</v>
      </c>
      <c r="K7538" s="162" t="s">
        <v>3383</v>
      </c>
      <c r="L7538" s="162" t="s">
        <v>28</v>
      </c>
      <c r="M7538" s="162" t="s">
        <v>3453</v>
      </c>
      <c r="N7538" s="162"/>
      <c r="O7538" s="162"/>
      <c r="P7538" s="162"/>
      <c r="Q7538" s="162"/>
      <c r="R7538" s="162"/>
      <c r="S7538" s="181"/>
      <c r="T7538" s="162"/>
      <c r="U7538" s="162"/>
      <c r="V7538" s="182"/>
      <c r="W7538" s="162"/>
      <c r="X7538" s="162"/>
      <c r="Y7538" s="162"/>
      <c r="Z7538" s="162"/>
      <c r="AA7538" s="159" t="s">
        <v>4878</v>
      </c>
      <c r="AB7538" s="162"/>
      <c r="AC7538" s="159"/>
      <c r="AD7538" s="3" t="s">
        <v>2407</v>
      </c>
      <c r="AE7538" s="162"/>
      <c r="AF7538" t="s">
        <v>3451</v>
      </c>
      <c r="AH7538" s="2">
        <v>45744</v>
      </c>
      <c r="AI7538" s="162"/>
    </row>
    <row r="7539" spans="1:35" ht="15" customHeight="1" thickBot="1" x14ac:dyDescent="0.4">
      <c r="A7539" s="180"/>
      <c r="B7539" s="5">
        <f t="shared" si="659"/>
        <v>7537</v>
      </c>
      <c r="C7539">
        <f>+G7541-G7539</f>
        <v>465</v>
      </c>
      <c r="D7539" s="199">
        <v>1971</v>
      </c>
      <c r="E7539" s="162" t="s">
        <v>759</v>
      </c>
      <c r="F7539" s="162" t="s">
        <v>25</v>
      </c>
      <c r="G7539" s="162">
        <v>759532</v>
      </c>
      <c r="H7539" s="162" t="s">
        <v>17</v>
      </c>
      <c r="I7539" s="162"/>
      <c r="J7539" s="162" t="s">
        <v>3354</v>
      </c>
      <c r="K7539" s="162" t="s">
        <v>3383</v>
      </c>
      <c r="L7539" s="162" t="s">
        <v>28</v>
      </c>
      <c r="M7539" s="162" t="s">
        <v>3359</v>
      </c>
      <c r="N7539" s="162"/>
      <c r="O7539" s="162"/>
      <c r="P7539" s="162"/>
      <c r="Q7539" s="162"/>
      <c r="R7539" s="162"/>
      <c r="S7539" s="181"/>
      <c r="T7539" s="162"/>
      <c r="U7539" s="162"/>
      <c r="V7539" s="182"/>
      <c r="W7539" s="162"/>
      <c r="X7539" s="162"/>
      <c r="Y7539" s="162"/>
      <c r="Z7539" s="162"/>
      <c r="AA7539" s="159"/>
      <c r="AB7539" s="162"/>
      <c r="AC7539" s="159"/>
      <c r="AD7539" s="3" t="s">
        <v>2407</v>
      </c>
      <c r="AE7539" s="162"/>
      <c r="AF7539" t="s">
        <v>3060</v>
      </c>
      <c r="AH7539" s="2">
        <v>40076.661643518521</v>
      </c>
      <c r="AI7539" s="162"/>
    </row>
    <row r="7540" spans="1:35" ht="15" customHeight="1" thickBot="1" x14ac:dyDescent="0.4">
      <c r="A7540" s="180"/>
      <c r="B7540" s="5">
        <f t="shared" si="659"/>
        <v>7538</v>
      </c>
      <c r="C7540">
        <f t="shared" ref="C7540:C7541" si="661">+G7542-G7540</f>
        <v>39</v>
      </c>
      <c r="D7540" s="199">
        <v>1971</v>
      </c>
      <c r="E7540" s="159" t="s">
        <v>327</v>
      </c>
      <c r="F7540" s="159" t="s">
        <v>25</v>
      </c>
      <c r="G7540" s="160">
        <v>759985</v>
      </c>
      <c r="H7540" s="159"/>
      <c r="I7540" s="159"/>
      <c r="J7540" s="159" t="s">
        <v>3364</v>
      </c>
      <c r="K7540" s="159" t="s">
        <v>3383</v>
      </c>
      <c r="L7540" s="159"/>
      <c r="M7540" s="159" t="s">
        <v>3453</v>
      </c>
      <c r="N7540" s="159"/>
      <c r="O7540" s="159"/>
      <c r="P7540" s="159"/>
      <c r="Q7540" s="159"/>
      <c r="R7540" s="159"/>
      <c r="S7540" s="159"/>
      <c r="T7540" s="159"/>
      <c r="U7540" s="159"/>
      <c r="V7540" s="161"/>
      <c r="W7540" s="159" t="s">
        <v>3572</v>
      </c>
      <c r="X7540" s="159" t="s">
        <v>3452</v>
      </c>
      <c r="Y7540" s="159"/>
      <c r="Z7540" s="159"/>
      <c r="AA7540" s="159"/>
      <c r="AB7540" s="159"/>
      <c r="AC7540" s="159"/>
      <c r="AD7540" s="159"/>
      <c r="AE7540" s="159"/>
      <c r="AF7540" t="s">
        <v>3451</v>
      </c>
      <c r="AH7540" s="2">
        <v>46130</v>
      </c>
      <c r="AI7540" s="76" t="s">
        <v>6571</v>
      </c>
    </row>
    <row r="7541" spans="1:35" ht="15" customHeight="1" thickBot="1" x14ac:dyDescent="0.4">
      <c r="B7541" s="5">
        <f t="shared" si="659"/>
        <v>7539</v>
      </c>
      <c r="C7541">
        <f t="shared" si="661"/>
        <v>32</v>
      </c>
      <c r="D7541" s="199">
        <v>1971</v>
      </c>
      <c r="E7541" s="162" t="s">
        <v>327</v>
      </c>
      <c r="F7541" s="162" t="s">
        <v>25</v>
      </c>
      <c r="G7541" s="162">
        <v>759997</v>
      </c>
      <c r="H7541" s="162" t="s">
        <v>17</v>
      </c>
      <c r="I7541" s="162"/>
      <c r="J7541" s="162" t="s">
        <v>380</v>
      </c>
      <c r="K7541" s="162" t="s">
        <v>3383</v>
      </c>
      <c r="L7541" s="162" t="s">
        <v>2408</v>
      </c>
      <c r="M7541" s="162" t="s">
        <v>3359</v>
      </c>
      <c r="N7541" s="162"/>
      <c r="O7541" s="162"/>
      <c r="P7541" s="162"/>
      <c r="Q7541" s="162"/>
      <c r="R7541" s="162"/>
      <c r="S7541" s="181"/>
      <c r="T7541" s="162"/>
      <c r="U7541" s="162"/>
      <c r="V7541" s="182"/>
      <c r="W7541" s="162"/>
      <c r="X7541" s="162"/>
      <c r="Y7541" s="162"/>
      <c r="Z7541" s="162"/>
      <c r="AA7541" s="159"/>
      <c r="AB7541" s="162"/>
      <c r="AC7541" s="159"/>
      <c r="AE7541" s="162"/>
      <c r="AF7541" t="s">
        <v>3060</v>
      </c>
      <c r="AH7541" s="2">
        <v>41087.965509259258</v>
      </c>
      <c r="AI7541" s="162"/>
    </row>
    <row r="7542" spans="1:35" ht="15" thickBot="1" x14ac:dyDescent="0.4">
      <c r="A7542" s="180"/>
      <c r="B7542" s="5">
        <f t="shared" si="659"/>
        <v>7540</v>
      </c>
      <c r="C7542">
        <f>+G7545-G7542</f>
        <v>374</v>
      </c>
      <c r="D7542" s="199">
        <v>1971</v>
      </c>
      <c r="E7542" s="162" t="s">
        <v>327</v>
      </c>
      <c r="F7542" s="162" t="s">
        <v>25</v>
      </c>
      <c r="G7542" s="162">
        <v>760024</v>
      </c>
      <c r="H7542" s="162" t="s">
        <v>17</v>
      </c>
      <c r="I7542" s="162"/>
      <c r="J7542" s="162" t="s">
        <v>380</v>
      </c>
      <c r="K7542" s="162" t="s">
        <v>3383</v>
      </c>
      <c r="L7542" s="162" t="s">
        <v>28</v>
      </c>
      <c r="M7542" s="162" t="s">
        <v>3359</v>
      </c>
      <c r="N7542" s="162"/>
      <c r="O7542" s="162"/>
      <c r="P7542" s="162"/>
      <c r="Q7542" s="162"/>
      <c r="R7542" s="162"/>
      <c r="S7542" s="181"/>
      <c r="T7542" s="162"/>
      <c r="U7542" s="162"/>
      <c r="V7542" s="182"/>
      <c r="W7542" s="162"/>
      <c r="X7542" s="162"/>
      <c r="Y7542" s="162"/>
      <c r="Z7542" s="162"/>
      <c r="AA7542" s="159"/>
      <c r="AB7542" s="162"/>
      <c r="AC7542" s="159"/>
      <c r="AD7542" s="159"/>
      <c r="AE7542" s="162"/>
      <c r="AF7542" t="s">
        <v>3060</v>
      </c>
      <c r="AG7542" s="162"/>
      <c r="AH7542" s="163">
        <v>40164.959282407406</v>
      </c>
      <c r="AI7542" s="162"/>
    </row>
    <row r="7543" spans="1:35" ht="15" customHeight="1" thickBot="1" x14ac:dyDescent="0.4">
      <c r="A7543" s="180"/>
      <c r="B7543" s="5">
        <f t="shared" si="659"/>
        <v>7541</v>
      </c>
      <c r="C7543">
        <f t="shared" ref="C7543:C7546" si="662">+G7546-G7543</f>
        <v>556</v>
      </c>
      <c r="D7543" s="199">
        <v>1971</v>
      </c>
      <c r="E7543" s="162" t="s">
        <v>327</v>
      </c>
      <c r="F7543" s="162" t="s">
        <v>25</v>
      </c>
      <c r="G7543" s="162">
        <v>760029</v>
      </c>
      <c r="H7543" s="162" t="s">
        <v>17</v>
      </c>
      <c r="I7543" s="162"/>
      <c r="J7543" s="162" t="s">
        <v>380</v>
      </c>
      <c r="K7543" s="162" t="s">
        <v>3383</v>
      </c>
      <c r="L7543" s="162" t="s">
        <v>102</v>
      </c>
      <c r="M7543" s="162" t="s">
        <v>3359</v>
      </c>
      <c r="N7543" s="162"/>
      <c r="O7543" s="162"/>
      <c r="P7543" s="162"/>
      <c r="Q7543" s="162"/>
      <c r="R7543" s="162"/>
      <c r="S7543" s="181"/>
      <c r="T7543" s="162"/>
      <c r="U7543" s="162"/>
      <c r="V7543" s="182"/>
      <c r="W7543" s="162"/>
      <c r="X7543" s="162"/>
      <c r="Y7543" s="162"/>
      <c r="Z7543" s="162"/>
      <c r="AA7543" s="159"/>
      <c r="AB7543" s="162"/>
      <c r="AC7543" s="159"/>
      <c r="AE7543" s="162"/>
      <c r="AF7543" t="s">
        <v>3060</v>
      </c>
      <c r="AH7543" s="2">
        <v>39713.36923611111</v>
      </c>
      <c r="AI7543" s="162"/>
    </row>
    <row r="7544" spans="1:35" ht="15" customHeight="1" thickBot="1" x14ac:dyDescent="0.4">
      <c r="A7544" s="180"/>
      <c r="B7544" s="5">
        <f t="shared" si="659"/>
        <v>7542</v>
      </c>
      <c r="C7544">
        <f t="shared" si="662"/>
        <v>596</v>
      </c>
      <c r="D7544" s="199">
        <v>1971</v>
      </c>
      <c r="E7544" s="159" t="s">
        <v>15</v>
      </c>
      <c r="F7544" s="159" t="s">
        <v>25</v>
      </c>
      <c r="G7544" s="160">
        <v>760381</v>
      </c>
      <c r="H7544" s="159"/>
      <c r="I7544" s="159"/>
      <c r="J7544" s="159" t="s">
        <v>3354</v>
      </c>
      <c r="K7544" s="159" t="s">
        <v>3383</v>
      </c>
      <c r="L7544" s="159"/>
      <c r="M7544" s="159" t="s">
        <v>3453</v>
      </c>
      <c r="N7544" s="159"/>
      <c r="O7544" s="159"/>
      <c r="P7544" s="159"/>
      <c r="Q7544" s="159"/>
      <c r="R7544" s="159"/>
      <c r="S7544" s="159"/>
      <c r="T7544" s="159" t="s">
        <v>3262</v>
      </c>
      <c r="U7544" s="159"/>
      <c r="V7544" s="161"/>
      <c r="W7544" s="159" t="s">
        <v>3572</v>
      </c>
      <c r="X7544" s="159" t="s">
        <v>3660</v>
      </c>
      <c r="Y7544" s="159"/>
      <c r="Z7544" s="159"/>
      <c r="AA7544" s="159" t="s">
        <v>3262</v>
      </c>
      <c r="AB7544" s="159"/>
      <c r="AC7544" s="159"/>
      <c r="AD7544" s="159"/>
      <c r="AE7544" s="159"/>
      <c r="AF7544" t="s">
        <v>3451</v>
      </c>
      <c r="AH7544" s="2">
        <v>46130</v>
      </c>
      <c r="AI7544" s="76" t="s">
        <v>6505</v>
      </c>
    </row>
    <row r="7545" spans="1:35" ht="15" customHeight="1" thickBot="1" x14ac:dyDescent="0.4">
      <c r="B7545" s="5">
        <f t="shared" si="659"/>
        <v>7543</v>
      </c>
      <c r="C7545">
        <f t="shared" si="662"/>
        <v>611</v>
      </c>
      <c r="D7545" s="199">
        <v>1971</v>
      </c>
      <c r="E7545" s="162" t="s">
        <v>15</v>
      </c>
      <c r="F7545" s="162" t="s">
        <v>25</v>
      </c>
      <c r="G7545" s="162">
        <v>760398</v>
      </c>
      <c r="H7545" s="162" t="s">
        <v>17</v>
      </c>
      <c r="I7545" s="162"/>
      <c r="J7545" s="162" t="s">
        <v>3354</v>
      </c>
      <c r="K7545" s="162" t="s">
        <v>3383</v>
      </c>
      <c r="L7545" s="162"/>
      <c r="M7545" s="162" t="s">
        <v>3359</v>
      </c>
      <c r="N7545" s="162"/>
      <c r="O7545" s="162"/>
      <c r="P7545" s="162"/>
      <c r="Q7545" s="162"/>
      <c r="R7545" s="162"/>
      <c r="S7545" s="181"/>
      <c r="T7545" s="162"/>
      <c r="U7545" s="162"/>
      <c r="V7545" s="182"/>
      <c r="W7545" s="162"/>
      <c r="X7545" s="162"/>
      <c r="Y7545" s="162"/>
      <c r="Z7545" s="162"/>
      <c r="AA7545" s="159"/>
      <c r="AB7545" s="162" t="s">
        <v>31</v>
      </c>
      <c r="AC7545" s="159"/>
      <c r="AE7545" s="162"/>
      <c r="AF7545" t="s">
        <v>3060</v>
      </c>
      <c r="AH7545" s="2">
        <v>40623.783263888887</v>
      </c>
      <c r="AI7545" s="162"/>
    </row>
    <row r="7546" spans="1:35" ht="15" customHeight="1" thickBot="1" x14ac:dyDescent="0.4">
      <c r="A7546" s="180"/>
      <c r="B7546" s="5">
        <f t="shared" si="659"/>
        <v>7544</v>
      </c>
      <c r="C7546">
        <f t="shared" si="662"/>
        <v>446</v>
      </c>
      <c r="D7546" s="199">
        <v>1971</v>
      </c>
      <c r="E7546" s="159" t="s">
        <v>15</v>
      </c>
      <c r="F7546" s="159" t="s">
        <v>25</v>
      </c>
      <c r="G7546" s="159">
        <v>760585</v>
      </c>
      <c r="H7546" s="159"/>
      <c r="I7546" s="159"/>
      <c r="J7546" s="159"/>
      <c r="K7546" s="159"/>
      <c r="L7546" s="159"/>
      <c r="M7546" s="159"/>
      <c r="N7546" s="159"/>
      <c r="O7546" s="159"/>
      <c r="P7546" s="159"/>
      <c r="Q7546" s="159"/>
      <c r="R7546" s="159"/>
      <c r="S7546" s="203"/>
      <c r="T7546" s="159"/>
      <c r="U7546" s="159"/>
      <c r="V7546" s="161"/>
      <c r="W7546" s="159"/>
      <c r="X7546" s="159"/>
      <c r="Y7546" s="159"/>
      <c r="Z7546" s="159"/>
      <c r="AA7546" s="159"/>
      <c r="AB7546" s="159"/>
      <c r="AC7546" s="159"/>
      <c r="AE7546" s="159"/>
      <c r="AF7546" s="3" t="s">
        <v>3451</v>
      </c>
      <c r="AG7546" s="3"/>
      <c r="AH7546" s="153">
        <v>45568</v>
      </c>
      <c r="AI7546" s="167" t="s">
        <v>4332</v>
      </c>
    </row>
    <row r="7547" spans="1:35" ht="15" customHeight="1" thickBot="1" x14ac:dyDescent="0.4">
      <c r="A7547" s="180"/>
      <c r="B7547" s="5">
        <f t="shared" si="659"/>
        <v>7545</v>
      </c>
      <c r="C7547">
        <f t="shared" si="660"/>
        <v>32</v>
      </c>
      <c r="D7547" s="199">
        <v>1971</v>
      </c>
      <c r="E7547" s="162" t="s">
        <v>560</v>
      </c>
      <c r="F7547" s="162" t="s">
        <v>25</v>
      </c>
      <c r="G7547" s="162">
        <v>760977</v>
      </c>
      <c r="H7547" s="162" t="s">
        <v>17</v>
      </c>
      <c r="I7547" s="162"/>
      <c r="J7547" s="162" t="s">
        <v>3354</v>
      </c>
      <c r="K7547" s="162" t="s">
        <v>3383</v>
      </c>
      <c r="L7547" s="162" t="s">
        <v>156</v>
      </c>
      <c r="M7547" s="162" t="s">
        <v>3359</v>
      </c>
      <c r="N7547" s="162"/>
      <c r="O7547" s="162"/>
      <c r="P7547" s="162"/>
      <c r="Q7547" s="162"/>
      <c r="R7547" s="162"/>
      <c r="S7547" s="181"/>
      <c r="T7547" s="162"/>
      <c r="U7547" s="162"/>
      <c r="V7547" s="182"/>
      <c r="W7547" s="162"/>
      <c r="X7547" s="162"/>
      <c r="Y7547" s="162"/>
      <c r="Z7547" s="162"/>
      <c r="AA7547" s="159"/>
      <c r="AB7547" s="162"/>
      <c r="AC7547" s="159"/>
      <c r="AD7547" s="3" t="s">
        <v>1212</v>
      </c>
      <c r="AE7547" s="162"/>
      <c r="AF7547" t="s">
        <v>3060</v>
      </c>
      <c r="AH7547" s="2">
        <v>39818.507650462961</v>
      </c>
      <c r="AI7547" s="162"/>
    </row>
    <row r="7548" spans="1:35" ht="15" customHeight="1" thickBot="1" x14ac:dyDescent="0.4">
      <c r="A7548" s="180"/>
      <c r="B7548" s="5">
        <f t="shared" si="659"/>
        <v>7546</v>
      </c>
      <c r="C7548">
        <f t="shared" si="660"/>
        <v>22</v>
      </c>
      <c r="D7548" s="199">
        <v>1971</v>
      </c>
      <c r="E7548" s="162" t="s">
        <v>560</v>
      </c>
      <c r="F7548" s="162" t="s">
        <v>25</v>
      </c>
      <c r="G7548" s="162">
        <v>761009</v>
      </c>
      <c r="H7548" s="162"/>
      <c r="I7548" s="162"/>
      <c r="J7548" s="162" t="s">
        <v>3354</v>
      </c>
      <c r="K7548" s="162"/>
      <c r="L7548" s="162"/>
      <c r="M7548" s="162"/>
      <c r="N7548" s="162"/>
      <c r="O7548" s="162"/>
      <c r="P7548" s="162"/>
      <c r="Q7548" s="162"/>
      <c r="R7548" s="162"/>
      <c r="S7548" s="181"/>
      <c r="T7548" s="162"/>
      <c r="U7548" s="162"/>
      <c r="V7548" s="182"/>
      <c r="W7548" s="162"/>
      <c r="X7548" s="162"/>
      <c r="Y7548" s="162"/>
      <c r="Z7548" s="162"/>
      <c r="AA7548" s="159"/>
      <c r="AB7548" s="162"/>
      <c r="AC7548" s="159"/>
      <c r="AE7548" s="162"/>
      <c r="AF7548" t="s">
        <v>3451</v>
      </c>
      <c r="AH7548" s="2">
        <v>45287</v>
      </c>
      <c r="AI7548" s="162"/>
    </row>
    <row r="7549" spans="1:35" ht="15" thickBot="1" x14ac:dyDescent="0.4">
      <c r="A7549" s="180"/>
      <c r="B7549" s="5">
        <f t="shared" si="659"/>
        <v>7547</v>
      </c>
      <c r="C7549">
        <f t="shared" si="660"/>
        <v>17</v>
      </c>
      <c r="D7549" s="199">
        <v>1971</v>
      </c>
      <c r="E7549" s="159" t="s">
        <v>560</v>
      </c>
      <c r="F7549" s="159" t="s">
        <v>25</v>
      </c>
      <c r="G7549" s="160">
        <v>761031</v>
      </c>
      <c r="H7549" s="159"/>
      <c r="I7549" s="159"/>
      <c r="J7549" s="159" t="s">
        <v>380</v>
      </c>
      <c r="K7549" s="159" t="s">
        <v>3383</v>
      </c>
      <c r="L7549" s="159"/>
      <c r="M7549" s="159" t="s">
        <v>3453</v>
      </c>
      <c r="N7549" s="159"/>
      <c r="O7549" s="159"/>
      <c r="P7549" s="159"/>
      <c r="Q7549" s="159"/>
      <c r="R7549" s="159"/>
      <c r="S7549" s="159"/>
      <c r="T7549" s="159"/>
      <c r="U7549" s="159"/>
      <c r="V7549" s="161"/>
      <c r="W7549" s="159" t="s">
        <v>3557</v>
      </c>
      <c r="X7549" s="159" t="s">
        <v>3452</v>
      </c>
      <c r="Y7549" s="159"/>
      <c r="Z7549" s="159" t="s">
        <v>3359</v>
      </c>
      <c r="AA7549" s="159"/>
      <c r="AB7549" s="159"/>
      <c r="AC7549" s="159"/>
      <c r="AD7549" s="159" t="s">
        <v>6316</v>
      </c>
      <c r="AE7549" s="159"/>
      <c r="AF7549" t="s">
        <v>3451</v>
      </c>
      <c r="AG7549" s="159"/>
      <c r="AH7549" s="176">
        <v>46034</v>
      </c>
      <c r="AI7549" s="76" t="s">
        <v>6208</v>
      </c>
    </row>
    <row r="7550" spans="1:35" ht="15" customHeight="1" thickBot="1" x14ac:dyDescent="0.4">
      <c r="B7550" s="5">
        <f t="shared" si="659"/>
        <v>7548</v>
      </c>
      <c r="C7550">
        <f t="shared" si="660"/>
        <v>67</v>
      </c>
      <c r="D7550" s="199">
        <v>1971</v>
      </c>
      <c r="E7550" s="162" t="s">
        <v>560</v>
      </c>
      <c r="F7550" s="162" t="s">
        <v>25</v>
      </c>
      <c r="G7550" s="162">
        <v>761048</v>
      </c>
      <c r="H7550" s="162" t="s">
        <v>17</v>
      </c>
      <c r="I7550" s="162"/>
      <c r="J7550" s="162" t="s">
        <v>3354</v>
      </c>
      <c r="K7550" s="162"/>
      <c r="L7550" s="162"/>
      <c r="M7550" s="162" t="s">
        <v>3359</v>
      </c>
      <c r="N7550" s="162"/>
      <c r="O7550" s="162"/>
      <c r="P7550" s="162"/>
      <c r="Q7550" s="162"/>
      <c r="R7550" s="162"/>
      <c r="S7550" s="181"/>
      <c r="T7550" s="162"/>
      <c r="U7550" s="162"/>
      <c r="V7550" s="182"/>
      <c r="W7550" s="162" t="s">
        <v>3557</v>
      </c>
      <c r="X7550" s="162"/>
      <c r="Y7550" s="162"/>
      <c r="Z7550" s="162"/>
      <c r="AA7550" s="159"/>
      <c r="AB7550" s="162"/>
      <c r="AC7550" s="159"/>
      <c r="AE7550" s="162"/>
      <c r="AF7550" t="s">
        <v>3060</v>
      </c>
      <c r="AH7550" s="2">
        <v>40118.534224537034</v>
      </c>
      <c r="AI7550" s="162"/>
    </row>
    <row r="7551" spans="1:35" ht="15" customHeight="1" thickBot="1" x14ac:dyDescent="0.4">
      <c r="A7551" s="180"/>
      <c r="B7551" s="5">
        <f t="shared" si="659"/>
        <v>7549</v>
      </c>
      <c r="C7551">
        <f t="shared" si="660"/>
        <v>77</v>
      </c>
      <c r="D7551" s="199">
        <v>1971</v>
      </c>
      <c r="E7551" s="119" t="s">
        <v>15</v>
      </c>
      <c r="F7551" s="119" t="s">
        <v>25</v>
      </c>
      <c r="G7551" s="121">
        <v>761115</v>
      </c>
      <c r="H7551" s="162"/>
      <c r="I7551" s="196"/>
      <c r="J7551" s="196" t="s">
        <v>3354</v>
      </c>
      <c r="K7551" s="196" t="s">
        <v>3383</v>
      </c>
      <c r="L7551" s="196"/>
      <c r="M7551" s="196" t="s">
        <v>3453</v>
      </c>
      <c r="N7551" s="196"/>
      <c r="O7551" s="196"/>
      <c r="P7551" s="196"/>
      <c r="Q7551" s="196"/>
      <c r="R7551" s="196"/>
      <c r="S7551" s="204"/>
      <c r="T7551" s="196" t="s">
        <v>3262</v>
      </c>
      <c r="U7551" s="196"/>
      <c r="V7551" s="205"/>
      <c r="W7551" s="196" t="s">
        <v>3572</v>
      </c>
      <c r="X7551" s="196" t="s">
        <v>3660</v>
      </c>
      <c r="Y7551" s="196"/>
      <c r="Z7551" s="196"/>
      <c r="AA7551" s="196" t="s">
        <v>3262</v>
      </c>
      <c r="AB7551" s="162"/>
      <c r="AC7551" s="162"/>
      <c r="AD7551"/>
      <c r="AE7551" s="162"/>
      <c r="AF7551" t="s">
        <v>3451</v>
      </c>
      <c r="AH7551" s="2">
        <v>45966</v>
      </c>
      <c r="AI7551" s="198" t="s">
        <v>5805</v>
      </c>
    </row>
    <row r="7552" spans="1:35" ht="15" customHeight="1" thickBot="1" x14ac:dyDescent="0.4">
      <c r="A7552" s="180"/>
      <c r="B7552" s="5">
        <f t="shared" si="659"/>
        <v>7550</v>
      </c>
      <c r="C7552">
        <f t="shared" si="660"/>
        <v>16</v>
      </c>
      <c r="D7552" s="199">
        <v>1971</v>
      </c>
      <c r="E7552" s="162" t="s">
        <v>15</v>
      </c>
      <c r="F7552" s="162" t="s">
        <v>16</v>
      </c>
      <c r="G7552" s="162">
        <v>761192</v>
      </c>
      <c r="H7552" s="162"/>
      <c r="I7552" s="162"/>
      <c r="J7552" s="162" t="s">
        <v>3354</v>
      </c>
      <c r="K7552" s="162" t="s">
        <v>3383</v>
      </c>
      <c r="L7552" s="162"/>
      <c r="M7552" s="162"/>
      <c r="N7552" s="162"/>
      <c r="O7552" s="162"/>
      <c r="P7552" s="162"/>
      <c r="Q7552" s="162"/>
      <c r="R7552" s="162"/>
      <c r="S7552" s="181"/>
      <c r="T7552" s="162"/>
      <c r="U7552" s="162"/>
      <c r="V7552" s="182"/>
      <c r="W7552" s="162"/>
      <c r="X7552" s="162"/>
      <c r="Y7552" s="162"/>
      <c r="Z7552" s="162"/>
      <c r="AA7552" s="159"/>
      <c r="AB7552" s="162"/>
      <c r="AC7552" s="159"/>
      <c r="AE7552" s="162"/>
      <c r="AF7552" t="s">
        <v>3451</v>
      </c>
      <c r="AH7552" s="2">
        <v>45214</v>
      </c>
      <c r="AI7552" s="162"/>
    </row>
    <row r="7553" spans="1:35" ht="15" customHeight="1" thickBot="1" x14ac:dyDescent="0.4">
      <c r="A7553" s="180"/>
      <c r="B7553" s="5">
        <f t="shared" si="659"/>
        <v>7551</v>
      </c>
      <c r="C7553">
        <f t="shared" si="660"/>
        <v>134</v>
      </c>
      <c r="D7553" s="199">
        <v>1971</v>
      </c>
      <c r="E7553" s="162" t="s">
        <v>15</v>
      </c>
      <c r="F7553" s="162" t="s">
        <v>16</v>
      </c>
      <c r="G7553" s="162">
        <v>761208</v>
      </c>
      <c r="H7553" s="162" t="s">
        <v>17</v>
      </c>
      <c r="I7553" s="162"/>
      <c r="J7553" s="162" t="s">
        <v>3354</v>
      </c>
      <c r="K7553" s="162" t="s">
        <v>3383</v>
      </c>
      <c r="L7553" s="162" t="s">
        <v>2409</v>
      </c>
      <c r="M7553" s="162" t="s">
        <v>3359</v>
      </c>
      <c r="N7553" s="162"/>
      <c r="O7553" s="162"/>
      <c r="P7553" s="162"/>
      <c r="Q7553" s="162"/>
      <c r="R7553" s="162"/>
      <c r="S7553" s="181"/>
      <c r="T7553" s="162"/>
      <c r="U7553" s="162"/>
      <c r="V7553" s="182"/>
      <c r="W7553" s="162"/>
      <c r="X7553" s="162"/>
      <c r="Y7553" s="162"/>
      <c r="Z7553" s="162"/>
      <c r="AA7553" s="159"/>
      <c r="AB7553" s="162"/>
      <c r="AC7553" s="159"/>
      <c r="AD7553" s="3" t="s">
        <v>2410</v>
      </c>
      <c r="AE7553" s="162"/>
      <c r="AF7553" t="s">
        <v>3060</v>
      </c>
      <c r="AH7553" s="2">
        <v>39858.771932870368</v>
      </c>
      <c r="AI7553" s="162"/>
    </row>
    <row r="7554" spans="1:35" ht="15" customHeight="1" thickBot="1" x14ac:dyDescent="0.4">
      <c r="A7554" s="180"/>
      <c r="B7554" s="5">
        <f t="shared" si="659"/>
        <v>7552</v>
      </c>
      <c r="C7554">
        <f t="shared" si="660"/>
        <v>39</v>
      </c>
      <c r="D7554" s="199">
        <v>1971</v>
      </c>
      <c r="E7554" s="162" t="s">
        <v>15</v>
      </c>
      <c r="F7554" s="162" t="s">
        <v>16</v>
      </c>
      <c r="G7554" s="162">
        <v>761342</v>
      </c>
      <c r="H7554" s="162" t="s">
        <v>17</v>
      </c>
      <c r="I7554" s="162"/>
      <c r="J7554" s="162"/>
      <c r="K7554" s="162"/>
      <c r="L7554" s="162"/>
      <c r="M7554" s="162" t="s">
        <v>3359</v>
      </c>
      <c r="N7554" s="162"/>
      <c r="O7554" s="162"/>
      <c r="P7554" s="162"/>
      <c r="Q7554" s="162"/>
      <c r="R7554" s="162"/>
      <c r="S7554" s="181"/>
      <c r="T7554" s="162"/>
      <c r="U7554" s="162"/>
      <c r="V7554" s="182"/>
      <c r="W7554" s="162"/>
      <c r="X7554" s="162"/>
      <c r="Y7554" s="162"/>
      <c r="Z7554" s="162"/>
      <c r="AA7554" s="159"/>
      <c r="AB7554" s="162"/>
      <c r="AC7554" s="159"/>
      <c r="AE7554" s="162"/>
      <c r="AF7554" t="s">
        <v>3060</v>
      </c>
      <c r="AH7554" s="2">
        <v>40644.320069444446</v>
      </c>
      <c r="AI7554" s="162"/>
    </row>
    <row r="7555" spans="1:35" ht="15" customHeight="1" thickBot="1" x14ac:dyDescent="0.4">
      <c r="A7555" s="180"/>
      <c r="B7555" s="5">
        <f t="shared" si="659"/>
        <v>7553</v>
      </c>
      <c r="C7555">
        <f t="shared" si="660"/>
        <v>66</v>
      </c>
      <c r="D7555" s="199">
        <v>1971</v>
      </c>
      <c r="E7555" s="162" t="s">
        <v>15</v>
      </c>
      <c r="F7555" s="162" t="s">
        <v>16</v>
      </c>
      <c r="G7555" s="162">
        <v>761381</v>
      </c>
      <c r="H7555" s="162" t="s">
        <v>17</v>
      </c>
      <c r="I7555" s="162"/>
      <c r="J7555" s="162" t="s">
        <v>3354</v>
      </c>
      <c r="K7555" s="162" t="s">
        <v>3383</v>
      </c>
      <c r="L7555" s="162" t="s">
        <v>46</v>
      </c>
      <c r="M7555" s="162" t="s">
        <v>3359</v>
      </c>
      <c r="N7555" s="162"/>
      <c r="O7555" s="162"/>
      <c r="P7555" s="162"/>
      <c r="Q7555" s="162"/>
      <c r="R7555" s="162"/>
      <c r="S7555" s="181"/>
      <c r="T7555" s="162"/>
      <c r="U7555" s="162"/>
      <c r="V7555" s="182"/>
      <c r="W7555" s="162"/>
      <c r="X7555" s="162"/>
      <c r="Y7555" s="162"/>
      <c r="Z7555" s="162"/>
      <c r="AA7555" s="159"/>
      <c r="AB7555" s="162" t="s">
        <v>81</v>
      </c>
      <c r="AC7555" s="159"/>
      <c r="AE7555" s="162"/>
      <c r="AF7555" t="s">
        <v>3060</v>
      </c>
      <c r="AH7555" s="2">
        <v>39870.512199074074</v>
      </c>
      <c r="AI7555" s="162"/>
    </row>
    <row r="7556" spans="1:35" ht="15" customHeight="1" thickBot="1" x14ac:dyDescent="0.4">
      <c r="A7556" s="180"/>
      <c r="B7556" s="5">
        <f t="shared" si="659"/>
        <v>7554</v>
      </c>
      <c r="C7556">
        <f t="shared" si="660"/>
        <v>34</v>
      </c>
      <c r="D7556" s="199">
        <v>1971</v>
      </c>
      <c r="E7556" s="162" t="s">
        <v>15</v>
      </c>
      <c r="F7556" s="162" t="s">
        <v>16</v>
      </c>
      <c r="G7556" s="162">
        <v>761447</v>
      </c>
      <c r="H7556" s="162" t="s">
        <v>17</v>
      </c>
      <c r="I7556" s="162"/>
      <c r="J7556" s="162" t="s">
        <v>3354</v>
      </c>
      <c r="K7556" s="162" t="s">
        <v>3383</v>
      </c>
      <c r="L7556" s="162" t="s">
        <v>2411</v>
      </c>
      <c r="M7556" s="162" t="s">
        <v>3359</v>
      </c>
      <c r="N7556" s="162"/>
      <c r="O7556" s="162"/>
      <c r="P7556" s="162"/>
      <c r="Q7556" s="162"/>
      <c r="R7556" s="162"/>
      <c r="S7556" s="181"/>
      <c r="T7556" s="162"/>
      <c r="U7556" s="162"/>
      <c r="V7556" s="182"/>
      <c r="W7556" s="162"/>
      <c r="X7556" s="162"/>
      <c r="Y7556" s="162"/>
      <c r="Z7556" s="162"/>
      <c r="AA7556" s="159"/>
      <c r="AB7556" s="162" t="s">
        <v>31</v>
      </c>
      <c r="AC7556" s="159"/>
      <c r="AE7556" s="162"/>
      <c r="AF7556" t="s">
        <v>3060</v>
      </c>
      <c r="AH7556" s="2">
        <v>39946.639664351853</v>
      </c>
      <c r="AI7556" s="162"/>
    </row>
    <row r="7557" spans="1:35" ht="15" customHeight="1" thickBot="1" x14ac:dyDescent="0.4">
      <c r="A7557" s="180"/>
      <c r="B7557" s="5">
        <f t="shared" si="659"/>
        <v>7555</v>
      </c>
      <c r="C7557">
        <f t="shared" si="660"/>
        <v>60</v>
      </c>
      <c r="D7557" s="199">
        <v>1971</v>
      </c>
      <c r="E7557" s="159" t="s">
        <v>15</v>
      </c>
      <c r="F7557" s="159" t="s">
        <v>25</v>
      </c>
      <c r="G7557" s="160">
        <v>761481</v>
      </c>
      <c r="H7557" s="159"/>
      <c r="I7557" s="159"/>
      <c r="J7557" s="159"/>
      <c r="K7557" s="159" t="s">
        <v>3383</v>
      </c>
      <c r="L7557" s="159"/>
      <c r="M7557" s="159"/>
      <c r="N7557" s="159"/>
      <c r="O7557" s="159"/>
      <c r="P7557" s="159"/>
      <c r="Q7557" s="159"/>
      <c r="R7557" s="159"/>
      <c r="S7557" s="203"/>
      <c r="T7557" s="159"/>
      <c r="U7557" s="159"/>
      <c r="V7557" s="161"/>
      <c r="W7557" s="159"/>
      <c r="X7557" s="159"/>
      <c r="Y7557" s="159"/>
      <c r="Z7557" s="159"/>
      <c r="AA7557" s="159"/>
      <c r="AB7557" s="159"/>
      <c r="AC7557" s="159"/>
      <c r="AE7557" s="159"/>
      <c r="AF7557" s="3" t="s">
        <v>3451</v>
      </c>
      <c r="AG7557" s="3"/>
      <c r="AH7557" s="153">
        <v>45739</v>
      </c>
      <c r="AI7557" s="167" t="s">
        <v>4833</v>
      </c>
    </row>
    <row r="7558" spans="1:35" ht="15" customHeight="1" thickBot="1" x14ac:dyDescent="0.4">
      <c r="A7558" s="180"/>
      <c r="B7558" s="5">
        <f t="shared" si="659"/>
        <v>7556</v>
      </c>
      <c r="C7558">
        <f t="shared" si="660"/>
        <v>290</v>
      </c>
      <c r="D7558" s="199">
        <v>1971</v>
      </c>
      <c r="E7558" s="162" t="s">
        <v>15</v>
      </c>
      <c r="F7558" s="162" t="s">
        <v>16</v>
      </c>
      <c r="G7558" s="162">
        <v>761541</v>
      </c>
      <c r="H7558" s="162" t="s">
        <v>17</v>
      </c>
      <c r="I7558" s="162"/>
      <c r="J7558" s="162" t="s">
        <v>3354</v>
      </c>
      <c r="K7558" s="162"/>
      <c r="L7558" s="162"/>
      <c r="M7558" s="162" t="s">
        <v>3359</v>
      </c>
      <c r="N7558" s="162"/>
      <c r="O7558" s="162"/>
      <c r="P7558" s="162"/>
      <c r="Q7558" s="162"/>
      <c r="R7558" s="162"/>
      <c r="S7558" s="181"/>
      <c r="T7558" s="162"/>
      <c r="U7558" s="162"/>
      <c r="V7558" s="182"/>
      <c r="W7558" s="162"/>
      <c r="X7558" s="162"/>
      <c r="Y7558" s="162"/>
      <c r="Z7558" s="162"/>
      <c r="AA7558" s="159"/>
      <c r="AB7558" s="162"/>
      <c r="AC7558" s="159"/>
      <c r="AE7558" s="162"/>
      <c r="AF7558" t="s">
        <v>3060</v>
      </c>
      <c r="AH7558" s="2">
        <v>40455.905324074076</v>
      </c>
      <c r="AI7558" s="162"/>
    </row>
    <row r="7559" spans="1:35" ht="15" customHeight="1" thickBot="1" x14ac:dyDescent="0.4">
      <c r="A7559" s="159"/>
      <c r="B7559" s="5">
        <f t="shared" si="659"/>
        <v>7557</v>
      </c>
      <c r="C7559">
        <f t="shared" si="660"/>
        <v>5</v>
      </c>
      <c r="D7559" s="199">
        <v>1971</v>
      </c>
      <c r="E7559" s="162" t="s">
        <v>3762</v>
      </c>
      <c r="F7559" s="162" t="s">
        <v>1112</v>
      </c>
      <c r="G7559" s="162">
        <v>761831</v>
      </c>
      <c r="H7559" s="162" t="s">
        <v>17</v>
      </c>
      <c r="I7559" s="162"/>
      <c r="J7559" s="162" t="s">
        <v>3354</v>
      </c>
      <c r="K7559" s="162" t="s">
        <v>3383</v>
      </c>
      <c r="L7559" s="162" t="s">
        <v>382</v>
      </c>
      <c r="M7559" s="162" t="s">
        <v>3359</v>
      </c>
      <c r="N7559" s="162"/>
      <c r="O7559" s="162"/>
      <c r="P7559" s="162"/>
      <c r="Q7559" s="162"/>
      <c r="R7559" s="162"/>
      <c r="S7559" s="181"/>
      <c r="T7559" s="162"/>
      <c r="U7559" s="162"/>
      <c r="V7559" s="182"/>
      <c r="W7559" s="162"/>
      <c r="X7559" s="162"/>
      <c r="Y7559" s="162"/>
      <c r="Z7559" s="162"/>
      <c r="AA7559" s="159"/>
      <c r="AB7559" s="162"/>
      <c r="AC7559" s="159"/>
      <c r="AE7559" s="162"/>
      <c r="AF7559" t="s">
        <v>3060</v>
      </c>
      <c r="AH7559" s="2">
        <v>40770.647569444445</v>
      </c>
      <c r="AI7559" s="162"/>
    </row>
    <row r="7560" spans="1:35" ht="15" customHeight="1" thickBot="1" x14ac:dyDescent="0.4">
      <c r="A7560" s="180"/>
      <c r="B7560" s="5">
        <f t="shared" si="659"/>
        <v>7558</v>
      </c>
      <c r="C7560">
        <f t="shared" si="660"/>
        <v>1224</v>
      </c>
      <c r="D7560" s="199">
        <v>1971</v>
      </c>
      <c r="E7560" s="162" t="s">
        <v>3762</v>
      </c>
      <c r="F7560" s="162" t="s">
        <v>1112</v>
      </c>
      <c r="G7560" s="162">
        <v>761836</v>
      </c>
      <c r="H7560" s="162" t="s">
        <v>17</v>
      </c>
      <c r="I7560" s="162"/>
      <c r="J7560" s="162" t="s">
        <v>380</v>
      </c>
      <c r="K7560" s="162" t="s">
        <v>3383</v>
      </c>
      <c r="L7560" s="162" t="s">
        <v>234</v>
      </c>
      <c r="M7560" s="162" t="s">
        <v>3359</v>
      </c>
      <c r="N7560" s="162"/>
      <c r="O7560" s="162"/>
      <c r="P7560" s="162"/>
      <c r="Q7560" s="162"/>
      <c r="R7560" s="162"/>
      <c r="S7560" s="181"/>
      <c r="T7560" s="162"/>
      <c r="U7560" s="162"/>
      <c r="V7560" s="182"/>
      <c r="W7560" s="162"/>
      <c r="X7560" s="162"/>
      <c r="Y7560" s="162"/>
      <c r="Z7560" s="162"/>
      <c r="AA7560" s="159"/>
      <c r="AB7560" s="162"/>
      <c r="AC7560" s="159">
        <v>1971</v>
      </c>
      <c r="AE7560" s="162"/>
      <c r="AF7560" t="s">
        <v>3060</v>
      </c>
      <c r="AH7560" s="2">
        <v>41081.947997685187</v>
      </c>
      <c r="AI7560" s="162"/>
    </row>
    <row r="7561" spans="1:35" ht="15" customHeight="1" thickBot="1" x14ac:dyDescent="0.4">
      <c r="A7561" s="180"/>
      <c r="B7561" s="5">
        <f t="shared" si="659"/>
        <v>7559</v>
      </c>
      <c r="C7561">
        <f t="shared" si="660"/>
        <v>183</v>
      </c>
      <c r="D7561" s="199">
        <v>1971</v>
      </c>
      <c r="E7561" s="162" t="s">
        <v>15</v>
      </c>
      <c r="F7561" s="162" t="s">
        <v>25</v>
      </c>
      <c r="G7561" s="162">
        <v>763060</v>
      </c>
      <c r="H7561" s="162" t="s">
        <v>17</v>
      </c>
      <c r="I7561" s="162"/>
      <c r="J7561" s="162" t="s">
        <v>3354</v>
      </c>
      <c r="K7561" s="162" t="s">
        <v>3383</v>
      </c>
      <c r="L7561" s="162" t="s">
        <v>46</v>
      </c>
      <c r="M7561" s="162" t="s">
        <v>3359</v>
      </c>
      <c r="N7561" s="162"/>
      <c r="O7561" s="162"/>
      <c r="P7561" s="162"/>
      <c r="Q7561" s="162"/>
      <c r="R7561" s="162"/>
      <c r="S7561" s="181"/>
      <c r="T7561" s="162"/>
      <c r="U7561" s="162"/>
      <c r="V7561" s="182"/>
      <c r="W7561" s="162"/>
      <c r="X7561" s="162"/>
      <c r="Y7561" s="162"/>
      <c r="Z7561" s="162"/>
      <c r="AA7561" s="159"/>
      <c r="AB7561" s="162"/>
      <c r="AC7561" s="159"/>
      <c r="AE7561" s="162"/>
      <c r="AF7561" t="s">
        <v>3060</v>
      </c>
      <c r="AH7561" s="2">
        <v>40481.671099537038</v>
      </c>
      <c r="AI7561" s="162"/>
    </row>
    <row r="7562" spans="1:35" ht="15" customHeight="1" thickBot="1" x14ac:dyDescent="0.4">
      <c r="A7562" s="180"/>
      <c r="B7562" s="5">
        <f t="shared" si="659"/>
        <v>7560</v>
      </c>
      <c r="C7562">
        <f t="shared" si="660"/>
        <v>-26865</v>
      </c>
      <c r="D7562" s="199">
        <v>1971</v>
      </c>
      <c r="E7562" s="162" t="s">
        <v>500</v>
      </c>
      <c r="F7562" s="162" t="s">
        <v>25</v>
      </c>
      <c r="G7562" s="162">
        <v>763243</v>
      </c>
      <c r="H7562" s="162" t="s">
        <v>17</v>
      </c>
      <c r="I7562" s="162"/>
      <c r="J7562" s="162" t="s">
        <v>380</v>
      </c>
      <c r="K7562" s="162" t="s">
        <v>3383</v>
      </c>
      <c r="L7562" s="162" t="s">
        <v>995</v>
      </c>
      <c r="M7562" s="162" t="s">
        <v>3359</v>
      </c>
      <c r="N7562" s="162"/>
      <c r="O7562" s="162"/>
      <c r="P7562" s="162"/>
      <c r="Q7562" s="162"/>
      <c r="R7562" s="162"/>
      <c r="S7562" s="181"/>
      <c r="T7562" s="162"/>
      <c r="U7562" s="162"/>
      <c r="V7562" s="182"/>
      <c r="W7562" s="162"/>
      <c r="X7562" s="162"/>
      <c r="Y7562" s="162"/>
      <c r="Z7562" s="162"/>
      <c r="AA7562" s="159"/>
      <c r="AB7562" s="162" t="s">
        <v>197</v>
      </c>
      <c r="AC7562" s="159"/>
      <c r="AE7562" s="162"/>
      <c r="AF7562" t="s">
        <v>3060</v>
      </c>
      <c r="AH7562" s="2">
        <v>40494.546527777777</v>
      </c>
      <c r="AI7562" s="162"/>
    </row>
    <row r="7563" spans="1:35" ht="15" customHeight="1" thickBot="1" x14ac:dyDescent="0.4">
      <c r="A7563" s="159"/>
      <c r="B7563" s="5">
        <f t="shared" si="659"/>
        <v>7561</v>
      </c>
      <c r="C7563">
        <f t="shared" si="660"/>
        <v>27011</v>
      </c>
      <c r="D7563" s="199">
        <v>1971</v>
      </c>
      <c r="E7563" s="162" t="s">
        <v>327</v>
      </c>
      <c r="F7563" s="162" t="s">
        <v>25</v>
      </c>
      <c r="G7563" s="162">
        <v>736378</v>
      </c>
      <c r="H7563" s="162"/>
      <c r="I7563" s="162"/>
      <c r="J7563" s="162" t="s">
        <v>3364</v>
      </c>
      <c r="K7563" s="162" t="s">
        <v>3383</v>
      </c>
      <c r="L7563" s="162"/>
      <c r="M7563" s="162" t="s">
        <v>3453</v>
      </c>
      <c r="N7563" s="162"/>
      <c r="O7563" s="162"/>
      <c r="P7563" s="162"/>
      <c r="Q7563" s="162"/>
      <c r="R7563" s="162"/>
      <c r="S7563" s="181"/>
      <c r="T7563" s="162"/>
      <c r="U7563" s="162"/>
      <c r="V7563" s="182"/>
      <c r="W7563" s="162" t="s">
        <v>3572</v>
      </c>
      <c r="X7563" s="162"/>
      <c r="Y7563" s="162"/>
      <c r="Z7563" s="162"/>
      <c r="AA7563" s="159"/>
      <c r="AB7563" s="162"/>
      <c r="AC7563" s="159"/>
      <c r="AE7563" s="162"/>
      <c r="AF7563" t="s">
        <v>3451</v>
      </c>
      <c r="AH7563" s="2">
        <v>46197</v>
      </c>
      <c r="AI7563" s="162"/>
    </row>
    <row r="7564" spans="1:35" ht="15" customHeight="1" thickBot="1" x14ac:dyDescent="0.4">
      <c r="A7564" s="159"/>
      <c r="B7564" s="5">
        <f t="shared" si="659"/>
        <v>7562</v>
      </c>
      <c r="C7564">
        <f t="shared" si="660"/>
        <v>27</v>
      </c>
      <c r="D7564" s="199">
        <v>1971</v>
      </c>
      <c r="E7564" s="162" t="s">
        <v>327</v>
      </c>
      <c r="F7564" s="162" t="s">
        <v>25</v>
      </c>
      <c r="G7564" s="162">
        <v>763389</v>
      </c>
      <c r="H7564" s="162" t="s">
        <v>17</v>
      </c>
      <c r="I7564" s="162"/>
      <c r="J7564" s="162" t="s">
        <v>380</v>
      </c>
      <c r="K7564" s="162" t="s">
        <v>3383</v>
      </c>
      <c r="L7564" s="162" t="s">
        <v>600</v>
      </c>
      <c r="M7564" s="162" t="s">
        <v>3359</v>
      </c>
      <c r="N7564" s="162"/>
      <c r="O7564" s="162"/>
      <c r="P7564" s="162"/>
      <c r="Q7564" s="162"/>
      <c r="R7564" s="162"/>
      <c r="S7564" s="181"/>
      <c r="T7564" s="162"/>
      <c r="U7564" s="162"/>
      <c r="V7564" s="182"/>
      <c r="W7564" s="162"/>
      <c r="X7564" s="162"/>
      <c r="Y7564" s="162"/>
      <c r="Z7564" s="162"/>
      <c r="AA7564" s="159"/>
      <c r="AB7564" s="162"/>
      <c r="AC7564" s="159"/>
      <c r="AE7564" s="162"/>
      <c r="AF7564" t="s">
        <v>3060</v>
      </c>
      <c r="AH7564" s="2">
        <v>39829.494189814817</v>
      </c>
      <c r="AI7564" s="162"/>
    </row>
    <row r="7565" spans="1:35" ht="15" customHeight="1" thickBot="1" x14ac:dyDescent="0.4">
      <c r="A7565" s="180"/>
      <c r="B7565" s="5">
        <f t="shared" si="659"/>
        <v>7563</v>
      </c>
      <c r="C7565">
        <f t="shared" si="660"/>
        <v>95</v>
      </c>
      <c r="D7565" s="199">
        <v>1971</v>
      </c>
      <c r="E7565" s="162" t="s">
        <v>327</v>
      </c>
      <c r="F7565" s="162" t="s">
        <v>25</v>
      </c>
      <c r="G7565" s="162">
        <v>763416</v>
      </c>
      <c r="H7565" s="162" t="s">
        <v>17</v>
      </c>
      <c r="I7565" s="162"/>
      <c r="J7565" s="162" t="s">
        <v>380</v>
      </c>
      <c r="K7565" s="162"/>
      <c r="L7565" s="162"/>
      <c r="M7565" s="162" t="s">
        <v>3359</v>
      </c>
      <c r="N7565" s="162"/>
      <c r="O7565" s="162"/>
      <c r="P7565" s="162"/>
      <c r="Q7565" s="162"/>
      <c r="R7565" s="162"/>
      <c r="S7565" s="181"/>
      <c r="T7565" s="162"/>
      <c r="U7565" s="162"/>
      <c r="V7565" s="182"/>
      <c r="W7565" s="162"/>
      <c r="X7565" s="162"/>
      <c r="Y7565" s="162"/>
      <c r="Z7565" s="162"/>
      <c r="AA7565" s="159"/>
      <c r="AB7565" s="162"/>
      <c r="AC7565" s="159"/>
      <c r="AE7565" s="162"/>
      <c r="AF7565" t="s">
        <v>3060</v>
      </c>
      <c r="AH7565" s="2">
        <v>40262.730393518519</v>
      </c>
      <c r="AI7565" s="162"/>
    </row>
    <row r="7566" spans="1:35" ht="15" customHeight="1" thickBot="1" x14ac:dyDescent="0.4">
      <c r="A7566" s="180"/>
      <c r="B7566" s="5">
        <f t="shared" si="659"/>
        <v>7564</v>
      </c>
      <c r="C7566">
        <f t="shared" si="660"/>
        <v>16</v>
      </c>
      <c r="D7566" s="199">
        <v>1971</v>
      </c>
      <c r="E7566" s="162" t="s">
        <v>15</v>
      </c>
      <c r="F7566" s="162" t="s">
        <v>25</v>
      </c>
      <c r="G7566" s="162">
        <v>763511</v>
      </c>
      <c r="H7566" s="162" t="s">
        <v>17</v>
      </c>
      <c r="I7566" s="162"/>
      <c r="J7566" s="162" t="s">
        <v>3354</v>
      </c>
      <c r="K7566" s="162" t="s">
        <v>3383</v>
      </c>
      <c r="L7566" s="162" t="s">
        <v>2412</v>
      </c>
      <c r="M7566" s="162" t="s">
        <v>3359</v>
      </c>
      <c r="N7566" s="162"/>
      <c r="O7566" s="162"/>
      <c r="P7566" s="162"/>
      <c r="Q7566" s="162"/>
      <c r="R7566" s="162"/>
      <c r="S7566" s="181"/>
      <c r="T7566" s="162"/>
      <c r="U7566" s="162"/>
      <c r="V7566" s="182"/>
      <c r="W7566" s="162"/>
      <c r="X7566" s="162"/>
      <c r="Y7566" s="162"/>
      <c r="Z7566" s="162"/>
      <c r="AA7566" s="159"/>
      <c r="AB7566" s="162"/>
      <c r="AC7566" s="159"/>
      <c r="AE7566" s="162"/>
      <c r="AF7566" t="s">
        <v>3060</v>
      </c>
      <c r="AH7566" s="2">
        <v>40016.982256944444</v>
      </c>
      <c r="AI7566" s="162"/>
    </row>
    <row r="7567" spans="1:35" ht="15" customHeight="1" thickBot="1" x14ac:dyDescent="0.4">
      <c r="A7567" s="180"/>
      <c r="B7567" s="5">
        <f t="shared" si="659"/>
        <v>7565</v>
      </c>
      <c r="C7567">
        <f t="shared" ref="C7567:C7571" si="663">+G7568-G7567</f>
        <v>53</v>
      </c>
      <c r="D7567" s="199">
        <v>1971</v>
      </c>
      <c r="E7567" s="162" t="s">
        <v>15</v>
      </c>
      <c r="F7567" s="162" t="s">
        <v>25</v>
      </c>
      <c r="G7567" s="162">
        <v>763527</v>
      </c>
      <c r="H7567" s="162" t="s">
        <v>17</v>
      </c>
      <c r="I7567" s="162"/>
      <c r="J7567" s="162" t="s">
        <v>3354</v>
      </c>
      <c r="K7567" s="162" t="s">
        <v>3383</v>
      </c>
      <c r="L7567" s="162" t="s">
        <v>71</v>
      </c>
      <c r="M7567" s="162" t="s">
        <v>3359</v>
      </c>
      <c r="N7567" s="162"/>
      <c r="O7567" s="162"/>
      <c r="P7567" s="162"/>
      <c r="Q7567" s="162"/>
      <c r="R7567" s="162"/>
      <c r="S7567" s="181"/>
      <c r="T7567" s="162"/>
      <c r="U7567" s="162"/>
      <c r="V7567" s="182"/>
      <c r="W7567" s="162"/>
      <c r="X7567" s="162"/>
      <c r="Y7567" s="162"/>
      <c r="Z7567" s="162"/>
      <c r="AA7567" s="159"/>
      <c r="AB7567" s="162"/>
      <c r="AC7567" s="159"/>
      <c r="AE7567" s="162"/>
      <c r="AF7567" t="s">
        <v>3060</v>
      </c>
      <c r="AH7567" s="2">
        <v>40588.631388888891</v>
      </c>
      <c r="AI7567" s="162"/>
    </row>
    <row r="7568" spans="1:35" ht="15" customHeight="1" thickBot="1" x14ac:dyDescent="0.4">
      <c r="A7568" s="180"/>
      <c r="B7568" s="5">
        <f t="shared" si="659"/>
        <v>7566</v>
      </c>
      <c r="C7568">
        <f t="shared" si="663"/>
        <v>426</v>
      </c>
      <c r="D7568" s="199">
        <v>1971</v>
      </c>
      <c r="E7568" s="120" t="s">
        <v>15</v>
      </c>
      <c r="F7568" s="120" t="s">
        <v>25</v>
      </c>
      <c r="G7568" s="122">
        <v>763580</v>
      </c>
      <c r="H7568" s="196" t="s">
        <v>5836</v>
      </c>
      <c r="I7568" s="196"/>
      <c r="J7568" s="196" t="s">
        <v>3354</v>
      </c>
      <c r="K7568" s="196" t="s">
        <v>3383</v>
      </c>
      <c r="L7568" s="196"/>
      <c r="M7568" s="196" t="s">
        <v>3453</v>
      </c>
      <c r="N7568" s="196"/>
      <c r="O7568" s="196"/>
      <c r="P7568" s="196"/>
      <c r="Q7568" s="196"/>
      <c r="R7568" s="196"/>
      <c r="S7568" s="204"/>
      <c r="T7568" s="196" t="s">
        <v>3262</v>
      </c>
      <c r="U7568" s="196"/>
      <c r="V7568" s="205"/>
      <c r="W7568" s="196" t="s">
        <v>3572</v>
      </c>
      <c r="X7568" s="196" t="s">
        <v>3660</v>
      </c>
      <c r="Y7568" s="196"/>
      <c r="Z7568" s="196"/>
      <c r="AA7568" s="196" t="s">
        <v>3262</v>
      </c>
      <c r="AB7568" s="196"/>
      <c r="AC7568" s="196"/>
      <c r="AD7568" s="172"/>
      <c r="AE7568" s="196"/>
      <c r="AF7568" t="s">
        <v>3451</v>
      </c>
      <c r="AH7568" s="2">
        <v>45966</v>
      </c>
      <c r="AI7568" s="198" t="s">
        <v>5927</v>
      </c>
    </row>
    <row r="7569" spans="1:35" ht="15" customHeight="1" thickBot="1" x14ac:dyDescent="0.4">
      <c r="A7569" s="180"/>
      <c r="B7569" s="5">
        <f t="shared" si="659"/>
        <v>7567</v>
      </c>
      <c r="C7569">
        <f t="shared" si="663"/>
        <v>30</v>
      </c>
      <c r="D7569" s="199">
        <v>1971</v>
      </c>
      <c r="E7569" s="162" t="s">
        <v>221</v>
      </c>
      <c r="F7569" s="162" t="s">
        <v>25</v>
      </c>
      <c r="G7569" s="162">
        <v>764006</v>
      </c>
      <c r="H7569" s="162" t="s">
        <v>17</v>
      </c>
      <c r="I7569" s="162"/>
      <c r="J7569" s="162" t="s">
        <v>380</v>
      </c>
      <c r="K7569" s="162" t="s">
        <v>3383</v>
      </c>
      <c r="L7569" s="162" t="s">
        <v>2413</v>
      </c>
      <c r="M7569" s="162" t="s">
        <v>3359</v>
      </c>
      <c r="N7569" s="162"/>
      <c r="O7569" s="162"/>
      <c r="P7569" s="162"/>
      <c r="Q7569" s="162"/>
      <c r="R7569" s="162"/>
      <c r="S7569" s="181"/>
      <c r="T7569" s="162"/>
      <c r="U7569" s="162"/>
      <c r="V7569" s="182"/>
      <c r="W7569" s="162"/>
      <c r="X7569" s="162"/>
      <c r="Y7569" s="162"/>
      <c r="Z7569" s="162"/>
      <c r="AA7569" s="159"/>
      <c r="AB7569" s="162" t="s">
        <v>31</v>
      </c>
      <c r="AC7569" s="159">
        <v>1974</v>
      </c>
      <c r="AD7569" s="3" t="s">
        <v>2414</v>
      </c>
      <c r="AE7569" s="162"/>
      <c r="AF7569" t="s">
        <v>3060</v>
      </c>
      <c r="AH7569" s="2">
        <v>40733.311273148145</v>
      </c>
      <c r="AI7569" s="162"/>
    </row>
    <row r="7570" spans="1:35" ht="15" customHeight="1" thickBot="1" x14ac:dyDescent="0.4">
      <c r="A7570" s="180"/>
      <c r="B7570" s="5">
        <f t="shared" si="659"/>
        <v>7568</v>
      </c>
      <c r="C7570">
        <f t="shared" si="663"/>
        <v>88</v>
      </c>
      <c r="D7570" s="199">
        <v>1971</v>
      </c>
      <c r="E7570" s="162" t="s">
        <v>221</v>
      </c>
      <c r="F7570" s="162" t="s">
        <v>25</v>
      </c>
      <c r="G7570" s="162">
        <v>764036</v>
      </c>
      <c r="H7570" s="162"/>
      <c r="I7570" s="162"/>
      <c r="J7570" s="162" t="s">
        <v>380</v>
      </c>
      <c r="K7570" s="162" t="s">
        <v>3383</v>
      </c>
      <c r="L7570" s="162"/>
      <c r="M7570" s="162" t="s">
        <v>3453</v>
      </c>
      <c r="N7570" s="162"/>
      <c r="O7570" s="162"/>
      <c r="P7570" s="162"/>
      <c r="Q7570" s="162"/>
      <c r="R7570" s="162"/>
      <c r="S7570" s="181"/>
      <c r="T7570" s="162"/>
      <c r="U7570" s="162"/>
      <c r="V7570" s="182"/>
      <c r="W7570" s="162" t="s">
        <v>3572</v>
      </c>
      <c r="X7570" s="162" t="s">
        <v>3452</v>
      </c>
      <c r="Y7570" s="162"/>
      <c r="Z7570" s="162"/>
      <c r="AA7570" s="159"/>
      <c r="AB7570" s="162"/>
      <c r="AC7570" s="159"/>
      <c r="AE7570" s="162"/>
      <c r="AF7570" t="s">
        <v>3451</v>
      </c>
      <c r="AH7570" s="2">
        <v>46266</v>
      </c>
      <c r="AI7570" s="162"/>
    </row>
    <row r="7571" spans="1:35" ht="15" customHeight="1" thickBot="1" x14ac:dyDescent="0.4">
      <c r="A7571" s="180"/>
      <c r="B7571" s="5">
        <f t="shared" si="659"/>
        <v>7569</v>
      </c>
      <c r="C7571">
        <f t="shared" si="663"/>
        <v>45</v>
      </c>
      <c r="D7571" s="199">
        <v>1971</v>
      </c>
      <c r="E7571" s="162" t="s">
        <v>221</v>
      </c>
      <c r="F7571" s="162" t="s">
        <v>25</v>
      </c>
      <c r="G7571" s="162">
        <v>764124</v>
      </c>
      <c r="H7571" s="162" t="s">
        <v>17</v>
      </c>
      <c r="I7571" s="162"/>
      <c r="J7571" s="162"/>
      <c r="K7571" s="162"/>
      <c r="L7571" s="162"/>
      <c r="M7571" s="162" t="s">
        <v>3359</v>
      </c>
      <c r="N7571" s="162"/>
      <c r="O7571" s="162"/>
      <c r="P7571" s="162"/>
      <c r="Q7571" s="162"/>
      <c r="R7571" s="162"/>
      <c r="S7571" s="181"/>
      <c r="T7571" s="162"/>
      <c r="U7571" s="162"/>
      <c r="V7571" s="182"/>
      <c r="W7571" s="162"/>
      <c r="X7571" s="162"/>
      <c r="Y7571" s="162"/>
      <c r="Z7571" s="162"/>
      <c r="AA7571" s="159"/>
      <c r="AB7571" s="162"/>
      <c r="AC7571" s="159"/>
      <c r="AE7571" s="162"/>
      <c r="AF7571" t="s">
        <v>3060</v>
      </c>
      <c r="AH7571" s="2">
        <v>40783.475358796299</v>
      </c>
      <c r="AI7571" s="162"/>
    </row>
    <row r="7572" spans="1:35" ht="15" customHeight="1" thickBot="1" x14ac:dyDescent="0.4">
      <c r="A7572" s="180"/>
      <c r="B7572" s="5">
        <f t="shared" si="659"/>
        <v>7570</v>
      </c>
      <c r="C7572">
        <f t="shared" si="660"/>
        <v>22</v>
      </c>
      <c r="D7572" s="199">
        <v>1971</v>
      </c>
      <c r="E7572" s="162" t="s">
        <v>221</v>
      </c>
      <c r="F7572" s="162" t="s">
        <v>25</v>
      </c>
      <c r="G7572" s="162">
        <v>764169</v>
      </c>
      <c r="H7572" s="162" t="s">
        <v>17</v>
      </c>
      <c r="I7572" s="162"/>
      <c r="J7572" s="162" t="s">
        <v>3354</v>
      </c>
      <c r="K7572" s="162"/>
      <c r="L7572" s="162" t="s">
        <v>2415</v>
      </c>
      <c r="M7572" s="162" t="s">
        <v>3359</v>
      </c>
      <c r="N7572" s="162"/>
      <c r="O7572" s="162"/>
      <c r="P7572" s="162"/>
      <c r="Q7572" s="162"/>
      <c r="R7572" s="162"/>
      <c r="S7572" s="181"/>
      <c r="T7572" s="162"/>
      <c r="U7572" s="162"/>
      <c r="V7572" s="182"/>
      <c r="W7572" s="162"/>
      <c r="X7572" s="162"/>
      <c r="Y7572" s="162"/>
      <c r="Z7572" s="162"/>
      <c r="AA7572" s="159" t="s">
        <v>3464</v>
      </c>
      <c r="AB7572" s="162" t="s">
        <v>139</v>
      </c>
      <c r="AC7572" s="159"/>
      <c r="AD7572" s="3" t="s">
        <v>2416</v>
      </c>
      <c r="AE7572" s="162" t="s">
        <v>380</v>
      </c>
      <c r="AF7572" t="s">
        <v>3060</v>
      </c>
      <c r="AH7572" s="2">
        <v>41083.917731481481</v>
      </c>
      <c r="AI7572" s="162"/>
    </row>
    <row r="7573" spans="1:35" ht="15" customHeight="1" thickBot="1" x14ac:dyDescent="0.4">
      <c r="A7573" s="180"/>
      <c r="B7573" s="5">
        <f t="shared" si="659"/>
        <v>7571</v>
      </c>
      <c r="C7573">
        <f t="shared" ref="C7573:C7574" si="664">+G7574-G7573</f>
        <v>15</v>
      </c>
      <c r="D7573" s="199">
        <v>1971</v>
      </c>
      <c r="E7573" s="162" t="s">
        <v>221</v>
      </c>
      <c r="F7573" s="162" t="s">
        <v>25</v>
      </c>
      <c r="G7573" s="162">
        <v>764191</v>
      </c>
      <c r="H7573" s="162"/>
      <c r="I7573" s="162"/>
      <c r="J7573" s="162"/>
      <c r="K7573" s="162"/>
      <c r="L7573" s="162"/>
      <c r="M7573" s="162"/>
      <c r="N7573" s="162"/>
      <c r="O7573" s="162"/>
      <c r="P7573" s="162"/>
      <c r="Q7573" s="162"/>
      <c r="R7573" s="162"/>
      <c r="S7573" s="181"/>
      <c r="T7573" s="162"/>
      <c r="U7573" s="162"/>
      <c r="V7573" s="182"/>
      <c r="W7573" s="162"/>
      <c r="X7573" s="162"/>
      <c r="Y7573" s="162"/>
      <c r="Z7573" s="162"/>
      <c r="AA7573" s="159"/>
      <c r="AB7573" s="162"/>
      <c r="AC7573" s="159"/>
      <c r="AD7573" s="72" t="s">
        <v>5304</v>
      </c>
      <c r="AE7573" s="162"/>
      <c r="AF7573" t="s">
        <v>3451</v>
      </c>
      <c r="AH7573" s="2">
        <v>45861</v>
      </c>
      <c r="AI7573" s="162"/>
    </row>
    <row r="7574" spans="1:35" ht="15" customHeight="1" thickBot="1" x14ac:dyDescent="0.4">
      <c r="A7574" s="159"/>
      <c r="B7574" s="5">
        <f t="shared" ref="B7574:B7639" si="665">+B7573+1</f>
        <v>7572</v>
      </c>
      <c r="C7574">
        <f t="shared" si="664"/>
        <v>61</v>
      </c>
      <c r="D7574" s="199">
        <v>1971</v>
      </c>
      <c r="E7574" s="162" t="s">
        <v>221</v>
      </c>
      <c r="F7574" s="162" t="s">
        <v>25</v>
      </c>
      <c r="G7574" s="162">
        <v>764206</v>
      </c>
      <c r="H7574" s="162" t="s">
        <v>17</v>
      </c>
      <c r="I7574" s="162"/>
      <c r="J7574" s="162" t="s">
        <v>3354</v>
      </c>
      <c r="K7574" s="162" t="s">
        <v>3383</v>
      </c>
      <c r="L7574" s="162" t="s">
        <v>864</v>
      </c>
      <c r="M7574" s="162" t="s">
        <v>3359</v>
      </c>
      <c r="N7574" s="162" t="s">
        <v>3359</v>
      </c>
      <c r="O7574" s="162"/>
      <c r="P7574" s="162"/>
      <c r="Q7574" s="162"/>
      <c r="R7574" s="162"/>
      <c r="S7574" s="181"/>
      <c r="T7574" s="162"/>
      <c r="U7574" s="162"/>
      <c r="V7574" s="182"/>
      <c r="W7574" s="162"/>
      <c r="X7574" s="162"/>
      <c r="Y7574" s="162"/>
      <c r="Z7574" s="162"/>
      <c r="AA7574" s="159"/>
      <c r="AB7574" s="162" t="s">
        <v>139</v>
      </c>
      <c r="AC7574" s="159"/>
      <c r="AE7574" s="162"/>
      <c r="AF7574" t="s">
        <v>3060</v>
      </c>
      <c r="AH7574" s="2">
        <v>40085.322523148148</v>
      </c>
      <c r="AI7574" s="162"/>
    </row>
    <row r="7575" spans="1:35" ht="15" customHeight="1" thickBot="1" x14ac:dyDescent="0.4">
      <c r="A7575" s="180"/>
      <c r="B7575" s="5">
        <f t="shared" ref="B7575:B7579" si="666">+B7574+1</f>
        <v>7573</v>
      </c>
      <c r="C7575">
        <f t="shared" ref="C7575:C7579" si="667">+G7576-G7575</f>
        <v>18</v>
      </c>
      <c r="D7575" s="199">
        <v>1971</v>
      </c>
      <c r="E7575" s="159" t="s">
        <v>15</v>
      </c>
      <c r="F7575" s="159" t="s">
        <v>16</v>
      </c>
      <c r="G7575" s="160">
        <v>764267</v>
      </c>
      <c r="H7575" s="159"/>
      <c r="I7575" s="159"/>
      <c r="J7575" s="159" t="s">
        <v>3354</v>
      </c>
      <c r="K7575" s="159" t="s">
        <v>3383</v>
      </c>
      <c r="L7575" s="159"/>
      <c r="M7575" s="159" t="s">
        <v>3359</v>
      </c>
      <c r="N7575" s="159"/>
      <c r="O7575" s="159"/>
      <c r="P7575" s="159"/>
      <c r="Q7575" s="159"/>
      <c r="R7575" s="159"/>
      <c r="S7575" s="159"/>
      <c r="T7575" s="159" t="s">
        <v>3262</v>
      </c>
      <c r="U7575" s="159"/>
      <c r="V7575" s="161"/>
      <c r="W7575" s="159" t="s">
        <v>3572</v>
      </c>
      <c r="X7575" s="159" t="s">
        <v>3660</v>
      </c>
      <c r="Y7575" s="159"/>
      <c r="Z7575" s="159"/>
      <c r="AA7575" s="159" t="s">
        <v>3262</v>
      </c>
      <c r="AB7575" s="159"/>
      <c r="AC7575" s="159"/>
      <c r="AD7575" s="159"/>
      <c r="AE7575" s="159"/>
      <c r="AF7575" t="s">
        <v>3451</v>
      </c>
      <c r="AG7575" s="3"/>
      <c r="AH7575" s="153">
        <v>46091</v>
      </c>
      <c r="AI7575" s="76" t="s">
        <v>6410</v>
      </c>
    </row>
    <row r="7576" spans="1:35" ht="15" customHeight="1" thickBot="1" x14ac:dyDescent="0.4">
      <c r="B7576" s="5">
        <f t="shared" si="666"/>
        <v>7574</v>
      </c>
      <c r="C7576">
        <f t="shared" si="667"/>
        <v>251</v>
      </c>
      <c r="D7576" s="199">
        <v>1971</v>
      </c>
      <c r="E7576" s="159" t="s">
        <v>15</v>
      </c>
      <c r="F7576" s="159" t="s">
        <v>16</v>
      </c>
      <c r="G7576" s="160">
        <v>764285</v>
      </c>
      <c r="H7576" s="159"/>
      <c r="I7576" s="159"/>
      <c r="J7576" s="159" t="s">
        <v>3354</v>
      </c>
      <c r="K7576" s="159" t="s">
        <v>3383</v>
      </c>
      <c r="L7576" s="159"/>
      <c r="M7576" s="159" t="s">
        <v>3453</v>
      </c>
      <c r="N7576" s="159"/>
      <c r="O7576" s="159"/>
      <c r="P7576" s="159"/>
      <c r="Q7576" s="159"/>
      <c r="R7576" s="159"/>
      <c r="S7576" s="159"/>
      <c r="T7576" s="159" t="s">
        <v>3262</v>
      </c>
      <c r="U7576" s="159"/>
      <c r="V7576" s="159"/>
      <c r="W7576" s="159" t="s">
        <v>3572</v>
      </c>
      <c r="X7576" s="159" t="s">
        <v>3660</v>
      </c>
      <c r="Y7576" s="159"/>
      <c r="Z7576" s="159"/>
      <c r="AA7576" s="159" t="s">
        <v>3262</v>
      </c>
      <c r="AB7576" s="159"/>
      <c r="AC7576" s="159"/>
      <c r="AD7576" s="159"/>
      <c r="AE7576" s="159"/>
      <c r="AF7576" t="s">
        <v>3451</v>
      </c>
      <c r="AG7576" s="159"/>
      <c r="AH7576" s="176">
        <v>46207</v>
      </c>
      <c r="AI7576" s="76" t="s">
        <v>6759</v>
      </c>
    </row>
    <row r="7577" spans="1:35" ht="15" thickBot="1" x14ac:dyDescent="0.4">
      <c r="B7577" s="5">
        <f t="shared" si="666"/>
        <v>7575</v>
      </c>
      <c r="C7577">
        <f t="shared" si="667"/>
        <v>55</v>
      </c>
      <c r="D7577" s="199">
        <v>1971</v>
      </c>
      <c r="E7577" s="159" t="s">
        <v>15</v>
      </c>
      <c r="F7577" s="159" t="s">
        <v>16</v>
      </c>
      <c r="G7577" s="160">
        <v>764536</v>
      </c>
      <c r="H7577" s="159"/>
      <c r="I7577" s="159"/>
      <c r="J7577" s="159" t="s">
        <v>3354</v>
      </c>
      <c r="K7577" s="159" t="s">
        <v>3383</v>
      </c>
      <c r="L7577" s="159"/>
      <c r="M7577" s="159" t="s">
        <v>3453</v>
      </c>
      <c r="N7577" s="159"/>
      <c r="O7577" s="159"/>
      <c r="P7577" s="159"/>
      <c r="Q7577" s="159"/>
      <c r="R7577" s="159"/>
      <c r="S7577" s="159"/>
      <c r="T7577" s="159" t="s">
        <v>167</v>
      </c>
      <c r="U7577" s="159"/>
      <c r="V7577" s="161"/>
      <c r="W7577" s="159" t="s">
        <v>3576</v>
      </c>
      <c r="X7577" s="159" t="s">
        <v>3660</v>
      </c>
      <c r="Y7577" s="159"/>
      <c r="Z7577" s="159"/>
      <c r="AA7577" s="159" t="s">
        <v>167</v>
      </c>
      <c r="AB7577" s="159"/>
      <c r="AC7577" s="159"/>
      <c r="AD7577" s="159"/>
      <c r="AE7577" s="159"/>
      <c r="AF7577" t="s">
        <v>3451</v>
      </c>
      <c r="AG7577" s="159"/>
      <c r="AH7577" s="176">
        <v>46256</v>
      </c>
      <c r="AI7577" s="76" t="s">
        <v>6907</v>
      </c>
    </row>
    <row r="7578" spans="1:35" ht="15" customHeight="1" thickBot="1" x14ac:dyDescent="0.4">
      <c r="B7578" s="5">
        <f t="shared" si="666"/>
        <v>7576</v>
      </c>
      <c r="C7578">
        <f t="shared" si="667"/>
        <v>67</v>
      </c>
      <c r="D7578" s="199">
        <v>1971</v>
      </c>
      <c r="E7578" s="162" t="s">
        <v>15</v>
      </c>
      <c r="F7578" s="162" t="s">
        <v>25</v>
      </c>
      <c r="G7578" s="162">
        <v>764591</v>
      </c>
      <c r="H7578" s="162" t="s">
        <v>17</v>
      </c>
      <c r="I7578" s="162"/>
      <c r="J7578" s="162" t="s">
        <v>3354</v>
      </c>
      <c r="K7578" s="162"/>
      <c r="L7578" s="162"/>
      <c r="M7578" s="162" t="s">
        <v>3359</v>
      </c>
      <c r="N7578" s="162"/>
      <c r="O7578" s="162"/>
      <c r="P7578" s="162"/>
      <c r="Q7578" s="162"/>
      <c r="R7578" s="162"/>
      <c r="S7578" s="181"/>
      <c r="T7578" s="162"/>
      <c r="U7578" s="162"/>
      <c r="V7578" s="182"/>
      <c r="W7578" s="162"/>
      <c r="X7578" s="162"/>
      <c r="Y7578" s="162"/>
      <c r="Z7578" s="162"/>
      <c r="AA7578" s="159"/>
      <c r="AB7578" s="162"/>
      <c r="AC7578" s="159"/>
      <c r="AE7578" s="162"/>
      <c r="AF7578" t="s">
        <v>3060</v>
      </c>
      <c r="AH7578" s="2">
        <v>40538.145208333335</v>
      </c>
      <c r="AI7578" s="162"/>
    </row>
    <row r="7579" spans="1:35" ht="15" customHeight="1" thickBot="1" x14ac:dyDescent="0.4">
      <c r="A7579" s="180"/>
      <c r="B7579" s="5">
        <f t="shared" si="666"/>
        <v>7577</v>
      </c>
      <c r="C7579">
        <f t="shared" si="667"/>
        <v>1128</v>
      </c>
      <c r="D7579" s="199">
        <v>1971</v>
      </c>
      <c r="E7579" s="162" t="s">
        <v>15</v>
      </c>
      <c r="F7579" s="162" t="s">
        <v>16</v>
      </c>
      <c r="G7579" s="162">
        <v>764658</v>
      </c>
      <c r="H7579" s="162" t="s">
        <v>17</v>
      </c>
      <c r="I7579" s="162"/>
      <c r="J7579" s="162"/>
      <c r="K7579" s="162"/>
      <c r="L7579" s="162"/>
      <c r="M7579" s="162" t="s">
        <v>3359</v>
      </c>
      <c r="N7579" s="162"/>
      <c r="O7579" s="162"/>
      <c r="P7579" s="162"/>
      <c r="Q7579" s="162"/>
      <c r="R7579" s="162"/>
      <c r="S7579" s="181"/>
      <c r="T7579" s="162"/>
      <c r="U7579" s="162"/>
      <c r="V7579" s="182"/>
      <c r="W7579" s="162"/>
      <c r="X7579" s="162"/>
      <c r="Y7579" s="162"/>
      <c r="Z7579" s="162"/>
      <c r="AA7579" s="159"/>
      <c r="AB7579" s="162"/>
      <c r="AC7579" s="159"/>
      <c r="AE7579" s="162"/>
      <c r="AF7579" t="s">
        <v>3060</v>
      </c>
      <c r="AH7579" s="2">
        <v>40726.749548611115</v>
      </c>
      <c r="AI7579" s="162"/>
    </row>
    <row r="7580" spans="1:35" ht="15" customHeight="1" thickBot="1" x14ac:dyDescent="0.4">
      <c r="B7580" s="5">
        <f t="shared" si="665"/>
        <v>7578</v>
      </c>
      <c r="C7580">
        <f t="shared" ref="C7580:C7583" si="668">+G7582-G7580</f>
        <v>41</v>
      </c>
      <c r="D7580" s="199">
        <v>1971</v>
      </c>
      <c r="E7580" s="159" t="s">
        <v>759</v>
      </c>
      <c r="F7580" s="159" t="s">
        <v>25</v>
      </c>
      <c r="G7580" s="160">
        <v>765786</v>
      </c>
      <c r="H7580" s="159"/>
      <c r="I7580" s="159"/>
      <c r="J7580" s="159" t="s">
        <v>380</v>
      </c>
      <c r="K7580" s="159" t="s">
        <v>3383</v>
      </c>
      <c r="L7580" s="159"/>
      <c r="M7580" s="159" t="s">
        <v>3453</v>
      </c>
      <c r="N7580" s="159"/>
      <c r="O7580" s="159"/>
      <c r="P7580" s="159"/>
      <c r="Q7580" s="159"/>
      <c r="R7580" s="159"/>
      <c r="S7580" s="159"/>
      <c r="T7580" s="159"/>
      <c r="U7580" s="238" t="s">
        <v>3857</v>
      </c>
      <c r="V7580" s="162" t="s">
        <v>5551</v>
      </c>
      <c r="W7580" s="159" t="s">
        <v>3971</v>
      </c>
      <c r="X7580" s="159" t="s">
        <v>3452</v>
      </c>
      <c r="Y7580" s="159"/>
      <c r="Z7580" s="159"/>
      <c r="AA7580" s="160">
        <v>37117</v>
      </c>
      <c r="AB7580" s="159" t="s">
        <v>3930</v>
      </c>
      <c r="AC7580" s="159"/>
      <c r="AD7580" s="159"/>
      <c r="AE7580" s="159"/>
      <c r="AF7580" t="s">
        <v>3451</v>
      </c>
      <c r="AG7580" s="159"/>
      <c r="AH7580" s="176">
        <v>46207</v>
      </c>
      <c r="AI7580" s="76" t="s">
        <v>6815</v>
      </c>
    </row>
    <row r="7581" spans="1:35" ht="15" customHeight="1" thickBot="1" x14ac:dyDescent="0.4">
      <c r="A7581" s="159"/>
      <c r="B7581" s="5">
        <f t="shared" si="665"/>
        <v>7579</v>
      </c>
      <c r="C7581">
        <f t="shared" si="668"/>
        <v>27</v>
      </c>
      <c r="D7581" s="199">
        <v>1971</v>
      </c>
      <c r="E7581" s="162" t="s">
        <v>759</v>
      </c>
      <c r="F7581" s="162" t="s">
        <v>25</v>
      </c>
      <c r="G7581" s="162">
        <v>765819</v>
      </c>
      <c r="H7581" s="162" t="s">
        <v>17</v>
      </c>
      <c r="I7581" s="162"/>
      <c r="J7581" s="162" t="s">
        <v>3354</v>
      </c>
      <c r="K7581" s="162" t="s">
        <v>3383</v>
      </c>
      <c r="L7581" s="162" t="s">
        <v>2417</v>
      </c>
      <c r="M7581" s="162" t="s">
        <v>3359</v>
      </c>
      <c r="N7581" s="162"/>
      <c r="O7581" s="162"/>
      <c r="P7581" s="162"/>
      <c r="Q7581" s="162"/>
      <c r="R7581" s="162"/>
      <c r="S7581" s="181"/>
      <c r="T7581" s="162"/>
      <c r="U7581" s="162"/>
      <c r="V7581" s="182"/>
      <c r="W7581" s="162"/>
      <c r="X7581" s="162"/>
      <c r="Y7581" s="162"/>
      <c r="Z7581" s="162"/>
      <c r="AA7581" s="159"/>
      <c r="AB7581" s="162" t="s">
        <v>807</v>
      </c>
      <c r="AC7581" s="159"/>
      <c r="AE7581" s="162"/>
      <c r="AF7581" t="s">
        <v>3060</v>
      </c>
      <c r="AH7581" s="2">
        <v>40766.783182870371</v>
      </c>
      <c r="AI7581" s="162"/>
    </row>
    <row r="7582" spans="1:35" ht="15" customHeight="1" thickBot="1" x14ac:dyDescent="0.4">
      <c r="A7582" s="180"/>
      <c r="B7582" s="5">
        <f t="shared" si="665"/>
        <v>7580</v>
      </c>
      <c r="C7582">
        <f t="shared" si="668"/>
        <v>653</v>
      </c>
      <c r="D7582" s="199">
        <v>1971</v>
      </c>
      <c r="E7582" s="162" t="s">
        <v>759</v>
      </c>
      <c r="F7582" s="162" t="s">
        <v>25</v>
      </c>
      <c r="G7582" s="162">
        <v>765827</v>
      </c>
      <c r="H7582" s="162" t="s">
        <v>17</v>
      </c>
      <c r="I7582" s="162"/>
      <c r="J7582" s="162" t="s">
        <v>3354</v>
      </c>
      <c r="K7582" s="162" t="s">
        <v>3383</v>
      </c>
      <c r="L7582" s="162" t="s">
        <v>2418</v>
      </c>
      <c r="M7582" s="162" t="s">
        <v>3359</v>
      </c>
      <c r="N7582" s="162"/>
      <c r="O7582" s="162"/>
      <c r="P7582" s="162"/>
      <c r="Q7582" s="162"/>
      <c r="R7582" s="162"/>
      <c r="S7582" s="181"/>
      <c r="T7582" s="162"/>
      <c r="U7582" s="162"/>
      <c r="V7582" s="182"/>
      <c r="W7582" s="162"/>
      <c r="X7582" s="162"/>
      <c r="Y7582" s="162"/>
      <c r="Z7582" s="162"/>
      <c r="AA7582" s="159"/>
      <c r="AB7582" s="162" t="s">
        <v>139</v>
      </c>
      <c r="AC7582" s="159" t="s">
        <v>2419</v>
      </c>
      <c r="AD7582" s="3" t="s">
        <v>2420</v>
      </c>
      <c r="AE7582" s="162"/>
      <c r="AF7582" t="s">
        <v>3060</v>
      </c>
      <c r="AH7582" s="2">
        <v>40388.341631944444</v>
      </c>
      <c r="AI7582" s="162"/>
    </row>
    <row r="7583" spans="1:35" ht="15" customHeight="1" thickBot="1" x14ac:dyDescent="0.4">
      <c r="A7583" s="180"/>
      <c r="B7583" s="5">
        <f t="shared" si="665"/>
        <v>7581</v>
      </c>
      <c r="C7583">
        <f t="shared" si="668"/>
        <v>674</v>
      </c>
      <c r="D7583" s="199">
        <v>1971</v>
      </c>
      <c r="E7583" s="159" t="s">
        <v>759</v>
      </c>
      <c r="F7583" s="159" t="s">
        <v>25</v>
      </c>
      <c r="G7583" s="159">
        <v>765846</v>
      </c>
      <c r="H7583" s="159"/>
      <c r="I7583" s="159"/>
      <c r="J7583" s="159"/>
      <c r="K7583" s="159"/>
      <c r="L7583" s="159"/>
      <c r="M7583" s="159"/>
      <c r="N7583" s="159"/>
      <c r="O7583" s="159"/>
      <c r="P7583" s="159"/>
      <c r="Q7583" s="159"/>
      <c r="R7583" s="159"/>
      <c r="S7583" s="203"/>
      <c r="T7583" s="159"/>
      <c r="U7583" s="159"/>
      <c r="V7583" s="161"/>
      <c r="W7583" s="159"/>
      <c r="X7583" s="159"/>
      <c r="Y7583" s="159"/>
      <c r="Z7583" s="159"/>
      <c r="AA7583" s="160">
        <v>37117</v>
      </c>
      <c r="AB7583" s="159"/>
      <c r="AC7583" s="159"/>
      <c r="AE7583" s="159"/>
      <c r="AF7583" s="3" t="s">
        <v>3451</v>
      </c>
      <c r="AG7583" s="3"/>
      <c r="AH7583" s="153">
        <v>45661</v>
      </c>
      <c r="AI7583" s="167" t="s">
        <v>4578</v>
      </c>
    </row>
    <row r="7584" spans="1:35" ht="15" customHeight="1" thickBot="1" x14ac:dyDescent="0.4">
      <c r="A7584" s="180"/>
      <c r="B7584" s="5">
        <f t="shared" si="665"/>
        <v>7582</v>
      </c>
      <c r="C7584">
        <f t="shared" si="660"/>
        <v>40</v>
      </c>
      <c r="D7584" s="199">
        <v>1971</v>
      </c>
      <c r="E7584" s="159" t="s">
        <v>15</v>
      </c>
      <c r="F7584" s="159" t="s">
        <v>25</v>
      </c>
      <c r="G7584" s="159">
        <v>766480</v>
      </c>
      <c r="H7584" s="159"/>
      <c r="I7584" s="159"/>
      <c r="J7584" s="159"/>
      <c r="K7584" s="159"/>
      <c r="L7584" s="159"/>
      <c r="M7584" s="159"/>
      <c r="N7584" s="159"/>
      <c r="O7584" s="159"/>
      <c r="P7584" s="159"/>
      <c r="Q7584" s="159"/>
      <c r="R7584" s="159"/>
      <c r="S7584" s="203"/>
      <c r="T7584" s="159"/>
      <c r="U7584" s="159"/>
      <c r="V7584" s="161"/>
      <c r="W7584" s="159"/>
      <c r="X7584" s="159"/>
      <c r="Y7584" s="159"/>
      <c r="Z7584" s="159"/>
      <c r="AA7584" s="159"/>
      <c r="AB7584" s="159"/>
      <c r="AC7584" s="159"/>
      <c r="AE7584" s="159"/>
      <c r="AF7584" s="3" t="s">
        <v>3451</v>
      </c>
      <c r="AG7584" s="3"/>
      <c r="AH7584" s="153">
        <v>45568</v>
      </c>
      <c r="AI7584" s="167" t="s">
        <v>4333</v>
      </c>
    </row>
    <row r="7585" spans="1:35" ht="15" customHeight="1" thickBot="1" x14ac:dyDescent="0.4">
      <c r="A7585" s="180"/>
      <c r="B7585" s="5">
        <f t="shared" si="665"/>
        <v>7583</v>
      </c>
      <c r="C7585">
        <f t="shared" si="660"/>
        <v>65</v>
      </c>
      <c r="D7585" s="199">
        <v>1971</v>
      </c>
      <c r="E7585" s="162" t="s">
        <v>15</v>
      </c>
      <c r="F7585" s="162" t="s">
        <v>25</v>
      </c>
      <c r="G7585" s="162">
        <v>766520</v>
      </c>
      <c r="H7585" s="162" t="s">
        <v>17</v>
      </c>
      <c r="I7585" s="162"/>
      <c r="J7585" s="162" t="s">
        <v>3356</v>
      </c>
      <c r="K7585" s="162" t="s">
        <v>3383</v>
      </c>
      <c r="L7585" s="162" t="s">
        <v>102</v>
      </c>
      <c r="M7585" s="162" t="s">
        <v>3359</v>
      </c>
      <c r="N7585" s="162"/>
      <c r="O7585" s="162"/>
      <c r="P7585" s="162"/>
      <c r="Q7585" s="162"/>
      <c r="R7585" s="162"/>
      <c r="S7585" s="181"/>
      <c r="T7585" s="162"/>
      <c r="U7585" s="162"/>
      <c r="V7585" s="182"/>
      <c r="W7585" s="162"/>
      <c r="X7585" s="162"/>
      <c r="Y7585" s="162"/>
      <c r="Z7585" s="162"/>
      <c r="AA7585" s="159"/>
      <c r="AB7585" s="162" t="s">
        <v>81</v>
      </c>
      <c r="AC7585" s="159"/>
      <c r="AD7585" s="3" t="s">
        <v>2421</v>
      </c>
      <c r="AE7585" s="162"/>
      <c r="AF7585" t="s">
        <v>3060</v>
      </c>
      <c r="AH7585" s="2">
        <v>40635.653587962966</v>
      </c>
      <c r="AI7585" s="162"/>
    </row>
    <row r="7586" spans="1:35" ht="15" customHeight="1" thickBot="1" x14ac:dyDescent="0.4">
      <c r="A7586" s="180"/>
      <c r="B7586" s="5">
        <f t="shared" si="665"/>
        <v>7584</v>
      </c>
      <c r="C7586">
        <f t="shared" si="660"/>
        <v>93</v>
      </c>
      <c r="D7586" s="199">
        <v>1971</v>
      </c>
      <c r="E7586" s="162" t="s">
        <v>15</v>
      </c>
      <c r="F7586" s="162" t="s">
        <v>25</v>
      </c>
      <c r="G7586" s="162">
        <v>766585</v>
      </c>
      <c r="H7586" s="162" t="s">
        <v>17</v>
      </c>
      <c r="I7586" s="162"/>
      <c r="J7586" s="162" t="s">
        <v>3354</v>
      </c>
      <c r="K7586" s="162"/>
      <c r="L7586" s="162"/>
      <c r="M7586" s="162" t="s">
        <v>3359</v>
      </c>
      <c r="N7586" s="162"/>
      <c r="O7586" s="162"/>
      <c r="P7586" s="162"/>
      <c r="Q7586" s="162"/>
      <c r="R7586" s="162"/>
      <c r="S7586" s="181"/>
      <c r="T7586" s="162"/>
      <c r="U7586" s="162"/>
      <c r="V7586" s="182"/>
      <c r="W7586" s="162"/>
      <c r="X7586" s="162"/>
      <c r="Y7586" s="162"/>
      <c r="Z7586" s="162"/>
      <c r="AA7586" s="159"/>
      <c r="AB7586" s="162"/>
      <c r="AC7586" s="159"/>
      <c r="AE7586" s="162"/>
      <c r="AF7586" t="s">
        <v>3060</v>
      </c>
      <c r="AH7586" s="2">
        <v>39740.734143518515</v>
      </c>
      <c r="AI7586" s="162"/>
    </row>
    <row r="7587" spans="1:35" ht="15" customHeight="1" thickBot="1" x14ac:dyDescent="0.4">
      <c r="A7587" s="180"/>
      <c r="B7587" s="5">
        <f t="shared" si="665"/>
        <v>7585</v>
      </c>
      <c r="C7587">
        <f t="shared" si="660"/>
        <v>44</v>
      </c>
      <c r="D7587" s="199">
        <v>1971</v>
      </c>
      <c r="E7587" s="162" t="s">
        <v>15</v>
      </c>
      <c r="F7587" s="162" t="s">
        <v>25</v>
      </c>
      <c r="G7587" s="162">
        <v>766678</v>
      </c>
      <c r="H7587" s="162" t="s">
        <v>17</v>
      </c>
      <c r="I7587" s="162"/>
      <c r="J7587" s="162" t="s">
        <v>3354</v>
      </c>
      <c r="K7587" s="162" t="s">
        <v>3383</v>
      </c>
      <c r="L7587" s="162" t="s">
        <v>102</v>
      </c>
      <c r="M7587" s="162" t="s">
        <v>3359</v>
      </c>
      <c r="N7587" s="162"/>
      <c r="O7587" s="162"/>
      <c r="P7587" s="162"/>
      <c r="Q7587" s="162"/>
      <c r="R7587" s="162"/>
      <c r="S7587" s="181"/>
      <c r="T7587" s="162"/>
      <c r="U7587" s="162"/>
      <c r="V7587" s="182"/>
      <c r="W7587" s="162"/>
      <c r="X7587" s="162"/>
      <c r="Y7587" s="162"/>
      <c r="Z7587" s="162"/>
      <c r="AA7587" s="159"/>
      <c r="AB7587" s="162"/>
      <c r="AC7587" s="159"/>
      <c r="AE7587" s="162"/>
      <c r="AF7587" t="s">
        <v>3060</v>
      </c>
      <c r="AH7587" s="2">
        <v>39710.866215277776</v>
      </c>
      <c r="AI7587" s="162"/>
    </row>
    <row r="7588" spans="1:35" ht="15" customHeight="1" thickBot="1" x14ac:dyDescent="0.4">
      <c r="A7588" s="159"/>
      <c r="B7588" s="5">
        <f t="shared" si="665"/>
        <v>7586</v>
      </c>
      <c r="C7588">
        <f t="shared" si="660"/>
        <v>147</v>
      </c>
      <c r="D7588" s="199">
        <v>1971</v>
      </c>
      <c r="E7588" s="162" t="s">
        <v>15</v>
      </c>
      <c r="F7588" s="162" t="s">
        <v>25</v>
      </c>
      <c r="G7588" s="162">
        <v>766722</v>
      </c>
      <c r="H7588" s="162" t="s">
        <v>17</v>
      </c>
      <c r="I7588" s="162"/>
      <c r="J7588" s="162" t="s">
        <v>3354</v>
      </c>
      <c r="K7588" s="162" t="s">
        <v>3383</v>
      </c>
      <c r="L7588" s="162"/>
      <c r="M7588" s="162"/>
      <c r="N7588" s="162"/>
      <c r="O7588" s="162"/>
      <c r="P7588" s="162"/>
      <c r="Q7588" s="162"/>
      <c r="R7588" s="162"/>
      <c r="S7588" s="181"/>
      <c r="T7588" s="162"/>
      <c r="U7588" s="162"/>
      <c r="V7588" s="182"/>
      <c r="W7588" s="162"/>
      <c r="X7588" s="162"/>
      <c r="Y7588" s="162"/>
      <c r="Z7588" s="162"/>
      <c r="AA7588" s="159"/>
      <c r="AB7588" s="162"/>
      <c r="AC7588" s="159"/>
      <c r="AE7588" s="162"/>
      <c r="AF7588" t="s">
        <v>3451</v>
      </c>
      <c r="AH7588" s="2">
        <v>45859</v>
      </c>
      <c r="AI7588" s="162"/>
    </row>
    <row r="7589" spans="1:35" ht="15" customHeight="1" thickBot="1" x14ac:dyDescent="0.4">
      <c r="A7589" s="180"/>
      <c r="B7589" s="5">
        <f t="shared" si="665"/>
        <v>7587</v>
      </c>
      <c r="C7589">
        <f t="shared" si="660"/>
        <v>46</v>
      </c>
      <c r="D7589" s="199">
        <v>1971</v>
      </c>
      <c r="E7589" s="162" t="s">
        <v>15</v>
      </c>
      <c r="F7589" s="162" t="s">
        <v>25</v>
      </c>
      <c r="G7589" s="162">
        <v>766869</v>
      </c>
      <c r="H7589" s="162" t="s">
        <v>17</v>
      </c>
      <c r="I7589" s="162"/>
      <c r="J7589" s="162" t="s">
        <v>3354</v>
      </c>
      <c r="K7589" s="162" t="s">
        <v>3383</v>
      </c>
      <c r="L7589" s="162" t="s">
        <v>969</v>
      </c>
      <c r="M7589" s="162" t="s">
        <v>3359</v>
      </c>
      <c r="N7589" s="162"/>
      <c r="O7589" s="162"/>
      <c r="P7589" s="162"/>
      <c r="Q7589" s="162"/>
      <c r="R7589" s="162"/>
      <c r="S7589" s="181"/>
      <c r="T7589" s="162"/>
      <c r="U7589" s="162"/>
      <c r="V7589" s="182"/>
      <c r="W7589" s="162"/>
      <c r="X7589" s="162"/>
      <c r="Y7589" s="162"/>
      <c r="Z7589" s="162"/>
      <c r="AA7589" s="159"/>
      <c r="AB7589" s="162"/>
      <c r="AC7589" s="159"/>
      <c r="AE7589" s="162"/>
      <c r="AF7589" t="s">
        <v>3060</v>
      </c>
      <c r="AH7589" s="2">
        <v>40087.566793981481</v>
      </c>
      <c r="AI7589" s="162"/>
    </row>
    <row r="7590" spans="1:35" ht="15" customHeight="1" thickBot="1" x14ac:dyDescent="0.4">
      <c r="A7590" s="159"/>
      <c r="B7590" s="5">
        <f t="shared" si="665"/>
        <v>7588</v>
      </c>
      <c r="C7590">
        <f t="shared" ref="C7590:C7660" si="669">+G7591-G7590</f>
        <v>72</v>
      </c>
      <c r="D7590" s="199">
        <v>1971</v>
      </c>
      <c r="E7590" s="162" t="s">
        <v>327</v>
      </c>
      <c r="F7590" s="162" t="s">
        <v>25</v>
      </c>
      <c r="G7590" s="162">
        <v>766915</v>
      </c>
      <c r="H7590" s="162" t="s">
        <v>17</v>
      </c>
      <c r="I7590" s="162"/>
      <c r="J7590" s="162" t="s">
        <v>380</v>
      </c>
      <c r="K7590" s="162" t="s">
        <v>3383</v>
      </c>
      <c r="L7590" s="162" t="s">
        <v>74</v>
      </c>
      <c r="M7590" s="162" t="s">
        <v>3359</v>
      </c>
      <c r="N7590" s="162" t="s">
        <v>3359</v>
      </c>
      <c r="O7590" s="162"/>
      <c r="P7590" s="162"/>
      <c r="Q7590" s="162"/>
      <c r="R7590" s="162"/>
      <c r="S7590" s="181"/>
      <c r="T7590" s="162"/>
      <c r="U7590" s="162"/>
      <c r="V7590" s="182"/>
      <c r="W7590" s="162"/>
      <c r="X7590" s="162"/>
      <c r="Y7590" s="162"/>
      <c r="Z7590" s="162"/>
      <c r="AA7590" s="159"/>
      <c r="AB7590" s="162" t="s">
        <v>195</v>
      </c>
      <c r="AC7590" s="159"/>
      <c r="AE7590" s="162"/>
      <c r="AF7590" t="s">
        <v>3060</v>
      </c>
      <c r="AH7590" s="2">
        <v>40290.817048611112</v>
      </c>
      <c r="AI7590" s="162"/>
    </row>
    <row r="7591" spans="1:35" ht="15" customHeight="1" thickBot="1" x14ac:dyDescent="0.4">
      <c r="A7591" s="180"/>
      <c r="B7591" s="5">
        <f t="shared" si="665"/>
        <v>7589</v>
      </c>
      <c r="C7591">
        <f t="shared" si="669"/>
        <v>240</v>
      </c>
      <c r="D7591" s="199">
        <v>1971</v>
      </c>
      <c r="E7591" s="162" t="s">
        <v>15</v>
      </c>
      <c r="F7591" s="162" t="s">
        <v>25</v>
      </c>
      <c r="G7591" s="162">
        <v>766987</v>
      </c>
      <c r="H7591" s="162" t="s">
        <v>17</v>
      </c>
      <c r="I7591" s="162"/>
      <c r="J7591" s="162"/>
      <c r="K7591" s="162"/>
      <c r="L7591" s="162" t="s">
        <v>2422</v>
      </c>
      <c r="M7591" s="162" t="s">
        <v>3359</v>
      </c>
      <c r="N7591" s="162"/>
      <c r="O7591" s="162"/>
      <c r="P7591" s="162"/>
      <c r="Q7591" s="162"/>
      <c r="R7591" s="162"/>
      <c r="S7591" s="181"/>
      <c r="T7591" s="162"/>
      <c r="U7591" s="162"/>
      <c r="V7591" s="182"/>
      <c r="W7591" s="162"/>
      <c r="X7591" s="162"/>
      <c r="Y7591" s="162"/>
      <c r="Z7591" s="162"/>
      <c r="AA7591" s="159"/>
      <c r="AB7591" s="162"/>
      <c r="AC7591" s="159"/>
      <c r="AE7591" s="162"/>
      <c r="AF7591" t="s">
        <v>3060</v>
      </c>
      <c r="AH7591" s="2">
        <v>40728.343842592592</v>
      </c>
      <c r="AI7591" s="162"/>
    </row>
    <row r="7592" spans="1:35" ht="15" customHeight="1" thickBot="1" x14ac:dyDescent="0.4">
      <c r="A7592" s="180"/>
      <c r="B7592" s="5">
        <f t="shared" si="665"/>
        <v>7590</v>
      </c>
      <c r="C7592">
        <f t="shared" si="669"/>
        <v>797</v>
      </c>
      <c r="D7592" s="199">
        <v>1971</v>
      </c>
      <c r="E7592" s="162" t="s">
        <v>15</v>
      </c>
      <c r="F7592" s="162" t="s">
        <v>25</v>
      </c>
      <c r="G7592" s="162">
        <v>767227</v>
      </c>
      <c r="H7592" s="162" t="s">
        <v>17</v>
      </c>
      <c r="I7592" s="162"/>
      <c r="J7592" s="162"/>
      <c r="K7592" s="162" t="s">
        <v>3383</v>
      </c>
      <c r="L7592" s="162" t="s">
        <v>65</v>
      </c>
      <c r="M7592" s="162" t="s">
        <v>3359</v>
      </c>
      <c r="N7592" s="162"/>
      <c r="O7592" s="162"/>
      <c r="P7592" s="162"/>
      <c r="Q7592" s="162"/>
      <c r="R7592" s="162"/>
      <c r="S7592" s="181"/>
      <c r="T7592" s="162"/>
      <c r="U7592" s="162"/>
      <c r="V7592" s="182"/>
      <c r="W7592" s="162"/>
      <c r="X7592" s="162"/>
      <c r="Y7592" s="162"/>
      <c r="Z7592" s="162"/>
      <c r="AA7592" s="159"/>
      <c r="AB7592" s="162"/>
      <c r="AC7592" s="159"/>
      <c r="AE7592" s="162"/>
      <c r="AF7592" t="s">
        <v>3060</v>
      </c>
      <c r="AH7592" s="2">
        <v>40034.829328703701</v>
      </c>
      <c r="AI7592" s="162"/>
    </row>
    <row r="7593" spans="1:35" ht="15" customHeight="1" thickBot="1" x14ac:dyDescent="0.4">
      <c r="A7593" s="180"/>
      <c r="B7593" s="5">
        <f t="shared" si="665"/>
        <v>7591</v>
      </c>
      <c r="C7593">
        <f t="shared" si="669"/>
        <v>24</v>
      </c>
      <c r="D7593" s="199">
        <v>1971</v>
      </c>
      <c r="E7593" s="120" t="s">
        <v>972</v>
      </c>
      <c r="F7593" s="120" t="s">
        <v>25</v>
      </c>
      <c r="G7593" s="122">
        <v>768024</v>
      </c>
      <c r="H7593" s="196" t="s">
        <v>5836</v>
      </c>
      <c r="I7593" s="196"/>
      <c r="J7593" s="196" t="s">
        <v>3354</v>
      </c>
      <c r="K7593" s="196" t="s">
        <v>3383</v>
      </c>
      <c r="L7593" s="196"/>
      <c r="M7593" s="196" t="s">
        <v>3453</v>
      </c>
      <c r="N7593" s="196"/>
      <c r="O7593" s="196"/>
      <c r="P7593" s="196"/>
      <c r="Q7593" s="196"/>
      <c r="R7593" s="196"/>
      <c r="S7593" s="204"/>
      <c r="T7593" s="196" t="s">
        <v>3262</v>
      </c>
      <c r="U7593" s="196" t="s">
        <v>3557</v>
      </c>
      <c r="V7593" s="205"/>
      <c r="W7593" s="196" t="s">
        <v>3557</v>
      </c>
      <c r="X7593" s="196" t="s">
        <v>3452</v>
      </c>
      <c r="Y7593" s="196"/>
      <c r="Z7593" s="196"/>
      <c r="AA7593" s="196" t="s">
        <v>3262</v>
      </c>
      <c r="AB7593" s="196"/>
      <c r="AC7593" s="196"/>
      <c r="AD7593" s="172"/>
      <c r="AE7593" s="196"/>
      <c r="AF7593" t="s">
        <v>3451</v>
      </c>
      <c r="AG7593" s="172"/>
      <c r="AH7593" s="175">
        <v>45999</v>
      </c>
      <c r="AI7593" s="198" t="s">
        <v>6069</v>
      </c>
    </row>
    <row r="7594" spans="1:35" ht="15" customHeight="1" thickBot="1" x14ac:dyDescent="0.4">
      <c r="A7594" s="180"/>
      <c r="B7594" s="5">
        <f t="shared" si="665"/>
        <v>7592</v>
      </c>
      <c r="C7594">
        <f t="shared" si="669"/>
        <v>37</v>
      </c>
      <c r="D7594" s="199">
        <v>1971</v>
      </c>
      <c r="E7594" s="159" t="s">
        <v>972</v>
      </c>
      <c r="F7594" s="159" t="s">
        <v>25</v>
      </c>
      <c r="G7594" s="159">
        <v>768048</v>
      </c>
      <c r="H7594" s="159"/>
      <c r="I7594" s="159"/>
      <c r="J7594" s="159"/>
      <c r="K7594" s="159"/>
      <c r="L7594" s="159"/>
      <c r="M7594" s="159"/>
      <c r="N7594" s="159"/>
      <c r="O7594" s="159"/>
      <c r="P7594" s="159"/>
      <c r="Q7594" s="159"/>
      <c r="R7594" s="159"/>
      <c r="S7594" s="203"/>
      <c r="T7594" s="159"/>
      <c r="U7594" s="159"/>
      <c r="V7594" s="161"/>
      <c r="W7594" s="159"/>
      <c r="X7594" s="159"/>
      <c r="Y7594" s="159"/>
      <c r="Z7594" s="159"/>
      <c r="AA7594" s="159"/>
      <c r="AB7594" s="167" t="s">
        <v>4204</v>
      </c>
      <c r="AC7594" s="159"/>
      <c r="AE7594" s="159"/>
      <c r="AF7594" s="3" t="s">
        <v>3451</v>
      </c>
      <c r="AG7594" s="3"/>
      <c r="AH7594" s="153">
        <v>45561</v>
      </c>
      <c r="AI7594" s="167" t="s">
        <v>4205</v>
      </c>
    </row>
    <row r="7595" spans="1:35" ht="15" customHeight="1" thickBot="1" x14ac:dyDescent="0.4">
      <c r="A7595" s="180"/>
      <c r="B7595" s="5">
        <f t="shared" si="665"/>
        <v>7593</v>
      </c>
      <c r="C7595">
        <f t="shared" si="669"/>
        <v>19</v>
      </c>
      <c r="D7595" s="199">
        <v>1971</v>
      </c>
      <c r="E7595" s="162" t="s">
        <v>972</v>
      </c>
      <c r="F7595" s="162" t="s">
        <v>25</v>
      </c>
      <c r="G7595" s="162">
        <v>768085</v>
      </c>
      <c r="H7595" s="162" t="s">
        <v>17</v>
      </c>
      <c r="I7595" s="162"/>
      <c r="J7595" s="162"/>
      <c r="K7595" s="162" t="s">
        <v>3383</v>
      </c>
      <c r="L7595" s="162" t="s">
        <v>52</v>
      </c>
      <c r="M7595" s="162" t="s">
        <v>3359</v>
      </c>
      <c r="N7595" s="162"/>
      <c r="O7595" s="162"/>
      <c r="P7595" s="162"/>
      <c r="Q7595" s="162"/>
      <c r="R7595" s="162"/>
      <c r="S7595" s="181"/>
      <c r="T7595" s="162"/>
      <c r="U7595" s="162"/>
      <c r="V7595" s="182"/>
      <c r="W7595" s="162"/>
      <c r="X7595" s="162"/>
      <c r="Y7595" s="162"/>
      <c r="Z7595" s="162"/>
      <c r="AA7595" s="159"/>
      <c r="AB7595" s="162" t="s">
        <v>139</v>
      </c>
      <c r="AC7595" s="159"/>
      <c r="AE7595" s="162"/>
      <c r="AF7595" t="s">
        <v>3060</v>
      </c>
      <c r="AH7595" s="2">
        <v>39842.350115740737</v>
      </c>
      <c r="AI7595" s="162"/>
    </row>
    <row r="7596" spans="1:35" ht="15" thickBot="1" x14ac:dyDescent="0.4">
      <c r="A7596" s="180"/>
      <c r="B7596" s="5">
        <f t="shared" si="665"/>
        <v>7594</v>
      </c>
      <c r="C7596">
        <f>+G7597-G7596</f>
        <v>914</v>
      </c>
      <c r="D7596" s="199">
        <v>1971</v>
      </c>
      <c r="E7596" s="162" t="s">
        <v>972</v>
      </c>
      <c r="F7596" s="162" t="s">
        <v>25</v>
      </c>
      <c r="G7596" s="162">
        <v>768104</v>
      </c>
      <c r="H7596" s="162" t="s">
        <v>17</v>
      </c>
      <c r="I7596" s="162"/>
      <c r="J7596" s="162"/>
      <c r="K7596" s="162" t="s">
        <v>3383</v>
      </c>
      <c r="L7596" s="162" t="s">
        <v>1975</v>
      </c>
      <c r="M7596" s="162" t="s">
        <v>3359</v>
      </c>
      <c r="N7596" s="162"/>
      <c r="O7596" s="162"/>
      <c r="P7596" s="162"/>
      <c r="Q7596" s="162"/>
      <c r="R7596" s="162"/>
      <c r="S7596" s="181"/>
      <c r="T7596" s="162"/>
      <c r="U7596" s="162"/>
      <c r="V7596" s="182"/>
      <c r="W7596" s="162"/>
      <c r="X7596" s="162"/>
      <c r="Y7596" s="162"/>
      <c r="Z7596" s="162"/>
      <c r="AA7596" s="159"/>
      <c r="AB7596" s="162"/>
      <c r="AC7596" s="159"/>
      <c r="AD7596" s="159"/>
      <c r="AE7596" s="162"/>
      <c r="AF7596" t="s">
        <v>3060</v>
      </c>
      <c r="AG7596" s="162"/>
      <c r="AH7596" s="163">
        <v>40763.673692129632</v>
      </c>
      <c r="AI7596" s="162"/>
    </row>
    <row r="7597" spans="1:35" ht="15" customHeight="1" thickBot="1" x14ac:dyDescent="0.4">
      <c r="A7597" s="180"/>
      <c r="B7597" s="5">
        <f t="shared" si="665"/>
        <v>7595</v>
      </c>
      <c r="C7597">
        <f t="shared" si="669"/>
        <v>37</v>
      </c>
      <c r="D7597" s="199">
        <v>1971</v>
      </c>
      <c r="E7597" s="162" t="s">
        <v>560</v>
      </c>
      <c r="F7597" s="162" t="s">
        <v>25</v>
      </c>
      <c r="G7597" s="162">
        <v>769018</v>
      </c>
      <c r="H7597" s="162" t="s">
        <v>17</v>
      </c>
      <c r="I7597" s="162"/>
      <c r="J7597" s="162"/>
      <c r="K7597" s="162"/>
      <c r="L7597" s="162"/>
      <c r="M7597" s="162" t="s">
        <v>3359</v>
      </c>
      <c r="N7597" s="162"/>
      <c r="O7597" s="162"/>
      <c r="P7597" s="162"/>
      <c r="Q7597" s="162"/>
      <c r="R7597" s="162"/>
      <c r="S7597" s="181"/>
      <c r="T7597" s="162"/>
      <c r="U7597" s="162"/>
      <c r="V7597" s="182"/>
      <c r="W7597" s="162"/>
      <c r="X7597" s="162"/>
      <c r="Y7597" s="162"/>
      <c r="Z7597" s="162"/>
      <c r="AA7597" s="159"/>
      <c r="AB7597" s="162"/>
      <c r="AC7597" s="159"/>
      <c r="AE7597" s="162"/>
      <c r="AF7597" t="s">
        <v>3060</v>
      </c>
      <c r="AH7597" s="2">
        <v>40691.61215277778</v>
      </c>
      <c r="AI7597" s="162"/>
    </row>
    <row r="7598" spans="1:35" ht="15" customHeight="1" thickBot="1" x14ac:dyDescent="0.4">
      <c r="A7598" s="180"/>
      <c r="B7598" s="5">
        <f t="shared" si="665"/>
        <v>7596</v>
      </c>
      <c r="C7598">
        <f t="shared" si="669"/>
        <v>10</v>
      </c>
      <c r="D7598" s="199">
        <v>1971</v>
      </c>
      <c r="E7598" s="120" t="s">
        <v>560</v>
      </c>
      <c r="F7598" s="120" t="s">
        <v>25</v>
      </c>
      <c r="G7598" s="122">
        <v>769055</v>
      </c>
      <c r="H7598" s="196" t="s">
        <v>5836</v>
      </c>
      <c r="I7598" s="196"/>
      <c r="J7598" s="196" t="s">
        <v>3354</v>
      </c>
      <c r="K7598" s="196" t="s">
        <v>3383</v>
      </c>
      <c r="L7598" s="196"/>
      <c r="M7598" s="196" t="s">
        <v>3453</v>
      </c>
      <c r="N7598" s="196"/>
      <c r="O7598" s="196"/>
      <c r="P7598" s="196"/>
      <c r="Q7598" s="196"/>
      <c r="R7598" s="196"/>
      <c r="S7598" s="204"/>
      <c r="T7598" s="196" t="s">
        <v>3424</v>
      </c>
      <c r="U7598" s="196"/>
      <c r="V7598" s="205"/>
      <c r="W7598" s="196" t="s">
        <v>3557</v>
      </c>
      <c r="X7598" s="196" t="s">
        <v>3452</v>
      </c>
      <c r="Y7598" s="196"/>
      <c r="Z7598" s="196" t="s">
        <v>3359</v>
      </c>
      <c r="AA7598" s="196" t="s">
        <v>3556</v>
      </c>
      <c r="AB7598" s="196" t="s">
        <v>3728</v>
      </c>
      <c r="AC7598" s="196"/>
      <c r="AD7598" s="172"/>
      <c r="AE7598" s="196"/>
      <c r="AF7598" t="s">
        <v>3451</v>
      </c>
      <c r="AG7598" s="172"/>
      <c r="AH7598" s="175">
        <v>45999</v>
      </c>
      <c r="AI7598" s="198" t="s">
        <v>6070</v>
      </c>
    </row>
    <row r="7599" spans="1:35" ht="15" customHeight="1" thickBot="1" x14ac:dyDescent="0.4">
      <c r="A7599" s="180"/>
      <c r="B7599" s="5">
        <f t="shared" si="665"/>
        <v>7597</v>
      </c>
      <c r="C7599">
        <f t="shared" si="669"/>
        <v>12</v>
      </c>
      <c r="D7599" s="199">
        <v>1971</v>
      </c>
      <c r="E7599" s="162" t="s">
        <v>560</v>
      </c>
      <c r="F7599" s="162" t="s">
        <v>25</v>
      </c>
      <c r="G7599" s="162">
        <v>769065</v>
      </c>
      <c r="H7599" s="162" t="s">
        <v>17</v>
      </c>
      <c r="I7599" s="162"/>
      <c r="J7599" s="162" t="s">
        <v>3354</v>
      </c>
      <c r="K7599" s="162" t="s">
        <v>3383</v>
      </c>
      <c r="L7599" s="162" t="s">
        <v>592</v>
      </c>
      <c r="M7599" s="162" t="s">
        <v>3359</v>
      </c>
      <c r="N7599" s="162"/>
      <c r="O7599" s="162"/>
      <c r="P7599" s="162"/>
      <c r="Q7599" s="162"/>
      <c r="R7599" s="162"/>
      <c r="S7599" s="181"/>
      <c r="T7599" s="162"/>
      <c r="U7599" s="162"/>
      <c r="V7599" s="182"/>
      <c r="W7599" s="162" t="s">
        <v>3557</v>
      </c>
      <c r="X7599" s="162"/>
      <c r="Y7599" s="162"/>
      <c r="Z7599" s="162"/>
      <c r="AA7599" s="159"/>
      <c r="AB7599" s="162"/>
      <c r="AC7599" s="159"/>
      <c r="AE7599" s="162"/>
      <c r="AF7599" t="s">
        <v>3060</v>
      </c>
      <c r="AH7599" s="2">
        <v>40629.850185185183</v>
      </c>
      <c r="AI7599" s="162"/>
    </row>
    <row r="7600" spans="1:35" ht="15" customHeight="1" thickBot="1" x14ac:dyDescent="0.4">
      <c r="A7600" s="180"/>
      <c r="B7600" s="5">
        <f t="shared" si="665"/>
        <v>7598</v>
      </c>
      <c r="C7600">
        <f t="shared" si="669"/>
        <v>7</v>
      </c>
      <c r="D7600" s="199">
        <v>1971</v>
      </c>
      <c r="E7600" s="162" t="s">
        <v>560</v>
      </c>
      <c r="F7600" s="162" t="s">
        <v>25</v>
      </c>
      <c r="G7600" s="162">
        <v>769077</v>
      </c>
      <c r="H7600" s="162" t="s">
        <v>17</v>
      </c>
      <c r="I7600" s="162"/>
      <c r="J7600" s="162" t="s">
        <v>3354</v>
      </c>
      <c r="K7600" s="162" t="s">
        <v>3383</v>
      </c>
      <c r="L7600" s="162" t="s">
        <v>138</v>
      </c>
      <c r="M7600" s="162" t="s">
        <v>3359</v>
      </c>
      <c r="N7600" s="162"/>
      <c r="O7600" s="162"/>
      <c r="P7600" s="162"/>
      <c r="Q7600" s="162"/>
      <c r="R7600" s="162"/>
      <c r="S7600" s="181">
        <v>459</v>
      </c>
      <c r="T7600" s="162"/>
      <c r="U7600" s="162"/>
      <c r="V7600" s="182"/>
      <c r="W7600" s="162" t="s">
        <v>3557</v>
      </c>
      <c r="X7600" s="162"/>
      <c r="Y7600" s="162"/>
      <c r="Z7600" s="162"/>
      <c r="AA7600" s="159"/>
      <c r="AB7600" s="162"/>
      <c r="AC7600" s="159"/>
      <c r="AD7600" s="3" t="s">
        <v>2423</v>
      </c>
      <c r="AE7600" s="162"/>
      <c r="AF7600" t="s">
        <v>3060</v>
      </c>
      <c r="AH7600" s="2">
        <v>40054.73064814815</v>
      </c>
      <c r="AI7600" s="162"/>
    </row>
    <row r="7601" spans="1:35" ht="15" customHeight="1" thickBot="1" x14ac:dyDescent="0.4">
      <c r="A7601" s="180"/>
      <c r="B7601" s="5">
        <f t="shared" si="665"/>
        <v>7599</v>
      </c>
      <c r="C7601">
        <f t="shared" si="669"/>
        <v>5</v>
      </c>
      <c r="D7601" s="199">
        <v>1971</v>
      </c>
      <c r="E7601" s="162" t="s">
        <v>560</v>
      </c>
      <c r="F7601" s="162" t="s">
        <v>25</v>
      </c>
      <c r="G7601" s="162">
        <v>769084</v>
      </c>
      <c r="H7601" s="162" t="s">
        <v>17</v>
      </c>
      <c r="I7601" s="162"/>
      <c r="J7601" s="162" t="s">
        <v>3354</v>
      </c>
      <c r="K7601" s="162" t="s">
        <v>3383</v>
      </c>
      <c r="L7601" s="162" t="s">
        <v>2424</v>
      </c>
      <c r="M7601" s="162" t="s">
        <v>3359</v>
      </c>
      <c r="N7601" s="162"/>
      <c r="O7601" s="162"/>
      <c r="P7601" s="162"/>
      <c r="Q7601" s="162"/>
      <c r="R7601" s="162"/>
      <c r="S7601" s="181"/>
      <c r="T7601" s="162"/>
      <c r="U7601" s="162"/>
      <c r="V7601" s="182"/>
      <c r="W7601" s="162" t="s">
        <v>3557</v>
      </c>
      <c r="X7601" s="162"/>
      <c r="Y7601" s="162"/>
      <c r="Z7601" s="162"/>
      <c r="AA7601" s="159"/>
      <c r="AB7601" s="162"/>
      <c r="AC7601" s="159"/>
      <c r="AE7601" s="162"/>
      <c r="AF7601" t="s">
        <v>3060</v>
      </c>
      <c r="AH7601" s="2">
        <v>40620.325868055559</v>
      </c>
      <c r="AI7601" s="162"/>
    </row>
    <row r="7602" spans="1:35" ht="15" customHeight="1" thickBot="1" x14ac:dyDescent="0.4">
      <c r="A7602" s="180"/>
      <c r="B7602" s="5">
        <f t="shared" si="665"/>
        <v>7600</v>
      </c>
      <c r="C7602">
        <f t="shared" si="669"/>
        <v>10</v>
      </c>
      <c r="D7602" s="199">
        <v>1971</v>
      </c>
      <c r="E7602" s="162" t="s">
        <v>560</v>
      </c>
      <c r="F7602" s="162" t="s">
        <v>25</v>
      </c>
      <c r="G7602" s="162">
        <v>769089</v>
      </c>
      <c r="H7602" s="162" t="s">
        <v>17</v>
      </c>
      <c r="I7602" s="162"/>
      <c r="J7602" s="162" t="s">
        <v>3354</v>
      </c>
      <c r="K7602" s="162" t="s">
        <v>3383</v>
      </c>
      <c r="L7602" s="162" t="s">
        <v>174</v>
      </c>
      <c r="M7602" s="162" t="s">
        <v>3359</v>
      </c>
      <c r="N7602" s="162"/>
      <c r="O7602" s="162"/>
      <c r="P7602" s="162"/>
      <c r="Q7602" s="162"/>
      <c r="R7602" s="162"/>
      <c r="S7602" s="181"/>
      <c r="T7602" s="162"/>
      <c r="U7602" s="162"/>
      <c r="V7602" s="182"/>
      <c r="W7602" s="162" t="s">
        <v>3557</v>
      </c>
      <c r="X7602" s="162"/>
      <c r="Y7602" s="162"/>
      <c r="Z7602" s="162"/>
      <c r="AA7602" s="159"/>
      <c r="AB7602" s="162"/>
      <c r="AC7602" s="159">
        <v>1971</v>
      </c>
      <c r="AD7602" s="3" t="s">
        <v>2425</v>
      </c>
      <c r="AE7602" s="162"/>
      <c r="AF7602" t="s">
        <v>3060</v>
      </c>
      <c r="AH7602" s="2">
        <v>40558.848969907405</v>
      </c>
      <c r="AI7602" s="162"/>
    </row>
    <row r="7603" spans="1:35" ht="15" customHeight="1" thickBot="1" x14ac:dyDescent="0.4">
      <c r="A7603" s="180"/>
      <c r="B7603" s="5">
        <f t="shared" si="665"/>
        <v>7601</v>
      </c>
      <c r="C7603">
        <f t="shared" ref="C7603:C7607" si="670">+G7604-G7603</f>
        <v>10</v>
      </c>
      <c r="D7603" s="199">
        <v>1971</v>
      </c>
      <c r="E7603" s="162" t="s">
        <v>560</v>
      </c>
      <c r="F7603" s="162" t="s">
        <v>25</v>
      </c>
      <c r="G7603" s="162">
        <v>769099</v>
      </c>
      <c r="H7603" s="162" t="s">
        <v>17</v>
      </c>
      <c r="I7603" s="162"/>
      <c r="J7603" s="162" t="s">
        <v>3354</v>
      </c>
      <c r="K7603" s="162" t="s">
        <v>3383</v>
      </c>
      <c r="L7603" s="162" t="s">
        <v>442</v>
      </c>
      <c r="M7603" s="162" t="s">
        <v>3359</v>
      </c>
      <c r="N7603" s="162"/>
      <c r="O7603" s="162"/>
      <c r="P7603" s="162"/>
      <c r="Q7603" s="162"/>
      <c r="R7603" s="162"/>
      <c r="S7603" s="181"/>
      <c r="T7603" s="162"/>
      <c r="U7603" s="162"/>
      <c r="V7603" s="182"/>
      <c r="W7603" s="162" t="s">
        <v>3557</v>
      </c>
      <c r="X7603" s="162"/>
      <c r="Y7603" s="162"/>
      <c r="Z7603" s="162"/>
      <c r="AA7603" s="159"/>
      <c r="AB7603" s="162"/>
      <c r="AC7603" s="159"/>
      <c r="AE7603" s="162"/>
      <c r="AF7603" t="s">
        <v>3060</v>
      </c>
      <c r="AH7603" s="2">
        <v>40286.581111111111</v>
      </c>
      <c r="AI7603" s="162"/>
    </row>
    <row r="7604" spans="1:35" ht="15" customHeight="1" thickBot="1" x14ac:dyDescent="0.4">
      <c r="A7604" s="180"/>
      <c r="B7604" s="5">
        <f t="shared" si="665"/>
        <v>7602</v>
      </c>
      <c r="C7604">
        <f t="shared" si="670"/>
        <v>3</v>
      </c>
      <c r="D7604" s="199">
        <v>1971</v>
      </c>
      <c r="E7604" s="162" t="s">
        <v>560</v>
      </c>
      <c r="F7604" s="162" t="s">
        <v>25</v>
      </c>
      <c r="G7604" s="162">
        <v>769109</v>
      </c>
      <c r="H7604" s="162" t="s">
        <v>17</v>
      </c>
      <c r="I7604" s="162"/>
      <c r="J7604" s="162" t="s">
        <v>3354</v>
      </c>
      <c r="K7604" s="162"/>
      <c r="L7604" s="162" t="s">
        <v>2426</v>
      </c>
      <c r="M7604" s="162" t="s">
        <v>3359</v>
      </c>
      <c r="N7604" s="162"/>
      <c r="O7604" s="162"/>
      <c r="P7604" s="162"/>
      <c r="Q7604" s="162"/>
      <c r="R7604" s="162"/>
      <c r="S7604" s="181"/>
      <c r="T7604" s="162"/>
      <c r="U7604" s="162"/>
      <c r="V7604" s="182"/>
      <c r="W7604" s="162" t="s">
        <v>3557</v>
      </c>
      <c r="X7604" s="162"/>
      <c r="Y7604" s="162"/>
      <c r="Z7604" s="162"/>
      <c r="AA7604" s="159"/>
      <c r="AB7604" s="162"/>
      <c r="AC7604" s="159"/>
      <c r="AD7604" s="3" t="s">
        <v>3404</v>
      </c>
      <c r="AE7604" s="162"/>
      <c r="AF7604" t="s">
        <v>3060</v>
      </c>
      <c r="AH7604" s="2">
        <v>41080.888877314814</v>
      </c>
      <c r="AI7604" s="162"/>
    </row>
    <row r="7605" spans="1:35" ht="15" thickBot="1" x14ac:dyDescent="0.4">
      <c r="A7605" s="180"/>
      <c r="B7605" s="5">
        <f t="shared" si="665"/>
        <v>7603</v>
      </c>
      <c r="C7605">
        <f t="shared" si="670"/>
        <v>352</v>
      </c>
      <c r="D7605" s="199">
        <v>1971</v>
      </c>
      <c r="E7605" s="115" t="s">
        <v>560</v>
      </c>
      <c r="F7605" s="115" t="s">
        <v>25</v>
      </c>
      <c r="G7605" s="115">
        <v>769112</v>
      </c>
      <c r="H7605" s="115"/>
      <c r="I7605" s="115"/>
      <c r="J7605" s="230" t="s">
        <v>3354</v>
      </c>
      <c r="K7605" s="115" t="s">
        <v>6637</v>
      </c>
      <c r="AF7605" t="s">
        <v>3451</v>
      </c>
      <c r="AH7605" s="2">
        <v>46204</v>
      </c>
    </row>
    <row r="7606" spans="1:35" ht="15" customHeight="1" thickBot="1" x14ac:dyDescent="0.4">
      <c r="B7606" s="5">
        <f t="shared" si="665"/>
        <v>7604</v>
      </c>
      <c r="C7606">
        <f t="shared" si="670"/>
        <v>80</v>
      </c>
      <c r="D7606" s="199">
        <v>1971</v>
      </c>
      <c r="E7606" s="162" t="s">
        <v>560</v>
      </c>
      <c r="F7606" s="162" t="s">
        <v>25</v>
      </c>
      <c r="G7606" s="162">
        <v>769464</v>
      </c>
      <c r="H7606" s="162" t="s">
        <v>17</v>
      </c>
      <c r="I7606" s="162"/>
      <c r="J7606" s="162" t="s">
        <v>3354</v>
      </c>
      <c r="K7606" s="162" t="s">
        <v>3383</v>
      </c>
      <c r="L7606" s="162" t="s">
        <v>88</v>
      </c>
      <c r="M7606" s="162" t="s">
        <v>3359</v>
      </c>
      <c r="N7606" s="162"/>
      <c r="O7606" s="162"/>
      <c r="P7606" s="162"/>
      <c r="Q7606" s="162"/>
      <c r="R7606" s="162"/>
      <c r="S7606" s="181"/>
      <c r="T7606" s="162"/>
      <c r="U7606" s="162"/>
      <c r="V7606" s="182"/>
      <c r="W7606" s="162"/>
      <c r="X7606" s="162"/>
      <c r="Y7606" s="162"/>
      <c r="Z7606" s="162"/>
      <c r="AA7606" s="159"/>
      <c r="AB7606" s="162"/>
      <c r="AC7606" s="159">
        <v>1973</v>
      </c>
      <c r="AE7606" s="162"/>
      <c r="AF7606" t="s">
        <v>3060</v>
      </c>
      <c r="AH7606" s="2">
        <v>40129.669432870367</v>
      </c>
      <c r="AI7606" s="162"/>
    </row>
    <row r="7607" spans="1:35" ht="15" customHeight="1" thickBot="1" x14ac:dyDescent="0.4">
      <c r="A7607" s="180"/>
      <c r="B7607" s="5">
        <f t="shared" si="665"/>
        <v>7605</v>
      </c>
      <c r="C7607">
        <f t="shared" si="670"/>
        <v>149</v>
      </c>
      <c r="D7607" s="199">
        <v>1971</v>
      </c>
      <c r="E7607" s="162" t="s">
        <v>560</v>
      </c>
      <c r="F7607" s="162" t="s">
        <v>25</v>
      </c>
      <c r="G7607" s="162">
        <v>769544</v>
      </c>
      <c r="H7607" s="162" t="s">
        <v>17</v>
      </c>
      <c r="I7607" s="162"/>
      <c r="J7607" s="162" t="s">
        <v>3354</v>
      </c>
      <c r="K7607" s="162" t="s">
        <v>3383</v>
      </c>
      <c r="L7607" s="162" t="s">
        <v>88</v>
      </c>
      <c r="M7607" s="162" t="s">
        <v>3359</v>
      </c>
      <c r="N7607" s="162"/>
      <c r="O7607" s="162"/>
      <c r="P7607" s="162"/>
      <c r="Q7607" s="162"/>
      <c r="R7607" s="162"/>
      <c r="S7607" s="181"/>
      <c r="T7607" s="162"/>
      <c r="U7607" s="162"/>
      <c r="V7607" s="182"/>
      <c r="W7607" s="162" t="s">
        <v>3557</v>
      </c>
      <c r="X7607" s="162"/>
      <c r="Y7607" s="162"/>
      <c r="Z7607" s="162"/>
      <c r="AA7607" s="159"/>
      <c r="AB7607" s="162"/>
      <c r="AC7607" s="159"/>
      <c r="AE7607" s="162"/>
      <c r="AF7607" t="s">
        <v>3060</v>
      </c>
      <c r="AH7607" s="2">
        <v>40341.677777777775</v>
      </c>
      <c r="AI7607" s="162"/>
    </row>
    <row r="7608" spans="1:35" ht="15" customHeight="1" thickBot="1" x14ac:dyDescent="0.4">
      <c r="A7608" s="180"/>
      <c r="B7608" s="5">
        <f t="shared" si="665"/>
        <v>7606</v>
      </c>
      <c r="C7608">
        <f t="shared" si="669"/>
        <v>4</v>
      </c>
      <c r="D7608" s="199">
        <v>1971</v>
      </c>
      <c r="E7608" s="162" t="s">
        <v>500</v>
      </c>
      <c r="F7608" s="162" t="s">
        <v>25</v>
      </c>
      <c r="G7608" s="162">
        <v>769693</v>
      </c>
      <c r="H7608" s="162" t="s">
        <v>17</v>
      </c>
      <c r="I7608" s="162"/>
      <c r="J7608" s="162" t="s">
        <v>380</v>
      </c>
      <c r="K7608" s="162" t="s">
        <v>3383</v>
      </c>
      <c r="L7608" s="162" t="s">
        <v>2428</v>
      </c>
      <c r="M7608" s="162" t="s">
        <v>3359</v>
      </c>
      <c r="N7608" s="162"/>
      <c r="O7608" s="162"/>
      <c r="P7608" s="162"/>
      <c r="Q7608" s="162"/>
      <c r="R7608" s="162"/>
      <c r="S7608" s="181"/>
      <c r="T7608" s="162"/>
      <c r="U7608" s="162"/>
      <c r="V7608" s="182"/>
      <c r="W7608" s="162"/>
      <c r="X7608" s="162"/>
      <c r="Y7608" s="162"/>
      <c r="Z7608" s="162"/>
      <c r="AA7608" s="159"/>
      <c r="AB7608" s="162"/>
      <c r="AC7608" s="159"/>
      <c r="AD7608" s="3" t="s">
        <v>2429</v>
      </c>
      <c r="AE7608" s="162"/>
      <c r="AF7608" t="s">
        <v>3060</v>
      </c>
      <c r="AH7608" s="2">
        <v>40418.348055555558</v>
      </c>
      <c r="AI7608" s="162"/>
    </row>
    <row r="7609" spans="1:35" ht="15" thickBot="1" x14ac:dyDescent="0.4">
      <c r="A7609" s="180"/>
      <c r="B7609" s="5">
        <f t="shared" si="665"/>
        <v>7607</v>
      </c>
      <c r="C7609">
        <f t="shared" si="669"/>
        <v>95</v>
      </c>
      <c r="D7609" s="199">
        <v>1971</v>
      </c>
      <c r="E7609" s="159" t="s">
        <v>500</v>
      </c>
      <c r="F7609" s="159" t="s">
        <v>25</v>
      </c>
      <c r="G7609" s="160">
        <v>769697</v>
      </c>
      <c r="H7609" s="159"/>
      <c r="I7609" s="159"/>
      <c r="J7609" s="159" t="s">
        <v>3364</v>
      </c>
      <c r="K7609" s="159" t="s">
        <v>3383</v>
      </c>
      <c r="L7609" s="159"/>
      <c r="M7609" s="159" t="s">
        <v>3453</v>
      </c>
      <c r="N7609" s="159"/>
      <c r="O7609" s="159"/>
      <c r="P7609" s="159"/>
      <c r="Q7609" s="159"/>
      <c r="R7609" s="159"/>
      <c r="S7609" s="159"/>
      <c r="T7609" s="159"/>
      <c r="U7609" s="159" t="s">
        <v>3557</v>
      </c>
      <c r="V7609" s="161" t="s">
        <v>3359</v>
      </c>
      <c r="W7609" s="159" t="s">
        <v>3572</v>
      </c>
      <c r="X7609" s="159" t="s">
        <v>3452</v>
      </c>
      <c r="Y7609" s="159"/>
      <c r="Z7609" s="159"/>
      <c r="AA7609" s="159"/>
      <c r="AB7609" s="167" t="s">
        <v>5034</v>
      </c>
      <c r="AC7609" s="159"/>
      <c r="AD7609" s="159"/>
      <c r="AE7609" s="159"/>
      <c r="AF7609" t="s">
        <v>3451</v>
      </c>
      <c r="AG7609" s="159"/>
      <c r="AH7609" s="176">
        <v>46034</v>
      </c>
      <c r="AI7609" s="76" t="s">
        <v>6172</v>
      </c>
    </row>
    <row r="7610" spans="1:35" ht="15" customHeight="1" thickBot="1" x14ac:dyDescent="0.4">
      <c r="B7610" s="5">
        <f t="shared" si="665"/>
        <v>7608</v>
      </c>
      <c r="C7610">
        <f t="shared" si="669"/>
        <v>870</v>
      </c>
      <c r="D7610" s="199">
        <v>1971</v>
      </c>
      <c r="E7610" s="159" t="s">
        <v>15</v>
      </c>
      <c r="F7610" s="159" t="s">
        <v>25</v>
      </c>
      <c r="G7610" s="160">
        <v>769792</v>
      </c>
      <c r="H7610" s="159"/>
      <c r="I7610" s="159"/>
      <c r="J7610" s="159"/>
      <c r="K7610" s="159" t="s">
        <v>3383</v>
      </c>
      <c r="L7610" s="159"/>
      <c r="M7610" s="159"/>
      <c r="N7610" s="159"/>
      <c r="O7610" s="159"/>
      <c r="P7610" s="159"/>
      <c r="Q7610" s="159"/>
      <c r="R7610" s="159"/>
      <c r="S7610" s="203"/>
      <c r="T7610" s="159"/>
      <c r="U7610" s="159"/>
      <c r="V7610" s="161"/>
      <c r="W7610" s="159"/>
      <c r="X7610" s="159"/>
      <c r="Y7610" s="159"/>
      <c r="Z7610" s="159"/>
      <c r="AA7610" s="159"/>
      <c r="AB7610" s="159"/>
      <c r="AC7610" s="159"/>
      <c r="AE7610" s="159"/>
      <c r="AF7610" s="3" t="s">
        <v>3451</v>
      </c>
      <c r="AG7610" s="3"/>
      <c r="AH7610" s="153">
        <v>45739</v>
      </c>
      <c r="AI7610" s="167" t="s">
        <v>4834</v>
      </c>
    </row>
    <row r="7611" spans="1:35" ht="15" customHeight="1" thickBot="1" x14ac:dyDescent="0.4">
      <c r="A7611" s="180"/>
      <c r="B7611" s="5">
        <f t="shared" si="665"/>
        <v>7609</v>
      </c>
      <c r="C7611">
        <f t="shared" si="669"/>
        <v>43</v>
      </c>
      <c r="D7611" s="199">
        <v>1971</v>
      </c>
      <c r="E7611" s="162" t="s">
        <v>15</v>
      </c>
      <c r="F7611" s="162" t="s">
        <v>25</v>
      </c>
      <c r="G7611" s="121">
        <v>770662</v>
      </c>
      <c r="H7611" s="162"/>
      <c r="I7611" s="162"/>
      <c r="J7611" s="162" t="s">
        <v>3354</v>
      </c>
      <c r="K7611" s="162" t="s">
        <v>3383</v>
      </c>
      <c r="L7611" s="162"/>
      <c r="M7611" s="162" t="s">
        <v>3453</v>
      </c>
      <c r="N7611" s="162"/>
      <c r="O7611" s="162"/>
      <c r="P7611" s="162"/>
      <c r="Q7611" s="162"/>
      <c r="R7611" s="162"/>
      <c r="S7611" s="181"/>
      <c r="T7611" s="162" t="s">
        <v>3262</v>
      </c>
      <c r="U7611" s="162"/>
      <c r="V7611" s="182"/>
      <c r="W7611" s="162" t="s">
        <v>3572</v>
      </c>
      <c r="X7611" s="162" t="s">
        <v>3660</v>
      </c>
      <c r="Y7611" s="162"/>
      <c r="Z7611" s="162"/>
      <c r="AA7611" s="162" t="s">
        <v>3262</v>
      </c>
      <c r="AB7611" s="162"/>
      <c r="AC7611" s="162"/>
      <c r="AD7611"/>
      <c r="AE7611" s="162"/>
      <c r="AF7611" t="s">
        <v>3451</v>
      </c>
      <c r="AG7611" s="3"/>
      <c r="AH7611" s="153">
        <v>45899</v>
      </c>
      <c r="AI7611" s="198" t="s">
        <v>5483</v>
      </c>
    </row>
    <row r="7612" spans="1:35" ht="15" customHeight="1" thickBot="1" x14ac:dyDescent="0.4">
      <c r="A7612" s="180"/>
      <c r="B7612" s="5">
        <f t="shared" si="665"/>
        <v>7610</v>
      </c>
      <c r="C7612">
        <f t="shared" si="669"/>
        <v>1</v>
      </c>
      <c r="D7612" s="199">
        <v>1971</v>
      </c>
      <c r="E7612" s="162" t="s">
        <v>15</v>
      </c>
      <c r="F7612" s="162" t="s">
        <v>16</v>
      </c>
      <c r="G7612" s="162">
        <v>770705</v>
      </c>
      <c r="H7612" s="162" t="s">
        <v>17</v>
      </c>
      <c r="I7612" s="162"/>
      <c r="J7612" s="162"/>
      <c r="K7612" s="162"/>
      <c r="L7612" s="162"/>
      <c r="M7612" s="162" t="s">
        <v>3359</v>
      </c>
      <c r="N7612" s="162"/>
      <c r="O7612" s="162"/>
      <c r="P7612" s="162"/>
      <c r="Q7612" s="162"/>
      <c r="R7612" s="162"/>
      <c r="S7612" s="181"/>
      <c r="T7612" s="162"/>
      <c r="U7612" s="162"/>
      <c r="V7612" s="182"/>
      <c r="W7612" s="162"/>
      <c r="X7612" s="162"/>
      <c r="Y7612" s="162"/>
      <c r="Z7612" s="162"/>
      <c r="AA7612" s="159"/>
      <c r="AB7612" s="162"/>
      <c r="AC7612" s="159"/>
      <c r="AE7612" s="162"/>
      <c r="AF7612" t="s">
        <v>3060</v>
      </c>
      <c r="AH7612" s="2">
        <v>40905.553043981483</v>
      </c>
      <c r="AI7612" s="162"/>
    </row>
    <row r="7613" spans="1:35" ht="15" customHeight="1" thickBot="1" x14ac:dyDescent="0.4">
      <c r="A7613" s="180"/>
      <c r="B7613" s="5">
        <f t="shared" si="665"/>
        <v>7611</v>
      </c>
      <c r="C7613">
        <f t="shared" si="669"/>
        <v>58</v>
      </c>
      <c r="D7613" s="199">
        <v>1971</v>
      </c>
      <c r="E7613" s="162" t="s">
        <v>15</v>
      </c>
      <c r="F7613" s="162" t="s">
        <v>16</v>
      </c>
      <c r="G7613" s="162">
        <v>770706</v>
      </c>
      <c r="H7613" s="162" t="s">
        <v>17</v>
      </c>
      <c r="I7613" s="162"/>
      <c r="J7613" s="162" t="s">
        <v>3354</v>
      </c>
      <c r="K7613" s="162"/>
      <c r="L7613" s="162" t="s">
        <v>2157</v>
      </c>
      <c r="M7613" s="162" t="s">
        <v>3359</v>
      </c>
      <c r="N7613" s="162"/>
      <c r="O7613" s="162"/>
      <c r="P7613" s="162"/>
      <c r="Q7613" s="162"/>
      <c r="R7613" s="162"/>
      <c r="S7613" s="181"/>
      <c r="T7613" s="162"/>
      <c r="U7613" s="162"/>
      <c r="V7613" s="182"/>
      <c r="W7613" s="162"/>
      <c r="X7613" s="162"/>
      <c r="Y7613" s="162"/>
      <c r="Z7613" s="162"/>
      <c r="AA7613" s="159"/>
      <c r="AB7613" s="162"/>
      <c r="AC7613" s="159"/>
      <c r="AE7613" s="162"/>
      <c r="AF7613" s="162" t="s">
        <v>3060</v>
      </c>
      <c r="AG7613" s="162"/>
      <c r="AH7613" s="163">
        <v>39982.659803240742</v>
      </c>
      <c r="AI7613" s="162"/>
    </row>
    <row r="7614" spans="1:35" ht="15" customHeight="1" thickBot="1" x14ac:dyDescent="0.4">
      <c r="A7614" s="180"/>
      <c r="B7614" s="5">
        <f t="shared" si="665"/>
        <v>7612</v>
      </c>
      <c r="C7614">
        <f t="shared" si="669"/>
        <v>324</v>
      </c>
      <c r="D7614" s="199">
        <v>1971</v>
      </c>
      <c r="E7614" s="162" t="s">
        <v>15</v>
      </c>
      <c r="F7614" s="162" t="s">
        <v>16</v>
      </c>
      <c r="G7614" s="162">
        <v>770764</v>
      </c>
      <c r="H7614" s="162" t="s">
        <v>17</v>
      </c>
      <c r="I7614" s="162"/>
      <c r="J7614" s="162" t="s">
        <v>3354</v>
      </c>
      <c r="K7614" s="162"/>
      <c r="L7614" s="162"/>
      <c r="M7614" s="162" t="s">
        <v>3359</v>
      </c>
      <c r="N7614" s="162"/>
      <c r="O7614" s="162"/>
      <c r="P7614" s="162"/>
      <c r="Q7614" s="162"/>
      <c r="R7614" s="162"/>
      <c r="S7614" s="181"/>
      <c r="T7614" s="162"/>
      <c r="U7614" s="162"/>
      <c r="V7614" s="182"/>
      <c r="W7614" s="162"/>
      <c r="X7614" s="162"/>
      <c r="Y7614" s="162"/>
      <c r="Z7614" s="162"/>
      <c r="AA7614" s="159"/>
      <c r="AB7614" s="162"/>
      <c r="AC7614" s="159"/>
      <c r="AE7614" s="162"/>
      <c r="AF7614" s="162" t="s">
        <v>3060</v>
      </c>
      <c r="AG7614" s="162"/>
      <c r="AH7614" s="163">
        <v>39905.412557870368</v>
      </c>
      <c r="AI7614" s="162"/>
    </row>
    <row r="7615" spans="1:35" ht="15" customHeight="1" thickBot="1" x14ac:dyDescent="0.4">
      <c r="A7615" s="180"/>
      <c r="B7615" s="5">
        <f t="shared" si="665"/>
        <v>7613</v>
      </c>
      <c r="C7615">
        <f t="shared" si="669"/>
        <v>96</v>
      </c>
      <c r="D7615" s="199">
        <v>1971</v>
      </c>
      <c r="E7615" s="162" t="s">
        <v>15</v>
      </c>
      <c r="F7615" s="162" t="s">
        <v>25</v>
      </c>
      <c r="G7615" s="162">
        <v>771088</v>
      </c>
      <c r="H7615" s="162" t="s">
        <v>17</v>
      </c>
      <c r="I7615" s="162"/>
      <c r="J7615" s="162" t="s">
        <v>3354</v>
      </c>
      <c r="K7615" s="162" t="s">
        <v>3383</v>
      </c>
      <c r="L7615" s="162" t="s">
        <v>813</v>
      </c>
      <c r="M7615" s="162" t="s">
        <v>3359</v>
      </c>
      <c r="N7615" s="162"/>
      <c r="O7615" s="162"/>
      <c r="P7615" s="162"/>
      <c r="Q7615" s="162"/>
      <c r="R7615" s="162"/>
      <c r="S7615" s="181"/>
      <c r="T7615" s="162"/>
      <c r="U7615" s="162"/>
      <c r="V7615" s="182"/>
      <c r="W7615" s="162"/>
      <c r="X7615" s="162"/>
      <c r="Y7615" s="162"/>
      <c r="Z7615" s="162"/>
      <c r="AA7615" s="159"/>
      <c r="AB7615" s="162"/>
      <c r="AC7615" s="159"/>
      <c r="AD7615" s="3" t="s">
        <v>2430</v>
      </c>
      <c r="AE7615" s="162"/>
      <c r="AF7615" s="162" t="s">
        <v>3060</v>
      </c>
      <c r="AG7615" s="162"/>
      <c r="AH7615" s="163">
        <v>40658.941817129627</v>
      </c>
      <c r="AI7615" s="162"/>
    </row>
    <row r="7616" spans="1:35" ht="15" customHeight="1" thickBot="1" x14ac:dyDescent="0.4">
      <c r="A7616" s="180"/>
      <c r="B7616" s="5">
        <f t="shared" si="665"/>
        <v>7614</v>
      </c>
      <c r="C7616">
        <f t="shared" si="669"/>
        <v>20</v>
      </c>
      <c r="D7616" s="199">
        <v>1971</v>
      </c>
      <c r="E7616" s="162" t="s">
        <v>3762</v>
      </c>
      <c r="F7616" s="162" t="s">
        <v>1112</v>
      </c>
      <c r="G7616" s="162">
        <v>771184</v>
      </c>
      <c r="H7616" s="162" t="s">
        <v>17</v>
      </c>
      <c r="I7616" s="162"/>
      <c r="J7616" s="162" t="s">
        <v>380</v>
      </c>
      <c r="K7616" s="162"/>
      <c r="L7616" s="162"/>
      <c r="M7616" s="162" t="s">
        <v>3359</v>
      </c>
      <c r="N7616" s="162"/>
      <c r="O7616" s="162"/>
      <c r="P7616" s="162"/>
      <c r="Q7616" s="162"/>
      <c r="R7616" s="162"/>
      <c r="S7616" s="181"/>
      <c r="T7616" s="162"/>
      <c r="U7616" s="162"/>
      <c r="V7616" s="182"/>
      <c r="W7616" s="162"/>
      <c r="X7616" s="162"/>
      <c r="Y7616" s="162"/>
      <c r="Z7616" s="162"/>
      <c r="AA7616" s="159"/>
      <c r="AB7616" s="162"/>
      <c r="AC7616" s="159"/>
      <c r="AE7616" s="162"/>
      <c r="AF7616" s="162" t="s">
        <v>3060</v>
      </c>
      <c r="AG7616" s="162"/>
      <c r="AH7616" s="163">
        <v>40176.779791666668</v>
      </c>
      <c r="AI7616" s="162"/>
    </row>
    <row r="7617" spans="1:35" ht="15" customHeight="1" thickBot="1" x14ac:dyDescent="0.4">
      <c r="A7617" s="180"/>
      <c r="B7617" s="5">
        <f t="shared" si="665"/>
        <v>7615</v>
      </c>
      <c r="C7617">
        <f t="shared" si="669"/>
        <v>14</v>
      </c>
      <c r="D7617" s="199">
        <v>1971</v>
      </c>
      <c r="E7617" s="162" t="s">
        <v>3762</v>
      </c>
      <c r="F7617" s="162" t="s">
        <v>1112</v>
      </c>
      <c r="G7617" s="162">
        <v>771204</v>
      </c>
      <c r="H7617" s="162" t="s">
        <v>17</v>
      </c>
      <c r="I7617" s="162"/>
      <c r="J7617" s="162" t="s">
        <v>380</v>
      </c>
      <c r="K7617" s="162" t="s">
        <v>3383</v>
      </c>
      <c r="L7617" s="162" t="s">
        <v>128</v>
      </c>
      <c r="M7617" s="162" t="s">
        <v>3359</v>
      </c>
      <c r="N7617" s="162"/>
      <c r="O7617" s="162"/>
      <c r="P7617" s="162"/>
      <c r="Q7617" s="162"/>
      <c r="R7617" s="162"/>
      <c r="S7617" s="181"/>
      <c r="T7617" s="162"/>
      <c r="U7617" s="162"/>
      <c r="V7617" s="182"/>
      <c r="W7617" s="162"/>
      <c r="X7617" s="162"/>
      <c r="Y7617" s="162"/>
      <c r="Z7617" s="162"/>
      <c r="AA7617" s="159"/>
      <c r="AB7617" s="162"/>
      <c r="AC7617" s="159"/>
      <c r="AE7617" s="162"/>
      <c r="AF7617" s="162" t="s">
        <v>3060</v>
      </c>
      <c r="AG7617" s="162"/>
      <c r="AH7617" s="163">
        <v>40352.659178240741</v>
      </c>
      <c r="AI7617" s="162"/>
    </row>
    <row r="7618" spans="1:35" ht="15" customHeight="1" thickBot="1" x14ac:dyDescent="0.4">
      <c r="A7618" s="180"/>
      <c r="B7618" s="5">
        <f t="shared" si="665"/>
        <v>7616</v>
      </c>
      <c r="C7618">
        <f t="shared" si="669"/>
        <v>685</v>
      </c>
      <c r="D7618" s="199">
        <v>1971</v>
      </c>
      <c r="E7618" s="196" t="s">
        <v>1112</v>
      </c>
      <c r="F7618" s="120" t="s">
        <v>3762</v>
      </c>
      <c r="G7618" s="122">
        <v>771218</v>
      </c>
      <c r="H7618" s="196" t="s">
        <v>5836</v>
      </c>
      <c r="I7618" s="196"/>
      <c r="J7618" s="196" t="s">
        <v>3354</v>
      </c>
      <c r="K7618" s="196" t="s">
        <v>3383</v>
      </c>
      <c r="L7618" s="196"/>
      <c r="M7618" s="196" t="s">
        <v>3453</v>
      </c>
      <c r="N7618" s="196"/>
      <c r="O7618" s="196"/>
      <c r="P7618" s="196"/>
      <c r="Q7618" s="196"/>
      <c r="R7618" s="196"/>
      <c r="S7618" s="204"/>
      <c r="T7618" s="196" t="s">
        <v>167</v>
      </c>
      <c r="U7618" s="196"/>
      <c r="V7618" s="205"/>
      <c r="W7618" s="196"/>
      <c r="X7618" s="196"/>
      <c r="Y7618" s="196"/>
      <c r="Z7618" s="196"/>
      <c r="AA7618" s="196" t="s">
        <v>3556</v>
      </c>
      <c r="AB7618" s="196"/>
      <c r="AC7618" s="196"/>
      <c r="AD7618" s="172"/>
      <c r="AE7618" s="196"/>
      <c r="AF7618" s="162" t="s">
        <v>3451</v>
      </c>
      <c r="AG7618" s="162"/>
      <c r="AH7618" s="163">
        <v>45966</v>
      </c>
      <c r="AI7618" s="198" t="s">
        <v>5928</v>
      </c>
    </row>
    <row r="7619" spans="1:35" ht="15" customHeight="1" thickBot="1" x14ac:dyDescent="0.4">
      <c r="A7619" s="180"/>
      <c r="B7619" s="5">
        <f t="shared" si="665"/>
        <v>7617</v>
      </c>
      <c r="C7619">
        <f t="shared" si="669"/>
        <v>172</v>
      </c>
      <c r="D7619" s="199">
        <v>1971</v>
      </c>
      <c r="E7619" s="162" t="s">
        <v>15</v>
      </c>
      <c r="F7619" s="162" t="s">
        <v>25</v>
      </c>
      <c r="G7619" s="162">
        <v>771903</v>
      </c>
      <c r="H7619" s="162" t="s">
        <v>17</v>
      </c>
      <c r="I7619" s="162"/>
      <c r="J7619" s="162"/>
      <c r="K7619" s="162"/>
      <c r="L7619" s="162" t="s">
        <v>712</v>
      </c>
      <c r="M7619" s="162" t="s">
        <v>3359</v>
      </c>
      <c r="N7619" s="162"/>
      <c r="O7619" s="162"/>
      <c r="P7619" s="162"/>
      <c r="Q7619" s="162"/>
      <c r="R7619" s="162"/>
      <c r="S7619" s="181"/>
      <c r="T7619" s="162"/>
      <c r="U7619" s="162"/>
      <c r="V7619" s="182"/>
      <c r="W7619" s="162"/>
      <c r="X7619" s="162"/>
      <c r="Y7619" s="162"/>
      <c r="Z7619" s="162"/>
      <c r="AA7619" s="159"/>
      <c r="AB7619" s="162"/>
      <c r="AC7619" s="159"/>
      <c r="AE7619" s="162"/>
      <c r="AF7619" s="162" t="s">
        <v>3060</v>
      </c>
      <c r="AG7619" s="162"/>
      <c r="AH7619" s="163">
        <v>40772.838518518518</v>
      </c>
      <c r="AI7619" s="162"/>
    </row>
    <row r="7620" spans="1:35" ht="15" customHeight="1" thickBot="1" x14ac:dyDescent="0.4">
      <c r="A7620" s="180"/>
      <c r="B7620" s="5">
        <f t="shared" si="665"/>
        <v>7618</v>
      </c>
      <c r="C7620">
        <f t="shared" si="669"/>
        <v>256</v>
      </c>
      <c r="D7620" s="199">
        <v>1971</v>
      </c>
      <c r="E7620" s="162" t="s">
        <v>15</v>
      </c>
      <c r="F7620" s="162" t="s">
        <v>25</v>
      </c>
      <c r="G7620" s="162">
        <v>772075</v>
      </c>
      <c r="H7620" s="162" t="s">
        <v>17</v>
      </c>
      <c r="I7620" s="162"/>
      <c r="J7620" s="162" t="s">
        <v>3354</v>
      </c>
      <c r="K7620" s="162" t="s">
        <v>3383</v>
      </c>
      <c r="L7620" s="162" t="s">
        <v>37</v>
      </c>
      <c r="M7620" s="162" t="s">
        <v>3359</v>
      </c>
      <c r="N7620" s="162"/>
      <c r="O7620" s="162"/>
      <c r="P7620" s="162"/>
      <c r="Q7620" s="162"/>
      <c r="R7620" s="162"/>
      <c r="S7620" s="181"/>
      <c r="T7620" s="162"/>
      <c r="U7620" s="162"/>
      <c r="V7620" s="182"/>
      <c r="W7620" s="162"/>
      <c r="X7620" s="162"/>
      <c r="Y7620" s="162"/>
      <c r="Z7620" s="162"/>
      <c r="AA7620" s="159"/>
      <c r="AB7620" s="162"/>
      <c r="AC7620" s="159"/>
      <c r="AE7620" s="162"/>
      <c r="AF7620" s="162" t="s">
        <v>3060</v>
      </c>
      <c r="AG7620" s="162"/>
      <c r="AH7620" s="163">
        <v>39667.542997685188</v>
      </c>
      <c r="AI7620" s="162"/>
    </row>
    <row r="7621" spans="1:35" ht="15" customHeight="1" thickBot="1" x14ac:dyDescent="0.4">
      <c r="A7621" s="180"/>
      <c r="B7621" s="5">
        <f t="shared" si="665"/>
        <v>7619</v>
      </c>
      <c r="C7621">
        <f t="shared" si="669"/>
        <v>11</v>
      </c>
      <c r="D7621" s="199">
        <v>1971</v>
      </c>
      <c r="E7621" s="162" t="s">
        <v>327</v>
      </c>
      <c r="F7621" s="162" t="s">
        <v>25</v>
      </c>
      <c r="G7621" s="162">
        <v>772331</v>
      </c>
      <c r="H7621" s="162" t="s">
        <v>17</v>
      </c>
      <c r="I7621" s="162"/>
      <c r="J7621" s="162" t="s">
        <v>380</v>
      </c>
      <c r="K7621" s="162"/>
      <c r="L7621" s="162" t="s">
        <v>2431</v>
      </c>
      <c r="M7621" s="162" t="s">
        <v>3359</v>
      </c>
      <c r="N7621" s="162"/>
      <c r="O7621" s="162"/>
      <c r="P7621" s="162"/>
      <c r="Q7621" s="162"/>
      <c r="R7621" s="162"/>
      <c r="S7621" s="181"/>
      <c r="T7621" s="162"/>
      <c r="U7621" s="162"/>
      <c r="V7621" s="182"/>
      <c r="W7621" s="162"/>
      <c r="X7621" s="162"/>
      <c r="Y7621" s="162"/>
      <c r="Z7621" s="162"/>
      <c r="AA7621" s="159"/>
      <c r="AB7621" s="162"/>
      <c r="AC7621" s="159"/>
      <c r="AE7621" s="162"/>
      <c r="AF7621" s="162" t="s">
        <v>3060</v>
      </c>
      <c r="AG7621" s="162"/>
      <c r="AH7621" s="163">
        <v>41052.513425925928</v>
      </c>
      <c r="AI7621" s="162"/>
    </row>
    <row r="7622" spans="1:35" ht="15" customHeight="1" thickBot="1" x14ac:dyDescent="0.4">
      <c r="A7622" s="180"/>
      <c r="B7622" s="5">
        <f t="shared" ref="B7622:B7626" si="671">+B7621+1</f>
        <v>7620</v>
      </c>
      <c r="C7622">
        <f t="shared" ref="C7622:C7626" si="672">+G7623-G7622</f>
        <v>12</v>
      </c>
      <c r="D7622" s="199">
        <v>1971</v>
      </c>
      <c r="E7622" s="162" t="s">
        <v>500</v>
      </c>
      <c r="F7622" s="162" t="s">
        <v>25</v>
      </c>
      <c r="G7622" s="162">
        <v>772342</v>
      </c>
      <c r="H7622" s="162"/>
      <c r="I7622" s="162"/>
      <c r="J7622" s="162" t="s">
        <v>4086</v>
      </c>
      <c r="K7622" s="162" t="s">
        <v>3383</v>
      </c>
      <c r="L7622" s="162"/>
      <c r="M7622" s="162" t="s">
        <v>3453</v>
      </c>
      <c r="N7622" s="162"/>
      <c r="O7622" s="162"/>
      <c r="P7622" s="162"/>
      <c r="Q7622" s="162"/>
      <c r="R7622" s="162"/>
      <c r="S7622" s="181">
        <v>0.46</v>
      </c>
      <c r="T7622" s="162" t="s">
        <v>3262</v>
      </c>
      <c r="U7622" s="162" t="s">
        <v>3557</v>
      </c>
      <c r="V7622" s="182" t="s">
        <v>3510</v>
      </c>
      <c r="W7622" s="162" t="s">
        <v>3572</v>
      </c>
      <c r="X7622" s="162" t="s">
        <v>3452</v>
      </c>
      <c r="Y7622" s="162"/>
      <c r="Z7622" s="162"/>
      <c r="AA7622" s="159"/>
      <c r="AB7622" s="162"/>
      <c r="AC7622" s="159"/>
      <c r="AE7622" s="162"/>
      <c r="AF7622" s="162" t="s">
        <v>3451</v>
      </c>
      <c r="AG7622" s="162"/>
      <c r="AH7622" s="163">
        <v>45498</v>
      </c>
      <c r="AI7622" s="162"/>
    </row>
    <row r="7623" spans="1:35" ht="15" thickBot="1" x14ac:dyDescent="0.4">
      <c r="B7623" s="5">
        <f t="shared" si="671"/>
        <v>7621</v>
      </c>
      <c r="C7623">
        <f t="shared" si="672"/>
        <v>25</v>
      </c>
      <c r="D7623" s="199">
        <v>1971</v>
      </c>
      <c r="E7623" s="159" t="s">
        <v>500</v>
      </c>
      <c r="F7623" s="159" t="s">
        <v>25</v>
      </c>
      <c r="G7623" s="160">
        <v>772354</v>
      </c>
      <c r="H7623" s="159"/>
      <c r="I7623" s="159"/>
      <c r="J7623" s="159" t="s">
        <v>3364</v>
      </c>
      <c r="K7623" s="159" t="s">
        <v>3383</v>
      </c>
      <c r="L7623" s="159"/>
      <c r="M7623" s="159" t="s">
        <v>3453</v>
      </c>
      <c r="N7623" s="159"/>
      <c r="O7623" s="159"/>
      <c r="P7623" s="159"/>
      <c r="Q7623" s="159"/>
      <c r="R7623" s="159"/>
      <c r="S7623" s="159"/>
      <c r="T7623" s="159"/>
      <c r="U7623" s="159" t="s">
        <v>3538</v>
      </c>
      <c r="V7623" s="161" t="s">
        <v>3359</v>
      </c>
      <c r="W7623" s="159" t="s">
        <v>3576</v>
      </c>
      <c r="X7623" s="159" t="s">
        <v>3452</v>
      </c>
      <c r="Y7623" s="159"/>
      <c r="Z7623" s="159"/>
      <c r="AA7623" s="159"/>
      <c r="AB7623" s="159"/>
      <c r="AC7623" s="159"/>
      <c r="AD7623" s="159"/>
      <c r="AE7623" s="159"/>
      <c r="AF7623" t="s">
        <v>3451</v>
      </c>
      <c r="AG7623" s="159"/>
      <c r="AH7623" s="176">
        <v>46256</v>
      </c>
      <c r="AI7623" s="76" t="s">
        <v>6929</v>
      </c>
    </row>
    <row r="7624" spans="1:35" ht="15" customHeight="1" thickBot="1" x14ac:dyDescent="0.4">
      <c r="B7624" s="5">
        <f t="shared" si="671"/>
        <v>7622</v>
      </c>
      <c r="C7624">
        <f t="shared" si="672"/>
        <v>56</v>
      </c>
      <c r="D7624" s="199">
        <v>1971</v>
      </c>
      <c r="E7624" s="159" t="s">
        <v>500</v>
      </c>
      <c r="F7624" s="159" t="s">
        <v>25</v>
      </c>
      <c r="G7624" s="160">
        <v>772379</v>
      </c>
      <c r="H7624" s="159"/>
      <c r="I7624" s="159"/>
      <c r="J7624" s="159" t="s">
        <v>3364</v>
      </c>
      <c r="K7624" s="159" t="s">
        <v>3383</v>
      </c>
      <c r="L7624" s="159"/>
      <c r="M7624" s="159" t="s">
        <v>3453</v>
      </c>
      <c r="N7624" s="159"/>
      <c r="O7624" s="159"/>
      <c r="P7624" s="159"/>
      <c r="Q7624" s="159"/>
      <c r="R7624" s="159"/>
      <c r="S7624" s="159"/>
      <c r="T7624" s="159"/>
      <c r="U7624" s="159" t="s">
        <v>3557</v>
      </c>
      <c r="V7624" s="159" t="s">
        <v>3359</v>
      </c>
      <c r="W7624" s="159" t="s">
        <v>3572</v>
      </c>
      <c r="X7624" s="159" t="s">
        <v>3452</v>
      </c>
      <c r="Y7624" s="159"/>
      <c r="Z7624" s="159"/>
      <c r="AA7624" s="159"/>
      <c r="AB7624" s="159"/>
      <c r="AC7624" s="159"/>
      <c r="AD7624" s="159"/>
      <c r="AE7624" s="159"/>
      <c r="AF7624" t="s">
        <v>3451</v>
      </c>
      <c r="AG7624" s="159"/>
      <c r="AH7624" s="176">
        <v>46207</v>
      </c>
      <c r="AI7624" s="76" t="s">
        <v>6778</v>
      </c>
    </row>
    <row r="7625" spans="1:35" ht="15" customHeight="1" thickBot="1" x14ac:dyDescent="0.4">
      <c r="A7625" s="180"/>
      <c r="B7625" s="5">
        <f t="shared" si="671"/>
        <v>7623</v>
      </c>
      <c r="C7625">
        <f t="shared" si="672"/>
        <v>24</v>
      </c>
      <c r="D7625" s="199">
        <v>1971</v>
      </c>
      <c r="E7625" s="162" t="s">
        <v>327</v>
      </c>
      <c r="F7625" s="162" t="s">
        <v>25</v>
      </c>
      <c r="G7625" s="162">
        <v>772435</v>
      </c>
      <c r="H7625" s="162" t="s">
        <v>17</v>
      </c>
      <c r="I7625" s="162"/>
      <c r="J7625" s="162" t="s">
        <v>380</v>
      </c>
      <c r="K7625" s="162" t="s">
        <v>3383</v>
      </c>
      <c r="L7625" s="162"/>
      <c r="M7625" s="162" t="s">
        <v>3359</v>
      </c>
      <c r="N7625" s="162"/>
      <c r="O7625" s="162"/>
      <c r="P7625" s="162"/>
      <c r="Q7625" s="162"/>
      <c r="R7625" s="162"/>
      <c r="S7625" s="181"/>
      <c r="T7625" s="162"/>
      <c r="U7625" s="162"/>
      <c r="V7625" s="182"/>
      <c r="W7625" s="162"/>
      <c r="X7625" s="162"/>
      <c r="Y7625" s="162"/>
      <c r="Z7625" s="162"/>
      <c r="AA7625" s="159"/>
      <c r="AB7625" s="162"/>
      <c r="AC7625" s="159"/>
      <c r="AE7625" s="162"/>
      <c r="AF7625" s="162" t="s">
        <v>3060</v>
      </c>
      <c r="AG7625" s="162"/>
      <c r="AH7625" s="163">
        <v>40364.392465277779</v>
      </c>
      <c r="AI7625" s="162"/>
    </row>
    <row r="7626" spans="1:35" ht="15" customHeight="1" thickBot="1" x14ac:dyDescent="0.4">
      <c r="A7626" s="180"/>
      <c r="B7626" s="5">
        <f t="shared" si="671"/>
        <v>7624</v>
      </c>
      <c r="C7626">
        <f t="shared" si="672"/>
        <v>12</v>
      </c>
      <c r="D7626" s="199">
        <v>1971</v>
      </c>
      <c r="E7626" s="159" t="s">
        <v>327</v>
      </c>
      <c r="F7626" s="159" t="s">
        <v>25</v>
      </c>
      <c r="G7626" s="160">
        <v>772459</v>
      </c>
      <c r="H7626" s="159"/>
      <c r="I7626" s="159"/>
      <c r="J7626" s="159" t="s">
        <v>3364</v>
      </c>
      <c r="K7626" s="159" t="s">
        <v>3383</v>
      </c>
      <c r="L7626" s="159"/>
      <c r="M7626" s="159" t="s">
        <v>3453</v>
      </c>
      <c r="N7626" s="159"/>
      <c r="O7626" s="159"/>
      <c r="P7626" s="159"/>
      <c r="Q7626" s="159"/>
      <c r="R7626" s="159"/>
      <c r="S7626" s="159"/>
      <c r="T7626" s="159"/>
      <c r="U7626" s="159"/>
      <c r="V7626" s="161"/>
      <c r="W7626" s="159" t="s">
        <v>3572</v>
      </c>
      <c r="X7626" s="159" t="s">
        <v>3452</v>
      </c>
      <c r="Y7626" s="159"/>
      <c r="Z7626" s="159"/>
      <c r="AA7626" s="159"/>
      <c r="AB7626" s="159"/>
      <c r="AC7626" s="159"/>
      <c r="AD7626" s="159"/>
      <c r="AE7626" s="159"/>
      <c r="AF7626" t="s">
        <v>3451</v>
      </c>
      <c r="AG7626" s="3"/>
      <c r="AH7626" s="153">
        <v>46091</v>
      </c>
      <c r="AI7626" s="76" t="s">
        <v>6447</v>
      </c>
    </row>
    <row r="7627" spans="1:35" ht="15" customHeight="1" thickBot="1" x14ac:dyDescent="0.4">
      <c r="B7627" s="5">
        <f t="shared" si="665"/>
        <v>7625</v>
      </c>
      <c r="C7627">
        <f t="shared" ref="C7627" si="673">+G7629-G7627</f>
        <v>174</v>
      </c>
      <c r="D7627" s="199">
        <v>1971</v>
      </c>
      <c r="E7627" s="162" t="s">
        <v>327</v>
      </c>
      <c r="F7627" s="162" t="s">
        <v>25</v>
      </c>
      <c r="G7627" s="162">
        <v>772471</v>
      </c>
      <c r="H7627" s="162" t="s">
        <v>17</v>
      </c>
      <c r="I7627" s="162"/>
      <c r="J7627" s="162"/>
      <c r="K7627" s="162"/>
      <c r="L7627" s="162"/>
      <c r="M7627" s="162" t="s">
        <v>3359</v>
      </c>
      <c r="N7627" s="162"/>
      <c r="O7627" s="162"/>
      <c r="P7627" s="162"/>
      <c r="Q7627" s="162"/>
      <c r="R7627" s="162"/>
      <c r="S7627" s="181"/>
      <c r="T7627" s="162"/>
      <c r="U7627" s="162"/>
      <c r="V7627" s="182"/>
      <c r="W7627" s="162"/>
      <c r="X7627" s="162"/>
      <c r="Y7627" s="162"/>
      <c r="Z7627" s="162"/>
      <c r="AA7627" s="159"/>
      <c r="AB7627" s="162"/>
      <c r="AC7627" s="159"/>
      <c r="AE7627" s="162"/>
      <c r="AF7627" s="162" t="s">
        <v>3060</v>
      </c>
      <c r="AG7627" s="162"/>
      <c r="AH7627" s="163">
        <v>39915.400509259256</v>
      </c>
      <c r="AI7627" s="162"/>
    </row>
    <row r="7628" spans="1:35" ht="15" customHeight="1" thickBot="1" x14ac:dyDescent="0.4">
      <c r="A7628" s="180"/>
      <c r="B7628" s="5">
        <f t="shared" si="665"/>
        <v>7626</v>
      </c>
      <c r="C7628">
        <f t="shared" ref="C7628:C7629" si="674">+G7629-G7628</f>
        <v>169</v>
      </c>
      <c r="D7628" s="199">
        <v>1971</v>
      </c>
      <c r="E7628" s="162" t="s">
        <v>327</v>
      </c>
      <c r="F7628" s="162" t="s">
        <v>25</v>
      </c>
      <c r="G7628" s="162">
        <v>772476</v>
      </c>
      <c r="H7628" s="162" t="s">
        <v>17</v>
      </c>
      <c r="I7628" s="162"/>
      <c r="J7628" s="162" t="s">
        <v>380</v>
      </c>
      <c r="K7628" s="162" t="s">
        <v>3383</v>
      </c>
      <c r="L7628" s="162" t="s">
        <v>77</v>
      </c>
      <c r="M7628" s="162" t="s">
        <v>3359</v>
      </c>
      <c r="N7628" s="162"/>
      <c r="O7628" s="162"/>
      <c r="P7628" s="162"/>
      <c r="Q7628" s="162"/>
      <c r="R7628" s="162"/>
      <c r="S7628" s="181">
        <v>460</v>
      </c>
      <c r="T7628" s="162"/>
      <c r="U7628" s="162"/>
      <c r="V7628" s="182"/>
      <c r="W7628" s="162"/>
      <c r="X7628" s="162"/>
      <c r="Y7628" s="162"/>
      <c r="Z7628" s="162"/>
      <c r="AA7628" s="159"/>
      <c r="AB7628" s="162"/>
      <c r="AC7628" s="159"/>
      <c r="AE7628" s="162"/>
      <c r="AF7628" s="162" t="s">
        <v>3060</v>
      </c>
      <c r="AG7628" s="162"/>
      <c r="AH7628" s="163">
        <v>41009.732361111113</v>
      </c>
      <c r="AI7628" s="162"/>
    </row>
    <row r="7629" spans="1:35" ht="15" customHeight="1" thickBot="1" x14ac:dyDescent="0.4">
      <c r="A7629" s="180"/>
      <c r="B7629" s="5">
        <f t="shared" si="665"/>
        <v>7627</v>
      </c>
      <c r="C7629">
        <f t="shared" si="674"/>
        <v>281</v>
      </c>
      <c r="D7629" s="199">
        <v>1971</v>
      </c>
      <c r="E7629" s="162" t="s">
        <v>15</v>
      </c>
      <c r="F7629" s="162" t="s">
        <v>25</v>
      </c>
      <c r="G7629" s="162">
        <v>772645</v>
      </c>
      <c r="H7629" s="162" t="s">
        <v>17</v>
      </c>
      <c r="I7629" s="162"/>
      <c r="J7629" s="162"/>
      <c r="K7629" s="162" t="s">
        <v>3383</v>
      </c>
      <c r="L7629" s="162" t="s">
        <v>2432</v>
      </c>
      <c r="M7629" s="162" t="s">
        <v>3359</v>
      </c>
      <c r="N7629" s="162" t="s">
        <v>3359</v>
      </c>
      <c r="O7629" s="162"/>
      <c r="P7629" s="162"/>
      <c r="Q7629" s="162"/>
      <c r="R7629" s="162"/>
      <c r="S7629" s="181"/>
      <c r="T7629" s="162"/>
      <c r="U7629" s="162"/>
      <c r="V7629" s="182"/>
      <c r="W7629" s="162"/>
      <c r="X7629" s="162"/>
      <c r="Y7629" s="162"/>
      <c r="Z7629" s="162"/>
      <c r="AA7629" s="159"/>
      <c r="AB7629" s="162"/>
      <c r="AC7629" s="159"/>
      <c r="AE7629" s="162"/>
      <c r="AF7629" s="162" t="s">
        <v>3060</v>
      </c>
      <c r="AG7629" s="162"/>
      <c r="AH7629" s="163">
        <v>40792.447731481479</v>
      </c>
      <c r="AI7629" s="162"/>
    </row>
    <row r="7630" spans="1:35" ht="15" customHeight="1" thickBot="1" x14ac:dyDescent="0.4">
      <c r="A7630" s="180"/>
      <c r="B7630" s="5">
        <f t="shared" si="665"/>
        <v>7628</v>
      </c>
      <c r="C7630">
        <f t="shared" ref="C7630:C7633" si="675">+G7631-G7630</f>
        <v>133</v>
      </c>
      <c r="D7630" s="199">
        <v>1971</v>
      </c>
      <c r="E7630" s="162" t="s">
        <v>15</v>
      </c>
      <c r="F7630" s="162" t="s">
        <v>25</v>
      </c>
      <c r="G7630" s="122">
        <v>772926</v>
      </c>
      <c r="H7630" s="196" t="s">
        <v>5836</v>
      </c>
      <c r="I7630" s="196"/>
      <c r="J7630" s="196" t="s">
        <v>3354</v>
      </c>
      <c r="K7630" s="196" t="s">
        <v>3383</v>
      </c>
      <c r="L7630" s="196"/>
      <c r="M7630" s="196" t="s">
        <v>3453</v>
      </c>
      <c r="N7630" s="196"/>
      <c r="O7630" s="196"/>
      <c r="P7630" s="196"/>
      <c r="Q7630" s="196"/>
      <c r="R7630" s="196"/>
      <c r="S7630" s="204"/>
      <c r="T7630" s="196" t="s">
        <v>3262</v>
      </c>
      <c r="U7630" s="196"/>
      <c r="V7630" s="205"/>
      <c r="W7630" s="196" t="s">
        <v>3572</v>
      </c>
      <c r="X7630" s="196" t="s">
        <v>3660</v>
      </c>
      <c r="Y7630" s="196"/>
      <c r="Z7630" s="196"/>
      <c r="AA7630" s="196" t="s">
        <v>3262</v>
      </c>
      <c r="AB7630" s="196"/>
      <c r="AC7630" s="196"/>
      <c r="AD7630" s="172"/>
      <c r="AE7630" s="196"/>
      <c r="AF7630" s="162" t="s">
        <v>3451</v>
      </c>
      <c r="AG7630" s="196"/>
      <c r="AH7630" s="206">
        <v>45999</v>
      </c>
      <c r="AI7630" s="198" t="s">
        <v>6071</v>
      </c>
    </row>
    <row r="7631" spans="1:35" ht="15" customHeight="1" thickBot="1" x14ac:dyDescent="0.4">
      <c r="B7631" s="5">
        <f t="shared" si="665"/>
        <v>7629</v>
      </c>
      <c r="C7631">
        <f t="shared" si="675"/>
        <v>282</v>
      </c>
      <c r="D7631" s="199">
        <v>1971</v>
      </c>
      <c r="E7631" s="162" t="s">
        <v>15</v>
      </c>
      <c r="F7631" s="162" t="s">
        <v>25</v>
      </c>
      <c r="G7631" s="160">
        <v>773059</v>
      </c>
      <c r="H7631" s="159"/>
      <c r="I7631" s="159"/>
      <c r="J7631" s="159" t="s">
        <v>3354</v>
      </c>
      <c r="K7631" s="159" t="s">
        <v>3383</v>
      </c>
      <c r="L7631" s="159"/>
      <c r="M7631" s="159" t="s">
        <v>3453</v>
      </c>
      <c r="N7631" s="159"/>
      <c r="O7631" s="159"/>
      <c r="P7631" s="159"/>
      <c r="Q7631" s="159"/>
      <c r="R7631" s="159"/>
      <c r="S7631" s="159"/>
      <c r="T7631" s="159" t="s">
        <v>3262</v>
      </c>
      <c r="U7631" s="159"/>
      <c r="V7631" s="159"/>
      <c r="W7631" s="159" t="s">
        <v>3572</v>
      </c>
      <c r="X7631" s="159" t="s">
        <v>3660</v>
      </c>
      <c r="Y7631" s="159"/>
      <c r="Z7631" s="159"/>
      <c r="AA7631" s="159" t="s">
        <v>3262</v>
      </c>
      <c r="AB7631" s="159"/>
      <c r="AC7631" s="159"/>
      <c r="AD7631" s="159"/>
      <c r="AE7631" s="159"/>
      <c r="AF7631" t="s">
        <v>3451</v>
      </c>
      <c r="AG7631" s="159"/>
      <c r="AH7631" s="176">
        <v>46207</v>
      </c>
      <c r="AI7631" s="76" t="s">
        <v>6829</v>
      </c>
    </row>
    <row r="7632" spans="1:35" ht="15" customHeight="1" thickBot="1" x14ac:dyDescent="0.4">
      <c r="A7632" s="180"/>
      <c r="B7632" s="5">
        <f t="shared" si="665"/>
        <v>7630</v>
      </c>
      <c r="C7632">
        <f t="shared" si="675"/>
        <v>264</v>
      </c>
      <c r="D7632" s="199">
        <v>1971</v>
      </c>
      <c r="E7632" s="162" t="s">
        <v>15</v>
      </c>
      <c r="F7632" s="162" t="s">
        <v>25</v>
      </c>
      <c r="G7632" s="162">
        <v>773341</v>
      </c>
      <c r="H7632" s="162" t="s">
        <v>17</v>
      </c>
      <c r="I7632" s="162"/>
      <c r="J7632" s="162" t="s">
        <v>3354</v>
      </c>
      <c r="K7632" s="162" t="s">
        <v>3383</v>
      </c>
      <c r="L7632" s="162" t="s">
        <v>1427</v>
      </c>
      <c r="M7632" s="162" t="s">
        <v>3359</v>
      </c>
      <c r="N7632" s="162"/>
      <c r="O7632" s="162"/>
      <c r="P7632" s="162"/>
      <c r="Q7632" s="162"/>
      <c r="R7632" s="162"/>
      <c r="S7632" s="181"/>
      <c r="T7632" s="162"/>
      <c r="U7632" s="162"/>
      <c r="V7632" s="182"/>
      <c r="W7632" s="162"/>
      <c r="X7632" s="162"/>
      <c r="Y7632" s="162"/>
      <c r="Z7632" s="162"/>
      <c r="AA7632" s="159"/>
      <c r="AB7632" s="162"/>
      <c r="AC7632" s="159"/>
      <c r="AE7632" s="162"/>
      <c r="AF7632" s="162" t="s">
        <v>3060</v>
      </c>
      <c r="AG7632" s="162"/>
      <c r="AH7632" s="163">
        <v>40778.454432870371</v>
      </c>
      <c r="AI7632" s="162"/>
    </row>
    <row r="7633" spans="1:35" ht="15" customHeight="1" thickBot="1" x14ac:dyDescent="0.4">
      <c r="A7633" s="180"/>
      <c r="B7633" s="5">
        <f t="shared" si="665"/>
        <v>7631</v>
      </c>
      <c r="C7633">
        <f t="shared" si="675"/>
        <v>80</v>
      </c>
      <c r="D7633" s="199">
        <v>1971</v>
      </c>
      <c r="E7633" s="162" t="s">
        <v>15</v>
      </c>
      <c r="F7633" s="162" t="s">
        <v>25</v>
      </c>
      <c r="G7633" s="162">
        <v>773605</v>
      </c>
      <c r="H7633" s="162" t="s">
        <v>17</v>
      </c>
      <c r="I7633" s="162"/>
      <c r="J7633" s="162" t="s">
        <v>3354</v>
      </c>
      <c r="K7633" s="162" t="s">
        <v>3383</v>
      </c>
      <c r="L7633" s="162"/>
      <c r="M7633" s="162" t="s">
        <v>3359</v>
      </c>
      <c r="N7633" s="162"/>
      <c r="O7633" s="162"/>
      <c r="P7633" s="162"/>
      <c r="Q7633" s="162"/>
      <c r="R7633" s="162"/>
      <c r="S7633" s="181"/>
      <c r="T7633" s="162"/>
      <c r="U7633" s="162"/>
      <c r="V7633" s="182"/>
      <c r="W7633" s="162"/>
      <c r="X7633" s="162"/>
      <c r="Y7633" s="162"/>
      <c r="Z7633" s="162"/>
      <c r="AA7633" s="159"/>
      <c r="AB7633" s="162"/>
      <c r="AC7633" s="159"/>
      <c r="AE7633" s="162"/>
      <c r="AF7633" s="162" t="s">
        <v>3060</v>
      </c>
      <c r="AG7633" s="162"/>
      <c r="AH7633" s="163">
        <v>40691.296620370369</v>
      </c>
      <c r="AI7633" s="162"/>
    </row>
    <row r="7634" spans="1:35" ht="15" customHeight="1" thickBot="1" x14ac:dyDescent="0.4">
      <c r="A7634" s="180"/>
      <c r="B7634" s="5">
        <f t="shared" si="665"/>
        <v>7632</v>
      </c>
      <c r="C7634">
        <f t="shared" ref="C7634:C7639" si="676">+G7635-G7634</f>
        <v>77</v>
      </c>
      <c r="D7634" s="199">
        <v>1971</v>
      </c>
      <c r="E7634" s="162" t="s">
        <v>15</v>
      </c>
      <c r="F7634" s="162" t="s">
        <v>25</v>
      </c>
      <c r="G7634" s="162">
        <v>773685</v>
      </c>
      <c r="H7634" s="162" t="s">
        <v>17</v>
      </c>
      <c r="I7634" s="162"/>
      <c r="J7634" s="162"/>
      <c r="K7634" s="162"/>
      <c r="L7634" s="162"/>
      <c r="M7634" s="162" t="s">
        <v>3359</v>
      </c>
      <c r="N7634" s="162"/>
      <c r="O7634" s="162"/>
      <c r="P7634" s="162"/>
      <c r="Q7634" s="162"/>
      <c r="R7634" s="162"/>
      <c r="S7634" s="181"/>
      <c r="T7634" s="162"/>
      <c r="U7634" s="162"/>
      <c r="V7634" s="182"/>
      <c r="W7634" s="162"/>
      <c r="X7634" s="162"/>
      <c r="Y7634" s="162"/>
      <c r="Z7634" s="162"/>
      <c r="AA7634" s="159"/>
      <c r="AB7634" s="162"/>
      <c r="AC7634" s="159"/>
      <c r="AE7634" s="162"/>
      <c r="AF7634" s="162" t="s">
        <v>3060</v>
      </c>
      <c r="AG7634" s="162"/>
      <c r="AH7634" s="163">
        <v>40994.813576388886</v>
      </c>
      <c r="AI7634" s="162"/>
    </row>
    <row r="7635" spans="1:35" ht="15" customHeight="1" thickBot="1" x14ac:dyDescent="0.4">
      <c r="A7635" s="180"/>
      <c r="B7635" s="5">
        <f t="shared" si="665"/>
        <v>7633</v>
      </c>
      <c r="C7635">
        <f t="shared" si="676"/>
        <v>74</v>
      </c>
      <c r="D7635" s="199">
        <v>1971</v>
      </c>
      <c r="E7635" s="162" t="s">
        <v>500</v>
      </c>
      <c r="F7635" s="162" t="s">
        <v>25</v>
      </c>
      <c r="G7635" s="162">
        <v>773762</v>
      </c>
      <c r="H7635" s="162" t="s">
        <v>17</v>
      </c>
      <c r="I7635" s="162"/>
      <c r="J7635" s="162" t="s">
        <v>380</v>
      </c>
      <c r="K7635" s="162"/>
      <c r="L7635" s="162" t="s">
        <v>402</v>
      </c>
      <c r="M7635" s="162" t="s">
        <v>3359</v>
      </c>
      <c r="N7635" s="162"/>
      <c r="O7635" s="162"/>
      <c r="P7635" s="162"/>
      <c r="Q7635" s="162"/>
      <c r="R7635" s="162"/>
      <c r="S7635" s="181"/>
      <c r="T7635" s="162"/>
      <c r="U7635" s="162"/>
      <c r="V7635" s="182"/>
      <c r="W7635" s="162"/>
      <c r="X7635" s="162"/>
      <c r="Y7635" s="162"/>
      <c r="Z7635" s="162"/>
      <c r="AA7635" s="159"/>
      <c r="AB7635" s="162" t="s">
        <v>462</v>
      </c>
      <c r="AC7635" s="159"/>
      <c r="AD7635" s="3" t="s">
        <v>2433</v>
      </c>
      <c r="AE7635" s="162"/>
      <c r="AF7635" s="162" t="s">
        <v>3060</v>
      </c>
      <c r="AG7635" s="162"/>
      <c r="AH7635" s="163">
        <v>40082.951956018522</v>
      </c>
      <c r="AI7635" s="162"/>
    </row>
    <row r="7636" spans="1:35" ht="15" customHeight="1" thickBot="1" x14ac:dyDescent="0.4">
      <c r="B7636" s="5">
        <f t="shared" si="665"/>
        <v>7634</v>
      </c>
      <c r="C7636">
        <f t="shared" si="676"/>
        <v>59</v>
      </c>
      <c r="D7636" s="199">
        <v>1971</v>
      </c>
      <c r="E7636" s="159" t="s">
        <v>15</v>
      </c>
      <c r="F7636" s="159" t="s">
        <v>25</v>
      </c>
      <c r="G7636" s="160">
        <v>773836</v>
      </c>
      <c r="H7636" s="159"/>
      <c r="I7636" s="159"/>
      <c r="J7636" s="159" t="s">
        <v>3354</v>
      </c>
      <c r="K7636" s="159" t="s">
        <v>3383</v>
      </c>
      <c r="L7636" s="159"/>
      <c r="M7636" s="159" t="s">
        <v>3453</v>
      </c>
      <c r="N7636" s="159"/>
      <c r="O7636" s="159"/>
      <c r="P7636" s="159"/>
      <c r="Q7636" s="159"/>
      <c r="R7636" s="159"/>
      <c r="S7636" s="159"/>
      <c r="T7636" s="159" t="s">
        <v>3262</v>
      </c>
      <c r="U7636" s="159"/>
      <c r="V7636" s="159"/>
      <c r="W7636" s="159" t="s">
        <v>3572</v>
      </c>
      <c r="X7636" s="159" t="s">
        <v>3660</v>
      </c>
      <c r="Y7636" s="159"/>
      <c r="Z7636" s="159"/>
      <c r="AA7636" s="159" t="s">
        <v>3262</v>
      </c>
      <c r="AB7636" s="159"/>
      <c r="AC7636" s="159"/>
      <c r="AD7636" s="159"/>
      <c r="AE7636" s="159"/>
      <c r="AF7636" t="s">
        <v>3451</v>
      </c>
      <c r="AG7636" s="159"/>
      <c r="AH7636" s="176">
        <v>46207</v>
      </c>
      <c r="AI7636" s="76" t="s">
        <v>6746</v>
      </c>
    </row>
    <row r="7637" spans="1:35" ht="15" customHeight="1" thickBot="1" x14ac:dyDescent="0.4">
      <c r="A7637" s="180"/>
      <c r="B7637" s="5">
        <f t="shared" si="665"/>
        <v>7635</v>
      </c>
      <c r="C7637">
        <f t="shared" si="676"/>
        <v>89</v>
      </c>
      <c r="D7637" s="199">
        <v>1971</v>
      </c>
      <c r="E7637" s="89" t="s">
        <v>15</v>
      </c>
      <c r="F7637" s="89" t="s">
        <v>25</v>
      </c>
      <c r="G7637" s="160">
        <v>773895</v>
      </c>
      <c r="H7637" s="89"/>
      <c r="I7637" s="89"/>
      <c r="J7637" s="89"/>
      <c r="K7637" s="89" t="s">
        <v>3383</v>
      </c>
      <c r="L7637" s="89"/>
      <c r="M7637" s="89"/>
      <c r="N7637" s="89"/>
      <c r="O7637" s="89"/>
      <c r="P7637" s="89"/>
      <c r="Q7637" s="89"/>
      <c r="R7637" s="89"/>
      <c r="S7637" s="129"/>
      <c r="T7637" s="89"/>
      <c r="U7637" s="89"/>
      <c r="V7637" s="140"/>
      <c r="W7637" s="89"/>
      <c r="X7637" s="89"/>
      <c r="Y7637" s="89"/>
      <c r="Z7637" s="89"/>
      <c r="AA7637" s="89"/>
      <c r="AB7637" s="89"/>
      <c r="AC7637" s="89"/>
      <c r="AD7637" s="101"/>
      <c r="AE7637" s="89"/>
      <c r="AF7637" s="162" t="s">
        <v>3451</v>
      </c>
      <c r="AG7637" s="89"/>
      <c r="AH7637" s="91">
        <v>45839</v>
      </c>
      <c r="AI7637" s="90" t="s">
        <v>5178</v>
      </c>
    </row>
    <row r="7638" spans="1:35" ht="15" thickBot="1" x14ac:dyDescent="0.4">
      <c r="A7638" s="180"/>
      <c r="B7638" s="5">
        <f t="shared" si="665"/>
        <v>7636</v>
      </c>
      <c r="C7638">
        <f t="shared" si="676"/>
        <v>257</v>
      </c>
      <c r="D7638" s="199">
        <v>1971</v>
      </c>
      <c r="E7638" s="159" t="s">
        <v>15</v>
      </c>
      <c r="F7638" s="159" t="s">
        <v>25</v>
      </c>
      <c r="G7638" s="160">
        <v>773984</v>
      </c>
      <c r="H7638" s="159"/>
      <c r="I7638" s="159"/>
      <c r="J7638" s="159" t="s">
        <v>3354</v>
      </c>
      <c r="K7638" s="159" t="s">
        <v>3383</v>
      </c>
      <c r="L7638" s="159"/>
      <c r="M7638" s="159" t="s">
        <v>3453</v>
      </c>
      <c r="N7638" s="159"/>
      <c r="O7638" s="159"/>
      <c r="P7638" s="159"/>
      <c r="Q7638" s="159"/>
      <c r="R7638" s="159"/>
      <c r="S7638" s="159"/>
      <c r="T7638" s="159" t="s">
        <v>3262</v>
      </c>
      <c r="U7638" s="159"/>
      <c r="V7638" s="161"/>
      <c r="W7638" s="159" t="s">
        <v>3572</v>
      </c>
      <c r="X7638" s="159" t="s">
        <v>3660</v>
      </c>
      <c r="Y7638" s="159"/>
      <c r="Z7638" s="159"/>
      <c r="AA7638" s="159" t="s">
        <v>3262</v>
      </c>
      <c r="AB7638" s="159"/>
      <c r="AC7638" s="159"/>
      <c r="AD7638" s="159"/>
      <c r="AE7638" s="159"/>
      <c r="AF7638" t="s">
        <v>3451</v>
      </c>
      <c r="AG7638" s="159"/>
      <c r="AH7638" s="176">
        <v>46034</v>
      </c>
      <c r="AI7638" s="76" t="s">
        <v>6256</v>
      </c>
    </row>
    <row r="7639" spans="1:35" ht="15" customHeight="1" thickBot="1" x14ac:dyDescent="0.4">
      <c r="B7639" s="5">
        <f t="shared" si="665"/>
        <v>7637</v>
      </c>
      <c r="C7639">
        <f t="shared" si="676"/>
        <v>295</v>
      </c>
      <c r="D7639" s="199">
        <v>1971</v>
      </c>
      <c r="E7639" s="162" t="s">
        <v>15</v>
      </c>
      <c r="F7639" s="162" t="s">
        <v>25</v>
      </c>
      <c r="G7639" s="162">
        <v>774241</v>
      </c>
      <c r="H7639" s="162" t="s">
        <v>17</v>
      </c>
      <c r="I7639" s="162"/>
      <c r="J7639" s="162" t="s">
        <v>3354</v>
      </c>
      <c r="K7639" s="162" t="s">
        <v>3383</v>
      </c>
      <c r="L7639" s="162" t="s">
        <v>28</v>
      </c>
      <c r="M7639" s="162" t="s">
        <v>3359</v>
      </c>
      <c r="N7639" s="162"/>
      <c r="O7639" s="162"/>
      <c r="P7639" s="162"/>
      <c r="Q7639" s="162"/>
      <c r="R7639" s="162"/>
      <c r="S7639" s="181"/>
      <c r="T7639" s="162"/>
      <c r="U7639" s="162"/>
      <c r="V7639" s="182"/>
      <c r="W7639" s="162"/>
      <c r="X7639" s="162"/>
      <c r="Y7639" s="162"/>
      <c r="Z7639" s="162"/>
      <c r="AA7639" s="159"/>
      <c r="AB7639" s="162"/>
      <c r="AC7639" s="159"/>
      <c r="AE7639" s="162"/>
      <c r="AF7639" s="162" t="s">
        <v>3060</v>
      </c>
      <c r="AG7639" s="162"/>
      <c r="AH7639" s="163">
        <v>40518.454097222224</v>
      </c>
      <c r="AI7639" s="162"/>
    </row>
    <row r="7640" spans="1:35" ht="15" customHeight="1" thickBot="1" x14ac:dyDescent="0.4">
      <c r="A7640" s="180"/>
      <c r="B7640" s="5">
        <f t="shared" ref="B7640:B7704" si="677">+B7639+1</f>
        <v>7638</v>
      </c>
      <c r="C7640">
        <f t="shared" si="669"/>
        <v>330</v>
      </c>
      <c r="D7640" s="199">
        <v>1971</v>
      </c>
      <c r="E7640" s="162" t="s">
        <v>15</v>
      </c>
      <c r="F7640" s="162" t="s">
        <v>25</v>
      </c>
      <c r="G7640" s="162">
        <v>774536</v>
      </c>
      <c r="H7640" s="162" t="s">
        <v>17</v>
      </c>
      <c r="I7640" s="162"/>
      <c r="J7640" s="162"/>
      <c r="K7640" s="162" t="s">
        <v>3383</v>
      </c>
      <c r="L7640" s="162" t="s">
        <v>54</v>
      </c>
      <c r="M7640" s="162" t="s">
        <v>3359</v>
      </c>
      <c r="N7640" s="162"/>
      <c r="O7640" s="162"/>
      <c r="P7640" s="162"/>
      <c r="Q7640" s="162"/>
      <c r="R7640" s="162"/>
      <c r="S7640" s="181"/>
      <c r="T7640" s="162"/>
      <c r="U7640" s="162"/>
      <c r="V7640" s="182"/>
      <c r="W7640" s="162"/>
      <c r="X7640" s="162"/>
      <c r="Y7640" s="162"/>
      <c r="Z7640" s="162"/>
      <c r="AA7640" s="159"/>
      <c r="AB7640" s="162"/>
      <c r="AC7640" s="159"/>
      <c r="AD7640" s="3" t="s">
        <v>2434</v>
      </c>
      <c r="AE7640" s="162"/>
      <c r="AF7640" s="162" t="s">
        <v>3060</v>
      </c>
      <c r="AG7640" s="162"/>
      <c r="AH7640" s="163">
        <v>40109.856388888889</v>
      </c>
      <c r="AI7640" s="162"/>
    </row>
    <row r="7641" spans="1:35" ht="15" customHeight="1" thickBot="1" x14ac:dyDescent="0.4">
      <c r="A7641" s="180"/>
      <c r="B7641" s="5">
        <f t="shared" si="677"/>
        <v>7639</v>
      </c>
      <c r="C7641">
        <f t="shared" ref="C7641:C7645" si="678">+G7642-G7641</f>
        <v>20</v>
      </c>
      <c r="D7641" s="199">
        <v>1971</v>
      </c>
      <c r="E7641" s="119" t="s">
        <v>15</v>
      </c>
      <c r="F7641" s="119" t="s">
        <v>16</v>
      </c>
      <c r="G7641" s="121">
        <v>774866</v>
      </c>
      <c r="H7641" s="162"/>
      <c r="I7641" s="196"/>
      <c r="J7641" s="196" t="s">
        <v>3354</v>
      </c>
      <c r="K7641" s="196" t="s">
        <v>3383</v>
      </c>
      <c r="L7641" s="196"/>
      <c r="M7641" s="196" t="s">
        <v>3453</v>
      </c>
      <c r="N7641" s="196"/>
      <c r="O7641" s="196"/>
      <c r="P7641" s="196"/>
      <c r="Q7641" s="196"/>
      <c r="R7641" s="196"/>
      <c r="S7641" s="204"/>
      <c r="T7641" s="196" t="s">
        <v>3262</v>
      </c>
      <c r="U7641" s="196"/>
      <c r="V7641" s="205"/>
      <c r="W7641" s="196" t="s">
        <v>3572</v>
      </c>
      <c r="X7641" s="196" t="s">
        <v>3660</v>
      </c>
      <c r="Y7641" s="196"/>
      <c r="Z7641" s="196"/>
      <c r="AA7641" s="196" t="s">
        <v>3262</v>
      </c>
      <c r="AB7641" s="162"/>
      <c r="AC7641" s="162"/>
      <c r="AD7641"/>
      <c r="AE7641" s="162"/>
      <c r="AF7641" s="162" t="s">
        <v>3451</v>
      </c>
      <c r="AG7641" s="162"/>
      <c r="AH7641" s="163">
        <v>45966</v>
      </c>
      <c r="AI7641" s="198" t="s">
        <v>5806</v>
      </c>
    </row>
    <row r="7642" spans="1:35" ht="15" customHeight="1" thickBot="1" x14ac:dyDescent="0.4">
      <c r="A7642" s="180"/>
      <c r="B7642" s="5">
        <f t="shared" si="677"/>
        <v>7640</v>
      </c>
      <c r="C7642">
        <f t="shared" si="678"/>
        <v>291</v>
      </c>
      <c r="D7642" s="199">
        <v>1971</v>
      </c>
      <c r="E7642" s="162" t="s">
        <v>15</v>
      </c>
      <c r="F7642" s="162" t="s">
        <v>25</v>
      </c>
      <c r="G7642" s="162">
        <v>774886</v>
      </c>
      <c r="H7642" s="162" t="s">
        <v>17</v>
      </c>
      <c r="I7642" s="162"/>
      <c r="J7642" s="162" t="s">
        <v>3356</v>
      </c>
      <c r="K7642" s="162"/>
      <c r="L7642" s="162"/>
      <c r="M7642" s="162" t="s">
        <v>3359</v>
      </c>
      <c r="N7642" s="162"/>
      <c r="O7642" s="162"/>
      <c r="P7642" s="162"/>
      <c r="Q7642" s="162"/>
      <c r="R7642" s="162"/>
      <c r="S7642" s="181"/>
      <c r="T7642" s="162"/>
      <c r="U7642" s="162"/>
      <c r="V7642" s="182"/>
      <c r="W7642" s="162"/>
      <c r="X7642" s="162"/>
      <c r="Y7642" s="162"/>
      <c r="Z7642" s="162"/>
      <c r="AA7642" s="159"/>
      <c r="AB7642" s="162"/>
      <c r="AC7642" s="159"/>
      <c r="AE7642" s="162"/>
      <c r="AF7642" s="162" t="s">
        <v>3060</v>
      </c>
      <c r="AG7642" s="162"/>
      <c r="AH7642" s="163">
        <v>40837.830208333333</v>
      </c>
      <c r="AI7642" s="162"/>
    </row>
    <row r="7643" spans="1:35" ht="15" customHeight="1" thickBot="1" x14ac:dyDescent="0.4">
      <c r="A7643" s="180"/>
      <c r="B7643" s="5">
        <f t="shared" si="677"/>
        <v>7641</v>
      </c>
      <c r="C7643">
        <f t="shared" si="678"/>
        <v>34</v>
      </c>
      <c r="D7643" s="199">
        <v>1971</v>
      </c>
      <c r="E7643" s="159" t="s">
        <v>15</v>
      </c>
      <c r="F7643" s="159" t="s">
        <v>16</v>
      </c>
      <c r="G7643" s="160">
        <v>775177</v>
      </c>
      <c r="H7643" s="159"/>
      <c r="I7643" s="159"/>
      <c r="J7643" s="159" t="s">
        <v>3354</v>
      </c>
      <c r="K7643" s="159" t="s">
        <v>3383</v>
      </c>
      <c r="L7643" s="159"/>
      <c r="M7643" s="159" t="s">
        <v>3359</v>
      </c>
      <c r="N7643" s="159"/>
      <c r="O7643" s="159"/>
      <c r="P7643" s="159"/>
      <c r="Q7643" s="159"/>
      <c r="R7643" s="159"/>
      <c r="S7643" s="159"/>
      <c r="T7643" s="159" t="s">
        <v>3262</v>
      </c>
      <c r="U7643" s="159"/>
      <c r="V7643" s="161"/>
      <c r="W7643" s="159" t="s">
        <v>3572</v>
      </c>
      <c r="X7643" s="159" t="s">
        <v>3660</v>
      </c>
      <c r="Y7643" s="159"/>
      <c r="Z7643" s="159"/>
      <c r="AA7643" s="159" t="s">
        <v>3262</v>
      </c>
      <c r="AB7643" s="159"/>
      <c r="AC7643" s="159"/>
      <c r="AD7643" s="159"/>
      <c r="AE7643" s="159"/>
      <c r="AF7643" t="s">
        <v>3451</v>
      </c>
      <c r="AG7643" s="3"/>
      <c r="AH7643" s="153">
        <v>46091</v>
      </c>
      <c r="AI7643" s="76" t="s">
        <v>6422</v>
      </c>
    </row>
    <row r="7644" spans="1:35" ht="15" customHeight="1" thickBot="1" x14ac:dyDescent="0.4">
      <c r="B7644" s="5">
        <f t="shared" si="677"/>
        <v>7642</v>
      </c>
      <c r="C7644">
        <f t="shared" si="678"/>
        <v>19</v>
      </c>
      <c r="D7644" s="199">
        <v>1971</v>
      </c>
      <c r="E7644" s="162" t="s">
        <v>15</v>
      </c>
      <c r="F7644" s="162" t="s">
        <v>16</v>
      </c>
      <c r="G7644" s="162">
        <v>775211</v>
      </c>
      <c r="H7644" s="162" t="s">
        <v>17</v>
      </c>
      <c r="I7644" s="162"/>
      <c r="J7644" s="162" t="s">
        <v>3354</v>
      </c>
      <c r="K7644" s="162" t="s">
        <v>3383</v>
      </c>
      <c r="L7644" s="162" t="s">
        <v>355</v>
      </c>
      <c r="M7644" s="162" t="s">
        <v>3359</v>
      </c>
      <c r="N7644" s="162"/>
      <c r="O7644" s="162"/>
      <c r="P7644" s="162"/>
      <c r="Q7644" s="162"/>
      <c r="R7644" s="162"/>
      <c r="S7644" s="181"/>
      <c r="T7644" s="162"/>
      <c r="U7644" s="162"/>
      <c r="V7644" s="182"/>
      <c r="W7644" s="162"/>
      <c r="X7644" s="162"/>
      <c r="Y7644" s="162"/>
      <c r="Z7644" s="162"/>
      <c r="AA7644" s="159"/>
      <c r="AB7644" s="162" t="s">
        <v>2435</v>
      </c>
      <c r="AC7644" s="159">
        <v>1973</v>
      </c>
      <c r="AD7644" s="3" t="s">
        <v>2436</v>
      </c>
      <c r="AE7644" s="162"/>
      <c r="AF7644" s="162" t="s">
        <v>3060</v>
      </c>
      <c r="AG7644" s="162"/>
      <c r="AH7644" s="163">
        <v>40193.911643518521</v>
      </c>
      <c r="AI7644" s="162"/>
    </row>
    <row r="7645" spans="1:35" ht="15" customHeight="1" thickBot="1" x14ac:dyDescent="0.4">
      <c r="A7645" s="180"/>
      <c r="B7645" s="5">
        <f t="shared" si="677"/>
        <v>7643</v>
      </c>
      <c r="C7645">
        <f t="shared" si="678"/>
        <v>52</v>
      </c>
      <c r="D7645" s="199">
        <v>1971</v>
      </c>
      <c r="E7645" s="89" t="s">
        <v>15</v>
      </c>
      <c r="F7645" s="89" t="s">
        <v>16</v>
      </c>
      <c r="G7645" s="160">
        <v>775230</v>
      </c>
      <c r="H7645" s="89"/>
      <c r="I7645" s="89"/>
      <c r="J7645" s="89"/>
      <c r="K7645" s="89" t="s">
        <v>3383</v>
      </c>
      <c r="L7645" s="89"/>
      <c r="M7645" s="89"/>
      <c r="N7645" s="89"/>
      <c r="O7645" s="89"/>
      <c r="P7645" s="89"/>
      <c r="Q7645" s="89"/>
      <c r="R7645" s="89"/>
      <c r="S7645" s="129"/>
      <c r="T7645" s="89"/>
      <c r="U7645" s="89"/>
      <c r="V7645" s="140"/>
      <c r="W7645" s="89"/>
      <c r="X7645" s="89"/>
      <c r="Y7645" s="89"/>
      <c r="Z7645" s="89"/>
      <c r="AA7645" s="89"/>
      <c r="AB7645" s="89"/>
      <c r="AC7645" s="89"/>
      <c r="AD7645" s="101"/>
      <c r="AE7645" s="89"/>
      <c r="AF7645" s="162" t="s">
        <v>3451</v>
      </c>
      <c r="AG7645" s="89"/>
      <c r="AH7645" s="91">
        <v>45839</v>
      </c>
      <c r="AI7645" s="90" t="s">
        <v>5179</v>
      </c>
    </row>
    <row r="7646" spans="1:35" ht="15" customHeight="1" thickBot="1" x14ac:dyDescent="0.4">
      <c r="A7646" s="180"/>
      <c r="B7646" s="5">
        <f t="shared" si="677"/>
        <v>7644</v>
      </c>
      <c r="C7646">
        <f t="shared" ref="C7646:C7652" si="679">+G7647-G7646</f>
        <v>198</v>
      </c>
      <c r="D7646" s="199">
        <v>1971</v>
      </c>
      <c r="E7646" s="119" t="s">
        <v>15</v>
      </c>
      <c r="F7646" s="119" t="s">
        <v>16</v>
      </c>
      <c r="G7646" s="121">
        <v>775282</v>
      </c>
      <c r="H7646" s="162"/>
      <c r="I7646" s="196"/>
      <c r="J7646" s="196" t="s">
        <v>3354</v>
      </c>
      <c r="K7646" s="196" t="s">
        <v>3383</v>
      </c>
      <c r="L7646" s="196"/>
      <c r="M7646" s="196" t="s">
        <v>3453</v>
      </c>
      <c r="N7646" s="196"/>
      <c r="O7646" s="196"/>
      <c r="P7646" s="196"/>
      <c r="Q7646" s="196"/>
      <c r="R7646" s="196"/>
      <c r="S7646" s="204"/>
      <c r="T7646" s="196" t="s">
        <v>3262</v>
      </c>
      <c r="U7646" s="196"/>
      <c r="V7646" s="205"/>
      <c r="W7646" s="196" t="s">
        <v>3572</v>
      </c>
      <c r="X7646" s="196" t="s">
        <v>3660</v>
      </c>
      <c r="Y7646" s="196"/>
      <c r="Z7646" s="196"/>
      <c r="AA7646" s="196" t="s">
        <v>3262</v>
      </c>
      <c r="AB7646" s="162"/>
      <c r="AC7646" s="162"/>
      <c r="AD7646"/>
      <c r="AE7646" s="162"/>
      <c r="AF7646" s="162" t="s">
        <v>3451</v>
      </c>
      <c r="AG7646" s="162"/>
      <c r="AH7646" s="163">
        <v>45966</v>
      </c>
      <c r="AI7646" s="198" t="s">
        <v>5807</v>
      </c>
    </row>
    <row r="7647" spans="1:35" ht="15" customHeight="1" thickBot="1" x14ac:dyDescent="0.4">
      <c r="A7647" s="180"/>
      <c r="B7647" s="5">
        <f t="shared" ref="B7647:B7650" si="680">+B7646+1</f>
        <v>7645</v>
      </c>
      <c r="C7647">
        <f t="shared" ref="C7647:C7650" si="681">+G7648-G7647</f>
        <v>70</v>
      </c>
      <c r="D7647" s="199">
        <v>1971</v>
      </c>
      <c r="E7647" s="162" t="s">
        <v>15</v>
      </c>
      <c r="F7647" s="162" t="s">
        <v>16</v>
      </c>
      <c r="G7647" s="162">
        <v>775480</v>
      </c>
      <c r="H7647" s="162" t="s">
        <v>17</v>
      </c>
      <c r="I7647" s="162"/>
      <c r="J7647" s="162"/>
      <c r="K7647" s="162"/>
      <c r="L7647" s="162"/>
      <c r="M7647" s="162" t="s">
        <v>3359</v>
      </c>
      <c r="N7647" s="162"/>
      <c r="O7647" s="162"/>
      <c r="P7647" s="162"/>
      <c r="Q7647" s="162"/>
      <c r="R7647" s="162"/>
      <c r="S7647" s="181"/>
      <c r="T7647" s="162"/>
      <c r="U7647" s="162"/>
      <c r="V7647" s="182"/>
      <c r="W7647" s="162"/>
      <c r="X7647" s="162"/>
      <c r="Y7647" s="162"/>
      <c r="Z7647" s="162"/>
      <c r="AA7647" s="159"/>
      <c r="AB7647" s="162"/>
      <c r="AC7647" s="159"/>
      <c r="AE7647" s="162"/>
      <c r="AF7647" s="162" t="s">
        <v>3060</v>
      </c>
      <c r="AG7647" s="162"/>
      <c r="AH7647" s="163">
        <v>41000.568101851852</v>
      </c>
      <c r="AI7647" s="162"/>
    </row>
    <row r="7648" spans="1:35" ht="15" thickBot="1" x14ac:dyDescent="0.4">
      <c r="B7648" s="5">
        <f t="shared" si="680"/>
        <v>7646</v>
      </c>
      <c r="C7648">
        <f t="shared" si="681"/>
        <v>82</v>
      </c>
      <c r="D7648" s="199">
        <v>1971</v>
      </c>
      <c r="E7648" s="159" t="s">
        <v>15</v>
      </c>
      <c r="F7648" s="159" t="s">
        <v>16</v>
      </c>
      <c r="G7648" s="160">
        <v>775550</v>
      </c>
      <c r="H7648" s="159"/>
      <c r="I7648" s="159"/>
      <c r="J7648" s="159" t="s">
        <v>3354</v>
      </c>
      <c r="K7648" s="159" t="s">
        <v>3383</v>
      </c>
      <c r="L7648" s="159"/>
      <c r="M7648" s="159" t="s">
        <v>3453</v>
      </c>
      <c r="N7648" s="159"/>
      <c r="O7648" s="159"/>
      <c r="P7648" s="159"/>
      <c r="Q7648" s="159"/>
      <c r="R7648" s="159"/>
      <c r="S7648" s="159"/>
      <c r="T7648" s="159" t="s">
        <v>167</v>
      </c>
      <c r="U7648" s="159"/>
      <c r="V7648" s="161"/>
      <c r="W7648" s="159" t="s">
        <v>3576</v>
      </c>
      <c r="X7648" s="159" t="s">
        <v>3660</v>
      </c>
      <c r="Y7648" s="159"/>
      <c r="Z7648" s="159"/>
      <c r="AA7648" s="159" t="s">
        <v>167</v>
      </c>
      <c r="AB7648" s="159"/>
      <c r="AC7648" s="159"/>
      <c r="AD7648" s="159"/>
      <c r="AE7648" s="159"/>
      <c r="AF7648" t="s">
        <v>3451</v>
      </c>
      <c r="AG7648" s="159"/>
      <c r="AH7648" s="176">
        <v>46256</v>
      </c>
      <c r="AI7648" s="76" t="s">
        <v>6914</v>
      </c>
    </row>
    <row r="7649" spans="1:35" ht="15" customHeight="1" thickBot="1" x14ac:dyDescent="0.4">
      <c r="A7649" s="180"/>
      <c r="B7649" s="5">
        <f t="shared" si="680"/>
        <v>7647</v>
      </c>
      <c r="C7649">
        <f t="shared" si="681"/>
        <v>160</v>
      </c>
      <c r="D7649" s="199">
        <v>1971</v>
      </c>
      <c r="E7649" s="159" t="s">
        <v>15</v>
      </c>
      <c r="F7649" s="159" t="s">
        <v>16</v>
      </c>
      <c r="G7649" s="160">
        <v>775632</v>
      </c>
      <c r="H7649" s="159"/>
      <c r="I7649" s="159"/>
      <c r="J7649" s="159" t="s">
        <v>3354</v>
      </c>
      <c r="K7649" s="159" t="s">
        <v>3383</v>
      </c>
      <c r="L7649" s="159"/>
      <c r="M7649" s="159" t="s">
        <v>3359</v>
      </c>
      <c r="N7649" s="159"/>
      <c r="O7649" s="159"/>
      <c r="P7649" s="159"/>
      <c r="Q7649" s="159"/>
      <c r="R7649" s="159"/>
      <c r="S7649" s="159"/>
      <c r="T7649" s="159" t="s">
        <v>3262</v>
      </c>
      <c r="U7649" s="159"/>
      <c r="V7649" s="161"/>
      <c r="W7649" s="159" t="s">
        <v>3572</v>
      </c>
      <c r="X7649" s="159" t="s">
        <v>3660</v>
      </c>
      <c r="Y7649" s="159"/>
      <c r="Z7649" s="159"/>
      <c r="AA7649" s="159" t="s">
        <v>3262</v>
      </c>
      <c r="AB7649" s="159"/>
      <c r="AC7649" s="159"/>
      <c r="AD7649" s="159"/>
      <c r="AE7649" s="159"/>
      <c r="AF7649" t="s">
        <v>3451</v>
      </c>
      <c r="AG7649" s="3"/>
      <c r="AH7649" s="153">
        <v>46091</v>
      </c>
      <c r="AI7649" s="76" t="s">
        <v>6366</v>
      </c>
    </row>
    <row r="7650" spans="1:35" ht="15" customHeight="1" thickBot="1" x14ac:dyDescent="0.4">
      <c r="B7650" s="5">
        <f t="shared" si="680"/>
        <v>7648</v>
      </c>
      <c r="C7650">
        <f t="shared" si="681"/>
        <v>522</v>
      </c>
      <c r="D7650" s="199">
        <v>1971</v>
      </c>
      <c r="E7650" s="162" t="s">
        <v>15</v>
      </c>
      <c r="F7650" s="162" t="s">
        <v>16</v>
      </c>
      <c r="G7650" s="162">
        <v>775792</v>
      </c>
      <c r="H7650" s="162" t="s">
        <v>17</v>
      </c>
      <c r="I7650" s="162"/>
      <c r="J7650" s="162" t="s">
        <v>3354</v>
      </c>
      <c r="K7650" s="162"/>
      <c r="L7650" s="162"/>
      <c r="M7650" s="162" t="s">
        <v>3359</v>
      </c>
      <c r="N7650" s="162"/>
      <c r="O7650" s="162"/>
      <c r="P7650" s="162"/>
      <c r="Q7650" s="162"/>
      <c r="R7650" s="162"/>
      <c r="S7650" s="181"/>
      <c r="T7650" s="162"/>
      <c r="U7650" s="162"/>
      <c r="V7650" s="182"/>
      <c r="W7650" s="162"/>
      <c r="X7650" s="162"/>
      <c r="Y7650" s="162"/>
      <c r="Z7650" s="162"/>
      <c r="AA7650" s="159"/>
      <c r="AB7650" s="162" t="s">
        <v>282</v>
      </c>
      <c r="AC7650" s="159"/>
      <c r="AE7650" s="162"/>
      <c r="AF7650" s="162" t="s">
        <v>3060</v>
      </c>
      <c r="AG7650" s="162"/>
      <c r="AH7650" s="163">
        <v>40733.875289351854</v>
      </c>
      <c r="AI7650" s="162"/>
    </row>
    <row r="7651" spans="1:35" ht="15" customHeight="1" thickBot="1" x14ac:dyDescent="0.4">
      <c r="A7651" s="180"/>
      <c r="B7651" s="5">
        <f t="shared" si="677"/>
        <v>7649</v>
      </c>
      <c r="C7651">
        <f t="shared" si="679"/>
        <v>982</v>
      </c>
      <c r="D7651" s="199">
        <v>1971</v>
      </c>
      <c r="E7651" s="162" t="s">
        <v>15</v>
      </c>
      <c r="F7651" s="162" t="s">
        <v>2064</v>
      </c>
      <c r="G7651" s="162">
        <v>776314</v>
      </c>
      <c r="H7651" s="162"/>
      <c r="I7651" s="162"/>
      <c r="J7651" s="162" t="s">
        <v>3354</v>
      </c>
      <c r="K7651" s="162" t="s">
        <v>3383</v>
      </c>
      <c r="L7651" s="162"/>
      <c r="M7651" s="162"/>
      <c r="N7651" s="162"/>
      <c r="O7651" s="162"/>
      <c r="P7651" s="162"/>
      <c r="Q7651" s="162"/>
      <c r="R7651" s="162"/>
      <c r="S7651" s="181"/>
      <c r="T7651" s="162"/>
      <c r="U7651" s="162"/>
      <c r="V7651" s="182"/>
      <c r="W7651" s="162"/>
      <c r="X7651" s="162"/>
      <c r="Y7651" s="162"/>
      <c r="Z7651" s="162"/>
      <c r="AA7651" s="159" t="s">
        <v>3262</v>
      </c>
      <c r="AB7651" s="162"/>
      <c r="AC7651" s="159"/>
      <c r="AD7651" s="155" t="s">
        <v>4875</v>
      </c>
      <c r="AE7651" s="162"/>
      <c r="AF7651" s="162" t="s">
        <v>3451</v>
      </c>
      <c r="AG7651" s="162"/>
      <c r="AH7651" s="163">
        <v>45742</v>
      </c>
      <c r="AI7651" s="162"/>
    </row>
    <row r="7652" spans="1:35" ht="15" customHeight="1" thickBot="1" x14ac:dyDescent="0.4">
      <c r="A7652" s="180"/>
      <c r="B7652" s="5">
        <f t="shared" si="677"/>
        <v>7650</v>
      </c>
      <c r="C7652">
        <f t="shared" si="679"/>
        <v>4</v>
      </c>
      <c r="D7652" s="199">
        <v>1971</v>
      </c>
      <c r="E7652" s="120" t="s">
        <v>500</v>
      </c>
      <c r="F7652" s="120" t="s">
        <v>25</v>
      </c>
      <c r="G7652" s="122">
        <v>777296</v>
      </c>
      <c r="H7652" s="196" t="s">
        <v>5836</v>
      </c>
      <c r="I7652" s="196"/>
      <c r="J7652" s="196" t="s">
        <v>3364</v>
      </c>
      <c r="K7652" s="196" t="s">
        <v>3383</v>
      </c>
      <c r="L7652" s="196"/>
      <c r="M7652" s="196" t="s">
        <v>3453</v>
      </c>
      <c r="N7652" s="196"/>
      <c r="O7652" s="196"/>
      <c r="P7652" s="196"/>
      <c r="Q7652" s="196"/>
      <c r="R7652" s="196"/>
      <c r="S7652" s="204"/>
      <c r="T7652" s="196"/>
      <c r="U7652" s="196" t="s">
        <v>3557</v>
      </c>
      <c r="V7652" s="205" t="s">
        <v>3359</v>
      </c>
      <c r="W7652" s="196" t="s">
        <v>3572</v>
      </c>
      <c r="X7652" s="196" t="s">
        <v>3452</v>
      </c>
      <c r="Y7652" s="196"/>
      <c r="Z7652" s="196"/>
      <c r="AA7652" s="196"/>
      <c r="AB7652" s="196" t="s">
        <v>5929</v>
      </c>
      <c r="AC7652" s="196"/>
      <c r="AD7652" s="172"/>
      <c r="AE7652" s="196"/>
      <c r="AF7652" s="162" t="s">
        <v>3451</v>
      </c>
      <c r="AG7652" s="162"/>
      <c r="AH7652" s="163">
        <v>45966</v>
      </c>
      <c r="AI7652" s="198" t="s">
        <v>5930</v>
      </c>
    </row>
    <row r="7653" spans="1:35" ht="15" customHeight="1" thickBot="1" x14ac:dyDescent="0.4">
      <c r="A7653" s="180"/>
      <c r="B7653" s="5">
        <f t="shared" si="677"/>
        <v>7651</v>
      </c>
      <c r="C7653">
        <f t="shared" si="669"/>
        <v>12</v>
      </c>
      <c r="D7653" s="199">
        <v>1971</v>
      </c>
      <c r="E7653" s="162" t="s">
        <v>500</v>
      </c>
      <c r="F7653" s="162" t="s">
        <v>25</v>
      </c>
      <c r="G7653" s="162">
        <v>777300</v>
      </c>
      <c r="H7653" s="162" t="s">
        <v>17</v>
      </c>
      <c r="I7653" s="162"/>
      <c r="J7653" s="162" t="s">
        <v>380</v>
      </c>
      <c r="K7653" s="162"/>
      <c r="L7653" s="162" t="s">
        <v>469</v>
      </c>
      <c r="M7653" s="162" t="s">
        <v>3359</v>
      </c>
      <c r="N7653" s="162"/>
      <c r="O7653" s="162"/>
      <c r="P7653" s="162"/>
      <c r="Q7653" s="162"/>
      <c r="R7653" s="162"/>
      <c r="S7653" s="181"/>
      <c r="T7653" s="162"/>
      <c r="U7653" s="162" t="s">
        <v>3557</v>
      </c>
      <c r="V7653" s="182"/>
      <c r="W7653" s="162"/>
      <c r="X7653" s="162"/>
      <c r="Y7653" s="162"/>
      <c r="Z7653" s="162"/>
      <c r="AA7653" s="159"/>
      <c r="AB7653" s="162"/>
      <c r="AC7653" s="159"/>
      <c r="AE7653" s="162"/>
      <c r="AF7653" s="162" t="s">
        <v>3060</v>
      </c>
      <c r="AG7653" s="162"/>
      <c r="AH7653" s="163">
        <v>40761.701388888891</v>
      </c>
      <c r="AI7653" s="162"/>
    </row>
    <row r="7654" spans="1:35" ht="15" customHeight="1" thickBot="1" x14ac:dyDescent="0.4">
      <c r="A7654" s="180"/>
      <c r="B7654" s="5">
        <f t="shared" si="677"/>
        <v>7652</v>
      </c>
      <c r="C7654">
        <f t="shared" si="669"/>
        <v>25</v>
      </c>
      <c r="D7654" s="199">
        <v>1971</v>
      </c>
      <c r="E7654" s="162" t="s">
        <v>500</v>
      </c>
      <c r="F7654" s="162" t="s">
        <v>25</v>
      </c>
      <c r="G7654" s="162">
        <v>777312</v>
      </c>
      <c r="H7654" s="162" t="s">
        <v>17</v>
      </c>
      <c r="I7654" s="162"/>
      <c r="J7654" s="162" t="s">
        <v>380</v>
      </c>
      <c r="K7654" s="162"/>
      <c r="L7654" s="162" t="s">
        <v>89</v>
      </c>
      <c r="M7654" s="162" t="s">
        <v>3359</v>
      </c>
      <c r="N7654" s="162"/>
      <c r="O7654" s="162"/>
      <c r="P7654" s="162"/>
      <c r="Q7654" s="162"/>
      <c r="R7654" s="162"/>
      <c r="S7654" s="181"/>
      <c r="T7654" s="162"/>
      <c r="U7654" s="162"/>
      <c r="V7654" s="182"/>
      <c r="W7654" s="162"/>
      <c r="X7654" s="162"/>
      <c r="Y7654" s="162"/>
      <c r="Z7654" s="162"/>
      <c r="AA7654" s="159"/>
      <c r="AB7654" s="162"/>
      <c r="AC7654" s="159"/>
      <c r="AE7654" s="162"/>
      <c r="AF7654" s="162" t="s">
        <v>3060</v>
      </c>
      <c r="AG7654" s="162"/>
      <c r="AH7654" s="163">
        <v>39794.726851851854</v>
      </c>
      <c r="AI7654" s="162"/>
    </row>
    <row r="7655" spans="1:35" ht="15" customHeight="1" thickBot="1" x14ac:dyDescent="0.4">
      <c r="A7655" s="180"/>
      <c r="B7655" s="5">
        <f t="shared" si="677"/>
        <v>7653</v>
      </c>
      <c r="C7655">
        <f t="shared" si="669"/>
        <v>60</v>
      </c>
      <c r="D7655" s="199">
        <v>1971</v>
      </c>
      <c r="E7655" s="162" t="s">
        <v>500</v>
      </c>
      <c r="F7655" s="162" t="s">
        <v>25</v>
      </c>
      <c r="G7655" s="162">
        <v>777337</v>
      </c>
      <c r="H7655" s="162" t="s">
        <v>17</v>
      </c>
      <c r="I7655" s="162"/>
      <c r="J7655" s="162" t="s">
        <v>380</v>
      </c>
      <c r="K7655" s="162" t="s">
        <v>3383</v>
      </c>
      <c r="L7655" s="162" t="s">
        <v>373</v>
      </c>
      <c r="M7655" s="162" t="s">
        <v>3359</v>
      </c>
      <c r="N7655" s="162"/>
      <c r="O7655" s="162"/>
      <c r="P7655" s="162"/>
      <c r="Q7655" s="162"/>
      <c r="R7655" s="162"/>
      <c r="S7655" s="181"/>
      <c r="T7655" s="162"/>
      <c r="U7655" s="162"/>
      <c r="V7655" s="182"/>
      <c r="W7655" s="162"/>
      <c r="X7655" s="162"/>
      <c r="Y7655" s="162"/>
      <c r="Z7655" s="162"/>
      <c r="AA7655" s="159"/>
      <c r="AB7655" s="162"/>
      <c r="AC7655" s="159"/>
      <c r="AE7655" s="162"/>
      <c r="AF7655" s="162" t="s">
        <v>3060</v>
      </c>
      <c r="AG7655" s="162"/>
      <c r="AH7655" s="163">
        <v>40595.647685185184</v>
      </c>
      <c r="AI7655" s="162"/>
    </row>
    <row r="7656" spans="1:35" ht="15" customHeight="1" thickBot="1" x14ac:dyDescent="0.4">
      <c r="A7656" s="180"/>
      <c r="B7656" s="5">
        <f t="shared" si="677"/>
        <v>7654</v>
      </c>
      <c r="C7656">
        <f t="shared" si="669"/>
        <v>166</v>
      </c>
      <c r="D7656" s="199">
        <v>1971</v>
      </c>
      <c r="E7656" s="162" t="s">
        <v>15</v>
      </c>
      <c r="F7656" s="162" t="s">
        <v>25</v>
      </c>
      <c r="G7656" s="162">
        <v>777397</v>
      </c>
      <c r="H7656" s="162" t="s">
        <v>17</v>
      </c>
      <c r="I7656" s="162"/>
      <c r="J7656" s="162" t="s">
        <v>3354</v>
      </c>
      <c r="K7656" s="162"/>
      <c r="L7656" s="162"/>
      <c r="M7656" s="162" t="s">
        <v>3359</v>
      </c>
      <c r="N7656" s="162"/>
      <c r="O7656" s="162"/>
      <c r="P7656" s="162"/>
      <c r="Q7656" s="162"/>
      <c r="R7656" s="162"/>
      <c r="S7656" s="181"/>
      <c r="T7656" s="162"/>
      <c r="U7656" s="162"/>
      <c r="V7656" s="182"/>
      <c r="W7656" s="162"/>
      <c r="X7656" s="162"/>
      <c r="Y7656" s="162"/>
      <c r="Z7656" s="162"/>
      <c r="AA7656" s="159"/>
      <c r="AB7656" s="162"/>
      <c r="AC7656" s="159"/>
      <c r="AE7656" s="162"/>
      <c r="AF7656" s="162" t="s">
        <v>3060</v>
      </c>
      <c r="AG7656" s="162"/>
      <c r="AH7656" s="163">
        <v>40572.648668981485</v>
      </c>
      <c r="AI7656" s="162"/>
    </row>
    <row r="7657" spans="1:35" ht="15" thickBot="1" x14ac:dyDescent="0.4">
      <c r="A7657" s="180"/>
      <c r="B7657" s="5">
        <f t="shared" si="677"/>
        <v>7655</v>
      </c>
      <c r="C7657">
        <f t="shared" si="669"/>
        <v>184</v>
      </c>
      <c r="D7657" s="199">
        <v>1971</v>
      </c>
      <c r="E7657" s="159" t="s">
        <v>15</v>
      </c>
      <c r="F7657" s="159" t="s">
        <v>25</v>
      </c>
      <c r="G7657" s="159">
        <v>777563</v>
      </c>
      <c r="H7657" s="159"/>
      <c r="I7657" s="159"/>
      <c r="J7657" s="159"/>
      <c r="K7657" s="159"/>
      <c r="L7657" s="159"/>
      <c r="M7657" s="159"/>
      <c r="N7657" s="159"/>
      <c r="O7657" s="159"/>
      <c r="P7657" s="159"/>
      <c r="Q7657" s="159"/>
      <c r="R7657" s="159"/>
      <c r="S7657" s="203"/>
      <c r="T7657" s="159"/>
      <c r="U7657" s="159"/>
      <c r="V7657" s="161"/>
      <c r="W7657" s="159"/>
      <c r="X7657" s="159"/>
      <c r="Y7657" s="159"/>
      <c r="Z7657" s="159"/>
      <c r="AA7657" s="159"/>
      <c r="AB7657" s="159"/>
      <c r="AC7657" s="159"/>
      <c r="AD7657" s="159"/>
      <c r="AE7657" s="159"/>
      <c r="AF7657" s="3" t="s">
        <v>3451</v>
      </c>
      <c r="AG7657" s="159"/>
      <c r="AH7657" s="176">
        <v>45561</v>
      </c>
      <c r="AI7657" s="167" t="s">
        <v>4206</v>
      </c>
    </row>
    <row r="7658" spans="1:35" ht="15" customHeight="1" thickBot="1" x14ac:dyDescent="0.4">
      <c r="A7658" s="180"/>
      <c r="B7658" s="5">
        <f t="shared" si="677"/>
        <v>7656</v>
      </c>
      <c r="C7658">
        <f t="shared" si="669"/>
        <v>74</v>
      </c>
      <c r="D7658" s="199">
        <v>1971</v>
      </c>
      <c r="E7658" s="162" t="s">
        <v>15</v>
      </c>
      <c r="F7658" s="162" t="s">
        <v>25</v>
      </c>
      <c r="G7658" s="162">
        <v>777747</v>
      </c>
      <c r="H7658" s="162" t="s">
        <v>17</v>
      </c>
      <c r="I7658" s="162"/>
      <c r="J7658" s="162" t="s">
        <v>3354</v>
      </c>
      <c r="K7658" s="162" t="s">
        <v>3383</v>
      </c>
      <c r="L7658" s="162" t="s">
        <v>355</v>
      </c>
      <c r="M7658" s="162" t="s">
        <v>3359</v>
      </c>
      <c r="N7658" s="162"/>
      <c r="O7658" s="162"/>
      <c r="P7658" s="162"/>
      <c r="Q7658" s="162"/>
      <c r="R7658" s="162"/>
      <c r="S7658" s="181"/>
      <c r="T7658" s="162"/>
      <c r="U7658" s="162"/>
      <c r="V7658" s="182"/>
      <c r="W7658" s="162"/>
      <c r="X7658" s="162"/>
      <c r="Y7658" s="162"/>
      <c r="Z7658" s="162"/>
      <c r="AA7658" s="159"/>
      <c r="AB7658" s="162" t="s">
        <v>81</v>
      </c>
      <c r="AC7658" s="159"/>
      <c r="AE7658" s="162"/>
      <c r="AF7658" s="162" t="s">
        <v>3060</v>
      </c>
      <c r="AG7658" s="162"/>
      <c r="AH7658" s="163">
        <v>40453.332604166666</v>
      </c>
      <c r="AI7658" s="162"/>
    </row>
    <row r="7659" spans="1:35" ht="15" customHeight="1" thickBot="1" x14ac:dyDescent="0.4">
      <c r="A7659" s="180"/>
      <c r="B7659" s="5">
        <f t="shared" si="677"/>
        <v>7657</v>
      </c>
      <c r="C7659">
        <f t="shared" si="669"/>
        <v>15</v>
      </c>
      <c r="D7659" s="199">
        <v>1971</v>
      </c>
      <c r="E7659" s="159" t="s">
        <v>15</v>
      </c>
      <c r="F7659" s="159" t="s">
        <v>25</v>
      </c>
      <c r="G7659" s="160">
        <v>777821</v>
      </c>
      <c r="H7659" s="159"/>
      <c r="I7659" s="159"/>
      <c r="J7659" s="159" t="s">
        <v>380</v>
      </c>
      <c r="K7659" s="159" t="s">
        <v>3383</v>
      </c>
      <c r="L7659" s="159"/>
      <c r="M7659" s="159"/>
      <c r="N7659" s="159"/>
      <c r="O7659" s="159"/>
      <c r="P7659" s="159"/>
      <c r="Q7659" s="159"/>
      <c r="R7659" s="159"/>
      <c r="S7659" s="203"/>
      <c r="T7659" s="159"/>
      <c r="U7659" s="159"/>
      <c r="V7659" s="161"/>
      <c r="W7659" s="159"/>
      <c r="X7659" s="159"/>
      <c r="Y7659" s="159"/>
      <c r="Z7659" s="159"/>
      <c r="AA7659" s="159"/>
      <c r="AB7659" s="159"/>
      <c r="AC7659" s="159"/>
      <c r="AE7659" s="159"/>
      <c r="AF7659" s="159" t="s">
        <v>3451</v>
      </c>
      <c r="AG7659" s="159"/>
      <c r="AH7659" s="176">
        <v>45739</v>
      </c>
      <c r="AI7659" s="167" t="s">
        <v>4835</v>
      </c>
    </row>
    <row r="7660" spans="1:35" ht="15" customHeight="1" thickBot="1" x14ac:dyDescent="0.4">
      <c r="A7660" s="159"/>
      <c r="B7660" s="5">
        <f t="shared" si="677"/>
        <v>7658</v>
      </c>
      <c r="C7660">
        <f t="shared" si="669"/>
        <v>100</v>
      </c>
      <c r="D7660" s="199">
        <v>1971</v>
      </c>
      <c r="E7660" s="119" t="s">
        <v>15</v>
      </c>
      <c r="F7660" s="119" t="s">
        <v>25</v>
      </c>
      <c r="G7660" s="121">
        <v>777836</v>
      </c>
      <c r="H7660" s="162"/>
      <c r="I7660" s="196"/>
      <c r="J7660" s="196" t="s">
        <v>380</v>
      </c>
      <c r="K7660" s="196" t="s">
        <v>3383</v>
      </c>
      <c r="L7660" s="196"/>
      <c r="M7660" s="196" t="s">
        <v>3453</v>
      </c>
      <c r="N7660" s="196"/>
      <c r="O7660" s="196"/>
      <c r="P7660" s="196"/>
      <c r="Q7660" s="196"/>
      <c r="R7660" s="196"/>
      <c r="S7660" s="204"/>
      <c r="T7660" s="196"/>
      <c r="U7660" s="196"/>
      <c r="V7660" s="205"/>
      <c r="W7660" s="196" t="s">
        <v>3572</v>
      </c>
      <c r="X7660" s="196" t="s">
        <v>3660</v>
      </c>
      <c r="Y7660" s="196"/>
      <c r="Z7660" s="196"/>
      <c r="AA7660" s="196"/>
      <c r="AB7660" s="162"/>
      <c r="AC7660" s="162"/>
      <c r="AD7660" t="s">
        <v>5981</v>
      </c>
      <c r="AE7660" s="162"/>
      <c r="AF7660" s="162" t="s">
        <v>3451</v>
      </c>
      <c r="AG7660" s="162"/>
      <c r="AH7660" s="163">
        <v>45966</v>
      </c>
      <c r="AI7660" s="198" t="s">
        <v>5808</v>
      </c>
    </row>
    <row r="7661" spans="1:35" ht="15" customHeight="1" thickBot="1" x14ac:dyDescent="0.4">
      <c r="A7661" s="180"/>
      <c r="B7661" s="5">
        <f t="shared" si="677"/>
        <v>7659</v>
      </c>
      <c r="C7661">
        <f t="shared" ref="C7661:C7665" si="682">+G7662-G7661</f>
        <v>399</v>
      </c>
      <c r="D7661" s="199">
        <v>1971</v>
      </c>
      <c r="E7661" s="162" t="s">
        <v>15</v>
      </c>
      <c r="F7661" s="162" t="s">
        <v>16</v>
      </c>
      <c r="G7661" s="162">
        <v>777936</v>
      </c>
      <c r="H7661" s="162" t="s">
        <v>17</v>
      </c>
      <c r="I7661" s="162"/>
      <c r="J7661" s="162" t="s">
        <v>3354</v>
      </c>
      <c r="K7661" s="162"/>
      <c r="L7661" s="162" t="s">
        <v>446</v>
      </c>
      <c r="M7661" s="162" t="s">
        <v>3359</v>
      </c>
      <c r="N7661" s="162"/>
      <c r="O7661" s="162"/>
      <c r="P7661" s="162"/>
      <c r="Q7661" s="162"/>
      <c r="R7661" s="162"/>
      <c r="S7661" s="181"/>
      <c r="T7661" s="162"/>
      <c r="U7661" s="162"/>
      <c r="V7661" s="182"/>
      <c r="W7661" s="162"/>
      <c r="X7661" s="162"/>
      <c r="Y7661" s="162"/>
      <c r="Z7661" s="162"/>
      <c r="AA7661" s="159"/>
      <c r="AB7661" s="162"/>
      <c r="AC7661" s="159"/>
      <c r="AE7661" s="162"/>
      <c r="AF7661" s="162" t="s">
        <v>3060</v>
      </c>
      <c r="AG7661" s="162"/>
      <c r="AH7661" s="163">
        <v>40449.006666666668</v>
      </c>
      <c r="AI7661" s="162"/>
    </row>
    <row r="7662" spans="1:35" ht="15" customHeight="1" thickBot="1" x14ac:dyDescent="0.4">
      <c r="A7662" s="180"/>
      <c r="B7662" s="5">
        <f t="shared" si="677"/>
        <v>7660</v>
      </c>
      <c r="C7662">
        <f t="shared" si="682"/>
        <v>422</v>
      </c>
      <c r="D7662" s="199">
        <v>1971</v>
      </c>
      <c r="E7662" s="162" t="s">
        <v>327</v>
      </c>
      <c r="F7662" s="162" t="s">
        <v>16</v>
      </c>
      <c r="G7662" s="162">
        <v>778335</v>
      </c>
      <c r="H7662" s="162" t="s">
        <v>17</v>
      </c>
      <c r="I7662" s="162"/>
      <c r="J7662" s="162" t="s">
        <v>380</v>
      </c>
      <c r="K7662" s="162" t="s">
        <v>3383</v>
      </c>
      <c r="L7662" s="162" t="s">
        <v>56</v>
      </c>
      <c r="M7662" s="162" t="s">
        <v>3359</v>
      </c>
      <c r="N7662" s="162"/>
      <c r="O7662" s="162"/>
      <c r="P7662" s="162"/>
      <c r="Q7662" s="162"/>
      <c r="R7662" s="162"/>
      <c r="S7662" s="181"/>
      <c r="T7662" s="162"/>
      <c r="U7662" s="162"/>
      <c r="V7662" s="182"/>
      <c r="W7662" s="162"/>
      <c r="X7662" s="162"/>
      <c r="Y7662" s="162"/>
      <c r="Z7662" s="162"/>
      <c r="AA7662" s="159"/>
      <c r="AB7662" s="162"/>
      <c r="AC7662" s="159"/>
      <c r="AE7662" s="162"/>
      <c r="AF7662" s="162" t="s">
        <v>3060</v>
      </c>
      <c r="AG7662" s="162"/>
      <c r="AH7662" s="163">
        <v>39800.641597222224</v>
      </c>
      <c r="AI7662" s="162"/>
    </row>
    <row r="7663" spans="1:35" ht="15" customHeight="1" thickBot="1" x14ac:dyDescent="0.4">
      <c r="A7663" s="180"/>
      <c r="B7663" s="5">
        <f t="shared" si="677"/>
        <v>7661</v>
      </c>
      <c r="C7663">
        <f t="shared" si="682"/>
        <v>280</v>
      </c>
      <c r="D7663" s="199">
        <v>1971</v>
      </c>
      <c r="E7663" s="159" t="s">
        <v>15</v>
      </c>
      <c r="F7663" s="159" t="s">
        <v>25</v>
      </c>
      <c r="G7663" s="160">
        <v>778757</v>
      </c>
      <c r="H7663" s="159"/>
      <c r="I7663" s="159"/>
      <c r="J7663" s="159" t="s">
        <v>3354</v>
      </c>
      <c r="K7663" s="159" t="s">
        <v>3383</v>
      </c>
      <c r="L7663" s="159"/>
      <c r="M7663" s="159" t="s">
        <v>3359</v>
      </c>
      <c r="N7663" s="159"/>
      <c r="O7663" s="159"/>
      <c r="P7663" s="159"/>
      <c r="Q7663" s="159"/>
      <c r="R7663" s="159"/>
      <c r="S7663" s="159"/>
      <c r="T7663" s="159" t="s">
        <v>3262</v>
      </c>
      <c r="U7663" s="159"/>
      <c r="V7663" s="161"/>
      <c r="W7663" s="159" t="s">
        <v>3572</v>
      </c>
      <c r="X7663" s="159" t="s">
        <v>3660</v>
      </c>
      <c r="Y7663" s="159"/>
      <c r="Z7663" s="159"/>
      <c r="AA7663" s="159" t="s">
        <v>3262</v>
      </c>
      <c r="AB7663" s="159"/>
      <c r="AC7663" s="159"/>
      <c r="AD7663" s="159"/>
      <c r="AE7663" s="159"/>
      <c r="AF7663" t="s">
        <v>3451</v>
      </c>
      <c r="AG7663" s="3"/>
      <c r="AH7663" s="153">
        <v>46091</v>
      </c>
      <c r="AI7663" s="76" t="s">
        <v>6443</v>
      </c>
    </row>
    <row r="7664" spans="1:35" ht="15" customHeight="1" thickBot="1" x14ac:dyDescent="0.4">
      <c r="B7664" s="5">
        <f t="shared" si="677"/>
        <v>7662</v>
      </c>
      <c r="C7664">
        <f t="shared" si="682"/>
        <v>93</v>
      </c>
      <c r="D7664" s="199">
        <v>1971</v>
      </c>
      <c r="E7664" s="162" t="s">
        <v>327</v>
      </c>
      <c r="F7664" s="162" t="s">
        <v>25</v>
      </c>
      <c r="G7664" s="162">
        <v>779037</v>
      </c>
      <c r="H7664" s="162" t="s">
        <v>17</v>
      </c>
      <c r="I7664" s="162"/>
      <c r="J7664" s="162"/>
      <c r="K7664" s="162" t="s">
        <v>3383</v>
      </c>
      <c r="L7664" s="162" t="s">
        <v>402</v>
      </c>
      <c r="M7664" s="162" t="s">
        <v>3359</v>
      </c>
      <c r="N7664" s="162"/>
      <c r="O7664" s="162"/>
      <c r="P7664" s="162"/>
      <c r="Q7664" s="162"/>
      <c r="R7664" s="162"/>
      <c r="S7664" s="181"/>
      <c r="T7664" s="162"/>
      <c r="U7664" s="162"/>
      <c r="V7664" s="182"/>
      <c r="W7664" s="162"/>
      <c r="X7664" s="162"/>
      <c r="Y7664" s="162"/>
      <c r="Z7664" s="162"/>
      <c r="AA7664" s="159"/>
      <c r="AB7664" s="162"/>
      <c r="AC7664" s="159">
        <v>1973</v>
      </c>
      <c r="AE7664" s="162"/>
      <c r="AF7664" s="162" t="s">
        <v>3060</v>
      </c>
      <c r="AG7664" s="162"/>
      <c r="AH7664" s="163">
        <v>40431.703136574077</v>
      </c>
      <c r="AI7664" s="162"/>
    </row>
    <row r="7665" spans="1:35" ht="15" customHeight="1" thickBot="1" x14ac:dyDescent="0.4">
      <c r="A7665" s="180"/>
      <c r="B7665" s="5">
        <f t="shared" si="677"/>
        <v>7663</v>
      </c>
      <c r="C7665">
        <f t="shared" si="682"/>
        <v>340</v>
      </c>
      <c r="D7665" s="199">
        <v>1971</v>
      </c>
      <c r="E7665" s="162" t="s">
        <v>500</v>
      </c>
      <c r="F7665" s="162" t="s">
        <v>25</v>
      </c>
      <c r="G7665" s="121">
        <v>779130</v>
      </c>
      <c r="H7665" s="162"/>
      <c r="I7665" s="162"/>
      <c r="J7665" s="162" t="s">
        <v>3364</v>
      </c>
      <c r="K7665" s="162" t="s">
        <v>3383</v>
      </c>
      <c r="L7665" s="162"/>
      <c r="M7665" s="162" t="s">
        <v>3453</v>
      </c>
      <c r="N7665" s="162"/>
      <c r="O7665" s="162"/>
      <c r="P7665" s="162"/>
      <c r="Q7665" s="162"/>
      <c r="R7665" s="162"/>
      <c r="S7665" s="181"/>
      <c r="T7665" s="162"/>
      <c r="U7665" s="162" t="s">
        <v>3557</v>
      </c>
      <c r="V7665" s="182" t="s">
        <v>3413</v>
      </c>
      <c r="W7665" s="162" t="s">
        <v>3572</v>
      </c>
      <c r="X7665" s="162" t="s">
        <v>3452</v>
      </c>
      <c r="Y7665" s="162"/>
      <c r="Z7665" s="162"/>
      <c r="AA7665" s="162" t="s">
        <v>3875</v>
      </c>
      <c r="AB7665" s="162"/>
      <c r="AC7665" s="162"/>
      <c r="AD7665" t="s">
        <v>4366</v>
      </c>
      <c r="AE7665" s="162"/>
      <c r="AF7665" s="162" t="s">
        <v>3451</v>
      </c>
      <c r="AG7665" s="159"/>
      <c r="AH7665" s="176">
        <v>45899</v>
      </c>
      <c r="AI7665" s="198" t="s">
        <v>5484</v>
      </c>
    </row>
    <row r="7666" spans="1:35" ht="15" customHeight="1" thickBot="1" x14ac:dyDescent="0.4">
      <c r="A7666" s="159"/>
      <c r="B7666" s="5">
        <f t="shared" si="677"/>
        <v>7664</v>
      </c>
      <c r="C7666">
        <f t="shared" ref="C7666:C7728" si="683">+G7667-G7666</f>
        <v>472</v>
      </c>
      <c r="D7666" s="199">
        <v>1971</v>
      </c>
      <c r="E7666" s="120" t="s">
        <v>15</v>
      </c>
      <c r="F7666" s="120" t="s">
        <v>25</v>
      </c>
      <c r="G7666" s="122">
        <v>779470</v>
      </c>
      <c r="H7666" s="196" t="s">
        <v>5836</v>
      </c>
      <c r="I7666" s="196"/>
      <c r="J7666" s="196" t="s">
        <v>3354</v>
      </c>
      <c r="K7666" s="196" t="s">
        <v>3383</v>
      </c>
      <c r="L7666" s="196"/>
      <c r="M7666" s="196" t="s">
        <v>3453</v>
      </c>
      <c r="N7666" s="196"/>
      <c r="O7666" s="196"/>
      <c r="P7666" s="196"/>
      <c r="Q7666" s="196"/>
      <c r="R7666" s="196"/>
      <c r="S7666" s="204"/>
      <c r="T7666" s="196" t="s">
        <v>3262</v>
      </c>
      <c r="U7666" s="196"/>
      <c r="V7666" s="205"/>
      <c r="W7666" s="196" t="s">
        <v>3572</v>
      </c>
      <c r="X7666" s="196" t="s">
        <v>3660</v>
      </c>
      <c r="Y7666" s="196"/>
      <c r="Z7666" s="196"/>
      <c r="AA7666" s="196" t="s">
        <v>3262</v>
      </c>
      <c r="AB7666" s="196"/>
      <c r="AC7666" s="196"/>
      <c r="AD7666" s="172"/>
      <c r="AE7666" s="196"/>
      <c r="AF7666" s="162" t="s">
        <v>3451</v>
      </c>
      <c r="AG7666" s="196"/>
      <c r="AH7666" s="206">
        <v>45999</v>
      </c>
      <c r="AI7666" s="198" t="s">
        <v>6072</v>
      </c>
    </row>
    <row r="7667" spans="1:35" ht="15" customHeight="1" thickBot="1" x14ac:dyDescent="0.5">
      <c r="A7667" s="159"/>
      <c r="B7667" s="5">
        <f t="shared" si="677"/>
        <v>7665</v>
      </c>
      <c r="C7667">
        <f t="shared" si="683"/>
        <v>153</v>
      </c>
      <c r="D7667" s="83">
        <v>1972</v>
      </c>
      <c r="E7667" s="89" t="s">
        <v>15</v>
      </c>
      <c r="F7667" s="89" t="s">
        <v>25</v>
      </c>
      <c r="G7667" s="160">
        <v>779942</v>
      </c>
      <c r="H7667" s="89"/>
      <c r="I7667" s="89"/>
      <c r="J7667" s="89" t="s">
        <v>3354</v>
      </c>
      <c r="K7667" s="89" t="s">
        <v>3383</v>
      </c>
      <c r="L7667" s="89"/>
      <c r="M7667" s="89" t="s">
        <v>3453</v>
      </c>
      <c r="N7667" s="89"/>
      <c r="O7667" s="89"/>
      <c r="P7667" s="89"/>
      <c r="Q7667" s="89"/>
      <c r="R7667" s="89"/>
      <c r="S7667" s="129"/>
      <c r="T7667" s="89" t="s">
        <v>3262</v>
      </c>
      <c r="U7667" s="89"/>
      <c r="V7667" s="140"/>
      <c r="W7667" s="89" t="s">
        <v>3572</v>
      </c>
      <c r="X7667" s="89" t="s">
        <v>3660</v>
      </c>
      <c r="Y7667" s="89"/>
      <c r="Z7667" s="89"/>
      <c r="AA7667" s="89" t="s">
        <v>3262</v>
      </c>
      <c r="AB7667" s="89"/>
      <c r="AC7667" s="89"/>
      <c r="AD7667" s="101"/>
      <c r="AE7667" s="89"/>
      <c r="AF7667" s="162" t="s">
        <v>3451</v>
      </c>
      <c r="AG7667" s="89"/>
      <c r="AH7667" s="91">
        <v>45839</v>
      </c>
      <c r="AI7667" s="76" t="s">
        <v>5180</v>
      </c>
    </row>
    <row r="7668" spans="1:35" ht="15" customHeight="1" thickBot="1" x14ac:dyDescent="0.4">
      <c r="A7668" s="180"/>
      <c r="B7668" s="5">
        <f t="shared" si="677"/>
        <v>7666</v>
      </c>
      <c r="C7668">
        <f t="shared" si="683"/>
        <v>123</v>
      </c>
      <c r="D7668" s="199">
        <v>1972</v>
      </c>
      <c r="E7668" s="162" t="s">
        <v>15</v>
      </c>
      <c r="F7668" s="162" t="s">
        <v>16</v>
      </c>
      <c r="G7668" s="162">
        <v>780095</v>
      </c>
      <c r="H7668" s="162" t="s">
        <v>17</v>
      </c>
      <c r="I7668" s="162"/>
      <c r="J7668" s="162" t="s">
        <v>3354</v>
      </c>
      <c r="K7668" s="162"/>
      <c r="L7668" s="162"/>
      <c r="M7668" s="162" t="s">
        <v>3359</v>
      </c>
      <c r="N7668" s="162"/>
      <c r="O7668" s="162"/>
      <c r="P7668" s="162"/>
      <c r="Q7668" s="162"/>
      <c r="R7668" s="162"/>
      <c r="S7668" s="181"/>
      <c r="T7668" s="162"/>
      <c r="U7668" s="162"/>
      <c r="V7668" s="182"/>
      <c r="W7668" s="162"/>
      <c r="X7668" s="162"/>
      <c r="Y7668" s="162"/>
      <c r="Z7668" s="162"/>
      <c r="AA7668" s="159"/>
      <c r="AB7668" s="162"/>
      <c r="AC7668" s="159"/>
      <c r="AE7668" s="162"/>
      <c r="AF7668" s="162" t="s">
        <v>3060</v>
      </c>
      <c r="AG7668" s="162"/>
      <c r="AH7668" s="163">
        <v>41071.288900462961</v>
      </c>
      <c r="AI7668" s="162"/>
    </row>
    <row r="7669" spans="1:35" ht="15" customHeight="1" thickBot="1" x14ac:dyDescent="0.4">
      <c r="A7669" s="180"/>
      <c r="B7669" s="5">
        <f t="shared" si="677"/>
        <v>7667</v>
      </c>
      <c r="C7669">
        <f t="shared" si="683"/>
        <v>112</v>
      </c>
      <c r="D7669" s="199">
        <v>1972</v>
      </c>
      <c r="E7669" s="120" t="s">
        <v>15</v>
      </c>
      <c r="F7669" s="120" t="s">
        <v>16</v>
      </c>
      <c r="G7669" s="122">
        <v>780218</v>
      </c>
      <c r="H7669" s="196" t="s">
        <v>5836</v>
      </c>
      <c r="I7669" s="196"/>
      <c r="J7669" s="196" t="s">
        <v>3354</v>
      </c>
      <c r="K7669" s="196" t="s">
        <v>3383</v>
      </c>
      <c r="L7669" s="196"/>
      <c r="M7669" s="196" t="s">
        <v>3453</v>
      </c>
      <c r="N7669" s="196"/>
      <c r="O7669" s="196"/>
      <c r="P7669" s="196"/>
      <c r="Q7669" s="196"/>
      <c r="R7669" s="196"/>
      <c r="S7669" s="204"/>
      <c r="T7669" s="196" t="s">
        <v>3262</v>
      </c>
      <c r="U7669" s="196"/>
      <c r="V7669" s="205"/>
      <c r="W7669" s="196" t="s">
        <v>3572</v>
      </c>
      <c r="X7669" s="196" t="s">
        <v>3660</v>
      </c>
      <c r="Y7669" s="196"/>
      <c r="Z7669" s="196"/>
      <c r="AA7669" s="196" t="s">
        <v>3262</v>
      </c>
      <c r="AB7669" s="196"/>
      <c r="AC7669" s="196"/>
      <c r="AD7669" s="172"/>
      <c r="AE7669" s="196"/>
      <c r="AF7669" s="162" t="s">
        <v>3451</v>
      </c>
      <c r="AG7669" s="196"/>
      <c r="AH7669" s="206">
        <v>45999</v>
      </c>
      <c r="AI7669" s="198" t="s">
        <v>6073</v>
      </c>
    </row>
    <row r="7670" spans="1:35" ht="15" customHeight="1" thickBot="1" x14ac:dyDescent="0.4">
      <c r="A7670" s="180"/>
      <c r="B7670" s="5">
        <f t="shared" si="677"/>
        <v>7668</v>
      </c>
      <c r="C7670">
        <f t="shared" si="683"/>
        <v>9</v>
      </c>
      <c r="D7670" s="199">
        <v>1972</v>
      </c>
      <c r="E7670" s="162" t="s">
        <v>15</v>
      </c>
      <c r="F7670" s="162" t="s">
        <v>16</v>
      </c>
      <c r="G7670" s="121">
        <v>780330</v>
      </c>
      <c r="H7670" s="162"/>
      <c r="I7670" s="162"/>
      <c r="J7670" s="162" t="s">
        <v>3354</v>
      </c>
      <c r="K7670" s="162" t="s">
        <v>3383</v>
      </c>
      <c r="L7670" s="162"/>
      <c r="M7670" s="162" t="s">
        <v>3453</v>
      </c>
      <c r="N7670" s="162"/>
      <c r="O7670" s="162"/>
      <c r="P7670" s="162"/>
      <c r="Q7670" s="162"/>
      <c r="R7670" s="162"/>
      <c r="S7670" s="181"/>
      <c r="T7670" s="162" t="s">
        <v>3262</v>
      </c>
      <c r="U7670" s="162"/>
      <c r="V7670" s="182"/>
      <c r="W7670" s="162" t="s">
        <v>3572</v>
      </c>
      <c r="X7670" s="162" t="s">
        <v>3660</v>
      </c>
      <c r="Y7670" s="162"/>
      <c r="Z7670" s="162"/>
      <c r="AA7670" s="162" t="s">
        <v>3262</v>
      </c>
      <c r="AB7670" s="162"/>
      <c r="AC7670" s="162"/>
      <c r="AD7670"/>
      <c r="AE7670" s="162"/>
      <c r="AF7670" s="162" t="s">
        <v>3451</v>
      </c>
      <c r="AG7670" s="159"/>
      <c r="AH7670" s="176">
        <v>45899</v>
      </c>
      <c r="AI7670" s="198" t="s">
        <v>5485</v>
      </c>
    </row>
    <row r="7671" spans="1:35" ht="15" customHeight="1" thickBot="1" x14ac:dyDescent="0.4">
      <c r="A7671" s="180"/>
      <c r="B7671" s="5">
        <f t="shared" si="677"/>
        <v>7669</v>
      </c>
      <c r="C7671">
        <f t="shared" si="683"/>
        <v>50</v>
      </c>
      <c r="D7671" s="199">
        <v>1972</v>
      </c>
      <c r="E7671" s="159" t="s">
        <v>15</v>
      </c>
      <c r="F7671" s="159" t="s">
        <v>16</v>
      </c>
      <c r="G7671" s="159">
        <v>780339</v>
      </c>
      <c r="H7671" s="159"/>
      <c r="I7671" s="159"/>
      <c r="J7671" s="159"/>
      <c r="K7671" s="159" t="s">
        <v>3383</v>
      </c>
      <c r="L7671" s="159"/>
      <c r="M7671" s="159"/>
      <c r="N7671" s="159"/>
      <c r="O7671" s="159"/>
      <c r="P7671" s="159"/>
      <c r="Q7671" s="159"/>
      <c r="R7671" s="159"/>
      <c r="S7671" s="203"/>
      <c r="T7671" s="159"/>
      <c r="U7671" s="159"/>
      <c r="V7671" s="161"/>
      <c r="W7671" s="159"/>
      <c r="X7671" s="159"/>
      <c r="Y7671" s="159"/>
      <c r="Z7671" s="159"/>
      <c r="AA7671" s="159"/>
      <c r="AB7671" s="159"/>
      <c r="AC7671" s="159"/>
      <c r="AE7671" s="159"/>
      <c r="AF7671" s="159" t="s">
        <v>3451</v>
      </c>
      <c r="AG7671" s="159"/>
      <c r="AH7671" s="176">
        <v>45688</v>
      </c>
      <c r="AI7671" s="167" t="s">
        <v>4698</v>
      </c>
    </row>
    <row r="7672" spans="1:35" ht="15" thickBot="1" x14ac:dyDescent="0.4">
      <c r="A7672" s="180"/>
      <c r="B7672" s="5">
        <f t="shared" si="677"/>
        <v>7670</v>
      </c>
      <c r="C7672">
        <f t="shared" si="683"/>
        <v>36</v>
      </c>
      <c r="D7672" s="199">
        <v>1972</v>
      </c>
      <c r="E7672" s="162" t="s">
        <v>15</v>
      </c>
      <c r="F7672" s="162" t="s">
        <v>16</v>
      </c>
      <c r="G7672" s="121">
        <v>780389</v>
      </c>
      <c r="H7672" s="162"/>
      <c r="I7672" s="162"/>
      <c r="J7672" s="162" t="s">
        <v>380</v>
      </c>
      <c r="K7672" s="162" t="s">
        <v>3383</v>
      </c>
      <c r="L7672" s="162"/>
      <c r="M7672" s="162" t="s">
        <v>3453</v>
      </c>
      <c r="N7672" s="162"/>
      <c r="O7672" s="162"/>
      <c r="P7672" s="162"/>
      <c r="Q7672" s="162"/>
      <c r="R7672" s="162"/>
      <c r="S7672" s="181"/>
      <c r="T7672" s="162"/>
      <c r="U7672" s="162"/>
      <c r="V7672" s="182"/>
      <c r="W7672" s="162" t="s">
        <v>3572</v>
      </c>
      <c r="X7672" s="162" t="s">
        <v>3660</v>
      </c>
      <c r="Y7672" s="162"/>
      <c r="Z7672" s="162"/>
      <c r="AA7672" s="162"/>
      <c r="AB7672" s="162"/>
      <c r="AC7672" s="162"/>
      <c r="AD7672" s="162"/>
      <c r="AE7672" s="162"/>
      <c r="AF7672" t="s">
        <v>3451</v>
      </c>
      <c r="AG7672" s="159"/>
      <c r="AH7672" s="176">
        <v>45739</v>
      </c>
      <c r="AI7672" s="198" t="s">
        <v>5486</v>
      </c>
    </row>
    <row r="7673" spans="1:35" ht="15" customHeight="1" thickBot="1" x14ac:dyDescent="0.4">
      <c r="A7673" s="180"/>
      <c r="B7673" s="5">
        <f t="shared" si="677"/>
        <v>7671</v>
      </c>
      <c r="C7673">
        <f t="shared" si="683"/>
        <v>1776</v>
      </c>
      <c r="D7673" s="199">
        <v>1972</v>
      </c>
      <c r="E7673" s="159" t="s">
        <v>15</v>
      </c>
      <c r="F7673" s="159" t="s">
        <v>16</v>
      </c>
      <c r="G7673" s="159">
        <v>780425</v>
      </c>
      <c r="H7673" s="159"/>
      <c r="I7673" s="159"/>
      <c r="J7673" s="159"/>
      <c r="K7673" s="159"/>
      <c r="L7673" s="159"/>
      <c r="M7673" s="159"/>
      <c r="N7673" s="159"/>
      <c r="O7673" s="159"/>
      <c r="P7673" s="159"/>
      <c r="Q7673" s="159"/>
      <c r="R7673" s="159"/>
      <c r="S7673" s="203"/>
      <c r="T7673" s="159"/>
      <c r="U7673" s="159"/>
      <c r="V7673" s="161"/>
      <c r="W7673" s="159"/>
      <c r="X7673" s="159"/>
      <c r="Y7673" s="159"/>
      <c r="Z7673" s="159"/>
      <c r="AA7673" s="159"/>
      <c r="AB7673" s="159"/>
      <c r="AC7673" s="159"/>
      <c r="AE7673" s="159"/>
      <c r="AF7673" s="159" t="s">
        <v>3451</v>
      </c>
      <c r="AG7673" s="159"/>
      <c r="AH7673" s="176">
        <v>45661</v>
      </c>
      <c r="AI7673" s="167" t="s">
        <v>4579</v>
      </c>
    </row>
    <row r="7674" spans="1:35" ht="15" customHeight="1" thickBot="1" x14ac:dyDescent="0.4">
      <c r="A7674" s="180"/>
      <c r="B7674" s="5">
        <f t="shared" si="677"/>
        <v>7672</v>
      </c>
      <c r="C7674">
        <f t="shared" si="683"/>
        <v>51</v>
      </c>
      <c r="D7674" s="199">
        <v>1972</v>
      </c>
      <c r="E7674" s="162" t="s">
        <v>15</v>
      </c>
      <c r="F7674" s="162" t="s">
        <v>25</v>
      </c>
      <c r="G7674" s="162">
        <v>782201</v>
      </c>
      <c r="H7674" s="162" t="s">
        <v>17</v>
      </c>
      <c r="I7674" s="162"/>
      <c r="J7674" s="162" t="s">
        <v>3356</v>
      </c>
      <c r="K7674" s="162"/>
      <c r="L7674" s="162"/>
      <c r="M7674" s="162" t="s">
        <v>3359</v>
      </c>
      <c r="N7674" s="162"/>
      <c r="O7674" s="162"/>
      <c r="P7674" s="162"/>
      <c r="Q7674" s="162"/>
      <c r="R7674" s="162"/>
      <c r="S7674" s="181"/>
      <c r="T7674" s="162"/>
      <c r="U7674" s="162"/>
      <c r="V7674" s="182"/>
      <c r="W7674" s="162"/>
      <c r="X7674" s="162"/>
      <c r="Y7674" s="162"/>
      <c r="Z7674" s="162"/>
      <c r="AA7674" s="159"/>
      <c r="AB7674" s="162"/>
      <c r="AC7674" s="159"/>
      <c r="AE7674" s="162"/>
      <c r="AF7674" s="162" t="s">
        <v>3060</v>
      </c>
      <c r="AG7674" s="162"/>
      <c r="AH7674" s="163">
        <v>41099.960798611108</v>
      </c>
      <c r="AI7674" s="162"/>
    </row>
    <row r="7675" spans="1:35" ht="15" customHeight="1" thickBot="1" x14ac:dyDescent="0.4">
      <c r="A7675" s="159"/>
      <c r="B7675" s="5">
        <f t="shared" si="677"/>
        <v>7673</v>
      </c>
      <c r="C7675">
        <f t="shared" si="683"/>
        <v>104</v>
      </c>
      <c r="D7675" s="199">
        <v>1972</v>
      </c>
      <c r="E7675" s="162" t="s">
        <v>15</v>
      </c>
      <c r="F7675" s="162" t="s">
        <v>25</v>
      </c>
      <c r="G7675" s="162">
        <v>782252</v>
      </c>
      <c r="H7675" s="162" t="s">
        <v>17</v>
      </c>
      <c r="I7675" s="162"/>
      <c r="J7675" s="162" t="s">
        <v>3354</v>
      </c>
      <c r="K7675" s="162"/>
      <c r="L7675" s="162"/>
      <c r="M7675" s="162" t="s">
        <v>3359</v>
      </c>
      <c r="N7675" s="162"/>
      <c r="O7675" s="162"/>
      <c r="P7675" s="162"/>
      <c r="Q7675" s="162"/>
      <c r="R7675" s="162"/>
      <c r="S7675" s="181"/>
      <c r="T7675" s="162"/>
      <c r="U7675" s="162"/>
      <c r="V7675" s="182"/>
      <c r="W7675" s="162"/>
      <c r="X7675" s="162"/>
      <c r="Y7675" s="162"/>
      <c r="Z7675" s="162"/>
      <c r="AA7675" s="159"/>
      <c r="AB7675" s="162"/>
      <c r="AC7675" s="159"/>
      <c r="AE7675" s="162"/>
      <c r="AF7675" s="162" t="s">
        <v>3060</v>
      </c>
      <c r="AG7675" s="162"/>
      <c r="AH7675" s="163">
        <v>40917.152673611112</v>
      </c>
      <c r="AI7675" s="162"/>
    </row>
    <row r="7676" spans="1:35" ht="15" customHeight="1" thickBot="1" x14ac:dyDescent="0.4">
      <c r="A7676" s="159"/>
      <c r="B7676" s="5">
        <f t="shared" si="677"/>
        <v>7674</v>
      </c>
      <c r="C7676">
        <f t="shared" si="683"/>
        <v>159</v>
      </c>
      <c r="D7676" s="199">
        <v>1972</v>
      </c>
      <c r="E7676" s="162" t="s">
        <v>15</v>
      </c>
      <c r="F7676" s="162" t="s">
        <v>25</v>
      </c>
      <c r="G7676" s="162">
        <v>782356</v>
      </c>
      <c r="H7676" s="162" t="s">
        <v>17</v>
      </c>
      <c r="I7676" s="162"/>
      <c r="J7676" s="162" t="s">
        <v>3354</v>
      </c>
      <c r="K7676" s="162"/>
      <c r="L7676" s="162"/>
      <c r="M7676" s="162" t="s">
        <v>3359</v>
      </c>
      <c r="N7676" s="162"/>
      <c r="O7676" s="162"/>
      <c r="P7676" s="162"/>
      <c r="Q7676" s="162"/>
      <c r="R7676" s="162"/>
      <c r="S7676" s="181"/>
      <c r="T7676" s="162"/>
      <c r="U7676" s="162"/>
      <c r="V7676" s="182"/>
      <c r="W7676" s="162"/>
      <c r="X7676" s="162"/>
      <c r="Y7676" s="162"/>
      <c r="Z7676" s="162"/>
      <c r="AA7676" s="159"/>
      <c r="AB7676" s="162"/>
      <c r="AC7676" s="159"/>
      <c r="AE7676" s="162"/>
      <c r="AF7676" s="162" t="s">
        <v>3060</v>
      </c>
      <c r="AG7676" s="162"/>
      <c r="AH7676" s="163">
        <v>39922.512696759259</v>
      </c>
      <c r="AI7676" s="162"/>
    </row>
    <row r="7677" spans="1:35" ht="15" customHeight="1" thickBot="1" x14ac:dyDescent="0.4">
      <c r="A7677" s="180"/>
      <c r="B7677" s="5">
        <f t="shared" si="677"/>
        <v>7675</v>
      </c>
      <c r="C7677">
        <f t="shared" si="683"/>
        <v>32</v>
      </c>
      <c r="D7677" s="199">
        <v>1972</v>
      </c>
      <c r="E7677" s="162" t="s">
        <v>15</v>
      </c>
      <c r="F7677" s="162" t="s">
        <v>25</v>
      </c>
      <c r="G7677" s="162">
        <v>782515</v>
      </c>
      <c r="H7677" s="162" t="s">
        <v>17</v>
      </c>
      <c r="I7677" s="162"/>
      <c r="J7677" s="162" t="s">
        <v>3354</v>
      </c>
      <c r="K7677" s="162" t="s">
        <v>3383</v>
      </c>
      <c r="L7677" s="162" t="s">
        <v>135</v>
      </c>
      <c r="M7677" s="162" t="s">
        <v>3359</v>
      </c>
      <c r="N7677" s="162"/>
      <c r="O7677" s="162"/>
      <c r="P7677" s="162"/>
      <c r="Q7677" s="162"/>
      <c r="R7677" s="162"/>
      <c r="S7677" s="181"/>
      <c r="T7677" s="162"/>
      <c r="U7677" s="162"/>
      <c r="V7677" s="182"/>
      <c r="W7677" s="162"/>
      <c r="X7677" s="162"/>
      <c r="Y7677" s="162"/>
      <c r="Z7677" s="162"/>
      <c r="AA7677" s="159"/>
      <c r="AB7677" s="162"/>
      <c r="AC7677" s="159"/>
      <c r="AE7677" s="162"/>
      <c r="AF7677" s="162" t="s">
        <v>3060</v>
      </c>
      <c r="AG7677" s="162"/>
      <c r="AH7677" s="163">
        <v>39876.334953703707</v>
      </c>
      <c r="AI7677" s="162"/>
    </row>
    <row r="7678" spans="1:35" ht="15" customHeight="1" thickBot="1" x14ac:dyDescent="0.4">
      <c r="A7678" s="180"/>
      <c r="B7678" s="5">
        <f t="shared" si="677"/>
        <v>7676</v>
      </c>
      <c r="C7678">
        <f t="shared" si="683"/>
        <v>167</v>
      </c>
      <c r="D7678" s="199">
        <v>1972</v>
      </c>
      <c r="E7678" s="162" t="s">
        <v>15</v>
      </c>
      <c r="F7678" s="162" t="s">
        <v>25</v>
      </c>
      <c r="G7678" s="162">
        <v>782547</v>
      </c>
      <c r="H7678" s="162" t="s">
        <v>17</v>
      </c>
      <c r="I7678" s="162"/>
      <c r="J7678" s="162" t="s">
        <v>3354</v>
      </c>
      <c r="K7678" s="162" t="s">
        <v>3383</v>
      </c>
      <c r="L7678" s="162"/>
      <c r="M7678" s="162" t="s">
        <v>3359</v>
      </c>
      <c r="N7678" s="162"/>
      <c r="O7678" s="162"/>
      <c r="P7678" s="162"/>
      <c r="Q7678" s="162"/>
      <c r="R7678" s="162"/>
      <c r="S7678" s="181"/>
      <c r="T7678" s="162"/>
      <c r="U7678" s="162"/>
      <c r="V7678" s="182"/>
      <c r="W7678" s="162"/>
      <c r="X7678" s="162"/>
      <c r="Y7678" s="162"/>
      <c r="Z7678" s="162"/>
      <c r="AA7678" s="159"/>
      <c r="AB7678" s="162"/>
      <c r="AC7678" s="159"/>
      <c r="AE7678" s="162"/>
      <c r="AF7678" s="162" t="s">
        <v>3060</v>
      </c>
      <c r="AG7678" s="162"/>
      <c r="AH7678" s="163">
        <v>40531.61824074074</v>
      </c>
      <c r="AI7678" s="162"/>
    </row>
    <row r="7679" spans="1:35" ht="15" customHeight="1" thickBot="1" x14ac:dyDescent="0.4">
      <c r="A7679" s="159"/>
      <c r="B7679" s="5">
        <f t="shared" si="677"/>
        <v>7677</v>
      </c>
      <c r="C7679">
        <f t="shared" si="683"/>
        <v>89</v>
      </c>
      <c r="D7679" s="199">
        <v>1972</v>
      </c>
      <c r="E7679" s="162" t="s">
        <v>15</v>
      </c>
      <c r="F7679" s="162" t="s">
        <v>25</v>
      </c>
      <c r="G7679" s="162">
        <v>782714</v>
      </c>
      <c r="H7679" s="162" t="s">
        <v>17</v>
      </c>
      <c r="I7679" s="162"/>
      <c r="J7679" s="162" t="s">
        <v>3354</v>
      </c>
      <c r="K7679" s="162"/>
      <c r="L7679" s="162" t="s">
        <v>281</v>
      </c>
      <c r="M7679" s="162" t="s">
        <v>3359</v>
      </c>
      <c r="N7679" s="162" t="s">
        <v>3359</v>
      </c>
      <c r="O7679" s="162"/>
      <c r="P7679" s="162"/>
      <c r="Q7679" s="162"/>
      <c r="R7679" s="162"/>
      <c r="S7679" s="181"/>
      <c r="T7679" s="162"/>
      <c r="U7679" s="162"/>
      <c r="V7679" s="182"/>
      <c r="W7679" s="162"/>
      <c r="X7679" s="162"/>
      <c r="Y7679" s="162"/>
      <c r="Z7679" s="162"/>
      <c r="AA7679" s="159"/>
      <c r="AB7679" s="162" t="s">
        <v>81</v>
      </c>
      <c r="AC7679" s="159"/>
      <c r="AE7679" s="162"/>
      <c r="AF7679" s="162" t="s">
        <v>3060</v>
      </c>
      <c r="AG7679" s="162"/>
      <c r="AH7679" s="163">
        <v>40449.530659722222</v>
      </c>
      <c r="AI7679" s="162"/>
    </row>
    <row r="7680" spans="1:35" ht="15" thickBot="1" x14ac:dyDescent="0.4">
      <c r="A7680" s="180"/>
      <c r="B7680" s="5">
        <f t="shared" si="677"/>
        <v>7678</v>
      </c>
      <c r="C7680">
        <f t="shared" si="683"/>
        <v>40</v>
      </c>
      <c r="D7680" s="202">
        <v>1972</v>
      </c>
      <c r="E7680" s="3" t="s">
        <v>15</v>
      </c>
      <c r="F7680" s="3" t="s">
        <v>25</v>
      </c>
      <c r="G7680" s="3">
        <v>782803</v>
      </c>
      <c r="H7680" s="3"/>
      <c r="I7680" s="3"/>
      <c r="J7680" s="3" t="s">
        <v>380</v>
      </c>
      <c r="K7680" s="3" t="s">
        <v>3383</v>
      </c>
      <c r="L7680" s="3"/>
      <c r="M7680" s="3"/>
      <c r="N7680" s="3"/>
      <c r="O7680" s="3"/>
      <c r="P7680" s="3"/>
      <c r="Q7680" s="3"/>
      <c r="R7680" s="3"/>
      <c r="S7680" s="152"/>
      <c r="T7680" s="3"/>
      <c r="U7680" s="3"/>
      <c r="V7680" s="143"/>
      <c r="W7680" s="3"/>
      <c r="X7680" s="3"/>
      <c r="Y7680" s="3"/>
      <c r="Z7680" s="3"/>
      <c r="AB7680" s="3" t="s">
        <v>55</v>
      </c>
      <c r="AE7680" s="3"/>
      <c r="AF7680" s="3" t="s">
        <v>3451</v>
      </c>
      <c r="AG7680" s="159"/>
      <c r="AH7680" s="176">
        <v>45561</v>
      </c>
      <c r="AI7680" s="166" t="s">
        <v>4207</v>
      </c>
    </row>
    <row r="7681" spans="1:35" ht="15" customHeight="1" thickBot="1" x14ac:dyDescent="0.4">
      <c r="A7681" s="159"/>
      <c r="B7681" s="5">
        <f t="shared" si="677"/>
        <v>7679</v>
      </c>
      <c r="C7681">
        <f t="shared" ref="C7681:C7685" si="684">+G7682-G7681</f>
        <v>301</v>
      </c>
      <c r="D7681" s="202">
        <v>1972</v>
      </c>
      <c r="E7681" s="162" t="s">
        <v>15</v>
      </c>
      <c r="F7681" s="162" t="s">
        <v>25</v>
      </c>
      <c r="G7681" s="162">
        <v>782843</v>
      </c>
      <c r="H7681" s="162" t="s">
        <v>17</v>
      </c>
      <c r="I7681" s="162"/>
      <c r="J7681" s="162" t="s">
        <v>3354</v>
      </c>
      <c r="K7681" s="162" t="s">
        <v>3383</v>
      </c>
      <c r="L7681" s="162" t="s">
        <v>329</v>
      </c>
      <c r="M7681" s="162" t="s">
        <v>3359</v>
      </c>
      <c r="N7681" s="162"/>
      <c r="O7681" s="162"/>
      <c r="P7681" s="162"/>
      <c r="Q7681" s="162"/>
      <c r="R7681" s="162"/>
      <c r="S7681" s="181"/>
      <c r="T7681" s="162"/>
      <c r="U7681" s="162"/>
      <c r="V7681" s="182"/>
      <c r="W7681" s="162"/>
      <c r="X7681" s="162"/>
      <c r="Y7681" s="162"/>
      <c r="Z7681" s="162"/>
      <c r="AA7681" s="159"/>
      <c r="AB7681" s="162"/>
      <c r="AC7681" s="159"/>
      <c r="AE7681" s="162"/>
      <c r="AF7681" s="162" t="s">
        <v>3060</v>
      </c>
      <c r="AG7681" s="162"/>
      <c r="AH7681" s="163">
        <v>39862.339942129627</v>
      </c>
      <c r="AI7681" s="162"/>
    </row>
    <row r="7682" spans="1:35" ht="15" customHeight="1" thickBot="1" x14ac:dyDescent="0.4">
      <c r="A7682" s="180"/>
      <c r="B7682" s="5">
        <f t="shared" si="677"/>
        <v>7680</v>
      </c>
      <c r="C7682">
        <f t="shared" si="684"/>
        <v>83</v>
      </c>
      <c r="D7682" s="202">
        <v>1972</v>
      </c>
      <c r="E7682" s="159" t="s">
        <v>15</v>
      </c>
      <c r="F7682" s="159" t="s">
        <v>25</v>
      </c>
      <c r="G7682" s="160">
        <v>783144</v>
      </c>
      <c r="H7682" s="159"/>
      <c r="I7682" s="159"/>
      <c r="J7682" s="159" t="s">
        <v>3354</v>
      </c>
      <c r="K7682" s="159" t="s">
        <v>3383</v>
      </c>
      <c r="L7682" s="159"/>
      <c r="M7682" s="159" t="s">
        <v>3359</v>
      </c>
      <c r="N7682" s="159"/>
      <c r="O7682" s="159"/>
      <c r="P7682" s="159"/>
      <c r="Q7682" s="159"/>
      <c r="R7682" s="159"/>
      <c r="S7682" s="159"/>
      <c r="T7682" s="159" t="s">
        <v>3262</v>
      </c>
      <c r="U7682" s="159"/>
      <c r="V7682" s="161"/>
      <c r="W7682" s="159" t="s">
        <v>3572</v>
      </c>
      <c r="X7682" s="159" t="s">
        <v>3660</v>
      </c>
      <c r="Y7682" s="159"/>
      <c r="Z7682" s="159"/>
      <c r="AA7682" s="159" t="s">
        <v>3262</v>
      </c>
      <c r="AB7682" s="159"/>
      <c r="AC7682" s="159"/>
      <c r="AD7682" s="159"/>
      <c r="AE7682" s="159"/>
      <c r="AF7682" t="s">
        <v>3451</v>
      </c>
      <c r="AG7682" s="3"/>
      <c r="AH7682" s="153">
        <v>46091</v>
      </c>
      <c r="AI7682" s="76" t="s">
        <v>6462</v>
      </c>
    </row>
    <row r="7683" spans="1:35" ht="15" customHeight="1" thickBot="1" x14ac:dyDescent="0.4">
      <c r="B7683" s="5">
        <f t="shared" si="677"/>
        <v>7681</v>
      </c>
      <c r="C7683">
        <f t="shared" si="684"/>
        <v>120</v>
      </c>
      <c r="D7683" s="202">
        <v>1972</v>
      </c>
      <c r="E7683" s="162" t="s">
        <v>15</v>
      </c>
      <c r="F7683" s="162" t="s">
        <v>16</v>
      </c>
      <c r="G7683" s="162">
        <v>783227</v>
      </c>
      <c r="H7683" s="162" t="s">
        <v>17</v>
      </c>
      <c r="I7683" s="162"/>
      <c r="J7683" s="162" t="s">
        <v>3354</v>
      </c>
      <c r="K7683" s="162" t="s">
        <v>3383</v>
      </c>
      <c r="L7683" s="162"/>
      <c r="M7683" s="162" t="s">
        <v>3359</v>
      </c>
      <c r="N7683" s="162"/>
      <c r="O7683" s="162"/>
      <c r="P7683" s="162"/>
      <c r="Q7683" s="162"/>
      <c r="R7683" s="162"/>
      <c r="S7683" s="181"/>
      <c r="T7683" s="162"/>
      <c r="U7683" s="162"/>
      <c r="V7683" s="182"/>
      <c r="W7683" s="162"/>
      <c r="X7683" s="162"/>
      <c r="Y7683" s="162"/>
      <c r="Z7683" s="162"/>
      <c r="AA7683" s="159"/>
      <c r="AB7683" s="162"/>
      <c r="AC7683" s="159">
        <v>1972</v>
      </c>
      <c r="AE7683" s="162"/>
      <c r="AF7683" s="162" t="s">
        <v>3060</v>
      </c>
      <c r="AG7683" s="162"/>
      <c r="AH7683" s="163">
        <v>39722.182326388887</v>
      </c>
      <c r="AI7683" s="162"/>
    </row>
    <row r="7684" spans="1:35" ht="15" customHeight="1" thickBot="1" x14ac:dyDescent="0.4">
      <c r="A7684" s="180"/>
      <c r="B7684" s="5">
        <f t="shared" si="677"/>
        <v>7682</v>
      </c>
      <c r="C7684">
        <f t="shared" si="684"/>
        <v>147</v>
      </c>
      <c r="D7684" s="202">
        <v>1972</v>
      </c>
      <c r="E7684" s="162" t="s">
        <v>15</v>
      </c>
      <c r="F7684" s="162" t="s">
        <v>16</v>
      </c>
      <c r="G7684" s="162">
        <v>783347</v>
      </c>
      <c r="H7684" s="162" t="s">
        <v>17</v>
      </c>
      <c r="I7684" s="162"/>
      <c r="J7684" s="162" t="s">
        <v>3354</v>
      </c>
      <c r="K7684" s="162" t="s">
        <v>3383</v>
      </c>
      <c r="L7684" s="162" t="s">
        <v>1152</v>
      </c>
      <c r="M7684" s="162" t="s">
        <v>3359</v>
      </c>
      <c r="N7684" s="162"/>
      <c r="O7684" s="162"/>
      <c r="P7684" s="162"/>
      <c r="Q7684" s="162"/>
      <c r="R7684" s="162"/>
      <c r="S7684" s="181"/>
      <c r="T7684" s="162"/>
      <c r="U7684" s="162"/>
      <c r="V7684" s="182"/>
      <c r="W7684" s="162"/>
      <c r="X7684" s="162"/>
      <c r="Y7684" s="162"/>
      <c r="Z7684" s="162"/>
      <c r="AA7684" s="159"/>
      <c r="AB7684" s="162"/>
      <c r="AC7684" s="159"/>
      <c r="AD7684" s="3" t="s">
        <v>2437</v>
      </c>
      <c r="AE7684" s="162"/>
      <c r="AF7684" s="162" t="s">
        <v>3060</v>
      </c>
      <c r="AG7684" s="162"/>
      <c r="AH7684" s="163">
        <v>40821.729942129627</v>
      </c>
      <c r="AI7684" s="162"/>
    </row>
    <row r="7685" spans="1:35" ht="15" customHeight="1" thickBot="1" x14ac:dyDescent="0.4">
      <c r="A7685" s="180"/>
      <c r="B7685" s="5">
        <f t="shared" si="677"/>
        <v>7683</v>
      </c>
      <c r="C7685">
        <f t="shared" si="684"/>
        <v>126</v>
      </c>
      <c r="D7685" s="202">
        <v>1972</v>
      </c>
      <c r="E7685" s="162" t="s">
        <v>15</v>
      </c>
      <c r="F7685" s="162" t="s">
        <v>16</v>
      </c>
      <c r="G7685" s="162">
        <v>783494</v>
      </c>
      <c r="H7685" s="162" t="s">
        <v>17</v>
      </c>
      <c r="I7685" s="162"/>
      <c r="J7685" s="162" t="s">
        <v>3354</v>
      </c>
      <c r="K7685" s="162" t="s">
        <v>3383</v>
      </c>
      <c r="L7685" s="162" t="s">
        <v>232</v>
      </c>
      <c r="M7685" s="162" t="s">
        <v>3359</v>
      </c>
      <c r="N7685" s="162"/>
      <c r="O7685" s="162"/>
      <c r="P7685" s="162"/>
      <c r="Q7685" s="162"/>
      <c r="R7685" s="162"/>
      <c r="S7685" s="181"/>
      <c r="T7685" s="162"/>
      <c r="U7685" s="162"/>
      <c r="V7685" s="182"/>
      <c r="W7685" s="162"/>
      <c r="X7685" s="162"/>
      <c r="Y7685" s="162"/>
      <c r="Z7685" s="162"/>
      <c r="AA7685" s="159"/>
      <c r="AB7685" s="162"/>
      <c r="AC7685" s="159"/>
      <c r="AE7685" s="162"/>
      <c r="AF7685" s="162" t="s">
        <v>3060</v>
      </c>
      <c r="AG7685" s="162"/>
      <c r="AH7685" s="163">
        <v>39784.140763888892</v>
      </c>
      <c r="AI7685" s="162"/>
    </row>
    <row r="7686" spans="1:35" ht="15" customHeight="1" thickBot="1" x14ac:dyDescent="0.4">
      <c r="A7686" s="180"/>
      <c r="B7686" s="5">
        <f t="shared" si="677"/>
        <v>7684</v>
      </c>
      <c r="C7686">
        <f t="shared" si="683"/>
        <v>19</v>
      </c>
      <c r="D7686" s="199">
        <v>1972</v>
      </c>
      <c r="E7686" s="162" t="s">
        <v>15</v>
      </c>
      <c r="F7686" s="162" t="s">
        <v>16</v>
      </c>
      <c r="G7686" s="162">
        <v>783620</v>
      </c>
      <c r="H7686" s="162" t="s">
        <v>17</v>
      </c>
      <c r="I7686" s="162"/>
      <c r="J7686" s="162" t="s">
        <v>3354</v>
      </c>
      <c r="K7686" s="162" t="s">
        <v>3383</v>
      </c>
      <c r="L7686" s="162"/>
      <c r="M7686" s="162" t="s">
        <v>3359</v>
      </c>
      <c r="N7686" s="162"/>
      <c r="O7686" s="162"/>
      <c r="P7686" s="162"/>
      <c r="Q7686" s="162"/>
      <c r="R7686" s="162"/>
      <c r="S7686" s="181"/>
      <c r="T7686" s="162"/>
      <c r="U7686" s="162"/>
      <c r="V7686" s="182"/>
      <c r="W7686" s="162"/>
      <c r="X7686" s="162"/>
      <c r="Y7686" s="162"/>
      <c r="Z7686" s="162"/>
      <c r="AA7686" s="159"/>
      <c r="AB7686" s="162"/>
      <c r="AC7686" s="159"/>
      <c r="AE7686" s="162"/>
      <c r="AF7686" s="162" t="s">
        <v>3060</v>
      </c>
      <c r="AG7686" s="162"/>
      <c r="AH7686" s="163">
        <v>40262.795543981483</v>
      </c>
      <c r="AI7686" s="162"/>
    </row>
    <row r="7687" spans="1:35" ht="15" customHeight="1" thickBot="1" x14ac:dyDescent="0.4">
      <c r="A7687" s="180"/>
      <c r="B7687" s="5">
        <f t="shared" si="677"/>
        <v>7685</v>
      </c>
      <c r="C7687">
        <f t="shared" si="683"/>
        <v>82</v>
      </c>
      <c r="D7687" s="202">
        <v>1972</v>
      </c>
      <c r="E7687" s="159" t="s">
        <v>15</v>
      </c>
      <c r="F7687" s="159" t="s">
        <v>16</v>
      </c>
      <c r="G7687" s="159">
        <v>783639</v>
      </c>
      <c r="H7687" s="159"/>
      <c r="I7687" s="159"/>
      <c r="J7687" s="159"/>
      <c r="K7687" s="159"/>
      <c r="L7687" s="159"/>
      <c r="M7687" s="159"/>
      <c r="N7687" s="159"/>
      <c r="O7687" s="159"/>
      <c r="P7687" s="159"/>
      <c r="Q7687" s="159"/>
      <c r="R7687" s="159"/>
      <c r="S7687" s="203"/>
      <c r="T7687" s="159"/>
      <c r="U7687" s="159"/>
      <c r="V7687" s="161"/>
      <c r="W7687" s="159"/>
      <c r="X7687" s="159"/>
      <c r="Y7687" s="159"/>
      <c r="Z7687" s="159"/>
      <c r="AA7687" s="159"/>
      <c r="AB7687" s="159"/>
      <c r="AC7687" s="159"/>
      <c r="AE7687" s="159"/>
      <c r="AF7687" s="159" t="s">
        <v>3451</v>
      </c>
      <c r="AG7687" s="159"/>
      <c r="AH7687" s="176">
        <v>45568</v>
      </c>
      <c r="AI7687" s="167" t="s">
        <v>4334</v>
      </c>
    </row>
    <row r="7688" spans="1:35" ht="15" customHeight="1" thickBot="1" x14ac:dyDescent="0.4">
      <c r="A7688" s="180"/>
      <c r="B7688" s="5">
        <f t="shared" si="677"/>
        <v>7686</v>
      </c>
      <c r="C7688">
        <f t="shared" si="683"/>
        <v>69</v>
      </c>
      <c r="D7688" s="199">
        <v>1972</v>
      </c>
      <c r="E7688" s="162" t="s">
        <v>327</v>
      </c>
      <c r="F7688" s="162" t="s">
        <v>16</v>
      </c>
      <c r="G7688" s="162">
        <v>783721</v>
      </c>
      <c r="H7688" s="162" t="s">
        <v>17</v>
      </c>
      <c r="I7688" s="162"/>
      <c r="J7688" s="162" t="s">
        <v>380</v>
      </c>
      <c r="K7688" s="162" t="s">
        <v>3383</v>
      </c>
      <c r="L7688" s="162"/>
      <c r="M7688" s="162" t="s">
        <v>3359</v>
      </c>
      <c r="N7688" s="162"/>
      <c r="O7688" s="162"/>
      <c r="P7688" s="162"/>
      <c r="Q7688" s="162"/>
      <c r="R7688" s="162"/>
      <c r="S7688" s="181"/>
      <c r="T7688" s="162"/>
      <c r="U7688" s="162"/>
      <c r="V7688" s="182"/>
      <c r="W7688" s="162"/>
      <c r="X7688" s="162"/>
      <c r="Y7688" s="162"/>
      <c r="Z7688" s="162"/>
      <c r="AA7688" s="159"/>
      <c r="AB7688" s="162"/>
      <c r="AC7688" s="159"/>
      <c r="AE7688" s="162"/>
      <c r="AF7688" s="162" t="s">
        <v>3060</v>
      </c>
      <c r="AG7688" s="162"/>
      <c r="AH7688" s="163">
        <v>40595.796006944445</v>
      </c>
      <c r="AI7688" s="162"/>
    </row>
    <row r="7689" spans="1:35" ht="15" customHeight="1" thickBot="1" x14ac:dyDescent="0.4">
      <c r="A7689" s="180"/>
      <c r="B7689" s="5">
        <f t="shared" si="677"/>
        <v>7687</v>
      </c>
      <c r="C7689">
        <f t="shared" si="683"/>
        <v>809</v>
      </c>
      <c r="D7689" s="199">
        <v>1972</v>
      </c>
      <c r="E7689" s="162" t="s">
        <v>327</v>
      </c>
      <c r="F7689" s="162" t="s">
        <v>16</v>
      </c>
      <c r="G7689" s="162">
        <v>783790</v>
      </c>
      <c r="H7689" s="162" t="s">
        <v>17</v>
      </c>
      <c r="I7689" s="162"/>
      <c r="J7689" s="162" t="s">
        <v>380</v>
      </c>
      <c r="K7689" s="162" t="s">
        <v>3383</v>
      </c>
      <c r="L7689" s="162" t="s">
        <v>28</v>
      </c>
      <c r="M7689" s="162" t="s">
        <v>3359</v>
      </c>
      <c r="N7689" s="162"/>
      <c r="O7689" s="162"/>
      <c r="P7689" s="162"/>
      <c r="Q7689" s="162"/>
      <c r="R7689" s="162"/>
      <c r="S7689" s="181"/>
      <c r="T7689" s="162"/>
      <c r="U7689" s="162"/>
      <c r="V7689" s="182"/>
      <c r="W7689" s="162"/>
      <c r="X7689" s="162"/>
      <c r="Y7689" s="162"/>
      <c r="Z7689" s="162"/>
      <c r="AA7689" s="159"/>
      <c r="AB7689" s="162"/>
      <c r="AC7689" s="159"/>
      <c r="AD7689" s="3" t="s">
        <v>2438</v>
      </c>
      <c r="AE7689" s="162"/>
      <c r="AF7689" s="162" t="s">
        <v>3060</v>
      </c>
      <c r="AG7689" s="162"/>
      <c r="AH7689" s="163">
        <v>40301.406226851854</v>
      </c>
      <c r="AI7689" s="162"/>
    </row>
    <row r="7690" spans="1:35" ht="15" customHeight="1" thickBot="1" x14ac:dyDescent="0.4">
      <c r="A7690" s="180"/>
      <c r="B7690" s="5">
        <f t="shared" si="677"/>
        <v>7688</v>
      </c>
      <c r="C7690">
        <f t="shared" si="683"/>
        <v>136</v>
      </c>
      <c r="D7690" s="199">
        <v>1972</v>
      </c>
      <c r="E7690" s="120" t="s">
        <v>15</v>
      </c>
      <c r="F7690" s="120" t="s">
        <v>25</v>
      </c>
      <c r="G7690" s="122">
        <v>784599</v>
      </c>
      <c r="H7690" s="196" t="s">
        <v>5836</v>
      </c>
      <c r="I7690" s="196"/>
      <c r="J7690" s="196" t="s">
        <v>3354</v>
      </c>
      <c r="K7690" s="196" t="s">
        <v>3383</v>
      </c>
      <c r="L7690" s="196"/>
      <c r="M7690" s="196" t="s">
        <v>3453</v>
      </c>
      <c r="N7690" s="196"/>
      <c r="O7690" s="196"/>
      <c r="P7690" s="196"/>
      <c r="Q7690" s="196"/>
      <c r="R7690" s="196"/>
      <c r="S7690" s="204"/>
      <c r="T7690" s="196" t="s">
        <v>3262</v>
      </c>
      <c r="U7690" s="196"/>
      <c r="V7690" s="205"/>
      <c r="W7690" s="196" t="s">
        <v>3572</v>
      </c>
      <c r="X7690" s="196" t="s">
        <v>3660</v>
      </c>
      <c r="Y7690" s="196"/>
      <c r="Z7690" s="196"/>
      <c r="AA7690" s="196" t="s">
        <v>3262</v>
      </c>
      <c r="AB7690" s="196"/>
      <c r="AC7690" s="196"/>
      <c r="AD7690" s="172"/>
      <c r="AE7690" s="196"/>
      <c r="AF7690" s="162" t="s">
        <v>3451</v>
      </c>
      <c r="AG7690" s="196"/>
      <c r="AH7690" s="206">
        <v>45999</v>
      </c>
      <c r="AI7690" s="198" t="s">
        <v>6074</v>
      </c>
    </row>
    <row r="7691" spans="1:35" ht="15" customHeight="1" thickBot="1" x14ac:dyDescent="0.4">
      <c r="A7691" s="159"/>
      <c r="B7691" s="5">
        <f t="shared" si="677"/>
        <v>7689</v>
      </c>
      <c r="C7691">
        <f t="shared" si="683"/>
        <v>85</v>
      </c>
      <c r="D7691" s="199">
        <v>1972</v>
      </c>
      <c r="E7691" s="162" t="s">
        <v>500</v>
      </c>
      <c r="F7691" s="162" t="s">
        <v>25</v>
      </c>
      <c r="G7691" s="162">
        <v>784735</v>
      </c>
      <c r="H7691" s="162" t="s">
        <v>17</v>
      </c>
      <c r="I7691" s="162"/>
      <c r="J7691" s="162" t="s">
        <v>380</v>
      </c>
      <c r="K7691" s="162" t="s">
        <v>3383</v>
      </c>
      <c r="L7691" s="162" t="s">
        <v>254</v>
      </c>
      <c r="M7691" s="162" t="s">
        <v>3359</v>
      </c>
      <c r="N7691" s="162"/>
      <c r="O7691" s="162"/>
      <c r="P7691" s="162"/>
      <c r="Q7691" s="162"/>
      <c r="R7691" s="162"/>
      <c r="S7691" s="181"/>
      <c r="T7691" s="162"/>
      <c r="U7691" s="162"/>
      <c r="V7691" s="182"/>
      <c r="W7691" s="162"/>
      <c r="X7691" s="162"/>
      <c r="Y7691" s="162"/>
      <c r="Z7691" s="162"/>
      <c r="AA7691" s="159"/>
      <c r="AB7691" s="162" t="s">
        <v>462</v>
      </c>
      <c r="AC7691" s="159"/>
      <c r="AE7691" s="162"/>
      <c r="AF7691" s="162" t="s">
        <v>3060</v>
      </c>
      <c r="AG7691" s="162"/>
      <c r="AH7691" s="163">
        <v>40689.678749999999</v>
      </c>
      <c r="AI7691" s="162"/>
    </row>
    <row r="7692" spans="1:35" ht="15" customHeight="1" thickBot="1" x14ac:dyDescent="0.4">
      <c r="A7692" s="180"/>
      <c r="B7692" s="5">
        <f t="shared" ref="B7692:B7696" si="685">+B7691+1</f>
        <v>7690</v>
      </c>
      <c r="C7692">
        <f t="shared" ref="C7692:C7696" si="686">+G7693-G7692</f>
        <v>68</v>
      </c>
      <c r="D7692" s="199">
        <v>1972</v>
      </c>
      <c r="E7692" s="119" t="s">
        <v>327</v>
      </c>
      <c r="F7692" s="119" t="s">
        <v>25</v>
      </c>
      <c r="G7692" s="121">
        <v>784820</v>
      </c>
      <c r="H7692" s="162"/>
      <c r="I7692" s="196"/>
      <c r="J7692" s="162" t="s">
        <v>3364</v>
      </c>
      <c r="K7692" s="196" t="s">
        <v>3383</v>
      </c>
      <c r="L7692" s="162"/>
      <c r="M7692" s="196" t="s">
        <v>5978</v>
      </c>
      <c r="N7692" s="162"/>
      <c r="O7692" s="162"/>
      <c r="P7692" s="162"/>
      <c r="Q7692" s="162"/>
      <c r="R7692" s="162"/>
      <c r="S7692" s="181"/>
      <c r="T7692" s="162"/>
      <c r="U7692" s="162"/>
      <c r="V7692" s="182"/>
      <c r="W7692" s="196" t="s">
        <v>3572</v>
      </c>
      <c r="X7692" s="196" t="s">
        <v>3452</v>
      </c>
      <c r="Y7692" s="162"/>
      <c r="Z7692" s="162"/>
      <c r="AA7692" s="162"/>
      <c r="AB7692" s="162"/>
      <c r="AC7692" s="162"/>
      <c r="AD7692"/>
      <c r="AE7692" s="162"/>
      <c r="AF7692" s="162" t="s">
        <v>3451</v>
      </c>
      <c r="AG7692" s="162"/>
      <c r="AH7692" s="163">
        <v>45966</v>
      </c>
      <c r="AI7692" s="198" t="s">
        <v>5809</v>
      </c>
    </row>
    <row r="7693" spans="1:35" ht="15" customHeight="1" thickBot="1" x14ac:dyDescent="0.4">
      <c r="A7693" s="180"/>
      <c r="B7693" s="5">
        <f t="shared" si="685"/>
        <v>7691</v>
      </c>
      <c r="C7693">
        <f t="shared" si="686"/>
        <v>257</v>
      </c>
      <c r="D7693" s="199">
        <v>1972</v>
      </c>
      <c r="E7693" s="159" t="s">
        <v>15</v>
      </c>
      <c r="F7693" s="159" t="s">
        <v>25</v>
      </c>
      <c r="G7693" s="160">
        <v>784888</v>
      </c>
      <c r="H7693" s="159"/>
      <c r="I7693" s="159"/>
      <c r="J7693" s="159" t="s">
        <v>3354</v>
      </c>
      <c r="K7693" s="159" t="s">
        <v>3383</v>
      </c>
      <c r="L7693" s="159"/>
      <c r="M7693" s="159" t="s">
        <v>3359</v>
      </c>
      <c r="N7693" s="159"/>
      <c r="O7693" s="159"/>
      <c r="P7693" s="159"/>
      <c r="Q7693" s="159"/>
      <c r="R7693" s="159"/>
      <c r="S7693" s="159"/>
      <c r="T7693" s="159" t="s">
        <v>3262</v>
      </c>
      <c r="U7693" s="159"/>
      <c r="V7693" s="161"/>
      <c r="W7693" s="159" t="s">
        <v>3572</v>
      </c>
      <c r="X7693" s="159" t="s">
        <v>3660</v>
      </c>
      <c r="Y7693" s="159"/>
      <c r="Z7693" s="159"/>
      <c r="AA7693" s="159" t="s">
        <v>3262</v>
      </c>
      <c r="AB7693" s="159"/>
      <c r="AC7693" s="159"/>
      <c r="AD7693" s="159"/>
      <c r="AE7693" s="159"/>
      <c r="AF7693" t="s">
        <v>3451</v>
      </c>
      <c r="AG7693" s="3"/>
      <c r="AH7693" s="153">
        <v>46091</v>
      </c>
      <c r="AI7693" s="76" t="s">
        <v>6456</v>
      </c>
    </row>
    <row r="7694" spans="1:35" ht="15" customHeight="1" thickBot="1" x14ac:dyDescent="0.4">
      <c r="B7694" s="5">
        <f t="shared" si="685"/>
        <v>7692</v>
      </c>
      <c r="C7694">
        <f t="shared" si="686"/>
        <v>10</v>
      </c>
      <c r="D7694" s="199">
        <v>1972</v>
      </c>
      <c r="E7694" s="162" t="s">
        <v>15</v>
      </c>
      <c r="F7694" s="162" t="s">
        <v>25</v>
      </c>
      <c r="G7694" s="162">
        <v>785145</v>
      </c>
      <c r="H7694" s="162" t="s">
        <v>17</v>
      </c>
      <c r="I7694" s="162"/>
      <c r="J7694" s="162" t="s">
        <v>3354</v>
      </c>
      <c r="K7694" s="162" t="s">
        <v>3383</v>
      </c>
      <c r="L7694" s="162" t="s">
        <v>28</v>
      </c>
      <c r="M7694" s="162" t="s">
        <v>3359</v>
      </c>
      <c r="N7694" s="162"/>
      <c r="O7694" s="162"/>
      <c r="P7694" s="162"/>
      <c r="Q7694" s="162"/>
      <c r="R7694" s="162"/>
      <c r="S7694" s="181"/>
      <c r="T7694" s="162"/>
      <c r="U7694" s="162"/>
      <c r="V7694" s="182"/>
      <c r="W7694" s="162"/>
      <c r="X7694" s="162"/>
      <c r="Y7694" s="162"/>
      <c r="Z7694" s="162"/>
      <c r="AA7694" s="159"/>
      <c r="AB7694" s="162"/>
      <c r="AC7694" s="159"/>
      <c r="AE7694" s="162"/>
      <c r="AF7694" s="162" t="s">
        <v>3060</v>
      </c>
      <c r="AG7694" s="162"/>
      <c r="AH7694" s="163">
        <v>40881.02815972222</v>
      </c>
      <c r="AI7694" s="162"/>
    </row>
    <row r="7695" spans="1:35" ht="15" customHeight="1" thickBot="1" x14ac:dyDescent="0.4">
      <c r="A7695" s="180"/>
      <c r="B7695" s="5">
        <f t="shared" si="685"/>
        <v>7693</v>
      </c>
      <c r="C7695">
        <f t="shared" si="686"/>
        <v>129</v>
      </c>
      <c r="D7695" s="199">
        <v>1972</v>
      </c>
      <c r="E7695" s="162" t="s">
        <v>15</v>
      </c>
      <c r="F7695" s="162" t="s">
        <v>25</v>
      </c>
      <c r="G7695" s="162">
        <v>785155</v>
      </c>
      <c r="H7695" s="162" t="s">
        <v>17</v>
      </c>
      <c r="I7695" s="162"/>
      <c r="J7695" s="162" t="s">
        <v>3354</v>
      </c>
      <c r="K7695" s="162" t="s">
        <v>3383</v>
      </c>
      <c r="L7695" s="162" t="s">
        <v>2439</v>
      </c>
      <c r="M7695" s="162" t="s">
        <v>3359</v>
      </c>
      <c r="N7695" s="162"/>
      <c r="O7695" s="162"/>
      <c r="P7695" s="162"/>
      <c r="Q7695" s="162"/>
      <c r="R7695" s="162"/>
      <c r="S7695" s="181"/>
      <c r="T7695" s="162"/>
      <c r="U7695" s="162"/>
      <c r="V7695" s="182"/>
      <c r="W7695" s="162"/>
      <c r="X7695" s="162"/>
      <c r="Y7695" s="162"/>
      <c r="Z7695" s="162"/>
      <c r="AA7695" s="159"/>
      <c r="AB7695" s="162" t="s">
        <v>139</v>
      </c>
      <c r="AC7695" s="159"/>
      <c r="AE7695" s="162"/>
      <c r="AF7695" s="162" t="s">
        <v>3060</v>
      </c>
      <c r="AG7695" s="162"/>
      <c r="AH7695" s="163">
        <v>40122.358275462961</v>
      </c>
      <c r="AI7695" s="162"/>
    </row>
    <row r="7696" spans="1:35" ht="14" customHeight="1" thickBot="1" x14ac:dyDescent="0.4">
      <c r="A7696" s="180"/>
      <c r="B7696" s="5">
        <f t="shared" si="685"/>
        <v>7694</v>
      </c>
      <c r="C7696">
        <f t="shared" si="686"/>
        <v>48</v>
      </c>
      <c r="D7696" s="199">
        <v>1972</v>
      </c>
      <c r="E7696" s="162" t="s">
        <v>15</v>
      </c>
      <c r="F7696" s="162" t="s">
        <v>25</v>
      </c>
      <c r="G7696" s="162">
        <v>785284</v>
      </c>
      <c r="H7696" s="162" t="s">
        <v>17</v>
      </c>
      <c r="I7696" s="162"/>
      <c r="J7696" s="162" t="s">
        <v>3354</v>
      </c>
      <c r="K7696" s="162" t="s">
        <v>3383</v>
      </c>
      <c r="L7696" s="162" t="s">
        <v>35</v>
      </c>
      <c r="M7696" s="162" t="s">
        <v>3359</v>
      </c>
      <c r="N7696" s="162"/>
      <c r="O7696" s="162"/>
      <c r="P7696" s="162"/>
      <c r="Q7696" s="162"/>
      <c r="R7696" s="162"/>
      <c r="S7696" s="181"/>
      <c r="T7696" s="162"/>
      <c r="U7696" s="162"/>
      <c r="V7696" s="182"/>
      <c r="W7696" s="162"/>
      <c r="X7696" s="162"/>
      <c r="Y7696" s="162"/>
      <c r="Z7696" s="162"/>
      <c r="AA7696" s="159"/>
      <c r="AB7696" s="162"/>
      <c r="AC7696" s="159"/>
      <c r="AD7696" s="159" t="s">
        <v>2440</v>
      </c>
      <c r="AE7696" s="162"/>
      <c r="AF7696" t="s">
        <v>3060</v>
      </c>
      <c r="AG7696" s="162"/>
      <c r="AH7696" s="163">
        <v>39729.371388888889</v>
      </c>
      <c r="AI7696" s="162"/>
    </row>
    <row r="7697" spans="1:35" ht="15" customHeight="1" thickBot="1" x14ac:dyDescent="0.4">
      <c r="A7697" s="180"/>
      <c r="B7697" s="5">
        <f t="shared" ref="B7697" si="687">+B7696+1</f>
        <v>7695</v>
      </c>
      <c r="C7697">
        <f t="shared" ref="C7697" si="688">+G7698-G7697</f>
        <v>12</v>
      </c>
      <c r="D7697" s="199">
        <v>1972</v>
      </c>
      <c r="E7697" s="162" t="s">
        <v>15</v>
      </c>
      <c r="F7697" s="162" t="s">
        <v>25</v>
      </c>
      <c r="G7697" s="162">
        <v>785332</v>
      </c>
      <c r="H7697" s="162" t="s">
        <v>17</v>
      </c>
      <c r="I7697" s="162"/>
      <c r="J7697" s="162" t="s">
        <v>3354</v>
      </c>
      <c r="K7697" s="162" t="s">
        <v>3383</v>
      </c>
      <c r="L7697" s="162"/>
      <c r="M7697" s="162" t="s">
        <v>3359</v>
      </c>
      <c r="N7697" s="162"/>
      <c r="O7697" s="162"/>
      <c r="P7697" s="162"/>
      <c r="Q7697" s="162"/>
      <c r="R7697" s="162"/>
      <c r="S7697" s="181"/>
      <c r="T7697" s="162"/>
      <c r="U7697" s="162"/>
      <c r="V7697" s="182"/>
      <c r="W7697" s="162"/>
      <c r="X7697" s="162"/>
      <c r="Y7697" s="162"/>
      <c r="Z7697" s="162"/>
      <c r="AA7697" s="159"/>
      <c r="AB7697" s="162"/>
      <c r="AC7697" s="159"/>
      <c r="AE7697" s="162"/>
      <c r="AF7697" s="162" t="s">
        <v>3060</v>
      </c>
      <c r="AG7697" s="162"/>
      <c r="AH7697" s="163">
        <v>40713.832928240743</v>
      </c>
      <c r="AI7697" s="162"/>
    </row>
    <row r="7698" spans="1:35" ht="15" customHeight="1" thickBot="1" x14ac:dyDescent="0.4">
      <c r="A7698" s="180"/>
      <c r="B7698" s="5">
        <f t="shared" si="677"/>
        <v>7696</v>
      </c>
      <c r="C7698">
        <f t="shared" si="683"/>
        <v>139</v>
      </c>
      <c r="D7698" s="199">
        <v>1972</v>
      </c>
      <c r="E7698" s="162" t="s">
        <v>15</v>
      </c>
      <c r="F7698" s="162" t="s">
        <v>25</v>
      </c>
      <c r="G7698" s="162">
        <v>785344</v>
      </c>
      <c r="H7698" s="162" t="s">
        <v>17</v>
      </c>
      <c r="I7698" s="162"/>
      <c r="J7698" s="162" t="s">
        <v>3354</v>
      </c>
      <c r="K7698" s="162"/>
      <c r="L7698" s="162" t="s">
        <v>62</v>
      </c>
      <c r="M7698" s="162" t="s">
        <v>3359</v>
      </c>
      <c r="N7698" s="162" t="s">
        <v>3359</v>
      </c>
      <c r="O7698" s="162"/>
      <c r="P7698" s="162"/>
      <c r="Q7698" s="162"/>
      <c r="R7698" s="162"/>
      <c r="S7698" s="181"/>
      <c r="T7698" s="162"/>
      <c r="U7698" s="162"/>
      <c r="V7698" s="182"/>
      <c r="W7698" s="162"/>
      <c r="X7698" s="162"/>
      <c r="Y7698" s="162"/>
      <c r="Z7698" s="162"/>
      <c r="AA7698" s="159"/>
      <c r="AB7698" s="162"/>
      <c r="AC7698" s="159"/>
      <c r="AE7698" s="162"/>
      <c r="AF7698" s="162" t="s">
        <v>3060</v>
      </c>
      <c r="AG7698" s="162"/>
      <c r="AH7698" s="163">
        <v>40877.616331018522</v>
      </c>
      <c r="AI7698" s="162"/>
    </row>
    <row r="7699" spans="1:35" ht="15" customHeight="1" thickBot="1" x14ac:dyDescent="0.4">
      <c r="A7699" s="159"/>
      <c r="B7699" s="5">
        <f t="shared" si="677"/>
        <v>7697</v>
      </c>
      <c r="C7699">
        <f t="shared" si="683"/>
        <v>8</v>
      </c>
      <c r="D7699" s="199">
        <v>1972</v>
      </c>
      <c r="E7699" s="162" t="s">
        <v>15</v>
      </c>
      <c r="F7699" s="162" t="s">
        <v>16</v>
      </c>
      <c r="G7699" s="162">
        <v>785483</v>
      </c>
      <c r="H7699" s="162"/>
      <c r="I7699" s="162"/>
      <c r="J7699" s="162" t="s">
        <v>3354</v>
      </c>
      <c r="K7699" s="162"/>
      <c r="L7699" s="162"/>
      <c r="M7699" s="162"/>
      <c r="N7699" s="162"/>
      <c r="O7699" s="162"/>
      <c r="P7699" s="162"/>
      <c r="Q7699" s="162"/>
      <c r="R7699" s="162"/>
      <c r="S7699" s="181"/>
      <c r="T7699" s="162"/>
      <c r="U7699" s="162"/>
      <c r="V7699" s="182"/>
      <c r="W7699" s="162"/>
      <c r="X7699" s="162"/>
      <c r="Y7699" s="162"/>
      <c r="Z7699" s="162"/>
      <c r="AA7699" s="159"/>
      <c r="AB7699" s="162"/>
      <c r="AC7699" s="159"/>
      <c r="AE7699" s="162"/>
      <c r="AF7699" s="162" t="s">
        <v>3451</v>
      </c>
      <c r="AG7699" s="162"/>
      <c r="AH7699" s="163">
        <v>45287</v>
      </c>
      <c r="AI7699" s="162"/>
    </row>
    <row r="7700" spans="1:35" ht="15" customHeight="1" thickBot="1" x14ac:dyDescent="0.4">
      <c r="A7700" s="180"/>
      <c r="B7700" s="5">
        <f t="shared" si="677"/>
        <v>7698</v>
      </c>
      <c r="C7700">
        <f t="shared" si="683"/>
        <v>39</v>
      </c>
      <c r="D7700" s="199">
        <v>1972</v>
      </c>
      <c r="E7700" s="120" t="s">
        <v>15</v>
      </c>
      <c r="F7700" s="120" t="s">
        <v>16</v>
      </c>
      <c r="G7700" s="122">
        <v>785491</v>
      </c>
      <c r="H7700" s="196" t="s">
        <v>5836</v>
      </c>
      <c r="I7700" s="196"/>
      <c r="J7700" s="196"/>
      <c r="K7700" s="196"/>
      <c r="L7700" s="196"/>
      <c r="M7700" s="196"/>
      <c r="N7700" s="196"/>
      <c r="O7700" s="196"/>
      <c r="P7700" s="196"/>
      <c r="Q7700" s="196"/>
      <c r="R7700" s="196"/>
      <c r="S7700" s="204"/>
      <c r="T7700" s="196"/>
      <c r="U7700" s="196"/>
      <c r="V7700" s="205"/>
      <c r="W7700" s="196"/>
      <c r="X7700" s="196"/>
      <c r="Y7700" s="196"/>
      <c r="Z7700" s="196"/>
      <c r="AA7700" s="196"/>
      <c r="AB7700" s="196"/>
      <c r="AC7700" s="196"/>
      <c r="AD7700" s="172"/>
      <c r="AE7700" s="196"/>
      <c r="AF7700" s="162" t="s">
        <v>3451</v>
      </c>
      <c r="AG7700" s="162"/>
      <c r="AH7700" s="163">
        <v>45966</v>
      </c>
      <c r="AI7700" s="196"/>
    </row>
    <row r="7701" spans="1:35" ht="15" customHeight="1" thickBot="1" x14ac:dyDescent="0.4">
      <c r="A7701" s="180"/>
      <c r="B7701" s="5">
        <f t="shared" si="677"/>
        <v>7699</v>
      </c>
      <c r="C7701">
        <f t="shared" si="683"/>
        <v>17</v>
      </c>
      <c r="D7701" s="199">
        <v>1972</v>
      </c>
      <c r="E7701" s="162" t="s">
        <v>15</v>
      </c>
      <c r="F7701" s="162" t="s">
        <v>25</v>
      </c>
      <c r="G7701" s="162">
        <v>785530</v>
      </c>
      <c r="H7701" s="162" t="s">
        <v>17</v>
      </c>
      <c r="I7701" s="162"/>
      <c r="J7701" s="162" t="s">
        <v>3354</v>
      </c>
      <c r="K7701" s="162" t="s">
        <v>3383</v>
      </c>
      <c r="L7701" s="162"/>
      <c r="M7701" s="162" t="s">
        <v>3359</v>
      </c>
      <c r="N7701" s="162" t="s">
        <v>3359</v>
      </c>
      <c r="O7701" s="162"/>
      <c r="P7701" s="162"/>
      <c r="Q7701" s="162"/>
      <c r="R7701" s="162"/>
      <c r="S7701" s="181"/>
      <c r="T7701" s="162"/>
      <c r="U7701" s="162"/>
      <c r="V7701" s="182"/>
      <c r="W7701" s="162"/>
      <c r="X7701" s="162"/>
      <c r="Y7701" s="162"/>
      <c r="Z7701" s="162"/>
      <c r="AA7701" s="159"/>
      <c r="AB7701" s="162"/>
      <c r="AC7701" s="159"/>
      <c r="AE7701" s="162"/>
      <c r="AF7701" s="162" t="s">
        <v>3060</v>
      </c>
      <c r="AG7701" s="162"/>
      <c r="AH7701" s="163">
        <v>40686.498807870368</v>
      </c>
      <c r="AI7701" s="162"/>
    </row>
    <row r="7702" spans="1:35" ht="15" customHeight="1" thickBot="1" x14ac:dyDescent="0.4">
      <c r="A7702" s="159"/>
      <c r="B7702" s="5">
        <f t="shared" si="677"/>
        <v>7700</v>
      </c>
      <c r="C7702">
        <f t="shared" si="683"/>
        <v>116</v>
      </c>
      <c r="D7702" s="202">
        <v>1972</v>
      </c>
      <c r="E7702" s="159" t="s">
        <v>15</v>
      </c>
      <c r="F7702" s="159" t="s">
        <v>16</v>
      </c>
      <c r="G7702" s="159">
        <v>785547</v>
      </c>
      <c r="H7702" s="159"/>
      <c r="I7702" s="159"/>
      <c r="J7702" s="159"/>
      <c r="K7702" s="159"/>
      <c r="L7702" s="159"/>
      <c r="M7702" s="159"/>
      <c r="N7702" s="159"/>
      <c r="O7702" s="159"/>
      <c r="P7702" s="159"/>
      <c r="Q7702" s="159"/>
      <c r="R7702" s="159"/>
      <c r="S7702" s="203"/>
      <c r="T7702" s="159"/>
      <c r="U7702" s="159"/>
      <c r="V7702" s="161"/>
      <c r="W7702" s="159"/>
      <c r="X7702" s="159"/>
      <c r="Y7702" s="159"/>
      <c r="Z7702" s="159"/>
      <c r="AA7702" s="159"/>
      <c r="AB7702" s="159"/>
      <c r="AC7702" s="159"/>
      <c r="AE7702" s="159"/>
      <c r="AF7702" s="159" t="s">
        <v>3451</v>
      </c>
      <c r="AG7702" s="159"/>
      <c r="AH7702" s="176">
        <v>45561</v>
      </c>
      <c r="AI7702" s="76" t="s">
        <v>4208</v>
      </c>
    </row>
    <row r="7703" spans="1:35" ht="15" customHeight="1" thickBot="1" x14ac:dyDescent="0.4">
      <c r="A7703" s="180"/>
      <c r="B7703" s="5">
        <f t="shared" si="677"/>
        <v>7701</v>
      </c>
      <c r="C7703">
        <f t="shared" si="683"/>
        <v>27</v>
      </c>
      <c r="D7703" s="199">
        <v>1972</v>
      </c>
      <c r="E7703" s="162" t="s">
        <v>15</v>
      </c>
      <c r="F7703" s="162" t="s">
        <v>16</v>
      </c>
      <c r="G7703" s="162">
        <v>785663</v>
      </c>
      <c r="H7703" s="162" t="s">
        <v>17</v>
      </c>
      <c r="I7703" s="162"/>
      <c r="J7703" s="162"/>
      <c r="K7703" s="162"/>
      <c r="L7703" s="162"/>
      <c r="M7703" s="162" t="s">
        <v>3359</v>
      </c>
      <c r="N7703" s="162"/>
      <c r="O7703" s="162"/>
      <c r="P7703" s="162"/>
      <c r="Q7703" s="162"/>
      <c r="R7703" s="162"/>
      <c r="S7703" s="181"/>
      <c r="T7703" s="162"/>
      <c r="U7703" s="162"/>
      <c r="V7703" s="182"/>
      <c r="W7703" s="162"/>
      <c r="X7703" s="162"/>
      <c r="Y7703" s="162"/>
      <c r="Z7703" s="162"/>
      <c r="AA7703" s="159"/>
      <c r="AB7703" s="162"/>
      <c r="AC7703" s="159"/>
      <c r="AE7703" s="162"/>
      <c r="AF7703" s="162" t="s">
        <v>3060</v>
      </c>
      <c r="AG7703" s="162"/>
      <c r="AH7703" s="163">
        <v>40160.889861111114</v>
      </c>
      <c r="AI7703" s="162"/>
    </row>
    <row r="7704" spans="1:35" ht="15" customHeight="1" thickBot="1" x14ac:dyDescent="0.4">
      <c r="A7704" s="180"/>
      <c r="B7704" s="5">
        <f t="shared" si="677"/>
        <v>7702</v>
      </c>
      <c r="C7704">
        <f t="shared" si="683"/>
        <v>1531</v>
      </c>
      <c r="D7704" s="199">
        <v>1972</v>
      </c>
      <c r="E7704" s="162" t="s">
        <v>15</v>
      </c>
      <c r="F7704" s="162" t="s">
        <v>16</v>
      </c>
      <c r="G7704" s="162">
        <v>785690</v>
      </c>
      <c r="H7704" s="162" t="s">
        <v>17</v>
      </c>
      <c r="I7704" s="162"/>
      <c r="J7704" s="162" t="s">
        <v>3354</v>
      </c>
      <c r="K7704" s="162"/>
      <c r="L7704" s="162" t="s">
        <v>2441</v>
      </c>
      <c r="M7704" s="162" t="s">
        <v>3359</v>
      </c>
      <c r="N7704" s="162"/>
      <c r="O7704" s="162"/>
      <c r="P7704" s="162"/>
      <c r="Q7704" s="162"/>
      <c r="R7704" s="162"/>
      <c r="S7704" s="181"/>
      <c r="T7704" s="162"/>
      <c r="U7704" s="162"/>
      <c r="V7704" s="182"/>
      <c r="W7704" s="162"/>
      <c r="X7704" s="162"/>
      <c r="Y7704" s="162"/>
      <c r="Z7704" s="162"/>
      <c r="AA7704" s="159"/>
      <c r="AB7704" s="162"/>
      <c r="AC7704" s="159"/>
      <c r="AE7704" s="162"/>
      <c r="AF7704" s="162" t="s">
        <v>3060</v>
      </c>
      <c r="AG7704" s="162"/>
      <c r="AH7704" s="163">
        <v>40638.613530092596</v>
      </c>
      <c r="AI7704" s="162"/>
    </row>
    <row r="7705" spans="1:35" ht="15" customHeight="1" thickBot="1" x14ac:dyDescent="0.4">
      <c r="A7705" s="180"/>
      <c r="B7705" s="5">
        <f t="shared" ref="B7705:B7769" si="689">+B7704+1</f>
        <v>7703</v>
      </c>
      <c r="C7705">
        <f t="shared" si="683"/>
        <v>143</v>
      </c>
      <c r="D7705" s="199">
        <v>1972</v>
      </c>
      <c r="E7705" s="162" t="s">
        <v>15</v>
      </c>
      <c r="F7705" s="162" t="s">
        <v>16</v>
      </c>
      <c r="G7705" s="162">
        <v>787221</v>
      </c>
      <c r="H7705" s="162" t="s">
        <v>17</v>
      </c>
      <c r="I7705" s="162"/>
      <c r="J7705" s="162" t="s">
        <v>380</v>
      </c>
      <c r="K7705" s="162"/>
      <c r="L7705" s="162"/>
      <c r="M7705" s="162" t="s">
        <v>3359</v>
      </c>
      <c r="N7705" s="162"/>
      <c r="O7705" s="162"/>
      <c r="P7705" s="162"/>
      <c r="Q7705" s="162"/>
      <c r="R7705" s="162"/>
      <c r="S7705" s="181"/>
      <c r="T7705" s="162"/>
      <c r="U7705" s="162"/>
      <c r="V7705" s="182"/>
      <c r="W7705" s="162"/>
      <c r="X7705" s="162"/>
      <c r="Y7705" s="162"/>
      <c r="Z7705" s="162"/>
      <c r="AA7705" s="159"/>
      <c r="AB7705" s="162"/>
      <c r="AC7705" s="159"/>
      <c r="AD7705" s="3" t="s">
        <v>3383</v>
      </c>
      <c r="AE7705" s="162"/>
      <c r="AF7705" s="162" t="s">
        <v>3060</v>
      </c>
      <c r="AG7705" s="162"/>
      <c r="AH7705" s="163">
        <v>40075.502743055556</v>
      </c>
      <c r="AI7705" s="162"/>
    </row>
    <row r="7706" spans="1:35" ht="15" customHeight="1" thickBot="1" x14ac:dyDescent="0.4">
      <c r="A7706" s="180"/>
      <c r="B7706" s="5">
        <f t="shared" si="689"/>
        <v>7704</v>
      </c>
      <c r="C7706">
        <f t="shared" si="683"/>
        <v>94</v>
      </c>
      <c r="D7706" s="199">
        <v>1972</v>
      </c>
      <c r="E7706" s="162" t="s">
        <v>15</v>
      </c>
      <c r="F7706" s="162" t="s">
        <v>16</v>
      </c>
      <c r="G7706" s="162">
        <v>787364</v>
      </c>
      <c r="H7706" s="162" t="s">
        <v>17</v>
      </c>
      <c r="I7706" s="162"/>
      <c r="J7706" s="162"/>
      <c r="K7706" s="162"/>
      <c r="L7706" s="162"/>
      <c r="M7706" s="162" t="s">
        <v>3359</v>
      </c>
      <c r="N7706" s="162"/>
      <c r="O7706" s="162"/>
      <c r="P7706" s="162"/>
      <c r="Q7706" s="162"/>
      <c r="R7706" s="162"/>
      <c r="S7706" s="181"/>
      <c r="T7706" s="162"/>
      <c r="U7706" s="162"/>
      <c r="V7706" s="182"/>
      <c r="W7706" s="162"/>
      <c r="X7706" s="162"/>
      <c r="Y7706" s="162"/>
      <c r="Z7706" s="162"/>
      <c r="AA7706" s="159"/>
      <c r="AB7706" s="162"/>
      <c r="AC7706" s="159"/>
      <c r="AE7706" s="162"/>
      <c r="AF7706" s="162" t="s">
        <v>3060</v>
      </c>
      <c r="AG7706" s="162"/>
      <c r="AH7706" s="163">
        <v>40802.628113425926</v>
      </c>
      <c r="AI7706" s="162"/>
    </row>
    <row r="7707" spans="1:35" ht="15" customHeight="1" thickBot="1" x14ac:dyDescent="0.4">
      <c r="A7707" s="180"/>
      <c r="B7707" s="5">
        <f t="shared" si="689"/>
        <v>7705</v>
      </c>
      <c r="C7707">
        <f t="shared" si="683"/>
        <v>84</v>
      </c>
      <c r="D7707" s="199">
        <v>1972</v>
      </c>
      <c r="E7707" s="162" t="s">
        <v>15</v>
      </c>
      <c r="F7707" s="162" t="s">
        <v>16</v>
      </c>
      <c r="G7707" s="162">
        <v>787458</v>
      </c>
      <c r="H7707" s="162" t="s">
        <v>17</v>
      </c>
      <c r="I7707" s="162"/>
      <c r="J7707" s="162" t="s">
        <v>3354</v>
      </c>
      <c r="K7707" s="162" t="s">
        <v>3383</v>
      </c>
      <c r="L7707" s="162" t="s">
        <v>369</v>
      </c>
      <c r="M7707" s="162" t="s">
        <v>3359</v>
      </c>
      <c r="N7707" s="162"/>
      <c r="O7707" s="162"/>
      <c r="P7707" s="162"/>
      <c r="Q7707" s="162"/>
      <c r="R7707" s="162"/>
      <c r="S7707" s="181"/>
      <c r="T7707" s="162"/>
      <c r="U7707" s="162"/>
      <c r="V7707" s="182"/>
      <c r="W7707" s="162"/>
      <c r="X7707" s="162"/>
      <c r="Y7707" s="162"/>
      <c r="Z7707" s="162"/>
      <c r="AA7707" s="159"/>
      <c r="AB7707" s="162"/>
      <c r="AC7707" s="159"/>
      <c r="AE7707" s="162"/>
      <c r="AF7707" s="162" t="s">
        <v>3060</v>
      </c>
      <c r="AG7707" s="162"/>
      <c r="AH7707" s="163">
        <v>40020.534548611111</v>
      </c>
      <c r="AI7707" s="162"/>
    </row>
    <row r="7708" spans="1:35" ht="15" customHeight="1" thickBot="1" x14ac:dyDescent="0.4">
      <c r="A7708" s="180"/>
      <c r="B7708" s="5">
        <f t="shared" si="689"/>
        <v>7706</v>
      </c>
      <c r="C7708">
        <f t="shared" si="683"/>
        <v>43</v>
      </c>
      <c r="D7708" s="199">
        <v>1972</v>
      </c>
      <c r="E7708" s="162" t="s">
        <v>15</v>
      </c>
      <c r="F7708" s="162" t="s">
        <v>16</v>
      </c>
      <c r="G7708" s="162">
        <v>787542</v>
      </c>
      <c r="H7708" s="162" t="s">
        <v>17</v>
      </c>
      <c r="I7708" s="162"/>
      <c r="J7708" s="162" t="s">
        <v>3354</v>
      </c>
      <c r="K7708" s="162"/>
      <c r="L7708" s="162" t="s">
        <v>558</v>
      </c>
      <c r="M7708" s="162" t="s">
        <v>3359</v>
      </c>
      <c r="N7708" s="162"/>
      <c r="O7708" s="162"/>
      <c r="P7708" s="162"/>
      <c r="Q7708" s="162"/>
      <c r="R7708" s="162"/>
      <c r="S7708" s="181"/>
      <c r="T7708" s="162"/>
      <c r="U7708" s="162"/>
      <c r="V7708" s="182"/>
      <c r="W7708" s="162"/>
      <c r="X7708" s="162"/>
      <c r="Y7708" s="162"/>
      <c r="Z7708" s="162"/>
      <c r="AA7708" s="159"/>
      <c r="AB7708" s="162"/>
      <c r="AC7708" s="159"/>
      <c r="AE7708" s="162"/>
      <c r="AF7708" s="162" t="s">
        <v>3060</v>
      </c>
      <c r="AG7708" s="162"/>
      <c r="AH7708" s="163">
        <v>40586.114201388889</v>
      </c>
      <c r="AI7708" s="162"/>
    </row>
    <row r="7709" spans="1:35" ht="15" customHeight="1" thickBot="1" x14ac:dyDescent="0.4">
      <c r="A7709" s="180"/>
      <c r="B7709" s="5">
        <f t="shared" si="689"/>
        <v>7707</v>
      </c>
      <c r="C7709">
        <f t="shared" si="683"/>
        <v>854</v>
      </c>
      <c r="D7709" s="199">
        <v>1972</v>
      </c>
      <c r="E7709" s="162" t="s">
        <v>15</v>
      </c>
      <c r="F7709" s="162" t="s">
        <v>25</v>
      </c>
      <c r="G7709" s="162">
        <v>787585</v>
      </c>
      <c r="H7709" s="162" t="s">
        <v>17</v>
      </c>
      <c r="I7709" s="162"/>
      <c r="J7709" s="162" t="s">
        <v>3354</v>
      </c>
      <c r="K7709" s="162" t="s">
        <v>3383</v>
      </c>
      <c r="L7709" s="162"/>
      <c r="M7709" s="162" t="s">
        <v>3359</v>
      </c>
      <c r="N7709" s="162"/>
      <c r="O7709" s="162"/>
      <c r="P7709" s="162"/>
      <c r="Q7709" s="162"/>
      <c r="R7709" s="162"/>
      <c r="S7709" s="181"/>
      <c r="T7709" s="162"/>
      <c r="U7709" s="162"/>
      <c r="V7709" s="182"/>
      <c r="W7709" s="162"/>
      <c r="X7709" s="162"/>
      <c r="Y7709" s="162"/>
      <c r="Z7709" s="162"/>
      <c r="AA7709" s="159"/>
      <c r="AB7709" s="162"/>
      <c r="AC7709" s="159"/>
      <c r="AE7709" s="162"/>
      <c r="AF7709" s="162" t="s">
        <v>3060</v>
      </c>
      <c r="AG7709" s="162"/>
      <c r="AH7709" s="163">
        <v>39985.421203703707</v>
      </c>
      <c r="AI7709" s="162"/>
    </row>
    <row r="7710" spans="1:35" ht="15" customHeight="1" thickBot="1" x14ac:dyDescent="0.4">
      <c r="A7710" s="180"/>
      <c r="B7710" s="5">
        <f t="shared" si="689"/>
        <v>7708</v>
      </c>
      <c r="C7710">
        <f t="shared" si="683"/>
        <v>7</v>
      </c>
      <c r="D7710" s="199">
        <v>1972</v>
      </c>
      <c r="E7710" s="162" t="s">
        <v>15</v>
      </c>
      <c r="F7710" s="162" t="s">
        <v>25</v>
      </c>
      <c r="G7710" s="162">
        <v>788439</v>
      </c>
      <c r="H7710" s="162" t="s">
        <v>17</v>
      </c>
      <c r="I7710" s="162"/>
      <c r="J7710" s="162" t="s">
        <v>3354</v>
      </c>
      <c r="K7710" s="162" t="s">
        <v>3383</v>
      </c>
      <c r="L7710" s="162" t="s">
        <v>1152</v>
      </c>
      <c r="M7710" s="162" t="s">
        <v>3359</v>
      </c>
      <c r="N7710" s="162"/>
      <c r="O7710" s="162"/>
      <c r="P7710" s="162"/>
      <c r="Q7710" s="162"/>
      <c r="R7710" s="162"/>
      <c r="S7710" s="181"/>
      <c r="T7710" s="162"/>
      <c r="U7710" s="162"/>
      <c r="V7710" s="182"/>
      <c r="W7710" s="162"/>
      <c r="X7710" s="162"/>
      <c r="Y7710" s="162"/>
      <c r="Z7710" s="162"/>
      <c r="AA7710" s="159"/>
      <c r="AB7710" s="162" t="s">
        <v>31</v>
      </c>
      <c r="AC7710" s="159"/>
      <c r="AE7710" s="162"/>
      <c r="AF7710" s="162" t="s">
        <v>3060</v>
      </c>
      <c r="AG7710" s="162"/>
      <c r="AH7710" s="163">
        <v>40769.575810185182</v>
      </c>
      <c r="AI7710" s="162"/>
    </row>
    <row r="7711" spans="1:35" ht="15" customHeight="1" thickBot="1" x14ac:dyDescent="0.4">
      <c r="A7711" s="180"/>
      <c r="B7711" s="5">
        <f t="shared" si="689"/>
        <v>7709</v>
      </c>
      <c r="C7711">
        <f t="shared" si="683"/>
        <v>178</v>
      </c>
      <c r="D7711" s="199">
        <v>1972</v>
      </c>
      <c r="E7711" s="162" t="s">
        <v>15</v>
      </c>
      <c r="F7711" s="162" t="s">
        <v>25</v>
      </c>
      <c r="G7711" s="162">
        <v>788446</v>
      </c>
      <c r="H7711" s="162" t="s">
        <v>17</v>
      </c>
      <c r="I7711" s="162"/>
      <c r="J7711" s="162" t="s">
        <v>3354</v>
      </c>
      <c r="K7711" s="162" t="s">
        <v>3383</v>
      </c>
      <c r="L7711" s="162"/>
      <c r="M7711" s="162" t="s">
        <v>3359</v>
      </c>
      <c r="N7711" s="162"/>
      <c r="O7711" s="162"/>
      <c r="P7711" s="162"/>
      <c r="Q7711" s="162"/>
      <c r="R7711" s="162"/>
      <c r="S7711" s="181"/>
      <c r="T7711" s="162"/>
      <c r="U7711" s="162"/>
      <c r="V7711" s="182"/>
      <c r="W7711" s="162"/>
      <c r="X7711" s="162"/>
      <c r="Y7711" s="162"/>
      <c r="Z7711" s="162"/>
      <c r="AA7711" s="159"/>
      <c r="AB7711" s="162"/>
      <c r="AC7711" s="159"/>
      <c r="AE7711" s="162"/>
      <c r="AF7711" s="162" t="s">
        <v>3060</v>
      </c>
      <c r="AG7711" s="162"/>
      <c r="AH7711" s="163">
        <v>40594.029687499999</v>
      </c>
      <c r="AI7711" s="162"/>
    </row>
    <row r="7712" spans="1:35" ht="15" customHeight="1" thickBot="1" x14ac:dyDescent="0.4">
      <c r="A7712" s="180"/>
      <c r="B7712" s="5">
        <f t="shared" si="689"/>
        <v>7710</v>
      </c>
      <c r="C7712">
        <f t="shared" si="683"/>
        <v>143</v>
      </c>
      <c r="D7712" s="199">
        <v>1972</v>
      </c>
      <c r="E7712" s="162" t="s">
        <v>15</v>
      </c>
      <c r="F7712" s="162" t="s">
        <v>25</v>
      </c>
      <c r="G7712" s="162">
        <v>788624</v>
      </c>
      <c r="H7712" s="162" t="s">
        <v>17</v>
      </c>
      <c r="I7712" s="162"/>
      <c r="J7712" s="162" t="s">
        <v>3354</v>
      </c>
      <c r="K7712" s="162" t="s">
        <v>3383</v>
      </c>
      <c r="L7712" s="162" t="s">
        <v>2442</v>
      </c>
      <c r="M7712" s="162" t="s">
        <v>3359</v>
      </c>
      <c r="N7712" s="162"/>
      <c r="O7712" s="162"/>
      <c r="P7712" s="162"/>
      <c r="Q7712" s="162"/>
      <c r="R7712" s="162"/>
      <c r="S7712" s="181"/>
      <c r="T7712" s="162"/>
      <c r="U7712" s="162"/>
      <c r="V7712" s="182"/>
      <c r="W7712" s="162"/>
      <c r="X7712" s="162"/>
      <c r="Y7712" s="162"/>
      <c r="Z7712" s="162"/>
      <c r="AA7712" s="159"/>
      <c r="AB7712" s="162"/>
      <c r="AC7712" s="159"/>
      <c r="AE7712" s="162"/>
      <c r="AF7712" s="162" t="s">
        <v>3060</v>
      </c>
      <c r="AG7712" s="162"/>
      <c r="AH7712" s="163">
        <v>41027.680752314816</v>
      </c>
      <c r="AI7712" s="162"/>
    </row>
    <row r="7713" spans="1:35" ht="15" customHeight="1" thickBot="1" x14ac:dyDescent="0.4">
      <c r="A7713" s="180"/>
      <c r="B7713" s="5">
        <f t="shared" si="689"/>
        <v>7711</v>
      </c>
      <c r="C7713">
        <f t="shared" si="683"/>
        <v>8</v>
      </c>
      <c r="D7713" s="199">
        <v>1972</v>
      </c>
      <c r="E7713" s="162" t="s">
        <v>15</v>
      </c>
      <c r="F7713" s="162" t="s">
        <v>25</v>
      </c>
      <c r="G7713" s="162">
        <v>788767</v>
      </c>
      <c r="H7713" s="162" t="s">
        <v>17</v>
      </c>
      <c r="I7713" s="162"/>
      <c r="J7713" s="162" t="s">
        <v>380</v>
      </c>
      <c r="K7713" s="162" t="s">
        <v>3383</v>
      </c>
      <c r="L7713" s="162" t="s">
        <v>56</v>
      </c>
      <c r="M7713" s="162" t="s">
        <v>3359</v>
      </c>
      <c r="N7713" s="162"/>
      <c r="O7713" s="162"/>
      <c r="P7713" s="162"/>
      <c r="Q7713" s="162"/>
      <c r="R7713" s="162"/>
      <c r="S7713" s="181"/>
      <c r="T7713" s="162"/>
      <c r="U7713" s="162"/>
      <c r="V7713" s="182"/>
      <c r="W7713" s="162"/>
      <c r="X7713" s="162"/>
      <c r="Y7713" s="162"/>
      <c r="Z7713" s="162"/>
      <c r="AA7713" s="159"/>
      <c r="AB7713" s="162"/>
      <c r="AC7713" s="159"/>
      <c r="AE7713" s="162"/>
      <c r="AF7713" s="162" t="s">
        <v>3060</v>
      </c>
      <c r="AG7713" s="162"/>
      <c r="AH7713" s="163">
        <v>40476.834502314814</v>
      </c>
      <c r="AI7713" s="162"/>
    </row>
    <row r="7714" spans="1:35" ht="15" customHeight="1" thickBot="1" x14ac:dyDescent="0.4">
      <c r="A7714" s="180"/>
      <c r="B7714" s="5">
        <f t="shared" si="689"/>
        <v>7712</v>
      </c>
      <c r="C7714">
        <f t="shared" si="683"/>
        <v>227</v>
      </c>
      <c r="D7714" s="199">
        <v>1972</v>
      </c>
      <c r="E7714" s="162" t="s">
        <v>15</v>
      </c>
      <c r="F7714" s="162" t="s">
        <v>25</v>
      </c>
      <c r="G7714" s="162">
        <v>788775</v>
      </c>
      <c r="H7714" s="162" t="s">
        <v>17</v>
      </c>
      <c r="I7714" s="162"/>
      <c r="J7714" s="162" t="s">
        <v>380</v>
      </c>
      <c r="K7714" s="162" t="s">
        <v>3383</v>
      </c>
      <c r="L7714" s="162" t="s">
        <v>2443</v>
      </c>
      <c r="M7714" s="162" t="s">
        <v>3359</v>
      </c>
      <c r="N7714" s="162" t="s">
        <v>3359</v>
      </c>
      <c r="O7714" s="162"/>
      <c r="P7714" s="162"/>
      <c r="Q7714" s="162"/>
      <c r="R7714" s="162"/>
      <c r="S7714" s="181"/>
      <c r="T7714" s="162"/>
      <c r="U7714" s="162"/>
      <c r="V7714" s="182"/>
      <c r="W7714" s="162"/>
      <c r="X7714" s="162"/>
      <c r="Y7714" s="162"/>
      <c r="Z7714" s="162"/>
      <c r="AA7714" s="159"/>
      <c r="AB7714" s="162"/>
      <c r="AC7714" s="159"/>
      <c r="AE7714" s="162"/>
      <c r="AF7714" s="162" t="s">
        <v>3060</v>
      </c>
      <c r="AG7714" s="162"/>
      <c r="AH7714" s="163">
        <v>40335.799074074072</v>
      </c>
      <c r="AI7714" s="162"/>
    </row>
    <row r="7715" spans="1:35" ht="15" customHeight="1" thickBot="1" x14ac:dyDescent="0.4">
      <c r="A7715" s="180"/>
      <c r="B7715" s="5">
        <f t="shared" si="689"/>
        <v>7713</v>
      </c>
      <c r="C7715">
        <f t="shared" si="683"/>
        <v>71</v>
      </c>
      <c r="D7715" s="199">
        <v>1972</v>
      </c>
      <c r="E7715" s="162" t="s">
        <v>15</v>
      </c>
      <c r="F7715" s="162" t="s">
        <v>25</v>
      </c>
      <c r="G7715" s="162">
        <v>789002</v>
      </c>
      <c r="H7715" s="162" t="s">
        <v>17</v>
      </c>
      <c r="I7715" s="162"/>
      <c r="J7715" s="162" t="s">
        <v>3354</v>
      </c>
      <c r="K7715" s="162" t="s">
        <v>3383</v>
      </c>
      <c r="L7715" s="162" t="s">
        <v>2444</v>
      </c>
      <c r="M7715" s="162" t="s">
        <v>3359</v>
      </c>
      <c r="N7715" s="162"/>
      <c r="O7715" s="162"/>
      <c r="P7715" s="162"/>
      <c r="Q7715" s="162"/>
      <c r="R7715" s="162"/>
      <c r="S7715" s="181"/>
      <c r="T7715" s="162"/>
      <c r="U7715" s="162"/>
      <c r="V7715" s="182"/>
      <c r="W7715" s="162"/>
      <c r="X7715" s="162"/>
      <c r="Y7715" s="162"/>
      <c r="Z7715" s="162"/>
      <c r="AA7715" s="159"/>
      <c r="AB7715" s="162"/>
      <c r="AC7715" s="159">
        <v>1971</v>
      </c>
      <c r="AE7715" s="162"/>
      <c r="AF7715" s="162" t="s">
        <v>3060</v>
      </c>
      <c r="AG7715" s="162"/>
      <c r="AH7715" s="163">
        <v>41024.544074074074</v>
      </c>
      <c r="AI7715" s="162"/>
    </row>
    <row r="7716" spans="1:35" ht="15" customHeight="1" thickBot="1" x14ac:dyDescent="0.4">
      <c r="A7716" s="180"/>
      <c r="B7716" s="5">
        <f t="shared" si="689"/>
        <v>7714</v>
      </c>
      <c r="C7716">
        <f t="shared" si="683"/>
        <v>7</v>
      </c>
      <c r="D7716" s="199">
        <v>1972</v>
      </c>
      <c r="E7716" s="162" t="s">
        <v>15</v>
      </c>
      <c r="F7716" s="162" t="s">
        <v>25</v>
      </c>
      <c r="G7716" s="162">
        <v>789073</v>
      </c>
      <c r="H7716" s="162" t="s">
        <v>17</v>
      </c>
      <c r="I7716" s="162"/>
      <c r="J7716" s="162" t="s">
        <v>3354</v>
      </c>
      <c r="K7716" s="162"/>
      <c r="L7716" s="162"/>
      <c r="M7716" s="162" t="s">
        <v>3359</v>
      </c>
      <c r="N7716" s="162"/>
      <c r="O7716" s="162"/>
      <c r="P7716" s="162"/>
      <c r="Q7716" s="162"/>
      <c r="R7716" s="162"/>
      <c r="S7716" s="181"/>
      <c r="T7716" s="162"/>
      <c r="U7716" s="162"/>
      <c r="V7716" s="182"/>
      <c r="W7716" s="162"/>
      <c r="X7716" s="162"/>
      <c r="Y7716" s="162"/>
      <c r="Z7716" s="162"/>
      <c r="AA7716" s="159"/>
      <c r="AB7716" s="162"/>
      <c r="AC7716" s="159"/>
      <c r="AE7716" s="162"/>
      <c r="AF7716" s="162" t="s">
        <v>3060</v>
      </c>
      <c r="AG7716" s="162"/>
      <c r="AH7716" s="163">
        <v>39739.579571759263</v>
      </c>
      <c r="AI7716" s="162"/>
    </row>
    <row r="7717" spans="1:35" ht="15" customHeight="1" thickBot="1" x14ac:dyDescent="0.4">
      <c r="A7717" s="180"/>
      <c r="B7717" s="5">
        <f t="shared" si="689"/>
        <v>7715</v>
      </c>
      <c r="C7717">
        <f t="shared" si="683"/>
        <v>50</v>
      </c>
      <c r="D7717" s="199">
        <v>1972</v>
      </c>
      <c r="E7717" s="162" t="s">
        <v>15</v>
      </c>
      <c r="F7717" s="162" t="s">
        <v>25</v>
      </c>
      <c r="G7717" s="162">
        <v>789080</v>
      </c>
      <c r="H7717" s="162" t="s">
        <v>17</v>
      </c>
      <c r="I7717" s="162"/>
      <c r="J7717" s="162" t="s">
        <v>3354</v>
      </c>
      <c r="K7717" s="162" t="s">
        <v>3383</v>
      </c>
      <c r="L7717" s="162" t="s">
        <v>292</v>
      </c>
      <c r="M7717" s="162" t="s">
        <v>3359</v>
      </c>
      <c r="N7717" s="162"/>
      <c r="O7717" s="162"/>
      <c r="P7717" s="162"/>
      <c r="Q7717" s="162"/>
      <c r="R7717" s="162"/>
      <c r="S7717" s="181"/>
      <c r="T7717" s="162"/>
      <c r="U7717" s="162"/>
      <c r="V7717" s="182"/>
      <c r="W7717" s="162"/>
      <c r="X7717" s="162"/>
      <c r="Y7717" s="162"/>
      <c r="Z7717" s="162"/>
      <c r="AA7717" s="159"/>
      <c r="AB7717" s="162"/>
      <c r="AC7717" s="159"/>
      <c r="AE7717" s="162"/>
      <c r="AF7717" s="162" t="s">
        <v>3060</v>
      </c>
      <c r="AG7717" s="162"/>
      <c r="AH7717" s="163">
        <v>39776.348726851851</v>
      </c>
      <c r="AI7717" s="162"/>
    </row>
    <row r="7718" spans="1:35" ht="15" customHeight="1" thickBot="1" x14ac:dyDescent="0.4">
      <c r="B7718" s="5">
        <f t="shared" si="689"/>
        <v>7716</v>
      </c>
      <c r="C7718">
        <f t="shared" si="683"/>
        <v>38</v>
      </c>
      <c r="D7718" s="199">
        <v>1972</v>
      </c>
      <c r="E7718" s="162" t="s">
        <v>500</v>
      </c>
      <c r="F7718" s="162" t="s">
        <v>25</v>
      </c>
      <c r="G7718" s="162">
        <v>789130</v>
      </c>
      <c r="H7718" s="162" t="s">
        <v>17</v>
      </c>
      <c r="I7718" s="162"/>
      <c r="J7718" s="162"/>
      <c r="K7718" s="162"/>
      <c r="L7718" s="162" t="s">
        <v>74</v>
      </c>
      <c r="M7718" s="162" t="s">
        <v>3359</v>
      </c>
      <c r="N7718" s="162"/>
      <c r="O7718" s="162"/>
      <c r="P7718" s="162"/>
      <c r="Q7718" s="162"/>
      <c r="R7718" s="162"/>
      <c r="S7718" s="181"/>
      <c r="T7718" s="162"/>
      <c r="U7718" s="162"/>
      <c r="V7718" s="182"/>
      <c r="W7718" s="162"/>
      <c r="X7718" s="162"/>
      <c r="Y7718" s="162"/>
      <c r="Z7718" s="162"/>
      <c r="AA7718" s="159"/>
      <c r="AB7718" s="162"/>
      <c r="AC7718" s="159"/>
      <c r="AE7718" s="162"/>
      <c r="AF7718" s="162" t="s">
        <v>3060</v>
      </c>
      <c r="AG7718" s="162"/>
      <c r="AH7718" s="163">
        <v>40580.66915509259</v>
      </c>
      <c r="AI7718" s="162"/>
    </row>
    <row r="7719" spans="1:35" ht="15" customHeight="1" thickBot="1" x14ac:dyDescent="0.4">
      <c r="B7719" s="5">
        <f t="shared" si="689"/>
        <v>7717</v>
      </c>
      <c r="C7719">
        <f t="shared" si="683"/>
        <v>102</v>
      </c>
      <c r="D7719" s="199">
        <v>1972</v>
      </c>
      <c r="E7719" s="162" t="s">
        <v>327</v>
      </c>
      <c r="F7719" s="162" t="s">
        <v>25</v>
      </c>
      <c r="G7719" s="162">
        <v>789168</v>
      </c>
      <c r="H7719" s="162" t="s">
        <v>17</v>
      </c>
      <c r="I7719" s="162"/>
      <c r="J7719" s="162" t="s">
        <v>380</v>
      </c>
      <c r="K7719" s="162" t="s">
        <v>3383</v>
      </c>
      <c r="L7719" s="162"/>
      <c r="M7719" s="162" t="s">
        <v>3359</v>
      </c>
      <c r="N7719" s="162"/>
      <c r="O7719" s="162"/>
      <c r="P7719" s="162"/>
      <c r="Q7719" s="162"/>
      <c r="R7719" s="162"/>
      <c r="S7719" s="181"/>
      <c r="T7719" s="162"/>
      <c r="U7719" s="162"/>
      <c r="V7719" s="182"/>
      <c r="W7719" s="162"/>
      <c r="X7719" s="162"/>
      <c r="Y7719" s="162"/>
      <c r="Z7719" s="162"/>
      <c r="AA7719" s="159"/>
      <c r="AB7719" s="162"/>
      <c r="AC7719" s="159"/>
      <c r="AE7719" s="162"/>
      <c r="AF7719" s="162" t="s">
        <v>3060</v>
      </c>
      <c r="AG7719" s="162"/>
      <c r="AH7719" s="163">
        <v>40621.373460648145</v>
      </c>
      <c r="AI7719" s="162"/>
    </row>
    <row r="7720" spans="1:35" ht="15" customHeight="1" thickBot="1" x14ac:dyDescent="0.4">
      <c r="B7720" s="5">
        <f t="shared" si="689"/>
        <v>7718</v>
      </c>
      <c r="C7720">
        <f t="shared" si="683"/>
        <v>82</v>
      </c>
      <c r="D7720" s="199">
        <f>+D7719</f>
        <v>1972</v>
      </c>
      <c r="E7720" s="89" t="s">
        <v>500</v>
      </c>
      <c r="F7720" s="89" t="s">
        <v>25</v>
      </c>
      <c r="G7720" s="160">
        <v>789270</v>
      </c>
      <c r="H7720" s="89"/>
      <c r="I7720" s="89"/>
      <c r="J7720" s="89" t="s">
        <v>3364</v>
      </c>
      <c r="K7720" s="89" t="s">
        <v>3383</v>
      </c>
      <c r="L7720" s="89"/>
      <c r="M7720" s="89" t="s">
        <v>3453</v>
      </c>
      <c r="N7720" s="89"/>
      <c r="O7720" s="89"/>
      <c r="P7720" s="89"/>
      <c r="Q7720" s="89"/>
      <c r="R7720" s="89"/>
      <c r="S7720" s="129"/>
      <c r="T7720" s="89"/>
      <c r="U7720" s="89" t="s">
        <v>3557</v>
      </c>
      <c r="V7720" s="140" t="s">
        <v>3359</v>
      </c>
      <c r="W7720" s="89" t="s">
        <v>3572</v>
      </c>
      <c r="X7720" s="89" t="s">
        <v>3452</v>
      </c>
      <c r="Y7720" s="89"/>
      <c r="Z7720" s="89"/>
      <c r="AA7720" s="89" t="s">
        <v>3875</v>
      </c>
      <c r="AB7720" s="89"/>
      <c r="AC7720" s="89"/>
      <c r="AD7720" s="101"/>
      <c r="AE7720" s="89"/>
      <c r="AF7720" s="162" t="s">
        <v>3451</v>
      </c>
      <c r="AG7720" s="89"/>
      <c r="AH7720" s="91">
        <v>45839</v>
      </c>
      <c r="AI7720" s="76" t="s">
        <v>5181</v>
      </c>
    </row>
    <row r="7721" spans="1:35" ht="15" customHeight="1" thickBot="1" x14ac:dyDescent="0.4">
      <c r="B7721" s="5">
        <f t="shared" si="689"/>
        <v>7719</v>
      </c>
      <c r="C7721">
        <f t="shared" si="683"/>
        <v>1496</v>
      </c>
      <c r="D7721" s="16">
        <v>1972</v>
      </c>
      <c r="E7721" s="162" t="s">
        <v>15</v>
      </c>
      <c r="F7721" s="162" t="s">
        <v>25</v>
      </c>
      <c r="G7721" s="162">
        <v>789352</v>
      </c>
      <c r="H7721" s="162" t="s">
        <v>17</v>
      </c>
      <c r="I7721" s="162"/>
      <c r="J7721" s="162" t="s">
        <v>3354</v>
      </c>
      <c r="K7721" s="162"/>
      <c r="L7721" s="162" t="s">
        <v>2445</v>
      </c>
      <c r="M7721" s="162" t="s">
        <v>3359</v>
      </c>
      <c r="N7721" s="162"/>
      <c r="O7721" s="162"/>
      <c r="P7721" s="162"/>
      <c r="Q7721" s="162"/>
      <c r="R7721" s="162"/>
      <c r="S7721" s="181"/>
      <c r="T7721" s="162"/>
      <c r="U7721" s="162"/>
      <c r="V7721" s="182"/>
      <c r="W7721" s="162"/>
      <c r="X7721" s="162"/>
      <c r="Y7721" s="162"/>
      <c r="Z7721" s="162"/>
      <c r="AA7721" s="159"/>
      <c r="AB7721" s="162"/>
      <c r="AC7721" s="159"/>
      <c r="AD7721" s="3" t="s">
        <v>2446</v>
      </c>
      <c r="AE7721" s="162"/>
      <c r="AF7721" s="162" t="s">
        <v>3060</v>
      </c>
      <c r="AG7721" s="162"/>
      <c r="AH7721" s="163">
        <v>40330.969756944447</v>
      </c>
      <c r="AI7721" s="162"/>
    </row>
    <row r="7722" spans="1:35" ht="15" customHeight="1" thickBot="1" x14ac:dyDescent="0.4">
      <c r="B7722" s="5">
        <f t="shared" si="689"/>
        <v>7720</v>
      </c>
      <c r="C7722">
        <f t="shared" si="683"/>
        <v>539</v>
      </c>
      <c r="D7722" s="16">
        <v>1972</v>
      </c>
      <c r="E7722" s="162" t="s">
        <v>327</v>
      </c>
      <c r="F7722" s="162" t="s">
        <v>25</v>
      </c>
      <c r="G7722" s="162">
        <v>790848</v>
      </c>
      <c r="H7722" s="162" t="s">
        <v>17</v>
      </c>
      <c r="I7722" s="162"/>
      <c r="J7722" s="162" t="s">
        <v>3354</v>
      </c>
      <c r="K7722" s="162" t="s">
        <v>3383</v>
      </c>
      <c r="L7722" s="162" t="s">
        <v>1152</v>
      </c>
      <c r="M7722" s="162" t="s">
        <v>3359</v>
      </c>
      <c r="N7722" s="162"/>
      <c r="O7722" s="162"/>
      <c r="P7722" s="162"/>
      <c r="Q7722" s="162"/>
      <c r="R7722" s="162"/>
      <c r="S7722" s="181"/>
      <c r="T7722" s="162"/>
      <c r="U7722" s="162"/>
      <c r="V7722" s="182"/>
      <c r="W7722" s="162"/>
      <c r="X7722" s="162"/>
      <c r="Y7722" s="162"/>
      <c r="Z7722" s="162"/>
      <c r="AA7722" s="159"/>
      <c r="AB7722" s="162"/>
      <c r="AC7722" s="159">
        <v>1952</v>
      </c>
      <c r="AD7722" s="3" t="s">
        <v>2447</v>
      </c>
      <c r="AE7722" s="162"/>
      <c r="AF7722" s="162" t="s">
        <v>3060</v>
      </c>
      <c r="AG7722" s="162"/>
      <c r="AH7722" s="163">
        <v>39721.798888888887</v>
      </c>
      <c r="AI7722" s="162"/>
    </row>
    <row r="7723" spans="1:35" ht="15" customHeight="1" thickBot="1" x14ac:dyDescent="0.4">
      <c r="B7723" s="5">
        <f t="shared" si="689"/>
        <v>7721</v>
      </c>
      <c r="C7723">
        <f t="shared" si="683"/>
        <v>195</v>
      </c>
      <c r="D7723" s="16">
        <v>1972</v>
      </c>
      <c r="E7723" s="162" t="s">
        <v>15</v>
      </c>
      <c r="F7723" s="162" t="s">
        <v>25</v>
      </c>
      <c r="G7723" s="162">
        <v>791387</v>
      </c>
      <c r="H7723" s="162" t="s">
        <v>17</v>
      </c>
      <c r="I7723" s="162"/>
      <c r="J7723" s="162" t="s">
        <v>3354</v>
      </c>
      <c r="K7723" s="162" t="s">
        <v>3383</v>
      </c>
      <c r="L7723" s="162" t="s">
        <v>172</v>
      </c>
      <c r="M7723" s="162" t="s">
        <v>3359</v>
      </c>
      <c r="N7723" s="162"/>
      <c r="O7723" s="162"/>
      <c r="P7723" s="162"/>
      <c r="Q7723" s="162"/>
      <c r="R7723" s="162"/>
      <c r="S7723" s="181"/>
      <c r="T7723" s="162"/>
      <c r="U7723" s="162"/>
      <c r="V7723" s="182"/>
      <c r="W7723" s="162"/>
      <c r="X7723" s="162"/>
      <c r="Y7723" s="162"/>
      <c r="Z7723" s="162"/>
      <c r="AA7723" s="159"/>
      <c r="AB7723" s="162" t="s">
        <v>81</v>
      </c>
      <c r="AC7723" s="159"/>
      <c r="AE7723" s="162"/>
      <c r="AF7723" s="162" t="s">
        <v>3060</v>
      </c>
      <c r="AG7723" s="162"/>
      <c r="AH7723" s="163">
        <v>40516.475601851853</v>
      </c>
      <c r="AI7723" s="162"/>
    </row>
    <row r="7724" spans="1:35" ht="15" customHeight="1" thickBot="1" x14ac:dyDescent="0.4">
      <c r="B7724" s="5">
        <f t="shared" si="689"/>
        <v>7722</v>
      </c>
      <c r="C7724">
        <f t="shared" si="683"/>
        <v>94</v>
      </c>
      <c r="D7724" s="16">
        <v>1972</v>
      </c>
      <c r="E7724" s="159" t="s">
        <v>15</v>
      </c>
      <c r="F7724" s="159" t="s">
        <v>25</v>
      </c>
      <c r="G7724" s="160">
        <v>791582</v>
      </c>
      <c r="H7724" s="159"/>
      <c r="I7724" s="159"/>
      <c r="J7724" s="159" t="s">
        <v>3354</v>
      </c>
      <c r="K7724" s="159" t="s">
        <v>3383</v>
      </c>
      <c r="L7724" s="159"/>
      <c r="M7724" s="159" t="s">
        <v>3453</v>
      </c>
      <c r="N7724" s="159"/>
      <c r="O7724" s="159"/>
      <c r="P7724" s="159"/>
      <c r="Q7724" s="159"/>
      <c r="R7724" s="159"/>
      <c r="S7724" s="203"/>
      <c r="T7724" s="159" t="s">
        <v>3262</v>
      </c>
      <c r="U7724" s="159"/>
      <c r="V7724" s="161"/>
      <c r="W7724" s="159" t="s">
        <v>3572</v>
      </c>
      <c r="X7724" s="159" t="s">
        <v>3660</v>
      </c>
      <c r="Y7724" s="159"/>
      <c r="Z7724" s="159"/>
      <c r="AA7724" s="159" t="s">
        <v>3262</v>
      </c>
      <c r="AB7724" s="159"/>
      <c r="AC7724" s="159"/>
      <c r="AE7724" s="159"/>
      <c r="AF7724" s="162" t="s">
        <v>3451</v>
      </c>
      <c r="AG7724" s="162"/>
      <c r="AH7724" s="163">
        <v>45783</v>
      </c>
      <c r="AI7724" s="76" t="s">
        <v>5015</v>
      </c>
    </row>
    <row r="7725" spans="1:35" ht="15" customHeight="1" thickBot="1" x14ac:dyDescent="0.4">
      <c r="B7725" s="5">
        <f t="shared" si="689"/>
        <v>7723</v>
      </c>
      <c r="C7725">
        <f t="shared" si="683"/>
        <v>173</v>
      </c>
      <c r="D7725" s="16">
        <v>1972</v>
      </c>
      <c r="E7725" s="162" t="s">
        <v>15</v>
      </c>
      <c r="F7725" s="162" t="s">
        <v>25</v>
      </c>
      <c r="G7725" s="162">
        <v>791676</v>
      </c>
      <c r="H7725" s="162" t="s">
        <v>17</v>
      </c>
      <c r="I7725" s="162"/>
      <c r="J7725" s="162" t="s">
        <v>3354</v>
      </c>
      <c r="K7725" s="162" t="s">
        <v>3383</v>
      </c>
      <c r="L7725" s="162" t="s">
        <v>2448</v>
      </c>
      <c r="M7725" s="162" t="s">
        <v>3359</v>
      </c>
      <c r="N7725" s="162"/>
      <c r="O7725" s="162"/>
      <c r="P7725" s="162"/>
      <c r="Q7725" s="162"/>
      <c r="R7725" s="162"/>
      <c r="S7725" s="181"/>
      <c r="T7725" s="162"/>
      <c r="U7725" s="162"/>
      <c r="V7725" s="182"/>
      <c r="W7725" s="162"/>
      <c r="X7725" s="162"/>
      <c r="Y7725" s="162"/>
      <c r="Z7725" s="162"/>
      <c r="AA7725" s="159"/>
      <c r="AB7725" s="162"/>
      <c r="AC7725" s="159"/>
      <c r="AD7725" s="3" t="s">
        <v>2449</v>
      </c>
      <c r="AE7725" s="162"/>
      <c r="AF7725" s="162" t="s">
        <v>3060</v>
      </c>
      <c r="AG7725" s="162"/>
      <c r="AH7725" s="163">
        <v>40638.77915509259</v>
      </c>
      <c r="AI7725" s="162"/>
    </row>
    <row r="7726" spans="1:35" ht="15" customHeight="1" thickBot="1" x14ac:dyDescent="0.4">
      <c r="B7726" s="5">
        <f t="shared" si="689"/>
        <v>7724</v>
      </c>
      <c r="C7726">
        <f t="shared" si="683"/>
        <v>60</v>
      </c>
      <c r="D7726" s="16">
        <v>1972</v>
      </c>
      <c r="E7726" s="159" t="s">
        <v>15</v>
      </c>
      <c r="F7726" s="159" t="s">
        <v>25</v>
      </c>
      <c r="G7726" s="160">
        <v>791849</v>
      </c>
      <c r="H7726" s="159"/>
      <c r="I7726" s="159"/>
      <c r="J7726" s="159"/>
      <c r="K7726" s="159" t="s">
        <v>3383</v>
      </c>
      <c r="L7726" s="159"/>
      <c r="M7726" s="159"/>
      <c r="N7726" s="159"/>
      <c r="O7726" s="159"/>
      <c r="P7726" s="159"/>
      <c r="Q7726" s="159"/>
      <c r="R7726" s="159"/>
      <c r="S7726" s="203"/>
      <c r="T7726" s="159"/>
      <c r="U7726" s="159"/>
      <c r="V7726" s="161"/>
      <c r="W7726" s="159"/>
      <c r="X7726" s="159"/>
      <c r="Y7726" s="159"/>
      <c r="Z7726" s="159"/>
      <c r="AA7726" s="159"/>
      <c r="AB7726" s="159"/>
      <c r="AC7726" s="159"/>
      <c r="AE7726" s="159"/>
      <c r="AF7726" s="159" t="s">
        <v>3451</v>
      </c>
      <c r="AG7726" s="159"/>
      <c r="AH7726" s="176">
        <v>45739</v>
      </c>
      <c r="AI7726" s="167" t="s">
        <v>4836</v>
      </c>
    </row>
    <row r="7727" spans="1:35" ht="15" customHeight="1" thickBot="1" x14ac:dyDescent="0.4">
      <c r="B7727" s="5">
        <f t="shared" si="689"/>
        <v>7725</v>
      </c>
      <c r="C7727">
        <f t="shared" si="683"/>
        <v>46</v>
      </c>
      <c r="D7727" s="16">
        <v>1972</v>
      </c>
      <c r="E7727" s="120" t="s">
        <v>15</v>
      </c>
      <c r="F7727" s="120" t="s">
        <v>25</v>
      </c>
      <c r="G7727" s="122">
        <v>791909</v>
      </c>
      <c r="H7727" s="196" t="s">
        <v>5836</v>
      </c>
      <c r="I7727" s="196"/>
      <c r="J7727" s="196" t="s">
        <v>3354</v>
      </c>
      <c r="K7727" s="196" t="s">
        <v>3383</v>
      </c>
      <c r="L7727" s="196"/>
      <c r="M7727" s="196" t="s">
        <v>3453</v>
      </c>
      <c r="N7727" s="196"/>
      <c r="O7727" s="196"/>
      <c r="P7727" s="196"/>
      <c r="Q7727" s="196"/>
      <c r="R7727" s="196"/>
      <c r="S7727" s="204"/>
      <c r="T7727" s="196" t="s">
        <v>3262</v>
      </c>
      <c r="U7727" s="196"/>
      <c r="V7727" s="205"/>
      <c r="W7727" s="196" t="s">
        <v>3572</v>
      </c>
      <c r="X7727" s="196" t="s">
        <v>3660</v>
      </c>
      <c r="Y7727" s="196"/>
      <c r="Z7727" s="196"/>
      <c r="AA7727" s="196" t="s">
        <v>3262</v>
      </c>
      <c r="AB7727" s="196"/>
      <c r="AC7727" s="196"/>
      <c r="AD7727" s="172"/>
      <c r="AE7727" s="196"/>
      <c r="AF7727" s="162" t="s">
        <v>3451</v>
      </c>
      <c r="AG7727" s="162"/>
      <c r="AH7727" s="163">
        <v>45966</v>
      </c>
      <c r="AI7727" s="198" t="s">
        <v>5931</v>
      </c>
    </row>
    <row r="7728" spans="1:35" ht="15" customHeight="1" thickBot="1" x14ac:dyDescent="0.4">
      <c r="B7728" s="5">
        <f t="shared" si="689"/>
        <v>7726</v>
      </c>
      <c r="C7728">
        <f t="shared" si="683"/>
        <v>101</v>
      </c>
      <c r="D7728" s="16">
        <v>1972</v>
      </c>
      <c r="E7728" s="162" t="s">
        <v>15</v>
      </c>
      <c r="F7728" s="162" t="s">
        <v>25</v>
      </c>
      <c r="G7728" s="162">
        <v>791955</v>
      </c>
      <c r="H7728" s="162" t="s">
        <v>17</v>
      </c>
      <c r="I7728" s="162"/>
      <c r="J7728" s="162" t="s">
        <v>3354</v>
      </c>
      <c r="K7728" s="162"/>
      <c r="L7728" s="162"/>
      <c r="M7728" s="162" t="s">
        <v>3359</v>
      </c>
      <c r="N7728" s="162"/>
      <c r="O7728" s="162"/>
      <c r="P7728" s="162"/>
      <c r="Q7728" s="162"/>
      <c r="R7728" s="162"/>
      <c r="S7728" s="181"/>
      <c r="T7728" s="162"/>
      <c r="U7728" s="162"/>
      <c r="V7728" s="182"/>
      <c r="W7728" s="162"/>
      <c r="X7728" s="162"/>
      <c r="Y7728" s="162"/>
      <c r="Z7728" s="162"/>
      <c r="AA7728" s="159"/>
      <c r="AB7728" s="162"/>
      <c r="AC7728" s="159"/>
      <c r="AE7728" s="162"/>
      <c r="AF7728" s="162" t="s">
        <v>3060</v>
      </c>
      <c r="AG7728" s="162"/>
      <c r="AH7728" s="163">
        <v>41029.867488425924</v>
      </c>
      <c r="AI7728" s="162"/>
    </row>
    <row r="7729" spans="2:35" ht="15" customHeight="1" thickBot="1" x14ac:dyDescent="0.4">
      <c r="B7729" s="5">
        <f t="shared" si="689"/>
        <v>7727</v>
      </c>
      <c r="C7729">
        <f t="shared" ref="C7729:C7801" si="690">+G7730-G7729</f>
        <v>1</v>
      </c>
      <c r="D7729" s="16">
        <v>1972</v>
      </c>
      <c r="E7729" s="162" t="s">
        <v>500</v>
      </c>
      <c r="F7729" s="162" t="s">
        <v>25</v>
      </c>
      <c r="G7729" s="162">
        <v>792056</v>
      </c>
      <c r="H7729" s="162" t="s">
        <v>17</v>
      </c>
      <c r="I7729" s="162"/>
      <c r="J7729" s="162" t="s">
        <v>380</v>
      </c>
      <c r="K7729" s="162" t="s">
        <v>3383</v>
      </c>
      <c r="L7729" s="162" t="s">
        <v>35</v>
      </c>
      <c r="M7729" s="162" t="s">
        <v>3359</v>
      </c>
      <c r="N7729" s="162"/>
      <c r="O7729" s="162"/>
      <c r="P7729" s="162"/>
      <c r="Q7729" s="162"/>
      <c r="R7729" s="162"/>
      <c r="S7729" s="181"/>
      <c r="T7729" s="162"/>
      <c r="U7729" s="162"/>
      <c r="V7729" s="182"/>
      <c r="W7729" s="162"/>
      <c r="X7729" s="162"/>
      <c r="Y7729" s="162"/>
      <c r="Z7729" s="162"/>
      <c r="AA7729" s="159"/>
      <c r="AB7729" s="162"/>
      <c r="AC7729" s="159"/>
      <c r="AE7729" s="162"/>
      <c r="AF7729" s="162" t="s">
        <v>3060</v>
      </c>
      <c r="AG7729" s="162"/>
      <c r="AH7729" s="163">
        <v>41011.935208333336</v>
      </c>
      <c r="AI7729" s="162"/>
    </row>
    <row r="7730" spans="2:35" ht="15" customHeight="1" thickBot="1" x14ac:dyDescent="0.4">
      <c r="B7730" s="5">
        <f t="shared" si="689"/>
        <v>7728</v>
      </c>
      <c r="C7730">
        <f t="shared" si="690"/>
        <v>5</v>
      </c>
      <c r="D7730" s="16">
        <v>1972</v>
      </c>
      <c r="E7730" s="162" t="s">
        <v>500</v>
      </c>
      <c r="F7730" s="162" t="s">
        <v>25</v>
      </c>
      <c r="G7730" s="162">
        <v>792057</v>
      </c>
      <c r="H7730" s="162" t="s">
        <v>17</v>
      </c>
      <c r="I7730" s="162"/>
      <c r="J7730" s="162" t="s">
        <v>380</v>
      </c>
      <c r="K7730" s="162"/>
      <c r="L7730" s="162" t="s">
        <v>2450</v>
      </c>
      <c r="M7730" s="162" t="s">
        <v>3359</v>
      </c>
      <c r="N7730" s="162"/>
      <c r="O7730" s="162"/>
      <c r="P7730" s="162"/>
      <c r="Q7730" s="162"/>
      <c r="R7730" s="162"/>
      <c r="S7730" s="181"/>
      <c r="T7730" s="162"/>
      <c r="U7730" s="162"/>
      <c r="V7730" s="182"/>
      <c r="W7730" s="162"/>
      <c r="X7730" s="162"/>
      <c r="Y7730" s="162"/>
      <c r="Z7730" s="162"/>
      <c r="AA7730" s="159"/>
      <c r="AB7730" s="162" t="s">
        <v>197</v>
      </c>
      <c r="AC7730" s="159"/>
      <c r="AE7730" s="162"/>
      <c r="AF7730" s="162" t="s">
        <v>3060</v>
      </c>
      <c r="AG7730" s="162"/>
      <c r="AH7730" s="163">
        <v>40619.557719907411</v>
      </c>
      <c r="AI7730" s="162"/>
    </row>
    <row r="7731" spans="2:35" ht="15" customHeight="1" thickBot="1" x14ac:dyDescent="0.4">
      <c r="B7731" s="5">
        <f t="shared" si="689"/>
        <v>7729</v>
      </c>
      <c r="C7731">
        <f t="shared" si="690"/>
        <v>98</v>
      </c>
      <c r="D7731" s="16">
        <v>1972</v>
      </c>
      <c r="E7731" s="162" t="s">
        <v>500</v>
      </c>
      <c r="F7731" s="162" t="s">
        <v>25</v>
      </c>
      <c r="G7731" s="162">
        <v>792062</v>
      </c>
      <c r="H7731" s="162" t="s">
        <v>17</v>
      </c>
      <c r="I7731" s="162"/>
      <c r="J7731" s="162" t="s">
        <v>380</v>
      </c>
      <c r="K7731" s="162" t="s">
        <v>3383</v>
      </c>
      <c r="L7731" s="162"/>
      <c r="M7731" s="162" t="s">
        <v>3359</v>
      </c>
      <c r="N7731" s="162"/>
      <c r="O7731" s="162"/>
      <c r="P7731" s="162"/>
      <c r="Q7731" s="162"/>
      <c r="R7731" s="162"/>
      <c r="S7731" s="181"/>
      <c r="T7731" s="162"/>
      <c r="U7731" s="162"/>
      <c r="V7731" s="182"/>
      <c r="W7731" s="162"/>
      <c r="X7731" s="162"/>
      <c r="Y7731" s="162"/>
      <c r="Z7731" s="162"/>
      <c r="AA7731" s="159"/>
      <c r="AB7731" s="162"/>
      <c r="AC7731" s="159"/>
      <c r="AE7731" s="162"/>
      <c r="AF7731" s="162" t="s">
        <v>3060</v>
      </c>
      <c r="AG7731" s="162"/>
      <c r="AH7731" s="163">
        <v>40596.554502314815</v>
      </c>
      <c r="AI7731" s="162"/>
    </row>
    <row r="7732" spans="2:35" ht="15" customHeight="1" thickBot="1" x14ac:dyDescent="0.4">
      <c r="B7732" s="5">
        <f t="shared" si="689"/>
        <v>7730</v>
      </c>
      <c r="C7732">
        <f t="shared" ref="C7732" si="691">+G7733-G7732</f>
        <v>500</v>
      </c>
      <c r="D7732" s="16">
        <v>1972</v>
      </c>
      <c r="E7732" s="159" t="s">
        <v>15</v>
      </c>
      <c r="F7732" s="159" t="s">
        <v>16</v>
      </c>
      <c r="G7732" s="159">
        <v>792160</v>
      </c>
      <c r="H7732" s="159"/>
      <c r="I7732" s="159"/>
      <c r="J7732" s="159"/>
      <c r="K7732" s="159"/>
      <c r="L7732" s="159"/>
      <c r="M7732" s="159"/>
      <c r="N7732" s="159"/>
      <c r="O7732" s="159"/>
      <c r="P7732" s="159"/>
      <c r="Q7732" s="159"/>
      <c r="R7732" s="159"/>
      <c r="S7732" s="203"/>
      <c r="T7732" s="159"/>
      <c r="U7732" s="159"/>
      <c r="V7732" s="161"/>
      <c r="W7732" s="159"/>
      <c r="X7732" s="159"/>
      <c r="Y7732" s="159"/>
      <c r="Z7732" s="159"/>
      <c r="AA7732" s="159"/>
      <c r="AB7732" s="159"/>
      <c r="AC7732" s="159"/>
      <c r="AE7732" s="159"/>
      <c r="AF7732" s="159" t="s">
        <v>3451</v>
      </c>
      <c r="AG7732" s="159"/>
      <c r="AH7732" s="176">
        <v>45661</v>
      </c>
      <c r="AI7732" s="167" t="s">
        <v>4476</v>
      </c>
    </row>
    <row r="7733" spans="2:35" ht="15" customHeight="1" thickBot="1" x14ac:dyDescent="0.4">
      <c r="B7733" s="5">
        <f t="shared" si="689"/>
        <v>7731</v>
      </c>
      <c r="C7733">
        <f t="shared" ref="C7733:C7734" si="692">+G7734-G7733</f>
        <v>11</v>
      </c>
      <c r="D7733" s="16">
        <v>1972</v>
      </c>
      <c r="E7733" s="159" t="s">
        <v>327</v>
      </c>
      <c r="F7733" s="159" t="s">
        <v>16</v>
      </c>
      <c r="G7733" s="160">
        <v>792660</v>
      </c>
      <c r="H7733" s="159"/>
      <c r="I7733" s="159"/>
      <c r="J7733" s="159" t="s">
        <v>3364</v>
      </c>
      <c r="K7733" s="159" t="s">
        <v>3383</v>
      </c>
      <c r="L7733" s="159"/>
      <c r="M7733" s="159" t="s">
        <v>3453</v>
      </c>
      <c r="N7733" s="159"/>
      <c r="O7733" s="159"/>
      <c r="P7733" s="159"/>
      <c r="Q7733" s="159"/>
      <c r="R7733" s="159"/>
      <c r="S7733" s="159"/>
      <c r="T7733" s="159"/>
      <c r="U7733" s="159"/>
      <c r="V7733" s="159"/>
      <c r="W7733" s="159" t="s">
        <v>3572</v>
      </c>
      <c r="X7733" s="159" t="s">
        <v>3452</v>
      </c>
      <c r="Y7733" s="159"/>
      <c r="Z7733" s="159"/>
      <c r="AA7733" s="159"/>
      <c r="AB7733" s="159"/>
      <c r="AC7733" s="159"/>
      <c r="AD7733" s="159"/>
      <c r="AE7733" s="159"/>
      <c r="AF7733" t="s">
        <v>3451</v>
      </c>
      <c r="AG7733" s="159"/>
      <c r="AH7733" s="176">
        <v>46207</v>
      </c>
      <c r="AI7733" s="76" t="s">
        <v>6743</v>
      </c>
    </row>
    <row r="7734" spans="2:35" ht="15" customHeight="1" thickBot="1" x14ac:dyDescent="0.4">
      <c r="B7734" s="5">
        <f t="shared" si="689"/>
        <v>7732</v>
      </c>
      <c r="C7734">
        <f t="shared" si="692"/>
        <v>722</v>
      </c>
      <c r="D7734" s="16">
        <v>1972</v>
      </c>
      <c r="E7734" s="159" t="s">
        <v>327</v>
      </c>
      <c r="F7734" s="159" t="s">
        <v>16</v>
      </c>
      <c r="G7734" s="160">
        <v>792671</v>
      </c>
      <c r="H7734" s="159"/>
      <c r="I7734" s="159"/>
      <c r="J7734" s="159" t="s">
        <v>3364</v>
      </c>
      <c r="K7734" s="159" t="s">
        <v>3383</v>
      </c>
      <c r="L7734" s="159"/>
      <c r="M7734" s="159" t="s">
        <v>3453</v>
      </c>
      <c r="N7734" s="159"/>
      <c r="O7734" s="159"/>
      <c r="P7734" s="159"/>
      <c r="Q7734" s="159"/>
      <c r="R7734" s="159"/>
      <c r="S7734" s="159"/>
      <c r="T7734" s="159"/>
      <c r="U7734" s="159"/>
      <c r="V7734" s="231"/>
      <c r="W7734" s="159" t="s">
        <v>3572</v>
      </c>
      <c r="X7734" s="159" t="s">
        <v>3452</v>
      </c>
      <c r="Y7734" s="159"/>
      <c r="Z7734" s="159"/>
      <c r="AA7734" s="159"/>
      <c r="AB7734" s="159"/>
      <c r="AC7734" s="159"/>
      <c r="AD7734" s="159"/>
      <c r="AE7734" s="159"/>
      <c r="AF7734" t="s">
        <v>3451</v>
      </c>
      <c r="AG7734" s="159"/>
      <c r="AH7734" s="176">
        <v>46207</v>
      </c>
      <c r="AI7734" s="76" t="s">
        <v>6687</v>
      </c>
    </row>
    <row r="7735" spans="2:35" ht="15" customHeight="1" thickBot="1" x14ac:dyDescent="0.4">
      <c r="B7735" s="5">
        <f t="shared" si="689"/>
        <v>7733</v>
      </c>
      <c r="C7735">
        <f t="shared" ref="C7735:C7740" si="693">+G7736-G7735</f>
        <v>64</v>
      </c>
      <c r="D7735" s="16">
        <v>1972</v>
      </c>
      <c r="E7735" s="120" t="s">
        <v>15</v>
      </c>
      <c r="F7735" s="120" t="s">
        <v>25</v>
      </c>
      <c r="G7735" s="122">
        <v>793393</v>
      </c>
      <c r="H7735" s="196" t="s">
        <v>5836</v>
      </c>
      <c r="I7735" s="196"/>
      <c r="J7735" s="196" t="s">
        <v>3354</v>
      </c>
      <c r="K7735" s="196" t="s">
        <v>3383</v>
      </c>
      <c r="L7735" s="196"/>
      <c r="M7735" s="196" t="s">
        <v>3453</v>
      </c>
      <c r="N7735" s="196"/>
      <c r="O7735" s="196"/>
      <c r="P7735" s="196"/>
      <c r="Q7735" s="196"/>
      <c r="R7735" s="196"/>
      <c r="S7735" s="204"/>
      <c r="T7735" s="196" t="s">
        <v>3262</v>
      </c>
      <c r="U7735" s="196"/>
      <c r="V7735" s="205"/>
      <c r="W7735" s="196" t="s">
        <v>3572</v>
      </c>
      <c r="X7735" s="196" t="s">
        <v>3660</v>
      </c>
      <c r="Y7735" s="196"/>
      <c r="Z7735" s="196"/>
      <c r="AA7735" s="196" t="s">
        <v>3262</v>
      </c>
      <c r="AB7735" s="196"/>
      <c r="AC7735" s="196"/>
      <c r="AD7735" s="172"/>
      <c r="AE7735" s="196"/>
      <c r="AF7735" s="162" t="s">
        <v>3451</v>
      </c>
      <c r="AG7735" s="162"/>
      <c r="AH7735" s="163">
        <v>45966</v>
      </c>
      <c r="AI7735" s="198" t="s">
        <v>5932</v>
      </c>
    </row>
    <row r="7736" spans="2:35" ht="15" customHeight="1" thickBot="1" x14ac:dyDescent="0.4">
      <c r="B7736" s="5">
        <f t="shared" si="689"/>
        <v>7734</v>
      </c>
      <c r="C7736">
        <f t="shared" si="693"/>
        <v>23</v>
      </c>
      <c r="D7736" s="16">
        <v>1972</v>
      </c>
      <c r="E7736" s="162" t="s">
        <v>15</v>
      </c>
      <c r="F7736" s="162" t="s">
        <v>25</v>
      </c>
      <c r="G7736" s="162">
        <v>793457</v>
      </c>
      <c r="H7736" s="162" t="s">
        <v>17</v>
      </c>
      <c r="I7736" s="162"/>
      <c r="J7736" s="162" t="s">
        <v>3354</v>
      </c>
      <c r="K7736" s="162" t="s">
        <v>3383</v>
      </c>
      <c r="L7736" s="162"/>
      <c r="M7736" s="162" t="s">
        <v>3359</v>
      </c>
      <c r="N7736" s="162"/>
      <c r="O7736" s="162"/>
      <c r="P7736" s="162"/>
      <c r="Q7736" s="162"/>
      <c r="R7736" s="162"/>
      <c r="S7736" s="181"/>
      <c r="T7736" s="162"/>
      <c r="U7736" s="162"/>
      <c r="V7736" s="182"/>
      <c r="W7736" s="162"/>
      <c r="X7736" s="162"/>
      <c r="Y7736" s="162"/>
      <c r="Z7736" s="162"/>
      <c r="AA7736" s="159"/>
      <c r="AB7736" s="162"/>
      <c r="AC7736" s="159"/>
      <c r="AE7736" s="162"/>
      <c r="AF7736" s="162" t="s">
        <v>3060</v>
      </c>
      <c r="AG7736" s="162"/>
      <c r="AH7736" s="163">
        <v>39714.819791666669</v>
      </c>
      <c r="AI7736" s="162"/>
    </row>
    <row r="7737" spans="2:35" ht="15" customHeight="1" thickBot="1" x14ac:dyDescent="0.4">
      <c r="B7737" s="5">
        <f t="shared" si="689"/>
        <v>7735</v>
      </c>
      <c r="C7737">
        <f t="shared" si="693"/>
        <v>301</v>
      </c>
      <c r="D7737" s="16">
        <v>1972</v>
      </c>
      <c r="E7737" s="159" t="s">
        <v>15</v>
      </c>
      <c r="F7737" s="159" t="s">
        <v>25</v>
      </c>
      <c r="G7737" s="160">
        <v>793480</v>
      </c>
      <c r="H7737" s="159"/>
      <c r="I7737" s="159"/>
      <c r="J7737" s="159" t="s">
        <v>3354</v>
      </c>
      <c r="K7737" s="159" t="s">
        <v>3383</v>
      </c>
      <c r="L7737" s="159"/>
      <c r="M7737" s="159" t="s">
        <v>3453</v>
      </c>
      <c r="N7737" s="159"/>
      <c r="O7737" s="159"/>
      <c r="P7737" s="159"/>
      <c r="Q7737" s="159"/>
      <c r="R7737" s="159"/>
      <c r="S7737" s="159"/>
      <c r="T7737" s="159" t="s">
        <v>3262</v>
      </c>
      <c r="U7737" s="159"/>
      <c r="V7737" s="159"/>
      <c r="W7737" s="159" t="s">
        <v>3572</v>
      </c>
      <c r="X7737" s="159" t="s">
        <v>3660</v>
      </c>
      <c r="Y7737" s="159"/>
      <c r="Z7737" s="159"/>
      <c r="AA7737" s="159" t="s">
        <v>3262</v>
      </c>
      <c r="AB7737" s="159"/>
      <c r="AC7737" s="159"/>
      <c r="AD7737" s="159"/>
      <c r="AE7737" s="159"/>
      <c r="AF7737" t="s">
        <v>3451</v>
      </c>
      <c r="AG7737" s="159"/>
      <c r="AH7737" s="176">
        <v>46207</v>
      </c>
      <c r="AI7737" s="76" t="s">
        <v>6784</v>
      </c>
    </row>
    <row r="7738" spans="2:35" ht="15" customHeight="1" thickBot="1" x14ac:dyDescent="0.4">
      <c r="B7738" s="5">
        <f t="shared" si="689"/>
        <v>7736</v>
      </c>
      <c r="C7738">
        <f t="shared" si="693"/>
        <v>57</v>
      </c>
      <c r="D7738" s="16">
        <v>1972</v>
      </c>
      <c r="E7738" s="162" t="s">
        <v>15</v>
      </c>
      <c r="F7738" s="162" t="s">
        <v>25</v>
      </c>
      <c r="G7738" s="162">
        <v>793781</v>
      </c>
      <c r="H7738" s="162" t="s">
        <v>17</v>
      </c>
      <c r="I7738" s="162"/>
      <c r="J7738" s="162" t="s">
        <v>3354</v>
      </c>
      <c r="K7738" s="162" t="s">
        <v>3383</v>
      </c>
      <c r="L7738" s="162" t="s">
        <v>135</v>
      </c>
      <c r="M7738" s="162" t="s">
        <v>3359</v>
      </c>
      <c r="N7738" s="162"/>
      <c r="O7738" s="162"/>
      <c r="P7738" s="162"/>
      <c r="Q7738" s="162"/>
      <c r="R7738" s="162"/>
      <c r="S7738" s="181"/>
      <c r="T7738" s="162"/>
      <c r="U7738" s="162"/>
      <c r="V7738" s="182"/>
      <c r="W7738" s="162"/>
      <c r="X7738" s="162"/>
      <c r="Y7738" s="162"/>
      <c r="Z7738" s="162"/>
      <c r="AA7738" s="159"/>
      <c r="AB7738" s="162"/>
      <c r="AC7738" s="159"/>
      <c r="AE7738" s="162"/>
      <c r="AF7738" s="162" t="s">
        <v>3060</v>
      </c>
      <c r="AG7738" s="162"/>
      <c r="AH7738" s="163">
        <v>40401.795659722222</v>
      </c>
      <c r="AI7738" s="162"/>
    </row>
    <row r="7739" spans="2:35" ht="15" customHeight="1" thickBot="1" x14ac:dyDescent="0.4">
      <c r="B7739" s="5">
        <f t="shared" si="689"/>
        <v>7737</v>
      </c>
      <c r="C7739">
        <f t="shared" si="693"/>
        <v>193</v>
      </c>
      <c r="D7739" s="16">
        <v>1972</v>
      </c>
      <c r="E7739" s="162" t="s">
        <v>15</v>
      </c>
      <c r="F7739" s="162" t="s">
        <v>25</v>
      </c>
      <c r="G7739" s="162">
        <v>793838</v>
      </c>
      <c r="H7739" s="162" t="s">
        <v>17</v>
      </c>
      <c r="I7739" s="162"/>
      <c r="J7739" s="162" t="s">
        <v>3354</v>
      </c>
      <c r="K7739" s="162" t="s">
        <v>3383</v>
      </c>
      <c r="L7739" s="162"/>
      <c r="M7739" s="162" t="s">
        <v>3453</v>
      </c>
      <c r="N7739" s="162"/>
      <c r="O7739" s="162"/>
      <c r="P7739" s="162"/>
      <c r="Q7739" s="162"/>
      <c r="R7739" s="162"/>
      <c r="S7739" s="181"/>
      <c r="T7739" s="162"/>
      <c r="U7739" s="162"/>
      <c r="V7739" s="182"/>
      <c r="W7739" s="162" t="s">
        <v>3572</v>
      </c>
      <c r="X7739" s="162" t="s">
        <v>3660</v>
      </c>
      <c r="Y7739" s="162"/>
      <c r="Z7739" s="162"/>
      <c r="AA7739" s="159" t="s">
        <v>3262</v>
      </c>
      <c r="AB7739" s="162"/>
      <c r="AC7739" s="159"/>
      <c r="AD7739" s="154" t="s">
        <v>5335</v>
      </c>
      <c r="AE7739" s="162"/>
      <c r="AF7739" s="162" t="s">
        <v>3451</v>
      </c>
      <c r="AG7739" s="162"/>
      <c r="AH7739" s="163">
        <v>45891</v>
      </c>
      <c r="AI7739" s="213" t="s">
        <v>5336</v>
      </c>
    </row>
    <row r="7740" spans="2:35" ht="15" customHeight="1" thickBot="1" x14ac:dyDescent="0.4">
      <c r="B7740" s="5">
        <f t="shared" si="689"/>
        <v>7738</v>
      </c>
      <c r="C7740">
        <f t="shared" si="693"/>
        <v>256</v>
      </c>
      <c r="D7740" s="16">
        <v>1972</v>
      </c>
      <c r="E7740" s="162" t="s">
        <v>15</v>
      </c>
      <c r="F7740" s="162" t="s">
        <v>25</v>
      </c>
      <c r="G7740" s="162">
        <v>794031</v>
      </c>
      <c r="H7740" s="162" t="s">
        <v>17</v>
      </c>
      <c r="I7740" s="162"/>
      <c r="J7740" s="162"/>
      <c r="K7740" s="162"/>
      <c r="L7740" s="162"/>
      <c r="M7740" s="162" t="s">
        <v>3359</v>
      </c>
      <c r="N7740" s="162"/>
      <c r="O7740" s="162"/>
      <c r="P7740" s="162"/>
      <c r="Q7740" s="162"/>
      <c r="R7740" s="162"/>
      <c r="S7740" s="181"/>
      <c r="T7740" s="162"/>
      <c r="U7740" s="162"/>
      <c r="V7740" s="182"/>
      <c r="W7740" s="162"/>
      <c r="X7740" s="162"/>
      <c r="Y7740" s="162"/>
      <c r="Z7740" s="162"/>
      <c r="AA7740" s="159"/>
      <c r="AB7740" s="162"/>
      <c r="AC7740" s="159"/>
      <c r="AE7740" s="162"/>
      <c r="AF7740" s="162" t="s">
        <v>3060</v>
      </c>
      <c r="AG7740" s="162"/>
      <c r="AH7740" s="163">
        <v>40266.621111111112</v>
      </c>
      <c r="AI7740" s="162"/>
    </row>
    <row r="7741" spans="2:35" ht="15" customHeight="1" thickBot="1" x14ac:dyDescent="0.4">
      <c r="B7741" s="5">
        <f t="shared" si="689"/>
        <v>7739</v>
      </c>
      <c r="C7741">
        <f t="shared" si="690"/>
        <v>129</v>
      </c>
      <c r="D7741" s="16">
        <v>1972</v>
      </c>
      <c r="E7741" s="162" t="s">
        <v>15</v>
      </c>
      <c r="F7741" s="162" t="s">
        <v>25</v>
      </c>
      <c r="G7741" s="162">
        <v>794287</v>
      </c>
      <c r="H7741" s="162" t="s">
        <v>17</v>
      </c>
      <c r="I7741" s="162"/>
      <c r="J7741" s="162"/>
      <c r="K7741" s="162"/>
      <c r="L7741" s="162" t="s">
        <v>74</v>
      </c>
      <c r="M7741" s="162" t="s">
        <v>3359</v>
      </c>
      <c r="N7741" s="162"/>
      <c r="O7741" s="162"/>
      <c r="P7741" s="162"/>
      <c r="Q7741" s="162"/>
      <c r="R7741" s="162"/>
      <c r="S7741" s="181"/>
      <c r="T7741" s="162"/>
      <c r="U7741" s="162"/>
      <c r="V7741" s="182"/>
      <c r="W7741" s="162"/>
      <c r="X7741" s="162"/>
      <c r="Y7741" s="162"/>
      <c r="Z7741" s="162"/>
      <c r="AA7741" s="159"/>
      <c r="AB7741" s="162"/>
      <c r="AC7741" s="159"/>
      <c r="AE7741" s="162"/>
      <c r="AF7741" s="162" t="s">
        <v>3060</v>
      </c>
      <c r="AG7741" s="162"/>
      <c r="AH7741" s="163">
        <v>40172.694050925929</v>
      </c>
      <c r="AI7741" s="162"/>
    </row>
    <row r="7742" spans="2:35" ht="15" customHeight="1" thickBot="1" x14ac:dyDescent="0.4">
      <c r="B7742" s="5">
        <f t="shared" ref="B7742:B7749" si="694">+B7741+1</f>
        <v>7740</v>
      </c>
      <c r="C7742">
        <f t="shared" ref="C7742:C7749" si="695">+G7743-G7742</f>
        <v>545</v>
      </c>
      <c r="D7742" s="16">
        <v>1972</v>
      </c>
      <c r="E7742" s="162" t="s">
        <v>15</v>
      </c>
      <c r="F7742" s="162" t="s">
        <v>25</v>
      </c>
      <c r="G7742" s="162">
        <v>794416</v>
      </c>
      <c r="H7742" s="162" t="s">
        <v>17</v>
      </c>
      <c r="I7742" s="162"/>
      <c r="J7742" s="162" t="s">
        <v>3354</v>
      </c>
      <c r="K7742" s="162"/>
      <c r="L7742" s="162"/>
      <c r="M7742" s="162" t="s">
        <v>3359</v>
      </c>
      <c r="N7742" s="162"/>
      <c r="O7742" s="162"/>
      <c r="P7742" s="162"/>
      <c r="Q7742" s="162"/>
      <c r="R7742" s="162"/>
      <c r="S7742" s="181"/>
      <c r="T7742" s="162"/>
      <c r="U7742" s="162"/>
      <c r="V7742" s="182"/>
      <c r="W7742" s="162"/>
      <c r="X7742" s="162"/>
      <c r="Y7742" s="162"/>
      <c r="Z7742" s="162"/>
      <c r="AA7742" s="159"/>
      <c r="AB7742" s="162"/>
      <c r="AC7742" s="159"/>
      <c r="AE7742" s="162"/>
      <c r="AF7742" s="162" t="s">
        <v>3060</v>
      </c>
      <c r="AG7742" s="162"/>
      <c r="AH7742" s="163">
        <v>41038.631840277776</v>
      </c>
      <c r="AI7742" s="162"/>
    </row>
    <row r="7743" spans="2:35" ht="15" customHeight="1" thickBot="1" x14ac:dyDescent="0.4">
      <c r="B7743" s="5">
        <f t="shared" si="694"/>
        <v>7741</v>
      </c>
      <c r="C7743">
        <f t="shared" si="695"/>
        <v>19</v>
      </c>
      <c r="D7743" s="16">
        <v>1972</v>
      </c>
      <c r="E7743" s="162" t="s">
        <v>15</v>
      </c>
      <c r="F7743" s="162" t="s">
        <v>25</v>
      </c>
      <c r="G7743" s="162">
        <v>794961</v>
      </c>
      <c r="H7743" s="162" t="s">
        <v>17</v>
      </c>
      <c r="I7743" s="162"/>
      <c r="J7743" s="162" t="s">
        <v>3354</v>
      </c>
      <c r="K7743" s="162" t="s">
        <v>3383</v>
      </c>
      <c r="L7743" s="162" t="s">
        <v>254</v>
      </c>
      <c r="M7743" s="162" t="s">
        <v>3359</v>
      </c>
      <c r="N7743" s="162"/>
      <c r="O7743" s="162"/>
      <c r="P7743" s="162"/>
      <c r="Q7743" s="162"/>
      <c r="R7743" s="162"/>
      <c r="S7743" s="181"/>
      <c r="T7743" s="162"/>
      <c r="U7743" s="162"/>
      <c r="V7743" s="182"/>
      <c r="W7743" s="162"/>
      <c r="X7743" s="162"/>
      <c r="Y7743" s="162"/>
      <c r="Z7743" s="162"/>
      <c r="AA7743" s="159"/>
      <c r="AB7743" s="162"/>
      <c r="AC7743" s="159"/>
      <c r="AE7743" s="162"/>
      <c r="AF7743" s="162" t="s">
        <v>3060</v>
      </c>
      <c r="AG7743" s="162"/>
      <c r="AH7743" s="163">
        <v>40073.67359953704</v>
      </c>
      <c r="AI7743" s="162"/>
    </row>
    <row r="7744" spans="2:35" ht="15" customHeight="1" thickBot="1" x14ac:dyDescent="0.4">
      <c r="B7744" s="5">
        <f t="shared" si="694"/>
        <v>7742</v>
      </c>
      <c r="C7744">
        <f t="shared" si="695"/>
        <v>61</v>
      </c>
      <c r="D7744" s="16">
        <v>1972</v>
      </c>
      <c r="E7744" s="162" t="s">
        <v>15</v>
      </c>
      <c r="F7744" s="162" t="s">
        <v>25</v>
      </c>
      <c r="G7744" s="162">
        <v>794980</v>
      </c>
      <c r="H7744" s="162" t="s">
        <v>17</v>
      </c>
      <c r="I7744" s="162"/>
      <c r="J7744" s="162" t="s">
        <v>3354</v>
      </c>
      <c r="K7744" s="162" t="s">
        <v>3383</v>
      </c>
      <c r="L7744" s="162"/>
      <c r="M7744" s="162" t="s">
        <v>3359</v>
      </c>
      <c r="N7744" s="162"/>
      <c r="O7744" s="162"/>
      <c r="P7744" s="162"/>
      <c r="Q7744" s="162"/>
      <c r="R7744" s="162"/>
      <c r="S7744" s="181"/>
      <c r="T7744" s="162"/>
      <c r="U7744" s="162"/>
      <c r="V7744" s="182"/>
      <c r="W7744" s="162"/>
      <c r="X7744" s="162"/>
      <c r="Y7744" s="162"/>
      <c r="Z7744" s="162"/>
      <c r="AA7744" s="159"/>
      <c r="AB7744" s="162"/>
      <c r="AC7744" s="159"/>
      <c r="AE7744" s="162"/>
      <c r="AF7744" s="162" t="s">
        <v>3060</v>
      </c>
      <c r="AG7744" s="162"/>
      <c r="AH7744" s="163">
        <v>39890.82371527778</v>
      </c>
      <c r="AI7744" s="162"/>
    </row>
    <row r="7745" spans="1:35" ht="15" customHeight="1" thickBot="1" x14ac:dyDescent="0.4">
      <c r="B7745" s="5">
        <f t="shared" si="694"/>
        <v>7743</v>
      </c>
      <c r="C7745">
        <f t="shared" si="695"/>
        <v>9</v>
      </c>
      <c r="D7745" s="16">
        <v>1972</v>
      </c>
      <c r="E7745" s="162" t="s">
        <v>15</v>
      </c>
      <c r="F7745" s="162" t="s">
        <v>25</v>
      </c>
      <c r="G7745" s="162">
        <v>795041</v>
      </c>
      <c r="H7745" s="162" t="s">
        <v>17</v>
      </c>
      <c r="I7745" s="162"/>
      <c r="J7745" s="162"/>
      <c r="K7745" s="162"/>
      <c r="L7745" s="162" t="s">
        <v>349</v>
      </c>
      <c r="M7745" s="162" t="s">
        <v>3359</v>
      </c>
      <c r="N7745" s="162"/>
      <c r="O7745" s="162"/>
      <c r="P7745" s="162"/>
      <c r="Q7745" s="162"/>
      <c r="R7745" s="162"/>
      <c r="S7745" s="181"/>
      <c r="T7745" s="162"/>
      <c r="U7745" s="162"/>
      <c r="V7745" s="182"/>
      <c r="W7745" s="162"/>
      <c r="X7745" s="162"/>
      <c r="Y7745" s="162"/>
      <c r="Z7745" s="162"/>
      <c r="AA7745" s="159"/>
      <c r="AB7745" s="162"/>
      <c r="AC7745" s="159"/>
      <c r="AD7745" s="3" t="s">
        <v>2451</v>
      </c>
      <c r="AE7745" s="162"/>
      <c r="AF7745" s="162" t="s">
        <v>3060</v>
      </c>
      <c r="AG7745" s="162"/>
      <c r="AH7745" s="163">
        <v>40653.313344907408</v>
      </c>
      <c r="AI7745" s="162"/>
    </row>
    <row r="7746" spans="1:35" ht="15" thickBot="1" x14ac:dyDescent="0.4">
      <c r="B7746" s="5">
        <f t="shared" si="694"/>
        <v>7744</v>
      </c>
      <c r="C7746">
        <f t="shared" si="695"/>
        <v>57</v>
      </c>
      <c r="D7746" s="16">
        <v>1972</v>
      </c>
      <c r="E7746" s="159" t="s">
        <v>15</v>
      </c>
      <c r="F7746" s="159" t="s">
        <v>25</v>
      </c>
      <c r="G7746" s="160">
        <v>795050</v>
      </c>
      <c r="H7746" s="159"/>
      <c r="I7746" s="159"/>
      <c r="J7746" s="159" t="s">
        <v>3354</v>
      </c>
      <c r="K7746" s="159" t="s">
        <v>3383</v>
      </c>
      <c r="L7746" s="159"/>
      <c r="M7746" s="159" t="s">
        <v>3453</v>
      </c>
      <c r="N7746" s="159"/>
      <c r="O7746" s="159"/>
      <c r="P7746" s="159"/>
      <c r="Q7746" s="159"/>
      <c r="R7746" s="159"/>
      <c r="S7746" s="159"/>
      <c r="T7746" s="159" t="s">
        <v>167</v>
      </c>
      <c r="U7746" s="159"/>
      <c r="V7746" s="161"/>
      <c r="W7746" s="159" t="s">
        <v>3576</v>
      </c>
      <c r="X7746" s="159" t="s">
        <v>3660</v>
      </c>
      <c r="Y7746" s="159"/>
      <c r="Z7746" s="159"/>
      <c r="AA7746" s="159" t="s">
        <v>167</v>
      </c>
      <c r="AB7746" s="159"/>
      <c r="AC7746" s="159"/>
      <c r="AD7746" s="159"/>
      <c r="AE7746" s="159"/>
      <c r="AF7746" t="s">
        <v>3451</v>
      </c>
      <c r="AG7746" s="159"/>
      <c r="AH7746" s="176">
        <v>46256</v>
      </c>
      <c r="AI7746" s="76" t="s">
        <v>6938</v>
      </c>
    </row>
    <row r="7747" spans="1:35" ht="15" customHeight="1" thickBot="1" x14ac:dyDescent="0.4">
      <c r="B7747" s="5">
        <f t="shared" si="694"/>
        <v>7745</v>
      </c>
      <c r="C7747">
        <f t="shared" si="695"/>
        <v>30</v>
      </c>
      <c r="D7747" s="16">
        <v>1972</v>
      </c>
      <c r="E7747" s="162" t="s">
        <v>15</v>
      </c>
      <c r="F7747" s="162" t="s">
        <v>25</v>
      </c>
      <c r="G7747" s="162">
        <v>795107</v>
      </c>
      <c r="H7747" s="162" t="s">
        <v>17</v>
      </c>
      <c r="I7747" s="162"/>
      <c r="J7747" s="162" t="s">
        <v>3354</v>
      </c>
      <c r="K7747" s="162"/>
      <c r="L7747" s="162" t="s">
        <v>2452</v>
      </c>
      <c r="M7747" s="162" t="s">
        <v>3359</v>
      </c>
      <c r="N7747" s="162"/>
      <c r="O7747" s="162"/>
      <c r="P7747" s="162"/>
      <c r="Q7747" s="162"/>
      <c r="R7747" s="162"/>
      <c r="S7747" s="181"/>
      <c r="T7747" s="162"/>
      <c r="U7747" s="162"/>
      <c r="V7747" s="182"/>
      <c r="W7747" s="162"/>
      <c r="X7747" s="162"/>
      <c r="Y7747" s="162"/>
      <c r="Z7747" s="162"/>
      <c r="AA7747" s="159"/>
      <c r="AB7747" s="162" t="s">
        <v>577</v>
      </c>
      <c r="AC7747" s="159"/>
      <c r="AE7747" s="162"/>
      <c r="AF7747" s="162" t="s">
        <v>3060</v>
      </c>
      <c r="AG7747" s="162"/>
      <c r="AH7747" s="163">
        <v>40176.834548611114</v>
      </c>
      <c r="AI7747" s="162"/>
    </row>
    <row r="7748" spans="1:35" ht="15" customHeight="1" thickBot="1" x14ac:dyDescent="0.4">
      <c r="B7748" s="5">
        <f t="shared" si="694"/>
        <v>7746</v>
      </c>
      <c r="C7748">
        <f t="shared" si="695"/>
        <v>133</v>
      </c>
      <c r="D7748" s="16">
        <v>1972</v>
      </c>
      <c r="E7748" s="159" t="s">
        <v>15</v>
      </c>
      <c r="F7748" s="159" t="s">
        <v>25</v>
      </c>
      <c r="G7748" s="159">
        <v>795137</v>
      </c>
      <c r="H7748" s="159"/>
      <c r="I7748" s="159"/>
      <c r="J7748" s="159"/>
      <c r="K7748" s="159"/>
      <c r="L7748" s="159"/>
      <c r="M7748" s="159"/>
      <c r="N7748" s="159"/>
      <c r="O7748" s="159"/>
      <c r="P7748" s="159"/>
      <c r="Q7748" s="159"/>
      <c r="R7748" s="159"/>
      <c r="S7748" s="203"/>
      <c r="T7748" s="159"/>
      <c r="U7748" s="159"/>
      <c r="V7748" s="161"/>
      <c r="W7748" s="159"/>
      <c r="X7748" s="159"/>
      <c r="Y7748" s="159"/>
      <c r="Z7748" s="159"/>
      <c r="AA7748" s="159"/>
      <c r="AB7748" s="159" t="s">
        <v>55</v>
      </c>
      <c r="AC7748" s="159"/>
      <c r="AE7748" s="159"/>
      <c r="AF7748" s="159" t="s">
        <v>3451</v>
      </c>
      <c r="AG7748" s="159"/>
      <c r="AH7748" s="176">
        <v>45661</v>
      </c>
      <c r="AI7748" s="167" t="s">
        <v>4580</v>
      </c>
    </row>
    <row r="7749" spans="1:35" ht="15" customHeight="1" thickBot="1" x14ac:dyDescent="0.4">
      <c r="B7749" s="5">
        <f t="shared" si="694"/>
        <v>7747</v>
      </c>
      <c r="C7749">
        <f t="shared" si="695"/>
        <v>58</v>
      </c>
      <c r="D7749" s="16">
        <v>1972</v>
      </c>
      <c r="E7749" s="162" t="s">
        <v>15</v>
      </c>
      <c r="F7749" s="162" t="s">
        <v>25</v>
      </c>
      <c r="G7749" s="162">
        <v>795270</v>
      </c>
      <c r="H7749" s="162" t="s">
        <v>17</v>
      </c>
      <c r="I7749" s="162"/>
      <c r="J7749" s="162" t="s">
        <v>3354</v>
      </c>
      <c r="K7749" s="162"/>
      <c r="L7749" s="162" t="s">
        <v>1057</v>
      </c>
      <c r="M7749" s="162" t="s">
        <v>3359</v>
      </c>
      <c r="N7749" s="162"/>
      <c r="O7749" s="162"/>
      <c r="P7749" s="162"/>
      <c r="Q7749" s="162"/>
      <c r="R7749" s="162"/>
      <c r="S7749" s="181"/>
      <c r="T7749" s="162"/>
      <c r="U7749" s="162"/>
      <c r="V7749" s="182"/>
      <c r="W7749" s="162"/>
      <c r="X7749" s="162"/>
      <c r="Y7749" s="162"/>
      <c r="Z7749" s="162"/>
      <c r="AA7749" s="159"/>
      <c r="AB7749" s="162"/>
      <c r="AC7749" s="159"/>
      <c r="AD7749" s="3" t="s">
        <v>2453</v>
      </c>
      <c r="AE7749" s="162"/>
      <c r="AF7749" s="162" t="s">
        <v>3060</v>
      </c>
      <c r="AG7749" s="162"/>
      <c r="AH7749" s="163">
        <v>40304.197476851848</v>
      </c>
      <c r="AI7749" s="162"/>
    </row>
    <row r="7750" spans="1:35" ht="15" customHeight="1" thickBot="1" x14ac:dyDescent="0.4">
      <c r="B7750" s="5">
        <f t="shared" si="689"/>
        <v>7748</v>
      </c>
      <c r="C7750">
        <f>+G7751-G7750</f>
        <v>1307</v>
      </c>
      <c r="D7750" s="16">
        <v>1972</v>
      </c>
      <c r="E7750" s="162" t="s">
        <v>15</v>
      </c>
      <c r="F7750" s="162" t="s">
        <v>25</v>
      </c>
      <c r="G7750" s="162">
        <v>795328</v>
      </c>
      <c r="H7750" s="162" t="s">
        <v>17</v>
      </c>
      <c r="I7750" s="162"/>
      <c r="J7750" s="162" t="s">
        <v>3354</v>
      </c>
      <c r="K7750" s="162" t="s">
        <v>3383</v>
      </c>
      <c r="L7750" s="162" t="s">
        <v>2454</v>
      </c>
      <c r="M7750" s="162" t="s">
        <v>3359</v>
      </c>
      <c r="N7750" s="162"/>
      <c r="O7750" s="162"/>
      <c r="P7750" s="162"/>
      <c r="Q7750" s="162"/>
      <c r="R7750" s="162"/>
      <c r="S7750" s="181"/>
      <c r="T7750" s="162"/>
      <c r="U7750" s="162"/>
      <c r="V7750" s="182"/>
      <c r="W7750" s="162"/>
      <c r="X7750" s="162"/>
      <c r="Y7750" s="162"/>
      <c r="Z7750" s="162"/>
      <c r="AA7750" s="159"/>
      <c r="AB7750" s="162"/>
      <c r="AC7750" s="159"/>
      <c r="AE7750" s="162"/>
      <c r="AF7750" s="162" t="s">
        <v>3060</v>
      </c>
      <c r="AG7750" s="162"/>
      <c r="AH7750" s="163">
        <v>40441.696527777778</v>
      </c>
      <c r="AI7750" s="162"/>
    </row>
    <row r="7751" spans="1:35" ht="15" customHeight="1" thickBot="1" x14ac:dyDescent="0.4">
      <c r="B7751" s="5">
        <f t="shared" si="689"/>
        <v>7749</v>
      </c>
      <c r="C7751">
        <f t="shared" ref="C7751:C7755" si="696">+G7752-G7751</f>
        <v>316</v>
      </c>
      <c r="D7751" s="16">
        <v>1972</v>
      </c>
      <c r="E7751" s="162" t="s">
        <v>15</v>
      </c>
      <c r="F7751" s="162" t="s">
        <v>25</v>
      </c>
      <c r="G7751" s="121">
        <v>796635</v>
      </c>
      <c r="H7751" s="162"/>
      <c r="I7751" s="162"/>
      <c r="J7751" s="162" t="s">
        <v>3354</v>
      </c>
      <c r="K7751" s="162" t="s">
        <v>3383</v>
      </c>
      <c r="L7751" s="162"/>
      <c r="M7751" s="162" t="s">
        <v>3453</v>
      </c>
      <c r="N7751" s="162"/>
      <c r="O7751" s="162"/>
      <c r="P7751" s="162"/>
      <c r="Q7751" s="162"/>
      <c r="R7751" s="162"/>
      <c r="S7751" s="181"/>
      <c r="T7751" s="162" t="s">
        <v>3262</v>
      </c>
      <c r="U7751" s="162"/>
      <c r="V7751" s="182"/>
      <c r="W7751" s="162" t="s">
        <v>3572</v>
      </c>
      <c r="X7751" s="162" t="s">
        <v>3660</v>
      </c>
      <c r="Y7751" s="162"/>
      <c r="Z7751" s="162"/>
      <c r="AA7751" s="162" t="s">
        <v>3262</v>
      </c>
      <c r="AB7751" s="162"/>
      <c r="AC7751" s="162"/>
      <c r="AD7751"/>
      <c r="AE7751" s="162"/>
      <c r="AF7751" s="162" t="s">
        <v>3451</v>
      </c>
      <c r="AG7751" s="159"/>
      <c r="AH7751" s="176">
        <v>45899</v>
      </c>
      <c r="AI7751" s="198" t="s">
        <v>5487</v>
      </c>
    </row>
    <row r="7752" spans="1:35" ht="15" customHeight="1" thickBot="1" x14ac:dyDescent="0.4">
      <c r="A7752" s="3"/>
      <c r="B7752" s="5">
        <f t="shared" si="689"/>
        <v>7750</v>
      </c>
      <c r="C7752">
        <f t="shared" si="696"/>
        <v>352</v>
      </c>
      <c r="D7752" s="16">
        <v>1972</v>
      </c>
      <c r="E7752" s="162" t="s">
        <v>15</v>
      </c>
      <c r="F7752" s="162" t="s">
        <v>25</v>
      </c>
      <c r="G7752" s="121">
        <v>796951</v>
      </c>
      <c r="H7752" s="162"/>
      <c r="I7752" s="162"/>
      <c r="J7752" s="162" t="s">
        <v>3354</v>
      </c>
      <c r="K7752" s="162" t="s">
        <v>3383</v>
      </c>
      <c r="L7752" s="162"/>
      <c r="M7752" s="162" t="s">
        <v>3453</v>
      </c>
      <c r="N7752" s="162"/>
      <c r="O7752" s="162"/>
      <c r="P7752" s="162"/>
      <c r="Q7752" s="162"/>
      <c r="R7752" s="162"/>
      <c r="S7752" s="181"/>
      <c r="T7752" s="162" t="s">
        <v>3262</v>
      </c>
      <c r="U7752" s="162"/>
      <c r="V7752" s="182"/>
      <c r="W7752" s="162" t="s">
        <v>3572</v>
      </c>
      <c r="X7752" s="162" t="s">
        <v>3660</v>
      </c>
      <c r="Y7752" s="162"/>
      <c r="Z7752" s="162"/>
      <c r="AA7752" s="162" t="s">
        <v>3262</v>
      </c>
      <c r="AB7752" s="162"/>
      <c r="AC7752" s="162"/>
      <c r="AD7752"/>
      <c r="AE7752" s="162"/>
      <c r="AF7752" s="162" t="s">
        <v>3451</v>
      </c>
      <c r="AG7752" s="159"/>
      <c r="AH7752" s="176">
        <v>45899</v>
      </c>
      <c r="AI7752" s="198" t="s">
        <v>5488</v>
      </c>
    </row>
    <row r="7753" spans="1:35" ht="15" customHeight="1" thickBot="1" x14ac:dyDescent="0.4">
      <c r="B7753" s="5">
        <f t="shared" si="689"/>
        <v>7751</v>
      </c>
      <c r="C7753">
        <f t="shared" si="696"/>
        <v>33</v>
      </c>
      <c r="D7753" s="16">
        <v>1972</v>
      </c>
      <c r="E7753" s="159" t="s">
        <v>15</v>
      </c>
      <c r="F7753" s="159" t="s">
        <v>25</v>
      </c>
      <c r="G7753" s="160">
        <v>797303</v>
      </c>
      <c r="H7753" s="159"/>
      <c r="I7753" s="159"/>
      <c r="J7753" s="159" t="s">
        <v>3354</v>
      </c>
      <c r="K7753" s="159" t="s">
        <v>3383</v>
      </c>
      <c r="L7753" s="159"/>
      <c r="M7753" s="159" t="s">
        <v>3453</v>
      </c>
      <c r="N7753" s="159"/>
      <c r="O7753" s="159"/>
      <c r="P7753" s="159"/>
      <c r="Q7753" s="159"/>
      <c r="R7753" s="159"/>
      <c r="S7753" s="159"/>
      <c r="T7753" s="159" t="s">
        <v>3262</v>
      </c>
      <c r="U7753" s="159"/>
      <c r="V7753" s="159"/>
      <c r="W7753" s="159" t="s">
        <v>3572</v>
      </c>
      <c r="X7753" s="159" t="s">
        <v>3660</v>
      </c>
      <c r="Y7753" s="159"/>
      <c r="Z7753" s="159"/>
      <c r="AA7753" s="159" t="s">
        <v>3262</v>
      </c>
      <c r="AB7753" s="159"/>
      <c r="AC7753" s="159"/>
      <c r="AD7753" s="159"/>
      <c r="AE7753" s="159"/>
      <c r="AF7753" t="s">
        <v>3451</v>
      </c>
      <c r="AG7753" s="159"/>
      <c r="AH7753" s="176">
        <v>46207</v>
      </c>
      <c r="AI7753" s="76" t="s">
        <v>6830</v>
      </c>
    </row>
    <row r="7754" spans="1:35" ht="15" customHeight="1" thickBot="1" x14ac:dyDescent="0.4">
      <c r="B7754" s="5">
        <f t="shared" si="689"/>
        <v>7752</v>
      </c>
      <c r="C7754">
        <f t="shared" si="696"/>
        <v>484</v>
      </c>
      <c r="D7754" s="16">
        <v>1972</v>
      </c>
      <c r="E7754" s="159" t="s">
        <v>15</v>
      </c>
      <c r="F7754" s="159" t="s">
        <v>25</v>
      </c>
      <c r="G7754" s="160">
        <v>797336</v>
      </c>
      <c r="H7754" s="159"/>
      <c r="I7754" s="159"/>
      <c r="J7754" s="159" t="s">
        <v>3354</v>
      </c>
      <c r="K7754" s="159" t="s">
        <v>3383</v>
      </c>
      <c r="L7754" s="159"/>
      <c r="M7754" s="159" t="s">
        <v>3453</v>
      </c>
      <c r="N7754" s="159"/>
      <c r="O7754" s="159"/>
      <c r="P7754" s="159"/>
      <c r="Q7754" s="159"/>
      <c r="R7754" s="159"/>
      <c r="S7754" s="203"/>
      <c r="T7754" s="159" t="s">
        <v>3262</v>
      </c>
      <c r="U7754" s="159"/>
      <c r="V7754" s="161"/>
      <c r="W7754" s="159" t="s">
        <v>3572</v>
      </c>
      <c r="X7754" s="159" t="s">
        <v>3660</v>
      </c>
      <c r="Y7754" s="159"/>
      <c r="Z7754" s="159"/>
      <c r="AA7754" s="159" t="s">
        <v>3262</v>
      </c>
      <c r="AB7754" s="159"/>
      <c r="AC7754" s="159"/>
      <c r="AE7754" s="159"/>
      <c r="AF7754" s="162" t="s">
        <v>3451</v>
      </c>
      <c r="AG7754" s="162"/>
      <c r="AH7754" s="163">
        <v>45783</v>
      </c>
      <c r="AI7754" s="76" t="s">
        <v>5016</v>
      </c>
    </row>
    <row r="7755" spans="1:35" ht="15" customHeight="1" thickBot="1" x14ac:dyDescent="0.4">
      <c r="B7755" s="5">
        <f t="shared" si="689"/>
        <v>7753</v>
      </c>
      <c r="C7755">
        <f t="shared" si="696"/>
        <v>10</v>
      </c>
      <c r="D7755" s="16">
        <v>1972</v>
      </c>
      <c r="E7755" s="162" t="s">
        <v>221</v>
      </c>
      <c r="F7755" s="162" t="s">
        <v>25</v>
      </c>
      <c r="G7755" s="162">
        <v>797820</v>
      </c>
      <c r="H7755" s="162" t="s">
        <v>17</v>
      </c>
      <c r="I7755" s="162"/>
      <c r="J7755" s="162" t="s">
        <v>3354</v>
      </c>
      <c r="K7755" s="162" t="s">
        <v>3383</v>
      </c>
      <c r="L7755" s="162" t="s">
        <v>52</v>
      </c>
      <c r="M7755" s="162" t="s">
        <v>3359</v>
      </c>
      <c r="N7755" s="162"/>
      <c r="O7755" s="162"/>
      <c r="P7755" s="162"/>
      <c r="Q7755" s="162"/>
      <c r="R7755" s="162"/>
      <c r="S7755" s="181">
        <v>460</v>
      </c>
      <c r="T7755" s="162"/>
      <c r="U7755" s="162"/>
      <c r="V7755" s="182"/>
      <c r="W7755" s="162"/>
      <c r="X7755" s="162"/>
      <c r="Y7755" s="162"/>
      <c r="Z7755" s="162"/>
      <c r="AA7755" s="159" t="s">
        <v>3464</v>
      </c>
      <c r="AB7755" s="162" t="s">
        <v>139</v>
      </c>
      <c r="AC7755" s="159">
        <v>1971</v>
      </c>
      <c r="AD7755" s="3" t="s">
        <v>2455</v>
      </c>
      <c r="AE7755" s="162" t="s">
        <v>380</v>
      </c>
      <c r="AF7755" s="162" t="s">
        <v>3060</v>
      </c>
      <c r="AG7755" s="162"/>
      <c r="AH7755" s="163">
        <v>40620.975960648146</v>
      </c>
      <c r="AI7755" s="162"/>
    </row>
    <row r="7756" spans="1:35" ht="15" customHeight="1" thickBot="1" x14ac:dyDescent="0.4">
      <c r="B7756" s="5">
        <f t="shared" si="689"/>
        <v>7754</v>
      </c>
      <c r="C7756">
        <f t="shared" ref="C7756:C7760" si="697">+G7757-G7756</f>
        <v>33</v>
      </c>
      <c r="D7756" s="16">
        <v>1972</v>
      </c>
      <c r="E7756" s="162" t="s">
        <v>221</v>
      </c>
      <c r="F7756" s="162" t="s">
        <v>25</v>
      </c>
      <c r="G7756" s="162">
        <v>797830</v>
      </c>
      <c r="H7756" s="162" t="s">
        <v>17</v>
      </c>
      <c r="I7756" s="162"/>
      <c r="J7756" s="162" t="s">
        <v>3354</v>
      </c>
      <c r="K7756" s="162" t="s">
        <v>3383</v>
      </c>
      <c r="L7756" s="162" t="s">
        <v>377</v>
      </c>
      <c r="M7756" s="162" t="s">
        <v>3359</v>
      </c>
      <c r="N7756" s="162"/>
      <c r="O7756" s="162"/>
      <c r="P7756" s="162"/>
      <c r="Q7756" s="162"/>
      <c r="R7756" s="162"/>
      <c r="S7756" s="181"/>
      <c r="T7756" s="162"/>
      <c r="U7756" s="162"/>
      <c r="V7756" s="182"/>
      <c r="W7756" s="162"/>
      <c r="X7756" s="162"/>
      <c r="Y7756" s="162"/>
      <c r="Z7756" s="162"/>
      <c r="AA7756" s="159"/>
      <c r="AB7756" s="162" t="s">
        <v>168</v>
      </c>
      <c r="AC7756" s="159"/>
      <c r="AE7756" s="162"/>
      <c r="AF7756" s="162" t="s">
        <v>3060</v>
      </c>
      <c r="AG7756" s="162"/>
      <c r="AH7756" s="163">
        <v>40239.699699074074</v>
      </c>
      <c r="AI7756" s="162"/>
    </row>
    <row r="7757" spans="1:35" ht="15" thickBot="1" x14ac:dyDescent="0.4">
      <c r="B7757" s="5">
        <f t="shared" si="689"/>
        <v>7755</v>
      </c>
      <c r="C7757">
        <f t="shared" si="697"/>
        <v>30</v>
      </c>
      <c r="D7757" s="16">
        <v>1972</v>
      </c>
      <c r="E7757" s="162" t="s">
        <v>221</v>
      </c>
      <c r="F7757" s="162" t="s">
        <v>25</v>
      </c>
      <c r="G7757" s="162">
        <v>797863</v>
      </c>
      <c r="H7757" s="162" t="s">
        <v>17</v>
      </c>
      <c r="I7757" s="162"/>
      <c r="J7757" s="162" t="s">
        <v>3354</v>
      </c>
      <c r="K7757" s="162" t="s">
        <v>3383</v>
      </c>
      <c r="L7757" s="162" t="s">
        <v>442</v>
      </c>
      <c r="M7757" s="162" t="s">
        <v>3359</v>
      </c>
      <c r="N7757" s="162"/>
      <c r="O7757" s="162"/>
      <c r="P7757" s="162"/>
      <c r="Q7757" s="162"/>
      <c r="R7757" s="162"/>
      <c r="S7757" s="181"/>
      <c r="T7757" s="162"/>
      <c r="U7757" s="162"/>
      <c r="V7757" s="182"/>
      <c r="W7757" s="162"/>
      <c r="X7757" s="162"/>
      <c r="Y7757" s="162"/>
      <c r="Z7757" s="162"/>
      <c r="AA7757" s="159"/>
      <c r="AB7757" s="162"/>
      <c r="AC7757" s="159"/>
      <c r="AD7757" s="159"/>
      <c r="AE7757" s="162"/>
      <c r="AF7757" t="s">
        <v>3060</v>
      </c>
      <c r="AG7757" s="162"/>
      <c r="AH7757" s="163">
        <v>40238.441284722219</v>
      </c>
      <c r="AI7757" s="162"/>
    </row>
    <row r="7758" spans="1:35" ht="15" customHeight="1" thickBot="1" x14ac:dyDescent="0.4">
      <c r="A7758" s="180"/>
      <c r="B7758" s="5">
        <f t="shared" si="689"/>
        <v>7756</v>
      </c>
      <c r="C7758">
        <f t="shared" si="697"/>
        <v>7</v>
      </c>
      <c r="D7758" s="16">
        <v>1972</v>
      </c>
      <c r="E7758" s="162" t="s">
        <v>221</v>
      </c>
      <c r="F7758" s="162" t="s">
        <v>25</v>
      </c>
      <c r="G7758" s="162">
        <v>797893</v>
      </c>
      <c r="H7758" s="162" t="s">
        <v>17</v>
      </c>
      <c r="I7758" s="162"/>
      <c r="J7758" s="162" t="s">
        <v>380</v>
      </c>
      <c r="K7758" s="162" t="s">
        <v>3383</v>
      </c>
      <c r="L7758" s="162" t="s">
        <v>442</v>
      </c>
      <c r="M7758" s="162" t="s">
        <v>3453</v>
      </c>
      <c r="N7758" s="162"/>
      <c r="O7758" s="162"/>
      <c r="P7758" s="162"/>
      <c r="Q7758" s="162"/>
      <c r="R7758" s="162"/>
      <c r="S7758" s="181"/>
      <c r="T7758" s="162"/>
      <c r="U7758" s="162" t="s">
        <v>3687</v>
      </c>
      <c r="V7758" s="182" t="s">
        <v>3359</v>
      </c>
      <c r="W7758" s="162" t="s">
        <v>3572</v>
      </c>
      <c r="X7758" s="162" t="s">
        <v>3452</v>
      </c>
      <c r="Y7758" s="162"/>
      <c r="Z7758" s="162"/>
      <c r="AA7758" s="159"/>
      <c r="AB7758" s="162" t="s">
        <v>3458</v>
      </c>
      <c r="AC7758" s="159"/>
      <c r="AE7758" s="162"/>
      <c r="AF7758" s="162" t="s">
        <v>3451</v>
      </c>
      <c r="AG7758" s="162"/>
      <c r="AH7758" s="163">
        <v>45845</v>
      </c>
      <c r="AI7758" s="162"/>
    </row>
    <row r="7759" spans="1:35" ht="15" customHeight="1" thickBot="1" x14ac:dyDescent="0.4">
      <c r="B7759" s="5">
        <f t="shared" si="689"/>
        <v>7757</v>
      </c>
      <c r="C7759">
        <f t="shared" si="697"/>
        <v>16</v>
      </c>
      <c r="D7759" s="16">
        <v>1972</v>
      </c>
      <c r="E7759" s="162" t="s">
        <v>221</v>
      </c>
      <c r="F7759" s="162" t="s">
        <v>25</v>
      </c>
      <c r="G7759" s="162">
        <v>797900</v>
      </c>
      <c r="H7759" s="162"/>
      <c r="I7759" s="162"/>
      <c r="J7759" s="162" t="s">
        <v>3354</v>
      </c>
      <c r="K7759" s="162" t="s">
        <v>3383</v>
      </c>
      <c r="L7759" s="162"/>
      <c r="M7759" s="162" t="s">
        <v>3453</v>
      </c>
      <c r="N7759" s="162"/>
      <c r="O7759" s="162"/>
      <c r="P7759" s="162"/>
      <c r="Q7759" s="162"/>
      <c r="R7759" s="162"/>
      <c r="S7759" s="181"/>
      <c r="T7759" s="162" t="s">
        <v>3424</v>
      </c>
      <c r="U7759" s="162" t="s">
        <v>3687</v>
      </c>
      <c r="V7759" s="182" t="s">
        <v>3359</v>
      </c>
      <c r="W7759" s="162" t="s">
        <v>3572</v>
      </c>
      <c r="X7759" s="162" t="s">
        <v>3452</v>
      </c>
      <c r="Y7759" s="162"/>
      <c r="Z7759" s="162"/>
      <c r="AA7759" s="159" t="s">
        <v>3464</v>
      </c>
      <c r="AB7759" s="162" t="s">
        <v>3458</v>
      </c>
      <c r="AC7759" s="159"/>
      <c r="AE7759" s="162"/>
      <c r="AF7759" s="162" t="s">
        <v>3451</v>
      </c>
      <c r="AG7759" s="162"/>
      <c r="AH7759" s="163">
        <v>46246</v>
      </c>
      <c r="AI7759" s="162"/>
    </row>
    <row r="7760" spans="1:35" ht="15" customHeight="1" thickBot="1" x14ac:dyDescent="0.4">
      <c r="B7760" s="5">
        <f t="shared" si="689"/>
        <v>7758</v>
      </c>
      <c r="C7760">
        <f t="shared" si="697"/>
        <v>70</v>
      </c>
      <c r="D7760" s="16">
        <v>1972</v>
      </c>
      <c r="E7760" s="162" t="s">
        <v>221</v>
      </c>
      <c r="F7760" s="162" t="s">
        <v>25</v>
      </c>
      <c r="G7760" s="162">
        <v>797916</v>
      </c>
      <c r="H7760" s="162"/>
      <c r="I7760" s="162"/>
      <c r="J7760" s="162" t="s">
        <v>3354</v>
      </c>
      <c r="K7760" s="162" t="s">
        <v>3383</v>
      </c>
      <c r="L7760" s="162"/>
      <c r="M7760" s="162" t="s">
        <v>3453</v>
      </c>
      <c r="N7760" s="162"/>
      <c r="O7760" s="162"/>
      <c r="P7760" s="162"/>
      <c r="Q7760" s="162"/>
      <c r="R7760" s="162"/>
      <c r="S7760" s="181"/>
      <c r="T7760" s="162" t="s">
        <v>3424</v>
      </c>
      <c r="U7760" s="162" t="s">
        <v>3687</v>
      </c>
      <c r="V7760" s="182" t="s">
        <v>3359</v>
      </c>
      <c r="W7760" s="162"/>
      <c r="X7760" s="162" t="s">
        <v>3452</v>
      </c>
      <c r="Y7760" s="162"/>
      <c r="Z7760" s="162"/>
      <c r="AA7760" s="159" t="s">
        <v>3464</v>
      </c>
      <c r="AB7760" s="162" t="s">
        <v>3458</v>
      </c>
      <c r="AC7760" s="159"/>
      <c r="AD7760" t="s">
        <v>3482</v>
      </c>
      <c r="AE7760" s="162" t="s">
        <v>380</v>
      </c>
      <c r="AF7760" s="162" t="s">
        <v>3451</v>
      </c>
      <c r="AG7760" s="162"/>
      <c r="AH7760" s="163">
        <v>45122</v>
      </c>
      <c r="AI7760" s="162"/>
    </row>
    <row r="7761" spans="1:35" ht="15" customHeight="1" thickBot="1" x14ac:dyDescent="0.4">
      <c r="B7761" s="5">
        <f t="shared" si="689"/>
        <v>7759</v>
      </c>
      <c r="C7761">
        <f t="shared" si="690"/>
        <v>1260</v>
      </c>
      <c r="D7761" s="16">
        <v>1972</v>
      </c>
      <c r="E7761" s="162" t="s">
        <v>560</v>
      </c>
      <c r="F7761" s="162" t="s">
        <v>25</v>
      </c>
      <c r="G7761" s="162">
        <v>797986</v>
      </c>
      <c r="H7761" s="162" t="s">
        <v>17</v>
      </c>
      <c r="I7761" s="162"/>
      <c r="J7761" s="162" t="s">
        <v>3354</v>
      </c>
      <c r="K7761" s="162" t="s">
        <v>3383</v>
      </c>
      <c r="L7761" s="162" t="s">
        <v>172</v>
      </c>
      <c r="M7761" s="162" t="s">
        <v>3359</v>
      </c>
      <c r="N7761" s="162"/>
      <c r="O7761" s="162"/>
      <c r="P7761" s="162"/>
      <c r="Q7761" s="162"/>
      <c r="R7761" s="162"/>
      <c r="S7761" s="181"/>
      <c r="T7761" s="162"/>
      <c r="U7761" s="162"/>
      <c r="V7761" s="182"/>
      <c r="W7761" s="162"/>
      <c r="X7761" s="162"/>
      <c r="Y7761" s="162"/>
      <c r="Z7761" s="162"/>
      <c r="AA7761" s="159"/>
      <c r="AB7761" s="162" t="s">
        <v>195</v>
      </c>
      <c r="AC7761" s="159"/>
      <c r="AE7761" s="162"/>
      <c r="AF7761" s="162" t="s">
        <v>3060</v>
      </c>
      <c r="AG7761" s="162"/>
      <c r="AH7761" s="163">
        <v>40761.38894675926</v>
      </c>
      <c r="AI7761" s="162"/>
    </row>
    <row r="7762" spans="1:35" ht="15" customHeight="1" thickBot="1" x14ac:dyDescent="0.4">
      <c r="B7762" s="5">
        <f t="shared" si="689"/>
        <v>7760</v>
      </c>
      <c r="C7762">
        <f t="shared" si="690"/>
        <v>6</v>
      </c>
      <c r="D7762" s="16">
        <v>1972</v>
      </c>
      <c r="E7762" s="159" t="s">
        <v>5496</v>
      </c>
      <c r="F7762" s="159" t="s">
        <v>25</v>
      </c>
      <c r="G7762" s="160">
        <v>799246</v>
      </c>
      <c r="H7762" s="159"/>
      <c r="I7762" s="159"/>
      <c r="J7762" s="159" t="s">
        <v>380</v>
      </c>
      <c r="K7762" s="159" t="s">
        <v>3383</v>
      </c>
      <c r="L7762" s="159"/>
      <c r="M7762" s="159" t="s">
        <v>3453</v>
      </c>
      <c r="N7762" s="159"/>
      <c r="O7762" s="159"/>
      <c r="P7762" s="159"/>
      <c r="Q7762" s="159"/>
      <c r="R7762" s="159"/>
      <c r="S7762" s="203"/>
      <c r="T7762" s="159"/>
      <c r="U7762" s="159" t="s">
        <v>3687</v>
      </c>
      <c r="V7762" s="161" t="s">
        <v>3413</v>
      </c>
      <c r="W7762" s="159" t="s">
        <v>3795</v>
      </c>
      <c r="X7762" s="159" t="s">
        <v>3452</v>
      </c>
      <c r="Y7762" s="159"/>
      <c r="Z7762" s="159" t="s">
        <v>4212</v>
      </c>
      <c r="AA7762" s="159"/>
      <c r="AB7762" s="159" t="s">
        <v>5548</v>
      </c>
      <c r="AC7762" s="159"/>
      <c r="AE7762" s="159"/>
      <c r="AF7762" s="162" t="s">
        <v>3451</v>
      </c>
      <c r="AG7762" s="159"/>
      <c r="AH7762" s="176">
        <v>45928</v>
      </c>
      <c r="AI7762" s="76" t="s">
        <v>5662</v>
      </c>
    </row>
    <row r="7763" spans="1:35" ht="15" customHeight="1" thickBot="1" x14ac:dyDescent="0.4">
      <c r="B7763" s="5">
        <f t="shared" si="689"/>
        <v>7761</v>
      </c>
      <c r="C7763">
        <f t="shared" si="690"/>
        <v>11</v>
      </c>
      <c r="D7763" s="16">
        <v>1972</v>
      </c>
      <c r="E7763" s="162" t="s">
        <v>5489</v>
      </c>
      <c r="F7763" s="162" t="s">
        <v>25</v>
      </c>
      <c r="G7763" s="121">
        <v>799252</v>
      </c>
      <c r="H7763" s="162"/>
      <c r="I7763" s="162"/>
      <c r="J7763" s="162" t="s">
        <v>380</v>
      </c>
      <c r="K7763" s="162" t="s">
        <v>3383</v>
      </c>
      <c r="L7763" s="162"/>
      <c r="M7763" s="162" t="s">
        <v>3453</v>
      </c>
      <c r="N7763" s="162"/>
      <c r="O7763" s="162"/>
      <c r="P7763" s="162"/>
      <c r="Q7763" s="162"/>
      <c r="R7763" s="162"/>
      <c r="S7763" s="181"/>
      <c r="T7763" s="162"/>
      <c r="U7763" s="162" t="s">
        <v>5547</v>
      </c>
      <c r="V7763" s="182"/>
      <c r="W7763" s="162" t="s">
        <v>3795</v>
      </c>
      <c r="X7763" s="162" t="s">
        <v>3452</v>
      </c>
      <c r="Y7763" s="162"/>
      <c r="Z7763" s="162"/>
      <c r="AA7763" s="162"/>
      <c r="AB7763" s="162" t="s">
        <v>5548</v>
      </c>
      <c r="AC7763" s="162"/>
      <c r="AD7763" t="s">
        <v>5549</v>
      </c>
      <c r="AE7763" s="162"/>
      <c r="AF7763" s="162" t="s">
        <v>3451</v>
      </c>
      <c r="AG7763" s="159"/>
      <c r="AH7763" s="176">
        <v>45899</v>
      </c>
      <c r="AI7763" s="198" t="s">
        <v>5490</v>
      </c>
    </row>
    <row r="7764" spans="1:35" ht="15" customHeight="1" thickBot="1" x14ac:dyDescent="0.4">
      <c r="B7764" s="5">
        <f t="shared" si="689"/>
        <v>7762</v>
      </c>
      <c r="C7764">
        <f t="shared" si="690"/>
        <v>3</v>
      </c>
      <c r="D7764" s="16">
        <v>1972</v>
      </c>
      <c r="E7764" s="162" t="s">
        <v>759</v>
      </c>
      <c r="F7764" s="162" t="s">
        <v>25</v>
      </c>
      <c r="G7764" s="162">
        <v>799263</v>
      </c>
      <c r="H7764" s="162" t="s">
        <v>17</v>
      </c>
      <c r="I7764" s="162"/>
      <c r="J7764" s="162" t="s">
        <v>380</v>
      </c>
      <c r="K7764" s="162" t="s">
        <v>3383</v>
      </c>
      <c r="L7764" s="162" t="s">
        <v>963</v>
      </c>
      <c r="M7764" s="162" t="s">
        <v>3359</v>
      </c>
      <c r="N7764" s="162"/>
      <c r="O7764" s="162"/>
      <c r="P7764" s="162"/>
      <c r="Q7764" s="162"/>
      <c r="R7764" s="162"/>
      <c r="S7764" s="181"/>
      <c r="T7764" s="162"/>
      <c r="U7764" s="162"/>
      <c r="V7764" s="182"/>
      <c r="W7764" s="162"/>
      <c r="X7764" s="162"/>
      <c r="Y7764" s="162"/>
      <c r="Z7764" s="162"/>
      <c r="AA7764" s="159"/>
      <c r="AB7764" s="162" t="s">
        <v>139</v>
      </c>
      <c r="AC7764" s="159"/>
      <c r="AD7764" s="3" t="s">
        <v>2456</v>
      </c>
      <c r="AE7764" s="162"/>
      <c r="AF7764" s="162" t="s">
        <v>3060</v>
      </c>
      <c r="AG7764" s="162"/>
      <c r="AH7764" s="163">
        <v>40422.302986111114</v>
      </c>
      <c r="AI7764" s="162"/>
    </row>
    <row r="7765" spans="1:35" ht="15" customHeight="1" thickBot="1" x14ac:dyDescent="0.4">
      <c r="B7765" s="5">
        <f t="shared" si="689"/>
        <v>7763</v>
      </c>
      <c r="C7765">
        <f t="shared" ref="C7765:C7766" si="698">+G7766-G7765</f>
        <v>170</v>
      </c>
      <c r="D7765" s="16">
        <v>1972</v>
      </c>
      <c r="E7765" s="162" t="s">
        <v>759</v>
      </c>
      <c r="F7765" s="162" t="s">
        <v>25</v>
      </c>
      <c r="G7765" s="162">
        <v>799266</v>
      </c>
      <c r="H7765" s="162" t="s">
        <v>17</v>
      </c>
      <c r="I7765" s="162"/>
      <c r="J7765" s="162" t="s">
        <v>380</v>
      </c>
      <c r="K7765" s="162" t="s">
        <v>3383</v>
      </c>
      <c r="L7765" s="162" t="s">
        <v>234</v>
      </c>
      <c r="M7765" s="162" t="s">
        <v>3359</v>
      </c>
      <c r="N7765" s="162" t="s">
        <v>3359</v>
      </c>
      <c r="O7765" s="162"/>
      <c r="P7765" s="162"/>
      <c r="Q7765" s="162"/>
      <c r="R7765" s="162"/>
      <c r="S7765" s="181">
        <v>459</v>
      </c>
      <c r="T7765" s="162"/>
      <c r="U7765" s="162"/>
      <c r="V7765" s="182"/>
      <c r="W7765" s="162"/>
      <c r="X7765" s="162"/>
      <c r="Y7765" s="162"/>
      <c r="Z7765" s="162"/>
      <c r="AA7765" s="159"/>
      <c r="AB7765" s="162" t="s">
        <v>81</v>
      </c>
      <c r="AC7765" s="159">
        <v>1972</v>
      </c>
      <c r="AD7765" s="3" t="s">
        <v>2457</v>
      </c>
      <c r="AE7765" s="162"/>
      <c r="AF7765" s="162" t="s">
        <v>3060</v>
      </c>
      <c r="AG7765" s="162"/>
      <c r="AH7765" s="163">
        <v>40173.824606481481</v>
      </c>
      <c r="AI7765" s="162"/>
    </row>
    <row r="7766" spans="1:35" ht="15" customHeight="1" thickBot="1" x14ac:dyDescent="0.4">
      <c r="B7766" s="5">
        <f t="shared" si="689"/>
        <v>7764</v>
      </c>
      <c r="C7766">
        <f t="shared" si="698"/>
        <v>8</v>
      </c>
      <c r="D7766" s="16">
        <v>1972</v>
      </c>
      <c r="E7766" s="162" t="s">
        <v>15</v>
      </c>
      <c r="F7766" s="162" t="s">
        <v>25</v>
      </c>
      <c r="G7766" s="121">
        <v>799436</v>
      </c>
      <c r="H7766" s="162"/>
      <c r="I7766" s="162"/>
      <c r="J7766" s="162" t="s">
        <v>3354</v>
      </c>
      <c r="K7766" s="162" t="s">
        <v>3383</v>
      </c>
      <c r="L7766" s="162"/>
      <c r="M7766" s="162" t="s">
        <v>3453</v>
      </c>
      <c r="N7766" s="162"/>
      <c r="O7766" s="162"/>
      <c r="P7766" s="162"/>
      <c r="Q7766" s="162"/>
      <c r="R7766" s="162"/>
      <c r="S7766" s="181"/>
      <c r="T7766" s="162" t="s">
        <v>3262</v>
      </c>
      <c r="U7766" s="162"/>
      <c r="V7766" s="182"/>
      <c r="W7766" s="162" t="s">
        <v>3572</v>
      </c>
      <c r="X7766" s="162" t="s">
        <v>3660</v>
      </c>
      <c r="Y7766" s="162"/>
      <c r="Z7766" s="162"/>
      <c r="AA7766" s="162" t="s">
        <v>3262</v>
      </c>
      <c r="AB7766" s="162"/>
      <c r="AC7766" s="162"/>
      <c r="AD7766"/>
      <c r="AE7766" s="162"/>
      <c r="AF7766" s="162" t="s">
        <v>3451</v>
      </c>
      <c r="AG7766" s="159"/>
      <c r="AH7766" s="176">
        <v>45899</v>
      </c>
      <c r="AI7766" s="198" t="s">
        <v>5491</v>
      </c>
    </row>
    <row r="7767" spans="1:35" ht="15" customHeight="1" thickBot="1" x14ac:dyDescent="0.4">
      <c r="B7767" s="5">
        <f t="shared" si="689"/>
        <v>7765</v>
      </c>
      <c r="C7767">
        <f t="shared" ref="C7767:C7771" si="699">+G7768-G7767</f>
        <v>221</v>
      </c>
      <c r="D7767" s="16">
        <v>1972</v>
      </c>
      <c r="E7767" s="162" t="s">
        <v>15</v>
      </c>
      <c r="F7767" s="162" t="s">
        <v>25</v>
      </c>
      <c r="G7767" s="162">
        <v>799444</v>
      </c>
      <c r="H7767" s="162" t="s">
        <v>17</v>
      </c>
      <c r="I7767" s="162"/>
      <c r="J7767" s="162" t="s">
        <v>3356</v>
      </c>
      <c r="K7767" s="162" t="s">
        <v>3383</v>
      </c>
      <c r="L7767" s="162"/>
      <c r="M7767" s="162" t="s">
        <v>3359</v>
      </c>
      <c r="N7767" s="162"/>
      <c r="O7767" s="162"/>
      <c r="P7767" s="162"/>
      <c r="Q7767" s="162"/>
      <c r="R7767" s="162"/>
      <c r="S7767" s="181"/>
      <c r="T7767" s="162"/>
      <c r="U7767" s="162"/>
      <c r="V7767" s="182"/>
      <c r="W7767" s="162"/>
      <c r="X7767" s="162"/>
      <c r="Y7767" s="162"/>
      <c r="Z7767" s="162"/>
      <c r="AA7767" s="159"/>
      <c r="AB7767" s="162"/>
      <c r="AC7767" s="159"/>
      <c r="AE7767" s="162"/>
      <c r="AF7767" s="162" t="s">
        <v>3060</v>
      </c>
      <c r="AG7767" s="162"/>
      <c r="AH7767" s="163">
        <v>40409.76017361111</v>
      </c>
      <c r="AI7767" s="162"/>
    </row>
    <row r="7768" spans="1:35" ht="15" customHeight="1" thickBot="1" x14ac:dyDescent="0.4">
      <c r="B7768" s="5">
        <f t="shared" si="689"/>
        <v>7766</v>
      </c>
      <c r="C7768">
        <f t="shared" si="699"/>
        <v>48</v>
      </c>
      <c r="D7768" s="16">
        <v>1972</v>
      </c>
      <c r="E7768" s="159" t="s">
        <v>15</v>
      </c>
      <c r="F7768" s="159" t="s">
        <v>25</v>
      </c>
      <c r="G7768" s="160">
        <v>799665</v>
      </c>
      <c r="H7768" s="159"/>
      <c r="I7768" s="159"/>
      <c r="J7768" s="159" t="s">
        <v>3354</v>
      </c>
      <c r="K7768" s="159" t="s">
        <v>3383</v>
      </c>
      <c r="L7768" s="159"/>
      <c r="M7768" s="159" t="s">
        <v>3359</v>
      </c>
      <c r="N7768" s="159"/>
      <c r="O7768" s="159"/>
      <c r="P7768" s="159"/>
      <c r="Q7768" s="159"/>
      <c r="R7768" s="159"/>
      <c r="S7768" s="159"/>
      <c r="T7768" s="159" t="s">
        <v>3262</v>
      </c>
      <c r="U7768" s="159"/>
      <c r="V7768" s="161"/>
      <c r="W7768" s="159" t="s">
        <v>3572</v>
      </c>
      <c r="X7768" s="159" t="s">
        <v>3660</v>
      </c>
      <c r="Y7768" s="159"/>
      <c r="Z7768" s="159"/>
      <c r="AA7768" s="159" t="s">
        <v>3262</v>
      </c>
      <c r="AB7768" s="159"/>
      <c r="AC7768" s="159"/>
      <c r="AD7768" s="159"/>
      <c r="AE7768" s="159"/>
      <c r="AF7768" t="s">
        <v>3451</v>
      </c>
      <c r="AG7768" s="3"/>
      <c r="AH7768" s="153">
        <v>46091</v>
      </c>
      <c r="AI7768" s="76" t="s">
        <v>6449</v>
      </c>
    </row>
    <row r="7769" spans="1:35" ht="15" customHeight="1" thickBot="1" x14ac:dyDescent="0.4">
      <c r="B7769" s="5">
        <f t="shared" si="689"/>
        <v>7767</v>
      </c>
      <c r="C7769">
        <f t="shared" si="699"/>
        <v>81</v>
      </c>
      <c r="D7769" s="16">
        <v>1972</v>
      </c>
      <c r="E7769" s="162" t="s">
        <v>15</v>
      </c>
      <c r="F7769" s="162" t="s">
        <v>25</v>
      </c>
      <c r="G7769" s="162">
        <v>799713</v>
      </c>
      <c r="H7769" s="162" t="s">
        <v>17</v>
      </c>
      <c r="I7769" s="162"/>
      <c r="J7769" s="162"/>
      <c r="K7769" s="162" t="s">
        <v>3383</v>
      </c>
      <c r="L7769" s="162" t="s">
        <v>71</v>
      </c>
      <c r="M7769" s="162" t="s">
        <v>3359</v>
      </c>
      <c r="N7769" s="162"/>
      <c r="O7769" s="162"/>
      <c r="P7769" s="162"/>
      <c r="Q7769" s="162"/>
      <c r="R7769" s="162"/>
      <c r="S7769" s="181"/>
      <c r="T7769" s="162"/>
      <c r="U7769" s="162"/>
      <c r="V7769" s="182"/>
      <c r="W7769" s="162"/>
      <c r="X7769" s="162"/>
      <c r="Y7769" s="162"/>
      <c r="Z7769" s="162"/>
      <c r="AA7769" s="159"/>
      <c r="AB7769" s="162"/>
      <c r="AC7769" s="159"/>
      <c r="AE7769" s="162"/>
      <c r="AF7769" s="162" t="s">
        <v>3060</v>
      </c>
      <c r="AG7769" s="162"/>
      <c r="AH7769" s="163">
        <v>40101.704629629632</v>
      </c>
      <c r="AI7769" s="162"/>
    </row>
    <row r="7770" spans="1:35" ht="15" customHeight="1" thickBot="1" x14ac:dyDescent="0.4">
      <c r="B7770" s="5">
        <f t="shared" ref="B7770:B7834" si="700">+B7769+1</f>
        <v>7768</v>
      </c>
      <c r="C7770">
        <f t="shared" si="699"/>
        <v>69</v>
      </c>
      <c r="D7770" s="16">
        <v>1972</v>
      </c>
      <c r="E7770" t="s">
        <v>500</v>
      </c>
      <c r="F7770" t="s">
        <v>25</v>
      </c>
      <c r="G7770">
        <v>799794</v>
      </c>
      <c r="H7770" t="s">
        <v>17</v>
      </c>
      <c r="J7770" t="s">
        <v>380</v>
      </c>
      <c r="K7770" t="s">
        <v>3383</v>
      </c>
      <c r="L7770" t="s">
        <v>963</v>
      </c>
      <c r="M7770" t="s">
        <v>3359</v>
      </c>
      <c r="AD7770" s="3" t="s">
        <v>2458</v>
      </c>
      <c r="AF7770" t="s">
        <v>3060</v>
      </c>
      <c r="AG7770" s="162"/>
      <c r="AH7770" s="163">
        <v>40916.425208333334</v>
      </c>
    </row>
    <row r="7771" spans="1:35" ht="15" customHeight="1" thickBot="1" x14ac:dyDescent="0.4">
      <c r="A7771" s="180"/>
      <c r="B7771" s="5">
        <f t="shared" si="700"/>
        <v>7769</v>
      </c>
      <c r="C7771">
        <f t="shared" si="699"/>
        <v>64</v>
      </c>
      <c r="D7771" s="16">
        <v>1972</v>
      </c>
      <c r="E7771" s="162" t="s">
        <v>327</v>
      </c>
      <c r="F7771" s="162" t="s">
        <v>25</v>
      </c>
      <c r="G7771" s="162">
        <v>799863</v>
      </c>
      <c r="H7771" s="162" t="s">
        <v>17</v>
      </c>
      <c r="I7771" s="162"/>
      <c r="J7771" s="162" t="s">
        <v>3424</v>
      </c>
      <c r="K7771" s="162" t="s">
        <v>3383</v>
      </c>
      <c r="L7771" s="162"/>
      <c r="M7771" s="162" t="s">
        <v>3453</v>
      </c>
      <c r="N7771" s="162"/>
      <c r="O7771" s="162"/>
      <c r="P7771" s="162"/>
      <c r="Q7771" s="162"/>
      <c r="R7771" s="162"/>
      <c r="S7771" s="181"/>
      <c r="T7771" s="162"/>
      <c r="U7771" s="162"/>
      <c r="V7771" s="182"/>
      <c r="W7771" s="162"/>
      <c r="X7771" s="162"/>
      <c r="Y7771" s="162"/>
      <c r="Z7771" s="162"/>
      <c r="AA7771" s="159"/>
      <c r="AB7771" s="162"/>
      <c r="AC7771" s="159"/>
      <c r="AE7771" s="162"/>
      <c r="AF7771" s="162" t="s">
        <v>3451</v>
      </c>
      <c r="AG7771" s="162"/>
      <c r="AH7771" s="163">
        <v>46242</v>
      </c>
      <c r="AI7771" s="162"/>
    </row>
    <row r="7772" spans="1:35" ht="15" customHeight="1" thickBot="1" x14ac:dyDescent="0.4">
      <c r="B7772" s="5">
        <f t="shared" si="700"/>
        <v>7770</v>
      </c>
      <c r="C7772">
        <f t="shared" ref="C7772:C7777" si="701">+G7773-G7772</f>
        <v>69</v>
      </c>
      <c r="D7772" s="16">
        <v>1972</v>
      </c>
      <c r="E7772" s="162" t="s">
        <v>15</v>
      </c>
      <c r="F7772" s="162" t="s">
        <v>25</v>
      </c>
      <c r="G7772" s="162">
        <v>799927</v>
      </c>
      <c r="H7772" s="162" t="s">
        <v>17</v>
      </c>
      <c r="I7772" s="162"/>
      <c r="J7772" s="162" t="s">
        <v>3354</v>
      </c>
      <c r="K7772" s="162" t="s">
        <v>3383</v>
      </c>
      <c r="L7772" s="162" t="s">
        <v>2459</v>
      </c>
      <c r="M7772" s="162" t="s">
        <v>3359</v>
      </c>
      <c r="N7772" s="162"/>
      <c r="O7772" s="162"/>
      <c r="P7772" s="162"/>
      <c r="Q7772" s="162"/>
      <c r="R7772" s="162"/>
      <c r="S7772" s="181"/>
      <c r="T7772" s="162"/>
      <c r="U7772" s="162"/>
      <c r="V7772" s="182"/>
      <c r="W7772" s="162"/>
      <c r="X7772" s="162"/>
      <c r="Y7772" s="162"/>
      <c r="Z7772" s="162"/>
      <c r="AA7772" s="159"/>
      <c r="AB7772" s="162"/>
      <c r="AC7772" s="159"/>
      <c r="AE7772" s="162"/>
      <c r="AF7772" s="162" t="s">
        <v>3060</v>
      </c>
      <c r="AG7772" s="162"/>
      <c r="AH7772" s="163">
        <v>40172.704212962963</v>
      </c>
      <c r="AI7772" s="162"/>
    </row>
    <row r="7773" spans="1:35" ht="15" customHeight="1" thickBot="1" x14ac:dyDescent="0.4">
      <c r="B7773" s="5">
        <f t="shared" si="700"/>
        <v>7771</v>
      </c>
      <c r="C7773">
        <f t="shared" si="701"/>
        <v>88</v>
      </c>
      <c r="D7773" s="16">
        <v>1972</v>
      </c>
      <c r="E7773" s="159" t="s">
        <v>15</v>
      </c>
      <c r="F7773" s="159" t="s">
        <v>25</v>
      </c>
      <c r="G7773" s="160">
        <v>799996</v>
      </c>
      <c r="H7773" s="159"/>
      <c r="I7773" s="159"/>
      <c r="J7773" s="159" t="s">
        <v>3354</v>
      </c>
      <c r="K7773" s="159" t="s">
        <v>3383</v>
      </c>
      <c r="L7773" s="159"/>
      <c r="M7773" s="159" t="s">
        <v>3359</v>
      </c>
      <c r="N7773" s="159"/>
      <c r="O7773" s="159"/>
      <c r="P7773" s="159"/>
      <c r="Q7773" s="159"/>
      <c r="R7773" s="159"/>
      <c r="S7773" s="159"/>
      <c r="T7773" s="159" t="s">
        <v>3262</v>
      </c>
      <c r="U7773" s="159"/>
      <c r="V7773" s="161"/>
      <c r="W7773" s="159" t="s">
        <v>3572</v>
      </c>
      <c r="X7773" s="159" t="s">
        <v>3660</v>
      </c>
      <c r="Y7773" s="159"/>
      <c r="Z7773" s="159"/>
      <c r="AA7773" s="159" t="s">
        <v>3262</v>
      </c>
      <c r="AB7773" s="159"/>
      <c r="AC7773" s="159"/>
      <c r="AD7773" s="159"/>
      <c r="AE7773" s="159"/>
      <c r="AF7773" t="s">
        <v>3451</v>
      </c>
      <c r="AG7773" s="3"/>
      <c r="AH7773" s="153">
        <v>46091</v>
      </c>
      <c r="AI7773" s="76" t="s">
        <v>6369</v>
      </c>
    </row>
    <row r="7774" spans="1:35" ht="15" customHeight="1" thickBot="1" x14ac:dyDescent="0.4">
      <c r="B7774" s="5">
        <f t="shared" si="700"/>
        <v>7772</v>
      </c>
      <c r="C7774">
        <f t="shared" si="701"/>
        <v>68</v>
      </c>
      <c r="D7774" s="16">
        <v>1972</v>
      </c>
      <c r="E7774" s="159" t="s">
        <v>15</v>
      </c>
      <c r="F7774" s="159" t="s">
        <v>25</v>
      </c>
      <c r="G7774" s="160">
        <v>800084</v>
      </c>
      <c r="H7774" s="159"/>
      <c r="I7774" s="159"/>
      <c r="J7774" s="159" t="s">
        <v>3354</v>
      </c>
      <c r="K7774" s="159" t="s">
        <v>3383</v>
      </c>
      <c r="L7774" s="159"/>
      <c r="M7774" s="159" t="s">
        <v>3453</v>
      </c>
      <c r="N7774" s="159"/>
      <c r="O7774" s="159"/>
      <c r="P7774" s="159"/>
      <c r="Q7774" s="159"/>
      <c r="R7774" s="159"/>
      <c r="S7774" s="203"/>
      <c r="T7774" s="159" t="s">
        <v>3262</v>
      </c>
      <c r="U7774" s="159"/>
      <c r="V7774" s="161"/>
      <c r="W7774" s="159" t="s">
        <v>3572</v>
      </c>
      <c r="X7774" s="159" t="s">
        <v>3660</v>
      </c>
      <c r="Y7774" s="159"/>
      <c r="Z7774" s="159"/>
      <c r="AA7774" s="159" t="s">
        <v>3262</v>
      </c>
      <c r="AB7774" s="159"/>
      <c r="AC7774" s="159"/>
      <c r="AE7774" s="159"/>
      <c r="AF7774" s="162" t="s">
        <v>3451</v>
      </c>
      <c r="AG7774" s="162"/>
      <c r="AH7774" s="163">
        <v>45783</v>
      </c>
      <c r="AI7774" s="76" t="s">
        <v>5017</v>
      </c>
    </row>
    <row r="7775" spans="1:35" ht="15" customHeight="1" thickBot="1" x14ac:dyDescent="0.4">
      <c r="B7775" s="5">
        <f t="shared" si="700"/>
        <v>7773</v>
      </c>
      <c r="C7775">
        <f t="shared" si="701"/>
        <v>83</v>
      </c>
      <c r="D7775" s="16">
        <v>1972</v>
      </c>
      <c r="E7775" s="159" t="s">
        <v>15</v>
      </c>
      <c r="F7775" s="159" t="s">
        <v>25</v>
      </c>
      <c r="G7775" s="160">
        <v>800152</v>
      </c>
      <c r="H7775" s="159"/>
      <c r="I7775" s="159"/>
      <c r="J7775" s="159" t="s">
        <v>3354</v>
      </c>
      <c r="K7775" s="159" t="s">
        <v>3383</v>
      </c>
      <c r="L7775" s="159"/>
      <c r="M7775" s="159" t="s">
        <v>3359</v>
      </c>
      <c r="N7775" s="159"/>
      <c r="O7775" s="159"/>
      <c r="P7775" s="159"/>
      <c r="Q7775" s="159"/>
      <c r="R7775" s="159"/>
      <c r="S7775" s="159"/>
      <c r="T7775" s="159" t="s">
        <v>3262</v>
      </c>
      <c r="U7775" s="159"/>
      <c r="V7775" s="161"/>
      <c r="W7775" s="159" t="s">
        <v>3572</v>
      </c>
      <c r="X7775" s="159" t="s">
        <v>3660</v>
      </c>
      <c r="Y7775" s="159"/>
      <c r="Z7775" s="159"/>
      <c r="AA7775" s="159" t="s">
        <v>3262</v>
      </c>
      <c r="AB7775" s="159"/>
      <c r="AC7775" s="159"/>
      <c r="AD7775" s="159"/>
      <c r="AE7775" s="159"/>
      <c r="AF7775" t="s">
        <v>3451</v>
      </c>
      <c r="AH7775" s="2">
        <v>46130</v>
      </c>
      <c r="AI7775" s="76" t="s">
        <v>6494</v>
      </c>
    </row>
    <row r="7776" spans="1:35" ht="15" customHeight="1" thickBot="1" x14ac:dyDescent="0.4">
      <c r="B7776" s="5">
        <f t="shared" si="700"/>
        <v>7774</v>
      </c>
      <c r="C7776">
        <f t="shared" si="701"/>
        <v>265</v>
      </c>
      <c r="D7776" s="16">
        <v>1972</v>
      </c>
      <c r="E7776" s="162" t="s">
        <v>15</v>
      </c>
      <c r="F7776" s="162" t="s">
        <v>25</v>
      </c>
      <c r="G7776" s="162">
        <v>800235</v>
      </c>
      <c r="H7776" s="162" t="s">
        <v>17</v>
      </c>
      <c r="I7776" s="162"/>
      <c r="J7776" s="162" t="s">
        <v>3356</v>
      </c>
      <c r="K7776" s="162" t="s">
        <v>3383</v>
      </c>
      <c r="L7776" s="162" t="s">
        <v>71</v>
      </c>
      <c r="M7776" s="162" t="s">
        <v>3359</v>
      </c>
      <c r="N7776" s="162"/>
      <c r="O7776" s="162"/>
      <c r="P7776" s="162"/>
      <c r="Q7776" s="162"/>
      <c r="R7776" s="162"/>
      <c r="S7776" s="181"/>
      <c r="T7776" s="162"/>
      <c r="U7776" s="162"/>
      <c r="V7776" s="182"/>
      <c r="W7776" s="162"/>
      <c r="X7776" s="162"/>
      <c r="Y7776" s="162"/>
      <c r="Z7776" s="162"/>
      <c r="AA7776" s="159"/>
      <c r="AB7776" s="162" t="s">
        <v>31</v>
      </c>
      <c r="AC7776" s="159"/>
      <c r="AD7776" s="3" t="s">
        <v>2460</v>
      </c>
      <c r="AE7776" s="162"/>
      <c r="AF7776" s="162" t="s">
        <v>3060</v>
      </c>
      <c r="AG7776" s="162"/>
      <c r="AH7776" s="163">
        <v>40792.63821759259</v>
      </c>
      <c r="AI7776" s="162"/>
    </row>
    <row r="7777" spans="1:36" ht="15" customHeight="1" thickBot="1" x14ac:dyDescent="0.4">
      <c r="B7777" s="5">
        <f t="shared" si="700"/>
        <v>7775</v>
      </c>
      <c r="C7777">
        <f t="shared" si="701"/>
        <v>139</v>
      </c>
      <c r="D7777" s="16">
        <v>1972</v>
      </c>
      <c r="E7777" s="162" t="s">
        <v>15</v>
      </c>
      <c r="F7777" s="162" t="s">
        <v>25</v>
      </c>
      <c r="G7777" s="162">
        <v>800500</v>
      </c>
      <c r="H7777" s="162" t="s">
        <v>17</v>
      </c>
      <c r="I7777" s="162"/>
      <c r="J7777" s="162" t="s">
        <v>3354</v>
      </c>
      <c r="K7777" s="162" t="s">
        <v>3383</v>
      </c>
      <c r="L7777" s="162" t="s">
        <v>74</v>
      </c>
      <c r="M7777" s="162" t="s">
        <v>3359</v>
      </c>
      <c r="N7777" s="162"/>
      <c r="O7777" s="162"/>
      <c r="P7777" s="162"/>
      <c r="Q7777" s="162"/>
      <c r="R7777" s="162"/>
      <c r="S7777" s="181"/>
      <c r="T7777" s="162"/>
      <c r="U7777" s="162"/>
      <c r="V7777" s="182"/>
      <c r="W7777" s="162"/>
      <c r="X7777" s="162"/>
      <c r="Y7777" s="162"/>
      <c r="Z7777" s="162"/>
      <c r="AA7777" s="159"/>
      <c r="AB7777" s="162"/>
      <c r="AC7777" s="159"/>
      <c r="AE7777" s="162"/>
      <c r="AF7777" s="162" t="s">
        <v>3060</v>
      </c>
      <c r="AG7777" s="162"/>
      <c r="AH7777" s="163">
        <v>40817.37835648148</v>
      </c>
      <c r="AI7777" s="162"/>
    </row>
    <row r="7778" spans="1:36" ht="15" thickBot="1" x14ac:dyDescent="0.4">
      <c r="B7778" s="5">
        <f t="shared" si="700"/>
        <v>7776</v>
      </c>
      <c r="C7778">
        <f t="shared" si="690"/>
        <v>14</v>
      </c>
      <c r="D7778" s="16">
        <v>1972</v>
      </c>
      <c r="E7778" t="s">
        <v>15</v>
      </c>
      <c r="F7778" t="s">
        <v>16</v>
      </c>
      <c r="G7778">
        <v>800639</v>
      </c>
      <c r="H7778" t="s">
        <v>17</v>
      </c>
      <c r="J7778" t="s">
        <v>3356</v>
      </c>
      <c r="M7778" t="s">
        <v>3359</v>
      </c>
      <c r="AF7778" t="s">
        <v>3060</v>
      </c>
      <c r="AG7778" s="162"/>
      <c r="AH7778" s="163">
        <v>41061.392523148148</v>
      </c>
    </row>
    <row r="7779" spans="1:36" ht="15" customHeight="1" thickBot="1" x14ac:dyDescent="0.4">
      <c r="A7779" s="180"/>
      <c r="B7779" s="5">
        <f t="shared" si="700"/>
        <v>7777</v>
      </c>
      <c r="C7779">
        <f t="shared" si="690"/>
        <v>151</v>
      </c>
      <c r="D7779" s="16">
        <v>1972</v>
      </c>
      <c r="E7779" s="162" t="s">
        <v>15</v>
      </c>
      <c r="F7779" s="162" t="s">
        <v>16</v>
      </c>
      <c r="G7779" s="162">
        <v>800653</v>
      </c>
      <c r="H7779" s="162" t="s">
        <v>17</v>
      </c>
      <c r="I7779" s="162"/>
      <c r="J7779" s="162" t="s">
        <v>3356</v>
      </c>
      <c r="K7779" s="162" t="s">
        <v>3383</v>
      </c>
      <c r="L7779" s="162" t="s">
        <v>2461</v>
      </c>
      <c r="M7779" s="162" t="s">
        <v>3359</v>
      </c>
      <c r="N7779" s="162"/>
      <c r="O7779" s="162"/>
      <c r="P7779" s="162"/>
      <c r="Q7779" s="162"/>
      <c r="R7779" s="162"/>
      <c r="S7779" s="181"/>
      <c r="T7779" s="162"/>
      <c r="U7779" s="162"/>
      <c r="V7779" s="182"/>
      <c r="W7779" s="162"/>
      <c r="X7779" s="162"/>
      <c r="Y7779" s="162"/>
      <c r="Z7779" s="162"/>
      <c r="AA7779" s="159"/>
      <c r="AB7779" s="162"/>
      <c r="AC7779" s="159"/>
      <c r="AE7779" s="162"/>
      <c r="AF7779" s="162" t="s">
        <v>3060</v>
      </c>
      <c r="AG7779" s="162"/>
      <c r="AH7779" s="163">
        <v>40938.665266203701</v>
      </c>
      <c r="AI7779" s="162"/>
    </row>
    <row r="7780" spans="1:36" ht="15" customHeight="1" thickBot="1" x14ac:dyDescent="0.4">
      <c r="B7780" s="5">
        <f t="shared" si="700"/>
        <v>7778</v>
      </c>
      <c r="C7780">
        <f t="shared" si="690"/>
        <v>395</v>
      </c>
      <c r="D7780" s="16">
        <v>1972</v>
      </c>
      <c r="E7780" s="159" t="s">
        <v>15</v>
      </c>
      <c r="F7780" s="159" t="s">
        <v>16</v>
      </c>
      <c r="G7780" s="160">
        <v>800804</v>
      </c>
      <c r="H7780" s="159"/>
      <c r="I7780" s="159"/>
      <c r="J7780" s="159" t="s">
        <v>3354</v>
      </c>
      <c r="K7780" s="159" t="s">
        <v>3383</v>
      </c>
      <c r="L7780" s="159"/>
      <c r="M7780" s="159" t="s">
        <v>3453</v>
      </c>
      <c r="N7780" s="159"/>
      <c r="O7780" s="159"/>
      <c r="P7780" s="159"/>
      <c r="Q7780" s="159"/>
      <c r="R7780" s="159"/>
      <c r="S7780" s="203"/>
      <c r="T7780" s="159" t="s">
        <v>3262</v>
      </c>
      <c r="U7780" s="159"/>
      <c r="V7780" s="161"/>
      <c r="W7780" s="159" t="s">
        <v>3572</v>
      </c>
      <c r="X7780" s="159" t="s">
        <v>3660</v>
      </c>
      <c r="Y7780" s="159"/>
      <c r="Z7780" s="159"/>
      <c r="AA7780" s="159" t="s">
        <v>3262</v>
      </c>
      <c r="AB7780" s="159"/>
      <c r="AC7780" s="159"/>
      <c r="AE7780" s="159"/>
      <c r="AF7780" s="162" t="s">
        <v>3451</v>
      </c>
      <c r="AG7780" s="159"/>
      <c r="AH7780" s="176">
        <v>45928</v>
      </c>
      <c r="AI7780" s="76" t="s">
        <v>5663</v>
      </c>
    </row>
    <row r="7781" spans="1:36" ht="15" customHeight="1" thickBot="1" x14ac:dyDescent="0.4">
      <c r="B7781" s="5">
        <f t="shared" si="700"/>
        <v>7779</v>
      </c>
      <c r="C7781">
        <f t="shared" si="690"/>
        <v>9</v>
      </c>
      <c r="D7781" s="16">
        <v>1972</v>
      </c>
      <c r="E7781" s="162" t="s">
        <v>972</v>
      </c>
      <c r="F7781" s="162" t="s">
        <v>25</v>
      </c>
      <c r="G7781" s="162">
        <v>801199</v>
      </c>
      <c r="H7781" s="162"/>
      <c r="I7781" s="162"/>
      <c r="J7781" s="162"/>
      <c r="K7781" s="162"/>
      <c r="L7781" s="162" t="s">
        <v>37</v>
      </c>
      <c r="M7781" s="162"/>
      <c r="N7781" s="162"/>
      <c r="O7781" s="162"/>
      <c r="P7781" s="162"/>
      <c r="Q7781" s="162"/>
      <c r="R7781" s="162"/>
      <c r="S7781" s="181"/>
      <c r="T7781" s="162"/>
      <c r="U7781" s="162"/>
      <c r="V7781" s="182"/>
      <c r="W7781" s="162"/>
      <c r="X7781" s="162"/>
      <c r="Y7781" s="162"/>
      <c r="Z7781" s="162"/>
      <c r="AA7781" s="159"/>
      <c r="AB7781" s="162"/>
      <c r="AC7781" s="159"/>
      <c r="AE7781" s="162"/>
      <c r="AF7781" s="162" t="s">
        <v>3060</v>
      </c>
      <c r="AG7781" s="162"/>
      <c r="AH7781" s="163"/>
      <c r="AI7781" s="162"/>
    </row>
    <row r="7782" spans="1:36" ht="15" customHeight="1" thickBot="1" x14ac:dyDescent="0.4">
      <c r="B7782" s="5">
        <f t="shared" si="700"/>
        <v>7780</v>
      </c>
      <c r="C7782">
        <f t="shared" si="690"/>
        <v>29</v>
      </c>
      <c r="D7782" s="16">
        <v>1972</v>
      </c>
      <c r="E7782" s="162" t="s">
        <v>972</v>
      </c>
      <c r="F7782" s="162" t="s">
        <v>25</v>
      </c>
      <c r="G7782" s="162">
        <v>801208</v>
      </c>
      <c r="H7782" s="162" t="s">
        <v>73</v>
      </c>
      <c r="I7782" s="162"/>
      <c r="J7782" s="162" t="s">
        <v>3356</v>
      </c>
      <c r="K7782" s="162" t="s">
        <v>3383</v>
      </c>
      <c r="L7782" s="162" t="s">
        <v>2462</v>
      </c>
      <c r="M7782" s="162" t="s">
        <v>3359</v>
      </c>
      <c r="N7782" s="162"/>
      <c r="O7782" s="162"/>
      <c r="P7782" s="162"/>
      <c r="Q7782" s="162"/>
      <c r="R7782" s="162"/>
      <c r="S7782" s="181"/>
      <c r="T7782" s="162"/>
      <c r="U7782" s="162"/>
      <c r="V7782" s="182"/>
      <c r="W7782" s="162"/>
      <c r="X7782" s="162"/>
      <c r="Y7782" s="162"/>
      <c r="Z7782" s="162"/>
      <c r="AA7782" s="159"/>
      <c r="AB7782" s="162"/>
      <c r="AC7782" s="159" t="s">
        <v>2463</v>
      </c>
      <c r="AE7782" s="162"/>
      <c r="AF7782" s="162" t="s">
        <v>3060</v>
      </c>
      <c r="AG7782" s="162"/>
      <c r="AH7782" s="163">
        <v>40880.445138888892</v>
      </c>
      <c r="AI7782" s="162"/>
    </row>
    <row r="7783" spans="1:36" ht="15" customHeight="1" thickBot="1" x14ac:dyDescent="0.4">
      <c r="B7783" s="5">
        <f t="shared" si="700"/>
        <v>7781</v>
      </c>
      <c r="C7783">
        <f t="shared" si="690"/>
        <v>6</v>
      </c>
      <c r="D7783" s="16">
        <v>1972</v>
      </c>
      <c r="E7783" s="162" t="s">
        <v>972</v>
      </c>
      <c r="F7783" s="162" t="s">
        <v>25</v>
      </c>
      <c r="G7783" s="162">
        <v>801237</v>
      </c>
      <c r="H7783" s="162" t="s">
        <v>17</v>
      </c>
      <c r="I7783" s="162"/>
      <c r="J7783" s="162" t="s">
        <v>3354</v>
      </c>
      <c r="K7783" s="162" t="s">
        <v>3383</v>
      </c>
      <c r="L7783" s="162" t="s">
        <v>35</v>
      </c>
      <c r="M7783" s="162" t="s">
        <v>3359</v>
      </c>
      <c r="N7783" s="162"/>
      <c r="O7783" s="162"/>
      <c r="P7783" s="162"/>
      <c r="Q7783" s="162"/>
      <c r="R7783" s="162"/>
      <c r="S7783" s="181"/>
      <c r="T7783" s="162"/>
      <c r="U7783" s="162"/>
      <c r="V7783" s="182"/>
      <c r="W7783" s="162"/>
      <c r="X7783" s="162"/>
      <c r="Y7783" s="162"/>
      <c r="Z7783" s="162"/>
      <c r="AA7783" s="159"/>
      <c r="AB7783" s="162" t="s">
        <v>250</v>
      </c>
      <c r="AC7783" s="159"/>
      <c r="AE7783" s="162"/>
      <c r="AF7783" s="162" t="s">
        <v>3060</v>
      </c>
      <c r="AG7783" s="162"/>
      <c r="AH7783" s="163">
        <v>40063.817175925928</v>
      </c>
      <c r="AI7783" s="162"/>
    </row>
    <row r="7784" spans="1:36" ht="15" customHeight="1" thickBot="1" x14ac:dyDescent="0.4">
      <c r="B7784" s="5">
        <f t="shared" si="700"/>
        <v>7782</v>
      </c>
      <c r="C7784">
        <f t="shared" si="690"/>
        <v>3</v>
      </c>
      <c r="D7784" s="16">
        <v>1972</v>
      </c>
      <c r="E7784" s="162" t="s">
        <v>972</v>
      </c>
      <c r="F7784" s="162" t="s">
        <v>25</v>
      </c>
      <c r="G7784" s="162">
        <v>801243</v>
      </c>
      <c r="H7784" s="162" t="s">
        <v>17</v>
      </c>
      <c r="I7784" s="162"/>
      <c r="J7784" s="162" t="s">
        <v>380</v>
      </c>
      <c r="K7784" s="162"/>
      <c r="L7784" s="162" t="s">
        <v>113</v>
      </c>
      <c r="M7784" s="162" t="s">
        <v>3359</v>
      </c>
      <c r="N7784" s="162"/>
      <c r="O7784" s="162"/>
      <c r="P7784" s="162"/>
      <c r="Q7784" s="162"/>
      <c r="R7784" s="162"/>
      <c r="S7784" s="181"/>
      <c r="T7784" s="162"/>
      <c r="U7784" s="162"/>
      <c r="V7784" s="182"/>
      <c r="W7784" s="162"/>
      <c r="X7784" s="162"/>
      <c r="Y7784" s="162"/>
      <c r="Z7784" s="162"/>
      <c r="AA7784" s="159"/>
      <c r="AB7784" s="162" t="s">
        <v>250</v>
      </c>
      <c r="AC7784" s="159"/>
      <c r="AE7784" s="162"/>
      <c r="AF7784" s="162" t="s">
        <v>3060</v>
      </c>
      <c r="AG7784" s="162"/>
      <c r="AH7784" s="163">
        <v>40015.418981481482</v>
      </c>
      <c r="AI7784" s="162"/>
    </row>
    <row r="7785" spans="1:36" ht="15" customHeight="1" thickBot="1" x14ac:dyDescent="0.4">
      <c r="B7785" s="5">
        <f t="shared" si="700"/>
        <v>7783</v>
      </c>
      <c r="C7785">
        <f t="shared" si="690"/>
        <v>2</v>
      </c>
      <c r="D7785" s="16">
        <v>1972</v>
      </c>
      <c r="E7785" s="162" t="s">
        <v>972</v>
      </c>
      <c r="F7785" s="162" t="s">
        <v>25</v>
      </c>
      <c r="G7785" s="162">
        <v>801246</v>
      </c>
      <c r="H7785" s="162" t="s">
        <v>17</v>
      </c>
      <c r="I7785" s="162"/>
      <c r="J7785" s="162" t="s">
        <v>380</v>
      </c>
      <c r="K7785" s="162" t="s">
        <v>3383</v>
      </c>
      <c r="L7785" s="162" t="s">
        <v>635</v>
      </c>
      <c r="M7785" s="162" t="s">
        <v>3359</v>
      </c>
      <c r="N7785" s="162"/>
      <c r="O7785" s="162"/>
      <c r="P7785" s="162"/>
      <c r="Q7785" s="162"/>
      <c r="R7785" s="162"/>
      <c r="S7785" s="181" t="s">
        <v>636</v>
      </c>
      <c r="T7785" s="162"/>
      <c r="U7785" s="162"/>
      <c r="V7785" s="182"/>
      <c r="W7785" s="162"/>
      <c r="X7785" s="162"/>
      <c r="Y7785" s="162"/>
      <c r="Z7785" s="162"/>
      <c r="AA7785" s="159"/>
      <c r="AB7785" s="162" t="s">
        <v>195</v>
      </c>
      <c r="AC7785" s="159"/>
      <c r="AD7785" s="3" t="s">
        <v>3405</v>
      </c>
      <c r="AE7785" s="162"/>
      <c r="AF7785" s="162" t="s">
        <v>3060</v>
      </c>
      <c r="AG7785" s="162"/>
      <c r="AH7785" s="163">
        <v>40523.529097222221</v>
      </c>
      <c r="AI7785" s="162"/>
    </row>
    <row r="7786" spans="1:36" ht="15" customHeight="1" thickBot="1" x14ac:dyDescent="0.4">
      <c r="B7786" s="5">
        <f t="shared" si="700"/>
        <v>7784</v>
      </c>
      <c r="C7786">
        <f t="shared" si="690"/>
        <v>4</v>
      </c>
      <c r="D7786" s="16">
        <v>1972</v>
      </c>
      <c r="E7786" s="162" t="s">
        <v>972</v>
      </c>
      <c r="F7786" s="162" t="s">
        <v>25</v>
      </c>
      <c r="G7786" s="162">
        <v>801248</v>
      </c>
      <c r="H7786" s="162" t="s">
        <v>17</v>
      </c>
      <c r="I7786" s="162"/>
      <c r="J7786" s="162" t="s">
        <v>3354</v>
      </c>
      <c r="K7786" s="162"/>
      <c r="L7786" s="162"/>
      <c r="M7786" s="162" t="s">
        <v>3359</v>
      </c>
      <c r="N7786" s="162"/>
      <c r="O7786" s="162"/>
      <c r="P7786" s="162"/>
      <c r="Q7786" s="162"/>
      <c r="R7786" s="162"/>
      <c r="S7786" s="181"/>
      <c r="T7786" s="162"/>
      <c r="U7786" s="162"/>
      <c r="V7786" s="182"/>
      <c r="W7786" s="162"/>
      <c r="X7786" s="162"/>
      <c r="Y7786" s="162"/>
      <c r="Z7786" s="162"/>
      <c r="AA7786" s="159"/>
      <c r="AB7786" s="162"/>
      <c r="AC7786" s="159"/>
      <c r="AE7786" s="162"/>
      <c r="AF7786" s="162" t="s">
        <v>3060</v>
      </c>
      <c r="AG7786" s="162"/>
      <c r="AH7786" s="163">
        <v>41009.883321759262</v>
      </c>
      <c r="AI7786" s="162"/>
    </row>
    <row r="7787" spans="1:36" ht="15" customHeight="1" thickBot="1" x14ac:dyDescent="0.4">
      <c r="B7787" s="5">
        <f t="shared" si="700"/>
        <v>7785</v>
      </c>
      <c r="C7787">
        <f t="shared" si="690"/>
        <v>1</v>
      </c>
      <c r="D7787" s="16">
        <v>1972</v>
      </c>
      <c r="E7787" s="159" t="s">
        <v>972</v>
      </c>
      <c r="F7787" s="159" t="s">
        <v>25</v>
      </c>
      <c r="G7787" s="159">
        <v>801252</v>
      </c>
      <c r="H7787" s="159"/>
      <c r="I7787" s="159"/>
      <c r="J7787" s="159"/>
      <c r="K7787" s="159"/>
      <c r="L7787" s="159"/>
      <c r="M7787" s="159"/>
      <c r="N7787" s="159"/>
      <c r="O7787" s="159"/>
      <c r="P7787" s="159"/>
      <c r="Q7787" s="159"/>
      <c r="R7787" s="159"/>
      <c r="S7787" s="203"/>
      <c r="T7787" s="159"/>
      <c r="U7787" s="159"/>
      <c r="V7787" s="161"/>
      <c r="W7787" s="159"/>
      <c r="X7787" s="159"/>
      <c r="Y7787" s="159"/>
      <c r="Z7787" s="159"/>
      <c r="AA7787" s="159"/>
      <c r="AB7787" s="159"/>
      <c r="AC7787" s="159"/>
      <c r="AE7787" s="159"/>
      <c r="AF7787" s="159" t="s">
        <v>3451</v>
      </c>
      <c r="AG7787" s="159"/>
      <c r="AH7787" s="176">
        <v>45661</v>
      </c>
      <c r="AI7787" s="167" t="s">
        <v>4581</v>
      </c>
    </row>
    <row r="7788" spans="1:36" ht="15" customHeight="1" thickBot="1" x14ac:dyDescent="0.4">
      <c r="B7788" s="5">
        <f t="shared" si="700"/>
        <v>7786</v>
      </c>
      <c r="C7788">
        <f t="shared" si="690"/>
        <v>8</v>
      </c>
      <c r="D7788" s="16">
        <v>1972</v>
      </c>
      <c r="E7788" s="162" t="s">
        <v>972</v>
      </c>
      <c r="F7788" s="162" t="s">
        <v>25</v>
      </c>
      <c r="G7788" s="162">
        <v>801253</v>
      </c>
      <c r="H7788" s="162" t="s">
        <v>17</v>
      </c>
      <c r="I7788" s="162"/>
      <c r="J7788" s="162" t="s">
        <v>3354</v>
      </c>
      <c r="K7788" s="162" t="s">
        <v>3383</v>
      </c>
      <c r="L7788" s="162" t="s">
        <v>2465</v>
      </c>
      <c r="M7788" s="162" t="s">
        <v>3359</v>
      </c>
      <c r="N7788" s="162"/>
      <c r="O7788" s="162"/>
      <c r="P7788" s="162"/>
      <c r="Q7788" s="162"/>
      <c r="R7788" s="162"/>
      <c r="S7788" s="181"/>
      <c r="T7788" s="162"/>
      <c r="U7788" s="162"/>
      <c r="V7788" s="182"/>
      <c r="W7788" s="162"/>
      <c r="X7788" s="162"/>
      <c r="Y7788" s="162"/>
      <c r="Z7788" s="162"/>
      <c r="AA7788" s="159"/>
      <c r="AB7788" s="162" t="s">
        <v>844</v>
      </c>
      <c r="AC7788" s="159"/>
      <c r="AD7788" s="3" t="s">
        <v>2466</v>
      </c>
      <c r="AE7788" s="162"/>
      <c r="AF7788" s="162" t="s">
        <v>3060</v>
      </c>
      <c r="AG7788" s="162"/>
      <c r="AH7788" s="163">
        <v>40544.307824074072</v>
      </c>
      <c r="AI7788" s="162"/>
    </row>
    <row r="7789" spans="1:36" ht="15" customHeight="1" thickBot="1" x14ac:dyDescent="0.4">
      <c r="B7789" s="5">
        <f t="shared" si="700"/>
        <v>7787</v>
      </c>
      <c r="C7789">
        <f t="shared" si="690"/>
        <v>1065</v>
      </c>
      <c r="D7789" s="16">
        <v>1972</v>
      </c>
      <c r="E7789" s="159" t="s">
        <v>972</v>
      </c>
      <c r="F7789" s="159" t="s">
        <v>25</v>
      </c>
      <c r="G7789" s="159">
        <v>801261</v>
      </c>
      <c r="H7789" s="159"/>
      <c r="I7789" s="159"/>
      <c r="J7789" s="159"/>
      <c r="K7789" s="159"/>
      <c r="L7789" s="159"/>
      <c r="M7789" s="159"/>
      <c r="N7789" s="159"/>
      <c r="O7789" s="159"/>
      <c r="P7789" s="159"/>
      <c r="Q7789" s="159"/>
      <c r="R7789" s="159"/>
      <c r="S7789" s="203"/>
      <c r="T7789" s="159"/>
      <c r="U7789" s="159"/>
      <c r="V7789" s="161"/>
      <c r="W7789" s="159"/>
      <c r="X7789" s="159"/>
      <c r="Y7789" s="159"/>
      <c r="Z7789" s="159"/>
      <c r="AA7789" s="159"/>
      <c r="AB7789" s="159"/>
      <c r="AC7789" s="159"/>
      <c r="AE7789" s="159"/>
      <c r="AF7789" s="159" t="s">
        <v>3451</v>
      </c>
      <c r="AG7789" s="159"/>
      <c r="AH7789" s="176">
        <v>45568</v>
      </c>
      <c r="AI7789" s="167" t="s">
        <v>4335</v>
      </c>
    </row>
    <row r="7790" spans="1:36" ht="15" customHeight="1" thickBot="1" x14ac:dyDescent="0.4">
      <c r="B7790" s="5">
        <f t="shared" si="700"/>
        <v>7788</v>
      </c>
      <c r="C7790">
        <f t="shared" si="690"/>
        <v>57</v>
      </c>
      <c r="D7790" s="16">
        <v>1972</v>
      </c>
      <c r="E7790" s="162" t="s">
        <v>2520</v>
      </c>
      <c r="F7790" s="162" t="s">
        <v>25</v>
      </c>
      <c r="G7790" s="121">
        <v>802326</v>
      </c>
      <c r="H7790" s="162"/>
      <c r="I7790" s="162"/>
      <c r="J7790" s="162" t="s">
        <v>380</v>
      </c>
      <c r="K7790" s="162" t="s">
        <v>3383</v>
      </c>
      <c r="L7790" s="162"/>
      <c r="M7790" s="162" t="s">
        <v>3453</v>
      </c>
      <c r="N7790" s="162"/>
      <c r="O7790" s="162"/>
      <c r="P7790" s="162"/>
      <c r="Q7790" s="162"/>
      <c r="R7790" s="162"/>
      <c r="S7790" s="181"/>
      <c r="T7790" s="162"/>
      <c r="U7790" s="162" t="s">
        <v>3687</v>
      </c>
      <c r="V7790" s="182" t="s">
        <v>3359</v>
      </c>
      <c r="W7790" s="162" t="s">
        <v>3572</v>
      </c>
      <c r="X7790" s="162" t="s">
        <v>3452</v>
      </c>
      <c r="Y7790" s="162"/>
      <c r="Z7790" s="162"/>
      <c r="AA7790" s="162"/>
      <c r="AB7790" s="162" t="s">
        <v>5550</v>
      </c>
      <c r="AC7790" s="162"/>
      <c r="AD7790" t="s">
        <v>3930</v>
      </c>
      <c r="AE7790" s="162"/>
      <c r="AF7790" s="162" t="s">
        <v>3451</v>
      </c>
      <c r="AG7790" s="159"/>
      <c r="AH7790" s="176">
        <v>45899</v>
      </c>
      <c r="AI7790" s="198" t="s">
        <v>5492</v>
      </c>
    </row>
    <row r="7791" spans="1:36" ht="15" customHeight="1" thickBot="1" x14ac:dyDescent="0.4">
      <c r="B7791" s="5">
        <f t="shared" si="700"/>
        <v>7789</v>
      </c>
      <c r="C7791">
        <f t="shared" si="690"/>
        <v>5</v>
      </c>
      <c r="D7791" s="16">
        <v>1972</v>
      </c>
      <c r="E7791" s="162" t="s">
        <v>2520</v>
      </c>
      <c r="F7791" s="162" t="s">
        <v>25</v>
      </c>
      <c r="G7791" s="121">
        <v>802383</v>
      </c>
      <c r="H7791" s="162"/>
      <c r="I7791" s="162"/>
      <c r="J7791" s="162" t="s">
        <v>380</v>
      </c>
      <c r="K7791" s="162" t="s">
        <v>3383</v>
      </c>
      <c r="L7791" s="162"/>
      <c r="M7791" s="162" t="s">
        <v>3453</v>
      </c>
      <c r="N7791" s="162"/>
      <c r="O7791" s="162"/>
      <c r="P7791" s="162"/>
      <c r="Q7791" s="162"/>
      <c r="R7791" s="162"/>
      <c r="S7791" s="181"/>
      <c r="T7791" s="162"/>
      <c r="U7791" s="162" t="s">
        <v>3687</v>
      </c>
      <c r="V7791" s="182" t="s">
        <v>3359</v>
      </c>
      <c r="W7791" s="162" t="s">
        <v>3572</v>
      </c>
      <c r="X7791" s="162" t="s">
        <v>3452</v>
      </c>
      <c r="Y7791" s="162"/>
      <c r="Z7791" s="162"/>
      <c r="AA7791" s="162"/>
      <c r="AB7791" s="162" t="s">
        <v>4482</v>
      </c>
      <c r="AC7791" s="162"/>
      <c r="AD7791" t="s">
        <v>6325</v>
      </c>
      <c r="AE7791" s="162"/>
      <c r="AF7791" s="162" t="s">
        <v>3451</v>
      </c>
      <c r="AG7791" s="159"/>
      <c r="AH7791" s="176">
        <v>46053</v>
      </c>
      <c r="AI7791" s="198"/>
      <c r="AJ7791" s="214" t="s">
        <v>6838</v>
      </c>
    </row>
    <row r="7792" spans="1:36" ht="15" customHeight="1" thickBot="1" x14ac:dyDescent="0.4">
      <c r="B7792" s="5">
        <f t="shared" si="700"/>
        <v>7790</v>
      </c>
      <c r="C7792">
        <f t="shared" si="690"/>
        <v>18</v>
      </c>
      <c r="D7792" s="16">
        <v>1972</v>
      </c>
      <c r="E7792" s="162" t="s">
        <v>2520</v>
      </c>
      <c r="F7792" s="162" t="s">
        <v>25</v>
      </c>
      <c r="G7792" s="162">
        <v>802388</v>
      </c>
      <c r="H7792" s="162" t="s">
        <v>17</v>
      </c>
      <c r="I7792" s="162"/>
      <c r="J7792" s="162" t="s">
        <v>380</v>
      </c>
      <c r="K7792" s="162" t="s">
        <v>3383</v>
      </c>
      <c r="L7792" s="162" t="s">
        <v>1693</v>
      </c>
      <c r="M7792" s="162" t="s">
        <v>3359</v>
      </c>
      <c r="N7792" s="162"/>
      <c r="O7792" s="162"/>
      <c r="P7792" s="162"/>
      <c r="Q7792" s="162"/>
      <c r="R7792" s="162"/>
      <c r="S7792" s="181"/>
      <c r="T7792" s="162"/>
      <c r="U7792" s="162" t="s">
        <v>3687</v>
      </c>
      <c r="V7792" s="182"/>
      <c r="W7792" s="162"/>
      <c r="X7792" s="162"/>
      <c r="Y7792" s="162"/>
      <c r="Z7792" s="162"/>
      <c r="AA7792" s="159"/>
      <c r="AB7792" s="162"/>
      <c r="AC7792" s="159"/>
      <c r="AD7792" s="3" t="s">
        <v>2467</v>
      </c>
      <c r="AE7792" s="162"/>
      <c r="AF7792" s="162" t="s">
        <v>3060</v>
      </c>
      <c r="AG7792" s="162"/>
      <c r="AH7792" s="163">
        <v>39975.800185185188</v>
      </c>
      <c r="AI7792" s="162"/>
    </row>
    <row r="7793" spans="1:35" ht="15" customHeight="1" thickBot="1" x14ac:dyDescent="0.4">
      <c r="B7793" s="5">
        <f t="shared" si="700"/>
        <v>7791</v>
      </c>
      <c r="C7793">
        <f t="shared" si="690"/>
        <v>26</v>
      </c>
      <c r="D7793" s="16">
        <v>1972</v>
      </c>
      <c r="E7793" s="162" t="s">
        <v>2520</v>
      </c>
      <c r="F7793" s="162" t="s">
        <v>25</v>
      </c>
      <c r="G7793" s="162">
        <v>802406</v>
      </c>
      <c r="H7793" s="162" t="s">
        <v>17</v>
      </c>
      <c r="I7793" s="162"/>
      <c r="J7793" s="162" t="s">
        <v>380</v>
      </c>
      <c r="K7793" s="162" t="s">
        <v>3383</v>
      </c>
      <c r="L7793" s="162" t="s">
        <v>918</v>
      </c>
      <c r="M7793" s="162" t="s">
        <v>3359</v>
      </c>
      <c r="N7793" s="162"/>
      <c r="O7793" s="162"/>
      <c r="P7793" s="162"/>
      <c r="Q7793" s="162"/>
      <c r="R7793" s="162"/>
      <c r="S7793" s="181">
        <v>406</v>
      </c>
      <c r="T7793" s="162"/>
      <c r="U7793" s="162"/>
      <c r="V7793" s="182"/>
      <c r="W7793" s="162"/>
      <c r="X7793" s="162"/>
      <c r="Y7793" s="162"/>
      <c r="Z7793" s="162"/>
      <c r="AA7793" s="159"/>
      <c r="AB7793" s="162" t="s">
        <v>81</v>
      </c>
      <c r="AC7793" s="159"/>
      <c r="AD7793" s="3" t="s">
        <v>3406</v>
      </c>
      <c r="AE7793" s="162" t="s">
        <v>380</v>
      </c>
      <c r="AF7793" s="162" t="s">
        <v>3060</v>
      </c>
      <c r="AG7793" s="162"/>
      <c r="AH7793" s="163">
        <v>40910.052754629629</v>
      </c>
      <c r="AI7793" s="162"/>
    </row>
    <row r="7794" spans="1:35" ht="15" customHeight="1" thickBot="1" x14ac:dyDescent="0.4">
      <c r="A7794" s="3"/>
      <c r="B7794" s="5">
        <f t="shared" si="700"/>
        <v>7792</v>
      </c>
      <c r="C7794">
        <f t="shared" si="690"/>
        <v>13</v>
      </c>
      <c r="D7794" s="16">
        <v>1972</v>
      </c>
      <c r="E7794" s="162" t="s">
        <v>2520</v>
      </c>
      <c r="F7794" s="162" t="s">
        <v>25</v>
      </c>
      <c r="G7794" s="162">
        <v>802432</v>
      </c>
      <c r="H7794" s="162" t="s">
        <v>17</v>
      </c>
      <c r="I7794" s="162"/>
      <c r="J7794" s="162" t="s">
        <v>380</v>
      </c>
      <c r="K7794" s="162"/>
      <c r="L7794" s="162" t="s">
        <v>2469</v>
      </c>
      <c r="M7794" s="162" t="s">
        <v>3359</v>
      </c>
      <c r="N7794" s="162"/>
      <c r="O7794" s="162"/>
      <c r="P7794" s="162"/>
      <c r="Q7794" s="162"/>
      <c r="R7794" s="162"/>
      <c r="S7794" s="181"/>
      <c r="T7794" s="162"/>
      <c r="U7794" s="162"/>
      <c r="V7794" s="182"/>
      <c r="W7794" s="162"/>
      <c r="X7794" s="162"/>
      <c r="Y7794" s="162"/>
      <c r="Z7794" s="162"/>
      <c r="AA7794" s="159"/>
      <c r="AB7794" s="162"/>
      <c r="AC7794" s="159"/>
      <c r="AD7794" s="3" t="s">
        <v>2470</v>
      </c>
      <c r="AE7794" s="162"/>
      <c r="AF7794" s="162" t="s">
        <v>3060</v>
      </c>
      <c r="AG7794" s="162"/>
      <c r="AH7794" s="163">
        <v>41084.533472222225</v>
      </c>
      <c r="AI7794" s="162"/>
    </row>
    <row r="7795" spans="1:35" ht="15" customHeight="1" thickBot="1" x14ac:dyDescent="0.4">
      <c r="B7795" s="5">
        <f t="shared" si="700"/>
        <v>7793</v>
      </c>
      <c r="C7795">
        <f t="shared" si="690"/>
        <v>35</v>
      </c>
      <c r="D7795" s="16">
        <v>1972</v>
      </c>
      <c r="E7795" s="162" t="s">
        <v>2520</v>
      </c>
      <c r="F7795" s="162" t="s">
        <v>25</v>
      </c>
      <c r="G7795" s="162">
        <v>802445</v>
      </c>
      <c r="H7795" s="162" t="s">
        <v>17</v>
      </c>
      <c r="I7795" s="162"/>
      <c r="J7795" s="162" t="s">
        <v>380</v>
      </c>
      <c r="K7795" s="162"/>
      <c r="L7795" s="162" t="s">
        <v>35</v>
      </c>
      <c r="M7795" s="162" t="s">
        <v>3359</v>
      </c>
      <c r="N7795" s="162"/>
      <c r="O7795" s="162"/>
      <c r="P7795" s="162"/>
      <c r="Q7795" s="162"/>
      <c r="R7795" s="162"/>
      <c r="S7795" s="181"/>
      <c r="T7795" s="162"/>
      <c r="U7795" s="162"/>
      <c r="V7795" s="182"/>
      <c r="W7795" s="162"/>
      <c r="X7795" s="162"/>
      <c r="Y7795" s="162"/>
      <c r="Z7795" s="162"/>
      <c r="AA7795" s="159"/>
      <c r="AB7795" s="162"/>
      <c r="AC7795" s="159"/>
      <c r="AD7795" s="3" t="s">
        <v>2471</v>
      </c>
      <c r="AE7795" s="162"/>
      <c r="AF7795" s="162" t="s">
        <v>3060</v>
      </c>
      <c r="AG7795" s="162"/>
      <c r="AH7795" s="163">
        <v>39984.947604166664</v>
      </c>
      <c r="AI7795" s="162"/>
    </row>
    <row r="7796" spans="1:35" ht="15" customHeight="1" thickBot="1" x14ac:dyDescent="0.4">
      <c r="B7796" s="5">
        <f t="shared" si="700"/>
        <v>7794</v>
      </c>
      <c r="C7796">
        <f t="shared" si="690"/>
        <v>44</v>
      </c>
      <c r="D7796" s="16">
        <v>1972</v>
      </c>
      <c r="E7796" s="162" t="s">
        <v>2520</v>
      </c>
      <c r="F7796" s="162" t="s">
        <v>25</v>
      </c>
      <c r="G7796" s="162">
        <v>802480</v>
      </c>
      <c r="H7796" s="162" t="s">
        <v>17</v>
      </c>
      <c r="I7796" s="162"/>
      <c r="J7796" s="162" t="s">
        <v>380</v>
      </c>
      <c r="K7796" s="162"/>
      <c r="L7796" s="162"/>
      <c r="M7796" s="162" t="s">
        <v>3359</v>
      </c>
      <c r="N7796" s="162"/>
      <c r="O7796" s="162"/>
      <c r="P7796" s="162"/>
      <c r="Q7796" s="162"/>
      <c r="R7796" s="162"/>
      <c r="S7796" s="181"/>
      <c r="T7796" s="162"/>
      <c r="U7796" s="162"/>
      <c r="V7796" s="182"/>
      <c r="W7796" s="162"/>
      <c r="X7796" s="162"/>
      <c r="Y7796" s="162"/>
      <c r="Z7796" s="162"/>
      <c r="AA7796" s="159"/>
      <c r="AB7796" s="162"/>
      <c r="AC7796" s="159"/>
      <c r="AE7796" s="162"/>
      <c r="AF7796" s="162" t="s">
        <v>3060</v>
      </c>
      <c r="AG7796" s="162"/>
      <c r="AH7796" s="163">
        <v>40029.68372685185</v>
      </c>
      <c r="AI7796" s="162"/>
    </row>
    <row r="7797" spans="1:35" ht="15" customHeight="1" thickBot="1" x14ac:dyDescent="0.4">
      <c r="A7797" s="3"/>
      <c r="B7797" s="5">
        <f t="shared" si="700"/>
        <v>7795</v>
      </c>
      <c r="C7797">
        <f t="shared" si="690"/>
        <v>11</v>
      </c>
      <c r="D7797" s="16">
        <v>1972</v>
      </c>
      <c r="E7797" s="162" t="s">
        <v>2520</v>
      </c>
      <c r="F7797" s="162" t="s">
        <v>25</v>
      </c>
      <c r="G7797" s="162">
        <v>802524</v>
      </c>
      <c r="H7797" s="162"/>
      <c r="I7797" s="162"/>
      <c r="J7797" s="162" t="s">
        <v>380</v>
      </c>
      <c r="K7797" s="162" t="s">
        <v>3383</v>
      </c>
      <c r="L7797" s="162"/>
      <c r="M7797" s="162" t="s">
        <v>3453</v>
      </c>
      <c r="N7797" s="162"/>
      <c r="O7797" s="162"/>
      <c r="P7797" s="162"/>
      <c r="Q7797" s="162"/>
      <c r="R7797" s="162"/>
      <c r="S7797" s="181"/>
      <c r="T7797" s="162"/>
      <c r="U7797" s="162" t="s">
        <v>3662</v>
      </c>
      <c r="V7797" s="182" t="s">
        <v>3510</v>
      </c>
      <c r="W7797" s="162" t="s">
        <v>3572</v>
      </c>
      <c r="X7797" s="162" t="s">
        <v>3452</v>
      </c>
      <c r="Y7797" s="162"/>
      <c r="Z7797" s="162"/>
      <c r="AA7797" s="159" t="s">
        <v>55</v>
      </c>
      <c r="AB7797" s="162" t="s">
        <v>4381</v>
      </c>
      <c r="AC7797" s="159"/>
      <c r="AD7797" s="3" t="s">
        <v>4380</v>
      </c>
      <c r="AE7797" s="162"/>
      <c r="AF7797" s="162" t="s">
        <v>3451</v>
      </c>
      <c r="AG7797" s="162"/>
      <c r="AH7797" s="163">
        <v>45606</v>
      </c>
      <c r="AI7797" s="162"/>
    </row>
    <row r="7798" spans="1:35" ht="15" customHeight="1" thickBot="1" x14ac:dyDescent="0.4">
      <c r="B7798" s="5">
        <f t="shared" si="700"/>
        <v>7796</v>
      </c>
      <c r="C7798">
        <f t="shared" si="690"/>
        <v>19</v>
      </c>
      <c r="D7798" s="16">
        <v>1972</v>
      </c>
      <c r="E7798" s="162" t="s">
        <v>2520</v>
      </c>
      <c r="F7798" s="162" t="s">
        <v>25</v>
      </c>
      <c r="G7798" s="162">
        <v>802535</v>
      </c>
      <c r="H7798" s="162" t="s">
        <v>17</v>
      </c>
      <c r="I7798" s="162"/>
      <c r="J7798" s="162" t="s">
        <v>380</v>
      </c>
      <c r="K7798" s="162"/>
      <c r="L7798" s="162" t="s">
        <v>1133</v>
      </c>
      <c r="M7798" s="162" t="s">
        <v>3359</v>
      </c>
      <c r="N7798" s="162"/>
      <c r="O7798" s="162"/>
      <c r="P7798" s="162"/>
      <c r="Q7798" s="162"/>
      <c r="R7798" s="162"/>
      <c r="S7798" s="181"/>
      <c r="T7798" s="162"/>
      <c r="U7798" s="162"/>
      <c r="V7798" s="182"/>
      <c r="W7798" s="162"/>
      <c r="X7798" s="162"/>
      <c r="Y7798" s="162"/>
      <c r="Z7798" s="162"/>
      <c r="AA7798" s="159"/>
      <c r="AB7798" s="162"/>
      <c r="AC7798" s="159">
        <v>1976</v>
      </c>
      <c r="AD7798" s="3" t="s">
        <v>2472</v>
      </c>
      <c r="AE7798" s="162"/>
      <c r="AF7798" s="162" t="s">
        <v>3060</v>
      </c>
      <c r="AG7798" s="162"/>
      <c r="AH7798" s="163">
        <v>40947.378182870372</v>
      </c>
      <c r="AI7798" s="162"/>
    </row>
    <row r="7799" spans="1:35" ht="15" customHeight="1" thickBot="1" x14ac:dyDescent="0.4">
      <c r="B7799" s="5">
        <f t="shared" si="700"/>
        <v>7797</v>
      </c>
      <c r="C7799">
        <f t="shared" si="690"/>
        <v>192</v>
      </c>
      <c r="D7799" s="16">
        <v>1972</v>
      </c>
      <c r="E7799" s="120" t="s">
        <v>2520</v>
      </c>
      <c r="F7799" s="120" t="s">
        <v>25</v>
      </c>
      <c r="G7799" s="122">
        <v>802554</v>
      </c>
      <c r="H7799" s="196" t="s">
        <v>5836</v>
      </c>
      <c r="I7799" s="196"/>
      <c r="J7799" s="196" t="s">
        <v>380</v>
      </c>
      <c r="K7799" s="196" t="s">
        <v>3383</v>
      </c>
      <c r="L7799" s="196"/>
      <c r="M7799" s="196" t="s">
        <v>3453</v>
      </c>
      <c r="N7799" s="196"/>
      <c r="O7799" s="196"/>
      <c r="P7799" s="196"/>
      <c r="Q7799" s="196"/>
      <c r="R7799" s="196"/>
      <c r="S7799" s="204"/>
      <c r="T7799" s="196"/>
      <c r="U7799" s="196" t="s">
        <v>3662</v>
      </c>
      <c r="V7799" s="205" t="s">
        <v>3359</v>
      </c>
      <c r="W7799" s="196" t="s">
        <v>3572</v>
      </c>
      <c r="X7799" s="196" t="s">
        <v>3452</v>
      </c>
      <c r="Y7799" s="196"/>
      <c r="Z7799" s="196"/>
      <c r="AA7799" s="196"/>
      <c r="AB7799" s="196" t="s">
        <v>5982</v>
      </c>
      <c r="AC7799" s="196"/>
      <c r="AD7799" s="172" t="s">
        <v>4501</v>
      </c>
      <c r="AE7799" s="196"/>
      <c r="AF7799" s="162" t="s">
        <v>3451</v>
      </c>
      <c r="AG7799" s="162"/>
      <c r="AH7799" s="163">
        <v>45966</v>
      </c>
      <c r="AI7799" s="198" t="s">
        <v>5933</v>
      </c>
    </row>
    <row r="7800" spans="1:35" ht="15" customHeight="1" thickBot="1" x14ac:dyDescent="0.4">
      <c r="B7800" s="5">
        <f t="shared" si="700"/>
        <v>7798</v>
      </c>
      <c r="C7800">
        <f t="shared" si="690"/>
        <v>68</v>
      </c>
      <c r="D7800" s="16">
        <v>1972</v>
      </c>
      <c r="E7800" s="159" t="s">
        <v>15</v>
      </c>
      <c r="F7800" s="159" t="s">
        <v>25</v>
      </c>
      <c r="G7800" s="160">
        <v>802746</v>
      </c>
      <c r="H7800" s="159"/>
      <c r="I7800" s="159"/>
      <c r="J7800" s="159"/>
      <c r="K7800" s="159" t="s">
        <v>3383</v>
      </c>
      <c r="L7800" s="159"/>
      <c r="M7800" s="159"/>
      <c r="N7800" s="159"/>
      <c r="O7800" s="159"/>
      <c r="P7800" s="159"/>
      <c r="Q7800" s="159"/>
      <c r="R7800" s="159"/>
      <c r="S7800" s="203"/>
      <c r="T7800" s="159"/>
      <c r="U7800" s="159"/>
      <c r="V7800" s="161"/>
      <c r="W7800" s="159"/>
      <c r="X7800" s="159"/>
      <c r="Y7800" s="159"/>
      <c r="Z7800" s="159"/>
      <c r="AA7800" s="159"/>
      <c r="AB7800" s="159"/>
      <c r="AC7800" s="159"/>
      <c r="AE7800" s="159"/>
      <c r="AF7800" s="159" t="s">
        <v>3451</v>
      </c>
      <c r="AG7800" s="159"/>
      <c r="AH7800" s="176">
        <v>45739</v>
      </c>
      <c r="AI7800" s="167" t="s">
        <v>4837</v>
      </c>
    </row>
    <row r="7801" spans="1:35" ht="15" customHeight="1" thickBot="1" x14ac:dyDescent="0.4">
      <c r="B7801" s="5">
        <f t="shared" si="700"/>
        <v>7799</v>
      </c>
      <c r="C7801">
        <f t="shared" si="690"/>
        <v>71</v>
      </c>
      <c r="D7801" s="16">
        <v>1972</v>
      </c>
      <c r="E7801" s="162" t="s">
        <v>15</v>
      </c>
      <c r="F7801" s="162" t="s">
        <v>25</v>
      </c>
      <c r="G7801" s="162">
        <v>802814</v>
      </c>
      <c r="H7801" s="162" t="s">
        <v>17</v>
      </c>
      <c r="I7801" s="162"/>
      <c r="J7801" s="162" t="s">
        <v>3354</v>
      </c>
      <c r="K7801" s="162" t="s">
        <v>3383</v>
      </c>
      <c r="L7801" s="162" t="s">
        <v>689</v>
      </c>
      <c r="M7801" s="162" t="s">
        <v>3359</v>
      </c>
      <c r="N7801" s="162"/>
      <c r="O7801" s="162"/>
      <c r="P7801" s="162"/>
      <c r="Q7801" s="162"/>
      <c r="R7801" s="162"/>
      <c r="S7801" s="181"/>
      <c r="T7801" s="162"/>
      <c r="U7801" s="162"/>
      <c r="V7801" s="182"/>
      <c r="W7801" s="162"/>
      <c r="X7801" s="162"/>
      <c r="Y7801" s="162"/>
      <c r="Z7801" s="162"/>
      <c r="AA7801" s="159"/>
      <c r="AB7801" s="162"/>
      <c r="AC7801" s="212">
        <v>26724</v>
      </c>
      <c r="AE7801" s="162"/>
      <c r="AF7801" s="162" t="s">
        <v>3060</v>
      </c>
      <c r="AG7801" s="162"/>
      <c r="AH7801" s="163">
        <v>40896.581608796296</v>
      </c>
      <c r="AI7801" s="162"/>
    </row>
    <row r="7802" spans="1:35" ht="15" customHeight="1" thickBot="1" x14ac:dyDescent="0.4">
      <c r="B7802" s="5">
        <f t="shared" si="700"/>
        <v>7800</v>
      </c>
      <c r="C7802">
        <f t="shared" ref="C7802:C7873" si="702">+G7803-G7802</f>
        <v>253</v>
      </c>
      <c r="D7802" s="16">
        <v>1972</v>
      </c>
      <c r="E7802" s="162" t="s">
        <v>15</v>
      </c>
      <c r="F7802" s="162" t="s">
        <v>25</v>
      </c>
      <c r="G7802" s="162">
        <v>802885</v>
      </c>
      <c r="H7802" s="162" t="s">
        <v>17</v>
      </c>
      <c r="I7802" s="162"/>
      <c r="J7802" s="162" t="s">
        <v>3354</v>
      </c>
      <c r="K7802" s="162" t="s">
        <v>3383</v>
      </c>
      <c r="L7802" s="162" t="s">
        <v>46</v>
      </c>
      <c r="M7802" s="162" t="s">
        <v>3359</v>
      </c>
      <c r="N7802" s="162"/>
      <c r="O7802" s="162"/>
      <c r="P7802" s="162"/>
      <c r="Q7802" s="162"/>
      <c r="R7802" s="162"/>
      <c r="S7802" s="181"/>
      <c r="T7802" s="162"/>
      <c r="U7802" s="162"/>
      <c r="V7802" s="182"/>
      <c r="W7802" s="162"/>
      <c r="X7802" s="162"/>
      <c r="Y7802" s="162"/>
      <c r="Z7802" s="162"/>
      <c r="AA7802" s="159"/>
      <c r="AB7802" s="162"/>
      <c r="AC7802" s="159"/>
      <c r="AD7802" s="3" t="s">
        <v>2473</v>
      </c>
      <c r="AE7802" s="162"/>
      <c r="AF7802" s="162" t="s">
        <v>3060</v>
      </c>
      <c r="AG7802" s="162"/>
      <c r="AH7802" s="163">
        <v>40451.410624999997</v>
      </c>
      <c r="AI7802" s="162"/>
    </row>
    <row r="7803" spans="1:35" ht="15" customHeight="1" thickBot="1" x14ac:dyDescent="0.4">
      <c r="B7803" s="5">
        <f t="shared" si="700"/>
        <v>7801</v>
      </c>
      <c r="C7803">
        <f t="shared" si="702"/>
        <v>32</v>
      </c>
      <c r="D7803" s="16">
        <v>1972</v>
      </c>
      <c r="E7803" s="162" t="s">
        <v>327</v>
      </c>
      <c r="F7803" s="162" t="s">
        <v>25</v>
      </c>
      <c r="G7803" s="162">
        <v>803138</v>
      </c>
      <c r="H7803" s="162" t="s">
        <v>17</v>
      </c>
      <c r="I7803" s="162"/>
      <c r="J7803" s="162" t="s">
        <v>380</v>
      </c>
      <c r="K7803" s="162" t="s">
        <v>3383</v>
      </c>
      <c r="L7803" s="162" t="s">
        <v>135</v>
      </c>
      <c r="M7803" s="162" t="s">
        <v>3359</v>
      </c>
      <c r="N7803" s="162"/>
      <c r="O7803" s="162"/>
      <c r="P7803" s="162"/>
      <c r="Q7803" s="162"/>
      <c r="R7803" s="162"/>
      <c r="S7803" s="181"/>
      <c r="T7803" s="162"/>
      <c r="U7803" s="162"/>
      <c r="V7803" s="182"/>
      <c r="W7803" s="162"/>
      <c r="X7803" s="162"/>
      <c r="Y7803" s="162"/>
      <c r="Z7803" s="162"/>
      <c r="AA7803" s="159"/>
      <c r="AB7803" s="162" t="s">
        <v>81</v>
      </c>
      <c r="AC7803" s="159"/>
      <c r="AE7803" s="162"/>
      <c r="AF7803" s="162" t="s">
        <v>3060</v>
      </c>
      <c r="AG7803" s="162"/>
      <c r="AH7803" s="163">
        <v>40847.439375000002</v>
      </c>
      <c r="AI7803" s="162"/>
    </row>
    <row r="7804" spans="1:35" ht="15" customHeight="1" thickBot="1" x14ac:dyDescent="0.4">
      <c r="B7804" s="5">
        <f t="shared" si="700"/>
        <v>7802</v>
      </c>
      <c r="C7804">
        <f t="shared" si="702"/>
        <v>12</v>
      </c>
      <c r="D7804" s="16">
        <v>1972</v>
      </c>
      <c r="E7804" s="162" t="s">
        <v>327</v>
      </c>
      <c r="F7804" s="162" t="s">
        <v>25</v>
      </c>
      <c r="G7804" s="162">
        <v>803170</v>
      </c>
      <c r="H7804" s="162" t="s">
        <v>17</v>
      </c>
      <c r="I7804" s="162"/>
      <c r="J7804" s="162" t="s">
        <v>380</v>
      </c>
      <c r="K7804" s="162" t="s">
        <v>3383</v>
      </c>
      <c r="L7804" s="162" t="s">
        <v>2474</v>
      </c>
      <c r="M7804" s="162" t="s">
        <v>3359</v>
      </c>
      <c r="N7804" s="162"/>
      <c r="O7804" s="162"/>
      <c r="P7804" s="162"/>
      <c r="Q7804" s="162"/>
      <c r="R7804" s="162"/>
      <c r="S7804" s="181"/>
      <c r="T7804" s="162"/>
      <c r="U7804" s="162"/>
      <c r="V7804" s="182"/>
      <c r="W7804" s="162"/>
      <c r="X7804" s="162"/>
      <c r="Y7804" s="162"/>
      <c r="Z7804" s="162"/>
      <c r="AA7804" s="159"/>
      <c r="AB7804" s="162"/>
      <c r="AC7804" s="159"/>
      <c r="AE7804" s="162"/>
      <c r="AF7804" s="162" t="s">
        <v>3060</v>
      </c>
      <c r="AG7804" s="162"/>
      <c r="AH7804" s="163">
        <v>40005.515324074076</v>
      </c>
      <c r="AI7804" s="162"/>
    </row>
    <row r="7805" spans="1:35" ht="15" customHeight="1" thickBot="1" x14ac:dyDescent="0.4">
      <c r="B7805" s="5">
        <f t="shared" si="700"/>
        <v>7803</v>
      </c>
      <c r="C7805">
        <f t="shared" ref="C7805:C7810" si="703">+G7806-G7805</f>
        <v>319</v>
      </c>
      <c r="D7805" s="16">
        <v>1972</v>
      </c>
      <c r="E7805" s="162" t="s">
        <v>327</v>
      </c>
      <c r="F7805" s="162" t="s">
        <v>25</v>
      </c>
      <c r="G7805" s="162">
        <v>803182</v>
      </c>
      <c r="H7805" s="162" t="s">
        <v>17</v>
      </c>
      <c r="I7805" s="162"/>
      <c r="J7805" s="162" t="s">
        <v>380</v>
      </c>
      <c r="K7805" s="162" t="s">
        <v>3383</v>
      </c>
      <c r="L7805" s="162" t="s">
        <v>80</v>
      </c>
      <c r="M7805" s="162" t="s">
        <v>3359</v>
      </c>
      <c r="N7805" s="162"/>
      <c r="O7805" s="162"/>
      <c r="P7805" s="162"/>
      <c r="Q7805" s="162"/>
      <c r="R7805" s="162"/>
      <c r="S7805" s="181">
        <v>465</v>
      </c>
      <c r="T7805" s="162"/>
      <c r="U7805" s="162"/>
      <c r="V7805" s="182"/>
      <c r="W7805" s="162"/>
      <c r="X7805" s="162"/>
      <c r="Y7805" s="162"/>
      <c r="Z7805" s="162"/>
      <c r="AA7805" s="159"/>
      <c r="AB7805" s="162"/>
      <c r="AC7805" s="159"/>
      <c r="AE7805" s="162"/>
      <c r="AF7805" s="162" t="s">
        <v>3060</v>
      </c>
      <c r="AG7805" s="162"/>
      <c r="AH7805" s="163">
        <v>39993.474351851852</v>
      </c>
      <c r="AI7805" s="162"/>
    </row>
    <row r="7806" spans="1:35" ht="15" customHeight="1" thickBot="1" x14ac:dyDescent="0.4">
      <c r="A7806" s="3"/>
      <c r="B7806" s="5">
        <f t="shared" si="700"/>
        <v>7804</v>
      </c>
      <c r="C7806">
        <f t="shared" si="703"/>
        <v>206</v>
      </c>
      <c r="D7806" s="16">
        <v>1972</v>
      </c>
      <c r="E7806" s="162" t="s">
        <v>15</v>
      </c>
      <c r="F7806" s="162" t="s">
        <v>25</v>
      </c>
      <c r="G7806" s="162">
        <v>803501</v>
      </c>
      <c r="H7806" s="162" t="s">
        <v>17</v>
      </c>
      <c r="I7806" s="162"/>
      <c r="J7806" s="162" t="s">
        <v>3354</v>
      </c>
      <c r="K7806" s="162"/>
      <c r="L7806" s="162" t="s">
        <v>46</v>
      </c>
      <c r="M7806" s="162" t="s">
        <v>3359</v>
      </c>
      <c r="N7806" s="162"/>
      <c r="O7806" s="162"/>
      <c r="P7806" s="162"/>
      <c r="Q7806" s="162"/>
      <c r="R7806" s="162"/>
      <c r="S7806" s="181"/>
      <c r="T7806" s="162"/>
      <c r="U7806" s="162"/>
      <c r="V7806" s="182"/>
      <c r="W7806" s="162"/>
      <c r="X7806" s="162"/>
      <c r="Y7806" s="162"/>
      <c r="Z7806" s="162"/>
      <c r="AA7806" s="159"/>
      <c r="AB7806" s="162"/>
      <c r="AC7806" s="159"/>
      <c r="AE7806" s="162"/>
      <c r="AF7806" s="162" t="s">
        <v>3060</v>
      </c>
      <c r="AG7806" s="162"/>
      <c r="AH7806" s="163">
        <v>39821.414398148147</v>
      </c>
      <c r="AI7806" s="162"/>
    </row>
    <row r="7807" spans="1:35" ht="15" customHeight="1" thickBot="1" x14ac:dyDescent="0.4">
      <c r="B7807" s="5">
        <f t="shared" si="700"/>
        <v>7805</v>
      </c>
      <c r="C7807">
        <f t="shared" si="703"/>
        <v>9</v>
      </c>
      <c r="D7807" s="16">
        <v>1972</v>
      </c>
      <c r="E7807" s="159" t="s">
        <v>15</v>
      </c>
      <c r="F7807" s="159" t="s">
        <v>25</v>
      </c>
      <c r="G7807" s="160">
        <v>803707</v>
      </c>
      <c r="H7807" s="159"/>
      <c r="I7807" s="159"/>
      <c r="J7807" s="159" t="s">
        <v>3354</v>
      </c>
      <c r="K7807" s="159" t="s">
        <v>3383</v>
      </c>
      <c r="L7807" s="159"/>
      <c r="M7807" s="159" t="s">
        <v>3453</v>
      </c>
      <c r="N7807" s="159"/>
      <c r="O7807" s="159"/>
      <c r="P7807" s="159"/>
      <c r="Q7807" s="159"/>
      <c r="R7807" s="159"/>
      <c r="S7807" s="159"/>
      <c r="T7807" s="159" t="s">
        <v>3262</v>
      </c>
      <c r="U7807" s="159"/>
      <c r="V7807" s="161"/>
      <c r="W7807" s="159" t="s">
        <v>3572</v>
      </c>
      <c r="X7807" s="159" t="s">
        <v>3660</v>
      </c>
      <c r="Y7807" s="159"/>
      <c r="Z7807" s="159"/>
      <c r="AA7807" s="159" t="s">
        <v>3262</v>
      </c>
      <c r="AB7807" s="159"/>
      <c r="AC7807" s="159"/>
      <c r="AD7807" s="159"/>
      <c r="AE7807" s="159"/>
      <c r="AF7807" t="s">
        <v>3451</v>
      </c>
      <c r="AH7807" s="2">
        <v>46130</v>
      </c>
      <c r="AI7807" s="76" t="s">
        <v>6580</v>
      </c>
    </row>
    <row r="7808" spans="1:35" ht="15" customHeight="1" thickBot="1" x14ac:dyDescent="0.4">
      <c r="B7808" s="5">
        <f t="shared" si="700"/>
        <v>7806</v>
      </c>
      <c r="C7808">
        <f t="shared" si="703"/>
        <v>71</v>
      </c>
      <c r="D7808" s="16">
        <v>1972</v>
      </c>
      <c r="E7808" s="162" t="s">
        <v>15</v>
      </c>
      <c r="F7808" s="162" t="s">
        <v>25</v>
      </c>
      <c r="G7808" s="162">
        <v>803716</v>
      </c>
      <c r="H7808" s="162" t="s">
        <v>17</v>
      </c>
      <c r="I7808" s="162"/>
      <c r="J7808" s="162" t="s">
        <v>3356</v>
      </c>
      <c r="K7808" s="162" t="s">
        <v>3383</v>
      </c>
      <c r="L7808" s="162" t="s">
        <v>2475</v>
      </c>
      <c r="M7808" s="162" t="s">
        <v>3359</v>
      </c>
      <c r="N7808" s="162"/>
      <c r="O7808" s="162"/>
      <c r="P7808" s="162"/>
      <c r="Q7808" s="162"/>
      <c r="R7808" s="162"/>
      <c r="S7808" s="181"/>
      <c r="T7808" s="162"/>
      <c r="U7808" s="162"/>
      <c r="V7808" s="182"/>
      <c r="W7808" s="162"/>
      <c r="X7808" s="162"/>
      <c r="Y7808" s="162"/>
      <c r="Z7808" s="162"/>
      <c r="AA7808" s="159"/>
      <c r="AB7808" s="162"/>
      <c r="AC7808" s="159"/>
      <c r="AE7808" s="162"/>
      <c r="AF7808" s="162" t="s">
        <v>3060</v>
      </c>
      <c r="AG7808" s="162"/>
      <c r="AH7808" s="163">
        <v>40477.58902777778</v>
      </c>
      <c r="AI7808" s="162"/>
    </row>
    <row r="7809" spans="2:35" ht="15" customHeight="1" thickBot="1" x14ac:dyDescent="0.4">
      <c r="B7809" s="5">
        <f t="shared" si="700"/>
        <v>7807</v>
      </c>
      <c r="C7809">
        <f t="shared" si="703"/>
        <v>20</v>
      </c>
      <c r="D7809" s="16">
        <v>1972</v>
      </c>
      <c r="E7809" s="162" t="s">
        <v>15</v>
      </c>
      <c r="F7809" s="162" t="s">
        <v>25</v>
      </c>
      <c r="G7809" s="162">
        <v>803787</v>
      </c>
      <c r="H7809" s="162"/>
      <c r="I7809" s="162"/>
      <c r="J7809" s="162" t="s">
        <v>3354</v>
      </c>
      <c r="K7809" s="162" t="s">
        <v>3383</v>
      </c>
      <c r="L7809" s="162"/>
      <c r="M7809" s="162" t="s">
        <v>3453</v>
      </c>
      <c r="N7809" s="162"/>
      <c r="O7809" s="162"/>
      <c r="P7809" s="162"/>
      <c r="Q7809" s="162"/>
      <c r="R7809" s="162"/>
      <c r="S7809" s="181"/>
      <c r="T7809" s="162" t="s">
        <v>3262</v>
      </c>
      <c r="U7809" s="162"/>
      <c r="V7809" s="182"/>
      <c r="W7809" s="162" t="s">
        <v>3572</v>
      </c>
      <c r="X7809" s="162" t="s">
        <v>3660</v>
      </c>
      <c r="Y7809" s="162"/>
      <c r="Z7809" s="162"/>
      <c r="AA7809" s="159" t="s">
        <v>3262</v>
      </c>
      <c r="AB7809" s="162"/>
      <c r="AC7809" s="159"/>
      <c r="AE7809" s="162"/>
      <c r="AF7809" s="162" t="s">
        <v>3451</v>
      </c>
      <c r="AG7809" s="162"/>
      <c r="AH7809" s="163">
        <v>45894</v>
      </c>
      <c r="AI7809" s="162"/>
    </row>
    <row r="7810" spans="2:35" ht="15" customHeight="1" thickBot="1" x14ac:dyDescent="0.4">
      <c r="B7810" s="5">
        <f t="shared" si="700"/>
        <v>7808</v>
      </c>
      <c r="C7810">
        <f t="shared" si="703"/>
        <v>253</v>
      </c>
      <c r="D7810" s="16">
        <v>1972</v>
      </c>
      <c r="E7810" s="159" t="s">
        <v>15</v>
      </c>
      <c r="F7810" s="159" t="s">
        <v>25</v>
      </c>
      <c r="G7810" s="159">
        <v>803807</v>
      </c>
      <c r="H7810" s="159"/>
      <c r="I7810" s="159"/>
      <c r="J7810" s="159"/>
      <c r="K7810" s="159"/>
      <c r="L7810" s="159"/>
      <c r="M7810" s="159"/>
      <c r="N7810" s="159"/>
      <c r="O7810" s="159"/>
      <c r="P7810" s="159"/>
      <c r="Q7810" s="159"/>
      <c r="R7810" s="159"/>
      <c r="S7810" s="203"/>
      <c r="T7810" s="159"/>
      <c r="U7810" s="159"/>
      <c r="V7810" s="161"/>
      <c r="W7810" s="159"/>
      <c r="X7810" s="159"/>
      <c r="Y7810" s="159"/>
      <c r="Z7810" s="159"/>
      <c r="AA7810" s="159"/>
      <c r="AB7810" s="159"/>
      <c r="AC7810" s="159"/>
      <c r="AE7810" s="159"/>
      <c r="AF7810" s="159" t="s">
        <v>3451</v>
      </c>
      <c r="AG7810" s="159"/>
      <c r="AH7810" s="176">
        <v>45661</v>
      </c>
      <c r="AI7810" s="167" t="s">
        <v>4582</v>
      </c>
    </row>
    <row r="7811" spans="2:35" ht="15" customHeight="1" thickBot="1" x14ac:dyDescent="0.4">
      <c r="B7811" s="5">
        <f t="shared" si="700"/>
        <v>7809</v>
      </c>
      <c r="C7811">
        <f t="shared" si="702"/>
        <v>360</v>
      </c>
      <c r="D7811" s="16">
        <v>1972</v>
      </c>
      <c r="E7811" s="162" t="s">
        <v>15</v>
      </c>
      <c r="F7811" s="162" t="s">
        <v>25</v>
      </c>
      <c r="G7811" s="162">
        <v>804060</v>
      </c>
      <c r="H7811" s="162" t="s">
        <v>17</v>
      </c>
      <c r="I7811" s="162"/>
      <c r="J7811" s="162" t="s">
        <v>3354</v>
      </c>
      <c r="K7811" s="162" t="s">
        <v>3383</v>
      </c>
      <c r="L7811" s="162" t="s">
        <v>861</v>
      </c>
      <c r="M7811" s="162" t="s">
        <v>3359</v>
      </c>
      <c r="N7811" s="162"/>
      <c r="O7811" s="162"/>
      <c r="P7811" s="162"/>
      <c r="Q7811" s="162"/>
      <c r="R7811" s="162"/>
      <c r="S7811" s="181"/>
      <c r="T7811" s="162"/>
      <c r="U7811" s="162"/>
      <c r="V7811" s="182"/>
      <c r="W7811" s="162"/>
      <c r="X7811" s="162"/>
      <c r="Y7811" s="162"/>
      <c r="Z7811" s="162"/>
      <c r="AA7811" s="159"/>
      <c r="AB7811" s="162"/>
      <c r="AC7811" s="159"/>
      <c r="AE7811" s="162"/>
      <c r="AF7811" s="162" t="s">
        <v>3060</v>
      </c>
      <c r="AG7811" s="162"/>
      <c r="AH7811" s="163">
        <v>39967.8746875</v>
      </c>
      <c r="AI7811" s="162"/>
    </row>
    <row r="7812" spans="2:35" ht="15" customHeight="1" thickBot="1" x14ac:dyDescent="0.4">
      <c r="B7812" s="5">
        <f t="shared" si="700"/>
        <v>7810</v>
      </c>
      <c r="C7812">
        <f t="shared" si="702"/>
        <v>569</v>
      </c>
      <c r="D7812" s="16">
        <v>1972</v>
      </c>
      <c r="E7812" s="159" t="s">
        <v>15</v>
      </c>
      <c r="F7812" s="159" t="s">
        <v>25</v>
      </c>
      <c r="G7812" s="159">
        <v>804420</v>
      </c>
      <c r="H7812" s="159"/>
      <c r="I7812" s="159"/>
      <c r="J7812" s="159"/>
      <c r="K7812" s="159" t="s">
        <v>3383</v>
      </c>
      <c r="L7812" s="159"/>
      <c r="M7812" s="159"/>
      <c r="N7812" s="159"/>
      <c r="O7812" s="159"/>
      <c r="P7812" s="159"/>
      <c r="Q7812" s="159"/>
      <c r="R7812" s="159"/>
      <c r="S7812" s="203"/>
      <c r="T7812" s="159"/>
      <c r="U7812" s="159"/>
      <c r="V7812" s="161"/>
      <c r="W7812" s="159"/>
      <c r="X7812" s="159"/>
      <c r="Y7812" s="159"/>
      <c r="Z7812" s="159"/>
      <c r="AA7812" s="159"/>
      <c r="AB7812" s="159"/>
      <c r="AC7812" s="159"/>
      <c r="AE7812" s="159"/>
      <c r="AF7812" s="159" t="s">
        <v>3451</v>
      </c>
      <c r="AG7812" s="159"/>
      <c r="AH7812" s="176">
        <v>45688</v>
      </c>
      <c r="AI7812" s="167" t="s">
        <v>4699</v>
      </c>
    </row>
    <row r="7813" spans="2:35" ht="15" customHeight="1" thickBot="1" x14ac:dyDescent="0.4">
      <c r="B7813" s="5">
        <f t="shared" si="700"/>
        <v>7811</v>
      </c>
      <c r="C7813">
        <f t="shared" si="702"/>
        <v>43</v>
      </c>
      <c r="D7813" s="16">
        <v>1972</v>
      </c>
      <c r="E7813" s="162" t="s">
        <v>15</v>
      </c>
      <c r="F7813" s="162" t="s">
        <v>25</v>
      </c>
      <c r="G7813" s="162">
        <v>804989</v>
      </c>
      <c r="H7813" s="162" t="s">
        <v>17</v>
      </c>
      <c r="I7813" s="162"/>
      <c r="J7813" s="162"/>
      <c r="K7813" s="162"/>
      <c r="L7813" s="162"/>
      <c r="M7813" s="162" t="s">
        <v>3359</v>
      </c>
      <c r="N7813" s="162"/>
      <c r="O7813" s="162"/>
      <c r="P7813" s="162"/>
      <c r="Q7813" s="162"/>
      <c r="R7813" s="162"/>
      <c r="S7813" s="181"/>
      <c r="T7813" s="162"/>
      <c r="U7813" s="162"/>
      <c r="V7813" s="182"/>
      <c r="W7813" s="162"/>
      <c r="X7813" s="162"/>
      <c r="Y7813" s="162"/>
      <c r="Z7813" s="162"/>
      <c r="AA7813" s="159"/>
      <c r="AB7813" s="162"/>
      <c r="AC7813" s="159"/>
      <c r="AE7813" s="162"/>
      <c r="AF7813" s="162" t="s">
        <v>3060</v>
      </c>
      <c r="AG7813" s="162"/>
      <c r="AH7813" s="163">
        <v>40329.820798611108</v>
      </c>
      <c r="AI7813" s="162"/>
    </row>
    <row r="7814" spans="2:35" ht="15" customHeight="1" thickBot="1" x14ac:dyDescent="0.4">
      <c r="B7814" s="5">
        <f t="shared" si="700"/>
        <v>7812</v>
      </c>
      <c r="C7814">
        <f t="shared" si="702"/>
        <v>31</v>
      </c>
      <c r="D7814" s="16">
        <v>1972</v>
      </c>
      <c r="E7814" s="162" t="s">
        <v>15</v>
      </c>
      <c r="F7814" s="162" t="s">
        <v>16</v>
      </c>
      <c r="G7814" s="162">
        <v>805032</v>
      </c>
      <c r="H7814" s="162" t="s">
        <v>17</v>
      </c>
      <c r="I7814" s="162"/>
      <c r="J7814" s="162" t="s">
        <v>3354</v>
      </c>
      <c r="K7814" s="162"/>
      <c r="L7814" s="162" t="s">
        <v>630</v>
      </c>
      <c r="M7814" s="162" t="s">
        <v>3359</v>
      </c>
      <c r="N7814" s="162"/>
      <c r="O7814" s="162"/>
      <c r="P7814" s="162"/>
      <c r="Q7814" s="162"/>
      <c r="R7814" s="162"/>
      <c r="S7814" s="181"/>
      <c r="T7814" s="162"/>
      <c r="U7814" s="162"/>
      <c r="V7814" s="182"/>
      <c r="W7814" s="162"/>
      <c r="X7814" s="162"/>
      <c r="Y7814" s="162"/>
      <c r="Z7814" s="162"/>
      <c r="AA7814" s="159"/>
      <c r="AB7814" s="162"/>
      <c r="AC7814" s="159"/>
      <c r="AE7814" s="162"/>
      <c r="AF7814" s="162" t="s">
        <v>3060</v>
      </c>
      <c r="AG7814" s="162"/>
      <c r="AH7814" s="163">
        <v>40883.098101851851</v>
      </c>
      <c r="AI7814" s="162"/>
    </row>
    <row r="7815" spans="2:35" ht="15" customHeight="1" thickBot="1" x14ac:dyDescent="0.4">
      <c r="B7815" s="5">
        <f t="shared" si="700"/>
        <v>7813</v>
      </c>
      <c r="C7815">
        <f t="shared" si="702"/>
        <v>67</v>
      </c>
      <c r="D7815" s="16">
        <v>1972</v>
      </c>
      <c r="E7815" s="162" t="s">
        <v>15</v>
      </c>
      <c r="F7815" s="162" t="s">
        <v>16</v>
      </c>
      <c r="G7815" s="162">
        <v>805063</v>
      </c>
      <c r="H7815" s="162" t="s">
        <v>17</v>
      </c>
      <c r="I7815" s="162"/>
      <c r="J7815" s="162"/>
      <c r="K7815" s="162"/>
      <c r="L7815" s="162"/>
      <c r="M7815" s="162" t="s">
        <v>3359</v>
      </c>
      <c r="N7815" s="162"/>
      <c r="O7815" s="162"/>
      <c r="P7815" s="162"/>
      <c r="Q7815" s="162"/>
      <c r="R7815" s="162"/>
      <c r="S7815" s="181"/>
      <c r="T7815" s="162"/>
      <c r="U7815" s="162"/>
      <c r="V7815" s="182"/>
      <c r="W7815" s="162"/>
      <c r="X7815" s="162"/>
      <c r="Y7815" s="162"/>
      <c r="Z7815" s="162"/>
      <c r="AA7815" s="159"/>
      <c r="AB7815" s="162"/>
      <c r="AC7815" s="159"/>
      <c r="AE7815" s="162"/>
      <c r="AF7815" s="162" t="s">
        <v>3060</v>
      </c>
      <c r="AG7815" s="162"/>
      <c r="AH7815" s="163">
        <v>40692.664606481485</v>
      </c>
      <c r="AI7815" s="162"/>
    </row>
    <row r="7816" spans="2:35" ht="15" customHeight="1" thickBot="1" x14ac:dyDescent="0.4">
      <c r="B7816" s="5">
        <f t="shared" si="700"/>
        <v>7814</v>
      </c>
      <c r="C7816">
        <f t="shared" si="702"/>
        <v>119</v>
      </c>
      <c r="D7816" s="16">
        <v>1972</v>
      </c>
      <c r="E7816" s="162" t="s">
        <v>15</v>
      </c>
      <c r="F7816" s="162" t="s">
        <v>16</v>
      </c>
      <c r="G7816" s="162">
        <v>805130</v>
      </c>
      <c r="H7816" s="162" t="s">
        <v>17</v>
      </c>
      <c r="I7816" s="162"/>
      <c r="J7816" s="162" t="s">
        <v>3354</v>
      </c>
      <c r="K7816" s="162" t="s">
        <v>3383</v>
      </c>
      <c r="L7816" s="162" t="s">
        <v>254</v>
      </c>
      <c r="M7816" s="162" t="s">
        <v>3359</v>
      </c>
      <c r="N7816" s="162"/>
      <c r="O7816" s="162"/>
      <c r="P7816" s="162"/>
      <c r="Q7816" s="162"/>
      <c r="R7816" s="162"/>
      <c r="S7816" s="181"/>
      <c r="T7816" s="162"/>
      <c r="U7816" s="162"/>
      <c r="V7816" s="182"/>
      <c r="W7816" s="162"/>
      <c r="X7816" s="162"/>
      <c r="Y7816" s="162"/>
      <c r="Z7816" s="162"/>
      <c r="AA7816" s="159"/>
      <c r="AB7816" s="162" t="s">
        <v>81</v>
      </c>
      <c r="AC7816" s="159"/>
      <c r="AE7816" s="162"/>
      <c r="AF7816" s="162" t="s">
        <v>3060</v>
      </c>
      <c r="AG7816" s="162"/>
      <c r="AH7816" s="163">
        <v>40622.664722222224</v>
      </c>
      <c r="AI7816" s="162"/>
    </row>
    <row r="7817" spans="2:35" ht="15" customHeight="1" thickBot="1" x14ac:dyDescent="0.4">
      <c r="B7817" s="5">
        <f t="shared" si="700"/>
        <v>7815</v>
      </c>
      <c r="C7817">
        <f t="shared" si="702"/>
        <v>13</v>
      </c>
      <c r="D7817" s="16">
        <v>1972</v>
      </c>
      <c r="E7817" s="162" t="s">
        <v>560</v>
      </c>
      <c r="F7817" s="162" t="s">
        <v>25</v>
      </c>
      <c r="G7817" s="162">
        <v>805249</v>
      </c>
      <c r="H7817" s="162" t="s">
        <v>17</v>
      </c>
      <c r="I7817" s="162"/>
      <c r="J7817" s="162" t="s">
        <v>3354</v>
      </c>
      <c r="K7817" s="162" t="s">
        <v>3383</v>
      </c>
      <c r="L7817" s="162" t="s">
        <v>162</v>
      </c>
      <c r="M7817" s="162" t="s">
        <v>3359</v>
      </c>
      <c r="N7817" s="162"/>
      <c r="O7817" s="162"/>
      <c r="P7817" s="162"/>
      <c r="Q7817" s="162"/>
      <c r="R7817" s="162"/>
      <c r="S7817" s="181"/>
      <c r="T7817" s="162"/>
      <c r="U7817" s="162"/>
      <c r="V7817" s="182"/>
      <c r="W7817" s="162"/>
      <c r="X7817" s="162"/>
      <c r="Y7817" s="162"/>
      <c r="Z7817" s="162"/>
      <c r="AA7817" s="159"/>
      <c r="AB7817" s="162" t="s">
        <v>195</v>
      </c>
      <c r="AC7817" s="159"/>
      <c r="AE7817" s="162"/>
      <c r="AF7817" s="162" t="s">
        <v>3060</v>
      </c>
      <c r="AG7817" s="162"/>
      <c r="AH7817" s="163">
        <v>40275.425532407404</v>
      </c>
      <c r="AI7817" s="162"/>
    </row>
    <row r="7818" spans="2:35" ht="15" customHeight="1" thickBot="1" x14ac:dyDescent="0.4">
      <c r="B7818" s="5">
        <f t="shared" si="700"/>
        <v>7816</v>
      </c>
      <c r="C7818">
        <f t="shared" si="702"/>
        <v>41</v>
      </c>
      <c r="D7818" s="16">
        <v>1972</v>
      </c>
      <c r="E7818" s="162" t="s">
        <v>560</v>
      </c>
      <c r="F7818" s="162" t="s">
        <v>25</v>
      </c>
      <c r="G7818" s="162">
        <v>805262</v>
      </c>
      <c r="H7818" s="162" t="s">
        <v>17</v>
      </c>
      <c r="I7818" s="162"/>
      <c r="J7818" s="162" t="s">
        <v>3354</v>
      </c>
      <c r="K7818" s="162" t="s">
        <v>3383</v>
      </c>
      <c r="L7818" s="162" t="s">
        <v>1693</v>
      </c>
      <c r="M7818" s="162" t="s">
        <v>3359</v>
      </c>
      <c r="N7818" s="162"/>
      <c r="O7818" s="162"/>
      <c r="P7818" s="162"/>
      <c r="Q7818" s="162"/>
      <c r="R7818" s="162"/>
      <c r="S7818" s="181"/>
      <c r="T7818" s="162"/>
      <c r="U7818" s="162"/>
      <c r="V7818" s="182"/>
      <c r="W7818" s="162"/>
      <c r="X7818" s="162"/>
      <c r="Y7818" s="162"/>
      <c r="Z7818" s="162"/>
      <c r="AA7818" s="159"/>
      <c r="AB7818" s="162" t="s">
        <v>195</v>
      </c>
      <c r="AC7818" s="159">
        <v>1974</v>
      </c>
      <c r="AE7818" s="162"/>
      <c r="AF7818" s="162" t="s">
        <v>3060</v>
      </c>
      <c r="AG7818" s="162"/>
      <c r="AH7818" s="163">
        <v>40080.527280092596</v>
      </c>
      <c r="AI7818" s="162"/>
    </row>
    <row r="7819" spans="2:35" ht="15" customHeight="1" thickBot="1" x14ac:dyDescent="0.4">
      <c r="B7819" s="5">
        <f t="shared" si="700"/>
        <v>7817</v>
      </c>
      <c r="C7819">
        <f t="shared" si="702"/>
        <v>169</v>
      </c>
      <c r="D7819" s="16">
        <v>1972</v>
      </c>
      <c r="E7819" s="159" t="s">
        <v>560</v>
      </c>
      <c r="F7819" s="159" t="s">
        <v>25</v>
      </c>
      <c r="G7819" s="159">
        <v>805303</v>
      </c>
      <c r="H7819" s="159"/>
      <c r="I7819" s="159"/>
      <c r="J7819" s="159"/>
      <c r="K7819" s="159"/>
      <c r="L7819" s="159"/>
      <c r="M7819" s="159"/>
      <c r="N7819" s="159"/>
      <c r="O7819" s="159"/>
      <c r="P7819" s="159"/>
      <c r="Q7819" s="159"/>
      <c r="R7819" s="159"/>
      <c r="S7819" s="203"/>
      <c r="T7819" s="159"/>
      <c r="U7819" s="159"/>
      <c r="V7819" s="161"/>
      <c r="W7819" s="159"/>
      <c r="X7819" s="159"/>
      <c r="Y7819" s="159"/>
      <c r="Z7819" s="159"/>
      <c r="AA7819" s="167" t="s">
        <v>4583</v>
      </c>
      <c r="AB7819" s="159"/>
      <c r="AC7819" s="159"/>
      <c r="AE7819" s="159"/>
      <c r="AF7819" s="159" t="s">
        <v>3451</v>
      </c>
      <c r="AG7819" s="159"/>
      <c r="AH7819" s="176">
        <v>45661</v>
      </c>
      <c r="AI7819" s="167" t="s">
        <v>4584</v>
      </c>
    </row>
    <row r="7820" spans="2:35" ht="15" customHeight="1" thickBot="1" x14ac:dyDescent="0.4">
      <c r="B7820" s="5">
        <f t="shared" si="700"/>
        <v>7818</v>
      </c>
      <c r="C7820">
        <f t="shared" si="702"/>
        <v>48</v>
      </c>
      <c r="D7820" s="16">
        <v>1972</v>
      </c>
      <c r="E7820" s="159" t="s">
        <v>759</v>
      </c>
      <c r="F7820" s="159" t="s">
        <v>25</v>
      </c>
      <c r="G7820" s="159">
        <v>805472</v>
      </c>
      <c r="H7820" s="159"/>
      <c r="I7820" s="159"/>
      <c r="J7820" s="159"/>
      <c r="K7820" s="159"/>
      <c r="L7820" s="159"/>
      <c r="M7820" s="159"/>
      <c r="N7820" s="159"/>
      <c r="O7820" s="159"/>
      <c r="P7820" s="159"/>
      <c r="Q7820" s="159"/>
      <c r="R7820" s="159"/>
      <c r="S7820" s="203"/>
      <c r="T7820" s="159"/>
      <c r="U7820" s="159"/>
      <c r="V7820" s="161"/>
      <c r="W7820" s="159"/>
      <c r="X7820" s="159"/>
      <c r="Y7820" s="159"/>
      <c r="Z7820" s="159"/>
      <c r="AA7820" s="160">
        <v>37117</v>
      </c>
      <c r="AB7820" s="159"/>
      <c r="AC7820" s="159"/>
      <c r="AE7820" s="159"/>
      <c r="AF7820" s="159" t="s">
        <v>3451</v>
      </c>
      <c r="AG7820" s="159"/>
      <c r="AH7820" s="176">
        <v>45561</v>
      </c>
      <c r="AI7820" s="167" t="s">
        <v>4209</v>
      </c>
    </row>
    <row r="7821" spans="2:35" ht="15" customHeight="1" thickBot="1" x14ac:dyDescent="0.4">
      <c r="B7821" s="5">
        <f t="shared" si="700"/>
        <v>7819</v>
      </c>
      <c r="C7821">
        <f t="shared" si="702"/>
        <v>13</v>
      </c>
      <c r="D7821" s="16">
        <v>1972</v>
      </c>
      <c r="E7821" s="119" t="s">
        <v>759</v>
      </c>
      <c r="F7821" s="119" t="s">
        <v>25</v>
      </c>
      <c r="G7821" s="121">
        <v>805520</v>
      </c>
      <c r="H7821" s="162"/>
      <c r="I7821" s="196"/>
      <c r="J7821" s="162" t="s">
        <v>380</v>
      </c>
      <c r="K7821" s="196" t="s">
        <v>3383</v>
      </c>
      <c r="L7821" s="162"/>
      <c r="M7821" s="196" t="s">
        <v>3453</v>
      </c>
      <c r="N7821" s="162"/>
      <c r="O7821" s="162"/>
      <c r="P7821" s="162"/>
      <c r="Q7821" s="162"/>
      <c r="R7821" s="162"/>
      <c r="S7821" s="181"/>
      <c r="T7821" s="162"/>
      <c r="U7821" s="162" t="s">
        <v>5984</v>
      </c>
      <c r="V7821" s="182" t="s">
        <v>3359</v>
      </c>
      <c r="W7821" s="162" t="s">
        <v>3971</v>
      </c>
      <c r="X7821" s="162" t="s">
        <v>3452</v>
      </c>
      <c r="Y7821" s="162"/>
      <c r="Z7821" s="162"/>
      <c r="AA7821" s="162" t="s">
        <v>5983</v>
      </c>
      <c r="AB7821" s="162" t="s">
        <v>5810</v>
      </c>
      <c r="AC7821" s="162"/>
      <c r="AD7821" s="172" t="s">
        <v>6102</v>
      </c>
      <c r="AE7821" s="162"/>
      <c r="AF7821" s="162" t="s">
        <v>3451</v>
      </c>
      <c r="AG7821" s="162"/>
      <c r="AH7821" s="163">
        <v>45966</v>
      </c>
      <c r="AI7821" s="198" t="s">
        <v>5811</v>
      </c>
    </row>
    <row r="7822" spans="2:35" ht="15" customHeight="1" thickBot="1" x14ac:dyDescent="0.4">
      <c r="B7822" s="5">
        <f t="shared" si="700"/>
        <v>7820</v>
      </c>
      <c r="C7822">
        <f t="shared" si="702"/>
        <v>8</v>
      </c>
      <c r="D7822" s="16">
        <v>1972</v>
      </c>
      <c r="E7822" s="162" t="s">
        <v>3762</v>
      </c>
      <c r="F7822" s="162" t="s">
        <v>1112</v>
      </c>
      <c r="G7822" s="162">
        <v>805533</v>
      </c>
      <c r="H7822" s="162" t="s">
        <v>17</v>
      </c>
      <c r="I7822" s="162"/>
      <c r="J7822" s="162" t="s">
        <v>3354</v>
      </c>
      <c r="K7822" s="162" t="s">
        <v>3383</v>
      </c>
      <c r="L7822" s="162"/>
      <c r="M7822" s="162" t="s">
        <v>3359</v>
      </c>
      <c r="N7822" s="162"/>
      <c r="O7822" s="162"/>
      <c r="P7822" s="162"/>
      <c r="Q7822" s="162"/>
      <c r="R7822" s="162"/>
      <c r="S7822" s="181"/>
      <c r="T7822" s="162"/>
      <c r="U7822" s="162"/>
      <c r="V7822" s="182"/>
      <c r="W7822" s="162"/>
      <c r="X7822" s="162"/>
      <c r="Y7822" s="162"/>
      <c r="Z7822" s="162"/>
      <c r="AA7822" s="159"/>
      <c r="AB7822" s="162"/>
      <c r="AC7822" s="159"/>
      <c r="AE7822" s="162"/>
      <c r="AF7822" s="162" t="s">
        <v>3060</v>
      </c>
      <c r="AG7822" s="162"/>
      <c r="AH7822" s="163">
        <v>41014.862060185187</v>
      </c>
      <c r="AI7822" s="162"/>
    </row>
    <row r="7823" spans="2:35" ht="15" customHeight="1" thickBot="1" x14ac:dyDescent="0.4">
      <c r="B7823" s="5">
        <f t="shared" si="700"/>
        <v>7821</v>
      </c>
      <c r="C7823">
        <f t="shared" si="702"/>
        <v>12</v>
      </c>
      <c r="D7823" s="16">
        <v>1972</v>
      </c>
      <c r="E7823" s="162" t="s">
        <v>3762</v>
      </c>
      <c r="F7823" s="162" t="s">
        <v>1112</v>
      </c>
      <c r="G7823" s="162">
        <v>805541</v>
      </c>
      <c r="H7823" s="162"/>
      <c r="I7823" s="162"/>
      <c r="J7823" s="162" t="s">
        <v>34</v>
      </c>
      <c r="K7823" s="162" t="s">
        <v>3383</v>
      </c>
      <c r="L7823" s="162"/>
      <c r="M7823" s="162" t="s">
        <v>3453</v>
      </c>
      <c r="N7823" s="162"/>
      <c r="O7823" s="162"/>
      <c r="P7823" s="162"/>
      <c r="Q7823" s="162"/>
      <c r="R7823" s="162"/>
      <c r="S7823" s="181"/>
      <c r="T7823" s="162"/>
      <c r="U7823" s="162"/>
      <c r="V7823" s="182"/>
      <c r="W7823" s="162"/>
      <c r="X7823" s="162"/>
      <c r="Y7823" s="162"/>
      <c r="Z7823" s="162"/>
      <c r="AA7823" s="159"/>
      <c r="AB7823" s="162"/>
      <c r="AC7823" s="159"/>
      <c r="AD7823" s="3" t="s">
        <v>4017</v>
      </c>
      <c r="AE7823" s="162"/>
      <c r="AF7823" s="162" t="s">
        <v>3451</v>
      </c>
      <c r="AG7823" s="162"/>
      <c r="AH7823" s="163">
        <v>45390</v>
      </c>
      <c r="AI7823" s="162"/>
    </row>
    <row r="7824" spans="2:35" ht="15" customHeight="1" thickBot="1" x14ac:dyDescent="0.4">
      <c r="B7824" s="5">
        <f t="shared" si="700"/>
        <v>7822</v>
      </c>
      <c r="C7824">
        <f t="shared" si="702"/>
        <v>754</v>
      </c>
      <c r="D7824" s="16">
        <v>1972</v>
      </c>
      <c r="E7824" s="162" t="s">
        <v>3762</v>
      </c>
      <c r="F7824" s="162" t="s">
        <v>1112</v>
      </c>
      <c r="G7824" s="162">
        <v>805553</v>
      </c>
      <c r="H7824" s="162"/>
      <c r="I7824" s="162"/>
      <c r="J7824" s="162"/>
      <c r="K7824" s="162" t="s">
        <v>3383</v>
      </c>
      <c r="L7824" s="162"/>
      <c r="M7824" s="162" t="s">
        <v>3453</v>
      </c>
      <c r="N7824" s="162"/>
      <c r="O7824" s="162"/>
      <c r="P7824" s="162"/>
      <c r="Q7824" s="162"/>
      <c r="R7824" s="162"/>
      <c r="S7824" s="181"/>
      <c r="T7824" s="162"/>
      <c r="U7824" s="162"/>
      <c r="V7824" s="182"/>
      <c r="W7824" s="162"/>
      <c r="X7824" s="162"/>
      <c r="Y7824" s="162"/>
      <c r="Z7824" s="162"/>
      <c r="AA7824" s="159"/>
      <c r="AB7824" s="162"/>
      <c r="AC7824" s="159"/>
      <c r="AD7824" s="3" t="s">
        <v>6287</v>
      </c>
      <c r="AE7824" s="162"/>
      <c r="AF7824" s="162" t="s">
        <v>3451</v>
      </c>
      <c r="AG7824" s="162"/>
      <c r="AH7824" s="163">
        <v>46032</v>
      </c>
      <c r="AI7824" s="162"/>
    </row>
    <row r="7825" spans="1:35" ht="15" customHeight="1" thickBot="1" x14ac:dyDescent="0.4">
      <c r="B7825" s="5">
        <f t="shared" si="700"/>
        <v>7823</v>
      </c>
      <c r="C7825">
        <f t="shared" ref="C7825:C7828" si="704">+G7826-G7825</f>
        <v>23</v>
      </c>
      <c r="D7825" s="16">
        <v>1972</v>
      </c>
      <c r="E7825" s="162" t="s">
        <v>15</v>
      </c>
      <c r="F7825" s="162" t="s">
        <v>25</v>
      </c>
      <c r="G7825" s="162">
        <v>806307</v>
      </c>
      <c r="H7825" s="162" t="s">
        <v>17</v>
      </c>
      <c r="I7825" s="162"/>
      <c r="J7825" s="162" t="s">
        <v>3354</v>
      </c>
      <c r="K7825" s="162"/>
      <c r="L7825" s="162"/>
      <c r="M7825" s="162" t="s">
        <v>3359</v>
      </c>
      <c r="N7825" s="162"/>
      <c r="O7825" s="162"/>
      <c r="P7825" s="162"/>
      <c r="Q7825" s="162"/>
      <c r="R7825" s="162"/>
      <c r="S7825" s="181"/>
      <c r="T7825" s="162"/>
      <c r="U7825" s="162"/>
      <c r="V7825" s="182"/>
      <c r="W7825" s="162"/>
      <c r="X7825" s="162"/>
      <c r="Y7825" s="162"/>
      <c r="Z7825" s="162"/>
      <c r="AA7825" s="159"/>
      <c r="AB7825" s="162"/>
      <c r="AC7825" s="159"/>
      <c r="AE7825" s="162"/>
      <c r="AF7825" s="162" t="s">
        <v>3060</v>
      </c>
      <c r="AG7825" s="162"/>
      <c r="AH7825" s="163">
        <v>40632.956446759257</v>
      </c>
      <c r="AI7825" s="162"/>
    </row>
    <row r="7826" spans="1:35" ht="15" customHeight="1" thickBot="1" x14ac:dyDescent="0.4">
      <c r="B7826" s="5">
        <f t="shared" si="700"/>
        <v>7824</v>
      </c>
      <c r="C7826">
        <f t="shared" si="704"/>
        <v>520</v>
      </c>
      <c r="D7826" s="16">
        <v>1972</v>
      </c>
      <c r="E7826" s="159" t="s">
        <v>15</v>
      </c>
      <c r="F7826" s="159" t="s">
        <v>16</v>
      </c>
      <c r="G7826" s="160">
        <v>806330</v>
      </c>
      <c r="H7826" s="159"/>
      <c r="I7826" s="159"/>
      <c r="J7826" s="159" t="s">
        <v>3354</v>
      </c>
      <c r="K7826" s="159" t="s">
        <v>3383</v>
      </c>
      <c r="L7826" s="159"/>
      <c r="M7826" s="159" t="s">
        <v>3359</v>
      </c>
      <c r="N7826" s="159"/>
      <c r="O7826" s="159"/>
      <c r="P7826" s="159"/>
      <c r="Q7826" s="159"/>
      <c r="R7826" s="159"/>
      <c r="S7826" s="159"/>
      <c r="T7826" s="159" t="s">
        <v>3262</v>
      </c>
      <c r="U7826" s="159"/>
      <c r="V7826" s="161"/>
      <c r="W7826" s="159" t="s">
        <v>3572</v>
      </c>
      <c r="X7826" s="159" t="s">
        <v>3660</v>
      </c>
      <c r="Y7826" s="159"/>
      <c r="Z7826" s="159"/>
      <c r="AA7826" s="159" t="s">
        <v>3262</v>
      </c>
      <c r="AB7826" s="159"/>
      <c r="AC7826" s="159"/>
      <c r="AD7826" s="159"/>
      <c r="AE7826" s="159"/>
      <c r="AF7826" t="s">
        <v>3451</v>
      </c>
      <c r="AG7826" s="3"/>
      <c r="AH7826" s="153">
        <v>46091</v>
      </c>
      <c r="AI7826" s="76" t="s">
        <v>6390</v>
      </c>
    </row>
    <row r="7827" spans="1:35" ht="15" customHeight="1" thickBot="1" x14ac:dyDescent="0.4">
      <c r="B7827" s="5">
        <f t="shared" si="700"/>
        <v>7825</v>
      </c>
      <c r="C7827">
        <f t="shared" si="704"/>
        <v>5</v>
      </c>
      <c r="D7827" s="16">
        <v>1972</v>
      </c>
      <c r="E7827" s="162" t="s">
        <v>327</v>
      </c>
      <c r="F7827" s="162" t="s">
        <v>16</v>
      </c>
      <c r="G7827" s="162">
        <v>806850</v>
      </c>
      <c r="H7827" s="162" t="s">
        <v>17</v>
      </c>
      <c r="I7827" s="162"/>
      <c r="J7827" s="162" t="s">
        <v>380</v>
      </c>
      <c r="K7827" s="162" t="s">
        <v>3383</v>
      </c>
      <c r="L7827" s="162"/>
      <c r="M7827" s="162" t="s">
        <v>3359</v>
      </c>
      <c r="N7827" s="162"/>
      <c r="O7827" s="162"/>
      <c r="P7827" s="162"/>
      <c r="Q7827" s="162"/>
      <c r="R7827" s="162"/>
      <c r="S7827" s="181"/>
      <c r="T7827" s="162"/>
      <c r="U7827" s="162"/>
      <c r="V7827" s="182"/>
      <c r="W7827" s="162"/>
      <c r="X7827" s="162"/>
      <c r="Y7827" s="162"/>
      <c r="Z7827" s="162"/>
      <c r="AA7827" s="159"/>
      <c r="AB7827" s="162"/>
      <c r="AC7827" s="159"/>
      <c r="AE7827" s="162"/>
      <c r="AF7827" s="162" t="s">
        <v>3060</v>
      </c>
      <c r="AG7827" s="162"/>
      <c r="AH7827" s="163">
        <v>40071.617673611108</v>
      </c>
      <c r="AI7827" s="162"/>
    </row>
    <row r="7828" spans="1:35" ht="15" customHeight="1" thickBot="1" x14ac:dyDescent="0.4">
      <c r="B7828" s="5">
        <f t="shared" si="700"/>
        <v>7826</v>
      </c>
      <c r="C7828">
        <f t="shared" si="704"/>
        <v>358</v>
      </c>
      <c r="D7828" s="16">
        <v>1972</v>
      </c>
      <c r="E7828" s="162" t="s">
        <v>327</v>
      </c>
      <c r="F7828" s="162" t="s">
        <v>16</v>
      </c>
      <c r="G7828" s="162">
        <v>806855</v>
      </c>
      <c r="H7828" s="162" t="s">
        <v>17</v>
      </c>
      <c r="I7828" s="162"/>
      <c r="J7828" s="162" t="s">
        <v>380</v>
      </c>
      <c r="K7828" s="162" t="s">
        <v>3383</v>
      </c>
      <c r="L7828" s="162" t="s">
        <v>28</v>
      </c>
      <c r="M7828" s="162" t="s">
        <v>3359</v>
      </c>
      <c r="N7828" s="162"/>
      <c r="O7828" s="162"/>
      <c r="P7828" s="162"/>
      <c r="Q7828" s="162"/>
      <c r="R7828" s="162"/>
      <c r="S7828" s="181"/>
      <c r="T7828" s="162"/>
      <c r="U7828" s="162"/>
      <c r="V7828" s="182"/>
      <c r="W7828" s="162"/>
      <c r="X7828" s="162"/>
      <c r="Y7828" s="162"/>
      <c r="Z7828" s="162"/>
      <c r="AA7828" s="159"/>
      <c r="AB7828" s="162"/>
      <c r="AC7828" s="159"/>
      <c r="AD7828" s="3" t="s">
        <v>2476</v>
      </c>
      <c r="AE7828" s="162"/>
      <c r="AF7828" s="162" t="s">
        <v>3060</v>
      </c>
      <c r="AG7828" s="162"/>
      <c r="AH7828" s="163">
        <v>40213.96671296296</v>
      </c>
      <c r="AI7828" s="162"/>
    </row>
    <row r="7829" spans="1:35" ht="15" customHeight="1" thickBot="1" x14ac:dyDescent="0.4">
      <c r="B7829" s="5">
        <f t="shared" si="700"/>
        <v>7827</v>
      </c>
      <c r="C7829">
        <f t="shared" ref="C7829:C7833" si="705">+G7830-G7829</f>
        <v>51</v>
      </c>
      <c r="D7829" s="16">
        <v>1972</v>
      </c>
      <c r="E7829" s="162" t="s">
        <v>327</v>
      </c>
      <c r="F7829" s="162" t="s">
        <v>25</v>
      </c>
      <c r="G7829" s="162">
        <v>807213</v>
      </c>
      <c r="H7829" s="162" t="s">
        <v>17</v>
      </c>
      <c r="I7829" s="162"/>
      <c r="J7829" s="162" t="s">
        <v>380</v>
      </c>
      <c r="K7829" s="162" t="s">
        <v>3383</v>
      </c>
      <c r="L7829" s="162"/>
      <c r="M7829" s="162" t="s">
        <v>3359</v>
      </c>
      <c r="N7829" s="162"/>
      <c r="O7829" s="162"/>
      <c r="P7829" s="162"/>
      <c r="Q7829" s="162"/>
      <c r="R7829" s="162"/>
      <c r="S7829" s="181"/>
      <c r="T7829" s="162"/>
      <c r="U7829" s="162"/>
      <c r="V7829" s="182"/>
      <c r="W7829" s="162"/>
      <c r="X7829" s="162"/>
      <c r="Y7829" s="162"/>
      <c r="Z7829" s="162"/>
      <c r="AA7829" s="159"/>
      <c r="AB7829" s="162"/>
      <c r="AC7829" s="159"/>
      <c r="AE7829" s="162"/>
      <c r="AF7829" s="162" t="s">
        <v>3060</v>
      </c>
      <c r="AG7829" s="162"/>
      <c r="AH7829" s="163">
        <v>39955.617719907408</v>
      </c>
      <c r="AI7829" s="162"/>
    </row>
    <row r="7830" spans="1:35" ht="15" thickBot="1" x14ac:dyDescent="0.4">
      <c r="B7830" s="5">
        <f t="shared" si="700"/>
        <v>7828</v>
      </c>
      <c r="C7830">
        <f t="shared" si="705"/>
        <v>746</v>
      </c>
      <c r="D7830" s="16">
        <v>1972</v>
      </c>
      <c r="E7830" s="159" t="s">
        <v>327</v>
      </c>
      <c r="F7830" s="159" t="s">
        <v>25</v>
      </c>
      <c r="G7830" s="160">
        <v>807264</v>
      </c>
      <c r="H7830" s="159"/>
      <c r="I7830" s="159"/>
      <c r="J7830" s="159" t="s">
        <v>3364</v>
      </c>
      <c r="K7830" s="159" t="s">
        <v>3383</v>
      </c>
      <c r="L7830" s="159"/>
      <c r="M7830" s="159" t="s">
        <v>3453</v>
      </c>
      <c r="N7830" s="159"/>
      <c r="O7830" s="159"/>
      <c r="P7830" s="159"/>
      <c r="Q7830" s="159"/>
      <c r="R7830" s="159"/>
      <c r="S7830" s="159"/>
      <c r="T7830" s="159"/>
      <c r="U7830" s="159"/>
      <c r="V7830" s="161"/>
      <c r="W7830" s="159" t="s">
        <v>3576</v>
      </c>
      <c r="X7830" s="159" t="s">
        <v>3452</v>
      </c>
      <c r="Y7830" s="159"/>
      <c r="Z7830" s="159"/>
      <c r="AA7830" s="159"/>
      <c r="AB7830" s="159"/>
      <c r="AC7830" s="159"/>
      <c r="AD7830" s="159"/>
      <c r="AE7830" s="159"/>
      <c r="AF7830" t="s">
        <v>3451</v>
      </c>
      <c r="AG7830" s="159"/>
      <c r="AH7830" s="176">
        <v>46256</v>
      </c>
      <c r="AI7830" s="76" t="s">
        <v>6884</v>
      </c>
    </row>
    <row r="7831" spans="1:35" ht="15" customHeight="1" thickBot="1" x14ac:dyDescent="0.4">
      <c r="B7831" s="5">
        <f t="shared" si="700"/>
        <v>7829</v>
      </c>
      <c r="C7831">
        <f t="shared" si="705"/>
        <v>185</v>
      </c>
      <c r="D7831" s="16">
        <v>1972</v>
      </c>
      <c r="E7831" s="162" t="s">
        <v>15</v>
      </c>
      <c r="F7831" s="162" t="s">
        <v>25</v>
      </c>
      <c r="G7831" s="162">
        <v>808010</v>
      </c>
      <c r="H7831" s="162" t="s">
        <v>17</v>
      </c>
      <c r="I7831" s="162"/>
      <c r="J7831" s="162" t="s">
        <v>3354</v>
      </c>
      <c r="K7831" s="162"/>
      <c r="L7831" s="162" t="s">
        <v>286</v>
      </c>
      <c r="M7831" s="162" t="s">
        <v>3359</v>
      </c>
      <c r="N7831" s="162"/>
      <c r="O7831" s="162"/>
      <c r="P7831" s="162"/>
      <c r="Q7831" s="162"/>
      <c r="R7831" s="162"/>
      <c r="S7831" s="181"/>
      <c r="T7831" s="162"/>
      <c r="U7831" s="162"/>
      <c r="V7831" s="182"/>
      <c r="W7831" s="162"/>
      <c r="X7831" s="162"/>
      <c r="Y7831" s="162"/>
      <c r="Z7831" s="162"/>
      <c r="AA7831" s="159"/>
      <c r="AB7831" s="162"/>
      <c r="AC7831" s="159"/>
      <c r="AE7831" s="162"/>
      <c r="AF7831" s="162" t="s">
        <v>3060</v>
      </c>
      <c r="AG7831" s="162"/>
      <c r="AH7831" s="163">
        <v>41035.590856481482</v>
      </c>
      <c r="AI7831" s="162"/>
    </row>
    <row r="7832" spans="1:35" ht="15" customHeight="1" thickBot="1" x14ac:dyDescent="0.4">
      <c r="B7832" s="5">
        <f t="shared" si="700"/>
        <v>7830</v>
      </c>
      <c r="C7832">
        <f t="shared" si="705"/>
        <v>20</v>
      </c>
      <c r="D7832" s="16">
        <v>1972</v>
      </c>
      <c r="E7832" s="162" t="s">
        <v>2520</v>
      </c>
      <c r="F7832" s="162" t="s">
        <v>25</v>
      </c>
      <c r="G7832" s="162">
        <v>808195</v>
      </c>
      <c r="H7832" s="162" t="s">
        <v>17</v>
      </c>
      <c r="I7832" s="162"/>
      <c r="J7832" s="162" t="s">
        <v>380</v>
      </c>
      <c r="K7832" s="162" t="s">
        <v>3383</v>
      </c>
      <c r="L7832" s="162" t="s">
        <v>369</v>
      </c>
      <c r="M7832" s="162" t="s">
        <v>3359</v>
      </c>
      <c r="N7832" s="162"/>
      <c r="O7832" s="162"/>
      <c r="P7832" s="162"/>
      <c r="Q7832" s="162"/>
      <c r="R7832" s="162"/>
      <c r="S7832" s="181"/>
      <c r="T7832" s="162"/>
      <c r="U7832" s="162"/>
      <c r="V7832" s="182"/>
      <c r="W7832" s="162"/>
      <c r="X7832" s="162"/>
      <c r="Y7832" s="162"/>
      <c r="Z7832" s="162"/>
      <c r="AA7832" s="159"/>
      <c r="AB7832" s="162"/>
      <c r="AC7832" s="159"/>
      <c r="AD7832" s="3" t="s">
        <v>2477</v>
      </c>
      <c r="AE7832" s="162" t="s">
        <v>380</v>
      </c>
      <c r="AF7832" s="162" t="s">
        <v>3060</v>
      </c>
      <c r="AG7832" s="162"/>
      <c r="AH7832" s="163">
        <v>40939.714421296296</v>
      </c>
      <c r="AI7832" s="162"/>
    </row>
    <row r="7833" spans="1:35" ht="15" customHeight="1" thickBot="1" x14ac:dyDescent="0.4">
      <c r="B7833" s="5">
        <f t="shared" si="700"/>
        <v>7831</v>
      </c>
      <c r="C7833">
        <f t="shared" si="705"/>
        <v>32</v>
      </c>
      <c r="D7833" s="16">
        <v>1972</v>
      </c>
      <c r="E7833" s="162" t="s">
        <v>221</v>
      </c>
      <c r="F7833" s="162" t="s">
        <v>25</v>
      </c>
      <c r="G7833" s="162">
        <v>808215</v>
      </c>
      <c r="H7833" s="162" t="s">
        <v>17</v>
      </c>
      <c r="I7833" s="162"/>
      <c r="J7833" s="162" t="s">
        <v>380</v>
      </c>
      <c r="K7833" s="162"/>
      <c r="L7833" s="162"/>
      <c r="M7833" s="162" t="s">
        <v>3359</v>
      </c>
      <c r="N7833" s="162"/>
      <c r="O7833" s="162"/>
      <c r="P7833" s="162"/>
      <c r="Q7833" s="162"/>
      <c r="R7833" s="162"/>
      <c r="S7833" s="181"/>
      <c r="T7833" s="162"/>
      <c r="U7833" s="162"/>
      <c r="V7833" s="182"/>
      <c r="W7833" s="162"/>
      <c r="X7833" s="162"/>
      <c r="Y7833" s="162"/>
      <c r="Z7833" s="162"/>
      <c r="AA7833" s="159"/>
      <c r="AB7833" s="162"/>
      <c r="AC7833" s="159"/>
      <c r="AE7833" s="162"/>
      <c r="AF7833" s="162" t="s">
        <v>3060</v>
      </c>
      <c r="AG7833" s="162"/>
      <c r="AH7833" s="163">
        <v>40317.440752314818</v>
      </c>
      <c r="AI7833" s="162"/>
    </row>
    <row r="7834" spans="1:35" ht="15" customHeight="1" thickBot="1" x14ac:dyDescent="0.4">
      <c r="B7834" s="5">
        <f t="shared" si="700"/>
        <v>7832</v>
      </c>
      <c r="C7834">
        <f t="shared" si="702"/>
        <v>81</v>
      </c>
      <c r="D7834" s="16">
        <v>1972</v>
      </c>
      <c r="E7834" s="162" t="s">
        <v>2520</v>
      </c>
      <c r="F7834" s="162" t="s">
        <v>25</v>
      </c>
      <c r="G7834" s="162">
        <v>808247</v>
      </c>
      <c r="H7834" s="162"/>
      <c r="I7834" s="162"/>
      <c r="J7834" s="162" t="s">
        <v>380</v>
      </c>
      <c r="K7834" s="162" t="s">
        <v>3383</v>
      </c>
      <c r="L7834" s="162"/>
      <c r="M7834" s="162" t="s">
        <v>3453</v>
      </c>
      <c r="N7834" s="162"/>
      <c r="O7834" s="162"/>
      <c r="P7834" s="162"/>
      <c r="Q7834" s="162"/>
      <c r="R7834" s="162"/>
      <c r="S7834" s="181"/>
      <c r="T7834" s="162"/>
      <c r="U7834" s="162" t="s">
        <v>3687</v>
      </c>
      <c r="V7834" s="182" t="s">
        <v>3359</v>
      </c>
      <c r="W7834" s="162" t="s">
        <v>3572</v>
      </c>
      <c r="X7834" s="162" t="s">
        <v>3452</v>
      </c>
      <c r="Y7834" s="162"/>
      <c r="Z7834" s="162"/>
      <c r="AA7834" s="159"/>
      <c r="AB7834" s="162" t="s">
        <v>3930</v>
      </c>
      <c r="AC7834" s="159"/>
      <c r="AD7834" s="155" t="s">
        <v>6321</v>
      </c>
      <c r="AE7834" s="162"/>
      <c r="AF7834" s="162" t="s">
        <v>3451</v>
      </c>
      <c r="AG7834" s="162"/>
      <c r="AH7834" s="163">
        <v>46047</v>
      </c>
      <c r="AI7834" s="162"/>
    </row>
    <row r="7835" spans="1:35" ht="15" customHeight="1" thickBot="1" x14ac:dyDescent="0.4">
      <c r="B7835" s="5">
        <f t="shared" ref="B7835:B7898" si="706">+B7834+1</f>
        <v>7833</v>
      </c>
      <c r="C7835">
        <f t="shared" si="702"/>
        <v>10</v>
      </c>
      <c r="D7835" s="16">
        <v>1972</v>
      </c>
      <c r="E7835" s="162" t="s">
        <v>2520</v>
      </c>
      <c r="F7835" s="162" t="s">
        <v>25</v>
      </c>
      <c r="G7835" s="162">
        <v>808328</v>
      </c>
      <c r="H7835" s="162"/>
      <c r="I7835" s="162"/>
      <c r="J7835" s="162" t="s">
        <v>380</v>
      </c>
      <c r="K7835" s="162" t="s">
        <v>3383</v>
      </c>
      <c r="L7835" s="162"/>
      <c r="M7835" s="162" t="s">
        <v>3453</v>
      </c>
      <c r="N7835" s="162"/>
      <c r="O7835" s="162"/>
      <c r="P7835" s="162"/>
      <c r="Q7835" s="162"/>
      <c r="R7835" s="162"/>
      <c r="S7835" s="181"/>
      <c r="T7835" s="162"/>
      <c r="U7835" s="162" t="s">
        <v>3687</v>
      </c>
      <c r="V7835" s="182"/>
      <c r="W7835" s="162" t="s">
        <v>3572</v>
      </c>
      <c r="X7835" s="162" t="s">
        <v>3452</v>
      </c>
      <c r="Y7835" s="162" t="s">
        <v>3359</v>
      </c>
      <c r="Z7835" s="162"/>
      <c r="AA7835" s="159"/>
      <c r="AB7835" s="162" t="s">
        <v>3930</v>
      </c>
      <c r="AC7835" s="159"/>
      <c r="AE7835" s="162"/>
      <c r="AF7835" s="162" t="s">
        <v>3451</v>
      </c>
      <c r="AG7835" s="162"/>
      <c r="AH7835" s="163">
        <v>45335</v>
      </c>
      <c r="AI7835" s="162"/>
    </row>
    <row r="7836" spans="1:35" ht="15" customHeight="1" thickBot="1" x14ac:dyDescent="0.4">
      <c r="B7836" s="5">
        <f t="shared" si="706"/>
        <v>7834</v>
      </c>
      <c r="C7836">
        <f t="shared" si="702"/>
        <v>81</v>
      </c>
      <c r="D7836" s="16">
        <v>1972</v>
      </c>
      <c r="E7836" s="162" t="s">
        <v>221</v>
      </c>
      <c r="F7836" s="162" t="s">
        <v>25</v>
      </c>
      <c r="G7836" s="162">
        <v>808338</v>
      </c>
      <c r="H7836" s="162" t="s">
        <v>17</v>
      </c>
      <c r="I7836" s="162"/>
      <c r="J7836" s="162" t="s">
        <v>380</v>
      </c>
      <c r="K7836" s="162" t="s">
        <v>3383</v>
      </c>
      <c r="L7836" s="162" t="s">
        <v>546</v>
      </c>
      <c r="M7836" s="162" t="s">
        <v>3359</v>
      </c>
      <c r="N7836" s="162"/>
      <c r="O7836" s="162"/>
      <c r="P7836" s="162"/>
      <c r="Q7836" s="162"/>
      <c r="R7836" s="162"/>
      <c r="S7836" s="181"/>
      <c r="T7836" s="162"/>
      <c r="U7836" s="162" t="s">
        <v>3687</v>
      </c>
      <c r="V7836" s="182"/>
      <c r="W7836" s="162"/>
      <c r="X7836" s="162"/>
      <c r="Y7836" s="162"/>
      <c r="Z7836" s="162"/>
      <c r="AA7836" s="159" t="s">
        <v>3464</v>
      </c>
      <c r="AB7836" s="162"/>
      <c r="AC7836" s="159"/>
      <c r="AD7836" s="3" t="s">
        <v>2478</v>
      </c>
      <c r="AE7836" s="162" t="s">
        <v>380</v>
      </c>
      <c r="AF7836" s="162" t="s">
        <v>3060</v>
      </c>
      <c r="AG7836" s="162"/>
      <c r="AH7836" s="163">
        <v>40315.345648148148</v>
      </c>
      <c r="AI7836" s="162"/>
    </row>
    <row r="7837" spans="1:35" x14ac:dyDescent="0.35">
      <c r="A7837" s="3"/>
      <c r="B7837" s="5">
        <f t="shared" si="706"/>
        <v>7835</v>
      </c>
      <c r="C7837">
        <f t="shared" si="702"/>
        <v>14</v>
      </c>
      <c r="D7837" s="16">
        <v>1972</v>
      </c>
      <c r="E7837" t="s">
        <v>221</v>
      </c>
      <c r="F7837" t="s">
        <v>25</v>
      </c>
      <c r="G7837">
        <v>808419</v>
      </c>
      <c r="H7837" t="s">
        <v>17</v>
      </c>
      <c r="M7837" t="s">
        <v>3359</v>
      </c>
      <c r="AF7837" t="s">
        <v>3060</v>
      </c>
      <c r="AH7837" s="2">
        <v>40842.546550925923</v>
      </c>
    </row>
    <row r="7838" spans="1:35" ht="15" thickBot="1" x14ac:dyDescent="0.4">
      <c r="A7838" s="3"/>
      <c r="B7838" s="5">
        <f t="shared" si="706"/>
        <v>7836</v>
      </c>
      <c r="C7838">
        <f t="shared" ref="C7838:C7842" si="707">+G7839-G7838</f>
        <v>14</v>
      </c>
      <c r="D7838" s="16">
        <v>1972</v>
      </c>
      <c r="E7838" t="s">
        <v>2520</v>
      </c>
      <c r="F7838" t="s">
        <v>25</v>
      </c>
      <c r="G7838">
        <v>808433</v>
      </c>
      <c r="J7838" t="s">
        <v>380</v>
      </c>
      <c r="K7838" t="s">
        <v>3383</v>
      </c>
      <c r="M7838" t="s">
        <v>3453</v>
      </c>
      <c r="U7838" t="s">
        <v>3687</v>
      </c>
      <c r="V7838" s="43" t="s">
        <v>3359</v>
      </c>
      <c r="W7838" t="s">
        <v>3572</v>
      </c>
      <c r="X7838" t="s">
        <v>3452</v>
      </c>
      <c r="AA7838" s="3" t="s">
        <v>3753</v>
      </c>
      <c r="AF7838" t="s">
        <v>3451</v>
      </c>
      <c r="AH7838" s="2">
        <v>46069</v>
      </c>
    </row>
    <row r="7839" spans="1:35" ht="15" customHeight="1" thickBot="1" x14ac:dyDescent="0.4">
      <c r="A7839" s="3"/>
      <c r="B7839" s="5">
        <f t="shared" si="706"/>
        <v>7837</v>
      </c>
      <c r="C7839">
        <f t="shared" si="707"/>
        <v>97</v>
      </c>
      <c r="D7839" s="16">
        <v>1972</v>
      </c>
      <c r="E7839" s="159" t="s">
        <v>2520</v>
      </c>
      <c r="F7839" s="159" t="s">
        <v>25</v>
      </c>
      <c r="G7839" s="160">
        <v>808447</v>
      </c>
      <c r="H7839" s="159"/>
      <c r="I7839" s="159"/>
      <c r="J7839" s="159" t="s">
        <v>380</v>
      </c>
      <c r="K7839" s="159" t="s">
        <v>3383</v>
      </c>
      <c r="L7839" s="159"/>
      <c r="M7839" s="159" t="s">
        <v>3453</v>
      </c>
      <c r="N7839" s="159"/>
      <c r="O7839" s="159"/>
      <c r="P7839" s="159"/>
      <c r="Q7839" s="159"/>
      <c r="R7839" s="159"/>
      <c r="S7839" s="159"/>
      <c r="T7839" s="159"/>
      <c r="U7839" s="159" t="s">
        <v>3687</v>
      </c>
      <c r="V7839" s="161" t="s">
        <v>3359</v>
      </c>
      <c r="W7839" s="159" t="s">
        <v>3572</v>
      </c>
      <c r="X7839" s="159" t="s">
        <v>3452</v>
      </c>
      <c r="Y7839" s="159"/>
      <c r="Z7839" s="159"/>
      <c r="AA7839" s="159"/>
      <c r="AB7839" s="167" t="s">
        <v>4501</v>
      </c>
      <c r="AC7839" s="159"/>
      <c r="AD7839" s="159"/>
      <c r="AE7839" s="159"/>
      <c r="AF7839" t="s">
        <v>3451</v>
      </c>
      <c r="AG7839" s="3"/>
      <c r="AH7839" s="153">
        <v>46091</v>
      </c>
      <c r="AI7839" s="76" t="s">
        <v>6388</v>
      </c>
    </row>
    <row r="7840" spans="1:35" ht="15" customHeight="1" thickBot="1" x14ac:dyDescent="0.4">
      <c r="B7840" s="5">
        <f t="shared" si="706"/>
        <v>7838</v>
      </c>
      <c r="C7840">
        <f t="shared" si="707"/>
        <v>18</v>
      </c>
      <c r="D7840" s="16">
        <v>1972</v>
      </c>
      <c r="E7840" s="162" t="s">
        <v>2520</v>
      </c>
      <c r="F7840" s="162" t="s">
        <v>25</v>
      </c>
      <c r="G7840" s="162">
        <v>808544</v>
      </c>
      <c r="H7840" s="162"/>
      <c r="I7840" s="162"/>
      <c r="J7840" s="162" t="s">
        <v>380</v>
      </c>
      <c r="K7840" s="162"/>
      <c r="L7840" s="162"/>
      <c r="M7840" s="162"/>
      <c r="N7840" s="162"/>
      <c r="O7840" s="162"/>
      <c r="P7840" s="162"/>
      <c r="Q7840" s="162"/>
      <c r="R7840" s="162"/>
      <c r="S7840" s="181">
        <v>0.46</v>
      </c>
      <c r="T7840" s="162"/>
      <c r="U7840" s="162"/>
      <c r="V7840" s="182"/>
      <c r="W7840" s="162"/>
      <c r="X7840" s="162"/>
      <c r="Y7840" s="162"/>
      <c r="Z7840" s="162"/>
      <c r="AA7840" s="159" t="s">
        <v>3753</v>
      </c>
      <c r="AB7840" s="162"/>
      <c r="AC7840" s="159"/>
      <c r="AE7840" s="162"/>
      <c r="AF7840" s="162" t="s">
        <v>3451</v>
      </c>
      <c r="AG7840" s="162"/>
      <c r="AH7840" s="163">
        <v>45287</v>
      </c>
      <c r="AI7840" s="162"/>
    </row>
    <row r="7841" spans="1:35" ht="15" customHeight="1" thickBot="1" x14ac:dyDescent="0.4">
      <c r="B7841" s="5">
        <f t="shared" si="706"/>
        <v>7839</v>
      </c>
      <c r="C7841">
        <f t="shared" si="707"/>
        <v>79</v>
      </c>
      <c r="D7841" s="16">
        <v>1972</v>
      </c>
      <c r="E7841" s="162" t="s">
        <v>2520</v>
      </c>
      <c r="F7841" s="162" t="s">
        <v>25</v>
      </c>
      <c r="G7841" s="162">
        <v>808562</v>
      </c>
      <c r="H7841" s="162"/>
      <c r="I7841" s="162"/>
      <c r="J7841" s="162" t="s">
        <v>380</v>
      </c>
      <c r="K7841" s="162" t="s">
        <v>3383</v>
      </c>
      <c r="L7841" s="162"/>
      <c r="M7841" s="162" t="s">
        <v>3453</v>
      </c>
      <c r="N7841" s="162"/>
      <c r="O7841" s="162"/>
      <c r="P7841" s="162"/>
      <c r="Q7841" s="162"/>
      <c r="R7841" s="162"/>
      <c r="S7841" s="181"/>
      <c r="T7841" s="162"/>
      <c r="U7841" s="162" t="s">
        <v>3662</v>
      </c>
      <c r="V7841" s="182" t="s">
        <v>3359</v>
      </c>
      <c r="W7841" s="162" t="s">
        <v>3576</v>
      </c>
      <c r="X7841" s="162" t="s">
        <v>3452</v>
      </c>
      <c r="Y7841" s="162"/>
      <c r="Z7841" s="162"/>
      <c r="AA7841" s="159" t="s">
        <v>3753</v>
      </c>
      <c r="AB7841" s="162"/>
      <c r="AC7841" s="159"/>
      <c r="AD7841" s="77" t="s">
        <v>6158</v>
      </c>
      <c r="AE7841" s="162"/>
      <c r="AF7841" s="162" t="s">
        <v>3451</v>
      </c>
      <c r="AG7841" s="162"/>
      <c r="AH7841" s="163">
        <v>46032</v>
      </c>
      <c r="AI7841" s="162"/>
    </row>
    <row r="7842" spans="1:35" ht="15" customHeight="1" thickBot="1" x14ac:dyDescent="0.4">
      <c r="B7842" s="5">
        <f t="shared" si="706"/>
        <v>7840</v>
      </c>
      <c r="C7842">
        <f t="shared" si="707"/>
        <v>1327</v>
      </c>
      <c r="D7842" s="16">
        <v>1972</v>
      </c>
      <c r="E7842" s="159" t="s">
        <v>2520</v>
      </c>
      <c r="F7842" s="159" t="s">
        <v>25</v>
      </c>
      <c r="G7842" s="160">
        <v>808641</v>
      </c>
      <c r="H7842" s="159"/>
      <c r="I7842" s="159"/>
      <c r="J7842" s="159" t="s">
        <v>380</v>
      </c>
      <c r="K7842" s="159" t="s">
        <v>3383</v>
      </c>
      <c r="L7842" s="159"/>
      <c r="M7842" s="159" t="s">
        <v>3453</v>
      </c>
      <c r="N7842" s="159"/>
      <c r="O7842" s="159"/>
      <c r="P7842" s="159"/>
      <c r="Q7842" s="159"/>
      <c r="R7842" s="159"/>
      <c r="S7842" s="203"/>
      <c r="T7842" s="159"/>
      <c r="U7842" s="159" t="s">
        <v>3662</v>
      </c>
      <c r="V7842" s="161" t="s">
        <v>3359</v>
      </c>
      <c r="W7842" s="159" t="s">
        <v>3576</v>
      </c>
      <c r="X7842" s="159" t="s">
        <v>3452</v>
      </c>
      <c r="Y7842" s="159"/>
      <c r="Z7842" s="159"/>
      <c r="AA7842" s="159" t="s">
        <v>3753</v>
      </c>
      <c r="AB7842" s="159"/>
      <c r="AC7842" s="159"/>
      <c r="AE7842" s="159"/>
      <c r="AF7842" s="162" t="s">
        <v>3451</v>
      </c>
      <c r="AG7842" s="162"/>
      <c r="AH7842" s="163">
        <v>45783</v>
      </c>
      <c r="AI7842" s="76" t="s">
        <v>5018</v>
      </c>
    </row>
    <row r="7843" spans="1:35" ht="15" thickBot="1" x14ac:dyDescent="0.4">
      <c r="B7843" s="5">
        <f t="shared" si="706"/>
        <v>7841</v>
      </c>
      <c r="C7843">
        <f t="shared" ref="C7843" si="708">+G7844-G7843</f>
        <v>88</v>
      </c>
      <c r="D7843" s="16">
        <v>1972</v>
      </c>
      <c r="E7843" t="s">
        <v>221</v>
      </c>
      <c r="F7843" t="s">
        <v>2064</v>
      </c>
      <c r="G7843">
        <v>809968</v>
      </c>
      <c r="H7843" t="s">
        <v>17</v>
      </c>
      <c r="I7843" t="s">
        <v>380</v>
      </c>
      <c r="J7843" t="s">
        <v>3354</v>
      </c>
      <c r="K7843" t="s">
        <v>3383</v>
      </c>
      <c r="L7843" t="s">
        <v>2479</v>
      </c>
      <c r="M7843" t="s">
        <v>3359</v>
      </c>
      <c r="S7843" s="148" t="s">
        <v>2480</v>
      </c>
      <c r="AD7843" s="3" t="s">
        <v>3407</v>
      </c>
      <c r="AF7843" t="s">
        <v>3060</v>
      </c>
      <c r="AG7843" s="162"/>
      <c r="AH7843" s="163">
        <v>41101.437893518516</v>
      </c>
    </row>
    <row r="7844" spans="1:35" ht="15" thickBot="1" x14ac:dyDescent="0.4">
      <c r="A7844" s="180"/>
      <c r="B7844" s="5">
        <f t="shared" si="706"/>
        <v>7842</v>
      </c>
      <c r="C7844">
        <f t="shared" ref="C7844:C7847" si="709">+G7845-G7844</f>
        <v>422</v>
      </c>
      <c r="D7844" s="16">
        <v>1972</v>
      </c>
      <c r="E7844" s="115" t="s">
        <v>2482</v>
      </c>
      <c r="F7844" s="115" t="s">
        <v>25</v>
      </c>
      <c r="G7844" s="115">
        <v>810056</v>
      </c>
      <c r="H7844" s="115"/>
      <c r="I7844" s="115"/>
      <c r="J7844" s="230" t="s">
        <v>3354</v>
      </c>
      <c r="K7844" s="115" t="s">
        <v>6637</v>
      </c>
      <c r="AF7844" t="s">
        <v>3451</v>
      </c>
      <c r="AH7844" s="2">
        <v>46204</v>
      </c>
    </row>
    <row r="7845" spans="1:35" ht="15" thickBot="1" x14ac:dyDescent="0.4">
      <c r="B7845" s="5">
        <f t="shared" si="706"/>
        <v>7843</v>
      </c>
      <c r="C7845">
        <f t="shared" si="709"/>
        <v>296</v>
      </c>
      <c r="D7845" s="16">
        <v>1972</v>
      </c>
      <c r="E7845" s="115" t="s">
        <v>2482</v>
      </c>
      <c r="F7845" s="115" t="s">
        <v>25</v>
      </c>
      <c r="G7845" s="115">
        <v>810478</v>
      </c>
      <c r="H7845" s="115"/>
      <c r="I7845" s="115"/>
      <c r="J7845" s="230" t="s">
        <v>3354</v>
      </c>
      <c r="K7845" s="115" t="s">
        <v>6637</v>
      </c>
      <c r="AF7845" t="s">
        <v>3451</v>
      </c>
      <c r="AH7845" s="2">
        <v>46204</v>
      </c>
    </row>
    <row r="7846" spans="1:35" ht="15" customHeight="1" thickBot="1" x14ac:dyDescent="0.4">
      <c r="B7846" s="5">
        <f t="shared" si="706"/>
        <v>7844</v>
      </c>
      <c r="C7846">
        <f t="shared" si="709"/>
        <v>103</v>
      </c>
      <c r="D7846" s="16">
        <v>1972</v>
      </c>
      <c r="E7846" s="159" t="s">
        <v>2482</v>
      </c>
      <c r="F7846" s="159" t="s">
        <v>25</v>
      </c>
      <c r="G7846" s="159">
        <v>810774</v>
      </c>
      <c r="H7846" s="159"/>
      <c r="I7846" s="159"/>
      <c r="J7846" s="159"/>
      <c r="K7846" s="159" t="s">
        <v>3383</v>
      </c>
      <c r="L7846" s="159"/>
      <c r="M7846" s="159"/>
      <c r="N7846" s="159"/>
      <c r="O7846" s="159"/>
      <c r="P7846" s="159"/>
      <c r="Q7846" s="159"/>
      <c r="R7846" s="159"/>
      <c r="S7846" s="203"/>
      <c r="T7846" s="159"/>
      <c r="U7846" s="159"/>
      <c r="V7846" s="161"/>
      <c r="W7846" s="159"/>
      <c r="X7846" s="159"/>
      <c r="Y7846" s="159"/>
      <c r="Z7846" s="159"/>
      <c r="AA7846" s="159"/>
      <c r="AB7846" s="159"/>
      <c r="AC7846" s="159"/>
      <c r="AE7846" s="159"/>
      <c r="AF7846" s="159" t="s">
        <v>3451</v>
      </c>
      <c r="AG7846" s="159"/>
      <c r="AH7846" s="176">
        <v>45688</v>
      </c>
      <c r="AI7846" s="167" t="s">
        <v>4700</v>
      </c>
    </row>
    <row r="7847" spans="1:35" ht="15" customHeight="1" thickBot="1" x14ac:dyDescent="0.4">
      <c r="A7847" s="3"/>
      <c r="B7847" s="5">
        <f t="shared" si="706"/>
        <v>7845</v>
      </c>
      <c r="C7847">
        <f t="shared" si="709"/>
        <v>31</v>
      </c>
      <c r="D7847" s="16">
        <v>1972</v>
      </c>
      <c r="E7847" s="159" t="s">
        <v>2482</v>
      </c>
      <c r="F7847" s="159" t="s">
        <v>25</v>
      </c>
      <c r="G7847" s="160">
        <v>810877</v>
      </c>
      <c r="H7847" s="159"/>
      <c r="I7847" s="159"/>
      <c r="J7847" s="159" t="s">
        <v>3354</v>
      </c>
      <c r="K7847" s="159" t="s">
        <v>3383</v>
      </c>
      <c r="L7847" s="159"/>
      <c r="M7847" s="159"/>
      <c r="N7847" s="159"/>
      <c r="O7847" s="159"/>
      <c r="P7847" s="159"/>
      <c r="Q7847" s="159"/>
      <c r="R7847" s="159"/>
      <c r="S7847" s="203"/>
      <c r="T7847" s="159"/>
      <c r="U7847" s="159"/>
      <c r="V7847" s="161"/>
      <c r="W7847" s="159"/>
      <c r="X7847" s="159"/>
      <c r="Y7847" s="159"/>
      <c r="Z7847" s="159"/>
      <c r="AA7847" s="159"/>
      <c r="AB7847" s="159"/>
      <c r="AC7847" s="159"/>
      <c r="AE7847" s="159"/>
      <c r="AF7847" s="162" t="s">
        <v>3451</v>
      </c>
      <c r="AG7847" s="159"/>
      <c r="AH7847" s="176">
        <v>45928</v>
      </c>
      <c r="AI7847" s="76" t="s">
        <v>5664</v>
      </c>
    </row>
    <row r="7848" spans="1:35" ht="15" customHeight="1" thickBot="1" x14ac:dyDescent="0.4">
      <c r="B7848" s="5">
        <f t="shared" si="706"/>
        <v>7846</v>
      </c>
      <c r="C7848">
        <f t="shared" si="702"/>
        <v>42</v>
      </c>
      <c r="D7848" s="16">
        <v>1972</v>
      </c>
      <c r="E7848" s="159" t="s">
        <v>2482</v>
      </c>
      <c r="F7848" s="159" t="s">
        <v>25</v>
      </c>
      <c r="G7848" s="160">
        <v>810908</v>
      </c>
      <c r="H7848" s="159"/>
      <c r="I7848" s="159"/>
      <c r="J7848" s="159" t="s">
        <v>3354</v>
      </c>
      <c r="K7848" s="159" t="s">
        <v>3383</v>
      </c>
      <c r="L7848" s="159"/>
      <c r="M7848" s="159" t="s">
        <v>3453</v>
      </c>
      <c r="N7848" s="159"/>
      <c r="O7848" s="159"/>
      <c r="P7848" s="159"/>
      <c r="Q7848" s="159"/>
      <c r="R7848" s="159"/>
      <c r="S7848" s="203"/>
      <c r="T7848" s="159" t="s">
        <v>5086</v>
      </c>
      <c r="U7848" s="159"/>
      <c r="V7848" s="161"/>
      <c r="W7848" s="159" t="s">
        <v>3830</v>
      </c>
      <c r="X7848" s="159" t="s">
        <v>3830</v>
      </c>
      <c r="Y7848" s="159"/>
      <c r="Z7848" s="159"/>
      <c r="AA7848" s="159" t="s">
        <v>3262</v>
      </c>
      <c r="AB7848" s="159"/>
      <c r="AC7848" s="159"/>
      <c r="AE7848" s="159"/>
      <c r="AF7848" s="162" t="s">
        <v>3451</v>
      </c>
      <c r="AG7848" s="162"/>
      <c r="AH7848" s="163">
        <v>45783</v>
      </c>
      <c r="AI7848" s="167" t="s">
        <v>5019</v>
      </c>
    </row>
    <row r="7849" spans="1:35" ht="15" customHeight="1" thickBot="1" x14ac:dyDescent="0.4">
      <c r="B7849" s="5">
        <f t="shared" si="706"/>
        <v>7847</v>
      </c>
      <c r="C7849">
        <f t="shared" ref="C7849:C7853" si="710">+G7850-G7849</f>
        <v>37</v>
      </c>
      <c r="D7849" s="16">
        <v>1972</v>
      </c>
      <c r="E7849" s="159" t="s">
        <v>2482</v>
      </c>
      <c r="F7849" s="159" t="s">
        <v>25</v>
      </c>
      <c r="G7849" s="162">
        <v>810950</v>
      </c>
      <c r="H7849" s="162" t="s">
        <v>17</v>
      </c>
      <c r="I7849" s="162"/>
      <c r="J7849" s="162" t="s">
        <v>3354</v>
      </c>
      <c r="K7849" s="162" t="s">
        <v>3383</v>
      </c>
      <c r="L7849" s="162" t="s">
        <v>764</v>
      </c>
      <c r="M7849" s="162" t="s">
        <v>3359</v>
      </c>
      <c r="N7849" s="162"/>
      <c r="O7849" s="162"/>
      <c r="P7849" s="162"/>
      <c r="Q7849" s="162"/>
      <c r="R7849" s="162"/>
      <c r="S7849" s="181"/>
      <c r="T7849" s="162"/>
      <c r="U7849" s="162"/>
      <c r="V7849" s="182"/>
      <c r="W7849" s="162"/>
      <c r="X7849" s="162"/>
      <c r="Y7849" s="162"/>
      <c r="Z7849" s="162"/>
      <c r="AA7849" s="159"/>
      <c r="AB7849" s="162"/>
      <c r="AC7849" s="159"/>
      <c r="AE7849" s="162"/>
      <c r="AF7849" s="162" t="s">
        <v>3060</v>
      </c>
      <c r="AG7849" s="162"/>
      <c r="AH7849" s="163">
        <v>40175.646041666667</v>
      </c>
      <c r="AI7849" s="162"/>
    </row>
    <row r="7850" spans="1:35" ht="15" customHeight="1" thickBot="1" x14ac:dyDescent="0.4">
      <c r="B7850" s="5">
        <f t="shared" si="706"/>
        <v>7848</v>
      </c>
      <c r="C7850">
        <f t="shared" si="710"/>
        <v>559</v>
      </c>
      <c r="D7850" s="16">
        <v>1972</v>
      </c>
      <c r="E7850" s="159" t="s">
        <v>2482</v>
      </c>
      <c r="F7850" s="159" t="s">
        <v>25</v>
      </c>
      <c r="G7850" s="162">
        <v>810987</v>
      </c>
      <c r="H7850" s="162"/>
      <c r="I7850" s="162"/>
      <c r="J7850" s="162" t="s">
        <v>3354</v>
      </c>
      <c r="K7850" s="162" t="s">
        <v>3383</v>
      </c>
      <c r="L7850" s="162"/>
      <c r="M7850" s="162" t="s">
        <v>3453</v>
      </c>
      <c r="N7850" s="162"/>
      <c r="O7850" s="162"/>
      <c r="P7850" s="162"/>
      <c r="Q7850" s="162"/>
      <c r="R7850" s="162"/>
      <c r="S7850" s="181"/>
      <c r="T7850" s="162" t="s">
        <v>5086</v>
      </c>
      <c r="U7850" s="162"/>
      <c r="V7850" s="182"/>
      <c r="W7850" s="162"/>
      <c r="X7850" s="162"/>
      <c r="Y7850" s="162"/>
      <c r="Z7850" s="162"/>
      <c r="AA7850" s="159" t="s">
        <v>3262</v>
      </c>
      <c r="AB7850" s="162"/>
      <c r="AC7850" s="159"/>
      <c r="AE7850" s="162"/>
      <c r="AF7850" s="162" t="s">
        <v>3451</v>
      </c>
      <c r="AG7850" s="162"/>
      <c r="AH7850" s="163">
        <v>46246</v>
      </c>
      <c r="AI7850" s="162"/>
    </row>
    <row r="7851" spans="1:35" ht="15" customHeight="1" thickBot="1" x14ac:dyDescent="0.4">
      <c r="B7851" s="5">
        <f t="shared" si="706"/>
        <v>7849</v>
      </c>
      <c r="C7851">
        <f t="shared" si="710"/>
        <v>18</v>
      </c>
      <c r="D7851" s="16">
        <v>1972</v>
      </c>
      <c r="E7851" s="159" t="s">
        <v>2482</v>
      </c>
      <c r="F7851" s="159" t="s">
        <v>25</v>
      </c>
      <c r="G7851" s="162">
        <v>811546</v>
      </c>
      <c r="H7851" s="162" t="s">
        <v>17</v>
      </c>
      <c r="I7851" s="162"/>
      <c r="J7851" s="162"/>
      <c r="K7851" s="162" t="s">
        <v>3383</v>
      </c>
      <c r="L7851" s="162" t="s">
        <v>45</v>
      </c>
      <c r="M7851" s="162" t="s">
        <v>3359</v>
      </c>
      <c r="N7851" s="162"/>
      <c r="O7851" s="162"/>
      <c r="P7851" s="162"/>
      <c r="Q7851" s="162"/>
      <c r="R7851" s="162"/>
      <c r="S7851" s="181"/>
      <c r="T7851" s="162"/>
      <c r="U7851" s="162"/>
      <c r="V7851" s="182"/>
      <c r="W7851" s="162"/>
      <c r="X7851" s="162"/>
      <c r="Y7851" s="162"/>
      <c r="Z7851" s="162"/>
      <c r="AA7851" s="159"/>
      <c r="AB7851" s="162"/>
      <c r="AC7851" s="159">
        <v>1972</v>
      </c>
      <c r="AE7851" s="162"/>
      <c r="AF7851" s="162" t="s">
        <v>3060</v>
      </c>
      <c r="AG7851" s="162"/>
      <c r="AH7851" s="163">
        <v>40301.883958333332</v>
      </c>
      <c r="AI7851" s="162"/>
    </row>
    <row r="7852" spans="1:35" ht="15" customHeight="1" thickBot="1" x14ac:dyDescent="0.4">
      <c r="B7852" s="5">
        <f t="shared" si="706"/>
        <v>7850</v>
      </c>
      <c r="C7852">
        <f t="shared" si="710"/>
        <v>31</v>
      </c>
      <c r="D7852" s="16">
        <v>1972</v>
      </c>
      <c r="E7852" s="159" t="s">
        <v>2482</v>
      </c>
      <c r="F7852" s="159" t="s">
        <v>25</v>
      </c>
      <c r="G7852" s="162">
        <v>811564</v>
      </c>
      <c r="H7852" s="162" t="s">
        <v>17</v>
      </c>
      <c r="I7852" s="162"/>
      <c r="J7852" s="162" t="s">
        <v>3354</v>
      </c>
      <c r="K7852" s="162" t="s">
        <v>3383</v>
      </c>
      <c r="L7852" s="162" t="s">
        <v>2483</v>
      </c>
      <c r="M7852" s="162" t="s">
        <v>3359</v>
      </c>
      <c r="N7852" s="162"/>
      <c r="O7852" s="162"/>
      <c r="P7852" s="162"/>
      <c r="Q7852" s="162"/>
      <c r="R7852" s="162"/>
      <c r="S7852" s="181"/>
      <c r="T7852" s="162"/>
      <c r="U7852" s="162"/>
      <c r="V7852" s="182"/>
      <c r="W7852" s="162"/>
      <c r="X7852" s="162"/>
      <c r="Y7852" s="162"/>
      <c r="Z7852" s="162"/>
      <c r="AA7852" s="159"/>
      <c r="AB7852" s="162"/>
      <c r="AC7852" s="159"/>
      <c r="AD7852" s="3" t="s">
        <v>2484</v>
      </c>
      <c r="AE7852" s="162"/>
      <c r="AF7852" s="162" t="s">
        <v>3060</v>
      </c>
      <c r="AG7852" s="162"/>
      <c r="AH7852" s="163">
        <v>40851.571655092594</v>
      </c>
      <c r="AI7852" s="162"/>
    </row>
    <row r="7853" spans="1:35" ht="15" customHeight="1" thickBot="1" x14ac:dyDescent="0.4">
      <c r="B7853" s="5">
        <f t="shared" si="706"/>
        <v>7851</v>
      </c>
      <c r="C7853">
        <f t="shared" si="710"/>
        <v>214</v>
      </c>
      <c r="D7853" s="16">
        <v>1972</v>
      </c>
      <c r="E7853" s="159" t="s">
        <v>2482</v>
      </c>
      <c r="F7853" s="159" t="s">
        <v>25</v>
      </c>
      <c r="G7853" s="162">
        <v>811595</v>
      </c>
      <c r="H7853" s="162" t="s">
        <v>17</v>
      </c>
      <c r="I7853" s="162"/>
      <c r="J7853" s="162" t="s">
        <v>3354</v>
      </c>
      <c r="K7853" s="162" t="s">
        <v>3383</v>
      </c>
      <c r="L7853" s="162" t="s">
        <v>80</v>
      </c>
      <c r="M7853" s="162" t="s">
        <v>3359</v>
      </c>
      <c r="N7853" s="162"/>
      <c r="O7853" s="162"/>
      <c r="P7853" s="162"/>
      <c r="Q7853" s="162"/>
      <c r="R7853" s="162"/>
      <c r="S7853" s="181">
        <v>498</v>
      </c>
      <c r="T7853" s="162"/>
      <c r="U7853" s="162"/>
      <c r="V7853" s="182"/>
      <c r="W7853" s="162"/>
      <c r="X7853" s="162"/>
      <c r="Y7853" s="162"/>
      <c r="Z7853" s="162"/>
      <c r="AA7853" s="159"/>
      <c r="AB7853" s="162"/>
      <c r="AC7853" s="159"/>
      <c r="AE7853" s="162"/>
      <c r="AF7853" s="162" t="s">
        <v>3060</v>
      </c>
      <c r="AG7853" s="162"/>
      <c r="AH7853" s="163">
        <v>39923.654363425929</v>
      </c>
      <c r="AI7853" s="162"/>
    </row>
    <row r="7854" spans="1:35" ht="15" customHeight="1" thickBot="1" x14ac:dyDescent="0.4">
      <c r="B7854" s="5">
        <f t="shared" si="706"/>
        <v>7852</v>
      </c>
      <c r="C7854">
        <f t="shared" si="702"/>
        <v>313</v>
      </c>
      <c r="D7854" s="16">
        <v>1972</v>
      </c>
      <c r="E7854" s="162" t="s">
        <v>221</v>
      </c>
      <c r="F7854" s="162" t="s">
        <v>25</v>
      </c>
      <c r="G7854" s="162">
        <v>811809</v>
      </c>
      <c r="H7854" s="162" t="s">
        <v>17</v>
      </c>
      <c r="I7854" s="162"/>
      <c r="J7854" s="162" t="s">
        <v>3354</v>
      </c>
      <c r="K7854" s="162" t="s">
        <v>3383</v>
      </c>
      <c r="L7854" s="162" t="s">
        <v>471</v>
      </c>
      <c r="M7854" s="162" t="s">
        <v>3359</v>
      </c>
      <c r="N7854" s="162"/>
      <c r="O7854" s="162"/>
      <c r="P7854" s="162"/>
      <c r="Q7854" s="162"/>
      <c r="R7854" s="162"/>
      <c r="S7854" s="181"/>
      <c r="T7854" s="162"/>
      <c r="U7854" s="162"/>
      <c r="V7854" s="182"/>
      <c r="W7854" s="162"/>
      <c r="X7854" s="162"/>
      <c r="Y7854" s="162"/>
      <c r="Z7854" s="162"/>
      <c r="AA7854" s="159" t="s">
        <v>3464</v>
      </c>
      <c r="AB7854" s="162"/>
      <c r="AC7854" s="159"/>
      <c r="AE7854" s="162" t="s">
        <v>380</v>
      </c>
      <c r="AF7854" s="162" t="s">
        <v>3060</v>
      </c>
      <c r="AG7854" s="162"/>
      <c r="AH7854" s="163">
        <v>40595.337569444448</v>
      </c>
      <c r="AI7854" s="162"/>
    </row>
    <row r="7855" spans="1:35" ht="15" customHeight="1" thickBot="1" x14ac:dyDescent="0.4">
      <c r="B7855" s="5">
        <f t="shared" si="706"/>
        <v>7853</v>
      </c>
      <c r="C7855">
        <f t="shared" si="702"/>
        <v>15</v>
      </c>
      <c r="D7855" s="16">
        <v>1972</v>
      </c>
      <c r="E7855" s="162" t="s">
        <v>2482</v>
      </c>
      <c r="F7855" s="162" t="s">
        <v>25</v>
      </c>
      <c r="G7855" s="162">
        <v>812122</v>
      </c>
      <c r="H7855" s="162" t="s">
        <v>17</v>
      </c>
      <c r="I7855" s="162"/>
      <c r="J7855" s="162" t="s">
        <v>3354</v>
      </c>
      <c r="K7855" s="162" t="s">
        <v>3383</v>
      </c>
      <c r="L7855" s="162" t="s">
        <v>368</v>
      </c>
      <c r="M7855" s="162" t="s">
        <v>3359</v>
      </c>
      <c r="N7855" s="162"/>
      <c r="O7855" s="162"/>
      <c r="P7855" s="162"/>
      <c r="Q7855" s="162"/>
      <c r="R7855" s="162"/>
      <c r="S7855" s="181"/>
      <c r="T7855" s="162"/>
      <c r="U7855" s="162"/>
      <c r="V7855" s="182"/>
      <c r="W7855" s="162"/>
      <c r="X7855" s="162"/>
      <c r="Y7855" s="162"/>
      <c r="Z7855" s="162"/>
      <c r="AA7855" s="159"/>
      <c r="AB7855" s="162"/>
      <c r="AC7855" s="159"/>
      <c r="AE7855" s="162"/>
      <c r="AF7855" s="162" t="s">
        <v>3060</v>
      </c>
      <c r="AG7855" s="162"/>
      <c r="AH7855" s="163">
        <v>40070.468009259261</v>
      </c>
      <c r="AI7855" s="162"/>
    </row>
    <row r="7856" spans="1:35" ht="15" customHeight="1" thickBot="1" x14ac:dyDescent="0.4">
      <c r="B7856" s="5">
        <f t="shared" si="706"/>
        <v>7854</v>
      </c>
      <c r="C7856">
        <f t="shared" si="702"/>
        <v>326</v>
      </c>
      <c r="D7856" s="16">
        <v>1972</v>
      </c>
      <c r="E7856" s="162" t="s">
        <v>2482</v>
      </c>
      <c r="F7856" s="162" t="s">
        <v>25</v>
      </c>
      <c r="G7856" s="162">
        <v>812137</v>
      </c>
      <c r="H7856" s="162" t="s">
        <v>17</v>
      </c>
      <c r="I7856" s="162"/>
      <c r="J7856" s="162" t="s">
        <v>3354</v>
      </c>
      <c r="K7856" s="162" t="s">
        <v>3383</v>
      </c>
      <c r="L7856" s="162" t="s">
        <v>630</v>
      </c>
      <c r="M7856" s="162" t="s">
        <v>3359</v>
      </c>
      <c r="N7856" s="162"/>
      <c r="O7856" s="162"/>
      <c r="P7856" s="162"/>
      <c r="Q7856" s="162"/>
      <c r="R7856" s="162"/>
      <c r="S7856" s="181"/>
      <c r="T7856" s="162"/>
      <c r="U7856" s="162"/>
      <c r="V7856" s="182"/>
      <c r="W7856" s="162"/>
      <c r="X7856" s="162"/>
      <c r="Y7856" s="162"/>
      <c r="Z7856" s="162"/>
      <c r="AA7856" s="159"/>
      <c r="AB7856" s="162"/>
      <c r="AC7856" s="159"/>
      <c r="AE7856" s="162"/>
      <c r="AF7856" s="162" t="s">
        <v>3060</v>
      </c>
      <c r="AG7856" s="162"/>
      <c r="AH7856" s="163">
        <v>40139.684687499997</v>
      </c>
      <c r="AI7856" s="162"/>
    </row>
    <row r="7857" spans="1:35" ht="15" customHeight="1" thickBot="1" x14ac:dyDescent="0.4">
      <c r="B7857" s="5">
        <f t="shared" si="706"/>
        <v>7855</v>
      </c>
      <c r="C7857">
        <f t="shared" si="702"/>
        <v>27</v>
      </c>
      <c r="D7857" s="16">
        <v>1972</v>
      </c>
      <c r="E7857" s="162" t="s">
        <v>2482</v>
      </c>
      <c r="F7857" s="162" t="s">
        <v>25</v>
      </c>
      <c r="G7857" s="162">
        <v>812463</v>
      </c>
      <c r="H7857" s="162" t="s">
        <v>17</v>
      </c>
      <c r="I7857" s="162"/>
      <c r="J7857" s="162" t="s">
        <v>3354</v>
      </c>
      <c r="K7857" s="162" t="s">
        <v>3383</v>
      </c>
      <c r="L7857" s="162" t="s">
        <v>764</v>
      </c>
      <c r="M7857" s="162" t="s">
        <v>3359</v>
      </c>
      <c r="N7857" s="162"/>
      <c r="O7857" s="162"/>
      <c r="P7857" s="162"/>
      <c r="Q7857" s="162"/>
      <c r="R7857" s="162"/>
      <c r="S7857" s="181"/>
      <c r="T7857" s="162"/>
      <c r="U7857" s="162"/>
      <c r="V7857" s="182"/>
      <c r="W7857" s="162"/>
      <c r="X7857" s="162"/>
      <c r="Y7857" s="162"/>
      <c r="Z7857" s="162"/>
      <c r="AA7857" s="159"/>
      <c r="AB7857" s="162"/>
      <c r="AC7857" s="159"/>
      <c r="AE7857" s="162"/>
      <c r="AF7857" s="162" t="s">
        <v>3060</v>
      </c>
      <c r="AG7857" s="162"/>
      <c r="AH7857" s="163">
        <v>40175.509664351855</v>
      </c>
      <c r="AI7857" s="162"/>
    </row>
    <row r="7858" spans="1:35" ht="15" customHeight="1" thickBot="1" x14ac:dyDescent="0.4">
      <c r="B7858" s="5">
        <f t="shared" si="706"/>
        <v>7856</v>
      </c>
      <c r="C7858">
        <f t="shared" si="702"/>
        <v>405</v>
      </c>
      <c r="D7858" s="16">
        <v>1972</v>
      </c>
      <c r="E7858" s="162" t="s">
        <v>2482</v>
      </c>
      <c r="F7858" s="162" t="s">
        <v>25</v>
      </c>
      <c r="G7858" s="162">
        <v>812490</v>
      </c>
      <c r="H7858" s="162" t="s">
        <v>17</v>
      </c>
      <c r="I7858" s="162"/>
      <c r="J7858" s="162" t="s">
        <v>3354</v>
      </c>
      <c r="K7858" s="162" t="s">
        <v>3383</v>
      </c>
      <c r="L7858" s="162" t="s">
        <v>56</v>
      </c>
      <c r="M7858" s="162" t="s">
        <v>3359</v>
      </c>
      <c r="N7858" s="162" t="s">
        <v>3359</v>
      </c>
      <c r="O7858" s="162"/>
      <c r="P7858" s="162"/>
      <c r="Q7858" s="162"/>
      <c r="R7858" s="162"/>
      <c r="S7858" s="181"/>
      <c r="T7858" s="162"/>
      <c r="U7858" s="162"/>
      <c r="V7858" s="182"/>
      <c r="W7858" s="162"/>
      <c r="X7858" s="162"/>
      <c r="Y7858" s="162"/>
      <c r="Z7858" s="162"/>
      <c r="AA7858" s="159"/>
      <c r="AB7858" s="162" t="s">
        <v>2485</v>
      </c>
      <c r="AC7858" s="159">
        <v>1972</v>
      </c>
      <c r="AE7858" s="162"/>
      <c r="AF7858" s="162" t="s">
        <v>3060</v>
      </c>
      <c r="AG7858" s="162"/>
      <c r="AH7858" s="163">
        <v>40315.890856481485</v>
      </c>
      <c r="AI7858" s="162"/>
    </row>
    <row r="7859" spans="1:35" ht="15" customHeight="1" thickBot="1" x14ac:dyDescent="0.4">
      <c r="B7859" s="5">
        <f t="shared" si="706"/>
        <v>7857</v>
      </c>
      <c r="C7859">
        <f t="shared" si="702"/>
        <v>79</v>
      </c>
      <c r="D7859" s="16">
        <v>1972</v>
      </c>
      <c r="E7859" s="162" t="s">
        <v>2482</v>
      </c>
      <c r="F7859" s="162" t="s">
        <v>25</v>
      </c>
      <c r="G7859" s="162">
        <v>812895</v>
      </c>
      <c r="H7859" s="162" t="s">
        <v>17</v>
      </c>
      <c r="I7859" s="162"/>
      <c r="J7859" s="162"/>
      <c r="K7859" s="162"/>
      <c r="L7859" s="162"/>
      <c r="M7859" s="162" t="s">
        <v>3359</v>
      </c>
      <c r="N7859" s="162"/>
      <c r="O7859" s="162"/>
      <c r="P7859" s="162"/>
      <c r="Q7859" s="162"/>
      <c r="R7859" s="162"/>
      <c r="S7859" s="181"/>
      <c r="T7859" s="162"/>
      <c r="U7859" s="162"/>
      <c r="V7859" s="182"/>
      <c r="W7859" s="162"/>
      <c r="X7859" s="162"/>
      <c r="Y7859" s="162"/>
      <c r="Z7859" s="162"/>
      <c r="AA7859" s="159"/>
      <c r="AB7859" s="162"/>
      <c r="AC7859" s="159"/>
      <c r="AE7859" s="162"/>
      <c r="AF7859" s="162" t="s">
        <v>3060</v>
      </c>
      <c r="AG7859" s="162"/>
      <c r="AH7859" s="163">
        <v>40936.938379629632</v>
      </c>
      <c r="AI7859" s="162"/>
    </row>
    <row r="7860" spans="1:35" ht="15" customHeight="1" thickBot="1" x14ac:dyDescent="0.4">
      <c r="B7860" s="5">
        <f t="shared" si="706"/>
        <v>7858</v>
      </c>
      <c r="C7860">
        <f t="shared" ref="C7860:C7864" si="711">+G7861-G7860</f>
        <v>7</v>
      </c>
      <c r="D7860" s="16">
        <v>1972</v>
      </c>
      <c r="E7860" s="162" t="s">
        <v>2482</v>
      </c>
      <c r="F7860" s="162" t="s">
        <v>25</v>
      </c>
      <c r="G7860" s="162">
        <v>812974</v>
      </c>
      <c r="H7860" s="162" t="s">
        <v>17</v>
      </c>
      <c r="I7860" s="162"/>
      <c r="J7860" s="162"/>
      <c r="K7860" s="162"/>
      <c r="L7860" s="162"/>
      <c r="M7860" s="162" t="s">
        <v>3359</v>
      </c>
      <c r="N7860" s="162"/>
      <c r="O7860" s="162"/>
      <c r="P7860" s="162"/>
      <c r="Q7860" s="162"/>
      <c r="R7860" s="162"/>
      <c r="S7860" s="181"/>
      <c r="T7860" s="162"/>
      <c r="U7860" s="162"/>
      <c r="V7860" s="182"/>
      <c r="W7860" s="162"/>
      <c r="X7860" s="162"/>
      <c r="Y7860" s="162"/>
      <c r="Z7860" s="162"/>
      <c r="AA7860" s="159"/>
      <c r="AB7860" s="162"/>
      <c r="AC7860" s="159"/>
      <c r="AE7860" s="162"/>
      <c r="AF7860" s="162" t="s">
        <v>3060</v>
      </c>
      <c r="AG7860" s="162"/>
      <c r="AH7860" s="163">
        <v>40339.922222222223</v>
      </c>
      <c r="AI7860" s="162"/>
    </row>
    <row r="7861" spans="1:35" ht="15" customHeight="1" thickBot="1" x14ac:dyDescent="0.4">
      <c r="B7861" s="5">
        <f t="shared" si="706"/>
        <v>7859</v>
      </c>
      <c r="C7861">
        <f t="shared" si="711"/>
        <v>9</v>
      </c>
      <c r="D7861" s="16">
        <v>1972</v>
      </c>
      <c r="E7861" s="162" t="s">
        <v>2482</v>
      </c>
      <c r="F7861" s="162" t="s">
        <v>25</v>
      </c>
      <c r="G7861" s="162">
        <v>812981</v>
      </c>
      <c r="H7861" s="162" t="s">
        <v>17</v>
      </c>
      <c r="I7861" s="162"/>
      <c r="J7861" s="162" t="s">
        <v>3354</v>
      </c>
      <c r="K7861" s="162" t="s">
        <v>3383</v>
      </c>
      <c r="L7861" s="162" t="s">
        <v>349</v>
      </c>
      <c r="M7861" s="162" t="s">
        <v>3359</v>
      </c>
      <c r="N7861" s="162"/>
      <c r="O7861" s="162"/>
      <c r="P7861" s="162"/>
      <c r="Q7861" s="162"/>
      <c r="R7861" s="162"/>
      <c r="S7861" s="181"/>
      <c r="T7861" s="162"/>
      <c r="U7861" s="162"/>
      <c r="V7861" s="182"/>
      <c r="W7861" s="162"/>
      <c r="X7861" s="162"/>
      <c r="Y7861" s="162"/>
      <c r="Z7861" s="162"/>
      <c r="AA7861" s="159"/>
      <c r="AB7861" s="162"/>
      <c r="AC7861" s="159"/>
      <c r="AE7861" s="162"/>
      <c r="AF7861" s="162" t="s">
        <v>3060</v>
      </c>
      <c r="AG7861" s="162"/>
      <c r="AH7861" s="163">
        <v>40070.467905092592</v>
      </c>
      <c r="AI7861" s="162"/>
    </row>
    <row r="7862" spans="1:35" ht="15" thickBot="1" x14ac:dyDescent="0.4">
      <c r="B7862" s="5">
        <f t="shared" si="706"/>
        <v>7860</v>
      </c>
      <c r="C7862">
        <f t="shared" si="711"/>
        <v>117</v>
      </c>
      <c r="D7862" s="16">
        <v>1972</v>
      </c>
      <c r="E7862" s="162" t="s">
        <v>2482</v>
      </c>
      <c r="F7862" s="115" t="s">
        <v>25</v>
      </c>
      <c r="G7862" s="115">
        <v>812990</v>
      </c>
      <c r="H7862" s="115"/>
      <c r="I7862" s="115"/>
      <c r="J7862" s="230" t="s">
        <v>3354</v>
      </c>
      <c r="K7862" s="115" t="s">
        <v>6637</v>
      </c>
      <c r="AF7862" t="s">
        <v>3451</v>
      </c>
      <c r="AH7862" s="2">
        <v>46204</v>
      </c>
    </row>
    <row r="7863" spans="1:35" ht="15" customHeight="1" thickBot="1" x14ac:dyDescent="0.4">
      <c r="B7863" s="5">
        <f t="shared" si="706"/>
        <v>7861</v>
      </c>
      <c r="C7863">
        <f t="shared" si="711"/>
        <v>1</v>
      </c>
      <c r="D7863" s="16">
        <v>1972</v>
      </c>
      <c r="E7863" s="162" t="s">
        <v>2482</v>
      </c>
      <c r="F7863" s="159" t="s">
        <v>25</v>
      </c>
      <c r="G7863" s="159">
        <v>813107</v>
      </c>
      <c r="H7863" s="159"/>
      <c r="I7863" s="159"/>
      <c r="J7863" s="159"/>
      <c r="K7863" s="159"/>
      <c r="L7863" s="159"/>
      <c r="M7863" s="159"/>
      <c r="N7863" s="159"/>
      <c r="O7863" s="159"/>
      <c r="P7863" s="159"/>
      <c r="Q7863" s="159"/>
      <c r="R7863" s="159"/>
      <c r="S7863" s="203"/>
      <c r="T7863" s="159"/>
      <c r="U7863" s="159"/>
      <c r="V7863" s="161"/>
      <c r="W7863" s="159"/>
      <c r="X7863" s="159"/>
      <c r="Y7863" s="159"/>
      <c r="Z7863" s="159"/>
      <c r="AA7863" s="159"/>
      <c r="AB7863" s="159"/>
      <c r="AC7863" s="159"/>
      <c r="AE7863" s="159"/>
      <c r="AF7863" s="159" t="s">
        <v>3451</v>
      </c>
      <c r="AG7863" s="159"/>
      <c r="AH7863" s="176">
        <v>45561</v>
      </c>
      <c r="AI7863" s="167" t="s">
        <v>4210</v>
      </c>
    </row>
    <row r="7864" spans="1:35" ht="15" customHeight="1" thickBot="1" x14ac:dyDescent="0.4">
      <c r="B7864" s="5">
        <f t="shared" si="706"/>
        <v>7862</v>
      </c>
      <c r="C7864">
        <f t="shared" si="711"/>
        <v>114</v>
      </c>
      <c r="D7864" s="16">
        <v>1972</v>
      </c>
      <c r="E7864" s="162" t="s">
        <v>2482</v>
      </c>
      <c r="F7864" s="162" t="s">
        <v>25</v>
      </c>
      <c r="G7864" s="162">
        <v>813108</v>
      </c>
      <c r="H7864" s="162" t="s">
        <v>17</v>
      </c>
      <c r="I7864" s="162"/>
      <c r="J7864" s="162" t="s">
        <v>3354</v>
      </c>
      <c r="K7864" s="162" t="s">
        <v>3383</v>
      </c>
      <c r="L7864" s="162" t="s">
        <v>74</v>
      </c>
      <c r="M7864" s="162" t="s">
        <v>3359</v>
      </c>
      <c r="N7864" s="162"/>
      <c r="O7864" s="162"/>
      <c r="P7864" s="162"/>
      <c r="Q7864" s="162"/>
      <c r="R7864" s="162"/>
      <c r="S7864" s="181"/>
      <c r="T7864" s="162"/>
      <c r="U7864" s="162"/>
      <c r="V7864" s="182"/>
      <c r="W7864" s="162"/>
      <c r="X7864" s="162"/>
      <c r="Y7864" s="162"/>
      <c r="Z7864" s="162"/>
      <c r="AA7864" s="159"/>
      <c r="AB7864" s="162"/>
      <c r="AC7864" s="159"/>
      <c r="AE7864" s="162"/>
      <c r="AF7864" s="162" t="s">
        <v>3060</v>
      </c>
      <c r="AG7864" s="162"/>
      <c r="AH7864" s="163">
        <v>40285.743414351855</v>
      </c>
      <c r="AI7864" s="162"/>
    </row>
    <row r="7865" spans="1:35" ht="15" customHeight="1" thickBot="1" x14ac:dyDescent="0.4">
      <c r="B7865" s="5">
        <f t="shared" si="706"/>
        <v>7863</v>
      </c>
      <c r="C7865">
        <f t="shared" si="702"/>
        <v>104</v>
      </c>
      <c r="D7865" s="16">
        <v>1972</v>
      </c>
      <c r="E7865" s="162" t="s">
        <v>2482</v>
      </c>
      <c r="F7865" s="162" t="s">
        <v>4616</v>
      </c>
      <c r="G7865" s="162">
        <v>813222</v>
      </c>
      <c r="H7865" s="162"/>
      <c r="I7865" s="162"/>
      <c r="J7865" s="162"/>
      <c r="K7865" s="162"/>
      <c r="L7865" s="162"/>
      <c r="M7865" s="162"/>
      <c r="N7865" s="162"/>
      <c r="O7865" s="162"/>
      <c r="P7865" s="162"/>
      <c r="Q7865" s="162"/>
      <c r="R7865" s="162"/>
      <c r="S7865" s="181"/>
      <c r="T7865" s="162"/>
      <c r="U7865" s="162"/>
      <c r="V7865" s="182"/>
      <c r="W7865" s="162"/>
      <c r="X7865" s="162"/>
      <c r="Y7865" s="162"/>
      <c r="Z7865" s="162"/>
      <c r="AA7865" s="159"/>
      <c r="AB7865" s="162"/>
      <c r="AC7865" s="159"/>
      <c r="AE7865" s="162"/>
      <c r="AF7865" s="162"/>
      <c r="AG7865" s="162"/>
      <c r="AH7865" s="163"/>
      <c r="AI7865" s="162"/>
    </row>
    <row r="7866" spans="1:35" ht="15" customHeight="1" thickBot="1" x14ac:dyDescent="0.4">
      <c r="B7866" s="5">
        <f t="shared" si="706"/>
        <v>7864</v>
      </c>
      <c r="C7866">
        <f t="shared" si="702"/>
        <v>128</v>
      </c>
      <c r="D7866" s="16">
        <v>1972</v>
      </c>
      <c r="E7866" s="159" t="s">
        <v>2482</v>
      </c>
      <c r="F7866" s="159" t="s">
        <v>25</v>
      </c>
      <c r="G7866" s="160">
        <v>813326</v>
      </c>
      <c r="H7866" s="159"/>
      <c r="I7866" s="159"/>
      <c r="J7866" s="159" t="s">
        <v>3354</v>
      </c>
      <c r="K7866" s="159" t="s">
        <v>3383</v>
      </c>
      <c r="L7866" s="159"/>
      <c r="M7866" s="159" t="s">
        <v>3453</v>
      </c>
      <c r="N7866" s="159"/>
      <c r="O7866" s="159"/>
      <c r="P7866" s="159"/>
      <c r="Q7866" s="159"/>
      <c r="R7866" s="159"/>
      <c r="S7866" s="203"/>
      <c r="T7866" s="159" t="s">
        <v>5086</v>
      </c>
      <c r="U7866" s="159"/>
      <c r="V7866" s="161"/>
      <c r="W7866" s="159" t="s">
        <v>3830</v>
      </c>
      <c r="X7866" s="159" t="s">
        <v>3830</v>
      </c>
      <c r="Y7866" s="159"/>
      <c r="Z7866" s="159"/>
      <c r="AA7866" s="159" t="s">
        <v>3262</v>
      </c>
      <c r="AB7866" s="159"/>
      <c r="AC7866" s="159"/>
      <c r="AE7866" s="159"/>
      <c r="AF7866" s="162" t="s">
        <v>3451</v>
      </c>
      <c r="AG7866" s="162"/>
      <c r="AH7866" s="163">
        <v>45783</v>
      </c>
      <c r="AI7866" s="76" t="s">
        <v>5020</v>
      </c>
    </row>
    <row r="7867" spans="1:35" ht="15" customHeight="1" thickBot="1" x14ac:dyDescent="0.4">
      <c r="B7867" s="5">
        <f t="shared" si="706"/>
        <v>7865</v>
      </c>
      <c r="C7867">
        <f t="shared" si="702"/>
        <v>28</v>
      </c>
      <c r="D7867" s="16">
        <v>1972</v>
      </c>
      <c r="E7867" s="162" t="s">
        <v>2482</v>
      </c>
      <c r="F7867" s="162" t="s">
        <v>25</v>
      </c>
      <c r="G7867" s="162">
        <v>813454</v>
      </c>
      <c r="H7867" s="162" t="s">
        <v>17</v>
      </c>
      <c r="I7867" s="162"/>
      <c r="J7867" s="162" t="s">
        <v>3354</v>
      </c>
      <c r="K7867" s="162" t="s">
        <v>3383</v>
      </c>
      <c r="L7867" s="162" t="s">
        <v>2486</v>
      </c>
      <c r="M7867" s="162" t="s">
        <v>3359</v>
      </c>
      <c r="N7867" s="162"/>
      <c r="O7867" s="162"/>
      <c r="P7867" s="162"/>
      <c r="Q7867" s="162"/>
      <c r="R7867" s="162"/>
      <c r="S7867" s="181"/>
      <c r="T7867" s="162"/>
      <c r="U7867" s="162"/>
      <c r="V7867" s="182"/>
      <c r="W7867" s="162"/>
      <c r="X7867" s="162"/>
      <c r="Y7867" s="162"/>
      <c r="Z7867" s="162"/>
      <c r="AA7867" s="159"/>
      <c r="AB7867" s="162"/>
      <c r="AC7867" s="159"/>
      <c r="AD7867" s="3" t="s">
        <v>2487</v>
      </c>
      <c r="AE7867" s="162"/>
      <c r="AF7867" s="162" t="s">
        <v>3060</v>
      </c>
      <c r="AG7867" s="162"/>
      <c r="AH7867" s="163">
        <v>40380.451307870368</v>
      </c>
      <c r="AI7867" s="162"/>
    </row>
    <row r="7868" spans="1:35" ht="15" customHeight="1" thickBot="1" x14ac:dyDescent="0.4">
      <c r="B7868" s="5">
        <f t="shared" si="706"/>
        <v>7866</v>
      </c>
      <c r="C7868">
        <f t="shared" si="702"/>
        <v>3</v>
      </c>
      <c r="D7868" s="16">
        <v>1972</v>
      </c>
      <c r="E7868" s="159" t="s">
        <v>2482</v>
      </c>
      <c r="F7868" s="159" t="s">
        <v>25</v>
      </c>
      <c r="G7868" s="160">
        <v>813482</v>
      </c>
      <c r="H7868" s="159"/>
      <c r="I7868" s="159"/>
      <c r="J7868" s="159" t="s">
        <v>3354</v>
      </c>
      <c r="K7868" s="159" t="s">
        <v>3383</v>
      </c>
      <c r="L7868" s="159"/>
      <c r="M7868" s="159" t="s">
        <v>3453</v>
      </c>
      <c r="N7868" s="159"/>
      <c r="O7868" s="159"/>
      <c r="P7868" s="159"/>
      <c r="Q7868" s="159"/>
      <c r="R7868" s="159"/>
      <c r="S7868" s="203"/>
      <c r="T7868" s="159" t="s">
        <v>5086</v>
      </c>
      <c r="U7868" s="159"/>
      <c r="V7868" s="161"/>
      <c r="W7868" s="159" t="s">
        <v>3830</v>
      </c>
      <c r="X7868" s="159" t="s">
        <v>3830</v>
      </c>
      <c r="Y7868" s="159"/>
      <c r="Z7868" s="159"/>
      <c r="AA7868" s="159" t="s">
        <v>3262</v>
      </c>
      <c r="AB7868" s="159"/>
      <c r="AC7868" s="159"/>
      <c r="AE7868" s="159"/>
      <c r="AF7868" s="162" t="s">
        <v>3451</v>
      </c>
      <c r="AG7868" s="162"/>
      <c r="AH7868" s="163">
        <v>45783</v>
      </c>
      <c r="AI7868" s="76" t="s">
        <v>5021</v>
      </c>
    </row>
    <row r="7869" spans="1:35" ht="15" customHeight="1" thickBot="1" x14ac:dyDescent="0.4">
      <c r="A7869" s="3"/>
      <c r="B7869" s="5">
        <f t="shared" si="706"/>
        <v>7867</v>
      </c>
      <c r="C7869">
        <f t="shared" si="702"/>
        <v>64</v>
      </c>
      <c r="D7869" s="16">
        <v>1972</v>
      </c>
      <c r="E7869" s="162" t="s">
        <v>2482</v>
      </c>
      <c r="F7869" s="162" t="s">
        <v>25</v>
      </c>
      <c r="G7869" s="162">
        <v>813485</v>
      </c>
      <c r="H7869" s="162" t="s">
        <v>17</v>
      </c>
      <c r="I7869" s="162"/>
      <c r="J7869" s="162" t="s">
        <v>3354</v>
      </c>
      <c r="K7869" s="162" t="s">
        <v>3383</v>
      </c>
      <c r="L7869" s="162" t="s">
        <v>2488</v>
      </c>
      <c r="M7869" s="162" t="s">
        <v>3359</v>
      </c>
      <c r="N7869" s="162"/>
      <c r="O7869" s="162"/>
      <c r="P7869" s="162"/>
      <c r="Q7869" s="162"/>
      <c r="R7869" s="162"/>
      <c r="S7869" s="181"/>
      <c r="T7869" s="162"/>
      <c r="U7869" s="162"/>
      <c r="V7869" s="182"/>
      <c r="W7869" s="162"/>
      <c r="X7869" s="162"/>
      <c r="Y7869" s="162"/>
      <c r="Z7869" s="162"/>
      <c r="AA7869" s="159"/>
      <c r="AB7869" s="162"/>
      <c r="AC7869" s="159"/>
      <c r="AE7869" s="162"/>
      <c r="AF7869" s="162" t="s">
        <v>3060</v>
      </c>
      <c r="AG7869" s="162"/>
      <c r="AH7869" s="163">
        <v>40063.818043981482</v>
      </c>
      <c r="AI7869" s="162"/>
    </row>
    <row r="7870" spans="1:35" ht="15" customHeight="1" thickBot="1" x14ac:dyDescent="0.4">
      <c r="B7870" s="5">
        <f t="shared" si="706"/>
        <v>7868</v>
      </c>
      <c r="C7870">
        <f t="shared" si="702"/>
        <v>1025</v>
      </c>
      <c r="D7870" s="16">
        <v>1972</v>
      </c>
      <c r="E7870" s="162" t="s">
        <v>2482</v>
      </c>
      <c r="F7870" s="162" t="s">
        <v>25</v>
      </c>
      <c r="G7870" s="162">
        <v>813549</v>
      </c>
      <c r="H7870" s="162" t="s">
        <v>17</v>
      </c>
      <c r="I7870" s="162"/>
      <c r="J7870" s="162" t="s">
        <v>3356</v>
      </c>
      <c r="K7870" s="162"/>
      <c r="L7870" s="162" t="s">
        <v>52</v>
      </c>
      <c r="M7870" s="162" t="s">
        <v>3359</v>
      </c>
      <c r="N7870" s="162"/>
      <c r="O7870" s="162"/>
      <c r="P7870" s="162"/>
      <c r="Q7870" s="162"/>
      <c r="R7870" s="162"/>
      <c r="S7870" s="181"/>
      <c r="T7870" s="162"/>
      <c r="U7870" s="162"/>
      <c r="V7870" s="182"/>
      <c r="W7870" s="162"/>
      <c r="X7870" s="162"/>
      <c r="Y7870" s="162"/>
      <c r="Z7870" s="162"/>
      <c r="AA7870" s="159"/>
      <c r="AB7870" s="162"/>
      <c r="AC7870" s="159"/>
      <c r="AE7870" s="162"/>
      <c r="AF7870" s="162" t="s">
        <v>3060</v>
      </c>
      <c r="AG7870" s="162"/>
      <c r="AH7870" s="163">
        <v>40843.278090277781</v>
      </c>
      <c r="AI7870" s="162"/>
    </row>
    <row r="7871" spans="1:35" ht="15" customHeight="1" thickBot="1" x14ac:dyDescent="0.4">
      <c r="B7871" s="5">
        <f t="shared" si="706"/>
        <v>7869</v>
      </c>
      <c r="C7871">
        <f t="shared" si="702"/>
        <v>263</v>
      </c>
      <c r="D7871" s="16">
        <v>1972</v>
      </c>
      <c r="E7871" s="162" t="s">
        <v>15</v>
      </c>
      <c r="F7871" s="162" t="s">
        <v>25</v>
      </c>
      <c r="G7871" s="162">
        <v>814574</v>
      </c>
      <c r="H7871" s="162" t="s">
        <v>17</v>
      </c>
      <c r="I7871" s="162"/>
      <c r="J7871" s="162" t="s">
        <v>3354</v>
      </c>
      <c r="K7871" s="162" t="s">
        <v>3383</v>
      </c>
      <c r="L7871" s="162" t="s">
        <v>239</v>
      </c>
      <c r="M7871" s="162" t="s">
        <v>3359</v>
      </c>
      <c r="N7871" s="162"/>
      <c r="O7871" s="162"/>
      <c r="P7871" s="162"/>
      <c r="Q7871" s="162"/>
      <c r="R7871" s="162"/>
      <c r="S7871" s="181"/>
      <c r="T7871" s="162"/>
      <c r="U7871" s="162"/>
      <c r="V7871" s="182"/>
      <c r="W7871" s="162"/>
      <c r="X7871" s="162"/>
      <c r="Y7871" s="162"/>
      <c r="Z7871" s="162"/>
      <c r="AA7871" s="159"/>
      <c r="AB7871" s="162"/>
      <c r="AC7871" s="159"/>
      <c r="AE7871" s="162"/>
      <c r="AF7871" s="162" t="s">
        <v>3060</v>
      </c>
      <c r="AG7871" s="162"/>
      <c r="AH7871" s="163">
        <v>39846.777708333335</v>
      </c>
      <c r="AI7871" s="162"/>
    </row>
    <row r="7872" spans="1:35" ht="15" customHeight="1" thickBot="1" x14ac:dyDescent="0.4">
      <c r="B7872" s="5">
        <f t="shared" si="706"/>
        <v>7870</v>
      </c>
      <c r="C7872">
        <f t="shared" si="702"/>
        <v>53</v>
      </c>
      <c r="D7872" s="16">
        <v>1972</v>
      </c>
      <c r="E7872" s="162" t="s">
        <v>15</v>
      </c>
      <c r="F7872" s="162" t="s">
        <v>25</v>
      </c>
      <c r="G7872" s="162">
        <v>814837</v>
      </c>
      <c r="H7872" s="162" t="s">
        <v>17</v>
      </c>
      <c r="I7872" s="162"/>
      <c r="J7872" s="162" t="s">
        <v>3354</v>
      </c>
      <c r="K7872" s="162" t="s">
        <v>3383</v>
      </c>
      <c r="L7872" s="162" t="s">
        <v>28</v>
      </c>
      <c r="M7872" s="162" t="s">
        <v>3359</v>
      </c>
      <c r="N7872" s="162"/>
      <c r="O7872" s="162"/>
      <c r="P7872" s="162"/>
      <c r="Q7872" s="162"/>
      <c r="R7872" s="162"/>
      <c r="S7872" s="181"/>
      <c r="T7872" s="162"/>
      <c r="U7872" s="162"/>
      <c r="V7872" s="182"/>
      <c r="W7872" s="162"/>
      <c r="X7872" s="162"/>
      <c r="Y7872" s="162"/>
      <c r="Z7872" s="162"/>
      <c r="AA7872" s="159"/>
      <c r="AB7872" s="162" t="s">
        <v>81</v>
      </c>
      <c r="AC7872" s="159"/>
      <c r="AE7872" s="162"/>
      <c r="AF7872" s="162" t="s">
        <v>3060</v>
      </c>
      <c r="AG7872" s="162"/>
      <c r="AH7872" s="163">
        <v>40085.899131944447</v>
      </c>
      <c r="AI7872" s="162"/>
    </row>
    <row r="7873" spans="1:35" ht="15" customHeight="1" thickBot="1" x14ac:dyDescent="0.4">
      <c r="B7873" s="5">
        <f t="shared" si="706"/>
        <v>7871</v>
      </c>
      <c r="C7873">
        <f t="shared" si="702"/>
        <v>49</v>
      </c>
      <c r="D7873" s="16">
        <v>1972</v>
      </c>
      <c r="E7873" s="162" t="s">
        <v>327</v>
      </c>
      <c r="F7873" s="162" t="s">
        <v>25</v>
      </c>
      <c r="G7873" s="162">
        <v>814890</v>
      </c>
      <c r="H7873" s="162" t="s">
        <v>17</v>
      </c>
      <c r="I7873" s="162"/>
      <c r="J7873" s="162" t="s">
        <v>380</v>
      </c>
      <c r="K7873" s="162" t="s">
        <v>3383</v>
      </c>
      <c r="L7873" s="162" t="s">
        <v>2489</v>
      </c>
      <c r="M7873" s="162" t="s">
        <v>3359</v>
      </c>
      <c r="N7873" s="162"/>
      <c r="O7873" s="162"/>
      <c r="P7873" s="162"/>
      <c r="Q7873" s="162"/>
      <c r="R7873" s="162"/>
      <c r="S7873" s="181"/>
      <c r="T7873" s="162"/>
      <c r="U7873" s="162"/>
      <c r="V7873" s="182"/>
      <c r="W7873" s="162"/>
      <c r="X7873" s="162"/>
      <c r="Y7873" s="162"/>
      <c r="Z7873" s="162"/>
      <c r="AA7873" s="159"/>
      <c r="AB7873" s="162" t="s">
        <v>81</v>
      </c>
      <c r="AC7873" s="159"/>
      <c r="AD7873" s="3" t="s">
        <v>2490</v>
      </c>
      <c r="AE7873" s="162"/>
      <c r="AF7873" s="162" t="s">
        <v>3060</v>
      </c>
      <c r="AG7873" s="162"/>
      <c r="AH7873" s="163">
        <v>40298.524826388886</v>
      </c>
      <c r="AI7873" s="162"/>
    </row>
    <row r="7874" spans="1:35" ht="15" customHeight="1" thickBot="1" x14ac:dyDescent="0.4">
      <c r="B7874" s="5">
        <f t="shared" si="706"/>
        <v>7872</v>
      </c>
      <c r="C7874">
        <f t="shared" ref="C7874:C7940" si="712">+G7875-G7874</f>
        <v>73</v>
      </c>
      <c r="D7874" s="16">
        <v>1972</v>
      </c>
      <c r="E7874" s="162" t="s">
        <v>327</v>
      </c>
      <c r="F7874" s="162" t="s">
        <v>25</v>
      </c>
      <c r="G7874" s="162">
        <v>814939</v>
      </c>
      <c r="H7874" s="162" t="s">
        <v>17</v>
      </c>
      <c r="I7874" s="162"/>
      <c r="J7874" s="162" t="s">
        <v>380</v>
      </c>
      <c r="K7874" s="162" t="s">
        <v>3383</v>
      </c>
      <c r="L7874" s="162" t="s">
        <v>162</v>
      </c>
      <c r="M7874" s="162" t="s">
        <v>3359</v>
      </c>
      <c r="N7874" s="162"/>
      <c r="O7874" s="162"/>
      <c r="P7874" s="162"/>
      <c r="Q7874" s="162"/>
      <c r="R7874" s="162"/>
      <c r="S7874" s="181"/>
      <c r="T7874" s="162"/>
      <c r="U7874" s="162"/>
      <c r="V7874" s="182"/>
      <c r="W7874" s="162"/>
      <c r="X7874" s="162"/>
      <c r="Y7874" s="162"/>
      <c r="Z7874" s="162"/>
      <c r="AA7874" s="159"/>
      <c r="AB7874" s="162"/>
      <c r="AC7874" s="159"/>
      <c r="AE7874" s="162"/>
      <c r="AF7874" s="162" t="s">
        <v>3060</v>
      </c>
      <c r="AG7874" s="162"/>
      <c r="AH7874" s="163">
        <v>40949.180879629632</v>
      </c>
      <c r="AI7874" s="162"/>
    </row>
    <row r="7875" spans="1:35" ht="15" customHeight="1" thickBot="1" x14ac:dyDescent="0.4">
      <c r="B7875" s="5">
        <f t="shared" si="706"/>
        <v>7873</v>
      </c>
      <c r="C7875">
        <f t="shared" si="712"/>
        <v>16</v>
      </c>
      <c r="D7875" s="16">
        <v>1972</v>
      </c>
      <c r="E7875" s="162" t="s">
        <v>15</v>
      </c>
      <c r="F7875" s="162" t="s">
        <v>25</v>
      </c>
      <c r="G7875" s="162">
        <v>815012</v>
      </c>
      <c r="H7875" s="162" t="s">
        <v>17</v>
      </c>
      <c r="I7875" s="162"/>
      <c r="J7875" s="162" t="s">
        <v>3354</v>
      </c>
      <c r="K7875" s="162" t="s">
        <v>3383</v>
      </c>
      <c r="L7875" s="162" t="s">
        <v>88</v>
      </c>
      <c r="M7875" s="162" t="s">
        <v>3359</v>
      </c>
      <c r="N7875" s="162"/>
      <c r="O7875" s="162"/>
      <c r="P7875" s="162"/>
      <c r="Q7875" s="162"/>
      <c r="R7875" s="162"/>
      <c r="S7875" s="181"/>
      <c r="T7875" s="162"/>
      <c r="U7875" s="162"/>
      <c r="V7875" s="182"/>
      <c r="W7875" s="162"/>
      <c r="X7875" s="162"/>
      <c r="Y7875" s="162"/>
      <c r="Z7875" s="162"/>
      <c r="AA7875" s="159"/>
      <c r="AB7875" s="162"/>
      <c r="AC7875" s="159"/>
      <c r="AE7875" s="162"/>
      <c r="AF7875" s="162" t="s">
        <v>3060</v>
      </c>
      <c r="AG7875" s="162"/>
      <c r="AH7875" s="163">
        <v>39884.675798611112</v>
      </c>
      <c r="AI7875" s="162"/>
    </row>
    <row r="7876" spans="1:35" ht="15" customHeight="1" thickBot="1" x14ac:dyDescent="0.4">
      <c r="B7876" s="5">
        <f t="shared" si="706"/>
        <v>7874</v>
      </c>
      <c r="C7876">
        <f t="shared" si="712"/>
        <v>778</v>
      </c>
      <c r="D7876" s="16">
        <v>1972</v>
      </c>
      <c r="E7876" s="159" t="s">
        <v>15</v>
      </c>
      <c r="F7876" s="159" t="s">
        <v>25</v>
      </c>
      <c r="G7876" s="160">
        <v>815028</v>
      </c>
      <c r="H7876" s="159"/>
      <c r="I7876" s="159"/>
      <c r="J7876" s="159"/>
      <c r="K7876" s="159" t="s">
        <v>3383</v>
      </c>
      <c r="L7876" s="159"/>
      <c r="M7876" s="159"/>
      <c r="N7876" s="159"/>
      <c r="O7876" s="159"/>
      <c r="P7876" s="159"/>
      <c r="Q7876" s="159"/>
      <c r="R7876" s="159"/>
      <c r="S7876" s="203"/>
      <c r="T7876" s="159"/>
      <c r="U7876" s="159"/>
      <c r="V7876" s="161"/>
      <c r="W7876" s="159"/>
      <c r="X7876" s="159"/>
      <c r="Y7876" s="159"/>
      <c r="Z7876" s="159"/>
      <c r="AA7876" s="159"/>
      <c r="AB7876" s="159"/>
      <c r="AC7876" s="159"/>
      <c r="AE7876" s="159"/>
      <c r="AF7876" s="159" t="s">
        <v>3451</v>
      </c>
      <c r="AG7876" s="159"/>
      <c r="AH7876" s="176">
        <v>45739</v>
      </c>
      <c r="AI7876" s="167" t="s">
        <v>4838</v>
      </c>
    </row>
    <row r="7877" spans="1:35" ht="15" customHeight="1" thickBot="1" x14ac:dyDescent="0.4">
      <c r="B7877" s="5">
        <f t="shared" si="706"/>
        <v>7875</v>
      </c>
      <c r="C7877">
        <f t="shared" si="712"/>
        <v>170</v>
      </c>
      <c r="D7877" s="16">
        <v>1972</v>
      </c>
      <c r="E7877" s="159" t="s">
        <v>15</v>
      </c>
      <c r="F7877" s="162" t="s">
        <v>16</v>
      </c>
      <c r="G7877" s="162">
        <v>815806</v>
      </c>
      <c r="H7877" s="162" t="s">
        <v>17</v>
      </c>
      <c r="I7877" s="162"/>
      <c r="J7877" s="162" t="s">
        <v>3356</v>
      </c>
      <c r="K7877" s="162" t="s">
        <v>3383</v>
      </c>
      <c r="L7877" s="162" t="s">
        <v>21</v>
      </c>
      <c r="M7877" s="162" t="s">
        <v>3359</v>
      </c>
      <c r="N7877" s="162"/>
      <c r="O7877" s="162"/>
      <c r="P7877" s="162"/>
      <c r="Q7877" s="162"/>
      <c r="R7877" s="162"/>
      <c r="S7877" s="181"/>
      <c r="T7877" s="162"/>
      <c r="U7877" s="162"/>
      <c r="V7877" s="182"/>
      <c r="W7877" s="162"/>
      <c r="X7877" s="162"/>
      <c r="Y7877" s="162"/>
      <c r="Z7877" s="162"/>
      <c r="AA7877" s="159"/>
      <c r="AB7877" s="162"/>
      <c r="AC7877" s="159"/>
      <c r="AE7877" s="162"/>
      <c r="AF7877" s="162" t="s">
        <v>3060</v>
      </c>
      <c r="AG7877" s="162"/>
      <c r="AH7877" s="163">
        <v>40159.923460648148</v>
      </c>
      <c r="AI7877" s="162"/>
    </row>
    <row r="7878" spans="1:35" ht="15" thickBot="1" x14ac:dyDescent="0.4">
      <c r="B7878" s="5">
        <f t="shared" si="706"/>
        <v>7876</v>
      </c>
      <c r="C7878">
        <f t="shared" si="712"/>
        <v>20</v>
      </c>
      <c r="D7878" s="16">
        <v>1972</v>
      </c>
      <c r="E7878" s="159" t="s">
        <v>15</v>
      </c>
      <c r="F7878" s="162" t="s">
        <v>16</v>
      </c>
      <c r="G7878" s="162">
        <v>815976</v>
      </c>
      <c r="H7878" s="162" t="s">
        <v>17</v>
      </c>
      <c r="I7878" s="162"/>
      <c r="J7878" s="162" t="s">
        <v>3354</v>
      </c>
      <c r="K7878" s="162"/>
      <c r="L7878" s="162"/>
      <c r="M7878" s="162" t="s">
        <v>3359</v>
      </c>
      <c r="N7878" s="162"/>
      <c r="O7878" s="162"/>
      <c r="P7878" s="162"/>
      <c r="Q7878" s="162"/>
      <c r="R7878" s="162"/>
      <c r="S7878" s="181"/>
      <c r="T7878" s="162"/>
      <c r="U7878" s="162"/>
      <c r="V7878" s="182"/>
      <c r="W7878" s="162"/>
      <c r="X7878" s="162"/>
      <c r="Y7878" s="162"/>
      <c r="Z7878" s="162"/>
      <c r="AA7878" s="159"/>
      <c r="AB7878" s="162"/>
      <c r="AC7878" s="159"/>
      <c r="AD7878" s="159"/>
      <c r="AE7878" s="162"/>
      <c r="AF7878" t="s">
        <v>3060</v>
      </c>
      <c r="AG7878" s="162"/>
      <c r="AH7878" s="163">
        <v>40686.646203703705</v>
      </c>
      <c r="AI7878" s="162"/>
    </row>
    <row r="7879" spans="1:35" ht="15" thickBot="1" x14ac:dyDescent="0.4">
      <c r="A7879" s="180"/>
      <c r="B7879" s="5">
        <f t="shared" si="706"/>
        <v>7877</v>
      </c>
      <c r="C7879">
        <f t="shared" si="712"/>
        <v>62</v>
      </c>
      <c r="D7879" s="16">
        <v>1972</v>
      </c>
      <c r="E7879" s="159" t="s">
        <v>15</v>
      </c>
      <c r="F7879" s="159" t="s">
        <v>16</v>
      </c>
      <c r="G7879" s="160">
        <v>815996</v>
      </c>
      <c r="H7879" s="159"/>
      <c r="I7879" s="159"/>
      <c r="J7879" s="159" t="s">
        <v>3354</v>
      </c>
      <c r="K7879" s="159" t="s">
        <v>3383</v>
      </c>
      <c r="L7879" s="159"/>
      <c r="M7879" s="159" t="s">
        <v>3453</v>
      </c>
      <c r="N7879" s="159"/>
      <c r="O7879" s="159"/>
      <c r="P7879" s="159"/>
      <c r="Q7879" s="159"/>
      <c r="R7879" s="159"/>
      <c r="S7879" s="159"/>
      <c r="T7879" s="159" t="s">
        <v>3262</v>
      </c>
      <c r="U7879" s="159"/>
      <c r="V7879" s="161"/>
      <c r="W7879" s="159" t="s">
        <v>3572</v>
      </c>
      <c r="X7879" s="159" t="s">
        <v>3660</v>
      </c>
      <c r="Y7879" s="159"/>
      <c r="Z7879" s="159"/>
      <c r="AA7879" s="159" t="s">
        <v>3262</v>
      </c>
      <c r="AB7879" s="159"/>
      <c r="AC7879" s="159"/>
      <c r="AD7879" s="159"/>
      <c r="AE7879" s="159"/>
      <c r="AF7879" t="s">
        <v>3451</v>
      </c>
      <c r="AG7879" s="159"/>
      <c r="AH7879" s="176">
        <v>46034</v>
      </c>
      <c r="AI7879" s="76" t="s">
        <v>6218</v>
      </c>
    </row>
    <row r="7880" spans="1:35" ht="15" thickBot="1" x14ac:dyDescent="0.4">
      <c r="B7880" s="5">
        <f t="shared" si="706"/>
        <v>7878</v>
      </c>
      <c r="C7880">
        <f t="shared" si="712"/>
        <v>20</v>
      </c>
      <c r="D7880" s="16">
        <v>1972</v>
      </c>
      <c r="E7880" s="159" t="s">
        <v>15</v>
      </c>
      <c r="F7880" s="159" t="s">
        <v>16</v>
      </c>
      <c r="G7880" s="160">
        <v>816058</v>
      </c>
      <c r="H7880" s="159"/>
      <c r="I7880" s="159"/>
      <c r="J7880" s="159" t="s">
        <v>3354</v>
      </c>
      <c r="K7880" s="159" t="s">
        <v>3383</v>
      </c>
      <c r="L7880" s="159"/>
      <c r="M7880" s="159" t="s">
        <v>3453</v>
      </c>
      <c r="N7880" s="159"/>
      <c r="O7880" s="159"/>
      <c r="P7880" s="159"/>
      <c r="Q7880" s="159"/>
      <c r="R7880" s="159"/>
      <c r="S7880" s="159"/>
      <c r="T7880" s="159" t="s">
        <v>3262</v>
      </c>
      <c r="U7880" s="159"/>
      <c r="V7880" s="161"/>
      <c r="W7880" s="159"/>
      <c r="X7880" s="159" t="s">
        <v>3660</v>
      </c>
      <c r="Y7880" s="159"/>
      <c r="Z7880" s="159"/>
      <c r="AA7880" s="159" t="s">
        <v>3262</v>
      </c>
      <c r="AB7880" s="159"/>
      <c r="AC7880" s="159"/>
      <c r="AD7880" s="159" t="s">
        <v>6317</v>
      </c>
      <c r="AE7880" s="159"/>
      <c r="AF7880" t="s">
        <v>3451</v>
      </c>
      <c r="AG7880" s="159"/>
      <c r="AH7880" s="176">
        <v>46034</v>
      </c>
      <c r="AI7880" s="76" t="s">
        <v>6183</v>
      </c>
    </row>
    <row r="7881" spans="1:35" ht="15" customHeight="1" thickBot="1" x14ac:dyDescent="0.4">
      <c r="B7881" s="5">
        <f t="shared" si="706"/>
        <v>7879</v>
      </c>
      <c r="C7881">
        <f t="shared" si="712"/>
        <v>109</v>
      </c>
      <c r="D7881" s="16">
        <v>1972</v>
      </c>
      <c r="E7881" s="159" t="s">
        <v>15</v>
      </c>
      <c r="F7881" s="120" t="s">
        <v>16</v>
      </c>
      <c r="G7881" s="122">
        <v>816078</v>
      </c>
      <c r="H7881" s="196" t="s">
        <v>5836</v>
      </c>
      <c r="I7881" s="196"/>
      <c r="J7881" s="196" t="s">
        <v>3354</v>
      </c>
      <c r="K7881" s="196" t="s">
        <v>3383</v>
      </c>
      <c r="L7881" s="196"/>
      <c r="M7881" s="196" t="s">
        <v>3453</v>
      </c>
      <c r="N7881" s="196"/>
      <c r="O7881" s="196"/>
      <c r="P7881" s="196"/>
      <c r="Q7881" s="196"/>
      <c r="R7881" s="196"/>
      <c r="S7881" s="204"/>
      <c r="T7881" s="196" t="s">
        <v>3262</v>
      </c>
      <c r="U7881" s="196"/>
      <c r="V7881" s="205"/>
      <c r="W7881" s="196" t="s">
        <v>3572</v>
      </c>
      <c r="X7881" s="196" t="s">
        <v>3660</v>
      </c>
      <c r="Y7881" s="196"/>
      <c r="Z7881" s="196"/>
      <c r="AA7881" s="196" t="s">
        <v>3262</v>
      </c>
      <c r="AB7881" s="196"/>
      <c r="AC7881" s="196"/>
      <c r="AD7881" s="172"/>
      <c r="AE7881" s="196"/>
      <c r="AF7881" s="162" t="s">
        <v>3451</v>
      </c>
      <c r="AG7881" s="162"/>
      <c r="AH7881" s="163">
        <v>45966</v>
      </c>
      <c r="AI7881" s="198" t="s">
        <v>5934</v>
      </c>
    </row>
    <row r="7882" spans="1:35" ht="15" customHeight="1" thickBot="1" x14ac:dyDescent="0.4">
      <c r="B7882" s="5">
        <f t="shared" si="706"/>
        <v>7880</v>
      </c>
      <c r="C7882">
        <f t="shared" si="712"/>
        <v>27</v>
      </c>
      <c r="D7882" s="16">
        <v>1972</v>
      </c>
      <c r="E7882" s="159" t="s">
        <v>15</v>
      </c>
      <c r="F7882" s="162" t="s">
        <v>16</v>
      </c>
      <c r="G7882" s="162">
        <v>816187</v>
      </c>
      <c r="H7882" s="162" t="s">
        <v>17</v>
      </c>
      <c r="I7882" s="162"/>
      <c r="J7882" s="162" t="s">
        <v>3354</v>
      </c>
      <c r="K7882" s="162" t="s">
        <v>3383</v>
      </c>
      <c r="L7882" s="162"/>
      <c r="M7882" s="162" t="s">
        <v>3359</v>
      </c>
      <c r="N7882" s="162"/>
      <c r="O7882" s="162"/>
      <c r="P7882" s="162"/>
      <c r="Q7882" s="162"/>
      <c r="R7882" s="162"/>
      <c r="S7882" s="181"/>
      <c r="T7882" s="162"/>
      <c r="U7882" s="162"/>
      <c r="V7882" s="182"/>
      <c r="W7882" s="162"/>
      <c r="X7882" s="162"/>
      <c r="Y7882" s="162"/>
      <c r="Z7882" s="162"/>
      <c r="AA7882" s="159"/>
      <c r="AB7882" s="162"/>
      <c r="AC7882" s="159"/>
      <c r="AE7882" s="162"/>
      <c r="AF7882" s="162" t="s">
        <v>3060</v>
      </c>
      <c r="AG7882" s="162"/>
      <c r="AH7882" s="163">
        <v>40211.708715277775</v>
      </c>
      <c r="AI7882" s="162"/>
    </row>
    <row r="7883" spans="1:35" ht="15" customHeight="1" thickBot="1" x14ac:dyDescent="0.4">
      <c r="B7883" s="5">
        <f t="shared" si="706"/>
        <v>7881</v>
      </c>
      <c r="C7883">
        <f t="shared" ref="C7883:C7887" si="713">+G7884-G7883</f>
        <v>34</v>
      </c>
      <c r="D7883" s="16">
        <v>1972</v>
      </c>
      <c r="E7883" s="159" t="s">
        <v>15</v>
      </c>
      <c r="F7883" s="162" t="s">
        <v>16</v>
      </c>
      <c r="G7883" s="162">
        <v>816214</v>
      </c>
      <c r="H7883" s="162" t="s">
        <v>17</v>
      </c>
      <c r="I7883" s="162"/>
      <c r="J7883" s="162" t="s">
        <v>3354</v>
      </c>
      <c r="K7883" s="162"/>
      <c r="L7883" s="162"/>
      <c r="M7883" s="162" t="s">
        <v>3359</v>
      </c>
      <c r="N7883" s="162"/>
      <c r="O7883" s="162"/>
      <c r="P7883" s="162"/>
      <c r="Q7883" s="162"/>
      <c r="R7883" s="162"/>
      <c r="S7883" s="181"/>
      <c r="T7883" s="162"/>
      <c r="U7883" s="162"/>
      <c r="V7883" s="182"/>
      <c r="W7883" s="162"/>
      <c r="X7883" s="162"/>
      <c r="Y7883" s="162"/>
      <c r="Z7883" s="162"/>
      <c r="AA7883" s="159"/>
      <c r="AB7883" s="162"/>
      <c r="AC7883" s="159"/>
      <c r="AE7883" s="162"/>
      <c r="AF7883" s="162" t="s">
        <v>3060</v>
      </c>
      <c r="AG7883" s="162"/>
      <c r="AH7883" s="163">
        <v>40556.869502314818</v>
      </c>
      <c r="AI7883" s="162"/>
    </row>
    <row r="7884" spans="1:35" ht="15" customHeight="1" thickBot="1" x14ac:dyDescent="0.4">
      <c r="B7884" s="5">
        <f t="shared" si="706"/>
        <v>7882</v>
      </c>
      <c r="C7884">
        <f t="shared" si="713"/>
        <v>2300</v>
      </c>
      <c r="D7884" s="16">
        <v>1972</v>
      </c>
      <c r="E7884" s="159" t="s">
        <v>15</v>
      </c>
      <c r="F7884" s="159" t="s">
        <v>16</v>
      </c>
      <c r="G7884" s="160">
        <v>816248</v>
      </c>
      <c r="H7884" s="159"/>
      <c r="I7884" s="159"/>
      <c r="J7884" s="159" t="s">
        <v>3354</v>
      </c>
      <c r="K7884" s="159" t="s">
        <v>3383</v>
      </c>
      <c r="L7884" s="159"/>
      <c r="M7884" s="159" t="s">
        <v>3453</v>
      </c>
      <c r="N7884" s="159"/>
      <c r="O7884" s="159"/>
      <c r="P7884" s="159"/>
      <c r="Q7884" s="159"/>
      <c r="R7884" s="159"/>
      <c r="S7884" s="159"/>
      <c r="T7884" s="159" t="s">
        <v>3262</v>
      </c>
      <c r="U7884" s="159"/>
      <c r="V7884" s="159"/>
      <c r="W7884" s="159" t="s">
        <v>3572</v>
      </c>
      <c r="X7884" s="159" t="s">
        <v>3660</v>
      </c>
      <c r="Y7884" s="159"/>
      <c r="Z7884" s="159"/>
      <c r="AA7884" s="159" t="s">
        <v>3262</v>
      </c>
      <c r="AB7884" s="159"/>
      <c r="AC7884" s="159"/>
      <c r="AD7884" s="159"/>
      <c r="AE7884" s="159"/>
      <c r="AF7884" t="s">
        <v>3451</v>
      </c>
      <c r="AG7884" s="159"/>
      <c r="AH7884" s="176">
        <v>46207</v>
      </c>
      <c r="AI7884" s="76" t="s">
        <v>6689</v>
      </c>
    </row>
    <row r="7885" spans="1:35" ht="15" customHeight="1" thickBot="1" x14ac:dyDescent="0.4">
      <c r="B7885" s="5">
        <f t="shared" si="706"/>
        <v>7883</v>
      </c>
      <c r="C7885">
        <f t="shared" si="713"/>
        <v>22</v>
      </c>
      <c r="D7885" s="16">
        <v>1972</v>
      </c>
      <c r="E7885" s="162" t="s">
        <v>15</v>
      </c>
      <c r="F7885" s="162" t="s">
        <v>25</v>
      </c>
      <c r="G7885" s="162">
        <v>818548</v>
      </c>
      <c r="H7885" s="162" t="s">
        <v>17</v>
      </c>
      <c r="I7885" s="162"/>
      <c r="J7885" s="162" t="s">
        <v>3354</v>
      </c>
      <c r="K7885" s="162" t="s">
        <v>3383</v>
      </c>
      <c r="L7885" s="162" t="s">
        <v>2491</v>
      </c>
      <c r="M7885" s="162" t="s">
        <v>3359</v>
      </c>
      <c r="N7885" s="162"/>
      <c r="O7885" s="162"/>
      <c r="P7885" s="162"/>
      <c r="Q7885" s="162"/>
      <c r="R7885" s="162"/>
      <c r="S7885" s="181"/>
      <c r="T7885" s="162"/>
      <c r="U7885" s="162"/>
      <c r="V7885" s="182"/>
      <c r="W7885" s="162"/>
      <c r="X7885" s="162"/>
      <c r="Y7885" s="162"/>
      <c r="Z7885" s="162"/>
      <c r="AA7885" s="159"/>
      <c r="AB7885" s="162"/>
      <c r="AC7885" s="159"/>
      <c r="AD7885" s="3" t="s">
        <v>2492</v>
      </c>
      <c r="AE7885" s="162"/>
      <c r="AF7885" s="162" t="s">
        <v>3060</v>
      </c>
      <c r="AG7885" s="162"/>
      <c r="AH7885" s="163">
        <v>39746.734826388885</v>
      </c>
      <c r="AI7885" s="162"/>
    </row>
    <row r="7886" spans="1:35" ht="15" customHeight="1" thickBot="1" x14ac:dyDescent="0.4">
      <c r="A7886" s="3"/>
      <c r="B7886" s="5">
        <f t="shared" si="706"/>
        <v>7884</v>
      </c>
      <c r="C7886">
        <f t="shared" si="713"/>
        <v>88</v>
      </c>
      <c r="D7886" s="16">
        <v>1972</v>
      </c>
      <c r="E7886" s="162" t="s">
        <v>15</v>
      </c>
      <c r="F7886" s="162" t="s">
        <v>25</v>
      </c>
      <c r="G7886" s="162">
        <v>818570</v>
      </c>
      <c r="H7886" s="162" t="s">
        <v>17</v>
      </c>
      <c r="I7886" s="162"/>
      <c r="J7886" s="162" t="s">
        <v>3354</v>
      </c>
      <c r="K7886" s="162" t="s">
        <v>3383</v>
      </c>
      <c r="L7886" s="162" t="s">
        <v>224</v>
      </c>
      <c r="M7886" s="162" t="s">
        <v>3359</v>
      </c>
      <c r="N7886" s="162"/>
      <c r="O7886" s="162"/>
      <c r="P7886" s="162"/>
      <c r="Q7886" s="162"/>
      <c r="R7886" s="162"/>
      <c r="S7886" s="181"/>
      <c r="T7886" s="162"/>
      <c r="U7886" s="162"/>
      <c r="V7886" s="182"/>
      <c r="W7886" s="162"/>
      <c r="X7886" s="162"/>
      <c r="Y7886" s="162"/>
      <c r="Z7886" s="162"/>
      <c r="AA7886" s="159"/>
      <c r="AB7886" s="162"/>
      <c r="AC7886" s="159"/>
      <c r="AD7886" s="3" t="s">
        <v>2493</v>
      </c>
      <c r="AE7886" s="162"/>
      <c r="AF7886" s="162" t="s">
        <v>3060</v>
      </c>
      <c r="AG7886" s="162"/>
      <c r="AH7886" s="163">
        <v>40826.852303240739</v>
      </c>
      <c r="AI7886" s="162"/>
    </row>
    <row r="7887" spans="1:35" ht="15" thickBot="1" x14ac:dyDescent="0.4">
      <c r="A7887" s="3"/>
      <c r="B7887" s="5">
        <f t="shared" si="706"/>
        <v>7885</v>
      </c>
      <c r="C7887">
        <f t="shared" si="713"/>
        <v>11</v>
      </c>
      <c r="D7887" s="16">
        <v>1972</v>
      </c>
      <c r="E7887" t="s">
        <v>15</v>
      </c>
      <c r="F7887" t="s">
        <v>25</v>
      </c>
      <c r="G7887">
        <v>818658</v>
      </c>
      <c r="H7887" t="s">
        <v>17</v>
      </c>
      <c r="J7887" t="s">
        <v>380</v>
      </c>
      <c r="K7887" t="s">
        <v>3383</v>
      </c>
      <c r="M7887" t="s">
        <v>3359</v>
      </c>
      <c r="AB7887" t="s">
        <v>139</v>
      </c>
      <c r="AF7887" t="s">
        <v>3060</v>
      </c>
      <c r="AG7887" s="162"/>
      <c r="AH7887" s="163">
        <v>40256.987361111111</v>
      </c>
    </row>
    <row r="7888" spans="1:35" ht="15" customHeight="1" thickBot="1" x14ac:dyDescent="0.4">
      <c r="A7888" s="159"/>
      <c r="B7888" s="5">
        <f t="shared" si="706"/>
        <v>7886</v>
      </c>
      <c r="C7888">
        <f t="shared" si="712"/>
        <v>16</v>
      </c>
      <c r="D7888" s="16">
        <v>1972</v>
      </c>
      <c r="E7888" s="162" t="s">
        <v>15</v>
      </c>
      <c r="F7888" s="162" t="s">
        <v>25</v>
      </c>
      <c r="G7888" s="162">
        <v>818669</v>
      </c>
      <c r="H7888" s="162" t="s">
        <v>17</v>
      </c>
      <c r="I7888" s="162"/>
      <c r="J7888" s="162" t="s">
        <v>3354</v>
      </c>
      <c r="K7888" s="162" t="s">
        <v>3383</v>
      </c>
      <c r="L7888" s="162"/>
      <c r="M7888" s="162" t="s">
        <v>3359</v>
      </c>
      <c r="N7888" s="162"/>
      <c r="O7888" s="162"/>
      <c r="P7888" s="162"/>
      <c r="Q7888" s="162"/>
      <c r="R7888" s="162"/>
      <c r="S7888" s="181"/>
      <c r="T7888" s="162"/>
      <c r="U7888" s="162"/>
      <c r="V7888" s="182"/>
      <c r="W7888" s="162"/>
      <c r="X7888" s="162"/>
      <c r="Y7888" s="162"/>
      <c r="Z7888" s="162"/>
      <c r="AA7888" s="159"/>
      <c r="AB7888" s="162"/>
      <c r="AC7888" s="159"/>
      <c r="AE7888" s="162"/>
      <c r="AF7888" s="162" t="s">
        <v>3060</v>
      </c>
      <c r="AG7888" s="162"/>
      <c r="AH7888" s="163">
        <v>40030.409525462965</v>
      </c>
      <c r="AI7888" s="162"/>
    </row>
    <row r="7889" spans="1:35" ht="15" customHeight="1" thickBot="1" x14ac:dyDescent="0.4">
      <c r="A7889" s="3"/>
      <c r="B7889" s="5">
        <f t="shared" si="706"/>
        <v>7887</v>
      </c>
      <c r="C7889">
        <f t="shared" si="712"/>
        <v>116</v>
      </c>
      <c r="D7889" s="16">
        <v>1972</v>
      </c>
      <c r="E7889" s="162" t="s">
        <v>15</v>
      </c>
      <c r="F7889" s="162" t="s">
        <v>25</v>
      </c>
      <c r="G7889" s="162">
        <v>818685</v>
      </c>
      <c r="H7889" s="162" t="s">
        <v>17</v>
      </c>
      <c r="I7889" s="162"/>
      <c r="J7889" s="162" t="s">
        <v>3354</v>
      </c>
      <c r="K7889" s="162"/>
      <c r="L7889" s="162" t="s">
        <v>77</v>
      </c>
      <c r="M7889" s="162" t="s">
        <v>3359</v>
      </c>
      <c r="N7889" s="162"/>
      <c r="O7889" s="162"/>
      <c r="P7889" s="162"/>
      <c r="Q7889" s="162"/>
      <c r="R7889" s="162"/>
      <c r="S7889" s="181"/>
      <c r="T7889" s="162"/>
      <c r="U7889" s="162"/>
      <c r="V7889" s="182"/>
      <c r="W7889" s="162"/>
      <c r="X7889" s="162"/>
      <c r="Y7889" s="162"/>
      <c r="Z7889" s="162"/>
      <c r="AA7889" s="159"/>
      <c r="AB7889" s="162" t="s">
        <v>139</v>
      </c>
      <c r="AC7889" s="159"/>
      <c r="AE7889" s="162"/>
      <c r="AF7889" s="162" t="s">
        <v>3060</v>
      </c>
      <c r="AG7889" s="162"/>
      <c r="AH7889" s="163">
        <v>40089.586261574077</v>
      </c>
      <c r="AI7889" s="162"/>
    </row>
    <row r="7890" spans="1:35" ht="15" customHeight="1" thickBot="1" x14ac:dyDescent="0.4">
      <c r="A7890" s="3"/>
      <c r="B7890" s="5">
        <f t="shared" si="706"/>
        <v>7888</v>
      </c>
      <c r="C7890">
        <f t="shared" si="712"/>
        <v>11</v>
      </c>
      <c r="D7890" s="16">
        <v>1972</v>
      </c>
      <c r="E7890" s="162" t="s">
        <v>327</v>
      </c>
      <c r="F7890" s="162" t="s">
        <v>25</v>
      </c>
      <c r="G7890" s="162">
        <v>818801</v>
      </c>
      <c r="H7890" s="162" t="s">
        <v>17</v>
      </c>
      <c r="I7890" s="162"/>
      <c r="J7890" s="162" t="s">
        <v>380</v>
      </c>
      <c r="K7890" s="162"/>
      <c r="L7890" s="162"/>
      <c r="M7890" s="162" t="s">
        <v>3359</v>
      </c>
      <c r="N7890" s="162"/>
      <c r="O7890" s="162"/>
      <c r="P7890" s="162"/>
      <c r="Q7890" s="162"/>
      <c r="R7890" s="162"/>
      <c r="S7890" s="181"/>
      <c r="T7890" s="162"/>
      <c r="U7890" s="162"/>
      <c r="V7890" s="182"/>
      <c r="W7890" s="162"/>
      <c r="X7890" s="162"/>
      <c r="Y7890" s="162"/>
      <c r="Z7890" s="162"/>
      <c r="AA7890" s="159"/>
      <c r="AB7890" s="162" t="s">
        <v>197</v>
      </c>
      <c r="AC7890" s="159"/>
      <c r="AE7890" s="162"/>
      <c r="AF7890" s="162" t="s">
        <v>3060</v>
      </c>
      <c r="AG7890" s="162"/>
      <c r="AH7890" s="163">
        <v>40059.704953703702</v>
      </c>
      <c r="AI7890" s="162"/>
    </row>
    <row r="7891" spans="1:35" ht="15" customHeight="1" thickBot="1" x14ac:dyDescent="0.4">
      <c r="A7891" s="3"/>
      <c r="B7891" s="5">
        <f t="shared" si="706"/>
        <v>7889</v>
      </c>
      <c r="C7891">
        <f t="shared" si="712"/>
        <v>166</v>
      </c>
      <c r="D7891" s="16">
        <v>1972</v>
      </c>
      <c r="E7891" s="162" t="s">
        <v>327</v>
      </c>
      <c r="F7891" s="162" t="s">
        <v>25</v>
      </c>
      <c r="G7891" s="162">
        <v>818812</v>
      </c>
      <c r="H7891" s="162" t="s">
        <v>17</v>
      </c>
      <c r="I7891" s="162"/>
      <c r="J7891" s="162" t="s">
        <v>380</v>
      </c>
      <c r="K7891" s="162" t="s">
        <v>3383</v>
      </c>
      <c r="L7891" s="162" t="s">
        <v>2494</v>
      </c>
      <c r="M7891" s="162" t="s">
        <v>3359</v>
      </c>
      <c r="N7891" s="162"/>
      <c r="O7891" s="162"/>
      <c r="P7891" s="162"/>
      <c r="Q7891" s="162"/>
      <c r="R7891" s="162"/>
      <c r="S7891" s="181"/>
      <c r="T7891" s="162"/>
      <c r="U7891" s="162"/>
      <c r="V7891" s="182"/>
      <c r="W7891" s="162"/>
      <c r="X7891" s="162"/>
      <c r="Y7891" s="162"/>
      <c r="Z7891" s="162"/>
      <c r="AA7891" s="159"/>
      <c r="AB7891" s="162" t="s">
        <v>195</v>
      </c>
      <c r="AC7891" s="159"/>
      <c r="AE7891" s="162"/>
      <c r="AF7891" s="162" t="s">
        <v>3060</v>
      </c>
      <c r="AG7891" s="162"/>
      <c r="AH7891" s="163">
        <v>39959.941412037035</v>
      </c>
      <c r="AI7891" s="162"/>
    </row>
    <row r="7892" spans="1:35" ht="15" customHeight="1" thickBot="1" x14ac:dyDescent="0.4">
      <c r="A7892" s="3"/>
      <c r="B7892" s="5">
        <f t="shared" si="706"/>
        <v>7890</v>
      </c>
      <c r="C7892">
        <f t="shared" si="712"/>
        <v>296</v>
      </c>
      <c r="D7892" s="16">
        <v>1972</v>
      </c>
      <c r="E7892" s="162" t="s">
        <v>327</v>
      </c>
      <c r="F7892" s="162" t="s">
        <v>25</v>
      </c>
      <c r="G7892" s="162">
        <v>818978</v>
      </c>
      <c r="H7892" s="162" t="s">
        <v>17</v>
      </c>
      <c r="I7892" s="162"/>
      <c r="J7892" s="162" t="s">
        <v>380</v>
      </c>
      <c r="K7892" s="162" t="s">
        <v>3383</v>
      </c>
      <c r="L7892" s="162" t="s">
        <v>52</v>
      </c>
      <c r="M7892" s="162" t="s">
        <v>3359</v>
      </c>
      <c r="N7892" s="162"/>
      <c r="O7892" s="162"/>
      <c r="P7892" s="162"/>
      <c r="Q7892" s="162"/>
      <c r="R7892" s="162"/>
      <c r="S7892" s="181"/>
      <c r="T7892" s="162"/>
      <c r="U7892" s="162"/>
      <c r="V7892" s="182"/>
      <c r="W7892" s="162"/>
      <c r="X7892" s="162"/>
      <c r="Y7892" s="162"/>
      <c r="Z7892" s="162"/>
      <c r="AA7892" s="159"/>
      <c r="AB7892" s="162"/>
      <c r="AC7892" s="159"/>
      <c r="AE7892" s="162"/>
      <c r="AF7892" s="162" t="s">
        <v>3060</v>
      </c>
      <c r="AG7892" s="162"/>
      <c r="AH7892" s="163">
        <v>39694.371018518519</v>
      </c>
      <c r="AI7892" s="162"/>
    </row>
    <row r="7893" spans="1:35" ht="15" customHeight="1" thickBot="1" x14ac:dyDescent="0.4">
      <c r="A7893" s="3"/>
      <c r="B7893" s="5">
        <f t="shared" si="706"/>
        <v>7891</v>
      </c>
      <c r="C7893">
        <f t="shared" ref="C7893:C7900" si="714">+G7894-G7893</f>
        <v>86</v>
      </c>
      <c r="D7893" s="16">
        <v>1972</v>
      </c>
      <c r="E7893" s="120" t="s">
        <v>15</v>
      </c>
      <c r="F7893" s="120" t="s">
        <v>25</v>
      </c>
      <c r="G7893" s="122">
        <v>819274</v>
      </c>
      <c r="H7893" s="196" t="s">
        <v>5836</v>
      </c>
      <c r="I7893" s="196"/>
      <c r="J7893" s="196" t="s">
        <v>3354</v>
      </c>
      <c r="K7893" s="196" t="s">
        <v>3383</v>
      </c>
      <c r="L7893" s="196"/>
      <c r="M7893" s="196" t="s">
        <v>3453</v>
      </c>
      <c r="N7893" s="196"/>
      <c r="O7893" s="196"/>
      <c r="P7893" s="196"/>
      <c r="Q7893" s="196"/>
      <c r="R7893" s="196"/>
      <c r="S7893" s="204"/>
      <c r="T7893" s="196" t="s">
        <v>3262</v>
      </c>
      <c r="U7893" s="196"/>
      <c r="V7893" s="205"/>
      <c r="W7893" s="196" t="s">
        <v>3572</v>
      </c>
      <c r="X7893" s="196" t="s">
        <v>3660</v>
      </c>
      <c r="Y7893" s="196"/>
      <c r="Z7893" s="196"/>
      <c r="AA7893" s="196" t="s">
        <v>3262</v>
      </c>
      <c r="AB7893" s="196"/>
      <c r="AC7893" s="196"/>
      <c r="AD7893" s="172"/>
      <c r="AE7893" s="196"/>
      <c r="AF7893" s="162" t="s">
        <v>3451</v>
      </c>
      <c r="AG7893" s="196"/>
      <c r="AH7893" s="206">
        <v>45999</v>
      </c>
      <c r="AI7893" s="198" t="s">
        <v>6075</v>
      </c>
    </row>
    <row r="7894" spans="1:35" ht="15" customHeight="1" thickBot="1" x14ac:dyDescent="0.4">
      <c r="A7894" s="3"/>
      <c r="B7894" s="5">
        <f t="shared" si="706"/>
        <v>7892</v>
      </c>
      <c r="C7894">
        <f t="shared" si="714"/>
        <v>20</v>
      </c>
      <c r="D7894" s="16">
        <v>1972</v>
      </c>
      <c r="E7894" s="119" t="s">
        <v>15</v>
      </c>
      <c r="F7894" s="119" t="s">
        <v>25</v>
      </c>
      <c r="G7894" s="121">
        <v>819360</v>
      </c>
      <c r="H7894" s="162"/>
      <c r="I7894" s="196"/>
      <c r="J7894" s="196" t="s">
        <v>3354</v>
      </c>
      <c r="K7894" s="196" t="s">
        <v>3383</v>
      </c>
      <c r="L7894" s="196"/>
      <c r="M7894" s="196" t="s">
        <v>3453</v>
      </c>
      <c r="N7894" s="196"/>
      <c r="O7894" s="196"/>
      <c r="P7894" s="196"/>
      <c r="Q7894" s="196"/>
      <c r="R7894" s="196"/>
      <c r="S7894" s="204"/>
      <c r="T7894" s="196" t="s">
        <v>3262</v>
      </c>
      <c r="U7894" s="196"/>
      <c r="V7894" s="205"/>
      <c r="W7894" s="196" t="s">
        <v>3572</v>
      </c>
      <c r="X7894" s="196" t="s">
        <v>3660</v>
      </c>
      <c r="Y7894" s="196"/>
      <c r="Z7894" s="196"/>
      <c r="AA7894" s="196" t="s">
        <v>3262</v>
      </c>
      <c r="AB7894" s="162"/>
      <c r="AC7894" s="162"/>
      <c r="AD7894"/>
      <c r="AE7894" s="162"/>
      <c r="AF7894" s="162" t="s">
        <v>3451</v>
      </c>
      <c r="AG7894" s="162"/>
      <c r="AH7894" s="163">
        <v>45966</v>
      </c>
      <c r="AI7894" s="198" t="s">
        <v>5812</v>
      </c>
    </row>
    <row r="7895" spans="1:35" ht="15" thickBot="1" x14ac:dyDescent="0.4">
      <c r="A7895" s="3"/>
      <c r="B7895" s="5">
        <f t="shared" si="706"/>
        <v>7893</v>
      </c>
      <c r="C7895">
        <f t="shared" si="714"/>
        <v>128</v>
      </c>
      <c r="D7895" s="16">
        <v>1972</v>
      </c>
      <c r="E7895" s="159" t="s">
        <v>15</v>
      </c>
      <c r="F7895" s="159" t="s">
        <v>25</v>
      </c>
      <c r="G7895" s="160">
        <v>819380</v>
      </c>
      <c r="H7895" s="159"/>
      <c r="I7895" s="159"/>
      <c r="J7895" s="159" t="s">
        <v>3354</v>
      </c>
      <c r="K7895" s="159" t="s">
        <v>3383</v>
      </c>
      <c r="L7895" s="159"/>
      <c r="M7895" s="159" t="s">
        <v>3453</v>
      </c>
      <c r="N7895" s="159"/>
      <c r="O7895" s="159"/>
      <c r="P7895" s="159"/>
      <c r="Q7895" s="159"/>
      <c r="R7895" s="159"/>
      <c r="S7895" s="159"/>
      <c r="T7895" s="159" t="s">
        <v>3262</v>
      </c>
      <c r="U7895" s="159"/>
      <c r="V7895" s="161"/>
      <c r="W7895" s="159" t="s">
        <v>3572</v>
      </c>
      <c r="X7895" s="159" t="s">
        <v>3660</v>
      </c>
      <c r="Y7895" s="159"/>
      <c r="Z7895" s="159"/>
      <c r="AA7895" s="159" t="s">
        <v>3262</v>
      </c>
      <c r="AB7895" s="159"/>
      <c r="AC7895" s="159"/>
      <c r="AD7895" s="159"/>
      <c r="AE7895" s="159"/>
      <c r="AF7895" t="s">
        <v>3451</v>
      </c>
      <c r="AG7895" s="159"/>
      <c r="AH7895" s="176">
        <v>46034</v>
      </c>
      <c r="AI7895" s="76" t="s">
        <v>6195</v>
      </c>
    </row>
    <row r="7896" spans="1:35" ht="15" customHeight="1" thickBot="1" x14ac:dyDescent="0.4">
      <c r="B7896" s="5">
        <f t="shared" si="706"/>
        <v>7894</v>
      </c>
      <c r="C7896">
        <f t="shared" si="714"/>
        <v>57</v>
      </c>
      <c r="D7896" s="16">
        <v>1972</v>
      </c>
      <c r="E7896" s="120" t="s">
        <v>15</v>
      </c>
      <c r="F7896" s="120" t="s">
        <v>25</v>
      </c>
      <c r="G7896" s="122">
        <v>819508</v>
      </c>
      <c r="H7896" s="196" t="s">
        <v>5836</v>
      </c>
      <c r="I7896" s="196"/>
      <c r="J7896" s="196" t="s">
        <v>3354</v>
      </c>
      <c r="K7896" s="196" t="s">
        <v>3383</v>
      </c>
      <c r="L7896" s="196"/>
      <c r="M7896" s="196" t="s">
        <v>3453</v>
      </c>
      <c r="N7896" s="196"/>
      <c r="O7896" s="196"/>
      <c r="P7896" s="196"/>
      <c r="Q7896" s="196"/>
      <c r="R7896" s="196"/>
      <c r="S7896" s="204"/>
      <c r="T7896" s="196" t="s">
        <v>3262</v>
      </c>
      <c r="U7896" s="196"/>
      <c r="V7896" s="205"/>
      <c r="W7896" s="196" t="s">
        <v>3572</v>
      </c>
      <c r="X7896" s="196" t="s">
        <v>3660</v>
      </c>
      <c r="Y7896" s="196"/>
      <c r="Z7896" s="196"/>
      <c r="AA7896" s="196" t="s">
        <v>3262</v>
      </c>
      <c r="AB7896" s="196"/>
      <c r="AC7896" s="196"/>
      <c r="AD7896" s="172"/>
      <c r="AE7896" s="196"/>
      <c r="AF7896" s="162" t="s">
        <v>3451</v>
      </c>
      <c r="AG7896" s="196"/>
      <c r="AH7896" s="206">
        <v>45999</v>
      </c>
      <c r="AI7896" s="198" t="s">
        <v>6076</v>
      </c>
    </row>
    <row r="7897" spans="1:35" ht="15" thickBot="1" x14ac:dyDescent="0.4">
      <c r="A7897" s="3"/>
      <c r="B7897" s="5">
        <f t="shared" si="706"/>
        <v>7895</v>
      </c>
      <c r="C7897">
        <f t="shared" si="714"/>
        <v>3</v>
      </c>
      <c r="D7897" s="16">
        <v>1972</v>
      </c>
      <c r="E7897" s="159" t="s">
        <v>15</v>
      </c>
      <c r="F7897" s="159" t="s">
        <v>25</v>
      </c>
      <c r="G7897" s="160">
        <v>819565</v>
      </c>
      <c r="H7897" s="159"/>
      <c r="I7897" s="159"/>
      <c r="J7897" s="159" t="s">
        <v>3354</v>
      </c>
      <c r="K7897" s="159" t="s">
        <v>3383</v>
      </c>
      <c r="L7897" s="159"/>
      <c r="M7897" s="159" t="s">
        <v>3453</v>
      </c>
      <c r="N7897" s="159"/>
      <c r="O7897" s="159"/>
      <c r="P7897" s="159"/>
      <c r="Q7897" s="159"/>
      <c r="R7897" s="159"/>
      <c r="S7897" s="159"/>
      <c r="T7897" s="159" t="s">
        <v>3262</v>
      </c>
      <c r="U7897" s="159"/>
      <c r="V7897" s="161"/>
      <c r="W7897" s="159" t="s">
        <v>3572</v>
      </c>
      <c r="X7897" s="159" t="s">
        <v>3660</v>
      </c>
      <c r="Y7897" s="159"/>
      <c r="Z7897" s="159"/>
      <c r="AA7897" s="159" t="s">
        <v>3262</v>
      </c>
      <c r="AB7897" s="159"/>
      <c r="AC7897" s="159"/>
      <c r="AD7897" s="159"/>
      <c r="AE7897" s="159"/>
      <c r="AF7897" t="s">
        <v>3451</v>
      </c>
      <c r="AG7897" s="159"/>
      <c r="AH7897" s="176">
        <v>46034</v>
      </c>
      <c r="AI7897" s="76" t="s">
        <v>6229</v>
      </c>
    </row>
    <row r="7898" spans="1:35" ht="15" customHeight="1" thickBot="1" x14ac:dyDescent="0.4">
      <c r="B7898" s="5">
        <f t="shared" si="706"/>
        <v>7896</v>
      </c>
      <c r="C7898">
        <f t="shared" si="714"/>
        <v>9</v>
      </c>
      <c r="D7898" s="16">
        <v>1972</v>
      </c>
      <c r="E7898" s="159" t="s">
        <v>15</v>
      </c>
      <c r="F7898" s="159" t="s">
        <v>25</v>
      </c>
      <c r="G7898" s="160">
        <v>819568</v>
      </c>
      <c r="H7898" s="159"/>
      <c r="I7898" s="159"/>
      <c r="J7898" s="159" t="s">
        <v>3354</v>
      </c>
      <c r="K7898" s="159" t="s">
        <v>3383</v>
      </c>
      <c r="L7898" s="159"/>
      <c r="M7898" s="159" t="s">
        <v>3453</v>
      </c>
      <c r="N7898" s="159"/>
      <c r="O7898" s="159"/>
      <c r="P7898" s="159"/>
      <c r="Q7898" s="159"/>
      <c r="R7898" s="159"/>
      <c r="S7898" s="159"/>
      <c r="T7898" s="159" t="s">
        <v>3262</v>
      </c>
      <c r="U7898" s="159"/>
      <c r="V7898" s="161"/>
      <c r="W7898" s="159" t="s">
        <v>3572</v>
      </c>
      <c r="X7898" s="159" t="s">
        <v>3660</v>
      </c>
      <c r="Y7898" s="159"/>
      <c r="Z7898" s="159"/>
      <c r="AA7898" s="159" t="s">
        <v>3262</v>
      </c>
      <c r="AB7898" s="159"/>
      <c r="AC7898" s="159"/>
      <c r="AD7898" s="159"/>
      <c r="AE7898" s="159"/>
      <c r="AF7898" t="s">
        <v>3451</v>
      </c>
      <c r="AH7898" s="2">
        <v>46130</v>
      </c>
      <c r="AI7898" s="76" t="s">
        <v>6508</v>
      </c>
    </row>
    <row r="7899" spans="1:35" ht="15" customHeight="1" thickBot="1" x14ac:dyDescent="0.4">
      <c r="B7899" s="5">
        <f t="shared" ref="B7899:B7962" si="715">+B7898+1</f>
        <v>7897</v>
      </c>
      <c r="C7899">
        <f t="shared" si="714"/>
        <v>135</v>
      </c>
      <c r="D7899" s="16">
        <v>1972</v>
      </c>
      <c r="E7899" s="162" t="s">
        <v>15</v>
      </c>
      <c r="F7899" s="162" t="s">
        <v>25</v>
      </c>
      <c r="G7899" s="162">
        <v>819577</v>
      </c>
      <c r="H7899" s="162" t="s">
        <v>17</v>
      </c>
      <c r="I7899" s="162"/>
      <c r="J7899" s="162" t="s">
        <v>3354</v>
      </c>
      <c r="K7899" s="162"/>
      <c r="L7899" s="162"/>
      <c r="M7899" s="162" t="s">
        <v>3359</v>
      </c>
      <c r="N7899" s="162"/>
      <c r="O7899" s="162"/>
      <c r="P7899" s="162"/>
      <c r="Q7899" s="162"/>
      <c r="R7899" s="162"/>
      <c r="S7899" s="181"/>
      <c r="T7899" s="162"/>
      <c r="U7899" s="162"/>
      <c r="V7899" s="182"/>
      <c r="W7899" s="162"/>
      <c r="X7899" s="162"/>
      <c r="Y7899" s="162"/>
      <c r="Z7899" s="162"/>
      <c r="AA7899" s="159"/>
      <c r="AB7899" s="162"/>
      <c r="AC7899" s="159"/>
      <c r="AE7899" s="162"/>
      <c r="AF7899" s="162" t="s">
        <v>3060</v>
      </c>
      <c r="AG7899" s="162"/>
      <c r="AH7899" s="163">
        <v>40783.64271990741</v>
      </c>
      <c r="AI7899" s="162"/>
    </row>
    <row r="7900" spans="1:35" ht="15" customHeight="1" thickBot="1" x14ac:dyDescent="0.4">
      <c r="A7900" s="3"/>
      <c r="B7900" s="5">
        <f t="shared" si="715"/>
        <v>7898</v>
      </c>
      <c r="C7900">
        <f t="shared" si="714"/>
        <v>5</v>
      </c>
      <c r="D7900" s="16">
        <v>1972</v>
      </c>
      <c r="E7900" s="162" t="s">
        <v>560</v>
      </c>
      <c r="F7900" s="162" t="s">
        <v>25</v>
      </c>
      <c r="G7900" s="162">
        <v>819712</v>
      </c>
      <c r="H7900" s="162" t="s">
        <v>17</v>
      </c>
      <c r="I7900" s="162"/>
      <c r="J7900" s="162" t="s">
        <v>3354</v>
      </c>
      <c r="K7900" s="162" t="s">
        <v>3383</v>
      </c>
      <c r="L7900" s="162" t="s">
        <v>37</v>
      </c>
      <c r="M7900" s="162" t="s">
        <v>3359</v>
      </c>
      <c r="N7900" s="162"/>
      <c r="O7900" s="162"/>
      <c r="P7900" s="162"/>
      <c r="Q7900" s="162"/>
      <c r="R7900" s="162"/>
      <c r="S7900" s="181"/>
      <c r="T7900" s="162"/>
      <c r="U7900" s="162"/>
      <c r="V7900" s="182"/>
      <c r="W7900" s="162"/>
      <c r="X7900" s="162"/>
      <c r="Y7900" s="162"/>
      <c r="Z7900" s="162"/>
      <c r="AA7900" s="159"/>
      <c r="AB7900" s="162" t="s">
        <v>132</v>
      </c>
      <c r="AC7900" s="159"/>
      <c r="AE7900" s="162"/>
      <c r="AF7900" s="162" t="s">
        <v>3060</v>
      </c>
      <c r="AG7900" s="162"/>
      <c r="AH7900" s="163">
        <v>39685.694872685184</v>
      </c>
      <c r="AI7900" s="162"/>
    </row>
    <row r="7901" spans="1:35" ht="15" customHeight="1" thickBot="1" x14ac:dyDescent="0.4">
      <c r="A7901" s="3"/>
      <c r="B7901" s="5">
        <f t="shared" si="715"/>
        <v>7899</v>
      </c>
      <c r="C7901">
        <f t="shared" si="712"/>
        <v>10</v>
      </c>
      <c r="D7901" s="16">
        <v>1972</v>
      </c>
      <c r="E7901" s="162" t="s">
        <v>560</v>
      </c>
      <c r="F7901" s="162" t="s">
        <v>25</v>
      </c>
      <c r="G7901" s="162">
        <v>819717</v>
      </c>
      <c r="H7901" s="162" t="s">
        <v>17</v>
      </c>
      <c r="I7901" s="162"/>
      <c r="J7901" s="162" t="s">
        <v>380</v>
      </c>
      <c r="K7901" s="162" t="s">
        <v>3383</v>
      </c>
      <c r="L7901" s="162" t="s">
        <v>2495</v>
      </c>
      <c r="M7901" s="162" t="s">
        <v>3359</v>
      </c>
      <c r="N7901" s="162"/>
      <c r="O7901" s="162"/>
      <c r="P7901" s="162"/>
      <c r="Q7901" s="162"/>
      <c r="R7901" s="162"/>
      <c r="S7901" s="181"/>
      <c r="T7901" s="162"/>
      <c r="U7901" s="162"/>
      <c r="V7901" s="182"/>
      <c r="W7901" s="162"/>
      <c r="X7901" s="162"/>
      <c r="Y7901" s="162"/>
      <c r="Z7901" s="162"/>
      <c r="AA7901" s="159"/>
      <c r="AB7901" s="162" t="s">
        <v>132</v>
      </c>
      <c r="AC7901" s="159"/>
      <c r="AE7901" s="162"/>
      <c r="AF7901" s="162" t="s">
        <v>3060</v>
      </c>
      <c r="AG7901" s="162"/>
      <c r="AH7901" s="163">
        <v>39741.805347222224</v>
      </c>
      <c r="AI7901" s="162"/>
    </row>
    <row r="7902" spans="1:35" ht="15" customHeight="1" thickBot="1" x14ac:dyDescent="0.4">
      <c r="A7902" s="3"/>
      <c r="B7902" s="5">
        <f t="shared" si="715"/>
        <v>7900</v>
      </c>
      <c r="C7902">
        <f t="shared" si="712"/>
        <v>1</v>
      </c>
      <c r="D7902" s="16">
        <v>1972</v>
      </c>
      <c r="E7902" s="162" t="s">
        <v>560</v>
      </c>
      <c r="F7902" s="162" t="s">
        <v>25</v>
      </c>
      <c r="G7902" s="162">
        <v>819727</v>
      </c>
      <c r="H7902" s="162" t="s">
        <v>17</v>
      </c>
      <c r="I7902" s="162"/>
      <c r="J7902" s="162" t="s">
        <v>3354</v>
      </c>
      <c r="K7902" s="162" t="s">
        <v>3383</v>
      </c>
      <c r="L7902" s="162" t="s">
        <v>162</v>
      </c>
      <c r="M7902" s="162" t="s">
        <v>3359</v>
      </c>
      <c r="N7902" s="162"/>
      <c r="O7902" s="162"/>
      <c r="P7902" s="162"/>
      <c r="Q7902" s="162"/>
      <c r="R7902" s="162"/>
      <c r="S7902" s="181"/>
      <c r="T7902" s="162"/>
      <c r="U7902" s="162"/>
      <c r="V7902" s="182"/>
      <c r="W7902" s="162"/>
      <c r="X7902" s="162"/>
      <c r="Y7902" s="162"/>
      <c r="Z7902" s="162"/>
      <c r="AA7902" s="159"/>
      <c r="AB7902" s="162" t="s">
        <v>195</v>
      </c>
      <c r="AC7902" s="159"/>
      <c r="AE7902" s="162"/>
      <c r="AF7902" s="162" t="s">
        <v>3060</v>
      </c>
      <c r="AG7902" s="162"/>
      <c r="AH7902" s="163">
        <v>39989.389884259261</v>
      </c>
      <c r="AI7902" s="162"/>
    </row>
    <row r="7903" spans="1:35" ht="15" customHeight="1" thickBot="1" x14ac:dyDescent="0.4">
      <c r="A7903" s="3"/>
      <c r="B7903" s="5">
        <f t="shared" si="715"/>
        <v>7901</v>
      </c>
      <c r="C7903">
        <f t="shared" si="712"/>
        <v>64</v>
      </c>
      <c r="D7903" s="16">
        <v>1972</v>
      </c>
      <c r="E7903" s="162" t="s">
        <v>560</v>
      </c>
      <c r="F7903" s="162" t="s">
        <v>25</v>
      </c>
      <c r="G7903" s="162">
        <v>819728</v>
      </c>
      <c r="H7903" s="162" t="s">
        <v>17</v>
      </c>
      <c r="I7903" s="162"/>
      <c r="J7903" s="162" t="s">
        <v>3354</v>
      </c>
      <c r="K7903" s="162" t="s">
        <v>3383</v>
      </c>
      <c r="L7903" s="162" t="s">
        <v>265</v>
      </c>
      <c r="M7903" s="162" t="s">
        <v>3359</v>
      </c>
      <c r="N7903" s="162"/>
      <c r="O7903" s="162"/>
      <c r="P7903" s="162"/>
      <c r="Q7903" s="162"/>
      <c r="R7903" s="162"/>
      <c r="S7903" s="181"/>
      <c r="T7903" s="162"/>
      <c r="U7903" s="162"/>
      <c r="V7903" s="182"/>
      <c r="W7903" s="162"/>
      <c r="X7903" s="162"/>
      <c r="Y7903" s="162"/>
      <c r="Z7903" s="162"/>
      <c r="AA7903" s="159"/>
      <c r="AB7903" s="162"/>
      <c r="AC7903" s="159"/>
      <c r="AD7903" s="3" t="s">
        <v>2496</v>
      </c>
      <c r="AE7903" s="162"/>
      <c r="AF7903" s="162" t="s">
        <v>3060</v>
      </c>
      <c r="AG7903" s="162"/>
      <c r="AH7903" s="163">
        <v>40199.554895833331</v>
      </c>
      <c r="AI7903" s="162"/>
    </row>
    <row r="7904" spans="1:35" ht="15" customHeight="1" thickBot="1" x14ac:dyDescent="0.4">
      <c r="A7904" s="3"/>
      <c r="B7904" s="5">
        <f t="shared" si="715"/>
        <v>7902</v>
      </c>
      <c r="C7904">
        <f t="shared" si="712"/>
        <v>7</v>
      </c>
      <c r="D7904" s="16">
        <v>1972</v>
      </c>
      <c r="E7904" s="162" t="s">
        <v>560</v>
      </c>
      <c r="F7904" s="162" t="s">
        <v>25</v>
      </c>
      <c r="G7904" s="162">
        <v>819792</v>
      </c>
      <c r="H7904" s="162" t="s">
        <v>17</v>
      </c>
      <c r="I7904" s="162"/>
      <c r="J7904" s="162" t="s">
        <v>3354</v>
      </c>
      <c r="K7904" s="162" t="s">
        <v>3383</v>
      </c>
      <c r="L7904" s="162" t="s">
        <v>437</v>
      </c>
      <c r="M7904" s="162" t="s">
        <v>3359</v>
      </c>
      <c r="N7904" s="162"/>
      <c r="O7904" s="162"/>
      <c r="P7904" s="162"/>
      <c r="Q7904" s="162"/>
      <c r="R7904" s="162"/>
      <c r="S7904" s="181"/>
      <c r="T7904" s="162"/>
      <c r="U7904" s="162"/>
      <c r="V7904" s="182"/>
      <c r="W7904" s="162"/>
      <c r="X7904" s="162"/>
      <c r="Y7904" s="162"/>
      <c r="Z7904" s="162"/>
      <c r="AA7904" s="159"/>
      <c r="AB7904" s="162" t="s">
        <v>132</v>
      </c>
      <c r="AC7904" s="159" t="s">
        <v>2497</v>
      </c>
      <c r="AE7904" s="162"/>
      <c r="AF7904" s="162" t="s">
        <v>3060</v>
      </c>
      <c r="AG7904" s="162"/>
      <c r="AH7904" s="163">
        <v>39927.539618055554</v>
      </c>
      <c r="AI7904" s="162"/>
    </row>
    <row r="7905" spans="1:35" ht="15" customHeight="1" thickBot="1" x14ac:dyDescent="0.4">
      <c r="A7905" s="3"/>
      <c r="B7905" s="5">
        <f t="shared" si="715"/>
        <v>7903</v>
      </c>
      <c r="C7905">
        <f t="shared" si="712"/>
        <v>59</v>
      </c>
      <c r="D7905" s="16">
        <v>1972</v>
      </c>
      <c r="E7905" s="162" t="s">
        <v>560</v>
      </c>
      <c r="F7905" s="159" t="s">
        <v>25</v>
      </c>
      <c r="G7905" s="160">
        <v>819799</v>
      </c>
      <c r="H7905" s="159"/>
      <c r="I7905" s="159"/>
      <c r="J7905" s="159" t="s">
        <v>3354</v>
      </c>
      <c r="K7905" s="159" t="s">
        <v>3383</v>
      </c>
      <c r="L7905" s="159"/>
      <c r="M7905" s="159" t="s">
        <v>3453</v>
      </c>
      <c r="N7905" s="159"/>
      <c r="O7905" s="159"/>
      <c r="P7905" s="159"/>
      <c r="Q7905" s="159"/>
      <c r="R7905" s="159"/>
      <c r="S7905" s="203"/>
      <c r="T7905" s="159" t="s">
        <v>3424</v>
      </c>
      <c r="U7905" s="159"/>
      <c r="V7905" s="161"/>
      <c r="W7905" s="159" t="s">
        <v>3557</v>
      </c>
      <c r="X7905" s="159"/>
      <c r="Y7905" s="159"/>
      <c r="Z7905" s="159" t="s">
        <v>3359</v>
      </c>
      <c r="AA7905" s="159" t="s">
        <v>3748</v>
      </c>
      <c r="AB7905" s="159" t="s">
        <v>3728</v>
      </c>
      <c r="AC7905" s="159"/>
      <c r="AD7905" s="3" t="s">
        <v>5714</v>
      </c>
      <c r="AE7905" s="159"/>
      <c r="AF7905" s="162" t="s">
        <v>3451</v>
      </c>
      <c r="AG7905" s="159"/>
      <c r="AH7905" s="176">
        <v>45928</v>
      </c>
      <c r="AI7905" s="76" t="s">
        <v>5665</v>
      </c>
    </row>
    <row r="7906" spans="1:35" ht="15" customHeight="1" thickBot="1" x14ac:dyDescent="0.4">
      <c r="A7906" s="3"/>
      <c r="B7906" s="5">
        <f t="shared" si="715"/>
        <v>7904</v>
      </c>
      <c r="C7906">
        <f t="shared" si="712"/>
        <v>12</v>
      </c>
      <c r="D7906" s="16">
        <v>1972</v>
      </c>
      <c r="E7906" s="162" t="s">
        <v>15</v>
      </c>
      <c r="F7906" s="162" t="s">
        <v>16</v>
      </c>
      <c r="G7906" s="162">
        <v>819858</v>
      </c>
      <c r="H7906" s="162" t="s">
        <v>17</v>
      </c>
      <c r="I7906" s="162"/>
      <c r="J7906" s="162" t="s">
        <v>3354</v>
      </c>
      <c r="K7906" s="162" t="s">
        <v>3383</v>
      </c>
      <c r="L7906" s="162" t="s">
        <v>1013</v>
      </c>
      <c r="M7906" s="162" t="s">
        <v>3359</v>
      </c>
      <c r="N7906" s="162"/>
      <c r="O7906" s="162"/>
      <c r="P7906" s="162"/>
      <c r="Q7906" s="162"/>
      <c r="R7906" s="162"/>
      <c r="S7906" s="181"/>
      <c r="T7906" s="162"/>
      <c r="U7906" s="162"/>
      <c r="V7906" s="182"/>
      <c r="W7906" s="162"/>
      <c r="X7906" s="162"/>
      <c r="Y7906" s="162"/>
      <c r="Z7906" s="162"/>
      <c r="AA7906" s="159"/>
      <c r="AB7906" s="162"/>
      <c r="AC7906" s="159"/>
      <c r="AE7906" s="162"/>
      <c r="AF7906" s="162" t="s">
        <v>3060</v>
      </c>
      <c r="AG7906" s="162"/>
      <c r="AH7906" s="163">
        <v>40858.832569444443</v>
      </c>
      <c r="AI7906" s="162"/>
    </row>
    <row r="7907" spans="1:35" ht="15" customHeight="1" thickBot="1" x14ac:dyDescent="0.4">
      <c r="A7907" s="3"/>
      <c r="B7907" s="5">
        <f t="shared" si="715"/>
        <v>7905</v>
      </c>
      <c r="C7907">
        <f t="shared" si="712"/>
        <v>13</v>
      </c>
      <c r="D7907" s="16">
        <v>1972</v>
      </c>
      <c r="E7907" s="162" t="s">
        <v>15</v>
      </c>
      <c r="F7907" s="162" t="s">
        <v>16</v>
      </c>
      <c r="G7907" s="162">
        <v>819870</v>
      </c>
      <c r="H7907" s="162" t="s">
        <v>17</v>
      </c>
      <c r="I7907" s="162"/>
      <c r="J7907" s="162" t="s">
        <v>3354</v>
      </c>
      <c r="K7907" s="162" t="s">
        <v>3383</v>
      </c>
      <c r="L7907" s="162" t="s">
        <v>471</v>
      </c>
      <c r="M7907" s="162" t="s">
        <v>3359</v>
      </c>
      <c r="N7907" s="162"/>
      <c r="O7907" s="162"/>
      <c r="P7907" s="162"/>
      <c r="Q7907" s="162"/>
      <c r="R7907" s="162"/>
      <c r="S7907" s="181"/>
      <c r="T7907" s="162"/>
      <c r="U7907" s="162"/>
      <c r="V7907" s="182"/>
      <c r="W7907" s="162"/>
      <c r="X7907" s="162"/>
      <c r="Y7907" s="162"/>
      <c r="Z7907" s="162"/>
      <c r="AA7907" s="159"/>
      <c r="AB7907" s="162" t="s">
        <v>2498</v>
      </c>
      <c r="AC7907" s="159" t="s">
        <v>2306</v>
      </c>
      <c r="AE7907" s="162"/>
      <c r="AF7907" s="162" t="s">
        <v>3060</v>
      </c>
      <c r="AG7907" s="162"/>
      <c r="AH7907" s="163">
        <v>40758.839004629626</v>
      </c>
      <c r="AI7907" s="162"/>
    </row>
    <row r="7908" spans="1:35" ht="15" customHeight="1" thickBot="1" x14ac:dyDescent="0.4">
      <c r="A7908" s="3"/>
      <c r="B7908" s="5">
        <f t="shared" si="715"/>
        <v>7906</v>
      </c>
      <c r="C7908">
        <f t="shared" si="712"/>
        <v>94</v>
      </c>
      <c r="D7908" s="16">
        <v>1972</v>
      </c>
      <c r="E7908" s="162" t="s">
        <v>15</v>
      </c>
      <c r="F7908" s="162" t="s">
        <v>16</v>
      </c>
      <c r="G7908" s="162">
        <v>819883</v>
      </c>
      <c r="H7908" s="162" t="s">
        <v>17</v>
      </c>
      <c r="I7908" s="162"/>
      <c r="J7908" s="162" t="s">
        <v>3354</v>
      </c>
      <c r="K7908" s="162" t="s">
        <v>3383</v>
      </c>
      <c r="L7908" s="162" t="s">
        <v>2499</v>
      </c>
      <c r="M7908" s="162" t="s">
        <v>3359</v>
      </c>
      <c r="N7908" s="162"/>
      <c r="O7908" s="162"/>
      <c r="P7908" s="162"/>
      <c r="Q7908" s="162"/>
      <c r="R7908" s="162"/>
      <c r="S7908" s="181"/>
      <c r="T7908" s="162"/>
      <c r="U7908" s="162"/>
      <c r="V7908" s="182"/>
      <c r="W7908" s="162"/>
      <c r="X7908" s="162"/>
      <c r="Y7908" s="162"/>
      <c r="Z7908" s="162"/>
      <c r="AA7908" s="159"/>
      <c r="AB7908" s="162"/>
      <c r="AC7908" s="159"/>
      <c r="AE7908" s="162"/>
      <c r="AF7908" s="162" t="s">
        <v>3060</v>
      </c>
      <c r="AG7908" s="162"/>
      <c r="AH7908" s="163">
        <v>39924.549328703702</v>
      </c>
      <c r="AI7908" s="162"/>
    </row>
    <row r="7909" spans="1:35" ht="15" customHeight="1" thickBot="1" x14ac:dyDescent="0.4">
      <c r="A7909" s="3"/>
      <c r="B7909" s="5">
        <f t="shared" si="715"/>
        <v>7907</v>
      </c>
      <c r="C7909">
        <f t="shared" si="712"/>
        <v>333</v>
      </c>
      <c r="D7909" s="16">
        <v>1972</v>
      </c>
      <c r="E7909" s="162" t="s">
        <v>15</v>
      </c>
      <c r="F7909" s="162" t="s">
        <v>16</v>
      </c>
      <c r="G7909" s="162">
        <v>819977</v>
      </c>
      <c r="H7909" s="162" t="s">
        <v>17</v>
      </c>
      <c r="I7909" s="162"/>
      <c r="J7909" s="162" t="s">
        <v>3354</v>
      </c>
      <c r="K7909" s="162" t="s">
        <v>3383</v>
      </c>
      <c r="L7909" s="162" t="s">
        <v>239</v>
      </c>
      <c r="M7909" s="162" t="s">
        <v>3359</v>
      </c>
      <c r="N7909" s="162"/>
      <c r="O7909" s="162"/>
      <c r="P7909" s="162"/>
      <c r="Q7909" s="162"/>
      <c r="R7909" s="162"/>
      <c r="S7909" s="181"/>
      <c r="T7909" s="162"/>
      <c r="U7909" s="162"/>
      <c r="V7909" s="182"/>
      <c r="W7909" s="162"/>
      <c r="X7909" s="162"/>
      <c r="Y7909" s="162"/>
      <c r="Z7909" s="162"/>
      <c r="AA7909" s="159"/>
      <c r="AB7909" s="162"/>
      <c r="AC7909" s="159"/>
      <c r="AE7909" s="162"/>
      <c r="AF7909" s="162" t="s">
        <v>3060</v>
      </c>
      <c r="AG7909" s="162"/>
      <c r="AH7909" s="163">
        <v>40990.625104166669</v>
      </c>
      <c r="AI7909" s="162"/>
    </row>
    <row r="7910" spans="1:35" ht="15" customHeight="1" thickBot="1" x14ac:dyDescent="0.4">
      <c r="A7910" s="3"/>
      <c r="B7910" s="5">
        <f t="shared" si="715"/>
        <v>7908</v>
      </c>
      <c r="C7910">
        <f t="shared" si="712"/>
        <v>17</v>
      </c>
      <c r="D7910" s="16">
        <v>1972</v>
      </c>
      <c r="E7910" s="162" t="s">
        <v>759</v>
      </c>
      <c r="F7910" s="162" t="s">
        <v>25</v>
      </c>
      <c r="G7910" s="162">
        <v>820310</v>
      </c>
      <c r="H7910" s="162" t="s">
        <v>17</v>
      </c>
      <c r="I7910" s="162"/>
      <c r="J7910" s="162" t="s">
        <v>380</v>
      </c>
      <c r="K7910" s="162" t="s">
        <v>3383</v>
      </c>
      <c r="L7910" s="162" t="s">
        <v>162</v>
      </c>
      <c r="M7910" s="162" t="s">
        <v>3359</v>
      </c>
      <c r="N7910" s="162"/>
      <c r="O7910" s="162"/>
      <c r="P7910" s="162"/>
      <c r="Q7910" s="162"/>
      <c r="R7910" s="162"/>
      <c r="S7910" s="181"/>
      <c r="T7910" s="162"/>
      <c r="U7910" s="162"/>
      <c r="V7910" s="182"/>
      <c r="W7910" s="162"/>
      <c r="X7910" s="162"/>
      <c r="Y7910" s="162"/>
      <c r="Z7910" s="162"/>
      <c r="AA7910" s="159"/>
      <c r="AB7910" s="162" t="s">
        <v>807</v>
      </c>
      <c r="AC7910" s="159"/>
      <c r="AE7910" s="162"/>
      <c r="AF7910" s="162" t="s">
        <v>3060</v>
      </c>
      <c r="AG7910" s="162"/>
      <c r="AH7910" s="163">
        <v>39972.508402777778</v>
      </c>
      <c r="AI7910" s="162"/>
    </row>
    <row r="7911" spans="1:35" ht="15" customHeight="1" thickBot="1" x14ac:dyDescent="0.4">
      <c r="A7911" s="3"/>
      <c r="B7911" s="5">
        <f t="shared" si="715"/>
        <v>7909</v>
      </c>
      <c r="C7911">
        <f t="shared" si="712"/>
        <v>16</v>
      </c>
      <c r="D7911" s="16">
        <v>1972</v>
      </c>
      <c r="E7911" s="159" t="s">
        <v>4211</v>
      </c>
      <c r="F7911" s="159" t="s">
        <v>25</v>
      </c>
      <c r="G7911" s="159">
        <v>820327</v>
      </c>
      <c r="H7911" s="159"/>
      <c r="I7911" s="159"/>
      <c r="J7911" s="159" t="s">
        <v>380</v>
      </c>
      <c r="K7911" s="159" t="s">
        <v>3383</v>
      </c>
      <c r="L7911" s="159"/>
      <c r="M7911" s="159" t="s">
        <v>3413</v>
      </c>
      <c r="N7911" s="159"/>
      <c r="O7911" s="159"/>
      <c r="P7911" s="159"/>
      <c r="Q7911" s="159"/>
      <c r="R7911" s="159"/>
      <c r="S7911" s="203"/>
      <c r="T7911" s="159"/>
      <c r="U7911" s="159" t="s">
        <v>3687</v>
      </c>
      <c r="V7911" s="161" t="s">
        <v>4212</v>
      </c>
      <c r="W7911" s="159" t="s">
        <v>3971</v>
      </c>
      <c r="X7911" s="159"/>
      <c r="Y7911" s="159"/>
      <c r="Z7911" s="159"/>
      <c r="AA7911" s="159"/>
      <c r="AB7911" s="159"/>
      <c r="AC7911" s="159"/>
      <c r="AE7911" s="159"/>
      <c r="AF7911" s="162" t="s">
        <v>3451</v>
      </c>
      <c r="AG7911" s="159"/>
      <c r="AH7911" s="176">
        <v>45561</v>
      </c>
      <c r="AI7911" s="76" t="s">
        <v>4213</v>
      </c>
    </row>
    <row r="7912" spans="1:35" ht="15" customHeight="1" thickBot="1" x14ac:dyDescent="0.4">
      <c r="A7912" s="3"/>
      <c r="B7912" s="5">
        <f t="shared" si="715"/>
        <v>7910</v>
      </c>
      <c r="C7912">
        <f t="shared" si="712"/>
        <v>10</v>
      </c>
      <c r="D7912" s="16">
        <v>1972</v>
      </c>
      <c r="E7912" s="162" t="s">
        <v>759</v>
      </c>
      <c r="F7912" s="162" t="s">
        <v>25</v>
      </c>
      <c r="G7912" s="162">
        <v>820343</v>
      </c>
      <c r="H7912" s="162" t="s">
        <v>17</v>
      </c>
      <c r="I7912" s="162"/>
      <c r="J7912" s="162" t="s">
        <v>380</v>
      </c>
      <c r="K7912" s="162" t="s">
        <v>3383</v>
      </c>
      <c r="L7912" s="162" t="s">
        <v>174</v>
      </c>
      <c r="M7912" s="162" t="s">
        <v>3359</v>
      </c>
      <c r="N7912" s="162"/>
      <c r="O7912" s="162"/>
      <c r="P7912" s="162"/>
      <c r="Q7912" s="162"/>
      <c r="R7912" s="162"/>
      <c r="S7912" s="181"/>
      <c r="T7912" s="162"/>
      <c r="U7912" s="162"/>
      <c r="V7912" s="182"/>
      <c r="W7912" s="162"/>
      <c r="X7912" s="162"/>
      <c r="Y7912" s="162"/>
      <c r="Z7912" s="162"/>
      <c r="AA7912" s="159"/>
      <c r="AB7912" s="162" t="s">
        <v>139</v>
      </c>
      <c r="AC7912" s="159"/>
      <c r="AD7912" s="3" t="s">
        <v>2273</v>
      </c>
      <c r="AE7912" s="162"/>
      <c r="AF7912" s="162" t="s">
        <v>3060</v>
      </c>
      <c r="AG7912" s="162"/>
      <c r="AH7912" s="163">
        <v>39878.393611111111</v>
      </c>
      <c r="AI7912" s="162"/>
    </row>
    <row r="7913" spans="1:35" ht="15" thickBot="1" x14ac:dyDescent="0.4">
      <c r="A7913" s="3"/>
      <c r="B7913" s="5">
        <f t="shared" si="715"/>
        <v>7911</v>
      </c>
      <c r="C7913">
        <f t="shared" si="712"/>
        <v>16</v>
      </c>
      <c r="D7913" s="16">
        <v>1972</v>
      </c>
      <c r="E7913" s="159" t="s">
        <v>759</v>
      </c>
      <c r="F7913" s="159" t="s">
        <v>25</v>
      </c>
      <c r="G7913" s="160">
        <v>820353</v>
      </c>
      <c r="H7913" s="159"/>
      <c r="I7913" s="159"/>
      <c r="J7913" s="159" t="s">
        <v>380</v>
      </c>
      <c r="K7913" s="159" t="s">
        <v>3383</v>
      </c>
      <c r="L7913" s="159"/>
      <c r="M7913" s="159" t="s">
        <v>3453</v>
      </c>
      <c r="N7913" s="159"/>
      <c r="O7913" s="159"/>
      <c r="P7913" s="159"/>
      <c r="Q7913" s="159"/>
      <c r="R7913" s="159"/>
      <c r="S7913" s="159"/>
      <c r="T7913" s="159"/>
      <c r="U7913" s="159" t="s">
        <v>3971</v>
      </c>
      <c r="V7913" s="161" t="s">
        <v>3359</v>
      </c>
      <c r="W7913" s="159" t="s">
        <v>3795</v>
      </c>
      <c r="X7913" s="159" t="s">
        <v>3452</v>
      </c>
      <c r="Y7913" s="159"/>
      <c r="Z7913" s="159"/>
      <c r="AA7913" s="215" t="s">
        <v>6318</v>
      </c>
      <c r="AB7913" s="159"/>
      <c r="AC7913" s="159"/>
      <c r="AD7913" s="159"/>
      <c r="AE7913" s="159"/>
      <c r="AF7913" t="s">
        <v>3451</v>
      </c>
      <c r="AG7913" s="159"/>
      <c r="AH7913" s="176">
        <v>46034</v>
      </c>
      <c r="AI7913" s="76" t="s">
        <v>6226</v>
      </c>
    </row>
    <row r="7914" spans="1:35" ht="15" customHeight="1" thickBot="1" x14ac:dyDescent="0.4">
      <c r="B7914" s="5">
        <f t="shared" si="715"/>
        <v>7912</v>
      </c>
      <c r="C7914">
        <f t="shared" si="712"/>
        <v>33</v>
      </c>
      <c r="D7914" s="16">
        <v>1972</v>
      </c>
      <c r="E7914" s="162" t="s">
        <v>759</v>
      </c>
      <c r="F7914" s="162" t="s">
        <v>25</v>
      </c>
      <c r="G7914" s="162">
        <v>820369</v>
      </c>
      <c r="H7914" s="162" t="s">
        <v>17</v>
      </c>
      <c r="I7914" s="162"/>
      <c r="J7914" s="162" t="s">
        <v>380</v>
      </c>
      <c r="K7914" s="162" t="s">
        <v>3383</v>
      </c>
      <c r="L7914" s="162" t="s">
        <v>56</v>
      </c>
      <c r="M7914" s="162" t="s">
        <v>3359</v>
      </c>
      <c r="N7914" s="162"/>
      <c r="O7914" s="162"/>
      <c r="P7914" s="162"/>
      <c r="Q7914" s="162"/>
      <c r="R7914" s="162"/>
      <c r="S7914" s="181"/>
      <c r="T7914" s="162"/>
      <c r="U7914" s="162"/>
      <c r="V7914" s="182"/>
      <c r="W7914" s="162"/>
      <c r="X7914" s="162"/>
      <c r="Y7914" s="162"/>
      <c r="Z7914" s="162"/>
      <c r="AA7914" s="159"/>
      <c r="AB7914" s="162" t="s">
        <v>807</v>
      </c>
      <c r="AC7914" s="159"/>
      <c r="AE7914" s="162"/>
      <c r="AF7914" s="162" t="s">
        <v>3060</v>
      </c>
      <c r="AG7914" s="162"/>
      <c r="AH7914" s="163">
        <v>39770.471412037034</v>
      </c>
      <c r="AI7914" s="162"/>
    </row>
    <row r="7915" spans="1:35" ht="15" thickBot="1" x14ac:dyDescent="0.4">
      <c r="A7915" s="3"/>
      <c r="B7915" s="5">
        <f t="shared" si="715"/>
        <v>7913</v>
      </c>
      <c r="C7915">
        <f t="shared" si="712"/>
        <v>6</v>
      </c>
      <c r="D7915" s="16">
        <v>1972</v>
      </c>
      <c r="E7915" s="162" t="s">
        <v>759</v>
      </c>
      <c r="F7915" s="162" t="s">
        <v>25</v>
      </c>
      <c r="G7915" s="162">
        <v>820402</v>
      </c>
      <c r="H7915" s="162"/>
      <c r="I7915" s="162"/>
      <c r="J7915" s="162" t="s">
        <v>380</v>
      </c>
      <c r="K7915" s="162" t="s">
        <v>3383</v>
      </c>
      <c r="L7915" s="162"/>
      <c r="M7915" s="162" t="s">
        <v>3453</v>
      </c>
      <c r="N7915" s="162"/>
      <c r="O7915" s="162"/>
      <c r="P7915" s="162"/>
      <c r="Q7915" s="162"/>
      <c r="R7915" s="162"/>
      <c r="S7915" s="181"/>
      <c r="T7915" s="162"/>
      <c r="U7915" s="162" t="s">
        <v>3724</v>
      </c>
      <c r="V7915" s="182"/>
      <c r="W7915" s="162" t="s">
        <v>3795</v>
      </c>
      <c r="X7915" s="162" t="s">
        <v>3452</v>
      </c>
      <c r="Y7915" s="162"/>
      <c r="Z7915" s="162"/>
      <c r="AA7915" s="159"/>
      <c r="AB7915" s="162"/>
      <c r="AC7915" s="159"/>
      <c r="AD7915" s="159" t="s">
        <v>3796</v>
      </c>
      <c r="AE7915" s="162"/>
      <c r="AF7915" t="s">
        <v>3451</v>
      </c>
      <c r="AG7915" s="162"/>
      <c r="AH7915" s="163">
        <v>45215</v>
      </c>
      <c r="AI7915" s="162"/>
    </row>
    <row r="7916" spans="1:35" ht="15" customHeight="1" thickBot="1" x14ac:dyDescent="0.4">
      <c r="A7916" s="159"/>
      <c r="B7916" s="5">
        <f t="shared" si="715"/>
        <v>7914</v>
      </c>
      <c r="C7916">
        <f t="shared" si="712"/>
        <v>32</v>
      </c>
      <c r="D7916" s="16">
        <v>1972</v>
      </c>
      <c r="E7916" s="162" t="s">
        <v>759</v>
      </c>
      <c r="F7916" s="162" t="s">
        <v>25</v>
      </c>
      <c r="G7916" s="162">
        <v>820408</v>
      </c>
      <c r="H7916" s="162" t="s">
        <v>17</v>
      </c>
      <c r="I7916" s="162"/>
      <c r="J7916" s="162" t="s">
        <v>3354</v>
      </c>
      <c r="K7916" s="162"/>
      <c r="L7916" s="162" t="s">
        <v>392</v>
      </c>
      <c r="M7916" s="162" t="s">
        <v>3359</v>
      </c>
      <c r="N7916" s="162"/>
      <c r="O7916" s="162"/>
      <c r="P7916" s="162"/>
      <c r="Q7916" s="162"/>
      <c r="R7916" s="162"/>
      <c r="S7916" s="181"/>
      <c r="T7916" s="162"/>
      <c r="U7916" s="162"/>
      <c r="V7916" s="182"/>
      <c r="W7916" s="162"/>
      <c r="X7916" s="162"/>
      <c r="Y7916" s="162"/>
      <c r="Z7916" s="162"/>
      <c r="AA7916" s="159"/>
      <c r="AB7916" s="162" t="s">
        <v>222</v>
      </c>
      <c r="AC7916" s="159"/>
      <c r="AE7916" s="162"/>
      <c r="AF7916" s="162" t="s">
        <v>3060</v>
      </c>
      <c r="AG7916" s="162"/>
      <c r="AH7916" s="163">
        <v>40925.785856481481</v>
      </c>
      <c r="AI7916" s="162"/>
    </row>
    <row r="7917" spans="1:35" ht="15" thickBot="1" x14ac:dyDescent="0.4">
      <c r="A7917" s="3"/>
      <c r="B7917" s="5">
        <f t="shared" si="715"/>
        <v>7915</v>
      </c>
      <c r="C7917">
        <f t="shared" si="712"/>
        <v>1305</v>
      </c>
      <c r="D7917" s="16">
        <v>1972</v>
      </c>
      <c r="E7917" s="159" t="s">
        <v>759</v>
      </c>
      <c r="F7917" s="159" t="s">
        <v>25</v>
      </c>
      <c r="G7917" s="160">
        <v>820440</v>
      </c>
      <c r="H7917" s="159"/>
      <c r="I7917" s="159"/>
      <c r="J7917" s="159" t="s">
        <v>380</v>
      </c>
      <c r="K7917" s="159" t="s">
        <v>3383</v>
      </c>
      <c r="L7917" s="159"/>
      <c r="M7917" s="159" t="s">
        <v>3453</v>
      </c>
      <c r="N7917" s="159"/>
      <c r="O7917" s="159"/>
      <c r="P7917" s="159"/>
      <c r="Q7917" s="159"/>
      <c r="R7917" s="159"/>
      <c r="S7917" s="159"/>
      <c r="T7917" s="159"/>
      <c r="U7917" s="159" t="s">
        <v>3971</v>
      </c>
      <c r="V7917" s="161" t="s">
        <v>3359</v>
      </c>
      <c r="W7917" s="167" t="s">
        <v>3795</v>
      </c>
      <c r="X7917" s="159" t="s">
        <v>3452</v>
      </c>
      <c r="Y7917" s="159"/>
      <c r="Z7917" s="159"/>
      <c r="AA7917" s="159"/>
      <c r="AB7917" s="159" t="s">
        <v>3930</v>
      </c>
      <c r="AC7917" s="159"/>
      <c r="AD7917" s="159"/>
      <c r="AE7917" s="159"/>
      <c r="AF7917" t="s">
        <v>3451</v>
      </c>
      <c r="AG7917" s="159"/>
      <c r="AH7917" s="176">
        <v>46034</v>
      </c>
      <c r="AI7917" s="76" t="s">
        <v>6254</v>
      </c>
    </row>
    <row r="7918" spans="1:35" ht="15" thickBot="1" x14ac:dyDescent="0.4">
      <c r="B7918" s="5">
        <f t="shared" si="715"/>
        <v>7916</v>
      </c>
      <c r="C7918">
        <f t="shared" si="712"/>
        <v>407</v>
      </c>
      <c r="D7918" s="16">
        <v>1972</v>
      </c>
      <c r="E7918" s="159" t="s">
        <v>15</v>
      </c>
      <c r="F7918" s="159" t="s">
        <v>25</v>
      </c>
      <c r="G7918" s="160">
        <v>821745</v>
      </c>
      <c r="H7918" s="159"/>
      <c r="I7918" s="159"/>
      <c r="J7918" s="159" t="s">
        <v>3354</v>
      </c>
      <c r="K7918" s="159" t="s">
        <v>3383</v>
      </c>
      <c r="L7918" s="159"/>
      <c r="M7918" s="159" t="s">
        <v>3453</v>
      </c>
      <c r="N7918" s="159"/>
      <c r="O7918" s="159"/>
      <c r="P7918" s="159"/>
      <c r="Q7918" s="159"/>
      <c r="R7918" s="159"/>
      <c r="S7918" s="159"/>
      <c r="T7918" s="159" t="s">
        <v>3262</v>
      </c>
      <c r="U7918" s="159"/>
      <c r="V7918" s="161"/>
      <c r="W7918" s="159" t="s">
        <v>3572</v>
      </c>
      <c r="X7918" s="159" t="s">
        <v>3660</v>
      </c>
      <c r="Y7918" s="159"/>
      <c r="Z7918" s="159"/>
      <c r="AA7918" s="159" t="s">
        <v>3262</v>
      </c>
      <c r="AB7918" s="159"/>
      <c r="AC7918" s="159"/>
      <c r="AD7918" s="159"/>
      <c r="AE7918" s="159"/>
      <c r="AF7918" t="s">
        <v>3451</v>
      </c>
      <c r="AG7918" s="159"/>
      <c r="AH7918" s="176">
        <v>46034</v>
      </c>
      <c r="AI7918" s="76" t="s">
        <v>6212</v>
      </c>
    </row>
    <row r="7919" spans="1:35" ht="15" customHeight="1" thickBot="1" x14ac:dyDescent="0.5">
      <c r="B7919" s="5">
        <f t="shared" si="715"/>
        <v>7917</v>
      </c>
      <c r="C7919">
        <f t="shared" si="712"/>
        <v>269</v>
      </c>
      <c r="D7919" s="82">
        <v>1973</v>
      </c>
      <c r="E7919" s="162" t="s">
        <v>15</v>
      </c>
      <c r="F7919" s="162" t="s">
        <v>25</v>
      </c>
      <c r="G7919" s="162">
        <v>822152</v>
      </c>
      <c r="H7919" s="162" t="s">
        <v>17</v>
      </c>
      <c r="I7919" s="162"/>
      <c r="J7919" s="162" t="s">
        <v>3354</v>
      </c>
      <c r="K7919" s="162" t="s">
        <v>3383</v>
      </c>
      <c r="L7919" s="162" t="s">
        <v>65</v>
      </c>
      <c r="M7919" s="162" t="s">
        <v>3359</v>
      </c>
      <c r="N7919" s="162"/>
      <c r="O7919" s="162"/>
      <c r="P7919" s="162"/>
      <c r="Q7919" s="162"/>
      <c r="R7919" s="162"/>
      <c r="S7919" s="181"/>
      <c r="T7919" s="162"/>
      <c r="U7919" s="162"/>
      <c r="V7919" s="182"/>
      <c r="W7919" s="162"/>
      <c r="X7919" s="162"/>
      <c r="Y7919" s="162"/>
      <c r="Z7919" s="162"/>
      <c r="AA7919" s="159"/>
      <c r="AB7919" s="162"/>
      <c r="AC7919" s="159"/>
      <c r="AE7919" s="162"/>
      <c r="AF7919" s="162" t="s">
        <v>3060</v>
      </c>
      <c r="AG7919" s="162"/>
      <c r="AH7919" s="163">
        <v>40024.863657407404</v>
      </c>
      <c r="AI7919" s="162"/>
    </row>
    <row r="7920" spans="1:35" ht="15" customHeight="1" thickBot="1" x14ac:dyDescent="0.4">
      <c r="A7920" s="3"/>
      <c r="B7920" s="5">
        <f t="shared" si="715"/>
        <v>7918</v>
      </c>
      <c r="C7920">
        <f t="shared" si="712"/>
        <v>94</v>
      </c>
      <c r="D7920" s="16">
        <v>1973</v>
      </c>
      <c r="E7920" s="162" t="s">
        <v>327</v>
      </c>
      <c r="F7920" s="162" t="s">
        <v>25</v>
      </c>
      <c r="G7920" s="162">
        <v>822421</v>
      </c>
      <c r="H7920" s="162" t="s">
        <v>17</v>
      </c>
      <c r="I7920" s="162"/>
      <c r="J7920" s="162" t="s">
        <v>380</v>
      </c>
      <c r="K7920" s="162" t="s">
        <v>3383</v>
      </c>
      <c r="L7920" s="162" t="s">
        <v>761</v>
      </c>
      <c r="M7920" s="162" t="s">
        <v>3359</v>
      </c>
      <c r="N7920" s="162"/>
      <c r="O7920" s="162"/>
      <c r="P7920" s="162"/>
      <c r="Q7920" s="162"/>
      <c r="R7920" s="162"/>
      <c r="S7920" s="181"/>
      <c r="T7920" s="162"/>
      <c r="U7920" s="162"/>
      <c r="V7920" s="182"/>
      <c r="W7920" s="162"/>
      <c r="X7920" s="162"/>
      <c r="Y7920" s="162"/>
      <c r="Z7920" s="162"/>
      <c r="AA7920" s="159"/>
      <c r="AB7920" s="162"/>
      <c r="AC7920" s="159"/>
      <c r="AE7920" s="162"/>
      <c r="AF7920" s="162" t="s">
        <v>3060</v>
      </c>
      <c r="AG7920" s="162"/>
      <c r="AH7920" s="163">
        <v>40310.408900462964</v>
      </c>
      <c r="AI7920" s="162"/>
    </row>
    <row r="7921" spans="1:35" ht="15" customHeight="1" thickBot="1" x14ac:dyDescent="0.4">
      <c r="A7921" s="3"/>
      <c r="B7921" s="5">
        <f t="shared" si="715"/>
        <v>7919</v>
      </c>
      <c r="C7921">
        <f t="shared" si="712"/>
        <v>153</v>
      </c>
      <c r="D7921" s="16">
        <v>1973</v>
      </c>
      <c r="E7921" s="162" t="s">
        <v>15</v>
      </c>
      <c r="F7921" s="162" t="s">
        <v>25</v>
      </c>
      <c r="G7921" s="162">
        <v>822515</v>
      </c>
      <c r="H7921" s="162" t="s">
        <v>17</v>
      </c>
      <c r="I7921" s="162"/>
      <c r="J7921" s="162" t="s">
        <v>3356</v>
      </c>
      <c r="K7921" s="162" t="s">
        <v>3383</v>
      </c>
      <c r="L7921" s="162"/>
      <c r="M7921" s="162" t="s">
        <v>3359</v>
      </c>
      <c r="N7921" s="162"/>
      <c r="O7921" s="162"/>
      <c r="P7921" s="162"/>
      <c r="Q7921" s="162"/>
      <c r="R7921" s="162"/>
      <c r="S7921" s="181"/>
      <c r="T7921" s="162"/>
      <c r="U7921" s="162"/>
      <c r="V7921" s="182"/>
      <c r="W7921" s="162"/>
      <c r="X7921" s="162"/>
      <c r="Y7921" s="162"/>
      <c r="Z7921" s="162"/>
      <c r="AA7921" s="159"/>
      <c r="AB7921" s="162"/>
      <c r="AC7921" s="159"/>
      <c r="AE7921" s="162"/>
      <c r="AF7921" s="162" t="s">
        <v>3060</v>
      </c>
      <c r="AG7921" s="162"/>
      <c r="AH7921" s="163">
        <v>40800.392847222225</v>
      </c>
      <c r="AI7921" s="162"/>
    </row>
    <row r="7922" spans="1:35" ht="15" customHeight="1" thickBot="1" x14ac:dyDescent="0.4">
      <c r="A7922" s="3"/>
      <c r="B7922" s="5">
        <f t="shared" si="715"/>
        <v>7920</v>
      </c>
      <c r="C7922">
        <f t="shared" si="712"/>
        <v>121</v>
      </c>
      <c r="D7922" s="16">
        <v>1973</v>
      </c>
      <c r="E7922" s="162" t="s">
        <v>15</v>
      </c>
      <c r="F7922" s="162" t="s">
        <v>25</v>
      </c>
      <c r="G7922" s="162">
        <v>822668</v>
      </c>
      <c r="H7922" s="162" t="s">
        <v>17</v>
      </c>
      <c r="I7922" s="162"/>
      <c r="J7922" s="162" t="s">
        <v>3354</v>
      </c>
      <c r="K7922" s="162" t="s">
        <v>3383</v>
      </c>
      <c r="L7922" s="162" t="s">
        <v>254</v>
      </c>
      <c r="M7922" s="162" t="s">
        <v>3359</v>
      </c>
      <c r="N7922" s="162"/>
      <c r="O7922" s="162"/>
      <c r="P7922" s="162"/>
      <c r="Q7922" s="162"/>
      <c r="R7922" s="162"/>
      <c r="S7922" s="181"/>
      <c r="T7922" s="162"/>
      <c r="U7922" s="162"/>
      <c r="V7922" s="182"/>
      <c r="W7922" s="162"/>
      <c r="X7922" s="162"/>
      <c r="Y7922" s="162"/>
      <c r="Z7922" s="162"/>
      <c r="AA7922" s="159"/>
      <c r="AB7922" s="162" t="s">
        <v>139</v>
      </c>
      <c r="AC7922" s="159"/>
      <c r="AD7922" s="3" t="s">
        <v>2500</v>
      </c>
      <c r="AE7922" s="162"/>
      <c r="AF7922" s="162" t="s">
        <v>3060</v>
      </c>
      <c r="AG7922" s="162"/>
      <c r="AH7922" s="163">
        <v>40263.519143518519</v>
      </c>
      <c r="AI7922" s="162"/>
    </row>
    <row r="7923" spans="1:35" ht="15" customHeight="1" thickBot="1" x14ac:dyDescent="0.4">
      <c r="A7923" s="3"/>
      <c r="B7923" s="5">
        <f t="shared" si="715"/>
        <v>7921</v>
      </c>
      <c r="C7923">
        <f t="shared" si="712"/>
        <v>49</v>
      </c>
      <c r="D7923" s="16">
        <v>1973</v>
      </c>
      <c r="E7923" s="162" t="s">
        <v>15</v>
      </c>
      <c r="F7923" s="162" t="s">
        <v>25</v>
      </c>
      <c r="G7923" s="162">
        <v>822789</v>
      </c>
      <c r="H7923" s="162" t="s">
        <v>17</v>
      </c>
      <c r="I7923" s="162"/>
      <c r="J7923" s="162" t="s">
        <v>3354</v>
      </c>
      <c r="K7923" s="162" t="s">
        <v>3383</v>
      </c>
      <c r="L7923" s="162" t="s">
        <v>316</v>
      </c>
      <c r="M7923" s="162" t="s">
        <v>3359</v>
      </c>
      <c r="N7923" s="162"/>
      <c r="O7923" s="162"/>
      <c r="P7923" s="162"/>
      <c r="Q7923" s="162"/>
      <c r="R7923" s="162"/>
      <c r="S7923" s="181"/>
      <c r="T7923" s="162"/>
      <c r="U7923" s="162"/>
      <c r="V7923" s="182"/>
      <c r="W7923" s="162"/>
      <c r="X7923" s="162"/>
      <c r="Y7923" s="162"/>
      <c r="Z7923" s="162"/>
      <c r="AA7923" s="159"/>
      <c r="AB7923" s="162"/>
      <c r="AC7923" s="159"/>
      <c r="AE7923" s="162"/>
      <c r="AF7923" s="162" t="s">
        <v>3060</v>
      </c>
      <c r="AG7923" s="162"/>
      <c r="AH7923" s="163">
        <v>40219.882106481484</v>
      </c>
      <c r="AI7923" s="162"/>
    </row>
    <row r="7924" spans="1:35" ht="15" customHeight="1" thickBot="1" x14ac:dyDescent="0.4">
      <c r="A7924" s="3"/>
      <c r="B7924" s="5">
        <f t="shared" si="715"/>
        <v>7922</v>
      </c>
      <c r="C7924">
        <f t="shared" si="712"/>
        <v>107</v>
      </c>
      <c r="D7924" s="16">
        <v>1973</v>
      </c>
      <c r="E7924" s="162" t="s">
        <v>15</v>
      </c>
      <c r="F7924" s="162" t="s">
        <v>25</v>
      </c>
      <c r="G7924" s="162">
        <v>822838</v>
      </c>
      <c r="H7924" s="162" t="s">
        <v>17</v>
      </c>
      <c r="I7924" s="162"/>
      <c r="J7924" s="162" t="s">
        <v>3354</v>
      </c>
      <c r="K7924" s="162" t="s">
        <v>3383</v>
      </c>
      <c r="L7924" s="162" t="s">
        <v>2501</v>
      </c>
      <c r="M7924" s="162" t="s">
        <v>3359</v>
      </c>
      <c r="N7924" s="162"/>
      <c r="O7924" s="162"/>
      <c r="P7924" s="162"/>
      <c r="Q7924" s="162"/>
      <c r="R7924" s="162"/>
      <c r="S7924" s="181"/>
      <c r="T7924" s="162"/>
      <c r="U7924" s="162"/>
      <c r="V7924" s="182"/>
      <c r="W7924" s="162"/>
      <c r="X7924" s="162"/>
      <c r="Y7924" s="162"/>
      <c r="Z7924" s="162"/>
      <c r="AA7924" s="159"/>
      <c r="AB7924" s="162"/>
      <c r="AC7924" s="159"/>
      <c r="AE7924" s="162"/>
      <c r="AF7924" s="162" t="s">
        <v>3060</v>
      </c>
      <c r="AG7924" s="162"/>
      <c r="AH7924" s="163">
        <v>40172.666539351849</v>
      </c>
      <c r="AI7924" s="162"/>
    </row>
    <row r="7925" spans="1:35" ht="15" customHeight="1" thickBot="1" x14ac:dyDescent="0.4">
      <c r="A7925" s="3"/>
      <c r="B7925" s="5">
        <f t="shared" si="715"/>
        <v>7923</v>
      </c>
      <c r="C7925">
        <f t="shared" si="712"/>
        <v>96</v>
      </c>
      <c r="D7925" s="16">
        <v>1973</v>
      </c>
      <c r="E7925" s="120" t="s">
        <v>15</v>
      </c>
      <c r="F7925" s="120" t="s">
        <v>25</v>
      </c>
      <c r="G7925" s="122">
        <v>822945</v>
      </c>
      <c r="H7925" s="196" t="s">
        <v>5836</v>
      </c>
      <c r="I7925" s="196"/>
      <c r="J7925" s="196" t="s">
        <v>3354</v>
      </c>
      <c r="K7925" s="196" t="s">
        <v>3383</v>
      </c>
      <c r="L7925" s="196"/>
      <c r="M7925" s="196" t="s">
        <v>3453</v>
      </c>
      <c r="N7925" s="196"/>
      <c r="O7925" s="196"/>
      <c r="P7925" s="196"/>
      <c r="Q7925" s="196"/>
      <c r="R7925" s="196"/>
      <c r="S7925" s="204"/>
      <c r="T7925" s="196" t="s">
        <v>3262</v>
      </c>
      <c r="U7925" s="196"/>
      <c r="V7925" s="205"/>
      <c r="W7925" s="196" t="s">
        <v>3572</v>
      </c>
      <c r="X7925" s="196" t="s">
        <v>3660</v>
      </c>
      <c r="Y7925" s="196"/>
      <c r="Z7925" s="196"/>
      <c r="AA7925" s="196" t="s">
        <v>3262</v>
      </c>
      <c r="AB7925" s="196"/>
      <c r="AC7925" s="196"/>
      <c r="AD7925" s="172"/>
      <c r="AE7925" s="196"/>
      <c r="AF7925" s="162" t="s">
        <v>3451</v>
      </c>
      <c r="AG7925" s="196"/>
      <c r="AH7925" s="206">
        <v>45999</v>
      </c>
      <c r="AI7925" s="198" t="s">
        <v>6077</v>
      </c>
    </row>
    <row r="7926" spans="1:35" ht="15" customHeight="1" thickBot="1" x14ac:dyDescent="0.4">
      <c r="A7926" s="3"/>
      <c r="B7926" s="5">
        <f t="shared" si="715"/>
        <v>7924</v>
      </c>
      <c r="C7926">
        <f t="shared" si="712"/>
        <v>16</v>
      </c>
      <c r="D7926" s="16">
        <v>1973</v>
      </c>
      <c r="E7926" s="162" t="s">
        <v>15</v>
      </c>
      <c r="F7926" s="162" t="s">
        <v>25</v>
      </c>
      <c r="G7926" s="162">
        <v>823041</v>
      </c>
      <c r="H7926" s="162" t="s">
        <v>17</v>
      </c>
      <c r="I7926" s="162"/>
      <c r="J7926" s="162" t="s">
        <v>3356</v>
      </c>
      <c r="K7926" s="162" t="s">
        <v>3383</v>
      </c>
      <c r="L7926" s="162" t="s">
        <v>814</v>
      </c>
      <c r="M7926" s="162" t="s">
        <v>3359</v>
      </c>
      <c r="N7926" s="162"/>
      <c r="O7926" s="162"/>
      <c r="P7926" s="162"/>
      <c r="Q7926" s="162"/>
      <c r="R7926" s="162"/>
      <c r="S7926" s="181"/>
      <c r="T7926" s="162"/>
      <c r="U7926" s="162"/>
      <c r="V7926" s="182"/>
      <c r="W7926" s="162"/>
      <c r="X7926" s="162"/>
      <c r="Y7926" s="162"/>
      <c r="Z7926" s="162"/>
      <c r="AA7926" s="159"/>
      <c r="AB7926" s="162"/>
      <c r="AC7926" s="159"/>
      <c r="AE7926" s="162"/>
      <c r="AF7926" s="162" t="s">
        <v>3060</v>
      </c>
      <c r="AG7926" s="162"/>
      <c r="AH7926" s="163">
        <v>39958.878437500003</v>
      </c>
      <c r="AI7926" s="162"/>
    </row>
    <row r="7927" spans="1:35" ht="15" customHeight="1" thickBot="1" x14ac:dyDescent="0.4">
      <c r="A7927" s="3"/>
      <c r="B7927" s="5">
        <f t="shared" si="715"/>
        <v>7925</v>
      </c>
      <c r="C7927">
        <f t="shared" si="712"/>
        <v>263</v>
      </c>
      <c r="D7927" s="16">
        <v>1973</v>
      </c>
      <c r="E7927" s="162" t="s">
        <v>15</v>
      </c>
      <c r="F7927" s="162" t="s">
        <v>25</v>
      </c>
      <c r="G7927" s="162">
        <v>823057</v>
      </c>
      <c r="H7927" s="162" t="s">
        <v>17</v>
      </c>
      <c r="I7927" s="162"/>
      <c r="J7927" s="162"/>
      <c r="K7927" s="162" t="s">
        <v>3383</v>
      </c>
      <c r="L7927" s="162"/>
      <c r="M7927" s="162" t="s">
        <v>3359</v>
      </c>
      <c r="N7927" s="162"/>
      <c r="O7927" s="162"/>
      <c r="P7927" s="162"/>
      <c r="Q7927" s="162"/>
      <c r="R7927" s="162"/>
      <c r="S7927" s="181"/>
      <c r="T7927" s="162"/>
      <c r="U7927" s="162"/>
      <c r="V7927" s="182"/>
      <c r="W7927" s="162"/>
      <c r="X7927" s="162"/>
      <c r="Y7927" s="162"/>
      <c r="Z7927" s="162"/>
      <c r="AA7927" s="159"/>
      <c r="AB7927" s="162" t="s">
        <v>31</v>
      </c>
      <c r="AC7927" s="159"/>
      <c r="AE7927" s="162"/>
      <c r="AF7927" s="162" t="s">
        <v>3060</v>
      </c>
      <c r="AG7927" s="162"/>
      <c r="AH7927" s="163">
        <v>40506.664687500001</v>
      </c>
      <c r="AI7927" s="162"/>
    </row>
    <row r="7928" spans="1:35" ht="15" customHeight="1" thickBot="1" x14ac:dyDescent="0.4">
      <c r="A7928" s="3"/>
      <c r="B7928" s="5">
        <f t="shared" si="715"/>
        <v>7926</v>
      </c>
      <c r="C7928">
        <f t="shared" si="712"/>
        <v>66</v>
      </c>
      <c r="D7928" s="16">
        <v>1973</v>
      </c>
      <c r="E7928" s="162" t="s">
        <v>15</v>
      </c>
      <c r="F7928" s="162" t="s">
        <v>25</v>
      </c>
      <c r="G7928" s="162">
        <v>823320</v>
      </c>
      <c r="H7928" s="162" t="s">
        <v>17</v>
      </c>
      <c r="I7928" s="162"/>
      <c r="J7928" s="162"/>
      <c r="K7928" s="162" t="s">
        <v>3383</v>
      </c>
      <c r="L7928" s="162" t="s">
        <v>748</v>
      </c>
      <c r="M7928" s="162" t="s">
        <v>3359</v>
      </c>
      <c r="N7928" s="162"/>
      <c r="O7928" s="162"/>
      <c r="P7928" s="162"/>
      <c r="Q7928" s="162"/>
      <c r="R7928" s="162"/>
      <c r="S7928" s="181"/>
      <c r="T7928" s="162"/>
      <c r="U7928" s="162"/>
      <c r="V7928" s="182"/>
      <c r="W7928" s="162"/>
      <c r="X7928" s="162"/>
      <c r="Y7928" s="162"/>
      <c r="Z7928" s="162"/>
      <c r="AA7928" s="159"/>
      <c r="AB7928" s="162"/>
      <c r="AC7928" s="159"/>
      <c r="AE7928" s="162"/>
      <c r="AF7928" s="162" t="s">
        <v>3060</v>
      </c>
      <c r="AG7928" s="162"/>
      <c r="AH7928" s="163">
        <v>40384.616273148145</v>
      </c>
      <c r="AI7928" s="162"/>
    </row>
    <row r="7929" spans="1:35" ht="15" customHeight="1" thickBot="1" x14ac:dyDescent="0.4">
      <c r="A7929" s="3"/>
      <c r="B7929" s="5">
        <f t="shared" si="715"/>
        <v>7927</v>
      </c>
      <c r="C7929">
        <f t="shared" si="712"/>
        <v>24</v>
      </c>
      <c r="D7929" s="16">
        <v>1973</v>
      </c>
      <c r="E7929" s="162" t="s">
        <v>221</v>
      </c>
      <c r="F7929" s="162" t="s">
        <v>25</v>
      </c>
      <c r="G7929" s="162">
        <v>823386</v>
      </c>
      <c r="H7929" s="162" t="s">
        <v>17</v>
      </c>
      <c r="I7929" s="162"/>
      <c r="J7929" s="162" t="s">
        <v>3354</v>
      </c>
      <c r="K7929" s="162" t="s">
        <v>3383</v>
      </c>
      <c r="L7929" s="162" t="s">
        <v>2502</v>
      </c>
      <c r="M7929" s="162" t="s">
        <v>3453</v>
      </c>
      <c r="N7929" s="162"/>
      <c r="O7929" s="162"/>
      <c r="P7929" s="162"/>
      <c r="Q7929" s="162"/>
      <c r="R7929" s="162"/>
      <c r="S7929" s="181"/>
      <c r="T7929" s="162" t="s">
        <v>3424</v>
      </c>
      <c r="U7929" s="162" t="s">
        <v>3957</v>
      </c>
      <c r="V7929" s="182" t="s">
        <v>3359</v>
      </c>
      <c r="W7929" s="162" t="s">
        <v>3572</v>
      </c>
      <c r="X7929" s="162" t="s">
        <v>3452</v>
      </c>
      <c r="Y7929" s="162"/>
      <c r="Z7929" s="162"/>
      <c r="AA7929" s="159" t="s">
        <v>3464</v>
      </c>
      <c r="AB7929" s="162"/>
      <c r="AC7929" s="159"/>
      <c r="AD7929" s="3" t="s">
        <v>2504</v>
      </c>
      <c r="AE7929" s="162"/>
      <c r="AF7929" s="162" t="s">
        <v>3451</v>
      </c>
      <c r="AG7929" s="162"/>
      <c r="AH7929" s="163">
        <v>45842</v>
      </c>
      <c r="AI7929" s="162"/>
    </row>
    <row r="7930" spans="1:35" ht="15" customHeight="1" thickBot="1" x14ac:dyDescent="0.4">
      <c r="A7930" s="3"/>
      <c r="B7930" s="5">
        <f t="shared" si="715"/>
        <v>7928</v>
      </c>
      <c r="C7930">
        <f t="shared" si="712"/>
        <v>147</v>
      </c>
      <c r="D7930" s="16">
        <v>1973</v>
      </c>
      <c r="E7930" s="162" t="s">
        <v>221</v>
      </c>
      <c r="F7930" s="162" t="s">
        <v>25</v>
      </c>
      <c r="G7930" s="162">
        <v>823410</v>
      </c>
      <c r="H7930" s="162" t="s">
        <v>17</v>
      </c>
      <c r="I7930" s="162"/>
      <c r="J7930" s="162" t="s">
        <v>3354</v>
      </c>
      <c r="K7930" s="162" t="s">
        <v>3383</v>
      </c>
      <c r="L7930" s="162" t="s">
        <v>2502</v>
      </c>
      <c r="M7930" s="162" t="s">
        <v>3359</v>
      </c>
      <c r="N7930" s="162"/>
      <c r="O7930" s="162"/>
      <c r="P7930" s="162"/>
      <c r="Q7930" s="162"/>
      <c r="R7930" s="162"/>
      <c r="S7930" s="181"/>
      <c r="T7930" s="162"/>
      <c r="U7930" s="162"/>
      <c r="V7930" s="182"/>
      <c r="W7930" s="162"/>
      <c r="X7930" s="162"/>
      <c r="Y7930" s="162"/>
      <c r="Z7930" s="162"/>
      <c r="AA7930" s="159" t="s">
        <v>3464</v>
      </c>
      <c r="AB7930" s="162" t="s">
        <v>81</v>
      </c>
      <c r="AC7930" s="159"/>
      <c r="AD7930" s="3" t="s">
        <v>2504</v>
      </c>
      <c r="AE7930" s="162" t="s">
        <v>380</v>
      </c>
      <c r="AF7930" s="162" t="s">
        <v>3060</v>
      </c>
      <c r="AG7930" s="162"/>
      <c r="AH7930" s="163">
        <v>39981.410694444443</v>
      </c>
      <c r="AI7930" s="162"/>
    </row>
    <row r="7931" spans="1:35" ht="15" customHeight="1" thickBot="1" x14ac:dyDescent="0.4">
      <c r="A7931" s="3"/>
      <c r="B7931" s="5">
        <f t="shared" si="715"/>
        <v>7929</v>
      </c>
      <c r="C7931">
        <f t="shared" ref="C7931:C7935" si="716">+G7932-G7931</f>
        <v>15</v>
      </c>
      <c r="D7931" s="16">
        <v>1973</v>
      </c>
      <c r="E7931" s="162" t="s">
        <v>221</v>
      </c>
      <c r="F7931" s="162" t="s">
        <v>25</v>
      </c>
      <c r="G7931" s="162">
        <v>823557</v>
      </c>
      <c r="H7931" s="162" t="s">
        <v>17</v>
      </c>
      <c r="I7931" s="162"/>
      <c r="J7931" s="162" t="s">
        <v>380</v>
      </c>
      <c r="K7931" s="162" t="s">
        <v>3383</v>
      </c>
      <c r="L7931" s="162" t="s">
        <v>80</v>
      </c>
      <c r="M7931" s="162" t="s">
        <v>3359</v>
      </c>
      <c r="N7931" s="162"/>
      <c r="O7931" s="162"/>
      <c r="P7931" s="162"/>
      <c r="Q7931" s="162"/>
      <c r="R7931" s="162"/>
      <c r="S7931" s="181">
        <v>500</v>
      </c>
      <c r="T7931" s="162"/>
      <c r="U7931" s="162"/>
      <c r="V7931" s="182"/>
      <c r="W7931" s="162"/>
      <c r="X7931" s="162"/>
      <c r="Y7931" s="162"/>
      <c r="Z7931" s="162"/>
      <c r="AA7931" s="159"/>
      <c r="AB7931" s="162" t="s">
        <v>197</v>
      </c>
      <c r="AC7931" s="159"/>
      <c r="AD7931" s="3" t="s">
        <v>2504</v>
      </c>
      <c r="AE7931" s="162"/>
      <c r="AF7931" s="162" t="s">
        <v>3060</v>
      </c>
      <c r="AG7931" s="162"/>
      <c r="AH7931" s="163">
        <v>39918.678680555553</v>
      </c>
      <c r="AI7931" s="162"/>
    </row>
    <row r="7932" spans="1:35" ht="15" customHeight="1" thickBot="1" x14ac:dyDescent="0.4">
      <c r="A7932" s="3"/>
      <c r="B7932" s="5">
        <f t="shared" si="715"/>
        <v>7930</v>
      </c>
      <c r="C7932">
        <f t="shared" si="716"/>
        <v>29</v>
      </c>
      <c r="D7932" s="16">
        <v>1973</v>
      </c>
      <c r="E7932" s="162" t="s">
        <v>221</v>
      </c>
      <c r="F7932" s="162" t="s">
        <v>25</v>
      </c>
      <c r="G7932" s="162">
        <v>823572</v>
      </c>
      <c r="H7932" s="162" t="s">
        <v>17</v>
      </c>
      <c r="I7932" s="162"/>
      <c r="J7932" s="162" t="s">
        <v>3354</v>
      </c>
      <c r="K7932" s="162"/>
      <c r="L7932" s="162" t="s">
        <v>433</v>
      </c>
      <c r="M7932" s="162" t="s">
        <v>3359</v>
      </c>
      <c r="N7932" s="162"/>
      <c r="O7932" s="162"/>
      <c r="P7932" s="162"/>
      <c r="Q7932" s="162"/>
      <c r="R7932" s="162"/>
      <c r="S7932" s="181"/>
      <c r="T7932" s="162"/>
      <c r="U7932" s="162"/>
      <c r="V7932" s="182"/>
      <c r="W7932" s="162"/>
      <c r="X7932" s="162"/>
      <c r="Y7932" s="162"/>
      <c r="Z7932" s="162"/>
      <c r="AA7932" s="159" t="s">
        <v>3464</v>
      </c>
      <c r="AB7932" s="162" t="s">
        <v>81</v>
      </c>
      <c r="AC7932" s="159">
        <v>1974</v>
      </c>
      <c r="AD7932" s="3" t="s">
        <v>2505</v>
      </c>
      <c r="AE7932" s="162" t="s">
        <v>380</v>
      </c>
      <c r="AF7932" s="162" t="s">
        <v>3060</v>
      </c>
      <c r="AG7932" s="162"/>
      <c r="AH7932" s="163">
        <v>40624.248703703706</v>
      </c>
      <c r="AI7932" s="162"/>
    </row>
    <row r="7933" spans="1:35" ht="15" customHeight="1" thickBot="1" x14ac:dyDescent="0.4">
      <c r="A7933" s="3"/>
      <c r="B7933" s="5">
        <f t="shared" si="715"/>
        <v>7931</v>
      </c>
      <c r="C7933">
        <f t="shared" si="716"/>
        <v>59</v>
      </c>
      <c r="D7933" s="16">
        <v>1973</v>
      </c>
      <c r="E7933" s="162" t="s">
        <v>221</v>
      </c>
      <c r="F7933" s="162" t="s">
        <v>25</v>
      </c>
      <c r="G7933" s="162">
        <v>823601</v>
      </c>
      <c r="H7933" s="162" t="s">
        <v>17</v>
      </c>
      <c r="I7933" s="162"/>
      <c r="J7933" s="162" t="s">
        <v>3354</v>
      </c>
      <c r="K7933" s="162" t="s">
        <v>3383</v>
      </c>
      <c r="L7933" s="162" t="s">
        <v>52</v>
      </c>
      <c r="M7933" s="162" t="s">
        <v>3359</v>
      </c>
      <c r="N7933" s="162"/>
      <c r="O7933" s="162"/>
      <c r="P7933" s="162"/>
      <c r="Q7933" s="162"/>
      <c r="R7933" s="162"/>
      <c r="S7933" s="181"/>
      <c r="T7933" s="162"/>
      <c r="U7933" s="162"/>
      <c r="V7933" s="182"/>
      <c r="W7933" s="162"/>
      <c r="X7933" s="162"/>
      <c r="Y7933" s="162"/>
      <c r="Z7933" s="162"/>
      <c r="AA7933" s="159"/>
      <c r="AB7933" s="162" t="s">
        <v>168</v>
      </c>
      <c r="AC7933" s="159" t="s">
        <v>2506</v>
      </c>
      <c r="AD7933" s="3" t="s">
        <v>2507</v>
      </c>
      <c r="AE7933" s="162" t="s">
        <v>380</v>
      </c>
      <c r="AF7933" s="162" t="s">
        <v>3060</v>
      </c>
      <c r="AG7933" s="162"/>
      <c r="AH7933" s="163">
        <v>39898.034918981481</v>
      </c>
      <c r="AI7933" s="162"/>
    </row>
    <row r="7934" spans="1:35" ht="15" customHeight="1" thickBot="1" x14ac:dyDescent="0.4">
      <c r="B7934" s="5">
        <f t="shared" si="715"/>
        <v>7932</v>
      </c>
      <c r="C7934">
        <f t="shared" si="716"/>
        <v>9</v>
      </c>
      <c r="D7934" s="16">
        <v>1973</v>
      </c>
      <c r="E7934" s="159" t="s">
        <v>15</v>
      </c>
      <c r="F7934" s="159" t="s">
        <v>16</v>
      </c>
      <c r="G7934" s="160">
        <v>823660</v>
      </c>
      <c r="H7934" s="159"/>
      <c r="I7934" s="159"/>
      <c r="J7934" s="159" t="s">
        <v>3354</v>
      </c>
      <c r="K7934" s="159" t="s">
        <v>3383</v>
      </c>
      <c r="L7934" s="159"/>
      <c r="M7934" s="159" t="s">
        <v>3453</v>
      </c>
      <c r="N7934" s="159"/>
      <c r="O7934" s="159"/>
      <c r="P7934" s="159"/>
      <c r="Q7934" s="159"/>
      <c r="R7934" s="159"/>
      <c r="S7934" s="159"/>
      <c r="T7934" s="159" t="s">
        <v>3262</v>
      </c>
      <c r="U7934" s="159"/>
      <c r="V7934" s="159"/>
      <c r="W7934" s="159" t="s">
        <v>3572</v>
      </c>
      <c r="X7934" s="159" t="s">
        <v>3660</v>
      </c>
      <c r="Y7934" s="159"/>
      <c r="Z7934" s="159"/>
      <c r="AA7934" s="159" t="s">
        <v>3262</v>
      </c>
      <c r="AB7934" s="159"/>
      <c r="AC7934" s="159"/>
      <c r="AD7934" s="159"/>
      <c r="AE7934" s="159"/>
      <c r="AF7934" t="s">
        <v>3451</v>
      </c>
      <c r="AG7934" s="159"/>
      <c r="AH7934" s="176">
        <v>46207</v>
      </c>
      <c r="AI7934" s="76" t="s">
        <v>6694</v>
      </c>
    </row>
    <row r="7935" spans="1:35" ht="15" customHeight="1" thickBot="1" x14ac:dyDescent="0.4">
      <c r="A7935" s="3"/>
      <c r="B7935" s="5">
        <f t="shared" si="715"/>
        <v>7933</v>
      </c>
      <c r="C7935">
        <f t="shared" si="716"/>
        <v>393</v>
      </c>
      <c r="D7935" s="16">
        <v>1973</v>
      </c>
      <c r="E7935" s="89" t="s">
        <v>15</v>
      </c>
      <c r="F7935" s="89" t="s">
        <v>16</v>
      </c>
      <c r="G7935" s="160">
        <v>823669</v>
      </c>
      <c r="H7935" s="89"/>
      <c r="I7935" s="89"/>
      <c r="J7935" s="89"/>
      <c r="K7935" s="89" t="s">
        <v>3383</v>
      </c>
      <c r="L7935" s="89"/>
      <c r="M7935" s="89"/>
      <c r="N7935" s="89"/>
      <c r="O7935" s="89"/>
      <c r="P7935" s="89"/>
      <c r="Q7935" s="89"/>
      <c r="R7935" s="89"/>
      <c r="S7935" s="129"/>
      <c r="T7935" s="89"/>
      <c r="U7935" s="89"/>
      <c r="V7935" s="140"/>
      <c r="W7935" s="89"/>
      <c r="X7935" s="89"/>
      <c r="Y7935" s="89"/>
      <c r="Z7935" s="89"/>
      <c r="AA7935" s="89"/>
      <c r="AB7935" s="89"/>
      <c r="AC7935" s="89"/>
      <c r="AD7935" s="101"/>
      <c r="AE7935" s="89"/>
      <c r="AF7935" s="162" t="s">
        <v>3451</v>
      </c>
      <c r="AG7935" s="89"/>
      <c r="AH7935" s="91">
        <v>45839</v>
      </c>
      <c r="AI7935" s="90" t="s">
        <v>5182</v>
      </c>
    </row>
    <row r="7936" spans="1:35" ht="15" customHeight="1" thickBot="1" x14ac:dyDescent="0.4">
      <c r="A7936" s="3"/>
      <c r="B7936" s="5">
        <f t="shared" si="715"/>
        <v>7934</v>
      </c>
      <c r="C7936">
        <f t="shared" si="712"/>
        <v>16</v>
      </c>
      <c r="D7936" s="16">
        <v>1973</v>
      </c>
      <c r="E7936" s="162" t="s">
        <v>15</v>
      </c>
      <c r="F7936" s="162" t="s">
        <v>16</v>
      </c>
      <c r="G7936" s="162">
        <v>824062</v>
      </c>
      <c r="H7936" s="162" t="s">
        <v>17</v>
      </c>
      <c r="I7936" s="162"/>
      <c r="J7936" s="162" t="s">
        <v>3354</v>
      </c>
      <c r="K7936" s="162"/>
      <c r="L7936" s="162" t="s">
        <v>667</v>
      </c>
      <c r="M7936" s="162" t="s">
        <v>3359</v>
      </c>
      <c r="N7936" s="162"/>
      <c r="O7936" s="162"/>
      <c r="P7936" s="162"/>
      <c r="Q7936" s="162"/>
      <c r="R7936" s="162"/>
      <c r="S7936" s="181"/>
      <c r="T7936" s="162"/>
      <c r="U7936" s="162"/>
      <c r="V7936" s="182"/>
      <c r="W7936" s="162"/>
      <c r="X7936" s="162"/>
      <c r="Y7936" s="162"/>
      <c r="Z7936" s="162"/>
      <c r="AA7936" s="159"/>
      <c r="AB7936" s="162"/>
      <c r="AC7936" s="159"/>
      <c r="AD7936" s="3" t="s">
        <v>2508</v>
      </c>
      <c r="AE7936" s="162"/>
      <c r="AF7936" s="162" t="s">
        <v>3060</v>
      </c>
      <c r="AG7936" s="162"/>
      <c r="AH7936" s="163">
        <v>40524.643645833334</v>
      </c>
      <c r="AI7936" s="162"/>
    </row>
    <row r="7937" spans="1:35" ht="15" customHeight="1" thickBot="1" x14ac:dyDescent="0.4">
      <c r="A7937" s="3"/>
      <c r="B7937" s="5">
        <f t="shared" si="715"/>
        <v>7935</v>
      </c>
      <c r="C7937">
        <f t="shared" si="712"/>
        <v>56</v>
      </c>
      <c r="D7937" s="16">
        <v>1973</v>
      </c>
      <c r="E7937" s="89" t="s">
        <v>15</v>
      </c>
      <c r="F7937" s="89" t="s">
        <v>16</v>
      </c>
      <c r="G7937" s="160">
        <v>824078</v>
      </c>
      <c r="H7937" s="89"/>
      <c r="I7937" s="89"/>
      <c r="J7937" s="89"/>
      <c r="K7937" s="89" t="s">
        <v>3383</v>
      </c>
      <c r="L7937" s="89"/>
      <c r="M7937" s="89"/>
      <c r="N7937" s="89"/>
      <c r="O7937" s="89"/>
      <c r="P7937" s="89"/>
      <c r="Q7937" s="89"/>
      <c r="R7937" s="89"/>
      <c r="S7937" s="129"/>
      <c r="T7937" s="89"/>
      <c r="U7937" s="89"/>
      <c r="V7937" s="140"/>
      <c r="W7937" s="89"/>
      <c r="X7937" s="89"/>
      <c r="Y7937" s="89"/>
      <c r="Z7937" s="89"/>
      <c r="AA7937" s="89"/>
      <c r="AB7937" s="89"/>
      <c r="AC7937" s="89"/>
      <c r="AD7937" s="101"/>
      <c r="AE7937" s="89"/>
      <c r="AF7937" s="162" t="s">
        <v>3451</v>
      </c>
      <c r="AG7937" s="89"/>
      <c r="AH7937" s="91">
        <v>45839</v>
      </c>
      <c r="AI7937" s="90" t="s">
        <v>5183</v>
      </c>
    </row>
    <row r="7938" spans="1:35" ht="15" customHeight="1" thickBot="1" x14ac:dyDescent="0.4">
      <c r="A7938" s="3"/>
      <c r="B7938" s="5">
        <f t="shared" si="715"/>
        <v>7936</v>
      </c>
      <c r="C7938">
        <f t="shared" si="712"/>
        <v>60</v>
      </c>
      <c r="D7938" s="16">
        <v>1973</v>
      </c>
      <c r="E7938" s="162" t="s">
        <v>15</v>
      </c>
      <c r="F7938" s="162" t="s">
        <v>16</v>
      </c>
      <c r="G7938" s="162">
        <v>824134</v>
      </c>
      <c r="H7938" s="162" t="s">
        <v>17</v>
      </c>
      <c r="I7938" s="162"/>
      <c r="J7938" s="162" t="s">
        <v>3354</v>
      </c>
      <c r="K7938" s="162"/>
      <c r="L7938" s="162"/>
      <c r="M7938" s="162" t="s">
        <v>3359</v>
      </c>
      <c r="N7938" s="162"/>
      <c r="O7938" s="162"/>
      <c r="P7938" s="162"/>
      <c r="Q7938" s="162"/>
      <c r="R7938" s="162"/>
      <c r="S7938" s="181"/>
      <c r="T7938" s="162"/>
      <c r="U7938" s="162"/>
      <c r="V7938" s="182"/>
      <c r="W7938" s="162"/>
      <c r="X7938" s="162"/>
      <c r="Y7938" s="162"/>
      <c r="Z7938" s="162"/>
      <c r="AA7938" s="159"/>
      <c r="AB7938" s="162"/>
      <c r="AC7938" s="159"/>
      <c r="AE7938" s="162"/>
      <c r="AF7938" s="162" t="s">
        <v>3060</v>
      </c>
      <c r="AG7938" s="162"/>
      <c r="AH7938" s="163">
        <v>39769.54420138889</v>
      </c>
      <c r="AI7938" s="162"/>
    </row>
    <row r="7939" spans="1:35" ht="15" customHeight="1" thickBot="1" x14ac:dyDescent="0.4">
      <c r="A7939" s="3"/>
      <c r="B7939" s="5">
        <f t="shared" si="715"/>
        <v>7937</v>
      </c>
      <c r="C7939">
        <f t="shared" si="712"/>
        <v>46</v>
      </c>
      <c r="D7939" s="16">
        <v>1973</v>
      </c>
      <c r="E7939" s="162" t="s">
        <v>15</v>
      </c>
      <c r="F7939" s="162" t="s">
        <v>16</v>
      </c>
      <c r="G7939" s="162">
        <v>824194</v>
      </c>
      <c r="H7939" s="162" t="s">
        <v>17</v>
      </c>
      <c r="I7939" s="162"/>
      <c r="J7939" s="162" t="s">
        <v>3354</v>
      </c>
      <c r="K7939" s="162"/>
      <c r="L7939" s="162"/>
      <c r="M7939" s="162" t="s">
        <v>3359</v>
      </c>
      <c r="N7939" s="162"/>
      <c r="O7939" s="162"/>
      <c r="P7939" s="162"/>
      <c r="Q7939" s="162"/>
      <c r="R7939" s="162"/>
      <c r="S7939" s="181"/>
      <c r="T7939" s="162"/>
      <c r="U7939" s="162"/>
      <c r="V7939" s="182"/>
      <c r="W7939" s="162"/>
      <c r="X7939" s="162"/>
      <c r="Y7939" s="162"/>
      <c r="Z7939" s="162"/>
      <c r="AA7939" s="159"/>
      <c r="AB7939" s="162"/>
      <c r="AC7939" s="159"/>
      <c r="AE7939" s="162"/>
      <c r="AF7939" s="162" t="s">
        <v>3060</v>
      </c>
      <c r="AG7939" s="162"/>
      <c r="AH7939" s="163">
        <v>40687.511041666665</v>
      </c>
      <c r="AI7939" s="162"/>
    </row>
    <row r="7940" spans="1:35" ht="15" customHeight="1" thickBot="1" x14ac:dyDescent="0.4">
      <c r="A7940" s="3"/>
      <c r="B7940" s="5">
        <f t="shared" si="715"/>
        <v>7938</v>
      </c>
      <c r="C7940">
        <f t="shared" si="712"/>
        <v>140</v>
      </c>
      <c r="D7940" s="16">
        <v>1973</v>
      </c>
      <c r="E7940" s="119" t="s">
        <v>5813</v>
      </c>
      <c r="F7940" s="119" t="s">
        <v>25</v>
      </c>
      <c r="G7940" s="121">
        <v>824240</v>
      </c>
      <c r="H7940" s="162"/>
      <c r="I7940" s="196"/>
      <c r="J7940" s="162" t="s">
        <v>380</v>
      </c>
      <c r="K7940" s="196" t="s">
        <v>3383</v>
      </c>
      <c r="L7940" s="162"/>
      <c r="M7940" s="196" t="s">
        <v>3453</v>
      </c>
      <c r="N7940" s="162"/>
      <c r="O7940" s="162"/>
      <c r="P7940" s="162"/>
      <c r="Q7940" s="162"/>
      <c r="R7940" s="162"/>
      <c r="S7940" s="181"/>
      <c r="T7940" s="162"/>
      <c r="U7940" s="162" t="s">
        <v>3687</v>
      </c>
      <c r="V7940" s="182" t="s">
        <v>3359</v>
      </c>
      <c r="W7940" s="162" t="s">
        <v>3572</v>
      </c>
      <c r="X7940" s="162" t="s">
        <v>3452</v>
      </c>
      <c r="Y7940" s="162"/>
      <c r="Z7940" s="162"/>
      <c r="AA7940" s="162" t="s">
        <v>3930</v>
      </c>
      <c r="AB7940" s="162"/>
      <c r="AC7940" s="162"/>
      <c r="AD7940" t="s">
        <v>5814</v>
      </c>
      <c r="AE7940" s="162"/>
      <c r="AF7940" s="162" t="s">
        <v>3451</v>
      </c>
      <c r="AG7940" s="162"/>
      <c r="AH7940" s="163">
        <v>45966</v>
      </c>
      <c r="AI7940" s="198" t="s">
        <v>5815</v>
      </c>
    </row>
    <row r="7941" spans="1:35" ht="15" customHeight="1" thickBot="1" x14ac:dyDescent="0.4">
      <c r="B7941" s="5">
        <f t="shared" si="715"/>
        <v>7939</v>
      </c>
      <c r="C7941">
        <f t="shared" ref="C7941:C8011" si="717">+G7942-G7941</f>
        <v>19</v>
      </c>
      <c r="D7941" s="16">
        <v>1973</v>
      </c>
      <c r="E7941" s="159" t="s">
        <v>2520</v>
      </c>
      <c r="F7941" s="159" t="s">
        <v>25</v>
      </c>
      <c r="G7941" s="160">
        <v>824380</v>
      </c>
      <c r="H7941" s="159"/>
      <c r="I7941" s="159"/>
      <c r="J7941" s="159"/>
      <c r="K7941" s="159" t="s">
        <v>3383</v>
      </c>
      <c r="L7941" s="159"/>
      <c r="M7941" s="159"/>
      <c r="N7941" s="159"/>
      <c r="O7941" s="159"/>
      <c r="P7941" s="159"/>
      <c r="Q7941" s="159"/>
      <c r="R7941" s="159"/>
      <c r="S7941" s="203"/>
      <c r="T7941" s="159"/>
      <c r="U7941" s="159" t="s">
        <v>3662</v>
      </c>
      <c r="V7941" s="161" t="s">
        <v>3413</v>
      </c>
      <c r="W7941" s="159" t="s">
        <v>4387</v>
      </c>
      <c r="X7941" s="159"/>
      <c r="Y7941" s="159" t="s">
        <v>4212</v>
      </c>
      <c r="Z7941" s="159"/>
      <c r="AA7941" s="159"/>
      <c r="AB7941" s="167" t="s">
        <v>3458</v>
      </c>
      <c r="AC7941" s="159"/>
      <c r="AE7941" s="159"/>
      <c r="AF7941" s="159" t="s">
        <v>3451</v>
      </c>
      <c r="AG7941" s="159"/>
      <c r="AH7941" s="176">
        <v>45739</v>
      </c>
      <c r="AI7941" s="167" t="s">
        <v>4839</v>
      </c>
    </row>
    <row r="7942" spans="1:35" ht="15" customHeight="1" thickBot="1" x14ac:dyDescent="0.4">
      <c r="A7942" s="3"/>
      <c r="B7942" s="5">
        <f t="shared" si="715"/>
        <v>7940</v>
      </c>
      <c r="C7942">
        <f t="shared" si="717"/>
        <v>127</v>
      </c>
      <c r="D7942" s="16">
        <v>1973</v>
      </c>
      <c r="E7942" s="159" t="s">
        <v>15</v>
      </c>
      <c r="F7942" s="159" t="s">
        <v>25</v>
      </c>
      <c r="G7942" s="160">
        <v>824399</v>
      </c>
      <c r="H7942" s="159"/>
      <c r="I7942" s="159"/>
      <c r="J7942" s="159" t="s">
        <v>3354</v>
      </c>
      <c r="K7942" s="159" t="s">
        <v>3383</v>
      </c>
      <c r="L7942" s="159"/>
      <c r="M7942" s="159" t="s">
        <v>3453</v>
      </c>
      <c r="N7942" s="159"/>
      <c r="O7942" s="159"/>
      <c r="P7942" s="159"/>
      <c r="Q7942" s="159"/>
      <c r="R7942" s="159"/>
      <c r="S7942" s="203"/>
      <c r="T7942" s="159" t="s">
        <v>3262</v>
      </c>
      <c r="U7942" s="159"/>
      <c r="V7942" s="161"/>
      <c r="W7942" s="159" t="s">
        <v>3572</v>
      </c>
      <c r="X7942" s="159" t="s">
        <v>3660</v>
      </c>
      <c r="Y7942" s="159"/>
      <c r="Z7942" s="159"/>
      <c r="AA7942" s="159" t="s">
        <v>3262</v>
      </c>
      <c r="AB7942" s="159"/>
      <c r="AC7942" s="159"/>
      <c r="AE7942" s="159"/>
      <c r="AF7942" s="162" t="s">
        <v>3451</v>
      </c>
      <c r="AG7942" s="162"/>
      <c r="AH7942" s="163">
        <v>45783</v>
      </c>
      <c r="AI7942" s="76" t="s">
        <v>5022</v>
      </c>
    </row>
    <row r="7943" spans="1:35" ht="15" customHeight="1" thickBot="1" x14ac:dyDescent="0.4">
      <c r="A7943" s="3"/>
      <c r="B7943" s="5">
        <f t="shared" si="715"/>
        <v>7941</v>
      </c>
      <c r="C7943">
        <f t="shared" si="717"/>
        <v>6</v>
      </c>
      <c r="D7943" s="16">
        <v>1973</v>
      </c>
      <c r="E7943" s="162" t="s">
        <v>221</v>
      </c>
      <c r="F7943" s="162" t="s">
        <v>25</v>
      </c>
      <c r="G7943" s="162">
        <v>824526</v>
      </c>
      <c r="H7943" s="162" t="s">
        <v>17</v>
      </c>
      <c r="I7943" s="162"/>
      <c r="J7943" s="162" t="s">
        <v>380</v>
      </c>
      <c r="K7943" s="162" t="s">
        <v>3383</v>
      </c>
      <c r="L7943" s="162" t="s">
        <v>46</v>
      </c>
      <c r="M7943" s="162" t="s">
        <v>3359</v>
      </c>
      <c r="N7943" s="162"/>
      <c r="O7943" s="162"/>
      <c r="P7943" s="162"/>
      <c r="Q7943" s="162"/>
      <c r="R7943" s="162"/>
      <c r="S7943" s="181"/>
      <c r="T7943" s="162"/>
      <c r="U7943" s="162"/>
      <c r="V7943" s="182"/>
      <c r="W7943" s="162"/>
      <c r="X7943" s="162"/>
      <c r="Y7943" s="162"/>
      <c r="Z7943" s="162"/>
      <c r="AA7943" s="159" t="s">
        <v>3464</v>
      </c>
      <c r="AB7943" s="162" t="s">
        <v>31</v>
      </c>
      <c r="AC7943" s="159"/>
      <c r="AE7943" s="162" t="s">
        <v>380</v>
      </c>
      <c r="AF7943" s="162" t="s">
        <v>3060</v>
      </c>
      <c r="AG7943" s="162"/>
      <c r="AH7943" s="163">
        <v>40464.453784722224</v>
      </c>
      <c r="AI7943" s="162"/>
    </row>
    <row r="7944" spans="1:35" ht="15" customHeight="1" thickBot="1" x14ac:dyDescent="0.4">
      <c r="B7944" s="5">
        <f t="shared" si="715"/>
        <v>7942</v>
      </c>
      <c r="C7944">
        <f t="shared" si="717"/>
        <v>73</v>
      </c>
      <c r="D7944" s="16">
        <v>1973</v>
      </c>
      <c r="E7944" s="162" t="s">
        <v>2520</v>
      </c>
      <c r="F7944" s="162" t="s">
        <v>25</v>
      </c>
      <c r="G7944" s="162">
        <v>824532</v>
      </c>
      <c r="H7944" s="162" t="s">
        <v>17</v>
      </c>
      <c r="I7944" s="162"/>
      <c r="J7944" s="162" t="s">
        <v>380</v>
      </c>
      <c r="K7944" s="162" t="s">
        <v>3383</v>
      </c>
      <c r="L7944" s="162" t="s">
        <v>28</v>
      </c>
      <c r="M7944" s="162" t="s">
        <v>3359</v>
      </c>
      <c r="N7944" s="162"/>
      <c r="O7944" s="162"/>
      <c r="P7944" s="162"/>
      <c r="Q7944" s="162"/>
      <c r="R7944" s="162"/>
      <c r="S7944" s="181"/>
      <c r="T7944" s="162"/>
      <c r="U7944" s="162" t="s">
        <v>3687</v>
      </c>
      <c r="V7944" s="182"/>
      <c r="W7944" s="162"/>
      <c r="X7944" s="162"/>
      <c r="Y7944" s="162"/>
      <c r="Z7944" s="162"/>
      <c r="AA7944" s="159"/>
      <c r="AB7944" s="162"/>
      <c r="AC7944" s="159"/>
      <c r="AD7944" s="3" t="s">
        <v>2509</v>
      </c>
      <c r="AE7944" s="162"/>
      <c r="AF7944" s="162" t="s">
        <v>3060</v>
      </c>
      <c r="AG7944" s="162"/>
      <c r="AH7944" s="163">
        <v>39991.794328703705</v>
      </c>
      <c r="AI7944" s="162"/>
    </row>
    <row r="7945" spans="1:35" ht="15" thickBot="1" x14ac:dyDescent="0.4">
      <c r="A7945" s="3"/>
      <c r="B7945" s="5">
        <f t="shared" si="715"/>
        <v>7943</v>
      </c>
      <c r="C7945">
        <f t="shared" si="717"/>
        <v>132</v>
      </c>
      <c r="D7945" s="16">
        <v>1973</v>
      </c>
      <c r="E7945" s="159" t="s">
        <v>5813</v>
      </c>
      <c r="F7945" s="159" t="s">
        <v>25</v>
      </c>
      <c r="G7945" s="160">
        <v>824605</v>
      </c>
      <c r="H7945" s="159"/>
      <c r="I7945" s="159"/>
      <c r="J7945" s="159" t="s">
        <v>380</v>
      </c>
      <c r="K7945" s="159" t="s">
        <v>3383</v>
      </c>
      <c r="L7945" s="159"/>
      <c r="M7945" s="159" t="s">
        <v>3453</v>
      </c>
      <c r="N7945" s="159"/>
      <c r="O7945" s="159"/>
      <c r="P7945" s="159"/>
      <c r="Q7945" s="159"/>
      <c r="R7945" s="159"/>
      <c r="S7945" s="159"/>
      <c r="T7945" s="159"/>
      <c r="U7945" s="159" t="s">
        <v>3687</v>
      </c>
      <c r="V7945" s="161" t="s">
        <v>3359</v>
      </c>
      <c r="W7945" s="159" t="s">
        <v>3572</v>
      </c>
      <c r="X7945" s="159" t="s">
        <v>3452</v>
      </c>
      <c r="Y7945" s="159"/>
      <c r="Z7945" s="159"/>
      <c r="AA7945" s="159"/>
      <c r="AB7945" s="167" t="s">
        <v>6247</v>
      </c>
      <c r="AC7945" s="159"/>
      <c r="AD7945" s="159" t="s">
        <v>4482</v>
      </c>
      <c r="AE7945" s="159"/>
      <c r="AF7945" t="s">
        <v>3451</v>
      </c>
      <c r="AG7945" s="159"/>
      <c r="AH7945" s="176">
        <v>46034</v>
      </c>
      <c r="AI7945" s="76" t="s">
        <v>6248</v>
      </c>
    </row>
    <row r="7946" spans="1:35" ht="15" customHeight="1" thickBot="1" x14ac:dyDescent="0.4">
      <c r="B7946" s="5">
        <f t="shared" si="715"/>
        <v>7944</v>
      </c>
      <c r="C7946">
        <f t="shared" si="717"/>
        <v>55</v>
      </c>
      <c r="D7946" s="16">
        <v>1973</v>
      </c>
      <c r="E7946" s="162" t="s">
        <v>972</v>
      </c>
      <c r="F7946" s="162" t="s">
        <v>25</v>
      </c>
      <c r="G7946" s="162">
        <v>824737</v>
      </c>
      <c r="H7946" s="162" t="s">
        <v>17</v>
      </c>
      <c r="I7946" s="162"/>
      <c r="J7946" s="162" t="s">
        <v>380</v>
      </c>
      <c r="K7946" s="162" t="s">
        <v>3383</v>
      </c>
      <c r="L7946" s="162" t="s">
        <v>2510</v>
      </c>
      <c r="M7946" s="162" t="s">
        <v>3359</v>
      </c>
      <c r="N7946" s="162"/>
      <c r="O7946" s="162"/>
      <c r="P7946" s="162"/>
      <c r="Q7946" s="162"/>
      <c r="R7946" s="162"/>
      <c r="S7946" s="181"/>
      <c r="T7946" s="162"/>
      <c r="U7946" s="162"/>
      <c r="V7946" s="182"/>
      <c r="W7946" s="162"/>
      <c r="X7946" s="162"/>
      <c r="Y7946" s="162"/>
      <c r="Z7946" s="162"/>
      <c r="AA7946" s="159"/>
      <c r="AB7946" s="162" t="s">
        <v>31</v>
      </c>
      <c r="AC7946" s="159"/>
      <c r="AD7946" s="3" t="s">
        <v>2511</v>
      </c>
      <c r="AE7946" s="162"/>
      <c r="AF7946" s="162" t="s">
        <v>3060</v>
      </c>
      <c r="AG7946" s="162"/>
      <c r="AH7946" s="163">
        <v>40466.954710648148</v>
      </c>
      <c r="AI7946" s="162"/>
    </row>
    <row r="7947" spans="1:35" ht="15" customHeight="1" thickBot="1" x14ac:dyDescent="0.4">
      <c r="A7947" s="3"/>
      <c r="B7947" s="5">
        <f t="shared" si="715"/>
        <v>7945</v>
      </c>
      <c r="C7947">
        <f t="shared" si="717"/>
        <v>38</v>
      </c>
      <c r="D7947" s="16">
        <v>1973</v>
      </c>
      <c r="E7947" s="162" t="s">
        <v>972</v>
      </c>
      <c r="F7947" s="162" t="s">
        <v>25</v>
      </c>
      <c r="G7947" s="162">
        <v>824792</v>
      </c>
      <c r="H7947" s="162" t="s">
        <v>17</v>
      </c>
      <c r="I7947" s="162"/>
      <c r="J7947" s="162" t="s">
        <v>3354</v>
      </c>
      <c r="K7947" s="162" t="s">
        <v>3383</v>
      </c>
      <c r="L7947" s="162" t="s">
        <v>102</v>
      </c>
      <c r="M7947" s="162" t="s">
        <v>3359</v>
      </c>
      <c r="N7947" s="162"/>
      <c r="O7947" s="162"/>
      <c r="P7947" s="162"/>
      <c r="Q7947" s="162"/>
      <c r="R7947" s="162"/>
      <c r="S7947" s="181"/>
      <c r="T7947" s="162"/>
      <c r="U7947" s="162"/>
      <c r="V7947" s="182"/>
      <c r="W7947" s="162" t="s">
        <v>3557</v>
      </c>
      <c r="X7947" s="162"/>
      <c r="Y7947" s="162"/>
      <c r="Z7947" s="162"/>
      <c r="AA7947" s="159"/>
      <c r="AB7947" s="162"/>
      <c r="AC7947" s="159">
        <v>1976</v>
      </c>
      <c r="AD7947" s="3" t="s">
        <v>2512</v>
      </c>
      <c r="AE7947" s="162"/>
      <c r="AF7947" s="162" t="s">
        <v>3060</v>
      </c>
      <c r="AG7947" s="162"/>
      <c r="AH7947" s="163">
        <v>40950.727997685186</v>
      </c>
      <c r="AI7947" s="162"/>
    </row>
    <row r="7948" spans="1:35" ht="17.25" customHeight="1" thickBot="1" x14ac:dyDescent="0.4">
      <c r="A7948" s="3"/>
      <c r="B7948" s="5">
        <f t="shared" si="715"/>
        <v>7946</v>
      </c>
      <c r="C7948">
        <f t="shared" si="717"/>
        <v>1125</v>
      </c>
      <c r="D7948" s="199">
        <v>1973</v>
      </c>
      <c r="E7948" s="159" t="s">
        <v>2520</v>
      </c>
      <c r="F7948" s="159" t="s">
        <v>25</v>
      </c>
      <c r="G7948" s="160">
        <v>824830</v>
      </c>
      <c r="H7948" s="159"/>
      <c r="I7948" s="159"/>
      <c r="J7948" s="159"/>
      <c r="K7948" s="159" t="s">
        <v>3383</v>
      </c>
      <c r="L7948" s="159"/>
      <c r="M7948" s="159"/>
      <c r="N7948" s="159"/>
      <c r="O7948" s="159"/>
      <c r="P7948" s="159"/>
      <c r="Q7948" s="159"/>
      <c r="R7948" s="159"/>
      <c r="S7948" s="203"/>
      <c r="T7948" s="159"/>
      <c r="U7948" s="159" t="s">
        <v>3662</v>
      </c>
      <c r="V7948" s="161" t="s">
        <v>3413</v>
      </c>
      <c r="W7948" s="159" t="s">
        <v>4387</v>
      </c>
      <c r="X7948" s="159"/>
      <c r="Y7948" s="159" t="s">
        <v>4212</v>
      </c>
      <c r="Z7948" s="159"/>
      <c r="AA7948" s="159"/>
      <c r="AB7948" s="167" t="s">
        <v>3458</v>
      </c>
      <c r="AC7948" s="159"/>
      <c r="AE7948" s="159"/>
      <c r="AF7948" s="159" t="s">
        <v>3451</v>
      </c>
      <c r="AG7948" s="159"/>
      <c r="AH7948" s="176">
        <v>45739</v>
      </c>
      <c r="AI7948" s="167" t="s">
        <v>4840</v>
      </c>
    </row>
    <row r="7949" spans="1:35" ht="17.25" customHeight="1" thickBot="1" x14ac:dyDescent="0.4">
      <c r="A7949" s="159"/>
      <c r="B7949" s="5">
        <f t="shared" si="715"/>
        <v>7947</v>
      </c>
      <c r="C7949">
        <f t="shared" si="717"/>
        <v>319</v>
      </c>
      <c r="D7949" s="199">
        <v>1973</v>
      </c>
      <c r="E7949" s="162" t="s">
        <v>327</v>
      </c>
      <c r="F7949" s="162" t="s">
        <v>16</v>
      </c>
      <c r="G7949" s="162">
        <v>825955</v>
      </c>
      <c r="H7949" s="162" t="s">
        <v>17</v>
      </c>
      <c r="I7949" s="162"/>
      <c r="J7949" s="162" t="s">
        <v>380</v>
      </c>
      <c r="K7949" s="162" t="s">
        <v>3383</v>
      </c>
      <c r="L7949" s="162" t="s">
        <v>56</v>
      </c>
      <c r="M7949" s="162" t="s">
        <v>3359</v>
      </c>
      <c r="N7949" s="162"/>
      <c r="O7949" s="162"/>
      <c r="P7949" s="162"/>
      <c r="Q7949" s="162"/>
      <c r="R7949" s="162"/>
      <c r="S7949" s="181"/>
      <c r="T7949" s="162"/>
      <c r="U7949" s="162"/>
      <c r="V7949" s="182"/>
      <c r="W7949" s="162"/>
      <c r="X7949" s="162"/>
      <c r="Y7949" s="162"/>
      <c r="Z7949" s="162" t="s">
        <v>3359</v>
      </c>
      <c r="AA7949" s="159"/>
      <c r="AB7949" s="162"/>
      <c r="AC7949" s="159"/>
      <c r="AE7949" s="162"/>
      <c r="AF7949" s="162" t="s">
        <v>3060</v>
      </c>
      <c r="AG7949" s="162"/>
      <c r="AH7949" s="163">
        <v>40746.707453703704</v>
      </c>
      <c r="AI7949" s="162"/>
    </row>
    <row r="7950" spans="1:35" ht="17.25" customHeight="1" thickBot="1" x14ac:dyDescent="0.4">
      <c r="A7950" s="159"/>
      <c r="B7950" s="5">
        <f t="shared" si="715"/>
        <v>7948</v>
      </c>
      <c r="C7950">
        <f t="shared" si="717"/>
        <v>128</v>
      </c>
      <c r="D7950" s="199">
        <v>1973</v>
      </c>
      <c r="E7950" s="89" t="s">
        <v>15</v>
      </c>
      <c r="F7950" s="89" t="s">
        <v>16</v>
      </c>
      <c r="G7950" s="160">
        <v>826274</v>
      </c>
      <c r="H7950" s="89"/>
      <c r="I7950" s="89"/>
      <c r="J7950" s="89"/>
      <c r="K7950" s="89" t="s">
        <v>3383</v>
      </c>
      <c r="L7950" s="89"/>
      <c r="M7950" s="89"/>
      <c r="N7950" s="89"/>
      <c r="O7950" s="89"/>
      <c r="P7950" s="89"/>
      <c r="Q7950" s="89"/>
      <c r="R7950" s="89"/>
      <c r="S7950" s="129"/>
      <c r="T7950" s="89"/>
      <c r="U7950" s="89"/>
      <c r="V7950" s="140"/>
      <c r="W7950" s="89"/>
      <c r="X7950" s="89"/>
      <c r="Y7950" s="89"/>
      <c r="Z7950" s="89"/>
      <c r="AA7950" s="89"/>
      <c r="AB7950" s="89"/>
      <c r="AC7950" s="89"/>
      <c r="AD7950" s="101"/>
      <c r="AE7950" s="89"/>
      <c r="AF7950" s="162" t="s">
        <v>3451</v>
      </c>
      <c r="AG7950" s="89"/>
      <c r="AH7950" s="91">
        <v>45839</v>
      </c>
      <c r="AI7950" s="90" t="s">
        <v>5184</v>
      </c>
    </row>
    <row r="7951" spans="1:35" ht="17.25" customHeight="1" thickBot="1" x14ac:dyDescent="0.4">
      <c r="A7951" s="159"/>
      <c r="B7951" s="5">
        <f t="shared" si="715"/>
        <v>7949</v>
      </c>
      <c r="C7951">
        <f t="shared" si="717"/>
        <v>255</v>
      </c>
      <c r="D7951" s="199">
        <v>1973</v>
      </c>
      <c r="E7951" s="159" t="s">
        <v>15</v>
      </c>
      <c r="F7951" s="159" t="s">
        <v>16</v>
      </c>
      <c r="G7951" s="159">
        <v>826402</v>
      </c>
      <c r="H7951" s="159"/>
      <c r="I7951" s="159"/>
      <c r="J7951" s="159"/>
      <c r="K7951" s="159"/>
      <c r="L7951" s="159"/>
      <c r="M7951" s="159"/>
      <c r="N7951" s="159"/>
      <c r="O7951" s="159"/>
      <c r="P7951" s="159"/>
      <c r="Q7951" s="159"/>
      <c r="R7951" s="159"/>
      <c r="S7951" s="203"/>
      <c r="T7951" s="159"/>
      <c r="U7951" s="159"/>
      <c r="V7951" s="161"/>
      <c r="W7951" s="159"/>
      <c r="X7951" s="159"/>
      <c r="Y7951" s="159"/>
      <c r="Z7951" s="159"/>
      <c r="AA7951" s="159"/>
      <c r="AB7951" s="159"/>
      <c r="AC7951" s="159"/>
      <c r="AE7951" s="159"/>
      <c r="AF7951" s="159" t="s">
        <v>3451</v>
      </c>
      <c r="AG7951" s="159"/>
      <c r="AH7951" s="176">
        <v>45568</v>
      </c>
      <c r="AI7951" s="76" t="s">
        <v>4336</v>
      </c>
    </row>
    <row r="7952" spans="1:35" ht="17.25" customHeight="1" thickBot="1" x14ac:dyDescent="0.4">
      <c r="A7952" s="159"/>
      <c r="B7952" s="5">
        <f t="shared" si="715"/>
        <v>7950</v>
      </c>
      <c r="C7952">
        <f t="shared" si="717"/>
        <v>5</v>
      </c>
      <c r="D7952" s="199">
        <v>1973</v>
      </c>
      <c r="E7952" s="162" t="s">
        <v>560</v>
      </c>
      <c r="F7952" s="162" t="s">
        <v>25</v>
      </c>
      <c r="G7952" s="162">
        <v>826657</v>
      </c>
      <c r="H7952" s="162" t="s">
        <v>17</v>
      </c>
      <c r="I7952" s="162"/>
      <c r="J7952" s="162"/>
      <c r="K7952" s="162" t="s">
        <v>3383</v>
      </c>
      <c r="L7952" s="162"/>
      <c r="M7952" s="162" t="s">
        <v>3359</v>
      </c>
      <c r="N7952" s="162"/>
      <c r="O7952" s="162"/>
      <c r="P7952" s="162"/>
      <c r="Q7952" s="162"/>
      <c r="R7952" s="162"/>
      <c r="S7952" s="181"/>
      <c r="T7952" s="162"/>
      <c r="U7952" s="162"/>
      <c r="V7952" s="182"/>
      <c r="W7952" s="162"/>
      <c r="X7952" s="162"/>
      <c r="Y7952" s="162"/>
      <c r="Z7952" s="162"/>
      <c r="AA7952" s="159"/>
      <c r="AB7952" s="162"/>
      <c r="AC7952" s="159"/>
      <c r="AE7952" s="162"/>
      <c r="AF7952" s="162" t="s">
        <v>3060</v>
      </c>
      <c r="AG7952" s="162"/>
      <c r="AH7952" s="163">
        <v>40069.20511574074</v>
      </c>
      <c r="AI7952" s="162"/>
    </row>
    <row r="7953" spans="1:35" ht="17.25" customHeight="1" thickBot="1" x14ac:dyDescent="0.4">
      <c r="A7953" s="159"/>
      <c r="B7953" s="5">
        <f t="shared" si="715"/>
        <v>7951</v>
      </c>
      <c r="C7953">
        <f t="shared" si="717"/>
        <v>33</v>
      </c>
      <c r="D7953" s="199">
        <v>1973</v>
      </c>
      <c r="E7953" s="162" t="s">
        <v>560</v>
      </c>
      <c r="F7953" s="162" t="s">
        <v>25</v>
      </c>
      <c r="G7953" s="162">
        <v>826662</v>
      </c>
      <c r="H7953" s="162" t="s">
        <v>17</v>
      </c>
      <c r="I7953" s="162"/>
      <c r="J7953" s="162" t="s">
        <v>3354</v>
      </c>
      <c r="K7953" s="162" t="s">
        <v>3383</v>
      </c>
      <c r="L7953" s="162" t="s">
        <v>2513</v>
      </c>
      <c r="M7953" s="162" t="s">
        <v>3359</v>
      </c>
      <c r="N7953" s="162"/>
      <c r="O7953" s="162"/>
      <c r="P7953" s="162"/>
      <c r="Q7953" s="162"/>
      <c r="R7953" s="162"/>
      <c r="S7953" s="181"/>
      <c r="T7953" s="162"/>
      <c r="U7953" s="162"/>
      <c r="V7953" s="182"/>
      <c r="W7953" s="162"/>
      <c r="X7953" s="162"/>
      <c r="Y7953" s="162"/>
      <c r="Z7953" s="162"/>
      <c r="AA7953" s="159"/>
      <c r="AB7953" s="162" t="s">
        <v>139</v>
      </c>
      <c r="AC7953" s="159">
        <v>1976</v>
      </c>
      <c r="AE7953" s="162"/>
      <c r="AF7953" s="162" t="s">
        <v>3060</v>
      </c>
      <c r="AG7953" s="162"/>
      <c r="AH7953" s="163">
        <v>41111.385520833333</v>
      </c>
      <c r="AI7953" s="162"/>
    </row>
    <row r="7954" spans="1:35" ht="17.25" customHeight="1" thickBot="1" x14ac:dyDescent="0.4">
      <c r="A7954" s="159"/>
      <c r="B7954" s="5">
        <f t="shared" si="715"/>
        <v>7952</v>
      </c>
      <c r="C7954">
        <f t="shared" si="717"/>
        <v>38</v>
      </c>
      <c r="D7954" s="199">
        <v>1973</v>
      </c>
      <c r="E7954" s="162" t="s">
        <v>560</v>
      </c>
      <c r="F7954" s="162" t="s">
        <v>25</v>
      </c>
      <c r="G7954" s="162">
        <v>826695</v>
      </c>
      <c r="H7954" s="162" t="s">
        <v>17</v>
      </c>
      <c r="I7954" s="162"/>
      <c r="J7954" s="162" t="s">
        <v>3354</v>
      </c>
      <c r="K7954" s="162" t="s">
        <v>3383</v>
      </c>
      <c r="L7954" s="162" t="s">
        <v>2514</v>
      </c>
      <c r="M7954" s="162" t="s">
        <v>3359</v>
      </c>
      <c r="N7954" s="162"/>
      <c r="O7954" s="162"/>
      <c r="P7954" s="162"/>
      <c r="Q7954" s="162"/>
      <c r="R7954" s="162"/>
      <c r="S7954" s="181"/>
      <c r="T7954" s="162"/>
      <c r="U7954" s="162"/>
      <c r="V7954" s="182"/>
      <c r="W7954" s="162"/>
      <c r="X7954" s="162"/>
      <c r="Y7954" s="162"/>
      <c r="Z7954" s="162"/>
      <c r="AA7954" s="159"/>
      <c r="AB7954" s="162"/>
      <c r="AC7954" s="159">
        <v>1971</v>
      </c>
      <c r="AE7954" s="162"/>
      <c r="AF7954" s="162" t="s">
        <v>3060</v>
      </c>
      <c r="AG7954" s="162"/>
      <c r="AH7954" s="163">
        <v>39960.049976851849</v>
      </c>
      <c r="AI7954" s="162"/>
    </row>
    <row r="7955" spans="1:35" ht="17.25" customHeight="1" thickBot="1" x14ac:dyDescent="0.4">
      <c r="A7955" s="159"/>
      <c r="B7955" s="5">
        <f t="shared" si="715"/>
        <v>7953</v>
      </c>
      <c r="C7955">
        <f t="shared" si="717"/>
        <v>15</v>
      </c>
      <c r="D7955" s="199">
        <v>1973</v>
      </c>
      <c r="E7955" s="162" t="s">
        <v>560</v>
      </c>
      <c r="F7955" s="162" t="s">
        <v>25</v>
      </c>
      <c r="G7955" s="162">
        <v>826733</v>
      </c>
      <c r="H7955" s="162" t="s">
        <v>17</v>
      </c>
      <c r="I7955" s="162"/>
      <c r="J7955" s="162" t="s">
        <v>380</v>
      </c>
      <c r="K7955" s="162" t="s">
        <v>3383</v>
      </c>
      <c r="L7955" s="162" t="s">
        <v>2515</v>
      </c>
      <c r="M7955" s="162" t="s">
        <v>3359</v>
      </c>
      <c r="N7955" s="162"/>
      <c r="O7955" s="162"/>
      <c r="P7955" s="162"/>
      <c r="Q7955" s="162"/>
      <c r="R7955" s="162"/>
      <c r="S7955" s="181">
        <v>459</v>
      </c>
      <c r="T7955" s="162"/>
      <c r="U7955" s="162"/>
      <c r="V7955" s="182"/>
      <c r="W7955" s="162" t="s">
        <v>3557</v>
      </c>
      <c r="X7955" s="162"/>
      <c r="Y7955" s="162"/>
      <c r="Z7955" s="162"/>
      <c r="AA7955" s="159"/>
      <c r="AB7955" s="162"/>
      <c r="AC7955" s="159"/>
      <c r="AD7955" s="3" t="s">
        <v>865</v>
      </c>
      <c r="AE7955" s="162"/>
      <c r="AF7955" s="162" t="s">
        <v>3060</v>
      </c>
      <c r="AG7955" s="162"/>
      <c r="AH7955" s="163">
        <v>40745.969560185185</v>
      </c>
      <c r="AI7955" s="162"/>
    </row>
    <row r="7956" spans="1:35" ht="17.25" customHeight="1" thickBot="1" x14ac:dyDescent="0.4">
      <c r="A7956" s="159"/>
      <c r="B7956" s="5">
        <f t="shared" si="715"/>
        <v>7954</v>
      </c>
      <c r="C7956">
        <f t="shared" ref="C7956:C7960" si="718">+G7957-G7956</f>
        <v>30</v>
      </c>
      <c r="D7956" s="199">
        <v>1973</v>
      </c>
      <c r="E7956" s="162" t="s">
        <v>560</v>
      </c>
      <c r="F7956" s="162" t="s">
        <v>25</v>
      </c>
      <c r="G7956" s="162">
        <v>826748</v>
      </c>
      <c r="H7956" s="162" t="s">
        <v>17</v>
      </c>
      <c r="I7956" s="162"/>
      <c r="J7956" s="162" t="s">
        <v>3354</v>
      </c>
      <c r="K7956" s="162" t="s">
        <v>3383</v>
      </c>
      <c r="L7956" s="162" t="s">
        <v>630</v>
      </c>
      <c r="M7956" s="162" t="s">
        <v>3359</v>
      </c>
      <c r="N7956" s="162"/>
      <c r="O7956" s="162"/>
      <c r="P7956" s="162"/>
      <c r="Q7956" s="162"/>
      <c r="R7956" s="162"/>
      <c r="S7956" s="181"/>
      <c r="T7956" s="162"/>
      <c r="U7956" s="162"/>
      <c r="V7956" s="182"/>
      <c r="W7956" s="162"/>
      <c r="X7956" s="162"/>
      <c r="Y7956" s="162"/>
      <c r="Z7956" s="162"/>
      <c r="AA7956" s="159"/>
      <c r="AB7956" s="162"/>
      <c r="AC7956" s="159" t="s">
        <v>2516</v>
      </c>
      <c r="AE7956" s="162"/>
      <c r="AF7956" s="162" t="s">
        <v>3060</v>
      </c>
      <c r="AG7956" s="162"/>
      <c r="AH7956" s="163">
        <v>40091.43440972222</v>
      </c>
      <c r="AI7956" s="162"/>
    </row>
    <row r="7957" spans="1:35" ht="17.25" customHeight="1" thickBot="1" x14ac:dyDescent="0.4">
      <c r="A7957" s="159"/>
      <c r="B7957" s="5">
        <f t="shared" si="715"/>
        <v>7955</v>
      </c>
      <c r="C7957">
        <f t="shared" si="718"/>
        <v>154</v>
      </c>
      <c r="D7957" s="199">
        <v>1973</v>
      </c>
      <c r="E7957" s="162" t="s">
        <v>15</v>
      </c>
      <c r="F7957" s="162" t="s">
        <v>25</v>
      </c>
      <c r="G7957" s="162">
        <v>826778</v>
      </c>
      <c r="H7957" s="162" t="s">
        <v>17</v>
      </c>
      <c r="I7957" s="162"/>
      <c r="J7957" s="162" t="s">
        <v>3354</v>
      </c>
      <c r="K7957" s="162"/>
      <c r="L7957" s="162" t="s">
        <v>2517</v>
      </c>
      <c r="M7957" s="162" t="s">
        <v>3359</v>
      </c>
      <c r="N7957" s="162"/>
      <c r="O7957" s="162"/>
      <c r="P7957" s="162"/>
      <c r="Q7957" s="162"/>
      <c r="R7957" s="162"/>
      <c r="S7957" s="181"/>
      <c r="T7957" s="162"/>
      <c r="U7957" s="162"/>
      <c r="V7957" s="182"/>
      <c r="W7957" s="162"/>
      <c r="X7957" s="162"/>
      <c r="Y7957" s="162"/>
      <c r="Z7957" s="162"/>
      <c r="AA7957" s="159"/>
      <c r="AB7957" s="162"/>
      <c r="AC7957" s="159"/>
      <c r="AE7957" s="162"/>
      <c r="AF7957" s="162" t="s">
        <v>3060</v>
      </c>
      <c r="AG7957" s="162"/>
      <c r="AH7957" s="163">
        <v>40899.019791666666</v>
      </c>
      <c r="AI7957" s="162"/>
    </row>
    <row r="7958" spans="1:35" ht="15" customHeight="1" thickBot="1" x14ac:dyDescent="0.4">
      <c r="B7958" s="5">
        <f t="shared" si="715"/>
        <v>7956</v>
      </c>
      <c r="C7958">
        <f t="shared" si="718"/>
        <v>29</v>
      </c>
      <c r="D7958" s="199">
        <v>1973</v>
      </c>
      <c r="E7958" s="159" t="s">
        <v>15</v>
      </c>
      <c r="F7958" s="159" t="s">
        <v>25</v>
      </c>
      <c r="G7958" s="160">
        <v>826932</v>
      </c>
      <c r="H7958" s="159"/>
      <c r="I7958" s="159"/>
      <c r="J7958" s="159" t="s">
        <v>3354</v>
      </c>
      <c r="K7958" s="159" t="s">
        <v>3383</v>
      </c>
      <c r="L7958" s="159"/>
      <c r="M7958" s="159" t="s">
        <v>3453</v>
      </c>
      <c r="N7958" s="159"/>
      <c r="O7958" s="159"/>
      <c r="P7958" s="159"/>
      <c r="Q7958" s="159"/>
      <c r="R7958" s="159"/>
      <c r="S7958" s="159"/>
      <c r="T7958" s="159" t="s">
        <v>3262</v>
      </c>
      <c r="U7958" s="159"/>
      <c r="V7958" s="159"/>
      <c r="W7958" s="159" t="s">
        <v>3572</v>
      </c>
      <c r="X7958" s="159" t="s">
        <v>3660</v>
      </c>
      <c r="Y7958" s="159"/>
      <c r="Z7958" s="159"/>
      <c r="AA7958" s="159" t="s">
        <v>3262</v>
      </c>
      <c r="AB7958" s="159"/>
      <c r="AC7958" s="159"/>
      <c r="AD7958" s="159"/>
      <c r="AE7958" s="159"/>
      <c r="AF7958" t="s">
        <v>3451</v>
      </c>
      <c r="AG7958" s="159"/>
      <c r="AH7958" s="176">
        <v>46207</v>
      </c>
      <c r="AI7958" s="76" t="s">
        <v>6669</v>
      </c>
    </row>
    <row r="7959" spans="1:35" ht="17.25" customHeight="1" thickBot="1" x14ac:dyDescent="0.4">
      <c r="A7959" s="159"/>
      <c r="B7959" s="5">
        <f t="shared" si="715"/>
        <v>7957</v>
      </c>
      <c r="C7959">
        <f t="shared" si="718"/>
        <v>119</v>
      </c>
      <c r="D7959" s="199">
        <v>1973</v>
      </c>
      <c r="E7959" s="162" t="s">
        <v>15</v>
      </c>
      <c r="F7959" s="162" t="s">
        <v>25</v>
      </c>
      <c r="G7959" s="162">
        <v>826961</v>
      </c>
      <c r="H7959" s="162" t="s">
        <v>17</v>
      </c>
      <c r="I7959" s="162"/>
      <c r="J7959" s="162" t="s">
        <v>3354</v>
      </c>
      <c r="K7959" s="162"/>
      <c r="L7959" s="162"/>
      <c r="M7959" s="162" t="s">
        <v>3359</v>
      </c>
      <c r="N7959" s="162"/>
      <c r="O7959" s="162"/>
      <c r="P7959" s="162"/>
      <c r="Q7959" s="162"/>
      <c r="R7959" s="162"/>
      <c r="S7959" s="181"/>
      <c r="T7959" s="162"/>
      <c r="U7959" s="162"/>
      <c r="V7959" s="182"/>
      <c r="W7959" s="162"/>
      <c r="X7959" s="162"/>
      <c r="Y7959" s="162"/>
      <c r="Z7959" s="162"/>
      <c r="AA7959" s="159"/>
      <c r="AB7959" s="162"/>
      <c r="AC7959" s="159"/>
      <c r="AE7959" s="162"/>
      <c r="AF7959" s="162" t="s">
        <v>3060</v>
      </c>
      <c r="AG7959" s="162"/>
      <c r="AH7959" s="163">
        <v>40339.797476851854</v>
      </c>
      <c r="AI7959" s="162"/>
    </row>
    <row r="7960" spans="1:35" ht="17.25" customHeight="1" thickBot="1" x14ac:dyDescent="0.4">
      <c r="A7960" s="159"/>
      <c r="B7960" s="5">
        <f t="shared" si="715"/>
        <v>7958</v>
      </c>
      <c r="C7960">
        <f t="shared" si="718"/>
        <v>62</v>
      </c>
      <c r="D7960" s="199">
        <v>1973</v>
      </c>
      <c r="E7960" s="162" t="s">
        <v>15</v>
      </c>
      <c r="F7960" s="162" t="s">
        <v>25</v>
      </c>
      <c r="G7960" s="162">
        <v>827080</v>
      </c>
      <c r="H7960" s="162" t="s">
        <v>17</v>
      </c>
      <c r="I7960" s="162"/>
      <c r="J7960" s="162" t="s">
        <v>3354</v>
      </c>
      <c r="K7960" s="162"/>
      <c r="L7960" s="162" t="s">
        <v>2518</v>
      </c>
      <c r="M7960" s="162" t="s">
        <v>3359</v>
      </c>
      <c r="N7960" s="162"/>
      <c r="O7960" s="162"/>
      <c r="P7960" s="162"/>
      <c r="Q7960" s="162"/>
      <c r="R7960" s="162"/>
      <c r="S7960" s="181"/>
      <c r="T7960" s="162"/>
      <c r="U7960" s="162"/>
      <c r="V7960" s="182"/>
      <c r="W7960" s="162"/>
      <c r="X7960" s="162"/>
      <c r="Y7960" s="162"/>
      <c r="Z7960" s="162"/>
      <c r="AA7960" s="159"/>
      <c r="AB7960" s="162"/>
      <c r="AC7960" s="159"/>
      <c r="AD7960" s="3" t="s">
        <v>2519</v>
      </c>
      <c r="AE7960" s="162"/>
      <c r="AF7960" s="162" t="s">
        <v>3060</v>
      </c>
      <c r="AG7960" s="162"/>
      <c r="AH7960" s="163">
        <v>40682.541180555556</v>
      </c>
      <c r="AI7960" s="162"/>
    </row>
    <row r="7961" spans="1:35" ht="15" thickBot="1" x14ac:dyDescent="0.4">
      <c r="A7961" s="159"/>
      <c r="B7961" s="5">
        <f t="shared" si="715"/>
        <v>7959</v>
      </c>
      <c r="C7961">
        <f t="shared" si="717"/>
        <v>439</v>
      </c>
      <c r="D7961" s="199">
        <v>1973</v>
      </c>
      <c r="E7961" s="159" t="s">
        <v>15</v>
      </c>
      <c r="F7961" s="159" t="s">
        <v>25</v>
      </c>
      <c r="G7961" s="160">
        <v>827142</v>
      </c>
      <c r="H7961" s="159"/>
      <c r="I7961" s="159"/>
      <c r="J7961" s="159" t="s">
        <v>3354</v>
      </c>
      <c r="K7961" s="159" t="s">
        <v>3383</v>
      </c>
      <c r="L7961" s="159"/>
      <c r="M7961" s="159" t="s">
        <v>3453</v>
      </c>
      <c r="N7961" s="159"/>
      <c r="O7961" s="159"/>
      <c r="P7961" s="159"/>
      <c r="Q7961" s="159"/>
      <c r="R7961" s="159"/>
      <c r="S7961" s="203"/>
      <c r="T7961" s="159" t="s">
        <v>3262</v>
      </c>
      <c r="U7961" s="159"/>
      <c r="V7961" s="161"/>
      <c r="W7961" s="159" t="s">
        <v>3572</v>
      </c>
      <c r="X7961" s="159" t="s">
        <v>3660</v>
      </c>
      <c r="Y7961" s="159"/>
      <c r="Z7961" s="159"/>
      <c r="AA7961" s="159" t="s">
        <v>3262</v>
      </c>
      <c r="AB7961" s="159"/>
      <c r="AC7961" s="159"/>
      <c r="AD7961" s="159"/>
      <c r="AE7961" s="159"/>
      <c r="AF7961" t="s">
        <v>3451</v>
      </c>
      <c r="AG7961" s="162"/>
      <c r="AH7961" s="163">
        <v>45783</v>
      </c>
      <c r="AI7961" s="76" t="s">
        <v>5023</v>
      </c>
    </row>
    <row r="7962" spans="1:35" s="38" customFormat="1" ht="15" thickBot="1" x14ac:dyDescent="0.4">
      <c r="A7962" s="159"/>
      <c r="B7962" s="5">
        <f t="shared" si="715"/>
        <v>7960</v>
      </c>
      <c r="C7962">
        <f t="shared" si="717"/>
        <v>220</v>
      </c>
      <c r="D7962" s="136">
        <v>1973</v>
      </c>
      <c r="E7962" s="135" t="s">
        <v>15</v>
      </c>
      <c r="F7962" s="135" t="s">
        <v>25</v>
      </c>
      <c r="G7962" s="216">
        <v>827581</v>
      </c>
      <c r="H7962" s="135"/>
      <c r="I7962" s="135"/>
      <c r="J7962" s="135" t="s">
        <v>3354</v>
      </c>
      <c r="K7962" s="135" t="s">
        <v>3383</v>
      </c>
      <c r="L7962" s="135"/>
      <c r="M7962" s="135" t="s">
        <v>3453</v>
      </c>
      <c r="N7962" s="135"/>
      <c r="O7962" s="135"/>
      <c r="P7962" s="135"/>
      <c r="Q7962" s="135"/>
      <c r="R7962" s="135"/>
      <c r="S7962" s="135"/>
      <c r="T7962" s="135" t="s">
        <v>3262</v>
      </c>
      <c r="U7962" s="135"/>
      <c r="V7962" s="125"/>
      <c r="W7962" s="135" t="s">
        <v>3572</v>
      </c>
      <c r="X7962" s="135" t="s">
        <v>3660</v>
      </c>
      <c r="Y7962" s="135"/>
      <c r="Z7962" s="135"/>
      <c r="AA7962" s="135" t="s">
        <v>3262</v>
      </c>
      <c r="AB7962" s="135"/>
      <c r="AC7962" s="135"/>
      <c r="AD7962" s="135"/>
      <c r="AE7962" s="135"/>
      <c r="AF7962" s="38" t="s">
        <v>3451</v>
      </c>
      <c r="AG7962" s="135"/>
      <c r="AH7962" s="217">
        <v>46091</v>
      </c>
      <c r="AI7962" s="137" t="s">
        <v>6352</v>
      </c>
    </row>
    <row r="7963" spans="1:35" ht="17.25" customHeight="1" thickBot="1" x14ac:dyDescent="0.4">
      <c r="A7963" s="135"/>
      <c r="B7963" s="5">
        <f t="shared" ref="B7963:B8027" si="719">+B7962+1</f>
        <v>7961</v>
      </c>
      <c r="C7963">
        <f t="shared" si="717"/>
        <v>18</v>
      </c>
      <c r="D7963" s="199">
        <v>1973</v>
      </c>
      <c r="E7963" s="162" t="s">
        <v>221</v>
      </c>
      <c r="F7963" s="162" t="s">
        <v>16</v>
      </c>
      <c r="G7963" s="162">
        <v>827801</v>
      </c>
      <c r="H7963" s="162" t="s">
        <v>17</v>
      </c>
      <c r="I7963" s="162"/>
      <c r="J7963" s="162" t="s">
        <v>380</v>
      </c>
      <c r="K7963" s="162" t="s">
        <v>3383</v>
      </c>
      <c r="L7963" s="162" t="s">
        <v>224</v>
      </c>
      <c r="M7963" s="162" t="s">
        <v>3359</v>
      </c>
      <c r="N7963" s="162"/>
      <c r="O7963" s="162"/>
      <c r="P7963" s="162"/>
      <c r="Q7963" s="162"/>
      <c r="R7963" s="162"/>
      <c r="S7963" s="181"/>
      <c r="T7963" s="162"/>
      <c r="U7963" s="162"/>
      <c r="V7963" s="182"/>
      <c r="W7963" s="162"/>
      <c r="X7963" s="162"/>
      <c r="Y7963" s="162"/>
      <c r="Z7963" s="162"/>
      <c r="AA7963" s="159"/>
      <c r="AB7963" s="162" t="s">
        <v>168</v>
      </c>
      <c r="AC7963" s="159"/>
      <c r="AD7963" s="3" t="s">
        <v>2520</v>
      </c>
      <c r="AE7963" s="162"/>
      <c r="AF7963" s="162" t="s">
        <v>3060</v>
      </c>
      <c r="AG7963" s="162"/>
      <c r="AH7963" s="163">
        <v>40816.769201388888</v>
      </c>
      <c r="AI7963" s="162"/>
    </row>
    <row r="7964" spans="1:35" ht="17.25" customHeight="1" thickBot="1" x14ac:dyDescent="0.4">
      <c r="A7964" s="159"/>
      <c r="B7964" s="5">
        <f t="shared" si="719"/>
        <v>7962</v>
      </c>
      <c r="C7964">
        <f t="shared" si="717"/>
        <v>16</v>
      </c>
      <c r="D7964" s="199">
        <v>1973</v>
      </c>
      <c r="E7964" s="162" t="s">
        <v>221</v>
      </c>
      <c r="F7964" s="162" t="s">
        <v>16</v>
      </c>
      <c r="G7964" s="162">
        <v>827819</v>
      </c>
      <c r="H7964" s="162" t="s">
        <v>17</v>
      </c>
      <c r="I7964" s="162"/>
      <c r="J7964" s="162" t="s">
        <v>380</v>
      </c>
      <c r="K7964" s="162" t="s">
        <v>3383</v>
      </c>
      <c r="L7964" s="162" t="s">
        <v>56</v>
      </c>
      <c r="M7964" s="162" t="s">
        <v>3359</v>
      </c>
      <c r="N7964" s="162"/>
      <c r="O7964" s="162"/>
      <c r="P7964" s="162"/>
      <c r="Q7964" s="162"/>
      <c r="R7964" s="162"/>
      <c r="S7964" s="181"/>
      <c r="T7964" s="162"/>
      <c r="U7964" s="162"/>
      <c r="V7964" s="182"/>
      <c r="W7964" s="162"/>
      <c r="X7964" s="162"/>
      <c r="Y7964" s="162"/>
      <c r="Z7964" s="162"/>
      <c r="AA7964" s="159"/>
      <c r="AB7964" s="162"/>
      <c r="AC7964" s="159">
        <v>1977</v>
      </c>
      <c r="AD7964" s="3" t="s">
        <v>2520</v>
      </c>
      <c r="AE7964" s="162"/>
      <c r="AF7964" s="162" t="s">
        <v>3060</v>
      </c>
      <c r="AG7964" s="162"/>
      <c r="AH7964" s="163">
        <v>40203.839189814818</v>
      </c>
      <c r="AI7964" s="162"/>
    </row>
    <row r="7965" spans="1:35" ht="17.25" customHeight="1" thickBot="1" x14ac:dyDescent="0.4">
      <c r="A7965" s="159"/>
      <c r="B7965" s="5">
        <f t="shared" si="719"/>
        <v>7963</v>
      </c>
      <c r="C7965">
        <f t="shared" si="717"/>
        <v>63</v>
      </c>
      <c r="D7965" s="199">
        <v>1973</v>
      </c>
      <c r="E7965" s="159" t="s">
        <v>2520</v>
      </c>
      <c r="F7965" s="159" t="s">
        <v>16</v>
      </c>
      <c r="G7965" s="160">
        <v>827835</v>
      </c>
      <c r="H7965" s="159"/>
      <c r="I7965" s="159"/>
      <c r="J7965" s="159" t="s">
        <v>3354</v>
      </c>
      <c r="K7965" s="159" t="s">
        <v>3383</v>
      </c>
      <c r="L7965" s="159"/>
      <c r="M7965" s="159"/>
      <c r="N7965" s="159"/>
      <c r="O7965" s="159"/>
      <c r="P7965" s="159"/>
      <c r="Q7965" s="159"/>
      <c r="R7965" s="159"/>
      <c r="S7965" s="203"/>
      <c r="T7965" s="159"/>
      <c r="U7965" s="159" t="s">
        <v>3687</v>
      </c>
      <c r="V7965" s="161" t="s">
        <v>3413</v>
      </c>
      <c r="W7965" s="3" t="s">
        <v>4387</v>
      </c>
      <c r="X7965" s="159" t="s">
        <v>3452</v>
      </c>
      <c r="Y7965" s="159"/>
      <c r="Z7965" s="159"/>
      <c r="AA7965" s="159"/>
      <c r="AB7965" s="167" t="s">
        <v>5666</v>
      </c>
      <c r="AC7965" s="159"/>
      <c r="AE7965" s="159"/>
      <c r="AF7965" s="162" t="s">
        <v>3451</v>
      </c>
      <c r="AG7965" s="159"/>
      <c r="AH7965" s="176">
        <v>45928</v>
      </c>
      <c r="AI7965" s="167" t="s">
        <v>5667</v>
      </c>
    </row>
    <row r="7966" spans="1:35" ht="17.25" customHeight="1" thickBot="1" x14ac:dyDescent="0.4">
      <c r="A7966" s="159"/>
      <c r="B7966" s="5">
        <f t="shared" si="719"/>
        <v>7964</v>
      </c>
      <c r="C7966">
        <f t="shared" ref="C7966:C7970" si="720">+G7967-G7966</f>
        <v>1761</v>
      </c>
      <c r="D7966" s="199">
        <v>1973</v>
      </c>
      <c r="E7966" s="120" t="s">
        <v>15</v>
      </c>
      <c r="F7966" s="120" t="s">
        <v>16</v>
      </c>
      <c r="G7966" s="122">
        <v>827898</v>
      </c>
      <c r="H7966" s="196" t="s">
        <v>5836</v>
      </c>
      <c r="I7966" s="196"/>
      <c r="J7966" s="196" t="s">
        <v>3354</v>
      </c>
      <c r="K7966" s="196" t="s">
        <v>3383</v>
      </c>
      <c r="L7966" s="196"/>
      <c r="M7966" s="196" t="s">
        <v>3453</v>
      </c>
      <c r="N7966" s="196"/>
      <c r="O7966" s="196"/>
      <c r="P7966" s="196"/>
      <c r="Q7966" s="196"/>
      <c r="R7966" s="196"/>
      <c r="S7966" s="204"/>
      <c r="T7966" s="196" t="s">
        <v>3262</v>
      </c>
      <c r="U7966" s="196"/>
      <c r="V7966" s="205"/>
      <c r="W7966" s="196" t="s">
        <v>3572</v>
      </c>
      <c r="X7966" s="196" t="s">
        <v>3660</v>
      </c>
      <c r="Y7966" s="196"/>
      <c r="Z7966" s="196"/>
      <c r="AA7966" s="196" t="s">
        <v>3262</v>
      </c>
      <c r="AB7966" s="196"/>
      <c r="AC7966" s="196"/>
      <c r="AD7966" s="172"/>
      <c r="AE7966" s="196"/>
      <c r="AF7966" s="162" t="s">
        <v>3451</v>
      </c>
      <c r="AG7966" s="196"/>
      <c r="AH7966" s="206">
        <v>45999</v>
      </c>
      <c r="AI7966" s="198" t="s">
        <v>6078</v>
      </c>
    </row>
    <row r="7967" spans="1:35" ht="15" customHeight="1" thickBot="1" x14ac:dyDescent="0.4">
      <c r="B7967" s="5">
        <f t="shared" si="719"/>
        <v>7965</v>
      </c>
      <c r="C7967">
        <f t="shared" si="720"/>
        <v>251</v>
      </c>
      <c r="D7967" s="199">
        <v>1973</v>
      </c>
      <c r="E7967" s="159" t="s">
        <v>15</v>
      </c>
      <c r="F7967" s="159" t="s">
        <v>25</v>
      </c>
      <c r="G7967" s="160">
        <v>829659</v>
      </c>
      <c r="H7967" s="159"/>
      <c r="I7967" s="159"/>
      <c r="J7967" s="159" t="s">
        <v>3354</v>
      </c>
      <c r="K7967" s="159" t="s">
        <v>3383</v>
      </c>
      <c r="L7967" s="159"/>
      <c r="M7967" s="159" t="s">
        <v>3453</v>
      </c>
      <c r="N7967" s="159"/>
      <c r="O7967" s="159"/>
      <c r="P7967" s="159"/>
      <c r="Q7967" s="159"/>
      <c r="R7967" s="159"/>
      <c r="S7967" s="159"/>
      <c r="T7967" s="159" t="s">
        <v>3262</v>
      </c>
      <c r="U7967" s="159"/>
      <c r="V7967" s="159"/>
      <c r="W7967" s="159" t="s">
        <v>3572</v>
      </c>
      <c r="X7967" s="159" t="s">
        <v>3660</v>
      </c>
      <c r="Y7967" s="159"/>
      <c r="Z7967" s="159"/>
      <c r="AA7967" s="159" t="s">
        <v>3262</v>
      </c>
      <c r="AB7967" s="159"/>
      <c r="AC7967" s="159"/>
      <c r="AD7967" s="159"/>
      <c r="AE7967" s="159"/>
      <c r="AF7967" t="s">
        <v>3451</v>
      </c>
      <c r="AG7967" s="159"/>
      <c r="AH7967" s="176">
        <v>46207</v>
      </c>
      <c r="AI7967" s="76" t="s">
        <v>6820</v>
      </c>
    </row>
    <row r="7968" spans="1:35" ht="17.25" customHeight="1" thickBot="1" x14ac:dyDescent="0.4">
      <c r="A7968" s="159"/>
      <c r="B7968" s="5">
        <f t="shared" si="719"/>
        <v>7966</v>
      </c>
      <c r="C7968">
        <f t="shared" si="720"/>
        <v>46</v>
      </c>
      <c r="D7968" s="199">
        <v>1973</v>
      </c>
      <c r="E7968" s="162" t="s">
        <v>15</v>
      </c>
      <c r="F7968" s="162" t="s">
        <v>25</v>
      </c>
      <c r="G7968" s="162">
        <v>829910</v>
      </c>
      <c r="H7968" s="162" t="s">
        <v>17</v>
      </c>
      <c r="I7968" s="162"/>
      <c r="J7968" s="162" t="s">
        <v>3354</v>
      </c>
      <c r="K7968" s="162" t="s">
        <v>3383</v>
      </c>
      <c r="L7968" s="162"/>
      <c r="M7968" s="162" t="s">
        <v>3359</v>
      </c>
      <c r="N7968" s="162"/>
      <c r="O7968" s="162"/>
      <c r="P7968" s="162"/>
      <c r="Q7968" s="162"/>
      <c r="R7968" s="162"/>
      <c r="S7968" s="181"/>
      <c r="T7968" s="162"/>
      <c r="U7968" s="162"/>
      <c r="V7968" s="182"/>
      <c r="W7968" s="162"/>
      <c r="X7968" s="162"/>
      <c r="Y7968" s="162"/>
      <c r="Z7968" s="162"/>
      <c r="AA7968" s="159"/>
      <c r="AB7968" s="162"/>
      <c r="AC7968" s="159"/>
      <c r="AE7968" s="162"/>
      <c r="AF7968" s="162" t="s">
        <v>3060</v>
      </c>
      <c r="AG7968" s="162"/>
      <c r="AH7968" s="163">
        <v>40553.680011574077</v>
      </c>
      <c r="AI7968" s="162"/>
    </row>
    <row r="7969" spans="1:35" ht="17.25" customHeight="1" thickBot="1" x14ac:dyDescent="0.4">
      <c r="A7969" s="159"/>
      <c r="B7969" s="5">
        <f t="shared" si="719"/>
        <v>7967</v>
      </c>
      <c r="C7969">
        <f t="shared" si="720"/>
        <v>232</v>
      </c>
      <c r="D7969" s="199">
        <v>1973</v>
      </c>
      <c r="E7969" s="162" t="s">
        <v>15</v>
      </c>
      <c r="F7969" s="162" t="s">
        <v>25</v>
      </c>
      <c r="G7969" s="162">
        <v>829956</v>
      </c>
      <c r="H7969" s="162" t="s">
        <v>17</v>
      </c>
      <c r="I7969" s="162"/>
      <c r="J7969" s="162" t="s">
        <v>3354</v>
      </c>
      <c r="K7969" s="162" t="s">
        <v>3383</v>
      </c>
      <c r="L7969" s="162" t="s">
        <v>2521</v>
      </c>
      <c r="M7969" s="162" t="s">
        <v>3359</v>
      </c>
      <c r="N7969" s="162" t="s">
        <v>3359</v>
      </c>
      <c r="O7969" s="162"/>
      <c r="P7969" s="162"/>
      <c r="Q7969" s="162"/>
      <c r="R7969" s="162"/>
      <c r="S7969" s="181"/>
      <c r="T7969" s="162"/>
      <c r="U7969" s="162"/>
      <c r="V7969" s="182"/>
      <c r="W7969" s="162"/>
      <c r="X7969" s="162"/>
      <c r="Y7969" s="162"/>
      <c r="Z7969" s="162"/>
      <c r="AA7969" s="159"/>
      <c r="AB7969" s="162"/>
      <c r="AC7969" s="159" t="s">
        <v>2522</v>
      </c>
      <c r="AE7969" s="162"/>
      <c r="AF7969" s="162" t="s">
        <v>3060</v>
      </c>
      <c r="AG7969" s="162"/>
      <c r="AH7969" s="163">
        <v>40476.453125</v>
      </c>
      <c r="AI7969" s="162"/>
    </row>
    <row r="7970" spans="1:35" ht="17.25" customHeight="1" thickBot="1" x14ac:dyDescent="0.4">
      <c r="A7970" s="159"/>
      <c r="B7970" s="5">
        <f t="shared" si="719"/>
        <v>7968</v>
      </c>
      <c r="C7970">
        <f t="shared" si="720"/>
        <v>105</v>
      </c>
      <c r="D7970" s="199">
        <v>1973</v>
      </c>
      <c r="E7970" s="162" t="s">
        <v>15</v>
      </c>
      <c r="F7970" s="162" t="s">
        <v>25</v>
      </c>
      <c r="G7970" s="162">
        <v>830188</v>
      </c>
      <c r="H7970" s="162" t="s">
        <v>17</v>
      </c>
      <c r="I7970" s="162"/>
      <c r="J7970" s="162" t="s">
        <v>3354</v>
      </c>
      <c r="K7970" s="162" t="s">
        <v>3383</v>
      </c>
      <c r="L7970" s="162" t="s">
        <v>239</v>
      </c>
      <c r="M7970" s="162" t="s">
        <v>3359</v>
      </c>
      <c r="N7970" s="162"/>
      <c r="O7970" s="162"/>
      <c r="P7970" s="162"/>
      <c r="Q7970" s="162"/>
      <c r="R7970" s="162"/>
      <c r="S7970" s="181"/>
      <c r="T7970" s="162"/>
      <c r="U7970" s="162"/>
      <c r="V7970" s="182"/>
      <c r="W7970" s="162"/>
      <c r="X7970" s="162"/>
      <c r="Y7970" s="162"/>
      <c r="Z7970" s="162"/>
      <c r="AA7970" s="159"/>
      <c r="AB7970" s="162"/>
      <c r="AC7970" s="159"/>
      <c r="AD7970" s="3" t="s">
        <v>2524</v>
      </c>
      <c r="AE7970" s="162"/>
      <c r="AF7970" s="162" t="s">
        <v>3060</v>
      </c>
      <c r="AG7970" s="162"/>
      <c r="AH7970" s="163">
        <v>40413.497800925928</v>
      </c>
      <c r="AI7970" s="162"/>
    </row>
    <row r="7971" spans="1:35" ht="17.25" customHeight="1" thickBot="1" x14ac:dyDescent="0.4">
      <c r="A7971" s="159"/>
      <c r="B7971" s="5">
        <f t="shared" si="719"/>
        <v>7969</v>
      </c>
      <c r="C7971">
        <f t="shared" si="717"/>
        <v>107</v>
      </c>
      <c r="D7971" s="199">
        <v>1973</v>
      </c>
      <c r="E7971" s="162" t="s">
        <v>15</v>
      </c>
      <c r="F7971" s="162" t="s">
        <v>25</v>
      </c>
      <c r="G7971" s="162">
        <v>830293</v>
      </c>
      <c r="H7971" s="162" t="s">
        <v>17</v>
      </c>
      <c r="I7971" s="162"/>
      <c r="J7971" s="162" t="s">
        <v>3354</v>
      </c>
      <c r="K7971" s="162" t="s">
        <v>3383</v>
      </c>
      <c r="L7971" s="162" t="s">
        <v>162</v>
      </c>
      <c r="M7971" s="162" t="s">
        <v>3359</v>
      </c>
      <c r="N7971" s="162"/>
      <c r="O7971" s="162"/>
      <c r="P7971" s="162"/>
      <c r="Q7971" s="162"/>
      <c r="R7971" s="162"/>
      <c r="S7971" s="181"/>
      <c r="T7971" s="162"/>
      <c r="U7971" s="162"/>
      <c r="V7971" s="182"/>
      <c r="W7971" s="162"/>
      <c r="X7971" s="162"/>
      <c r="Y7971" s="162"/>
      <c r="Z7971" s="162"/>
      <c r="AA7971" s="159"/>
      <c r="AB7971" s="162"/>
      <c r="AC7971" s="159"/>
      <c r="AE7971" s="162"/>
      <c r="AF7971" s="162" t="s">
        <v>3060</v>
      </c>
      <c r="AG7971" s="162"/>
      <c r="AH7971" s="163">
        <v>39972.506018518521</v>
      </c>
      <c r="AI7971" s="162"/>
    </row>
    <row r="7972" spans="1:35" ht="17.25" customHeight="1" thickBot="1" x14ac:dyDescent="0.4">
      <c r="A7972" s="159"/>
      <c r="B7972" s="5">
        <f t="shared" si="719"/>
        <v>7970</v>
      </c>
      <c r="C7972">
        <f t="shared" si="717"/>
        <v>297</v>
      </c>
      <c r="D7972" s="199">
        <v>1973</v>
      </c>
      <c r="E7972" s="162" t="s">
        <v>15</v>
      </c>
      <c r="F7972" s="162" t="s">
        <v>25</v>
      </c>
      <c r="G7972" s="162">
        <v>830400</v>
      </c>
      <c r="H7972" s="162" t="s">
        <v>17</v>
      </c>
      <c r="I7972" s="162"/>
      <c r="J7972" s="162" t="s">
        <v>3354</v>
      </c>
      <c r="K7972" s="162"/>
      <c r="L7972" s="162" t="s">
        <v>2525</v>
      </c>
      <c r="M7972" s="162" t="s">
        <v>3359</v>
      </c>
      <c r="N7972" s="162"/>
      <c r="O7972" s="162"/>
      <c r="P7972" s="162"/>
      <c r="Q7972" s="162"/>
      <c r="R7972" s="162"/>
      <c r="S7972" s="181"/>
      <c r="T7972" s="162"/>
      <c r="U7972" s="162"/>
      <c r="V7972" s="182"/>
      <c r="W7972" s="162"/>
      <c r="X7972" s="162"/>
      <c r="Y7972" s="162"/>
      <c r="Z7972" s="162"/>
      <c r="AA7972" s="159"/>
      <c r="AB7972" s="162"/>
      <c r="AC7972" s="159"/>
      <c r="AE7972" s="162"/>
      <c r="AF7972" s="162" t="s">
        <v>3060</v>
      </c>
      <c r="AG7972" s="162"/>
      <c r="AH7972" s="163">
        <v>40621.333437499998</v>
      </c>
      <c r="AI7972" s="162"/>
    </row>
    <row r="7973" spans="1:35" ht="17.25" customHeight="1" thickBot="1" x14ac:dyDescent="0.4">
      <c r="A7973" s="159"/>
      <c r="B7973" s="5">
        <f t="shared" si="719"/>
        <v>7971</v>
      </c>
      <c r="C7973">
        <f t="shared" ref="C7973:C7976" si="721">+G7974-G7973</f>
        <v>272</v>
      </c>
      <c r="D7973" s="199">
        <v>1973</v>
      </c>
      <c r="E7973" s="162" t="s">
        <v>15</v>
      </c>
      <c r="F7973" s="162" t="s">
        <v>25</v>
      </c>
      <c r="G7973" s="162">
        <v>830697</v>
      </c>
      <c r="H7973" s="162" t="s">
        <v>17</v>
      </c>
      <c r="I7973" s="162"/>
      <c r="J7973" s="162" t="s">
        <v>3354</v>
      </c>
      <c r="K7973" s="162"/>
      <c r="L7973" s="162" t="s">
        <v>2526</v>
      </c>
      <c r="M7973" s="162" t="s">
        <v>3359</v>
      </c>
      <c r="N7973" s="162"/>
      <c r="O7973" s="162"/>
      <c r="P7973" s="162"/>
      <c r="Q7973" s="162"/>
      <c r="R7973" s="162"/>
      <c r="S7973" s="181"/>
      <c r="T7973" s="162"/>
      <c r="U7973" s="162"/>
      <c r="V7973" s="182"/>
      <c r="W7973" s="162"/>
      <c r="X7973" s="162"/>
      <c r="Y7973" s="162"/>
      <c r="Z7973" s="162"/>
      <c r="AA7973" s="159"/>
      <c r="AB7973" s="162"/>
      <c r="AC7973" s="159"/>
      <c r="AE7973" s="162"/>
      <c r="AF7973" s="162" t="s">
        <v>3060</v>
      </c>
      <c r="AG7973" s="162"/>
      <c r="AH7973" s="163">
        <v>40843.710277777776</v>
      </c>
      <c r="AI7973" s="162"/>
    </row>
    <row r="7974" spans="1:35" ht="17.25" customHeight="1" thickBot="1" x14ac:dyDescent="0.4">
      <c r="A7974" s="159"/>
      <c r="B7974" s="5">
        <f t="shared" si="719"/>
        <v>7972</v>
      </c>
      <c r="C7974">
        <f t="shared" si="721"/>
        <v>108</v>
      </c>
      <c r="D7974" s="199">
        <v>1973</v>
      </c>
      <c r="E7974" s="162" t="s">
        <v>15</v>
      </c>
      <c r="F7974" s="162" t="s">
        <v>25</v>
      </c>
      <c r="G7974" s="162">
        <v>830969</v>
      </c>
      <c r="H7974" s="162" t="s">
        <v>17</v>
      </c>
      <c r="I7974" s="162"/>
      <c r="J7974" s="162" t="s">
        <v>3354</v>
      </c>
      <c r="K7974" s="162" t="s">
        <v>3383</v>
      </c>
      <c r="L7974" s="162" t="s">
        <v>2527</v>
      </c>
      <c r="M7974" s="162" t="s">
        <v>3359</v>
      </c>
      <c r="N7974" s="162"/>
      <c r="O7974" s="162"/>
      <c r="P7974" s="162"/>
      <c r="Q7974" s="162"/>
      <c r="R7974" s="162"/>
      <c r="S7974" s="181"/>
      <c r="T7974" s="162"/>
      <c r="U7974" s="162"/>
      <c r="V7974" s="182"/>
      <c r="W7974" s="162"/>
      <c r="X7974" s="162"/>
      <c r="Y7974" s="162"/>
      <c r="Z7974" s="162"/>
      <c r="AA7974" s="159"/>
      <c r="AB7974" s="162"/>
      <c r="AC7974" s="159"/>
      <c r="AD7974" s="3" t="s">
        <v>2528</v>
      </c>
      <c r="AE7974" s="162"/>
      <c r="AF7974" s="162" t="s">
        <v>3060</v>
      </c>
      <c r="AG7974" s="162"/>
      <c r="AH7974" s="163">
        <v>41032.743831018517</v>
      </c>
      <c r="AI7974" s="162"/>
    </row>
    <row r="7975" spans="1:35" ht="15" customHeight="1" thickBot="1" x14ac:dyDescent="0.4">
      <c r="A7975" s="159"/>
      <c r="B7975" s="5">
        <f t="shared" si="719"/>
        <v>7973</v>
      </c>
      <c r="C7975">
        <f t="shared" si="721"/>
        <v>93</v>
      </c>
      <c r="D7975" s="199">
        <v>1973</v>
      </c>
      <c r="E7975" s="159" t="s">
        <v>15</v>
      </c>
      <c r="F7975" s="159" t="s">
        <v>25</v>
      </c>
      <c r="G7975" s="160">
        <v>831077</v>
      </c>
      <c r="H7975" s="159"/>
      <c r="I7975" s="159"/>
      <c r="J7975" s="159" t="s">
        <v>3354</v>
      </c>
      <c r="K7975" s="159" t="s">
        <v>3383</v>
      </c>
      <c r="L7975" s="159"/>
      <c r="M7975" s="159" t="s">
        <v>3453</v>
      </c>
      <c r="N7975" s="159"/>
      <c r="O7975" s="159"/>
      <c r="P7975" s="159"/>
      <c r="Q7975" s="159"/>
      <c r="R7975" s="159"/>
      <c r="S7975" s="159"/>
      <c r="T7975" s="159" t="s">
        <v>3262</v>
      </c>
      <c r="U7975" s="159"/>
      <c r="V7975" s="161"/>
      <c r="W7975" s="159" t="s">
        <v>3572</v>
      </c>
      <c r="X7975" s="159" t="s">
        <v>3660</v>
      </c>
      <c r="Y7975" s="159"/>
      <c r="Z7975" s="159"/>
      <c r="AA7975" s="159" t="s">
        <v>3262</v>
      </c>
      <c r="AB7975" s="159"/>
      <c r="AC7975" s="159"/>
      <c r="AD7975" s="159"/>
      <c r="AE7975" s="159"/>
      <c r="AF7975" t="s">
        <v>3451</v>
      </c>
      <c r="AG7975" s="3"/>
      <c r="AH7975" s="153">
        <v>46091</v>
      </c>
      <c r="AI7975" s="76" t="s">
        <v>6383</v>
      </c>
    </row>
    <row r="7976" spans="1:35" ht="17.25" customHeight="1" thickBot="1" x14ac:dyDescent="0.4">
      <c r="B7976" s="5">
        <f t="shared" si="719"/>
        <v>7974</v>
      </c>
      <c r="C7976">
        <f t="shared" si="721"/>
        <v>14</v>
      </c>
      <c r="D7976" s="199">
        <v>1973</v>
      </c>
      <c r="E7976" s="162" t="s">
        <v>15</v>
      </c>
      <c r="F7976" s="162" t="s">
        <v>25</v>
      </c>
      <c r="G7976" s="162">
        <v>831170</v>
      </c>
      <c r="H7976" s="162" t="s">
        <v>17</v>
      </c>
      <c r="I7976" s="162"/>
      <c r="J7976" s="162" t="s">
        <v>3354</v>
      </c>
      <c r="K7976" s="162"/>
      <c r="L7976" s="162" t="s">
        <v>402</v>
      </c>
      <c r="M7976" s="162" t="s">
        <v>3359</v>
      </c>
      <c r="N7976" s="162"/>
      <c r="O7976" s="162"/>
      <c r="P7976" s="162"/>
      <c r="Q7976" s="162"/>
      <c r="R7976" s="162"/>
      <c r="S7976" s="181"/>
      <c r="T7976" s="162"/>
      <c r="U7976" s="162"/>
      <c r="V7976" s="182"/>
      <c r="X7976" s="162"/>
      <c r="Y7976" s="162"/>
      <c r="Z7976" s="162"/>
      <c r="AA7976" s="159"/>
      <c r="AB7976" s="162"/>
      <c r="AC7976" s="159"/>
      <c r="AD7976" s="3" t="s">
        <v>2529</v>
      </c>
      <c r="AE7976" s="162"/>
      <c r="AF7976" s="162" t="s">
        <v>3060</v>
      </c>
      <c r="AG7976" s="162"/>
      <c r="AH7976" s="163">
        <v>40391.017384259256</v>
      </c>
      <c r="AI7976" s="162"/>
    </row>
    <row r="7977" spans="1:35" ht="17.25" customHeight="1" thickBot="1" x14ac:dyDescent="0.4">
      <c r="A7977" s="159"/>
      <c r="B7977" s="5">
        <f t="shared" si="719"/>
        <v>7975</v>
      </c>
      <c r="C7977">
        <f t="shared" ref="C7977:C7981" si="722">+G7978-G7977</f>
        <v>403</v>
      </c>
      <c r="D7977" s="199">
        <v>1973</v>
      </c>
      <c r="E7977" s="162" t="s">
        <v>15</v>
      </c>
      <c r="F7977" s="162" t="s">
        <v>25</v>
      </c>
      <c r="G7977" s="162">
        <v>831184</v>
      </c>
      <c r="H7977" s="162" t="s">
        <v>17</v>
      </c>
      <c r="I7977" s="162"/>
      <c r="J7977" s="162" t="s">
        <v>3354</v>
      </c>
      <c r="K7977" s="162"/>
      <c r="L7977" s="162"/>
      <c r="M7977" s="162" t="s">
        <v>3359</v>
      </c>
      <c r="N7977" s="162"/>
      <c r="O7977" s="162"/>
      <c r="P7977" s="162"/>
      <c r="Q7977" s="162"/>
      <c r="R7977" s="162"/>
      <c r="S7977" s="181"/>
      <c r="T7977" s="162"/>
      <c r="U7977" s="162"/>
      <c r="V7977" s="182"/>
      <c r="W7977" s="162"/>
      <c r="X7977" s="162"/>
      <c r="Y7977" s="162"/>
      <c r="Z7977" s="162"/>
      <c r="AA7977" s="159"/>
      <c r="AB7977" s="162"/>
      <c r="AC7977" s="159"/>
      <c r="AE7977" s="162"/>
      <c r="AF7977" s="162" t="s">
        <v>3060</v>
      </c>
      <c r="AG7977" s="162"/>
      <c r="AH7977" s="163">
        <v>40851.885520833333</v>
      </c>
      <c r="AI7977" s="162"/>
    </row>
    <row r="7978" spans="1:35" ht="15" customHeight="1" thickBot="1" x14ac:dyDescent="0.4">
      <c r="A7978" s="159"/>
      <c r="B7978" s="5">
        <f t="shared" si="719"/>
        <v>7976</v>
      </c>
      <c r="C7978">
        <f t="shared" si="722"/>
        <v>263</v>
      </c>
      <c r="D7978" s="199">
        <v>1973</v>
      </c>
      <c r="E7978" s="159" t="s">
        <v>15</v>
      </c>
      <c r="F7978" s="159" t="s">
        <v>25</v>
      </c>
      <c r="G7978" s="160">
        <v>831587</v>
      </c>
      <c r="H7978" s="159"/>
      <c r="I7978" s="159"/>
      <c r="J7978" s="159" t="s">
        <v>3354</v>
      </c>
      <c r="K7978" s="159" t="s">
        <v>3383</v>
      </c>
      <c r="L7978" s="159"/>
      <c r="M7978" s="159" t="s">
        <v>3453</v>
      </c>
      <c r="N7978" s="159"/>
      <c r="O7978" s="159"/>
      <c r="P7978" s="159"/>
      <c r="Q7978" s="159"/>
      <c r="R7978" s="159"/>
      <c r="S7978" s="159"/>
      <c r="T7978" s="159" t="s">
        <v>3262</v>
      </c>
      <c r="U7978" s="159"/>
      <c r="V7978" s="161"/>
      <c r="W7978" s="159" t="s">
        <v>3572</v>
      </c>
      <c r="X7978" s="159" t="s">
        <v>3660</v>
      </c>
      <c r="Y7978" s="159"/>
      <c r="Z7978" s="159"/>
      <c r="AA7978" s="159" t="s">
        <v>3262</v>
      </c>
      <c r="AB7978" s="159"/>
      <c r="AC7978" s="159"/>
      <c r="AD7978" s="159"/>
      <c r="AE7978" s="159"/>
      <c r="AF7978" t="s">
        <v>3451</v>
      </c>
      <c r="AG7978" s="3"/>
      <c r="AH7978" s="153">
        <v>46091</v>
      </c>
      <c r="AI7978" s="76" t="s">
        <v>6425</v>
      </c>
    </row>
    <row r="7979" spans="1:35" ht="17.25" customHeight="1" thickBot="1" x14ac:dyDescent="0.4">
      <c r="B7979" s="5">
        <f t="shared" si="719"/>
        <v>7977</v>
      </c>
      <c r="C7979">
        <f t="shared" si="722"/>
        <v>9</v>
      </c>
      <c r="D7979" s="199">
        <v>1973</v>
      </c>
      <c r="E7979" s="162" t="s">
        <v>15</v>
      </c>
      <c r="F7979" s="162" t="s">
        <v>16</v>
      </c>
      <c r="G7979" s="162">
        <v>831850</v>
      </c>
      <c r="H7979" s="162" t="s">
        <v>17</v>
      </c>
      <c r="I7979" s="162"/>
      <c r="J7979" s="162" t="s">
        <v>3354</v>
      </c>
      <c r="K7979" s="162"/>
      <c r="L7979" s="162"/>
      <c r="M7979" s="162" t="s">
        <v>3359</v>
      </c>
      <c r="N7979" s="162"/>
      <c r="O7979" s="162"/>
      <c r="P7979" s="162"/>
      <c r="Q7979" s="162"/>
      <c r="R7979" s="162"/>
      <c r="S7979" s="181"/>
      <c r="T7979" s="162"/>
      <c r="U7979" s="162"/>
      <c r="V7979" s="182"/>
      <c r="W7979" s="162"/>
      <c r="X7979" s="162"/>
      <c r="Y7979" s="162"/>
      <c r="Z7979" s="162"/>
      <c r="AA7979" s="159"/>
      <c r="AB7979" s="162"/>
      <c r="AC7979" s="159"/>
      <c r="AE7979" s="162"/>
      <c r="AF7979" s="162" t="s">
        <v>3060</v>
      </c>
      <c r="AG7979" s="162"/>
      <c r="AH7979" s="163">
        <v>40067.418483796297</v>
      </c>
      <c r="AI7979" s="162"/>
    </row>
    <row r="7980" spans="1:35" ht="15" thickBot="1" x14ac:dyDescent="0.4">
      <c r="A7980" s="159"/>
      <c r="B7980" s="5">
        <f t="shared" si="719"/>
        <v>7978</v>
      </c>
      <c r="C7980">
        <f t="shared" si="722"/>
        <v>141</v>
      </c>
      <c r="D7980" s="199">
        <v>1973</v>
      </c>
      <c r="E7980" s="159" t="s">
        <v>15</v>
      </c>
      <c r="F7980" s="159" t="s">
        <v>16</v>
      </c>
      <c r="G7980" s="160">
        <v>831859</v>
      </c>
      <c r="H7980" s="159"/>
      <c r="I7980" s="159"/>
      <c r="J7980" s="159" t="s">
        <v>3354</v>
      </c>
      <c r="K7980" s="159" t="s">
        <v>3383</v>
      </c>
      <c r="L7980" s="159"/>
      <c r="M7980" s="159" t="s">
        <v>3453</v>
      </c>
      <c r="N7980" s="159"/>
      <c r="O7980" s="159"/>
      <c r="P7980" s="159"/>
      <c r="Q7980" s="159"/>
      <c r="R7980" s="159"/>
      <c r="S7980" s="159"/>
      <c r="T7980" s="159" t="s">
        <v>3262</v>
      </c>
      <c r="U7980" s="159"/>
      <c r="V7980" s="161"/>
      <c r="W7980" s="159" t="s">
        <v>3572</v>
      </c>
      <c r="X7980" s="159" t="s">
        <v>3660</v>
      </c>
      <c r="Y7980" s="159"/>
      <c r="Z7980" s="159"/>
      <c r="AA7980" s="159" t="s">
        <v>3262</v>
      </c>
      <c r="AB7980" s="159"/>
      <c r="AC7980" s="159"/>
      <c r="AD7980" s="159"/>
      <c r="AE7980" s="159"/>
      <c r="AF7980" t="s">
        <v>3451</v>
      </c>
      <c r="AG7980" s="159"/>
      <c r="AH7980" s="176">
        <v>46034</v>
      </c>
      <c r="AI7980" s="76" t="s">
        <v>6198</v>
      </c>
    </row>
    <row r="7981" spans="1:35" ht="17.25" customHeight="1" thickBot="1" x14ac:dyDescent="0.4">
      <c r="B7981" s="5">
        <f t="shared" si="719"/>
        <v>7979</v>
      </c>
      <c r="C7981">
        <f t="shared" si="722"/>
        <v>39</v>
      </c>
      <c r="D7981" s="199">
        <v>1973</v>
      </c>
      <c r="E7981" s="162" t="s">
        <v>759</v>
      </c>
      <c r="F7981" s="162" t="s">
        <v>25</v>
      </c>
      <c r="G7981" s="162">
        <v>832000</v>
      </c>
      <c r="H7981" s="162" t="s">
        <v>17</v>
      </c>
      <c r="I7981" s="162" t="s">
        <v>36</v>
      </c>
      <c r="J7981" s="162" t="s">
        <v>380</v>
      </c>
      <c r="K7981" s="162" t="s">
        <v>3383</v>
      </c>
      <c r="L7981" s="162"/>
      <c r="M7981" s="162" t="s">
        <v>3359</v>
      </c>
      <c r="N7981" s="162"/>
      <c r="O7981" s="162"/>
      <c r="P7981" s="162"/>
      <c r="Q7981" s="162"/>
      <c r="R7981" s="162"/>
      <c r="S7981" s="181"/>
      <c r="T7981" s="162"/>
      <c r="U7981" s="162"/>
      <c r="V7981" s="182"/>
      <c r="W7981" s="162"/>
      <c r="X7981" s="162"/>
      <c r="Y7981" s="162"/>
      <c r="Z7981" s="162"/>
      <c r="AA7981" s="159"/>
      <c r="AB7981" s="162"/>
      <c r="AC7981" s="159"/>
      <c r="AE7981" s="162"/>
      <c r="AF7981" s="162" t="s">
        <v>3060</v>
      </c>
      <c r="AG7981" s="162"/>
      <c r="AH7981" s="163">
        <v>39843.330706018518</v>
      </c>
      <c r="AI7981" s="162"/>
    </row>
    <row r="7982" spans="1:35" ht="15" thickBot="1" x14ac:dyDescent="0.4">
      <c r="A7982" s="180"/>
      <c r="B7982" s="5">
        <f t="shared" si="719"/>
        <v>7980</v>
      </c>
      <c r="C7982">
        <f t="shared" si="717"/>
        <v>17</v>
      </c>
      <c r="D7982" s="199">
        <v>1973</v>
      </c>
      <c r="E7982" s="162" t="s">
        <v>15</v>
      </c>
      <c r="F7982" s="162" t="s">
        <v>16</v>
      </c>
      <c r="G7982" s="162">
        <v>832039</v>
      </c>
      <c r="H7982" s="162" t="s">
        <v>17</v>
      </c>
      <c r="I7982" s="162"/>
      <c r="J7982" s="162" t="s">
        <v>3354</v>
      </c>
      <c r="K7982" s="162" t="s">
        <v>3383</v>
      </c>
      <c r="L7982" s="162" t="s">
        <v>2530</v>
      </c>
      <c r="M7982" s="162" t="s">
        <v>3359</v>
      </c>
      <c r="N7982" s="162"/>
      <c r="O7982" s="162"/>
      <c r="P7982" s="162"/>
      <c r="Q7982" s="162"/>
      <c r="R7982" s="162"/>
      <c r="S7982" s="181"/>
      <c r="T7982" s="162"/>
      <c r="U7982" s="162"/>
      <c r="V7982" s="182"/>
      <c r="W7982" s="162"/>
      <c r="X7982" s="162"/>
      <c r="Y7982" s="162"/>
      <c r="Z7982" s="162"/>
      <c r="AA7982" s="159"/>
      <c r="AB7982" s="162" t="s">
        <v>81</v>
      </c>
      <c r="AC7982" s="159"/>
      <c r="AD7982" s="159"/>
      <c r="AE7982" s="162"/>
      <c r="AF7982" t="s">
        <v>3060</v>
      </c>
      <c r="AG7982" s="162"/>
      <c r="AH7982" s="163">
        <v>40446.526574074072</v>
      </c>
      <c r="AI7982" s="162"/>
    </row>
    <row r="7983" spans="1:35" ht="17.25" customHeight="1" thickBot="1" x14ac:dyDescent="0.4">
      <c r="A7983" s="159"/>
      <c r="B7983" s="5">
        <f t="shared" si="719"/>
        <v>7981</v>
      </c>
      <c r="C7983">
        <f t="shared" si="717"/>
        <v>33</v>
      </c>
      <c r="D7983" s="199">
        <v>1973</v>
      </c>
      <c r="E7983" s="159" t="s">
        <v>15</v>
      </c>
      <c r="F7983" s="159" t="s">
        <v>16</v>
      </c>
      <c r="G7983" s="160">
        <v>832056</v>
      </c>
      <c r="H7983" s="159"/>
      <c r="I7983" s="159"/>
      <c r="J7983" s="159" t="s">
        <v>3354</v>
      </c>
      <c r="K7983" s="159" t="s">
        <v>3383</v>
      </c>
      <c r="L7983" s="159"/>
      <c r="M7983" s="159" t="s">
        <v>3453</v>
      </c>
      <c r="N7983" s="159"/>
      <c r="O7983" s="159"/>
      <c r="P7983" s="159"/>
      <c r="Q7983" s="159"/>
      <c r="R7983" s="159"/>
      <c r="S7983" s="203"/>
      <c r="T7983" s="159" t="s">
        <v>3262</v>
      </c>
      <c r="U7983" s="159"/>
      <c r="V7983" s="161"/>
      <c r="W7983" s="159" t="s">
        <v>3572</v>
      </c>
      <c r="X7983" s="159" t="s">
        <v>3660</v>
      </c>
      <c r="Y7983" s="159"/>
      <c r="Z7983" s="159"/>
      <c r="AA7983" s="159" t="s">
        <v>3262</v>
      </c>
      <c r="AB7983" s="159"/>
      <c r="AC7983" s="159"/>
      <c r="AE7983" s="159"/>
      <c r="AF7983" s="162" t="s">
        <v>3451</v>
      </c>
      <c r="AG7983" s="162"/>
      <c r="AH7983" s="163">
        <v>45783</v>
      </c>
      <c r="AI7983" s="76" t="s">
        <v>5024</v>
      </c>
    </row>
    <row r="7984" spans="1:35" ht="17.25" customHeight="1" thickBot="1" x14ac:dyDescent="0.4">
      <c r="A7984" s="159"/>
      <c r="B7984" s="5">
        <f t="shared" si="719"/>
        <v>7982</v>
      </c>
      <c r="C7984">
        <f t="shared" si="717"/>
        <v>32</v>
      </c>
      <c r="D7984" s="199">
        <v>1973</v>
      </c>
      <c r="E7984" s="159" t="s">
        <v>15</v>
      </c>
      <c r="F7984" s="159" t="s">
        <v>16</v>
      </c>
      <c r="G7984" s="160">
        <v>832089</v>
      </c>
      <c r="H7984" s="159"/>
      <c r="I7984" s="159"/>
      <c r="J7984" s="159" t="s">
        <v>3354</v>
      </c>
      <c r="K7984" s="159" t="s">
        <v>3383</v>
      </c>
      <c r="L7984" s="159"/>
      <c r="M7984" s="159" t="s">
        <v>3453</v>
      </c>
      <c r="N7984" s="159"/>
      <c r="O7984" s="159"/>
      <c r="P7984" s="159"/>
      <c r="Q7984" s="159"/>
      <c r="R7984" s="159"/>
      <c r="S7984" s="203"/>
      <c r="T7984" s="159" t="s">
        <v>3262</v>
      </c>
      <c r="U7984" s="159"/>
      <c r="V7984" s="161"/>
      <c r="W7984" s="159" t="s">
        <v>3572</v>
      </c>
      <c r="X7984" s="159" t="s">
        <v>3660</v>
      </c>
      <c r="Y7984" s="159"/>
      <c r="Z7984" s="159"/>
      <c r="AA7984" s="159" t="s">
        <v>3262</v>
      </c>
      <c r="AB7984" s="159"/>
      <c r="AC7984" s="159"/>
      <c r="AE7984" s="159"/>
      <c r="AF7984" s="162" t="s">
        <v>3451</v>
      </c>
      <c r="AG7984" s="159"/>
      <c r="AH7984" s="176">
        <v>45928</v>
      </c>
      <c r="AI7984" s="76" t="s">
        <v>5668</v>
      </c>
    </row>
    <row r="7985" spans="1:35" ht="17.25" customHeight="1" thickBot="1" x14ac:dyDescent="0.4">
      <c r="A7985" s="159"/>
      <c r="B7985" s="5">
        <f t="shared" si="719"/>
        <v>7983</v>
      </c>
      <c r="C7985">
        <f t="shared" ref="C7985:C7989" si="723">+G7986-G7985</f>
        <v>1422</v>
      </c>
      <c r="D7985" s="199">
        <v>1973</v>
      </c>
      <c r="E7985" s="162" t="s">
        <v>15</v>
      </c>
      <c r="F7985" s="162" t="s">
        <v>16</v>
      </c>
      <c r="G7985" s="162">
        <v>832121</v>
      </c>
      <c r="H7985" s="162" t="s">
        <v>17</v>
      </c>
      <c r="I7985" s="162"/>
      <c r="J7985" s="162" t="s">
        <v>3356</v>
      </c>
      <c r="K7985" s="162" t="s">
        <v>3383</v>
      </c>
      <c r="L7985" s="162" t="s">
        <v>156</v>
      </c>
      <c r="M7985" s="162" t="s">
        <v>3359</v>
      </c>
      <c r="N7985" s="162"/>
      <c r="O7985" s="162"/>
      <c r="P7985" s="162"/>
      <c r="Q7985" s="162"/>
      <c r="R7985" s="162"/>
      <c r="S7985" s="181"/>
      <c r="T7985" s="162"/>
      <c r="U7985" s="162"/>
      <c r="V7985" s="182"/>
      <c r="W7985" s="162"/>
      <c r="X7985" s="162"/>
      <c r="Y7985" s="162"/>
      <c r="Z7985" s="162"/>
      <c r="AA7985" s="159"/>
      <c r="AB7985" s="162"/>
      <c r="AC7985" s="159"/>
      <c r="AE7985" s="162"/>
      <c r="AF7985" s="162" t="s">
        <v>3060</v>
      </c>
      <c r="AG7985" s="162"/>
      <c r="AH7985" s="163">
        <v>41061.688923611109</v>
      </c>
      <c r="AI7985" s="162"/>
    </row>
    <row r="7986" spans="1:35" ht="15" thickBot="1" x14ac:dyDescent="0.4">
      <c r="B7986" s="5">
        <f t="shared" si="719"/>
        <v>7984</v>
      </c>
      <c r="C7986">
        <f t="shared" si="723"/>
        <v>270</v>
      </c>
      <c r="D7986" s="199">
        <v>1973</v>
      </c>
      <c r="E7986" s="159" t="s">
        <v>327</v>
      </c>
      <c r="F7986" s="159" t="s">
        <v>25</v>
      </c>
      <c r="G7986" s="160">
        <v>833543</v>
      </c>
      <c r="H7986" s="159"/>
      <c r="I7986" s="159"/>
      <c r="J7986" s="159" t="s">
        <v>3364</v>
      </c>
      <c r="K7986" s="159" t="s">
        <v>3383</v>
      </c>
      <c r="L7986" s="159"/>
      <c r="M7986" s="159" t="s">
        <v>3453</v>
      </c>
      <c r="N7986" s="159"/>
      <c r="O7986" s="159"/>
      <c r="P7986" s="159"/>
      <c r="Q7986" s="159"/>
      <c r="R7986" s="159"/>
      <c r="S7986" s="159"/>
      <c r="T7986" s="159"/>
      <c r="U7986" s="159"/>
      <c r="V7986" s="161"/>
      <c r="W7986" s="159" t="s">
        <v>3572</v>
      </c>
      <c r="X7986" s="159" t="s">
        <v>3452</v>
      </c>
      <c r="Y7986" s="159"/>
      <c r="Z7986" s="159"/>
      <c r="AA7986" s="159"/>
      <c r="AB7986" s="159"/>
      <c r="AC7986" s="159"/>
      <c r="AD7986" s="159"/>
      <c r="AE7986" s="159"/>
      <c r="AF7986" t="s">
        <v>3451</v>
      </c>
      <c r="AG7986" s="159"/>
      <c r="AH7986" s="176">
        <v>46256</v>
      </c>
      <c r="AI7986" s="76" t="s">
        <v>6886</v>
      </c>
    </row>
    <row r="7987" spans="1:35" ht="17.25" customHeight="1" thickBot="1" x14ac:dyDescent="0.4">
      <c r="A7987" s="159"/>
      <c r="B7987" s="5">
        <f t="shared" si="719"/>
        <v>7985</v>
      </c>
      <c r="C7987">
        <f t="shared" si="723"/>
        <v>433</v>
      </c>
      <c r="D7987" s="199">
        <v>1973</v>
      </c>
      <c r="E7987" s="162" t="s">
        <v>15</v>
      </c>
      <c r="F7987" s="162" t="s">
        <v>25</v>
      </c>
      <c r="G7987" s="162">
        <v>833813</v>
      </c>
      <c r="H7987" s="162" t="s">
        <v>17</v>
      </c>
      <c r="I7987" s="162"/>
      <c r="J7987" s="162" t="s">
        <v>3354</v>
      </c>
      <c r="K7987" s="162"/>
      <c r="L7987" s="162"/>
      <c r="M7987" s="162" t="s">
        <v>3359</v>
      </c>
      <c r="N7987" s="162"/>
      <c r="O7987" s="162"/>
      <c r="P7987" s="162"/>
      <c r="Q7987" s="162"/>
      <c r="R7987" s="162"/>
      <c r="S7987" s="181"/>
      <c r="T7987" s="162"/>
      <c r="U7987" s="162"/>
      <c r="V7987" s="182"/>
      <c r="W7987" s="162"/>
      <c r="X7987" s="162"/>
      <c r="Y7987" s="162"/>
      <c r="Z7987" s="162"/>
      <c r="AA7987" s="159"/>
      <c r="AB7987" s="162"/>
      <c r="AC7987" s="159"/>
      <c r="AE7987" s="162"/>
      <c r="AF7987" s="162" t="s">
        <v>3060</v>
      </c>
      <c r="AG7987" s="162"/>
      <c r="AH7987" s="163">
        <v>40433.746724537035</v>
      </c>
      <c r="AI7987" s="162"/>
    </row>
    <row r="7988" spans="1:35" ht="17.25" customHeight="1" thickBot="1" x14ac:dyDescent="0.4">
      <c r="A7988" s="159"/>
      <c r="B7988" s="5">
        <f t="shared" si="719"/>
        <v>7986</v>
      </c>
      <c r="C7988">
        <f t="shared" si="723"/>
        <v>42</v>
      </c>
      <c r="D7988" s="199">
        <v>1973</v>
      </c>
      <c r="E7988" s="162" t="s">
        <v>15</v>
      </c>
      <c r="F7988" s="162" t="s">
        <v>25</v>
      </c>
      <c r="G7988" s="162">
        <v>834246</v>
      </c>
      <c r="H7988" s="162" t="s">
        <v>17</v>
      </c>
      <c r="I7988" s="162"/>
      <c r="J7988" s="162" t="s">
        <v>3354</v>
      </c>
      <c r="K7988" s="162" t="s">
        <v>3383</v>
      </c>
      <c r="L7988" s="162" t="s">
        <v>28</v>
      </c>
      <c r="M7988" s="162" t="s">
        <v>3359</v>
      </c>
      <c r="N7988" s="162"/>
      <c r="O7988" s="162"/>
      <c r="P7988" s="162"/>
      <c r="Q7988" s="162"/>
      <c r="R7988" s="162"/>
      <c r="S7988" s="181"/>
      <c r="T7988" s="162"/>
      <c r="U7988" s="162"/>
      <c r="V7988" s="182"/>
      <c r="W7988" s="162"/>
      <c r="X7988" s="162"/>
      <c r="Y7988" s="162"/>
      <c r="Z7988" s="162"/>
      <c r="AA7988" s="159"/>
      <c r="AB7988" s="162"/>
      <c r="AC7988" s="159"/>
      <c r="AE7988" s="162"/>
      <c r="AF7988" s="162" t="s">
        <v>3060</v>
      </c>
      <c r="AG7988" s="162"/>
      <c r="AH7988" s="163">
        <v>40776.076643518521</v>
      </c>
      <c r="AI7988" s="162"/>
    </row>
    <row r="7989" spans="1:35" ht="17.25" customHeight="1" thickBot="1" x14ac:dyDescent="0.4">
      <c r="A7989" s="159"/>
      <c r="B7989" s="5">
        <f t="shared" si="719"/>
        <v>7987</v>
      </c>
      <c r="C7989">
        <f t="shared" si="723"/>
        <v>64</v>
      </c>
      <c r="D7989" s="199">
        <v>1973</v>
      </c>
      <c r="E7989" s="162" t="s">
        <v>15</v>
      </c>
      <c r="F7989" s="162" t="s">
        <v>25</v>
      </c>
      <c r="G7989" s="162">
        <v>834288</v>
      </c>
      <c r="H7989" s="162" t="s">
        <v>17</v>
      </c>
      <c r="I7989" s="162"/>
      <c r="J7989" s="162" t="s">
        <v>3354</v>
      </c>
      <c r="K7989" s="162" t="s">
        <v>3383</v>
      </c>
      <c r="L7989" s="162"/>
      <c r="M7989" s="162" t="s">
        <v>3359</v>
      </c>
      <c r="N7989" s="162"/>
      <c r="O7989" s="162"/>
      <c r="P7989" s="162"/>
      <c r="Q7989" s="162"/>
      <c r="R7989" s="162"/>
      <c r="S7989" s="181"/>
      <c r="T7989" s="162"/>
      <c r="U7989" s="162"/>
      <c r="V7989" s="182"/>
      <c r="W7989" s="162"/>
      <c r="X7989" s="162"/>
      <c r="Y7989" s="162"/>
      <c r="Z7989" s="162"/>
      <c r="AA7989" s="159"/>
      <c r="AB7989" s="162"/>
      <c r="AC7989" s="159"/>
      <c r="AE7989" s="162"/>
      <c r="AF7989" s="162" t="s">
        <v>3060</v>
      </c>
      <c r="AG7989" s="162"/>
      <c r="AH7989" s="163">
        <v>40286.564120370371</v>
      </c>
      <c r="AI7989" s="162"/>
    </row>
    <row r="7990" spans="1:35" ht="17.25" customHeight="1" thickBot="1" x14ac:dyDescent="0.4">
      <c r="A7990" s="159"/>
      <c r="B7990" s="5">
        <f t="shared" si="719"/>
        <v>7988</v>
      </c>
      <c r="C7990">
        <f t="shared" si="717"/>
        <v>5</v>
      </c>
      <c r="D7990" s="199">
        <v>1973</v>
      </c>
      <c r="E7990" s="162" t="s">
        <v>15</v>
      </c>
      <c r="F7990" s="162" t="s">
        <v>25</v>
      </c>
      <c r="G7990" s="162">
        <v>834352</v>
      </c>
      <c r="H7990" s="162" t="s">
        <v>17</v>
      </c>
      <c r="I7990" s="162"/>
      <c r="J7990" s="162" t="s">
        <v>3354</v>
      </c>
      <c r="K7990" s="162" t="s">
        <v>3383</v>
      </c>
      <c r="L7990" s="162" t="s">
        <v>52</v>
      </c>
      <c r="M7990" s="162" t="s">
        <v>3359</v>
      </c>
      <c r="N7990" s="162"/>
      <c r="O7990" s="162"/>
      <c r="P7990" s="162"/>
      <c r="Q7990" s="162"/>
      <c r="R7990" s="162"/>
      <c r="S7990" s="181"/>
      <c r="T7990" s="162"/>
      <c r="U7990" s="162"/>
      <c r="V7990" s="182"/>
      <c r="X7990" s="162"/>
      <c r="Y7990" s="162"/>
      <c r="Z7990" s="162"/>
      <c r="AA7990" s="159"/>
      <c r="AB7990" s="162" t="s">
        <v>195</v>
      </c>
      <c r="AC7990" s="159"/>
      <c r="AE7990" s="162"/>
      <c r="AF7990" s="162" t="s">
        <v>3060</v>
      </c>
      <c r="AG7990" s="162"/>
      <c r="AH7990" s="163">
        <v>40412.933287037034</v>
      </c>
      <c r="AI7990" s="162"/>
    </row>
    <row r="7991" spans="1:35" ht="17.25" customHeight="1" thickBot="1" x14ac:dyDescent="0.4">
      <c r="A7991" s="159"/>
      <c r="B7991" s="5">
        <f t="shared" si="719"/>
        <v>7989</v>
      </c>
      <c r="C7991">
        <f t="shared" si="717"/>
        <v>101</v>
      </c>
      <c r="D7991" s="199">
        <v>1973</v>
      </c>
      <c r="E7991" s="162" t="s">
        <v>15</v>
      </c>
      <c r="F7991" s="162" t="s">
        <v>25</v>
      </c>
      <c r="G7991" s="162">
        <v>834357</v>
      </c>
      <c r="H7991" s="162" t="s">
        <v>17</v>
      </c>
      <c r="I7991" s="162"/>
      <c r="J7991" s="162"/>
      <c r="K7991" s="162"/>
      <c r="L7991" s="162"/>
      <c r="M7991" s="162" t="s">
        <v>3359</v>
      </c>
      <c r="N7991" s="162"/>
      <c r="O7991" s="162"/>
      <c r="P7991" s="162"/>
      <c r="Q7991" s="162"/>
      <c r="R7991" s="162"/>
      <c r="S7991" s="181"/>
      <c r="T7991" s="162"/>
      <c r="U7991" s="162"/>
      <c r="V7991" s="182"/>
      <c r="X7991" s="162"/>
      <c r="Y7991" s="162"/>
      <c r="Z7991" s="162"/>
      <c r="AA7991" s="159"/>
      <c r="AB7991" s="162"/>
      <c r="AC7991" s="159"/>
      <c r="AE7991" s="162"/>
      <c r="AF7991" s="162" t="s">
        <v>3060</v>
      </c>
      <c r="AG7991" s="162"/>
      <c r="AH7991" s="163">
        <v>40448.443020833336</v>
      </c>
      <c r="AI7991" s="162"/>
    </row>
    <row r="7992" spans="1:35" ht="17.25" customHeight="1" thickBot="1" x14ac:dyDescent="0.4">
      <c r="A7992" s="159"/>
      <c r="B7992" s="5">
        <f t="shared" si="719"/>
        <v>7990</v>
      </c>
      <c r="C7992">
        <f t="shared" si="717"/>
        <v>5</v>
      </c>
      <c r="D7992" s="199">
        <v>1973</v>
      </c>
      <c r="E7992" s="162" t="s">
        <v>15</v>
      </c>
      <c r="F7992" s="162" t="s">
        <v>25</v>
      </c>
      <c r="G7992" s="162">
        <v>834458</v>
      </c>
      <c r="H7992" s="162" t="s">
        <v>17</v>
      </c>
      <c r="I7992" s="162"/>
      <c r="J7992" s="162" t="s">
        <v>3354</v>
      </c>
      <c r="K7992" s="162" t="s">
        <v>3383</v>
      </c>
      <c r="L7992" s="162" t="s">
        <v>102</v>
      </c>
      <c r="M7992" s="162" t="s">
        <v>3359</v>
      </c>
      <c r="N7992" s="162"/>
      <c r="O7992" s="162"/>
      <c r="P7992" s="162"/>
      <c r="Q7992" s="162"/>
      <c r="R7992" s="162"/>
      <c r="S7992" s="181"/>
      <c r="T7992" s="162"/>
      <c r="U7992" s="162"/>
      <c r="V7992" s="182"/>
      <c r="X7992" s="162"/>
      <c r="Y7992" s="162"/>
      <c r="Z7992" s="162"/>
      <c r="AA7992" s="159"/>
      <c r="AB7992" s="162"/>
      <c r="AC7992" s="159"/>
      <c r="AE7992" s="162"/>
      <c r="AF7992" s="162" t="s">
        <v>3060</v>
      </c>
      <c r="AG7992" s="162"/>
      <c r="AH7992" s="163">
        <v>40031.919409722221</v>
      </c>
      <c r="AI7992" s="162"/>
    </row>
    <row r="7993" spans="1:35" ht="17.25" customHeight="1" thickBot="1" x14ac:dyDescent="0.4">
      <c r="A7993" s="159"/>
      <c r="B7993" s="5">
        <f t="shared" si="719"/>
        <v>7991</v>
      </c>
      <c r="C7993">
        <f t="shared" si="717"/>
        <v>75</v>
      </c>
      <c r="D7993" s="199">
        <v>1973</v>
      </c>
      <c r="E7993" s="162" t="s">
        <v>15</v>
      </c>
      <c r="F7993" s="162" t="s">
        <v>25</v>
      </c>
      <c r="G7993" s="121">
        <v>834463</v>
      </c>
      <c r="H7993" s="162"/>
      <c r="I7993" s="162"/>
      <c r="J7993" s="162" t="s">
        <v>3354</v>
      </c>
      <c r="K7993" s="162" t="s">
        <v>3383</v>
      </c>
      <c r="L7993" s="162"/>
      <c r="M7993" s="162" t="s">
        <v>3453</v>
      </c>
      <c r="N7993" s="162"/>
      <c r="O7993" s="162"/>
      <c r="P7993" s="162"/>
      <c r="Q7993" s="162"/>
      <c r="R7993" s="162"/>
      <c r="S7993" s="181"/>
      <c r="T7993" s="162" t="s">
        <v>3262</v>
      </c>
      <c r="U7993" s="162"/>
      <c r="V7993" s="182"/>
      <c r="W7993" t="s">
        <v>3572</v>
      </c>
      <c r="X7993" s="162" t="s">
        <v>3660</v>
      </c>
      <c r="Y7993" s="162"/>
      <c r="Z7993" s="162"/>
      <c r="AA7993" s="162" t="s">
        <v>3262</v>
      </c>
      <c r="AB7993" s="162"/>
      <c r="AC7993" s="162"/>
      <c r="AD7993"/>
      <c r="AE7993" s="162"/>
      <c r="AF7993" s="162" t="s">
        <v>3451</v>
      </c>
      <c r="AG7993" s="159"/>
      <c r="AH7993" s="176">
        <v>45899</v>
      </c>
      <c r="AI7993" s="198" t="s">
        <v>5493</v>
      </c>
    </row>
    <row r="7994" spans="1:35" ht="17.25" customHeight="1" thickBot="1" x14ac:dyDescent="0.4">
      <c r="A7994" s="159"/>
      <c r="B7994" s="5">
        <f t="shared" si="719"/>
        <v>7992</v>
      </c>
      <c r="C7994">
        <f>+G7996-G7994</f>
        <v>26</v>
      </c>
      <c r="D7994" s="199">
        <v>1973</v>
      </c>
      <c r="E7994" s="162" t="s">
        <v>759</v>
      </c>
      <c r="F7994" s="162" t="s">
        <v>25</v>
      </c>
      <c r="G7994" s="162">
        <v>834538</v>
      </c>
      <c r="H7994" s="162" t="s">
        <v>17</v>
      </c>
      <c r="I7994" s="162"/>
      <c r="J7994" s="162" t="s">
        <v>380</v>
      </c>
      <c r="K7994" s="162" t="s">
        <v>3383</v>
      </c>
      <c r="L7994" s="162" t="s">
        <v>1712</v>
      </c>
      <c r="M7994" s="162" t="s">
        <v>3359</v>
      </c>
      <c r="N7994" s="162"/>
      <c r="O7994" s="162"/>
      <c r="P7994" s="162"/>
      <c r="Q7994" s="162"/>
      <c r="R7994" s="162"/>
      <c r="S7994" s="181"/>
      <c r="T7994" s="162"/>
      <c r="U7994" s="162" t="s">
        <v>3662</v>
      </c>
      <c r="V7994" s="182"/>
      <c r="W7994" s="162"/>
      <c r="X7994" s="162"/>
      <c r="Y7994" s="162"/>
      <c r="Z7994" s="162"/>
      <c r="AA7994" s="159"/>
      <c r="AB7994" s="162"/>
      <c r="AC7994" s="159"/>
      <c r="AE7994" s="162"/>
      <c r="AF7994" s="162" t="s">
        <v>3060</v>
      </c>
      <c r="AG7994" s="162"/>
      <c r="AH7994" s="163">
        <v>40568.298206018517</v>
      </c>
      <c r="AI7994" s="162"/>
    </row>
    <row r="7995" spans="1:35" ht="17.25" customHeight="1" thickBot="1" x14ac:dyDescent="0.4">
      <c r="A7995" s="159"/>
      <c r="B7995" s="5">
        <f t="shared" si="719"/>
        <v>7993</v>
      </c>
      <c r="C7995">
        <f t="shared" ref="C7995:C7998" si="724">+G7997-G7995</f>
        <v>14</v>
      </c>
      <c r="D7995" s="199">
        <v>1973</v>
      </c>
      <c r="E7995" s="162" t="s">
        <v>3869</v>
      </c>
      <c r="F7995" s="162" t="s">
        <v>25</v>
      </c>
      <c r="G7995" s="162">
        <v>834554</v>
      </c>
      <c r="H7995" s="162"/>
      <c r="I7995" s="162"/>
      <c r="J7995" s="162" t="s">
        <v>380</v>
      </c>
      <c r="K7995" s="162" t="s">
        <v>3383</v>
      </c>
      <c r="L7995" s="162"/>
      <c r="M7995" s="162" t="s">
        <v>3453</v>
      </c>
      <c r="N7995" s="162"/>
      <c r="O7995" s="162"/>
      <c r="P7995" s="162"/>
      <c r="Q7995" s="162"/>
      <c r="R7995" s="162"/>
      <c r="S7995" s="181"/>
      <c r="T7995" s="162"/>
      <c r="U7995" s="162" t="s">
        <v>3662</v>
      </c>
      <c r="V7995" s="182"/>
      <c r="W7995" s="162" t="s">
        <v>3751</v>
      </c>
      <c r="X7995" s="162" t="s">
        <v>3452</v>
      </c>
      <c r="Y7995" s="162"/>
      <c r="Z7995" s="162"/>
      <c r="AA7995" s="159" t="s">
        <v>6965</v>
      </c>
      <c r="AB7995" s="162"/>
      <c r="AC7995" s="159"/>
      <c r="AD7995" s="3" t="s">
        <v>6966</v>
      </c>
      <c r="AE7995" s="162"/>
      <c r="AF7995" s="162" t="s">
        <v>3451</v>
      </c>
      <c r="AG7995" s="162"/>
      <c r="AH7995" s="163">
        <v>46257</v>
      </c>
      <c r="AI7995" s="162"/>
    </row>
    <row r="7996" spans="1:35" ht="17.25" customHeight="1" thickBot="1" x14ac:dyDescent="0.4">
      <c r="A7996" s="159"/>
      <c r="B7996" s="5">
        <f t="shared" si="719"/>
        <v>7994</v>
      </c>
      <c r="C7996">
        <f t="shared" si="724"/>
        <v>11</v>
      </c>
      <c r="D7996" s="199">
        <v>1973</v>
      </c>
      <c r="E7996" s="162" t="s">
        <v>500</v>
      </c>
      <c r="F7996" s="162" t="s">
        <v>25</v>
      </c>
      <c r="G7996" s="162">
        <v>834564</v>
      </c>
      <c r="H7996" s="162" t="s">
        <v>17</v>
      </c>
      <c r="I7996" s="162"/>
      <c r="J7996" s="162" t="s">
        <v>380</v>
      </c>
      <c r="K7996" s="162"/>
      <c r="L7996" s="162"/>
      <c r="M7996" s="162" t="s">
        <v>3359</v>
      </c>
      <c r="N7996" s="162"/>
      <c r="O7996" s="162"/>
      <c r="P7996" s="162"/>
      <c r="Q7996" s="162"/>
      <c r="R7996" s="162"/>
      <c r="S7996" s="181"/>
      <c r="T7996" s="162"/>
      <c r="U7996" s="162"/>
      <c r="V7996" s="182"/>
      <c r="W7996" s="162"/>
      <c r="X7996" s="162"/>
      <c r="Y7996" s="162"/>
      <c r="Z7996" s="162"/>
      <c r="AA7996" s="159"/>
      <c r="AB7996" s="162"/>
      <c r="AC7996" s="159"/>
      <c r="AE7996" s="162"/>
      <c r="AF7996" s="162" t="s">
        <v>3060</v>
      </c>
      <c r="AG7996" s="162"/>
      <c r="AH7996" s="163">
        <v>40249.466562499998</v>
      </c>
      <c r="AI7996" s="162"/>
    </row>
    <row r="7997" spans="1:35" ht="17.25" customHeight="1" thickBot="1" x14ac:dyDescent="0.4">
      <c r="A7997" s="159"/>
      <c r="B7997" s="5">
        <f t="shared" si="719"/>
        <v>7995</v>
      </c>
      <c r="C7997">
        <f t="shared" si="724"/>
        <v>9</v>
      </c>
      <c r="D7997" s="199">
        <v>1973</v>
      </c>
      <c r="E7997" s="162" t="s">
        <v>3869</v>
      </c>
      <c r="F7997" s="162" t="s">
        <v>25</v>
      </c>
      <c r="G7997" s="162">
        <v>834568</v>
      </c>
      <c r="H7997" s="162" t="s">
        <v>17</v>
      </c>
      <c r="I7997" s="162"/>
      <c r="J7997" s="162" t="s">
        <v>380</v>
      </c>
      <c r="K7997" s="162" t="s">
        <v>3383</v>
      </c>
      <c r="L7997" s="162" t="s">
        <v>1896</v>
      </c>
      <c r="M7997" s="162" t="s">
        <v>3359</v>
      </c>
      <c r="N7997" s="162"/>
      <c r="O7997" s="162"/>
      <c r="P7997" s="162"/>
      <c r="Q7997" s="162"/>
      <c r="R7997" s="162"/>
      <c r="S7997" s="181"/>
      <c r="T7997" s="162"/>
      <c r="U7997" s="162" t="s">
        <v>3662</v>
      </c>
      <c r="V7997" s="182"/>
      <c r="W7997" s="162"/>
      <c r="X7997" s="162"/>
      <c r="Y7997" s="162"/>
      <c r="Z7997" s="162"/>
      <c r="AA7997" s="159"/>
      <c r="AB7997" s="162"/>
      <c r="AC7997" s="159"/>
      <c r="AD7997" s="53" t="s">
        <v>2531</v>
      </c>
      <c r="AE7997" s="162"/>
      <c r="AF7997" s="162" t="s">
        <v>3060</v>
      </c>
      <c r="AG7997" s="162"/>
      <c r="AH7997" s="163">
        <v>40734.071203703701</v>
      </c>
      <c r="AI7997" s="162"/>
    </row>
    <row r="7998" spans="1:35" ht="17.25" customHeight="1" thickBot="1" x14ac:dyDescent="0.4">
      <c r="A7998" s="159"/>
      <c r="B7998" s="5">
        <f t="shared" si="719"/>
        <v>7996</v>
      </c>
      <c r="C7998">
        <f t="shared" si="724"/>
        <v>8</v>
      </c>
      <c r="D7998" s="199">
        <v>1973</v>
      </c>
      <c r="E7998" s="162" t="s">
        <v>3869</v>
      </c>
      <c r="F7998" s="162" t="s">
        <v>25</v>
      </c>
      <c r="G7998" s="162">
        <v>834575</v>
      </c>
      <c r="H7998" s="162" t="s">
        <v>17</v>
      </c>
      <c r="I7998" s="162"/>
      <c r="J7998" s="162" t="s">
        <v>380</v>
      </c>
      <c r="K7998" s="162" t="s">
        <v>3383</v>
      </c>
      <c r="L7998" s="162" t="s">
        <v>28</v>
      </c>
      <c r="M7998" s="162" t="s">
        <v>3359</v>
      </c>
      <c r="N7998" s="162"/>
      <c r="O7998" s="162"/>
      <c r="P7998" s="162"/>
      <c r="Q7998" s="162"/>
      <c r="R7998" s="162"/>
      <c r="S7998" s="181"/>
      <c r="T7998" s="162"/>
      <c r="U7998" s="162" t="s">
        <v>3662</v>
      </c>
      <c r="V7998" s="182"/>
      <c r="W7998" s="162"/>
      <c r="X7998" s="162"/>
      <c r="Y7998" s="162"/>
      <c r="Z7998" s="162"/>
      <c r="AA7998" s="159"/>
      <c r="AB7998" s="162"/>
      <c r="AC7998" s="159"/>
      <c r="AD7998" s="138" t="s">
        <v>2532</v>
      </c>
      <c r="AE7998" s="162"/>
      <c r="AF7998" s="162" t="s">
        <v>3060</v>
      </c>
      <c r="AG7998" s="162"/>
      <c r="AH7998" s="163">
        <v>39991.798067129632</v>
      </c>
      <c r="AI7998" s="162"/>
    </row>
    <row r="7999" spans="1:35" ht="17.25" customHeight="1" thickBot="1" x14ac:dyDescent="0.4">
      <c r="A7999" s="159"/>
      <c r="B7999" s="5">
        <f t="shared" si="719"/>
        <v>7997</v>
      </c>
      <c r="C7999">
        <f t="shared" si="717"/>
        <v>6</v>
      </c>
      <c r="D7999" s="199">
        <v>1973</v>
      </c>
      <c r="E7999" s="162" t="s">
        <v>3869</v>
      </c>
      <c r="F7999" s="162" t="s">
        <v>25</v>
      </c>
      <c r="G7999" s="162">
        <v>834577</v>
      </c>
      <c r="H7999" s="162" t="s">
        <v>17</v>
      </c>
      <c r="I7999" s="162"/>
      <c r="J7999" s="162" t="s">
        <v>380</v>
      </c>
      <c r="K7999" s="162" t="s">
        <v>3383</v>
      </c>
      <c r="L7999" s="162" t="s">
        <v>816</v>
      </c>
      <c r="M7999" s="162" t="s">
        <v>3359</v>
      </c>
      <c r="N7999" s="162"/>
      <c r="O7999" s="162"/>
      <c r="P7999" s="162"/>
      <c r="Q7999" s="162"/>
      <c r="R7999" s="162"/>
      <c r="S7999" s="181"/>
      <c r="T7999" s="162"/>
      <c r="U7999" s="162" t="s">
        <v>3662</v>
      </c>
      <c r="V7999" s="182"/>
      <c r="W7999" s="162"/>
      <c r="X7999" s="162"/>
      <c r="Y7999" s="162"/>
      <c r="Z7999" s="162"/>
      <c r="AA7999" s="159"/>
      <c r="AB7999" s="162"/>
      <c r="AC7999" s="159"/>
      <c r="AD7999" s="138" t="s">
        <v>2533</v>
      </c>
      <c r="AE7999" s="162"/>
      <c r="AF7999" s="162" t="s">
        <v>3060</v>
      </c>
      <c r="AG7999" s="162"/>
      <c r="AH7999" s="163">
        <v>40465.729143518518</v>
      </c>
      <c r="AI7999" s="162"/>
    </row>
    <row r="8000" spans="1:35" ht="17.25" customHeight="1" thickBot="1" x14ac:dyDescent="0.4">
      <c r="A8000" s="159"/>
      <c r="B8000" s="5">
        <f t="shared" si="719"/>
        <v>7998</v>
      </c>
      <c r="C8000">
        <f t="shared" si="717"/>
        <v>5</v>
      </c>
      <c r="D8000" s="199">
        <v>1973</v>
      </c>
      <c r="E8000" s="162" t="s">
        <v>3869</v>
      </c>
      <c r="F8000" s="162" t="s">
        <v>25</v>
      </c>
      <c r="G8000" s="162">
        <v>834583</v>
      </c>
      <c r="H8000" s="162" t="s">
        <v>17</v>
      </c>
      <c r="I8000" s="162"/>
      <c r="J8000" s="162" t="s">
        <v>380</v>
      </c>
      <c r="K8000" s="162" t="s">
        <v>3383</v>
      </c>
      <c r="L8000" s="162" t="s">
        <v>80</v>
      </c>
      <c r="M8000" s="162" t="s">
        <v>3359</v>
      </c>
      <c r="N8000" s="162"/>
      <c r="O8000" s="162"/>
      <c r="P8000" s="162"/>
      <c r="Q8000" s="162"/>
      <c r="R8000" s="162"/>
      <c r="S8000" s="181">
        <v>471</v>
      </c>
      <c r="T8000" s="162"/>
      <c r="U8000" s="162"/>
      <c r="V8000" s="182"/>
      <c r="W8000" s="162"/>
      <c r="X8000" s="162"/>
      <c r="Y8000" s="162"/>
      <c r="Z8000" s="162"/>
      <c r="AA8000" s="159"/>
      <c r="AB8000" s="162"/>
      <c r="AC8000" s="159"/>
      <c r="AD8000" s="54" t="s">
        <v>2534</v>
      </c>
      <c r="AE8000" s="162"/>
      <c r="AF8000" s="162" t="s">
        <v>3060</v>
      </c>
      <c r="AG8000" s="162"/>
      <c r="AH8000" s="163">
        <v>39993.476111111115</v>
      </c>
      <c r="AI8000" s="162"/>
    </row>
    <row r="8001" spans="1:35" ht="17.25" customHeight="1" thickBot="1" x14ac:dyDescent="0.4">
      <c r="A8001" s="159"/>
      <c r="B8001" s="5">
        <f t="shared" si="719"/>
        <v>7999</v>
      </c>
      <c r="C8001">
        <f t="shared" ref="C8001:C8004" si="725">+G8002-G8001</f>
        <v>34</v>
      </c>
      <c r="D8001" s="199">
        <v>1973</v>
      </c>
      <c r="E8001" s="162" t="s">
        <v>759</v>
      </c>
      <c r="F8001" s="162" t="s">
        <v>25</v>
      </c>
      <c r="G8001" s="162">
        <v>834588</v>
      </c>
      <c r="H8001" s="162"/>
      <c r="I8001" s="162"/>
      <c r="J8001" s="162" t="s">
        <v>3354</v>
      </c>
      <c r="K8001" s="162" t="s">
        <v>3383</v>
      </c>
      <c r="L8001" s="162"/>
      <c r="M8001" s="162" t="s">
        <v>3453</v>
      </c>
      <c r="N8001" s="162"/>
      <c r="O8001" s="162"/>
      <c r="P8001" s="162"/>
      <c r="Q8001" s="162"/>
      <c r="R8001" s="162"/>
      <c r="S8001" s="181"/>
      <c r="T8001" s="162" t="s">
        <v>3454</v>
      </c>
      <c r="U8001" s="162" t="s">
        <v>3455</v>
      </c>
      <c r="V8001" s="182"/>
      <c r="W8001" s="162"/>
      <c r="X8001" s="162" t="s">
        <v>3457</v>
      </c>
      <c r="Y8001" s="162"/>
      <c r="Z8001" s="162"/>
      <c r="AA8001" s="159"/>
      <c r="AB8001" s="162" t="s">
        <v>3458</v>
      </c>
      <c r="AC8001" s="159"/>
      <c r="AE8001" s="162"/>
      <c r="AF8001" s="162" t="s">
        <v>3451</v>
      </c>
      <c r="AG8001" s="162"/>
      <c r="AH8001" s="163">
        <v>45121</v>
      </c>
      <c r="AI8001" s="162"/>
    </row>
    <row r="8002" spans="1:35" ht="15" customHeight="1" thickBot="1" x14ac:dyDescent="0.4">
      <c r="B8002" s="5">
        <f t="shared" si="719"/>
        <v>8000</v>
      </c>
      <c r="C8002">
        <f t="shared" si="725"/>
        <v>696</v>
      </c>
      <c r="D8002" s="199">
        <v>1973</v>
      </c>
      <c r="E8002" s="159" t="s">
        <v>759</v>
      </c>
      <c r="F8002" s="159" t="s">
        <v>25</v>
      </c>
      <c r="G8002" s="160">
        <v>834622</v>
      </c>
      <c r="H8002" s="159"/>
      <c r="I8002" s="159"/>
      <c r="J8002" s="159" t="s">
        <v>3354</v>
      </c>
      <c r="K8002" s="159" t="s">
        <v>3383</v>
      </c>
      <c r="L8002" s="159"/>
      <c r="M8002" s="159" t="s">
        <v>3453</v>
      </c>
      <c r="N8002" s="159"/>
      <c r="O8002" s="159"/>
      <c r="P8002" s="159"/>
      <c r="Q8002" s="159"/>
      <c r="R8002" s="159"/>
      <c r="S8002" s="159"/>
      <c r="T8002" s="167" t="s">
        <v>167</v>
      </c>
      <c r="U8002" s="159" t="s">
        <v>3455</v>
      </c>
      <c r="V8002" s="231"/>
      <c r="W8002" s="159" t="s">
        <v>3558</v>
      </c>
      <c r="X8002" s="159" t="s">
        <v>3457</v>
      </c>
      <c r="Y8002" s="159"/>
      <c r="Z8002" s="159"/>
      <c r="AA8002" s="159"/>
      <c r="AB8002" s="159"/>
      <c r="AC8002" s="159"/>
      <c r="AD8002" s="159"/>
      <c r="AE8002" s="159"/>
      <c r="AF8002" t="s">
        <v>3451</v>
      </c>
      <c r="AG8002" s="159"/>
      <c r="AH8002" s="176">
        <v>46207</v>
      </c>
      <c r="AI8002" s="76" t="s">
        <v>6793</v>
      </c>
    </row>
    <row r="8003" spans="1:35" ht="17.25" customHeight="1" thickBot="1" x14ac:dyDescent="0.4">
      <c r="A8003" s="159"/>
      <c r="B8003" s="5">
        <f t="shared" si="719"/>
        <v>8001</v>
      </c>
      <c r="C8003">
        <f t="shared" si="725"/>
        <v>784</v>
      </c>
      <c r="D8003" s="199">
        <v>1973</v>
      </c>
      <c r="E8003" s="162" t="s">
        <v>327</v>
      </c>
      <c r="F8003" s="162" t="s">
        <v>25</v>
      </c>
      <c r="G8003" s="162">
        <v>835318</v>
      </c>
      <c r="H8003" s="162" t="s">
        <v>17</v>
      </c>
      <c r="I8003" s="199"/>
      <c r="J8003" s="162" t="s">
        <v>3355</v>
      </c>
      <c r="K8003" s="162"/>
      <c r="L8003" s="162"/>
      <c r="M8003" s="162" t="s">
        <v>3359</v>
      </c>
      <c r="N8003" s="162"/>
      <c r="O8003" s="162"/>
      <c r="P8003" s="162"/>
      <c r="Q8003" s="162"/>
      <c r="R8003" s="162"/>
      <c r="S8003" s="181"/>
      <c r="T8003" s="162"/>
      <c r="U8003" s="162"/>
      <c r="V8003" s="182"/>
      <c r="W8003" s="162"/>
      <c r="X8003" s="162"/>
      <c r="Y8003" s="162"/>
      <c r="Z8003" s="162"/>
      <c r="AA8003" s="159"/>
      <c r="AB8003" s="162"/>
      <c r="AC8003" s="159"/>
      <c r="AE8003" s="162"/>
      <c r="AF8003" s="162" t="s">
        <v>3060</v>
      </c>
      <c r="AG8003" s="162"/>
      <c r="AH8003" s="163">
        <v>39844.809907407405</v>
      </c>
      <c r="AI8003" s="162"/>
    </row>
    <row r="8004" spans="1:35" ht="17.25" customHeight="1" thickBot="1" x14ac:dyDescent="0.4">
      <c r="A8004" s="159"/>
      <c r="B8004" s="5">
        <f t="shared" si="719"/>
        <v>8002</v>
      </c>
      <c r="C8004">
        <f t="shared" si="725"/>
        <v>70</v>
      </c>
      <c r="D8004" s="199">
        <v>1973</v>
      </c>
      <c r="E8004" s="162" t="s">
        <v>560</v>
      </c>
      <c r="F8004" s="162" t="s">
        <v>25</v>
      </c>
      <c r="G8004" s="162">
        <v>836102</v>
      </c>
      <c r="H8004" s="162" t="s">
        <v>17</v>
      </c>
      <c r="I8004" s="162"/>
      <c r="J8004" s="162"/>
      <c r="K8004" s="162"/>
      <c r="L8004" s="162"/>
      <c r="M8004" s="162" t="s">
        <v>3359</v>
      </c>
      <c r="N8004" s="162"/>
      <c r="O8004" s="162"/>
      <c r="P8004" s="162"/>
      <c r="Q8004" s="162"/>
      <c r="R8004" s="162"/>
      <c r="S8004" s="181"/>
      <c r="T8004" s="162"/>
      <c r="U8004" s="162"/>
      <c r="V8004" s="182"/>
      <c r="W8004" s="162"/>
      <c r="X8004" s="162"/>
      <c r="Y8004" s="162"/>
      <c r="Z8004" s="162"/>
      <c r="AA8004" s="159"/>
      <c r="AB8004" s="162"/>
      <c r="AC8004" s="159"/>
      <c r="AE8004" s="162"/>
      <c r="AF8004" s="162" t="s">
        <v>3060</v>
      </c>
      <c r="AG8004" s="162"/>
      <c r="AH8004" s="163">
        <v>40719.778287037036</v>
      </c>
      <c r="AI8004" s="162"/>
    </row>
    <row r="8005" spans="1:35" ht="17.25" customHeight="1" thickBot="1" x14ac:dyDescent="0.4">
      <c r="A8005" s="159"/>
      <c r="B8005" s="5">
        <f t="shared" si="719"/>
        <v>8003</v>
      </c>
      <c r="C8005">
        <f t="shared" si="717"/>
        <v>37</v>
      </c>
      <c r="D8005" s="199">
        <v>1973</v>
      </c>
      <c r="E8005" s="162" t="s">
        <v>759</v>
      </c>
      <c r="F8005" s="162" t="s">
        <v>25</v>
      </c>
      <c r="G8005" s="162">
        <v>836172</v>
      </c>
      <c r="H8005" s="162" t="s">
        <v>17</v>
      </c>
      <c r="I8005" s="162"/>
      <c r="J8005" s="162" t="s">
        <v>3354</v>
      </c>
      <c r="K8005" s="162" t="s">
        <v>3383</v>
      </c>
      <c r="L8005" s="162" t="s">
        <v>156</v>
      </c>
      <c r="M8005" s="162" t="s">
        <v>3359</v>
      </c>
      <c r="N8005" s="162"/>
      <c r="O8005" s="162"/>
      <c r="P8005" s="162"/>
      <c r="Q8005" s="162"/>
      <c r="R8005" s="162"/>
      <c r="S8005" s="181"/>
      <c r="T8005" s="162"/>
      <c r="U8005" s="162"/>
      <c r="V8005" s="182"/>
      <c r="W8005" s="162"/>
      <c r="X8005" s="162"/>
      <c r="Y8005" s="162"/>
      <c r="Z8005" s="162"/>
      <c r="AA8005" s="159"/>
      <c r="AB8005" s="162"/>
      <c r="AC8005" s="159"/>
      <c r="AD8005" s="3" t="s">
        <v>2535</v>
      </c>
      <c r="AE8005" s="162"/>
      <c r="AF8005" s="162" t="s">
        <v>3060</v>
      </c>
      <c r="AG8005" s="162"/>
      <c r="AH8005" s="163">
        <v>39825.336828703701</v>
      </c>
      <c r="AI8005" s="162"/>
    </row>
    <row r="8006" spans="1:35" ht="17.25" customHeight="1" thickBot="1" x14ac:dyDescent="0.4">
      <c r="A8006" s="159"/>
      <c r="B8006" s="5">
        <f t="shared" si="719"/>
        <v>8004</v>
      </c>
      <c r="C8006">
        <f t="shared" si="717"/>
        <v>36</v>
      </c>
      <c r="D8006" s="199">
        <v>1973</v>
      </c>
      <c r="E8006" s="162" t="s">
        <v>759</v>
      </c>
      <c r="F8006" s="162" t="s">
        <v>25</v>
      </c>
      <c r="G8006" s="162">
        <v>836209</v>
      </c>
      <c r="H8006" s="162" t="s">
        <v>17</v>
      </c>
      <c r="I8006" s="162" t="s">
        <v>191</v>
      </c>
      <c r="J8006" s="162" t="s">
        <v>3354</v>
      </c>
      <c r="K8006" s="162" t="s">
        <v>3383</v>
      </c>
      <c r="L8006" s="162" t="s">
        <v>98</v>
      </c>
      <c r="M8006" s="162" t="s">
        <v>3359</v>
      </c>
      <c r="N8006" s="162" t="s">
        <v>3359</v>
      </c>
      <c r="O8006" s="162"/>
      <c r="P8006" s="162"/>
      <c r="Q8006" s="162"/>
      <c r="R8006" s="162"/>
      <c r="S8006" s="181"/>
      <c r="T8006" s="162"/>
      <c r="U8006" s="162"/>
      <c r="V8006" s="182"/>
      <c r="W8006" s="162"/>
      <c r="X8006" s="162"/>
      <c r="Y8006" s="162"/>
      <c r="Z8006" s="162"/>
      <c r="AA8006" s="159"/>
      <c r="AB8006" s="162"/>
      <c r="AC8006" s="159"/>
      <c r="AE8006" s="162"/>
      <c r="AF8006" s="162" t="s">
        <v>3060</v>
      </c>
      <c r="AG8006" s="162"/>
      <c r="AH8006" s="163">
        <v>40850.886006944442</v>
      </c>
      <c r="AI8006" s="162"/>
    </row>
    <row r="8007" spans="1:35" ht="17.25" customHeight="1" thickBot="1" x14ac:dyDescent="0.4">
      <c r="A8007" s="159"/>
      <c r="B8007" s="5">
        <f t="shared" si="719"/>
        <v>8005</v>
      </c>
      <c r="C8007">
        <f t="shared" si="717"/>
        <v>1</v>
      </c>
      <c r="D8007" s="199">
        <v>1973</v>
      </c>
      <c r="E8007" s="162" t="s">
        <v>759</v>
      </c>
      <c r="F8007" s="162" t="s">
        <v>25</v>
      </c>
      <c r="G8007" s="162">
        <v>836245</v>
      </c>
      <c r="H8007" s="162" t="s">
        <v>17</v>
      </c>
      <c r="I8007" s="162" t="s">
        <v>191</v>
      </c>
      <c r="J8007" s="162" t="s">
        <v>380</v>
      </c>
      <c r="K8007" s="162" t="s">
        <v>3383</v>
      </c>
      <c r="L8007" s="162"/>
      <c r="M8007" s="162" t="s">
        <v>3359</v>
      </c>
      <c r="N8007" s="162"/>
      <c r="O8007" s="162"/>
      <c r="P8007" s="162"/>
      <c r="Q8007" s="162"/>
      <c r="R8007" s="162"/>
      <c r="S8007" s="181"/>
      <c r="T8007" s="162"/>
      <c r="U8007" s="162"/>
      <c r="V8007" s="182"/>
      <c r="W8007" s="162"/>
      <c r="X8007" s="162"/>
      <c r="Y8007" s="162"/>
      <c r="Z8007" s="162"/>
      <c r="AA8007" s="159"/>
      <c r="AB8007" s="162"/>
      <c r="AC8007" s="159"/>
      <c r="AE8007" s="162"/>
      <c r="AF8007" s="162" t="s">
        <v>3060</v>
      </c>
      <c r="AG8007" s="162"/>
      <c r="AH8007" s="163">
        <v>40597.280335648145</v>
      </c>
      <c r="AI8007" s="162"/>
    </row>
    <row r="8008" spans="1:35" ht="17.25" customHeight="1" thickBot="1" x14ac:dyDescent="0.4">
      <c r="A8008" s="159"/>
      <c r="B8008" s="5">
        <f t="shared" si="719"/>
        <v>8006</v>
      </c>
      <c r="C8008">
        <f t="shared" si="717"/>
        <v>134</v>
      </c>
      <c r="D8008" s="199">
        <v>1973</v>
      </c>
      <c r="E8008" s="162" t="s">
        <v>759</v>
      </c>
      <c r="F8008" s="162" t="s">
        <v>25</v>
      </c>
      <c r="G8008" s="162">
        <v>836246</v>
      </c>
      <c r="H8008" s="162" t="s">
        <v>17</v>
      </c>
      <c r="I8008" s="162"/>
      <c r="J8008" s="162" t="s">
        <v>380</v>
      </c>
      <c r="K8008" s="162" t="s">
        <v>3383</v>
      </c>
      <c r="L8008" s="162" t="s">
        <v>2536</v>
      </c>
      <c r="M8008" s="162" t="s">
        <v>3359</v>
      </c>
      <c r="N8008" s="162"/>
      <c r="O8008" s="162"/>
      <c r="P8008" s="162"/>
      <c r="Q8008" s="162"/>
      <c r="R8008" s="162"/>
      <c r="S8008" s="181">
        <v>464</v>
      </c>
      <c r="T8008" s="162"/>
      <c r="U8008" s="162"/>
      <c r="V8008" s="182"/>
      <c r="X8008" s="162"/>
      <c r="Y8008" s="162"/>
      <c r="Z8008" s="162"/>
      <c r="AA8008" s="159"/>
      <c r="AB8008" s="162" t="s">
        <v>139</v>
      </c>
      <c r="AC8008" s="159" t="s">
        <v>2537</v>
      </c>
      <c r="AD8008" s="3" t="s">
        <v>2538</v>
      </c>
      <c r="AE8008" s="162"/>
      <c r="AF8008" s="162" t="s">
        <v>3060</v>
      </c>
      <c r="AG8008" s="162"/>
      <c r="AH8008" s="163"/>
      <c r="AI8008" s="162"/>
    </row>
    <row r="8009" spans="1:35" ht="17.25" customHeight="1" thickBot="1" x14ac:dyDescent="0.4">
      <c r="A8009" s="159"/>
      <c r="B8009" s="5">
        <f t="shared" si="719"/>
        <v>8007</v>
      </c>
      <c r="C8009">
        <f>+G8010-G8009</f>
        <v>56</v>
      </c>
      <c r="D8009" s="199">
        <v>1973</v>
      </c>
      <c r="E8009" s="159" t="s">
        <v>327</v>
      </c>
      <c r="F8009" s="159" t="s">
        <v>16</v>
      </c>
      <c r="G8009" s="160">
        <v>836380</v>
      </c>
      <c r="H8009" s="159"/>
      <c r="I8009" s="159"/>
      <c r="J8009" s="159" t="s">
        <v>3364</v>
      </c>
      <c r="K8009" s="159" t="s">
        <v>3383</v>
      </c>
      <c r="L8009" s="159"/>
      <c r="M8009" s="159" t="s">
        <v>3453</v>
      </c>
      <c r="N8009" s="159"/>
      <c r="O8009" s="159"/>
      <c r="P8009" s="159"/>
      <c r="Q8009" s="159"/>
      <c r="R8009" s="159"/>
      <c r="S8009" s="203"/>
      <c r="T8009" s="159"/>
      <c r="U8009" s="159"/>
      <c r="V8009" s="161"/>
      <c r="W8009" s="3" t="s">
        <v>3572</v>
      </c>
      <c r="X8009" s="159" t="s">
        <v>3452</v>
      </c>
      <c r="Y8009" s="159"/>
      <c r="Z8009" s="159"/>
      <c r="AA8009" s="159"/>
      <c r="AB8009" s="159"/>
      <c r="AC8009" s="159"/>
      <c r="AE8009" s="159"/>
      <c r="AF8009" s="162" t="s">
        <v>3451</v>
      </c>
      <c r="AG8009" s="159"/>
      <c r="AH8009" s="176">
        <v>45928</v>
      </c>
      <c r="AI8009" s="76" t="s">
        <v>5669</v>
      </c>
    </row>
    <row r="8010" spans="1:35" ht="17.25" customHeight="1" thickBot="1" x14ac:dyDescent="0.4">
      <c r="A8010" s="159"/>
      <c r="B8010" s="5">
        <f t="shared" si="719"/>
        <v>8008</v>
      </c>
      <c r="C8010">
        <f t="shared" si="717"/>
        <v>36</v>
      </c>
      <c r="D8010" s="199">
        <v>1973</v>
      </c>
      <c r="E8010" s="162" t="s">
        <v>327</v>
      </c>
      <c r="F8010" s="162" t="s">
        <v>16</v>
      </c>
      <c r="G8010" s="162">
        <v>836436</v>
      </c>
      <c r="H8010" s="162" t="s">
        <v>17</v>
      </c>
      <c r="I8010" s="162"/>
      <c r="J8010" s="162" t="s">
        <v>380</v>
      </c>
      <c r="K8010" s="162" t="s">
        <v>3383</v>
      </c>
      <c r="L8010" s="162" t="s">
        <v>80</v>
      </c>
      <c r="M8010" s="162" t="s">
        <v>3359</v>
      </c>
      <c r="N8010" s="162"/>
      <c r="O8010" s="162"/>
      <c r="P8010" s="162"/>
      <c r="Q8010" s="162"/>
      <c r="R8010" s="162"/>
      <c r="S8010" s="181">
        <v>471</v>
      </c>
      <c r="T8010" s="162"/>
      <c r="U8010" s="162"/>
      <c r="V8010" s="182"/>
      <c r="W8010" s="162"/>
      <c r="X8010" s="162"/>
      <c r="Y8010" s="162"/>
      <c r="Z8010" s="162"/>
      <c r="AA8010" s="159"/>
      <c r="AB8010" s="162"/>
      <c r="AC8010" s="159"/>
      <c r="AE8010" s="162"/>
      <c r="AF8010" s="162" t="s">
        <v>3060</v>
      </c>
      <c r="AG8010" s="162"/>
      <c r="AH8010" s="163">
        <v>39993.477071759262</v>
      </c>
      <c r="AI8010" s="162"/>
    </row>
    <row r="8011" spans="1:35" ht="17.25" customHeight="1" thickBot="1" x14ac:dyDescent="0.4">
      <c r="A8011" s="159"/>
      <c r="B8011" s="5">
        <f t="shared" si="719"/>
        <v>8009</v>
      </c>
      <c r="C8011">
        <f t="shared" si="717"/>
        <v>153</v>
      </c>
      <c r="D8011" s="199">
        <v>1973</v>
      </c>
      <c r="E8011" s="162" t="s">
        <v>2520</v>
      </c>
      <c r="F8011" s="162" t="s">
        <v>25</v>
      </c>
      <c r="G8011" s="162">
        <v>836472</v>
      </c>
      <c r="H8011" s="162" t="s">
        <v>17</v>
      </c>
      <c r="I8011" s="162"/>
      <c r="J8011" s="162" t="s">
        <v>380</v>
      </c>
      <c r="K8011" s="162" t="s">
        <v>3383</v>
      </c>
      <c r="L8011" s="162" t="s">
        <v>35</v>
      </c>
      <c r="M8011" s="162" t="s">
        <v>3359</v>
      </c>
      <c r="N8011" s="162"/>
      <c r="O8011" s="162"/>
      <c r="P8011" s="162"/>
      <c r="Q8011" s="162"/>
      <c r="R8011" s="162"/>
      <c r="S8011" s="181"/>
      <c r="T8011" s="162"/>
      <c r="U8011" s="162"/>
      <c r="V8011" s="182"/>
      <c r="W8011" s="162"/>
      <c r="X8011" s="162"/>
      <c r="Y8011" s="162"/>
      <c r="Z8011" s="162"/>
      <c r="AA8011" s="159"/>
      <c r="AB8011" s="162"/>
      <c r="AC8011" s="159"/>
      <c r="AD8011" s="3" t="s">
        <v>2540</v>
      </c>
      <c r="AE8011" s="162"/>
      <c r="AF8011" s="162" t="s">
        <v>3060</v>
      </c>
      <c r="AG8011" s="162"/>
      <c r="AH8011" s="163">
        <v>40091.636400462965</v>
      </c>
      <c r="AI8011" s="162"/>
    </row>
    <row r="8012" spans="1:35" ht="17.25" customHeight="1" thickBot="1" x14ac:dyDescent="0.4">
      <c r="A8012" s="159"/>
      <c r="B8012" s="5">
        <f t="shared" si="719"/>
        <v>8010</v>
      </c>
      <c r="C8012">
        <f t="shared" ref="C8012:C8078" si="726">+G8013-G8012</f>
        <v>9</v>
      </c>
      <c r="D8012" s="199">
        <v>1973</v>
      </c>
      <c r="E8012" s="120" t="s">
        <v>2520</v>
      </c>
      <c r="F8012" s="120" t="s">
        <v>25</v>
      </c>
      <c r="G8012" s="122">
        <v>836625</v>
      </c>
      <c r="H8012" s="196" t="s">
        <v>5836</v>
      </c>
      <c r="I8012" s="196"/>
      <c r="J8012" s="196" t="s">
        <v>380</v>
      </c>
      <c r="K8012" s="196" t="s">
        <v>3383</v>
      </c>
      <c r="L8012" s="196"/>
      <c r="M8012" s="196" t="s">
        <v>3453</v>
      </c>
      <c r="N8012" s="196"/>
      <c r="O8012" s="196"/>
      <c r="P8012" s="196"/>
      <c r="Q8012" s="196"/>
      <c r="R8012" s="196"/>
      <c r="S8012" s="204"/>
      <c r="T8012" s="196"/>
      <c r="U8012" s="196" t="s">
        <v>3662</v>
      </c>
      <c r="V8012" s="205" t="s">
        <v>3359</v>
      </c>
      <c r="W8012" s="196" t="s">
        <v>3572</v>
      </c>
      <c r="X8012" s="196" t="s">
        <v>3452</v>
      </c>
      <c r="Y8012" s="196"/>
      <c r="Z8012" s="196"/>
      <c r="AA8012" s="196"/>
      <c r="AB8012" s="196"/>
      <c r="AC8012" s="196"/>
      <c r="AD8012" s="172"/>
      <c r="AE8012" s="196"/>
      <c r="AF8012" s="162" t="s">
        <v>3451</v>
      </c>
      <c r="AG8012" s="196"/>
      <c r="AH8012" s="206">
        <v>45999</v>
      </c>
      <c r="AI8012" s="198" t="s">
        <v>6079</v>
      </c>
    </row>
    <row r="8013" spans="1:35" ht="17.25" customHeight="1" thickBot="1" x14ac:dyDescent="0.4">
      <c r="A8013" s="159"/>
      <c r="B8013" s="5">
        <f t="shared" si="719"/>
        <v>8011</v>
      </c>
      <c r="C8013">
        <f t="shared" si="726"/>
        <v>33</v>
      </c>
      <c r="D8013" s="199">
        <v>1973</v>
      </c>
      <c r="E8013" s="162" t="s">
        <v>2520</v>
      </c>
      <c r="F8013" s="162" t="s">
        <v>25</v>
      </c>
      <c r="G8013" s="162">
        <v>836634</v>
      </c>
      <c r="H8013" s="162" t="s">
        <v>17</v>
      </c>
      <c r="I8013" s="162"/>
      <c r="J8013" s="162" t="s">
        <v>380</v>
      </c>
      <c r="K8013" s="162"/>
      <c r="L8013" s="162" t="s">
        <v>2541</v>
      </c>
      <c r="M8013" s="162" t="s">
        <v>3359</v>
      </c>
      <c r="N8013" s="162"/>
      <c r="O8013" s="162"/>
      <c r="P8013" s="162"/>
      <c r="Q8013" s="162"/>
      <c r="R8013" s="162"/>
      <c r="S8013" s="181"/>
      <c r="T8013" s="162"/>
      <c r="U8013" s="162"/>
      <c r="V8013" s="182"/>
      <c r="W8013" s="162"/>
      <c r="X8013" s="162"/>
      <c r="Y8013" s="162"/>
      <c r="Z8013" s="162"/>
      <c r="AA8013" s="159"/>
      <c r="AB8013" s="162" t="s">
        <v>195</v>
      </c>
      <c r="AC8013" s="159"/>
      <c r="AD8013" s="3" t="s">
        <v>2542</v>
      </c>
      <c r="AE8013" s="162"/>
      <c r="AF8013" s="162" t="s">
        <v>3060</v>
      </c>
      <c r="AG8013" s="162"/>
      <c r="AH8013" s="163">
        <v>40883.632557870369</v>
      </c>
      <c r="AI8013" s="162"/>
    </row>
    <row r="8014" spans="1:35" ht="17.25" customHeight="1" thickBot="1" x14ac:dyDescent="0.4">
      <c r="A8014" s="159"/>
      <c r="B8014" s="5">
        <f t="shared" si="719"/>
        <v>8012</v>
      </c>
      <c r="C8014">
        <f t="shared" si="726"/>
        <v>59</v>
      </c>
      <c r="D8014" s="199">
        <v>1973</v>
      </c>
      <c r="E8014" s="162" t="s">
        <v>221</v>
      </c>
      <c r="F8014" s="162" t="s">
        <v>25</v>
      </c>
      <c r="G8014" s="162">
        <v>836667</v>
      </c>
      <c r="H8014" s="162" t="s">
        <v>17</v>
      </c>
      <c r="I8014" s="162"/>
      <c r="J8014" s="162"/>
      <c r="K8014" s="162"/>
      <c r="L8014" s="162"/>
      <c r="M8014" s="162" t="s">
        <v>3359</v>
      </c>
      <c r="N8014" s="162"/>
      <c r="O8014" s="162"/>
      <c r="P8014" s="162"/>
      <c r="Q8014" s="162"/>
      <c r="R8014" s="162"/>
      <c r="S8014" s="181"/>
      <c r="T8014" s="162"/>
      <c r="U8014" s="162"/>
      <c r="V8014" s="182"/>
      <c r="W8014" s="162"/>
      <c r="X8014" s="162"/>
      <c r="Y8014" s="162"/>
      <c r="Z8014" s="162"/>
      <c r="AA8014" s="159"/>
      <c r="AB8014" s="162"/>
      <c r="AC8014" s="159"/>
      <c r="AE8014" s="162"/>
      <c r="AF8014" s="162" t="s">
        <v>3060</v>
      </c>
      <c r="AG8014" s="162"/>
      <c r="AH8014" s="163">
        <v>40148.619456018518</v>
      </c>
      <c r="AI8014" s="162"/>
    </row>
    <row r="8015" spans="1:35" ht="17.25" customHeight="1" thickBot="1" x14ac:dyDescent="0.4">
      <c r="A8015" s="159"/>
      <c r="B8015" s="5">
        <f t="shared" si="719"/>
        <v>8013</v>
      </c>
      <c r="C8015">
        <f t="shared" si="726"/>
        <v>13</v>
      </c>
      <c r="D8015" s="199">
        <v>1973</v>
      </c>
      <c r="E8015" s="162" t="s">
        <v>2520</v>
      </c>
      <c r="F8015" s="162" t="s">
        <v>25</v>
      </c>
      <c r="G8015" s="162">
        <v>836726</v>
      </c>
      <c r="H8015" s="162"/>
      <c r="I8015" s="162"/>
      <c r="J8015" s="162" t="s">
        <v>380</v>
      </c>
      <c r="K8015" s="162" t="s">
        <v>3383</v>
      </c>
      <c r="L8015" s="162"/>
      <c r="M8015" s="162" t="s">
        <v>3453</v>
      </c>
      <c r="N8015" s="162"/>
      <c r="O8015" s="162"/>
      <c r="P8015" s="162"/>
      <c r="Q8015" s="162"/>
      <c r="R8015" s="162"/>
      <c r="S8015" s="181"/>
      <c r="T8015" s="162"/>
      <c r="U8015" s="162" t="s">
        <v>3662</v>
      </c>
      <c r="V8015" s="182" t="s">
        <v>3359</v>
      </c>
      <c r="W8015" s="162" t="s">
        <v>3572</v>
      </c>
      <c r="X8015" s="162" t="s">
        <v>3452</v>
      </c>
      <c r="Y8015" s="162"/>
      <c r="Z8015" s="162"/>
      <c r="AA8015" s="159"/>
      <c r="AB8015" s="162" t="s">
        <v>3930</v>
      </c>
      <c r="AC8015" s="159"/>
      <c r="AE8015" s="162"/>
      <c r="AF8015" s="162" t="s">
        <v>3451</v>
      </c>
      <c r="AG8015" s="162"/>
      <c r="AH8015" s="163">
        <v>45961</v>
      </c>
      <c r="AI8015" s="162"/>
    </row>
    <row r="8016" spans="1:35" ht="17.25" customHeight="1" thickBot="1" x14ac:dyDescent="0.4">
      <c r="A8016" s="159"/>
      <c r="B8016" s="5">
        <f t="shared" si="719"/>
        <v>8014</v>
      </c>
      <c r="C8016">
        <f t="shared" si="726"/>
        <v>68</v>
      </c>
      <c r="D8016" s="199">
        <v>1973</v>
      </c>
      <c r="E8016" s="162" t="s">
        <v>221</v>
      </c>
      <c r="F8016" s="162" t="s">
        <v>25</v>
      </c>
      <c r="G8016" s="162">
        <v>836739</v>
      </c>
      <c r="H8016" s="162" t="s">
        <v>17</v>
      </c>
      <c r="I8016" s="162"/>
      <c r="J8016" s="162" t="s">
        <v>380</v>
      </c>
      <c r="K8016" s="162" t="s">
        <v>3383</v>
      </c>
      <c r="L8016" s="162" t="s">
        <v>2543</v>
      </c>
      <c r="M8016" s="162" t="s">
        <v>3359</v>
      </c>
      <c r="N8016" s="162"/>
      <c r="O8016" s="162"/>
      <c r="P8016" s="162"/>
      <c r="Q8016" s="162"/>
      <c r="R8016" s="162"/>
      <c r="S8016" s="181"/>
      <c r="T8016" s="162"/>
      <c r="U8016" s="162"/>
      <c r="V8016" s="182"/>
      <c r="W8016" s="162"/>
      <c r="X8016" s="162"/>
      <c r="Y8016" s="162"/>
      <c r="Z8016" s="162"/>
      <c r="AA8016" s="159"/>
      <c r="AB8016" s="162" t="s">
        <v>81</v>
      </c>
      <c r="AC8016" s="159"/>
      <c r="AD8016" s="3" t="s">
        <v>2544</v>
      </c>
      <c r="AE8016" s="162"/>
      <c r="AF8016" s="162" t="s">
        <v>3060</v>
      </c>
      <c r="AG8016" s="162"/>
      <c r="AH8016" s="163">
        <v>40791.735405092593</v>
      </c>
      <c r="AI8016" s="162"/>
    </row>
    <row r="8017" spans="1:35" ht="17.25" customHeight="1" thickBot="1" x14ac:dyDescent="0.4">
      <c r="A8017" s="159"/>
      <c r="B8017" s="5">
        <f t="shared" si="719"/>
        <v>8015</v>
      </c>
      <c r="C8017">
        <f t="shared" si="726"/>
        <v>84</v>
      </c>
      <c r="D8017" s="199">
        <v>1973</v>
      </c>
      <c r="E8017" s="162" t="s">
        <v>2520</v>
      </c>
      <c r="F8017" s="162" t="s">
        <v>25</v>
      </c>
      <c r="G8017" s="162">
        <v>836807</v>
      </c>
      <c r="H8017" s="162" t="s">
        <v>17</v>
      </c>
      <c r="I8017" s="162"/>
      <c r="J8017" s="162" t="s">
        <v>380</v>
      </c>
      <c r="K8017" s="162"/>
      <c r="L8017" s="162"/>
      <c r="M8017" s="162" t="s">
        <v>3359</v>
      </c>
      <c r="N8017" s="162"/>
      <c r="O8017" s="162"/>
      <c r="P8017" s="162"/>
      <c r="Q8017" s="162"/>
      <c r="R8017" s="162"/>
      <c r="S8017" s="181"/>
      <c r="T8017" s="162"/>
      <c r="U8017" s="162"/>
      <c r="V8017" s="182"/>
      <c r="W8017" s="162"/>
      <c r="X8017" s="162"/>
      <c r="Y8017" s="162"/>
      <c r="Z8017" s="162"/>
      <c r="AA8017" s="159"/>
      <c r="AB8017" s="162"/>
      <c r="AC8017" s="159"/>
      <c r="AE8017" s="162"/>
      <c r="AF8017" s="162" t="s">
        <v>3060</v>
      </c>
      <c r="AG8017" s="162"/>
      <c r="AH8017" s="163">
        <v>40093.722546296296</v>
      </c>
      <c r="AI8017" s="162"/>
    </row>
    <row r="8018" spans="1:35" ht="17.25" customHeight="1" thickBot="1" x14ac:dyDescent="0.4">
      <c r="A8018" s="159"/>
      <c r="B8018" s="5">
        <f t="shared" si="719"/>
        <v>8016</v>
      </c>
      <c r="C8018">
        <f t="shared" si="726"/>
        <v>42</v>
      </c>
      <c r="D8018" s="199">
        <v>1973</v>
      </c>
      <c r="E8018" s="162" t="s">
        <v>15</v>
      </c>
      <c r="F8018" s="162" t="s">
        <v>25</v>
      </c>
      <c r="G8018" s="162">
        <v>836891</v>
      </c>
      <c r="H8018" s="162"/>
      <c r="I8018" s="162"/>
      <c r="J8018" s="162" t="s">
        <v>3354</v>
      </c>
      <c r="K8018" s="162"/>
      <c r="L8018" s="162"/>
      <c r="M8018" s="162"/>
      <c r="N8018" s="162"/>
      <c r="O8018" s="162"/>
      <c r="P8018" s="162"/>
      <c r="Q8018" s="162"/>
      <c r="R8018" s="162"/>
      <c r="S8018" s="181"/>
      <c r="T8018" s="162"/>
      <c r="U8018" s="162"/>
      <c r="V8018" s="182"/>
      <c r="W8018" s="162"/>
      <c r="X8018" s="162"/>
      <c r="Y8018" s="162"/>
      <c r="Z8018" s="162"/>
      <c r="AA8018" s="159"/>
      <c r="AB8018" s="162"/>
      <c r="AC8018" s="159"/>
      <c r="AD8018" s="3" t="s">
        <v>3860</v>
      </c>
      <c r="AE8018" s="162"/>
      <c r="AF8018" s="162" t="s">
        <v>3451</v>
      </c>
      <c r="AG8018" s="162"/>
      <c r="AH8018" s="163">
        <v>45287</v>
      </c>
      <c r="AI8018" s="162"/>
    </row>
    <row r="8019" spans="1:35" ht="17.25" customHeight="1" thickBot="1" x14ac:dyDescent="0.4">
      <c r="A8019" s="159"/>
      <c r="B8019" s="5">
        <f t="shared" si="719"/>
        <v>8017</v>
      </c>
      <c r="C8019">
        <f t="shared" si="726"/>
        <v>625</v>
      </c>
      <c r="D8019" s="199">
        <v>1973</v>
      </c>
      <c r="E8019" s="162" t="s">
        <v>15</v>
      </c>
      <c r="F8019" s="162" t="s">
        <v>25</v>
      </c>
      <c r="G8019" s="162">
        <v>836933</v>
      </c>
      <c r="H8019" s="162" t="s">
        <v>17</v>
      </c>
      <c r="I8019" s="162"/>
      <c r="J8019" s="162" t="s">
        <v>3354</v>
      </c>
      <c r="K8019" s="162" t="s">
        <v>3383</v>
      </c>
      <c r="L8019" s="162" t="s">
        <v>1397</v>
      </c>
      <c r="M8019" s="162" t="s">
        <v>3359</v>
      </c>
      <c r="N8019" s="162"/>
      <c r="O8019" s="162"/>
      <c r="P8019" s="162"/>
      <c r="Q8019" s="162"/>
      <c r="R8019" s="162"/>
      <c r="S8019" s="181"/>
      <c r="T8019" s="162"/>
      <c r="U8019" s="162"/>
      <c r="V8019" s="182"/>
      <c r="W8019" s="162"/>
      <c r="X8019" s="162"/>
      <c r="Y8019" s="162"/>
      <c r="Z8019" s="162"/>
      <c r="AA8019" s="159"/>
      <c r="AB8019" s="162"/>
      <c r="AC8019" s="159"/>
      <c r="AD8019" s="3" t="s">
        <v>2545</v>
      </c>
      <c r="AE8019" s="162"/>
      <c r="AF8019" s="162" t="s">
        <v>3060</v>
      </c>
      <c r="AG8019" s="162"/>
      <c r="AH8019" s="163">
        <v>40842.642777777779</v>
      </c>
      <c r="AI8019" s="162"/>
    </row>
    <row r="8020" spans="1:35" ht="17.25" customHeight="1" thickBot="1" x14ac:dyDescent="0.4">
      <c r="A8020" s="159"/>
      <c r="B8020" s="5">
        <f t="shared" si="719"/>
        <v>8018</v>
      </c>
      <c r="C8020">
        <f t="shared" si="726"/>
        <v>138</v>
      </c>
      <c r="D8020" s="199">
        <v>1973</v>
      </c>
      <c r="E8020" s="162" t="s">
        <v>327</v>
      </c>
      <c r="F8020" s="162" t="s">
        <v>25</v>
      </c>
      <c r="G8020" s="162">
        <v>837558</v>
      </c>
      <c r="H8020" s="162" t="s">
        <v>17</v>
      </c>
      <c r="I8020" s="162"/>
      <c r="J8020" s="162" t="s">
        <v>380</v>
      </c>
      <c r="K8020" s="162"/>
      <c r="L8020" s="162" t="s">
        <v>28</v>
      </c>
      <c r="M8020" s="162" t="s">
        <v>3359</v>
      </c>
      <c r="N8020" s="162"/>
      <c r="O8020" s="162"/>
      <c r="P8020" s="162"/>
      <c r="Q8020" s="162"/>
      <c r="R8020" s="162"/>
      <c r="S8020" s="181"/>
      <c r="T8020" s="162"/>
      <c r="U8020" s="162"/>
      <c r="V8020" s="182"/>
      <c r="W8020" s="162"/>
      <c r="X8020" s="162"/>
      <c r="Y8020" s="162"/>
      <c r="Z8020" s="162"/>
      <c r="AA8020" s="159"/>
      <c r="AB8020" s="162"/>
      <c r="AC8020" s="159"/>
      <c r="AE8020" s="162"/>
      <c r="AF8020" s="162" t="s">
        <v>3060</v>
      </c>
      <c r="AG8020" s="162"/>
      <c r="AH8020" s="163">
        <v>40269.621006944442</v>
      </c>
      <c r="AI8020" s="162"/>
    </row>
    <row r="8021" spans="1:35" ht="17.25" customHeight="1" thickBot="1" x14ac:dyDescent="0.4">
      <c r="A8021" s="159"/>
      <c r="B8021" s="5">
        <f t="shared" si="719"/>
        <v>8019</v>
      </c>
      <c r="C8021">
        <f t="shared" si="726"/>
        <v>31</v>
      </c>
      <c r="D8021" s="202">
        <v>1973</v>
      </c>
      <c r="E8021" s="159" t="s">
        <v>15</v>
      </c>
      <c r="F8021" s="159" t="s">
        <v>25</v>
      </c>
      <c r="G8021" s="159">
        <v>837696</v>
      </c>
      <c r="H8021" s="159"/>
      <c r="I8021" s="159"/>
      <c r="J8021" s="159"/>
      <c r="K8021" s="159"/>
      <c r="L8021" s="159"/>
      <c r="M8021" s="159"/>
      <c r="N8021" s="159"/>
      <c r="O8021" s="159"/>
      <c r="P8021" s="159"/>
      <c r="Q8021" s="159"/>
      <c r="R8021" s="159"/>
      <c r="S8021" s="203"/>
      <c r="T8021" s="159"/>
      <c r="U8021" s="159"/>
      <c r="V8021" s="161"/>
      <c r="W8021" s="159"/>
      <c r="X8021" s="159"/>
      <c r="Y8021" s="159"/>
      <c r="Z8021" s="159"/>
      <c r="AA8021" s="159"/>
      <c r="AB8021" s="159"/>
      <c r="AC8021" s="159"/>
      <c r="AE8021" s="159"/>
      <c r="AF8021" s="159" t="s">
        <v>3451</v>
      </c>
      <c r="AG8021" s="159"/>
      <c r="AH8021" s="176">
        <v>45568</v>
      </c>
      <c r="AI8021" s="167" t="s">
        <v>4337</v>
      </c>
    </row>
    <row r="8022" spans="1:35" ht="17.25" customHeight="1" thickBot="1" x14ac:dyDescent="0.4">
      <c r="A8022" s="159"/>
      <c r="B8022" s="5">
        <f t="shared" si="719"/>
        <v>8020</v>
      </c>
      <c r="C8022">
        <f t="shared" si="726"/>
        <v>66</v>
      </c>
      <c r="D8022" s="199">
        <v>1973</v>
      </c>
      <c r="E8022" s="162" t="s">
        <v>15</v>
      </c>
      <c r="F8022" s="162" t="s">
        <v>25</v>
      </c>
      <c r="G8022" s="162">
        <v>837727</v>
      </c>
      <c r="H8022" s="162" t="s">
        <v>17</v>
      </c>
      <c r="I8022" s="162"/>
      <c r="J8022" s="162" t="s">
        <v>3354</v>
      </c>
      <c r="K8022" s="162"/>
      <c r="L8022" s="162"/>
      <c r="M8022" s="162" t="s">
        <v>3359</v>
      </c>
      <c r="N8022" s="162"/>
      <c r="O8022" s="162"/>
      <c r="P8022" s="162"/>
      <c r="Q8022" s="162"/>
      <c r="R8022" s="162"/>
      <c r="S8022" s="181"/>
      <c r="T8022" s="162"/>
      <c r="U8022" s="162"/>
      <c r="V8022" s="182"/>
      <c r="W8022" s="162"/>
      <c r="X8022" s="162"/>
      <c r="Y8022" s="162"/>
      <c r="Z8022" s="162"/>
      <c r="AA8022" s="159"/>
      <c r="AB8022" s="162"/>
      <c r="AC8022" s="159"/>
      <c r="AE8022" s="162"/>
      <c r="AF8022" s="162" t="s">
        <v>3060</v>
      </c>
      <c r="AG8022" s="162"/>
      <c r="AH8022" s="163">
        <v>40078.693969907406</v>
      </c>
      <c r="AI8022" s="162"/>
    </row>
    <row r="8023" spans="1:35" ht="17.25" customHeight="1" thickBot="1" x14ac:dyDescent="0.4">
      <c r="A8023" s="159"/>
      <c r="B8023" s="5">
        <f t="shared" si="719"/>
        <v>8021</v>
      </c>
      <c r="C8023">
        <f t="shared" si="726"/>
        <v>71</v>
      </c>
      <c r="D8023" s="199">
        <v>1973</v>
      </c>
      <c r="E8023" s="162" t="s">
        <v>15</v>
      </c>
      <c r="F8023" s="162" t="s">
        <v>25</v>
      </c>
      <c r="G8023" s="162">
        <v>837793</v>
      </c>
      <c r="H8023" s="162" t="s">
        <v>17</v>
      </c>
      <c r="I8023" s="162"/>
      <c r="J8023" s="162" t="s">
        <v>3354</v>
      </c>
      <c r="K8023" s="162" t="s">
        <v>3383</v>
      </c>
      <c r="L8023" s="162" t="s">
        <v>742</v>
      </c>
      <c r="M8023" s="162" t="s">
        <v>3359</v>
      </c>
      <c r="N8023" s="162"/>
      <c r="O8023" s="162"/>
      <c r="P8023" s="162"/>
      <c r="Q8023" s="162"/>
      <c r="R8023" s="162"/>
      <c r="S8023" s="181"/>
      <c r="T8023" s="162"/>
      <c r="U8023" s="162"/>
      <c r="V8023" s="182"/>
      <c r="W8023" s="162"/>
      <c r="X8023" s="162"/>
      <c r="Y8023" s="162"/>
      <c r="Z8023" s="162"/>
      <c r="AA8023" s="159"/>
      <c r="AB8023" s="162"/>
      <c r="AC8023" s="159">
        <v>1973</v>
      </c>
      <c r="AD8023" s="3" t="s">
        <v>2546</v>
      </c>
      <c r="AE8023" s="162"/>
      <c r="AF8023" s="162" t="s">
        <v>3060</v>
      </c>
      <c r="AG8023" s="162"/>
      <c r="AH8023" s="163">
        <v>40753.283194444448</v>
      </c>
      <c r="AI8023" s="162"/>
    </row>
    <row r="8024" spans="1:35" ht="17.25" customHeight="1" thickBot="1" x14ac:dyDescent="0.4">
      <c r="A8024" s="159"/>
      <c r="B8024" s="5">
        <f t="shared" si="719"/>
        <v>8022</v>
      </c>
      <c r="C8024">
        <f t="shared" si="726"/>
        <v>431</v>
      </c>
      <c r="D8024" s="199">
        <v>1973</v>
      </c>
      <c r="E8024" s="162" t="s">
        <v>15</v>
      </c>
      <c r="F8024" s="162" t="s">
        <v>25</v>
      </c>
      <c r="G8024" s="162">
        <v>837864</v>
      </c>
      <c r="H8024" s="162" t="s">
        <v>17</v>
      </c>
      <c r="I8024" s="162"/>
      <c r="J8024" s="162" t="s">
        <v>380</v>
      </c>
      <c r="K8024" s="162"/>
      <c r="L8024" s="162" t="s">
        <v>2547</v>
      </c>
      <c r="M8024" s="162" t="s">
        <v>3359</v>
      </c>
      <c r="N8024" s="162"/>
      <c r="O8024" s="162"/>
      <c r="P8024" s="162"/>
      <c r="Q8024" s="162"/>
      <c r="R8024" s="162"/>
      <c r="S8024" s="181"/>
      <c r="T8024" s="162"/>
      <c r="U8024" s="162"/>
      <c r="V8024" s="182"/>
      <c r="W8024" s="162"/>
      <c r="X8024" s="162"/>
      <c r="Y8024" s="162"/>
      <c r="Z8024" s="162"/>
      <c r="AA8024" s="159"/>
      <c r="AB8024" s="162" t="s">
        <v>195</v>
      </c>
      <c r="AC8024" s="159"/>
      <c r="AD8024" s="3" t="s">
        <v>2548</v>
      </c>
      <c r="AE8024" s="162"/>
      <c r="AF8024" s="162" t="s">
        <v>3060</v>
      </c>
      <c r="AG8024" s="162"/>
      <c r="AH8024" s="163">
        <v>40047.416377314818</v>
      </c>
      <c r="AI8024" s="162"/>
    </row>
    <row r="8025" spans="1:35" ht="17.25" customHeight="1" thickBot="1" x14ac:dyDescent="0.4">
      <c r="A8025" s="159"/>
      <c r="B8025" s="5">
        <f t="shared" si="719"/>
        <v>8023</v>
      </c>
      <c r="C8025">
        <f t="shared" si="726"/>
        <v>77</v>
      </c>
      <c r="D8025" s="199">
        <v>1973</v>
      </c>
      <c r="E8025" s="162" t="s">
        <v>15</v>
      </c>
      <c r="F8025" s="162" t="s">
        <v>25</v>
      </c>
      <c r="G8025" s="162">
        <v>838295</v>
      </c>
      <c r="H8025" s="162" t="s">
        <v>17</v>
      </c>
      <c r="I8025" s="162"/>
      <c r="J8025" s="162" t="s">
        <v>3354</v>
      </c>
      <c r="K8025" s="162" t="s">
        <v>3383</v>
      </c>
      <c r="L8025" s="162" t="s">
        <v>77</v>
      </c>
      <c r="M8025" s="162" t="s">
        <v>3359</v>
      </c>
      <c r="N8025" s="162"/>
      <c r="O8025" s="162"/>
      <c r="P8025" s="162"/>
      <c r="Q8025" s="162"/>
      <c r="R8025" s="162"/>
      <c r="S8025" s="181"/>
      <c r="T8025" s="162"/>
      <c r="U8025" s="162"/>
      <c r="V8025" s="182"/>
      <c r="W8025" s="162"/>
      <c r="X8025" s="162"/>
      <c r="Y8025" s="162"/>
      <c r="Z8025" s="162"/>
      <c r="AA8025" s="159"/>
      <c r="AB8025" s="162"/>
      <c r="AC8025" s="159"/>
      <c r="AE8025" s="162"/>
      <c r="AF8025" s="162" t="s">
        <v>3060</v>
      </c>
      <c r="AG8025" s="162"/>
      <c r="AH8025" s="163">
        <v>40170.896863425929</v>
      </c>
      <c r="AI8025" s="162"/>
    </row>
    <row r="8026" spans="1:35" ht="17.25" customHeight="1" thickBot="1" x14ac:dyDescent="0.4">
      <c r="A8026" s="159"/>
      <c r="B8026" s="5">
        <f t="shared" si="719"/>
        <v>8024</v>
      </c>
      <c r="C8026">
        <f t="shared" si="726"/>
        <v>51</v>
      </c>
      <c r="D8026" s="199">
        <v>1973</v>
      </c>
      <c r="E8026" s="162" t="s">
        <v>15</v>
      </c>
      <c r="F8026" s="162" t="s">
        <v>16</v>
      </c>
      <c r="G8026" s="162">
        <v>838372</v>
      </c>
      <c r="H8026" s="162" t="s">
        <v>17</v>
      </c>
      <c r="I8026" s="162"/>
      <c r="J8026" s="162"/>
      <c r="K8026" s="162"/>
      <c r="L8026" s="162"/>
      <c r="M8026" s="162" t="s">
        <v>3359</v>
      </c>
      <c r="N8026" s="162"/>
      <c r="O8026" s="162"/>
      <c r="P8026" s="162"/>
      <c r="Q8026" s="162"/>
      <c r="R8026" s="162"/>
      <c r="S8026" s="181"/>
      <c r="T8026" s="162"/>
      <c r="U8026" s="162"/>
      <c r="V8026" s="182"/>
      <c r="W8026" s="162"/>
      <c r="X8026" s="162"/>
      <c r="Y8026" s="162"/>
      <c r="Z8026" s="162"/>
      <c r="AA8026" s="159"/>
      <c r="AB8026" s="162"/>
      <c r="AC8026" s="159"/>
      <c r="AE8026" s="162"/>
      <c r="AF8026" s="162" t="s">
        <v>3060</v>
      </c>
      <c r="AG8026" s="162"/>
      <c r="AH8026" s="163">
        <v>40446.27034722222</v>
      </c>
      <c r="AI8026" s="162"/>
    </row>
    <row r="8027" spans="1:35" ht="17.25" customHeight="1" thickBot="1" x14ac:dyDescent="0.4">
      <c r="A8027" s="159"/>
      <c r="B8027" s="5">
        <f t="shared" si="719"/>
        <v>8025</v>
      </c>
      <c r="C8027">
        <f t="shared" si="726"/>
        <v>5</v>
      </c>
      <c r="D8027" s="199">
        <v>1973</v>
      </c>
      <c r="E8027" s="162" t="s">
        <v>15</v>
      </c>
      <c r="F8027" s="162" t="s">
        <v>16</v>
      </c>
      <c r="G8027" s="162">
        <v>838423</v>
      </c>
      <c r="H8027" s="162" t="s">
        <v>17</v>
      </c>
      <c r="I8027" s="162"/>
      <c r="J8027" s="162" t="s">
        <v>3354</v>
      </c>
      <c r="K8027" s="162" t="s">
        <v>3383</v>
      </c>
      <c r="L8027" s="162" t="s">
        <v>2549</v>
      </c>
      <c r="M8027" s="162" t="s">
        <v>3359</v>
      </c>
      <c r="N8027" s="162"/>
      <c r="O8027" s="162"/>
      <c r="P8027" s="162"/>
      <c r="Q8027" s="162"/>
      <c r="R8027" s="162"/>
      <c r="S8027" s="181"/>
      <c r="T8027" s="162"/>
      <c r="U8027" s="162"/>
      <c r="V8027" s="182"/>
      <c r="W8027" s="162"/>
      <c r="X8027" s="162"/>
      <c r="Y8027" s="162"/>
      <c r="Z8027" s="162"/>
      <c r="AA8027" s="159"/>
      <c r="AB8027" s="162"/>
      <c r="AC8027" s="159"/>
      <c r="AE8027" s="162"/>
      <c r="AF8027" s="162" t="s">
        <v>3060</v>
      </c>
      <c r="AG8027" s="162"/>
      <c r="AH8027" s="163">
        <v>40296.563645833332</v>
      </c>
      <c r="AI8027" s="162"/>
    </row>
    <row r="8028" spans="1:35" ht="14.5" customHeight="1" thickBot="1" x14ac:dyDescent="0.4">
      <c r="A8028" s="159"/>
      <c r="B8028" s="5">
        <f t="shared" ref="B8028:B8092" si="727">+B8027+1</f>
        <v>8026</v>
      </c>
      <c r="C8028">
        <f t="shared" si="726"/>
        <v>35</v>
      </c>
      <c r="D8028" s="199">
        <v>1973</v>
      </c>
      <c r="E8028" s="162" t="s">
        <v>15</v>
      </c>
      <c r="F8028" s="162" t="s">
        <v>16</v>
      </c>
      <c r="G8028" s="159">
        <v>838428</v>
      </c>
      <c r="H8028" s="159"/>
      <c r="I8028" s="159"/>
      <c r="J8028" s="159"/>
      <c r="K8028" s="159"/>
      <c r="L8028" s="159"/>
      <c r="M8028" s="159"/>
      <c r="N8028" s="159"/>
      <c r="O8028" s="159"/>
      <c r="P8028" s="159"/>
      <c r="Q8028" s="159"/>
      <c r="R8028" s="159"/>
      <c r="S8028" s="203"/>
      <c r="T8028" s="159"/>
      <c r="U8028" s="159"/>
      <c r="V8028" s="161"/>
      <c r="W8028" s="159"/>
      <c r="X8028" s="159"/>
      <c r="Y8028" s="159"/>
      <c r="Z8028" s="159"/>
      <c r="AA8028" s="159"/>
      <c r="AB8028" s="159"/>
      <c r="AC8028" s="159"/>
      <c r="AE8028" s="159"/>
      <c r="AF8028" s="159" t="s">
        <v>3451</v>
      </c>
      <c r="AG8028" s="159"/>
      <c r="AH8028" s="176">
        <v>45561</v>
      </c>
      <c r="AI8028" s="167" t="s">
        <v>4214</v>
      </c>
    </row>
    <row r="8029" spans="1:35" ht="14.5" customHeight="1" thickBot="1" x14ac:dyDescent="0.4">
      <c r="A8029" s="3"/>
      <c r="B8029" s="5">
        <f t="shared" si="727"/>
        <v>8027</v>
      </c>
      <c r="C8029">
        <f t="shared" si="726"/>
        <v>35</v>
      </c>
      <c r="D8029" s="199">
        <v>1973</v>
      </c>
      <c r="E8029" s="162" t="s">
        <v>15</v>
      </c>
      <c r="F8029" s="162" t="s">
        <v>16</v>
      </c>
      <c r="G8029" s="159">
        <v>838463</v>
      </c>
      <c r="H8029" s="159"/>
      <c r="I8029" s="159"/>
      <c r="J8029" s="159" t="s">
        <v>3354</v>
      </c>
      <c r="K8029" s="159" t="s">
        <v>3383</v>
      </c>
      <c r="L8029" s="159"/>
      <c r="M8029" s="159" t="s">
        <v>3453</v>
      </c>
      <c r="N8029" s="159"/>
      <c r="O8029" s="159"/>
      <c r="P8029" s="159"/>
      <c r="Q8029" s="159"/>
      <c r="R8029" s="159"/>
      <c r="S8029" s="203"/>
      <c r="T8029" s="159" t="s">
        <v>3262</v>
      </c>
      <c r="U8029" s="159"/>
      <c r="V8029" s="161"/>
      <c r="W8029" s="159"/>
      <c r="X8029" s="159" t="s">
        <v>3660</v>
      </c>
      <c r="Y8029" s="159"/>
      <c r="Z8029" s="159"/>
      <c r="AA8029" s="159" t="s">
        <v>3262</v>
      </c>
      <c r="AB8029" s="159"/>
      <c r="AC8029" s="159"/>
      <c r="AE8029" s="159"/>
      <c r="AF8029" s="159" t="s">
        <v>3451</v>
      </c>
      <c r="AG8029" s="159"/>
      <c r="AH8029" s="176">
        <v>46197</v>
      </c>
      <c r="AI8029" s="167"/>
    </row>
    <row r="8030" spans="1:35" ht="14.5" customHeight="1" thickBot="1" x14ac:dyDescent="0.4">
      <c r="A8030" s="3"/>
      <c r="B8030" s="5">
        <f t="shared" si="727"/>
        <v>8028</v>
      </c>
      <c r="C8030">
        <f t="shared" si="726"/>
        <v>358</v>
      </c>
      <c r="D8030" s="199">
        <v>1973</v>
      </c>
      <c r="E8030" s="162" t="s">
        <v>15</v>
      </c>
      <c r="F8030" s="162" t="s">
        <v>16</v>
      </c>
      <c r="G8030" s="162">
        <v>838498</v>
      </c>
      <c r="H8030" s="162" t="s">
        <v>17</v>
      </c>
      <c r="I8030" s="162"/>
      <c r="J8030" s="162" t="s">
        <v>3354</v>
      </c>
      <c r="K8030" s="162" t="s">
        <v>3383</v>
      </c>
      <c r="L8030" s="162" t="s">
        <v>244</v>
      </c>
      <c r="M8030" s="162" t="s">
        <v>3359</v>
      </c>
      <c r="N8030" s="162"/>
      <c r="O8030" s="162"/>
      <c r="P8030" s="162"/>
      <c r="Q8030" s="162"/>
      <c r="R8030" s="162"/>
      <c r="S8030" s="181"/>
      <c r="T8030" s="162"/>
      <c r="U8030" s="162"/>
      <c r="V8030" s="182"/>
      <c r="W8030" s="162"/>
      <c r="X8030" s="162"/>
      <c r="Y8030" s="162"/>
      <c r="Z8030" s="162"/>
      <c r="AA8030" s="159"/>
      <c r="AB8030" s="162"/>
      <c r="AC8030" s="159"/>
      <c r="AE8030" s="162"/>
      <c r="AF8030" s="162" t="s">
        <v>3060</v>
      </c>
      <c r="AG8030" s="162"/>
      <c r="AH8030" s="163">
        <v>39752.477800925924</v>
      </c>
      <c r="AI8030" s="162"/>
    </row>
    <row r="8031" spans="1:35" ht="14.5" customHeight="1" thickBot="1" x14ac:dyDescent="0.4">
      <c r="A8031" s="3"/>
      <c r="B8031" s="5">
        <f t="shared" si="727"/>
        <v>8029</v>
      </c>
      <c r="C8031">
        <f t="shared" si="726"/>
        <v>186</v>
      </c>
      <c r="D8031" s="199">
        <v>1973</v>
      </c>
      <c r="E8031" s="162" t="s">
        <v>15</v>
      </c>
      <c r="F8031" s="162" t="s">
        <v>16</v>
      </c>
      <c r="G8031" s="162">
        <v>838856</v>
      </c>
      <c r="H8031" s="162" t="s">
        <v>17</v>
      </c>
      <c r="I8031" s="162"/>
      <c r="J8031" s="162"/>
      <c r="K8031" s="162" t="s">
        <v>3383</v>
      </c>
      <c r="L8031" s="162" t="s">
        <v>62</v>
      </c>
      <c r="M8031" s="162" t="s">
        <v>3359</v>
      </c>
      <c r="N8031" s="162"/>
      <c r="O8031" s="162"/>
      <c r="P8031" s="162"/>
      <c r="Q8031" s="162"/>
      <c r="R8031" s="162"/>
      <c r="S8031" s="181"/>
      <c r="T8031" s="162"/>
      <c r="U8031" s="162"/>
      <c r="V8031" s="182"/>
      <c r="W8031" s="162"/>
      <c r="X8031" s="162"/>
      <c r="Y8031" s="162"/>
      <c r="Z8031" s="162"/>
      <c r="AA8031" s="159"/>
      <c r="AB8031" s="162"/>
      <c r="AC8031" s="159"/>
      <c r="AE8031" s="162"/>
      <c r="AF8031" s="162" t="s">
        <v>3060</v>
      </c>
      <c r="AG8031" s="162"/>
      <c r="AH8031" s="163">
        <v>40803.56827546296</v>
      </c>
      <c r="AI8031" s="162"/>
    </row>
    <row r="8032" spans="1:35" ht="15" thickBot="1" x14ac:dyDescent="0.4">
      <c r="A8032" s="3"/>
      <c r="B8032" s="5">
        <f t="shared" si="727"/>
        <v>8030</v>
      </c>
      <c r="C8032">
        <f t="shared" ref="C8032:C8035" si="728">+G8033-G8032</f>
        <v>71</v>
      </c>
      <c r="D8032" s="199">
        <v>1973</v>
      </c>
      <c r="E8032" s="162" t="s">
        <v>15</v>
      </c>
      <c r="F8032" s="162" t="s">
        <v>16</v>
      </c>
      <c r="G8032" s="160">
        <v>839042</v>
      </c>
      <c r="H8032" s="159"/>
      <c r="I8032" s="159"/>
      <c r="J8032" s="159" t="s">
        <v>3354</v>
      </c>
      <c r="K8032" s="159" t="s">
        <v>3383</v>
      </c>
      <c r="L8032" s="159"/>
      <c r="M8032" s="159" t="s">
        <v>3453</v>
      </c>
      <c r="N8032" s="159"/>
      <c r="O8032" s="159"/>
      <c r="P8032" s="159"/>
      <c r="Q8032" s="159"/>
      <c r="R8032" s="159"/>
      <c r="S8032" s="159"/>
      <c r="T8032" s="159" t="s">
        <v>3262</v>
      </c>
      <c r="U8032" s="159"/>
      <c r="V8032" s="161"/>
      <c r="W8032" s="159" t="s">
        <v>3572</v>
      </c>
      <c r="X8032" s="159" t="s">
        <v>3660</v>
      </c>
      <c r="Y8032" s="159"/>
      <c r="Z8032" s="159"/>
      <c r="AA8032" s="159" t="s">
        <v>3262</v>
      </c>
      <c r="AB8032" s="159"/>
      <c r="AC8032" s="159"/>
      <c r="AD8032" s="159"/>
      <c r="AE8032" s="159"/>
      <c r="AF8032" t="s">
        <v>3451</v>
      </c>
      <c r="AG8032" s="159"/>
      <c r="AH8032" s="176">
        <v>46034</v>
      </c>
      <c r="AI8032" s="76" t="s">
        <v>6185</v>
      </c>
    </row>
    <row r="8033" spans="1:35" ht="15" thickBot="1" x14ac:dyDescent="0.4">
      <c r="B8033" s="5">
        <f t="shared" si="727"/>
        <v>8031</v>
      </c>
      <c r="C8033">
        <f t="shared" si="728"/>
        <v>153</v>
      </c>
      <c r="D8033" s="199">
        <v>1973</v>
      </c>
      <c r="E8033" s="159" t="s">
        <v>15</v>
      </c>
      <c r="F8033" s="159" t="s">
        <v>16</v>
      </c>
      <c r="G8033" s="160">
        <v>839113</v>
      </c>
      <c r="H8033" s="159"/>
      <c r="I8033" s="159"/>
      <c r="J8033" s="159" t="s">
        <v>3354</v>
      </c>
      <c r="K8033" s="159" t="s">
        <v>3383</v>
      </c>
      <c r="L8033" s="159"/>
      <c r="M8033" s="159" t="s">
        <v>3453</v>
      </c>
      <c r="N8033" s="159"/>
      <c r="O8033" s="159"/>
      <c r="P8033" s="159"/>
      <c r="Q8033" s="159"/>
      <c r="R8033" s="159"/>
      <c r="S8033" s="159"/>
      <c r="T8033" s="159" t="s">
        <v>167</v>
      </c>
      <c r="U8033" s="159"/>
      <c r="V8033" s="161"/>
      <c r="W8033" s="159" t="s">
        <v>3576</v>
      </c>
      <c r="X8033" s="159" t="s">
        <v>3660</v>
      </c>
      <c r="Y8033" s="159"/>
      <c r="Z8033" s="159"/>
      <c r="AA8033" s="159" t="s">
        <v>167</v>
      </c>
      <c r="AB8033" s="159"/>
      <c r="AC8033" s="159"/>
      <c r="AD8033" s="159"/>
      <c r="AE8033" s="159"/>
      <c r="AF8033" t="s">
        <v>3451</v>
      </c>
      <c r="AG8033" s="159"/>
      <c r="AH8033" s="176">
        <v>46256</v>
      </c>
      <c r="AI8033" s="76" t="s">
        <v>6919</v>
      </c>
    </row>
    <row r="8034" spans="1:35" ht="14.5" customHeight="1" thickBot="1" x14ac:dyDescent="0.4">
      <c r="B8034" s="5">
        <f t="shared" si="727"/>
        <v>8032</v>
      </c>
      <c r="C8034">
        <f t="shared" si="728"/>
        <v>38</v>
      </c>
      <c r="D8034" s="199">
        <v>1973</v>
      </c>
      <c r="E8034" s="162" t="s">
        <v>15</v>
      </c>
      <c r="F8034" s="162" t="s">
        <v>16</v>
      </c>
      <c r="G8034" s="162">
        <v>839266</v>
      </c>
      <c r="H8034" s="162" t="s">
        <v>17</v>
      </c>
      <c r="I8034" s="162"/>
      <c r="J8034" s="162" t="s">
        <v>3354</v>
      </c>
      <c r="K8034" s="162" t="s">
        <v>3383</v>
      </c>
      <c r="L8034" s="162" t="s">
        <v>156</v>
      </c>
      <c r="M8034" s="162" t="s">
        <v>3359</v>
      </c>
      <c r="N8034" s="162"/>
      <c r="O8034" s="162"/>
      <c r="P8034" s="162"/>
      <c r="Q8034" s="162"/>
      <c r="R8034" s="162"/>
      <c r="S8034" s="181"/>
      <c r="T8034" s="162"/>
      <c r="U8034" s="162"/>
      <c r="V8034" s="182"/>
      <c r="W8034" s="162"/>
      <c r="X8034" s="162"/>
      <c r="Y8034" s="162"/>
      <c r="Z8034" s="162"/>
      <c r="AA8034" s="159"/>
      <c r="AB8034" s="162"/>
      <c r="AC8034" s="159"/>
      <c r="AE8034" s="162"/>
      <c r="AF8034" s="162" t="s">
        <v>3060</v>
      </c>
      <c r="AG8034" s="162"/>
      <c r="AH8034" s="163">
        <v>39743.846701388888</v>
      </c>
      <c r="AI8034" s="162"/>
    </row>
    <row r="8035" spans="1:35" ht="14.5" customHeight="1" thickBot="1" x14ac:dyDescent="0.4">
      <c r="A8035" s="3"/>
      <c r="B8035" s="5">
        <f t="shared" si="727"/>
        <v>8033</v>
      </c>
      <c r="C8035">
        <f t="shared" si="728"/>
        <v>1954</v>
      </c>
      <c r="D8035" s="199">
        <v>1973</v>
      </c>
      <c r="E8035" s="159" t="s">
        <v>15</v>
      </c>
      <c r="F8035" s="159" t="s">
        <v>16</v>
      </c>
      <c r="G8035" s="159">
        <v>839304</v>
      </c>
      <c r="H8035" s="159"/>
      <c r="I8035" s="159"/>
      <c r="J8035" s="159"/>
      <c r="K8035" s="159"/>
      <c r="L8035" s="159"/>
      <c r="M8035" s="159"/>
      <c r="N8035" s="159"/>
      <c r="O8035" s="159"/>
      <c r="P8035" s="159"/>
      <c r="Q8035" s="159"/>
      <c r="R8035" s="159"/>
      <c r="S8035" s="203"/>
      <c r="T8035" s="159"/>
      <c r="U8035" s="159"/>
      <c r="V8035" s="161"/>
      <c r="W8035" s="159"/>
      <c r="X8035" s="159"/>
      <c r="Y8035" s="159"/>
      <c r="Z8035" s="159"/>
      <c r="AA8035" s="159"/>
      <c r="AB8035" s="159"/>
      <c r="AC8035" s="159"/>
      <c r="AE8035" s="159"/>
      <c r="AF8035" s="159" t="s">
        <v>3451</v>
      </c>
      <c r="AG8035" s="159"/>
      <c r="AH8035" s="176">
        <v>45661</v>
      </c>
      <c r="AI8035" s="167" t="s">
        <v>4477</v>
      </c>
    </row>
    <row r="8036" spans="1:35" ht="14.5" customHeight="1" thickBot="1" x14ac:dyDescent="0.4">
      <c r="A8036" s="3"/>
      <c r="B8036" s="5">
        <f t="shared" si="727"/>
        <v>8034</v>
      </c>
      <c r="C8036">
        <f t="shared" si="726"/>
        <v>71</v>
      </c>
      <c r="D8036" s="199">
        <v>1973</v>
      </c>
      <c r="E8036" s="162" t="s">
        <v>15</v>
      </c>
      <c r="F8036" s="162" t="s">
        <v>16</v>
      </c>
      <c r="G8036" s="162">
        <v>841258</v>
      </c>
      <c r="H8036" s="162" t="s">
        <v>17</v>
      </c>
      <c r="I8036" s="162"/>
      <c r="J8036" s="162" t="s">
        <v>3354</v>
      </c>
      <c r="K8036" s="162"/>
      <c r="L8036" s="162"/>
      <c r="M8036" s="162" t="s">
        <v>3359</v>
      </c>
      <c r="N8036" s="162"/>
      <c r="O8036" s="162"/>
      <c r="P8036" s="162"/>
      <c r="Q8036" s="162"/>
      <c r="R8036" s="162"/>
      <c r="S8036" s="181"/>
      <c r="T8036" s="162"/>
      <c r="U8036" s="162"/>
      <c r="V8036" s="182"/>
      <c r="W8036" s="162"/>
      <c r="X8036" s="162"/>
      <c r="Y8036" s="162"/>
      <c r="Z8036" s="162"/>
      <c r="AA8036" s="159"/>
      <c r="AB8036" s="162"/>
      <c r="AC8036" s="159"/>
      <c r="AE8036" s="162"/>
      <c r="AF8036" s="162" t="s">
        <v>3060</v>
      </c>
      <c r="AG8036" s="162"/>
      <c r="AH8036" s="163">
        <v>40531.125520833331</v>
      </c>
      <c r="AI8036" s="162"/>
    </row>
    <row r="8037" spans="1:35" ht="14.5" customHeight="1" thickBot="1" x14ac:dyDescent="0.4">
      <c r="A8037" s="3"/>
      <c r="B8037" s="5">
        <f t="shared" si="727"/>
        <v>8035</v>
      </c>
      <c r="C8037">
        <f t="shared" si="726"/>
        <v>127</v>
      </c>
      <c r="D8037" s="199">
        <v>1973</v>
      </c>
      <c r="E8037" s="162" t="s">
        <v>15</v>
      </c>
      <c r="F8037" s="162" t="s">
        <v>16</v>
      </c>
      <c r="G8037" s="162">
        <v>841329</v>
      </c>
      <c r="H8037" s="162" t="s">
        <v>17</v>
      </c>
      <c r="I8037" s="162"/>
      <c r="J8037" s="162" t="s">
        <v>3354</v>
      </c>
      <c r="K8037" s="162" t="s">
        <v>3383</v>
      </c>
      <c r="L8037" s="162" t="s">
        <v>65</v>
      </c>
      <c r="M8037" s="162" t="s">
        <v>3359</v>
      </c>
      <c r="N8037" s="162"/>
      <c r="O8037" s="162"/>
      <c r="P8037" s="162"/>
      <c r="Q8037" s="162"/>
      <c r="R8037" s="162"/>
      <c r="S8037" s="181"/>
      <c r="T8037" s="162"/>
      <c r="U8037" s="162"/>
      <c r="V8037" s="182"/>
      <c r="W8037" s="162"/>
      <c r="X8037" s="162"/>
      <c r="Y8037" s="162"/>
      <c r="Z8037" s="162"/>
      <c r="AA8037" s="159"/>
      <c r="AB8037" s="162"/>
      <c r="AC8037" s="159"/>
      <c r="AD8037" s="3" t="s">
        <v>2550</v>
      </c>
      <c r="AE8037" s="162"/>
      <c r="AF8037" s="162" t="s">
        <v>3060</v>
      </c>
      <c r="AG8037" s="162"/>
      <c r="AH8037" s="163">
        <v>40582.793761574074</v>
      </c>
      <c r="AI8037" s="162"/>
    </row>
    <row r="8038" spans="1:35" ht="14.5" customHeight="1" thickBot="1" x14ac:dyDescent="0.4">
      <c r="A8038" s="3"/>
      <c r="B8038" s="5">
        <f t="shared" si="727"/>
        <v>8036</v>
      </c>
      <c r="C8038">
        <f t="shared" si="726"/>
        <v>59</v>
      </c>
      <c r="D8038" s="199">
        <v>1973</v>
      </c>
      <c r="E8038" s="89" t="s">
        <v>15</v>
      </c>
      <c r="F8038" s="89" t="s">
        <v>16</v>
      </c>
      <c r="G8038" s="160">
        <v>841456</v>
      </c>
      <c r="H8038" s="89"/>
      <c r="I8038" s="89"/>
      <c r="J8038" s="89"/>
      <c r="K8038" s="89" t="s">
        <v>3383</v>
      </c>
      <c r="L8038" s="89"/>
      <c r="M8038" s="89"/>
      <c r="N8038" s="89"/>
      <c r="O8038" s="89"/>
      <c r="P8038" s="89"/>
      <c r="Q8038" s="89"/>
      <c r="R8038" s="89"/>
      <c r="S8038" s="129"/>
      <c r="T8038" s="89"/>
      <c r="U8038" s="89"/>
      <c r="V8038" s="140"/>
      <c r="W8038" s="89"/>
      <c r="X8038" s="89"/>
      <c r="Y8038" s="89"/>
      <c r="Z8038" s="89"/>
      <c r="AA8038" s="89"/>
      <c r="AB8038" s="89"/>
      <c r="AC8038" s="89"/>
      <c r="AD8038" s="101"/>
      <c r="AE8038" s="89"/>
      <c r="AF8038" s="162" t="s">
        <v>3451</v>
      </c>
      <c r="AG8038" s="89"/>
      <c r="AH8038" s="91">
        <v>45839</v>
      </c>
      <c r="AI8038" s="167" t="s">
        <v>5185</v>
      </c>
    </row>
    <row r="8039" spans="1:35" ht="14.5" customHeight="1" thickBot="1" x14ac:dyDescent="0.4">
      <c r="A8039" s="3"/>
      <c r="B8039" s="5">
        <f t="shared" si="727"/>
        <v>8037</v>
      </c>
      <c r="C8039">
        <f t="shared" si="726"/>
        <v>253</v>
      </c>
      <c r="D8039" s="199">
        <v>1973</v>
      </c>
      <c r="E8039" s="119" t="s">
        <v>15</v>
      </c>
      <c r="F8039" s="119" t="s">
        <v>16</v>
      </c>
      <c r="G8039" s="121">
        <v>841515</v>
      </c>
      <c r="H8039" s="162"/>
      <c r="I8039" s="196"/>
      <c r="J8039" s="196" t="s">
        <v>3354</v>
      </c>
      <c r="K8039" s="196" t="s">
        <v>3383</v>
      </c>
      <c r="L8039" s="196"/>
      <c r="M8039" s="196" t="s">
        <v>3453</v>
      </c>
      <c r="N8039" s="196"/>
      <c r="O8039" s="196"/>
      <c r="P8039" s="196"/>
      <c r="Q8039" s="196"/>
      <c r="R8039" s="196"/>
      <c r="S8039" s="204"/>
      <c r="T8039" s="196" t="s">
        <v>3262</v>
      </c>
      <c r="U8039" s="196"/>
      <c r="V8039" s="205"/>
      <c r="W8039" s="196" t="s">
        <v>3572</v>
      </c>
      <c r="X8039" s="196" t="s">
        <v>3660</v>
      </c>
      <c r="Y8039" s="196"/>
      <c r="Z8039" s="196"/>
      <c r="AA8039" s="196" t="s">
        <v>3262</v>
      </c>
      <c r="AB8039" s="162"/>
      <c r="AC8039" s="162"/>
      <c r="AD8039"/>
      <c r="AE8039" s="162"/>
      <c r="AF8039" s="162" t="s">
        <v>3451</v>
      </c>
      <c r="AG8039" s="162"/>
      <c r="AH8039" s="163">
        <v>45966</v>
      </c>
      <c r="AI8039" s="198" t="s">
        <v>5821</v>
      </c>
    </row>
    <row r="8040" spans="1:35" ht="14.5" customHeight="1" thickBot="1" x14ac:dyDescent="0.4">
      <c r="A8040" s="3"/>
      <c r="B8040" s="5">
        <f t="shared" si="727"/>
        <v>8038</v>
      </c>
      <c r="C8040">
        <f t="shared" si="726"/>
        <v>46</v>
      </c>
      <c r="D8040" s="199">
        <v>1973</v>
      </c>
      <c r="E8040" s="162" t="s">
        <v>560</v>
      </c>
      <c r="F8040" s="162" t="s">
        <v>25</v>
      </c>
      <c r="G8040" s="162">
        <v>841768</v>
      </c>
      <c r="H8040" s="162" t="s">
        <v>17</v>
      </c>
      <c r="I8040" s="162"/>
      <c r="J8040" s="162" t="s">
        <v>3354</v>
      </c>
      <c r="K8040" s="162" t="s">
        <v>3383</v>
      </c>
      <c r="L8040" s="162" t="s">
        <v>510</v>
      </c>
      <c r="M8040" s="162" t="s">
        <v>3359</v>
      </c>
      <c r="N8040" s="162"/>
      <c r="O8040" s="162"/>
      <c r="P8040" s="162"/>
      <c r="Q8040" s="162"/>
      <c r="R8040" s="162"/>
      <c r="S8040" s="181"/>
      <c r="T8040" s="162"/>
      <c r="U8040" s="162"/>
      <c r="V8040" s="182"/>
      <c r="W8040" s="162"/>
      <c r="X8040" s="162"/>
      <c r="Y8040" s="162"/>
      <c r="Z8040" s="162"/>
      <c r="AA8040" s="159"/>
      <c r="AB8040" s="162"/>
      <c r="AC8040" s="159"/>
      <c r="AE8040" s="162"/>
      <c r="AF8040" s="162" t="s">
        <v>3060</v>
      </c>
      <c r="AG8040" s="162"/>
      <c r="AH8040" s="163">
        <v>39776.874155092592</v>
      </c>
      <c r="AI8040" s="162"/>
    </row>
    <row r="8041" spans="1:35" ht="14.5" customHeight="1" thickBot="1" x14ac:dyDescent="0.4">
      <c r="A8041" s="3"/>
      <c r="B8041" s="5">
        <f t="shared" si="727"/>
        <v>8039</v>
      </c>
      <c r="C8041">
        <f t="shared" si="726"/>
        <v>10</v>
      </c>
      <c r="D8041" s="199">
        <v>1973</v>
      </c>
      <c r="E8041" s="162" t="s">
        <v>560</v>
      </c>
      <c r="F8041" s="162" t="s">
        <v>25</v>
      </c>
      <c r="G8041" s="162">
        <v>841814</v>
      </c>
      <c r="H8041" s="162" t="s">
        <v>17</v>
      </c>
      <c r="I8041" s="162"/>
      <c r="J8041" s="162" t="s">
        <v>3354</v>
      </c>
      <c r="K8041" s="162" t="s">
        <v>3383</v>
      </c>
      <c r="L8041" s="162" t="s">
        <v>281</v>
      </c>
      <c r="M8041" s="162" t="s">
        <v>3359</v>
      </c>
      <c r="N8041" s="162"/>
      <c r="O8041" s="162"/>
      <c r="P8041" s="162"/>
      <c r="Q8041" s="162"/>
      <c r="R8041" s="162"/>
      <c r="S8041" s="181"/>
      <c r="T8041" s="162"/>
      <c r="U8041" s="162"/>
      <c r="V8041" s="182"/>
      <c r="W8041" s="162" t="s">
        <v>3557</v>
      </c>
      <c r="X8041" s="162"/>
      <c r="Y8041" s="162"/>
      <c r="Z8041" s="162"/>
      <c r="AA8041" s="159"/>
      <c r="AB8041" s="162"/>
      <c r="AC8041" s="159"/>
      <c r="AE8041" s="162"/>
      <c r="AF8041" s="162" t="s">
        <v>3060</v>
      </c>
      <c r="AG8041" s="162"/>
      <c r="AH8041" s="163">
        <v>40587.59039351852</v>
      </c>
      <c r="AI8041" s="162"/>
    </row>
    <row r="8042" spans="1:35" ht="14.5" customHeight="1" thickBot="1" x14ac:dyDescent="0.4">
      <c r="A8042" s="3"/>
      <c r="B8042" s="5">
        <f t="shared" si="727"/>
        <v>8040</v>
      </c>
      <c r="C8042">
        <f t="shared" si="726"/>
        <v>1</v>
      </c>
      <c r="D8042" s="199">
        <v>1973</v>
      </c>
      <c r="E8042" s="120" t="s">
        <v>560</v>
      </c>
      <c r="F8042" s="120" t="s">
        <v>25</v>
      </c>
      <c r="G8042" s="122">
        <v>841824</v>
      </c>
      <c r="H8042" s="196" t="s">
        <v>5836</v>
      </c>
      <c r="I8042" s="196"/>
      <c r="J8042" s="196" t="s">
        <v>3354</v>
      </c>
      <c r="K8042" s="196" t="s">
        <v>3383</v>
      </c>
      <c r="L8042" s="196"/>
      <c r="M8042" s="196" t="s">
        <v>3453</v>
      </c>
      <c r="N8042" s="196"/>
      <c r="O8042" s="196"/>
      <c r="P8042" s="196"/>
      <c r="Q8042" s="196"/>
      <c r="R8042" s="196"/>
      <c r="S8042" s="204"/>
      <c r="T8042" s="196" t="s">
        <v>3424</v>
      </c>
      <c r="U8042" s="196"/>
      <c r="V8042" s="205"/>
      <c r="W8042" s="196" t="s">
        <v>3557</v>
      </c>
      <c r="X8042" s="196" t="s">
        <v>3452</v>
      </c>
      <c r="Y8042" s="196"/>
      <c r="Z8042" s="196" t="s">
        <v>3359</v>
      </c>
      <c r="AA8042" s="196" t="s">
        <v>3556</v>
      </c>
      <c r="AB8042" s="196" t="s">
        <v>3728</v>
      </c>
      <c r="AC8042" s="196"/>
      <c r="AD8042" s="172"/>
      <c r="AE8042" s="196"/>
      <c r="AF8042" s="162" t="s">
        <v>3451</v>
      </c>
      <c r="AG8042" s="162"/>
      <c r="AH8042" s="163">
        <v>45966</v>
      </c>
      <c r="AI8042" s="198" t="s">
        <v>5935</v>
      </c>
    </row>
    <row r="8043" spans="1:35" ht="14.5" customHeight="1" thickBot="1" x14ac:dyDescent="0.4">
      <c r="A8043" s="3"/>
      <c r="B8043" s="5">
        <f t="shared" si="727"/>
        <v>8041</v>
      </c>
      <c r="C8043">
        <f t="shared" si="726"/>
        <v>16</v>
      </c>
      <c r="D8043" s="199">
        <v>1973</v>
      </c>
      <c r="E8043" s="162" t="s">
        <v>560</v>
      </c>
      <c r="F8043" s="162" t="s">
        <v>25</v>
      </c>
      <c r="G8043" s="162">
        <v>841825</v>
      </c>
      <c r="H8043" s="162" t="s">
        <v>17</v>
      </c>
      <c r="I8043" s="162"/>
      <c r="J8043" s="162" t="s">
        <v>3354</v>
      </c>
      <c r="K8043" s="162" t="s">
        <v>3383</v>
      </c>
      <c r="L8043" s="162" t="s">
        <v>2553</v>
      </c>
      <c r="M8043" s="162" t="s">
        <v>3359</v>
      </c>
      <c r="N8043" s="162"/>
      <c r="O8043" s="162"/>
      <c r="P8043" s="162"/>
      <c r="Q8043" s="162"/>
      <c r="R8043" s="162"/>
      <c r="S8043" s="181"/>
      <c r="T8043" s="162"/>
      <c r="U8043" s="162"/>
      <c r="V8043" s="182"/>
      <c r="W8043" s="162" t="s">
        <v>3557</v>
      </c>
      <c r="X8043" s="162"/>
      <c r="Y8043" s="162"/>
      <c r="Z8043" s="162"/>
      <c r="AA8043" s="159"/>
      <c r="AB8043" s="162"/>
      <c r="AC8043" s="159"/>
      <c r="AE8043" s="162"/>
      <c r="AF8043" s="162" t="s">
        <v>3060</v>
      </c>
      <c r="AG8043" s="162"/>
      <c r="AH8043" s="163">
        <v>40977.78434027778</v>
      </c>
      <c r="AI8043" s="162"/>
    </row>
    <row r="8044" spans="1:35" ht="14.5" customHeight="1" thickBot="1" x14ac:dyDescent="0.4">
      <c r="A8044" s="3"/>
      <c r="B8044" s="5">
        <f t="shared" si="727"/>
        <v>8042</v>
      </c>
      <c r="C8044">
        <f t="shared" si="726"/>
        <v>1</v>
      </c>
      <c r="D8044" s="199">
        <v>1973</v>
      </c>
      <c r="E8044" s="162" t="s">
        <v>560</v>
      </c>
      <c r="F8044" s="162" t="s">
        <v>25</v>
      </c>
      <c r="G8044" s="162">
        <v>841841</v>
      </c>
      <c r="H8044" s="162" t="s">
        <v>17</v>
      </c>
      <c r="I8044" s="162"/>
      <c r="J8044" s="162" t="s">
        <v>3354</v>
      </c>
      <c r="K8044" s="162" t="s">
        <v>3383</v>
      </c>
      <c r="L8044" s="162" t="s">
        <v>2554</v>
      </c>
      <c r="M8044" s="162" t="s">
        <v>3359</v>
      </c>
      <c r="N8044" s="162"/>
      <c r="O8044" s="162"/>
      <c r="P8044" s="162"/>
      <c r="Q8044" s="162"/>
      <c r="R8044" s="162"/>
      <c r="S8044" s="181"/>
      <c r="T8044" s="162"/>
      <c r="U8044" s="162"/>
      <c r="V8044" s="182"/>
      <c r="W8044" s="162" t="s">
        <v>3557</v>
      </c>
      <c r="X8044" s="162"/>
      <c r="Y8044" s="162"/>
      <c r="Z8044" s="162"/>
      <c r="AA8044" s="159"/>
      <c r="AB8044" s="162"/>
      <c r="AC8044" s="159"/>
      <c r="AD8044" s="3" t="s">
        <v>2555</v>
      </c>
      <c r="AE8044" s="162"/>
      <c r="AF8044" s="162" t="s">
        <v>3060</v>
      </c>
      <c r="AG8044" s="162"/>
      <c r="AH8044" s="163">
        <v>40353.296631944446</v>
      </c>
      <c r="AI8044" s="162"/>
    </row>
    <row r="8045" spans="1:35" ht="14.5" customHeight="1" thickBot="1" x14ac:dyDescent="0.4">
      <c r="B8045" s="5">
        <f t="shared" si="727"/>
        <v>8043</v>
      </c>
      <c r="C8045">
        <f t="shared" si="726"/>
        <v>166</v>
      </c>
      <c r="D8045" s="199">
        <v>1973</v>
      </c>
      <c r="E8045" s="162" t="s">
        <v>560</v>
      </c>
      <c r="F8045" s="162" t="s">
        <v>25</v>
      </c>
      <c r="G8045" s="162">
        <v>841842</v>
      </c>
      <c r="H8045" s="162" t="s">
        <v>17</v>
      </c>
      <c r="I8045" s="162"/>
      <c r="J8045" s="162" t="s">
        <v>3354</v>
      </c>
      <c r="K8045" s="162" t="s">
        <v>3383</v>
      </c>
      <c r="L8045" s="162" t="s">
        <v>130</v>
      </c>
      <c r="M8045" s="162" t="s">
        <v>3359</v>
      </c>
      <c r="N8045" s="162"/>
      <c r="O8045" s="162"/>
      <c r="P8045" s="162"/>
      <c r="Q8045" s="162"/>
      <c r="R8045" s="162"/>
      <c r="S8045" s="181"/>
      <c r="T8045" s="162"/>
      <c r="U8045" s="162"/>
      <c r="V8045" s="182"/>
      <c r="W8045" s="162" t="s">
        <v>3557</v>
      </c>
      <c r="X8045" s="162"/>
      <c r="Y8045" s="162"/>
      <c r="Z8045" s="162"/>
      <c r="AA8045" s="159"/>
      <c r="AB8045" s="162"/>
      <c r="AC8045" s="159"/>
      <c r="AD8045" s="3" t="s">
        <v>2556</v>
      </c>
      <c r="AE8045" s="162"/>
      <c r="AF8045" s="162" t="s">
        <v>3060</v>
      </c>
      <c r="AG8045" s="162"/>
      <c r="AH8045" s="163">
        <v>40469.692766203705</v>
      </c>
      <c r="AI8045" s="162"/>
    </row>
    <row r="8046" spans="1:35" ht="14.5" customHeight="1" thickBot="1" x14ac:dyDescent="0.4">
      <c r="A8046" s="3"/>
      <c r="B8046" s="5">
        <f t="shared" si="727"/>
        <v>8044</v>
      </c>
      <c r="C8046">
        <f t="shared" si="726"/>
        <v>59</v>
      </c>
      <c r="D8046" s="199">
        <v>1973</v>
      </c>
      <c r="E8046" s="162" t="s">
        <v>15</v>
      </c>
      <c r="F8046" s="162" t="s">
        <v>25</v>
      </c>
      <c r="G8046" s="162">
        <v>842008</v>
      </c>
      <c r="H8046" s="162" t="s">
        <v>17</v>
      </c>
      <c r="I8046" s="162"/>
      <c r="J8046" s="162" t="s">
        <v>3354</v>
      </c>
      <c r="K8046" s="162" t="s">
        <v>3383</v>
      </c>
      <c r="L8046" s="162" t="s">
        <v>2557</v>
      </c>
      <c r="M8046" s="162" t="s">
        <v>3359</v>
      </c>
      <c r="N8046" s="162"/>
      <c r="O8046" s="162"/>
      <c r="P8046" s="162"/>
      <c r="Q8046" s="162"/>
      <c r="R8046" s="162"/>
      <c r="S8046" s="181"/>
      <c r="T8046" s="162"/>
      <c r="U8046" s="162"/>
      <c r="V8046" s="182"/>
      <c r="W8046" s="162"/>
      <c r="X8046" s="162"/>
      <c r="Y8046" s="162"/>
      <c r="Z8046" s="162"/>
      <c r="AA8046" s="159"/>
      <c r="AB8046" s="162"/>
      <c r="AC8046" s="159"/>
      <c r="AD8046" s="3" t="s">
        <v>2558</v>
      </c>
      <c r="AE8046" s="162"/>
      <c r="AF8046" s="162" t="s">
        <v>3060</v>
      </c>
      <c r="AG8046" s="162"/>
      <c r="AH8046" s="163">
        <v>40587.428078703706</v>
      </c>
      <c r="AI8046" s="162"/>
    </row>
    <row r="8047" spans="1:35" ht="14.5" customHeight="1" thickBot="1" x14ac:dyDescent="0.4">
      <c r="A8047" s="3"/>
      <c r="B8047" s="5">
        <f t="shared" si="727"/>
        <v>8045</v>
      </c>
      <c r="C8047">
        <f t="shared" si="726"/>
        <v>9</v>
      </c>
      <c r="D8047" s="199">
        <v>1973</v>
      </c>
      <c r="E8047" s="162" t="s">
        <v>15</v>
      </c>
      <c r="F8047" s="162" t="s">
        <v>25</v>
      </c>
      <c r="G8047" s="162">
        <v>842067</v>
      </c>
      <c r="H8047" s="162" t="s">
        <v>17</v>
      </c>
      <c r="I8047" s="162"/>
      <c r="J8047" s="162" t="s">
        <v>3354</v>
      </c>
      <c r="K8047" s="162" t="s">
        <v>3383</v>
      </c>
      <c r="L8047" s="162"/>
      <c r="M8047" s="162" t="s">
        <v>3359</v>
      </c>
      <c r="N8047" s="162"/>
      <c r="O8047" s="162"/>
      <c r="P8047" s="162"/>
      <c r="Q8047" s="162"/>
      <c r="R8047" s="162"/>
      <c r="S8047" s="181"/>
      <c r="T8047" s="162"/>
      <c r="U8047" s="162"/>
      <c r="V8047" s="182"/>
      <c r="W8047" s="162"/>
      <c r="X8047" s="162"/>
      <c r="Y8047" s="162"/>
      <c r="Z8047" s="162"/>
      <c r="AA8047" s="159"/>
      <c r="AB8047" s="162"/>
      <c r="AC8047" s="159"/>
      <c r="AE8047" s="162"/>
      <c r="AF8047" s="162" t="s">
        <v>3060</v>
      </c>
      <c r="AG8047" s="162"/>
      <c r="AH8047" s="163">
        <v>40962.756331018521</v>
      </c>
      <c r="AI8047" s="162"/>
    </row>
    <row r="8048" spans="1:35" ht="14.5" customHeight="1" thickBot="1" x14ac:dyDescent="0.4">
      <c r="A8048" s="3"/>
      <c r="B8048" s="5">
        <f t="shared" si="727"/>
        <v>8046</v>
      </c>
      <c r="C8048">
        <f t="shared" si="726"/>
        <v>50</v>
      </c>
      <c r="D8048" s="202">
        <f t="shared" ref="D8048:D8063" si="729">+D8047</f>
        <v>1973</v>
      </c>
      <c r="E8048" s="159" t="s">
        <v>15</v>
      </c>
      <c r="F8048" s="159" t="s">
        <v>25</v>
      </c>
      <c r="G8048" s="160">
        <v>842076</v>
      </c>
      <c r="H8048" s="159"/>
      <c r="I8048" s="159"/>
      <c r="J8048" s="159"/>
      <c r="K8048" s="159" t="s">
        <v>3383</v>
      </c>
      <c r="L8048" s="159"/>
      <c r="M8048" s="159"/>
      <c r="N8048" s="159"/>
      <c r="O8048" s="159"/>
      <c r="P8048" s="159"/>
      <c r="Q8048" s="159"/>
      <c r="R8048" s="159"/>
      <c r="S8048" s="203"/>
      <c r="T8048" s="159"/>
      <c r="U8048" s="159"/>
      <c r="V8048" s="161"/>
      <c r="W8048" s="159"/>
      <c r="X8048" s="159"/>
      <c r="Y8048" s="159"/>
      <c r="Z8048" s="159"/>
      <c r="AA8048" s="159"/>
      <c r="AB8048" s="159"/>
      <c r="AC8048" s="159"/>
      <c r="AE8048" s="159"/>
      <c r="AF8048" s="159" t="s">
        <v>3451</v>
      </c>
      <c r="AG8048" s="159"/>
      <c r="AH8048" s="176">
        <v>45739</v>
      </c>
      <c r="AI8048" s="167" t="s">
        <v>4841</v>
      </c>
    </row>
    <row r="8049" spans="1:35" ht="14.5" customHeight="1" thickBot="1" x14ac:dyDescent="0.4">
      <c r="A8049" s="3"/>
      <c r="B8049" s="5">
        <f t="shared" si="727"/>
        <v>8047</v>
      </c>
      <c r="C8049">
        <f t="shared" si="726"/>
        <v>7</v>
      </c>
      <c r="D8049" s="202">
        <f t="shared" si="729"/>
        <v>1973</v>
      </c>
      <c r="E8049" s="159" t="s">
        <v>15</v>
      </c>
      <c r="F8049" s="159" t="s">
        <v>25</v>
      </c>
      <c r="G8049" s="159">
        <v>842126</v>
      </c>
      <c r="H8049" s="159"/>
      <c r="I8049" s="159"/>
      <c r="J8049" s="159"/>
      <c r="K8049" s="159"/>
      <c r="L8049" s="159"/>
      <c r="M8049" s="159"/>
      <c r="N8049" s="159"/>
      <c r="O8049" s="159"/>
      <c r="P8049" s="159"/>
      <c r="Q8049" s="159"/>
      <c r="R8049" s="159"/>
      <c r="S8049" s="203"/>
      <c r="T8049" s="159"/>
      <c r="U8049" s="159"/>
      <c r="V8049" s="161"/>
      <c r="W8049" s="159"/>
      <c r="X8049" s="159"/>
      <c r="Y8049" s="159"/>
      <c r="Z8049" s="159"/>
      <c r="AA8049" s="159"/>
      <c r="AB8049" s="159"/>
      <c r="AC8049" s="159"/>
      <c r="AE8049" s="159"/>
      <c r="AF8049" s="159" t="s">
        <v>3451</v>
      </c>
      <c r="AG8049" s="159"/>
      <c r="AH8049" s="176">
        <v>45661</v>
      </c>
      <c r="AI8049" s="167" t="s">
        <v>4478</v>
      </c>
    </row>
    <row r="8050" spans="1:35" ht="14.5" customHeight="1" thickBot="1" x14ac:dyDescent="0.4">
      <c r="A8050" s="3"/>
      <c r="B8050" s="5">
        <f t="shared" si="727"/>
        <v>8048</v>
      </c>
      <c r="C8050">
        <f t="shared" si="726"/>
        <v>86</v>
      </c>
      <c r="D8050" s="202">
        <f t="shared" si="729"/>
        <v>1973</v>
      </c>
      <c r="E8050" s="162" t="s">
        <v>15</v>
      </c>
      <c r="F8050" s="162" t="s">
        <v>25</v>
      </c>
      <c r="G8050" s="162">
        <v>842133</v>
      </c>
      <c r="H8050" s="162" t="s">
        <v>17</v>
      </c>
      <c r="I8050" s="162"/>
      <c r="J8050" s="162"/>
      <c r="K8050" s="162" t="s">
        <v>3383</v>
      </c>
      <c r="L8050" s="162" t="s">
        <v>174</v>
      </c>
      <c r="M8050" s="162" t="s">
        <v>3359</v>
      </c>
      <c r="N8050" s="162"/>
      <c r="O8050" s="162"/>
      <c r="P8050" s="162"/>
      <c r="Q8050" s="162"/>
      <c r="R8050" s="162"/>
      <c r="S8050" s="181"/>
      <c r="T8050" s="162"/>
      <c r="U8050" s="162"/>
      <c r="V8050" s="182"/>
      <c r="W8050" s="162"/>
      <c r="X8050" s="162"/>
      <c r="Y8050" s="162"/>
      <c r="Z8050" s="162"/>
      <c r="AA8050" s="159"/>
      <c r="AB8050" s="162"/>
      <c r="AC8050" s="159">
        <v>1972</v>
      </c>
      <c r="AD8050" s="3" t="s">
        <v>2559</v>
      </c>
      <c r="AE8050" s="162"/>
      <c r="AF8050" s="162" t="s">
        <v>3060</v>
      </c>
      <c r="AG8050" s="162"/>
      <c r="AH8050" s="163">
        <v>40558.85125</v>
      </c>
      <c r="AI8050" s="162"/>
    </row>
    <row r="8051" spans="1:35" ht="14.5" customHeight="1" thickBot="1" x14ac:dyDescent="0.4">
      <c r="A8051" s="3"/>
      <c r="B8051" s="5">
        <f t="shared" si="727"/>
        <v>8049</v>
      </c>
      <c r="C8051">
        <f t="shared" si="726"/>
        <v>923</v>
      </c>
      <c r="D8051" s="202">
        <f t="shared" si="729"/>
        <v>1973</v>
      </c>
      <c r="E8051" s="162" t="s">
        <v>15</v>
      </c>
      <c r="F8051" s="162" t="s">
        <v>25</v>
      </c>
      <c r="G8051" s="162">
        <v>842219</v>
      </c>
      <c r="H8051" s="162"/>
      <c r="I8051" s="162"/>
      <c r="J8051" s="162" t="s">
        <v>380</v>
      </c>
      <c r="K8051" s="162" t="s">
        <v>3383</v>
      </c>
      <c r="L8051" s="162"/>
      <c r="M8051" s="162" t="s">
        <v>3453</v>
      </c>
      <c r="N8051" s="162"/>
      <c r="O8051" s="162"/>
      <c r="P8051" s="162"/>
      <c r="Q8051" s="162"/>
      <c r="R8051" s="162"/>
      <c r="S8051" s="181"/>
      <c r="T8051" s="162"/>
      <c r="U8051" s="162"/>
      <c r="V8051" s="182"/>
      <c r="W8051" s="162" t="s">
        <v>3572</v>
      </c>
      <c r="X8051" s="162" t="s">
        <v>3660</v>
      </c>
      <c r="Y8051" s="162"/>
      <c r="Z8051" s="162"/>
      <c r="AA8051" s="159"/>
      <c r="AB8051" s="162"/>
      <c r="AC8051" s="159"/>
      <c r="AE8051" s="162"/>
      <c r="AF8051" s="162" t="s">
        <v>3451</v>
      </c>
      <c r="AG8051" s="162"/>
      <c r="AH8051" s="163">
        <v>46049</v>
      </c>
      <c r="AI8051" s="162"/>
    </row>
    <row r="8052" spans="1:35" ht="14.5" customHeight="1" thickBot="1" x14ac:dyDescent="0.4">
      <c r="A8052" s="3"/>
      <c r="B8052" s="5">
        <f t="shared" si="727"/>
        <v>8050</v>
      </c>
      <c r="C8052">
        <f t="shared" si="726"/>
        <v>163</v>
      </c>
      <c r="D8052" s="202">
        <f t="shared" si="729"/>
        <v>1973</v>
      </c>
      <c r="E8052" s="162" t="s">
        <v>15</v>
      </c>
      <c r="F8052" s="162" t="s">
        <v>25</v>
      </c>
      <c r="G8052" s="162">
        <v>843142</v>
      </c>
      <c r="H8052" s="162" t="s">
        <v>17</v>
      </c>
      <c r="I8052" s="162"/>
      <c r="J8052" s="162" t="s">
        <v>3354</v>
      </c>
      <c r="K8052" s="162"/>
      <c r="L8052" s="162" t="s">
        <v>135</v>
      </c>
      <c r="M8052" s="162" t="s">
        <v>3359</v>
      </c>
      <c r="N8052" s="162" t="s">
        <v>3359</v>
      </c>
      <c r="O8052" s="162"/>
      <c r="P8052" s="162"/>
      <c r="Q8052" s="162"/>
      <c r="R8052" s="162"/>
      <c r="S8052" s="181"/>
      <c r="T8052" s="162"/>
      <c r="U8052" s="162"/>
      <c r="V8052" s="182"/>
      <c r="W8052" s="162"/>
      <c r="X8052" s="162"/>
      <c r="Y8052" s="162"/>
      <c r="Z8052" s="162"/>
      <c r="AA8052" s="159"/>
      <c r="AB8052" s="162" t="s">
        <v>81</v>
      </c>
      <c r="AC8052" s="159"/>
      <c r="AD8052" s="3" t="s">
        <v>2560</v>
      </c>
      <c r="AE8052" s="162"/>
      <c r="AF8052" s="162" t="s">
        <v>3060</v>
      </c>
      <c r="AG8052" s="162"/>
      <c r="AH8052" s="163">
        <v>40117.724629629629</v>
      </c>
      <c r="AI8052" s="162"/>
    </row>
    <row r="8053" spans="1:35" ht="14.5" customHeight="1" thickBot="1" x14ac:dyDescent="0.4">
      <c r="A8053" s="3"/>
      <c r="B8053" s="5">
        <f t="shared" si="727"/>
        <v>8051</v>
      </c>
      <c r="C8053">
        <f t="shared" si="726"/>
        <v>73</v>
      </c>
      <c r="D8053" s="202">
        <f t="shared" si="729"/>
        <v>1973</v>
      </c>
      <c r="E8053" s="162" t="s">
        <v>15</v>
      </c>
      <c r="F8053" s="162" t="s">
        <v>25</v>
      </c>
      <c r="G8053" s="162">
        <v>843305</v>
      </c>
      <c r="H8053" s="162" t="s">
        <v>17</v>
      </c>
      <c r="I8053" s="162"/>
      <c r="J8053" s="162" t="s">
        <v>3354</v>
      </c>
      <c r="K8053" s="162" t="s">
        <v>3366</v>
      </c>
      <c r="L8053" s="162" t="s">
        <v>685</v>
      </c>
      <c r="M8053" s="162" t="s">
        <v>3359</v>
      </c>
      <c r="N8053" s="162"/>
      <c r="O8053" s="162"/>
      <c r="P8053" s="162"/>
      <c r="Q8053" s="162"/>
      <c r="R8053" s="162"/>
      <c r="S8053" s="181"/>
      <c r="T8053" s="162"/>
      <c r="U8053" s="162"/>
      <c r="V8053" s="182"/>
      <c r="W8053" s="162"/>
      <c r="X8053" s="162"/>
      <c r="Y8053" s="162"/>
      <c r="Z8053" s="162"/>
      <c r="AA8053" s="159"/>
      <c r="AB8053" s="162"/>
      <c r="AC8053" s="159"/>
      <c r="AE8053" s="162"/>
      <c r="AF8053" s="162" t="s">
        <v>3060</v>
      </c>
      <c r="AG8053" s="162"/>
      <c r="AH8053" s="163">
        <v>40560.02076388889</v>
      </c>
      <c r="AI8053" s="162"/>
    </row>
    <row r="8054" spans="1:35" ht="14.5" customHeight="1" thickBot="1" x14ac:dyDescent="0.4">
      <c r="A8054" s="3"/>
      <c r="B8054" s="5">
        <f t="shared" si="727"/>
        <v>8052</v>
      </c>
      <c r="C8054">
        <f t="shared" si="726"/>
        <v>157</v>
      </c>
      <c r="D8054" s="202">
        <f t="shared" si="729"/>
        <v>1973</v>
      </c>
      <c r="E8054" s="162" t="s">
        <v>15</v>
      </c>
      <c r="F8054" s="162" t="s">
        <v>25</v>
      </c>
      <c r="G8054" s="162">
        <v>843378</v>
      </c>
      <c r="H8054" s="162" t="s">
        <v>17</v>
      </c>
      <c r="I8054" s="162"/>
      <c r="J8054" s="162" t="s">
        <v>3354</v>
      </c>
      <c r="K8054" s="162" t="s">
        <v>3383</v>
      </c>
      <c r="L8054" s="162"/>
      <c r="M8054" s="162" t="s">
        <v>3359</v>
      </c>
      <c r="N8054" s="162"/>
      <c r="O8054" s="162"/>
      <c r="P8054" s="162"/>
      <c r="Q8054" s="162"/>
      <c r="R8054" s="162"/>
      <c r="S8054" s="181"/>
      <c r="T8054" s="162"/>
      <c r="U8054" s="162"/>
      <c r="V8054" s="182"/>
      <c r="W8054" s="162"/>
      <c r="X8054" s="162"/>
      <c r="Y8054" s="162"/>
      <c r="Z8054" s="162"/>
      <c r="AA8054" s="159"/>
      <c r="AB8054" s="162" t="s">
        <v>195</v>
      </c>
      <c r="AC8054" s="159"/>
      <c r="AE8054" s="162"/>
      <c r="AF8054" s="162" t="s">
        <v>3060</v>
      </c>
      <c r="AG8054" s="162"/>
      <c r="AH8054" s="163">
        <v>41068.661840277775</v>
      </c>
      <c r="AI8054" s="162"/>
    </row>
    <row r="8055" spans="1:35" ht="14.5" customHeight="1" thickBot="1" x14ac:dyDescent="0.4">
      <c r="A8055" s="3"/>
      <c r="B8055" s="5">
        <f t="shared" si="727"/>
        <v>8053</v>
      </c>
      <c r="C8055">
        <f t="shared" si="726"/>
        <v>11</v>
      </c>
      <c r="D8055" s="202">
        <f t="shared" si="729"/>
        <v>1973</v>
      </c>
      <c r="E8055" s="162" t="s">
        <v>327</v>
      </c>
      <c r="F8055" s="162" t="s">
        <v>25</v>
      </c>
      <c r="G8055" s="162">
        <v>843535</v>
      </c>
      <c r="H8055" s="162" t="s">
        <v>17</v>
      </c>
      <c r="I8055" s="162"/>
      <c r="J8055" s="162" t="s">
        <v>3364</v>
      </c>
      <c r="K8055" s="162" t="s">
        <v>3383</v>
      </c>
      <c r="L8055" s="162" t="s">
        <v>481</v>
      </c>
      <c r="M8055" s="162" t="s">
        <v>3359</v>
      </c>
      <c r="N8055" s="162"/>
      <c r="O8055" s="162"/>
      <c r="P8055" s="162"/>
      <c r="Q8055" s="162"/>
      <c r="R8055" s="162"/>
      <c r="S8055" s="181"/>
      <c r="T8055" s="162"/>
      <c r="U8055" s="162"/>
      <c r="V8055" s="182"/>
      <c r="W8055" s="162"/>
      <c r="X8055" s="162"/>
      <c r="Y8055" s="162"/>
      <c r="Z8055" s="162"/>
      <c r="AA8055" s="159"/>
      <c r="AB8055" s="162"/>
      <c r="AC8055" s="159"/>
      <c r="AE8055" s="162"/>
      <c r="AF8055" s="162" t="s">
        <v>3060</v>
      </c>
      <c r="AG8055" s="162"/>
      <c r="AH8055" s="163">
        <v>40036.690381944441</v>
      </c>
      <c r="AI8055" s="162"/>
    </row>
    <row r="8056" spans="1:35" ht="14.5" customHeight="1" thickBot="1" x14ac:dyDescent="0.4">
      <c r="A8056" s="3"/>
      <c r="B8056" s="5">
        <f t="shared" si="727"/>
        <v>8054</v>
      </c>
      <c r="C8056">
        <f t="shared" si="726"/>
        <v>39</v>
      </c>
      <c r="D8056" s="202">
        <f t="shared" si="729"/>
        <v>1973</v>
      </c>
      <c r="E8056" s="162" t="s">
        <v>327</v>
      </c>
      <c r="F8056" s="162" t="s">
        <v>25</v>
      </c>
      <c r="G8056" s="162">
        <v>843546</v>
      </c>
      <c r="H8056" s="162" t="s">
        <v>17</v>
      </c>
      <c r="I8056" s="162"/>
      <c r="J8056" s="162" t="s">
        <v>3364</v>
      </c>
      <c r="K8056" s="162" t="s">
        <v>3383</v>
      </c>
      <c r="L8056" s="162" t="s">
        <v>71</v>
      </c>
      <c r="M8056" s="162" t="s">
        <v>3359</v>
      </c>
      <c r="N8056" s="162"/>
      <c r="O8056" s="162"/>
      <c r="P8056" s="162"/>
      <c r="Q8056" s="162"/>
      <c r="R8056" s="162"/>
      <c r="S8056" s="181"/>
      <c r="T8056" s="162"/>
      <c r="U8056" s="162"/>
      <c r="V8056" s="182"/>
      <c r="W8056" s="162"/>
      <c r="X8056" s="162"/>
      <c r="Y8056" s="162"/>
      <c r="Z8056" s="162"/>
      <c r="AA8056" s="159"/>
      <c r="AB8056" s="162" t="s">
        <v>81</v>
      </c>
      <c r="AC8056" s="159"/>
      <c r="AD8056" s="3" t="s">
        <v>2561</v>
      </c>
      <c r="AE8056" s="162"/>
      <c r="AF8056" s="162" t="s">
        <v>3060</v>
      </c>
      <c r="AG8056" s="162"/>
      <c r="AH8056" s="163">
        <v>40331.424108796295</v>
      </c>
      <c r="AI8056" s="162"/>
    </row>
    <row r="8057" spans="1:35" ht="14.5" customHeight="1" thickBot="1" x14ac:dyDescent="0.4">
      <c r="A8057" s="3"/>
      <c r="B8057" s="5">
        <f t="shared" si="727"/>
        <v>8055</v>
      </c>
      <c r="C8057">
        <f t="shared" si="726"/>
        <v>42</v>
      </c>
      <c r="D8057" s="202">
        <f t="shared" si="729"/>
        <v>1973</v>
      </c>
      <c r="E8057" s="162" t="s">
        <v>327</v>
      </c>
      <c r="F8057" s="162" t="s">
        <v>25</v>
      </c>
      <c r="G8057" s="162">
        <v>843585</v>
      </c>
      <c r="H8057" s="162" t="s">
        <v>17</v>
      </c>
      <c r="I8057" s="162"/>
      <c r="J8057" s="162" t="s">
        <v>3364</v>
      </c>
      <c r="K8057" s="162" t="s">
        <v>3383</v>
      </c>
      <c r="L8057" s="162" t="s">
        <v>88</v>
      </c>
      <c r="M8057" s="162" t="s">
        <v>3359</v>
      </c>
      <c r="N8057" s="162"/>
      <c r="O8057" s="162"/>
      <c r="P8057" s="162"/>
      <c r="Q8057" s="162"/>
      <c r="R8057" s="162"/>
      <c r="S8057" s="181"/>
      <c r="T8057" s="162"/>
      <c r="U8057" s="162"/>
      <c r="V8057" s="182"/>
      <c r="W8057" s="162"/>
      <c r="X8057" s="162"/>
      <c r="Y8057" s="162"/>
      <c r="Z8057" s="162"/>
      <c r="AA8057" s="159"/>
      <c r="AB8057" s="162" t="s">
        <v>81</v>
      </c>
      <c r="AC8057" s="159"/>
      <c r="AD8057" s="3" t="s">
        <v>2562</v>
      </c>
      <c r="AE8057" s="162"/>
      <c r="AF8057" s="162" t="s">
        <v>3060</v>
      </c>
      <c r="AG8057" s="162"/>
      <c r="AH8057" s="163">
        <v>39673.860682870371</v>
      </c>
      <c r="AI8057" s="162"/>
    </row>
    <row r="8058" spans="1:35" ht="14.5" customHeight="1" thickBot="1" x14ac:dyDescent="0.4">
      <c r="A8058" s="3"/>
      <c r="B8058" s="5">
        <f t="shared" si="727"/>
        <v>8056</v>
      </c>
      <c r="C8058">
        <f t="shared" si="726"/>
        <v>14</v>
      </c>
      <c r="D8058" s="202">
        <f t="shared" si="729"/>
        <v>1973</v>
      </c>
      <c r="E8058" s="162" t="s">
        <v>327</v>
      </c>
      <c r="F8058" s="162" t="s">
        <v>25</v>
      </c>
      <c r="G8058" s="162">
        <v>843627</v>
      </c>
      <c r="H8058" s="162" t="s">
        <v>17</v>
      </c>
      <c r="I8058" s="162"/>
      <c r="J8058" s="162" t="s">
        <v>3364</v>
      </c>
      <c r="K8058" s="162" t="s">
        <v>3383</v>
      </c>
      <c r="L8058" s="162" t="s">
        <v>37</v>
      </c>
      <c r="M8058" s="162" t="s">
        <v>3359</v>
      </c>
      <c r="N8058" s="162"/>
      <c r="O8058" s="162"/>
      <c r="P8058" s="162"/>
      <c r="Q8058" s="162"/>
      <c r="R8058" s="162"/>
      <c r="S8058" s="181"/>
      <c r="T8058" s="162"/>
      <c r="U8058" s="162"/>
      <c r="V8058" s="182"/>
      <c r="W8058" s="162"/>
      <c r="X8058" s="162"/>
      <c r="Y8058" s="162"/>
      <c r="Z8058" s="162"/>
      <c r="AA8058" s="159"/>
      <c r="AB8058" s="162"/>
      <c r="AC8058" s="159"/>
      <c r="AE8058" s="162"/>
      <c r="AF8058" s="162" t="s">
        <v>3060</v>
      </c>
      <c r="AG8058" s="162"/>
      <c r="AH8058" s="163">
        <v>40958.78564814815</v>
      </c>
      <c r="AI8058" s="162"/>
    </row>
    <row r="8059" spans="1:35" ht="14.5" customHeight="1" thickBot="1" x14ac:dyDescent="0.4">
      <c r="A8059" s="3"/>
      <c r="B8059" s="5">
        <f t="shared" si="727"/>
        <v>8057</v>
      </c>
      <c r="C8059">
        <f t="shared" ref="C8059:C8063" si="730">+G8060-G8059</f>
        <v>36</v>
      </c>
      <c r="D8059" s="202">
        <f t="shared" si="729"/>
        <v>1973</v>
      </c>
      <c r="E8059" s="159" t="s">
        <v>327</v>
      </c>
      <c r="F8059" s="159" t="s">
        <v>25</v>
      </c>
      <c r="G8059" s="159">
        <v>843641</v>
      </c>
      <c r="H8059" s="159"/>
      <c r="I8059" s="159"/>
      <c r="J8059" s="159" t="s">
        <v>3364</v>
      </c>
      <c r="K8059" s="159"/>
      <c r="L8059" s="159"/>
      <c r="M8059" s="159"/>
      <c r="N8059" s="159"/>
      <c r="O8059" s="159"/>
      <c r="P8059" s="159"/>
      <c r="Q8059" s="159"/>
      <c r="R8059" s="159"/>
      <c r="S8059" s="203"/>
      <c r="T8059" s="159"/>
      <c r="U8059" s="159"/>
      <c r="V8059" s="161"/>
      <c r="W8059" s="159"/>
      <c r="X8059" s="159"/>
      <c r="Y8059" s="159"/>
      <c r="Z8059" s="159"/>
      <c r="AA8059" s="159"/>
      <c r="AB8059" s="159"/>
      <c r="AC8059" s="159"/>
      <c r="AE8059" s="159"/>
      <c r="AF8059" s="159" t="s">
        <v>3451</v>
      </c>
      <c r="AG8059" s="159"/>
      <c r="AH8059" s="176">
        <v>45661</v>
      </c>
      <c r="AI8059" s="167" t="s">
        <v>4479</v>
      </c>
    </row>
    <row r="8060" spans="1:35" ht="15" customHeight="1" thickBot="1" x14ac:dyDescent="0.4">
      <c r="B8060" s="5">
        <f t="shared" si="727"/>
        <v>8058</v>
      </c>
      <c r="C8060">
        <f t="shared" si="730"/>
        <v>23</v>
      </c>
      <c r="D8060" s="202">
        <f t="shared" si="729"/>
        <v>1973</v>
      </c>
      <c r="E8060" s="159" t="s">
        <v>327</v>
      </c>
      <c r="F8060" s="159" t="s">
        <v>25</v>
      </c>
      <c r="G8060" s="160">
        <v>843677</v>
      </c>
      <c r="H8060" s="159"/>
      <c r="I8060" s="159"/>
      <c r="J8060" s="159" t="s">
        <v>3364</v>
      </c>
      <c r="K8060" s="159" t="s">
        <v>3383</v>
      </c>
      <c r="L8060" s="159"/>
      <c r="M8060" s="159" t="s">
        <v>3453</v>
      </c>
      <c r="N8060" s="159"/>
      <c r="O8060" s="159"/>
      <c r="P8060" s="159"/>
      <c r="Q8060" s="159"/>
      <c r="R8060" s="159"/>
      <c r="S8060" s="159"/>
      <c r="T8060" s="159"/>
      <c r="U8060" s="159"/>
      <c r="V8060" s="231"/>
      <c r="W8060" s="159" t="s">
        <v>3572</v>
      </c>
      <c r="X8060" s="159" t="s">
        <v>3452</v>
      </c>
      <c r="Y8060" s="159"/>
      <c r="Z8060" s="159"/>
      <c r="AA8060" s="159"/>
      <c r="AB8060" s="159"/>
      <c r="AC8060" s="159"/>
      <c r="AD8060" s="159" t="s">
        <v>3875</v>
      </c>
      <c r="AE8060" s="159"/>
      <c r="AF8060" t="s">
        <v>3451</v>
      </c>
      <c r="AG8060" s="159"/>
      <c r="AH8060" s="176">
        <v>46207</v>
      </c>
      <c r="AI8060" s="76" t="s">
        <v>6792</v>
      </c>
    </row>
    <row r="8061" spans="1:35" ht="14.5" customHeight="1" thickBot="1" x14ac:dyDescent="0.4">
      <c r="A8061" s="3"/>
      <c r="B8061" s="5">
        <f t="shared" si="727"/>
        <v>8059</v>
      </c>
      <c r="C8061">
        <f t="shared" si="730"/>
        <v>339</v>
      </c>
      <c r="D8061" s="202">
        <f t="shared" si="729"/>
        <v>1973</v>
      </c>
      <c r="E8061" s="162" t="s">
        <v>15</v>
      </c>
      <c r="F8061" s="162" t="s">
        <v>25</v>
      </c>
      <c r="G8061" s="162">
        <v>843700</v>
      </c>
      <c r="H8061" s="162" t="s">
        <v>17</v>
      </c>
      <c r="I8061" s="162"/>
      <c r="J8061" s="162" t="s">
        <v>3356</v>
      </c>
      <c r="K8061" s="162"/>
      <c r="L8061" s="162"/>
      <c r="M8061" t="s">
        <v>3359</v>
      </c>
      <c r="AC8061" s="159"/>
      <c r="AE8061" s="162"/>
      <c r="AF8061" s="162" t="s">
        <v>3060</v>
      </c>
      <c r="AG8061" s="162"/>
      <c r="AH8061" s="163">
        <v>40397.776747685188</v>
      </c>
    </row>
    <row r="8062" spans="1:35" ht="14.5" customHeight="1" thickBot="1" x14ac:dyDescent="0.4">
      <c r="A8062" s="3"/>
      <c r="B8062" s="5">
        <f t="shared" si="727"/>
        <v>8060</v>
      </c>
      <c r="C8062">
        <f t="shared" si="730"/>
        <v>111</v>
      </c>
      <c r="D8062" s="202">
        <f t="shared" si="729"/>
        <v>1973</v>
      </c>
      <c r="E8062" s="162" t="s">
        <v>15</v>
      </c>
      <c r="F8062" s="162" t="s">
        <v>25</v>
      </c>
      <c r="G8062" s="162">
        <v>844039</v>
      </c>
      <c r="H8062" s="162" t="s">
        <v>17</v>
      </c>
      <c r="I8062" s="162"/>
      <c r="J8062" s="162" t="s">
        <v>3356</v>
      </c>
      <c r="K8062" s="162" t="s">
        <v>3383</v>
      </c>
      <c r="L8062" s="162"/>
      <c r="M8062" s="162" t="s">
        <v>3359</v>
      </c>
      <c r="N8062" s="162"/>
      <c r="O8062" s="162"/>
      <c r="P8062" s="162"/>
      <c r="Q8062" s="162"/>
      <c r="R8062" s="162"/>
      <c r="S8062" s="181"/>
      <c r="T8062" s="162"/>
      <c r="U8062" s="162"/>
      <c r="V8062" s="182"/>
      <c r="W8062" s="162"/>
      <c r="X8062" s="162"/>
      <c r="Y8062" s="162"/>
      <c r="Z8062" s="162"/>
      <c r="AA8062" s="159"/>
      <c r="AB8062" s="162"/>
      <c r="AC8062" s="159"/>
      <c r="AE8062" s="162"/>
      <c r="AF8062" s="162" t="s">
        <v>3060</v>
      </c>
      <c r="AG8062" s="162"/>
      <c r="AH8062" s="163">
        <v>40287.48159722222</v>
      </c>
      <c r="AI8062" s="162"/>
    </row>
    <row r="8063" spans="1:35" ht="14.5" customHeight="1" thickBot="1" x14ac:dyDescent="0.4">
      <c r="A8063" s="3"/>
      <c r="B8063" s="5">
        <f t="shared" si="727"/>
        <v>8061</v>
      </c>
      <c r="C8063">
        <f t="shared" si="730"/>
        <v>351</v>
      </c>
      <c r="D8063" s="202">
        <f t="shared" si="729"/>
        <v>1973</v>
      </c>
      <c r="E8063" s="162" t="s">
        <v>15</v>
      </c>
      <c r="F8063" s="162" t="s">
        <v>25</v>
      </c>
      <c r="G8063" s="162">
        <v>844150</v>
      </c>
      <c r="H8063" s="162" t="s">
        <v>17</v>
      </c>
      <c r="I8063" s="162"/>
      <c r="J8063" s="162" t="s">
        <v>3354</v>
      </c>
      <c r="K8063" s="162"/>
      <c r="L8063" s="162" t="s">
        <v>2563</v>
      </c>
      <c r="M8063" s="162" t="s">
        <v>3359</v>
      </c>
      <c r="N8063" s="162"/>
      <c r="O8063" s="162"/>
      <c r="P8063" s="162"/>
      <c r="Q8063" s="162"/>
      <c r="R8063" s="162"/>
      <c r="S8063" s="181"/>
      <c r="T8063" s="162"/>
      <c r="U8063" s="162"/>
      <c r="V8063" s="182"/>
      <c r="W8063" s="162"/>
      <c r="X8063" s="162"/>
      <c r="Y8063" s="162"/>
      <c r="Z8063" s="162"/>
      <c r="AA8063" s="159"/>
      <c r="AB8063" s="162"/>
      <c r="AC8063" s="159"/>
      <c r="AE8063" s="162"/>
      <c r="AF8063" s="162" t="s">
        <v>3060</v>
      </c>
      <c r="AG8063" s="162"/>
      <c r="AH8063" s="163">
        <v>40740.650949074072</v>
      </c>
      <c r="AI8063" s="162"/>
    </row>
    <row r="8064" spans="1:35" ht="14.5" customHeight="1" thickBot="1" x14ac:dyDescent="0.4">
      <c r="A8064" s="3"/>
      <c r="B8064" s="5">
        <f t="shared" si="727"/>
        <v>8062</v>
      </c>
      <c r="C8064">
        <f t="shared" si="726"/>
        <v>359</v>
      </c>
      <c r="D8064" s="199">
        <v>1973</v>
      </c>
      <c r="E8064" s="162" t="s">
        <v>15</v>
      </c>
      <c r="F8064" s="162" t="s">
        <v>25</v>
      </c>
      <c r="G8064" s="160">
        <v>844501</v>
      </c>
      <c r="H8064" s="89"/>
      <c r="I8064" s="89"/>
      <c r="J8064" s="89"/>
      <c r="K8064" s="89" t="s">
        <v>3383</v>
      </c>
      <c r="L8064" s="89"/>
      <c r="M8064" s="89"/>
      <c r="N8064" s="89"/>
      <c r="O8064" s="89"/>
      <c r="P8064" s="89"/>
      <c r="Q8064" s="89"/>
      <c r="R8064" s="89"/>
      <c r="S8064" s="129"/>
      <c r="T8064" s="89"/>
      <c r="U8064" s="89"/>
      <c r="V8064" s="140"/>
      <c r="W8064" s="89"/>
      <c r="X8064" s="89"/>
      <c r="Y8064" s="89"/>
      <c r="Z8064" s="89"/>
      <c r="AA8064" s="89"/>
      <c r="AB8064" s="89"/>
      <c r="AC8064" s="89"/>
      <c r="AD8064" s="101"/>
      <c r="AE8064" s="89"/>
      <c r="AF8064" s="162" t="s">
        <v>3451</v>
      </c>
      <c r="AG8064" s="89"/>
      <c r="AH8064" s="91">
        <v>45839</v>
      </c>
      <c r="AI8064" s="90" t="s">
        <v>5186</v>
      </c>
    </row>
    <row r="8065" spans="1:35" ht="14.5" customHeight="1" thickBot="1" x14ac:dyDescent="0.4">
      <c r="A8065" s="3"/>
      <c r="B8065" s="5">
        <f t="shared" si="727"/>
        <v>8063</v>
      </c>
      <c r="C8065">
        <f t="shared" si="726"/>
        <v>48</v>
      </c>
      <c r="D8065" s="199">
        <v>1973</v>
      </c>
      <c r="E8065" s="162" t="s">
        <v>2520</v>
      </c>
      <c r="F8065" s="162" t="s">
        <v>16</v>
      </c>
      <c r="G8065" s="160">
        <v>844860</v>
      </c>
      <c r="H8065" s="89"/>
      <c r="I8065" s="89"/>
      <c r="J8065" s="89" t="s">
        <v>380</v>
      </c>
      <c r="K8065" s="89" t="s">
        <v>3383</v>
      </c>
      <c r="L8065" s="89"/>
      <c r="M8065" s="89" t="s">
        <v>3453</v>
      </c>
      <c r="N8065" s="89"/>
      <c r="O8065" s="89"/>
      <c r="P8065" s="89"/>
      <c r="Q8065" s="89"/>
      <c r="R8065" s="89"/>
      <c r="S8065" s="129"/>
      <c r="T8065" s="89"/>
      <c r="U8065" s="89" t="s">
        <v>3662</v>
      </c>
      <c r="V8065" s="140"/>
      <c r="W8065" s="89"/>
      <c r="X8065" s="89"/>
      <c r="Y8065" s="89"/>
      <c r="Z8065" s="89"/>
      <c r="AA8065" s="89"/>
      <c r="AB8065" s="89"/>
      <c r="AC8065" s="89"/>
      <c r="AD8065" s="155" t="s">
        <v>6323</v>
      </c>
      <c r="AE8065" s="89"/>
      <c r="AF8065" s="162" t="s">
        <v>3451</v>
      </c>
      <c r="AG8065" s="89"/>
      <c r="AH8065" s="91">
        <v>46049</v>
      </c>
      <c r="AI8065" s="90"/>
    </row>
    <row r="8066" spans="1:35" ht="14.5" customHeight="1" thickBot="1" x14ac:dyDescent="0.4">
      <c r="A8066" s="3"/>
      <c r="B8066" s="5">
        <f t="shared" si="727"/>
        <v>8064</v>
      </c>
      <c r="C8066">
        <f t="shared" si="726"/>
        <v>42</v>
      </c>
      <c r="D8066" s="199">
        <v>1973</v>
      </c>
      <c r="E8066" s="162" t="s">
        <v>15</v>
      </c>
      <c r="F8066" s="162" t="s">
        <v>25</v>
      </c>
      <c r="G8066" s="159">
        <v>844908</v>
      </c>
      <c r="H8066" s="159"/>
      <c r="I8066" s="159"/>
      <c r="J8066" s="159" t="s">
        <v>380</v>
      </c>
      <c r="K8066" s="159" t="s">
        <v>3383</v>
      </c>
      <c r="L8066" s="159"/>
      <c r="M8066" s="159" t="s">
        <v>3453</v>
      </c>
      <c r="N8066" s="159"/>
      <c r="O8066" s="159"/>
      <c r="P8066" s="159"/>
      <c r="Q8066" s="159"/>
      <c r="R8066" s="159"/>
      <c r="S8066" s="203"/>
      <c r="T8066" s="159"/>
      <c r="U8066" s="159"/>
      <c r="V8066" s="161"/>
      <c r="W8066" s="159"/>
      <c r="X8066" s="159"/>
      <c r="Y8066" s="159"/>
      <c r="Z8066" s="159"/>
      <c r="AA8066" s="159"/>
      <c r="AB8066" s="159" t="s">
        <v>55</v>
      </c>
      <c r="AC8066" s="159"/>
      <c r="AE8066" s="159"/>
      <c r="AF8066" s="159" t="s">
        <v>3451</v>
      </c>
      <c r="AG8066" s="159"/>
      <c r="AH8066" s="176">
        <v>45568</v>
      </c>
      <c r="AI8066" s="76" t="s">
        <v>4338</v>
      </c>
    </row>
    <row r="8067" spans="1:35" ht="14.5" customHeight="1" thickBot="1" x14ac:dyDescent="0.4">
      <c r="A8067" s="3"/>
      <c r="B8067" s="5">
        <f t="shared" si="727"/>
        <v>8065</v>
      </c>
      <c r="C8067">
        <f t="shared" si="726"/>
        <v>26</v>
      </c>
      <c r="D8067" s="199">
        <v>1973</v>
      </c>
      <c r="E8067" s="162" t="s">
        <v>15</v>
      </c>
      <c r="F8067" s="162" t="s">
        <v>25</v>
      </c>
      <c r="G8067" s="159">
        <v>844950</v>
      </c>
      <c r="H8067" s="159"/>
      <c r="I8067" s="159"/>
      <c r="J8067" s="159" t="s">
        <v>380</v>
      </c>
      <c r="K8067" s="159" t="s">
        <v>3383</v>
      </c>
      <c r="L8067" s="159"/>
      <c r="M8067" s="159" t="s">
        <v>3453</v>
      </c>
      <c r="N8067" s="159"/>
      <c r="O8067" s="159"/>
      <c r="P8067" s="159"/>
      <c r="Q8067" s="159"/>
      <c r="R8067" s="159"/>
      <c r="S8067" s="203"/>
      <c r="T8067" s="159"/>
      <c r="U8067" s="159" t="s">
        <v>3687</v>
      </c>
      <c r="V8067" s="161" t="s">
        <v>3359</v>
      </c>
      <c r="W8067" s="159" t="s">
        <v>3572</v>
      </c>
      <c r="X8067" s="159"/>
      <c r="Y8067" s="159"/>
      <c r="Z8067" s="159"/>
      <c r="AA8067" s="159"/>
      <c r="AB8067" s="159"/>
      <c r="AC8067" s="159"/>
      <c r="AE8067" s="159"/>
      <c r="AF8067" s="159" t="s">
        <v>3451</v>
      </c>
      <c r="AG8067" s="159"/>
      <c r="AH8067" s="176">
        <v>45961</v>
      </c>
      <c r="AI8067" s="76"/>
    </row>
    <row r="8068" spans="1:35" ht="14.5" customHeight="1" thickBot="1" x14ac:dyDescent="0.4">
      <c r="A8068" s="3"/>
      <c r="B8068" s="5">
        <f t="shared" si="727"/>
        <v>8066</v>
      </c>
      <c r="C8068">
        <f t="shared" si="726"/>
        <v>951</v>
      </c>
      <c r="D8068" s="202">
        <v>1973</v>
      </c>
      <c r="E8068" s="162" t="s">
        <v>221</v>
      </c>
      <c r="F8068" s="162" t="s">
        <v>16</v>
      </c>
      <c r="G8068" s="162">
        <v>844976</v>
      </c>
      <c r="H8068" s="162" t="s">
        <v>17</v>
      </c>
      <c r="I8068" s="162"/>
      <c r="J8068" s="162" t="s">
        <v>380</v>
      </c>
      <c r="K8068" s="162" t="s">
        <v>3383</v>
      </c>
      <c r="L8068" s="162" t="s">
        <v>265</v>
      </c>
      <c r="M8068" s="162" t="s">
        <v>3359</v>
      </c>
      <c r="N8068" s="162"/>
      <c r="O8068" s="162"/>
      <c r="P8068" s="162"/>
      <c r="Q8068" s="162"/>
      <c r="R8068" s="162"/>
      <c r="S8068" s="181"/>
      <c r="T8068" s="162"/>
      <c r="U8068" s="162"/>
      <c r="V8068" s="182"/>
      <c r="W8068" s="162"/>
      <c r="X8068" s="162"/>
      <c r="Y8068" s="162"/>
      <c r="Z8068" s="162"/>
      <c r="AA8068" s="159" t="s">
        <v>3464</v>
      </c>
      <c r="AB8068" s="162" t="s">
        <v>81</v>
      </c>
      <c r="AC8068" s="159" t="s">
        <v>2564</v>
      </c>
      <c r="AD8068" s="3" t="s">
        <v>2565</v>
      </c>
      <c r="AE8068" s="162" t="s">
        <v>380</v>
      </c>
      <c r="AF8068" s="162" t="s">
        <v>3060</v>
      </c>
      <c r="AG8068" s="162"/>
      <c r="AH8068" s="163">
        <v>41065.113020833334</v>
      </c>
      <c r="AI8068" s="162"/>
    </row>
    <row r="8069" spans="1:35" ht="14.5" customHeight="1" thickBot="1" x14ac:dyDescent="0.4">
      <c r="A8069" s="3"/>
      <c r="B8069" s="5">
        <f t="shared" si="727"/>
        <v>8067</v>
      </c>
      <c r="C8069">
        <f t="shared" ref="C8069:C8074" si="731">+G8070-G8069</f>
        <v>180</v>
      </c>
      <c r="D8069" s="202">
        <v>1973</v>
      </c>
      <c r="E8069" s="162" t="s">
        <v>2482</v>
      </c>
      <c r="F8069" s="162" t="s">
        <v>25</v>
      </c>
      <c r="G8069" s="162">
        <v>845927</v>
      </c>
      <c r="H8069" s="162" t="s">
        <v>17</v>
      </c>
      <c r="I8069" s="162"/>
      <c r="J8069" s="162" t="s">
        <v>3354</v>
      </c>
      <c r="K8069" s="162" t="s">
        <v>3383</v>
      </c>
      <c r="L8069" s="162" t="s">
        <v>592</v>
      </c>
      <c r="M8069" s="162" t="s">
        <v>3359</v>
      </c>
      <c r="N8069" s="162"/>
      <c r="O8069" s="162"/>
      <c r="P8069" s="162"/>
      <c r="Q8069" s="162"/>
      <c r="R8069" s="162"/>
      <c r="S8069" s="181"/>
      <c r="T8069" s="162"/>
      <c r="U8069" s="162"/>
      <c r="V8069" s="182"/>
      <c r="W8069" s="162"/>
      <c r="X8069" s="162"/>
      <c r="Y8069" s="162"/>
      <c r="Z8069" s="162"/>
      <c r="AA8069" s="159"/>
      <c r="AB8069" s="162"/>
      <c r="AC8069" s="159"/>
      <c r="AE8069" s="162"/>
      <c r="AF8069" s="162" t="s">
        <v>3060</v>
      </c>
      <c r="AG8069" s="162"/>
      <c r="AH8069" s="163">
        <v>39707.393252314818</v>
      </c>
      <c r="AI8069" s="162"/>
    </row>
    <row r="8070" spans="1:35" ht="14.5" customHeight="1" thickBot="1" x14ac:dyDescent="0.4">
      <c r="A8070" s="3"/>
      <c r="B8070" s="5">
        <f t="shared" si="727"/>
        <v>8068</v>
      </c>
      <c r="C8070">
        <f t="shared" si="731"/>
        <v>118</v>
      </c>
      <c r="D8070" s="202">
        <v>1973</v>
      </c>
      <c r="E8070" s="162" t="s">
        <v>2482</v>
      </c>
      <c r="F8070" s="162" t="s">
        <v>25</v>
      </c>
      <c r="G8070" s="162">
        <v>846107</v>
      </c>
      <c r="H8070" s="162" t="s">
        <v>17</v>
      </c>
      <c r="I8070" s="162"/>
      <c r="J8070" s="162"/>
      <c r="K8070" s="162" t="s">
        <v>3383</v>
      </c>
      <c r="L8070" s="162" t="s">
        <v>52</v>
      </c>
      <c r="M8070" s="162" t="s">
        <v>3359</v>
      </c>
      <c r="N8070" s="162"/>
      <c r="O8070" s="162"/>
      <c r="P8070" s="162"/>
      <c r="Q8070" s="162"/>
      <c r="R8070" s="162"/>
      <c r="S8070" s="181"/>
      <c r="T8070" s="162"/>
      <c r="U8070" s="162"/>
      <c r="V8070" s="182"/>
      <c r="W8070" s="162"/>
      <c r="X8070" s="162"/>
      <c r="Y8070" s="162"/>
      <c r="Z8070" s="162"/>
      <c r="AA8070" s="159"/>
      <c r="AB8070" s="162"/>
      <c r="AC8070" s="159">
        <v>1973</v>
      </c>
      <c r="AE8070" s="162"/>
      <c r="AF8070" s="162" t="s">
        <v>3060</v>
      </c>
      <c r="AG8070" s="162"/>
      <c r="AH8070" s="163">
        <v>40620.982557870368</v>
      </c>
      <c r="AI8070" s="162"/>
    </row>
    <row r="8071" spans="1:35" ht="15" customHeight="1" thickBot="1" x14ac:dyDescent="0.4">
      <c r="B8071" s="5">
        <f t="shared" si="727"/>
        <v>8069</v>
      </c>
      <c r="C8071">
        <f t="shared" si="731"/>
        <v>31</v>
      </c>
      <c r="D8071" s="202">
        <v>1973</v>
      </c>
      <c r="E8071" s="159" t="s">
        <v>2482</v>
      </c>
      <c r="F8071" s="159" t="s">
        <v>25</v>
      </c>
      <c r="G8071" s="160">
        <v>846225</v>
      </c>
      <c r="H8071" s="159"/>
      <c r="I8071" s="159"/>
      <c r="J8071" s="159" t="s">
        <v>3354</v>
      </c>
      <c r="K8071" s="159" t="s">
        <v>3383</v>
      </c>
      <c r="L8071" s="159"/>
      <c r="M8071" s="159" t="s">
        <v>3453</v>
      </c>
      <c r="N8071" s="159"/>
      <c r="O8071" s="159"/>
      <c r="P8071" s="159"/>
      <c r="Q8071" s="159"/>
      <c r="R8071" s="159"/>
      <c r="S8071" s="159"/>
      <c r="T8071" s="159" t="s">
        <v>5086</v>
      </c>
      <c r="U8071" s="159"/>
      <c r="V8071" s="159"/>
      <c r="W8071" s="159"/>
      <c r="X8071" s="159"/>
      <c r="Y8071" s="159"/>
      <c r="Z8071" s="159"/>
      <c r="AA8071" s="159"/>
      <c r="AB8071" s="159"/>
      <c r="AC8071" s="159"/>
      <c r="AD8071" s="159"/>
      <c r="AE8071" s="159"/>
      <c r="AF8071" t="s">
        <v>3451</v>
      </c>
      <c r="AG8071" s="159"/>
      <c r="AH8071" s="176">
        <v>46207</v>
      </c>
      <c r="AI8071" s="76" t="s">
        <v>6639</v>
      </c>
    </row>
    <row r="8072" spans="1:35" ht="15" thickBot="1" x14ac:dyDescent="0.4">
      <c r="A8072" s="3"/>
      <c r="B8072" s="5">
        <f t="shared" si="727"/>
        <v>8070</v>
      </c>
      <c r="C8072">
        <f t="shared" si="731"/>
        <v>919</v>
      </c>
      <c r="D8072" s="202">
        <v>1973</v>
      </c>
      <c r="E8072" t="s">
        <v>2482</v>
      </c>
      <c r="F8072" t="s">
        <v>25</v>
      </c>
      <c r="G8072">
        <v>846256</v>
      </c>
      <c r="H8072" t="s">
        <v>17</v>
      </c>
      <c r="J8072" t="s">
        <v>3354</v>
      </c>
      <c r="M8072" t="s">
        <v>3359</v>
      </c>
      <c r="AF8072" t="s">
        <v>3060</v>
      </c>
      <c r="AG8072" s="162"/>
      <c r="AH8072" s="163">
        <v>40589.478645833333</v>
      </c>
    </row>
    <row r="8073" spans="1:35" ht="14.5" customHeight="1" thickBot="1" x14ac:dyDescent="0.4">
      <c r="A8073" s="159"/>
      <c r="B8073" s="5">
        <f t="shared" si="727"/>
        <v>8071</v>
      </c>
      <c r="C8073">
        <f t="shared" si="731"/>
        <v>86</v>
      </c>
      <c r="D8073" s="202">
        <v>1973</v>
      </c>
      <c r="E8073" s="159" t="s">
        <v>15</v>
      </c>
      <c r="F8073" s="159" t="s">
        <v>25</v>
      </c>
      <c r="G8073" s="160">
        <v>847175</v>
      </c>
      <c r="H8073" s="159"/>
      <c r="I8073" s="159"/>
      <c r="J8073" s="159" t="s">
        <v>3354</v>
      </c>
      <c r="K8073" s="159" t="s">
        <v>3383</v>
      </c>
      <c r="L8073" s="159"/>
      <c r="M8073" s="159" t="s">
        <v>3453</v>
      </c>
      <c r="N8073" s="159"/>
      <c r="O8073" s="159"/>
      <c r="P8073" s="159"/>
      <c r="Q8073" s="159"/>
      <c r="R8073" s="159"/>
      <c r="S8073" s="203"/>
      <c r="T8073" s="159" t="s">
        <v>3262</v>
      </c>
      <c r="U8073" s="159"/>
      <c r="V8073" s="161"/>
      <c r="W8073" s="159" t="s">
        <v>3572</v>
      </c>
      <c r="X8073" s="159" t="s">
        <v>3660</v>
      </c>
      <c r="Y8073" s="159"/>
      <c r="Z8073" s="159"/>
      <c r="AA8073" s="159" t="s">
        <v>3262</v>
      </c>
      <c r="AB8073" s="159"/>
      <c r="AC8073" s="159"/>
      <c r="AE8073" s="159"/>
      <c r="AF8073" s="162" t="s">
        <v>3451</v>
      </c>
      <c r="AG8073" s="159"/>
      <c r="AH8073" s="176">
        <v>45928</v>
      </c>
      <c r="AI8073" s="76" t="s">
        <v>5670</v>
      </c>
    </row>
    <row r="8074" spans="1:35" ht="14.5" customHeight="1" thickBot="1" x14ac:dyDescent="0.4">
      <c r="A8074" s="3"/>
      <c r="B8074" s="5">
        <f t="shared" si="727"/>
        <v>8072</v>
      </c>
      <c r="C8074">
        <f t="shared" si="731"/>
        <v>22</v>
      </c>
      <c r="D8074" s="202">
        <v>1973</v>
      </c>
      <c r="E8074" s="162" t="s">
        <v>327</v>
      </c>
      <c r="F8074" s="162" t="s">
        <v>25</v>
      </c>
      <c r="G8074" s="162">
        <v>847261</v>
      </c>
      <c r="H8074" s="162" t="s">
        <v>17</v>
      </c>
      <c r="I8074" s="162"/>
      <c r="J8074" s="162" t="s">
        <v>380</v>
      </c>
      <c r="K8074" s="162" t="s">
        <v>3383</v>
      </c>
      <c r="L8074" s="162"/>
      <c r="M8074" s="162" t="s">
        <v>3359</v>
      </c>
      <c r="N8074" s="162"/>
      <c r="O8074" s="162"/>
      <c r="P8074" s="162"/>
      <c r="Q8074" s="162"/>
      <c r="R8074" s="162"/>
      <c r="S8074" s="181"/>
      <c r="T8074" s="162"/>
      <c r="U8074" s="162"/>
      <c r="V8074" s="182"/>
      <c r="W8074" s="162"/>
      <c r="X8074" s="162"/>
      <c r="Y8074" s="162"/>
      <c r="Z8074" s="162"/>
      <c r="AA8074" s="159"/>
      <c r="AB8074" s="162"/>
      <c r="AC8074" s="159"/>
      <c r="AE8074" s="162"/>
      <c r="AF8074" s="162" t="s">
        <v>3060</v>
      </c>
      <c r="AG8074" s="162"/>
      <c r="AH8074" s="163">
        <v>40473.805567129632</v>
      </c>
      <c r="AI8074" s="162"/>
    </row>
    <row r="8075" spans="1:35" ht="14.5" customHeight="1" thickBot="1" x14ac:dyDescent="0.4">
      <c r="A8075" s="3"/>
      <c r="B8075" s="5">
        <f t="shared" si="727"/>
        <v>8073</v>
      </c>
      <c r="C8075">
        <f t="shared" si="726"/>
        <v>153</v>
      </c>
      <c r="D8075" s="199">
        <v>1973</v>
      </c>
      <c r="E8075" s="162" t="s">
        <v>327</v>
      </c>
      <c r="F8075" s="162" t="s">
        <v>25</v>
      </c>
      <c r="G8075" s="162">
        <v>847283</v>
      </c>
      <c r="H8075" s="162" t="s">
        <v>17</v>
      </c>
      <c r="I8075" s="162"/>
      <c r="J8075" s="162" t="s">
        <v>380</v>
      </c>
      <c r="K8075" s="162" t="s">
        <v>3383</v>
      </c>
      <c r="L8075" s="162" t="s">
        <v>88</v>
      </c>
      <c r="M8075" s="162" t="s">
        <v>3359</v>
      </c>
      <c r="N8075" s="162"/>
      <c r="O8075" s="162"/>
      <c r="P8075" s="162"/>
      <c r="Q8075" s="162"/>
      <c r="R8075" s="162"/>
      <c r="S8075" s="181"/>
      <c r="T8075" s="162"/>
      <c r="U8075" s="162"/>
      <c r="V8075" s="182"/>
      <c r="W8075" s="162"/>
      <c r="X8075" s="162"/>
      <c r="Y8075" s="162"/>
      <c r="Z8075" s="162"/>
      <c r="AA8075" s="159"/>
      <c r="AB8075" s="162" t="s">
        <v>287</v>
      </c>
      <c r="AC8075" s="159" t="s">
        <v>2566</v>
      </c>
      <c r="AD8075" s="3" t="s">
        <v>2567</v>
      </c>
      <c r="AE8075" s="162"/>
      <c r="AF8075" s="162" t="s">
        <v>3060</v>
      </c>
      <c r="AG8075" s="162"/>
      <c r="AH8075" s="163">
        <v>40396.503472222219</v>
      </c>
      <c r="AI8075" s="162"/>
    </row>
    <row r="8076" spans="1:35" ht="14.5" customHeight="1" thickBot="1" x14ac:dyDescent="0.4">
      <c r="A8076" s="3"/>
      <c r="B8076" s="5">
        <f t="shared" si="727"/>
        <v>8074</v>
      </c>
      <c r="C8076">
        <f t="shared" si="726"/>
        <v>147</v>
      </c>
      <c r="D8076" s="199">
        <v>1973</v>
      </c>
      <c r="E8076" s="162" t="s">
        <v>15</v>
      </c>
      <c r="F8076" s="162" t="s">
        <v>25</v>
      </c>
      <c r="G8076" s="162">
        <v>847436</v>
      </c>
      <c r="H8076" s="162" t="s">
        <v>17</v>
      </c>
      <c r="I8076" s="162"/>
      <c r="J8076" s="162" t="s">
        <v>3354</v>
      </c>
      <c r="K8076" s="162"/>
      <c r="L8076" s="162"/>
      <c r="M8076" s="162" t="s">
        <v>3359</v>
      </c>
      <c r="N8076" s="162"/>
      <c r="O8076" s="162"/>
      <c r="P8076" s="162"/>
      <c r="Q8076" s="162"/>
      <c r="R8076" s="162"/>
      <c r="S8076" s="181"/>
      <c r="T8076" s="162"/>
      <c r="U8076" s="162"/>
      <c r="V8076" s="182"/>
      <c r="W8076" s="162"/>
      <c r="X8076" s="162"/>
      <c r="Y8076" s="162"/>
      <c r="Z8076" s="162"/>
      <c r="AA8076" s="159"/>
      <c r="AB8076" s="162"/>
      <c r="AC8076" s="159"/>
      <c r="AE8076" s="162"/>
      <c r="AF8076" s="162" t="s">
        <v>3060</v>
      </c>
      <c r="AG8076" s="162"/>
      <c r="AH8076" s="163">
        <v>40170.521064814813</v>
      </c>
      <c r="AI8076" s="162"/>
    </row>
    <row r="8077" spans="1:35" ht="14.5" customHeight="1" thickBot="1" x14ac:dyDescent="0.4">
      <c r="A8077" s="3"/>
      <c r="B8077" s="5">
        <f t="shared" si="727"/>
        <v>8075</v>
      </c>
      <c r="C8077">
        <f t="shared" si="726"/>
        <v>114</v>
      </c>
      <c r="D8077" s="199">
        <v>1973</v>
      </c>
      <c r="E8077" s="120" t="s">
        <v>15</v>
      </c>
      <c r="F8077" s="120" t="s">
        <v>25</v>
      </c>
      <c r="G8077" s="122">
        <v>847583</v>
      </c>
      <c r="H8077" s="196" t="s">
        <v>5836</v>
      </c>
      <c r="I8077" s="196"/>
      <c r="J8077" s="196" t="s">
        <v>3354</v>
      </c>
      <c r="K8077" s="196" t="s">
        <v>3383</v>
      </c>
      <c r="L8077" s="196"/>
      <c r="M8077" s="196" t="s">
        <v>3453</v>
      </c>
      <c r="N8077" s="196"/>
      <c r="O8077" s="196"/>
      <c r="P8077" s="196"/>
      <c r="Q8077" s="196"/>
      <c r="R8077" s="196"/>
      <c r="S8077" s="204"/>
      <c r="T8077" s="196" t="s">
        <v>3262</v>
      </c>
      <c r="U8077" s="196"/>
      <c r="V8077" s="205"/>
      <c r="W8077" s="196" t="s">
        <v>3572</v>
      </c>
      <c r="X8077" s="196" t="s">
        <v>3660</v>
      </c>
      <c r="Y8077" s="196"/>
      <c r="Z8077" s="196"/>
      <c r="AA8077" s="196" t="s">
        <v>3262</v>
      </c>
      <c r="AB8077" s="196"/>
      <c r="AC8077" s="196"/>
      <c r="AD8077" s="172"/>
      <c r="AE8077" s="196"/>
      <c r="AF8077" s="162" t="s">
        <v>3451</v>
      </c>
      <c r="AG8077" s="162"/>
      <c r="AH8077" s="163">
        <v>45966</v>
      </c>
      <c r="AI8077" s="198" t="s">
        <v>5936</v>
      </c>
    </row>
    <row r="8078" spans="1:35" ht="14.5" customHeight="1" thickBot="1" x14ac:dyDescent="0.4">
      <c r="A8078" s="3"/>
      <c r="B8078" s="5">
        <f t="shared" si="727"/>
        <v>8076</v>
      </c>
      <c r="C8078">
        <f t="shared" si="726"/>
        <v>283</v>
      </c>
      <c r="D8078" s="199">
        <v>1973</v>
      </c>
      <c r="E8078" s="162" t="s">
        <v>15</v>
      </c>
      <c r="F8078" s="162" t="s">
        <v>25</v>
      </c>
      <c r="G8078" s="162">
        <v>847697</v>
      </c>
      <c r="H8078" s="162" t="s">
        <v>17</v>
      </c>
      <c r="I8078" s="162"/>
      <c r="J8078" s="162" t="s">
        <v>3354</v>
      </c>
      <c r="K8078" s="162"/>
      <c r="L8078" s="162"/>
      <c r="M8078" s="162" t="s">
        <v>3359</v>
      </c>
      <c r="N8078" s="162"/>
      <c r="O8078" s="162"/>
      <c r="P8078" s="162"/>
      <c r="Q8078" s="162"/>
      <c r="R8078" s="162"/>
      <c r="S8078" s="181"/>
      <c r="T8078" s="162"/>
      <c r="U8078" s="162"/>
      <c r="V8078" s="182"/>
      <c r="W8078" s="162"/>
      <c r="X8078" s="162"/>
      <c r="Y8078" s="162"/>
      <c r="Z8078" s="162"/>
      <c r="AA8078" s="159"/>
      <c r="AB8078" s="162"/>
      <c r="AC8078" s="159"/>
      <c r="AE8078" s="162"/>
      <c r="AF8078" s="162" t="s">
        <v>3060</v>
      </c>
      <c r="AG8078" s="162"/>
      <c r="AH8078" s="163">
        <v>41057.566747685189</v>
      </c>
      <c r="AI8078" s="162"/>
    </row>
    <row r="8079" spans="1:35" ht="14.5" customHeight="1" thickBot="1" x14ac:dyDescent="0.4">
      <c r="A8079" s="3"/>
      <c r="B8079" s="5">
        <f t="shared" si="727"/>
        <v>8077</v>
      </c>
      <c r="C8079">
        <f t="shared" ref="C8079:C8147" si="732">+G8080-G8079</f>
        <v>193</v>
      </c>
      <c r="D8079" s="199">
        <v>1973</v>
      </c>
      <c r="E8079" s="159" t="s">
        <v>15</v>
      </c>
      <c r="F8079" s="159" t="s">
        <v>25</v>
      </c>
      <c r="G8079" s="159">
        <v>847980</v>
      </c>
      <c r="H8079" s="159"/>
      <c r="I8079" s="159"/>
      <c r="J8079" s="159"/>
      <c r="K8079" s="159"/>
      <c r="L8079" s="159"/>
      <c r="M8079" s="159"/>
      <c r="N8079" s="159"/>
      <c r="O8079" s="159"/>
      <c r="P8079" s="159"/>
      <c r="Q8079" s="159"/>
      <c r="R8079" s="159"/>
      <c r="S8079" s="203"/>
      <c r="T8079" s="159"/>
      <c r="U8079" s="159"/>
      <c r="V8079" s="161"/>
      <c r="W8079" s="159"/>
      <c r="X8079" s="159"/>
      <c r="Y8079" s="159"/>
      <c r="Z8079" s="159"/>
      <c r="AA8079" s="159"/>
      <c r="AB8079" s="159"/>
      <c r="AC8079" s="159"/>
      <c r="AE8079" s="159"/>
      <c r="AF8079" s="159" t="s">
        <v>3451</v>
      </c>
      <c r="AG8079" s="159"/>
      <c r="AH8079" s="176">
        <v>45661</v>
      </c>
      <c r="AI8079" s="167" t="s">
        <v>4480</v>
      </c>
    </row>
    <row r="8080" spans="1:35" ht="14.5" customHeight="1" thickBot="1" x14ac:dyDescent="0.4">
      <c r="A8080" s="3"/>
      <c r="B8080" s="5">
        <f t="shared" si="727"/>
        <v>8078</v>
      </c>
      <c r="C8080">
        <f t="shared" si="732"/>
        <v>16</v>
      </c>
      <c r="D8080" s="199">
        <v>1973</v>
      </c>
      <c r="E8080" s="162" t="s">
        <v>759</v>
      </c>
      <c r="F8080" s="162" t="s">
        <v>25</v>
      </c>
      <c r="G8080" s="162">
        <v>848173</v>
      </c>
      <c r="H8080" s="162" t="s">
        <v>17</v>
      </c>
      <c r="I8080" s="162"/>
      <c r="J8080" s="162" t="s">
        <v>3354</v>
      </c>
      <c r="K8080" s="162" t="s">
        <v>3383</v>
      </c>
      <c r="L8080" s="162" t="s">
        <v>130</v>
      </c>
      <c r="M8080" s="162" t="s">
        <v>3359</v>
      </c>
      <c r="N8080" s="162"/>
      <c r="O8080" s="162"/>
      <c r="P8080" s="162"/>
      <c r="Q8080" s="162"/>
      <c r="R8080" s="162"/>
      <c r="S8080" s="181"/>
      <c r="T8080" s="162"/>
      <c r="U8080" s="162"/>
      <c r="V8080" s="182"/>
      <c r="W8080" s="162"/>
      <c r="X8080" s="162"/>
      <c r="Y8080" s="162"/>
      <c r="Z8080" s="162"/>
      <c r="AA8080" s="159"/>
      <c r="AB8080" s="162" t="s">
        <v>807</v>
      </c>
      <c r="AC8080" s="159"/>
      <c r="AE8080" s="162"/>
      <c r="AF8080" s="162" t="s">
        <v>3060</v>
      </c>
      <c r="AG8080" s="162"/>
      <c r="AH8080" s="163">
        <v>40503.606076388889</v>
      </c>
      <c r="AI8080" s="162"/>
    </row>
    <row r="8081" spans="1:35" ht="14.5" customHeight="1" thickBot="1" x14ac:dyDescent="0.4">
      <c r="A8081" s="3"/>
      <c r="B8081" s="5">
        <f t="shared" si="727"/>
        <v>8079</v>
      </c>
      <c r="C8081">
        <f t="shared" si="732"/>
        <v>727</v>
      </c>
      <c r="D8081" s="199">
        <v>1973</v>
      </c>
      <c r="E8081" s="162" t="s">
        <v>759</v>
      </c>
      <c r="F8081" s="162" t="s">
        <v>25</v>
      </c>
      <c r="G8081" s="162">
        <v>848189</v>
      </c>
      <c r="H8081" s="162" t="s">
        <v>17</v>
      </c>
      <c r="I8081" s="162"/>
      <c r="J8081" s="162" t="s">
        <v>380</v>
      </c>
      <c r="K8081" s="162"/>
      <c r="L8081" s="162"/>
      <c r="M8081" s="162" t="s">
        <v>3359</v>
      </c>
      <c r="N8081" s="162"/>
      <c r="O8081" s="162"/>
      <c r="P8081" s="162"/>
      <c r="Q8081" s="162"/>
      <c r="R8081" s="162"/>
      <c r="S8081" s="181"/>
      <c r="T8081" s="162"/>
      <c r="U8081" s="162"/>
      <c r="V8081" s="182"/>
      <c r="W8081" s="162"/>
      <c r="X8081" s="162"/>
      <c r="Y8081" s="162"/>
      <c r="Z8081" s="162"/>
      <c r="AA8081" s="159"/>
      <c r="AB8081" s="162"/>
      <c r="AC8081" s="159"/>
      <c r="AE8081" s="162"/>
      <c r="AF8081" s="162" t="s">
        <v>3060</v>
      </c>
      <c r="AG8081" s="162"/>
      <c r="AH8081" s="163">
        <v>40829.053553240738</v>
      </c>
      <c r="AI8081" s="162"/>
    </row>
    <row r="8082" spans="1:35" ht="14.5" customHeight="1" thickBot="1" x14ac:dyDescent="0.4">
      <c r="A8082" s="3"/>
      <c r="B8082" s="5">
        <f t="shared" si="727"/>
        <v>8080</v>
      </c>
      <c r="C8082">
        <f t="shared" si="732"/>
        <v>183</v>
      </c>
      <c r="D8082" s="199">
        <v>1973</v>
      </c>
      <c r="E8082" s="159" t="s">
        <v>15</v>
      </c>
      <c r="F8082" s="159" t="s">
        <v>25</v>
      </c>
      <c r="G8082" s="160">
        <v>848916</v>
      </c>
      <c r="H8082" s="159"/>
      <c r="I8082" s="159"/>
      <c r="J8082" s="159" t="s">
        <v>3354</v>
      </c>
      <c r="K8082" s="159" t="s">
        <v>3383</v>
      </c>
      <c r="L8082" s="159"/>
      <c r="M8082" s="159" t="s">
        <v>3453</v>
      </c>
      <c r="N8082" s="159"/>
      <c r="O8082" s="159"/>
      <c r="P8082" s="159"/>
      <c r="Q8082" s="159"/>
      <c r="R8082" s="159"/>
      <c r="S8082" s="203"/>
      <c r="T8082" s="159" t="s">
        <v>3262</v>
      </c>
      <c r="U8082" s="159"/>
      <c r="V8082" s="161"/>
      <c r="W8082" s="159" t="s">
        <v>3572</v>
      </c>
      <c r="X8082" s="159"/>
      <c r="Y8082" s="159"/>
      <c r="Z8082" s="159"/>
      <c r="AA8082" s="159" t="s">
        <v>3262</v>
      </c>
      <c r="AB8082" s="159"/>
      <c r="AC8082" s="159"/>
      <c r="AD8082" s="3" t="s">
        <v>5085</v>
      </c>
      <c r="AE8082" s="159"/>
      <c r="AF8082" s="162" t="s">
        <v>3451</v>
      </c>
      <c r="AG8082" s="162"/>
      <c r="AH8082" s="163">
        <v>45783</v>
      </c>
      <c r="AI8082" s="76" t="s">
        <v>5025</v>
      </c>
    </row>
    <row r="8083" spans="1:35" ht="14.5" customHeight="1" thickBot="1" x14ac:dyDescent="0.4">
      <c r="A8083" s="3"/>
      <c r="B8083" s="5">
        <f t="shared" si="727"/>
        <v>8081</v>
      </c>
      <c r="C8083">
        <f t="shared" si="732"/>
        <v>423</v>
      </c>
      <c r="D8083" s="199">
        <v>1973</v>
      </c>
      <c r="E8083" s="162" t="s">
        <v>15</v>
      </c>
      <c r="F8083" s="162" t="s">
        <v>25</v>
      </c>
      <c r="G8083" s="162">
        <v>849099</v>
      </c>
      <c r="H8083" s="162" t="s">
        <v>17</v>
      </c>
      <c r="I8083" s="162"/>
      <c r="J8083" s="162" t="s">
        <v>3354</v>
      </c>
      <c r="K8083" s="162" t="s">
        <v>3383</v>
      </c>
      <c r="L8083" s="162" t="s">
        <v>56</v>
      </c>
      <c r="M8083" s="162" t="s">
        <v>3359</v>
      </c>
      <c r="N8083" s="162"/>
      <c r="O8083" s="162"/>
      <c r="P8083" s="162"/>
      <c r="Q8083" s="162"/>
      <c r="R8083" s="162"/>
      <c r="S8083" s="181"/>
      <c r="T8083" s="162"/>
      <c r="U8083" s="162"/>
      <c r="V8083" s="182"/>
      <c r="W8083" s="162"/>
      <c r="X8083" s="162"/>
      <c r="Y8083" s="162"/>
      <c r="Z8083" s="162"/>
      <c r="AA8083" s="159"/>
      <c r="AB8083" s="162"/>
      <c r="AC8083" s="159"/>
      <c r="AE8083" s="162"/>
      <c r="AF8083" s="162" t="s">
        <v>3060</v>
      </c>
      <c r="AG8083" s="162"/>
      <c r="AH8083" s="163">
        <v>39876.335243055553</v>
      </c>
      <c r="AI8083" s="162"/>
    </row>
    <row r="8084" spans="1:35" ht="14.5" customHeight="1" thickBot="1" x14ac:dyDescent="0.4">
      <c r="A8084" s="3"/>
      <c r="B8084" s="5">
        <f t="shared" si="727"/>
        <v>8082</v>
      </c>
      <c r="C8084">
        <f t="shared" si="732"/>
        <v>324</v>
      </c>
      <c r="D8084" s="199">
        <v>1973</v>
      </c>
      <c r="E8084" s="162" t="s">
        <v>327</v>
      </c>
      <c r="F8084" s="162" t="s">
        <v>25</v>
      </c>
      <c r="G8084" s="162">
        <v>849522</v>
      </c>
      <c r="H8084" s="162" t="s">
        <v>17</v>
      </c>
      <c r="I8084" s="162"/>
      <c r="J8084" s="162" t="s">
        <v>380</v>
      </c>
      <c r="K8084" s="162" t="s">
        <v>3383</v>
      </c>
      <c r="L8084" s="162" t="s">
        <v>65</v>
      </c>
      <c r="M8084" s="162" t="s">
        <v>3359</v>
      </c>
      <c r="N8084" s="162"/>
      <c r="O8084" s="162"/>
      <c r="P8084" s="162"/>
      <c r="Q8084" s="162"/>
      <c r="R8084" s="162"/>
      <c r="S8084" s="181"/>
      <c r="T8084" s="162"/>
      <c r="U8084" s="162"/>
      <c r="V8084" s="182"/>
      <c r="W8084" s="162"/>
      <c r="X8084" s="162"/>
      <c r="Y8084" s="162"/>
      <c r="Z8084" s="162"/>
      <c r="AA8084" s="159"/>
      <c r="AB8084" s="162"/>
      <c r="AC8084" s="159"/>
      <c r="AE8084" s="162"/>
      <c r="AF8084" s="162" t="s">
        <v>3060</v>
      </c>
      <c r="AG8084" s="162"/>
      <c r="AH8084" s="163">
        <v>40238.441006944442</v>
      </c>
      <c r="AI8084" s="162"/>
    </row>
    <row r="8085" spans="1:35" ht="14.5" customHeight="1" thickBot="1" x14ac:dyDescent="0.4">
      <c r="A8085" s="3"/>
      <c r="B8085" s="5">
        <f t="shared" si="727"/>
        <v>8083</v>
      </c>
      <c r="C8085">
        <f t="shared" ref="C8085:C8089" si="733">+G8086-G8085</f>
        <v>81</v>
      </c>
      <c r="D8085" s="199">
        <v>1973</v>
      </c>
      <c r="E8085" s="162" t="s">
        <v>15</v>
      </c>
      <c r="F8085" s="162" t="s">
        <v>25</v>
      </c>
      <c r="G8085" s="121">
        <v>849846</v>
      </c>
      <c r="H8085" s="162"/>
      <c r="I8085" s="162"/>
      <c r="J8085" s="162" t="s">
        <v>3354</v>
      </c>
      <c r="K8085" s="162" t="s">
        <v>3383</v>
      </c>
      <c r="L8085" s="162"/>
      <c r="M8085" s="162" t="s">
        <v>3453</v>
      </c>
      <c r="N8085" s="162"/>
      <c r="O8085" s="162"/>
      <c r="P8085" s="162"/>
      <c r="Q8085" s="162"/>
      <c r="R8085" s="162"/>
      <c r="S8085" s="181"/>
      <c r="T8085" s="162" t="s">
        <v>3262</v>
      </c>
      <c r="U8085" s="162"/>
      <c r="V8085" s="182"/>
      <c r="W8085" s="162" t="s">
        <v>3572</v>
      </c>
      <c r="X8085" s="162" t="s">
        <v>3660</v>
      </c>
      <c r="Y8085" s="162"/>
      <c r="Z8085" s="162"/>
      <c r="AA8085" s="162" t="s">
        <v>3262</v>
      </c>
      <c r="AB8085" s="162"/>
      <c r="AC8085" s="162"/>
      <c r="AD8085"/>
      <c r="AE8085" s="162"/>
      <c r="AF8085" s="162" t="s">
        <v>3451</v>
      </c>
      <c r="AG8085" s="159"/>
      <c r="AH8085" s="176">
        <v>45899</v>
      </c>
      <c r="AI8085" s="198" t="s">
        <v>5494</v>
      </c>
    </row>
    <row r="8086" spans="1:35" ht="14.5" customHeight="1" thickBot="1" x14ac:dyDescent="0.4">
      <c r="A8086" s="3"/>
      <c r="B8086" s="5">
        <f t="shared" si="727"/>
        <v>8084</v>
      </c>
      <c r="C8086">
        <f t="shared" si="733"/>
        <v>171</v>
      </c>
      <c r="D8086" s="199">
        <v>1973</v>
      </c>
      <c r="E8086" s="162" t="s">
        <v>15</v>
      </c>
      <c r="F8086" s="162" t="s">
        <v>25</v>
      </c>
      <c r="G8086" s="162">
        <v>849927</v>
      </c>
      <c r="H8086" s="162" t="s">
        <v>17</v>
      </c>
      <c r="I8086" s="162"/>
      <c r="J8086" s="162" t="s">
        <v>3354</v>
      </c>
      <c r="K8086" s="162"/>
      <c r="L8086" s="162" t="s">
        <v>71</v>
      </c>
      <c r="M8086" s="162" t="s">
        <v>3359</v>
      </c>
      <c r="N8086" s="162"/>
      <c r="O8086" s="162"/>
      <c r="P8086" s="162"/>
      <c r="Q8086" s="162"/>
      <c r="R8086" s="162"/>
      <c r="S8086" s="181"/>
      <c r="T8086" s="162"/>
      <c r="U8086" s="162"/>
      <c r="V8086" s="182"/>
      <c r="W8086" s="162"/>
      <c r="X8086" s="162"/>
      <c r="Y8086" s="162"/>
      <c r="Z8086" s="162"/>
      <c r="AA8086" s="159"/>
      <c r="AB8086" s="162"/>
      <c r="AC8086" s="159"/>
      <c r="AE8086" s="162"/>
      <c r="AF8086" s="162" t="s">
        <v>3060</v>
      </c>
      <c r="AG8086" s="162"/>
      <c r="AH8086" s="163">
        <v>40775.457233796296</v>
      </c>
      <c r="AI8086" s="162"/>
    </row>
    <row r="8087" spans="1:35" ht="15" customHeight="1" thickBot="1" x14ac:dyDescent="0.4">
      <c r="A8087" s="3"/>
      <c r="B8087" s="5">
        <f t="shared" si="727"/>
        <v>8085</v>
      </c>
      <c r="C8087">
        <f t="shared" si="733"/>
        <v>46</v>
      </c>
      <c r="D8087" s="199">
        <v>1973</v>
      </c>
      <c r="E8087" s="159" t="s">
        <v>15</v>
      </c>
      <c r="F8087" s="159" t="s">
        <v>25</v>
      </c>
      <c r="G8087" s="160">
        <v>850098</v>
      </c>
      <c r="H8087" s="159"/>
      <c r="I8087" s="159"/>
      <c r="J8087" s="159" t="s">
        <v>3354</v>
      </c>
      <c r="K8087" s="159" t="s">
        <v>3383</v>
      </c>
      <c r="L8087" s="159"/>
      <c r="M8087" s="159" t="s">
        <v>3453</v>
      </c>
      <c r="N8087" s="159"/>
      <c r="O8087" s="159"/>
      <c r="P8087" s="159"/>
      <c r="Q8087" s="159"/>
      <c r="R8087" s="159"/>
      <c r="S8087" s="159"/>
      <c r="T8087" s="159" t="s">
        <v>3262</v>
      </c>
      <c r="U8087" s="159"/>
      <c r="V8087" s="161"/>
      <c r="W8087" s="159" t="s">
        <v>3572</v>
      </c>
      <c r="X8087" s="159" t="s">
        <v>3660</v>
      </c>
      <c r="Y8087" s="159"/>
      <c r="Z8087" s="159"/>
      <c r="AA8087" s="159" t="s">
        <v>3262</v>
      </c>
      <c r="AB8087" s="159"/>
      <c r="AC8087" s="159"/>
      <c r="AD8087" s="159"/>
      <c r="AE8087" s="159"/>
      <c r="AF8087" t="s">
        <v>3451</v>
      </c>
      <c r="AG8087" s="3"/>
      <c r="AH8087" s="153">
        <v>46091</v>
      </c>
      <c r="AI8087" s="76" t="s">
        <v>6438</v>
      </c>
    </row>
    <row r="8088" spans="1:35" ht="14.5" customHeight="1" thickBot="1" x14ac:dyDescent="0.4">
      <c r="B8088" s="5">
        <f t="shared" si="727"/>
        <v>8086</v>
      </c>
      <c r="C8088">
        <f t="shared" si="733"/>
        <v>245</v>
      </c>
      <c r="D8088" s="199">
        <v>1973</v>
      </c>
      <c r="E8088" s="162" t="s">
        <v>15</v>
      </c>
      <c r="F8088" s="162" t="s">
        <v>25</v>
      </c>
      <c r="G8088" s="162">
        <v>850144</v>
      </c>
      <c r="H8088" s="162" t="s">
        <v>17</v>
      </c>
      <c r="I8088" s="162"/>
      <c r="J8088" s="162"/>
      <c r="K8088" s="162"/>
      <c r="L8088" s="162" t="s">
        <v>2568</v>
      </c>
      <c r="M8088" s="162" t="s">
        <v>3359</v>
      </c>
      <c r="N8088" s="162"/>
      <c r="O8088" s="162"/>
      <c r="P8088" s="162"/>
      <c r="Q8088" s="162"/>
      <c r="R8088" s="162"/>
      <c r="S8088" s="181"/>
      <c r="T8088" s="162"/>
      <c r="U8088" s="162"/>
      <c r="V8088" s="182"/>
      <c r="W8088" s="162"/>
      <c r="X8088" s="162"/>
      <c r="Y8088" s="162"/>
      <c r="Z8088" s="162"/>
      <c r="AA8088" s="159"/>
      <c r="AB8088" s="162"/>
      <c r="AC8088" s="159"/>
      <c r="AE8088" s="162"/>
      <c r="AF8088" s="162" t="s">
        <v>3060</v>
      </c>
      <c r="AG8088" s="162"/>
      <c r="AH8088" s="163">
        <v>40599.504386574074</v>
      </c>
      <c r="AI8088" s="162"/>
    </row>
    <row r="8089" spans="1:35" ht="14.5" customHeight="1" thickBot="1" x14ac:dyDescent="0.4">
      <c r="A8089" s="3"/>
      <c r="B8089" s="5">
        <f t="shared" si="727"/>
        <v>8087</v>
      </c>
      <c r="C8089">
        <f t="shared" si="733"/>
        <v>35</v>
      </c>
      <c r="D8089" s="199">
        <v>1973</v>
      </c>
      <c r="E8089" s="162" t="s">
        <v>15</v>
      </c>
      <c r="F8089" s="162" t="s">
        <v>16</v>
      </c>
      <c r="G8089" s="162">
        <v>850389</v>
      </c>
      <c r="H8089" s="162" t="s">
        <v>17</v>
      </c>
      <c r="I8089" s="162"/>
      <c r="J8089" s="162" t="s">
        <v>3354</v>
      </c>
      <c r="K8089" s="162" t="s">
        <v>3383</v>
      </c>
      <c r="L8089" s="162" t="s">
        <v>156</v>
      </c>
      <c r="M8089" s="162" t="s">
        <v>3359</v>
      </c>
      <c r="N8089" s="162"/>
      <c r="O8089" s="162"/>
      <c r="P8089" s="162"/>
      <c r="Q8089" s="162"/>
      <c r="R8089" s="162"/>
      <c r="S8089" s="181"/>
      <c r="T8089" s="162"/>
      <c r="U8089" s="162"/>
      <c r="V8089" s="182"/>
      <c r="W8089" s="162"/>
      <c r="X8089" s="162"/>
      <c r="Y8089" s="162"/>
      <c r="Z8089" s="162"/>
      <c r="AA8089" s="159"/>
      <c r="AB8089" s="162"/>
      <c r="AC8089" s="159"/>
      <c r="AE8089" s="162"/>
      <c r="AF8089" s="162" t="s">
        <v>3060</v>
      </c>
      <c r="AG8089" s="162"/>
      <c r="AH8089" s="163">
        <v>39724.907905092594</v>
      </c>
      <c r="AI8089" s="162"/>
    </row>
    <row r="8090" spans="1:35" ht="15" thickBot="1" x14ac:dyDescent="0.4">
      <c r="A8090" s="3"/>
      <c r="B8090" s="5">
        <f t="shared" si="727"/>
        <v>8088</v>
      </c>
      <c r="C8090">
        <f t="shared" si="732"/>
        <v>20</v>
      </c>
      <c r="D8090" s="199">
        <v>1973</v>
      </c>
      <c r="E8090" t="s">
        <v>15</v>
      </c>
      <c r="F8090" t="s">
        <v>16</v>
      </c>
      <c r="G8090">
        <v>850424</v>
      </c>
      <c r="H8090" t="s">
        <v>17</v>
      </c>
      <c r="J8090" t="s">
        <v>3354</v>
      </c>
      <c r="L8090" t="s">
        <v>98</v>
      </c>
      <c r="M8090" t="s">
        <v>3359</v>
      </c>
      <c r="AF8090" t="s">
        <v>3060</v>
      </c>
      <c r="AG8090" s="162"/>
      <c r="AH8090" s="163">
        <v>40741.526354166665</v>
      </c>
    </row>
    <row r="8091" spans="1:35" ht="14.5" customHeight="1" thickBot="1" x14ac:dyDescent="0.4">
      <c r="A8091" s="159"/>
      <c r="B8091" s="5">
        <f t="shared" si="727"/>
        <v>8089</v>
      </c>
      <c r="C8091">
        <f t="shared" si="732"/>
        <v>96</v>
      </c>
      <c r="D8091" s="199">
        <v>1973</v>
      </c>
      <c r="E8091" s="162" t="s">
        <v>15</v>
      </c>
      <c r="F8091" s="162" t="s">
        <v>16</v>
      </c>
      <c r="G8091" s="162">
        <v>850444</v>
      </c>
      <c r="H8091" s="162" t="s">
        <v>17</v>
      </c>
      <c r="I8091" s="162"/>
      <c r="J8091" s="162" t="s">
        <v>3354</v>
      </c>
      <c r="K8091" s="162" t="s">
        <v>3383</v>
      </c>
      <c r="L8091" s="162"/>
      <c r="M8091" s="162" t="s">
        <v>3359</v>
      </c>
      <c r="N8091" s="162"/>
      <c r="O8091" s="162"/>
      <c r="P8091" s="162"/>
      <c r="Q8091" s="162"/>
      <c r="R8091" s="162"/>
      <c r="S8091" s="181"/>
      <c r="T8091" s="162"/>
      <c r="U8091" s="162"/>
      <c r="V8091" s="182"/>
      <c r="W8091" s="162"/>
      <c r="X8091" s="162"/>
      <c r="Y8091" s="162"/>
      <c r="Z8091" s="162"/>
      <c r="AA8091" s="159"/>
      <c r="AB8091" s="162" t="s">
        <v>31</v>
      </c>
      <c r="AC8091" s="159"/>
      <c r="AE8091" s="162"/>
      <c r="AF8091" s="162" t="s">
        <v>3060</v>
      </c>
      <c r="AG8091" s="162"/>
      <c r="AH8091" s="163">
        <v>40958.001828703702</v>
      </c>
      <c r="AI8091" s="162"/>
    </row>
    <row r="8092" spans="1:35" ht="14.5" customHeight="1" thickBot="1" x14ac:dyDescent="0.4">
      <c r="A8092" s="3"/>
      <c r="B8092" s="5">
        <f t="shared" si="727"/>
        <v>8090</v>
      </c>
      <c r="C8092">
        <f t="shared" si="732"/>
        <v>272</v>
      </c>
      <c r="D8092" s="199">
        <v>1973</v>
      </c>
      <c r="E8092" s="162" t="s">
        <v>15</v>
      </c>
      <c r="F8092" s="162" t="s">
        <v>16</v>
      </c>
      <c r="G8092" s="121">
        <v>850540</v>
      </c>
      <c r="H8092" s="162"/>
      <c r="I8092" s="162"/>
      <c r="J8092" s="162" t="s">
        <v>3354</v>
      </c>
      <c r="K8092" s="162" t="s">
        <v>3383</v>
      </c>
      <c r="L8092" s="162"/>
      <c r="M8092" s="162" t="s">
        <v>3453</v>
      </c>
      <c r="N8092" s="162"/>
      <c r="O8092" s="162"/>
      <c r="P8092" s="162"/>
      <c r="Q8092" s="162"/>
      <c r="R8092" s="162"/>
      <c r="S8092" s="181"/>
      <c r="T8092" s="162" t="s">
        <v>3262</v>
      </c>
      <c r="U8092" s="162"/>
      <c r="V8092" s="182"/>
      <c r="W8092" s="162" t="s">
        <v>3572</v>
      </c>
      <c r="X8092" s="162" t="s">
        <v>3660</v>
      </c>
      <c r="Y8092" s="162"/>
      <c r="Z8092" s="162"/>
      <c r="AA8092" s="162" t="s">
        <v>3262</v>
      </c>
      <c r="AB8092" s="162"/>
      <c r="AC8092" s="162"/>
      <c r="AD8092"/>
      <c r="AE8092" s="162"/>
      <c r="AF8092" s="162" t="s">
        <v>3451</v>
      </c>
      <c r="AG8092" s="159"/>
      <c r="AH8092" s="176">
        <v>45899</v>
      </c>
      <c r="AI8092" s="198" t="s">
        <v>5495</v>
      </c>
    </row>
    <row r="8093" spans="1:35" ht="14.5" customHeight="1" thickBot="1" x14ac:dyDescent="0.4">
      <c r="A8093" s="3"/>
      <c r="B8093" s="5">
        <f t="shared" ref="B8093:B8159" si="734">+B8092+1</f>
        <v>8091</v>
      </c>
      <c r="C8093">
        <f t="shared" si="732"/>
        <v>18</v>
      </c>
      <c r="D8093" s="199">
        <v>1973</v>
      </c>
      <c r="E8093" s="162" t="s">
        <v>2520</v>
      </c>
      <c r="F8093" s="162" t="s">
        <v>25</v>
      </c>
      <c r="G8093" s="162">
        <v>850812</v>
      </c>
      <c r="H8093" s="162" t="s">
        <v>17</v>
      </c>
      <c r="I8093" s="162"/>
      <c r="J8093" s="162" t="s">
        <v>380</v>
      </c>
      <c r="K8093" s="162" t="s">
        <v>3383</v>
      </c>
      <c r="L8093" s="162" t="s">
        <v>2569</v>
      </c>
      <c r="M8093" s="162" t="s">
        <v>3359</v>
      </c>
      <c r="N8093" s="162"/>
      <c r="O8093" s="162"/>
      <c r="P8093" s="162"/>
      <c r="Q8093" s="162"/>
      <c r="R8093" s="162"/>
      <c r="S8093" s="181"/>
      <c r="T8093" s="162"/>
      <c r="U8093" s="162"/>
      <c r="V8093" s="182"/>
      <c r="W8093" s="162"/>
      <c r="X8093" s="162"/>
      <c r="Y8093" s="162"/>
      <c r="Z8093" s="162"/>
      <c r="AA8093" s="159"/>
      <c r="AB8093" s="162"/>
      <c r="AC8093" s="159"/>
      <c r="AD8093" s="3" t="s">
        <v>2570</v>
      </c>
      <c r="AE8093" s="162"/>
      <c r="AF8093" s="162" t="s">
        <v>3060</v>
      </c>
      <c r="AG8093" s="162"/>
      <c r="AH8093" s="163">
        <v>40688.722708333335</v>
      </c>
      <c r="AI8093" s="162"/>
    </row>
    <row r="8094" spans="1:35" ht="15" thickBot="1" x14ac:dyDescent="0.4">
      <c r="A8094" s="3"/>
      <c r="B8094" s="5">
        <f t="shared" si="734"/>
        <v>8092</v>
      </c>
      <c r="C8094">
        <f t="shared" si="732"/>
        <v>14</v>
      </c>
      <c r="D8094" s="199">
        <v>1973</v>
      </c>
      <c r="E8094" s="159" t="s">
        <v>5813</v>
      </c>
      <c r="F8094" s="159" t="s">
        <v>25</v>
      </c>
      <c r="G8094" s="160">
        <v>850830</v>
      </c>
      <c r="H8094" s="159"/>
      <c r="I8094" s="159"/>
      <c r="J8094" s="159" t="s">
        <v>380</v>
      </c>
      <c r="K8094" s="159" t="s">
        <v>3383</v>
      </c>
      <c r="L8094" s="159"/>
      <c r="M8094" s="159" t="s">
        <v>3453</v>
      </c>
      <c r="N8094" s="159"/>
      <c r="O8094" s="159"/>
      <c r="P8094" s="159"/>
      <c r="Q8094" s="159"/>
      <c r="R8094" s="159"/>
      <c r="S8094" s="159"/>
      <c r="T8094" s="159"/>
      <c r="U8094" s="159" t="s">
        <v>3687</v>
      </c>
      <c r="V8094" s="161" t="s">
        <v>3359</v>
      </c>
      <c r="W8094" s="159" t="s">
        <v>3572</v>
      </c>
      <c r="X8094" s="159" t="s">
        <v>3452</v>
      </c>
      <c r="Y8094" s="159"/>
      <c r="Z8094" s="159"/>
      <c r="AA8094" s="159"/>
      <c r="AB8094" s="167" t="s">
        <v>6247</v>
      </c>
      <c r="AC8094" s="159"/>
      <c r="AD8094" s="159" t="s">
        <v>3930</v>
      </c>
      <c r="AE8094" s="159"/>
      <c r="AF8094" t="s">
        <v>3451</v>
      </c>
      <c r="AG8094" s="159"/>
      <c r="AH8094" s="176">
        <v>46034</v>
      </c>
      <c r="AI8094" s="76" t="s">
        <v>6249</v>
      </c>
    </row>
    <row r="8095" spans="1:35" ht="14.5" customHeight="1" thickBot="1" x14ac:dyDescent="0.4">
      <c r="B8095" s="5">
        <f t="shared" si="734"/>
        <v>8093</v>
      </c>
      <c r="C8095">
        <f t="shared" ref="C8095:C8099" si="735">+G8096-G8095</f>
        <v>2</v>
      </c>
      <c r="D8095" s="199">
        <v>1973</v>
      </c>
      <c r="E8095" s="162" t="s">
        <v>221</v>
      </c>
      <c r="F8095" s="162" t="s">
        <v>25</v>
      </c>
      <c r="G8095" s="162">
        <v>850844</v>
      </c>
      <c r="H8095" s="162" t="s">
        <v>17</v>
      </c>
      <c r="I8095" s="162"/>
      <c r="J8095" s="162" t="s">
        <v>380</v>
      </c>
      <c r="K8095" s="162"/>
      <c r="L8095" s="162"/>
      <c r="M8095" s="162" t="s">
        <v>3359</v>
      </c>
      <c r="N8095" s="162"/>
      <c r="O8095" s="162"/>
      <c r="P8095" s="162"/>
      <c r="Q8095" s="162"/>
      <c r="R8095" s="162"/>
      <c r="S8095" s="181"/>
      <c r="T8095" s="162"/>
      <c r="U8095" s="162" t="s">
        <v>3687</v>
      </c>
      <c r="V8095" s="182"/>
      <c r="W8095" s="162"/>
      <c r="X8095" s="162"/>
      <c r="Y8095" s="162"/>
      <c r="Z8095" s="162"/>
      <c r="AA8095" s="159"/>
      <c r="AB8095" s="162"/>
      <c r="AC8095" s="159"/>
      <c r="AE8095" s="162"/>
      <c r="AF8095" s="162" t="s">
        <v>3060</v>
      </c>
      <c r="AG8095" s="162"/>
      <c r="AH8095" s="163">
        <v>40642.412939814814</v>
      </c>
      <c r="AI8095" s="162"/>
    </row>
    <row r="8096" spans="1:35" ht="15" thickBot="1" x14ac:dyDescent="0.4">
      <c r="B8096" s="5">
        <f t="shared" si="734"/>
        <v>8094</v>
      </c>
      <c r="C8096">
        <f t="shared" si="735"/>
        <v>8</v>
      </c>
      <c r="D8096" s="199">
        <v>1973</v>
      </c>
      <c r="E8096" s="159" t="s">
        <v>2520</v>
      </c>
      <c r="F8096" s="159" t="s">
        <v>25</v>
      </c>
      <c r="G8096" s="160">
        <v>850846</v>
      </c>
      <c r="H8096" s="159"/>
      <c r="I8096" s="159"/>
      <c r="J8096" s="159" t="s">
        <v>380</v>
      </c>
      <c r="K8096" s="159" t="s">
        <v>3383</v>
      </c>
      <c r="L8096" s="159"/>
      <c r="M8096" s="159" t="s">
        <v>3453</v>
      </c>
      <c r="N8096" s="159"/>
      <c r="O8096" s="159"/>
      <c r="P8096" s="159"/>
      <c r="Q8096" s="159"/>
      <c r="R8096" s="159"/>
      <c r="S8096" s="159"/>
      <c r="T8096" s="159"/>
      <c r="U8096" s="159" t="s">
        <v>3687</v>
      </c>
      <c r="V8096" s="161" t="s">
        <v>3359</v>
      </c>
      <c r="W8096" s="159" t="s">
        <v>3576</v>
      </c>
      <c r="X8096" s="159" t="s">
        <v>3452</v>
      </c>
      <c r="Y8096" s="159"/>
      <c r="Z8096" s="159"/>
      <c r="AA8096" s="159"/>
      <c r="AB8096" s="167" t="s">
        <v>6896</v>
      </c>
      <c r="AC8096" s="159"/>
      <c r="AD8096" s="159"/>
      <c r="AE8096" s="159"/>
      <c r="AF8096" t="s">
        <v>3451</v>
      </c>
      <c r="AG8096" s="159"/>
      <c r="AH8096" s="176">
        <v>46256</v>
      </c>
      <c r="AI8096" s="76" t="s">
        <v>6897</v>
      </c>
    </row>
    <row r="8097" spans="1:35" ht="14.5" customHeight="1" thickBot="1" x14ac:dyDescent="0.4">
      <c r="A8097" s="3"/>
      <c r="B8097" s="5">
        <f t="shared" si="734"/>
        <v>8095</v>
      </c>
      <c r="C8097">
        <f t="shared" si="735"/>
        <v>1</v>
      </c>
      <c r="D8097" s="199">
        <v>1973</v>
      </c>
      <c r="E8097" s="159" t="s">
        <v>2520</v>
      </c>
      <c r="F8097" s="159" t="s">
        <v>25</v>
      </c>
      <c r="G8097" s="160">
        <v>850854</v>
      </c>
      <c r="H8097" s="159"/>
      <c r="I8097" s="159"/>
      <c r="J8097" s="159"/>
      <c r="K8097" s="159" t="s">
        <v>3383</v>
      </c>
      <c r="L8097" s="159"/>
      <c r="M8097" s="159"/>
      <c r="N8097" s="159"/>
      <c r="O8097" s="159"/>
      <c r="P8097" s="159"/>
      <c r="Q8097" s="159"/>
      <c r="R8097" s="159"/>
      <c r="S8097" s="203"/>
      <c r="T8097" s="159"/>
      <c r="U8097" s="159" t="s">
        <v>3662</v>
      </c>
      <c r="V8097" s="161" t="s">
        <v>3359</v>
      </c>
      <c r="W8097" s="159" t="s">
        <v>3572</v>
      </c>
      <c r="X8097" s="159"/>
      <c r="Y8097" s="159"/>
      <c r="Z8097" s="159"/>
      <c r="AA8097" s="159"/>
      <c r="AB8097" s="159"/>
      <c r="AC8097" s="159"/>
      <c r="AE8097" s="159"/>
      <c r="AF8097" s="159" t="s">
        <v>3451</v>
      </c>
      <c r="AG8097" s="159"/>
      <c r="AH8097" s="176">
        <v>45739</v>
      </c>
      <c r="AI8097" s="167" t="s">
        <v>4842</v>
      </c>
    </row>
    <row r="8098" spans="1:35" ht="15" customHeight="1" thickBot="1" x14ac:dyDescent="0.4">
      <c r="A8098" s="3"/>
      <c r="B8098" s="5">
        <f t="shared" si="734"/>
        <v>8096</v>
      </c>
      <c r="C8098">
        <f t="shared" si="735"/>
        <v>124</v>
      </c>
      <c r="D8098" s="199">
        <v>1973</v>
      </c>
      <c r="E8098" s="159" t="s">
        <v>2520</v>
      </c>
      <c r="F8098" s="159" t="s">
        <v>25</v>
      </c>
      <c r="G8098" s="160">
        <v>850855</v>
      </c>
      <c r="H8098" s="159"/>
      <c r="I8098" s="159"/>
      <c r="J8098" s="159" t="s">
        <v>380</v>
      </c>
      <c r="K8098" s="159" t="s">
        <v>3383</v>
      </c>
      <c r="L8098" s="159"/>
      <c r="M8098" s="159" t="s">
        <v>3453</v>
      </c>
      <c r="N8098" s="159"/>
      <c r="O8098" s="159"/>
      <c r="P8098" s="159"/>
      <c r="Q8098" s="159"/>
      <c r="R8098" s="159"/>
      <c r="S8098" s="159"/>
      <c r="T8098" s="159"/>
      <c r="U8098" s="159" t="s">
        <v>3687</v>
      </c>
      <c r="V8098" s="161" t="s">
        <v>3359</v>
      </c>
      <c r="W8098" s="159" t="s">
        <v>3572</v>
      </c>
      <c r="X8098" s="159" t="s">
        <v>3452</v>
      </c>
      <c r="Y8098" s="159"/>
      <c r="Z8098" s="159"/>
      <c r="AA8098" s="159"/>
      <c r="AB8098" s="167" t="s">
        <v>4501</v>
      </c>
      <c r="AC8098" s="159"/>
      <c r="AD8098" s="159" t="s">
        <v>3930</v>
      </c>
      <c r="AE8098" s="159"/>
      <c r="AF8098" t="s">
        <v>3451</v>
      </c>
      <c r="AG8098" s="3"/>
      <c r="AH8098" s="153">
        <v>46091</v>
      </c>
      <c r="AI8098" s="76" t="s">
        <v>6402</v>
      </c>
    </row>
    <row r="8099" spans="1:35" ht="14.5" customHeight="1" thickBot="1" x14ac:dyDescent="0.4">
      <c r="B8099" s="5">
        <f t="shared" si="734"/>
        <v>8097</v>
      </c>
      <c r="C8099">
        <f t="shared" si="735"/>
        <v>11</v>
      </c>
      <c r="D8099" s="199">
        <v>1973</v>
      </c>
      <c r="E8099" s="162" t="s">
        <v>2520</v>
      </c>
      <c r="F8099" s="162" t="s">
        <v>25</v>
      </c>
      <c r="G8099" s="162">
        <v>850979</v>
      </c>
      <c r="H8099" s="162" t="s">
        <v>17</v>
      </c>
      <c r="I8099" s="162"/>
      <c r="J8099" s="162" t="s">
        <v>380</v>
      </c>
      <c r="K8099" s="162" t="s">
        <v>3383</v>
      </c>
      <c r="L8099" s="162" t="s">
        <v>385</v>
      </c>
      <c r="M8099" s="162" t="s">
        <v>3359</v>
      </c>
      <c r="N8099" s="162"/>
      <c r="O8099" s="162"/>
      <c r="P8099" s="162"/>
      <c r="Q8099" s="162"/>
      <c r="R8099" s="162"/>
      <c r="S8099" s="181"/>
      <c r="T8099" s="162"/>
      <c r="U8099" s="162"/>
      <c r="V8099" s="182"/>
      <c r="W8099" s="162"/>
      <c r="X8099" s="162"/>
      <c r="Y8099" s="162"/>
      <c r="Z8099" s="162"/>
      <c r="AA8099" s="159"/>
      <c r="AB8099" s="162"/>
      <c r="AC8099" s="159"/>
      <c r="AD8099" s="3" t="s">
        <v>2571</v>
      </c>
      <c r="AE8099" s="162"/>
      <c r="AF8099" s="162" t="s">
        <v>3060</v>
      </c>
      <c r="AG8099" s="162"/>
      <c r="AH8099" s="163">
        <v>39882.746018518519</v>
      </c>
      <c r="AI8099" s="162"/>
    </row>
    <row r="8100" spans="1:35" ht="14.5" customHeight="1" thickBot="1" x14ac:dyDescent="0.4">
      <c r="B8100" s="5">
        <f t="shared" si="734"/>
        <v>8098</v>
      </c>
      <c r="C8100">
        <f t="shared" ref="C8100:C8101" si="736">+G8101-G8100</f>
        <v>33</v>
      </c>
      <c r="D8100" s="199">
        <v>1973</v>
      </c>
      <c r="E8100" s="162" t="s">
        <v>221</v>
      </c>
      <c r="F8100" s="162" t="s">
        <v>25</v>
      </c>
      <c r="G8100" s="162">
        <v>850990</v>
      </c>
      <c r="H8100" s="162" t="s">
        <v>17</v>
      </c>
      <c r="I8100" s="162"/>
      <c r="J8100" s="162" t="s">
        <v>380</v>
      </c>
      <c r="K8100" s="162" t="s">
        <v>3383</v>
      </c>
      <c r="L8100" s="162" t="s">
        <v>175</v>
      </c>
      <c r="M8100" s="162" t="s">
        <v>3359</v>
      </c>
      <c r="N8100" s="162"/>
      <c r="O8100" s="162"/>
      <c r="P8100" s="162"/>
      <c r="Q8100" s="162"/>
      <c r="R8100" s="162"/>
      <c r="S8100" s="181"/>
      <c r="T8100" s="162"/>
      <c r="U8100" s="162" t="s">
        <v>3687</v>
      </c>
      <c r="V8100" s="182"/>
      <c r="W8100" s="162"/>
      <c r="X8100" s="162"/>
      <c r="Y8100" s="162"/>
      <c r="Z8100" s="162"/>
      <c r="AA8100" s="159"/>
      <c r="AB8100" s="162"/>
      <c r="AC8100" s="159"/>
      <c r="AE8100" s="162"/>
      <c r="AF8100" s="162" t="s">
        <v>3060</v>
      </c>
      <c r="AG8100" s="162"/>
      <c r="AH8100" s="163">
        <v>40045.838750000003</v>
      </c>
      <c r="AI8100" s="162"/>
    </row>
    <row r="8101" spans="1:35" ht="14.5" customHeight="1" thickBot="1" x14ac:dyDescent="0.4">
      <c r="A8101" s="3"/>
      <c r="B8101" s="5">
        <f t="shared" si="734"/>
        <v>8099</v>
      </c>
      <c r="C8101">
        <f t="shared" si="736"/>
        <v>64</v>
      </c>
      <c r="D8101" s="199">
        <v>1973</v>
      </c>
      <c r="E8101" s="162" t="s">
        <v>221</v>
      </c>
      <c r="F8101" s="162" t="s">
        <v>25</v>
      </c>
      <c r="G8101" s="162">
        <v>851023</v>
      </c>
      <c r="H8101" s="162" t="s">
        <v>17</v>
      </c>
      <c r="I8101" s="162"/>
      <c r="J8101" s="162" t="s">
        <v>380</v>
      </c>
      <c r="K8101" s="162"/>
      <c r="L8101" s="162"/>
      <c r="M8101" s="162" t="s">
        <v>3359</v>
      </c>
      <c r="N8101" s="162"/>
      <c r="O8101" s="162"/>
      <c r="P8101" s="162"/>
      <c r="Q8101" s="162"/>
      <c r="R8101" s="162"/>
      <c r="S8101" s="181"/>
      <c r="T8101" s="162"/>
      <c r="U8101" s="162"/>
      <c r="V8101" s="182"/>
      <c r="W8101" s="162"/>
      <c r="X8101" s="162"/>
      <c r="Y8101" s="162"/>
      <c r="Z8101" s="162"/>
      <c r="AA8101" s="159"/>
      <c r="AB8101" s="162"/>
      <c r="AC8101" s="159"/>
      <c r="AE8101" s="162"/>
      <c r="AF8101" s="162" t="s">
        <v>3060</v>
      </c>
      <c r="AG8101" s="162"/>
      <c r="AH8101" s="163">
        <v>40942.63521990741</v>
      </c>
      <c r="AI8101" s="162"/>
    </row>
    <row r="8102" spans="1:35" ht="15" thickBot="1" x14ac:dyDescent="0.4">
      <c r="A8102" s="3"/>
      <c r="B8102" s="5">
        <f t="shared" si="734"/>
        <v>8100</v>
      </c>
      <c r="C8102">
        <f t="shared" si="732"/>
        <v>9</v>
      </c>
      <c r="D8102" s="199">
        <v>1973</v>
      </c>
      <c r="E8102" s="162" t="s">
        <v>221</v>
      </c>
      <c r="F8102" s="162" t="s">
        <v>25</v>
      </c>
      <c r="G8102" s="162">
        <v>851087</v>
      </c>
      <c r="H8102" s="162" t="s">
        <v>17</v>
      </c>
      <c r="I8102" s="162"/>
      <c r="J8102" s="162" t="s">
        <v>380</v>
      </c>
      <c r="K8102" s="162"/>
      <c r="L8102" s="162"/>
      <c r="M8102" s="162" t="s">
        <v>3359</v>
      </c>
      <c r="N8102" s="162"/>
      <c r="O8102" s="162"/>
      <c r="P8102" s="162"/>
      <c r="Q8102" s="162"/>
      <c r="R8102" s="162"/>
      <c r="S8102" s="181"/>
      <c r="T8102" s="162"/>
      <c r="U8102" s="162"/>
      <c r="V8102" s="182"/>
      <c r="W8102" s="162"/>
      <c r="X8102" s="162"/>
      <c r="Y8102" s="162"/>
      <c r="Z8102" s="162"/>
      <c r="AA8102" s="159"/>
      <c r="AB8102" s="162"/>
      <c r="AC8102" s="159"/>
      <c r="AD8102" s="159"/>
      <c r="AE8102" s="162"/>
      <c r="AF8102" t="s">
        <v>3060</v>
      </c>
      <c r="AG8102" s="162"/>
      <c r="AH8102" s="163">
        <v>40892.905416666668</v>
      </c>
      <c r="AI8102" s="162"/>
    </row>
    <row r="8103" spans="1:35" ht="14.5" customHeight="1" thickBot="1" x14ac:dyDescent="0.4">
      <c r="A8103" s="159"/>
      <c r="B8103" s="5">
        <f t="shared" si="734"/>
        <v>8101</v>
      </c>
      <c r="C8103">
        <f t="shared" si="732"/>
        <v>38</v>
      </c>
      <c r="D8103" s="199">
        <v>1973</v>
      </c>
      <c r="E8103" s="162" t="s">
        <v>221</v>
      </c>
      <c r="F8103" s="162" t="s">
        <v>25</v>
      </c>
      <c r="G8103" s="162">
        <v>851096</v>
      </c>
      <c r="H8103" s="162" t="s">
        <v>17</v>
      </c>
      <c r="I8103" s="162"/>
      <c r="J8103" s="162" t="s">
        <v>380</v>
      </c>
      <c r="K8103" s="162" t="s">
        <v>3383</v>
      </c>
      <c r="L8103" s="162" t="s">
        <v>686</v>
      </c>
      <c r="M8103" s="162" t="s">
        <v>3359</v>
      </c>
      <c r="N8103" s="162"/>
      <c r="O8103" s="162"/>
      <c r="P8103" s="162"/>
      <c r="Q8103" s="162"/>
      <c r="R8103" s="162"/>
      <c r="S8103" s="181">
        <v>460</v>
      </c>
      <c r="T8103" s="162"/>
      <c r="U8103" s="162"/>
      <c r="V8103" s="182"/>
      <c r="W8103" s="162"/>
      <c r="X8103" s="162"/>
      <c r="Y8103" s="162"/>
      <c r="Z8103" s="162"/>
      <c r="AA8103" s="159"/>
      <c r="AB8103" s="162" t="s">
        <v>168</v>
      </c>
      <c r="AC8103" s="159">
        <v>1974</v>
      </c>
      <c r="AE8103" s="162"/>
      <c r="AF8103" s="162" t="s">
        <v>3060</v>
      </c>
      <c r="AG8103" s="162"/>
      <c r="AH8103" s="163">
        <v>40576.799861111111</v>
      </c>
      <c r="AI8103" s="162"/>
    </row>
    <row r="8104" spans="1:35" ht="14.5" customHeight="1" thickBot="1" x14ac:dyDescent="0.4">
      <c r="A8104" s="3"/>
      <c r="B8104" s="5">
        <f t="shared" si="734"/>
        <v>8102</v>
      </c>
      <c r="C8104">
        <f t="shared" si="732"/>
        <v>37</v>
      </c>
      <c r="D8104" s="199">
        <v>1973</v>
      </c>
      <c r="E8104" s="162" t="s">
        <v>2520</v>
      </c>
      <c r="F8104" s="162" t="s">
        <v>25</v>
      </c>
      <c r="G8104" s="162">
        <v>851134</v>
      </c>
      <c r="H8104" s="162" t="s">
        <v>17</v>
      </c>
      <c r="I8104" s="162"/>
      <c r="J8104" s="162" t="s">
        <v>380</v>
      </c>
      <c r="K8104" s="162" t="s">
        <v>3383</v>
      </c>
      <c r="L8104" s="162" t="s">
        <v>224</v>
      </c>
      <c r="M8104" s="162" t="s">
        <v>3359</v>
      </c>
      <c r="N8104" s="162"/>
      <c r="O8104" s="162"/>
      <c r="P8104" s="162"/>
      <c r="Q8104" s="162"/>
      <c r="R8104" s="162"/>
      <c r="S8104" s="181"/>
      <c r="T8104" s="162"/>
      <c r="U8104" s="162"/>
      <c r="V8104" s="182"/>
      <c r="W8104" s="162"/>
      <c r="X8104" s="162"/>
      <c r="Y8104" s="162"/>
      <c r="Z8104" s="162"/>
      <c r="AA8104" s="159"/>
      <c r="AB8104" s="162" t="s">
        <v>81</v>
      </c>
      <c r="AC8104" s="159"/>
      <c r="AD8104" s="3" t="s">
        <v>2572</v>
      </c>
      <c r="AE8104" s="162"/>
      <c r="AF8104" s="162" t="s">
        <v>3060</v>
      </c>
      <c r="AG8104" s="162"/>
      <c r="AH8104" s="163">
        <v>40711.642048611109</v>
      </c>
      <c r="AI8104" s="162"/>
    </row>
    <row r="8105" spans="1:35" ht="14.5" customHeight="1" thickBot="1" x14ac:dyDescent="0.4">
      <c r="B8105" s="5">
        <f t="shared" si="734"/>
        <v>8103</v>
      </c>
      <c r="C8105">
        <f t="shared" si="732"/>
        <v>24</v>
      </c>
      <c r="D8105" s="199">
        <v>1973</v>
      </c>
      <c r="E8105" s="162" t="s">
        <v>2520</v>
      </c>
      <c r="F8105" s="162" t="s">
        <v>25</v>
      </c>
      <c r="G8105" s="162">
        <v>851171</v>
      </c>
      <c r="H8105" s="162"/>
      <c r="I8105" s="162"/>
      <c r="J8105" s="162" t="s">
        <v>380</v>
      </c>
      <c r="K8105" s="162" t="s">
        <v>3383</v>
      </c>
      <c r="L8105" s="162"/>
      <c r="M8105" s="162" t="s">
        <v>3453</v>
      </c>
      <c r="N8105" s="162"/>
      <c r="O8105" s="162"/>
      <c r="P8105" s="162"/>
      <c r="Q8105" s="162"/>
      <c r="R8105" s="162"/>
      <c r="S8105" s="181"/>
      <c r="T8105" s="162"/>
      <c r="U8105" s="162" t="s">
        <v>3662</v>
      </c>
      <c r="V8105" s="182" t="s">
        <v>3359</v>
      </c>
      <c r="W8105" s="162" t="s">
        <v>3572</v>
      </c>
      <c r="X8105" s="162" t="s">
        <v>3452</v>
      </c>
      <c r="Y8105" s="162"/>
      <c r="Z8105" s="162"/>
      <c r="AA8105" s="159"/>
      <c r="AB8105" s="162" t="s">
        <v>3930</v>
      </c>
      <c r="AC8105" s="159"/>
      <c r="AD8105" s="3" t="s">
        <v>6150</v>
      </c>
      <c r="AE8105" s="162"/>
      <c r="AF8105" s="162" t="s">
        <v>3451</v>
      </c>
      <c r="AG8105" s="162"/>
      <c r="AH8105" s="163">
        <v>46032</v>
      </c>
      <c r="AI8105" s="162"/>
    </row>
    <row r="8106" spans="1:35" ht="14.5" customHeight="1" thickBot="1" x14ac:dyDescent="0.4">
      <c r="B8106" s="5">
        <f t="shared" si="734"/>
        <v>8104</v>
      </c>
      <c r="C8106">
        <f t="shared" si="732"/>
        <v>15</v>
      </c>
      <c r="D8106" s="199">
        <v>1973</v>
      </c>
      <c r="E8106" s="162" t="s">
        <v>2520</v>
      </c>
      <c r="F8106" s="162" t="s">
        <v>25</v>
      </c>
      <c r="G8106" s="162">
        <v>851195</v>
      </c>
      <c r="H8106" s="162" t="s">
        <v>17</v>
      </c>
      <c r="I8106" s="162"/>
      <c r="J8106" s="162" t="s">
        <v>380</v>
      </c>
      <c r="K8106" s="162" t="s">
        <v>3383</v>
      </c>
      <c r="L8106" s="162" t="s">
        <v>28</v>
      </c>
      <c r="M8106" s="162" t="s">
        <v>3359</v>
      </c>
      <c r="N8106" s="162"/>
      <c r="O8106" s="162"/>
      <c r="P8106" s="162"/>
      <c r="Q8106" s="162"/>
      <c r="R8106" s="162"/>
      <c r="S8106" s="181"/>
      <c r="T8106" s="162"/>
      <c r="U8106" s="162"/>
      <c r="V8106" s="182"/>
      <c r="W8106" s="162"/>
      <c r="X8106" s="162"/>
      <c r="Y8106" s="162"/>
      <c r="Z8106" s="162"/>
      <c r="AA8106" s="159"/>
      <c r="AB8106" s="162" t="s">
        <v>81</v>
      </c>
      <c r="AC8106" s="159">
        <v>1974</v>
      </c>
      <c r="AD8106" s="3" t="s">
        <v>2573</v>
      </c>
      <c r="AE8106" s="162"/>
      <c r="AF8106" s="162" t="s">
        <v>3060</v>
      </c>
      <c r="AG8106" s="162"/>
      <c r="AH8106" s="163">
        <v>40497.979710648149</v>
      </c>
      <c r="AI8106" s="162"/>
    </row>
    <row r="8107" spans="1:35" ht="14.5" customHeight="1" thickBot="1" x14ac:dyDescent="0.4">
      <c r="A8107" s="3"/>
      <c r="B8107" s="5">
        <f t="shared" si="734"/>
        <v>8105</v>
      </c>
      <c r="C8107">
        <f t="shared" si="732"/>
        <v>129</v>
      </c>
      <c r="D8107" s="199">
        <v>1973</v>
      </c>
      <c r="E8107" s="162" t="s">
        <v>2520</v>
      </c>
      <c r="F8107" s="162" t="s">
        <v>25</v>
      </c>
      <c r="G8107" s="160">
        <v>851210</v>
      </c>
      <c r="H8107" s="159"/>
      <c r="I8107" s="159"/>
      <c r="J8107" s="159"/>
      <c r="K8107" s="159" t="s">
        <v>3383</v>
      </c>
      <c r="L8107" s="159"/>
      <c r="M8107" s="159"/>
      <c r="N8107" s="159"/>
      <c r="O8107" s="159"/>
      <c r="P8107" s="159"/>
      <c r="Q8107" s="159"/>
      <c r="R8107" s="159"/>
      <c r="S8107" s="203"/>
      <c r="T8107" s="159"/>
      <c r="U8107" s="159" t="s">
        <v>3662</v>
      </c>
      <c r="V8107" s="161" t="s">
        <v>3359</v>
      </c>
      <c r="W8107" s="159"/>
      <c r="X8107" s="159"/>
      <c r="Y8107" s="159"/>
      <c r="Z8107" s="159"/>
      <c r="AA8107" s="159"/>
      <c r="AB8107" s="159" t="s">
        <v>3930</v>
      </c>
      <c r="AC8107" s="159"/>
      <c r="AE8107" s="159"/>
      <c r="AF8107" s="159" t="s">
        <v>3451</v>
      </c>
      <c r="AG8107" s="159"/>
      <c r="AH8107" s="176">
        <v>45739</v>
      </c>
      <c r="AI8107" s="167" t="s">
        <v>4843</v>
      </c>
    </row>
    <row r="8108" spans="1:35" ht="14.5" customHeight="1" thickBot="1" x14ac:dyDescent="0.4">
      <c r="A8108" s="3"/>
      <c r="B8108" s="5">
        <f t="shared" si="734"/>
        <v>8106</v>
      </c>
      <c r="C8108">
        <f t="shared" si="732"/>
        <v>727</v>
      </c>
      <c r="D8108" s="199">
        <v>1973</v>
      </c>
      <c r="E8108" s="159" t="s">
        <v>3110</v>
      </c>
      <c r="F8108" s="159" t="s">
        <v>5341</v>
      </c>
      <c r="G8108" s="160">
        <v>851339</v>
      </c>
      <c r="H8108" s="159"/>
      <c r="I8108" s="159"/>
      <c r="J8108" s="159"/>
      <c r="K8108" s="159"/>
      <c r="L8108" s="159"/>
      <c r="M8108" s="159"/>
      <c r="N8108" s="159"/>
      <c r="O8108" s="159"/>
      <c r="P8108" s="159"/>
      <c r="Q8108" s="159"/>
      <c r="R8108" s="159"/>
      <c r="S8108" s="203"/>
      <c r="T8108" s="159"/>
      <c r="U8108" s="159"/>
      <c r="V8108" s="161"/>
      <c r="W8108" s="159"/>
      <c r="X8108" s="159"/>
      <c r="Y8108" s="159"/>
      <c r="Z8108" s="159"/>
      <c r="AA8108" s="159"/>
      <c r="AB8108" s="159"/>
      <c r="AC8108" s="159"/>
      <c r="AE8108" s="159"/>
      <c r="AF8108" s="159" t="s">
        <v>3451</v>
      </c>
      <c r="AG8108" s="159"/>
      <c r="AH8108" s="176">
        <v>45893</v>
      </c>
      <c r="AI8108" s="167"/>
    </row>
    <row r="8109" spans="1:35" ht="14.5" customHeight="1" thickBot="1" x14ac:dyDescent="0.4">
      <c r="A8109" s="3"/>
      <c r="B8109" s="5">
        <f t="shared" si="734"/>
        <v>8107</v>
      </c>
      <c r="C8109">
        <f t="shared" si="732"/>
        <v>429</v>
      </c>
      <c r="D8109" s="199">
        <v>1973</v>
      </c>
      <c r="E8109" s="162" t="s">
        <v>560</v>
      </c>
      <c r="F8109" s="162" t="s">
        <v>25</v>
      </c>
      <c r="G8109" s="162">
        <v>852066</v>
      </c>
      <c r="H8109" s="162" t="s">
        <v>17</v>
      </c>
      <c r="I8109" s="162"/>
      <c r="J8109" s="162" t="s">
        <v>3354</v>
      </c>
      <c r="K8109" s="162" t="s">
        <v>3383</v>
      </c>
      <c r="L8109" s="162"/>
      <c r="M8109" s="162" t="s">
        <v>3359</v>
      </c>
      <c r="N8109" s="162"/>
      <c r="O8109" s="162"/>
      <c r="P8109" s="162"/>
      <c r="Q8109" s="162"/>
      <c r="R8109" s="162"/>
      <c r="S8109" s="181"/>
      <c r="T8109" s="162"/>
      <c r="U8109" s="162"/>
      <c r="V8109" s="182"/>
      <c r="W8109" s="162"/>
      <c r="X8109" s="162"/>
      <c r="Y8109" s="162"/>
      <c r="Z8109" s="162"/>
      <c r="AA8109" s="159"/>
      <c r="AB8109" s="162" t="s">
        <v>195</v>
      </c>
      <c r="AC8109" s="159"/>
      <c r="AE8109" s="162"/>
      <c r="AF8109" s="162" t="s">
        <v>3060</v>
      </c>
      <c r="AG8109" s="162"/>
      <c r="AH8109" s="163">
        <v>40100.370717592596</v>
      </c>
      <c r="AI8109" s="162"/>
    </row>
    <row r="8110" spans="1:35" ht="14.5" customHeight="1" thickBot="1" x14ac:dyDescent="0.4">
      <c r="B8110" s="5">
        <f t="shared" si="734"/>
        <v>8108</v>
      </c>
      <c r="C8110">
        <f t="shared" si="732"/>
        <v>73</v>
      </c>
      <c r="D8110" s="199">
        <v>1973</v>
      </c>
      <c r="E8110" s="162" t="s">
        <v>15</v>
      </c>
      <c r="F8110" s="162" t="s">
        <v>25</v>
      </c>
      <c r="G8110" s="162">
        <v>852495</v>
      </c>
      <c r="H8110" s="162" t="s">
        <v>17</v>
      </c>
      <c r="I8110" s="162"/>
      <c r="J8110" s="162"/>
      <c r="K8110" s="162"/>
      <c r="L8110" s="162"/>
      <c r="M8110" s="162" t="s">
        <v>3359</v>
      </c>
      <c r="N8110" s="162"/>
      <c r="O8110" s="162"/>
      <c r="P8110" s="162"/>
      <c r="Q8110" s="162"/>
      <c r="R8110" s="162"/>
      <c r="S8110" s="181"/>
      <c r="T8110" s="162"/>
      <c r="U8110" s="162"/>
      <c r="V8110" s="182"/>
      <c r="W8110" s="162"/>
      <c r="X8110" s="162"/>
      <c r="Y8110" s="162"/>
      <c r="Z8110" s="162"/>
      <c r="AA8110" s="159"/>
      <c r="AB8110" s="162"/>
      <c r="AC8110" s="159"/>
      <c r="AE8110" s="162"/>
      <c r="AF8110" s="162" t="s">
        <v>3060</v>
      </c>
      <c r="AG8110" s="162"/>
      <c r="AH8110" s="163">
        <v>40927.469340277778</v>
      </c>
      <c r="AI8110" s="162"/>
    </row>
    <row r="8111" spans="1:35" ht="14.5" customHeight="1" thickBot="1" x14ac:dyDescent="0.4">
      <c r="A8111" s="3"/>
      <c r="B8111" s="5">
        <f t="shared" si="734"/>
        <v>8109</v>
      </c>
      <c r="C8111">
        <f t="shared" si="732"/>
        <v>129</v>
      </c>
      <c r="D8111" s="199">
        <v>1973</v>
      </c>
      <c r="E8111" s="162" t="s">
        <v>327</v>
      </c>
      <c r="F8111" s="162" t="s">
        <v>16</v>
      </c>
      <c r="G8111" s="162">
        <v>852568</v>
      </c>
      <c r="H8111" s="162" t="s">
        <v>17</v>
      </c>
      <c r="I8111" s="162"/>
      <c r="J8111" s="162" t="s">
        <v>380</v>
      </c>
      <c r="K8111" s="162" t="s">
        <v>3383</v>
      </c>
      <c r="L8111" s="162" t="s">
        <v>2574</v>
      </c>
      <c r="M8111" s="162" t="s">
        <v>3359</v>
      </c>
      <c r="N8111" s="162"/>
      <c r="O8111" s="162"/>
      <c r="P8111" s="162"/>
      <c r="Q8111" s="162"/>
      <c r="R8111" s="162"/>
      <c r="S8111" s="181"/>
      <c r="T8111" s="162"/>
      <c r="U8111" s="162"/>
      <c r="V8111" s="182"/>
      <c r="W8111" s="162"/>
      <c r="X8111" s="162"/>
      <c r="Y8111" s="162"/>
      <c r="Z8111" s="162"/>
      <c r="AA8111" s="159"/>
      <c r="AB8111" s="162" t="s">
        <v>132</v>
      </c>
      <c r="AC8111" s="159"/>
      <c r="AE8111" s="162"/>
      <c r="AF8111" s="162" t="s">
        <v>3060</v>
      </c>
      <c r="AG8111" s="162"/>
      <c r="AH8111" s="163">
        <v>40980.310787037037</v>
      </c>
      <c r="AI8111" s="162"/>
    </row>
    <row r="8112" spans="1:35" ht="14.5" customHeight="1" thickBot="1" x14ac:dyDescent="0.4">
      <c r="A8112" s="3"/>
      <c r="B8112" s="5">
        <f t="shared" si="734"/>
        <v>8110</v>
      </c>
      <c r="C8112">
        <f t="shared" si="732"/>
        <v>25</v>
      </c>
      <c r="D8112" s="199">
        <v>1973</v>
      </c>
      <c r="E8112" s="162" t="s">
        <v>327</v>
      </c>
      <c r="F8112" s="162" t="s">
        <v>16</v>
      </c>
      <c r="G8112" s="162">
        <v>852697</v>
      </c>
      <c r="H8112" s="162"/>
      <c r="I8112" s="162"/>
      <c r="J8112" s="162"/>
      <c r="K8112" s="162"/>
      <c r="L8112" s="162"/>
      <c r="M8112" s="162"/>
      <c r="N8112" s="162"/>
      <c r="O8112" s="162"/>
      <c r="P8112" s="162"/>
      <c r="Q8112" s="162"/>
      <c r="R8112" s="162"/>
      <c r="S8112" s="181"/>
      <c r="T8112" s="162"/>
      <c r="U8112" s="162"/>
      <c r="V8112" s="182"/>
      <c r="W8112" s="162"/>
      <c r="X8112" s="162"/>
      <c r="Y8112" s="162"/>
      <c r="Z8112" s="162"/>
      <c r="AA8112" s="159"/>
      <c r="AB8112" s="162"/>
      <c r="AC8112" s="159"/>
      <c r="AE8112" s="162"/>
      <c r="AF8112" s="162" t="s">
        <v>3451</v>
      </c>
      <c r="AG8112" s="162"/>
      <c r="AH8112" s="163">
        <v>46063</v>
      </c>
      <c r="AI8112" s="162"/>
    </row>
    <row r="8113" spans="1:35" ht="14.5" customHeight="1" thickBot="1" x14ac:dyDescent="0.4">
      <c r="A8113" s="3"/>
      <c r="B8113" s="5">
        <f t="shared" si="734"/>
        <v>8111</v>
      </c>
      <c r="C8113">
        <f t="shared" si="732"/>
        <v>15</v>
      </c>
      <c r="D8113" s="199">
        <v>1973</v>
      </c>
      <c r="E8113" s="162" t="s">
        <v>327</v>
      </c>
      <c r="F8113" s="162" t="s">
        <v>16</v>
      </c>
      <c r="G8113" s="162">
        <v>852722</v>
      </c>
      <c r="H8113" s="162" t="s">
        <v>17</v>
      </c>
      <c r="I8113" s="162"/>
      <c r="J8113" s="162" t="s">
        <v>380</v>
      </c>
      <c r="K8113" s="162"/>
      <c r="L8113" s="162"/>
      <c r="M8113" s="162" t="s">
        <v>3359</v>
      </c>
      <c r="N8113" s="162"/>
      <c r="O8113" s="162"/>
      <c r="P8113" s="162"/>
      <c r="Q8113" s="162"/>
      <c r="R8113" s="162"/>
      <c r="S8113" s="181"/>
      <c r="T8113" s="162"/>
      <c r="U8113" s="162"/>
      <c r="V8113" s="182"/>
      <c r="W8113" s="162"/>
      <c r="X8113" s="162"/>
      <c r="Y8113" s="162"/>
      <c r="Z8113" s="162"/>
      <c r="AA8113" s="159"/>
      <c r="AB8113" s="162"/>
      <c r="AC8113" s="159"/>
      <c r="AE8113" s="162"/>
      <c r="AF8113" s="162" t="s">
        <v>3060</v>
      </c>
      <c r="AG8113" s="162"/>
      <c r="AH8113" s="163">
        <v>39964.800393518519</v>
      </c>
      <c r="AI8113" s="162"/>
    </row>
    <row r="8114" spans="1:35" ht="14.5" customHeight="1" thickBot="1" x14ac:dyDescent="0.4">
      <c r="A8114" s="3"/>
      <c r="B8114" s="5">
        <f t="shared" si="734"/>
        <v>8112</v>
      </c>
      <c r="C8114">
        <f t="shared" si="732"/>
        <v>466</v>
      </c>
      <c r="D8114" s="199">
        <v>1973</v>
      </c>
      <c r="E8114" s="162" t="s">
        <v>327</v>
      </c>
      <c r="F8114" s="162" t="s">
        <v>16</v>
      </c>
      <c r="G8114" s="162">
        <v>852737</v>
      </c>
      <c r="H8114" s="162" t="s">
        <v>17</v>
      </c>
      <c r="I8114" s="162"/>
      <c r="J8114" s="162" t="s">
        <v>380</v>
      </c>
      <c r="K8114" s="162" t="s">
        <v>3383</v>
      </c>
      <c r="L8114" s="162" t="s">
        <v>62</v>
      </c>
      <c r="M8114" s="162" t="s">
        <v>3359</v>
      </c>
      <c r="N8114" s="162"/>
      <c r="O8114" s="162"/>
      <c r="P8114" s="162"/>
      <c r="Q8114" s="162"/>
      <c r="R8114" s="162"/>
      <c r="S8114" s="181"/>
      <c r="T8114" s="162"/>
      <c r="U8114" s="162"/>
      <c r="V8114" s="182"/>
      <c r="W8114" s="162"/>
      <c r="X8114" s="162"/>
      <c r="Y8114" s="162"/>
      <c r="Z8114" s="162"/>
      <c r="AA8114" s="159"/>
      <c r="AB8114" s="162"/>
      <c r="AC8114" s="159"/>
      <c r="AD8114" s="3" t="s">
        <v>2575</v>
      </c>
      <c r="AE8114" s="162"/>
      <c r="AF8114" s="162" t="s">
        <v>3060</v>
      </c>
      <c r="AG8114" s="162"/>
      <c r="AH8114" s="163">
        <v>40816.413958333331</v>
      </c>
      <c r="AI8114" s="162"/>
    </row>
    <row r="8115" spans="1:35" ht="14.5" customHeight="1" thickBot="1" x14ac:dyDescent="0.4">
      <c r="A8115" s="159"/>
      <c r="B8115" s="5">
        <f t="shared" si="734"/>
        <v>8113</v>
      </c>
      <c r="C8115">
        <f t="shared" si="732"/>
        <v>3</v>
      </c>
      <c r="D8115" s="199">
        <v>1973</v>
      </c>
      <c r="E8115" s="162" t="s">
        <v>2482</v>
      </c>
      <c r="F8115" s="162" t="s">
        <v>25</v>
      </c>
      <c r="G8115" s="162">
        <v>853203</v>
      </c>
      <c r="H8115" s="162" t="s">
        <v>17</v>
      </c>
      <c r="I8115" s="162"/>
      <c r="J8115" s="162" t="s">
        <v>3354</v>
      </c>
      <c r="K8115" s="162" t="s">
        <v>3383</v>
      </c>
      <c r="L8115" s="162" t="s">
        <v>714</v>
      </c>
      <c r="M8115" s="162" t="s">
        <v>3359</v>
      </c>
      <c r="N8115" s="162"/>
      <c r="O8115" s="162"/>
      <c r="P8115" s="162"/>
      <c r="Q8115" s="162"/>
      <c r="R8115" s="162"/>
      <c r="S8115" s="181"/>
      <c r="T8115" s="162"/>
      <c r="U8115" s="162"/>
      <c r="V8115" s="182"/>
      <c r="W8115" s="162"/>
      <c r="X8115" s="162"/>
      <c r="Y8115" s="162"/>
      <c r="Z8115" s="162"/>
      <c r="AA8115" s="159"/>
      <c r="AB8115" s="162"/>
      <c r="AC8115" s="159"/>
      <c r="AE8115" s="162"/>
      <c r="AF8115" s="162" t="s">
        <v>3060</v>
      </c>
      <c r="AG8115" s="162"/>
      <c r="AH8115" s="163">
        <v>39870.335127314815</v>
      </c>
      <c r="AI8115" s="162"/>
    </row>
    <row r="8116" spans="1:35" ht="14.5" customHeight="1" thickBot="1" x14ac:dyDescent="0.4">
      <c r="A8116" s="180"/>
      <c r="B8116" s="5">
        <f t="shared" si="734"/>
        <v>8114</v>
      </c>
      <c r="C8116">
        <f t="shared" si="732"/>
        <v>223</v>
      </c>
      <c r="D8116" s="199">
        <v>1973</v>
      </c>
      <c r="E8116" s="162" t="s">
        <v>2482</v>
      </c>
      <c r="F8116" s="162" t="s">
        <v>25</v>
      </c>
      <c r="G8116" s="162">
        <v>853206</v>
      </c>
      <c r="H8116" s="162" t="s">
        <v>17</v>
      </c>
      <c r="I8116" s="162"/>
      <c r="J8116" s="162" t="s">
        <v>3354</v>
      </c>
      <c r="K8116" s="162" t="s">
        <v>3383</v>
      </c>
      <c r="L8116" s="162" t="s">
        <v>138</v>
      </c>
      <c r="M8116" s="162" t="s">
        <v>3359</v>
      </c>
      <c r="N8116" s="162"/>
      <c r="O8116" s="162"/>
      <c r="P8116" s="162"/>
      <c r="Q8116" s="162"/>
      <c r="R8116" s="162"/>
      <c r="S8116" s="181"/>
      <c r="T8116" s="162"/>
      <c r="U8116" s="162"/>
      <c r="V8116" s="182"/>
      <c r="W8116" s="162"/>
      <c r="X8116" s="162"/>
      <c r="Y8116" s="162"/>
      <c r="Z8116" s="162"/>
      <c r="AA8116" s="159"/>
      <c r="AB8116" s="162"/>
      <c r="AC8116" s="159"/>
      <c r="AE8116" s="162"/>
      <c r="AF8116" s="162" t="s">
        <v>3060</v>
      </c>
      <c r="AG8116" s="162"/>
      <c r="AH8116" s="163">
        <v>39862.339502314811</v>
      </c>
      <c r="AI8116" s="162"/>
    </row>
    <row r="8117" spans="1:35" ht="14.5" customHeight="1" thickBot="1" x14ac:dyDescent="0.4">
      <c r="A8117" s="159"/>
      <c r="B8117" s="5">
        <f t="shared" si="734"/>
        <v>8115</v>
      </c>
      <c r="C8117">
        <f t="shared" ref="C8117:C8120" si="737">+G8118-G8117</f>
        <v>28</v>
      </c>
      <c r="D8117" s="199">
        <v>1973</v>
      </c>
      <c r="E8117" s="162" t="s">
        <v>2482</v>
      </c>
      <c r="F8117" s="162" t="s">
        <v>25</v>
      </c>
      <c r="G8117" s="162">
        <v>853429</v>
      </c>
      <c r="H8117" s="162" t="s">
        <v>17</v>
      </c>
      <c r="I8117" s="162"/>
      <c r="J8117" s="162" t="s">
        <v>3354</v>
      </c>
      <c r="K8117" s="162" t="s">
        <v>3383</v>
      </c>
      <c r="L8117" s="162" t="s">
        <v>2576</v>
      </c>
      <c r="M8117" s="162" t="s">
        <v>3359</v>
      </c>
      <c r="N8117" s="162"/>
      <c r="O8117" s="162"/>
      <c r="P8117" s="162"/>
      <c r="Q8117" s="162"/>
      <c r="R8117" s="162"/>
      <c r="S8117" s="181"/>
      <c r="T8117" s="162"/>
      <c r="U8117" s="162"/>
      <c r="V8117" s="182"/>
      <c r="W8117" s="162"/>
      <c r="X8117" s="162"/>
      <c r="Y8117" s="162"/>
      <c r="Z8117" s="162"/>
      <c r="AA8117" s="159"/>
      <c r="AB8117" s="162"/>
      <c r="AC8117" s="159"/>
      <c r="AD8117" s="3" t="s">
        <v>2577</v>
      </c>
      <c r="AE8117" s="162"/>
      <c r="AF8117" s="162" t="s">
        <v>3060</v>
      </c>
      <c r="AG8117" s="162"/>
      <c r="AH8117" s="163">
        <v>40339.794976851852</v>
      </c>
      <c r="AI8117" s="162"/>
    </row>
    <row r="8118" spans="1:35" ht="15" thickBot="1" x14ac:dyDescent="0.4">
      <c r="A8118" s="159"/>
      <c r="B8118" s="5">
        <f t="shared" si="734"/>
        <v>8116</v>
      </c>
      <c r="C8118">
        <f t="shared" si="737"/>
        <v>5</v>
      </c>
      <c r="D8118" s="199">
        <v>1973</v>
      </c>
      <c r="E8118" s="162" t="s">
        <v>2482</v>
      </c>
      <c r="F8118" s="115" t="s">
        <v>25</v>
      </c>
      <c r="G8118" s="115">
        <v>853457</v>
      </c>
      <c r="H8118" s="115"/>
      <c r="I8118" s="115"/>
      <c r="J8118" s="230" t="s">
        <v>3354</v>
      </c>
      <c r="K8118" s="115" t="s">
        <v>6637</v>
      </c>
      <c r="AF8118" t="s">
        <v>3451</v>
      </c>
      <c r="AH8118" s="2">
        <v>46204</v>
      </c>
    </row>
    <row r="8119" spans="1:35" ht="14.5" customHeight="1" thickBot="1" x14ac:dyDescent="0.4">
      <c r="B8119" s="5">
        <f t="shared" si="734"/>
        <v>8117</v>
      </c>
      <c r="C8119">
        <f t="shared" si="737"/>
        <v>115</v>
      </c>
      <c r="D8119" s="199">
        <v>1973</v>
      </c>
      <c r="E8119" s="162" t="s">
        <v>2482</v>
      </c>
      <c r="F8119" s="162" t="s">
        <v>25</v>
      </c>
      <c r="G8119" s="162">
        <v>853462</v>
      </c>
      <c r="H8119" s="162" t="s">
        <v>17</v>
      </c>
      <c r="I8119" s="162"/>
      <c r="J8119" s="162" t="s">
        <v>3354</v>
      </c>
      <c r="K8119" s="162" t="s">
        <v>3383</v>
      </c>
      <c r="L8119" s="162" t="s">
        <v>2578</v>
      </c>
      <c r="M8119" s="162" t="s">
        <v>3359</v>
      </c>
      <c r="N8119" s="162"/>
      <c r="O8119" s="162"/>
      <c r="P8119" s="162"/>
      <c r="Q8119" s="162"/>
      <c r="R8119" s="162"/>
      <c r="S8119" s="181"/>
      <c r="T8119" s="162"/>
      <c r="U8119" s="162"/>
      <c r="V8119" s="182"/>
      <c r="W8119" s="162"/>
      <c r="X8119" s="162"/>
      <c r="Y8119" s="162"/>
      <c r="Z8119" s="162"/>
      <c r="AA8119" s="159"/>
      <c r="AB8119" s="162"/>
      <c r="AC8119" s="159"/>
      <c r="AE8119" s="162"/>
      <c r="AF8119" s="162" t="s">
        <v>3060</v>
      </c>
      <c r="AG8119" s="162"/>
      <c r="AH8119" s="163">
        <v>40087.425787037035</v>
      </c>
      <c r="AI8119" s="162"/>
    </row>
    <row r="8120" spans="1:35" ht="14.5" customHeight="1" thickBot="1" x14ac:dyDescent="0.4">
      <c r="A8120" s="159"/>
      <c r="B8120" s="5">
        <f t="shared" si="734"/>
        <v>8118</v>
      </c>
      <c r="C8120">
        <f t="shared" si="737"/>
        <v>109</v>
      </c>
      <c r="D8120" s="199">
        <v>1973</v>
      </c>
      <c r="E8120" s="162" t="s">
        <v>2482</v>
      </c>
      <c r="F8120" s="89" t="s">
        <v>25</v>
      </c>
      <c r="G8120" s="160">
        <v>853577</v>
      </c>
      <c r="H8120" s="89"/>
      <c r="I8120" s="89"/>
      <c r="J8120" s="89"/>
      <c r="K8120" s="89" t="s">
        <v>3383</v>
      </c>
      <c r="L8120" s="89"/>
      <c r="M8120" s="89"/>
      <c r="N8120" s="89"/>
      <c r="O8120" s="89"/>
      <c r="P8120" s="89"/>
      <c r="Q8120" s="89"/>
      <c r="R8120" s="89"/>
      <c r="S8120" s="129"/>
      <c r="T8120" s="89"/>
      <c r="U8120" s="89"/>
      <c r="V8120" s="140"/>
      <c r="W8120" s="89"/>
      <c r="X8120" s="89"/>
      <c r="Y8120" s="89"/>
      <c r="Z8120" s="89"/>
      <c r="AA8120" s="89"/>
      <c r="AB8120" s="89"/>
      <c r="AC8120" s="89"/>
      <c r="AD8120" s="101"/>
      <c r="AE8120" s="89"/>
      <c r="AF8120" s="162" t="s">
        <v>3451</v>
      </c>
      <c r="AG8120" s="89"/>
      <c r="AH8120" s="91">
        <v>45839</v>
      </c>
      <c r="AI8120" s="90" t="s">
        <v>5187</v>
      </c>
    </row>
    <row r="8121" spans="1:35" ht="14.5" customHeight="1" thickBot="1" x14ac:dyDescent="0.4">
      <c r="A8121" s="159"/>
      <c r="B8121" s="5">
        <f t="shared" si="734"/>
        <v>8119</v>
      </c>
      <c r="C8121">
        <f t="shared" si="732"/>
        <v>56</v>
      </c>
      <c r="D8121" s="199">
        <v>1973</v>
      </c>
      <c r="E8121" s="162" t="s">
        <v>2482</v>
      </c>
      <c r="F8121" s="162" t="s">
        <v>25</v>
      </c>
      <c r="G8121" s="162">
        <v>853686</v>
      </c>
      <c r="H8121" s="162" t="s">
        <v>17</v>
      </c>
      <c r="I8121" s="162"/>
      <c r="J8121" s="162" t="s">
        <v>3354</v>
      </c>
      <c r="K8121" s="162" t="s">
        <v>3383</v>
      </c>
      <c r="L8121" s="162" t="s">
        <v>89</v>
      </c>
      <c r="M8121" s="162" t="s">
        <v>3359</v>
      </c>
      <c r="N8121" s="162"/>
      <c r="O8121" s="162"/>
      <c r="P8121" s="162"/>
      <c r="Q8121" s="162"/>
      <c r="R8121" s="162"/>
      <c r="S8121" s="181"/>
      <c r="T8121" s="162"/>
      <c r="U8121" s="162"/>
      <c r="V8121" s="182"/>
      <c r="W8121" s="162"/>
      <c r="X8121" s="162"/>
      <c r="Y8121" s="162"/>
      <c r="Z8121" s="162"/>
      <c r="AA8121" s="159"/>
      <c r="AB8121" s="162"/>
      <c r="AC8121" s="159"/>
      <c r="AD8121" s="3" t="s">
        <v>2579</v>
      </c>
      <c r="AE8121" s="162"/>
      <c r="AF8121" s="162" t="s">
        <v>3060</v>
      </c>
      <c r="AG8121" s="162"/>
      <c r="AH8121" s="163">
        <v>39970.502442129633</v>
      </c>
      <c r="AI8121" s="162"/>
    </row>
    <row r="8122" spans="1:35" ht="14.5" customHeight="1" thickBot="1" x14ac:dyDescent="0.4">
      <c r="A8122" s="159"/>
      <c r="B8122" s="5">
        <f t="shared" si="734"/>
        <v>8120</v>
      </c>
      <c r="C8122">
        <f t="shared" si="732"/>
        <v>339</v>
      </c>
      <c r="D8122" s="199">
        <v>1973</v>
      </c>
      <c r="E8122" s="162" t="s">
        <v>2482</v>
      </c>
      <c r="F8122" s="162" t="s">
        <v>25</v>
      </c>
      <c r="G8122" s="162">
        <v>853742</v>
      </c>
      <c r="H8122" s="162" t="s">
        <v>17</v>
      </c>
      <c r="I8122" s="162"/>
      <c r="J8122" s="162" t="s">
        <v>3354</v>
      </c>
      <c r="K8122" s="162" t="s">
        <v>3383</v>
      </c>
      <c r="L8122" s="162" t="s">
        <v>349</v>
      </c>
      <c r="M8122" s="162" t="s">
        <v>3359</v>
      </c>
      <c r="N8122" s="162"/>
      <c r="O8122" s="162"/>
      <c r="P8122" s="162"/>
      <c r="Q8122" s="162"/>
      <c r="R8122" s="162"/>
      <c r="S8122" s="181"/>
      <c r="T8122" s="162"/>
      <c r="U8122" s="162"/>
      <c r="V8122" s="182"/>
      <c r="W8122" s="162"/>
      <c r="X8122" s="162"/>
      <c r="Y8122" s="162"/>
      <c r="Z8122" s="162"/>
      <c r="AA8122" s="159"/>
      <c r="AB8122" s="162"/>
      <c r="AC8122" s="159"/>
      <c r="AE8122" s="162"/>
      <c r="AF8122" s="162" t="s">
        <v>3060</v>
      </c>
      <c r="AG8122" s="162"/>
      <c r="AH8122" s="163">
        <v>39850.557534722226</v>
      </c>
      <c r="AI8122" s="162"/>
    </row>
    <row r="8123" spans="1:35" ht="14.5" customHeight="1" thickBot="1" x14ac:dyDescent="0.4">
      <c r="A8123" s="159"/>
      <c r="B8123" s="5">
        <f t="shared" si="734"/>
        <v>8121</v>
      </c>
      <c r="C8123">
        <f t="shared" si="732"/>
        <v>101</v>
      </c>
      <c r="D8123" s="199">
        <v>1973</v>
      </c>
      <c r="E8123" s="162" t="s">
        <v>2482</v>
      </c>
      <c r="F8123" s="162" t="s">
        <v>25</v>
      </c>
      <c r="G8123" s="162">
        <v>854081</v>
      </c>
      <c r="H8123" s="162" t="s">
        <v>17</v>
      </c>
      <c r="I8123" s="162"/>
      <c r="J8123" s="162" t="s">
        <v>3354</v>
      </c>
      <c r="K8123" s="162" t="s">
        <v>3383</v>
      </c>
      <c r="L8123" s="162" t="s">
        <v>28</v>
      </c>
      <c r="M8123" s="162" t="s">
        <v>3359</v>
      </c>
      <c r="N8123" s="162"/>
      <c r="O8123" s="162"/>
      <c r="P8123" s="162"/>
      <c r="Q8123" s="162"/>
      <c r="R8123" s="162"/>
      <c r="S8123" s="181"/>
      <c r="T8123" s="162"/>
      <c r="U8123" s="162"/>
      <c r="V8123" s="182"/>
      <c r="W8123" s="162"/>
      <c r="X8123" s="162"/>
      <c r="Y8123" s="162"/>
      <c r="Z8123" s="162"/>
      <c r="AA8123" s="159"/>
      <c r="AB8123" s="162"/>
      <c r="AC8123" s="159">
        <v>1974</v>
      </c>
      <c r="AE8123" s="162"/>
      <c r="AF8123" s="162" t="s">
        <v>3060</v>
      </c>
      <c r="AG8123" s="162"/>
      <c r="AH8123" s="163">
        <v>39673.557789351849</v>
      </c>
      <c r="AI8123" s="162"/>
    </row>
    <row r="8124" spans="1:35" ht="14.5" customHeight="1" thickBot="1" x14ac:dyDescent="0.4">
      <c r="A8124" s="159"/>
      <c r="B8124" s="5">
        <f t="shared" si="734"/>
        <v>8122</v>
      </c>
      <c r="C8124">
        <f t="shared" si="732"/>
        <v>84</v>
      </c>
      <c r="D8124" s="202">
        <v>1973</v>
      </c>
      <c r="E8124" s="159" t="s">
        <v>2482</v>
      </c>
      <c r="F8124" s="159" t="s">
        <v>25</v>
      </c>
      <c r="G8124" s="159">
        <v>854182</v>
      </c>
      <c r="H8124" s="159"/>
      <c r="I8124" s="159"/>
      <c r="J8124" s="159"/>
      <c r="K8124" s="159"/>
      <c r="L8124" s="159"/>
      <c r="M8124" s="159"/>
      <c r="N8124" s="159"/>
      <c r="O8124" s="159"/>
      <c r="P8124" s="159"/>
      <c r="Q8124" s="159"/>
      <c r="R8124" s="159"/>
      <c r="S8124" s="203"/>
      <c r="T8124" s="159"/>
      <c r="U8124" s="159"/>
      <c r="V8124" s="161"/>
      <c r="W8124" s="159"/>
      <c r="X8124" s="159"/>
      <c r="Y8124" s="159"/>
      <c r="Z8124" s="159"/>
      <c r="AA8124" s="159"/>
      <c r="AB8124" s="159"/>
      <c r="AC8124" s="159"/>
      <c r="AE8124" s="159"/>
      <c r="AF8124" s="159" t="s">
        <v>3451</v>
      </c>
      <c r="AG8124" s="159"/>
      <c r="AH8124" s="176">
        <v>45561</v>
      </c>
      <c r="AI8124" s="167" t="s">
        <v>4215</v>
      </c>
    </row>
    <row r="8125" spans="1:35" ht="14.5" customHeight="1" thickBot="1" x14ac:dyDescent="0.4">
      <c r="A8125" s="159"/>
      <c r="B8125" s="5">
        <f t="shared" si="734"/>
        <v>8123</v>
      </c>
      <c r="C8125">
        <f t="shared" si="732"/>
        <v>58</v>
      </c>
      <c r="D8125" s="199">
        <v>1973</v>
      </c>
      <c r="E8125" s="162" t="s">
        <v>2482</v>
      </c>
      <c r="F8125" s="162" t="s">
        <v>25</v>
      </c>
      <c r="G8125" s="162">
        <v>854266</v>
      </c>
      <c r="H8125" s="162" t="s">
        <v>17</v>
      </c>
      <c r="I8125" s="162"/>
      <c r="J8125" s="162" t="s">
        <v>3354</v>
      </c>
      <c r="K8125" s="162" t="s">
        <v>3383</v>
      </c>
      <c r="L8125" s="162"/>
      <c r="M8125" s="162" t="s">
        <v>3359</v>
      </c>
      <c r="N8125" s="162"/>
      <c r="O8125" s="162"/>
      <c r="P8125" s="162"/>
      <c r="Q8125" s="162"/>
      <c r="R8125" s="162"/>
      <c r="S8125" s="181"/>
      <c r="T8125" s="162"/>
      <c r="U8125" s="162"/>
      <c r="V8125" s="182"/>
      <c r="W8125" s="162"/>
      <c r="X8125" s="162"/>
      <c r="Y8125" s="162"/>
      <c r="Z8125" s="162"/>
      <c r="AA8125" s="159"/>
      <c r="AB8125" s="162"/>
      <c r="AC8125" s="159"/>
      <c r="AE8125" s="162"/>
      <c r="AF8125" s="162" t="s">
        <v>3060</v>
      </c>
      <c r="AG8125" s="162"/>
      <c r="AH8125" s="163">
        <v>40522.475381944445</v>
      </c>
      <c r="AI8125" s="162"/>
    </row>
    <row r="8126" spans="1:35" ht="14.5" customHeight="1" thickBot="1" x14ac:dyDescent="0.4">
      <c r="A8126" s="159"/>
      <c r="B8126" s="5">
        <f t="shared" si="734"/>
        <v>8124</v>
      </c>
      <c r="C8126">
        <f t="shared" si="732"/>
        <v>197</v>
      </c>
      <c r="D8126" s="199">
        <v>1973</v>
      </c>
      <c r="E8126" s="162" t="s">
        <v>2482</v>
      </c>
      <c r="F8126" s="162" t="s">
        <v>25</v>
      </c>
      <c r="G8126" s="162">
        <v>854324</v>
      </c>
      <c r="H8126" s="162" t="s">
        <v>17</v>
      </c>
      <c r="I8126" s="162"/>
      <c r="J8126" s="162" t="s">
        <v>3354</v>
      </c>
      <c r="K8126" s="162"/>
      <c r="L8126" s="162"/>
      <c r="M8126" s="162" t="s">
        <v>3359</v>
      </c>
      <c r="N8126" s="162"/>
      <c r="O8126" s="162"/>
      <c r="P8126" s="162"/>
      <c r="Q8126" s="162"/>
      <c r="R8126" s="162"/>
      <c r="S8126" s="181"/>
      <c r="T8126" s="162"/>
      <c r="U8126" s="162"/>
      <c r="V8126" s="182"/>
      <c r="W8126" s="162"/>
      <c r="X8126" s="162"/>
      <c r="Y8126" s="162"/>
      <c r="Z8126" s="162"/>
      <c r="AA8126" s="159"/>
      <c r="AB8126" s="162"/>
      <c r="AC8126" s="159"/>
      <c r="AE8126" s="162"/>
      <c r="AF8126" s="162" t="s">
        <v>3060</v>
      </c>
      <c r="AG8126" s="162"/>
      <c r="AH8126" s="163">
        <v>39709.94090277778</v>
      </c>
      <c r="AI8126" s="162"/>
    </row>
    <row r="8127" spans="1:35" ht="14.5" customHeight="1" thickBot="1" x14ac:dyDescent="0.4">
      <c r="A8127" s="159"/>
      <c r="B8127" s="5">
        <f t="shared" si="734"/>
        <v>8125</v>
      </c>
      <c r="C8127">
        <f t="shared" si="732"/>
        <v>12</v>
      </c>
      <c r="D8127" s="199">
        <v>1973</v>
      </c>
      <c r="E8127" s="162" t="s">
        <v>2482</v>
      </c>
      <c r="F8127" s="162" t="s">
        <v>25</v>
      </c>
      <c r="G8127" s="162">
        <v>854521</v>
      </c>
      <c r="H8127" s="162" t="s">
        <v>17</v>
      </c>
      <c r="I8127" s="162"/>
      <c r="J8127" s="162"/>
      <c r="K8127" s="162" t="s">
        <v>3383</v>
      </c>
      <c r="L8127" s="162" t="s">
        <v>21</v>
      </c>
      <c r="M8127" s="162" t="s">
        <v>3359</v>
      </c>
      <c r="N8127" s="162"/>
      <c r="O8127" s="162"/>
      <c r="P8127" s="162"/>
      <c r="Q8127" s="162"/>
      <c r="R8127" s="162"/>
      <c r="S8127" s="181"/>
      <c r="T8127" s="162"/>
      <c r="U8127" s="162"/>
      <c r="V8127" s="182"/>
      <c r="W8127" s="162"/>
      <c r="X8127" s="162"/>
      <c r="Y8127" s="162"/>
      <c r="Z8127" s="162"/>
      <c r="AA8127" s="159"/>
      <c r="AB8127" s="162"/>
      <c r="AC8127" s="159"/>
      <c r="AD8127" s="3" t="s">
        <v>985</v>
      </c>
      <c r="AE8127" s="162"/>
      <c r="AF8127" s="162" t="s">
        <v>3060</v>
      </c>
      <c r="AG8127" s="162"/>
      <c r="AH8127" s="163">
        <v>39915.038148148145</v>
      </c>
      <c r="AI8127" s="162"/>
    </row>
    <row r="8128" spans="1:35" ht="14.5" customHeight="1" thickBot="1" x14ac:dyDescent="0.4">
      <c r="A8128" s="180"/>
      <c r="B8128" s="5">
        <f t="shared" si="734"/>
        <v>8126</v>
      </c>
      <c r="C8128">
        <f t="shared" si="732"/>
        <v>263</v>
      </c>
      <c r="D8128" s="199">
        <v>1973</v>
      </c>
      <c r="E8128" s="162" t="s">
        <v>2482</v>
      </c>
      <c r="F8128" s="162" t="s">
        <v>25</v>
      </c>
      <c r="G8128" s="162">
        <v>854533</v>
      </c>
      <c r="H8128" s="162" t="s">
        <v>17</v>
      </c>
      <c r="I8128" s="162"/>
      <c r="J8128" s="162" t="s">
        <v>3356</v>
      </c>
      <c r="K8128" s="162"/>
      <c r="L8128" s="162"/>
      <c r="M8128" s="162" t="s">
        <v>3359</v>
      </c>
      <c r="N8128" s="162"/>
      <c r="O8128" s="162"/>
      <c r="P8128" s="162"/>
      <c r="Q8128" s="162"/>
      <c r="R8128" s="162"/>
      <c r="S8128" s="181"/>
      <c r="T8128" s="162"/>
      <c r="U8128" s="162"/>
      <c r="V8128" s="182"/>
      <c r="W8128" s="162"/>
      <c r="X8128" s="162"/>
      <c r="Y8128" s="162"/>
      <c r="Z8128" s="162"/>
      <c r="AA8128" s="159"/>
      <c r="AB8128" s="162"/>
      <c r="AC8128" s="159"/>
      <c r="AE8128" s="162"/>
      <c r="AF8128" s="162" t="s">
        <v>3060</v>
      </c>
      <c r="AG8128" s="162"/>
      <c r="AH8128" s="163">
        <v>40851.454398148147</v>
      </c>
      <c r="AI8128" s="162"/>
    </row>
    <row r="8129" spans="1:36" ht="14.5" customHeight="1" thickBot="1" x14ac:dyDescent="0.4">
      <c r="A8129" s="159"/>
      <c r="B8129" s="5">
        <f t="shared" si="734"/>
        <v>8127</v>
      </c>
      <c r="C8129">
        <f t="shared" si="732"/>
        <v>132</v>
      </c>
      <c r="D8129" s="199">
        <v>1973</v>
      </c>
      <c r="E8129" s="162" t="s">
        <v>2482</v>
      </c>
      <c r="F8129" s="162" t="s">
        <v>25</v>
      </c>
      <c r="G8129" s="162">
        <v>854796</v>
      </c>
      <c r="H8129" s="162"/>
      <c r="I8129" s="162"/>
      <c r="J8129" s="162"/>
      <c r="K8129" s="162"/>
      <c r="L8129" s="162"/>
      <c r="M8129" s="162"/>
      <c r="N8129" s="162"/>
      <c r="O8129" s="162"/>
      <c r="P8129" s="162"/>
      <c r="Q8129" s="162"/>
      <c r="R8129" s="162"/>
      <c r="S8129" s="181"/>
      <c r="T8129" s="162"/>
      <c r="U8129" s="162"/>
      <c r="V8129" s="182"/>
      <c r="W8129" s="162"/>
      <c r="X8129" s="162"/>
      <c r="Y8129" s="162"/>
      <c r="Z8129" s="162"/>
      <c r="AA8129" s="159"/>
      <c r="AB8129" s="162"/>
      <c r="AC8129" s="159"/>
      <c r="AE8129" s="162"/>
      <c r="AF8129" s="162" t="s">
        <v>3451</v>
      </c>
      <c r="AG8129" s="162"/>
      <c r="AH8129" s="163">
        <v>45409</v>
      </c>
      <c r="AI8129" s="162"/>
    </row>
    <row r="8130" spans="1:36" ht="14.5" customHeight="1" thickBot="1" x14ac:dyDescent="0.4">
      <c r="A8130" s="159"/>
      <c r="B8130" s="5">
        <f t="shared" si="734"/>
        <v>8128</v>
      </c>
      <c r="C8130">
        <f t="shared" si="732"/>
        <v>63</v>
      </c>
      <c r="D8130" s="199">
        <v>1973</v>
      </c>
      <c r="E8130" s="159" t="s">
        <v>2482</v>
      </c>
      <c r="F8130" s="159" t="s">
        <v>25</v>
      </c>
      <c r="G8130" s="160">
        <v>854928</v>
      </c>
      <c r="H8130" s="159"/>
      <c r="I8130" s="159"/>
      <c r="J8130" s="159" t="s">
        <v>3354</v>
      </c>
      <c r="K8130" s="159" t="s">
        <v>3383</v>
      </c>
      <c r="L8130" s="159"/>
      <c r="M8130" s="159"/>
      <c r="N8130" s="159"/>
      <c r="O8130" s="159"/>
      <c r="P8130" s="159"/>
      <c r="Q8130" s="159"/>
      <c r="R8130" s="159"/>
      <c r="S8130" s="203"/>
      <c r="T8130" s="159" t="s">
        <v>5084</v>
      </c>
      <c r="U8130" s="159"/>
      <c r="V8130" s="161"/>
      <c r="W8130" s="159" t="s">
        <v>3830</v>
      </c>
      <c r="X8130" s="159"/>
      <c r="Y8130" s="159"/>
      <c r="Z8130" s="159"/>
      <c r="AA8130" s="159" t="s">
        <v>3262</v>
      </c>
      <c r="AB8130" s="159"/>
      <c r="AC8130" s="159"/>
      <c r="AE8130" s="159"/>
      <c r="AF8130" s="162" t="s">
        <v>3451</v>
      </c>
      <c r="AG8130" s="162"/>
      <c r="AH8130" s="163">
        <v>45783</v>
      </c>
      <c r="AI8130" s="76" t="s">
        <v>5026</v>
      </c>
    </row>
    <row r="8131" spans="1:36" ht="14.5" customHeight="1" thickBot="1" x14ac:dyDescent="0.4">
      <c r="A8131" s="159"/>
      <c r="B8131" s="5">
        <f t="shared" si="734"/>
        <v>8129</v>
      </c>
      <c r="C8131">
        <f t="shared" si="732"/>
        <v>5</v>
      </c>
      <c r="D8131" s="199">
        <v>1973</v>
      </c>
      <c r="E8131" s="159" t="s">
        <v>2482</v>
      </c>
      <c r="F8131" s="159" t="s">
        <v>25</v>
      </c>
      <c r="G8131" s="160">
        <v>854991</v>
      </c>
      <c r="H8131" s="159"/>
      <c r="I8131" s="159"/>
      <c r="J8131" s="159" t="s">
        <v>3354</v>
      </c>
      <c r="K8131" s="159" t="s">
        <v>3383</v>
      </c>
      <c r="L8131" s="159"/>
      <c r="M8131" s="159"/>
      <c r="N8131" s="159"/>
      <c r="O8131" s="159"/>
      <c r="P8131" s="159"/>
      <c r="Q8131" s="159"/>
      <c r="R8131" s="159"/>
      <c r="S8131" s="203"/>
      <c r="T8131" s="159" t="s">
        <v>5084</v>
      </c>
      <c r="U8131" s="159"/>
      <c r="V8131" s="161"/>
      <c r="W8131" s="159" t="s">
        <v>3830</v>
      </c>
      <c r="X8131" s="159"/>
      <c r="Y8131" s="159"/>
      <c r="Z8131" s="159"/>
      <c r="AA8131" s="159" t="s">
        <v>3262</v>
      </c>
      <c r="AB8131" s="159"/>
      <c r="AC8131" s="159"/>
      <c r="AE8131" s="159"/>
      <c r="AF8131" s="162" t="s">
        <v>3451</v>
      </c>
      <c r="AG8131" s="162"/>
      <c r="AH8131" s="163">
        <v>45783</v>
      </c>
      <c r="AI8131" s="76" t="s">
        <v>5027</v>
      </c>
    </row>
    <row r="8132" spans="1:36" ht="14.5" customHeight="1" thickBot="1" x14ac:dyDescent="0.4">
      <c r="A8132" s="159"/>
      <c r="B8132" s="5">
        <f t="shared" si="734"/>
        <v>8130</v>
      </c>
      <c r="C8132">
        <f t="shared" si="732"/>
        <v>154</v>
      </c>
      <c r="D8132" s="199">
        <v>1973</v>
      </c>
      <c r="E8132" s="120" t="s">
        <v>2482</v>
      </c>
      <c r="F8132" s="120" t="s">
        <v>25</v>
      </c>
      <c r="G8132" s="122">
        <v>854996</v>
      </c>
      <c r="H8132" s="196" t="s">
        <v>5836</v>
      </c>
      <c r="I8132" s="196"/>
      <c r="J8132" s="196" t="s">
        <v>3354</v>
      </c>
      <c r="K8132" s="196" t="s">
        <v>3383</v>
      </c>
      <c r="L8132" s="196"/>
      <c r="M8132" s="196" t="s">
        <v>3453</v>
      </c>
      <c r="N8132" s="196"/>
      <c r="O8132" s="196"/>
      <c r="P8132" s="196"/>
      <c r="Q8132" s="196"/>
      <c r="R8132" s="196"/>
      <c r="S8132" s="204"/>
      <c r="T8132" s="196" t="s">
        <v>5086</v>
      </c>
      <c r="U8132" s="196"/>
      <c r="V8132" s="205"/>
      <c r="W8132" s="196" t="s">
        <v>3830</v>
      </c>
      <c r="X8132" s="196" t="s">
        <v>3660</v>
      </c>
      <c r="Y8132" s="196"/>
      <c r="Z8132" s="196"/>
      <c r="AA8132" s="196" t="s">
        <v>3262</v>
      </c>
      <c r="AB8132" s="196"/>
      <c r="AC8132" s="196"/>
      <c r="AD8132" s="172"/>
      <c r="AE8132" s="196"/>
      <c r="AF8132" s="162" t="s">
        <v>3451</v>
      </c>
      <c r="AG8132" s="196"/>
      <c r="AH8132" s="206">
        <v>45999</v>
      </c>
      <c r="AI8132" s="198" t="s">
        <v>6080</v>
      </c>
    </row>
    <row r="8133" spans="1:36" ht="14.5" customHeight="1" thickBot="1" x14ac:dyDescent="0.4">
      <c r="A8133" s="159"/>
      <c r="B8133" s="5">
        <f t="shared" si="734"/>
        <v>8131</v>
      </c>
      <c r="C8133">
        <f t="shared" ref="C8133:C8138" si="738">+G8134-G8133</f>
        <v>40</v>
      </c>
      <c r="D8133" s="199">
        <v>1973</v>
      </c>
      <c r="E8133" s="162" t="s">
        <v>2482</v>
      </c>
      <c r="F8133" s="162" t="s">
        <v>25</v>
      </c>
      <c r="G8133" s="162">
        <v>855150</v>
      </c>
      <c r="H8133" s="162" t="s">
        <v>17</v>
      </c>
      <c r="I8133" s="162"/>
      <c r="J8133" s="162" t="s">
        <v>3354</v>
      </c>
      <c r="K8133" s="162" t="s">
        <v>3383</v>
      </c>
      <c r="L8133" s="162" t="s">
        <v>37</v>
      </c>
      <c r="M8133" s="162" t="s">
        <v>3359</v>
      </c>
      <c r="N8133" s="162"/>
      <c r="O8133" s="162"/>
      <c r="P8133" s="162"/>
      <c r="Q8133" s="162"/>
      <c r="R8133" s="162"/>
      <c r="S8133" s="181"/>
      <c r="T8133" s="162"/>
      <c r="U8133" s="162"/>
      <c r="V8133" s="182"/>
      <c r="W8133" s="162"/>
      <c r="X8133" s="162"/>
      <c r="Y8133" s="162"/>
      <c r="Z8133" s="162"/>
      <c r="AA8133" s="159"/>
      <c r="AB8133" s="162"/>
      <c r="AC8133" s="159"/>
      <c r="AE8133" s="162"/>
      <c r="AF8133" s="162" t="s">
        <v>3060</v>
      </c>
      <c r="AG8133" s="162"/>
      <c r="AH8133" s="163">
        <v>39829.494502314818</v>
      </c>
      <c r="AI8133" s="162"/>
    </row>
    <row r="8134" spans="1:36" ht="15" thickBot="1" x14ac:dyDescent="0.4">
      <c r="B8134" s="5">
        <f t="shared" si="734"/>
        <v>8132</v>
      </c>
      <c r="C8134">
        <f t="shared" si="738"/>
        <v>211</v>
      </c>
      <c r="D8134" s="199">
        <v>1973</v>
      </c>
      <c r="E8134" s="159" t="s">
        <v>2482</v>
      </c>
      <c r="F8134" s="159" t="s">
        <v>25</v>
      </c>
      <c r="G8134" s="160">
        <v>855190</v>
      </c>
      <c r="H8134" s="159"/>
      <c r="I8134" s="159"/>
      <c r="J8134" s="159" t="s">
        <v>3354</v>
      </c>
      <c r="K8134" s="159" t="s">
        <v>3383</v>
      </c>
      <c r="L8134" s="159"/>
      <c r="M8134" s="159" t="s">
        <v>3453</v>
      </c>
      <c r="N8134" s="159"/>
      <c r="O8134" s="159"/>
      <c r="P8134" s="159"/>
      <c r="Q8134" s="159"/>
      <c r="R8134" s="159"/>
      <c r="S8134" s="159"/>
      <c r="T8134" s="159" t="s">
        <v>5084</v>
      </c>
      <c r="U8134" s="159"/>
      <c r="V8134" s="161"/>
      <c r="W8134" s="159" t="s">
        <v>3576</v>
      </c>
      <c r="X8134" s="159" t="s">
        <v>3452</v>
      </c>
      <c r="Y8134" s="159"/>
      <c r="Z8134" s="159"/>
      <c r="AA8134" s="159"/>
      <c r="AB8134" s="159"/>
      <c r="AC8134" s="159"/>
      <c r="AD8134" s="159"/>
      <c r="AE8134" s="159"/>
      <c r="AF8134" t="s">
        <v>3451</v>
      </c>
      <c r="AG8134" s="159"/>
      <c r="AH8134" s="176">
        <v>46256</v>
      </c>
      <c r="AI8134" s="76" t="s">
        <v>6933</v>
      </c>
    </row>
    <row r="8135" spans="1:36" ht="14.5" customHeight="1" thickBot="1" x14ac:dyDescent="0.4">
      <c r="A8135" s="159"/>
      <c r="B8135" s="5">
        <f t="shared" si="734"/>
        <v>8133</v>
      </c>
      <c r="C8135">
        <f t="shared" si="738"/>
        <v>54</v>
      </c>
      <c r="D8135" s="199">
        <v>1973</v>
      </c>
      <c r="E8135" s="162" t="s">
        <v>2482</v>
      </c>
      <c r="F8135" s="162" t="s">
        <v>25</v>
      </c>
      <c r="G8135" s="162">
        <v>855401</v>
      </c>
      <c r="H8135" s="162" t="s">
        <v>17</v>
      </c>
      <c r="I8135" s="162"/>
      <c r="J8135" s="162" t="s">
        <v>3356</v>
      </c>
      <c r="K8135" s="162" t="s">
        <v>3383</v>
      </c>
      <c r="L8135" s="162" t="s">
        <v>128</v>
      </c>
      <c r="M8135" s="162" t="s">
        <v>3359</v>
      </c>
      <c r="N8135" s="162"/>
      <c r="O8135" s="162"/>
      <c r="P8135" s="162"/>
      <c r="Q8135" s="162"/>
      <c r="R8135" s="162"/>
      <c r="S8135" s="181"/>
      <c r="T8135" s="162"/>
      <c r="U8135" s="162"/>
      <c r="V8135" s="182"/>
      <c r="W8135" s="162"/>
      <c r="X8135" s="162"/>
      <c r="Y8135" s="162"/>
      <c r="Z8135" s="162"/>
      <c r="AA8135" s="159"/>
      <c r="AB8135" s="162"/>
      <c r="AC8135" s="159"/>
      <c r="AE8135" s="162"/>
      <c r="AF8135" s="162" t="s">
        <v>3060</v>
      </c>
      <c r="AG8135" s="162"/>
      <c r="AH8135" s="163">
        <v>40926.539895833332</v>
      </c>
      <c r="AI8135" s="162"/>
    </row>
    <row r="8136" spans="1:36" ht="14.5" customHeight="1" thickBot="1" x14ac:dyDescent="0.4">
      <c r="A8136" s="159"/>
      <c r="B8136" s="5">
        <f t="shared" si="734"/>
        <v>8134</v>
      </c>
      <c r="C8136">
        <f t="shared" si="738"/>
        <v>501</v>
      </c>
      <c r="D8136" s="199">
        <v>1973</v>
      </c>
      <c r="E8136" s="159" t="s">
        <v>2482</v>
      </c>
      <c r="F8136" s="159" t="s">
        <v>25</v>
      </c>
      <c r="G8136" s="160">
        <v>855455</v>
      </c>
      <c r="H8136" s="159"/>
      <c r="I8136" s="159"/>
      <c r="J8136" s="159" t="s">
        <v>3354</v>
      </c>
      <c r="K8136" s="159" t="s">
        <v>3383</v>
      </c>
      <c r="L8136" s="159"/>
      <c r="M8136" s="159" t="s">
        <v>3453</v>
      </c>
      <c r="N8136" s="159"/>
      <c r="O8136" s="159"/>
      <c r="P8136" s="159"/>
      <c r="Q8136" s="159"/>
      <c r="R8136" s="159"/>
      <c r="S8136" s="203"/>
      <c r="T8136" s="159" t="s">
        <v>5084</v>
      </c>
      <c r="U8136" s="159"/>
      <c r="V8136" s="161"/>
      <c r="W8136" s="159" t="s">
        <v>3830</v>
      </c>
      <c r="X8136" s="159"/>
      <c r="Y8136" s="159"/>
      <c r="Z8136" s="159"/>
      <c r="AA8136" s="159" t="s">
        <v>3262</v>
      </c>
      <c r="AB8136" s="159"/>
      <c r="AC8136" s="159"/>
      <c r="AE8136" s="159"/>
      <c r="AF8136" s="162" t="s">
        <v>3451</v>
      </c>
      <c r="AG8136" s="162"/>
      <c r="AH8136" s="163">
        <v>45783</v>
      </c>
      <c r="AI8136" s="76" t="s">
        <v>5028</v>
      </c>
    </row>
    <row r="8137" spans="1:36" ht="14.5" customHeight="1" thickBot="1" x14ac:dyDescent="0.4">
      <c r="A8137" s="159"/>
      <c r="B8137" s="5">
        <f t="shared" si="734"/>
        <v>8135</v>
      </c>
      <c r="C8137">
        <f t="shared" si="738"/>
        <v>432</v>
      </c>
      <c r="D8137" s="199">
        <v>1973</v>
      </c>
      <c r="E8137" s="162" t="s">
        <v>221</v>
      </c>
      <c r="F8137" s="162" t="s">
        <v>16</v>
      </c>
      <c r="G8137" s="162">
        <v>855956</v>
      </c>
      <c r="H8137" s="162" t="s">
        <v>17</v>
      </c>
      <c r="I8137" s="162"/>
      <c r="J8137" s="162" t="s">
        <v>380</v>
      </c>
      <c r="K8137" s="162" t="s">
        <v>3383</v>
      </c>
      <c r="L8137" s="162" t="s">
        <v>46</v>
      </c>
      <c r="M8137" s="162" t="s">
        <v>3359</v>
      </c>
      <c r="N8137" s="162"/>
      <c r="O8137" s="162"/>
      <c r="P8137" s="162"/>
      <c r="Q8137" s="162"/>
      <c r="R8137" s="162"/>
      <c r="S8137" s="181"/>
      <c r="T8137" s="162"/>
      <c r="U8137" s="162"/>
      <c r="V8137" s="182"/>
      <c r="W8137" s="162"/>
      <c r="X8137" s="162"/>
      <c r="Y8137" s="162"/>
      <c r="Z8137" s="162"/>
      <c r="AA8137" s="159" t="s">
        <v>3464</v>
      </c>
      <c r="AB8137" s="162" t="s">
        <v>168</v>
      </c>
      <c r="AC8137" s="159"/>
      <c r="AD8137" s="3" t="s">
        <v>2580</v>
      </c>
      <c r="AE8137" s="162" t="s">
        <v>380</v>
      </c>
      <c r="AF8137" s="162" t="s">
        <v>3060</v>
      </c>
      <c r="AG8137" s="162"/>
      <c r="AH8137" s="163">
        <v>40923.52144675926</v>
      </c>
      <c r="AI8137" s="162"/>
    </row>
    <row r="8138" spans="1:36" ht="14.5" customHeight="1" thickBot="1" x14ac:dyDescent="0.4">
      <c r="A8138" s="159"/>
      <c r="B8138" s="5">
        <f t="shared" si="734"/>
        <v>8136</v>
      </c>
      <c r="C8138">
        <f t="shared" si="738"/>
        <v>420</v>
      </c>
      <c r="D8138" s="199">
        <v>1973</v>
      </c>
      <c r="E8138" s="162" t="s">
        <v>4008</v>
      </c>
      <c r="F8138" s="162" t="s">
        <v>2064</v>
      </c>
      <c r="G8138" s="162">
        <v>856388</v>
      </c>
      <c r="H8138" s="162"/>
      <c r="I8138" s="162"/>
      <c r="J8138" s="162"/>
      <c r="K8138" s="162"/>
      <c r="L8138" s="162"/>
      <c r="M8138" s="162"/>
      <c r="N8138" s="162"/>
      <c r="O8138" s="162"/>
      <c r="P8138" s="162"/>
      <c r="Q8138" s="162"/>
      <c r="R8138" s="162"/>
      <c r="S8138" s="181"/>
      <c r="T8138" s="162"/>
      <c r="U8138" s="162"/>
      <c r="V8138" s="182"/>
      <c r="W8138" s="162"/>
      <c r="X8138" s="162"/>
      <c r="Y8138" s="162"/>
      <c r="Z8138" s="162"/>
      <c r="AA8138" s="159"/>
      <c r="AB8138" s="162"/>
      <c r="AC8138" s="159"/>
      <c r="AD8138" s="3" t="s">
        <v>4009</v>
      </c>
      <c r="AE8138" s="162"/>
      <c r="AF8138" s="162" t="s">
        <v>3451</v>
      </c>
      <c r="AG8138" s="162"/>
      <c r="AH8138" s="163">
        <v>45383</v>
      </c>
      <c r="AI8138" s="162"/>
    </row>
    <row r="8139" spans="1:36" ht="14.5" customHeight="1" thickBot="1" x14ac:dyDescent="0.4">
      <c r="A8139" s="159"/>
      <c r="B8139" s="5">
        <f t="shared" si="734"/>
        <v>8137</v>
      </c>
      <c r="C8139">
        <f t="shared" si="732"/>
        <v>365</v>
      </c>
      <c r="D8139" s="199">
        <v>1973</v>
      </c>
      <c r="E8139" s="162" t="s">
        <v>15</v>
      </c>
      <c r="F8139" s="162" t="s">
        <v>25</v>
      </c>
      <c r="G8139" s="162">
        <v>856808</v>
      </c>
      <c r="H8139" s="162" t="s">
        <v>17</v>
      </c>
      <c r="I8139" s="162"/>
      <c r="J8139" s="162" t="s">
        <v>3354</v>
      </c>
      <c r="K8139" s="162" t="s">
        <v>3383</v>
      </c>
      <c r="L8139" s="162" t="s">
        <v>156</v>
      </c>
      <c r="M8139" s="162" t="s">
        <v>3359</v>
      </c>
      <c r="N8139" s="162"/>
      <c r="O8139" s="162"/>
      <c r="P8139" s="162"/>
      <c r="Q8139" s="162"/>
      <c r="R8139" s="162"/>
      <c r="S8139" s="181"/>
      <c r="T8139" s="162"/>
      <c r="U8139" s="162"/>
      <c r="V8139" s="182"/>
      <c r="W8139" s="162"/>
      <c r="X8139" s="162"/>
      <c r="Y8139" s="162"/>
      <c r="Z8139" s="162"/>
      <c r="AA8139" s="159"/>
      <c r="AB8139" s="162"/>
      <c r="AC8139" s="159"/>
      <c r="AE8139" s="162"/>
      <c r="AF8139" s="162" t="s">
        <v>3060</v>
      </c>
      <c r="AG8139" s="162"/>
      <c r="AH8139" s="163">
        <v>40363.830474537041</v>
      </c>
      <c r="AI8139" s="162"/>
    </row>
    <row r="8140" spans="1:36" ht="14.5" customHeight="1" thickBot="1" x14ac:dyDescent="0.4">
      <c r="A8140" s="159"/>
      <c r="B8140" s="5">
        <f t="shared" si="734"/>
        <v>8138</v>
      </c>
      <c r="C8140">
        <f t="shared" si="732"/>
        <v>36</v>
      </c>
      <c r="D8140" s="199">
        <v>1973</v>
      </c>
      <c r="E8140" s="162" t="s">
        <v>15</v>
      </c>
      <c r="F8140" s="162" t="s">
        <v>25</v>
      </c>
      <c r="G8140" s="162">
        <v>857173</v>
      </c>
      <c r="H8140" s="162" t="s">
        <v>17</v>
      </c>
      <c r="I8140" s="162"/>
      <c r="J8140" s="162"/>
      <c r="K8140" s="162"/>
      <c r="L8140" s="162"/>
      <c r="M8140" s="162" t="s">
        <v>3359</v>
      </c>
      <c r="N8140" s="162"/>
      <c r="O8140" s="162"/>
      <c r="P8140" s="162"/>
      <c r="Q8140" s="162"/>
      <c r="R8140" s="162"/>
      <c r="S8140" s="181"/>
      <c r="T8140" s="162"/>
      <c r="U8140" s="162"/>
      <c r="V8140" s="182"/>
      <c r="W8140" s="162"/>
      <c r="X8140" s="162"/>
      <c r="Y8140" s="162"/>
      <c r="Z8140" s="162"/>
      <c r="AA8140" s="159"/>
      <c r="AB8140" s="162"/>
      <c r="AC8140" s="159"/>
      <c r="AE8140" s="162"/>
      <c r="AF8140" s="162" t="s">
        <v>3060</v>
      </c>
      <c r="AG8140" s="162"/>
      <c r="AH8140" s="163">
        <v>39987.003969907404</v>
      </c>
      <c r="AI8140" s="162"/>
    </row>
    <row r="8141" spans="1:36" ht="14.5" customHeight="1" thickBot="1" x14ac:dyDescent="0.4">
      <c r="A8141" s="159"/>
      <c r="B8141" s="5">
        <f t="shared" si="734"/>
        <v>8139</v>
      </c>
      <c r="C8141">
        <f t="shared" si="732"/>
        <v>5</v>
      </c>
      <c r="D8141" s="199">
        <v>1973</v>
      </c>
      <c r="E8141" s="162" t="s">
        <v>15</v>
      </c>
      <c r="F8141" s="162" t="s">
        <v>25</v>
      </c>
      <c r="G8141" s="162">
        <v>857209</v>
      </c>
      <c r="H8141" s="162" t="s">
        <v>17</v>
      </c>
      <c r="I8141" s="162"/>
      <c r="J8141" s="162"/>
      <c r="K8141" s="162" t="s">
        <v>3383</v>
      </c>
      <c r="L8141" s="162"/>
      <c r="M8141" s="162" t="s">
        <v>3359</v>
      </c>
      <c r="N8141" s="162"/>
      <c r="O8141" s="162"/>
      <c r="P8141" s="162"/>
      <c r="Q8141" s="162"/>
      <c r="R8141" s="162"/>
      <c r="S8141" s="181"/>
      <c r="T8141" s="162"/>
      <c r="U8141" s="162"/>
      <c r="V8141" s="182"/>
      <c r="W8141" s="162"/>
      <c r="X8141" s="162"/>
      <c r="Y8141" s="162"/>
      <c r="Z8141" s="162"/>
      <c r="AA8141" s="159"/>
      <c r="AB8141" s="162"/>
      <c r="AC8141" s="159"/>
      <c r="AE8141" s="162"/>
      <c r="AF8141" s="162" t="s">
        <v>3060</v>
      </c>
      <c r="AG8141" s="162"/>
      <c r="AH8141" s="163">
        <v>40546.866226851853</v>
      </c>
      <c r="AI8141" s="162"/>
    </row>
    <row r="8142" spans="1:36" ht="14.5" customHeight="1" thickBot="1" x14ac:dyDescent="0.4">
      <c r="A8142" s="159"/>
      <c r="B8142" s="5">
        <f t="shared" si="734"/>
        <v>8140</v>
      </c>
      <c r="C8142">
        <f t="shared" si="732"/>
        <v>376</v>
      </c>
      <c r="D8142" s="199">
        <v>1973</v>
      </c>
      <c r="E8142" s="162" t="s">
        <v>15</v>
      </c>
      <c r="F8142" s="162" t="s">
        <v>25</v>
      </c>
      <c r="G8142" s="162">
        <v>857214</v>
      </c>
      <c r="H8142" s="162" t="s">
        <v>17</v>
      </c>
      <c r="I8142" s="162"/>
      <c r="J8142" s="162"/>
      <c r="K8142" s="162"/>
      <c r="L8142" s="162"/>
      <c r="M8142" s="162" t="s">
        <v>3359</v>
      </c>
      <c r="N8142" s="162"/>
      <c r="O8142" s="162"/>
      <c r="P8142" s="162"/>
      <c r="Q8142" s="162"/>
      <c r="R8142" s="162"/>
      <c r="S8142" s="181"/>
      <c r="T8142" s="162"/>
      <c r="U8142" s="162"/>
      <c r="V8142" s="182"/>
      <c r="W8142" s="162"/>
      <c r="X8142" s="162"/>
      <c r="Y8142" s="162"/>
      <c r="Z8142" s="162"/>
      <c r="AA8142" s="159"/>
      <c r="AB8142" s="162"/>
      <c r="AC8142" s="159"/>
      <c r="AE8142" s="162"/>
      <c r="AF8142" s="162" t="s">
        <v>3060</v>
      </c>
      <c r="AG8142" s="162"/>
      <c r="AH8142" s="163">
        <v>40896.125208333331</v>
      </c>
      <c r="AI8142" s="162"/>
    </row>
    <row r="8143" spans="1:36" ht="14.5" customHeight="1" thickBot="1" x14ac:dyDescent="0.4">
      <c r="A8143" s="159"/>
      <c r="B8143" s="5">
        <f t="shared" si="734"/>
        <v>8141</v>
      </c>
      <c r="C8143">
        <f t="shared" si="732"/>
        <v>116</v>
      </c>
      <c r="D8143" s="199">
        <v>1973</v>
      </c>
      <c r="E8143" s="120" t="s">
        <v>15</v>
      </c>
      <c r="F8143" s="120" t="s">
        <v>25</v>
      </c>
      <c r="G8143" s="122">
        <v>857590</v>
      </c>
      <c r="H8143" s="196" t="s">
        <v>5836</v>
      </c>
      <c r="I8143" s="196"/>
      <c r="J8143" s="196" t="s">
        <v>3354</v>
      </c>
      <c r="K8143" s="196" t="s">
        <v>3383</v>
      </c>
      <c r="L8143" s="196"/>
      <c r="M8143" s="196" t="s">
        <v>3453</v>
      </c>
      <c r="N8143" s="196"/>
      <c r="O8143" s="196"/>
      <c r="P8143" s="196"/>
      <c r="Q8143" s="196"/>
      <c r="R8143" s="196"/>
      <c r="S8143" s="204"/>
      <c r="T8143" s="196" t="s">
        <v>3262</v>
      </c>
      <c r="U8143" s="196"/>
      <c r="V8143" s="205"/>
      <c r="W8143" s="196" t="s">
        <v>3572</v>
      </c>
      <c r="X8143" s="196" t="s">
        <v>3660</v>
      </c>
      <c r="Y8143" s="196"/>
      <c r="Z8143" s="196"/>
      <c r="AA8143" s="196" t="s">
        <v>3262</v>
      </c>
      <c r="AB8143" s="196"/>
      <c r="AC8143" s="196"/>
      <c r="AD8143" s="172"/>
      <c r="AE8143" s="196"/>
      <c r="AF8143" s="162" t="s">
        <v>3451</v>
      </c>
      <c r="AG8143" s="162"/>
      <c r="AH8143" s="163">
        <v>45966</v>
      </c>
      <c r="AI8143" s="198" t="s">
        <v>5937</v>
      </c>
    </row>
    <row r="8144" spans="1:36" ht="14.5" customHeight="1" thickBot="1" x14ac:dyDescent="0.4">
      <c r="A8144" s="159"/>
      <c r="B8144" s="5">
        <f t="shared" si="734"/>
        <v>8142</v>
      </c>
      <c r="C8144">
        <f t="shared" si="732"/>
        <v>43</v>
      </c>
      <c r="D8144" s="199">
        <v>1973</v>
      </c>
      <c r="E8144" s="162" t="s">
        <v>15</v>
      </c>
      <c r="F8144" s="162" t="s">
        <v>25</v>
      </c>
      <c r="G8144" s="162">
        <v>857706</v>
      </c>
      <c r="H8144" s="162" t="s">
        <v>17</v>
      </c>
      <c r="I8144" s="162"/>
      <c r="J8144" s="162" t="s">
        <v>3354</v>
      </c>
      <c r="K8144" s="162" t="s">
        <v>3383</v>
      </c>
      <c r="L8144" s="162" t="s">
        <v>102</v>
      </c>
      <c r="M8144" s="162" t="s">
        <v>3453</v>
      </c>
      <c r="N8144" s="162"/>
      <c r="O8144" s="162"/>
      <c r="P8144" s="162"/>
      <c r="Q8144" s="162"/>
      <c r="R8144" s="162"/>
      <c r="S8144" s="181"/>
      <c r="T8144" s="162" t="s">
        <v>3262</v>
      </c>
      <c r="U8144" s="162"/>
      <c r="V8144" s="182"/>
      <c r="W8144" s="162" t="s">
        <v>3572</v>
      </c>
      <c r="X8144" s="162" t="s">
        <v>3660</v>
      </c>
      <c r="Y8144" s="162"/>
      <c r="Z8144" s="162"/>
      <c r="AA8144" s="159" t="s">
        <v>3262</v>
      </c>
      <c r="AB8144" s="162"/>
      <c r="AC8144" s="159"/>
      <c r="AD8144" s="218" t="s">
        <v>5047</v>
      </c>
      <c r="AE8144" s="162"/>
      <c r="AF8144" s="162" t="s">
        <v>3451</v>
      </c>
      <c r="AG8144" s="162"/>
      <c r="AH8144" s="163">
        <v>45784</v>
      </c>
      <c r="AI8144" s="162"/>
      <c r="AJ8144" s="155" t="s">
        <v>5046</v>
      </c>
    </row>
    <row r="8145" spans="1:35" ht="14.5" customHeight="1" thickBot="1" x14ac:dyDescent="0.4">
      <c r="A8145" s="159"/>
      <c r="B8145" s="5">
        <f t="shared" si="734"/>
        <v>8143</v>
      </c>
      <c r="C8145">
        <f t="shared" si="732"/>
        <v>120</v>
      </c>
      <c r="D8145" s="199">
        <v>1973</v>
      </c>
      <c r="E8145" s="162" t="s">
        <v>15</v>
      </c>
      <c r="F8145" s="162" t="s">
        <v>25</v>
      </c>
      <c r="G8145" s="162">
        <v>857749</v>
      </c>
      <c r="H8145" s="162" t="s">
        <v>17</v>
      </c>
      <c r="I8145" s="162"/>
      <c r="J8145" s="162" t="s">
        <v>3354</v>
      </c>
      <c r="K8145" s="162" t="s">
        <v>3383</v>
      </c>
      <c r="L8145" s="162"/>
      <c r="M8145" s="162" t="s">
        <v>3453</v>
      </c>
      <c r="N8145" s="162"/>
      <c r="O8145" s="162"/>
      <c r="P8145" s="162"/>
      <c r="Q8145" s="162"/>
      <c r="R8145" s="162"/>
      <c r="S8145" s="181"/>
      <c r="T8145" s="162" t="s">
        <v>3262</v>
      </c>
      <c r="U8145" s="162"/>
      <c r="V8145" s="182"/>
      <c r="W8145" s="162" t="s">
        <v>3572</v>
      </c>
      <c r="X8145" s="162" t="s">
        <v>3660</v>
      </c>
      <c r="Y8145" s="162"/>
      <c r="Z8145" s="162"/>
      <c r="AA8145" s="159" t="s">
        <v>3262</v>
      </c>
      <c r="AB8145" s="162"/>
      <c r="AC8145" s="159"/>
      <c r="AE8145" s="162"/>
      <c r="AF8145" s="162" t="s">
        <v>3451</v>
      </c>
      <c r="AG8145" s="162"/>
      <c r="AH8145" s="163">
        <v>45742</v>
      </c>
      <c r="AI8145" s="162"/>
    </row>
    <row r="8146" spans="1:35" ht="14.5" customHeight="1" thickBot="1" x14ac:dyDescent="0.4">
      <c r="A8146" s="159"/>
      <c r="B8146" s="5">
        <f t="shared" si="734"/>
        <v>8144</v>
      </c>
      <c r="C8146">
        <f t="shared" si="732"/>
        <v>46</v>
      </c>
      <c r="D8146" s="199">
        <v>1973</v>
      </c>
      <c r="E8146" s="162" t="s">
        <v>221</v>
      </c>
      <c r="F8146" s="162" t="s">
        <v>25</v>
      </c>
      <c r="G8146" s="162">
        <v>857869</v>
      </c>
      <c r="H8146" s="162" t="s">
        <v>17</v>
      </c>
      <c r="I8146" s="162"/>
      <c r="J8146" s="162" t="s">
        <v>3354</v>
      </c>
      <c r="K8146" s="162" t="s">
        <v>3383</v>
      </c>
      <c r="L8146" s="162" t="s">
        <v>37</v>
      </c>
      <c r="M8146" s="162" t="s">
        <v>3359</v>
      </c>
      <c r="N8146" s="162"/>
      <c r="O8146" s="162"/>
      <c r="P8146" s="162"/>
      <c r="Q8146" s="162"/>
      <c r="R8146" s="162"/>
      <c r="S8146" s="181"/>
      <c r="T8146" s="162"/>
      <c r="U8146" s="162"/>
      <c r="V8146" s="182"/>
      <c r="W8146" s="162"/>
      <c r="X8146" s="162"/>
      <c r="Y8146" s="162"/>
      <c r="Z8146" s="162"/>
      <c r="AA8146" s="159" t="s">
        <v>3464</v>
      </c>
      <c r="AB8146" s="162" t="s">
        <v>139</v>
      </c>
      <c r="AC8146" s="159"/>
      <c r="AE8146" s="162" t="s">
        <v>380</v>
      </c>
      <c r="AF8146" s="162" t="s">
        <v>3060</v>
      </c>
      <c r="AG8146" s="162"/>
      <c r="AH8146" s="163">
        <v>39731.401666666665</v>
      </c>
      <c r="AI8146" s="162"/>
    </row>
    <row r="8147" spans="1:35" ht="15" thickBot="1" x14ac:dyDescent="0.4">
      <c r="A8147" s="159"/>
      <c r="B8147" s="5">
        <f t="shared" si="734"/>
        <v>8145</v>
      </c>
      <c r="C8147">
        <f t="shared" si="732"/>
        <v>16</v>
      </c>
      <c r="D8147" s="199">
        <v>1973</v>
      </c>
      <c r="E8147" s="162" t="s">
        <v>221</v>
      </c>
      <c r="F8147" s="162" t="s">
        <v>25</v>
      </c>
      <c r="G8147" s="162">
        <v>857915</v>
      </c>
      <c r="H8147" s="162" t="s">
        <v>17</v>
      </c>
      <c r="I8147" s="162"/>
      <c r="J8147" s="162" t="s">
        <v>3354</v>
      </c>
      <c r="K8147" s="162" t="s">
        <v>3383</v>
      </c>
      <c r="L8147" s="162" t="s">
        <v>28</v>
      </c>
      <c r="M8147" s="162" t="s">
        <v>3359</v>
      </c>
      <c r="N8147" s="162"/>
      <c r="O8147" s="162"/>
      <c r="P8147" s="162"/>
      <c r="Q8147" s="162"/>
      <c r="R8147" s="162"/>
      <c r="S8147" s="181"/>
      <c r="T8147" s="162"/>
      <c r="U8147" s="162"/>
      <c r="V8147" s="182"/>
      <c r="W8147" s="162"/>
      <c r="X8147" s="162"/>
      <c r="Y8147" s="162"/>
      <c r="Z8147" s="162"/>
      <c r="AA8147" s="159" t="s">
        <v>3464</v>
      </c>
      <c r="AB8147" s="162" t="s">
        <v>81</v>
      </c>
      <c r="AC8147" s="159"/>
      <c r="AD8147" s="159" t="s">
        <v>2581</v>
      </c>
      <c r="AE8147" s="162" t="s">
        <v>380</v>
      </c>
      <c r="AF8147" t="s">
        <v>3060</v>
      </c>
      <c r="AG8147" s="162"/>
      <c r="AH8147" s="163">
        <v>39991.800509259258</v>
      </c>
      <c r="AI8147" s="162"/>
    </row>
    <row r="8148" spans="1:35" ht="15" thickBot="1" x14ac:dyDescent="0.4">
      <c r="A8148" s="159"/>
      <c r="B8148" s="5">
        <f t="shared" si="734"/>
        <v>8146</v>
      </c>
      <c r="C8148">
        <f t="shared" ref="C8148:C8217" si="739">+G8149-G8148</f>
        <v>49</v>
      </c>
      <c r="D8148" s="199">
        <v>1973</v>
      </c>
      <c r="E8148" t="s">
        <v>221</v>
      </c>
      <c r="F8148" t="s">
        <v>25</v>
      </c>
      <c r="G8148">
        <v>857931</v>
      </c>
      <c r="H8148" t="s">
        <v>17</v>
      </c>
      <c r="J8148" t="s">
        <v>3354</v>
      </c>
      <c r="K8148" t="s">
        <v>3383</v>
      </c>
      <c r="L8148" t="s">
        <v>28</v>
      </c>
      <c r="M8148" t="s">
        <v>3359</v>
      </c>
      <c r="AA8148" s="3" t="s">
        <v>3464</v>
      </c>
      <c r="AE8148" t="s">
        <v>380</v>
      </c>
      <c r="AF8148" t="s">
        <v>3060</v>
      </c>
      <c r="AG8148" s="162"/>
      <c r="AH8148" s="163">
        <v>40060.56894675926</v>
      </c>
    </row>
    <row r="8149" spans="1:35" ht="14.5" customHeight="1" thickBot="1" x14ac:dyDescent="0.4">
      <c r="A8149" s="159"/>
      <c r="B8149" s="5">
        <f t="shared" si="734"/>
        <v>8147</v>
      </c>
      <c r="C8149">
        <f t="shared" si="739"/>
        <v>3</v>
      </c>
      <c r="D8149" s="199">
        <v>1973</v>
      </c>
      <c r="E8149" s="159" t="s">
        <v>221</v>
      </c>
      <c r="F8149" s="159" t="s">
        <v>25</v>
      </c>
      <c r="G8149" s="159">
        <v>857980</v>
      </c>
      <c r="H8149" s="159"/>
      <c r="I8149" s="159"/>
      <c r="J8149" s="159"/>
      <c r="K8149" s="159"/>
      <c r="L8149" s="159"/>
      <c r="M8149" s="159"/>
      <c r="N8149" s="159"/>
      <c r="O8149" s="159"/>
      <c r="P8149" s="159"/>
      <c r="Q8149" s="159"/>
      <c r="R8149" s="159"/>
      <c r="S8149" s="203"/>
      <c r="T8149" s="159"/>
      <c r="U8149" s="159"/>
      <c r="V8149" s="161"/>
      <c r="W8149" s="159"/>
      <c r="X8149" s="159"/>
      <c r="Y8149" s="159"/>
      <c r="Z8149" s="159"/>
      <c r="AA8149" s="159"/>
      <c r="AB8149" s="159" t="s">
        <v>4482</v>
      </c>
      <c r="AC8149" s="159"/>
      <c r="AE8149" s="159"/>
      <c r="AF8149" s="159" t="s">
        <v>3451</v>
      </c>
      <c r="AG8149" s="159"/>
      <c r="AH8149" s="176">
        <v>45661</v>
      </c>
      <c r="AI8149" s="167" t="s">
        <v>4481</v>
      </c>
    </row>
    <row r="8150" spans="1:35" ht="14.5" customHeight="1" thickBot="1" x14ac:dyDescent="0.4">
      <c r="A8150" s="159"/>
      <c r="B8150" s="5">
        <f t="shared" si="734"/>
        <v>8148</v>
      </c>
      <c r="C8150">
        <f t="shared" si="739"/>
        <v>10</v>
      </c>
      <c r="D8150" s="199">
        <v>1973</v>
      </c>
      <c r="E8150" s="162" t="s">
        <v>221</v>
      </c>
      <c r="F8150" s="162" t="s">
        <v>25</v>
      </c>
      <c r="G8150" s="162">
        <v>857983</v>
      </c>
      <c r="H8150" s="162" t="s">
        <v>17</v>
      </c>
      <c r="I8150" s="162"/>
      <c r="J8150" s="162"/>
      <c r="K8150" s="162" t="s">
        <v>3383</v>
      </c>
      <c r="L8150" s="162" t="s">
        <v>37</v>
      </c>
      <c r="M8150" s="162" t="s">
        <v>3359</v>
      </c>
      <c r="N8150" s="162"/>
      <c r="O8150" s="162"/>
      <c r="P8150" s="162"/>
      <c r="Q8150" s="162"/>
      <c r="R8150" s="162"/>
      <c r="S8150" s="181"/>
      <c r="T8150" s="162"/>
      <c r="U8150" s="162"/>
      <c r="V8150" s="182"/>
      <c r="W8150" s="162"/>
      <c r="X8150" s="162"/>
      <c r="Y8150" s="162"/>
      <c r="Z8150" s="162"/>
      <c r="AA8150" s="159" t="s">
        <v>3464</v>
      </c>
      <c r="AB8150" s="162"/>
      <c r="AC8150" s="159"/>
      <c r="AE8150" s="162" t="s">
        <v>380</v>
      </c>
      <c r="AF8150" s="162" t="s">
        <v>3060</v>
      </c>
      <c r="AG8150" s="162"/>
      <c r="AH8150" s="163">
        <v>40532.527986111112</v>
      </c>
      <c r="AI8150" s="162"/>
    </row>
    <row r="8151" spans="1:35" ht="14.5" customHeight="1" thickBot="1" x14ac:dyDescent="0.4">
      <c r="A8151" s="159"/>
      <c r="B8151" s="5">
        <f t="shared" si="734"/>
        <v>8149</v>
      </c>
      <c r="C8151">
        <f t="shared" si="739"/>
        <v>10</v>
      </c>
      <c r="D8151" s="199">
        <v>1973</v>
      </c>
      <c r="E8151" s="162" t="s">
        <v>221</v>
      </c>
      <c r="F8151" s="162" t="s">
        <v>25</v>
      </c>
      <c r="G8151" s="162">
        <v>857993</v>
      </c>
      <c r="H8151" s="162" t="s">
        <v>17</v>
      </c>
      <c r="I8151" s="162"/>
      <c r="J8151" s="162" t="s">
        <v>380</v>
      </c>
      <c r="K8151" s="162" t="s">
        <v>3383</v>
      </c>
      <c r="L8151" s="162" t="s">
        <v>28</v>
      </c>
      <c r="M8151" s="162" t="s">
        <v>3359</v>
      </c>
      <c r="N8151" s="162"/>
      <c r="O8151" s="162"/>
      <c r="P8151" s="162"/>
      <c r="Q8151" s="162"/>
      <c r="R8151" s="162"/>
      <c r="S8151" s="181"/>
      <c r="T8151" s="162"/>
      <c r="U8151" s="162"/>
      <c r="V8151" s="182"/>
      <c r="W8151" s="162"/>
      <c r="X8151" s="162"/>
      <c r="Y8151" s="162"/>
      <c r="Z8151" s="162"/>
      <c r="AA8151" s="159" t="s">
        <v>3464</v>
      </c>
      <c r="AB8151" s="162"/>
      <c r="AC8151" s="159" t="s">
        <v>2582</v>
      </c>
      <c r="AD8151" s="3" t="s">
        <v>3868</v>
      </c>
      <c r="AE8151" s="162" t="s">
        <v>380</v>
      </c>
      <c r="AF8151" s="162" t="s">
        <v>3060</v>
      </c>
      <c r="AG8151" s="162"/>
      <c r="AH8151" s="163">
        <v>40398.668680555558</v>
      </c>
      <c r="AI8151" s="162"/>
    </row>
    <row r="8152" spans="1:35" ht="14.5" customHeight="1" thickBot="1" x14ac:dyDescent="0.4">
      <c r="A8152" s="159"/>
      <c r="B8152" s="5">
        <f t="shared" si="734"/>
        <v>8150</v>
      </c>
      <c r="C8152">
        <f t="shared" ref="C8152:C8157" si="740">+G8153-G8152</f>
        <v>1</v>
      </c>
      <c r="D8152" s="199">
        <v>1973</v>
      </c>
      <c r="E8152" s="162" t="s">
        <v>221</v>
      </c>
      <c r="F8152" s="162" t="s">
        <v>25</v>
      </c>
      <c r="G8152" s="162">
        <v>858003</v>
      </c>
      <c r="H8152" s="162" t="s">
        <v>17</v>
      </c>
      <c r="I8152" s="162"/>
      <c r="J8152" s="162" t="s">
        <v>380</v>
      </c>
      <c r="K8152" s="162" t="s">
        <v>3383</v>
      </c>
      <c r="L8152" s="162" t="s">
        <v>2488</v>
      </c>
      <c r="M8152" s="162" t="s">
        <v>3359</v>
      </c>
      <c r="N8152" s="162"/>
      <c r="O8152" s="162"/>
      <c r="P8152" s="162"/>
      <c r="Q8152" s="162"/>
      <c r="R8152" s="162"/>
      <c r="S8152" s="181"/>
      <c r="T8152" s="162"/>
      <c r="U8152" s="162"/>
      <c r="V8152" s="182"/>
      <c r="W8152" s="162"/>
      <c r="X8152" s="162"/>
      <c r="Y8152" s="162"/>
      <c r="Z8152" s="162"/>
      <c r="AA8152" s="159" t="s">
        <v>3464</v>
      </c>
      <c r="AB8152" s="162" t="s">
        <v>81</v>
      </c>
      <c r="AC8152" s="159"/>
      <c r="AE8152" s="162" t="s">
        <v>380</v>
      </c>
      <c r="AF8152" s="162" t="s">
        <v>3060</v>
      </c>
      <c r="AG8152" s="162"/>
      <c r="AH8152" s="163">
        <v>40203.449988425928</v>
      </c>
      <c r="AI8152" s="162"/>
    </row>
    <row r="8153" spans="1:35" ht="14.5" customHeight="1" thickBot="1" x14ac:dyDescent="0.4">
      <c r="A8153" s="159"/>
      <c r="B8153" s="5">
        <f t="shared" si="734"/>
        <v>8151</v>
      </c>
      <c r="C8153">
        <f t="shared" si="740"/>
        <v>69</v>
      </c>
      <c r="D8153" s="199">
        <v>1973</v>
      </c>
      <c r="E8153" s="162" t="s">
        <v>221</v>
      </c>
      <c r="F8153" s="162" t="s">
        <v>25</v>
      </c>
      <c r="G8153" s="162">
        <v>858004</v>
      </c>
      <c r="H8153" s="162"/>
      <c r="I8153" s="162"/>
      <c r="J8153" s="162" t="s">
        <v>3354</v>
      </c>
      <c r="K8153" s="162" t="s">
        <v>3383</v>
      </c>
      <c r="L8153" s="162"/>
      <c r="M8153" s="162" t="s">
        <v>3453</v>
      </c>
      <c r="N8153" s="162"/>
      <c r="O8153" s="162"/>
      <c r="P8153" s="162"/>
      <c r="Q8153" s="162"/>
      <c r="R8153" s="162"/>
      <c r="S8153" s="181"/>
      <c r="T8153" s="162" t="s">
        <v>3424</v>
      </c>
      <c r="U8153" s="162" t="s">
        <v>3662</v>
      </c>
      <c r="V8153" s="182" t="s">
        <v>3359</v>
      </c>
      <c r="W8153" s="162" t="s">
        <v>3572</v>
      </c>
      <c r="X8153" s="162" t="s">
        <v>3452</v>
      </c>
      <c r="Y8153" s="162"/>
      <c r="Z8153" s="162"/>
      <c r="AA8153" s="159" t="s">
        <v>3464</v>
      </c>
      <c r="AB8153" s="162" t="s">
        <v>3458</v>
      </c>
      <c r="AC8153" s="159"/>
      <c r="AE8153" s="162"/>
      <c r="AF8153" s="162" t="s">
        <v>3451</v>
      </c>
      <c r="AG8153" s="162"/>
      <c r="AH8153" s="163">
        <v>45498</v>
      </c>
      <c r="AI8153" s="162"/>
    </row>
    <row r="8154" spans="1:35" ht="15" thickBot="1" x14ac:dyDescent="0.4">
      <c r="B8154" s="5">
        <f t="shared" si="734"/>
        <v>8152</v>
      </c>
      <c r="C8154">
        <f t="shared" si="740"/>
        <v>170</v>
      </c>
      <c r="D8154" s="199">
        <v>1973</v>
      </c>
      <c r="E8154" s="159" t="s">
        <v>15</v>
      </c>
      <c r="F8154" s="159" t="s">
        <v>16</v>
      </c>
      <c r="G8154" s="160">
        <v>858073</v>
      </c>
      <c r="H8154" s="159"/>
      <c r="I8154" s="159"/>
      <c r="J8154" s="159" t="s">
        <v>3354</v>
      </c>
      <c r="K8154" s="159" t="s">
        <v>3383</v>
      </c>
      <c r="L8154" s="159"/>
      <c r="M8154" s="159" t="s">
        <v>3453</v>
      </c>
      <c r="N8154" s="159"/>
      <c r="O8154" s="159"/>
      <c r="P8154" s="159"/>
      <c r="Q8154" s="159"/>
      <c r="R8154" s="159"/>
      <c r="S8154" s="159"/>
      <c r="T8154" s="159" t="s">
        <v>167</v>
      </c>
      <c r="U8154" s="159"/>
      <c r="V8154" s="161"/>
      <c r="W8154" s="159" t="s">
        <v>3576</v>
      </c>
      <c r="X8154" s="159" t="s">
        <v>3660</v>
      </c>
      <c r="Y8154" s="159"/>
      <c r="Z8154" s="159"/>
      <c r="AA8154" s="159" t="s">
        <v>167</v>
      </c>
      <c r="AB8154" s="159"/>
      <c r="AC8154" s="159"/>
      <c r="AD8154" s="159"/>
      <c r="AE8154" s="159"/>
      <c r="AF8154" t="s">
        <v>3451</v>
      </c>
      <c r="AG8154" s="159"/>
      <c r="AH8154" s="176">
        <v>46256</v>
      </c>
      <c r="AI8154" s="76" t="s">
        <v>6888</v>
      </c>
    </row>
    <row r="8155" spans="1:35" ht="14.5" customHeight="1" thickBot="1" x14ac:dyDescent="0.4">
      <c r="A8155" s="159"/>
      <c r="B8155" s="5">
        <f t="shared" si="734"/>
        <v>8153</v>
      </c>
      <c r="C8155">
        <f t="shared" si="740"/>
        <v>56</v>
      </c>
      <c r="D8155" s="199">
        <v>1973</v>
      </c>
      <c r="E8155" s="120" t="s">
        <v>15</v>
      </c>
      <c r="F8155" s="120" t="s">
        <v>16</v>
      </c>
      <c r="G8155" s="122">
        <v>858243</v>
      </c>
      <c r="H8155" s="196" t="s">
        <v>5836</v>
      </c>
      <c r="I8155" s="196"/>
      <c r="J8155" s="196" t="s">
        <v>3354</v>
      </c>
      <c r="K8155" s="196" t="s">
        <v>3383</v>
      </c>
      <c r="L8155" s="196"/>
      <c r="M8155" s="196" t="s">
        <v>3453</v>
      </c>
      <c r="N8155" s="196"/>
      <c r="O8155" s="196"/>
      <c r="P8155" s="196"/>
      <c r="Q8155" s="196"/>
      <c r="R8155" s="196"/>
      <c r="S8155" s="204"/>
      <c r="T8155" s="196" t="s">
        <v>3262</v>
      </c>
      <c r="U8155" s="196"/>
      <c r="V8155" s="205"/>
      <c r="W8155" s="196" t="s">
        <v>3572</v>
      </c>
      <c r="X8155" s="196" t="s">
        <v>3660</v>
      </c>
      <c r="Y8155" s="196"/>
      <c r="Z8155" s="196"/>
      <c r="AA8155" s="196" t="s">
        <v>3262</v>
      </c>
      <c r="AB8155" s="196"/>
      <c r="AC8155" s="196"/>
      <c r="AD8155" s="172" t="s">
        <v>6103</v>
      </c>
      <c r="AE8155" s="196"/>
      <c r="AF8155" s="162" t="s">
        <v>3451</v>
      </c>
      <c r="AG8155" s="196"/>
      <c r="AH8155" s="206">
        <v>45999</v>
      </c>
      <c r="AI8155" s="198" t="s">
        <v>6081</v>
      </c>
    </row>
    <row r="8156" spans="1:35" ht="14.5" customHeight="1" thickBot="1" x14ac:dyDescent="0.4">
      <c r="A8156" s="159"/>
      <c r="B8156" s="5">
        <f t="shared" si="734"/>
        <v>8154</v>
      </c>
      <c r="C8156">
        <f t="shared" si="740"/>
        <v>224</v>
      </c>
      <c r="D8156" s="199">
        <v>1973</v>
      </c>
      <c r="E8156" s="162" t="s">
        <v>15</v>
      </c>
      <c r="F8156" s="162" t="s">
        <v>16</v>
      </c>
      <c r="G8156" s="162">
        <v>858299</v>
      </c>
      <c r="H8156" s="162" t="s">
        <v>17</v>
      </c>
      <c r="I8156" s="162"/>
      <c r="J8156" s="162" t="s">
        <v>3354</v>
      </c>
      <c r="K8156" s="162" t="s">
        <v>3383</v>
      </c>
      <c r="L8156" s="162"/>
      <c r="M8156" s="162" t="s">
        <v>3359</v>
      </c>
      <c r="N8156" s="162"/>
      <c r="O8156" s="162"/>
      <c r="P8156" s="162"/>
      <c r="Q8156" s="162"/>
      <c r="R8156" s="162"/>
      <c r="S8156" s="181"/>
      <c r="T8156" s="162"/>
      <c r="U8156" s="162"/>
      <c r="V8156" s="182"/>
      <c r="W8156" s="162"/>
      <c r="X8156" s="162"/>
      <c r="Y8156" s="162"/>
      <c r="Z8156" s="162"/>
      <c r="AA8156" s="159"/>
      <c r="AB8156" s="162"/>
      <c r="AC8156" s="159"/>
      <c r="AD8156" s="3" t="s">
        <v>2584</v>
      </c>
      <c r="AE8156" s="162"/>
      <c r="AF8156" s="162" t="s">
        <v>3060</v>
      </c>
      <c r="AG8156" s="162"/>
      <c r="AH8156" s="163">
        <v>40943.055092592593</v>
      </c>
      <c r="AI8156" s="162"/>
    </row>
    <row r="8157" spans="1:35" ht="15" customHeight="1" thickBot="1" x14ac:dyDescent="0.4">
      <c r="B8157" s="5">
        <f t="shared" si="734"/>
        <v>8155</v>
      </c>
      <c r="C8157">
        <f t="shared" si="740"/>
        <v>2</v>
      </c>
      <c r="D8157" s="199">
        <v>1973</v>
      </c>
      <c r="E8157" s="159" t="s">
        <v>15</v>
      </c>
      <c r="F8157" s="159" t="s">
        <v>16</v>
      </c>
      <c r="G8157" s="160">
        <v>858523</v>
      </c>
      <c r="H8157" s="159"/>
      <c r="I8157" s="159"/>
      <c r="J8157" s="159" t="s">
        <v>3354</v>
      </c>
      <c r="K8157" s="159" t="s">
        <v>3383</v>
      </c>
      <c r="L8157" s="159"/>
      <c r="M8157" s="159" t="s">
        <v>3453</v>
      </c>
      <c r="N8157" s="159"/>
      <c r="O8157" s="159"/>
      <c r="P8157" s="159"/>
      <c r="Q8157" s="159"/>
      <c r="R8157" s="159"/>
      <c r="S8157" s="159"/>
      <c r="T8157" s="159" t="s">
        <v>3262</v>
      </c>
      <c r="U8157" s="159"/>
      <c r="V8157" s="159"/>
      <c r="W8157" s="159" t="s">
        <v>3572</v>
      </c>
      <c r="X8157" s="159" t="s">
        <v>3660</v>
      </c>
      <c r="Y8157" s="159"/>
      <c r="Z8157" s="159"/>
      <c r="AA8157" s="159" t="s">
        <v>3262</v>
      </c>
      <c r="AB8157" s="159"/>
      <c r="AC8157" s="159"/>
      <c r="AD8157" s="159"/>
      <c r="AE8157" s="159"/>
      <c r="AF8157" t="s">
        <v>3451</v>
      </c>
      <c r="AG8157" s="159"/>
      <c r="AH8157" s="176">
        <v>46207</v>
      </c>
      <c r="AI8157" s="76" t="s">
        <v>6824</v>
      </c>
    </row>
    <row r="8158" spans="1:35" ht="14.5" customHeight="1" thickBot="1" x14ac:dyDescent="0.4">
      <c r="A8158" s="159"/>
      <c r="B8158" s="5">
        <f t="shared" si="734"/>
        <v>8156</v>
      </c>
      <c r="C8158">
        <f t="shared" ref="C8158:C8161" si="741">+G8159-G8158</f>
        <v>8</v>
      </c>
      <c r="D8158" s="199">
        <v>1973</v>
      </c>
      <c r="E8158" s="162" t="s">
        <v>15</v>
      </c>
      <c r="F8158" s="162" t="s">
        <v>16</v>
      </c>
      <c r="G8158" s="162">
        <v>858525</v>
      </c>
      <c r="H8158" s="162" t="s">
        <v>17</v>
      </c>
      <c r="I8158" s="162"/>
      <c r="J8158" s="162" t="s">
        <v>3354</v>
      </c>
      <c r="K8158" s="162"/>
      <c r="L8158" s="162"/>
      <c r="M8158" s="162" t="s">
        <v>3359</v>
      </c>
      <c r="N8158" s="162"/>
      <c r="O8158" s="162"/>
      <c r="P8158" s="162"/>
      <c r="Q8158" s="162"/>
      <c r="R8158" s="162"/>
      <c r="S8158" s="181"/>
      <c r="T8158" s="162"/>
      <c r="U8158" s="162"/>
      <c r="V8158" s="182"/>
      <c r="W8158" s="162"/>
      <c r="X8158" s="162"/>
      <c r="Y8158" s="162"/>
      <c r="Z8158" s="162"/>
      <c r="AA8158" s="159"/>
      <c r="AB8158" s="162"/>
      <c r="AC8158" s="159"/>
      <c r="AE8158" s="162"/>
      <c r="AF8158" s="162" t="s">
        <v>3060</v>
      </c>
      <c r="AG8158" s="162"/>
      <c r="AH8158" s="163">
        <v>40841.523622685185</v>
      </c>
      <c r="AI8158" s="162"/>
    </row>
    <row r="8159" spans="1:35" ht="14.5" customHeight="1" thickBot="1" x14ac:dyDescent="0.4">
      <c r="A8159" s="159"/>
      <c r="B8159" s="5">
        <f t="shared" si="734"/>
        <v>8157</v>
      </c>
      <c r="C8159">
        <f t="shared" si="741"/>
        <v>229</v>
      </c>
      <c r="D8159" s="199">
        <v>1973</v>
      </c>
      <c r="E8159" s="159" t="s">
        <v>15</v>
      </c>
      <c r="F8159" s="159" t="s">
        <v>16</v>
      </c>
      <c r="G8159" s="160">
        <v>858533</v>
      </c>
      <c r="H8159" s="159"/>
      <c r="I8159" s="159"/>
      <c r="J8159" s="159"/>
      <c r="K8159" s="159" t="s">
        <v>3383</v>
      </c>
      <c r="L8159" s="159"/>
      <c r="M8159" s="159"/>
      <c r="N8159" s="159"/>
      <c r="O8159" s="159"/>
      <c r="P8159" s="159"/>
      <c r="Q8159" s="159"/>
      <c r="R8159" s="159"/>
      <c r="S8159" s="203"/>
      <c r="T8159" s="159"/>
      <c r="U8159" s="159"/>
      <c r="V8159" s="161"/>
      <c r="W8159" s="159"/>
      <c r="X8159" s="159"/>
      <c r="Y8159" s="159"/>
      <c r="Z8159" s="159"/>
      <c r="AA8159" s="159"/>
      <c r="AB8159" s="159"/>
      <c r="AC8159" s="159"/>
      <c r="AE8159" s="159"/>
      <c r="AF8159" s="159" t="s">
        <v>3451</v>
      </c>
      <c r="AG8159" s="159"/>
      <c r="AH8159" s="176">
        <v>45739</v>
      </c>
      <c r="AI8159" s="167" t="s">
        <v>4844</v>
      </c>
    </row>
    <row r="8160" spans="1:35" ht="14.5" customHeight="1" thickBot="1" x14ac:dyDescent="0.4">
      <c r="A8160" s="159"/>
      <c r="B8160" s="5">
        <f t="shared" ref="B8160:B8167" si="742">+B8159+1</f>
        <v>8158</v>
      </c>
      <c r="C8160">
        <f t="shared" si="741"/>
        <v>5</v>
      </c>
      <c r="D8160" s="199">
        <v>1973</v>
      </c>
      <c r="E8160" s="162" t="s">
        <v>759</v>
      </c>
      <c r="F8160" s="162" t="s">
        <v>25</v>
      </c>
      <c r="G8160" s="162">
        <v>858762</v>
      </c>
      <c r="H8160" s="162" t="s">
        <v>17</v>
      </c>
      <c r="I8160" s="162"/>
      <c r="J8160" s="162" t="s">
        <v>380</v>
      </c>
      <c r="K8160" s="162" t="s">
        <v>3383</v>
      </c>
      <c r="L8160" s="162" t="s">
        <v>80</v>
      </c>
      <c r="M8160" s="162" t="s">
        <v>3359</v>
      </c>
      <c r="N8160" s="162"/>
      <c r="O8160" s="162"/>
      <c r="P8160" s="162"/>
      <c r="Q8160" s="162"/>
      <c r="R8160" s="162"/>
      <c r="S8160" s="181">
        <v>489</v>
      </c>
      <c r="T8160" s="162"/>
      <c r="U8160" s="162"/>
      <c r="V8160" s="182"/>
      <c r="W8160" s="162"/>
      <c r="X8160" s="162"/>
      <c r="Y8160" s="162"/>
      <c r="Z8160" s="162"/>
      <c r="AA8160" s="159"/>
      <c r="AB8160" s="162" t="s">
        <v>197</v>
      </c>
      <c r="AC8160" s="159"/>
      <c r="AD8160" s="3" t="s">
        <v>2585</v>
      </c>
      <c r="AE8160" s="162"/>
      <c r="AF8160" s="162" t="s">
        <v>3060</v>
      </c>
      <c r="AG8160" s="162"/>
      <c r="AH8160" s="163">
        <v>39918.697523148148</v>
      </c>
      <c r="AI8160" s="162"/>
    </row>
    <row r="8161" spans="1:35" ht="15" thickBot="1" x14ac:dyDescent="0.4">
      <c r="A8161" s="159"/>
      <c r="B8161" s="5">
        <f t="shared" si="742"/>
        <v>8159</v>
      </c>
      <c r="C8161">
        <f t="shared" si="741"/>
        <v>16</v>
      </c>
      <c r="D8161" s="199">
        <v>1973</v>
      </c>
      <c r="E8161" s="115" t="s">
        <v>6635</v>
      </c>
      <c r="F8161" s="115" t="s">
        <v>25</v>
      </c>
      <c r="G8161" s="115">
        <v>858767</v>
      </c>
      <c r="H8161" s="115"/>
      <c r="I8161" s="115"/>
      <c r="J8161" s="230" t="s">
        <v>380</v>
      </c>
      <c r="K8161" s="115" t="s">
        <v>6637</v>
      </c>
      <c r="AF8161" t="s">
        <v>3451</v>
      </c>
      <c r="AH8161" s="2">
        <v>46204</v>
      </c>
    </row>
    <row r="8162" spans="1:35" ht="14.5" customHeight="1" thickBot="1" x14ac:dyDescent="0.4">
      <c r="B8162" s="5">
        <f t="shared" si="742"/>
        <v>8160</v>
      </c>
      <c r="C8162">
        <f t="shared" ref="C8162:C8167" si="743">+G8163-G8162</f>
        <v>22</v>
      </c>
      <c r="D8162" s="199">
        <v>1973</v>
      </c>
      <c r="E8162" s="162" t="s">
        <v>5496</v>
      </c>
      <c r="F8162" s="162" t="s">
        <v>25</v>
      </c>
      <c r="G8162" s="121">
        <v>858783</v>
      </c>
      <c r="H8162" s="162"/>
      <c r="I8162" s="162"/>
      <c r="J8162" s="162" t="s">
        <v>380</v>
      </c>
      <c r="K8162" s="162" t="s">
        <v>3383</v>
      </c>
      <c r="L8162" s="162"/>
      <c r="M8162" s="162" t="s">
        <v>3453</v>
      </c>
      <c r="N8162" s="162"/>
      <c r="O8162" s="162"/>
      <c r="P8162" s="162"/>
      <c r="Q8162" s="162"/>
      <c r="R8162" s="162"/>
      <c r="S8162" s="181"/>
      <c r="T8162" s="162"/>
      <c r="U8162" s="162" t="s">
        <v>3687</v>
      </c>
      <c r="V8162" s="182" t="s">
        <v>5551</v>
      </c>
      <c r="W8162" s="162" t="s">
        <v>3795</v>
      </c>
      <c r="X8162" s="162" t="s">
        <v>3452</v>
      </c>
      <c r="Y8162" s="162"/>
      <c r="Z8162" s="162"/>
      <c r="AA8162" s="162"/>
      <c r="AB8162" s="162" t="s">
        <v>5548</v>
      </c>
      <c r="AC8162" s="162"/>
      <c r="AD8162" t="s">
        <v>5549</v>
      </c>
      <c r="AE8162" s="162"/>
      <c r="AF8162" s="162" t="s">
        <v>3451</v>
      </c>
      <c r="AG8162" s="159"/>
      <c r="AH8162" s="176">
        <v>45899</v>
      </c>
      <c r="AI8162" s="198" t="s">
        <v>5497</v>
      </c>
    </row>
    <row r="8163" spans="1:35" ht="14.5" customHeight="1" thickBot="1" x14ac:dyDescent="0.4">
      <c r="A8163" s="159"/>
      <c r="B8163" s="5">
        <f t="shared" si="742"/>
        <v>8161</v>
      </c>
      <c r="C8163">
        <f t="shared" si="743"/>
        <v>1831</v>
      </c>
      <c r="D8163" s="199">
        <v>1973</v>
      </c>
      <c r="E8163" s="162" t="s">
        <v>759</v>
      </c>
      <c r="F8163" s="162" t="s">
        <v>25</v>
      </c>
      <c r="G8163" s="162">
        <v>858805</v>
      </c>
      <c r="H8163" s="162" t="s">
        <v>17</v>
      </c>
      <c r="I8163" s="162"/>
      <c r="J8163" s="162" t="s">
        <v>380</v>
      </c>
      <c r="K8163" s="162" t="s">
        <v>3383</v>
      </c>
      <c r="L8163" s="162" t="s">
        <v>905</v>
      </c>
      <c r="M8163" s="162" t="s">
        <v>3359</v>
      </c>
      <c r="N8163" s="162"/>
      <c r="O8163" s="162"/>
      <c r="P8163" s="162"/>
      <c r="Q8163" s="162"/>
      <c r="R8163" s="162"/>
      <c r="S8163" s="181"/>
      <c r="T8163" s="162"/>
      <c r="U8163" s="162"/>
      <c r="V8163" s="182"/>
      <c r="W8163" s="162"/>
      <c r="X8163" s="162"/>
      <c r="Y8163" s="162"/>
      <c r="Z8163" s="162"/>
      <c r="AA8163" s="159"/>
      <c r="AB8163" s="162"/>
      <c r="AC8163" s="159"/>
      <c r="AE8163" s="162"/>
      <c r="AF8163" s="162" t="s">
        <v>3060</v>
      </c>
      <c r="AG8163" s="162"/>
      <c r="AH8163" s="163">
        <v>39999.670254629629</v>
      </c>
      <c r="AI8163" s="162"/>
    </row>
    <row r="8164" spans="1:35" ht="14.5" customHeight="1" thickBot="1" x14ac:dyDescent="0.5">
      <c r="A8164" s="159"/>
      <c r="B8164" s="5">
        <f t="shared" si="742"/>
        <v>8162</v>
      </c>
      <c r="C8164">
        <f t="shared" si="743"/>
        <v>10</v>
      </c>
      <c r="D8164" s="83">
        <v>1974</v>
      </c>
      <c r="E8164" s="162" t="s">
        <v>15</v>
      </c>
      <c r="F8164" s="162" t="s">
        <v>25</v>
      </c>
      <c r="G8164" s="162">
        <v>860636</v>
      </c>
      <c r="H8164" s="162" t="s">
        <v>17</v>
      </c>
      <c r="I8164" s="162"/>
      <c r="J8164" s="162"/>
      <c r="K8164" s="162" t="s">
        <v>3383</v>
      </c>
      <c r="L8164" s="162" t="s">
        <v>2586</v>
      </c>
      <c r="M8164" s="162" t="s">
        <v>3359</v>
      </c>
      <c r="N8164" s="162"/>
      <c r="O8164" s="162"/>
      <c r="P8164" s="162"/>
      <c r="Q8164" s="162"/>
      <c r="R8164" s="162"/>
      <c r="S8164" s="181"/>
      <c r="T8164" s="162"/>
      <c r="U8164" s="162"/>
      <c r="V8164" s="182"/>
      <c r="W8164" s="162"/>
      <c r="X8164" s="162"/>
      <c r="Y8164" s="162"/>
      <c r="Z8164" s="162"/>
      <c r="AA8164" s="159"/>
      <c r="AB8164" s="162"/>
      <c r="AC8164" s="159"/>
      <c r="AE8164" s="162"/>
      <c r="AF8164" s="162" t="s">
        <v>3060</v>
      </c>
      <c r="AG8164" s="162"/>
      <c r="AH8164" s="163">
        <v>40152.680289351854</v>
      </c>
      <c r="AI8164" s="162"/>
    </row>
    <row r="8165" spans="1:35" ht="16" thickBot="1" x14ac:dyDescent="0.4">
      <c r="A8165" s="159"/>
      <c r="B8165" s="5">
        <f t="shared" si="742"/>
        <v>8163</v>
      </c>
      <c r="C8165">
        <f t="shared" si="743"/>
        <v>21</v>
      </c>
      <c r="D8165" s="199">
        <f>+D8164</f>
        <v>1974</v>
      </c>
      <c r="E8165" s="101" t="s">
        <v>15</v>
      </c>
      <c r="F8165" s="101" t="s">
        <v>25</v>
      </c>
      <c r="G8165" s="165">
        <v>860646</v>
      </c>
      <c r="H8165" s="101"/>
      <c r="I8165" s="101"/>
      <c r="J8165" s="101"/>
      <c r="K8165" s="101" t="s">
        <v>3383</v>
      </c>
      <c r="L8165" s="101"/>
      <c r="M8165" s="101"/>
      <c r="N8165" s="101"/>
      <c r="O8165" s="101"/>
      <c r="P8165" s="101"/>
      <c r="Q8165" s="101"/>
      <c r="R8165" s="101"/>
      <c r="S8165" s="128"/>
      <c r="T8165" s="101"/>
      <c r="U8165" s="101"/>
      <c r="V8165" s="130"/>
      <c r="W8165" s="101"/>
      <c r="X8165" s="101"/>
      <c r="Y8165" s="101"/>
      <c r="Z8165" s="101"/>
      <c r="AA8165" s="101"/>
      <c r="AB8165" s="101"/>
      <c r="AC8165" s="101"/>
      <c r="AD8165" s="101"/>
      <c r="AE8165" s="101"/>
      <c r="AF8165" t="s">
        <v>3451</v>
      </c>
      <c r="AG8165" s="89"/>
      <c r="AH8165" s="91">
        <v>45839</v>
      </c>
      <c r="AI8165" s="14" t="s">
        <v>5188</v>
      </c>
    </row>
    <row r="8166" spans="1:35" ht="14.5" customHeight="1" thickBot="1" x14ac:dyDescent="0.4">
      <c r="A8166" s="159"/>
      <c r="B8166" s="5">
        <f t="shared" si="742"/>
        <v>8164</v>
      </c>
      <c r="C8166">
        <f t="shared" si="743"/>
        <v>125</v>
      </c>
      <c r="D8166" s="199">
        <v>1974</v>
      </c>
      <c r="E8166" s="162" t="s">
        <v>15</v>
      </c>
      <c r="F8166" s="162" t="s">
        <v>25</v>
      </c>
      <c r="G8166" s="162">
        <v>860667</v>
      </c>
      <c r="H8166" s="162" t="s">
        <v>17</v>
      </c>
      <c r="I8166" s="162"/>
      <c r="J8166" s="162" t="s">
        <v>3354</v>
      </c>
      <c r="K8166" s="162"/>
      <c r="L8166" s="162" t="s">
        <v>65</v>
      </c>
      <c r="M8166" s="162" t="s">
        <v>3359</v>
      </c>
      <c r="N8166" s="162"/>
      <c r="O8166" s="162"/>
      <c r="P8166" s="162"/>
      <c r="Q8166" s="162"/>
      <c r="R8166" s="162"/>
      <c r="S8166" s="181"/>
      <c r="T8166" s="162"/>
      <c r="U8166" s="162"/>
      <c r="V8166" s="182"/>
      <c r="W8166" s="162"/>
      <c r="X8166" s="162"/>
      <c r="Y8166" s="162"/>
      <c r="Z8166" s="162"/>
      <c r="AA8166" s="159"/>
      <c r="AB8166" s="162"/>
      <c r="AC8166" s="159"/>
      <c r="AE8166" s="162"/>
      <c r="AF8166" s="162" t="s">
        <v>3060</v>
      </c>
      <c r="AG8166" s="162"/>
      <c r="AH8166" s="163">
        <v>40923.780590277776</v>
      </c>
      <c r="AI8166" s="162"/>
    </row>
    <row r="8167" spans="1:35" ht="14.5" customHeight="1" thickBot="1" x14ac:dyDescent="0.4">
      <c r="A8167" s="159"/>
      <c r="B8167" s="5">
        <f t="shared" si="742"/>
        <v>8165</v>
      </c>
      <c r="C8167">
        <f t="shared" si="743"/>
        <v>284</v>
      </c>
      <c r="D8167" s="199">
        <v>1974</v>
      </c>
      <c r="E8167" s="162" t="s">
        <v>15</v>
      </c>
      <c r="F8167" s="162" t="s">
        <v>25</v>
      </c>
      <c r="G8167" s="162">
        <v>860792</v>
      </c>
      <c r="H8167" s="162" t="s">
        <v>17</v>
      </c>
      <c r="I8167" s="162"/>
      <c r="J8167" s="162" t="s">
        <v>3354</v>
      </c>
      <c r="K8167" s="162" t="s">
        <v>3383</v>
      </c>
      <c r="L8167" s="162" t="s">
        <v>2587</v>
      </c>
      <c r="M8167" s="162" t="s">
        <v>3359</v>
      </c>
      <c r="N8167" s="162"/>
      <c r="O8167" s="162"/>
      <c r="P8167" s="162"/>
      <c r="Q8167" s="162"/>
      <c r="R8167" s="162"/>
      <c r="S8167" s="181"/>
      <c r="T8167" s="162"/>
      <c r="U8167" s="162"/>
      <c r="V8167" s="182"/>
      <c r="W8167" s="162"/>
      <c r="X8167" s="162"/>
      <c r="Y8167" s="162"/>
      <c r="Z8167" s="162"/>
      <c r="AA8167" s="159"/>
      <c r="AB8167" s="162"/>
      <c r="AC8167" s="159"/>
      <c r="AE8167" s="162"/>
      <c r="AF8167" s="162" t="s">
        <v>3060</v>
      </c>
      <c r="AG8167" s="162"/>
      <c r="AH8167" s="163">
        <v>40769.623819444445</v>
      </c>
      <c r="AI8167" s="162"/>
    </row>
    <row r="8168" spans="1:35" ht="14.5" customHeight="1" thickBot="1" x14ac:dyDescent="0.4">
      <c r="A8168" s="159"/>
      <c r="B8168" s="5">
        <f t="shared" ref="B8168:B8224" si="744">+B8167+1</f>
        <v>8166</v>
      </c>
      <c r="C8168">
        <f t="shared" si="739"/>
        <v>44</v>
      </c>
      <c r="D8168" s="199">
        <v>1974</v>
      </c>
      <c r="E8168" s="162" t="s">
        <v>15</v>
      </c>
      <c r="F8168" s="162" t="s">
        <v>25</v>
      </c>
      <c r="G8168" s="162">
        <v>861076</v>
      </c>
      <c r="H8168" s="162" t="s">
        <v>17</v>
      </c>
      <c r="I8168" s="162"/>
      <c r="J8168" s="162" t="s">
        <v>3354</v>
      </c>
      <c r="K8168" s="162"/>
      <c r="L8168" s="162" t="s">
        <v>2307</v>
      </c>
      <c r="M8168" s="162" t="s">
        <v>3359</v>
      </c>
      <c r="N8168" s="162"/>
      <c r="O8168" s="162"/>
      <c r="P8168" s="162"/>
      <c r="Q8168" s="162"/>
      <c r="R8168" s="162"/>
      <c r="S8168" s="181"/>
      <c r="T8168" s="162"/>
      <c r="U8168" s="162"/>
      <c r="V8168" s="182"/>
      <c r="W8168" s="162"/>
      <c r="X8168" s="162"/>
      <c r="Y8168" s="162"/>
      <c r="Z8168" s="162"/>
      <c r="AA8168" s="159"/>
      <c r="AB8168" s="162"/>
      <c r="AC8168" s="159"/>
      <c r="AE8168" s="162"/>
      <c r="AF8168" s="162" t="s">
        <v>3060</v>
      </c>
      <c r="AG8168" s="162"/>
      <c r="AH8168" s="163">
        <v>40855.439641203702</v>
      </c>
      <c r="AI8168" s="162"/>
    </row>
    <row r="8169" spans="1:35" ht="14.5" customHeight="1" thickBot="1" x14ac:dyDescent="0.4">
      <c r="A8169" s="159"/>
      <c r="B8169" s="5">
        <f t="shared" si="744"/>
        <v>8167</v>
      </c>
      <c r="C8169">
        <f t="shared" si="739"/>
        <v>421</v>
      </c>
      <c r="D8169" s="199">
        <v>1974</v>
      </c>
      <c r="E8169" s="162" t="s">
        <v>15</v>
      </c>
      <c r="F8169" s="162" t="s">
        <v>25</v>
      </c>
      <c r="G8169" s="162">
        <v>861120</v>
      </c>
      <c r="H8169" s="162" t="s">
        <v>17</v>
      </c>
      <c r="I8169" s="162"/>
      <c r="J8169" s="162" t="s">
        <v>3354</v>
      </c>
      <c r="K8169" s="162" t="s">
        <v>3383</v>
      </c>
      <c r="L8169" s="162" t="s">
        <v>375</v>
      </c>
      <c r="M8169" s="162" t="s">
        <v>3359</v>
      </c>
      <c r="N8169" s="162"/>
      <c r="O8169" s="162"/>
      <c r="P8169" s="162"/>
      <c r="Q8169" s="162"/>
      <c r="R8169" s="162"/>
      <c r="S8169" s="181"/>
      <c r="T8169" s="162"/>
      <c r="U8169" s="162"/>
      <c r="V8169" s="182"/>
      <c r="W8169" s="162"/>
      <c r="X8169" s="162"/>
      <c r="Y8169" s="162"/>
      <c r="Z8169" s="162"/>
      <c r="AA8169" s="159"/>
      <c r="AB8169" s="162"/>
      <c r="AC8169" s="159"/>
      <c r="AE8169" s="162"/>
      <c r="AF8169" s="162" t="s">
        <v>3060</v>
      </c>
      <c r="AG8169" s="162"/>
      <c r="AH8169" s="163">
        <v>40835.55667824074</v>
      </c>
      <c r="AI8169" s="162"/>
    </row>
    <row r="8170" spans="1:35" ht="14.5" customHeight="1" thickBot="1" x14ac:dyDescent="0.4">
      <c r="A8170" s="159"/>
      <c r="B8170" s="5">
        <f t="shared" si="744"/>
        <v>8168</v>
      </c>
      <c r="C8170">
        <f t="shared" si="739"/>
        <v>359</v>
      </c>
      <c r="D8170" s="199">
        <v>1974</v>
      </c>
      <c r="E8170" s="162" t="s">
        <v>15</v>
      </c>
      <c r="F8170" s="162" t="s">
        <v>25</v>
      </c>
      <c r="G8170" s="162">
        <v>861541</v>
      </c>
      <c r="H8170" s="162" t="s">
        <v>17</v>
      </c>
      <c r="I8170" s="162"/>
      <c r="J8170" s="162" t="s">
        <v>3354</v>
      </c>
      <c r="K8170" s="162" t="s">
        <v>3383</v>
      </c>
      <c r="L8170" s="162"/>
      <c r="M8170" s="162" t="s">
        <v>3359</v>
      </c>
      <c r="N8170" s="162"/>
      <c r="O8170" s="162"/>
      <c r="P8170" s="162"/>
      <c r="Q8170" s="162"/>
      <c r="R8170" s="162"/>
      <c r="S8170" s="181"/>
      <c r="T8170" s="162"/>
      <c r="U8170" s="162"/>
      <c r="V8170" s="182"/>
      <c r="W8170" s="162"/>
      <c r="X8170" s="162"/>
      <c r="Y8170" s="162"/>
      <c r="Z8170" s="162"/>
      <c r="AA8170" s="159"/>
      <c r="AB8170" s="162"/>
      <c r="AC8170" s="159"/>
      <c r="AE8170" s="162"/>
      <c r="AF8170" s="162" t="s">
        <v>3060</v>
      </c>
      <c r="AG8170" s="162"/>
      <c r="AH8170" s="163">
        <v>40038.774918981479</v>
      </c>
      <c r="AI8170" s="162"/>
    </row>
    <row r="8171" spans="1:35" ht="14.5" customHeight="1" thickBot="1" x14ac:dyDescent="0.4">
      <c r="A8171" s="159"/>
      <c r="B8171" s="5">
        <f t="shared" si="744"/>
        <v>8169</v>
      </c>
      <c r="C8171">
        <f t="shared" si="739"/>
        <v>68</v>
      </c>
      <c r="D8171" s="202">
        <v>1974</v>
      </c>
      <c r="E8171" s="159" t="s">
        <v>15</v>
      </c>
      <c r="F8171" s="159" t="s">
        <v>25</v>
      </c>
      <c r="G8171" s="159">
        <v>861900</v>
      </c>
      <c r="H8171" s="159"/>
      <c r="I8171" s="159"/>
      <c r="J8171" s="159"/>
      <c r="K8171" s="159"/>
      <c r="L8171" s="159"/>
      <c r="M8171" s="159"/>
      <c r="N8171" s="159"/>
      <c r="O8171" s="159"/>
      <c r="P8171" s="159"/>
      <c r="Q8171" s="159"/>
      <c r="R8171" s="159"/>
      <c r="S8171" s="203"/>
      <c r="T8171" s="159"/>
      <c r="U8171" s="159"/>
      <c r="V8171" s="161"/>
      <c r="W8171" s="159"/>
      <c r="X8171" s="159"/>
      <c r="Y8171" s="159"/>
      <c r="Z8171" s="159"/>
      <c r="AA8171" s="159"/>
      <c r="AB8171" s="159"/>
      <c r="AC8171" s="159"/>
      <c r="AE8171" s="159"/>
      <c r="AF8171" s="159" t="s">
        <v>3451</v>
      </c>
      <c r="AG8171" s="159"/>
      <c r="AH8171" s="176">
        <v>45561</v>
      </c>
      <c r="AI8171" s="159"/>
    </row>
    <row r="8172" spans="1:35" ht="14.5" customHeight="1" thickBot="1" x14ac:dyDescent="0.4">
      <c r="A8172" s="159"/>
      <c r="B8172" s="5">
        <f t="shared" si="744"/>
        <v>8170</v>
      </c>
      <c r="C8172">
        <f t="shared" ref="C8172" si="745">+G8173-G8172</f>
        <v>41</v>
      </c>
      <c r="D8172" s="202">
        <v>1974</v>
      </c>
      <c r="E8172" s="162" t="s">
        <v>327</v>
      </c>
      <c r="F8172" s="162" t="s">
        <v>25</v>
      </c>
      <c r="G8172" s="162">
        <v>861968</v>
      </c>
      <c r="H8172" s="162" t="s">
        <v>17</v>
      </c>
      <c r="I8172" s="162"/>
      <c r="J8172" s="162" t="s">
        <v>380</v>
      </c>
      <c r="K8172" s="162" t="s">
        <v>3383</v>
      </c>
      <c r="L8172" s="162" t="s">
        <v>2588</v>
      </c>
      <c r="M8172" s="162" t="s">
        <v>3359</v>
      </c>
      <c r="N8172" s="162"/>
      <c r="O8172" s="162"/>
      <c r="P8172" s="162"/>
      <c r="Q8172" s="162"/>
      <c r="R8172" s="162"/>
      <c r="S8172" s="181"/>
      <c r="T8172" s="162"/>
      <c r="U8172" s="162"/>
      <c r="V8172" s="182"/>
      <c r="W8172" s="162"/>
      <c r="X8172" s="162"/>
      <c r="Y8172" s="162"/>
      <c r="Z8172" s="162"/>
      <c r="AA8172" s="159"/>
      <c r="AB8172" s="162"/>
      <c r="AC8172" s="159"/>
      <c r="AE8172" s="162"/>
      <c r="AF8172" s="162" t="s">
        <v>3060</v>
      </c>
      <c r="AG8172" s="162"/>
      <c r="AH8172" s="163">
        <v>39894.337060185186</v>
      </c>
      <c r="AI8172" s="162"/>
    </row>
    <row r="8173" spans="1:35" ht="14.5" customHeight="1" thickBot="1" x14ac:dyDescent="0.4">
      <c r="A8173" s="159"/>
      <c r="B8173" s="5">
        <f t="shared" si="744"/>
        <v>8171</v>
      </c>
      <c r="C8173">
        <f t="shared" ref="C8173:C8176" si="746">+G8174-G8173</f>
        <v>172</v>
      </c>
      <c r="D8173" s="202">
        <v>1974</v>
      </c>
      <c r="E8173" s="162" t="s">
        <v>15</v>
      </c>
      <c r="F8173" s="162" t="s">
        <v>25</v>
      </c>
      <c r="G8173" s="162">
        <v>862009</v>
      </c>
      <c r="H8173" s="162" t="s">
        <v>17</v>
      </c>
      <c r="I8173" s="162"/>
      <c r="J8173" s="162"/>
      <c r="K8173" s="162"/>
      <c r="L8173" s="162"/>
      <c r="M8173" s="162" t="s">
        <v>3359</v>
      </c>
      <c r="N8173" s="162"/>
      <c r="O8173" s="162"/>
      <c r="P8173" s="162"/>
      <c r="Q8173" s="162"/>
      <c r="R8173" s="162"/>
      <c r="S8173" s="181"/>
      <c r="T8173" s="162"/>
      <c r="U8173" s="162"/>
      <c r="V8173" s="182"/>
      <c r="W8173" s="162"/>
      <c r="X8173" s="162"/>
      <c r="Y8173" s="162"/>
      <c r="Z8173" s="162"/>
      <c r="AA8173" s="159"/>
      <c r="AB8173" s="162"/>
      <c r="AC8173" s="159"/>
      <c r="AE8173" s="162"/>
      <c r="AF8173" s="162" t="s">
        <v>3060</v>
      </c>
      <c r="AG8173" s="162"/>
      <c r="AH8173" s="163">
        <v>40861.528969907406</v>
      </c>
      <c r="AI8173" s="162"/>
    </row>
    <row r="8174" spans="1:35" ht="15" customHeight="1" thickBot="1" x14ac:dyDescent="0.4">
      <c r="A8174" s="159"/>
      <c r="B8174" s="5">
        <f t="shared" si="744"/>
        <v>8172</v>
      </c>
      <c r="C8174">
        <f t="shared" si="746"/>
        <v>20</v>
      </c>
      <c r="D8174" s="202">
        <v>1974</v>
      </c>
      <c r="E8174" s="159" t="s">
        <v>6441</v>
      </c>
      <c r="F8174" s="159" t="s">
        <v>25</v>
      </c>
      <c r="G8174" s="160">
        <v>862181</v>
      </c>
      <c r="H8174" s="159"/>
      <c r="I8174" s="159"/>
      <c r="J8174" s="159" t="s">
        <v>3354</v>
      </c>
      <c r="K8174" s="159" t="s">
        <v>3383</v>
      </c>
      <c r="L8174" s="159"/>
      <c r="M8174" s="159" t="s">
        <v>3453</v>
      </c>
      <c r="N8174" s="159"/>
      <c r="O8174" s="159"/>
      <c r="P8174" s="159"/>
      <c r="Q8174" s="159"/>
      <c r="R8174" s="159"/>
      <c r="S8174" s="159"/>
      <c r="T8174" s="159" t="s">
        <v>3424</v>
      </c>
      <c r="U8174" s="159"/>
      <c r="V8174" s="161"/>
      <c r="W8174" s="159" t="s">
        <v>3557</v>
      </c>
      <c r="X8174" s="159" t="s">
        <v>3452</v>
      </c>
      <c r="Y8174" s="159"/>
      <c r="Z8174" s="159"/>
      <c r="AA8174" s="159" t="s">
        <v>3556</v>
      </c>
      <c r="AB8174" s="159"/>
      <c r="AC8174" s="159"/>
      <c r="AD8174" s="159" t="s">
        <v>3728</v>
      </c>
      <c r="AE8174" s="159"/>
      <c r="AF8174" t="s">
        <v>3451</v>
      </c>
      <c r="AG8174" s="3"/>
      <c r="AH8174" s="153">
        <v>46091</v>
      </c>
      <c r="AI8174" s="76" t="s">
        <v>6442</v>
      </c>
    </row>
    <row r="8175" spans="1:35" ht="14.5" customHeight="1" thickBot="1" x14ac:dyDescent="0.4">
      <c r="B8175" s="5">
        <f t="shared" si="744"/>
        <v>8173</v>
      </c>
      <c r="C8175">
        <f t="shared" si="746"/>
        <v>10</v>
      </c>
      <c r="D8175" s="202">
        <v>1974</v>
      </c>
      <c r="E8175" s="162" t="s">
        <v>560</v>
      </c>
      <c r="F8175" s="162" t="s">
        <v>25</v>
      </c>
      <c r="G8175" s="162">
        <v>862201</v>
      </c>
      <c r="H8175" s="162" t="s">
        <v>17</v>
      </c>
      <c r="I8175" s="162"/>
      <c r="J8175" s="162"/>
      <c r="K8175" s="162"/>
      <c r="L8175" s="162"/>
      <c r="M8175" s="162" t="s">
        <v>3359</v>
      </c>
      <c r="N8175" s="162"/>
      <c r="O8175" s="162"/>
      <c r="P8175" s="162"/>
      <c r="Q8175" s="162"/>
      <c r="R8175" s="162"/>
      <c r="S8175" s="181"/>
      <c r="T8175" s="162"/>
      <c r="U8175" s="162"/>
      <c r="V8175" s="182"/>
      <c r="W8175" s="162"/>
      <c r="X8175" s="162"/>
      <c r="Y8175" s="162"/>
      <c r="Z8175" s="162"/>
      <c r="AA8175" s="159"/>
      <c r="AB8175" s="162"/>
      <c r="AC8175" s="159"/>
      <c r="AE8175" s="162"/>
      <c r="AF8175" s="162" t="s">
        <v>3060</v>
      </c>
      <c r="AG8175" s="162"/>
      <c r="AH8175" s="163">
        <v>40072.633819444447</v>
      </c>
      <c r="AI8175" s="162"/>
    </row>
    <row r="8176" spans="1:35" ht="14.5" customHeight="1" thickBot="1" x14ac:dyDescent="0.4">
      <c r="A8176" s="159"/>
      <c r="B8176" s="5">
        <f t="shared" si="744"/>
        <v>8174</v>
      </c>
      <c r="C8176">
        <f t="shared" si="746"/>
        <v>397</v>
      </c>
      <c r="D8176" s="202">
        <v>1974</v>
      </c>
      <c r="E8176" s="162" t="s">
        <v>560</v>
      </c>
      <c r="F8176" s="162" t="s">
        <v>25</v>
      </c>
      <c r="G8176" s="162">
        <v>862211</v>
      </c>
      <c r="H8176" s="162" t="s">
        <v>17</v>
      </c>
      <c r="I8176" s="162"/>
      <c r="J8176" s="162" t="s">
        <v>3354</v>
      </c>
      <c r="K8176" s="162" t="s">
        <v>3383</v>
      </c>
      <c r="L8176" s="162" t="s">
        <v>1379</v>
      </c>
      <c r="M8176" s="162" t="s">
        <v>3359</v>
      </c>
      <c r="N8176" s="162"/>
      <c r="O8176" s="162"/>
      <c r="P8176" s="162"/>
      <c r="Q8176" s="162"/>
      <c r="R8176" s="162"/>
      <c r="S8176" s="181"/>
      <c r="T8176" s="162"/>
      <c r="U8176" s="162"/>
      <c r="V8176" s="182"/>
      <c r="W8176" s="162"/>
      <c r="X8176" s="162"/>
      <c r="Y8176" s="162"/>
      <c r="Z8176" s="162"/>
      <c r="AA8176" s="159"/>
      <c r="AB8176" s="162"/>
      <c r="AC8176" s="159"/>
      <c r="AD8176" s="3" t="s">
        <v>1436</v>
      </c>
      <c r="AE8176" s="162"/>
      <c r="AF8176" s="162" t="s">
        <v>3060</v>
      </c>
      <c r="AG8176" s="162"/>
      <c r="AH8176" s="163">
        <v>39800.437777777777</v>
      </c>
      <c r="AI8176" s="162"/>
    </row>
    <row r="8177" spans="1:35" ht="14.5" customHeight="1" thickBot="1" x14ac:dyDescent="0.4">
      <c r="A8177" s="159"/>
      <c r="B8177" s="5">
        <f t="shared" si="744"/>
        <v>8175</v>
      </c>
      <c r="C8177">
        <f t="shared" ref="C8177:C8181" si="747">+G8178-G8177</f>
        <v>217</v>
      </c>
      <c r="D8177" s="202">
        <v>1974</v>
      </c>
      <c r="E8177" s="159" t="s">
        <v>15</v>
      </c>
      <c r="F8177" s="159" t="s">
        <v>16</v>
      </c>
      <c r="G8177" s="159">
        <v>862608</v>
      </c>
      <c r="H8177" s="159"/>
      <c r="I8177" s="159"/>
      <c r="J8177" s="159"/>
      <c r="K8177" s="159"/>
      <c r="L8177" s="159"/>
      <c r="M8177" s="159"/>
      <c r="N8177" s="159"/>
      <c r="O8177" s="159"/>
      <c r="P8177" s="159"/>
      <c r="Q8177" s="159"/>
      <c r="R8177" s="159"/>
      <c r="S8177" s="203"/>
      <c r="T8177" s="159"/>
      <c r="U8177" s="159"/>
      <c r="V8177" s="161"/>
      <c r="W8177" s="159"/>
      <c r="X8177" s="159"/>
      <c r="Y8177" s="159"/>
      <c r="Z8177" s="159"/>
      <c r="AA8177" s="159"/>
      <c r="AB8177" s="159"/>
      <c r="AC8177" s="159"/>
      <c r="AE8177" s="159"/>
      <c r="AF8177" s="159" t="s">
        <v>3451</v>
      </c>
      <c r="AG8177" s="159"/>
      <c r="AH8177" s="176">
        <v>45661</v>
      </c>
      <c r="AI8177" s="167" t="s">
        <v>4483</v>
      </c>
    </row>
    <row r="8178" spans="1:35" ht="15" thickBot="1" x14ac:dyDescent="0.4">
      <c r="B8178" s="5">
        <f t="shared" si="744"/>
        <v>8176</v>
      </c>
      <c r="C8178">
        <f t="shared" si="747"/>
        <v>120</v>
      </c>
      <c r="D8178" s="202">
        <v>1974</v>
      </c>
      <c r="E8178" s="159" t="s">
        <v>15</v>
      </c>
      <c r="F8178" s="159" t="s">
        <v>16</v>
      </c>
      <c r="G8178" s="160">
        <v>862825</v>
      </c>
      <c r="H8178" s="159"/>
      <c r="I8178" s="159"/>
      <c r="J8178" s="159" t="s">
        <v>3354</v>
      </c>
      <c r="K8178" s="159" t="s">
        <v>3383</v>
      </c>
      <c r="L8178" s="159"/>
      <c r="M8178" s="159" t="s">
        <v>3453</v>
      </c>
      <c r="N8178" s="159"/>
      <c r="O8178" s="159"/>
      <c r="P8178" s="159"/>
      <c r="Q8178" s="159"/>
      <c r="R8178" s="159"/>
      <c r="S8178" s="159"/>
      <c r="T8178" s="159" t="s">
        <v>167</v>
      </c>
      <c r="U8178" s="159"/>
      <c r="V8178" s="161"/>
      <c r="W8178" s="159" t="s">
        <v>3576</v>
      </c>
      <c r="X8178" s="159" t="s">
        <v>3660</v>
      </c>
      <c r="Y8178" s="159"/>
      <c r="Z8178" s="159"/>
      <c r="AA8178" s="159" t="s">
        <v>167</v>
      </c>
      <c r="AB8178" s="159"/>
      <c r="AC8178" s="159"/>
      <c r="AD8178" s="159"/>
      <c r="AE8178" s="159"/>
      <c r="AF8178" t="s">
        <v>3451</v>
      </c>
      <c r="AG8178" s="159"/>
      <c r="AH8178" s="176">
        <v>46256</v>
      </c>
      <c r="AI8178" s="76" t="s">
        <v>6920</v>
      </c>
    </row>
    <row r="8179" spans="1:35" ht="14.5" customHeight="1" thickBot="1" x14ac:dyDescent="0.4">
      <c r="A8179" s="159"/>
      <c r="B8179" s="5">
        <f t="shared" si="744"/>
        <v>8177</v>
      </c>
      <c r="C8179">
        <f t="shared" si="747"/>
        <v>394</v>
      </c>
      <c r="D8179" s="202">
        <v>1974</v>
      </c>
      <c r="E8179" s="159" t="s">
        <v>15</v>
      </c>
      <c r="F8179" s="159" t="s">
        <v>16</v>
      </c>
      <c r="G8179" s="160">
        <v>862945</v>
      </c>
      <c r="H8179" s="159"/>
      <c r="I8179" s="159"/>
      <c r="J8179" s="159"/>
      <c r="K8179" s="159" t="s">
        <v>3383</v>
      </c>
      <c r="L8179" s="159"/>
      <c r="M8179" s="159"/>
      <c r="N8179" s="159"/>
      <c r="O8179" s="159"/>
      <c r="P8179" s="159"/>
      <c r="Q8179" s="159"/>
      <c r="R8179" s="159"/>
      <c r="S8179" s="203"/>
      <c r="T8179" s="159"/>
      <c r="U8179" s="159"/>
      <c r="V8179" s="161"/>
      <c r="W8179" s="159"/>
      <c r="X8179" s="159"/>
      <c r="Y8179" s="159"/>
      <c r="Z8179" s="159"/>
      <c r="AA8179" s="159"/>
      <c r="AB8179" s="159"/>
      <c r="AC8179" s="159"/>
      <c r="AE8179" s="159"/>
      <c r="AF8179" s="159" t="s">
        <v>3451</v>
      </c>
      <c r="AG8179" s="159"/>
      <c r="AH8179" s="176">
        <v>45739</v>
      </c>
      <c r="AI8179" s="167" t="s">
        <v>4845</v>
      </c>
    </row>
    <row r="8180" spans="1:35" ht="14.5" customHeight="1" thickBot="1" x14ac:dyDescent="0.4">
      <c r="A8180" s="159"/>
      <c r="B8180" s="5">
        <f t="shared" si="744"/>
        <v>8178</v>
      </c>
      <c r="C8180">
        <f t="shared" si="747"/>
        <v>43</v>
      </c>
      <c r="D8180" s="202">
        <v>1974</v>
      </c>
      <c r="E8180" s="162" t="s">
        <v>759</v>
      </c>
      <c r="F8180" s="162" t="s">
        <v>25</v>
      </c>
      <c r="G8180" s="162">
        <v>863339</v>
      </c>
      <c r="H8180" s="162" t="s">
        <v>17</v>
      </c>
      <c r="I8180" s="162"/>
      <c r="J8180" s="162"/>
      <c r="K8180" s="162"/>
      <c r="L8180" s="162"/>
      <c r="M8180" s="162" t="s">
        <v>3359</v>
      </c>
      <c r="N8180" s="162"/>
      <c r="O8180" s="162"/>
      <c r="P8180" s="162"/>
      <c r="Q8180" s="162"/>
      <c r="R8180" s="162"/>
      <c r="S8180" s="181"/>
      <c r="T8180" s="162"/>
      <c r="U8180" s="162"/>
      <c r="V8180" s="182"/>
      <c r="W8180" s="162"/>
      <c r="X8180" s="162"/>
      <c r="Y8180" s="162"/>
      <c r="Z8180" s="162"/>
      <c r="AA8180" s="159"/>
      <c r="AB8180" s="162"/>
      <c r="AC8180" s="159"/>
      <c r="AE8180" s="162"/>
      <c r="AF8180" s="162" t="s">
        <v>3060</v>
      </c>
      <c r="AG8180" s="162"/>
      <c r="AH8180" s="163">
        <v>39807.334872685184</v>
      </c>
      <c r="AI8180" s="162"/>
    </row>
    <row r="8181" spans="1:35" ht="14.5" customHeight="1" thickBot="1" x14ac:dyDescent="0.4">
      <c r="A8181" s="159"/>
      <c r="B8181" s="5">
        <f t="shared" si="744"/>
        <v>8179</v>
      </c>
      <c r="C8181">
        <f t="shared" si="747"/>
        <v>2</v>
      </c>
      <c r="D8181" s="202">
        <v>1974</v>
      </c>
      <c r="E8181" s="162" t="s">
        <v>759</v>
      </c>
      <c r="F8181" s="162" t="s">
        <v>25</v>
      </c>
      <c r="G8181" s="162">
        <v>863382</v>
      </c>
      <c r="H8181" s="162" t="s">
        <v>17</v>
      </c>
      <c r="I8181" s="162"/>
      <c r="J8181" s="162" t="s">
        <v>380</v>
      </c>
      <c r="K8181" s="162" t="s">
        <v>3383</v>
      </c>
      <c r="L8181" s="162" t="s">
        <v>232</v>
      </c>
      <c r="M8181" s="162" t="s">
        <v>3359</v>
      </c>
      <c r="N8181" s="162"/>
      <c r="O8181" s="162"/>
      <c r="P8181" s="162"/>
      <c r="Q8181" s="162"/>
      <c r="R8181" s="162"/>
      <c r="S8181" s="181"/>
      <c r="T8181" s="162"/>
      <c r="U8181" s="162"/>
      <c r="V8181" s="182"/>
      <c r="W8181" s="162"/>
      <c r="X8181" s="162"/>
      <c r="Y8181" s="162"/>
      <c r="Z8181" s="162"/>
      <c r="AA8181" s="159"/>
      <c r="AB8181" s="162" t="s">
        <v>139</v>
      </c>
      <c r="AC8181" s="159"/>
      <c r="AD8181" s="3" t="s">
        <v>2589</v>
      </c>
      <c r="AE8181" s="162"/>
      <c r="AF8181" s="162" t="s">
        <v>3060</v>
      </c>
      <c r="AG8181" s="162"/>
      <c r="AH8181" s="163"/>
      <c r="AI8181" s="162"/>
    </row>
    <row r="8182" spans="1:35" ht="14.5" customHeight="1" thickBot="1" x14ac:dyDescent="0.4">
      <c r="A8182" s="159"/>
      <c r="B8182" s="5">
        <f t="shared" si="744"/>
        <v>8180</v>
      </c>
      <c r="C8182">
        <f t="shared" si="739"/>
        <v>30</v>
      </c>
      <c r="D8182" s="199">
        <v>1974</v>
      </c>
      <c r="E8182" s="162" t="s">
        <v>759</v>
      </c>
      <c r="F8182" s="162" t="s">
        <v>25</v>
      </c>
      <c r="G8182" s="162">
        <v>863384</v>
      </c>
      <c r="H8182" s="162" t="s">
        <v>17</v>
      </c>
      <c r="I8182" s="162"/>
      <c r="J8182" s="162" t="s">
        <v>3354</v>
      </c>
      <c r="K8182" s="162" t="s">
        <v>3383</v>
      </c>
      <c r="L8182" s="162" t="s">
        <v>162</v>
      </c>
      <c r="M8182" s="162" t="s">
        <v>3359</v>
      </c>
      <c r="N8182" s="162"/>
      <c r="O8182" s="162"/>
      <c r="P8182" s="162"/>
      <c r="Q8182" s="162"/>
      <c r="R8182" s="162"/>
      <c r="S8182" s="181"/>
      <c r="T8182" s="162"/>
      <c r="U8182" s="162"/>
      <c r="V8182" s="182"/>
      <c r="W8182" s="162"/>
      <c r="X8182" s="162"/>
      <c r="Y8182" s="162"/>
      <c r="Z8182" s="162"/>
      <c r="AA8182" s="159"/>
      <c r="AB8182" s="162" t="s">
        <v>493</v>
      </c>
      <c r="AC8182" s="159" t="s">
        <v>2591</v>
      </c>
      <c r="AD8182" s="3" t="s">
        <v>2592</v>
      </c>
      <c r="AE8182" s="162"/>
      <c r="AF8182" s="162" t="s">
        <v>3060</v>
      </c>
      <c r="AG8182" s="162"/>
      <c r="AH8182" s="163">
        <v>40639.481053240743</v>
      </c>
      <c r="AI8182" s="162"/>
    </row>
    <row r="8183" spans="1:35" ht="14.5" customHeight="1" thickBot="1" x14ac:dyDescent="0.4">
      <c r="A8183" s="159"/>
      <c r="B8183" s="5">
        <f t="shared" si="744"/>
        <v>8181</v>
      </c>
      <c r="C8183">
        <f t="shared" si="739"/>
        <v>12</v>
      </c>
      <c r="D8183" s="199">
        <v>1974</v>
      </c>
      <c r="E8183" s="162" t="s">
        <v>759</v>
      </c>
      <c r="F8183" s="162" t="s">
        <v>25</v>
      </c>
      <c r="G8183" s="162">
        <v>863414</v>
      </c>
      <c r="H8183" s="162" t="s">
        <v>17</v>
      </c>
      <c r="I8183" s="162"/>
      <c r="J8183" s="162" t="s">
        <v>3354</v>
      </c>
      <c r="K8183" s="162" t="s">
        <v>3383</v>
      </c>
      <c r="L8183" s="162" t="s">
        <v>1693</v>
      </c>
      <c r="M8183" s="162" t="s">
        <v>3359</v>
      </c>
      <c r="N8183" s="162"/>
      <c r="O8183" s="162"/>
      <c r="P8183" s="162"/>
      <c r="Q8183" s="162"/>
      <c r="R8183" s="162"/>
      <c r="S8183" s="181"/>
      <c r="T8183" s="162"/>
      <c r="U8183" s="162"/>
      <c r="V8183" s="182"/>
      <c r="W8183" s="162"/>
      <c r="X8183" s="162"/>
      <c r="Y8183" s="162"/>
      <c r="Z8183" s="162"/>
      <c r="AA8183" s="159"/>
      <c r="AB8183" s="162" t="s">
        <v>287</v>
      </c>
      <c r="AC8183" s="159"/>
      <c r="AE8183" s="162"/>
      <c r="AF8183" s="162" t="s">
        <v>3060</v>
      </c>
      <c r="AG8183" s="162"/>
      <c r="AH8183" s="163">
        <v>40258.336608796293</v>
      </c>
      <c r="AI8183" s="162"/>
    </row>
    <row r="8184" spans="1:35" ht="14.5" customHeight="1" thickBot="1" x14ac:dyDescent="0.4">
      <c r="A8184" s="159"/>
      <c r="B8184" s="5">
        <f t="shared" si="744"/>
        <v>8182</v>
      </c>
      <c r="C8184">
        <f t="shared" si="739"/>
        <v>29</v>
      </c>
      <c r="D8184" s="199">
        <v>1974</v>
      </c>
      <c r="E8184" s="162" t="s">
        <v>759</v>
      </c>
      <c r="F8184" s="162" t="s">
        <v>25</v>
      </c>
      <c r="G8184" s="162">
        <v>863426</v>
      </c>
      <c r="H8184" s="162" t="s">
        <v>17</v>
      </c>
      <c r="I8184" s="162"/>
      <c r="J8184" s="162" t="s">
        <v>3354</v>
      </c>
      <c r="K8184" s="162" t="s">
        <v>3383</v>
      </c>
      <c r="L8184" s="162" t="s">
        <v>46</v>
      </c>
      <c r="M8184" s="162" t="s">
        <v>3359</v>
      </c>
      <c r="N8184" s="162"/>
      <c r="O8184" s="162"/>
      <c r="P8184" s="162"/>
      <c r="Q8184" s="162"/>
      <c r="R8184" s="162"/>
      <c r="S8184" s="181"/>
      <c r="T8184" s="162"/>
      <c r="U8184" s="162"/>
      <c r="V8184" s="182"/>
      <c r="W8184" s="162"/>
      <c r="X8184" s="162"/>
      <c r="Y8184" s="162"/>
      <c r="Z8184" s="162"/>
      <c r="AA8184" s="159"/>
      <c r="AB8184" s="162" t="s">
        <v>197</v>
      </c>
      <c r="AC8184" s="159"/>
      <c r="AD8184" s="3" t="s">
        <v>2593</v>
      </c>
      <c r="AE8184" s="162"/>
      <c r="AF8184" s="162" t="s">
        <v>3060</v>
      </c>
      <c r="AG8184" s="162"/>
      <c r="AH8184" s="163">
        <v>40963.571238425924</v>
      </c>
      <c r="AI8184" s="162"/>
    </row>
    <row r="8185" spans="1:35" ht="14.5" customHeight="1" thickBot="1" x14ac:dyDescent="0.4">
      <c r="A8185" s="159"/>
      <c r="B8185" s="5">
        <f t="shared" si="744"/>
        <v>8183</v>
      </c>
      <c r="C8185">
        <f t="shared" si="739"/>
        <v>13</v>
      </c>
      <c r="D8185" s="199">
        <v>1974</v>
      </c>
      <c r="E8185" s="162" t="s">
        <v>759</v>
      </c>
      <c r="F8185" s="162" t="s">
        <v>25</v>
      </c>
      <c r="G8185" s="162">
        <v>863455</v>
      </c>
      <c r="H8185" s="162" t="s">
        <v>17</v>
      </c>
      <c r="I8185" s="162"/>
      <c r="J8185" s="162" t="s">
        <v>380</v>
      </c>
      <c r="K8185" s="162" t="s">
        <v>3383</v>
      </c>
      <c r="L8185" s="162" t="s">
        <v>446</v>
      </c>
      <c r="M8185" s="162" t="s">
        <v>3359</v>
      </c>
      <c r="N8185" s="162" t="s">
        <v>3413</v>
      </c>
      <c r="O8185" s="162"/>
      <c r="P8185" s="162"/>
      <c r="Q8185" s="162"/>
      <c r="R8185" s="162"/>
      <c r="S8185" s="181"/>
      <c r="T8185" s="162"/>
      <c r="U8185" s="162"/>
      <c r="V8185" s="182"/>
      <c r="W8185" s="162"/>
      <c r="X8185" s="162"/>
      <c r="Y8185" s="162"/>
      <c r="Z8185" s="162"/>
      <c r="AA8185" s="159"/>
      <c r="AB8185" s="162" t="s">
        <v>81</v>
      </c>
      <c r="AC8185" s="159"/>
      <c r="AE8185" s="162"/>
      <c r="AF8185" s="162" t="s">
        <v>3060</v>
      </c>
      <c r="AG8185" s="162"/>
      <c r="AH8185" s="163">
        <v>39685.883217592593</v>
      </c>
      <c r="AI8185" s="162"/>
    </row>
    <row r="8186" spans="1:35" ht="17.25" customHeight="1" thickBot="1" x14ac:dyDescent="0.4">
      <c r="A8186" s="159"/>
      <c r="B8186" s="5">
        <f t="shared" si="744"/>
        <v>8184</v>
      </c>
      <c r="C8186">
        <f t="shared" si="739"/>
        <v>3</v>
      </c>
      <c r="D8186" s="199">
        <v>1974</v>
      </c>
      <c r="E8186" s="162" t="s">
        <v>759</v>
      </c>
      <c r="F8186" s="162" t="s">
        <v>25</v>
      </c>
      <c r="G8186" s="162">
        <v>863468</v>
      </c>
      <c r="H8186" s="162" t="s">
        <v>17</v>
      </c>
      <c r="I8186" s="162"/>
      <c r="J8186" s="162" t="s">
        <v>380</v>
      </c>
      <c r="K8186" s="162" t="s">
        <v>3383</v>
      </c>
      <c r="L8186" s="162"/>
      <c r="M8186" s="162" t="s">
        <v>3359</v>
      </c>
      <c r="N8186" s="162"/>
      <c r="O8186" s="162"/>
      <c r="P8186" s="162"/>
      <c r="Q8186" s="162"/>
      <c r="R8186" s="162"/>
      <c r="S8186" s="181"/>
      <c r="T8186" s="162"/>
      <c r="U8186" s="162"/>
      <c r="V8186" s="182"/>
      <c r="W8186" s="162"/>
      <c r="X8186" s="162"/>
      <c r="Y8186" s="162"/>
      <c r="Z8186" s="162"/>
      <c r="AA8186" s="159"/>
      <c r="AB8186" s="162"/>
      <c r="AC8186" s="159"/>
      <c r="AF8186" t="s">
        <v>3060</v>
      </c>
      <c r="AH8186" s="2">
        <v>40050.700810185182</v>
      </c>
      <c r="AI8186" s="162"/>
    </row>
    <row r="8187" spans="1:35" ht="15" thickBot="1" x14ac:dyDescent="0.4">
      <c r="A8187" s="159"/>
      <c r="B8187" s="5">
        <f t="shared" si="744"/>
        <v>8185</v>
      </c>
      <c r="C8187">
        <f t="shared" si="739"/>
        <v>5</v>
      </c>
      <c r="D8187" s="199">
        <v>1974</v>
      </c>
      <c r="E8187" s="162" t="s">
        <v>2520</v>
      </c>
      <c r="F8187" s="162" t="s">
        <v>25</v>
      </c>
      <c r="G8187" s="162">
        <v>863471</v>
      </c>
      <c r="H8187" s="162" t="s">
        <v>17</v>
      </c>
      <c r="I8187" s="162"/>
      <c r="J8187" s="162" t="s">
        <v>380</v>
      </c>
      <c r="K8187" s="162" t="s">
        <v>3383</v>
      </c>
      <c r="L8187" s="162"/>
      <c r="M8187" s="162" t="s">
        <v>3359</v>
      </c>
      <c r="N8187" s="162"/>
      <c r="O8187" s="162"/>
      <c r="P8187" s="162"/>
      <c r="Q8187" s="162"/>
      <c r="R8187" s="162"/>
      <c r="S8187" s="181"/>
      <c r="T8187" s="162"/>
      <c r="U8187" s="162"/>
      <c r="V8187" s="182"/>
      <c r="W8187" s="162"/>
      <c r="X8187" s="162"/>
      <c r="Y8187" s="162"/>
      <c r="Z8187" s="162"/>
      <c r="AA8187" s="159"/>
      <c r="AB8187" s="162"/>
      <c r="AC8187" s="159"/>
      <c r="AD8187" s="3" t="s">
        <v>2594</v>
      </c>
      <c r="AF8187" t="s">
        <v>3060</v>
      </c>
      <c r="AH8187" s="2">
        <v>40170.305555555555</v>
      </c>
      <c r="AI8187" s="162"/>
    </row>
    <row r="8188" spans="1:35" ht="15" thickBot="1" x14ac:dyDescent="0.4">
      <c r="A8188" s="159"/>
      <c r="B8188" s="5">
        <f t="shared" si="744"/>
        <v>8186</v>
      </c>
      <c r="C8188">
        <f t="shared" si="739"/>
        <v>5</v>
      </c>
      <c r="D8188" s="199">
        <v>1974</v>
      </c>
      <c r="E8188" s="162" t="s">
        <v>759</v>
      </c>
      <c r="F8188" s="162" t="s">
        <v>25</v>
      </c>
      <c r="G8188" s="162">
        <v>863476</v>
      </c>
      <c r="H8188" s="162" t="s">
        <v>17</v>
      </c>
      <c r="I8188" s="162"/>
      <c r="J8188" s="162" t="s">
        <v>380</v>
      </c>
      <c r="K8188" s="162"/>
      <c r="L8188" s="162"/>
      <c r="M8188" s="162" t="s">
        <v>3359</v>
      </c>
      <c r="N8188" s="162"/>
      <c r="O8188" s="162"/>
      <c r="P8188" s="162"/>
      <c r="Q8188" s="162"/>
      <c r="R8188" s="162"/>
      <c r="S8188" s="181"/>
      <c r="T8188" s="162"/>
      <c r="U8188" s="162"/>
      <c r="V8188" s="182"/>
      <c r="W8188" s="162"/>
      <c r="X8188" s="162"/>
      <c r="Y8188" s="162"/>
      <c r="Z8188" s="162"/>
      <c r="AA8188" s="159"/>
      <c r="AB8188" s="162"/>
      <c r="AC8188" s="159"/>
      <c r="AF8188" t="s">
        <v>3060</v>
      </c>
      <c r="AH8188" s="2">
        <v>40683.327569444446</v>
      </c>
      <c r="AI8188" s="162"/>
    </row>
    <row r="8189" spans="1:35" ht="15" customHeight="1" thickBot="1" x14ac:dyDescent="0.4">
      <c r="A8189" s="159"/>
      <c r="B8189" s="5">
        <f t="shared" si="744"/>
        <v>8187</v>
      </c>
      <c r="C8189">
        <f t="shared" si="739"/>
        <v>14</v>
      </c>
      <c r="D8189" s="199">
        <v>1974</v>
      </c>
      <c r="E8189" s="162" t="s">
        <v>759</v>
      </c>
      <c r="F8189" s="162" t="s">
        <v>25</v>
      </c>
      <c r="G8189" s="162">
        <v>863481</v>
      </c>
      <c r="H8189" s="162" t="s">
        <v>17</v>
      </c>
      <c r="I8189" s="162"/>
      <c r="J8189" s="162" t="s">
        <v>380</v>
      </c>
      <c r="K8189" s="162" t="s">
        <v>3383</v>
      </c>
      <c r="L8189" s="162" t="s">
        <v>37</v>
      </c>
      <c r="M8189" s="162" t="s">
        <v>3359</v>
      </c>
      <c r="N8189" s="162"/>
      <c r="O8189" s="162"/>
      <c r="P8189" s="162"/>
      <c r="Q8189" s="162"/>
      <c r="R8189" s="162"/>
      <c r="S8189" s="181"/>
      <c r="T8189" s="162"/>
      <c r="U8189" s="162"/>
      <c r="V8189" s="182"/>
      <c r="W8189" s="162"/>
      <c r="X8189" s="162"/>
      <c r="Y8189" s="162"/>
      <c r="Z8189" s="162"/>
      <c r="AA8189" s="159"/>
      <c r="AB8189" s="162" t="s">
        <v>2595</v>
      </c>
      <c r="AC8189" s="159"/>
      <c r="AD8189" s="3" t="s">
        <v>2596</v>
      </c>
      <c r="AF8189" t="s">
        <v>3060</v>
      </c>
      <c r="AI8189" s="162"/>
    </row>
    <row r="8190" spans="1:35" ht="15" thickBot="1" x14ac:dyDescent="0.4">
      <c r="A8190" s="159"/>
      <c r="B8190" s="5">
        <f t="shared" si="744"/>
        <v>8188</v>
      </c>
      <c r="C8190">
        <f t="shared" si="739"/>
        <v>50</v>
      </c>
      <c r="D8190" s="199">
        <v>1974</v>
      </c>
      <c r="E8190" s="162" t="s">
        <v>759</v>
      </c>
      <c r="F8190" s="162" t="s">
        <v>25</v>
      </c>
      <c r="G8190" s="162">
        <v>863495</v>
      </c>
      <c r="H8190" s="162" t="s">
        <v>17</v>
      </c>
      <c r="I8190" s="162"/>
      <c r="J8190" s="162" t="s">
        <v>380</v>
      </c>
      <c r="K8190" s="162" t="s">
        <v>3383</v>
      </c>
      <c r="L8190" s="162" t="s">
        <v>234</v>
      </c>
      <c r="M8190" s="162" t="s">
        <v>3359</v>
      </c>
      <c r="N8190" s="162"/>
      <c r="O8190" s="162"/>
      <c r="P8190" s="162"/>
      <c r="Q8190" s="162"/>
      <c r="R8190" s="162"/>
      <c r="S8190" s="181"/>
      <c r="T8190" s="162"/>
      <c r="U8190" s="162"/>
      <c r="V8190" s="182"/>
      <c r="W8190" s="162"/>
      <c r="X8190" s="162"/>
      <c r="Y8190" s="162"/>
      <c r="Z8190" s="162"/>
      <c r="AA8190" s="159"/>
      <c r="AB8190" s="162" t="s">
        <v>168</v>
      </c>
      <c r="AC8190" s="159"/>
      <c r="AD8190" s="3" t="s">
        <v>2599</v>
      </c>
      <c r="AF8190" t="s">
        <v>3060</v>
      </c>
      <c r="AH8190" s="2">
        <v>40853.784930555557</v>
      </c>
      <c r="AI8190" s="162"/>
    </row>
    <row r="8191" spans="1:35" ht="15" thickBot="1" x14ac:dyDescent="0.4">
      <c r="A8191" s="159"/>
      <c r="B8191" s="5">
        <f t="shared" si="744"/>
        <v>8189</v>
      </c>
      <c r="C8191">
        <f t="shared" si="739"/>
        <v>7</v>
      </c>
      <c r="D8191" s="199">
        <v>1974</v>
      </c>
      <c r="E8191" s="162" t="s">
        <v>2520</v>
      </c>
      <c r="F8191" s="162" t="s">
        <v>1112</v>
      </c>
      <c r="G8191" s="162">
        <v>863545</v>
      </c>
      <c r="H8191" s="162" t="s">
        <v>17</v>
      </c>
      <c r="I8191" s="162"/>
      <c r="J8191" s="162" t="s">
        <v>380</v>
      </c>
      <c r="K8191" s="162" t="s">
        <v>3383</v>
      </c>
      <c r="L8191" s="162" t="s">
        <v>2600</v>
      </c>
      <c r="M8191" s="162" t="s">
        <v>3359</v>
      </c>
      <c r="N8191" s="162"/>
      <c r="O8191" s="162"/>
      <c r="P8191" s="162"/>
      <c r="Q8191" s="162"/>
      <c r="R8191" s="162"/>
      <c r="S8191" s="181"/>
      <c r="T8191" s="162"/>
      <c r="U8191" s="162"/>
      <c r="V8191" s="182"/>
      <c r="W8191" s="162"/>
      <c r="X8191" s="162"/>
      <c r="Y8191" s="162"/>
      <c r="Z8191" s="162"/>
      <c r="AA8191" s="159"/>
      <c r="AB8191" s="162" t="s">
        <v>807</v>
      </c>
      <c r="AC8191" s="159"/>
      <c r="AD8191" s="3" t="s">
        <v>2601</v>
      </c>
      <c r="AF8191" t="s">
        <v>3060</v>
      </c>
      <c r="AH8191" s="2">
        <v>41022.09851851852</v>
      </c>
      <c r="AI8191" s="162"/>
    </row>
    <row r="8192" spans="1:35" ht="15" thickBot="1" x14ac:dyDescent="0.4">
      <c r="A8192" s="159"/>
      <c r="B8192" s="5">
        <f t="shared" si="744"/>
        <v>8190</v>
      </c>
      <c r="C8192">
        <f t="shared" si="739"/>
        <v>14</v>
      </c>
      <c r="D8192" s="199">
        <v>1974</v>
      </c>
      <c r="E8192" s="162" t="s">
        <v>2520</v>
      </c>
      <c r="F8192" s="162" t="s">
        <v>1112</v>
      </c>
      <c r="G8192" s="162">
        <v>863552</v>
      </c>
      <c r="H8192" s="162" t="s">
        <v>17</v>
      </c>
      <c r="I8192" s="162"/>
      <c r="J8192" s="162" t="s">
        <v>380</v>
      </c>
      <c r="K8192" s="162" t="s">
        <v>3383</v>
      </c>
      <c r="L8192" s="162" t="s">
        <v>475</v>
      </c>
      <c r="M8192" s="162" t="s">
        <v>3359</v>
      </c>
      <c r="N8192" s="162"/>
      <c r="O8192" s="162"/>
      <c r="P8192" s="162"/>
      <c r="Q8192" s="162"/>
      <c r="R8192" s="162"/>
      <c r="S8192" s="181"/>
      <c r="T8192" s="162"/>
      <c r="U8192" s="162"/>
      <c r="V8192" s="182"/>
      <c r="W8192" s="162"/>
      <c r="X8192" s="162"/>
      <c r="Y8192" s="162"/>
      <c r="Z8192" s="162"/>
      <c r="AA8192" s="159"/>
      <c r="AB8192" s="162" t="s">
        <v>81</v>
      </c>
      <c r="AC8192" s="159"/>
      <c r="AD8192" s="3" t="s">
        <v>2602</v>
      </c>
      <c r="AF8192" t="s">
        <v>3060</v>
      </c>
      <c r="AH8192" s="2">
        <v>40527.882372685184</v>
      </c>
      <c r="AI8192" s="162"/>
    </row>
    <row r="8193" spans="1:35" ht="15" thickBot="1" x14ac:dyDescent="0.4">
      <c r="A8193" s="159"/>
      <c r="B8193" s="5">
        <f t="shared" si="744"/>
        <v>8191</v>
      </c>
      <c r="C8193">
        <f t="shared" si="739"/>
        <v>11</v>
      </c>
      <c r="D8193" s="199">
        <v>1974</v>
      </c>
      <c r="E8193" s="162" t="s">
        <v>2520</v>
      </c>
      <c r="F8193" s="162" t="s">
        <v>1112</v>
      </c>
      <c r="G8193" s="162">
        <v>863566</v>
      </c>
      <c r="H8193" s="162"/>
      <c r="I8193" s="162"/>
      <c r="J8193" s="162" t="s">
        <v>380</v>
      </c>
      <c r="K8193" s="162" t="s">
        <v>3383</v>
      </c>
      <c r="L8193" s="162"/>
      <c r="M8193" s="162" t="s">
        <v>3453</v>
      </c>
      <c r="N8193" s="162"/>
      <c r="O8193" s="162"/>
      <c r="P8193" s="162"/>
      <c r="Q8193" s="162"/>
      <c r="R8193" s="162"/>
      <c r="S8193" s="181"/>
      <c r="T8193" s="162"/>
      <c r="U8193" s="162" t="s">
        <v>3687</v>
      </c>
      <c r="V8193" s="182" t="s">
        <v>4382</v>
      </c>
      <c r="W8193" s="162" t="s">
        <v>3971</v>
      </c>
      <c r="X8193" s="162" t="s">
        <v>3452</v>
      </c>
      <c r="Y8193" s="162"/>
      <c r="Z8193" s="162"/>
      <c r="AA8193" s="159"/>
      <c r="AB8193" s="162"/>
      <c r="AC8193" s="159"/>
      <c r="AF8193" t="s">
        <v>3451</v>
      </c>
      <c r="AH8193" s="2">
        <v>46069</v>
      </c>
      <c r="AI8193" s="162"/>
    </row>
    <row r="8194" spans="1:35" ht="15" thickBot="1" x14ac:dyDescent="0.4">
      <c r="A8194" s="159"/>
      <c r="B8194" s="5">
        <f t="shared" si="744"/>
        <v>8192</v>
      </c>
      <c r="C8194">
        <f t="shared" si="739"/>
        <v>2</v>
      </c>
      <c r="D8194" s="199">
        <v>1974</v>
      </c>
      <c r="E8194" s="162" t="s">
        <v>2520</v>
      </c>
      <c r="F8194" s="162" t="s">
        <v>1112</v>
      </c>
      <c r="G8194" s="162">
        <v>863577</v>
      </c>
      <c r="H8194" s="162" t="s">
        <v>17</v>
      </c>
      <c r="I8194" s="162"/>
      <c r="J8194" s="162" t="s">
        <v>380</v>
      </c>
      <c r="K8194" s="162" t="s">
        <v>3383</v>
      </c>
      <c r="L8194" s="162"/>
      <c r="M8194" s="162" t="s">
        <v>3359</v>
      </c>
      <c r="N8194" s="162"/>
      <c r="O8194" s="162"/>
      <c r="P8194" s="162"/>
      <c r="Q8194" s="162"/>
      <c r="R8194" s="162"/>
      <c r="S8194" s="181"/>
      <c r="T8194" s="162"/>
      <c r="U8194" s="162"/>
      <c r="V8194" s="182"/>
      <c r="W8194" s="162"/>
      <c r="X8194" s="162"/>
      <c r="Y8194" s="162"/>
      <c r="Z8194" s="162"/>
      <c r="AA8194" s="159"/>
      <c r="AB8194" s="162" t="s">
        <v>139</v>
      </c>
      <c r="AC8194" s="159"/>
      <c r="AF8194" t="s">
        <v>3060</v>
      </c>
      <c r="AH8194" s="2">
        <v>40881.305023148147</v>
      </c>
      <c r="AI8194" s="162"/>
    </row>
    <row r="8195" spans="1:35" ht="15" thickBot="1" x14ac:dyDescent="0.4">
      <c r="A8195" s="159"/>
      <c r="B8195" s="5">
        <f t="shared" si="744"/>
        <v>8193</v>
      </c>
      <c r="C8195">
        <f t="shared" si="739"/>
        <v>1300</v>
      </c>
      <c r="D8195" s="199">
        <v>1974</v>
      </c>
      <c r="E8195" s="162"/>
      <c r="F8195" s="162" t="s">
        <v>1112</v>
      </c>
      <c r="G8195" s="162">
        <v>863579</v>
      </c>
      <c r="H8195" s="162" t="s">
        <v>17</v>
      </c>
      <c r="I8195" s="162"/>
      <c r="J8195" s="162" t="s">
        <v>380</v>
      </c>
      <c r="K8195" s="162" t="s">
        <v>3383</v>
      </c>
      <c r="L8195" s="162" t="s">
        <v>1013</v>
      </c>
      <c r="M8195" s="162" t="s">
        <v>3359</v>
      </c>
      <c r="N8195" s="162"/>
      <c r="O8195" s="162"/>
      <c r="P8195" s="162"/>
      <c r="Q8195" s="162"/>
      <c r="R8195" s="162"/>
      <c r="S8195" s="181"/>
      <c r="T8195" s="162"/>
      <c r="U8195" s="162"/>
      <c r="V8195" s="182"/>
      <c r="W8195" s="162"/>
      <c r="X8195" s="162"/>
      <c r="Y8195" s="162"/>
      <c r="Z8195" s="162"/>
      <c r="AA8195" s="159"/>
      <c r="AB8195" s="162"/>
      <c r="AC8195" s="159"/>
      <c r="AF8195" t="s">
        <v>3060</v>
      </c>
      <c r="AH8195" s="2">
        <v>40597.806504629632</v>
      </c>
      <c r="AI8195" s="162"/>
    </row>
    <row r="8196" spans="1:35" ht="15" thickBot="1" x14ac:dyDescent="0.4">
      <c r="A8196" s="159"/>
      <c r="B8196" s="5">
        <f t="shared" si="744"/>
        <v>8194</v>
      </c>
      <c r="C8196">
        <f t="shared" ref="C8196:C8200" si="748">+G8197-G8196</f>
        <v>28</v>
      </c>
      <c r="D8196" s="199">
        <v>1974</v>
      </c>
      <c r="E8196" s="162" t="s">
        <v>221</v>
      </c>
      <c r="F8196" s="162" t="s">
        <v>16</v>
      </c>
      <c r="G8196" s="162">
        <v>864879</v>
      </c>
      <c r="H8196" s="162" t="s">
        <v>17</v>
      </c>
      <c r="I8196" s="162"/>
      <c r="J8196" s="162" t="s">
        <v>380</v>
      </c>
      <c r="K8196" s="162"/>
      <c r="L8196" s="162"/>
      <c r="M8196" s="162" t="s">
        <v>3359</v>
      </c>
      <c r="N8196" s="162"/>
      <c r="O8196" s="162"/>
      <c r="P8196" s="162"/>
      <c r="Q8196" s="162"/>
      <c r="R8196" s="162"/>
      <c r="S8196" s="181"/>
      <c r="T8196" s="162"/>
      <c r="U8196" s="162"/>
      <c r="V8196" s="182"/>
      <c r="W8196" s="162"/>
      <c r="X8196" s="162"/>
      <c r="Y8196" s="162"/>
      <c r="Z8196" s="162"/>
      <c r="AA8196" s="159"/>
      <c r="AB8196" s="162"/>
      <c r="AC8196" s="159"/>
      <c r="AF8196" t="s">
        <v>3060</v>
      </c>
      <c r="AH8196" s="2">
        <v>40504.412858796299</v>
      </c>
      <c r="AI8196" s="162"/>
    </row>
    <row r="8197" spans="1:35" ht="15" thickBot="1" x14ac:dyDescent="0.4">
      <c r="A8197" s="159"/>
      <c r="B8197" s="5">
        <f t="shared" si="744"/>
        <v>8195</v>
      </c>
      <c r="C8197">
        <f t="shared" si="748"/>
        <v>14</v>
      </c>
      <c r="D8197" s="199">
        <v>1974</v>
      </c>
      <c r="E8197" s="162" t="s">
        <v>2520</v>
      </c>
      <c r="F8197" s="162" t="s">
        <v>16</v>
      </c>
      <c r="G8197" s="162">
        <v>864907</v>
      </c>
      <c r="H8197" s="162"/>
      <c r="I8197" s="162"/>
      <c r="J8197" s="162" t="s">
        <v>380</v>
      </c>
      <c r="K8197" s="162" t="s">
        <v>3383</v>
      </c>
      <c r="L8197" s="162"/>
      <c r="M8197" s="162" t="s">
        <v>3453</v>
      </c>
      <c r="N8197" s="162"/>
      <c r="O8197" s="162"/>
      <c r="P8197" s="162"/>
      <c r="Q8197" s="162"/>
      <c r="R8197" s="162"/>
      <c r="S8197" s="181"/>
      <c r="T8197" s="162"/>
      <c r="U8197" s="162" t="s">
        <v>3687</v>
      </c>
      <c r="V8197" s="182" t="s">
        <v>3359</v>
      </c>
      <c r="W8197" s="162" t="s">
        <v>3572</v>
      </c>
      <c r="X8197" s="162" t="s">
        <v>3452</v>
      </c>
      <c r="Y8197" s="162"/>
      <c r="Z8197" s="162"/>
      <c r="AA8197" s="159"/>
      <c r="AB8197" s="162"/>
      <c r="AC8197" s="159"/>
      <c r="AF8197" t="s">
        <v>3451</v>
      </c>
      <c r="AH8197" s="2">
        <v>46069</v>
      </c>
      <c r="AI8197" s="162"/>
    </row>
    <row r="8198" spans="1:35" ht="15" customHeight="1" thickBot="1" x14ac:dyDescent="0.4">
      <c r="B8198" s="5">
        <f t="shared" si="744"/>
        <v>8196</v>
      </c>
      <c r="C8198">
        <f t="shared" si="748"/>
        <v>21</v>
      </c>
      <c r="D8198" s="199">
        <v>1974</v>
      </c>
      <c r="E8198" s="159" t="s">
        <v>2520</v>
      </c>
      <c r="F8198" s="159" t="s">
        <v>16</v>
      </c>
      <c r="G8198" s="160">
        <v>864921</v>
      </c>
      <c r="H8198" s="159"/>
      <c r="I8198" s="159"/>
      <c r="J8198" s="159" t="s">
        <v>380</v>
      </c>
      <c r="K8198" s="159" t="s">
        <v>3383</v>
      </c>
      <c r="L8198" s="159"/>
      <c r="M8198" s="159" t="s">
        <v>3453</v>
      </c>
      <c r="N8198" s="159"/>
      <c r="O8198" s="159"/>
      <c r="P8198" s="159"/>
      <c r="Q8198" s="159"/>
      <c r="R8198" s="159"/>
      <c r="S8198" s="159"/>
      <c r="T8198" s="159"/>
      <c r="U8198" s="159" t="s">
        <v>3687</v>
      </c>
      <c r="V8198" s="161" t="s">
        <v>3359</v>
      </c>
      <c r="W8198" s="159" t="s">
        <v>3572</v>
      </c>
      <c r="X8198" s="159" t="s">
        <v>3452</v>
      </c>
      <c r="Y8198" s="159"/>
      <c r="Z8198" s="159"/>
      <c r="AA8198" s="159"/>
      <c r="AB8198" s="167" t="s">
        <v>6178</v>
      </c>
      <c r="AC8198" s="159"/>
      <c r="AD8198" s="159"/>
      <c r="AE8198" s="159"/>
      <c r="AF8198" t="s">
        <v>3451</v>
      </c>
      <c r="AG8198" s="159"/>
      <c r="AH8198" s="176">
        <v>46207</v>
      </c>
      <c r="AI8198" s="76" t="s">
        <v>6794</v>
      </c>
    </row>
    <row r="8199" spans="1:35" ht="14.5" customHeight="1" thickBot="1" x14ac:dyDescent="0.4">
      <c r="A8199" s="159"/>
      <c r="B8199" s="5">
        <f t="shared" si="744"/>
        <v>8197</v>
      </c>
      <c r="C8199">
        <f t="shared" si="748"/>
        <v>32</v>
      </c>
      <c r="D8199" s="199">
        <v>1974</v>
      </c>
      <c r="E8199" s="120" t="s">
        <v>15</v>
      </c>
      <c r="F8199" s="120" t="s">
        <v>25</v>
      </c>
      <c r="G8199" s="122">
        <v>864942</v>
      </c>
      <c r="H8199" s="196" t="s">
        <v>5836</v>
      </c>
      <c r="I8199" s="196"/>
      <c r="J8199" s="196" t="s">
        <v>3354</v>
      </c>
      <c r="K8199" s="196" t="s">
        <v>3383</v>
      </c>
      <c r="L8199" s="196"/>
      <c r="M8199" s="196" t="s">
        <v>3453</v>
      </c>
      <c r="N8199" s="196"/>
      <c r="O8199" s="196"/>
      <c r="P8199" s="196"/>
      <c r="Q8199" s="196"/>
      <c r="R8199" s="196"/>
      <c r="S8199" s="204"/>
      <c r="T8199" s="196" t="s">
        <v>3262</v>
      </c>
      <c r="U8199" s="196"/>
      <c r="V8199" s="205"/>
      <c r="W8199" s="196" t="s">
        <v>3572</v>
      </c>
      <c r="X8199" s="196" t="s">
        <v>3660</v>
      </c>
      <c r="Y8199" s="196"/>
      <c r="Z8199" s="196"/>
      <c r="AA8199" s="196" t="s">
        <v>3262</v>
      </c>
      <c r="AB8199" s="196"/>
      <c r="AC8199" s="196"/>
      <c r="AD8199" s="172"/>
      <c r="AE8199" s="172"/>
      <c r="AF8199" t="s">
        <v>3451</v>
      </c>
      <c r="AH8199" s="2">
        <v>45966</v>
      </c>
      <c r="AI8199" s="198" t="s">
        <v>5938</v>
      </c>
    </row>
    <row r="8200" spans="1:35" ht="15" thickBot="1" x14ac:dyDescent="0.4">
      <c r="A8200" s="159"/>
      <c r="B8200" s="5">
        <f t="shared" si="744"/>
        <v>8198</v>
      </c>
      <c r="C8200">
        <f t="shared" si="748"/>
        <v>88</v>
      </c>
      <c r="D8200" s="199">
        <v>1974</v>
      </c>
      <c r="E8200" s="159" t="s">
        <v>15</v>
      </c>
      <c r="F8200" s="159" t="s">
        <v>25</v>
      </c>
      <c r="G8200" s="160">
        <v>864974</v>
      </c>
      <c r="H8200" s="159"/>
      <c r="I8200" s="159"/>
      <c r="J8200" s="159" t="s">
        <v>3354</v>
      </c>
      <c r="K8200" s="159" t="s">
        <v>3383</v>
      </c>
      <c r="L8200" s="159"/>
      <c r="M8200" s="159" t="s">
        <v>3453</v>
      </c>
      <c r="N8200" s="159"/>
      <c r="O8200" s="159"/>
      <c r="P8200" s="159"/>
      <c r="Q8200" s="159"/>
      <c r="R8200" s="159"/>
      <c r="S8200" s="203"/>
      <c r="T8200" s="159" t="s">
        <v>3262</v>
      </c>
      <c r="U8200" s="159"/>
      <c r="V8200" s="161"/>
      <c r="W8200" s="159" t="s">
        <v>3572</v>
      </c>
      <c r="X8200" s="159" t="s">
        <v>3660</v>
      </c>
      <c r="Y8200" s="159"/>
      <c r="Z8200" s="159"/>
      <c r="AA8200" s="159" t="s">
        <v>3262</v>
      </c>
      <c r="AB8200" s="159"/>
      <c r="AC8200" s="159"/>
      <c r="AE8200" s="3"/>
      <c r="AF8200" t="s">
        <v>3451</v>
      </c>
      <c r="AG8200" s="3"/>
      <c r="AH8200" s="153">
        <v>45928</v>
      </c>
      <c r="AI8200" s="76" t="s">
        <v>5671</v>
      </c>
    </row>
    <row r="8201" spans="1:35" ht="15" thickBot="1" x14ac:dyDescent="0.4">
      <c r="A8201" s="159"/>
      <c r="B8201" s="5">
        <f t="shared" si="744"/>
        <v>8199</v>
      </c>
      <c r="C8201">
        <f t="shared" si="739"/>
        <v>535</v>
      </c>
      <c r="D8201" s="199">
        <v>1974</v>
      </c>
      <c r="E8201" s="162" t="s">
        <v>15</v>
      </c>
      <c r="F8201" s="162" t="s">
        <v>25</v>
      </c>
      <c r="G8201" s="162">
        <v>865062</v>
      </c>
      <c r="H8201" s="162" t="s">
        <v>17</v>
      </c>
      <c r="I8201" s="162"/>
      <c r="J8201" s="162" t="s">
        <v>3354</v>
      </c>
      <c r="K8201" s="162" t="s">
        <v>3383</v>
      </c>
      <c r="L8201" s="162"/>
      <c r="M8201" s="162" t="s">
        <v>3359</v>
      </c>
      <c r="N8201" s="162"/>
      <c r="O8201" s="162"/>
      <c r="P8201" s="162"/>
      <c r="Q8201" s="162"/>
      <c r="R8201" s="162"/>
      <c r="S8201" s="181"/>
      <c r="T8201" s="162"/>
      <c r="U8201" s="162"/>
      <c r="V8201" s="182"/>
      <c r="W8201" s="162"/>
      <c r="X8201" s="162"/>
      <c r="Y8201" s="162"/>
      <c r="Z8201" s="162"/>
      <c r="AA8201" s="159"/>
      <c r="AB8201" s="162"/>
      <c r="AC8201" s="159"/>
      <c r="AF8201" t="s">
        <v>3060</v>
      </c>
      <c r="AH8201" s="2">
        <v>40709.65053240741</v>
      </c>
      <c r="AI8201" s="162"/>
    </row>
    <row r="8202" spans="1:35" ht="15" thickBot="1" x14ac:dyDescent="0.4">
      <c r="A8202" s="159"/>
      <c r="B8202" s="5">
        <f t="shared" si="744"/>
        <v>8200</v>
      </c>
      <c r="C8202">
        <f t="shared" si="739"/>
        <v>112</v>
      </c>
      <c r="D8202" s="199">
        <v>1974</v>
      </c>
      <c r="E8202" s="162" t="s">
        <v>327</v>
      </c>
      <c r="F8202" s="162" t="s">
        <v>25</v>
      </c>
      <c r="G8202" s="162">
        <v>865597</v>
      </c>
      <c r="H8202" s="162" t="s">
        <v>17</v>
      </c>
      <c r="I8202" s="162"/>
      <c r="J8202" s="162" t="s">
        <v>380</v>
      </c>
      <c r="K8202" s="162" t="s">
        <v>3383</v>
      </c>
      <c r="L8202" s="162" t="s">
        <v>224</v>
      </c>
      <c r="M8202" s="162" t="s">
        <v>3359</v>
      </c>
      <c r="N8202" s="162"/>
      <c r="O8202" s="162"/>
      <c r="P8202" s="162"/>
      <c r="Q8202" s="162"/>
      <c r="R8202" s="162"/>
      <c r="S8202" s="181"/>
      <c r="T8202" s="162"/>
      <c r="U8202" s="162"/>
      <c r="V8202" s="182"/>
      <c r="W8202" s="162"/>
      <c r="X8202" s="162"/>
      <c r="Y8202" s="162"/>
      <c r="Z8202" s="162"/>
      <c r="AA8202" s="159"/>
      <c r="AB8202" s="162"/>
      <c r="AC8202" s="159"/>
      <c r="AD8202" s="3" t="s">
        <v>1983</v>
      </c>
      <c r="AF8202" t="s">
        <v>3060</v>
      </c>
      <c r="AH8202" s="2">
        <v>39834.638321759259</v>
      </c>
      <c r="AI8202" s="162"/>
    </row>
    <row r="8203" spans="1:35" ht="15" thickBot="1" x14ac:dyDescent="0.4">
      <c r="A8203" s="159"/>
      <c r="B8203" s="5">
        <f t="shared" si="744"/>
        <v>8201</v>
      </c>
      <c r="C8203">
        <f t="shared" si="739"/>
        <v>59</v>
      </c>
      <c r="D8203" s="199">
        <v>1974</v>
      </c>
      <c r="E8203" s="159" t="s">
        <v>15</v>
      </c>
      <c r="F8203" s="159" t="s">
        <v>25</v>
      </c>
      <c r="G8203" s="159">
        <v>865709</v>
      </c>
      <c r="H8203" s="159"/>
      <c r="I8203" s="159"/>
      <c r="J8203" s="159"/>
      <c r="K8203" s="159"/>
      <c r="L8203" s="159"/>
      <c r="M8203" s="159"/>
      <c r="N8203" s="159"/>
      <c r="O8203" s="159"/>
      <c r="P8203" s="159"/>
      <c r="Q8203" s="159"/>
      <c r="R8203" s="159"/>
      <c r="S8203" s="203"/>
      <c r="T8203" s="159"/>
      <c r="U8203" s="159"/>
      <c r="V8203" s="161"/>
      <c r="W8203" s="159"/>
      <c r="X8203" s="159"/>
      <c r="Y8203" s="159"/>
      <c r="Z8203" s="159"/>
      <c r="AA8203" s="159"/>
      <c r="AB8203" s="159"/>
      <c r="AC8203" s="159"/>
      <c r="AE8203" s="3"/>
      <c r="AF8203" s="3" t="s">
        <v>3451</v>
      </c>
      <c r="AG8203" s="3"/>
      <c r="AH8203" s="153">
        <v>45561</v>
      </c>
      <c r="AI8203" s="167" t="s">
        <v>4216</v>
      </c>
    </row>
    <row r="8204" spans="1:35" ht="16" thickBot="1" x14ac:dyDescent="0.4">
      <c r="A8204" s="159"/>
      <c r="B8204" s="5">
        <f t="shared" si="744"/>
        <v>8202</v>
      </c>
      <c r="C8204">
        <f t="shared" si="739"/>
        <v>312</v>
      </c>
      <c r="D8204" s="199">
        <v>1974</v>
      </c>
      <c r="E8204" s="120" t="s">
        <v>15</v>
      </c>
      <c r="F8204" s="120" t="s">
        <v>25</v>
      </c>
      <c r="G8204" s="122">
        <v>865768</v>
      </c>
      <c r="H8204" s="196" t="s">
        <v>5836</v>
      </c>
      <c r="I8204" s="196"/>
      <c r="J8204" s="196" t="s">
        <v>3354</v>
      </c>
      <c r="K8204" s="196" t="s">
        <v>3383</v>
      </c>
      <c r="L8204" s="196"/>
      <c r="M8204" s="196" t="s">
        <v>3453</v>
      </c>
      <c r="N8204" s="196"/>
      <c r="O8204" s="196"/>
      <c r="P8204" s="196"/>
      <c r="Q8204" s="196"/>
      <c r="R8204" s="196"/>
      <c r="S8204" s="204"/>
      <c r="T8204" s="196" t="s">
        <v>3262</v>
      </c>
      <c r="U8204" s="196"/>
      <c r="V8204" s="205"/>
      <c r="W8204" s="196" t="s">
        <v>3572</v>
      </c>
      <c r="X8204" s="196" t="s">
        <v>3660</v>
      </c>
      <c r="Y8204" s="196"/>
      <c r="Z8204" s="196"/>
      <c r="AA8204" s="196" t="s">
        <v>3262</v>
      </c>
      <c r="AB8204" s="196"/>
      <c r="AC8204" s="196"/>
      <c r="AD8204" s="172"/>
      <c r="AE8204" s="172"/>
      <c r="AF8204" t="s">
        <v>3451</v>
      </c>
      <c r="AH8204" s="2">
        <v>45966</v>
      </c>
      <c r="AI8204" s="198" t="s">
        <v>5939</v>
      </c>
    </row>
    <row r="8205" spans="1:35" ht="15" thickBot="1" x14ac:dyDescent="0.4">
      <c r="A8205" s="159"/>
      <c r="B8205" s="5">
        <f t="shared" si="744"/>
        <v>8203</v>
      </c>
      <c r="C8205">
        <f t="shared" si="739"/>
        <v>477</v>
      </c>
      <c r="D8205" s="199">
        <v>1974</v>
      </c>
      <c r="E8205" s="162" t="s">
        <v>15</v>
      </c>
      <c r="F8205" s="162" t="s">
        <v>16</v>
      </c>
      <c r="G8205" s="162">
        <v>866080</v>
      </c>
      <c r="H8205" s="162" t="s">
        <v>17</v>
      </c>
      <c r="I8205" s="162"/>
      <c r="J8205" s="162" t="s">
        <v>3354</v>
      </c>
      <c r="K8205" s="162" t="s">
        <v>3383</v>
      </c>
      <c r="L8205" s="162" t="s">
        <v>35</v>
      </c>
      <c r="M8205" s="162" t="s">
        <v>3359</v>
      </c>
      <c r="N8205" s="162"/>
      <c r="O8205" s="162"/>
      <c r="P8205" s="162"/>
      <c r="Q8205" s="162"/>
      <c r="R8205" s="162"/>
      <c r="S8205" s="181"/>
      <c r="T8205" s="162"/>
      <c r="U8205" s="162"/>
      <c r="V8205" s="182"/>
      <c r="W8205" s="162"/>
      <c r="X8205" s="162"/>
      <c r="Y8205" s="162"/>
      <c r="Z8205" s="162"/>
      <c r="AA8205" s="159"/>
      <c r="AB8205" s="162" t="s">
        <v>31</v>
      </c>
      <c r="AC8205" s="159"/>
      <c r="AF8205" t="s">
        <v>3060</v>
      </c>
      <c r="AH8205" s="2">
        <v>40504.016099537039</v>
      </c>
      <c r="AI8205" s="162"/>
    </row>
    <row r="8206" spans="1:35" ht="15" customHeight="1" thickBot="1" x14ac:dyDescent="0.4">
      <c r="A8206" s="159"/>
      <c r="B8206" s="5">
        <f t="shared" si="744"/>
        <v>8204</v>
      </c>
      <c r="C8206">
        <f t="shared" si="739"/>
        <v>276</v>
      </c>
      <c r="D8206" s="199">
        <v>1974</v>
      </c>
      <c r="E8206" s="159" t="s">
        <v>15</v>
      </c>
      <c r="F8206" s="159" t="s">
        <v>16</v>
      </c>
      <c r="G8206" s="159">
        <v>866557</v>
      </c>
      <c r="H8206" s="159"/>
      <c r="I8206" s="159"/>
      <c r="J8206" s="159"/>
      <c r="K8206" s="159"/>
      <c r="L8206" s="159"/>
      <c r="M8206" s="159"/>
      <c r="N8206" s="159"/>
      <c r="O8206" s="159"/>
      <c r="P8206" s="159"/>
      <c r="Q8206" s="159"/>
      <c r="R8206" s="159"/>
      <c r="S8206" s="203"/>
      <c r="T8206" s="159"/>
      <c r="U8206" s="159"/>
      <c r="V8206" s="161"/>
      <c r="W8206" s="159"/>
      <c r="X8206" s="159"/>
      <c r="Y8206" s="159"/>
      <c r="Z8206" s="159"/>
      <c r="AA8206" s="159"/>
      <c r="AB8206" s="3"/>
      <c r="AC8206" s="159"/>
      <c r="AE8206" s="3"/>
      <c r="AF8206" s="3" t="s">
        <v>3451</v>
      </c>
      <c r="AG8206" s="3"/>
      <c r="AH8206" s="153">
        <v>45561</v>
      </c>
      <c r="AI8206" s="167" t="s">
        <v>4217</v>
      </c>
    </row>
    <row r="8207" spans="1:35" ht="15" customHeight="1" thickBot="1" x14ac:dyDescent="0.4">
      <c r="A8207" s="159"/>
      <c r="B8207" s="5">
        <f t="shared" si="744"/>
        <v>8205</v>
      </c>
      <c r="C8207">
        <f t="shared" ref="C8207:C8212" si="749">+G8208-G8207</f>
        <v>239</v>
      </c>
      <c r="D8207" s="199">
        <v>1974</v>
      </c>
      <c r="E8207" s="162" t="s">
        <v>15</v>
      </c>
      <c r="F8207" s="162" t="s">
        <v>16</v>
      </c>
      <c r="G8207" s="121">
        <v>866833</v>
      </c>
      <c r="H8207" s="162"/>
      <c r="I8207" s="162"/>
      <c r="J8207" s="162" t="s">
        <v>3354</v>
      </c>
      <c r="K8207" s="162" t="s">
        <v>3383</v>
      </c>
      <c r="L8207" s="162"/>
      <c r="M8207" s="162" t="s">
        <v>3453</v>
      </c>
      <c r="N8207" s="162"/>
      <c r="O8207" s="162"/>
      <c r="P8207" s="162"/>
      <c r="Q8207" s="162"/>
      <c r="R8207" s="162"/>
      <c r="S8207" s="181"/>
      <c r="T8207" s="162" t="s">
        <v>3262</v>
      </c>
      <c r="U8207" s="162"/>
      <c r="V8207" s="182"/>
      <c r="W8207" s="162" t="s">
        <v>3572</v>
      </c>
      <c r="X8207" s="162" t="s">
        <v>3660</v>
      </c>
      <c r="Y8207" s="162"/>
      <c r="Z8207" s="162"/>
      <c r="AA8207" s="162" t="s">
        <v>3262</v>
      </c>
      <c r="AB8207" s="162"/>
      <c r="AC8207" s="162"/>
      <c r="AD8207"/>
      <c r="AF8207" t="s">
        <v>3451</v>
      </c>
      <c r="AG8207" s="3"/>
      <c r="AH8207" s="153">
        <v>45899</v>
      </c>
      <c r="AI8207" s="198" t="s">
        <v>5498</v>
      </c>
    </row>
    <row r="8208" spans="1:35" ht="16" thickBot="1" x14ac:dyDescent="0.4">
      <c r="A8208" s="159"/>
      <c r="B8208" s="5">
        <f t="shared" si="744"/>
        <v>8206</v>
      </c>
      <c r="C8208">
        <f t="shared" si="749"/>
        <v>100</v>
      </c>
      <c r="D8208" s="199">
        <v>1974</v>
      </c>
      <c r="E8208" s="119" t="s">
        <v>2520</v>
      </c>
      <c r="F8208" s="119" t="s">
        <v>25</v>
      </c>
      <c r="G8208" s="121">
        <v>867072</v>
      </c>
      <c r="H8208" s="162"/>
      <c r="I8208" s="196"/>
      <c r="J8208" s="162" t="s">
        <v>380</v>
      </c>
      <c r="K8208" s="196" t="s">
        <v>3383</v>
      </c>
      <c r="L8208" s="162"/>
      <c r="M8208" s="196" t="s">
        <v>3453</v>
      </c>
      <c r="N8208" s="162"/>
      <c r="O8208" s="162"/>
      <c r="P8208" s="162"/>
      <c r="Q8208" s="162"/>
      <c r="R8208" s="162"/>
      <c r="S8208" s="181"/>
      <c r="T8208" s="162"/>
      <c r="U8208" s="162" t="s">
        <v>3662</v>
      </c>
      <c r="V8208" s="182" t="s">
        <v>3359</v>
      </c>
      <c r="W8208" s="162" t="s">
        <v>3572</v>
      </c>
      <c r="X8208" s="162" t="s">
        <v>3452</v>
      </c>
      <c r="Y8208" s="162"/>
      <c r="Z8208" s="162"/>
      <c r="AA8208" s="196" t="s">
        <v>5983</v>
      </c>
      <c r="AB8208" s="167" t="s">
        <v>4501</v>
      </c>
      <c r="AC8208" s="159"/>
      <c r="AD8208" s="159" t="s">
        <v>6841</v>
      </c>
      <c r="AF8208" t="s">
        <v>3451</v>
      </c>
      <c r="AH8208" s="2">
        <v>45966</v>
      </c>
      <c r="AI8208" s="76" t="s">
        <v>6479</v>
      </c>
    </row>
    <row r="8209" spans="1:35" ht="15" thickBot="1" x14ac:dyDescent="0.4">
      <c r="A8209" s="180"/>
      <c r="B8209" s="5">
        <f t="shared" si="744"/>
        <v>8207</v>
      </c>
      <c r="C8209">
        <f t="shared" si="749"/>
        <v>61</v>
      </c>
      <c r="D8209" s="199">
        <v>1974</v>
      </c>
      <c r="E8209" s="162" t="s">
        <v>2520</v>
      </c>
      <c r="F8209" s="162" t="s">
        <v>25</v>
      </c>
      <c r="G8209" s="162">
        <v>867172</v>
      </c>
      <c r="H8209" s="162" t="s">
        <v>17</v>
      </c>
      <c r="I8209" s="162"/>
      <c r="J8209" s="162" t="s">
        <v>380</v>
      </c>
      <c r="K8209" s="162" t="s">
        <v>3383</v>
      </c>
      <c r="L8209" s="162" t="s">
        <v>80</v>
      </c>
      <c r="M8209" s="162" t="s">
        <v>3359</v>
      </c>
      <c r="N8209" s="162"/>
      <c r="O8209" s="162"/>
      <c r="P8209" s="162"/>
      <c r="Q8209" s="162"/>
      <c r="R8209" s="162"/>
      <c r="S8209" s="181">
        <v>466</v>
      </c>
      <c r="T8209" s="162"/>
      <c r="U8209" s="162"/>
      <c r="V8209" s="182"/>
      <c r="W8209" s="162"/>
      <c r="X8209" s="162"/>
      <c r="Y8209" s="162"/>
      <c r="Z8209" s="162"/>
      <c r="AA8209" s="159"/>
      <c r="AB8209" s="162"/>
      <c r="AC8209" s="159"/>
      <c r="AD8209" s="3" t="s">
        <v>2603</v>
      </c>
      <c r="AF8209" t="s">
        <v>3060</v>
      </c>
      <c r="AH8209" s="2">
        <v>39987.701261574075</v>
      </c>
      <c r="AI8209" s="162"/>
    </row>
    <row r="8210" spans="1:35" ht="15.5" customHeight="1" thickBot="1" x14ac:dyDescent="0.4">
      <c r="A8210" s="159"/>
      <c r="B8210" s="5">
        <f t="shared" si="744"/>
        <v>8208</v>
      </c>
      <c r="C8210">
        <f t="shared" si="749"/>
        <v>48</v>
      </c>
      <c r="D8210" s="199">
        <v>1974</v>
      </c>
      <c r="E8210" s="162" t="s">
        <v>2520</v>
      </c>
      <c r="F8210" s="162" t="s">
        <v>25</v>
      </c>
      <c r="G8210" s="162">
        <v>867233</v>
      </c>
      <c r="H8210" s="162" t="s">
        <v>17</v>
      </c>
      <c r="I8210" s="162"/>
      <c r="J8210" s="162" t="s">
        <v>380</v>
      </c>
      <c r="K8210" s="162" t="s">
        <v>3383</v>
      </c>
      <c r="L8210" s="162" t="s">
        <v>156</v>
      </c>
      <c r="M8210" s="162" t="s">
        <v>3359</v>
      </c>
      <c r="N8210" s="162" t="s">
        <v>3359</v>
      </c>
      <c r="O8210" s="162"/>
      <c r="P8210" s="162"/>
      <c r="Q8210" s="162"/>
      <c r="R8210" s="162"/>
      <c r="S8210" s="181"/>
      <c r="T8210" s="162"/>
      <c r="U8210" s="162"/>
      <c r="V8210" s="182"/>
      <c r="W8210" s="162"/>
      <c r="X8210" s="162"/>
      <c r="Y8210" s="162"/>
      <c r="Z8210" s="162"/>
      <c r="AA8210" s="159"/>
      <c r="AB8210" s="162" t="s">
        <v>197</v>
      </c>
      <c r="AC8210" s="159" t="s">
        <v>2604</v>
      </c>
      <c r="AD8210" s="3" t="s">
        <v>2605</v>
      </c>
      <c r="AF8210" t="s">
        <v>3060</v>
      </c>
      <c r="AH8210" s="2">
        <v>40410.690300925926</v>
      </c>
      <c r="AI8210" s="162"/>
    </row>
    <row r="8211" spans="1:35" ht="15" thickBot="1" x14ac:dyDescent="0.4">
      <c r="A8211" s="159"/>
      <c r="B8211" s="5">
        <f t="shared" si="744"/>
        <v>8209</v>
      </c>
      <c r="C8211">
        <f t="shared" si="749"/>
        <v>50</v>
      </c>
      <c r="D8211" s="199">
        <v>1974</v>
      </c>
      <c r="E8211" s="162" t="s">
        <v>2520</v>
      </c>
      <c r="F8211" s="162" t="s">
        <v>25</v>
      </c>
      <c r="G8211" s="162">
        <v>867281</v>
      </c>
      <c r="H8211" s="162" t="s">
        <v>17</v>
      </c>
      <c r="I8211" s="162"/>
      <c r="J8211" s="162" t="s">
        <v>380</v>
      </c>
      <c r="K8211" s="162" t="s">
        <v>3383</v>
      </c>
      <c r="L8211" s="162" t="s">
        <v>28</v>
      </c>
      <c r="M8211" s="162" t="s">
        <v>3359</v>
      </c>
      <c r="N8211" s="162"/>
      <c r="O8211" s="162"/>
      <c r="P8211" s="162"/>
      <c r="Q8211" s="162"/>
      <c r="R8211" s="162"/>
      <c r="S8211" s="181"/>
      <c r="T8211" s="162"/>
      <c r="U8211" s="162"/>
      <c r="V8211" s="182"/>
      <c r="W8211" s="162"/>
      <c r="X8211" s="162"/>
      <c r="Y8211" s="162"/>
      <c r="Z8211" s="162"/>
      <c r="AA8211" s="159"/>
      <c r="AB8211" s="162" t="s">
        <v>31</v>
      </c>
      <c r="AC8211" s="159"/>
      <c r="AD8211" s="3" t="s">
        <v>2606</v>
      </c>
      <c r="AF8211" t="s">
        <v>3060</v>
      </c>
      <c r="AH8211" s="2">
        <v>40085.889791666668</v>
      </c>
      <c r="AI8211" s="162"/>
    </row>
    <row r="8212" spans="1:35" ht="16.5" customHeight="1" thickBot="1" x14ac:dyDescent="0.4">
      <c r="A8212" s="159"/>
      <c r="B8212" s="5">
        <f t="shared" si="744"/>
        <v>8210</v>
      </c>
      <c r="C8212">
        <f t="shared" si="749"/>
        <v>10</v>
      </c>
      <c r="D8212" s="199">
        <v>1974</v>
      </c>
      <c r="E8212" s="162" t="s">
        <v>221</v>
      </c>
      <c r="F8212" s="162" t="s">
        <v>25</v>
      </c>
      <c r="G8212" s="162">
        <v>867331</v>
      </c>
      <c r="H8212" s="162" t="s">
        <v>17</v>
      </c>
      <c r="I8212" s="162"/>
      <c r="J8212" s="162" t="s">
        <v>3356</v>
      </c>
      <c r="K8212" s="162"/>
      <c r="L8212" s="162" t="s">
        <v>1128</v>
      </c>
      <c r="M8212" s="162" t="s">
        <v>3359</v>
      </c>
      <c r="N8212" s="162"/>
      <c r="O8212" s="162"/>
      <c r="P8212" s="162"/>
      <c r="Q8212" s="162"/>
      <c r="R8212" s="162"/>
      <c r="S8212" s="181"/>
      <c r="T8212" s="162"/>
      <c r="U8212" s="162"/>
      <c r="V8212" s="182"/>
      <c r="W8212" s="162"/>
      <c r="X8212" s="162"/>
      <c r="Y8212" s="162"/>
      <c r="Z8212" s="162"/>
      <c r="AA8212" s="159"/>
      <c r="AB8212" s="162" t="s">
        <v>81</v>
      </c>
      <c r="AC8212" s="159"/>
      <c r="AD8212" s="3" t="s">
        <v>2607</v>
      </c>
      <c r="AF8212" t="s">
        <v>3060</v>
      </c>
      <c r="AH8212" s="2">
        <v>40534.406828703701</v>
      </c>
      <c r="AI8212" s="162"/>
    </row>
    <row r="8213" spans="1:35" ht="14.5" customHeight="1" thickBot="1" x14ac:dyDescent="0.4">
      <c r="A8213" s="159"/>
      <c r="B8213" s="5">
        <f t="shared" si="744"/>
        <v>8211</v>
      </c>
      <c r="C8213">
        <f t="shared" si="739"/>
        <v>16</v>
      </c>
      <c r="D8213" s="199">
        <v>1974</v>
      </c>
      <c r="E8213" s="119" t="s">
        <v>2520</v>
      </c>
      <c r="F8213" s="119" t="s">
        <v>25</v>
      </c>
      <c r="G8213" s="121">
        <v>867341</v>
      </c>
      <c r="H8213" s="162"/>
      <c r="I8213" s="196"/>
      <c r="J8213" s="162" t="s">
        <v>380</v>
      </c>
      <c r="K8213" s="196" t="s">
        <v>3383</v>
      </c>
      <c r="L8213" s="162"/>
      <c r="M8213" s="196" t="s">
        <v>3453</v>
      </c>
      <c r="N8213" s="162"/>
      <c r="O8213" s="162"/>
      <c r="P8213" s="162"/>
      <c r="Q8213" s="162"/>
      <c r="R8213" s="162"/>
      <c r="S8213" s="181"/>
      <c r="T8213" s="162"/>
      <c r="U8213" s="162" t="s">
        <v>3662</v>
      </c>
      <c r="V8213" s="182" t="s">
        <v>3413</v>
      </c>
      <c r="W8213" s="162" t="s">
        <v>3572</v>
      </c>
      <c r="X8213" s="162" t="s">
        <v>3452</v>
      </c>
      <c r="Y8213" s="162"/>
      <c r="Z8213" s="162"/>
      <c r="AA8213" s="196" t="s">
        <v>5983</v>
      </c>
      <c r="AB8213" s="162"/>
      <c r="AC8213" s="162"/>
      <c r="AD8213"/>
      <c r="AF8213" t="s">
        <v>3451</v>
      </c>
      <c r="AH8213" s="2">
        <v>45966</v>
      </c>
      <c r="AI8213" s="198" t="s">
        <v>5816</v>
      </c>
    </row>
    <row r="8214" spans="1:35" ht="15" thickBot="1" x14ac:dyDescent="0.4">
      <c r="A8214" s="159"/>
      <c r="B8214" s="5">
        <f t="shared" si="744"/>
        <v>8212</v>
      </c>
      <c r="C8214">
        <f t="shared" si="739"/>
        <v>1</v>
      </c>
      <c r="D8214" s="199">
        <v>1974</v>
      </c>
      <c r="E8214" s="162" t="s">
        <v>2520</v>
      </c>
      <c r="F8214" s="162" t="s">
        <v>25</v>
      </c>
      <c r="G8214" s="162">
        <v>867357</v>
      </c>
      <c r="H8214" s="162" t="s">
        <v>17</v>
      </c>
      <c r="I8214" s="162"/>
      <c r="J8214" s="162" t="s">
        <v>380</v>
      </c>
      <c r="K8214" s="162" t="s">
        <v>3383</v>
      </c>
      <c r="L8214" s="162" t="s">
        <v>35</v>
      </c>
      <c r="M8214" s="162" t="s">
        <v>3359</v>
      </c>
      <c r="N8214" s="162"/>
      <c r="O8214" s="162"/>
      <c r="P8214" s="162"/>
      <c r="Q8214" s="162"/>
      <c r="R8214" s="162"/>
      <c r="S8214" s="181"/>
      <c r="T8214" s="162"/>
      <c r="U8214" s="162"/>
      <c r="V8214" s="182"/>
      <c r="W8214" s="162"/>
      <c r="X8214" s="162"/>
      <c r="Y8214" s="162"/>
      <c r="Z8214" s="162"/>
      <c r="AA8214" s="159"/>
      <c r="AB8214" s="162" t="s">
        <v>168</v>
      </c>
      <c r="AC8214" s="159">
        <v>1977</v>
      </c>
      <c r="AD8214" s="3" t="s">
        <v>2608</v>
      </c>
      <c r="AF8214" t="s">
        <v>3060</v>
      </c>
      <c r="AH8214" s="2">
        <v>39997.529513888891</v>
      </c>
      <c r="AI8214" s="162"/>
    </row>
    <row r="8215" spans="1:35" ht="15" thickBot="1" x14ac:dyDescent="0.4">
      <c r="A8215" s="159"/>
      <c r="B8215" s="5">
        <f t="shared" si="744"/>
        <v>8213</v>
      </c>
      <c r="C8215">
        <f t="shared" si="739"/>
        <v>8</v>
      </c>
      <c r="D8215" s="199">
        <v>1974</v>
      </c>
      <c r="E8215" s="162" t="s">
        <v>759</v>
      </c>
      <c r="F8215" s="162" t="s">
        <v>25</v>
      </c>
      <c r="G8215" s="162">
        <v>867358</v>
      </c>
      <c r="H8215" s="162" t="s">
        <v>17</v>
      </c>
      <c r="I8215" s="162"/>
      <c r="J8215" s="162" t="s">
        <v>380</v>
      </c>
      <c r="K8215" s="162" t="s">
        <v>3383</v>
      </c>
      <c r="L8215" s="162" t="s">
        <v>56</v>
      </c>
      <c r="M8215" s="162" t="s">
        <v>3359</v>
      </c>
      <c r="N8215" s="162"/>
      <c r="O8215" s="162"/>
      <c r="P8215" s="162"/>
      <c r="Q8215" s="162"/>
      <c r="R8215" s="162"/>
      <c r="S8215" s="181"/>
      <c r="T8215" s="162"/>
      <c r="U8215" s="162"/>
      <c r="V8215" s="182"/>
      <c r="W8215" s="162"/>
      <c r="X8215" s="162"/>
      <c r="Y8215" s="162"/>
      <c r="Z8215" s="162"/>
      <c r="AA8215" s="159"/>
      <c r="AB8215" s="162" t="s">
        <v>250</v>
      </c>
      <c r="AC8215" s="159">
        <v>1973</v>
      </c>
      <c r="AF8215" t="s">
        <v>3060</v>
      </c>
      <c r="AH8215" s="2">
        <v>40154.040578703702</v>
      </c>
      <c r="AI8215" s="162"/>
    </row>
    <row r="8216" spans="1:35" ht="15" thickBot="1" x14ac:dyDescent="0.4">
      <c r="A8216" s="159"/>
      <c r="B8216" s="5">
        <f t="shared" si="744"/>
        <v>8214</v>
      </c>
      <c r="C8216">
        <f t="shared" si="739"/>
        <v>5</v>
      </c>
      <c r="D8216" s="199">
        <v>1974</v>
      </c>
      <c r="E8216" s="162" t="s">
        <v>221</v>
      </c>
      <c r="F8216" s="162" t="s">
        <v>25</v>
      </c>
      <c r="G8216" s="162">
        <v>867366</v>
      </c>
      <c r="H8216" s="162" t="s">
        <v>17</v>
      </c>
      <c r="I8216" s="162"/>
      <c r="J8216" s="162" t="s">
        <v>380</v>
      </c>
      <c r="K8216" s="162" t="s">
        <v>3383</v>
      </c>
      <c r="L8216" s="162" t="s">
        <v>2609</v>
      </c>
      <c r="M8216" s="162" t="s">
        <v>3359</v>
      </c>
      <c r="N8216" s="162"/>
      <c r="O8216" s="162"/>
      <c r="P8216" s="162"/>
      <c r="Q8216" s="162"/>
      <c r="R8216" s="162"/>
      <c r="S8216" s="181"/>
      <c r="T8216" s="162"/>
      <c r="U8216" s="162"/>
      <c r="V8216" s="182"/>
      <c r="W8216" s="162"/>
      <c r="X8216" s="162"/>
      <c r="Y8216" s="162"/>
      <c r="Z8216" s="162"/>
      <c r="AA8216" s="159"/>
      <c r="AB8216" s="162"/>
      <c r="AC8216" s="159"/>
      <c r="AF8216" t="s">
        <v>3060</v>
      </c>
      <c r="AH8216" s="2">
        <v>40235.162847222222</v>
      </c>
      <c r="AI8216" s="162"/>
    </row>
    <row r="8217" spans="1:35" ht="15" thickBot="1" x14ac:dyDescent="0.4">
      <c r="A8217" s="159"/>
      <c r="B8217" s="5">
        <f t="shared" si="744"/>
        <v>8215</v>
      </c>
      <c r="C8217">
        <f t="shared" si="739"/>
        <v>46</v>
      </c>
      <c r="D8217" s="199">
        <v>1974</v>
      </c>
      <c r="E8217" s="162" t="s">
        <v>221</v>
      </c>
      <c r="F8217" s="162" t="s">
        <v>25</v>
      </c>
      <c r="G8217" s="162">
        <v>867371</v>
      </c>
      <c r="H8217" s="162" t="s">
        <v>17</v>
      </c>
      <c r="I8217" s="162"/>
      <c r="J8217" s="162" t="s">
        <v>380</v>
      </c>
      <c r="K8217" s="162"/>
      <c r="L8217" s="162" t="s">
        <v>56</v>
      </c>
      <c r="M8217" s="162" t="s">
        <v>3359</v>
      </c>
      <c r="N8217" s="162"/>
      <c r="O8217" s="162"/>
      <c r="P8217" s="162"/>
      <c r="Q8217" s="162"/>
      <c r="R8217" s="162"/>
      <c r="S8217" s="181"/>
      <c r="T8217" s="162"/>
      <c r="U8217" s="162"/>
      <c r="V8217" s="182"/>
      <c r="W8217" s="162"/>
      <c r="X8217" s="162"/>
      <c r="Y8217" s="162"/>
      <c r="Z8217" s="162"/>
      <c r="AA8217" s="159"/>
      <c r="AB8217" s="162"/>
      <c r="AC8217" s="159"/>
      <c r="AD8217" s="159"/>
      <c r="AE8217" s="162"/>
      <c r="AF8217" t="s">
        <v>3060</v>
      </c>
      <c r="AG8217" s="162"/>
      <c r="AH8217" s="163">
        <v>40796.480486111112</v>
      </c>
      <c r="AI8217" s="162"/>
    </row>
    <row r="8218" spans="1:35" ht="15" thickBot="1" x14ac:dyDescent="0.4">
      <c r="A8218" s="159"/>
      <c r="B8218" s="5">
        <f t="shared" si="744"/>
        <v>8216</v>
      </c>
      <c r="C8218">
        <f t="shared" ref="C8218:C8284" si="750">+G8219-G8218</f>
        <v>14</v>
      </c>
      <c r="D8218" s="199">
        <v>1974</v>
      </c>
      <c r="E8218" s="162" t="s">
        <v>2520</v>
      </c>
      <c r="F8218" s="162" t="s">
        <v>25</v>
      </c>
      <c r="G8218" s="162">
        <v>867417</v>
      </c>
      <c r="H8218" s="162" t="s">
        <v>17</v>
      </c>
      <c r="I8218" s="162"/>
      <c r="J8218" s="162" t="s">
        <v>380</v>
      </c>
      <c r="K8218" s="162" t="s">
        <v>3383</v>
      </c>
      <c r="L8218" s="162" t="s">
        <v>254</v>
      </c>
      <c r="M8218" s="162" t="s">
        <v>3359</v>
      </c>
      <c r="N8218" s="162"/>
      <c r="O8218" s="162"/>
      <c r="P8218" s="162"/>
      <c r="Q8218" s="162"/>
      <c r="R8218" s="162"/>
      <c r="S8218" s="181"/>
      <c r="T8218" s="162"/>
      <c r="U8218" s="162"/>
      <c r="V8218" s="182" t="s">
        <v>3359</v>
      </c>
      <c r="W8218" s="162"/>
      <c r="X8218" s="162"/>
      <c r="Y8218" s="162"/>
      <c r="Z8218" s="162"/>
      <c r="AA8218" s="159"/>
      <c r="AB8218" s="162" t="s">
        <v>139</v>
      </c>
      <c r="AC8218" s="159"/>
      <c r="AD8218" s="3" t="s">
        <v>6108</v>
      </c>
      <c r="AF8218" t="s">
        <v>3060</v>
      </c>
      <c r="AH8218" s="2">
        <v>40799.681666666664</v>
      </c>
      <c r="AI8218" s="162"/>
    </row>
    <row r="8219" spans="1:35" ht="15" thickBot="1" x14ac:dyDescent="0.4">
      <c r="A8219" s="159"/>
      <c r="B8219" s="5">
        <f t="shared" si="744"/>
        <v>8217</v>
      </c>
      <c r="C8219">
        <f t="shared" si="750"/>
        <v>42</v>
      </c>
      <c r="D8219" s="202">
        <v>1974</v>
      </c>
      <c r="E8219" s="159" t="s">
        <v>2520</v>
      </c>
      <c r="F8219" s="159" t="s">
        <v>25</v>
      </c>
      <c r="G8219" s="159">
        <v>867431</v>
      </c>
      <c r="H8219" s="159"/>
      <c r="I8219" s="159"/>
      <c r="J8219" s="159"/>
      <c r="K8219" s="159"/>
      <c r="L8219" s="159"/>
      <c r="M8219" s="159"/>
      <c r="N8219" s="159"/>
      <c r="O8219" s="159"/>
      <c r="P8219" s="159"/>
      <c r="Q8219" s="159"/>
      <c r="R8219" s="159"/>
      <c r="S8219" s="203"/>
      <c r="T8219" s="159"/>
      <c r="U8219" s="159"/>
      <c r="V8219" s="161"/>
      <c r="W8219" s="159"/>
      <c r="X8219" s="159"/>
      <c r="Y8219" s="159"/>
      <c r="Z8219" s="159"/>
      <c r="AA8219" s="159"/>
      <c r="AB8219" s="159" t="s">
        <v>3930</v>
      </c>
      <c r="AC8219" s="159"/>
      <c r="AE8219" s="3"/>
      <c r="AF8219" s="3" t="s">
        <v>3451</v>
      </c>
      <c r="AG8219" s="3"/>
      <c r="AH8219" s="153">
        <v>45568</v>
      </c>
      <c r="AI8219" s="167" t="s">
        <v>4339</v>
      </c>
    </row>
    <row r="8220" spans="1:35" ht="15" customHeight="1" thickBot="1" x14ac:dyDescent="0.4">
      <c r="A8220" s="159"/>
      <c r="B8220" s="5">
        <f t="shared" si="744"/>
        <v>8218</v>
      </c>
      <c r="C8220">
        <f t="shared" si="750"/>
        <v>41</v>
      </c>
      <c r="D8220" s="202">
        <v>1974</v>
      </c>
      <c r="E8220" s="159" t="s">
        <v>972</v>
      </c>
      <c r="F8220" s="159" t="s">
        <v>25</v>
      </c>
      <c r="G8220" s="159">
        <v>867473</v>
      </c>
      <c r="H8220" s="159"/>
      <c r="I8220" s="159"/>
      <c r="J8220" s="159" t="s">
        <v>3354</v>
      </c>
      <c r="K8220" s="159" t="s">
        <v>3383</v>
      </c>
      <c r="L8220" s="159"/>
      <c r="M8220" s="159" t="s">
        <v>3453</v>
      </c>
      <c r="N8220" s="159"/>
      <c r="O8220" s="159"/>
      <c r="P8220" s="159"/>
      <c r="Q8220" s="159"/>
      <c r="R8220" s="159"/>
      <c r="S8220" s="203"/>
      <c r="T8220" s="159" t="s">
        <v>3262</v>
      </c>
      <c r="U8220" s="159" t="s">
        <v>3557</v>
      </c>
      <c r="V8220" s="161"/>
      <c r="W8220" s="159" t="s">
        <v>3557</v>
      </c>
      <c r="X8220" s="159" t="s">
        <v>3452</v>
      </c>
      <c r="Y8220" s="159"/>
      <c r="Z8220" s="159"/>
      <c r="AA8220" s="159"/>
      <c r="AB8220" s="159"/>
      <c r="AC8220" s="159"/>
      <c r="AD8220" s="3" t="s">
        <v>4365</v>
      </c>
      <c r="AE8220" s="3"/>
      <c r="AF8220" s="3" t="s">
        <v>3451</v>
      </c>
      <c r="AG8220" s="3"/>
      <c r="AH8220" s="153">
        <v>45568</v>
      </c>
      <c r="AI8220" s="76" t="s">
        <v>4340</v>
      </c>
    </row>
    <row r="8221" spans="1:35" ht="15" thickBot="1" x14ac:dyDescent="0.4">
      <c r="A8221" s="159"/>
      <c r="B8221" s="5">
        <f t="shared" si="744"/>
        <v>8219</v>
      </c>
      <c r="C8221">
        <f t="shared" si="750"/>
        <v>1255</v>
      </c>
      <c r="D8221" s="202">
        <v>1974</v>
      </c>
      <c r="E8221" s="159" t="s">
        <v>3762</v>
      </c>
      <c r="F8221" s="159" t="s">
        <v>1112</v>
      </c>
      <c r="G8221" s="159">
        <v>867514</v>
      </c>
      <c r="H8221" s="159"/>
      <c r="I8221" s="159"/>
      <c r="J8221" s="159" t="s">
        <v>3354</v>
      </c>
      <c r="K8221" s="159" t="s">
        <v>3383</v>
      </c>
      <c r="L8221" s="159"/>
      <c r="M8221" s="159" t="s">
        <v>3453</v>
      </c>
      <c r="N8221" s="159"/>
      <c r="O8221" s="159"/>
      <c r="P8221" s="159"/>
      <c r="Q8221" s="159"/>
      <c r="R8221" s="159"/>
      <c r="S8221" s="203"/>
      <c r="T8221" s="159" t="s">
        <v>3262</v>
      </c>
      <c r="U8221" s="159"/>
      <c r="V8221" s="161"/>
      <c r="W8221" s="159" t="s">
        <v>3830</v>
      </c>
      <c r="X8221" s="159" t="s">
        <v>3452</v>
      </c>
      <c r="Y8221" s="159"/>
      <c r="Z8221" s="159"/>
      <c r="AA8221" s="159" t="s">
        <v>3828</v>
      </c>
      <c r="AB8221" s="159"/>
      <c r="AC8221" s="159"/>
      <c r="AE8221" s="3"/>
      <c r="AF8221" s="3" t="s">
        <v>3451</v>
      </c>
      <c r="AG8221" s="3"/>
      <c r="AH8221" s="153">
        <v>45710</v>
      </c>
      <c r="AI8221" s="76"/>
    </row>
    <row r="8222" spans="1:35" ht="15" thickBot="1" x14ac:dyDescent="0.4">
      <c r="A8222" s="159"/>
      <c r="B8222" s="5">
        <f t="shared" si="744"/>
        <v>8220</v>
      </c>
      <c r="C8222">
        <f t="shared" si="750"/>
        <v>358</v>
      </c>
      <c r="D8222" s="199">
        <v>1974</v>
      </c>
      <c r="E8222" s="162" t="s">
        <v>15</v>
      </c>
      <c r="F8222" s="162" t="s">
        <v>25</v>
      </c>
      <c r="G8222" s="162">
        <v>868769</v>
      </c>
      <c r="H8222" s="162" t="s">
        <v>17</v>
      </c>
      <c r="I8222" s="162"/>
      <c r="J8222" s="162" t="s">
        <v>3354</v>
      </c>
      <c r="K8222" s="162" t="s">
        <v>3383</v>
      </c>
      <c r="L8222" s="162" t="s">
        <v>934</v>
      </c>
      <c r="M8222" s="162" t="s">
        <v>3359</v>
      </c>
      <c r="N8222" s="162"/>
      <c r="O8222" s="162"/>
      <c r="P8222" s="162"/>
      <c r="Q8222" s="162"/>
      <c r="R8222" s="162"/>
      <c r="S8222" s="181"/>
      <c r="T8222" s="162"/>
      <c r="U8222" s="162"/>
      <c r="V8222" s="182"/>
      <c r="W8222" s="162"/>
      <c r="X8222" s="162"/>
      <c r="Y8222" s="162"/>
      <c r="Z8222" s="162"/>
      <c r="AA8222" s="159"/>
      <c r="AB8222" s="162"/>
      <c r="AC8222" s="159"/>
      <c r="AF8222" t="s">
        <v>3060</v>
      </c>
      <c r="AH8222" s="2">
        <v>40503.597673611112</v>
      </c>
      <c r="AI8222" s="162"/>
    </row>
    <row r="8223" spans="1:35" ht="15" thickBot="1" x14ac:dyDescent="0.4">
      <c r="A8223" s="159"/>
      <c r="B8223" s="5">
        <f t="shared" si="744"/>
        <v>8221</v>
      </c>
      <c r="C8223">
        <f t="shared" si="750"/>
        <v>116</v>
      </c>
      <c r="D8223" s="199">
        <v>1974</v>
      </c>
      <c r="E8223" s="162" t="s">
        <v>15</v>
      </c>
      <c r="F8223" s="162" t="s">
        <v>25</v>
      </c>
      <c r="G8223" s="162">
        <v>869127</v>
      </c>
      <c r="H8223" s="162" t="s">
        <v>17</v>
      </c>
      <c r="I8223" s="162"/>
      <c r="J8223" s="162" t="s">
        <v>380</v>
      </c>
      <c r="K8223" s="162"/>
      <c r="L8223" s="162"/>
      <c r="M8223" s="162" t="s">
        <v>3359</v>
      </c>
      <c r="N8223" s="162"/>
      <c r="O8223" s="162"/>
      <c r="P8223" s="162"/>
      <c r="Q8223" s="162"/>
      <c r="R8223" s="162"/>
      <c r="S8223" s="181"/>
      <c r="T8223" s="162"/>
      <c r="U8223" s="162"/>
      <c r="V8223" s="182"/>
      <c r="W8223" s="162"/>
      <c r="X8223" s="162"/>
      <c r="Y8223" s="162"/>
      <c r="Z8223" s="162"/>
      <c r="AA8223" s="159"/>
      <c r="AB8223" s="162"/>
      <c r="AC8223" s="159"/>
      <c r="AF8223" t="s">
        <v>3060</v>
      </c>
      <c r="AH8223" s="2">
        <v>40943.438877314817</v>
      </c>
      <c r="AI8223" s="162"/>
    </row>
    <row r="8224" spans="1:35" ht="16" thickBot="1" x14ac:dyDescent="0.4">
      <c r="A8224" s="159"/>
      <c r="B8224" s="5">
        <f t="shared" si="744"/>
        <v>8222</v>
      </c>
      <c r="C8224">
        <f t="shared" si="750"/>
        <v>15</v>
      </c>
      <c r="D8224" s="199">
        <v>1974</v>
      </c>
      <c r="E8224" s="120" t="s">
        <v>15</v>
      </c>
      <c r="F8224" s="120" t="s">
        <v>25</v>
      </c>
      <c r="G8224" s="122">
        <v>869243</v>
      </c>
      <c r="H8224" s="196" t="s">
        <v>5836</v>
      </c>
      <c r="I8224" s="196"/>
      <c r="J8224" s="196" t="s">
        <v>3354</v>
      </c>
      <c r="K8224" s="196" t="s">
        <v>3383</v>
      </c>
      <c r="L8224" s="196"/>
      <c r="M8224" s="196" t="s">
        <v>3453</v>
      </c>
      <c r="N8224" s="196"/>
      <c r="O8224" s="196"/>
      <c r="P8224" s="196"/>
      <c r="Q8224" s="196"/>
      <c r="R8224" s="196"/>
      <c r="S8224" s="204"/>
      <c r="T8224" s="196" t="s">
        <v>3262</v>
      </c>
      <c r="U8224" s="196"/>
      <c r="V8224" s="205"/>
      <c r="W8224" s="196" t="s">
        <v>3572</v>
      </c>
      <c r="X8224" s="196" t="s">
        <v>3660</v>
      </c>
      <c r="Y8224" s="196"/>
      <c r="Z8224" s="196"/>
      <c r="AA8224" s="196" t="s">
        <v>3262</v>
      </c>
      <c r="AB8224" s="196"/>
      <c r="AC8224" s="196"/>
      <c r="AD8224" s="172"/>
      <c r="AE8224" s="172"/>
      <c r="AF8224" t="s">
        <v>3451</v>
      </c>
      <c r="AH8224" s="2">
        <v>45966</v>
      </c>
      <c r="AI8224" s="198" t="s">
        <v>5940</v>
      </c>
    </row>
    <row r="8225" spans="1:35" ht="15" thickBot="1" x14ac:dyDescent="0.4">
      <c r="A8225" s="159"/>
      <c r="B8225" s="5">
        <f t="shared" ref="B8225:B8289" si="751">+B8224+1</f>
        <v>8223</v>
      </c>
      <c r="C8225">
        <f t="shared" si="750"/>
        <v>16</v>
      </c>
      <c r="D8225" s="199">
        <v>1974</v>
      </c>
      <c r="E8225" s="162" t="s">
        <v>15</v>
      </c>
      <c r="F8225" s="162" t="s">
        <v>25</v>
      </c>
      <c r="G8225" s="162">
        <v>869258</v>
      </c>
      <c r="H8225" s="162" t="s">
        <v>17</v>
      </c>
      <c r="I8225" s="162"/>
      <c r="J8225" s="162" t="s">
        <v>3354</v>
      </c>
      <c r="K8225" s="162" t="s">
        <v>3383</v>
      </c>
      <c r="L8225" s="162" t="s">
        <v>407</v>
      </c>
      <c r="M8225" s="162" t="s">
        <v>3359</v>
      </c>
      <c r="N8225" s="162"/>
      <c r="O8225" s="162"/>
      <c r="P8225" s="162"/>
      <c r="Q8225" s="162"/>
      <c r="R8225" s="162"/>
      <c r="S8225" s="181"/>
      <c r="T8225" s="162"/>
      <c r="U8225" s="162"/>
      <c r="V8225" s="182"/>
      <c r="W8225" s="162"/>
      <c r="X8225" s="162"/>
      <c r="Y8225" s="162"/>
      <c r="Z8225" s="162"/>
      <c r="AA8225" s="159"/>
      <c r="AB8225" s="162"/>
      <c r="AC8225" s="159"/>
      <c r="AD8225" s="3" t="s">
        <v>2611</v>
      </c>
      <c r="AF8225" t="s">
        <v>3060</v>
      </c>
      <c r="AH8225" s="2">
        <v>40294.757534722223</v>
      </c>
      <c r="AI8225" s="162"/>
    </row>
    <row r="8226" spans="1:35" ht="15" thickBot="1" x14ac:dyDescent="0.4">
      <c r="A8226" s="159"/>
      <c r="B8226" s="5">
        <f t="shared" si="751"/>
        <v>8224</v>
      </c>
      <c r="C8226">
        <f t="shared" si="750"/>
        <v>115</v>
      </c>
      <c r="D8226" s="199">
        <v>1974</v>
      </c>
      <c r="E8226" s="162" t="s">
        <v>15</v>
      </c>
      <c r="F8226" s="162" t="s">
        <v>25</v>
      </c>
      <c r="G8226" s="162">
        <v>869274</v>
      </c>
      <c r="H8226" s="162" t="s">
        <v>17</v>
      </c>
      <c r="I8226" s="162"/>
      <c r="J8226" s="162" t="s">
        <v>3354</v>
      </c>
      <c r="K8226" s="162"/>
      <c r="L8226" s="162" t="s">
        <v>88</v>
      </c>
      <c r="M8226" s="162" t="s">
        <v>3359</v>
      </c>
      <c r="N8226" s="162"/>
      <c r="O8226" s="162"/>
      <c r="P8226" s="162"/>
      <c r="Q8226" s="162"/>
      <c r="R8226" s="162"/>
      <c r="S8226" s="181"/>
      <c r="T8226" s="162"/>
      <c r="U8226" s="162"/>
      <c r="V8226" s="182"/>
      <c r="W8226" s="162"/>
      <c r="X8226" s="162"/>
      <c r="Y8226" s="162"/>
      <c r="Z8226" s="162"/>
      <c r="AA8226" s="159"/>
      <c r="AB8226" s="162"/>
      <c r="AC8226" s="159"/>
      <c r="AF8226" t="s">
        <v>3060</v>
      </c>
      <c r="AH8226" s="2">
        <v>40977.306956018518</v>
      </c>
      <c r="AI8226" s="162"/>
    </row>
    <row r="8227" spans="1:35" ht="15" thickBot="1" x14ac:dyDescent="0.4">
      <c r="A8227" s="159"/>
      <c r="B8227" s="5">
        <f t="shared" si="751"/>
        <v>8225</v>
      </c>
      <c r="C8227">
        <f t="shared" si="750"/>
        <v>55</v>
      </c>
      <c r="D8227" s="199">
        <v>1974</v>
      </c>
      <c r="E8227" s="159" t="s">
        <v>15</v>
      </c>
      <c r="F8227" s="159" t="s">
        <v>25</v>
      </c>
      <c r="G8227" s="160">
        <v>869389</v>
      </c>
      <c r="H8227" s="159"/>
      <c r="I8227" s="159"/>
      <c r="J8227" s="159" t="s">
        <v>3354</v>
      </c>
      <c r="K8227" s="159" t="s">
        <v>3383</v>
      </c>
      <c r="L8227" s="159"/>
      <c r="M8227" s="159" t="s">
        <v>3453</v>
      </c>
      <c r="N8227" s="159"/>
      <c r="O8227" s="159"/>
      <c r="P8227" s="159"/>
      <c r="Q8227" s="159"/>
      <c r="R8227" s="159"/>
      <c r="S8227" s="203"/>
      <c r="T8227" s="159" t="s">
        <v>3262</v>
      </c>
      <c r="U8227" s="159"/>
      <c r="V8227" s="161"/>
      <c r="W8227" s="159" t="s">
        <v>3572</v>
      </c>
      <c r="X8227" s="159" t="s">
        <v>3660</v>
      </c>
      <c r="Y8227" s="159"/>
      <c r="Z8227" s="159"/>
      <c r="AA8227" s="159" t="s">
        <v>3262</v>
      </c>
      <c r="AB8227" s="159"/>
      <c r="AC8227" s="159"/>
      <c r="AE8227" s="3"/>
      <c r="AF8227" t="s">
        <v>3451</v>
      </c>
      <c r="AH8227" s="2">
        <v>45783</v>
      </c>
      <c r="AI8227" s="76" t="s">
        <v>5029</v>
      </c>
    </row>
    <row r="8228" spans="1:35" ht="15" thickBot="1" x14ac:dyDescent="0.4">
      <c r="A8228" s="159"/>
      <c r="B8228" s="5">
        <f t="shared" si="751"/>
        <v>8226</v>
      </c>
      <c r="C8228">
        <f t="shared" si="750"/>
        <v>253</v>
      </c>
      <c r="D8228" s="199">
        <v>1974</v>
      </c>
      <c r="E8228" s="162" t="s">
        <v>15</v>
      </c>
      <c r="F8228" s="162" t="s">
        <v>25</v>
      </c>
      <c r="G8228" s="162">
        <v>869444</v>
      </c>
      <c r="H8228" s="162" t="s">
        <v>17</v>
      </c>
      <c r="I8228" s="162"/>
      <c r="J8228" s="162" t="s">
        <v>3354</v>
      </c>
      <c r="K8228" s="162" t="s">
        <v>3383</v>
      </c>
      <c r="L8228" s="162" t="s">
        <v>475</v>
      </c>
      <c r="M8228" s="162" t="s">
        <v>3359</v>
      </c>
      <c r="N8228" s="162"/>
      <c r="O8228" s="162"/>
      <c r="P8228" s="162"/>
      <c r="Q8228" s="162"/>
      <c r="R8228" s="162"/>
      <c r="S8228" s="181"/>
      <c r="T8228" s="162"/>
      <c r="U8228" s="162"/>
      <c r="V8228" s="182"/>
      <c r="W8228" s="162"/>
      <c r="X8228" s="162"/>
      <c r="Y8228" s="162"/>
      <c r="Z8228" s="162"/>
      <c r="AA8228" s="159"/>
      <c r="AB8228" s="162"/>
      <c r="AC8228" s="159"/>
      <c r="AF8228" t="s">
        <v>3060</v>
      </c>
      <c r="AH8228" s="2">
        <v>40322.885428240741</v>
      </c>
      <c r="AI8228" s="162"/>
    </row>
    <row r="8229" spans="1:35" ht="15" thickBot="1" x14ac:dyDescent="0.4">
      <c r="A8229" s="159"/>
      <c r="B8229" s="5">
        <f t="shared" si="751"/>
        <v>8227</v>
      </c>
      <c r="C8229">
        <f t="shared" si="750"/>
        <v>214</v>
      </c>
      <c r="D8229" s="199">
        <v>1974</v>
      </c>
      <c r="E8229" s="162" t="s">
        <v>15</v>
      </c>
      <c r="F8229" s="162" t="s">
        <v>25</v>
      </c>
      <c r="G8229" s="162">
        <v>869697</v>
      </c>
      <c r="H8229" s="162" t="s">
        <v>17</v>
      </c>
      <c r="I8229" s="162"/>
      <c r="J8229" s="162" t="s">
        <v>3354</v>
      </c>
      <c r="K8229" s="162"/>
      <c r="L8229" s="162"/>
      <c r="M8229" s="162" t="s">
        <v>3359</v>
      </c>
      <c r="N8229" s="162"/>
      <c r="O8229" s="162"/>
      <c r="P8229" s="162"/>
      <c r="Q8229" s="162"/>
      <c r="R8229" s="162"/>
      <c r="S8229" s="181"/>
      <c r="T8229" s="162"/>
      <c r="U8229" s="162"/>
      <c r="V8229" s="182"/>
      <c r="W8229" s="162"/>
      <c r="X8229" s="162"/>
      <c r="Y8229" s="162"/>
      <c r="Z8229" s="162"/>
      <c r="AA8229" s="159"/>
      <c r="AB8229" s="162"/>
      <c r="AC8229" s="159"/>
      <c r="AF8229" t="s">
        <v>3060</v>
      </c>
      <c r="AH8229" s="2">
        <v>40452.616388888891</v>
      </c>
      <c r="AI8229" s="162"/>
    </row>
    <row r="8230" spans="1:35" ht="15" thickBot="1" x14ac:dyDescent="0.4">
      <c r="A8230" s="159"/>
      <c r="B8230" s="5">
        <f t="shared" si="751"/>
        <v>8228</v>
      </c>
      <c r="C8230">
        <f t="shared" si="750"/>
        <v>30</v>
      </c>
      <c r="D8230" s="199">
        <v>1974</v>
      </c>
      <c r="E8230" s="162" t="s">
        <v>560</v>
      </c>
      <c r="F8230" s="162" t="s">
        <v>25</v>
      </c>
      <c r="G8230" s="162">
        <v>869911</v>
      </c>
      <c r="H8230" s="162" t="s">
        <v>17</v>
      </c>
      <c r="I8230" s="162"/>
      <c r="J8230" s="162"/>
      <c r="K8230" s="162"/>
      <c r="L8230" s="162"/>
      <c r="M8230" s="162" t="s">
        <v>3359</v>
      </c>
      <c r="N8230" s="162"/>
      <c r="O8230" s="162"/>
      <c r="P8230" s="162"/>
      <c r="Q8230" s="162"/>
      <c r="R8230" s="162"/>
      <c r="S8230" s="181"/>
      <c r="T8230" s="162"/>
      <c r="U8230" s="162"/>
      <c r="V8230" s="182"/>
      <c r="W8230" s="162"/>
      <c r="X8230" s="162"/>
      <c r="Y8230" s="162"/>
      <c r="Z8230" s="162"/>
      <c r="AA8230" s="159"/>
      <c r="AB8230" s="162"/>
      <c r="AC8230" s="159"/>
      <c r="AF8230" t="s">
        <v>3060</v>
      </c>
      <c r="AH8230" s="2">
        <v>40856.983194444445</v>
      </c>
      <c r="AI8230" s="162"/>
    </row>
    <row r="8231" spans="1:35" ht="15" thickBot="1" x14ac:dyDescent="0.4">
      <c r="A8231" s="159"/>
      <c r="B8231" s="5">
        <f t="shared" si="751"/>
        <v>8229</v>
      </c>
      <c r="C8231">
        <f t="shared" si="750"/>
        <v>20</v>
      </c>
      <c r="D8231" s="202">
        <v>1974</v>
      </c>
      <c r="E8231" s="159" t="s">
        <v>560</v>
      </c>
      <c r="F8231" s="159" t="s">
        <v>25</v>
      </c>
      <c r="G8231" s="159">
        <v>869941</v>
      </c>
      <c r="H8231" s="159"/>
      <c r="I8231" s="159"/>
      <c r="J8231" s="159"/>
      <c r="K8231" s="159"/>
      <c r="L8231" s="159"/>
      <c r="M8231" s="159"/>
      <c r="N8231" s="159"/>
      <c r="O8231" s="159"/>
      <c r="P8231" s="159"/>
      <c r="Q8231" s="159"/>
      <c r="R8231" s="159"/>
      <c r="S8231" s="203"/>
      <c r="T8231" s="159"/>
      <c r="U8231" s="159"/>
      <c r="V8231" s="161"/>
      <c r="W8231" s="159"/>
      <c r="X8231" s="159"/>
      <c r="Y8231" s="159"/>
      <c r="Z8231" s="159"/>
      <c r="AA8231" s="159"/>
      <c r="AB8231" s="159"/>
      <c r="AC8231" s="159"/>
      <c r="AE8231" s="3"/>
      <c r="AF8231" s="3" t="s">
        <v>3451</v>
      </c>
      <c r="AG8231" s="3"/>
      <c r="AH8231" s="153">
        <v>45561</v>
      </c>
      <c r="AI8231" s="167" t="s">
        <v>4218</v>
      </c>
    </row>
    <row r="8232" spans="1:35" ht="15" thickBot="1" x14ac:dyDescent="0.4">
      <c r="A8232" s="159"/>
      <c r="B8232" s="5">
        <f t="shared" si="751"/>
        <v>8230</v>
      </c>
      <c r="C8232">
        <f t="shared" si="750"/>
        <v>7</v>
      </c>
      <c r="D8232" s="199">
        <v>1974</v>
      </c>
      <c r="E8232" s="162" t="s">
        <v>560</v>
      </c>
      <c r="F8232" s="162" t="s">
        <v>25</v>
      </c>
      <c r="G8232" s="162">
        <v>869961</v>
      </c>
      <c r="H8232" s="162" t="s">
        <v>17</v>
      </c>
      <c r="I8232" s="162"/>
      <c r="J8232" s="162" t="s">
        <v>3354</v>
      </c>
      <c r="K8232" s="162" t="s">
        <v>3383</v>
      </c>
      <c r="L8232" s="162"/>
      <c r="M8232" s="162" t="s">
        <v>3359</v>
      </c>
      <c r="N8232" s="162"/>
      <c r="O8232" s="162"/>
      <c r="P8232" s="162"/>
      <c r="Q8232" s="162"/>
      <c r="R8232" s="162"/>
      <c r="S8232" s="181"/>
      <c r="T8232" s="162"/>
      <c r="U8232" s="162"/>
      <c r="V8232" s="182"/>
      <c r="W8232" s="162"/>
      <c r="X8232" s="162"/>
      <c r="Y8232" s="162"/>
      <c r="Z8232" s="162"/>
      <c r="AA8232" s="159"/>
      <c r="AB8232" s="162"/>
      <c r="AC8232" s="159"/>
      <c r="AF8232" t="s">
        <v>3060</v>
      </c>
      <c r="AH8232" s="2">
        <v>40955.788263888891</v>
      </c>
      <c r="AI8232" s="162"/>
    </row>
    <row r="8233" spans="1:35" ht="15" customHeight="1" thickBot="1" x14ac:dyDescent="0.4">
      <c r="A8233" s="159"/>
      <c r="B8233" s="5">
        <f t="shared" si="751"/>
        <v>8231</v>
      </c>
      <c r="C8233">
        <f t="shared" si="750"/>
        <v>119</v>
      </c>
      <c r="D8233" s="199">
        <v>1974</v>
      </c>
      <c r="E8233" s="162" t="s">
        <v>560</v>
      </c>
      <c r="F8233" s="162" t="s">
        <v>25</v>
      </c>
      <c r="G8233" s="162">
        <v>869968</v>
      </c>
      <c r="H8233" s="162" t="s">
        <v>17</v>
      </c>
      <c r="I8233" s="162"/>
      <c r="J8233" s="162" t="s">
        <v>380</v>
      </c>
      <c r="K8233" s="162"/>
      <c r="L8233" s="162"/>
      <c r="M8233" s="162" t="s">
        <v>3359</v>
      </c>
      <c r="N8233" s="162"/>
      <c r="O8233" s="162"/>
      <c r="P8233" s="162"/>
      <c r="Q8233" s="162"/>
      <c r="R8233" s="162"/>
      <c r="S8233" s="181"/>
      <c r="T8233" s="162"/>
      <c r="U8233" s="162"/>
      <c r="V8233" s="182"/>
      <c r="W8233" s="162"/>
      <c r="X8233" s="162"/>
      <c r="Y8233" s="162"/>
      <c r="Z8233" s="162"/>
      <c r="AA8233" s="159"/>
      <c r="AB8233" s="162"/>
      <c r="AC8233" s="159"/>
      <c r="AF8233" t="s">
        <v>3060</v>
      </c>
      <c r="AH8233" s="2">
        <v>40579.696967592594</v>
      </c>
      <c r="AI8233" s="162"/>
    </row>
    <row r="8234" spans="1:35" ht="15" thickBot="1" x14ac:dyDescent="0.4">
      <c r="A8234" s="159"/>
      <c r="B8234" s="5">
        <f t="shared" si="751"/>
        <v>8232</v>
      </c>
      <c r="C8234">
        <f t="shared" si="750"/>
        <v>264</v>
      </c>
      <c r="D8234" s="199">
        <v>1974</v>
      </c>
      <c r="E8234" s="159" t="s">
        <v>15</v>
      </c>
      <c r="F8234" s="159" t="s">
        <v>16</v>
      </c>
      <c r="G8234" s="160">
        <v>870087</v>
      </c>
      <c r="H8234" s="159"/>
      <c r="I8234" s="159"/>
      <c r="J8234" s="159" t="s">
        <v>3354</v>
      </c>
      <c r="K8234" s="159" t="s">
        <v>3383</v>
      </c>
      <c r="L8234" s="159"/>
      <c r="M8234" s="159" t="s">
        <v>3453</v>
      </c>
      <c r="N8234" s="159"/>
      <c r="O8234" s="159"/>
      <c r="P8234" s="159"/>
      <c r="Q8234" s="159"/>
      <c r="R8234" s="159"/>
      <c r="S8234" s="203"/>
      <c r="T8234" s="159" t="s">
        <v>3262</v>
      </c>
      <c r="U8234" s="159"/>
      <c r="V8234" s="161"/>
      <c r="W8234" s="159" t="s">
        <v>3572</v>
      </c>
      <c r="X8234" s="159" t="s">
        <v>3660</v>
      </c>
      <c r="Y8234" s="159"/>
      <c r="Z8234" s="159"/>
      <c r="AA8234" s="159" t="s">
        <v>3262</v>
      </c>
      <c r="AB8234" s="159"/>
      <c r="AC8234" s="159"/>
      <c r="AE8234" s="3"/>
      <c r="AF8234" t="s">
        <v>3451</v>
      </c>
      <c r="AG8234" s="3"/>
      <c r="AH8234" s="153">
        <v>45928</v>
      </c>
      <c r="AI8234" s="76" t="s">
        <v>5672</v>
      </c>
    </row>
    <row r="8235" spans="1:35" ht="16" thickBot="1" x14ac:dyDescent="0.4">
      <c r="A8235" s="159"/>
      <c r="B8235" s="5">
        <f t="shared" si="751"/>
        <v>8233</v>
      </c>
      <c r="C8235">
        <f t="shared" si="750"/>
        <v>195</v>
      </c>
      <c r="D8235" s="199">
        <v>1974</v>
      </c>
      <c r="E8235" s="89" t="s">
        <v>15</v>
      </c>
      <c r="F8235" s="89" t="s">
        <v>16</v>
      </c>
      <c r="G8235" s="160">
        <v>870351</v>
      </c>
      <c r="H8235" s="89"/>
      <c r="I8235" s="89"/>
      <c r="J8235" s="89"/>
      <c r="K8235" s="89"/>
      <c r="L8235" s="89"/>
      <c r="M8235" s="89"/>
      <c r="N8235" s="89"/>
      <c r="O8235" s="89"/>
      <c r="P8235" s="89"/>
      <c r="Q8235" s="89"/>
      <c r="R8235" s="89"/>
      <c r="S8235" s="129"/>
      <c r="T8235" s="89"/>
      <c r="U8235" s="89"/>
      <c r="V8235" s="140"/>
      <c r="W8235" s="89"/>
      <c r="X8235" s="89"/>
      <c r="Y8235" s="89"/>
      <c r="Z8235" s="89"/>
      <c r="AA8235" s="89"/>
      <c r="AB8235" s="89"/>
      <c r="AC8235" s="89"/>
      <c r="AD8235" s="101"/>
      <c r="AE8235" s="101"/>
      <c r="AF8235" t="s">
        <v>3451</v>
      </c>
      <c r="AG8235" s="101"/>
      <c r="AH8235" s="103">
        <v>45839</v>
      </c>
      <c r="AI8235" s="90" t="s">
        <v>5189</v>
      </c>
    </row>
    <row r="8236" spans="1:35" ht="15" thickBot="1" x14ac:dyDescent="0.4">
      <c r="A8236" s="159"/>
      <c r="B8236" s="5">
        <f t="shared" si="751"/>
        <v>8234</v>
      </c>
      <c r="C8236">
        <f t="shared" si="750"/>
        <v>230</v>
      </c>
      <c r="D8236" s="199">
        <v>1974</v>
      </c>
      <c r="E8236" s="162" t="s">
        <v>15</v>
      </c>
      <c r="F8236" s="162" t="s">
        <v>25</v>
      </c>
      <c r="G8236" s="162">
        <v>870546</v>
      </c>
      <c r="H8236" s="162" t="s">
        <v>17</v>
      </c>
      <c r="I8236" s="162"/>
      <c r="J8236" s="162"/>
      <c r="K8236" s="162" t="s">
        <v>3383</v>
      </c>
      <c r="L8236" s="162" t="s">
        <v>369</v>
      </c>
      <c r="M8236" s="162" t="s">
        <v>3359</v>
      </c>
      <c r="N8236" s="162"/>
      <c r="O8236" s="162"/>
      <c r="P8236" s="162"/>
      <c r="Q8236" s="162"/>
      <c r="R8236" s="162"/>
      <c r="S8236" s="181"/>
      <c r="T8236" s="162"/>
      <c r="U8236" s="162"/>
      <c r="V8236" s="182"/>
      <c r="W8236" s="162"/>
      <c r="X8236" s="162"/>
      <c r="Y8236" s="162"/>
      <c r="Z8236" s="162"/>
      <c r="AA8236" s="159"/>
      <c r="AB8236" s="162"/>
      <c r="AC8236" s="159"/>
      <c r="AF8236" t="s">
        <v>3060</v>
      </c>
      <c r="AH8236" s="2">
        <v>39842.832083333335</v>
      </c>
      <c r="AI8236" s="162"/>
    </row>
    <row r="8237" spans="1:35" ht="15" thickBot="1" x14ac:dyDescent="0.4">
      <c r="A8237" s="159"/>
      <c r="B8237" s="5">
        <f t="shared" si="751"/>
        <v>8235</v>
      </c>
      <c r="C8237">
        <f t="shared" si="750"/>
        <v>10</v>
      </c>
      <c r="D8237" s="199">
        <v>1974</v>
      </c>
      <c r="E8237" s="162" t="s">
        <v>15</v>
      </c>
      <c r="F8237" s="162" t="s">
        <v>16</v>
      </c>
      <c r="G8237" s="162">
        <v>870776</v>
      </c>
      <c r="H8237" s="162" t="s">
        <v>17</v>
      </c>
      <c r="I8237" s="162"/>
      <c r="J8237" s="162" t="s">
        <v>3354</v>
      </c>
      <c r="K8237" s="162" t="s">
        <v>3383</v>
      </c>
      <c r="L8237" s="162"/>
      <c r="M8237" s="162" t="s">
        <v>3359</v>
      </c>
      <c r="N8237" s="162"/>
      <c r="O8237" s="162"/>
      <c r="P8237" s="162"/>
      <c r="Q8237" s="162"/>
      <c r="R8237" s="162"/>
      <c r="S8237" s="181"/>
      <c r="T8237" s="162"/>
      <c r="U8237" s="162"/>
      <c r="V8237" s="182"/>
      <c r="W8237" s="162"/>
      <c r="X8237" s="162"/>
      <c r="Y8237" s="162"/>
      <c r="Z8237" s="162"/>
      <c r="AA8237" s="159"/>
      <c r="AB8237" s="162"/>
      <c r="AC8237" s="159"/>
      <c r="AD8237" s="3" t="s">
        <v>2612</v>
      </c>
      <c r="AF8237" t="s">
        <v>3060</v>
      </c>
      <c r="AH8237" s="2">
        <v>40943.061620370368</v>
      </c>
      <c r="AI8237" s="162"/>
    </row>
    <row r="8238" spans="1:35" ht="15" thickBot="1" x14ac:dyDescent="0.4">
      <c r="A8238" s="159"/>
      <c r="B8238" s="5">
        <f t="shared" si="751"/>
        <v>8236</v>
      </c>
      <c r="C8238">
        <f t="shared" si="750"/>
        <v>57</v>
      </c>
      <c r="D8238" s="199">
        <v>1974</v>
      </c>
      <c r="E8238" s="162" t="s">
        <v>15</v>
      </c>
      <c r="F8238" s="162" t="s">
        <v>16</v>
      </c>
      <c r="G8238" s="162">
        <v>870786</v>
      </c>
      <c r="H8238" s="162" t="s">
        <v>17</v>
      </c>
      <c r="I8238" s="162"/>
      <c r="J8238" s="162" t="s">
        <v>3354</v>
      </c>
      <c r="K8238" s="162" t="s">
        <v>3383</v>
      </c>
      <c r="L8238" s="162" t="s">
        <v>791</v>
      </c>
      <c r="M8238" s="162" t="s">
        <v>3359</v>
      </c>
      <c r="N8238" s="162"/>
      <c r="O8238" s="162"/>
      <c r="P8238" s="162"/>
      <c r="Q8238" s="162"/>
      <c r="R8238" s="162"/>
      <c r="S8238" s="181"/>
      <c r="T8238" s="162"/>
      <c r="U8238" s="162"/>
      <c r="V8238" s="182"/>
      <c r="W8238" s="162"/>
      <c r="X8238" s="162"/>
      <c r="Y8238" s="162"/>
      <c r="Z8238" s="162"/>
      <c r="AA8238" s="159"/>
      <c r="AB8238" s="162"/>
      <c r="AC8238" s="159"/>
      <c r="AF8238" t="s">
        <v>3060</v>
      </c>
      <c r="AH8238" s="2">
        <v>40670.671331018515</v>
      </c>
      <c r="AI8238" s="162"/>
    </row>
    <row r="8239" spans="1:35" ht="15" thickBot="1" x14ac:dyDescent="0.4">
      <c r="A8239" s="159"/>
      <c r="B8239" s="5">
        <f t="shared" si="751"/>
        <v>8237</v>
      </c>
      <c r="C8239">
        <f t="shared" si="750"/>
        <v>94</v>
      </c>
      <c r="D8239" s="199">
        <v>1974</v>
      </c>
      <c r="E8239" s="162" t="s">
        <v>15</v>
      </c>
      <c r="F8239" s="162" t="s">
        <v>16</v>
      </c>
      <c r="G8239" s="162">
        <v>870843</v>
      </c>
      <c r="H8239" s="162" t="s">
        <v>17</v>
      </c>
      <c r="I8239" s="162"/>
      <c r="J8239" s="162" t="s">
        <v>3354</v>
      </c>
      <c r="K8239" s="162" t="s">
        <v>3383</v>
      </c>
      <c r="L8239" s="162" t="s">
        <v>128</v>
      </c>
      <c r="M8239" s="162" t="s">
        <v>3359</v>
      </c>
      <c r="N8239" s="162"/>
      <c r="O8239" s="162"/>
      <c r="P8239" s="162"/>
      <c r="Q8239" s="162"/>
      <c r="R8239" s="162"/>
      <c r="S8239" s="181"/>
      <c r="T8239" s="162"/>
      <c r="U8239" s="162"/>
      <c r="V8239" s="182"/>
      <c r="W8239" s="162"/>
      <c r="X8239" s="162"/>
      <c r="Y8239" s="162"/>
      <c r="Z8239" s="162"/>
      <c r="AA8239" s="159"/>
      <c r="AB8239" s="162"/>
      <c r="AC8239" s="159"/>
      <c r="AF8239" t="s">
        <v>3060</v>
      </c>
      <c r="AH8239" s="2">
        <v>40037.878518518519</v>
      </c>
      <c r="AI8239" s="162"/>
    </row>
    <row r="8240" spans="1:35" ht="15" thickBot="1" x14ac:dyDescent="0.4">
      <c r="A8240" s="159"/>
      <c r="B8240" s="5">
        <f t="shared" si="751"/>
        <v>8238</v>
      </c>
      <c r="C8240">
        <f t="shared" si="750"/>
        <v>203</v>
      </c>
      <c r="D8240" s="199">
        <v>1974</v>
      </c>
      <c r="E8240" s="162" t="s">
        <v>15</v>
      </c>
      <c r="F8240" s="162" t="s">
        <v>16</v>
      </c>
      <c r="G8240" s="162">
        <v>870937</v>
      </c>
      <c r="H8240" s="162" t="s">
        <v>17</v>
      </c>
      <c r="I8240" s="162"/>
      <c r="J8240" s="162" t="s">
        <v>3354</v>
      </c>
      <c r="K8240" s="162" t="s">
        <v>3383</v>
      </c>
      <c r="L8240" s="162" t="s">
        <v>2613</v>
      </c>
      <c r="M8240" s="162" t="s">
        <v>3359</v>
      </c>
      <c r="N8240" s="162"/>
      <c r="O8240" s="162"/>
      <c r="P8240" s="162"/>
      <c r="Q8240" s="162"/>
      <c r="R8240" s="162"/>
      <c r="S8240" s="181"/>
      <c r="T8240" s="162"/>
      <c r="U8240" s="162"/>
      <c r="V8240" s="182"/>
      <c r="W8240" s="162"/>
      <c r="X8240" s="162"/>
      <c r="Y8240" s="162"/>
      <c r="Z8240" s="162"/>
      <c r="AA8240" s="159"/>
      <c r="AB8240" s="162"/>
      <c r="AC8240" s="159"/>
      <c r="AF8240" t="s">
        <v>3060</v>
      </c>
      <c r="AH8240" s="2">
        <v>39954.48846064815</v>
      </c>
      <c r="AI8240" s="162"/>
    </row>
    <row r="8241" spans="1:36" ht="15.5" customHeight="1" thickBot="1" x14ac:dyDescent="0.4">
      <c r="A8241" s="159"/>
      <c r="B8241" s="5">
        <f t="shared" si="751"/>
        <v>8239</v>
      </c>
      <c r="C8241">
        <f t="shared" si="750"/>
        <v>3</v>
      </c>
      <c r="D8241" s="199">
        <v>1974</v>
      </c>
      <c r="E8241" s="162" t="s">
        <v>327</v>
      </c>
      <c r="F8241" s="162" t="s">
        <v>16</v>
      </c>
      <c r="G8241" s="162">
        <v>871140</v>
      </c>
      <c r="H8241" s="162" t="s">
        <v>17</v>
      </c>
      <c r="I8241" s="162"/>
      <c r="J8241" s="162" t="s">
        <v>380</v>
      </c>
      <c r="K8241" s="162" t="s">
        <v>3383</v>
      </c>
      <c r="L8241" s="162" t="s">
        <v>2614</v>
      </c>
      <c r="M8241" s="162" t="s">
        <v>3359</v>
      </c>
      <c r="N8241" s="162"/>
      <c r="O8241" s="162"/>
      <c r="P8241" s="162"/>
      <c r="Q8241" s="162"/>
      <c r="R8241" s="162"/>
      <c r="S8241" s="181"/>
      <c r="T8241" s="162"/>
      <c r="U8241" s="162"/>
      <c r="V8241" s="182"/>
      <c r="W8241" s="162"/>
      <c r="X8241" s="162"/>
      <c r="Y8241" s="162"/>
      <c r="Z8241" s="162"/>
      <c r="AA8241" s="159"/>
      <c r="AB8241" s="162"/>
      <c r="AC8241" s="159"/>
      <c r="AD8241" s="41" t="s">
        <v>2615</v>
      </c>
      <c r="AF8241" t="s">
        <v>3060</v>
      </c>
      <c r="AH8241" s="2">
        <v>40905.546493055554</v>
      </c>
      <c r="AI8241" s="162"/>
      <c r="AJ8241" s="3" t="s">
        <v>2615</v>
      </c>
    </row>
    <row r="8242" spans="1:36" ht="15" thickBot="1" x14ac:dyDescent="0.4">
      <c r="A8242" s="159"/>
      <c r="B8242" s="5">
        <f t="shared" si="751"/>
        <v>8240</v>
      </c>
      <c r="C8242">
        <f t="shared" si="750"/>
        <v>47</v>
      </c>
      <c r="D8242" s="199">
        <v>1974</v>
      </c>
      <c r="E8242" s="162" t="s">
        <v>327</v>
      </c>
      <c r="F8242" s="162" t="s">
        <v>16</v>
      </c>
      <c r="G8242" s="162">
        <v>871143</v>
      </c>
      <c r="H8242" s="162" t="s">
        <v>17</v>
      </c>
      <c r="I8242" s="162"/>
      <c r="J8242" s="162" t="s">
        <v>380</v>
      </c>
      <c r="K8242" s="162" t="s">
        <v>3383</v>
      </c>
      <c r="L8242" s="162" t="s">
        <v>402</v>
      </c>
      <c r="M8242" s="162" t="s">
        <v>3359</v>
      </c>
      <c r="N8242" s="162"/>
      <c r="O8242" s="162"/>
      <c r="P8242" s="162"/>
      <c r="Q8242" s="162"/>
      <c r="R8242" s="162"/>
      <c r="S8242" s="181"/>
      <c r="T8242" s="162"/>
      <c r="U8242" s="162"/>
      <c r="V8242" s="182"/>
      <c r="W8242" s="162"/>
      <c r="X8242" s="162"/>
      <c r="Y8242" s="162"/>
      <c r="Z8242" s="162"/>
      <c r="AA8242" s="159"/>
      <c r="AB8242" s="162"/>
      <c r="AC8242" s="159"/>
      <c r="AD8242" s="3" t="s">
        <v>2616</v>
      </c>
      <c r="AF8242" t="s">
        <v>3060</v>
      </c>
      <c r="AH8242" s="2">
        <v>39955.784363425926</v>
      </c>
      <c r="AI8242" s="162"/>
    </row>
    <row r="8243" spans="1:36" ht="15" thickBot="1" x14ac:dyDescent="0.4">
      <c r="A8243" s="159"/>
      <c r="B8243" s="5">
        <f t="shared" si="751"/>
        <v>8241</v>
      </c>
      <c r="C8243">
        <f t="shared" si="750"/>
        <v>13</v>
      </c>
      <c r="D8243" s="199">
        <v>1974</v>
      </c>
      <c r="E8243" s="162" t="s">
        <v>3006</v>
      </c>
      <c r="F8243" s="162" t="s">
        <v>25</v>
      </c>
      <c r="G8243" s="162">
        <v>871190</v>
      </c>
      <c r="H8243" s="162"/>
      <c r="I8243" s="162"/>
      <c r="J8243" s="162" t="s">
        <v>380</v>
      </c>
      <c r="K8243" s="162" t="s">
        <v>3383</v>
      </c>
      <c r="L8243" s="162"/>
      <c r="M8243" s="162" t="s">
        <v>3453</v>
      </c>
      <c r="N8243" s="162"/>
      <c r="O8243" s="162"/>
      <c r="P8243" s="162"/>
      <c r="Q8243" s="162"/>
      <c r="R8243" s="162"/>
      <c r="S8243" s="181"/>
      <c r="T8243" s="162"/>
      <c r="U8243" s="162" t="s">
        <v>3971</v>
      </c>
      <c r="V8243" s="182" t="s">
        <v>4382</v>
      </c>
      <c r="W8243" s="162" t="s">
        <v>3572</v>
      </c>
      <c r="X8243" s="162" t="s">
        <v>3452</v>
      </c>
      <c r="Y8243" s="162"/>
      <c r="Z8243" s="162"/>
      <c r="AA8243" s="159" t="s">
        <v>34</v>
      </c>
      <c r="AB8243" s="162"/>
      <c r="AC8243" s="159"/>
      <c r="AF8243" t="s">
        <v>3451</v>
      </c>
      <c r="AH8243" s="2">
        <v>45606</v>
      </c>
      <c r="AI8243" s="162"/>
    </row>
    <row r="8244" spans="1:36" ht="15" thickBot="1" x14ac:dyDescent="0.4">
      <c r="A8244" s="159"/>
      <c r="B8244" s="5">
        <f t="shared" si="751"/>
        <v>8242</v>
      </c>
      <c r="C8244">
        <f t="shared" si="750"/>
        <v>19</v>
      </c>
      <c r="D8244" s="199">
        <v>1974</v>
      </c>
      <c r="E8244" s="162" t="s">
        <v>3888</v>
      </c>
      <c r="F8244" s="162" t="s">
        <v>25</v>
      </c>
      <c r="G8244" s="162">
        <v>871203</v>
      </c>
      <c r="H8244" s="162" t="s">
        <v>17</v>
      </c>
      <c r="I8244" s="162"/>
      <c r="J8244" s="162" t="s">
        <v>380</v>
      </c>
      <c r="K8244" s="162" t="s">
        <v>3383</v>
      </c>
      <c r="L8244" s="162" t="s">
        <v>510</v>
      </c>
      <c r="M8244" s="162" t="s">
        <v>3359</v>
      </c>
      <c r="N8244" s="162"/>
      <c r="O8244" s="162"/>
      <c r="P8244" s="162"/>
      <c r="Q8244" s="162"/>
      <c r="R8244" s="162"/>
      <c r="S8244" s="181"/>
      <c r="T8244" s="162"/>
      <c r="U8244" s="162"/>
      <c r="V8244" s="182"/>
      <c r="W8244" s="162"/>
      <c r="X8244" s="162"/>
      <c r="Y8244" s="162"/>
      <c r="Z8244" s="162"/>
      <c r="AA8244" s="159"/>
      <c r="AB8244" s="162" t="s">
        <v>139</v>
      </c>
      <c r="AC8244" s="159"/>
      <c r="AD8244" s="3" t="s">
        <v>2617</v>
      </c>
      <c r="AF8244" t="s">
        <v>3060</v>
      </c>
      <c r="AH8244" s="2">
        <v>39713.419108796297</v>
      </c>
      <c r="AI8244" s="162"/>
    </row>
    <row r="8245" spans="1:36" ht="15" customHeight="1" thickBot="1" x14ac:dyDescent="0.4">
      <c r="A8245" s="159"/>
      <c r="B8245" s="5">
        <f t="shared" si="751"/>
        <v>8243</v>
      </c>
      <c r="C8245">
        <f t="shared" si="750"/>
        <v>5</v>
      </c>
      <c r="D8245" s="16">
        <v>1974</v>
      </c>
      <c r="E8245" s="162" t="s">
        <v>3006</v>
      </c>
      <c r="F8245" s="162" t="s">
        <v>25</v>
      </c>
      <c r="G8245" s="162">
        <v>871222</v>
      </c>
      <c r="H8245" s="162" t="s">
        <v>17</v>
      </c>
      <c r="I8245" s="162"/>
      <c r="J8245" s="162" t="s">
        <v>380</v>
      </c>
      <c r="K8245" s="162" t="s">
        <v>3383</v>
      </c>
      <c r="L8245" s="162" t="s">
        <v>2618</v>
      </c>
      <c r="M8245" s="162" t="s">
        <v>3359</v>
      </c>
      <c r="N8245" s="162"/>
      <c r="O8245" s="162"/>
      <c r="P8245" s="162"/>
      <c r="Q8245" s="162"/>
      <c r="R8245" s="162"/>
      <c r="S8245" s="181"/>
      <c r="T8245" s="162"/>
      <c r="U8245" s="162"/>
      <c r="V8245" s="182"/>
      <c r="W8245" s="162"/>
      <c r="X8245" s="162"/>
      <c r="Y8245" s="162"/>
      <c r="Z8245" s="162"/>
      <c r="AA8245" s="159"/>
      <c r="AB8245" s="162" t="s">
        <v>81</v>
      </c>
      <c r="AC8245" s="159"/>
      <c r="AD8245" s="3" t="s">
        <v>2585</v>
      </c>
      <c r="AF8245" t="s">
        <v>3060</v>
      </c>
      <c r="AH8245" s="2">
        <v>40482.390416666669</v>
      </c>
      <c r="AI8245" s="162"/>
    </row>
    <row r="8246" spans="1:36" ht="15" thickBot="1" x14ac:dyDescent="0.4">
      <c r="A8246" s="3"/>
      <c r="B8246" s="5">
        <f t="shared" si="751"/>
        <v>8244</v>
      </c>
      <c r="C8246">
        <f t="shared" si="750"/>
        <v>2</v>
      </c>
      <c r="D8246" s="199">
        <v>1974</v>
      </c>
      <c r="E8246" s="162" t="s">
        <v>3006</v>
      </c>
      <c r="F8246" s="162" t="s">
        <v>25</v>
      </c>
      <c r="G8246" s="162">
        <v>871227</v>
      </c>
      <c r="H8246" s="162" t="s">
        <v>17</v>
      </c>
      <c r="I8246" s="162"/>
      <c r="J8246" s="162" t="s">
        <v>380</v>
      </c>
      <c r="K8246" s="162" t="s">
        <v>3383</v>
      </c>
      <c r="L8246" s="162" t="s">
        <v>398</v>
      </c>
      <c r="M8246" s="162" t="s">
        <v>3359</v>
      </c>
      <c r="N8246" s="162"/>
      <c r="O8246" s="162"/>
      <c r="P8246" s="162"/>
      <c r="Q8246" s="162"/>
      <c r="R8246" s="162"/>
      <c r="S8246" s="181"/>
      <c r="T8246" s="162"/>
      <c r="U8246" s="162"/>
      <c r="V8246" s="182"/>
      <c r="W8246" s="162"/>
      <c r="X8246" s="162"/>
      <c r="Y8246" s="162"/>
      <c r="Z8246" s="162"/>
      <c r="AA8246" s="159"/>
      <c r="AB8246" s="162" t="s">
        <v>139</v>
      </c>
      <c r="AC8246" s="159"/>
      <c r="AD8246" s="3" t="s">
        <v>2619</v>
      </c>
      <c r="AF8246" t="s">
        <v>3060</v>
      </c>
      <c r="AH8246" s="2">
        <v>39665.59951388889</v>
      </c>
      <c r="AI8246" s="162"/>
    </row>
    <row r="8247" spans="1:36" ht="15" thickBot="1" x14ac:dyDescent="0.4">
      <c r="A8247" s="159"/>
      <c r="B8247" s="5">
        <f t="shared" si="751"/>
        <v>8245</v>
      </c>
      <c r="C8247">
        <f t="shared" si="750"/>
        <v>1954</v>
      </c>
      <c r="D8247" s="199">
        <v>1974</v>
      </c>
      <c r="E8247" s="162" t="s">
        <v>759</v>
      </c>
      <c r="F8247" s="162" t="s">
        <v>25</v>
      </c>
      <c r="G8247" s="162">
        <v>871229</v>
      </c>
      <c r="H8247" s="162" t="s">
        <v>17</v>
      </c>
      <c r="I8247" s="162"/>
      <c r="J8247" s="162" t="s">
        <v>380</v>
      </c>
      <c r="K8247" s="162" t="s">
        <v>3383</v>
      </c>
      <c r="L8247" s="162" t="s">
        <v>2620</v>
      </c>
      <c r="M8247" s="162" t="s">
        <v>3359</v>
      </c>
      <c r="N8247" s="162"/>
      <c r="O8247" s="162"/>
      <c r="P8247" s="162"/>
      <c r="Q8247" s="162"/>
      <c r="R8247" s="162"/>
      <c r="S8247" s="181"/>
      <c r="T8247" s="162"/>
      <c r="U8247" s="162"/>
      <c r="V8247" s="182"/>
      <c r="W8247" s="162"/>
      <c r="X8247" s="162"/>
      <c r="Y8247" s="162"/>
      <c r="Z8247" s="162"/>
      <c r="AA8247" s="159"/>
      <c r="AB8247" s="162" t="s">
        <v>139</v>
      </c>
      <c r="AC8247" s="159"/>
      <c r="AF8247" t="s">
        <v>3060</v>
      </c>
      <c r="AH8247" s="2">
        <v>39741.872442129628</v>
      </c>
      <c r="AI8247" s="162"/>
    </row>
    <row r="8248" spans="1:36" ht="15" thickBot="1" x14ac:dyDescent="0.4">
      <c r="A8248" s="159"/>
      <c r="B8248" s="5">
        <f t="shared" si="751"/>
        <v>8246</v>
      </c>
      <c r="C8248">
        <f t="shared" si="750"/>
        <v>165</v>
      </c>
      <c r="D8248" s="199">
        <v>1974</v>
      </c>
      <c r="E8248" s="162" t="s">
        <v>15</v>
      </c>
      <c r="F8248" s="162" t="s">
        <v>25</v>
      </c>
      <c r="G8248" s="162">
        <v>873183</v>
      </c>
      <c r="H8248" s="162" t="s">
        <v>17</v>
      </c>
      <c r="I8248" s="162"/>
      <c r="J8248" s="162" t="s">
        <v>3354</v>
      </c>
      <c r="K8248" s="162" t="s">
        <v>3383</v>
      </c>
      <c r="L8248" s="162" t="s">
        <v>329</v>
      </c>
      <c r="M8248" s="162" t="s">
        <v>3359</v>
      </c>
      <c r="N8248" s="162"/>
      <c r="O8248" s="162"/>
      <c r="P8248" s="162"/>
      <c r="Q8248" s="162"/>
      <c r="R8248" s="162"/>
      <c r="S8248" s="181"/>
      <c r="T8248" s="162"/>
      <c r="U8248" s="162"/>
      <c r="V8248" s="182"/>
      <c r="W8248" s="162"/>
      <c r="X8248" s="162"/>
      <c r="Y8248" s="162"/>
      <c r="Z8248" s="162"/>
      <c r="AA8248" s="159"/>
      <c r="AB8248" s="162"/>
      <c r="AC8248" s="159"/>
      <c r="AF8248" t="s">
        <v>3060</v>
      </c>
      <c r="AH8248" s="2">
        <v>40247.098425925928</v>
      </c>
      <c r="AI8248" s="162"/>
    </row>
    <row r="8249" spans="1:36" ht="14.5" customHeight="1" thickBot="1" x14ac:dyDescent="0.4">
      <c r="A8249" s="159"/>
      <c r="B8249" s="5">
        <f t="shared" si="751"/>
        <v>8247</v>
      </c>
      <c r="C8249">
        <f t="shared" si="750"/>
        <v>33</v>
      </c>
      <c r="D8249" s="199">
        <v>1974</v>
      </c>
      <c r="E8249" s="159" t="s">
        <v>15</v>
      </c>
      <c r="F8249" s="159" t="s">
        <v>25</v>
      </c>
      <c r="G8249" s="159">
        <v>873348</v>
      </c>
      <c r="H8249" s="159"/>
      <c r="I8249" s="159"/>
      <c r="J8249" s="159" t="s">
        <v>3354</v>
      </c>
      <c r="K8249" s="159" t="s">
        <v>3383</v>
      </c>
      <c r="L8249" s="159"/>
      <c r="M8249" s="159" t="s">
        <v>3453</v>
      </c>
      <c r="N8249" s="159"/>
      <c r="O8249" s="159"/>
      <c r="P8249" s="159"/>
      <c r="Q8249" s="159"/>
      <c r="R8249" s="159"/>
      <c r="S8249" s="203"/>
      <c r="T8249" s="159" t="s">
        <v>3262</v>
      </c>
      <c r="U8249" s="159"/>
      <c r="V8249" s="161"/>
      <c r="W8249" s="159" t="s">
        <v>3572</v>
      </c>
      <c r="X8249" s="159" t="s">
        <v>3660</v>
      </c>
      <c r="Y8249" s="159"/>
      <c r="Z8249" s="159"/>
      <c r="AA8249" s="159" t="s">
        <v>3262</v>
      </c>
      <c r="AB8249" s="159"/>
      <c r="AC8249" s="159"/>
      <c r="AE8249" s="3"/>
      <c r="AF8249" s="3" t="s">
        <v>3451</v>
      </c>
      <c r="AG8249" s="3"/>
      <c r="AH8249" s="153">
        <v>45688</v>
      </c>
      <c r="AI8249" s="76" t="s">
        <v>4701</v>
      </c>
    </row>
    <row r="8250" spans="1:36" ht="15" thickBot="1" x14ac:dyDescent="0.4">
      <c r="A8250" s="159"/>
      <c r="B8250" s="5">
        <f t="shared" si="751"/>
        <v>8248</v>
      </c>
      <c r="C8250">
        <f t="shared" si="750"/>
        <v>48</v>
      </c>
      <c r="D8250" s="199">
        <v>1974</v>
      </c>
      <c r="E8250" s="162" t="s">
        <v>15</v>
      </c>
      <c r="F8250" s="162" t="s">
        <v>25</v>
      </c>
      <c r="G8250" s="162">
        <v>873381</v>
      </c>
      <c r="H8250" s="162" t="s">
        <v>17</v>
      </c>
      <c r="I8250" s="162"/>
      <c r="J8250" s="162" t="s">
        <v>3354</v>
      </c>
      <c r="K8250" s="162"/>
      <c r="L8250" s="162" t="s">
        <v>351</v>
      </c>
      <c r="M8250" s="162" t="s">
        <v>3359</v>
      </c>
      <c r="N8250" s="162"/>
      <c r="O8250" s="162"/>
      <c r="P8250" s="162"/>
      <c r="Q8250" s="162"/>
      <c r="R8250" s="162"/>
      <c r="S8250" s="181"/>
      <c r="T8250" s="162"/>
      <c r="U8250" s="162"/>
      <c r="V8250" s="182"/>
      <c r="W8250" s="162"/>
      <c r="X8250" s="162"/>
      <c r="Y8250" s="162"/>
      <c r="Z8250" s="162"/>
      <c r="AA8250" s="159"/>
      <c r="AB8250" s="162" t="s">
        <v>195</v>
      </c>
      <c r="AC8250" s="159"/>
      <c r="AE8250" s="162"/>
      <c r="AF8250" t="s">
        <v>3060</v>
      </c>
      <c r="AH8250" s="2">
        <v>41065.771493055552</v>
      </c>
      <c r="AI8250" s="162"/>
    </row>
    <row r="8251" spans="1:36" ht="15" thickBot="1" x14ac:dyDescent="0.4">
      <c r="A8251" s="159"/>
      <c r="B8251" s="5">
        <f t="shared" si="751"/>
        <v>8249</v>
      </c>
      <c r="C8251">
        <f t="shared" si="750"/>
        <v>135</v>
      </c>
      <c r="D8251" s="199">
        <v>1974</v>
      </c>
      <c r="E8251" s="162" t="s">
        <v>15</v>
      </c>
      <c r="F8251" s="162" t="s">
        <v>25</v>
      </c>
      <c r="G8251" s="162">
        <v>873429</v>
      </c>
      <c r="H8251" s="162" t="s">
        <v>17</v>
      </c>
      <c r="I8251" s="162"/>
      <c r="J8251" s="162" t="s">
        <v>3356</v>
      </c>
      <c r="K8251" s="162"/>
      <c r="L8251" s="162"/>
      <c r="M8251" s="162" t="s">
        <v>3359</v>
      </c>
      <c r="N8251" s="162"/>
      <c r="O8251" s="162"/>
      <c r="P8251" s="162"/>
      <c r="Q8251" s="162"/>
      <c r="R8251" s="162"/>
      <c r="S8251" s="181"/>
      <c r="T8251" s="162"/>
      <c r="U8251" s="162"/>
      <c r="V8251" s="182"/>
      <c r="W8251" s="162"/>
      <c r="X8251" s="162"/>
      <c r="Y8251" s="162"/>
      <c r="Z8251" s="162"/>
      <c r="AA8251" s="159"/>
      <c r="AB8251" s="162"/>
      <c r="AC8251" s="159"/>
      <c r="AE8251" s="162"/>
      <c r="AF8251" t="s">
        <v>3060</v>
      </c>
      <c r="AH8251" s="2">
        <v>41091.404560185183</v>
      </c>
      <c r="AI8251" s="162"/>
    </row>
    <row r="8252" spans="1:36" ht="15" thickBot="1" x14ac:dyDescent="0.4">
      <c r="A8252" s="159"/>
      <c r="B8252" s="5">
        <f t="shared" si="751"/>
        <v>8250</v>
      </c>
      <c r="C8252">
        <f t="shared" si="750"/>
        <v>147</v>
      </c>
      <c r="D8252" s="199">
        <v>1974</v>
      </c>
      <c r="E8252" s="162" t="s">
        <v>15</v>
      </c>
      <c r="F8252" s="162" t="s">
        <v>25</v>
      </c>
      <c r="G8252" s="160">
        <v>873564</v>
      </c>
      <c r="H8252" s="159"/>
      <c r="I8252" s="159"/>
      <c r="J8252" s="159" t="s">
        <v>3354</v>
      </c>
      <c r="K8252" s="159" t="s">
        <v>3383</v>
      </c>
      <c r="L8252" s="159"/>
      <c r="M8252" s="159" t="s">
        <v>3453</v>
      </c>
      <c r="N8252" s="159"/>
      <c r="O8252" s="159"/>
      <c r="P8252" s="159"/>
      <c r="Q8252" s="159"/>
      <c r="R8252" s="159"/>
      <c r="S8252" s="159"/>
      <c r="T8252" s="159" t="s">
        <v>3262</v>
      </c>
      <c r="U8252" s="159"/>
      <c r="V8252" s="161"/>
      <c r="W8252" s="159" t="s">
        <v>3572</v>
      </c>
      <c r="X8252" s="159" t="s">
        <v>3660</v>
      </c>
      <c r="Y8252" s="159"/>
      <c r="Z8252" s="159"/>
      <c r="AA8252" s="159" t="s">
        <v>3262</v>
      </c>
      <c r="AB8252" s="159"/>
      <c r="AC8252" s="159"/>
      <c r="AD8252" s="159"/>
      <c r="AE8252" s="159"/>
      <c r="AF8252" t="s">
        <v>3451</v>
      </c>
      <c r="AG8252" s="159"/>
      <c r="AH8252" s="176">
        <v>46034</v>
      </c>
      <c r="AI8252" s="76" t="s">
        <v>6271</v>
      </c>
    </row>
    <row r="8253" spans="1:36" ht="15" thickBot="1" x14ac:dyDescent="0.4">
      <c r="B8253" s="5">
        <f t="shared" si="751"/>
        <v>8251</v>
      </c>
      <c r="C8253">
        <f t="shared" si="750"/>
        <v>684</v>
      </c>
      <c r="D8253" s="199">
        <v>1974</v>
      </c>
      <c r="E8253" s="162" t="s">
        <v>15</v>
      </c>
      <c r="F8253" s="162" t="s">
        <v>25</v>
      </c>
      <c r="G8253" s="162">
        <v>873711</v>
      </c>
      <c r="H8253" s="162" t="s">
        <v>17</v>
      </c>
      <c r="I8253" s="162"/>
      <c r="J8253" s="162" t="s">
        <v>3354</v>
      </c>
      <c r="K8253" s="162" t="s">
        <v>3383</v>
      </c>
      <c r="L8253" s="162" t="s">
        <v>2488</v>
      </c>
      <c r="M8253" s="162" t="s">
        <v>3359</v>
      </c>
      <c r="N8253" s="162"/>
      <c r="O8253" s="162"/>
      <c r="P8253" s="162"/>
      <c r="Q8253" s="162"/>
      <c r="R8253" s="162"/>
      <c r="S8253" s="181"/>
      <c r="T8253" s="162"/>
      <c r="U8253" s="162"/>
      <c r="V8253" s="182"/>
      <c r="W8253" s="162"/>
      <c r="X8253" s="162"/>
      <c r="Y8253" s="162"/>
      <c r="Z8253" s="162"/>
      <c r="AA8253" s="159"/>
      <c r="AB8253" s="162" t="s">
        <v>132</v>
      </c>
      <c r="AC8253" s="159"/>
      <c r="AD8253" s="3" t="s">
        <v>2621</v>
      </c>
      <c r="AE8253" s="162"/>
      <c r="AF8253" t="s">
        <v>3060</v>
      </c>
      <c r="AH8253" s="2">
        <v>40796.555891203701</v>
      </c>
      <c r="AI8253" s="162"/>
    </row>
    <row r="8254" spans="1:36" ht="15" customHeight="1" thickBot="1" x14ac:dyDescent="0.4">
      <c r="A8254" s="159"/>
      <c r="B8254" s="5">
        <f t="shared" si="751"/>
        <v>8252</v>
      </c>
      <c r="C8254">
        <f t="shared" ref="C8254:C8258" si="752">+G8255-G8254</f>
        <v>4</v>
      </c>
      <c r="D8254" s="199">
        <v>1974</v>
      </c>
      <c r="E8254" s="162" t="s">
        <v>15</v>
      </c>
      <c r="F8254" s="162" t="s">
        <v>25</v>
      </c>
      <c r="G8254" s="162">
        <v>874395</v>
      </c>
      <c r="H8254" s="162" t="s">
        <v>17</v>
      </c>
      <c r="I8254" s="162"/>
      <c r="J8254" s="162" t="s">
        <v>3354</v>
      </c>
      <c r="K8254" s="162" t="s">
        <v>3383</v>
      </c>
      <c r="L8254" s="162"/>
      <c r="M8254" s="162" t="s">
        <v>3359</v>
      </c>
      <c r="N8254" s="162"/>
      <c r="O8254" s="162"/>
      <c r="P8254" s="162"/>
      <c r="Q8254" s="162"/>
      <c r="R8254" s="162"/>
      <c r="S8254" s="181"/>
      <c r="T8254" s="162"/>
      <c r="U8254" s="162"/>
      <c r="V8254" s="182"/>
      <c r="W8254" s="162"/>
      <c r="X8254" s="162"/>
      <c r="Y8254" s="162"/>
      <c r="Z8254" s="162"/>
      <c r="AA8254" s="159"/>
      <c r="AB8254" s="162"/>
      <c r="AC8254" s="159"/>
      <c r="AE8254" s="162"/>
      <c r="AF8254" t="s">
        <v>3060</v>
      </c>
      <c r="AH8254" s="2">
        <v>40714.662141203706</v>
      </c>
      <c r="AI8254" s="162"/>
    </row>
    <row r="8255" spans="1:36" ht="15" customHeight="1" thickBot="1" x14ac:dyDescent="0.4">
      <c r="A8255" s="159"/>
      <c r="B8255" s="5">
        <f t="shared" si="751"/>
        <v>8253</v>
      </c>
      <c r="C8255">
        <f t="shared" si="752"/>
        <v>140</v>
      </c>
      <c r="D8255" s="199">
        <v>1974</v>
      </c>
      <c r="E8255" s="159" t="s">
        <v>15</v>
      </c>
      <c r="F8255" s="159" t="s">
        <v>25</v>
      </c>
      <c r="G8255" s="160">
        <v>874399</v>
      </c>
      <c r="H8255" s="159"/>
      <c r="I8255" s="159"/>
      <c r="J8255" s="159" t="s">
        <v>3354</v>
      </c>
      <c r="K8255" s="159" t="s">
        <v>3383</v>
      </c>
      <c r="L8255" s="159"/>
      <c r="M8255" s="159" t="s">
        <v>3453</v>
      </c>
      <c r="N8255" s="159"/>
      <c r="O8255" s="159"/>
      <c r="P8255" s="159"/>
      <c r="Q8255" s="159"/>
      <c r="R8255" s="159"/>
      <c r="S8255" s="159"/>
      <c r="T8255" s="159" t="s">
        <v>3262</v>
      </c>
      <c r="U8255" s="159"/>
      <c r="V8255" s="161"/>
      <c r="W8255" s="159" t="s">
        <v>3572</v>
      </c>
      <c r="X8255" s="159" t="s">
        <v>3660</v>
      </c>
      <c r="Y8255" s="159"/>
      <c r="Z8255" s="159"/>
      <c r="AA8255" s="159" t="s">
        <v>3262</v>
      </c>
      <c r="AB8255" s="159"/>
      <c r="AC8255" s="159"/>
      <c r="AD8255" s="159"/>
      <c r="AE8255" s="159"/>
      <c r="AF8255" t="s">
        <v>3451</v>
      </c>
      <c r="AG8255" s="3"/>
      <c r="AH8255" s="153">
        <v>46091</v>
      </c>
      <c r="AI8255" s="76" t="s">
        <v>6382</v>
      </c>
    </row>
    <row r="8256" spans="1:36" ht="15" thickBot="1" x14ac:dyDescent="0.4">
      <c r="B8256" s="5">
        <f t="shared" si="751"/>
        <v>8254</v>
      </c>
      <c r="C8256">
        <f t="shared" si="752"/>
        <v>36</v>
      </c>
      <c r="D8256" s="199">
        <v>1974</v>
      </c>
      <c r="E8256" s="162" t="s">
        <v>327</v>
      </c>
      <c r="F8256" s="162" t="s">
        <v>25</v>
      </c>
      <c r="G8256" s="162">
        <v>874539</v>
      </c>
      <c r="H8256" s="162" t="s">
        <v>17</v>
      </c>
      <c r="I8256" s="162"/>
      <c r="J8256" s="162" t="s">
        <v>3364</v>
      </c>
      <c r="K8256" s="162" t="s">
        <v>3383</v>
      </c>
      <c r="L8256" s="162" t="s">
        <v>156</v>
      </c>
      <c r="M8256" s="162" t="s">
        <v>3359</v>
      </c>
      <c r="N8256" s="162"/>
      <c r="O8256" s="162"/>
      <c r="P8256" s="162"/>
      <c r="Q8256" s="162"/>
      <c r="R8256" s="162"/>
      <c r="S8256" s="181">
        <v>460</v>
      </c>
      <c r="T8256" s="162"/>
      <c r="U8256" s="162"/>
      <c r="V8256" s="182"/>
      <c r="W8256" s="162"/>
      <c r="X8256" s="162"/>
      <c r="Y8256" s="162"/>
      <c r="Z8256" s="162"/>
      <c r="AA8256" s="159"/>
      <c r="AB8256" s="162"/>
      <c r="AC8256" s="159"/>
      <c r="AD8256" s="3" t="s">
        <v>2622</v>
      </c>
      <c r="AE8256" s="162"/>
      <c r="AF8256" t="s">
        <v>3060</v>
      </c>
      <c r="AH8256" s="2">
        <v>40046.819641203707</v>
      </c>
      <c r="AI8256" s="162"/>
    </row>
    <row r="8257" spans="1:35" ht="15" thickBot="1" x14ac:dyDescent="0.4">
      <c r="A8257" s="159"/>
      <c r="B8257" s="5">
        <f t="shared" si="751"/>
        <v>8255</v>
      </c>
      <c r="C8257">
        <f t="shared" si="752"/>
        <v>12</v>
      </c>
      <c r="D8257" s="199">
        <v>1974</v>
      </c>
      <c r="E8257" s="162" t="s">
        <v>327</v>
      </c>
      <c r="F8257" s="162" t="s">
        <v>25</v>
      </c>
      <c r="G8257" s="162">
        <v>874575</v>
      </c>
      <c r="H8257" s="162" t="s">
        <v>17</v>
      </c>
      <c r="I8257" s="162"/>
      <c r="J8257" s="162" t="s">
        <v>380</v>
      </c>
      <c r="K8257" s="162" t="s">
        <v>3383</v>
      </c>
      <c r="L8257" s="162"/>
      <c r="M8257" s="162" t="s">
        <v>3359</v>
      </c>
      <c r="N8257" s="162"/>
      <c r="O8257" s="162"/>
      <c r="P8257" s="162"/>
      <c r="Q8257" s="162"/>
      <c r="R8257" s="162"/>
      <c r="S8257" s="181"/>
      <c r="T8257" s="162"/>
      <c r="U8257" s="162"/>
      <c r="V8257" s="182"/>
      <c r="W8257" s="162"/>
      <c r="X8257" s="162"/>
      <c r="Y8257" s="162"/>
      <c r="Z8257" s="162"/>
      <c r="AA8257" s="159"/>
      <c r="AB8257" s="162" t="s">
        <v>81</v>
      </c>
      <c r="AC8257" s="159"/>
      <c r="AE8257" s="162"/>
      <c r="AF8257" t="s">
        <v>3060</v>
      </c>
      <c r="AH8257" s="2">
        <v>40343.599918981483</v>
      </c>
      <c r="AI8257" s="162"/>
    </row>
    <row r="8258" spans="1:35" ht="15" thickBot="1" x14ac:dyDescent="0.4">
      <c r="A8258" s="159"/>
      <c r="B8258" s="5">
        <f t="shared" si="751"/>
        <v>8256</v>
      </c>
      <c r="C8258">
        <f t="shared" si="752"/>
        <v>331</v>
      </c>
      <c r="D8258" s="199">
        <v>1974</v>
      </c>
      <c r="E8258" s="162" t="s">
        <v>327</v>
      </c>
      <c r="F8258" s="162" t="s">
        <v>25</v>
      </c>
      <c r="G8258" s="162">
        <v>874587</v>
      </c>
      <c r="H8258" s="162" t="s">
        <v>17</v>
      </c>
      <c r="I8258" s="162"/>
      <c r="J8258" s="162" t="s">
        <v>380</v>
      </c>
      <c r="K8258" s="162"/>
      <c r="L8258" s="162"/>
      <c r="M8258" s="162" t="s">
        <v>3359</v>
      </c>
      <c r="N8258" s="162"/>
      <c r="O8258" s="162"/>
      <c r="P8258" s="162"/>
      <c r="Q8258" s="162"/>
      <c r="R8258" s="162"/>
      <c r="S8258" s="181"/>
      <c r="T8258" s="162"/>
      <c r="U8258" s="162"/>
      <c r="V8258" s="182"/>
      <c r="W8258" s="162"/>
      <c r="X8258" s="162"/>
      <c r="Y8258" s="162"/>
      <c r="Z8258" s="162"/>
      <c r="AA8258" s="159"/>
      <c r="AB8258" s="162"/>
      <c r="AC8258" s="159"/>
      <c r="AE8258" s="162"/>
      <c r="AF8258" t="s">
        <v>3060</v>
      </c>
      <c r="AH8258" s="2">
        <v>40749.71130787037</v>
      </c>
      <c r="AI8258" s="162"/>
    </row>
    <row r="8259" spans="1:35" ht="15" thickBot="1" x14ac:dyDescent="0.4">
      <c r="A8259" s="159"/>
      <c r="B8259" s="5">
        <f t="shared" si="751"/>
        <v>8257</v>
      </c>
      <c r="C8259">
        <f t="shared" si="750"/>
        <v>6</v>
      </c>
      <c r="D8259" s="202">
        <v>1974</v>
      </c>
      <c r="E8259" s="159" t="s">
        <v>15</v>
      </c>
      <c r="F8259" s="159" t="s">
        <v>25</v>
      </c>
      <c r="G8259" s="159">
        <v>874918</v>
      </c>
      <c r="H8259" s="159"/>
      <c r="I8259" s="159"/>
      <c r="J8259" s="159"/>
      <c r="K8259" s="159"/>
      <c r="L8259" s="159"/>
      <c r="M8259" s="159"/>
      <c r="N8259" s="159"/>
      <c r="O8259" s="159"/>
      <c r="P8259" s="159"/>
      <c r="Q8259" s="159"/>
      <c r="R8259" s="159"/>
      <c r="S8259" s="203"/>
      <c r="T8259" s="159"/>
      <c r="U8259" s="159"/>
      <c r="V8259" s="161"/>
      <c r="W8259" s="159"/>
      <c r="X8259" s="159"/>
      <c r="Y8259" s="159"/>
      <c r="Z8259" s="159"/>
      <c r="AA8259" s="159"/>
      <c r="AB8259" s="159"/>
      <c r="AC8259" s="159"/>
      <c r="AE8259" s="159"/>
      <c r="AF8259" s="3" t="s">
        <v>3451</v>
      </c>
      <c r="AG8259" s="3"/>
      <c r="AH8259" s="153">
        <v>45568</v>
      </c>
      <c r="AI8259" s="167" t="s">
        <v>4341</v>
      </c>
    </row>
    <row r="8260" spans="1:35" ht="15" thickBot="1" x14ac:dyDescent="0.4">
      <c r="A8260" s="159"/>
      <c r="B8260" s="5">
        <f t="shared" si="751"/>
        <v>8258</v>
      </c>
      <c r="C8260">
        <f t="shared" si="750"/>
        <v>305</v>
      </c>
      <c r="D8260" s="199">
        <v>1974</v>
      </c>
      <c r="E8260" s="162" t="s">
        <v>15</v>
      </c>
      <c r="F8260" s="162" t="s">
        <v>25</v>
      </c>
      <c r="G8260" s="162">
        <v>874924</v>
      </c>
      <c r="H8260" s="162"/>
      <c r="I8260" s="162"/>
      <c r="J8260" s="162" t="s">
        <v>3354</v>
      </c>
      <c r="K8260" s="162" t="s">
        <v>3383</v>
      </c>
      <c r="L8260" s="162"/>
      <c r="M8260" s="162" t="s">
        <v>3459</v>
      </c>
      <c r="N8260" s="162"/>
      <c r="O8260" s="162"/>
      <c r="P8260" s="162"/>
      <c r="Q8260" s="162"/>
      <c r="R8260" s="162"/>
      <c r="S8260" s="181"/>
      <c r="T8260" s="162" t="s">
        <v>3262</v>
      </c>
      <c r="U8260" s="162"/>
      <c r="V8260" s="182"/>
      <c r="W8260" s="162" t="s">
        <v>3572</v>
      </c>
      <c r="X8260" s="162" t="s">
        <v>3660</v>
      </c>
      <c r="Y8260" s="162"/>
      <c r="Z8260" s="162"/>
      <c r="AA8260" s="159" t="s">
        <v>3262</v>
      </c>
      <c r="AB8260" s="162"/>
      <c r="AC8260" s="159"/>
      <c r="AD8260" s="3" t="s">
        <v>4047</v>
      </c>
      <c r="AE8260" s="162"/>
      <c r="AF8260" t="s">
        <v>3451</v>
      </c>
      <c r="AH8260" s="2">
        <v>45458</v>
      </c>
      <c r="AI8260" s="162"/>
    </row>
    <row r="8261" spans="1:35" ht="14" customHeight="1" thickBot="1" x14ac:dyDescent="0.4">
      <c r="A8261" s="159"/>
      <c r="B8261" s="5">
        <f t="shared" si="751"/>
        <v>8259</v>
      </c>
      <c r="C8261">
        <f t="shared" si="750"/>
        <v>26</v>
      </c>
      <c r="D8261" s="199">
        <v>1974</v>
      </c>
      <c r="E8261" s="162" t="s">
        <v>221</v>
      </c>
      <c r="F8261" s="162" t="s">
        <v>25</v>
      </c>
      <c r="G8261" s="162">
        <v>875229</v>
      </c>
      <c r="H8261" s="162" t="s">
        <v>17</v>
      </c>
      <c r="I8261" s="162"/>
      <c r="J8261" s="162" t="s">
        <v>3354</v>
      </c>
      <c r="K8261" s="162" t="s">
        <v>3383</v>
      </c>
      <c r="L8261" s="162" t="s">
        <v>46</v>
      </c>
      <c r="M8261" s="162" t="s">
        <v>3359</v>
      </c>
      <c r="N8261" s="162"/>
      <c r="O8261" s="162"/>
      <c r="P8261" s="162"/>
      <c r="Q8261" s="162"/>
      <c r="R8261" s="162"/>
      <c r="S8261" s="181"/>
      <c r="T8261" s="162"/>
      <c r="U8261" s="162"/>
      <c r="V8261" s="182"/>
      <c r="W8261" s="162"/>
      <c r="X8261" s="162"/>
      <c r="Y8261" s="162"/>
      <c r="Z8261" s="162"/>
      <c r="AA8261" s="159"/>
      <c r="AB8261" s="162"/>
      <c r="AC8261" s="159" t="s">
        <v>2623</v>
      </c>
      <c r="AE8261" s="162"/>
      <c r="AF8261" t="s">
        <v>3060</v>
      </c>
      <c r="AH8261" s="2">
        <v>40346.215370370373</v>
      </c>
      <c r="AI8261" s="162"/>
    </row>
    <row r="8262" spans="1:35" ht="15" thickBot="1" x14ac:dyDescent="0.4">
      <c r="A8262" s="159"/>
      <c r="B8262" s="5">
        <f t="shared" si="751"/>
        <v>8260</v>
      </c>
      <c r="C8262">
        <f t="shared" si="750"/>
        <v>23</v>
      </c>
      <c r="D8262" s="199">
        <v>1974</v>
      </c>
      <c r="E8262" s="162" t="s">
        <v>221</v>
      </c>
      <c r="F8262" s="162" t="s">
        <v>25</v>
      </c>
      <c r="G8262" s="162">
        <v>875255</v>
      </c>
      <c r="H8262" s="162" t="s">
        <v>17</v>
      </c>
      <c r="I8262" s="162"/>
      <c r="J8262" s="162" t="s">
        <v>3354</v>
      </c>
      <c r="K8262" s="162" t="s">
        <v>3383</v>
      </c>
      <c r="L8262" s="162" t="s">
        <v>254</v>
      </c>
      <c r="M8262" s="162" t="s">
        <v>3359</v>
      </c>
      <c r="N8262" s="162"/>
      <c r="O8262" s="162"/>
      <c r="P8262" s="162"/>
      <c r="Q8262" s="162"/>
      <c r="R8262" s="162"/>
      <c r="S8262" s="181"/>
      <c r="T8262" s="162"/>
      <c r="U8262" s="162"/>
      <c r="V8262" s="182"/>
      <c r="W8262" s="162"/>
      <c r="X8262" s="162"/>
      <c r="Y8262" s="162"/>
      <c r="Z8262" s="162"/>
      <c r="AA8262" s="159"/>
      <c r="AB8262" s="162" t="s">
        <v>282</v>
      </c>
      <c r="AC8262" s="159"/>
      <c r="AE8262" s="162"/>
      <c r="AF8262" t="s">
        <v>3060</v>
      </c>
      <c r="AH8262" s="2">
        <v>40851.795104166667</v>
      </c>
      <c r="AI8262" s="162"/>
    </row>
    <row r="8263" spans="1:35" ht="15" thickBot="1" x14ac:dyDescent="0.4">
      <c r="A8263" s="159"/>
      <c r="B8263" s="5">
        <f t="shared" si="751"/>
        <v>8261</v>
      </c>
      <c r="C8263">
        <f t="shared" si="750"/>
        <v>37</v>
      </c>
      <c r="D8263" s="199">
        <v>1974</v>
      </c>
      <c r="E8263" s="162" t="s">
        <v>3889</v>
      </c>
      <c r="F8263" s="162" t="s">
        <v>25</v>
      </c>
      <c r="G8263" s="162">
        <v>875278</v>
      </c>
      <c r="H8263" s="162" t="s">
        <v>836</v>
      </c>
      <c r="I8263" s="162"/>
      <c r="J8263" s="162" t="s">
        <v>3354</v>
      </c>
      <c r="K8263" s="162" t="s">
        <v>3383</v>
      </c>
      <c r="L8263" s="162" t="s">
        <v>224</v>
      </c>
      <c r="M8263" s="162" t="s">
        <v>3359</v>
      </c>
      <c r="N8263" s="162"/>
      <c r="O8263" s="162"/>
      <c r="P8263" s="162"/>
      <c r="Q8263" s="162"/>
      <c r="R8263" s="162"/>
      <c r="S8263" s="181"/>
      <c r="T8263" s="162"/>
      <c r="U8263" s="162"/>
      <c r="V8263" s="182"/>
      <c r="W8263" s="162"/>
      <c r="X8263" s="162"/>
      <c r="Y8263" s="162"/>
      <c r="Z8263" s="162"/>
      <c r="AA8263" s="159"/>
      <c r="AB8263" s="162"/>
      <c r="AC8263" s="159"/>
      <c r="AD8263" s="3" t="s">
        <v>2624</v>
      </c>
      <c r="AE8263" s="162"/>
      <c r="AF8263" t="s">
        <v>3060</v>
      </c>
      <c r="AH8263" s="2">
        <v>40703.845532407409</v>
      </c>
      <c r="AI8263" s="162"/>
    </row>
    <row r="8264" spans="1:35" ht="16" thickBot="1" x14ac:dyDescent="0.4">
      <c r="A8264" s="159"/>
      <c r="B8264" s="5">
        <f t="shared" si="751"/>
        <v>8262</v>
      </c>
      <c r="C8264">
        <f t="shared" si="750"/>
        <v>76</v>
      </c>
      <c r="D8264" s="199">
        <v>1974</v>
      </c>
      <c r="E8264" s="120" t="s">
        <v>15</v>
      </c>
      <c r="F8264" s="120" t="s">
        <v>16</v>
      </c>
      <c r="G8264" s="122">
        <v>875315</v>
      </c>
      <c r="H8264" s="196" t="s">
        <v>5836</v>
      </c>
      <c r="I8264" s="196"/>
      <c r="J8264" s="196" t="s">
        <v>3354</v>
      </c>
      <c r="K8264" s="196" t="s">
        <v>3383</v>
      </c>
      <c r="L8264" s="196"/>
      <c r="M8264" s="196" t="s">
        <v>3453</v>
      </c>
      <c r="N8264" s="196"/>
      <c r="O8264" s="196"/>
      <c r="P8264" s="196"/>
      <c r="Q8264" s="196"/>
      <c r="R8264" s="196"/>
      <c r="S8264" s="204"/>
      <c r="T8264" s="196" t="s">
        <v>3262</v>
      </c>
      <c r="U8264" s="196"/>
      <c r="V8264" s="205"/>
      <c r="W8264" s="196" t="s">
        <v>3572</v>
      </c>
      <c r="X8264" s="196" t="s">
        <v>3660</v>
      </c>
      <c r="Y8264" s="196"/>
      <c r="Z8264" s="196"/>
      <c r="AA8264" s="196" t="s">
        <v>3262</v>
      </c>
      <c r="AB8264" s="196"/>
      <c r="AC8264" s="196"/>
      <c r="AD8264" s="172" t="s">
        <v>6103</v>
      </c>
      <c r="AE8264" s="196"/>
      <c r="AF8264" t="s">
        <v>3451</v>
      </c>
      <c r="AG8264" s="172"/>
      <c r="AH8264" s="175">
        <v>45999</v>
      </c>
      <c r="AI8264" s="198" t="s">
        <v>6082</v>
      </c>
    </row>
    <row r="8265" spans="1:35" ht="15" customHeight="1" thickBot="1" x14ac:dyDescent="0.4">
      <c r="A8265" s="180"/>
      <c r="B8265" s="5">
        <f t="shared" si="751"/>
        <v>8263</v>
      </c>
      <c r="C8265">
        <f t="shared" si="750"/>
        <v>128</v>
      </c>
      <c r="D8265" s="199">
        <v>1974</v>
      </c>
      <c r="E8265" s="162" t="s">
        <v>15</v>
      </c>
      <c r="F8265" s="162" t="s">
        <v>16</v>
      </c>
      <c r="G8265" s="162">
        <v>875391</v>
      </c>
      <c r="H8265" s="162" t="s">
        <v>17</v>
      </c>
      <c r="I8265" s="162"/>
      <c r="J8265" s="162" t="s">
        <v>3356</v>
      </c>
      <c r="K8265" s="162" t="s">
        <v>3383</v>
      </c>
      <c r="L8265" s="162"/>
      <c r="M8265" s="162" t="s">
        <v>3359</v>
      </c>
      <c r="N8265" s="162"/>
      <c r="O8265" s="162"/>
      <c r="P8265" s="162"/>
      <c r="Q8265" s="162"/>
      <c r="R8265" s="162"/>
      <c r="S8265" s="181"/>
      <c r="T8265" s="162"/>
      <c r="U8265" s="162"/>
      <c r="V8265" s="182"/>
      <c r="W8265" s="162"/>
      <c r="X8265" s="162"/>
      <c r="Y8265" s="162"/>
      <c r="Z8265" s="162"/>
      <c r="AA8265" s="159"/>
      <c r="AB8265" s="162"/>
      <c r="AC8265" s="159"/>
      <c r="AE8265" s="162"/>
      <c r="AF8265" t="s">
        <v>3060</v>
      </c>
      <c r="AH8265" s="2">
        <v>40458.818611111114</v>
      </c>
      <c r="AI8265" s="162"/>
    </row>
    <row r="8266" spans="1:35" ht="15" thickBot="1" x14ac:dyDescent="0.4">
      <c r="A8266" s="159"/>
      <c r="B8266" s="5">
        <f t="shared" si="751"/>
        <v>8264</v>
      </c>
      <c r="C8266">
        <f t="shared" si="750"/>
        <v>185</v>
      </c>
      <c r="D8266" s="199">
        <v>1974</v>
      </c>
      <c r="E8266" s="162" t="s">
        <v>15</v>
      </c>
      <c r="F8266" s="162" t="s">
        <v>16</v>
      </c>
      <c r="G8266" s="162">
        <v>875519</v>
      </c>
      <c r="H8266" s="162" t="s">
        <v>17</v>
      </c>
      <c r="I8266" s="162"/>
      <c r="J8266" s="162" t="s">
        <v>3354</v>
      </c>
      <c r="K8266" s="162" t="s">
        <v>3383</v>
      </c>
      <c r="L8266" s="162" t="s">
        <v>469</v>
      </c>
      <c r="M8266" s="162" t="s">
        <v>3359</v>
      </c>
      <c r="N8266" s="162"/>
      <c r="O8266" s="162"/>
      <c r="P8266" s="162"/>
      <c r="Q8266" s="162"/>
      <c r="R8266" s="162"/>
      <c r="S8266" s="181"/>
      <c r="T8266" s="162"/>
      <c r="U8266" s="162"/>
      <c r="V8266" s="182"/>
      <c r="W8266" s="162"/>
      <c r="X8266" s="162"/>
      <c r="Y8266" s="162"/>
      <c r="Z8266" s="162"/>
      <c r="AA8266" s="159"/>
      <c r="AB8266" s="162"/>
      <c r="AC8266" s="159"/>
      <c r="AE8266" s="162"/>
      <c r="AF8266" t="s">
        <v>3060</v>
      </c>
      <c r="AH8266" s="2">
        <v>40697.51903935185</v>
      </c>
      <c r="AI8266" s="162"/>
    </row>
    <row r="8267" spans="1:35" ht="15" thickBot="1" x14ac:dyDescent="0.4">
      <c r="A8267" s="159"/>
      <c r="B8267" s="5">
        <f t="shared" si="751"/>
        <v>8265</v>
      </c>
      <c r="C8267">
        <f t="shared" si="750"/>
        <v>8</v>
      </c>
      <c r="D8267" s="199">
        <v>1974</v>
      </c>
      <c r="E8267" s="162" t="s">
        <v>15</v>
      </c>
      <c r="F8267" s="162" t="s">
        <v>16</v>
      </c>
      <c r="G8267" s="162">
        <v>875704</v>
      </c>
      <c r="H8267" s="162" t="s">
        <v>17</v>
      </c>
      <c r="I8267" s="162"/>
      <c r="J8267" s="162" t="s">
        <v>3354</v>
      </c>
      <c r="K8267" s="162" t="s">
        <v>3383</v>
      </c>
      <c r="L8267" s="162" t="s">
        <v>2625</v>
      </c>
      <c r="M8267" s="162" t="s">
        <v>3359</v>
      </c>
      <c r="N8267" s="162"/>
      <c r="O8267" s="162"/>
      <c r="P8267" s="162"/>
      <c r="Q8267" s="162"/>
      <c r="R8267" s="162"/>
      <c r="S8267" s="181"/>
      <c r="T8267" s="162"/>
      <c r="U8267" s="162"/>
      <c r="V8267" s="182"/>
      <c r="W8267" s="162"/>
      <c r="X8267" s="162"/>
      <c r="Y8267" s="162"/>
      <c r="Z8267" s="162"/>
      <c r="AA8267" s="159"/>
      <c r="AB8267" s="162"/>
      <c r="AC8267" s="159"/>
      <c r="AE8267" s="162"/>
      <c r="AF8267" t="s">
        <v>3060</v>
      </c>
      <c r="AH8267" s="2">
        <v>39960.920555555553</v>
      </c>
      <c r="AI8267" s="162"/>
    </row>
    <row r="8268" spans="1:35" ht="15" thickBot="1" x14ac:dyDescent="0.4">
      <c r="A8268" s="159"/>
      <c r="B8268" s="5">
        <f t="shared" si="751"/>
        <v>8266</v>
      </c>
      <c r="C8268">
        <f t="shared" si="750"/>
        <v>21</v>
      </c>
      <c r="D8268" s="199">
        <v>1974</v>
      </c>
      <c r="E8268" s="162" t="s">
        <v>15</v>
      </c>
      <c r="F8268" s="162" t="s">
        <v>16</v>
      </c>
      <c r="G8268" s="162">
        <v>875712</v>
      </c>
      <c r="H8268" s="162" t="s">
        <v>17</v>
      </c>
      <c r="I8268" s="162"/>
      <c r="J8268" s="162" t="s">
        <v>3354</v>
      </c>
      <c r="K8268" s="162" t="s">
        <v>3383</v>
      </c>
      <c r="L8268" s="162"/>
      <c r="M8268" s="162" t="s">
        <v>3359</v>
      </c>
      <c r="N8268" s="162"/>
      <c r="O8268" s="162"/>
      <c r="P8268" s="162"/>
      <c r="Q8268" s="162"/>
      <c r="R8268" s="162"/>
      <c r="S8268" s="181"/>
      <c r="T8268" s="162"/>
      <c r="U8268" s="162"/>
      <c r="V8268" s="182"/>
      <c r="W8268" s="162"/>
      <c r="X8268" s="162"/>
      <c r="Y8268" s="162"/>
      <c r="Z8268" s="162"/>
      <c r="AA8268" s="159"/>
      <c r="AB8268" s="162"/>
      <c r="AC8268" s="159"/>
      <c r="AE8268" s="162"/>
      <c r="AF8268" t="s">
        <v>3060</v>
      </c>
      <c r="AH8268" s="2">
        <v>40661.752800925926</v>
      </c>
      <c r="AI8268" s="162"/>
    </row>
    <row r="8269" spans="1:35" ht="15" thickBot="1" x14ac:dyDescent="0.4">
      <c r="A8269" s="159"/>
      <c r="B8269" s="5">
        <f t="shared" si="751"/>
        <v>8267</v>
      </c>
      <c r="C8269">
        <f t="shared" si="750"/>
        <v>2588</v>
      </c>
      <c r="D8269" s="202">
        <v>1974</v>
      </c>
      <c r="E8269" s="159" t="s">
        <v>15</v>
      </c>
      <c r="F8269" s="159" t="s">
        <v>16</v>
      </c>
      <c r="G8269" s="159">
        <v>875733</v>
      </c>
      <c r="H8269" s="159"/>
      <c r="I8269" s="159"/>
      <c r="J8269" s="159"/>
      <c r="K8269" s="159"/>
      <c r="L8269" s="159"/>
      <c r="M8269" s="159"/>
      <c r="N8269" s="159"/>
      <c r="O8269" s="159"/>
      <c r="P8269" s="159"/>
      <c r="Q8269" s="159"/>
      <c r="R8269" s="159"/>
      <c r="S8269" s="203"/>
      <c r="T8269" s="159"/>
      <c r="U8269" s="159"/>
      <c r="V8269" s="161"/>
      <c r="W8269" s="159"/>
      <c r="X8269" s="159"/>
      <c r="Y8269" s="159"/>
      <c r="Z8269" s="159"/>
      <c r="AA8269" s="159"/>
      <c r="AB8269" s="159"/>
      <c r="AC8269" s="159"/>
      <c r="AE8269" s="159"/>
      <c r="AF8269" s="3" t="s">
        <v>3451</v>
      </c>
      <c r="AG8269" s="3"/>
      <c r="AH8269" s="153">
        <v>45568</v>
      </c>
      <c r="AI8269" s="167" t="s">
        <v>4342</v>
      </c>
    </row>
    <row r="8270" spans="1:35" ht="15" thickBot="1" x14ac:dyDescent="0.4">
      <c r="A8270" s="159"/>
      <c r="B8270" s="5">
        <f t="shared" si="751"/>
        <v>8268</v>
      </c>
      <c r="C8270">
        <f t="shared" ref="C8270:C8273" si="753">+G8271-G8270</f>
        <v>51</v>
      </c>
      <c r="D8270" s="202">
        <v>1974</v>
      </c>
      <c r="E8270" s="162" t="s">
        <v>15</v>
      </c>
      <c r="F8270" s="162" t="s">
        <v>25</v>
      </c>
      <c r="G8270" s="162">
        <v>878321</v>
      </c>
      <c r="H8270" s="162" t="s">
        <v>17</v>
      </c>
      <c r="I8270" s="162"/>
      <c r="J8270" s="162" t="s">
        <v>3354</v>
      </c>
      <c r="K8270" s="162" t="s">
        <v>3383</v>
      </c>
      <c r="L8270" s="162"/>
      <c r="M8270" s="162" t="s">
        <v>3359</v>
      </c>
      <c r="N8270" s="162"/>
      <c r="O8270" s="162"/>
      <c r="P8270" s="162"/>
      <c r="Q8270" s="162"/>
      <c r="R8270" s="162"/>
      <c r="S8270" s="181"/>
      <c r="T8270" s="162"/>
      <c r="U8270" s="162"/>
      <c r="V8270" s="182"/>
      <c r="W8270" s="162"/>
      <c r="X8270" s="162"/>
      <c r="Y8270" s="162"/>
      <c r="Z8270" s="162"/>
      <c r="AA8270" s="159"/>
      <c r="AB8270" s="162"/>
      <c r="AC8270" s="159">
        <v>1972</v>
      </c>
      <c r="AE8270" s="162"/>
      <c r="AF8270" t="s">
        <v>3060</v>
      </c>
      <c r="AH8270" s="2">
        <v>40149.535138888888</v>
      </c>
      <c r="AI8270" s="162"/>
    </row>
    <row r="8271" spans="1:35" ht="15" customHeight="1" thickBot="1" x14ac:dyDescent="0.4">
      <c r="A8271" s="159"/>
      <c r="B8271" s="5">
        <f t="shared" si="751"/>
        <v>8269</v>
      </c>
      <c r="C8271">
        <f t="shared" si="753"/>
        <v>30</v>
      </c>
      <c r="D8271" s="202">
        <v>1974</v>
      </c>
      <c r="E8271" s="159" t="s">
        <v>15</v>
      </c>
      <c r="F8271" s="159" t="s">
        <v>25</v>
      </c>
      <c r="G8271" s="160">
        <v>878372</v>
      </c>
      <c r="H8271" s="159"/>
      <c r="I8271" s="159"/>
      <c r="J8271" s="159" t="s">
        <v>3354</v>
      </c>
      <c r="K8271" s="159" t="s">
        <v>3383</v>
      </c>
      <c r="L8271" s="159"/>
      <c r="M8271" s="159" t="s">
        <v>3453</v>
      </c>
      <c r="N8271" s="159"/>
      <c r="O8271" s="159"/>
      <c r="P8271" s="159"/>
      <c r="Q8271" s="159"/>
      <c r="R8271" s="159"/>
      <c r="S8271" s="159"/>
      <c r="T8271" s="159" t="s">
        <v>3262</v>
      </c>
      <c r="U8271" s="159"/>
      <c r="V8271" s="161"/>
      <c r="W8271" s="159" t="s">
        <v>3572</v>
      </c>
      <c r="X8271" s="159" t="s">
        <v>3660</v>
      </c>
      <c r="Y8271" s="159"/>
      <c r="Z8271" s="159"/>
      <c r="AA8271" s="159" t="s">
        <v>3262</v>
      </c>
      <c r="AB8271" s="159"/>
      <c r="AC8271" s="159"/>
      <c r="AD8271" s="159"/>
      <c r="AE8271" s="159"/>
      <c r="AF8271" t="s">
        <v>3451</v>
      </c>
      <c r="AG8271" s="3"/>
      <c r="AH8271" s="153">
        <v>46091</v>
      </c>
      <c r="AI8271" s="76" t="s">
        <v>6377</v>
      </c>
    </row>
    <row r="8272" spans="1:35" ht="15" thickBot="1" x14ac:dyDescent="0.4">
      <c r="B8272" s="5">
        <f t="shared" si="751"/>
        <v>8270</v>
      </c>
      <c r="C8272">
        <f t="shared" si="753"/>
        <v>72</v>
      </c>
      <c r="D8272" s="202">
        <v>1974</v>
      </c>
      <c r="E8272" s="162" t="s">
        <v>15</v>
      </c>
      <c r="F8272" s="162" t="s">
        <v>25</v>
      </c>
      <c r="G8272" s="162">
        <v>878402</v>
      </c>
      <c r="H8272" s="162" t="s">
        <v>17</v>
      </c>
      <c r="I8272" s="162"/>
      <c r="J8272" s="162" t="s">
        <v>3354</v>
      </c>
      <c r="K8272" s="162" t="s">
        <v>3383</v>
      </c>
      <c r="L8272" s="162" t="s">
        <v>576</v>
      </c>
      <c r="M8272" s="162" t="s">
        <v>3359</v>
      </c>
      <c r="N8272" s="162"/>
      <c r="O8272" s="162"/>
      <c r="P8272" s="162"/>
      <c r="Q8272" s="162"/>
      <c r="R8272" s="162"/>
      <c r="S8272" s="181"/>
      <c r="T8272" s="162"/>
      <c r="U8272" s="162"/>
      <c r="V8272" s="182"/>
      <c r="W8272" s="162"/>
      <c r="X8272" s="162"/>
      <c r="Y8272" s="162"/>
      <c r="Z8272" s="162"/>
      <c r="AA8272" s="159"/>
      <c r="AB8272" s="162"/>
      <c r="AC8272" s="159"/>
      <c r="AE8272" s="162"/>
      <c r="AF8272" t="s">
        <v>3060</v>
      </c>
      <c r="AH8272" s="2">
        <v>39665.688831018517</v>
      </c>
      <c r="AI8272" s="162"/>
    </row>
    <row r="8273" spans="1:35" ht="16" thickBot="1" x14ac:dyDescent="0.4">
      <c r="A8273" s="159"/>
      <c r="B8273" s="5">
        <f t="shared" si="751"/>
        <v>8271</v>
      </c>
      <c r="C8273">
        <f t="shared" si="753"/>
        <v>141</v>
      </c>
      <c r="D8273" s="202">
        <v>1974</v>
      </c>
      <c r="E8273" s="89" t="s">
        <v>15</v>
      </c>
      <c r="F8273" s="89" t="s">
        <v>25</v>
      </c>
      <c r="G8273" s="160">
        <v>878474</v>
      </c>
      <c r="H8273" s="89"/>
      <c r="I8273" s="89"/>
      <c r="J8273" s="89" t="s">
        <v>3354</v>
      </c>
      <c r="K8273" s="89" t="s">
        <v>3383</v>
      </c>
      <c r="L8273" s="89"/>
      <c r="M8273" s="89" t="s">
        <v>3453</v>
      </c>
      <c r="N8273" s="89"/>
      <c r="O8273" s="89"/>
      <c r="P8273" s="89"/>
      <c r="Q8273" s="89"/>
      <c r="R8273" s="89"/>
      <c r="S8273" s="129"/>
      <c r="T8273" s="89" t="s">
        <v>3262</v>
      </c>
      <c r="U8273" s="89"/>
      <c r="V8273" s="140"/>
      <c r="W8273" s="89" t="s">
        <v>3572</v>
      </c>
      <c r="X8273" s="89" t="s">
        <v>3660</v>
      </c>
      <c r="Y8273" s="89"/>
      <c r="Z8273" s="89"/>
      <c r="AA8273" s="89" t="s">
        <v>3262</v>
      </c>
      <c r="AB8273" s="89"/>
      <c r="AC8273" s="89"/>
      <c r="AD8273" s="101"/>
      <c r="AE8273" s="89"/>
      <c r="AF8273" t="s">
        <v>3451</v>
      </c>
      <c r="AG8273" s="101"/>
      <c r="AH8273" s="103">
        <v>45839</v>
      </c>
      <c r="AI8273" s="76" t="s">
        <v>5190</v>
      </c>
    </row>
    <row r="8274" spans="1:35" ht="14" customHeight="1" thickBot="1" x14ac:dyDescent="0.4">
      <c r="A8274" s="159"/>
      <c r="B8274" s="5">
        <f t="shared" si="751"/>
        <v>8272</v>
      </c>
      <c r="C8274">
        <f t="shared" si="750"/>
        <v>75</v>
      </c>
      <c r="D8274" s="199">
        <v>1974</v>
      </c>
      <c r="E8274" s="162" t="s">
        <v>15</v>
      </c>
      <c r="F8274" s="162" t="s">
        <v>25</v>
      </c>
      <c r="G8274" s="162">
        <v>878615</v>
      </c>
      <c r="H8274" s="162" t="s">
        <v>17</v>
      </c>
      <c r="I8274" s="162"/>
      <c r="J8274" s="162"/>
      <c r="K8274" s="162"/>
      <c r="L8274" s="162"/>
      <c r="M8274" s="162" t="s">
        <v>3359</v>
      </c>
      <c r="N8274" s="162"/>
      <c r="O8274" s="162"/>
      <c r="P8274" s="162"/>
      <c r="Q8274" s="162"/>
      <c r="R8274" s="162"/>
      <c r="S8274" s="181"/>
      <c r="T8274" s="162"/>
      <c r="U8274" s="162"/>
      <c r="V8274" s="182"/>
      <c r="W8274" s="162"/>
      <c r="X8274" s="162"/>
      <c r="Y8274" s="162"/>
      <c r="Z8274" s="162"/>
      <c r="AA8274" s="159"/>
      <c r="AB8274" s="162"/>
      <c r="AC8274" s="159"/>
      <c r="AE8274" s="162"/>
      <c r="AF8274" t="s">
        <v>3060</v>
      </c>
      <c r="AH8274" s="2">
        <v>40930.580185185187</v>
      </c>
      <c r="AI8274" s="162"/>
    </row>
    <row r="8275" spans="1:35" ht="15" thickBot="1" x14ac:dyDescent="0.4">
      <c r="A8275" s="159"/>
      <c r="B8275" s="5">
        <f t="shared" si="751"/>
        <v>8273</v>
      </c>
      <c r="C8275">
        <f t="shared" si="750"/>
        <v>84</v>
      </c>
      <c r="D8275" s="199">
        <v>1974</v>
      </c>
      <c r="E8275" s="162" t="s">
        <v>15</v>
      </c>
      <c r="F8275" s="162" t="s">
        <v>25</v>
      </c>
      <c r="G8275" s="162">
        <v>878690</v>
      </c>
      <c r="H8275" s="162" t="s">
        <v>17</v>
      </c>
      <c r="I8275" s="162"/>
      <c r="J8275" s="162" t="s">
        <v>3354</v>
      </c>
      <c r="K8275" s="162" t="s">
        <v>3383</v>
      </c>
      <c r="L8275" s="162"/>
      <c r="M8275" s="162" t="s">
        <v>3359</v>
      </c>
      <c r="N8275" s="162"/>
      <c r="O8275" s="162"/>
      <c r="P8275" s="162"/>
      <c r="Q8275" s="162"/>
      <c r="R8275" s="162"/>
      <c r="S8275" s="181"/>
      <c r="T8275" s="162"/>
      <c r="U8275" s="162"/>
      <c r="V8275" s="182"/>
      <c r="W8275" s="162"/>
      <c r="X8275" s="162"/>
      <c r="Y8275" s="162"/>
      <c r="Z8275" s="162"/>
      <c r="AA8275" s="159"/>
      <c r="AB8275" s="162"/>
      <c r="AC8275" s="159">
        <v>1972</v>
      </c>
      <c r="AE8275" s="162"/>
      <c r="AF8275" t="s">
        <v>3060</v>
      </c>
      <c r="AH8275" s="2">
        <v>40149.535821759258</v>
      </c>
      <c r="AI8275" s="162"/>
    </row>
    <row r="8276" spans="1:35" ht="15" thickBot="1" x14ac:dyDescent="0.4">
      <c r="A8276" s="159"/>
      <c r="B8276" s="5">
        <f t="shared" si="751"/>
        <v>8274</v>
      </c>
      <c r="C8276">
        <f t="shared" si="750"/>
        <v>555</v>
      </c>
      <c r="D8276" s="199">
        <v>1974</v>
      </c>
      <c r="E8276" t="s">
        <v>15</v>
      </c>
      <c r="F8276" t="s">
        <v>25</v>
      </c>
      <c r="G8276">
        <v>878774</v>
      </c>
      <c r="H8276" t="s">
        <v>17</v>
      </c>
      <c r="J8276" t="s">
        <v>3356</v>
      </c>
      <c r="L8276" t="s">
        <v>239</v>
      </c>
      <c r="M8276" t="s">
        <v>3359</v>
      </c>
      <c r="AF8276" t="s">
        <v>3060</v>
      </c>
      <c r="AG8276" s="162"/>
      <c r="AH8276" s="163">
        <v>40102.601597222223</v>
      </c>
    </row>
    <row r="8277" spans="1:35" ht="15" customHeight="1" thickBot="1" x14ac:dyDescent="0.4">
      <c r="A8277" s="159"/>
      <c r="B8277" s="5">
        <f t="shared" si="751"/>
        <v>8275</v>
      </c>
      <c r="C8277">
        <f t="shared" si="750"/>
        <v>145</v>
      </c>
      <c r="D8277" s="199">
        <v>1974</v>
      </c>
      <c r="E8277" s="162" t="s">
        <v>327</v>
      </c>
      <c r="F8277" s="162" t="s">
        <v>25</v>
      </c>
      <c r="G8277" s="162">
        <v>879329</v>
      </c>
      <c r="H8277" s="162" t="s">
        <v>17</v>
      </c>
      <c r="I8277" s="162"/>
      <c r="J8277" s="162" t="s">
        <v>3354</v>
      </c>
      <c r="K8277" s="162"/>
      <c r="L8277" s="162" t="s">
        <v>1844</v>
      </c>
      <c r="M8277" s="162" t="s">
        <v>3359</v>
      </c>
      <c r="N8277" s="162"/>
      <c r="O8277" s="162"/>
      <c r="P8277" s="162"/>
      <c r="Q8277" s="162"/>
      <c r="R8277" s="162"/>
      <c r="S8277" s="181"/>
      <c r="T8277" s="162"/>
      <c r="U8277" s="162"/>
      <c r="V8277" s="182"/>
      <c r="W8277" s="162"/>
      <c r="X8277" s="162"/>
      <c r="Y8277" s="162"/>
      <c r="Z8277" s="162"/>
      <c r="AA8277" s="159"/>
      <c r="AB8277" s="162"/>
      <c r="AC8277" s="159"/>
      <c r="AD8277" s="3" t="s">
        <v>2626</v>
      </c>
      <c r="AE8277" s="162"/>
      <c r="AF8277" t="s">
        <v>3060</v>
      </c>
      <c r="AH8277" s="2">
        <v>40038.607141203705</v>
      </c>
      <c r="AI8277" s="162"/>
    </row>
    <row r="8278" spans="1:35" ht="15" thickBot="1" x14ac:dyDescent="0.4">
      <c r="A8278" s="159"/>
      <c r="B8278" s="5">
        <f t="shared" si="751"/>
        <v>8276</v>
      </c>
      <c r="C8278">
        <f t="shared" si="750"/>
        <v>1</v>
      </c>
      <c r="D8278" s="199">
        <v>1974</v>
      </c>
      <c r="E8278" s="162" t="s">
        <v>500</v>
      </c>
      <c r="F8278" s="162" t="s">
        <v>25</v>
      </c>
      <c r="G8278" s="162">
        <v>879474</v>
      </c>
      <c r="H8278" s="162" t="s">
        <v>17</v>
      </c>
      <c r="I8278" s="162"/>
      <c r="J8278" s="162" t="s">
        <v>380</v>
      </c>
      <c r="K8278" s="162"/>
      <c r="L8278" s="162"/>
      <c r="M8278" s="162" t="s">
        <v>3359</v>
      </c>
      <c r="N8278" s="162"/>
      <c r="O8278" s="162"/>
      <c r="P8278" s="162"/>
      <c r="Q8278" s="162"/>
      <c r="R8278" s="162"/>
      <c r="S8278" s="181"/>
      <c r="T8278" s="162"/>
      <c r="U8278" s="162"/>
      <c r="V8278" s="182"/>
      <c r="W8278" s="162"/>
      <c r="X8278" s="162"/>
      <c r="Y8278" s="162"/>
      <c r="Z8278" s="162"/>
      <c r="AA8278" s="159"/>
      <c r="AB8278" s="162"/>
      <c r="AC8278" s="159"/>
      <c r="AE8278" s="162"/>
      <c r="AF8278" t="s">
        <v>3060</v>
      </c>
      <c r="AH8278" s="2">
        <v>40786.47</v>
      </c>
      <c r="AI8278" s="162"/>
    </row>
    <row r="8279" spans="1:35" ht="15" customHeight="1" thickBot="1" x14ac:dyDescent="0.4">
      <c r="A8279" s="159"/>
      <c r="B8279" s="5">
        <f t="shared" si="751"/>
        <v>8277</v>
      </c>
      <c r="C8279">
        <f t="shared" si="750"/>
        <v>378</v>
      </c>
      <c r="D8279" s="199">
        <v>1974</v>
      </c>
      <c r="E8279" s="162" t="s">
        <v>15</v>
      </c>
      <c r="F8279" s="162" t="s">
        <v>25</v>
      </c>
      <c r="G8279" s="162">
        <v>879475</v>
      </c>
      <c r="H8279" s="162" t="s">
        <v>17</v>
      </c>
      <c r="I8279" s="162"/>
      <c r="J8279" s="162" t="s">
        <v>380</v>
      </c>
      <c r="K8279" s="162" t="s">
        <v>3383</v>
      </c>
      <c r="L8279" s="162" t="s">
        <v>56</v>
      </c>
      <c r="M8279" s="162" t="s">
        <v>3359</v>
      </c>
      <c r="N8279" s="162"/>
      <c r="O8279" s="162"/>
      <c r="P8279" s="162"/>
      <c r="Q8279" s="162"/>
      <c r="R8279" s="162"/>
      <c r="S8279" s="181"/>
      <c r="T8279" s="162"/>
      <c r="U8279" s="162"/>
      <c r="V8279" s="182"/>
      <c r="W8279" s="162"/>
      <c r="X8279" s="162"/>
      <c r="Y8279" s="162"/>
      <c r="Z8279" s="162"/>
      <c r="AA8279" s="159"/>
      <c r="AB8279" s="162"/>
      <c r="AC8279" s="159" t="s">
        <v>2627</v>
      </c>
      <c r="AE8279" s="162"/>
      <c r="AF8279" t="s">
        <v>3060</v>
      </c>
      <c r="AH8279" s="2">
        <v>40786.709004629629</v>
      </c>
      <c r="AI8279" s="162"/>
    </row>
    <row r="8280" spans="1:35" ht="15" thickBot="1" x14ac:dyDescent="0.4">
      <c r="A8280" s="159"/>
      <c r="B8280" s="5">
        <f t="shared" si="751"/>
        <v>8278</v>
      </c>
      <c r="C8280">
        <f t="shared" ref="C8280:C8283" si="754">+G8281-G8280</f>
        <v>171</v>
      </c>
      <c r="D8280" s="199">
        <v>1974</v>
      </c>
      <c r="E8280" s="162" t="s">
        <v>15</v>
      </c>
      <c r="F8280" s="162" t="s">
        <v>16</v>
      </c>
      <c r="G8280" s="162">
        <v>879853</v>
      </c>
      <c r="H8280" s="162" t="s">
        <v>17</v>
      </c>
      <c r="I8280" s="162"/>
      <c r="J8280" s="162" t="s">
        <v>3354</v>
      </c>
      <c r="K8280" s="162" t="s">
        <v>3383</v>
      </c>
      <c r="L8280" s="162" t="s">
        <v>2628</v>
      </c>
      <c r="M8280" s="162" t="s">
        <v>3359</v>
      </c>
      <c r="N8280" s="162"/>
      <c r="O8280" s="162"/>
      <c r="P8280" s="162"/>
      <c r="Q8280" s="162"/>
      <c r="R8280" s="162"/>
      <c r="S8280" s="181"/>
      <c r="T8280" s="162"/>
      <c r="U8280" s="162"/>
      <c r="V8280" s="182"/>
      <c r="W8280" s="162"/>
      <c r="X8280" s="162"/>
      <c r="Y8280" s="162"/>
      <c r="Z8280" s="162"/>
      <c r="AA8280" s="159"/>
      <c r="AB8280" s="162" t="s">
        <v>132</v>
      </c>
      <c r="AC8280" s="159">
        <v>1973</v>
      </c>
      <c r="AE8280" s="162"/>
      <c r="AF8280" t="s">
        <v>3060</v>
      </c>
      <c r="AH8280" s="2">
        <v>40580.577037037037</v>
      </c>
      <c r="AI8280" s="162"/>
    </row>
    <row r="8281" spans="1:35" ht="15" thickBot="1" x14ac:dyDescent="0.4">
      <c r="B8281" s="5">
        <f t="shared" si="751"/>
        <v>8279</v>
      </c>
      <c r="C8281">
        <f t="shared" si="754"/>
        <v>27</v>
      </c>
      <c r="D8281" s="199">
        <v>1974</v>
      </c>
      <c r="E8281" s="159" t="s">
        <v>15</v>
      </c>
      <c r="F8281" s="159" t="s">
        <v>16</v>
      </c>
      <c r="G8281" s="160">
        <v>880024</v>
      </c>
      <c r="H8281" s="159"/>
      <c r="I8281" s="159"/>
      <c r="J8281" s="159" t="s">
        <v>3354</v>
      </c>
      <c r="K8281" s="159" t="s">
        <v>3383</v>
      </c>
      <c r="L8281" s="159"/>
      <c r="M8281" s="159" t="s">
        <v>3453</v>
      </c>
      <c r="N8281" s="159"/>
      <c r="O8281" s="159"/>
      <c r="P8281" s="159"/>
      <c r="Q8281" s="159"/>
      <c r="R8281" s="159"/>
      <c r="S8281" s="159"/>
      <c r="T8281" s="159" t="s">
        <v>167</v>
      </c>
      <c r="U8281" s="159"/>
      <c r="V8281" s="161"/>
      <c r="W8281" s="159" t="s">
        <v>3576</v>
      </c>
      <c r="X8281" s="159" t="s">
        <v>3660</v>
      </c>
      <c r="Y8281" s="159"/>
      <c r="Z8281" s="159"/>
      <c r="AA8281" s="159" t="s">
        <v>167</v>
      </c>
      <c r="AB8281" s="159"/>
      <c r="AC8281" s="159"/>
      <c r="AD8281" s="159"/>
      <c r="AE8281" s="159"/>
      <c r="AF8281" t="s">
        <v>3451</v>
      </c>
      <c r="AG8281" s="159"/>
      <c r="AH8281" s="176">
        <v>46256</v>
      </c>
      <c r="AI8281" s="76" t="s">
        <v>6895</v>
      </c>
    </row>
    <row r="8282" spans="1:35" ht="15" thickBot="1" x14ac:dyDescent="0.4">
      <c r="A8282" s="159"/>
      <c r="B8282" s="5">
        <f t="shared" si="751"/>
        <v>8280</v>
      </c>
      <c r="C8282">
        <f t="shared" si="754"/>
        <v>51</v>
      </c>
      <c r="D8282" s="199">
        <v>1974</v>
      </c>
      <c r="E8282" s="159" t="s">
        <v>15</v>
      </c>
      <c r="F8282" s="159" t="s">
        <v>16</v>
      </c>
      <c r="G8282" s="160">
        <v>880051</v>
      </c>
      <c r="H8282" s="159"/>
      <c r="I8282" s="159"/>
      <c r="J8282" s="159" t="s">
        <v>3354</v>
      </c>
      <c r="K8282" s="159" t="s">
        <v>3383</v>
      </c>
      <c r="L8282" s="159"/>
      <c r="M8282" s="159" t="s">
        <v>3453</v>
      </c>
      <c r="N8282" s="159"/>
      <c r="O8282" s="159"/>
      <c r="P8282" s="159"/>
      <c r="Q8282" s="159"/>
      <c r="R8282" s="159"/>
      <c r="S8282" s="203"/>
      <c r="T8282" s="159" t="s">
        <v>3262</v>
      </c>
      <c r="U8282" s="159"/>
      <c r="V8282" s="161"/>
      <c r="W8282" s="159" t="s">
        <v>3572</v>
      </c>
      <c r="X8282" s="159" t="s">
        <v>3660</v>
      </c>
      <c r="Y8282" s="159"/>
      <c r="Z8282" s="159"/>
      <c r="AA8282" s="159" t="s">
        <v>3262</v>
      </c>
      <c r="AB8282" s="159"/>
      <c r="AC8282" s="159"/>
      <c r="AE8282" s="159"/>
      <c r="AF8282" t="s">
        <v>3451</v>
      </c>
      <c r="AG8282" s="3"/>
      <c r="AH8282" s="153">
        <v>45928</v>
      </c>
      <c r="AI8282" s="76" t="s">
        <v>5673</v>
      </c>
    </row>
    <row r="8283" spans="1:35" ht="15" thickBot="1" x14ac:dyDescent="0.4">
      <c r="A8283" s="159"/>
      <c r="B8283" s="5">
        <f t="shared" si="751"/>
        <v>8281</v>
      </c>
      <c r="C8283">
        <f t="shared" si="754"/>
        <v>18</v>
      </c>
      <c r="D8283" s="199">
        <v>1974</v>
      </c>
      <c r="E8283" s="162" t="s">
        <v>15</v>
      </c>
      <c r="F8283" s="162" t="s">
        <v>16</v>
      </c>
      <c r="G8283" s="162">
        <v>880102</v>
      </c>
      <c r="H8283" s="162" t="s">
        <v>17</v>
      </c>
      <c r="I8283" s="162"/>
      <c r="J8283" s="162" t="s">
        <v>3354</v>
      </c>
      <c r="K8283" s="162" t="s">
        <v>3383</v>
      </c>
      <c r="L8283" s="162"/>
      <c r="M8283" s="162" t="s">
        <v>3359</v>
      </c>
      <c r="N8283" s="162"/>
      <c r="O8283" s="162"/>
      <c r="P8283" s="162"/>
      <c r="Q8283" s="162"/>
      <c r="R8283" s="162"/>
      <c r="S8283" s="181"/>
      <c r="T8283" s="162"/>
      <c r="U8283" s="162"/>
      <c r="V8283" s="182"/>
      <c r="W8283" s="162"/>
      <c r="X8283" s="162"/>
      <c r="Y8283" s="162"/>
      <c r="Z8283" s="162"/>
      <c r="AA8283" s="159"/>
      <c r="AB8283" s="162"/>
      <c r="AC8283" s="159"/>
      <c r="AE8283" s="162"/>
      <c r="AF8283" t="s">
        <v>3060</v>
      </c>
      <c r="AH8283" s="2">
        <v>40406.306111111109</v>
      </c>
      <c r="AI8283" s="162"/>
    </row>
    <row r="8284" spans="1:35" ht="15" thickBot="1" x14ac:dyDescent="0.4">
      <c r="A8284" s="159"/>
      <c r="B8284" s="5">
        <f t="shared" si="751"/>
        <v>8282</v>
      </c>
      <c r="C8284">
        <f t="shared" si="750"/>
        <v>61</v>
      </c>
      <c r="D8284" s="199">
        <v>1974</v>
      </c>
      <c r="E8284" t="s">
        <v>15</v>
      </c>
      <c r="F8284" t="s">
        <v>16</v>
      </c>
      <c r="G8284">
        <v>880120</v>
      </c>
      <c r="H8284" t="s">
        <v>17</v>
      </c>
      <c r="J8284" t="s">
        <v>3354</v>
      </c>
      <c r="L8284" t="s">
        <v>630</v>
      </c>
      <c r="M8284" t="s">
        <v>3359</v>
      </c>
      <c r="AF8284" t="s">
        <v>3060</v>
      </c>
      <c r="AG8284" s="162"/>
      <c r="AH8284" s="163">
        <v>40063.674062500002</v>
      </c>
    </row>
    <row r="8285" spans="1:35" ht="15" thickBot="1" x14ac:dyDescent="0.4">
      <c r="A8285" s="159"/>
      <c r="B8285" s="5">
        <f t="shared" si="751"/>
        <v>8283</v>
      </c>
      <c r="C8285">
        <f t="shared" ref="C8285:C8353" si="755">+G8286-G8285</f>
        <v>247</v>
      </c>
      <c r="D8285" s="199">
        <v>1974</v>
      </c>
      <c r="E8285" s="159" t="s">
        <v>15</v>
      </c>
      <c r="F8285" s="159" t="s">
        <v>16</v>
      </c>
      <c r="G8285" s="159">
        <v>880181</v>
      </c>
      <c r="H8285" s="159"/>
      <c r="I8285" s="159"/>
      <c r="J8285" s="159"/>
      <c r="K8285" s="159"/>
      <c r="L8285" s="159"/>
      <c r="M8285" s="159"/>
      <c r="N8285" s="159"/>
      <c r="O8285" s="159"/>
      <c r="P8285" s="159"/>
      <c r="Q8285" s="159"/>
      <c r="R8285" s="159"/>
      <c r="S8285" s="203"/>
      <c r="T8285" s="159"/>
      <c r="U8285" s="159"/>
      <c r="V8285" s="161"/>
      <c r="W8285" s="159"/>
      <c r="X8285" s="159"/>
      <c r="Y8285" s="159"/>
      <c r="Z8285" s="159"/>
      <c r="AA8285" s="159"/>
      <c r="AB8285" s="159"/>
      <c r="AC8285" s="159"/>
      <c r="AE8285" s="159"/>
      <c r="AF8285" s="3" t="s">
        <v>3451</v>
      </c>
      <c r="AG8285" s="3"/>
      <c r="AH8285" s="153">
        <v>45561</v>
      </c>
      <c r="AI8285" s="167" t="s">
        <v>4219</v>
      </c>
    </row>
    <row r="8286" spans="1:35" ht="15" thickBot="1" x14ac:dyDescent="0.4">
      <c r="A8286" s="159"/>
      <c r="B8286" s="5">
        <f t="shared" si="751"/>
        <v>8284</v>
      </c>
      <c r="C8286">
        <f t="shared" si="755"/>
        <v>232</v>
      </c>
      <c r="D8286" s="199">
        <v>1974</v>
      </c>
      <c r="E8286" s="162" t="s">
        <v>327</v>
      </c>
      <c r="F8286" s="162" t="s">
        <v>16</v>
      </c>
      <c r="G8286" s="162">
        <v>880428</v>
      </c>
      <c r="H8286" s="162" t="s">
        <v>17</v>
      </c>
      <c r="I8286" s="162"/>
      <c r="J8286" s="162" t="s">
        <v>380</v>
      </c>
      <c r="K8286" s="162" t="s">
        <v>3383</v>
      </c>
      <c r="L8286" s="162" t="s">
        <v>2629</v>
      </c>
      <c r="M8286" s="162" t="s">
        <v>3359</v>
      </c>
      <c r="N8286" s="162"/>
      <c r="O8286" s="162"/>
      <c r="P8286" s="162"/>
      <c r="Q8286" s="162"/>
      <c r="R8286" s="162"/>
      <c r="S8286" s="181" t="s">
        <v>2630</v>
      </c>
      <c r="T8286" s="162"/>
      <c r="U8286" s="162"/>
      <c r="V8286" s="182"/>
      <c r="W8286" s="162"/>
      <c r="X8286" s="162"/>
      <c r="Y8286" s="162"/>
      <c r="Z8286" s="162"/>
      <c r="AA8286" s="159"/>
      <c r="AB8286" s="162"/>
      <c r="AC8286" s="159"/>
      <c r="AD8286" s="3" t="s">
        <v>2631</v>
      </c>
      <c r="AE8286" s="162"/>
      <c r="AF8286" t="s">
        <v>3060</v>
      </c>
      <c r="AH8286" s="2">
        <v>40483.569328703707</v>
      </c>
      <c r="AI8286" s="162"/>
    </row>
    <row r="8287" spans="1:35" ht="15" thickBot="1" x14ac:dyDescent="0.4">
      <c r="A8287" s="159"/>
      <c r="B8287" s="5">
        <f t="shared" si="751"/>
        <v>8285</v>
      </c>
      <c r="C8287">
        <f t="shared" si="755"/>
        <v>126</v>
      </c>
      <c r="D8287" s="199">
        <v>1974</v>
      </c>
      <c r="E8287" s="162" t="s">
        <v>15</v>
      </c>
      <c r="F8287" s="162" t="s">
        <v>25</v>
      </c>
      <c r="G8287" s="162">
        <v>880660</v>
      </c>
      <c r="H8287" s="162" t="s">
        <v>17</v>
      </c>
      <c r="I8287" s="162"/>
      <c r="J8287" s="162" t="s">
        <v>3354</v>
      </c>
      <c r="K8287" s="162" t="s">
        <v>3383</v>
      </c>
      <c r="L8287" s="162"/>
      <c r="M8287" s="162" t="s">
        <v>3359</v>
      </c>
      <c r="N8287" s="162"/>
      <c r="O8287" s="162"/>
      <c r="P8287" s="162"/>
      <c r="Q8287" s="162"/>
      <c r="R8287" s="162"/>
      <c r="S8287" s="181"/>
      <c r="T8287" s="162"/>
      <c r="U8287" s="162"/>
      <c r="V8287" s="182"/>
      <c r="W8287" s="162"/>
      <c r="X8287" s="162"/>
      <c r="Y8287" s="162"/>
      <c r="Z8287" s="162"/>
      <c r="AA8287" s="159"/>
      <c r="AB8287" s="162"/>
      <c r="AC8287" s="159"/>
      <c r="AE8287" s="162"/>
      <c r="AF8287" t="s">
        <v>3060</v>
      </c>
      <c r="AH8287" s="2">
        <v>40003.721678240741</v>
      </c>
      <c r="AI8287" s="162"/>
    </row>
    <row r="8288" spans="1:35" ht="15" thickBot="1" x14ac:dyDescent="0.4">
      <c r="A8288" s="159"/>
      <c r="B8288" s="5">
        <f t="shared" si="751"/>
        <v>8286</v>
      </c>
      <c r="C8288">
        <f t="shared" si="755"/>
        <v>14</v>
      </c>
      <c r="D8288" s="199">
        <v>1974</v>
      </c>
      <c r="E8288" s="162" t="s">
        <v>560</v>
      </c>
      <c r="F8288" s="162" t="s">
        <v>25</v>
      </c>
      <c r="G8288" s="162">
        <v>880786</v>
      </c>
      <c r="H8288" s="162" t="s">
        <v>17</v>
      </c>
      <c r="I8288" s="162"/>
      <c r="J8288" s="162" t="s">
        <v>380</v>
      </c>
      <c r="K8288" s="162" t="s">
        <v>3383</v>
      </c>
      <c r="L8288" s="162" t="s">
        <v>162</v>
      </c>
      <c r="M8288" s="162" t="s">
        <v>3359</v>
      </c>
      <c r="N8288" s="162"/>
      <c r="O8288" s="162"/>
      <c r="P8288" s="162"/>
      <c r="Q8288" s="162"/>
      <c r="R8288" s="162"/>
      <c r="S8288" s="181"/>
      <c r="T8288" s="162"/>
      <c r="U8288" s="162"/>
      <c r="V8288" s="182"/>
      <c r="W8288" s="162"/>
      <c r="X8288" s="162"/>
      <c r="Y8288" s="162"/>
      <c r="Z8288" s="162"/>
      <c r="AA8288" s="159"/>
      <c r="AB8288" s="162" t="s">
        <v>132</v>
      </c>
      <c r="AC8288" s="159"/>
      <c r="AE8288" s="162"/>
      <c r="AF8288" t="s">
        <v>3060</v>
      </c>
      <c r="AH8288" s="2">
        <v>39791.28224537037</v>
      </c>
      <c r="AI8288" s="162"/>
    </row>
    <row r="8289" spans="1:35" ht="15" thickBot="1" x14ac:dyDescent="0.4">
      <c r="A8289" s="159"/>
      <c r="B8289" s="5">
        <f t="shared" si="751"/>
        <v>8287</v>
      </c>
      <c r="C8289">
        <f t="shared" si="755"/>
        <v>29</v>
      </c>
      <c r="D8289" s="199">
        <v>1974</v>
      </c>
      <c r="E8289" s="162" t="s">
        <v>560</v>
      </c>
      <c r="F8289" s="162" t="s">
        <v>25</v>
      </c>
      <c r="G8289" s="162">
        <v>880800</v>
      </c>
      <c r="H8289" s="162" t="s">
        <v>17</v>
      </c>
      <c r="I8289" s="162"/>
      <c r="J8289" s="162" t="s">
        <v>3354</v>
      </c>
      <c r="K8289" s="162" t="s">
        <v>3383</v>
      </c>
      <c r="L8289" s="162" t="s">
        <v>281</v>
      </c>
      <c r="M8289" s="162" t="s">
        <v>3359</v>
      </c>
      <c r="N8289" s="162"/>
      <c r="O8289" s="162"/>
      <c r="P8289" s="162"/>
      <c r="Q8289" s="162"/>
      <c r="R8289" s="162"/>
      <c r="S8289" s="181"/>
      <c r="T8289" s="162"/>
      <c r="U8289" s="162"/>
      <c r="V8289" s="182"/>
      <c r="W8289" s="162"/>
      <c r="X8289" s="162"/>
      <c r="Y8289" s="162"/>
      <c r="Z8289" s="162"/>
      <c r="AA8289" s="159"/>
      <c r="AB8289" s="162" t="s">
        <v>195</v>
      </c>
      <c r="AC8289" s="159"/>
      <c r="AD8289" s="3" t="s">
        <v>2632</v>
      </c>
      <c r="AE8289" s="162"/>
      <c r="AF8289" t="s">
        <v>3060</v>
      </c>
      <c r="AH8289" s="2">
        <v>40711.55059027778</v>
      </c>
      <c r="AI8289" s="162"/>
    </row>
    <row r="8290" spans="1:35" ht="15" thickBot="1" x14ac:dyDescent="0.4">
      <c r="A8290" s="159"/>
      <c r="B8290" s="5">
        <f t="shared" ref="B8290:B8354" si="756">+B8289+1</f>
        <v>8288</v>
      </c>
      <c r="C8290">
        <f t="shared" si="755"/>
        <v>95</v>
      </c>
      <c r="D8290" s="199">
        <v>1974</v>
      </c>
      <c r="E8290" s="162" t="s">
        <v>560</v>
      </c>
      <c r="F8290" s="162" t="s">
        <v>25</v>
      </c>
      <c r="G8290" s="162">
        <v>880829</v>
      </c>
      <c r="H8290" s="162"/>
      <c r="I8290" s="162"/>
      <c r="J8290" s="162" t="s">
        <v>3354</v>
      </c>
      <c r="K8290" s="162" t="s">
        <v>3383</v>
      </c>
      <c r="L8290" s="162"/>
      <c r="M8290" s="162" t="s">
        <v>3453</v>
      </c>
      <c r="N8290" s="162"/>
      <c r="O8290" s="162"/>
      <c r="P8290" s="162"/>
      <c r="Q8290" s="162"/>
      <c r="R8290" s="162"/>
      <c r="S8290" s="181">
        <v>0.46</v>
      </c>
      <c r="T8290" s="162" t="s">
        <v>3424</v>
      </c>
      <c r="U8290" s="162"/>
      <c r="V8290" s="182"/>
      <c r="W8290" s="162" t="s">
        <v>3557</v>
      </c>
      <c r="X8290" s="162"/>
      <c r="Y8290" s="162"/>
      <c r="Z8290" s="162" t="s">
        <v>3359</v>
      </c>
      <c r="AA8290" s="159" t="s">
        <v>3828</v>
      </c>
      <c r="AB8290" s="162"/>
      <c r="AC8290" s="159"/>
      <c r="AE8290" s="162"/>
      <c r="AF8290" t="s">
        <v>3451</v>
      </c>
      <c r="AH8290" s="2">
        <v>45606</v>
      </c>
      <c r="AI8290" s="162"/>
    </row>
    <row r="8291" spans="1:35" ht="16" customHeight="1" thickBot="1" x14ac:dyDescent="0.4">
      <c r="A8291" s="159"/>
      <c r="B8291" s="5">
        <f t="shared" si="756"/>
        <v>8289</v>
      </c>
      <c r="C8291">
        <f t="shared" ref="C8291:C8295" si="757">+G8292-G8291</f>
        <v>7</v>
      </c>
      <c r="D8291" s="199">
        <v>1974</v>
      </c>
      <c r="E8291" s="162" t="s">
        <v>560</v>
      </c>
      <c r="F8291" s="162" t="s">
        <v>25</v>
      </c>
      <c r="G8291" s="162">
        <v>880924</v>
      </c>
      <c r="H8291" s="162" t="s">
        <v>17</v>
      </c>
      <c r="I8291" s="162"/>
      <c r="J8291" s="162" t="s">
        <v>3354</v>
      </c>
      <c r="K8291" s="162" t="s">
        <v>3383</v>
      </c>
      <c r="L8291" s="162"/>
      <c r="M8291" s="162" t="s">
        <v>3359</v>
      </c>
      <c r="N8291" s="162"/>
      <c r="O8291" s="162"/>
      <c r="P8291" s="162"/>
      <c r="Q8291" s="162"/>
      <c r="R8291" s="162"/>
      <c r="S8291" s="181"/>
      <c r="T8291" s="162"/>
      <c r="U8291" s="162"/>
      <c r="V8291" s="182"/>
      <c r="W8291" s="162"/>
      <c r="X8291" s="162"/>
      <c r="Y8291" s="162"/>
      <c r="Z8291" s="162"/>
      <c r="AA8291" s="159"/>
      <c r="AB8291" s="162" t="s">
        <v>195</v>
      </c>
      <c r="AC8291" s="159"/>
      <c r="AE8291" s="162"/>
      <c r="AF8291" t="s">
        <v>3060</v>
      </c>
      <c r="AH8291" s="2">
        <v>40249.992812500001</v>
      </c>
      <c r="AI8291" s="162"/>
    </row>
    <row r="8292" spans="1:35" ht="15" thickBot="1" x14ac:dyDescent="0.4">
      <c r="A8292" s="159"/>
      <c r="B8292" s="5">
        <f t="shared" si="756"/>
        <v>8290</v>
      </c>
      <c r="C8292">
        <f t="shared" si="757"/>
        <v>230</v>
      </c>
      <c r="D8292" s="199">
        <v>1974</v>
      </c>
      <c r="E8292" s="162" t="s">
        <v>560</v>
      </c>
      <c r="F8292" s="162" t="s">
        <v>25</v>
      </c>
      <c r="G8292" s="162">
        <v>880931</v>
      </c>
      <c r="H8292" s="162" t="s">
        <v>17</v>
      </c>
      <c r="I8292" s="162"/>
      <c r="J8292" s="162" t="s">
        <v>3354</v>
      </c>
      <c r="K8292" s="162" t="s">
        <v>3383</v>
      </c>
      <c r="L8292" s="162" t="s">
        <v>2633</v>
      </c>
      <c r="M8292" s="162" t="s">
        <v>3359</v>
      </c>
      <c r="N8292" s="162"/>
      <c r="O8292" s="162"/>
      <c r="P8292" s="162"/>
      <c r="Q8292" s="162"/>
      <c r="R8292" s="162"/>
      <c r="S8292" s="181" t="s">
        <v>580</v>
      </c>
      <c r="T8292" s="162" t="s">
        <v>3424</v>
      </c>
      <c r="U8292" s="162"/>
      <c r="V8292" s="182"/>
      <c r="W8292" s="162" t="s">
        <v>3557</v>
      </c>
      <c r="X8292" s="162"/>
      <c r="Y8292" s="162"/>
      <c r="Z8292" s="162"/>
      <c r="AA8292" s="159" t="s">
        <v>3828</v>
      </c>
      <c r="AB8292" s="162" t="s">
        <v>6109</v>
      </c>
      <c r="AC8292" s="159"/>
      <c r="AE8292" s="162"/>
      <c r="AF8292" t="s">
        <v>3060</v>
      </c>
      <c r="AH8292" s="2">
        <v>40486.688854166663</v>
      </c>
      <c r="AI8292" s="162"/>
    </row>
    <row r="8293" spans="1:35" ht="15" thickBot="1" x14ac:dyDescent="0.4">
      <c r="B8293" s="5">
        <f t="shared" si="756"/>
        <v>8291</v>
      </c>
      <c r="C8293">
        <f t="shared" si="757"/>
        <v>72</v>
      </c>
      <c r="D8293" s="199">
        <v>1974</v>
      </c>
      <c r="E8293" s="159" t="s">
        <v>15</v>
      </c>
      <c r="F8293" s="159" t="s">
        <v>25</v>
      </c>
      <c r="G8293" s="160">
        <v>881161</v>
      </c>
      <c r="H8293" s="159"/>
      <c r="I8293" s="159"/>
      <c r="J8293" s="159" t="s">
        <v>3354</v>
      </c>
      <c r="K8293" s="159" t="s">
        <v>3383</v>
      </c>
      <c r="L8293" s="159"/>
      <c r="M8293" s="159" t="s">
        <v>3453</v>
      </c>
      <c r="N8293" s="159"/>
      <c r="O8293" s="159"/>
      <c r="P8293" s="159"/>
      <c r="Q8293" s="159"/>
      <c r="R8293" s="159"/>
      <c r="S8293" s="159"/>
      <c r="T8293" s="159" t="s">
        <v>167</v>
      </c>
      <c r="U8293" s="159"/>
      <c r="V8293" s="161"/>
      <c r="W8293" s="159" t="s">
        <v>3576</v>
      </c>
      <c r="X8293" s="159" t="s">
        <v>3660</v>
      </c>
      <c r="Y8293" s="159"/>
      <c r="Z8293" s="159"/>
      <c r="AA8293" s="159" t="s">
        <v>167</v>
      </c>
      <c r="AB8293" s="159"/>
      <c r="AC8293" s="159"/>
      <c r="AD8293" s="159"/>
      <c r="AE8293" s="159"/>
      <c r="AF8293" t="s">
        <v>3451</v>
      </c>
      <c r="AG8293" s="159"/>
      <c r="AH8293" s="176">
        <v>46256</v>
      </c>
      <c r="AI8293" s="76" t="s">
        <v>6947</v>
      </c>
    </row>
    <row r="8294" spans="1:35" ht="15" thickBot="1" x14ac:dyDescent="0.4">
      <c r="A8294" s="159"/>
      <c r="B8294" s="5">
        <f t="shared" si="756"/>
        <v>8292</v>
      </c>
      <c r="C8294">
        <f t="shared" si="757"/>
        <v>448</v>
      </c>
      <c r="D8294" s="199">
        <v>1974</v>
      </c>
      <c r="E8294" s="162" t="s">
        <v>15</v>
      </c>
      <c r="F8294" s="162" t="s">
        <v>25</v>
      </c>
      <c r="G8294" s="162">
        <v>881233</v>
      </c>
      <c r="H8294" s="162" t="s">
        <v>17</v>
      </c>
      <c r="I8294" s="162"/>
      <c r="J8294" s="162" t="s">
        <v>3354</v>
      </c>
      <c r="K8294" s="162" t="s">
        <v>3383</v>
      </c>
      <c r="L8294" s="162"/>
      <c r="M8294" s="162" t="s">
        <v>3359</v>
      </c>
      <c r="N8294" s="162"/>
      <c r="O8294" s="162"/>
      <c r="P8294" s="162"/>
      <c r="Q8294" s="162"/>
      <c r="R8294" s="162"/>
      <c r="S8294" s="181"/>
      <c r="T8294" s="162"/>
      <c r="U8294" s="162"/>
      <c r="V8294" s="182"/>
      <c r="W8294" s="162"/>
      <c r="X8294" s="162"/>
      <c r="Y8294" s="162"/>
      <c r="Z8294" s="162"/>
      <c r="AA8294" s="159"/>
      <c r="AB8294" s="162" t="s">
        <v>84</v>
      </c>
      <c r="AC8294" s="159"/>
      <c r="AE8294" s="162"/>
      <c r="AF8294" t="s">
        <v>3060</v>
      </c>
      <c r="AH8294" s="2">
        <v>41020.698414351849</v>
      </c>
      <c r="AI8294" s="162"/>
    </row>
    <row r="8295" spans="1:35" ht="15" thickBot="1" x14ac:dyDescent="0.4">
      <c r="A8295" s="159"/>
      <c r="B8295" s="5">
        <f t="shared" si="756"/>
        <v>8293</v>
      </c>
      <c r="C8295">
        <f t="shared" si="757"/>
        <v>83</v>
      </c>
      <c r="D8295" s="199">
        <v>1974</v>
      </c>
      <c r="E8295" s="162" t="s">
        <v>15</v>
      </c>
      <c r="F8295" s="162" t="s">
        <v>25</v>
      </c>
      <c r="G8295" s="162">
        <v>881681</v>
      </c>
      <c r="H8295" s="162" t="s">
        <v>17</v>
      </c>
      <c r="I8295" s="162"/>
      <c r="J8295" s="162" t="s">
        <v>3354</v>
      </c>
      <c r="K8295" s="162"/>
      <c r="L8295" s="162"/>
      <c r="M8295" s="162" t="s">
        <v>3359</v>
      </c>
      <c r="N8295" s="162"/>
      <c r="O8295" s="162"/>
      <c r="P8295" s="162"/>
      <c r="Q8295" s="162"/>
      <c r="R8295" s="162"/>
      <c r="S8295" s="181"/>
      <c r="T8295" s="162"/>
      <c r="U8295" s="162"/>
      <c r="V8295" s="182"/>
      <c r="W8295" s="162"/>
      <c r="X8295" s="162"/>
      <c r="Y8295" s="162"/>
      <c r="Z8295" s="162"/>
      <c r="AA8295" s="159"/>
      <c r="AB8295" s="162"/>
      <c r="AC8295" s="159"/>
      <c r="AE8295" s="162"/>
      <c r="AF8295" t="s">
        <v>3060</v>
      </c>
      <c r="AH8295" s="2">
        <v>40698.598055555558</v>
      </c>
      <c r="AI8295" s="162"/>
    </row>
    <row r="8296" spans="1:35" ht="15" thickBot="1" x14ac:dyDescent="0.4">
      <c r="A8296" s="159"/>
      <c r="B8296" s="5">
        <f t="shared" si="756"/>
        <v>8294</v>
      </c>
      <c r="C8296">
        <f t="shared" si="755"/>
        <v>291</v>
      </c>
      <c r="D8296" s="199">
        <v>1974</v>
      </c>
      <c r="E8296" s="162" t="s">
        <v>15</v>
      </c>
      <c r="F8296" s="162" t="s">
        <v>25</v>
      </c>
      <c r="G8296" s="162">
        <v>881764</v>
      </c>
      <c r="H8296" s="162" t="s">
        <v>17</v>
      </c>
      <c r="I8296" s="162"/>
      <c r="J8296" s="162" t="s">
        <v>3354</v>
      </c>
      <c r="K8296" s="162" t="s">
        <v>3383</v>
      </c>
      <c r="L8296" s="162"/>
      <c r="M8296" s="162" t="s">
        <v>3359</v>
      </c>
      <c r="N8296" s="162" t="s">
        <v>3359</v>
      </c>
      <c r="O8296" s="162"/>
      <c r="P8296" s="162"/>
      <c r="Q8296" s="162"/>
      <c r="R8296" s="162"/>
      <c r="S8296" s="181"/>
      <c r="T8296" s="162"/>
      <c r="U8296" s="162"/>
      <c r="V8296" s="182"/>
      <c r="W8296" s="162"/>
      <c r="X8296" s="162"/>
      <c r="Y8296" s="162"/>
      <c r="Z8296" s="162"/>
      <c r="AA8296" s="159"/>
      <c r="AB8296" s="162"/>
      <c r="AC8296" s="159"/>
      <c r="AE8296" s="162"/>
      <c r="AF8296" t="s">
        <v>3060</v>
      </c>
      <c r="AH8296" s="2">
        <v>40634.305428240739</v>
      </c>
      <c r="AI8296" s="162"/>
    </row>
    <row r="8297" spans="1:35" ht="15" thickBot="1" x14ac:dyDescent="0.4">
      <c r="A8297" s="180"/>
      <c r="B8297" s="5">
        <f t="shared" si="756"/>
        <v>8295</v>
      </c>
      <c r="C8297">
        <f t="shared" si="755"/>
        <v>6</v>
      </c>
      <c r="D8297" s="199">
        <v>1974</v>
      </c>
      <c r="E8297" s="162" t="s">
        <v>327</v>
      </c>
      <c r="F8297" s="162" t="s">
        <v>25</v>
      </c>
      <c r="G8297" s="162">
        <v>882055</v>
      </c>
      <c r="H8297" s="162" t="s">
        <v>17</v>
      </c>
      <c r="I8297" s="162"/>
      <c r="J8297" s="162" t="s">
        <v>4086</v>
      </c>
      <c r="K8297" s="162" t="s">
        <v>3383</v>
      </c>
      <c r="L8297" s="162" t="s">
        <v>35</v>
      </c>
      <c r="M8297" s="162" t="s">
        <v>3453</v>
      </c>
      <c r="N8297" s="162"/>
      <c r="O8297" s="162"/>
      <c r="P8297" s="162"/>
      <c r="Q8297" s="162"/>
      <c r="R8297" s="162"/>
      <c r="S8297" s="181"/>
      <c r="T8297" s="162"/>
      <c r="U8297" s="162"/>
      <c r="V8297" s="182"/>
      <c r="W8297" s="162" t="s">
        <v>3572</v>
      </c>
      <c r="X8297" s="162"/>
      <c r="Y8297" s="162"/>
      <c r="Z8297" s="162"/>
      <c r="AA8297" s="159"/>
      <c r="AB8297" s="162"/>
      <c r="AC8297" s="159"/>
      <c r="AE8297" s="162"/>
      <c r="AF8297" t="s">
        <v>3451</v>
      </c>
      <c r="AH8297" s="2">
        <v>45732</v>
      </c>
      <c r="AI8297" s="162"/>
    </row>
    <row r="8298" spans="1:35" ht="15" thickBot="1" x14ac:dyDescent="0.4">
      <c r="A8298" s="159"/>
      <c r="B8298" s="5">
        <f t="shared" si="756"/>
        <v>8296</v>
      </c>
      <c r="C8298">
        <f t="shared" si="755"/>
        <v>44</v>
      </c>
      <c r="D8298" s="199">
        <v>1974</v>
      </c>
      <c r="E8298" s="162" t="s">
        <v>327</v>
      </c>
      <c r="F8298" s="162" t="s">
        <v>25</v>
      </c>
      <c r="G8298" s="162">
        <v>882061</v>
      </c>
      <c r="H8298" s="162" t="s">
        <v>17</v>
      </c>
      <c r="I8298" s="162"/>
      <c r="J8298" s="162"/>
      <c r="K8298" s="162"/>
      <c r="L8298" s="162" t="s">
        <v>35</v>
      </c>
      <c r="M8298" s="162" t="s">
        <v>3359</v>
      </c>
      <c r="N8298" s="162"/>
      <c r="O8298" s="162"/>
      <c r="P8298" s="162"/>
      <c r="Q8298" s="162"/>
      <c r="R8298" s="162"/>
      <c r="S8298" s="181"/>
      <c r="T8298" s="162"/>
      <c r="U8298" s="162"/>
      <c r="V8298" s="182"/>
      <c r="W8298" s="162"/>
      <c r="X8298" s="162"/>
      <c r="Y8298" s="162"/>
      <c r="Z8298" s="162"/>
      <c r="AA8298" s="159"/>
      <c r="AB8298" s="162"/>
      <c r="AC8298" s="159"/>
      <c r="AE8298" s="162"/>
      <c r="AF8298" t="s">
        <v>3060</v>
      </c>
      <c r="AH8298" s="2">
        <v>39947.733136574076</v>
      </c>
      <c r="AI8298" s="162"/>
    </row>
    <row r="8299" spans="1:35" ht="15" thickBot="1" x14ac:dyDescent="0.4">
      <c r="A8299" s="159"/>
      <c r="B8299" s="5">
        <f t="shared" si="756"/>
        <v>8297</v>
      </c>
      <c r="C8299">
        <f t="shared" ref="C8299:C8302" si="758">+G8300-G8299</f>
        <v>107</v>
      </c>
      <c r="D8299" s="199">
        <v>1974</v>
      </c>
      <c r="E8299" s="159" t="s">
        <v>327</v>
      </c>
      <c r="F8299" s="159" t="s">
        <v>25</v>
      </c>
      <c r="G8299" s="160">
        <v>882105</v>
      </c>
      <c r="H8299" s="159"/>
      <c r="I8299" s="159"/>
      <c r="J8299" s="159" t="s">
        <v>3364</v>
      </c>
      <c r="K8299" s="159" t="s">
        <v>3383</v>
      </c>
      <c r="L8299" s="159"/>
      <c r="M8299" s="159" t="s">
        <v>3453</v>
      </c>
      <c r="N8299" s="159"/>
      <c r="O8299" s="159"/>
      <c r="P8299" s="159"/>
      <c r="Q8299" s="159"/>
      <c r="R8299" s="159"/>
      <c r="S8299" s="203"/>
      <c r="T8299" s="159"/>
      <c r="U8299" s="159"/>
      <c r="V8299" s="161"/>
      <c r="W8299" s="159" t="s">
        <v>3572</v>
      </c>
      <c r="X8299" s="159" t="s">
        <v>3452</v>
      </c>
      <c r="Y8299" s="159"/>
      <c r="Z8299" s="159"/>
      <c r="AA8299" s="159"/>
      <c r="AB8299" s="159"/>
      <c r="AC8299" s="159"/>
      <c r="AE8299" s="159"/>
      <c r="AF8299" t="s">
        <v>3451</v>
      </c>
      <c r="AG8299" s="3"/>
      <c r="AH8299" s="153">
        <v>45928</v>
      </c>
      <c r="AI8299" s="76" t="s">
        <v>5674</v>
      </c>
    </row>
    <row r="8300" spans="1:35" ht="15" thickBot="1" x14ac:dyDescent="0.4">
      <c r="A8300" s="159"/>
      <c r="B8300" s="5">
        <f t="shared" si="756"/>
        <v>8298</v>
      </c>
      <c r="C8300">
        <f t="shared" si="758"/>
        <v>205</v>
      </c>
      <c r="D8300" s="199">
        <v>1974</v>
      </c>
      <c r="E8300" s="115" t="s">
        <v>15</v>
      </c>
      <c r="F8300" s="115" t="s">
        <v>4616</v>
      </c>
      <c r="G8300" s="115">
        <v>882212</v>
      </c>
      <c r="H8300" s="115"/>
      <c r="I8300" s="115"/>
      <c r="J8300" s="230" t="s">
        <v>3354</v>
      </c>
      <c r="K8300" s="115" t="s">
        <v>6637</v>
      </c>
      <c r="AF8300" t="s">
        <v>3451</v>
      </c>
      <c r="AH8300" s="2">
        <v>46204</v>
      </c>
    </row>
    <row r="8301" spans="1:35" ht="15" customHeight="1" thickBot="1" x14ac:dyDescent="0.4">
      <c r="B8301" s="5">
        <f t="shared" si="756"/>
        <v>8299</v>
      </c>
      <c r="C8301">
        <f t="shared" si="758"/>
        <v>5</v>
      </c>
      <c r="D8301" s="199">
        <v>1974</v>
      </c>
      <c r="E8301" s="162" t="s">
        <v>15</v>
      </c>
      <c r="F8301" s="162" t="s">
        <v>25</v>
      </c>
      <c r="G8301" s="162">
        <v>882417</v>
      </c>
      <c r="H8301" s="162" t="s">
        <v>17</v>
      </c>
      <c r="I8301" s="162"/>
      <c r="J8301" s="162" t="s">
        <v>3354</v>
      </c>
      <c r="K8301" s="162" t="s">
        <v>3383</v>
      </c>
      <c r="L8301" s="162" t="s">
        <v>811</v>
      </c>
      <c r="M8301" s="162" t="s">
        <v>3359</v>
      </c>
      <c r="N8301" s="162"/>
      <c r="O8301" s="162"/>
      <c r="P8301" s="162"/>
      <c r="Q8301" s="162"/>
      <c r="R8301" s="162"/>
      <c r="S8301" s="181"/>
      <c r="T8301" s="162"/>
      <c r="U8301" s="162"/>
      <c r="V8301" s="182"/>
      <c r="W8301" s="162"/>
      <c r="X8301" s="162"/>
      <c r="Y8301" s="162"/>
      <c r="Z8301" s="162"/>
      <c r="AA8301" s="159"/>
      <c r="AB8301" s="162"/>
      <c r="AC8301" s="159"/>
      <c r="AD8301" s="3" t="s">
        <v>2635</v>
      </c>
      <c r="AE8301" s="162"/>
      <c r="AF8301" t="s">
        <v>3060</v>
      </c>
      <c r="AH8301" s="2">
        <v>40581.825243055559</v>
      </c>
      <c r="AI8301" s="162"/>
    </row>
    <row r="8302" spans="1:35" ht="15" thickBot="1" x14ac:dyDescent="0.4">
      <c r="A8302" s="159"/>
      <c r="B8302" s="5">
        <f t="shared" si="756"/>
        <v>8300</v>
      </c>
      <c r="C8302">
        <f t="shared" si="758"/>
        <v>628</v>
      </c>
      <c r="D8302" s="199">
        <v>1974</v>
      </c>
      <c r="E8302" s="159" t="s">
        <v>15</v>
      </c>
      <c r="F8302" s="159" t="s">
        <v>25</v>
      </c>
      <c r="G8302" s="159">
        <v>882422</v>
      </c>
      <c r="H8302" s="159"/>
      <c r="I8302" s="159"/>
      <c r="J8302" s="159"/>
      <c r="K8302" s="159"/>
      <c r="L8302" s="159"/>
      <c r="M8302" s="159"/>
      <c r="N8302" s="159"/>
      <c r="O8302" s="159"/>
      <c r="P8302" s="159"/>
      <c r="Q8302" s="159"/>
      <c r="R8302" s="159"/>
      <c r="S8302" s="203"/>
      <c r="T8302" s="159"/>
      <c r="U8302" s="159"/>
      <c r="V8302" s="161"/>
      <c r="W8302" s="159"/>
      <c r="X8302" s="159"/>
      <c r="Y8302" s="159"/>
      <c r="Z8302" s="159"/>
      <c r="AA8302" s="159"/>
      <c r="AB8302" s="159"/>
      <c r="AC8302" s="159"/>
      <c r="AE8302" s="159"/>
      <c r="AF8302" s="3" t="s">
        <v>3451</v>
      </c>
      <c r="AG8302" s="3"/>
      <c r="AH8302" s="153">
        <v>45661</v>
      </c>
      <c r="AI8302" s="167" t="s">
        <v>4484</v>
      </c>
    </row>
    <row r="8303" spans="1:35" ht="16" thickBot="1" x14ac:dyDescent="0.4">
      <c r="A8303" s="159"/>
      <c r="B8303" s="5">
        <f t="shared" si="756"/>
        <v>8301</v>
      </c>
      <c r="C8303">
        <f t="shared" ref="C8303:C8307" si="759">+G8304-G8303</f>
        <v>188</v>
      </c>
      <c r="D8303" s="199">
        <v>1974</v>
      </c>
      <c r="E8303" s="120" t="s">
        <v>15</v>
      </c>
      <c r="F8303" s="120" t="s">
        <v>25</v>
      </c>
      <c r="G8303" s="122">
        <v>883050</v>
      </c>
      <c r="H8303" s="196" t="s">
        <v>5836</v>
      </c>
      <c r="I8303" s="196"/>
      <c r="J8303" s="196" t="s">
        <v>3354</v>
      </c>
      <c r="K8303" s="196" t="s">
        <v>3383</v>
      </c>
      <c r="L8303" s="196"/>
      <c r="M8303" s="196" t="s">
        <v>3453</v>
      </c>
      <c r="N8303" s="196"/>
      <c r="O8303" s="196"/>
      <c r="P8303" s="196"/>
      <c r="Q8303" s="196"/>
      <c r="R8303" s="196"/>
      <c r="S8303" s="204"/>
      <c r="T8303" s="196" t="s">
        <v>3262</v>
      </c>
      <c r="U8303" s="196"/>
      <c r="V8303" s="205"/>
      <c r="W8303" s="196" t="s">
        <v>3572</v>
      </c>
      <c r="X8303" s="196" t="s">
        <v>3660</v>
      </c>
      <c r="Y8303" s="196"/>
      <c r="Z8303" s="196"/>
      <c r="AA8303" s="196" t="s">
        <v>3262</v>
      </c>
      <c r="AB8303" s="196"/>
      <c r="AC8303" s="196"/>
      <c r="AD8303" s="172"/>
      <c r="AE8303" s="196"/>
      <c r="AF8303" t="s">
        <v>3451</v>
      </c>
      <c r="AH8303" s="2">
        <v>45966</v>
      </c>
      <c r="AI8303" s="198" t="s">
        <v>5941</v>
      </c>
    </row>
    <row r="8304" spans="1:35" ht="15" thickBot="1" x14ac:dyDescent="0.4">
      <c r="A8304" s="159"/>
      <c r="B8304" s="5">
        <f t="shared" si="756"/>
        <v>8302</v>
      </c>
      <c r="C8304">
        <f t="shared" si="759"/>
        <v>191</v>
      </c>
      <c r="D8304" s="199">
        <v>1974</v>
      </c>
      <c r="E8304" s="162" t="s">
        <v>15</v>
      </c>
      <c r="F8304" s="162" t="s">
        <v>16</v>
      </c>
      <c r="G8304" s="162">
        <v>883238</v>
      </c>
      <c r="H8304" s="162" t="s">
        <v>17</v>
      </c>
      <c r="I8304" s="162"/>
      <c r="J8304" s="162" t="s">
        <v>3354</v>
      </c>
      <c r="K8304" s="162"/>
      <c r="L8304" s="162" t="s">
        <v>2636</v>
      </c>
      <c r="M8304" s="162" t="s">
        <v>3359</v>
      </c>
      <c r="N8304" s="162"/>
      <c r="O8304" s="162"/>
      <c r="P8304" s="162"/>
      <c r="Q8304" s="162"/>
      <c r="R8304" s="162"/>
      <c r="S8304" s="181"/>
      <c r="T8304" s="162"/>
      <c r="U8304" s="162"/>
      <c r="V8304" s="182"/>
      <c r="W8304" s="162"/>
      <c r="X8304" s="162"/>
      <c r="Y8304" s="162"/>
      <c r="Z8304" s="162"/>
      <c r="AA8304" s="159"/>
      <c r="AB8304" s="162"/>
      <c r="AC8304" s="159"/>
      <c r="AE8304" s="162"/>
      <c r="AF8304" t="s">
        <v>3060</v>
      </c>
      <c r="AH8304" s="2">
        <v>40220.13653935185</v>
      </c>
      <c r="AI8304" s="162"/>
    </row>
    <row r="8305" spans="1:35" ht="15" customHeight="1" thickBot="1" x14ac:dyDescent="0.4">
      <c r="B8305" s="5">
        <f t="shared" si="756"/>
        <v>8303</v>
      </c>
      <c r="C8305">
        <f t="shared" si="759"/>
        <v>26</v>
      </c>
      <c r="D8305" s="199">
        <v>1974</v>
      </c>
      <c r="E8305" s="159" t="s">
        <v>15</v>
      </c>
      <c r="F8305" s="159" t="s">
        <v>16</v>
      </c>
      <c r="G8305" s="160">
        <v>883429</v>
      </c>
      <c r="H8305" s="159"/>
      <c r="I8305" s="159"/>
      <c r="J8305" s="159" t="s">
        <v>3354</v>
      </c>
      <c r="K8305" s="159" t="s">
        <v>3383</v>
      </c>
      <c r="L8305" s="159"/>
      <c r="M8305" s="159" t="s">
        <v>3453</v>
      </c>
      <c r="N8305" s="159"/>
      <c r="O8305" s="159"/>
      <c r="P8305" s="159"/>
      <c r="Q8305" s="159"/>
      <c r="R8305" s="159"/>
      <c r="S8305" s="159"/>
      <c r="T8305" s="159" t="s">
        <v>3262</v>
      </c>
      <c r="U8305" s="159"/>
      <c r="V8305" s="159"/>
      <c r="W8305" s="159" t="s">
        <v>3572</v>
      </c>
      <c r="X8305" s="159" t="s">
        <v>3660</v>
      </c>
      <c r="Y8305" s="159"/>
      <c r="Z8305" s="159"/>
      <c r="AA8305" s="159" t="s">
        <v>3262</v>
      </c>
      <c r="AB8305" s="159"/>
      <c r="AC8305" s="159"/>
      <c r="AD8305" s="159"/>
      <c r="AE8305" s="159"/>
      <c r="AF8305" t="s">
        <v>3451</v>
      </c>
      <c r="AG8305" s="159"/>
      <c r="AH8305" s="176">
        <v>46207</v>
      </c>
      <c r="AI8305" s="76" t="s">
        <v>6796</v>
      </c>
    </row>
    <row r="8306" spans="1:35" ht="15" thickBot="1" x14ac:dyDescent="0.4">
      <c r="A8306" s="159"/>
      <c r="B8306" s="5">
        <f t="shared" si="756"/>
        <v>8304</v>
      </c>
      <c r="C8306">
        <f t="shared" si="759"/>
        <v>149</v>
      </c>
      <c r="D8306" s="199">
        <v>1974</v>
      </c>
      <c r="E8306" s="162" t="s">
        <v>15</v>
      </c>
      <c r="F8306" s="162" t="s">
        <v>16</v>
      </c>
      <c r="G8306" s="162">
        <v>883455</v>
      </c>
      <c r="H8306" s="162" t="s">
        <v>17</v>
      </c>
      <c r="I8306" s="162"/>
      <c r="J8306" s="162" t="s">
        <v>380</v>
      </c>
      <c r="K8306" s="162"/>
      <c r="L8306" s="162" t="s">
        <v>2637</v>
      </c>
      <c r="M8306" s="162" t="s">
        <v>3359</v>
      </c>
      <c r="N8306" s="162"/>
      <c r="O8306" s="162"/>
      <c r="P8306" s="162"/>
      <c r="Q8306" s="162"/>
      <c r="R8306" s="162"/>
      <c r="S8306" s="181"/>
      <c r="T8306" s="162"/>
      <c r="U8306" s="162"/>
      <c r="V8306" s="182"/>
      <c r="W8306" s="162"/>
      <c r="X8306" s="162"/>
      <c r="Y8306" s="162"/>
      <c r="Z8306" s="162"/>
      <c r="AA8306" s="159"/>
      <c r="AB8306" s="162"/>
      <c r="AC8306" s="159"/>
      <c r="AD8306" s="3" t="s">
        <v>2638</v>
      </c>
      <c r="AE8306" s="162"/>
      <c r="AF8306" t="s">
        <v>3060</v>
      </c>
      <c r="AH8306" s="2">
        <v>40745.244050925925</v>
      </c>
      <c r="AI8306" s="162"/>
    </row>
    <row r="8307" spans="1:35" ht="15" thickBot="1" x14ac:dyDescent="0.4">
      <c r="A8307" s="159"/>
      <c r="B8307" s="5">
        <f t="shared" si="756"/>
        <v>8305</v>
      </c>
      <c r="C8307">
        <f t="shared" si="759"/>
        <v>51</v>
      </c>
      <c r="D8307" s="199">
        <v>1974</v>
      </c>
      <c r="E8307" s="159" t="s">
        <v>15</v>
      </c>
      <c r="F8307" s="159" t="s">
        <v>16</v>
      </c>
      <c r="G8307" s="160">
        <v>883604</v>
      </c>
      <c r="H8307" s="159"/>
      <c r="I8307" s="159"/>
      <c r="J8307" s="159"/>
      <c r="K8307" s="159" t="s">
        <v>3383</v>
      </c>
      <c r="L8307" s="159"/>
      <c r="M8307" s="159"/>
      <c r="N8307" s="159"/>
      <c r="O8307" s="159"/>
      <c r="P8307" s="159"/>
      <c r="Q8307" s="159"/>
      <c r="R8307" s="159"/>
      <c r="S8307" s="203"/>
      <c r="T8307" s="159"/>
      <c r="U8307" s="159"/>
      <c r="V8307" s="161"/>
      <c r="W8307" s="159"/>
      <c r="X8307" s="159"/>
      <c r="Y8307" s="159"/>
      <c r="Z8307" s="159"/>
      <c r="AA8307" s="159"/>
      <c r="AB8307" s="159"/>
      <c r="AC8307" s="159"/>
      <c r="AE8307" s="159"/>
      <c r="AF8307" s="3" t="s">
        <v>3451</v>
      </c>
      <c r="AG8307" s="3"/>
      <c r="AH8307" s="153">
        <v>45739</v>
      </c>
      <c r="AI8307" s="167" t="s">
        <v>4846</v>
      </c>
    </row>
    <row r="8308" spans="1:35" ht="15" thickBot="1" x14ac:dyDescent="0.4">
      <c r="A8308" s="159"/>
      <c r="B8308" s="5">
        <f t="shared" si="756"/>
        <v>8306</v>
      </c>
      <c r="C8308">
        <f t="shared" ref="C8308:C8312" si="760">+G8309-G8308</f>
        <v>174</v>
      </c>
      <c r="D8308" s="199">
        <v>1974</v>
      </c>
      <c r="E8308" s="162" t="s">
        <v>2520</v>
      </c>
      <c r="F8308" s="162" t="s">
        <v>25</v>
      </c>
      <c r="G8308" s="162">
        <v>883655</v>
      </c>
      <c r="H8308" s="162" t="s">
        <v>17</v>
      </c>
      <c r="I8308" s="162"/>
      <c r="J8308" s="162" t="s">
        <v>380</v>
      </c>
      <c r="K8308" s="162"/>
      <c r="L8308" s="162" t="s">
        <v>816</v>
      </c>
      <c r="M8308" s="162" t="s">
        <v>3359</v>
      </c>
      <c r="N8308" s="162"/>
      <c r="O8308" s="162"/>
      <c r="P8308" s="162"/>
      <c r="Q8308" s="162"/>
      <c r="R8308" s="162"/>
      <c r="S8308" s="181"/>
      <c r="T8308" s="162"/>
      <c r="U8308" s="162"/>
      <c r="V8308" s="182"/>
      <c r="W8308" s="162"/>
      <c r="X8308" s="162"/>
      <c r="Y8308" s="162"/>
      <c r="Z8308" s="162"/>
      <c r="AA8308" s="159"/>
      <c r="AB8308" s="162" t="s">
        <v>81</v>
      </c>
      <c r="AC8308" s="159"/>
      <c r="AD8308" s="3" t="s">
        <v>6110</v>
      </c>
      <c r="AE8308" s="162"/>
      <c r="AF8308" t="s">
        <v>3060</v>
      </c>
      <c r="AH8308" s="2">
        <v>40465.724247685182</v>
      </c>
      <c r="AI8308" s="162"/>
    </row>
    <row r="8309" spans="1:35" ht="15.5" customHeight="1" thickBot="1" x14ac:dyDescent="0.4">
      <c r="A8309" s="159"/>
      <c r="B8309" s="5">
        <f t="shared" si="756"/>
        <v>8307</v>
      </c>
      <c r="C8309">
        <f t="shared" si="760"/>
        <v>89</v>
      </c>
      <c r="D8309" s="199">
        <v>1974</v>
      </c>
      <c r="E8309" s="162" t="s">
        <v>3885</v>
      </c>
      <c r="F8309" s="162" t="s">
        <v>25</v>
      </c>
      <c r="G8309" s="162">
        <v>883829</v>
      </c>
      <c r="H8309" s="162" t="s">
        <v>17</v>
      </c>
      <c r="I8309" s="162"/>
      <c r="J8309" s="162" t="s">
        <v>380</v>
      </c>
      <c r="K8309" s="162" t="s">
        <v>3383</v>
      </c>
      <c r="L8309" s="162"/>
      <c r="M8309" s="162" t="s">
        <v>3359</v>
      </c>
      <c r="N8309" s="162"/>
      <c r="O8309" s="162"/>
      <c r="P8309" s="162"/>
      <c r="Q8309" s="162"/>
      <c r="R8309" s="162"/>
      <c r="S8309" s="181"/>
      <c r="T8309" s="162"/>
      <c r="U8309" s="162"/>
      <c r="V8309" s="182"/>
      <c r="W8309" s="162"/>
      <c r="X8309" s="162"/>
      <c r="Y8309" s="162"/>
      <c r="Z8309" s="162"/>
      <c r="AA8309" s="159"/>
      <c r="AB8309" s="162"/>
      <c r="AC8309" s="159"/>
      <c r="AD8309" s="3" t="s">
        <v>3408</v>
      </c>
      <c r="AE8309" s="162"/>
      <c r="AF8309" t="s">
        <v>3060</v>
      </c>
      <c r="AH8309" s="2">
        <v>40556.169166666667</v>
      </c>
      <c r="AI8309" s="162"/>
    </row>
    <row r="8310" spans="1:35" ht="15" customHeight="1" thickBot="1" x14ac:dyDescent="0.4">
      <c r="B8310" s="5">
        <f t="shared" si="756"/>
        <v>8308</v>
      </c>
      <c r="C8310">
        <f t="shared" si="760"/>
        <v>108</v>
      </c>
      <c r="D8310" s="199">
        <v>1974</v>
      </c>
      <c r="E8310" s="159" t="s">
        <v>2520</v>
      </c>
      <c r="F8310" s="159" t="s">
        <v>25</v>
      </c>
      <c r="G8310" s="160">
        <v>883918</v>
      </c>
      <c r="H8310" s="159"/>
      <c r="I8310" s="159"/>
      <c r="J8310" s="159" t="s">
        <v>380</v>
      </c>
      <c r="K8310" s="159" t="s">
        <v>3383</v>
      </c>
      <c r="L8310" s="159"/>
      <c r="M8310" s="159" t="s">
        <v>3453</v>
      </c>
      <c r="N8310" s="159"/>
      <c r="O8310" s="159"/>
      <c r="P8310" s="159"/>
      <c r="Q8310" s="159"/>
      <c r="R8310" s="159"/>
      <c r="S8310" s="159"/>
      <c r="T8310" s="159"/>
      <c r="U8310" s="159" t="s">
        <v>3687</v>
      </c>
      <c r="V8310" s="161" t="s">
        <v>3359</v>
      </c>
      <c r="W8310" s="159" t="s">
        <v>3572</v>
      </c>
      <c r="X8310" s="159" t="s">
        <v>3452</v>
      </c>
      <c r="Y8310" s="159"/>
      <c r="Z8310" s="159"/>
      <c r="AA8310" s="159"/>
      <c r="AB8310" s="167" t="s">
        <v>6865</v>
      </c>
      <c r="AC8310" s="159"/>
      <c r="AD8310" s="159" t="s">
        <v>3930</v>
      </c>
      <c r="AE8310" s="159"/>
      <c r="AF8310" t="s">
        <v>3451</v>
      </c>
      <c r="AG8310" s="159"/>
      <c r="AH8310" s="176">
        <v>46207</v>
      </c>
      <c r="AI8310" s="76" t="s">
        <v>6676</v>
      </c>
    </row>
    <row r="8311" spans="1:35" ht="15" thickBot="1" x14ac:dyDescent="0.4">
      <c r="A8311" s="159"/>
      <c r="B8311" s="5">
        <f t="shared" si="756"/>
        <v>8309</v>
      </c>
      <c r="C8311">
        <f t="shared" si="760"/>
        <v>9</v>
      </c>
      <c r="D8311" s="199">
        <v>1974</v>
      </c>
      <c r="E8311" s="162" t="s">
        <v>759</v>
      </c>
      <c r="F8311" s="162" t="s">
        <v>25</v>
      </c>
      <c r="G8311" s="162">
        <v>884026</v>
      </c>
      <c r="H8311" s="162" t="s">
        <v>17</v>
      </c>
      <c r="I8311" s="162"/>
      <c r="J8311" s="162" t="s">
        <v>380</v>
      </c>
      <c r="K8311" s="162" t="s">
        <v>3383</v>
      </c>
      <c r="L8311" s="162" t="s">
        <v>56</v>
      </c>
      <c r="M8311" s="162" t="s">
        <v>3359</v>
      </c>
      <c r="N8311" s="162"/>
      <c r="O8311" s="162"/>
      <c r="P8311" s="162"/>
      <c r="Q8311" s="162"/>
      <c r="R8311" s="162"/>
      <c r="S8311" s="181">
        <v>0.46</v>
      </c>
      <c r="T8311" s="162"/>
      <c r="U8311" s="162"/>
      <c r="V8311" s="182"/>
      <c r="W8311" s="162"/>
      <c r="X8311" s="162"/>
      <c r="Y8311" s="162"/>
      <c r="Z8311" s="162"/>
      <c r="AA8311" s="159"/>
      <c r="AB8311" s="162"/>
      <c r="AC8311" s="159"/>
      <c r="AD8311" s="3" t="s">
        <v>2641</v>
      </c>
      <c r="AE8311" s="162"/>
      <c r="AF8311" t="s">
        <v>3060</v>
      </c>
      <c r="AH8311" s="2">
        <v>41000.617662037039</v>
      </c>
      <c r="AI8311" s="162"/>
    </row>
    <row r="8312" spans="1:35" ht="15" thickBot="1" x14ac:dyDescent="0.4">
      <c r="A8312" s="159"/>
      <c r="B8312" s="5">
        <f t="shared" si="756"/>
        <v>8310</v>
      </c>
      <c r="C8312">
        <f t="shared" si="760"/>
        <v>25</v>
      </c>
      <c r="D8312" s="199">
        <v>1974</v>
      </c>
      <c r="E8312" s="159" t="s">
        <v>3006</v>
      </c>
      <c r="F8312" s="159" t="s">
        <v>25</v>
      </c>
      <c r="G8312" s="159">
        <v>884035</v>
      </c>
      <c r="H8312" s="159"/>
      <c r="I8312" s="159"/>
      <c r="J8312" s="159" t="s">
        <v>380</v>
      </c>
      <c r="K8312" s="159" t="s">
        <v>3383</v>
      </c>
      <c r="L8312" s="159"/>
      <c r="M8312" s="159" t="s">
        <v>3453</v>
      </c>
      <c r="N8312" s="159"/>
      <c r="O8312" s="159"/>
      <c r="P8312" s="159"/>
      <c r="Q8312" s="159"/>
      <c r="R8312" s="159"/>
      <c r="S8312" s="203"/>
      <c r="T8312" s="159"/>
      <c r="U8312" s="159" t="s">
        <v>3971</v>
      </c>
      <c r="V8312" s="161"/>
      <c r="W8312" s="159" t="s">
        <v>3971</v>
      </c>
      <c r="X8312" s="159" t="s">
        <v>3452</v>
      </c>
      <c r="Y8312" s="159"/>
      <c r="Z8312" s="159"/>
      <c r="AA8312" s="159"/>
      <c r="AB8312" s="159"/>
      <c r="AC8312" s="159"/>
      <c r="AE8312" s="159"/>
      <c r="AF8312" s="3" t="s">
        <v>3451</v>
      </c>
      <c r="AG8312" s="3"/>
      <c r="AH8312" s="153">
        <v>45561</v>
      </c>
      <c r="AI8312" s="76" t="s">
        <v>4220</v>
      </c>
    </row>
    <row r="8313" spans="1:35" ht="15" customHeight="1" thickBot="1" x14ac:dyDescent="0.4">
      <c r="A8313" s="159"/>
      <c r="B8313" s="5">
        <f t="shared" si="756"/>
        <v>8311</v>
      </c>
      <c r="C8313">
        <f t="shared" si="755"/>
        <v>3</v>
      </c>
      <c r="D8313" s="199">
        <v>1974</v>
      </c>
      <c r="E8313" s="162" t="s">
        <v>3888</v>
      </c>
      <c r="F8313" s="162" t="s">
        <v>25</v>
      </c>
      <c r="G8313" s="162">
        <v>884060</v>
      </c>
      <c r="H8313" s="162" t="s">
        <v>17</v>
      </c>
      <c r="I8313" s="162"/>
      <c r="J8313" s="162" t="s">
        <v>380</v>
      </c>
      <c r="K8313" s="162" t="s">
        <v>3383</v>
      </c>
      <c r="L8313" s="162" t="s">
        <v>28</v>
      </c>
      <c r="M8313" s="162" t="s">
        <v>3359</v>
      </c>
      <c r="N8313" s="162"/>
      <c r="O8313" s="162"/>
      <c r="P8313" s="162"/>
      <c r="Q8313" s="162"/>
      <c r="R8313" s="162"/>
      <c r="S8313" s="181">
        <v>460</v>
      </c>
      <c r="T8313" s="162"/>
      <c r="U8313" s="162"/>
      <c r="V8313" s="182"/>
      <c r="W8313" s="162"/>
      <c r="X8313" s="162"/>
      <c r="Y8313" s="162"/>
      <c r="Z8313" s="162"/>
      <c r="AA8313" s="159"/>
      <c r="AB8313" s="162" t="s">
        <v>188</v>
      </c>
      <c r="AC8313" s="159"/>
      <c r="AD8313" s="3" t="s">
        <v>2642</v>
      </c>
      <c r="AE8313" s="162"/>
      <c r="AF8313" t="s">
        <v>3060</v>
      </c>
      <c r="AH8313" s="2">
        <v>39991.802164351851</v>
      </c>
      <c r="AI8313" s="162"/>
    </row>
    <row r="8314" spans="1:35" ht="15" customHeight="1" thickBot="1" x14ac:dyDescent="0.4">
      <c r="A8314" s="159"/>
      <c r="B8314" s="5">
        <f t="shared" si="756"/>
        <v>8312</v>
      </c>
      <c r="C8314">
        <f t="shared" ref="C8314:C8320" si="761">+G8315-G8314</f>
        <v>2</v>
      </c>
      <c r="D8314" s="199">
        <v>1974</v>
      </c>
      <c r="E8314" s="162" t="s">
        <v>3888</v>
      </c>
      <c r="F8314" s="162" t="s">
        <v>25</v>
      </c>
      <c r="G8314" s="162">
        <v>884063</v>
      </c>
      <c r="H8314" s="162"/>
      <c r="I8314" s="162"/>
      <c r="J8314" s="162" t="s">
        <v>380</v>
      </c>
      <c r="K8314" s="162" t="s">
        <v>3383</v>
      </c>
      <c r="L8314" s="162"/>
      <c r="M8314" s="162" t="s">
        <v>3453</v>
      </c>
      <c r="N8314" s="162"/>
      <c r="O8314" s="162"/>
      <c r="P8314" s="162"/>
      <c r="Q8314" s="162"/>
      <c r="R8314" s="162"/>
      <c r="S8314" s="181"/>
      <c r="T8314" s="162"/>
      <c r="U8314" s="162" t="s">
        <v>3971</v>
      </c>
      <c r="V8314" s="182" t="s">
        <v>6326</v>
      </c>
      <c r="W8314" s="162" t="s">
        <v>3971</v>
      </c>
      <c r="X8314" s="162" t="s">
        <v>3452</v>
      </c>
      <c r="Y8314" s="162"/>
      <c r="Z8314" s="162"/>
      <c r="AA8314" s="159"/>
      <c r="AB8314" s="162"/>
      <c r="AC8314" s="159"/>
      <c r="AE8314" s="162"/>
      <c r="AF8314" t="s">
        <v>3451</v>
      </c>
      <c r="AH8314" s="2">
        <v>46053</v>
      </c>
      <c r="AI8314" s="162"/>
    </row>
    <row r="8315" spans="1:35" ht="15" thickBot="1" x14ac:dyDescent="0.4">
      <c r="A8315" s="159"/>
      <c r="B8315" s="5">
        <f t="shared" si="756"/>
        <v>8313</v>
      </c>
      <c r="C8315">
        <f t="shared" si="761"/>
        <v>45</v>
      </c>
      <c r="D8315" s="199">
        <v>1974</v>
      </c>
      <c r="E8315" s="162" t="s">
        <v>759</v>
      </c>
      <c r="F8315" s="162" t="s">
        <v>25</v>
      </c>
      <c r="G8315" s="162">
        <v>884065</v>
      </c>
      <c r="H8315" s="162" t="s">
        <v>17</v>
      </c>
      <c r="I8315" s="162"/>
      <c r="J8315" s="162" t="s">
        <v>380</v>
      </c>
      <c r="K8315" s="162" t="s">
        <v>3383</v>
      </c>
      <c r="L8315" s="162" t="s">
        <v>1729</v>
      </c>
      <c r="M8315" s="162" t="s">
        <v>3359</v>
      </c>
      <c r="N8315" s="162"/>
      <c r="O8315" s="162"/>
      <c r="P8315" s="162"/>
      <c r="Q8315" s="162"/>
      <c r="R8315" s="162"/>
      <c r="S8315" s="181"/>
      <c r="T8315" s="162"/>
      <c r="U8315" s="162"/>
      <c r="V8315" s="182"/>
      <c r="W8315" s="162"/>
      <c r="X8315" s="162"/>
      <c r="Y8315" s="162"/>
      <c r="Z8315" s="162"/>
      <c r="AA8315" s="159"/>
      <c r="AB8315" s="162" t="s">
        <v>222</v>
      </c>
      <c r="AC8315" s="159"/>
      <c r="AD8315" s="159"/>
      <c r="AE8315" s="162"/>
      <c r="AF8315" t="s">
        <v>3060</v>
      </c>
      <c r="AG8315" s="162"/>
      <c r="AH8315" s="163">
        <v>39826.984733796293</v>
      </c>
      <c r="AI8315" s="162"/>
    </row>
    <row r="8316" spans="1:35" ht="15" thickBot="1" x14ac:dyDescent="0.4">
      <c r="A8316" s="159"/>
      <c r="B8316" s="5">
        <f t="shared" si="756"/>
        <v>8314</v>
      </c>
      <c r="C8316">
        <f t="shared" si="761"/>
        <v>6</v>
      </c>
      <c r="D8316" s="199">
        <v>1974</v>
      </c>
      <c r="E8316" s="162" t="s">
        <v>3869</v>
      </c>
      <c r="F8316" s="162" t="s">
        <v>25</v>
      </c>
      <c r="G8316" s="162">
        <v>884110</v>
      </c>
      <c r="H8316" s="162"/>
      <c r="I8316" s="162"/>
      <c r="J8316" s="162" t="s">
        <v>380</v>
      </c>
      <c r="K8316" s="162" t="s">
        <v>3383</v>
      </c>
      <c r="L8316" s="162"/>
      <c r="M8316" s="162" t="s">
        <v>3453</v>
      </c>
      <c r="N8316" s="162"/>
      <c r="O8316" s="162"/>
      <c r="P8316" s="162"/>
      <c r="Q8316" s="162"/>
      <c r="R8316" s="162"/>
      <c r="S8316" s="181"/>
      <c r="T8316" s="162"/>
      <c r="U8316" s="162" t="s">
        <v>3971</v>
      </c>
      <c r="V8316" s="182" t="s">
        <v>6326</v>
      </c>
      <c r="W8316" s="162" t="s">
        <v>3971</v>
      </c>
      <c r="X8316" s="162" t="s">
        <v>3452</v>
      </c>
      <c r="Y8316" s="162"/>
      <c r="Z8316" s="162"/>
      <c r="AA8316" s="159"/>
      <c r="AB8316" s="162"/>
      <c r="AC8316" s="159"/>
      <c r="AE8316" s="162"/>
      <c r="AF8316" t="s">
        <v>3451</v>
      </c>
      <c r="AH8316" s="2">
        <v>46256</v>
      </c>
      <c r="AI8316" s="162" t="s">
        <v>6942</v>
      </c>
    </row>
    <row r="8317" spans="1:35" ht="15" thickBot="1" x14ac:dyDescent="0.4">
      <c r="A8317" s="159"/>
      <c r="B8317" s="5">
        <f t="shared" si="756"/>
        <v>8315</v>
      </c>
      <c r="C8317">
        <f t="shared" si="761"/>
        <v>33</v>
      </c>
      <c r="D8317" s="199">
        <v>1974</v>
      </c>
      <c r="E8317" s="162" t="s">
        <v>3869</v>
      </c>
      <c r="F8317" s="162" t="s">
        <v>25</v>
      </c>
      <c r="G8317" s="162">
        <v>884116</v>
      </c>
      <c r="H8317" s="162" t="s">
        <v>17</v>
      </c>
      <c r="I8317" s="162"/>
      <c r="J8317" s="162" t="s">
        <v>380</v>
      </c>
      <c r="K8317" s="162" t="s">
        <v>3383</v>
      </c>
      <c r="L8317" s="162" t="s">
        <v>37</v>
      </c>
      <c r="M8317" s="162" t="s">
        <v>3359</v>
      </c>
      <c r="N8317" s="162"/>
      <c r="O8317" s="162"/>
      <c r="P8317" s="162"/>
      <c r="Q8317" s="162"/>
      <c r="R8317" s="162"/>
      <c r="S8317" s="181"/>
      <c r="T8317" s="162"/>
      <c r="U8317" s="162"/>
      <c r="V8317" s="182"/>
      <c r="W8317" s="162"/>
      <c r="X8317" s="162"/>
      <c r="Y8317" s="162"/>
      <c r="Z8317" s="162"/>
      <c r="AA8317" s="159"/>
      <c r="AB8317" s="162" t="s">
        <v>81</v>
      </c>
      <c r="AC8317" s="159"/>
      <c r="AD8317" s="3" t="s">
        <v>6131</v>
      </c>
      <c r="AE8317" s="162"/>
      <c r="AF8317" t="s">
        <v>3060</v>
      </c>
      <c r="AH8317" s="2">
        <v>40446.084988425922</v>
      </c>
      <c r="AI8317" s="162"/>
    </row>
    <row r="8318" spans="1:35" ht="15" thickBot="1" x14ac:dyDescent="0.4">
      <c r="A8318" s="159"/>
      <c r="B8318" s="5">
        <f t="shared" si="756"/>
        <v>8316</v>
      </c>
      <c r="C8318">
        <f t="shared" si="761"/>
        <v>2</v>
      </c>
      <c r="D8318" s="199">
        <v>1974</v>
      </c>
      <c r="E8318" s="162" t="s">
        <v>3869</v>
      </c>
      <c r="F8318" s="162" t="s">
        <v>25</v>
      </c>
      <c r="G8318" s="162">
        <v>884149</v>
      </c>
      <c r="H8318" s="162"/>
      <c r="I8318" s="162"/>
      <c r="J8318" s="162" t="s">
        <v>380</v>
      </c>
      <c r="K8318" s="162" t="s">
        <v>3383</v>
      </c>
      <c r="L8318" s="162"/>
      <c r="M8318" s="162" t="s">
        <v>3453</v>
      </c>
      <c r="N8318" s="162"/>
      <c r="O8318" s="162"/>
      <c r="P8318" s="162"/>
      <c r="Q8318" s="162"/>
      <c r="R8318" s="162"/>
      <c r="S8318" s="181"/>
      <c r="T8318" s="162"/>
      <c r="U8318" s="162" t="s">
        <v>3971</v>
      </c>
      <c r="V8318" s="182"/>
      <c r="W8318" s="162" t="s">
        <v>3971</v>
      </c>
      <c r="X8318" s="162" t="s">
        <v>3452</v>
      </c>
      <c r="Y8318" s="162"/>
      <c r="Z8318" s="162"/>
      <c r="AA8318" s="159"/>
      <c r="AB8318" s="162"/>
      <c r="AC8318" s="159"/>
      <c r="AD8318" s="3" t="s">
        <v>6111</v>
      </c>
      <c r="AE8318" s="162"/>
      <c r="AF8318" t="s">
        <v>3451</v>
      </c>
      <c r="AH8318" s="2">
        <v>45519</v>
      </c>
      <c r="AI8318" s="162" t="s">
        <v>6289</v>
      </c>
    </row>
    <row r="8319" spans="1:35" ht="15" thickBot="1" x14ac:dyDescent="0.4">
      <c r="A8319" s="159"/>
      <c r="B8319" s="5">
        <f t="shared" si="756"/>
        <v>8317</v>
      </c>
      <c r="C8319">
        <f t="shared" si="761"/>
        <v>2</v>
      </c>
      <c r="D8319" s="199">
        <v>1974</v>
      </c>
      <c r="E8319" s="162" t="s">
        <v>3869</v>
      </c>
      <c r="F8319" s="162" t="s">
        <v>25</v>
      </c>
      <c r="G8319" s="162">
        <v>884151</v>
      </c>
      <c r="H8319" s="162" t="s">
        <v>17</v>
      </c>
      <c r="I8319" s="162"/>
      <c r="J8319" s="162" t="s">
        <v>380</v>
      </c>
      <c r="K8319" s="162" t="s">
        <v>3383</v>
      </c>
      <c r="L8319" s="162" t="s">
        <v>71</v>
      </c>
      <c r="M8319" s="162" t="s">
        <v>3359</v>
      </c>
      <c r="N8319" s="162"/>
      <c r="O8319" s="162"/>
      <c r="P8319" s="162"/>
      <c r="Q8319" s="162"/>
      <c r="R8319" s="162"/>
      <c r="S8319" s="181"/>
      <c r="T8319" s="162"/>
      <c r="U8319" s="162"/>
      <c r="V8319" s="182"/>
      <c r="W8319" s="162"/>
      <c r="X8319" s="162"/>
      <c r="Y8319" s="162"/>
      <c r="Z8319" s="162"/>
      <c r="AA8319" s="159"/>
      <c r="AB8319" s="162" t="s">
        <v>139</v>
      </c>
      <c r="AC8319" s="159"/>
      <c r="AD8319" s="3" t="s">
        <v>2644</v>
      </c>
      <c r="AE8319" s="162"/>
      <c r="AF8319" t="s">
        <v>3060</v>
      </c>
      <c r="AH8319" s="2">
        <v>40319.505949074075</v>
      </c>
      <c r="AI8319" s="162"/>
    </row>
    <row r="8320" spans="1:35" ht="15" thickBot="1" x14ac:dyDescent="0.4">
      <c r="A8320" s="159"/>
      <c r="B8320" s="5">
        <f t="shared" si="756"/>
        <v>8318</v>
      </c>
      <c r="C8320">
        <f t="shared" si="761"/>
        <v>13</v>
      </c>
      <c r="D8320" s="199">
        <v>1974</v>
      </c>
      <c r="E8320" s="162" t="s">
        <v>3869</v>
      </c>
      <c r="F8320" s="162" t="s">
        <v>25</v>
      </c>
      <c r="G8320" s="162">
        <v>884153</v>
      </c>
      <c r="H8320" s="162"/>
      <c r="I8320" s="162"/>
      <c r="J8320" s="162" t="s">
        <v>380</v>
      </c>
      <c r="K8320" s="162" t="s">
        <v>3383</v>
      </c>
      <c r="L8320" s="162"/>
      <c r="M8320" s="162" t="s">
        <v>3453</v>
      </c>
      <c r="N8320" s="162"/>
      <c r="O8320" s="162"/>
      <c r="P8320" s="162"/>
      <c r="Q8320" s="162"/>
      <c r="R8320" s="162"/>
      <c r="S8320" s="181"/>
      <c r="T8320" s="162"/>
      <c r="U8320" s="162" t="s">
        <v>3971</v>
      </c>
      <c r="V8320" s="182"/>
      <c r="W8320" s="162" t="s">
        <v>3971</v>
      </c>
      <c r="X8320" s="162" t="s">
        <v>3452</v>
      </c>
      <c r="Y8320" s="162"/>
      <c r="Z8320" s="162"/>
      <c r="AA8320" s="159"/>
      <c r="AB8320" s="162"/>
      <c r="AC8320" s="159"/>
      <c r="AD8320" s="3" t="s">
        <v>6111</v>
      </c>
      <c r="AE8320" s="162"/>
      <c r="AF8320" t="s">
        <v>3451</v>
      </c>
      <c r="AH8320" s="2">
        <v>46014</v>
      </c>
      <c r="AI8320" s="162" t="s">
        <v>6290</v>
      </c>
    </row>
    <row r="8321" spans="1:35" ht="15" thickBot="1" x14ac:dyDescent="0.4">
      <c r="A8321" s="159"/>
      <c r="B8321" s="5">
        <f t="shared" si="756"/>
        <v>8319</v>
      </c>
      <c r="C8321">
        <f t="shared" si="755"/>
        <v>1416</v>
      </c>
      <c r="D8321" s="199">
        <v>1974</v>
      </c>
      <c r="E8321" s="162" t="s">
        <v>3869</v>
      </c>
      <c r="F8321" s="162" t="s">
        <v>25</v>
      </c>
      <c r="G8321" s="162">
        <v>884166</v>
      </c>
      <c r="H8321" s="162" t="s">
        <v>17</v>
      </c>
      <c r="I8321" s="162"/>
      <c r="J8321" s="162" t="s">
        <v>380</v>
      </c>
      <c r="K8321" s="162" t="s">
        <v>3383</v>
      </c>
      <c r="L8321" s="162" t="s">
        <v>254</v>
      </c>
      <c r="M8321" s="162" t="s">
        <v>3359</v>
      </c>
      <c r="N8321" s="162"/>
      <c r="O8321" s="162"/>
      <c r="P8321" s="162"/>
      <c r="Q8321" s="162"/>
      <c r="R8321" s="162"/>
      <c r="S8321" s="181"/>
      <c r="T8321" s="162"/>
      <c r="U8321" s="162" t="s">
        <v>3971</v>
      </c>
      <c r="V8321" s="182"/>
      <c r="W8321" s="162" t="s">
        <v>3971</v>
      </c>
      <c r="X8321" s="162"/>
      <c r="Y8321" s="162"/>
      <c r="Z8321" s="162"/>
      <c r="AA8321" s="159" t="s">
        <v>6111</v>
      </c>
      <c r="AB8321" s="162"/>
      <c r="AC8321" s="176">
        <v>27900</v>
      </c>
      <c r="AD8321" s="3" t="s">
        <v>6112</v>
      </c>
      <c r="AE8321" s="162"/>
      <c r="AF8321" t="s">
        <v>3060</v>
      </c>
      <c r="AH8321" s="2">
        <v>40456.862372685187</v>
      </c>
      <c r="AI8321" s="162"/>
    </row>
    <row r="8322" spans="1:35" ht="15" thickBot="1" x14ac:dyDescent="0.4">
      <c r="A8322" s="159"/>
      <c r="B8322" s="5">
        <f t="shared" si="756"/>
        <v>8320</v>
      </c>
      <c r="C8322">
        <f t="shared" si="755"/>
        <v>174</v>
      </c>
      <c r="D8322" s="199">
        <v>1974</v>
      </c>
      <c r="E8322" s="162" t="s">
        <v>15</v>
      </c>
      <c r="F8322" s="162" t="s">
        <v>25</v>
      </c>
      <c r="G8322" s="162">
        <v>885582</v>
      </c>
      <c r="H8322" s="162" t="s">
        <v>17</v>
      </c>
      <c r="I8322" s="162"/>
      <c r="J8322" s="162" t="s">
        <v>380</v>
      </c>
      <c r="K8322" s="162" t="s">
        <v>3383</v>
      </c>
      <c r="L8322" s="162" t="s">
        <v>2646</v>
      </c>
      <c r="M8322" s="162" t="s">
        <v>3359</v>
      </c>
      <c r="N8322" s="162"/>
      <c r="O8322" s="162"/>
      <c r="P8322" s="162"/>
      <c r="Q8322" s="162"/>
      <c r="R8322" s="162"/>
      <c r="S8322" s="181"/>
      <c r="T8322" s="162"/>
      <c r="U8322" s="162"/>
      <c r="V8322" s="182"/>
      <c r="W8322" s="162"/>
      <c r="X8322" s="162"/>
      <c r="Y8322" s="162"/>
      <c r="Z8322" s="162"/>
      <c r="AA8322" s="159"/>
      <c r="AB8322" s="162"/>
      <c r="AC8322" s="159"/>
      <c r="AE8322" s="162"/>
      <c r="AF8322" t="s">
        <v>3060</v>
      </c>
      <c r="AH8322" s="2">
        <v>40754.080543981479</v>
      </c>
      <c r="AI8322" s="162"/>
    </row>
    <row r="8323" spans="1:35" ht="15" thickBot="1" x14ac:dyDescent="0.4">
      <c r="A8323" s="159"/>
      <c r="B8323" s="5">
        <f t="shared" si="756"/>
        <v>8321</v>
      </c>
      <c r="C8323">
        <f t="shared" si="755"/>
        <v>15</v>
      </c>
      <c r="D8323" s="199">
        <v>1974</v>
      </c>
      <c r="E8323" s="162" t="s">
        <v>15</v>
      </c>
      <c r="F8323" s="162" t="s">
        <v>25</v>
      </c>
      <c r="G8323" s="162">
        <v>885756</v>
      </c>
      <c r="H8323" s="162" t="s">
        <v>17</v>
      </c>
      <c r="I8323" s="162"/>
      <c r="J8323" s="162" t="s">
        <v>3354</v>
      </c>
      <c r="K8323" s="162"/>
      <c r="L8323" s="162" t="s">
        <v>1159</v>
      </c>
      <c r="M8323" s="162" t="s">
        <v>3359</v>
      </c>
      <c r="N8323" s="162"/>
      <c r="O8323" s="162"/>
      <c r="P8323" s="162"/>
      <c r="Q8323" s="162"/>
      <c r="R8323" s="162"/>
      <c r="S8323" s="181"/>
      <c r="T8323" s="162"/>
      <c r="U8323" s="162"/>
      <c r="V8323" s="182"/>
      <c r="W8323" s="162"/>
      <c r="X8323" s="162"/>
      <c r="Y8323" s="162"/>
      <c r="Z8323" s="162"/>
      <c r="AA8323" s="159"/>
      <c r="AB8323" s="162"/>
      <c r="AC8323" s="159"/>
      <c r="AD8323" s="3" t="s">
        <v>2647</v>
      </c>
      <c r="AE8323" s="162"/>
      <c r="AF8323" t="s">
        <v>3060</v>
      </c>
      <c r="AH8323" s="2">
        <v>40715.327789351853</v>
      </c>
      <c r="AI8323" s="162"/>
    </row>
    <row r="8324" spans="1:35" ht="15" thickBot="1" x14ac:dyDescent="0.4">
      <c r="A8324" s="159"/>
      <c r="B8324" s="5">
        <f t="shared" si="756"/>
        <v>8322</v>
      </c>
      <c r="C8324">
        <f t="shared" si="755"/>
        <v>138</v>
      </c>
      <c r="D8324" s="199">
        <v>1974</v>
      </c>
      <c r="E8324" s="162" t="s">
        <v>15</v>
      </c>
      <c r="F8324" s="162" t="s">
        <v>25</v>
      </c>
      <c r="G8324" s="162">
        <v>885771</v>
      </c>
      <c r="H8324" s="162" t="s">
        <v>17</v>
      </c>
      <c r="I8324" s="162"/>
      <c r="J8324" s="162" t="s">
        <v>3354</v>
      </c>
      <c r="K8324" s="162" t="s">
        <v>3383</v>
      </c>
      <c r="L8324" s="162"/>
      <c r="M8324" s="162" t="s">
        <v>3359</v>
      </c>
      <c r="N8324" s="162"/>
      <c r="O8324" s="162"/>
      <c r="P8324" s="162"/>
      <c r="Q8324" s="162"/>
      <c r="R8324" s="162"/>
      <c r="S8324" s="181"/>
      <c r="T8324" s="162"/>
      <c r="U8324" s="162"/>
      <c r="V8324" s="182"/>
      <c r="W8324" s="162"/>
      <c r="X8324" s="162"/>
      <c r="Y8324" s="162"/>
      <c r="Z8324" s="162"/>
      <c r="AA8324" s="159"/>
      <c r="AB8324" s="162" t="s">
        <v>139</v>
      </c>
      <c r="AC8324" s="159"/>
      <c r="AE8324" s="162"/>
      <c r="AF8324" t="s">
        <v>3060</v>
      </c>
      <c r="AH8324" s="2">
        <v>40104.743946759256</v>
      </c>
      <c r="AI8324" s="162"/>
    </row>
    <row r="8325" spans="1:35" ht="15" thickBot="1" x14ac:dyDescent="0.4">
      <c r="A8325" s="159"/>
      <c r="B8325" s="5">
        <f t="shared" si="756"/>
        <v>8323</v>
      </c>
      <c r="C8325">
        <f t="shared" si="755"/>
        <v>703</v>
      </c>
      <c r="D8325" s="199">
        <v>1974</v>
      </c>
      <c r="E8325" s="162" t="s">
        <v>15</v>
      </c>
      <c r="F8325" s="162" t="s">
        <v>25</v>
      </c>
      <c r="G8325" s="162">
        <v>885909</v>
      </c>
      <c r="H8325" s="162" t="s">
        <v>17</v>
      </c>
      <c r="I8325" s="162"/>
      <c r="J8325" s="162" t="s">
        <v>3354</v>
      </c>
      <c r="K8325" s="162" t="s">
        <v>3383</v>
      </c>
      <c r="L8325" s="162" t="s">
        <v>914</v>
      </c>
      <c r="M8325" s="162" t="s">
        <v>3359</v>
      </c>
      <c r="N8325" s="162"/>
      <c r="O8325" s="162"/>
      <c r="P8325" s="162"/>
      <c r="Q8325" s="162"/>
      <c r="R8325" s="162"/>
      <c r="S8325" s="181"/>
      <c r="T8325" s="162"/>
      <c r="U8325" s="162"/>
      <c r="V8325" s="182"/>
      <c r="W8325" s="162"/>
      <c r="X8325" s="162"/>
      <c r="Y8325" s="162"/>
      <c r="Z8325" s="162"/>
      <c r="AA8325" s="159"/>
      <c r="AB8325" s="162"/>
      <c r="AC8325" s="159"/>
      <c r="AE8325" s="162"/>
      <c r="AF8325" t="s">
        <v>3060</v>
      </c>
      <c r="AH8325" s="2">
        <v>40412.567071759258</v>
      </c>
      <c r="AI8325" s="162"/>
    </row>
    <row r="8326" spans="1:35" ht="15" thickBot="1" x14ac:dyDescent="0.4">
      <c r="A8326" s="159"/>
      <c r="B8326" s="5">
        <f t="shared" si="756"/>
        <v>8324</v>
      </c>
      <c r="C8326">
        <f t="shared" si="755"/>
        <v>33</v>
      </c>
      <c r="D8326" s="199">
        <v>1974</v>
      </c>
      <c r="E8326" s="159" t="s">
        <v>15</v>
      </c>
      <c r="F8326" s="159" t="s">
        <v>25</v>
      </c>
      <c r="G8326" s="159">
        <v>886612</v>
      </c>
      <c r="H8326" s="159"/>
      <c r="I8326" s="159"/>
      <c r="J8326" s="159"/>
      <c r="K8326" s="159"/>
      <c r="L8326" s="159"/>
      <c r="M8326" s="159"/>
      <c r="N8326" s="159"/>
      <c r="O8326" s="159"/>
      <c r="P8326" s="159"/>
      <c r="Q8326" s="159"/>
      <c r="R8326" s="159"/>
      <c r="S8326" s="203"/>
      <c r="T8326" s="159"/>
      <c r="U8326" s="159"/>
      <c r="V8326" s="161"/>
      <c r="W8326" s="159"/>
      <c r="X8326" s="159"/>
      <c r="Y8326" s="159"/>
      <c r="Z8326" s="159"/>
      <c r="AA8326" s="159"/>
      <c r="AB8326" s="159"/>
      <c r="AC8326" s="159"/>
      <c r="AE8326" s="159"/>
      <c r="AF8326" s="3" t="s">
        <v>3451</v>
      </c>
      <c r="AG8326" s="3"/>
      <c r="AH8326" s="153">
        <v>45661</v>
      </c>
      <c r="AI8326" s="167" t="s">
        <v>4585</v>
      </c>
    </row>
    <row r="8327" spans="1:35" ht="16" thickBot="1" x14ac:dyDescent="0.4">
      <c r="A8327" s="159"/>
      <c r="B8327" s="5">
        <f t="shared" si="756"/>
        <v>8325</v>
      </c>
      <c r="C8327">
        <f t="shared" si="755"/>
        <v>585</v>
      </c>
      <c r="D8327" s="199">
        <f>+D8326</f>
        <v>1974</v>
      </c>
      <c r="E8327" s="89" t="s">
        <v>15</v>
      </c>
      <c r="F8327" s="89" t="s">
        <v>25</v>
      </c>
      <c r="G8327" s="160">
        <v>886645</v>
      </c>
      <c r="H8327" s="89"/>
      <c r="I8327" s="89"/>
      <c r="J8327" s="89"/>
      <c r="K8327" s="89" t="s">
        <v>3383</v>
      </c>
      <c r="L8327" s="89"/>
      <c r="M8327" s="89"/>
      <c r="N8327" s="89"/>
      <c r="O8327" s="89"/>
      <c r="P8327" s="89"/>
      <c r="Q8327" s="89"/>
      <c r="R8327" s="89"/>
      <c r="S8327" s="129"/>
      <c r="T8327" s="89"/>
      <c r="U8327" s="89"/>
      <c r="V8327" s="140"/>
      <c r="W8327" s="89"/>
      <c r="X8327" s="89"/>
      <c r="Y8327" s="89"/>
      <c r="Z8327" s="89"/>
      <c r="AA8327" s="89"/>
      <c r="AB8327" s="89"/>
      <c r="AC8327" s="89"/>
      <c r="AD8327" s="101"/>
      <c r="AE8327" s="89"/>
      <c r="AF8327" t="s">
        <v>3451</v>
      </c>
      <c r="AG8327" s="101"/>
      <c r="AH8327" s="103">
        <v>45839</v>
      </c>
      <c r="AI8327" s="90" t="s">
        <v>5191</v>
      </c>
    </row>
    <row r="8328" spans="1:35" ht="15" thickBot="1" x14ac:dyDescent="0.4">
      <c r="A8328" s="159"/>
      <c r="B8328" s="5">
        <f t="shared" si="756"/>
        <v>8326</v>
      </c>
      <c r="C8328">
        <f t="shared" si="755"/>
        <v>48</v>
      </c>
      <c r="D8328" s="199">
        <v>1974</v>
      </c>
      <c r="E8328" s="162" t="s">
        <v>15</v>
      </c>
      <c r="F8328" s="162" t="s">
        <v>16</v>
      </c>
      <c r="G8328" s="162">
        <v>887230</v>
      </c>
      <c r="H8328" s="162" t="s">
        <v>17</v>
      </c>
      <c r="I8328" s="162"/>
      <c r="J8328" s="162" t="s">
        <v>3354</v>
      </c>
      <c r="K8328" s="162" t="s">
        <v>3383</v>
      </c>
      <c r="L8328" s="162" t="s">
        <v>2648</v>
      </c>
      <c r="M8328" s="162" t="s">
        <v>3359</v>
      </c>
      <c r="N8328" s="162"/>
      <c r="O8328" s="162"/>
      <c r="P8328" s="162"/>
      <c r="Q8328" s="162"/>
      <c r="R8328" s="162"/>
      <c r="S8328" s="181"/>
      <c r="T8328" s="162"/>
      <c r="U8328" s="162"/>
      <c r="V8328" s="182"/>
      <c r="W8328" s="162"/>
      <c r="X8328" s="162"/>
      <c r="Y8328" s="162"/>
      <c r="Z8328" s="162"/>
      <c r="AA8328" s="159"/>
      <c r="AB8328" s="162"/>
      <c r="AC8328" s="159"/>
      <c r="AE8328" s="162"/>
      <c r="AF8328" t="s">
        <v>3060</v>
      </c>
      <c r="AH8328" s="2">
        <v>40192.445659722223</v>
      </c>
      <c r="AI8328" s="162"/>
    </row>
    <row r="8329" spans="1:35" ht="15" thickBot="1" x14ac:dyDescent="0.4">
      <c r="A8329" s="159"/>
      <c r="B8329" s="5">
        <f t="shared" si="756"/>
        <v>8327</v>
      </c>
      <c r="C8329">
        <f t="shared" si="755"/>
        <v>477</v>
      </c>
      <c r="D8329" s="199">
        <v>1974</v>
      </c>
      <c r="E8329" s="162" t="s">
        <v>15</v>
      </c>
      <c r="F8329" s="162" t="s">
        <v>16</v>
      </c>
      <c r="G8329" s="162">
        <v>887278</v>
      </c>
      <c r="H8329" s="162" t="s">
        <v>17</v>
      </c>
      <c r="I8329" s="162"/>
      <c r="J8329" s="162" t="s">
        <v>3354</v>
      </c>
      <c r="K8329" s="162" t="s">
        <v>3383</v>
      </c>
      <c r="L8329" s="162" t="s">
        <v>71</v>
      </c>
      <c r="M8329" s="162" t="s">
        <v>3359</v>
      </c>
      <c r="N8329" s="162"/>
      <c r="O8329" s="162"/>
      <c r="P8329" s="162"/>
      <c r="Q8329" s="162"/>
      <c r="R8329" s="162"/>
      <c r="S8329" s="181"/>
      <c r="T8329" s="162"/>
      <c r="U8329" s="162"/>
      <c r="V8329" s="182"/>
      <c r="W8329" s="162"/>
      <c r="X8329" s="162"/>
      <c r="Y8329" s="162"/>
      <c r="Z8329" s="162"/>
      <c r="AA8329" s="159"/>
      <c r="AB8329" s="162"/>
      <c r="AC8329" s="159"/>
      <c r="AE8329" s="162"/>
      <c r="AF8329" t="s">
        <v>3060</v>
      </c>
      <c r="AH8329" s="2">
        <v>40189.741423611114</v>
      </c>
      <c r="AI8329" s="162"/>
    </row>
    <row r="8330" spans="1:35" ht="15" customHeight="1" thickBot="1" x14ac:dyDescent="0.4">
      <c r="A8330" s="159"/>
      <c r="B8330" s="5">
        <f t="shared" si="756"/>
        <v>8328</v>
      </c>
      <c r="C8330">
        <f t="shared" si="755"/>
        <v>11</v>
      </c>
      <c r="D8330" s="199">
        <v>1974</v>
      </c>
      <c r="E8330" s="162" t="s">
        <v>3890</v>
      </c>
      <c r="F8330" s="162" t="s">
        <v>1112</v>
      </c>
      <c r="G8330" s="162">
        <v>887755</v>
      </c>
      <c r="H8330" s="162" t="s">
        <v>17</v>
      </c>
      <c r="I8330" s="162"/>
      <c r="J8330" s="162" t="s">
        <v>380</v>
      </c>
      <c r="K8330" s="162" t="s">
        <v>3383</v>
      </c>
      <c r="L8330" s="162" t="s">
        <v>239</v>
      </c>
      <c r="M8330" s="162" t="s">
        <v>3359</v>
      </c>
      <c r="N8330" s="162"/>
      <c r="O8330" s="162"/>
      <c r="P8330" s="162"/>
      <c r="Q8330" s="162"/>
      <c r="R8330" s="162"/>
      <c r="S8330" s="181"/>
      <c r="T8330" s="162"/>
      <c r="U8330" s="162"/>
      <c r="V8330" s="182"/>
      <c r="W8330" s="162"/>
      <c r="X8330" s="162"/>
      <c r="Y8330" s="162"/>
      <c r="Z8330" s="162"/>
      <c r="AA8330" s="159"/>
      <c r="AB8330" s="162"/>
      <c r="AC8330" s="159"/>
      <c r="AD8330" s="3" t="s">
        <v>2649</v>
      </c>
      <c r="AE8330" s="162"/>
      <c r="AF8330" t="s">
        <v>3060</v>
      </c>
      <c r="AH8330" s="2">
        <v>40520.291643518518</v>
      </c>
      <c r="AI8330" s="162"/>
    </row>
    <row r="8331" spans="1:35" ht="15" thickBot="1" x14ac:dyDescent="0.4">
      <c r="A8331" s="159"/>
      <c r="B8331" s="5">
        <f t="shared" si="756"/>
        <v>8329</v>
      </c>
      <c r="C8331">
        <f t="shared" si="755"/>
        <v>1855</v>
      </c>
      <c r="D8331" s="199">
        <v>1974</v>
      </c>
      <c r="E8331" s="162" t="s">
        <v>3890</v>
      </c>
      <c r="F8331" s="162" t="s">
        <v>1112</v>
      </c>
      <c r="G8331" s="162">
        <v>887766</v>
      </c>
      <c r="H8331" s="162"/>
      <c r="I8331" s="162"/>
      <c r="J8331" s="162" t="s">
        <v>380</v>
      </c>
      <c r="K8331" s="162" t="s">
        <v>3383</v>
      </c>
      <c r="L8331" s="162"/>
      <c r="M8331" s="162"/>
      <c r="N8331" s="162"/>
      <c r="O8331" s="162"/>
      <c r="P8331" s="162"/>
      <c r="Q8331" s="162"/>
      <c r="R8331" s="162"/>
      <c r="S8331" s="181"/>
      <c r="T8331" s="162"/>
      <c r="U8331" s="162" t="s">
        <v>3857</v>
      </c>
      <c r="V8331" s="182" t="s">
        <v>5551</v>
      </c>
      <c r="W8331" s="162" t="s">
        <v>3971</v>
      </c>
      <c r="X8331" s="162"/>
      <c r="Y8331" s="162"/>
      <c r="Z8331" s="162"/>
      <c r="AA8331" s="159"/>
      <c r="AB8331" s="162"/>
      <c r="AC8331" s="159"/>
      <c r="AE8331" s="162"/>
      <c r="AF8331" t="s">
        <v>3451</v>
      </c>
      <c r="AH8331" s="2">
        <v>45961</v>
      </c>
      <c r="AI8331" s="162"/>
    </row>
    <row r="8332" spans="1:35" ht="15" thickBot="1" x14ac:dyDescent="0.4">
      <c r="A8332" s="159"/>
      <c r="B8332" s="5">
        <f t="shared" si="756"/>
        <v>8330</v>
      </c>
      <c r="C8332">
        <f t="shared" si="755"/>
        <v>105</v>
      </c>
      <c r="D8332" s="199">
        <v>1974</v>
      </c>
      <c r="E8332" s="162" t="s">
        <v>15</v>
      </c>
      <c r="F8332" s="162" t="s">
        <v>25</v>
      </c>
      <c r="G8332" s="162">
        <v>889621</v>
      </c>
      <c r="H8332" s="162" t="s">
        <v>17</v>
      </c>
      <c r="I8332" s="162"/>
      <c r="J8332" s="162" t="s">
        <v>3354</v>
      </c>
      <c r="K8332" s="162" t="s">
        <v>3383</v>
      </c>
      <c r="L8332" s="162"/>
      <c r="M8332" s="162" t="s">
        <v>3359</v>
      </c>
      <c r="N8332" s="162"/>
      <c r="O8332" s="162"/>
      <c r="P8332" s="162"/>
      <c r="Q8332" s="162"/>
      <c r="R8332" s="162"/>
      <c r="S8332" s="181"/>
      <c r="T8332" s="162"/>
      <c r="U8332" s="162"/>
      <c r="V8332" s="182"/>
      <c r="W8332" s="162"/>
      <c r="X8332" s="162"/>
      <c r="Y8332" s="162"/>
      <c r="Z8332" s="162"/>
      <c r="AA8332" s="159"/>
      <c r="AB8332" s="162"/>
      <c r="AC8332" s="159"/>
      <c r="AE8332" s="162"/>
      <c r="AF8332" t="s">
        <v>3060</v>
      </c>
      <c r="AH8332" s="2">
        <v>39985.606585648151</v>
      </c>
      <c r="AI8332" s="162"/>
    </row>
    <row r="8333" spans="1:35" ht="15" thickBot="1" x14ac:dyDescent="0.4">
      <c r="A8333" s="159"/>
      <c r="B8333" s="5">
        <f t="shared" si="756"/>
        <v>8331</v>
      </c>
      <c r="C8333">
        <f t="shared" si="755"/>
        <v>230</v>
      </c>
      <c r="D8333" s="199">
        <v>1974</v>
      </c>
      <c r="E8333" s="162" t="s">
        <v>15</v>
      </c>
      <c r="F8333" s="162" t="s">
        <v>25</v>
      </c>
      <c r="G8333" s="162">
        <v>889726</v>
      </c>
      <c r="H8333" s="162" t="s">
        <v>17</v>
      </c>
      <c r="I8333" s="162"/>
      <c r="J8333" s="162" t="s">
        <v>3354</v>
      </c>
      <c r="K8333" s="162" t="s">
        <v>3383</v>
      </c>
      <c r="L8333" s="162"/>
      <c r="M8333" s="162" t="s">
        <v>3359</v>
      </c>
      <c r="N8333" s="162"/>
      <c r="O8333" s="162"/>
      <c r="P8333" s="162"/>
      <c r="Q8333" s="162"/>
      <c r="R8333" s="162"/>
      <c r="S8333" s="181"/>
      <c r="T8333" s="162"/>
      <c r="U8333" s="162"/>
      <c r="V8333" s="182"/>
      <c r="W8333" s="162"/>
      <c r="X8333" s="162"/>
      <c r="Y8333" s="162"/>
      <c r="Z8333" s="162"/>
      <c r="AA8333" s="159"/>
      <c r="AB8333" s="162"/>
      <c r="AC8333" s="159"/>
      <c r="AE8333" s="162"/>
      <c r="AF8333" t="s">
        <v>3060</v>
      </c>
      <c r="AH8333" s="2">
        <v>40860.679537037038</v>
      </c>
      <c r="AI8333" s="162"/>
    </row>
    <row r="8334" spans="1:35" ht="15" thickBot="1" x14ac:dyDescent="0.4">
      <c r="A8334" s="159"/>
      <c r="B8334" s="5">
        <f t="shared" si="756"/>
        <v>8332</v>
      </c>
      <c r="C8334">
        <f t="shared" si="755"/>
        <v>233</v>
      </c>
      <c r="D8334" s="199">
        <v>1974</v>
      </c>
      <c r="E8334" s="162" t="s">
        <v>327</v>
      </c>
      <c r="F8334" s="162" t="s">
        <v>25</v>
      </c>
      <c r="G8334" s="162">
        <v>889956</v>
      </c>
      <c r="H8334" s="162" t="s">
        <v>17</v>
      </c>
      <c r="I8334" s="162"/>
      <c r="J8334" s="162" t="s">
        <v>3364</v>
      </c>
      <c r="K8334" s="162" t="s">
        <v>3383</v>
      </c>
      <c r="L8334" s="162" t="s">
        <v>959</v>
      </c>
      <c r="M8334" s="162" t="s">
        <v>3359</v>
      </c>
      <c r="N8334" s="162"/>
      <c r="O8334" s="162"/>
      <c r="P8334" s="162"/>
      <c r="Q8334" s="162"/>
      <c r="R8334" s="162"/>
      <c r="S8334" s="181"/>
      <c r="T8334" s="162"/>
      <c r="U8334" s="162"/>
      <c r="V8334" s="182"/>
      <c r="W8334" s="162"/>
      <c r="X8334" s="162"/>
      <c r="Y8334" s="162"/>
      <c r="Z8334" s="162"/>
      <c r="AA8334" s="159"/>
      <c r="AB8334" s="162" t="s">
        <v>2089</v>
      </c>
      <c r="AC8334" s="159">
        <v>1982</v>
      </c>
      <c r="AD8334" s="3" t="s">
        <v>6113</v>
      </c>
      <c r="AE8334" s="162"/>
      <c r="AF8334" t="s">
        <v>3060</v>
      </c>
      <c r="AH8334" s="2">
        <v>40676.507569444446</v>
      </c>
      <c r="AI8334" s="162"/>
    </row>
    <row r="8335" spans="1:35" ht="15" thickBot="1" x14ac:dyDescent="0.4">
      <c r="A8335" s="159"/>
      <c r="B8335" s="5">
        <f t="shared" si="756"/>
        <v>8333</v>
      </c>
      <c r="C8335">
        <f t="shared" si="755"/>
        <v>164</v>
      </c>
      <c r="D8335" s="199">
        <v>1974</v>
      </c>
      <c r="E8335" s="162" t="s">
        <v>15</v>
      </c>
      <c r="F8335" s="162" t="s">
        <v>25</v>
      </c>
      <c r="G8335" s="162">
        <v>890189</v>
      </c>
      <c r="H8335" s="162" t="s">
        <v>17</v>
      </c>
      <c r="I8335" s="162"/>
      <c r="J8335" s="162" t="s">
        <v>3354</v>
      </c>
      <c r="K8335" s="162" t="s">
        <v>3383</v>
      </c>
      <c r="L8335" s="162"/>
      <c r="M8335" s="162" t="s">
        <v>3359</v>
      </c>
      <c r="N8335" s="162" t="s">
        <v>3359</v>
      </c>
      <c r="O8335" s="162"/>
      <c r="P8335" s="162"/>
      <c r="Q8335" s="162"/>
      <c r="R8335" s="162"/>
      <c r="S8335" s="181"/>
      <c r="T8335" s="162"/>
      <c r="U8335" s="162"/>
      <c r="V8335" s="182"/>
      <c r="W8335" s="162"/>
      <c r="X8335" s="162"/>
      <c r="Y8335" s="162"/>
      <c r="Z8335" s="162"/>
      <c r="AA8335" s="159"/>
      <c r="AB8335" s="162" t="s">
        <v>139</v>
      </c>
      <c r="AC8335" s="159"/>
      <c r="AE8335" s="162"/>
      <c r="AF8335" t="s">
        <v>3060</v>
      </c>
      <c r="AH8335" s="2">
        <v>40557.599004629628</v>
      </c>
      <c r="AI8335" s="162"/>
    </row>
    <row r="8336" spans="1:35" ht="15" thickBot="1" x14ac:dyDescent="0.4">
      <c r="A8336" s="159"/>
      <c r="B8336" s="5">
        <f t="shared" si="756"/>
        <v>8334</v>
      </c>
      <c r="C8336">
        <f t="shared" si="755"/>
        <v>287</v>
      </c>
      <c r="D8336" s="199">
        <v>1974</v>
      </c>
      <c r="E8336" s="162" t="s">
        <v>15</v>
      </c>
      <c r="F8336" s="162" t="s">
        <v>25</v>
      </c>
      <c r="G8336" s="162">
        <v>890353</v>
      </c>
      <c r="H8336" s="162" t="s">
        <v>17</v>
      </c>
      <c r="I8336" s="162"/>
      <c r="J8336" s="162" t="s">
        <v>3354</v>
      </c>
      <c r="K8336" s="162"/>
      <c r="L8336" s="162"/>
      <c r="M8336" s="162" t="s">
        <v>3359</v>
      </c>
      <c r="N8336" s="162" t="s">
        <v>3359</v>
      </c>
      <c r="O8336" s="162"/>
      <c r="P8336" s="162"/>
      <c r="Q8336" s="162"/>
      <c r="R8336" s="162"/>
      <c r="S8336" s="181"/>
      <c r="T8336" s="162"/>
      <c r="U8336" s="162"/>
      <c r="V8336" s="182"/>
      <c r="W8336" s="162"/>
      <c r="X8336" s="162"/>
      <c r="Y8336" s="162"/>
      <c r="Z8336" s="162"/>
      <c r="AA8336" s="159"/>
      <c r="AB8336" s="162"/>
      <c r="AC8336" s="159"/>
      <c r="AE8336" s="162"/>
      <c r="AF8336" t="s">
        <v>3060</v>
      </c>
      <c r="AH8336" s="2">
        <v>40454.821597222224</v>
      </c>
      <c r="AI8336" s="162"/>
    </row>
    <row r="8337" spans="1:35" ht="15" customHeight="1" thickBot="1" x14ac:dyDescent="0.4">
      <c r="A8337" s="159"/>
      <c r="B8337" s="5">
        <f t="shared" si="756"/>
        <v>8335</v>
      </c>
      <c r="C8337">
        <f t="shared" si="755"/>
        <v>213</v>
      </c>
      <c r="D8337" s="199">
        <v>1974</v>
      </c>
      <c r="E8337" s="159" t="s">
        <v>15</v>
      </c>
      <c r="F8337" s="159" t="s">
        <v>25</v>
      </c>
      <c r="G8337" s="159">
        <v>890640</v>
      </c>
      <c r="H8337" s="159"/>
      <c r="I8337" s="159"/>
      <c r="J8337" s="159"/>
      <c r="K8337" s="159"/>
      <c r="L8337" s="159"/>
      <c r="M8337" s="159"/>
      <c r="N8337" s="159"/>
      <c r="O8337" s="159"/>
      <c r="P8337" s="159"/>
      <c r="Q8337" s="159"/>
      <c r="R8337" s="159"/>
      <c r="S8337" s="203"/>
      <c r="T8337" s="159"/>
      <c r="U8337" s="159"/>
      <c r="V8337" s="161"/>
      <c r="W8337" s="159"/>
      <c r="X8337" s="159"/>
      <c r="Y8337" s="159"/>
      <c r="Z8337" s="159"/>
      <c r="AA8337" s="159"/>
      <c r="AB8337" s="159"/>
      <c r="AC8337" s="159"/>
      <c r="AE8337" s="159"/>
      <c r="AF8337" s="3" t="s">
        <v>3451</v>
      </c>
      <c r="AG8337" s="3"/>
      <c r="AH8337" s="153">
        <v>45661</v>
      </c>
      <c r="AI8337" s="167" t="s">
        <v>4575</v>
      </c>
    </row>
    <row r="8338" spans="1:35" ht="15" customHeight="1" thickBot="1" x14ac:dyDescent="0.4">
      <c r="A8338" s="159"/>
      <c r="B8338" s="5">
        <f t="shared" si="756"/>
        <v>8336</v>
      </c>
      <c r="C8338">
        <f t="shared" si="755"/>
        <v>41</v>
      </c>
      <c r="D8338" s="199">
        <v>1974</v>
      </c>
      <c r="E8338" s="162" t="s">
        <v>15</v>
      </c>
      <c r="F8338" s="162" t="s">
        <v>25</v>
      </c>
      <c r="G8338" s="162">
        <v>890853</v>
      </c>
      <c r="H8338" s="162" t="s">
        <v>17</v>
      </c>
      <c r="I8338" s="162"/>
      <c r="J8338" s="162" t="s">
        <v>3356</v>
      </c>
      <c r="K8338" s="162" t="s">
        <v>3383</v>
      </c>
      <c r="L8338" s="162" t="s">
        <v>2651</v>
      </c>
      <c r="M8338" s="162" t="s">
        <v>3359</v>
      </c>
      <c r="N8338" s="162"/>
      <c r="O8338" s="162"/>
      <c r="P8338" s="162"/>
      <c r="Q8338" s="162"/>
      <c r="R8338" s="162"/>
      <c r="S8338" s="181"/>
      <c r="T8338" s="162"/>
      <c r="U8338" s="162"/>
      <c r="V8338" s="182"/>
      <c r="W8338" s="162"/>
      <c r="X8338" s="162"/>
      <c r="Y8338" s="162"/>
      <c r="Z8338" s="162"/>
      <c r="AA8338" s="159"/>
      <c r="AB8338" s="162"/>
      <c r="AC8338" s="159"/>
      <c r="AE8338" s="162"/>
      <c r="AF8338" t="s">
        <v>3060</v>
      </c>
      <c r="AH8338" s="2">
        <v>40806.720462962963</v>
      </c>
      <c r="AI8338" s="162"/>
    </row>
    <row r="8339" spans="1:35" ht="15" customHeight="1" thickBot="1" x14ac:dyDescent="0.4">
      <c r="A8339" s="159"/>
      <c r="B8339" s="5">
        <f t="shared" si="756"/>
        <v>8337</v>
      </c>
      <c r="C8339">
        <f t="shared" si="755"/>
        <v>430</v>
      </c>
      <c r="D8339" s="199">
        <v>1974</v>
      </c>
      <c r="E8339" s="162" t="s">
        <v>15</v>
      </c>
      <c r="F8339" s="162" t="s">
        <v>25</v>
      </c>
      <c r="G8339" s="162">
        <v>890894</v>
      </c>
      <c r="H8339" s="162" t="s">
        <v>17</v>
      </c>
      <c r="I8339" s="162"/>
      <c r="J8339" s="162" t="s">
        <v>3354</v>
      </c>
      <c r="K8339" s="162" t="s">
        <v>3383</v>
      </c>
      <c r="L8339" s="162" t="s">
        <v>258</v>
      </c>
      <c r="M8339" s="162" t="s">
        <v>3359</v>
      </c>
      <c r="N8339" s="162"/>
      <c r="O8339" s="162"/>
      <c r="P8339" s="162"/>
      <c r="Q8339" s="162"/>
      <c r="R8339" s="162"/>
      <c r="S8339" s="181"/>
      <c r="T8339" s="162"/>
      <c r="U8339" s="162"/>
      <c r="V8339" s="182"/>
      <c r="W8339" s="162"/>
      <c r="X8339" s="162"/>
      <c r="Y8339" s="162"/>
      <c r="Z8339" s="162"/>
      <c r="AA8339" s="159"/>
      <c r="AB8339" s="162"/>
      <c r="AC8339" s="159"/>
      <c r="AE8339" s="162"/>
      <c r="AF8339" t="s">
        <v>3060</v>
      </c>
      <c r="AH8339" s="2">
        <v>40506.811550925922</v>
      </c>
      <c r="AI8339" s="162"/>
    </row>
    <row r="8340" spans="1:35" ht="15" customHeight="1" thickBot="1" x14ac:dyDescent="0.4">
      <c r="A8340" s="159"/>
      <c r="B8340" s="5">
        <f t="shared" si="756"/>
        <v>8338</v>
      </c>
      <c r="C8340">
        <f t="shared" si="755"/>
        <v>315</v>
      </c>
      <c r="D8340" s="202">
        <v>1974</v>
      </c>
      <c r="E8340" s="159" t="s">
        <v>15</v>
      </c>
      <c r="F8340" s="159" t="s">
        <v>25</v>
      </c>
      <c r="G8340" s="159">
        <v>891324</v>
      </c>
      <c r="H8340" s="159"/>
      <c r="I8340" s="159"/>
      <c r="J8340" s="159"/>
      <c r="K8340" s="159"/>
      <c r="L8340" s="159"/>
      <c r="M8340" s="159"/>
      <c r="N8340" s="159"/>
      <c r="O8340" s="159"/>
      <c r="P8340" s="159"/>
      <c r="Q8340" s="159"/>
      <c r="R8340" s="159"/>
      <c r="S8340" s="203"/>
      <c r="T8340" s="159"/>
      <c r="U8340" s="159"/>
      <c r="V8340" s="161"/>
      <c r="W8340" s="159"/>
      <c r="X8340" s="159"/>
      <c r="Y8340" s="159"/>
      <c r="Z8340" s="159"/>
      <c r="AA8340" s="159"/>
      <c r="AB8340" s="159"/>
      <c r="AC8340" s="159"/>
      <c r="AE8340" s="159"/>
      <c r="AF8340" s="3" t="s">
        <v>3451</v>
      </c>
      <c r="AG8340" s="3"/>
      <c r="AH8340" s="153">
        <v>45568</v>
      </c>
      <c r="AI8340" s="167" t="s">
        <v>4343</v>
      </c>
    </row>
    <row r="8341" spans="1:35" ht="15" customHeight="1" thickBot="1" x14ac:dyDescent="0.4">
      <c r="A8341" s="159"/>
      <c r="B8341" s="5">
        <f t="shared" si="756"/>
        <v>8339</v>
      </c>
      <c r="C8341">
        <f t="shared" si="755"/>
        <v>22</v>
      </c>
      <c r="D8341" s="199">
        <v>1974</v>
      </c>
      <c r="E8341" s="162" t="s">
        <v>221</v>
      </c>
      <c r="F8341" s="162" t="s">
        <v>25</v>
      </c>
      <c r="G8341" s="162">
        <v>891639</v>
      </c>
      <c r="H8341" s="162" t="s">
        <v>17</v>
      </c>
      <c r="I8341" s="162"/>
      <c r="J8341" s="162" t="s">
        <v>380</v>
      </c>
      <c r="K8341" s="162"/>
      <c r="L8341" s="162"/>
      <c r="M8341" s="162" t="s">
        <v>3359</v>
      </c>
      <c r="N8341" s="162"/>
      <c r="O8341" s="162"/>
      <c r="P8341" s="162"/>
      <c r="Q8341" s="162"/>
      <c r="R8341" s="162"/>
      <c r="S8341" s="181"/>
      <c r="T8341" s="162"/>
      <c r="U8341" s="162"/>
      <c r="V8341" s="182"/>
      <c r="W8341" s="162"/>
      <c r="X8341" s="162"/>
      <c r="Y8341" s="162"/>
      <c r="Z8341" s="162"/>
      <c r="AA8341" s="159"/>
      <c r="AB8341" s="162"/>
      <c r="AC8341" s="159"/>
      <c r="AE8341" s="162"/>
      <c r="AF8341" t="s">
        <v>3060</v>
      </c>
      <c r="AH8341" s="2">
        <v>39807.82240740741</v>
      </c>
      <c r="AI8341" s="162"/>
    </row>
    <row r="8342" spans="1:35" ht="15" customHeight="1" thickBot="1" x14ac:dyDescent="0.4">
      <c r="A8342" s="159"/>
      <c r="B8342" s="5">
        <f t="shared" si="756"/>
        <v>8340</v>
      </c>
      <c r="C8342">
        <f t="shared" si="755"/>
        <v>18</v>
      </c>
      <c r="D8342" s="199">
        <v>1974</v>
      </c>
      <c r="E8342" s="162" t="s">
        <v>221</v>
      </c>
      <c r="F8342" s="162" t="s">
        <v>25</v>
      </c>
      <c r="G8342" s="162">
        <v>891661</v>
      </c>
      <c r="H8342" s="162" t="s">
        <v>17</v>
      </c>
      <c r="I8342" s="162"/>
      <c r="J8342" s="162"/>
      <c r="K8342" s="162" t="s">
        <v>3383</v>
      </c>
      <c r="L8342" s="162" t="s">
        <v>2652</v>
      </c>
      <c r="M8342" s="162" t="s">
        <v>3359</v>
      </c>
      <c r="N8342" s="162"/>
      <c r="O8342" s="162"/>
      <c r="P8342" s="162"/>
      <c r="Q8342" s="162"/>
      <c r="R8342" s="162"/>
      <c r="S8342" s="181"/>
      <c r="T8342" s="162"/>
      <c r="U8342" s="162"/>
      <c r="V8342" s="182"/>
      <c r="W8342" s="162"/>
      <c r="X8342" s="162"/>
      <c r="Y8342" s="162"/>
      <c r="Z8342" s="162"/>
      <c r="AA8342" s="159"/>
      <c r="AB8342" s="162"/>
      <c r="AC8342" s="159">
        <v>1973</v>
      </c>
      <c r="AE8342" s="162"/>
      <c r="AF8342" t="s">
        <v>3060</v>
      </c>
      <c r="AH8342" s="2">
        <v>41008.425567129627</v>
      </c>
      <c r="AI8342" s="162"/>
    </row>
    <row r="8343" spans="1:35" ht="15" customHeight="1" thickBot="1" x14ac:dyDescent="0.4">
      <c r="A8343" s="159"/>
      <c r="B8343" s="5">
        <f t="shared" si="756"/>
        <v>8341</v>
      </c>
      <c r="C8343">
        <f t="shared" si="755"/>
        <v>54</v>
      </c>
      <c r="D8343" s="146">
        <f>+D8342</f>
        <v>1974</v>
      </c>
      <c r="E8343" s="3" t="s">
        <v>221</v>
      </c>
      <c r="F8343" s="3" t="s">
        <v>25</v>
      </c>
      <c r="G8343" s="165">
        <v>891679</v>
      </c>
      <c r="H8343" s="3"/>
      <c r="I8343" s="3"/>
      <c r="J8343" s="3"/>
      <c r="K8343" s="3" t="s">
        <v>3383</v>
      </c>
      <c r="L8343" s="3"/>
      <c r="M8343" s="3"/>
      <c r="N8343" s="3"/>
      <c r="O8343" s="3"/>
      <c r="P8343" s="3"/>
      <c r="Q8343" s="3"/>
      <c r="R8343" s="3"/>
      <c r="S8343" s="152"/>
      <c r="T8343" s="3"/>
      <c r="U8343" s="3" t="s">
        <v>3662</v>
      </c>
      <c r="V8343" s="143" t="s">
        <v>3359</v>
      </c>
      <c r="W8343" s="3"/>
      <c r="X8343" s="3"/>
      <c r="Y8343" s="3"/>
      <c r="Z8343" s="3"/>
      <c r="AB8343" s="3" t="s">
        <v>3930</v>
      </c>
      <c r="AE8343" s="3"/>
      <c r="AF8343" s="3" t="s">
        <v>3451</v>
      </c>
      <c r="AG8343" s="3"/>
      <c r="AH8343" s="153">
        <v>45739</v>
      </c>
      <c r="AI8343" s="14" t="s">
        <v>4847</v>
      </c>
    </row>
    <row r="8344" spans="1:35" ht="15" customHeight="1" thickBot="1" x14ac:dyDescent="0.4">
      <c r="A8344" s="3"/>
      <c r="B8344" s="5">
        <f t="shared" si="756"/>
        <v>8342</v>
      </c>
      <c r="C8344">
        <f t="shared" si="755"/>
        <v>38</v>
      </c>
      <c r="D8344" s="16">
        <v>1974</v>
      </c>
      <c r="E8344" s="162" t="s">
        <v>221</v>
      </c>
      <c r="F8344" s="162" t="s">
        <v>25</v>
      </c>
      <c r="G8344" s="162">
        <v>891733</v>
      </c>
      <c r="H8344" s="162" t="s">
        <v>17</v>
      </c>
      <c r="I8344" s="162"/>
      <c r="J8344" s="162" t="s">
        <v>3355</v>
      </c>
      <c r="K8344" s="162" t="s">
        <v>3383</v>
      </c>
      <c r="L8344" s="162"/>
      <c r="M8344" s="162" t="s">
        <v>3359</v>
      </c>
      <c r="N8344" s="162"/>
      <c r="O8344" s="162"/>
      <c r="P8344" s="162"/>
      <c r="Q8344" s="162"/>
      <c r="R8344" s="162"/>
      <c r="S8344" s="181"/>
      <c r="T8344" s="162"/>
      <c r="U8344" s="162"/>
      <c r="V8344" s="182"/>
      <c r="W8344" s="162"/>
      <c r="X8344" s="162"/>
      <c r="Y8344" s="162"/>
      <c r="Z8344" s="162"/>
      <c r="AA8344" s="159"/>
      <c r="AB8344" s="162" t="s">
        <v>282</v>
      </c>
      <c r="AC8344" s="159"/>
      <c r="AD8344" s="159"/>
      <c r="AE8344" s="162"/>
      <c r="AF8344" t="s">
        <v>3060</v>
      </c>
      <c r="AG8344" s="162"/>
      <c r="AH8344" s="163">
        <v>39834.43346064815</v>
      </c>
      <c r="AI8344" s="162"/>
    </row>
    <row r="8345" spans="1:35" ht="15" customHeight="1" thickBot="1" x14ac:dyDescent="0.4">
      <c r="A8345" s="3"/>
      <c r="B8345" s="5">
        <f t="shared" si="756"/>
        <v>8343</v>
      </c>
      <c r="C8345">
        <f t="shared" si="755"/>
        <v>43</v>
      </c>
      <c r="D8345" s="16">
        <v>1974</v>
      </c>
      <c r="E8345" s="162" t="s">
        <v>15</v>
      </c>
      <c r="F8345" s="162" t="s">
        <v>16</v>
      </c>
      <c r="G8345" s="162">
        <v>891771</v>
      </c>
      <c r="H8345" s="162" t="s">
        <v>17</v>
      </c>
      <c r="I8345" s="162"/>
      <c r="J8345" s="162" t="s">
        <v>3354</v>
      </c>
      <c r="K8345" s="162" t="s">
        <v>3383</v>
      </c>
      <c r="L8345" s="162"/>
      <c r="M8345" s="162" t="s">
        <v>3359</v>
      </c>
      <c r="N8345" s="162"/>
      <c r="O8345" s="162"/>
      <c r="P8345" s="162"/>
      <c r="Q8345" s="162"/>
      <c r="R8345" s="162"/>
      <c r="S8345" s="181"/>
      <c r="T8345" s="162"/>
      <c r="U8345" s="162"/>
      <c r="V8345" s="182"/>
      <c r="W8345" s="162"/>
      <c r="X8345" s="162"/>
      <c r="Y8345" s="162"/>
      <c r="Z8345" s="162"/>
      <c r="AA8345" s="159"/>
      <c r="AB8345" s="162"/>
      <c r="AC8345" s="159"/>
      <c r="AD8345" s="159"/>
      <c r="AE8345" s="162"/>
      <c r="AF8345" t="s">
        <v>3060</v>
      </c>
      <c r="AG8345" s="162"/>
      <c r="AH8345" s="163">
        <v>40451.474652777775</v>
      </c>
      <c r="AI8345" s="162"/>
    </row>
    <row r="8346" spans="1:35" ht="15" customHeight="1" thickBot="1" x14ac:dyDescent="0.4">
      <c r="A8346" s="3"/>
      <c r="B8346" s="5">
        <f t="shared" si="756"/>
        <v>8344</v>
      </c>
      <c r="C8346">
        <f t="shared" si="755"/>
        <v>45</v>
      </c>
      <c r="D8346" s="16">
        <v>1974</v>
      </c>
      <c r="E8346" s="120" t="s">
        <v>15</v>
      </c>
      <c r="F8346" s="120" t="s">
        <v>16</v>
      </c>
      <c r="G8346" s="122">
        <v>891814</v>
      </c>
      <c r="H8346" s="196" t="s">
        <v>5836</v>
      </c>
      <c r="I8346" s="196"/>
      <c r="J8346" s="196" t="s">
        <v>3354</v>
      </c>
      <c r="K8346" s="196" t="s">
        <v>3383</v>
      </c>
      <c r="L8346" s="196"/>
      <c r="M8346" s="196" t="s">
        <v>3453</v>
      </c>
      <c r="N8346" s="196"/>
      <c r="O8346" s="196"/>
      <c r="P8346" s="196"/>
      <c r="Q8346" s="196"/>
      <c r="R8346" s="196"/>
      <c r="S8346" s="204"/>
      <c r="T8346" s="196" t="s">
        <v>3262</v>
      </c>
      <c r="U8346" s="196"/>
      <c r="V8346" s="205"/>
      <c r="W8346" s="196" t="s">
        <v>3572</v>
      </c>
      <c r="X8346" s="196" t="s">
        <v>3660</v>
      </c>
      <c r="Y8346" s="196"/>
      <c r="Z8346" s="196"/>
      <c r="AA8346" s="196" t="s">
        <v>3262</v>
      </c>
      <c r="AB8346" s="196"/>
      <c r="AC8346" s="196"/>
      <c r="AD8346" s="196" t="s">
        <v>6104</v>
      </c>
      <c r="AE8346" s="196"/>
      <c r="AF8346" t="s">
        <v>3451</v>
      </c>
      <c r="AG8346" s="196"/>
      <c r="AH8346" s="206">
        <v>45999</v>
      </c>
      <c r="AI8346" s="198" t="s">
        <v>6083</v>
      </c>
    </row>
    <row r="8347" spans="1:35" ht="15" customHeight="1" thickBot="1" x14ac:dyDescent="0.4">
      <c r="A8347" s="3"/>
      <c r="B8347" s="5">
        <f t="shared" si="756"/>
        <v>8345</v>
      </c>
      <c r="C8347">
        <f t="shared" si="755"/>
        <v>80</v>
      </c>
      <c r="D8347" s="16">
        <v>1974</v>
      </c>
      <c r="E8347" s="162" t="s">
        <v>15</v>
      </c>
      <c r="F8347" s="162" t="s">
        <v>16</v>
      </c>
      <c r="G8347" s="162">
        <v>891859</v>
      </c>
      <c r="H8347" s="162"/>
      <c r="I8347" s="162"/>
      <c r="J8347" s="162" t="s">
        <v>3354</v>
      </c>
      <c r="K8347" s="162" t="s">
        <v>3383</v>
      </c>
      <c r="L8347" s="162"/>
      <c r="M8347" s="162" t="s">
        <v>3453</v>
      </c>
      <c r="N8347" s="162"/>
      <c r="O8347" s="162"/>
      <c r="P8347" s="162"/>
      <c r="Q8347" s="162"/>
      <c r="R8347" s="162"/>
      <c r="S8347" s="181"/>
      <c r="T8347" s="162" t="s">
        <v>3262</v>
      </c>
      <c r="U8347" s="162"/>
      <c r="V8347" s="182"/>
      <c r="W8347" s="162" t="s">
        <v>3572</v>
      </c>
      <c r="X8347" s="162" t="s">
        <v>3660</v>
      </c>
      <c r="Y8347" s="162"/>
      <c r="Z8347" s="162"/>
      <c r="AA8347" s="159" t="s">
        <v>3262</v>
      </c>
      <c r="AB8347" s="162"/>
      <c r="AC8347" s="159"/>
      <c r="AD8347" s="127" t="s">
        <v>4630</v>
      </c>
      <c r="AE8347" s="162"/>
      <c r="AF8347" t="s">
        <v>3451</v>
      </c>
      <c r="AG8347" s="162"/>
      <c r="AH8347" s="163">
        <v>45690</v>
      </c>
      <c r="AI8347" s="162"/>
    </row>
    <row r="8348" spans="1:35" ht="15" customHeight="1" thickBot="1" x14ac:dyDescent="0.4">
      <c r="A8348" s="3"/>
      <c r="B8348" s="5">
        <f t="shared" si="756"/>
        <v>8346</v>
      </c>
      <c r="C8348">
        <f t="shared" si="755"/>
        <v>78</v>
      </c>
      <c r="D8348" s="16">
        <v>1974</v>
      </c>
      <c r="E8348" s="162" t="s">
        <v>15</v>
      </c>
      <c r="F8348" s="162" t="s">
        <v>16</v>
      </c>
      <c r="G8348" s="162">
        <v>891939</v>
      </c>
      <c r="H8348" s="162" t="s">
        <v>17</v>
      </c>
      <c r="I8348" s="162"/>
      <c r="J8348" s="162" t="s">
        <v>3354</v>
      </c>
      <c r="K8348" s="162" t="s">
        <v>3383</v>
      </c>
      <c r="L8348" s="162" t="s">
        <v>2648</v>
      </c>
      <c r="M8348" s="162" t="s">
        <v>3359</v>
      </c>
      <c r="N8348" s="162"/>
      <c r="O8348" s="162"/>
      <c r="P8348" s="162"/>
      <c r="Q8348" s="162"/>
      <c r="R8348" s="162"/>
      <c r="S8348" s="181"/>
      <c r="T8348" s="162"/>
      <c r="U8348" s="162"/>
      <c r="V8348" s="182"/>
      <c r="W8348" s="162"/>
      <c r="X8348" s="162"/>
      <c r="Y8348" s="162"/>
      <c r="Z8348" s="162"/>
      <c r="AA8348" s="159"/>
      <c r="AB8348" s="162" t="s">
        <v>81</v>
      </c>
      <c r="AC8348" s="159">
        <v>1976</v>
      </c>
      <c r="AD8348" s="159" t="s">
        <v>2653</v>
      </c>
      <c r="AE8348" s="162"/>
      <c r="AF8348" t="s">
        <v>3060</v>
      </c>
      <c r="AG8348" s="162"/>
      <c r="AH8348" s="163">
        <v>39947.897361111114</v>
      </c>
      <c r="AI8348" s="162"/>
    </row>
    <row r="8349" spans="1:35" ht="15" customHeight="1" thickBot="1" x14ac:dyDescent="0.4">
      <c r="A8349" s="3"/>
      <c r="B8349" s="5">
        <f t="shared" si="756"/>
        <v>8347</v>
      </c>
      <c r="C8349">
        <f t="shared" si="755"/>
        <v>27</v>
      </c>
      <c r="D8349" s="16">
        <v>1974</v>
      </c>
      <c r="E8349" s="162" t="s">
        <v>15</v>
      </c>
      <c r="F8349" s="162" t="s">
        <v>16</v>
      </c>
      <c r="G8349" s="162">
        <v>892017</v>
      </c>
      <c r="H8349" s="162" t="s">
        <v>17</v>
      </c>
      <c r="I8349" s="162"/>
      <c r="J8349" s="162" t="s">
        <v>3354</v>
      </c>
      <c r="K8349" s="162" t="s">
        <v>3383</v>
      </c>
      <c r="L8349" s="162" t="s">
        <v>2654</v>
      </c>
      <c r="M8349" s="162" t="s">
        <v>3359</v>
      </c>
      <c r="N8349" s="162"/>
      <c r="O8349" s="162"/>
      <c r="P8349" s="162"/>
      <c r="Q8349" s="162"/>
      <c r="R8349" s="162"/>
      <c r="S8349" s="181"/>
      <c r="T8349" s="162"/>
      <c r="U8349" s="162"/>
      <c r="V8349" s="182"/>
      <c r="W8349" s="162"/>
      <c r="X8349" s="162"/>
      <c r="Y8349" s="162"/>
      <c r="Z8349" s="162"/>
      <c r="AA8349" s="159"/>
      <c r="AB8349" s="162"/>
      <c r="AC8349" s="159"/>
      <c r="AD8349" s="159"/>
      <c r="AE8349" s="162"/>
      <c r="AF8349" t="s">
        <v>3060</v>
      </c>
      <c r="AG8349" s="162"/>
      <c r="AH8349" s="163">
        <v>39825.32917824074</v>
      </c>
      <c r="AI8349" s="162"/>
    </row>
    <row r="8350" spans="1:35" ht="15" customHeight="1" thickBot="1" x14ac:dyDescent="0.4">
      <c r="A8350" s="3"/>
      <c r="B8350" s="5">
        <f t="shared" si="756"/>
        <v>8348</v>
      </c>
      <c r="C8350">
        <f t="shared" si="755"/>
        <v>499</v>
      </c>
      <c r="D8350" s="16">
        <v>1974</v>
      </c>
      <c r="E8350" s="162" t="s">
        <v>15</v>
      </c>
      <c r="F8350" s="162" t="s">
        <v>16</v>
      </c>
      <c r="G8350" s="162">
        <v>892044</v>
      </c>
      <c r="H8350" s="162" t="s">
        <v>17</v>
      </c>
      <c r="I8350" s="162"/>
      <c r="J8350" s="162"/>
      <c r="K8350" s="162"/>
      <c r="L8350" s="162"/>
      <c r="M8350" s="162" t="s">
        <v>3359</v>
      </c>
      <c r="N8350" s="162"/>
      <c r="O8350" s="162"/>
      <c r="P8350" s="162"/>
      <c r="Q8350" s="162"/>
      <c r="R8350" s="162"/>
      <c r="S8350" s="181"/>
      <c r="T8350" s="162"/>
      <c r="U8350" s="162"/>
      <c r="V8350" s="182"/>
      <c r="W8350" s="162"/>
      <c r="X8350" s="162"/>
      <c r="Y8350" s="162"/>
      <c r="Z8350" s="162"/>
      <c r="AA8350" s="159"/>
      <c r="AB8350" s="162"/>
      <c r="AC8350" s="159"/>
      <c r="AD8350" s="159"/>
      <c r="AE8350" s="162"/>
      <c r="AF8350" t="s">
        <v>3060</v>
      </c>
      <c r="AG8350" s="162"/>
      <c r="AH8350" s="163">
        <v>40279.784166666665</v>
      </c>
      <c r="AI8350" s="162"/>
    </row>
    <row r="8351" spans="1:35" ht="15" customHeight="1" thickBot="1" x14ac:dyDescent="0.4">
      <c r="A8351" s="3"/>
      <c r="B8351" s="5">
        <f t="shared" si="756"/>
        <v>8349</v>
      </c>
      <c r="C8351">
        <f t="shared" si="755"/>
        <v>8</v>
      </c>
      <c r="D8351" s="16">
        <v>1974</v>
      </c>
      <c r="E8351" s="162" t="s">
        <v>3886</v>
      </c>
      <c r="F8351" s="162" t="s">
        <v>25</v>
      </c>
      <c r="G8351" s="162">
        <v>892543</v>
      </c>
      <c r="H8351" s="162" t="s">
        <v>17</v>
      </c>
      <c r="I8351" s="162"/>
      <c r="J8351" s="162" t="s">
        <v>380</v>
      </c>
      <c r="K8351" s="162"/>
      <c r="L8351" s="162" t="s">
        <v>2655</v>
      </c>
      <c r="M8351" s="162" t="s">
        <v>3359</v>
      </c>
      <c r="N8351" s="162"/>
      <c r="O8351" s="162"/>
      <c r="P8351" s="162"/>
      <c r="Q8351" s="162"/>
      <c r="R8351" s="162"/>
      <c r="S8351" s="181"/>
      <c r="T8351" s="162"/>
      <c r="U8351" s="162"/>
      <c r="V8351" s="182"/>
      <c r="W8351" s="162"/>
      <c r="X8351" s="162"/>
      <c r="Y8351" s="162"/>
      <c r="Z8351" s="162"/>
      <c r="AA8351" s="159"/>
      <c r="AB8351" s="162"/>
      <c r="AC8351" s="159"/>
      <c r="AD8351" s="159" t="s">
        <v>3409</v>
      </c>
      <c r="AE8351" s="162"/>
      <c r="AF8351" t="s">
        <v>3060</v>
      </c>
      <c r="AG8351" s="162"/>
      <c r="AH8351" s="163">
        <v>40920.425833333335</v>
      </c>
      <c r="AI8351" s="162"/>
    </row>
    <row r="8352" spans="1:35" ht="15" customHeight="1" thickBot="1" x14ac:dyDescent="0.4">
      <c r="A8352" s="3"/>
      <c r="B8352" s="5">
        <f t="shared" si="756"/>
        <v>8350</v>
      </c>
      <c r="C8352">
        <f t="shared" si="755"/>
        <v>62</v>
      </c>
      <c r="D8352" s="16">
        <v>1974</v>
      </c>
      <c r="E8352" s="162" t="s">
        <v>3886</v>
      </c>
      <c r="F8352" s="162" t="s">
        <v>25</v>
      </c>
      <c r="G8352" s="162">
        <v>892551</v>
      </c>
      <c r="H8352" s="162" t="s">
        <v>17</v>
      </c>
      <c r="I8352" s="162"/>
      <c r="J8352" s="162" t="s">
        <v>380</v>
      </c>
      <c r="K8352" s="162" t="s">
        <v>3383</v>
      </c>
      <c r="L8352" s="162" t="s">
        <v>2655</v>
      </c>
      <c r="M8352" s="162" t="s">
        <v>3453</v>
      </c>
      <c r="N8352" s="162"/>
      <c r="O8352" s="162"/>
      <c r="P8352" s="162"/>
      <c r="Q8352" s="162"/>
      <c r="R8352" s="162"/>
      <c r="S8352" s="181"/>
      <c r="T8352" s="162"/>
      <c r="U8352" s="162" t="s">
        <v>3558</v>
      </c>
      <c r="V8352" s="182" t="s">
        <v>4078</v>
      </c>
      <c r="W8352" s="162" t="s">
        <v>3971</v>
      </c>
      <c r="X8352" s="162" t="s">
        <v>3452</v>
      </c>
      <c r="Y8352" s="162"/>
      <c r="Z8352" s="162"/>
      <c r="AA8352" s="159"/>
      <c r="AB8352" s="162"/>
      <c r="AC8352" s="159"/>
      <c r="AD8352" s="159" t="s">
        <v>4243</v>
      </c>
      <c r="AE8352" s="162"/>
      <c r="AF8352" t="s">
        <v>3451</v>
      </c>
      <c r="AG8352" s="162"/>
      <c r="AH8352" s="163">
        <v>45742</v>
      </c>
      <c r="AI8352" s="162"/>
    </row>
    <row r="8353" spans="1:35" ht="15" customHeight="1" thickBot="1" x14ac:dyDescent="0.4">
      <c r="A8353" s="3"/>
      <c r="B8353" s="5">
        <f t="shared" si="756"/>
        <v>8351</v>
      </c>
      <c r="C8353">
        <f t="shared" si="755"/>
        <v>13</v>
      </c>
      <c r="D8353" s="16">
        <v>1974</v>
      </c>
      <c r="E8353" s="162" t="s">
        <v>759</v>
      </c>
      <c r="F8353" s="162" t="s">
        <v>25</v>
      </c>
      <c r="G8353" s="162">
        <v>892613</v>
      </c>
      <c r="H8353" s="162" t="s">
        <v>17</v>
      </c>
      <c r="I8353" s="162"/>
      <c r="J8353" s="162" t="s">
        <v>3354</v>
      </c>
      <c r="K8353" s="162" t="s">
        <v>3383</v>
      </c>
      <c r="L8353" s="162" t="s">
        <v>603</v>
      </c>
      <c r="M8353" s="162" t="s">
        <v>3359</v>
      </c>
      <c r="N8353" s="162"/>
      <c r="O8353" s="162"/>
      <c r="P8353" s="162"/>
      <c r="Q8353" s="162"/>
      <c r="R8353" s="162"/>
      <c r="S8353" s="181">
        <v>460</v>
      </c>
      <c r="T8353" s="162"/>
      <c r="U8353" s="162"/>
      <c r="V8353" s="182"/>
      <c r="W8353" s="162"/>
      <c r="X8353" s="162"/>
      <c r="Y8353" s="162"/>
      <c r="Z8353" s="162"/>
      <c r="AA8353" s="159"/>
      <c r="AB8353" s="162"/>
      <c r="AC8353" s="159"/>
      <c r="AD8353" s="159" t="s">
        <v>2657</v>
      </c>
      <c r="AE8353" s="162"/>
      <c r="AF8353" t="s">
        <v>3060</v>
      </c>
      <c r="AG8353" s="162"/>
      <c r="AH8353" s="163">
        <v>39759.076249999998</v>
      </c>
      <c r="AI8353" s="162"/>
    </row>
    <row r="8354" spans="1:35" ht="15" customHeight="1" thickBot="1" x14ac:dyDescent="0.4">
      <c r="B8354" s="5">
        <f t="shared" si="756"/>
        <v>8352</v>
      </c>
      <c r="C8354">
        <f t="shared" ref="C8354:C8415" si="762">+G8355-G8354</f>
        <v>7</v>
      </c>
      <c r="D8354" s="16">
        <v>1974</v>
      </c>
      <c r="E8354" s="162" t="s">
        <v>759</v>
      </c>
      <c r="F8354" s="162" t="s">
        <v>25</v>
      </c>
      <c r="G8354" s="162">
        <v>892626</v>
      </c>
      <c r="H8354" s="162"/>
      <c r="I8354" s="162"/>
      <c r="J8354" s="162" t="s">
        <v>3354</v>
      </c>
      <c r="K8354" s="162" t="s">
        <v>3383</v>
      </c>
      <c r="L8354" s="162"/>
      <c r="M8354" s="162" t="s">
        <v>3453</v>
      </c>
      <c r="N8354" s="162" t="s">
        <v>3359</v>
      </c>
      <c r="O8354" s="162"/>
      <c r="P8354" s="162"/>
      <c r="Q8354" s="162"/>
      <c r="R8354" s="162"/>
      <c r="S8354" s="181"/>
      <c r="T8354" s="162" t="s">
        <v>3262</v>
      </c>
      <c r="U8354" s="162"/>
      <c r="V8354" s="182"/>
      <c r="W8354" s="162"/>
      <c r="X8354" s="162"/>
      <c r="Y8354" s="162"/>
      <c r="Z8354" s="162"/>
      <c r="AA8354" s="159" t="s">
        <v>3262</v>
      </c>
      <c r="AB8354" s="162"/>
      <c r="AC8354" s="159"/>
      <c r="AD8354" s="159" t="s">
        <v>4243</v>
      </c>
      <c r="AE8354" s="162"/>
      <c r="AF8354" t="s">
        <v>3451</v>
      </c>
      <c r="AG8354" s="162"/>
      <c r="AH8354" s="163">
        <v>46197</v>
      </c>
      <c r="AI8354" s="162"/>
    </row>
    <row r="8355" spans="1:35" ht="15" customHeight="1" thickBot="1" x14ac:dyDescent="0.4">
      <c r="B8355" s="5">
        <f t="shared" ref="B8355:B8418" si="763">+B8354+1</f>
        <v>8353</v>
      </c>
      <c r="C8355">
        <f t="shared" si="762"/>
        <v>681</v>
      </c>
      <c r="D8355" s="16">
        <v>1974</v>
      </c>
      <c r="E8355" s="162" t="s">
        <v>759</v>
      </c>
      <c r="F8355" s="162" t="s">
        <v>25</v>
      </c>
      <c r="G8355" s="162">
        <v>892633</v>
      </c>
      <c r="H8355" s="162" t="s">
        <v>17</v>
      </c>
      <c r="I8355" s="162"/>
      <c r="J8355" s="162" t="s">
        <v>3354</v>
      </c>
      <c r="K8355" s="162" t="s">
        <v>3383</v>
      </c>
      <c r="L8355" s="162" t="s">
        <v>2658</v>
      </c>
      <c r="M8355" s="162" t="s">
        <v>3359</v>
      </c>
      <c r="N8355" s="162"/>
      <c r="O8355" s="162"/>
      <c r="P8355" s="162"/>
      <c r="Q8355" s="162"/>
      <c r="R8355" s="162"/>
      <c r="S8355" s="181"/>
      <c r="T8355" s="162"/>
      <c r="U8355" s="162"/>
      <c r="V8355" s="182"/>
      <c r="W8355" s="162"/>
      <c r="X8355" s="162"/>
      <c r="Y8355" s="162"/>
      <c r="Z8355" s="162"/>
      <c r="AA8355" s="159"/>
      <c r="AB8355" s="162" t="s">
        <v>807</v>
      </c>
      <c r="AC8355" s="159"/>
      <c r="AD8355" s="159" t="s">
        <v>2659</v>
      </c>
      <c r="AE8355" s="162"/>
      <c r="AF8355" t="s">
        <v>3060</v>
      </c>
      <c r="AG8355" s="162"/>
      <c r="AH8355" s="163">
        <v>39870.333124999997</v>
      </c>
      <c r="AI8355" s="162"/>
    </row>
    <row r="8356" spans="1:35" ht="15" customHeight="1" thickBot="1" x14ac:dyDescent="0.4">
      <c r="A8356" s="3"/>
      <c r="B8356" s="5">
        <f t="shared" si="763"/>
        <v>8354</v>
      </c>
      <c r="C8356">
        <f t="shared" si="762"/>
        <v>55</v>
      </c>
      <c r="D8356" s="16">
        <v>1974</v>
      </c>
      <c r="E8356" s="162" t="s">
        <v>3762</v>
      </c>
      <c r="F8356" s="162" t="s">
        <v>1112</v>
      </c>
      <c r="G8356" s="162">
        <v>893314</v>
      </c>
      <c r="H8356" s="162" t="s">
        <v>17</v>
      </c>
      <c r="I8356" s="162"/>
      <c r="J8356" s="162"/>
      <c r="K8356" s="162" t="s">
        <v>3383</v>
      </c>
      <c r="L8356" s="162" t="s">
        <v>232</v>
      </c>
      <c r="M8356" s="162" t="s">
        <v>3359</v>
      </c>
      <c r="N8356" s="162"/>
      <c r="O8356" s="162"/>
      <c r="P8356" s="162"/>
      <c r="Q8356" s="162"/>
      <c r="R8356" s="162"/>
      <c r="S8356" s="181"/>
      <c r="T8356" s="162"/>
      <c r="U8356" s="162"/>
      <c r="V8356" s="182"/>
      <c r="W8356" s="162"/>
      <c r="X8356" s="162"/>
      <c r="Y8356" s="162"/>
      <c r="Z8356" s="162"/>
      <c r="AA8356" s="159"/>
      <c r="AB8356" s="162"/>
      <c r="AC8356" s="159"/>
      <c r="AD8356" s="159"/>
      <c r="AE8356" s="162"/>
      <c r="AF8356" t="s">
        <v>3060</v>
      </c>
      <c r="AG8356" s="162"/>
      <c r="AH8356" s="163">
        <v>40226.501006944447</v>
      </c>
      <c r="AI8356" s="162"/>
    </row>
    <row r="8357" spans="1:35" ht="15" customHeight="1" thickBot="1" x14ac:dyDescent="0.4">
      <c r="A8357" s="3"/>
      <c r="B8357" s="5">
        <f t="shared" si="763"/>
        <v>8355</v>
      </c>
      <c r="C8357">
        <f t="shared" si="762"/>
        <v>78</v>
      </c>
      <c r="D8357" s="16">
        <v>1974</v>
      </c>
      <c r="E8357" s="162" t="s">
        <v>2660</v>
      </c>
      <c r="F8357" s="162" t="s">
        <v>1112</v>
      </c>
      <c r="G8357" s="162">
        <v>893369</v>
      </c>
      <c r="H8357" s="162" t="s">
        <v>17</v>
      </c>
      <c r="I8357" s="162"/>
      <c r="J8357" s="162" t="s">
        <v>3354</v>
      </c>
      <c r="K8357" s="162" t="s">
        <v>3383</v>
      </c>
      <c r="L8357" s="162" t="s">
        <v>811</v>
      </c>
      <c r="M8357" s="162" t="s">
        <v>3359</v>
      </c>
      <c r="N8357" s="162"/>
      <c r="O8357" s="162"/>
      <c r="P8357" s="162"/>
      <c r="Q8357" s="162"/>
      <c r="R8357" s="162"/>
      <c r="S8357" s="181"/>
      <c r="T8357" s="162"/>
      <c r="U8357" s="162"/>
      <c r="V8357" s="182"/>
      <c r="W8357" s="162"/>
      <c r="X8357" s="162"/>
      <c r="Y8357" s="162"/>
      <c r="Z8357" s="162"/>
      <c r="AA8357" s="159"/>
      <c r="AB8357" s="162" t="s">
        <v>132</v>
      </c>
      <c r="AC8357" s="159"/>
      <c r="AD8357" s="159" t="s">
        <v>2661</v>
      </c>
      <c r="AE8357" s="162"/>
      <c r="AF8357" t="s">
        <v>3060</v>
      </c>
      <c r="AG8357" s="162"/>
      <c r="AH8357" s="163"/>
      <c r="AI8357" s="162"/>
    </row>
    <row r="8358" spans="1:35" ht="15" customHeight="1" thickBot="1" x14ac:dyDescent="0.4">
      <c r="A8358" s="3"/>
      <c r="B8358" s="5">
        <f t="shared" si="763"/>
        <v>8356</v>
      </c>
      <c r="C8358">
        <f t="shared" si="762"/>
        <v>23</v>
      </c>
      <c r="D8358" s="16">
        <v>1974</v>
      </c>
      <c r="E8358" s="162" t="s">
        <v>972</v>
      </c>
      <c r="F8358" s="162" t="s">
        <v>25</v>
      </c>
      <c r="G8358" s="162">
        <v>893447</v>
      </c>
      <c r="H8358" s="162" t="s">
        <v>17</v>
      </c>
      <c r="I8358" s="162"/>
      <c r="J8358" s="162" t="s">
        <v>3354</v>
      </c>
      <c r="K8358" s="162" t="s">
        <v>3383</v>
      </c>
      <c r="L8358" s="162" t="s">
        <v>46</v>
      </c>
      <c r="M8358" s="162" t="s">
        <v>3359</v>
      </c>
      <c r="N8358" s="162"/>
      <c r="O8358" s="162"/>
      <c r="P8358" s="162"/>
      <c r="Q8358" s="162"/>
      <c r="R8358" s="162"/>
      <c r="S8358" s="181"/>
      <c r="T8358" s="162"/>
      <c r="U8358" s="162"/>
      <c r="V8358" s="182"/>
      <c r="W8358" s="162"/>
      <c r="X8358" s="162"/>
      <c r="Y8358" s="162"/>
      <c r="Z8358" s="162"/>
      <c r="AA8358" s="159"/>
      <c r="AB8358" s="162"/>
      <c r="AC8358" s="159"/>
      <c r="AD8358" s="159"/>
      <c r="AE8358" s="162"/>
      <c r="AF8358" t="s">
        <v>3060</v>
      </c>
      <c r="AG8358" s="162"/>
      <c r="AH8358" s="163">
        <v>39782.84951388889</v>
      </c>
      <c r="AI8358" s="162"/>
    </row>
    <row r="8359" spans="1:35" ht="15" customHeight="1" thickBot="1" x14ac:dyDescent="0.4">
      <c r="A8359" s="3"/>
      <c r="B8359" s="5">
        <f t="shared" si="763"/>
        <v>8357</v>
      </c>
      <c r="C8359">
        <f t="shared" si="762"/>
        <v>13</v>
      </c>
      <c r="D8359" s="16">
        <v>1974</v>
      </c>
      <c r="E8359" s="162" t="s">
        <v>972</v>
      </c>
      <c r="F8359" s="162" t="s">
        <v>25</v>
      </c>
      <c r="G8359" s="162">
        <v>893470</v>
      </c>
      <c r="H8359" s="162" t="s">
        <v>17</v>
      </c>
      <c r="I8359" s="162"/>
      <c r="J8359" s="162" t="s">
        <v>3354</v>
      </c>
      <c r="K8359" s="162" t="s">
        <v>3383</v>
      </c>
      <c r="L8359" s="162" t="s">
        <v>375</v>
      </c>
      <c r="M8359" s="162" t="s">
        <v>3359</v>
      </c>
      <c r="N8359" s="162"/>
      <c r="O8359" s="162"/>
      <c r="P8359" s="162"/>
      <c r="Q8359" s="162"/>
      <c r="R8359" s="162"/>
      <c r="S8359" s="181"/>
      <c r="T8359" s="162"/>
      <c r="U8359" s="162"/>
      <c r="V8359" s="182"/>
      <c r="W8359" s="162"/>
      <c r="X8359" s="162"/>
      <c r="Y8359" s="162"/>
      <c r="Z8359" s="162"/>
      <c r="AA8359" s="159"/>
      <c r="AB8359" s="162" t="s">
        <v>139</v>
      </c>
      <c r="AC8359" s="159"/>
      <c r="AD8359" s="159"/>
      <c r="AE8359" s="162"/>
      <c r="AF8359" t="s">
        <v>3060</v>
      </c>
      <c r="AG8359" s="162"/>
      <c r="AH8359" s="163">
        <v>39742.355752314812</v>
      </c>
      <c r="AI8359" s="162"/>
    </row>
    <row r="8360" spans="1:35" ht="15" customHeight="1" thickBot="1" x14ac:dyDescent="0.4">
      <c r="A8360" s="3"/>
      <c r="B8360" s="5">
        <f t="shared" si="763"/>
        <v>8358</v>
      </c>
      <c r="C8360">
        <f t="shared" ref="C8360:C8363" si="764">+G8361-G8360</f>
        <v>7</v>
      </c>
      <c r="D8360" s="16">
        <v>1974</v>
      </c>
      <c r="E8360" s="162" t="s">
        <v>972</v>
      </c>
      <c r="F8360" s="162" t="s">
        <v>25</v>
      </c>
      <c r="G8360" s="162">
        <v>893483</v>
      </c>
      <c r="H8360" s="162" t="s">
        <v>17</v>
      </c>
      <c r="I8360" s="162"/>
      <c r="J8360" s="162" t="s">
        <v>3354</v>
      </c>
      <c r="K8360" s="162" t="s">
        <v>3383</v>
      </c>
      <c r="L8360" s="162" t="s">
        <v>80</v>
      </c>
      <c r="M8360" s="162" t="s">
        <v>3359</v>
      </c>
      <c r="N8360" s="162"/>
      <c r="O8360" s="162"/>
      <c r="P8360" s="162"/>
      <c r="Q8360" s="162"/>
      <c r="R8360" s="162"/>
      <c r="S8360" s="181">
        <v>493</v>
      </c>
      <c r="T8360" s="162"/>
      <c r="U8360" s="162"/>
      <c r="V8360" s="182"/>
      <c r="W8360" s="162"/>
      <c r="X8360" s="162"/>
      <c r="Y8360" s="162"/>
      <c r="Z8360" s="162"/>
      <c r="AA8360" s="159"/>
      <c r="AB8360" s="162" t="s">
        <v>250</v>
      </c>
      <c r="AC8360" s="159"/>
      <c r="AD8360" s="159" t="s">
        <v>2664</v>
      </c>
      <c r="AE8360" s="162"/>
      <c r="AF8360" t="s">
        <v>3060</v>
      </c>
      <c r="AG8360" s="162"/>
      <c r="AH8360" s="163">
        <v>39918.698599537034</v>
      </c>
      <c r="AI8360" s="162"/>
    </row>
    <row r="8361" spans="1:35" ht="15" customHeight="1" thickBot="1" x14ac:dyDescent="0.4">
      <c r="B8361" s="5">
        <f t="shared" si="763"/>
        <v>8359</v>
      </c>
      <c r="C8361">
        <f t="shared" si="764"/>
        <v>2231</v>
      </c>
      <c r="D8361" s="16">
        <v>1974</v>
      </c>
      <c r="E8361" s="159" t="s">
        <v>972</v>
      </c>
      <c r="F8361" s="159" t="s">
        <v>25</v>
      </c>
      <c r="G8361" s="160">
        <v>893490</v>
      </c>
      <c r="H8361" s="159"/>
      <c r="I8361" s="159"/>
      <c r="J8361" s="159" t="s">
        <v>3354</v>
      </c>
      <c r="K8361" s="159" t="s">
        <v>3383</v>
      </c>
      <c r="L8361" s="159"/>
      <c r="M8361" s="159" t="s">
        <v>3453</v>
      </c>
      <c r="N8361" s="159"/>
      <c r="O8361" s="159"/>
      <c r="P8361" s="159"/>
      <c r="Q8361" s="159"/>
      <c r="R8361" s="159"/>
      <c r="S8361" s="159"/>
      <c r="T8361" s="159"/>
      <c r="U8361" s="159" t="s">
        <v>3557</v>
      </c>
      <c r="V8361" s="159"/>
      <c r="W8361" s="159" t="s">
        <v>3557</v>
      </c>
      <c r="X8361" s="159" t="s">
        <v>3452</v>
      </c>
      <c r="Y8361" s="159"/>
      <c r="Z8361" s="159"/>
      <c r="AA8361" s="159"/>
      <c r="AB8361" s="159" t="s">
        <v>6805</v>
      </c>
      <c r="AC8361" s="159"/>
      <c r="AD8361" s="159"/>
      <c r="AE8361" s="159"/>
      <c r="AF8361" t="s">
        <v>3451</v>
      </c>
      <c r="AG8361" s="159"/>
      <c r="AH8361" s="176">
        <v>46207</v>
      </c>
      <c r="AI8361" s="76" t="s">
        <v>6806</v>
      </c>
    </row>
    <row r="8362" spans="1:35" ht="15" customHeight="1" thickBot="1" x14ac:dyDescent="0.4">
      <c r="A8362" s="3"/>
      <c r="B8362" s="5">
        <f t="shared" si="763"/>
        <v>8360</v>
      </c>
      <c r="C8362">
        <f t="shared" si="764"/>
        <v>4</v>
      </c>
      <c r="D8362" s="16">
        <v>1974</v>
      </c>
      <c r="E8362" s="162" t="s">
        <v>759</v>
      </c>
      <c r="F8362" s="162" t="s">
        <v>25</v>
      </c>
      <c r="G8362" s="162">
        <v>895721</v>
      </c>
      <c r="H8362" s="162" t="s">
        <v>17</v>
      </c>
      <c r="I8362" s="162"/>
      <c r="J8362" s="162" t="s">
        <v>380</v>
      </c>
      <c r="K8362" s="162" t="s">
        <v>3383</v>
      </c>
      <c r="L8362" s="162"/>
      <c r="M8362" s="162" t="s">
        <v>3359</v>
      </c>
      <c r="N8362" s="162"/>
      <c r="O8362" s="162"/>
      <c r="P8362" s="162"/>
      <c r="Q8362" s="162"/>
      <c r="R8362" s="162"/>
      <c r="S8362" s="181"/>
      <c r="T8362" s="162"/>
      <c r="U8362" s="162"/>
      <c r="V8362" s="182"/>
      <c r="W8362" s="162"/>
      <c r="X8362" s="162"/>
      <c r="Y8362" s="162"/>
      <c r="Z8362" s="162"/>
      <c r="AA8362" s="159"/>
      <c r="AB8362" s="162"/>
      <c r="AC8362" s="159"/>
      <c r="AD8362" s="159"/>
      <c r="AE8362" s="162"/>
      <c r="AF8362" t="s">
        <v>3060</v>
      </c>
      <c r="AG8362" s="162"/>
      <c r="AH8362" s="163">
        <v>40378.886087962965</v>
      </c>
      <c r="AI8362" s="162"/>
    </row>
    <row r="8363" spans="1:35" ht="15" customHeight="1" thickBot="1" x14ac:dyDescent="0.4">
      <c r="A8363" s="3"/>
      <c r="B8363" s="5">
        <f t="shared" si="763"/>
        <v>8361</v>
      </c>
      <c r="C8363">
        <f t="shared" si="764"/>
        <v>5</v>
      </c>
      <c r="D8363" s="16">
        <v>1974</v>
      </c>
      <c r="E8363" s="162" t="s">
        <v>759</v>
      </c>
      <c r="F8363" s="162" t="s">
        <v>25</v>
      </c>
      <c r="G8363" s="162">
        <v>895725</v>
      </c>
      <c r="H8363" s="162" t="s">
        <v>17</v>
      </c>
      <c r="I8363" s="162"/>
      <c r="J8363" s="162" t="s">
        <v>380</v>
      </c>
      <c r="K8363" s="162" t="s">
        <v>3383</v>
      </c>
      <c r="L8363" s="162" t="s">
        <v>603</v>
      </c>
      <c r="M8363" s="162" t="s">
        <v>3359</v>
      </c>
      <c r="N8363" s="162"/>
      <c r="O8363" s="162"/>
      <c r="P8363" s="162"/>
      <c r="Q8363" s="162"/>
      <c r="R8363" s="162"/>
      <c r="S8363" s="181">
        <v>464</v>
      </c>
      <c r="T8363" s="162"/>
      <c r="U8363" s="162"/>
      <c r="V8363" s="182"/>
      <c r="W8363" s="162"/>
      <c r="X8363" s="162"/>
      <c r="Y8363" s="162"/>
      <c r="Z8363" s="162"/>
      <c r="AA8363" s="159"/>
      <c r="AB8363" s="162"/>
      <c r="AC8363" s="159"/>
      <c r="AD8363" s="159" t="s">
        <v>2665</v>
      </c>
      <c r="AE8363" s="162"/>
      <c r="AF8363" t="s">
        <v>3060</v>
      </c>
      <c r="AG8363" s="162"/>
      <c r="AH8363" s="163">
        <v>39759.075219907405</v>
      </c>
      <c r="AI8363" s="162"/>
    </row>
    <row r="8364" spans="1:35" ht="15" customHeight="1" thickBot="1" x14ac:dyDescent="0.4">
      <c r="A8364" s="3"/>
      <c r="B8364" s="5">
        <f t="shared" si="763"/>
        <v>8362</v>
      </c>
      <c r="C8364">
        <f t="shared" si="762"/>
        <v>107</v>
      </c>
      <c r="D8364" s="16">
        <v>1974</v>
      </c>
      <c r="E8364" s="159" t="s">
        <v>759</v>
      </c>
      <c r="F8364" s="159" t="s">
        <v>25</v>
      </c>
      <c r="G8364" s="159">
        <v>895730</v>
      </c>
      <c r="H8364" s="159"/>
      <c r="I8364" s="159"/>
      <c r="J8364" s="159"/>
      <c r="K8364" s="159"/>
      <c r="L8364" s="159"/>
      <c r="M8364" s="159"/>
      <c r="N8364" s="159"/>
      <c r="O8364" s="159"/>
      <c r="P8364" s="159"/>
      <c r="Q8364" s="159"/>
      <c r="R8364" s="159"/>
      <c r="S8364" s="203"/>
      <c r="T8364" s="159"/>
      <c r="U8364" s="159"/>
      <c r="V8364" s="161"/>
      <c r="W8364" s="159"/>
      <c r="X8364" s="159"/>
      <c r="Y8364" s="159"/>
      <c r="Z8364" s="159"/>
      <c r="AA8364" s="159" t="s">
        <v>4486</v>
      </c>
      <c r="AB8364" s="159" t="s">
        <v>3930</v>
      </c>
      <c r="AC8364" s="159"/>
      <c r="AD8364" s="159"/>
      <c r="AE8364" s="159"/>
      <c r="AF8364" s="3" t="s">
        <v>3451</v>
      </c>
      <c r="AG8364" s="159"/>
      <c r="AH8364" s="176">
        <v>45661</v>
      </c>
      <c r="AI8364" s="167" t="s">
        <v>4485</v>
      </c>
    </row>
    <row r="8365" spans="1:35" ht="15" customHeight="1" thickBot="1" x14ac:dyDescent="0.4">
      <c r="A8365" s="3"/>
      <c r="B8365" s="5">
        <f t="shared" si="763"/>
        <v>8363</v>
      </c>
      <c r="C8365">
        <f t="shared" si="762"/>
        <v>332</v>
      </c>
      <c r="D8365" s="16">
        <v>1974</v>
      </c>
      <c r="E8365" s="162" t="s">
        <v>15</v>
      </c>
      <c r="F8365" s="162" t="s">
        <v>25</v>
      </c>
      <c r="G8365" s="162">
        <v>895837</v>
      </c>
      <c r="H8365" s="162" t="s">
        <v>17</v>
      </c>
      <c r="I8365" s="162"/>
      <c r="J8365" s="162" t="s">
        <v>3354</v>
      </c>
      <c r="K8365" s="162"/>
      <c r="L8365" s="162"/>
      <c r="M8365" s="162" t="s">
        <v>3359</v>
      </c>
      <c r="N8365" s="162"/>
      <c r="O8365" s="162"/>
      <c r="P8365" s="162"/>
      <c r="Q8365" s="162"/>
      <c r="R8365" s="162"/>
      <c r="S8365" s="181"/>
      <c r="T8365" s="162"/>
      <c r="U8365" s="162"/>
      <c r="V8365" s="182"/>
      <c r="W8365" s="162"/>
      <c r="X8365" s="162"/>
      <c r="Y8365" s="162"/>
      <c r="Z8365" s="162"/>
      <c r="AA8365" s="159"/>
      <c r="AB8365" s="162"/>
      <c r="AC8365" s="159"/>
      <c r="AD8365" s="159"/>
      <c r="AE8365" s="162"/>
      <c r="AF8365" t="s">
        <v>3060</v>
      </c>
      <c r="AG8365" s="162"/>
      <c r="AH8365" s="163">
        <v>41082.667569444442</v>
      </c>
      <c r="AI8365" s="162"/>
    </row>
    <row r="8366" spans="1:35" ht="15" customHeight="1" thickBot="1" x14ac:dyDescent="0.4">
      <c r="A8366" s="3"/>
      <c r="B8366" s="5">
        <f t="shared" si="763"/>
        <v>8364</v>
      </c>
      <c r="C8366">
        <f t="shared" si="762"/>
        <v>173</v>
      </c>
      <c r="D8366" s="16">
        <v>1974</v>
      </c>
      <c r="E8366" s="119" t="s">
        <v>759</v>
      </c>
      <c r="F8366" s="119" t="s">
        <v>25</v>
      </c>
      <c r="G8366" s="121">
        <v>896169</v>
      </c>
      <c r="H8366" s="162"/>
      <c r="I8366" s="162"/>
      <c r="J8366" s="162" t="s">
        <v>3354</v>
      </c>
      <c r="K8366" s="196" t="s">
        <v>3383</v>
      </c>
      <c r="L8366" s="162"/>
      <c r="M8366" s="162"/>
      <c r="N8366" s="162"/>
      <c r="O8366" s="162"/>
      <c r="P8366" s="162"/>
      <c r="Q8366" s="162"/>
      <c r="R8366" s="162"/>
      <c r="S8366" s="181"/>
      <c r="T8366" s="162"/>
      <c r="U8366" s="162" t="s">
        <v>3687</v>
      </c>
      <c r="V8366" s="182"/>
      <c r="W8366" s="162" t="s">
        <v>3971</v>
      </c>
      <c r="X8366" s="162"/>
      <c r="Y8366" s="162"/>
      <c r="Z8366" s="162"/>
      <c r="AA8366" s="162"/>
      <c r="AB8366" s="162"/>
      <c r="AC8366" s="162"/>
      <c r="AD8366" s="162" t="s">
        <v>3930</v>
      </c>
      <c r="AE8366" s="162"/>
      <c r="AF8366" t="s">
        <v>3451</v>
      </c>
      <c r="AG8366" s="162"/>
      <c r="AH8366" s="163">
        <v>45966</v>
      </c>
      <c r="AI8366" s="198" t="s">
        <v>5817</v>
      </c>
    </row>
    <row r="8367" spans="1:35" ht="15" customHeight="1" thickBot="1" x14ac:dyDescent="0.4">
      <c r="A8367" s="3"/>
      <c r="B8367" s="5">
        <f t="shared" si="763"/>
        <v>8365</v>
      </c>
      <c r="C8367">
        <f t="shared" si="762"/>
        <v>100</v>
      </c>
      <c r="D8367" s="16">
        <v>1974</v>
      </c>
      <c r="E8367" s="162" t="s">
        <v>327</v>
      </c>
      <c r="F8367" s="162" t="s">
        <v>25</v>
      </c>
      <c r="G8367" s="162">
        <v>896342</v>
      </c>
      <c r="H8367" s="162" t="s">
        <v>17</v>
      </c>
      <c r="I8367" s="162"/>
      <c r="J8367" s="162" t="s">
        <v>380</v>
      </c>
      <c r="K8367" s="162" t="s">
        <v>3383</v>
      </c>
      <c r="L8367" s="162"/>
      <c r="M8367" s="162" t="s">
        <v>3359</v>
      </c>
      <c r="N8367" s="162"/>
      <c r="O8367" s="162"/>
      <c r="P8367" s="162"/>
      <c r="Q8367" s="162"/>
      <c r="R8367" s="162"/>
      <c r="S8367" s="181"/>
      <c r="T8367" s="162"/>
      <c r="U8367" s="162"/>
      <c r="V8367" s="182"/>
      <c r="W8367" s="162"/>
      <c r="X8367" s="162"/>
      <c r="Y8367" s="162"/>
      <c r="Z8367" s="162"/>
      <c r="AA8367" s="159"/>
      <c r="AB8367" s="162"/>
      <c r="AC8367" s="159" t="s">
        <v>2666</v>
      </c>
      <c r="AD8367" s="159"/>
      <c r="AE8367" s="162"/>
      <c r="AF8367" t="s">
        <v>3060</v>
      </c>
      <c r="AG8367" s="162"/>
      <c r="AH8367" s="163">
        <v>40411.082187499997</v>
      </c>
      <c r="AI8367" s="162"/>
    </row>
    <row r="8368" spans="1:35" ht="15" customHeight="1" thickBot="1" x14ac:dyDescent="0.4">
      <c r="A8368" s="3"/>
      <c r="B8368" s="5">
        <f t="shared" si="763"/>
        <v>8366</v>
      </c>
      <c r="C8368">
        <f t="shared" si="762"/>
        <v>8</v>
      </c>
      <c r="D8368" s="16">
        <v>1974</v>
      </c>
      <c r="E8368" s="162" t="s">
        <v>327</v>
      </c>
      <c r="F8368" s="162" t="s">
        <v>25</v>
      </c>
      <c r="G8368" s="162">
        <v>896442</v>
      </c>
      <c r="H8368" s="162" t="s">
        <v>17</v>
      </c>
      <c r="I8368" s="162"/>
      <c r="J8368" s="162" t="s">
        <v>380</v>
      </c>
      <c r="K8368" s="162" t="s">
        <v>3383</v>
      </c>
      <c r="L8368" s="162"/>
      <c r="M8368" s="162" t="s">
        <v>3359</v>
      </c>
      <c r="N8368" s="162"/>
      <c r="O8368" s="162"/>
      <c r="P8368" s="162"/>
      <c r="Q8368" s="162"/>
      <c r="R8368" s="162"/>
      <c r="S8368" s="181"/>
      <c r="T8368" s="162"/>
      <c r="U8368" s="162"/>
      <c r="V8368" s="182"/>
      <c r="W8368" s="162"/>
      <c r="X8368" s="162"/>
      <c r="Y8368" s="162"/>
      <c r="Z8368" s="162"/>
      <c r="AA8368" s="159"/>
      <c r="AB8368" s="162"/>
      <c r="AC8368" s="159"/>
      <c r="AD8368" s="159"/>
      <c r="AE8368" s="162"/>
      <c r="AF8368" t="s">
        <v>3060</v>
      </c>
      <c r="AG8368" s="162"/>
      <c r="AH8368" s="163">
        <v>39838.682581018518</v>
      </c>
      <c r="AI8368" s="162"/>
    </row>
    <row r="8369" spans="1:36" ht="15" customHeight="1" thickBot="1" x14ac:dyDescent="0.4">
      <c r="A8369" s="3"/>
      <c r="B8369" s="5">
        <f t="shared" si="763"/>
        <v>8367</v>
      </c>
      <c r="C8369">
        <f t="shared" si="762"/>
        <v>74</v>
      </c>
      <c r="D8369" s="16">
        <v>1974</v>
      </c>
      <c r="E8369" s="162" t="s">
        <v>327</v>
      </c>
      <c r="F8369" s="162" t="s">
        <v>25</v>
      </c>
      <c r="G8369" s="162">
        <v>896450</v>
      </c>
      <c r="H8369" s="162" t="s">
        <v>17</v>
      </c>
      <c r="I8369" s="162"/>
      <c r="J8369" s="162"/>
      <c r="K8369" s="162" t="s">
        <v>3366</v>
      </c>
      <c r="L8369" s="162" t="s">
        <v>56</v>
      </c>
      <c r="M8369" s="162" t="s">
        <v>3359</v>
      </c>
      <c r="N8369" s="162"/>
      <c r="O8369" s="162"/>
      <c r="P8369" s="162"/>
      <c r="Q8369" s="162"/>
      <c r="R8369" s="162"/>
      <c r="S8369" s="181"/>
      <c r="T8369" s="162"/>
      <c r="U8369" s="162"/>
      <c r="V8369" s="182"/>
      <c r="W8369" s="162"/>
      <c r="X8369" s="162"/>
      <c r="Y8369" s="162"/>
      <c r="Z8369" s="162"/>
      <c r="AA8369" s="159"/>
      <c r="AB8369" s="162"/>
      <c r="AC8369" s="159"/>
      <c r="AD8369" s="159"/>
      <c r="AE8369" s="162"/>
      <c r="AF8369" t="s">
        <v>3060</v>
      </c>
      <c r="AG8369" s="162"/>
      <c r="AH8369" s="163">
        <v>39732.39570601852</v>
      </c>
      <c r="AI8369" s="162"/>
    </row>
    <row r="8370" spans="1:36" ht="15" customHeight="1" thickBot="1" x14ac:dyDescent="0.4">
      <c r="A8370" s="3"/>
      <c r="B8370" s="5">
        <f t="shared" si="763"/>
        <v>8368</v>
      </c>
      <c r="C8370">
        <f t="shared" si="762"/>
        <v>210</v>
      </c>
      <c r="D8370" s="16">
        <v>1974</v>
      </c>
      <c r="E8370" s="162" t="s">
        <v>15</v>
      </c>
      <c r="F8370" s="162" t="s">
        <v>25</v>
      </c>
      <c r="G8370" s="162">
        <v>896524</v>
      </c>
      <c r="H8370" s="162" t="s">
        <v>17</v>
      </c>
      <c r="I8370" s="162"/>
      <c r="J8370" s="162" t="s">
        <v>3356</v>
      </c>
      <c r="K8370" s="162" t="s">
        <v>3383</v>
      </c>
      <c r="L8370" s="162" t="s">
        <v>602</v>
      </c>
      <c r="M8370" s="162" t="s">
        <v>3359</v>
      </c>
      <c r="N8370" s="162"/>
      <c r="O8370" s="162"/>
      <c r="P8370" s="162"/>
      <c r="Q8370" s="162"/>
      <c r="R8370" s="162"/>
      <c r="S8370" s="181"/>
      <c r="T8370" s="162"/>
      <c r="U8370" s="162"/>
      <c r="V8370" s="182"/>
      <c r="W8370" s="162"/>
      <c r="X8370" s="162"/>
      <c r="Y8370" s="162"/>
      <c r="Z8370" s="162"/>
      <c r="AA8370" s="159"/>
      <c r="AB8370" s="162" t="s">
        <v>31</v>
      </c>
      <c r="AC8370" s="159">
        <v>1974</v>
      </c>
      <c r="AD8370" s="159"/>
      <c r="AE8370" s="162"/>
      <c r="AF8370" t="s">
        <v>3060</v>
      </c>
      <c r="AG8370" s="162"/>
      <c r="AH8370" s="163">
        <v>40103.509826388887</v>
      </c>
      <c r="AI8370" s="162"/>
    </row>
    <row r="8371" spans="1:36" ht="15" customHeight="1" thickBot="1" x14ac:dyDescent="0.4">
      <c r="A8371" s="3"/>
      <c r="B8371" s="5">
        <f t="shared" si="763"/>
        <v>8369</v>
      </c>
      <c r="C8371">
        <f t="shared" si="762"/>
        <v>141</v>
      </c>
      <c r="D8371" s="16">
        <v>1974</v>
      </c>
      <c r="E8371" s="162" t="s">
        <v>15</v>
      </c>
      <c r="F8371" s="162" t="s">
        <v>25</v>
      </c>
      <c r="G8371" s="162">
        <v>896734</v>
      </c>
      <c r="H8371" s="162" t="s">
        <v>17</v>
      </c>
      <c r="I8371" s="162"/>
      <c r="J8371" s="162" t="s">
        <v>3356</v>
      </c>
      <c r="K8371" s="162" t="s">
        <v>3383</v>
      </c>
      <c r="L8371" s="162" t="s">
        <v>913</v>
      </c>
      <c r="M8371" s="162" t="s">
        <v>3359</v>
      </c>
      <c r="N8371" s="162"/>
      <c r="O8371" s="162"/>
      <c r="P8371" s="162"/>
      <c r="Q8371" s="162"/>
      <c r="R8371" s="162"/>
      <c r="S8371" s="181"/>
      <c r="T8371" s="162"/>
      <c r="U8371" s="162"/>
      <c r="V8371" s="182"/>
      <c r="W8371" s="162"/>
      <c r="X8371" s="162"/>
      <c r="Y8371" s="162"/>
      <c r="Z8371" s="162"/>
      <c r="AA8371" s="159"/>
      <c r="AB8371" s="162"/>
      <c r="AC8371" s="159"/>
      <c r="AD8371" s="159"/>
      <c r="AE8371" s="162"/>
      <c r="AF8371" t="s">
        <v>3060</v>
      </c>
      <c r="AG8371" s="162"/>
      <c r="AH8371" s="163">
        <v>40888.465567129628</v>
      </c>
      <c r="AI8371" s="162"/>
    </row>
    <row r="8372" spans="1:36" ht="15" customHeight="1" thickBot="1" x14ac:dyDescent="0.4">
      <c r="A8372" s="3"/>
      <c r="B8372" s="5">
        <f t="shared" si="763"/>
        <v>8370</v>
      </c>
      <c r="C8372">
        <f t="shared" si="762"/>
        <v>142</v>
      </c>
      <c r="D8372" s="16">
        <v>1974</v>
      </c>
      <c r="E8372" s="162" t="s">
        <v>15</v>
      </c>
      <c r="F8372" s="162" t="s">
        <v>25</v>
      </c>
      <c r="G8372" s="162">
        <v>896875</v>
      </c>
      <c r="H8372" s="162"/>
      <c r="I8372" s="162"/>
      <c r="J8372" s="162" t="s">
        <v>3354</v>
      </c>
      <c r="K8372" s="162" t="s">
        <v>3383</v>
      </c>
      <c r="L8372" s="162"/>
      <c r="M8372" s="162" t="s">
        <v>3453</v>
      </c>
      <c r="N8372" s="162"/>
      <c r="O8372" s="162"/>
      <c r="P8372" s="162"/>
      <c r="Q8372" s="162"/>
      <c r="R8372" s="162"/>
      <c r="S8372" s="181"/>
      <c r="T8372" s="162" t="s">
        <v>3262</v>
      </c>
      <c r="U8372" s="162"/>
      <c r="V8372" s="182"/>
      <c r="W8372" s="162" t="s">
        <v>3572</v>
      </c>
      <c r="X8372" s="162" t="s">
        <v>3660</v>
      </c>
      <c r="Y8372" s="162"/>
      <c r="Z8372" s="162"/>
      <c r="AA8372" s="159" t="s">
        <v>3262</v>
      </c>
      <c r="AB8372" s="162"/>
      <c r="AC8372" s="159"/>
      <c r="AD8372" s="159"/>
      <c r="AE8372" s="162"/>
      <c r="AF8372" t="s">
        <v>3451</v>
      </c>
      <c r="AG8372" s="162"/>
      <c r="AH8372" s="163">
        <v>46032</v>
      </c>
      <c r="AI8372" s="162"/>
    </row>
    <row r="8373" spans="1:36" ht="15" customHeight="1" thickBot="1" x14ac:dyDescent="0.4">
      <c r="A8373" s="3"/>
      <c r="B8373" s="5">
        <f t="shared" si="763"/>
        <v>8371</v>
      </c>
      <c r="C8373">
        <f t="shared" si="762"/>
        <v>390</v>
      </c>
      <c r="D8373" s="16">
        <v>1974</v>
      </c>
      <c r="E8373" s="162" t="s">
        <v>15</v>
      </c>
      <c r="F8373" s="162" t="s">
        <v>25</v>
      </c>
      <c r="G8373" s="162">
        <v>897017</v>
      </c>
      <c r="H8373" s="162" t="s">
        <v>17</v>
      </c>
      <c r="I8373" s="162"/>
      <c r="J8373" s="162" t="s">
        <v>3355</v>
      </c>
      <c r="K8373" s="162" t="s">
        <v>3383</v>
      </c>
      <c r="L8373" s="162" t="s">
        <v>239</v>
      </c>
      <c r="M8373" s="162" t="s">
        <v>3359</v>
      </c>
      <c r="N8373" s="162"/>
      <c r="O8373" s="162"/>
      <c r="P8373" s="162"/>
      <c r="Q8373" s="162"/>
      <c r="R8373" s="162"/>
      <c r="S8373" s="181"/>
      <c r="T8373" s="162"/>
      <c r="U8373" s="162"/>
      <c r="V8373" s="182"/>
      <c r="W8373" s="162"/>
      <c r="X8373" s="162"/>
      <c r="Y8373" s="162"/>
      <c r="Z8373" s="162"/>
      <c r="AA8373" s="159"/>
      <c r="AB8373" s="162"/>
      <c r="AC8373" s="159"/>
      <c r="AD8373" s="159" t="s">
        <v>2667</v>
      </c>
      <c r="AE8373" s="162"/>
      <c r="AF8373" t="s">
        <v>3060</v>
      </c>
      <c r="AG8373" s="162"/>
      <c r="AH8373" s="163">
        <v>39761.80265046296</v>
      </c>
      <c r="AI8373" s="162"/>
    </row>
    <row r="8374" spans="1:36" ht="15" customHeight="1" thickBot="1" x14ac:dyDescent="0.4">
      <c r="A8374" s="3"/>
      <c r="B8374" s="5">
        <f t="shared" si="763"/>
        <v>8372</v>
      </c>
      <c r="C8374">
        <f t="shared" si="762"/>
        <v>10</v>
      </c>
      <c r="D8374" s="16">
        <v>1974</v>
      </c>
      <c r="E8374" s="162" t="s">
        <v>15</v>
      </c>
      <c r="F8374" s="162" t="s">
        <v>25</v>
      </c>
      <c r="G8374" s="162">
        <v>897407</v>
      </c>
      <c r="H8374" s="162" t="s">
        <v>17</v>
      </c>
      <c r="I8374" s="162"/>
      <c r="J8374" s="162" t="s">
        <v>380</v>
      </c>
      <c r="K8374" s="162" t="s">
        <v>3383</v>
      </c>
      <c r="L8374" s="162" t="s">
        <v>261</v>
      </c>
      <c r="M8374" s="162" t="s">
        <v>3359</v>
      </c>
      <c r="N8374" s="162"/>
      <c r="O8374" s="162"/>
      <c r="P8374" s="162"/>
      <c r="Q8374" s="162"/>
      <c r="R8374" s="162"/>
      <c r="S8374" s="181"/>
      <c r="T8374" s="162"/>
      <c r="U8374" s="162"/>
      <c r="V8374" s="182"/>
      <c r="W8374" s="162"/>
      <c r="X8374" s="162"/>
      <c r="Y8374" s="162"/>
      <c r="Z8374" s="162"/>
      <c r="AA8374" s="159"/>
      <c r="AB8374" s="162"/>
      <c r="AC8374" s="159">
        <v>1973</v>
      </c>
      <c r="AD8374" s="159"/>
      <c r="AE8374" s="162"/>
      <c r="AF8374" t="s">
        <v>3060</v>
      </c>
      <c r="AG8374" s="162"/>
      <c r="AH8374" s="163">
        <v>39828.665243055555</v>
      </c>
      <c r="AI8374" s="162"/>
    </row>
    <row r="8375" spans="1:36" ht="15" customHeight="1" thickBot="1" x14ac:dyDescent="0.4">
      <c r="A8375" s="3"/>
      <c r="B8375" s="5">
        <f t="shared" si="763"/>
        <v>8373</v>
      </c>
      <c r="C8375">
        <f t="shared" si="762"/>
        <v>93</v>
      </c>
      <c r="D8375" s="16">
        <v>1974</v>
      </c>
      <c r="E8375" s="162" t="s">
        <v>560</v>
      </c>
      <c r="F8375" s="162" t="s">
        <v>25</v>
      </c>
      <c r="G8375" s="162">
        <v>897417</v>
      </c>
      <c r="H8375" s="162" t="s">
        <v>17</v>
      </c>
      <c r="I8375" s="162"/>
      <c r="J8375" s="162" t="s">
        <v>3354</v>
      </c>
      <c r="K8375" s="162"/>
      <c r="L8375" s="162"/>
      <c r="M8375" s="162" t="s">
        <v>3359</v>
      </c>
      <c r="N8375" s="162"/>
      <c r="O8375" s="162"/>
      <c r="P8375" s="162"/>
      <c r="Q8375" s="162"/>
      <c r="R8375" s="162"/>
      <c r="S8375" s="181"/>
      <c r="T8375" s="162"/>
      <c r="U8375" s="162"/>
      <c r="V8375" s="182"/>
      <c r="W8375" s="162"/>
      <c r="X8375" s="162"/>
      <c r="Y8375" s="162"/>
      <c r="Z8375" s="162"/>
      <c r="AA8375" s="159"/>
      <c r="AB8375" s="162"/>
      <c r="AC8375" s="159"/>
      <c r="AD8375" s="159"/>
      <c r="AE8375" s="162"/>
      <c r="AF8375" t="s">
        <v>3060</v>
      </c>
      <c r="AG8375" s="162"/>
      <c r="AH8375" s="163">
        <v>40088.031273148146</v>
      </c>
      <c r="AI8375" s="162"/>
    </row>
    <row r="8376" spans="1:36" ht="15" customHeight="1" thickBot="1" x14ac:dyDescent="0.4">
      <c r="A8376" s="3"/>
      <c r="B8376" s="5">
        <f t="shared" si="763"/>
        <v>8374</v>
      </c>
      <c r="C8376">
        <f t="shared" si="762"/>
        <v>671</v>
      </c>
      <c r="D8376" s="16">
        <v>1974</v>
      </c>
      <c r="E8376" s="162" t="s">
        <v>15</v>
      </c>
      <c r="F8376" s="162" t="s">
        <v>25</v>
      </c>
      <c r="G8376" s="162">
        <v>897510</v>
      </c>
      <c r="H8376" s="162"/>
      <c r="I8376" s="162"/>
      <c r="J8376" s="162" t="s">
        <v>3354</v>
      </c>
      <c r="K8376" s="162" t="s">
        <v>3383</v>
      </c>
      <c r="L8376" s="162"/>
      <c r="M8376" s="162" t="s">
        <v>3453</v>
      </c>
      <c r="N8376" s="162"/>
      <c r="O8376" s="162"/>
      <c r="P8376" s="162"/>
      <c r="Q8376" s="162"/>
      <c r="R8376" s="162"/>
      <c r="S8376" s="181"/>
      <c r="T8376" s="162" t="s">
        <v>3262</v>
      </c>
      <c r="U8376" s="162"/>
      <c r="V8376" s="182"/>
      <c r="W8376" s="162" t="s">
        <v>3572</v>
      </c>
      <c r="X8376" s="162" t="s">
        <v>3660</v>
      </c>
      <c r="Y8376" s="162"/>
      <c r="Z8376" s="162"/>
      <c r="AA8376" s="159" t="s">
        <v>3262</v>
      </c>
      <c r="AB8376" s="162"/>
      <c r="AC8376" s="159"/>
      <c r="AD8376" s="159"/>
      <c r="AE8376" s="162"/>
      <c r="AF8376" t="s">
        <v>3451</v>
      </c>
      <c r="AG8376" s="162"/>
      <c r="AH8376" s="163">
        <v>46032</v>
      </c>
      <c r="AI8376" s="162"/>
    </row>
    <row r="8377" spans="1:36" ht="15" customHeight="1" thickBot="1" x14ac:dyDescent="0.4">
      <c r="A8377" s="3"/>
      <c r="B8377" s="5">
        <f t="shared" si="763"/>
        <v>8375</v>
      </c>
      <c r="C8377">
        <f t="shared" si="762"/>
        <v>85</v>
      </c>
      <c r="D8377" s="16">
        <v>1974</v>
      </c>
      <c r="E8377" s="162" t="s">
        <v>2482</v>
      </c>
      <c r="F8377" s="162" t="s">
        <v>25</v>
      </c>
      <c r="G8377" s="162">
        <v>898181</v>
      </c>
      <c r="H8377" s="162" t="s">
        <v>17</v>
      </c>
      <c r="I8377" s="162"/>
      <c r="J8377" s="162" t="s">
        <v>3354</v>
      </c>
      <c r="K8377" s="162" t="s">
        <v>3383</v>
      </c>
      <c r="L8377" s="162" t="s">
        <v>2668</v>
      </c>
      <c r="M8377" s="162" t="s">
        <v>3359</v>
      </c>
      <c r="N8377" s="162"/>
      <c r="O8377" s="162"/>
      <c r="P8377" s="162"/>
      <c r="Q8377" s="162"/>
      <c r="R8377" s="162"/>
      <c r="S8377" s="181"/>
      <c r="T8377" s="162"/>
      <c r="U8377" s="162"/>
      <c r="V8377" s="182"/>
      <c r="W8377" s="162"/>
      <c r="X8377" s="162"/>
      <c r="Y8377" s="162"/>
      <c r="Z8377" s="162"/>
      <c r="AA8377" s="159"/>
      <c r="AB8377" s="162"/>
      <c r="AC8377" s="159"/>
      <c r="AD8377" s="159" t="s">
        <v>2669</v>
      </c>
      <c r="AE8377" s="162"/>
      <c r="AF8377" t="s">
        <v>3060</v>
      </c>
      <c r="AG8377" s="162"/>
      <c r="AH8377" s="163">
        <v>40919.457858796297</v>
      </c>
      <c r="AI8377" s="162"/>
    </row>
    <row r="8378" spans="1:36" ht="15" customHeight="1" thickBot="1" x14ac:dyDescent="0.4">
      <c r="A8378" s="3"/>
      <c r="B8378" s="5">
        <f t="shared" si="763"/>
        <v>8376</v>
      </c>
      <c r="C8378">
        <f t="shared" si="762"/>
        <v>96</v>
      </c>
      <c r="D8378" s="16">
        <v>1974</v>
      </c>
      <c r="E8378" s="162" t="s">
        <v>560</v>
      </c>
      <c r="F8378" s="162" t="s">
        <v>25</v>
      </c>
      <c r="G8378" s="162">
        <v>898266</v>
      </c>
      <c r="H8378" s="162" t="s">
        <v>17</v>
      </c>
      <c r="I8378" s="162"/>
      <c r="J8378" s="162" t="s">
        <v>3354</v>
      </c>
      <c r="K8378" s="162" t="s">
        <v>3383</v>
      </c>
      <c r="L8378" s="162" t="s">
        <v>52</v>
      </c>
      <c r="M8378" s="162" t="s">
        <v>3359</v>
      </c>
      <c r="N8378" s="162"/>
      <c r="O8378" s="162"/>
      <c r="P8378" s="162"/>
      <c r="Q8378" s="162"/>
      <c r="R8378" s="162"/>
      <c r="S8378" s="181">
        <v>0.46</v>
      </c>
      <c r="T8378" s="162"/>
      <c r="U8378" s="162"/>
      <c r="V8378" s="182"/>
      <c r="W8378" s="162"/>
      <c r="X8378" s="162"/>
      <c r="Y8378" s="162"/>
      <c r="Z8378" s="162"/>
      <c r="AA8378" s="159"/>
      <c r="AB8378" s="162" t="s">
        <v>195</v>
      </c>
      <c r="AC8378" s="159">
        <v>1975</v>
      </c>
      <c r="AD8378" s="159" t="s">
        <v>2670</v>
      </c>
      <c r="AE8378" s="162"/>
      <c r="AF8378" t="s">
        <v>3060</v>
      </c>
      <c r="AG8378" s="162"/>
      <c r="AH8378" s="163">
        <v>39984.133692129632</v>
      </c>
      <c r="AI8378" s="162"/>
    </row>
    <row r="8379" spans="1:36" ht="15" customHeight="1" thickBot="1" x14ac:dyDescent="0.4">
      <c r="A8379" s="3"/>
      <c r="B8379" s="5">
        <f t="shared" si="763"/>
        <v>8377</v>
      </c>
      <c r="C8379">
        <f t="shared" si="762"/>
        <v>21</v>
      </c>
      <c r="D8379" s="16">
        <v>1974</v>
      </c>
      <c r="E8379" s="162" t="s">
        <v>560</v>
      </c>
      <c r="F8379" s="162" t="s">
        <v>25</v>
      </c>
      <c r="G8379" s="162">
        <v>898362</v>
      </c>
      <c r="H8379" s="162" t="s">
        <v>17</v>
      </c>
      <c r="I8379" s="162"/>
      <c r="J8379" s="162" t="s">
        <v>3354</v>
      </c>
      <c r="K8379" s="162" t="s">
        <v>3383</v>
      </c>
      <c r="L8379" s="162"/>
      <c r="M8379" s="162" t="s">
        <v>3359</v>
      </c>
      <c r="N8379" s="162"/>
      <c r="O8379" s="162"/>
      <c r="P8379" s="162"/>
      <c r="Q8379" s="162"/>
      <c r="R8379" s="162"/>
      <c r="S8379" s="181"/>
      <c r="T8379" s="162"/>
      <c r="U8379" s="162"/>
      <c r="V8379" s="182"/>
      <c r="W8379" s="162"/>
      <c r="X8379" s="162"/>
      <c r="Y8379" s="162"/>
      <c r="Z8379" s="162"/>
      <c r="AA8379" s="159"/>
      <c r="AB8379" s="162" t="s">
        <v>195</v>
      </c>
      <c r="AC8379" s="159"/>
      <c r="AD8379" s="159"/>
      <c r="AE8379" s="162"/>
      <c r="AF8379" t="s">
        <v>3060</v>
      </c>
      <c r="AG8379" s="162"/>
      <c r="AH8379" s="163">
        <v>39894.549120370371</v>
      </c>
      <c r="AI8379" s="162"/>
    </row>
    <row r="8380" spans="1:36" ht="15" customHeight="1" thickBot="1" x14ac:dyDescent="0.4">
      <c r="A8380" s="3"/>
      <c r="B8380" s="5">
        <f t="shared" si="763"/>
        <v>8378</v>
      </c>
      <c r="C8380">
        <f t="shared" si="762"/>
        <v>46</v>
      </c>
      <c r="D8380" s="16">
        <v>1974</v>
      </c>
      <c r="E8380" s="162" t="s">
        <v>560</v>
      </c>
      <c r="F8380" s="162" t="s">
        <v>25</v>
      </c>
      <c r="G8380" s="162">
        <v>898383</v>
      </c>
      <c r="H8380" s="162" t="s">
        <v>17</v>
      </c>
      <c r="I8380" s="162"/>
      <c r="J8380" s="162" t="s">
        <v>380</v>
      </c>
      <c r="K8380" s="162" t="s">
        <v>3383</v>
      </c>
      <c r="L8380" s="162" t="s">
        <v>392</v>
      </c>
      <c r="M8380" s="162" t="s">
        <v>3359</v>
      </c>
      <c r="N8380" s="162"/>
      <c r="O8380" s="162"/>
      <c r="P8380" s="162"/>
      <c r="Q8380" s="162"/>
      <c r="R8380" s="162"/>
      <c r="S8380" s="181"/>
      <c r="T8380" s="162"/>
      <c r="U8380" s="162"/>
      <c r="V8380" s="182"/>
      <c r="W8380" s="162"/>
      <c r="X8380" s="162"/>
      <c r="Y8380" s="162"/>
      <c r="Z8380" s="162"/>
      <c r="AA8380" s="159"/>
      <c r="AB8380" s="162" t="s">
        <v>195</v>
      </c>
      <c r="AC8380" s="159">
        <v>1975</v>
      </c>
      <c r="AD8380" s="159" t="s">
        <v>2671</v>
      </c>
      <c r="AE8380" s="162"/>
      <c r="AF8380" t="s">
        <v>3060</v>
      </c>
      <c r="AG8380" s="162"/>
      <c r="AH8380" s="163">
        <v>40169.734513888892</v>
      </c>
      <c r="AI8380" s="162"/>
    </row>
    <row r="8381" spans="1:36" ht="15" customHeight="1" thickBot="1" x14ac:dyDescent="0.4">
      <c r="A8381" s="3"/>
      <c r="B8381" s="5">
        <f t="shared" si="763"/>
        <v>8379</v>
      </c>
      <c r="C8381">
        <f t="shared" si="762"/>
        <v>97</v>
      </c>
      <c r="D8381" s="16">
        <v>1974</v>
      </c>
      <c r="E8381" s="162" t="s">
        <v>221</v>
      </c>
      <c r="F8381" s="162" t="s">
        <v>25</v>
      </c>
      <c r="G8381" s="162">
        <v>898429</v>
      </c>
      <c r="H8381" s="162" t="s">
        <v>17</v>
      </c>
      <c r="I8381" s="162"/>
      <c r="J8381" s="162" t="s">
        <v>380</v>
      </c>
      <c r="K8381" s="162" t="s">
        <v>3383</v>
      </c>
      <c r="L8381" s="162" t="s">
        <v>232</v>
      </c>
      <c r="M8381" s="162" t="s">
        <v>3359</v>
      </c>
      <c r="N8381" s="162"/>
      <c r="O8381" s="162"/>
      <c r="P8381" s="162"/>
      <c r="Q8381" s="162"/>
      <c r="R8381" s="162"/>
      <c r="S8381" s="181"/>
      <c r="T8381" s="162"/>
      <c r="U8381" s="162"/>
      <c r="V8381" s="182"/>
      <c r="W8381" s="162"/>
      <c r="X8381" s="162"/>
      <c r="Y8381" s="162"/>
      <c r="Z8381" s="162"/>
      <c r="AA8381" s="159"/>
      <c r="AB8381" s="162" t="s">
        <v>139</v>
      </c>
      <c r="AC8381" s="159"/>
      <c r="AD8381" s="159"/>
      <c r="AE8381" s="162" t="s">
        <v>380</v>
      </c>
      <c r="AF8381" t="s">
        <v>3060</v>
      </c>
      <c r="AG8381" s="162"/>
      <c r="AH8381" s="163">
        <v>40556.907777777778</v>
      </c>
      <c r="AI8381" s="162"/>
    </row>
    <row r="8382" spans="1:36" ht="15" customHeight="1" thickBot="1" x14ac:dyDescent="0.4">
      <c r="A8382" s="3"/>
      <c r="B8382" s="5">
        <f t="shared" si="763"/>
        <v>8380</v>
      </c>
      <c r="C8382">
        <f t="shared" si="762"/>
        <v>43</v>
      </c>
      <c r="D8382" s="16">
        <v>1974</v>
      </c>
      <c r="E8382" s="162" t="s">
        <v>221</v>
      </c>
      <c r="F8382" s="162" t="s">
        <v>25</v>
      </c>
      <c r="G8382" s="162">
        <v>898526</v>
      </c>
      <c r="H8382" s="162" t="s">
        <v>17</v>
      </c>
      <c r="I8382" s="162"/>
      <c r="J8382" s="162" t="s">
        <v>380</v>
      </c>
      <c r="K8382" s="162" t="s">
        <v>3383</v>
      </c>
      <c r="L8382" s="162"/>
      <c r="M8382" s="162" t="s">
        <v>3359</v>
      </c>
      <c r="N8382" s="162"/>
      <c r="O8382" s="162"/>
      <c r="P8382" s="162"/>
      <c r="Q8382" s="162"/>
      <c r="R8382" s="162"/>
      <c r="S8382" s="181"/>
      <c r="T8382" s="162"/>
      <c r="U8382" s="162"/>
      <c r="V8382" s="182"/>
      <c r="W8382" s="162"/>
      <c r="X8382" s="162"/>
      <c r="Y8382" s="162"/>
      <c r="Z8382" s="162"/>
      <c r="AA8382" s="159"/>
      <c r="AB8382" s="162" t="s">
        <v>197</v>
      </c>
      <c r="AC8382" s="159"/>
      <c r="AD8382" s="159"/>
      <c r="AE8382" s="162"/>
      <c r="AF8382" t="s">
        <v>3060</v>
      </c>
      <c r="AG8382" s="162"/>
      <c r="AH8382" s="163">
        <v>41000.865972222222</v>
      </c>
      <c r="AI8382" s="162"/>
    </row>
    <row r="8383" spans="1:36" ht="15" customHeight="1" thickBot="1" x14ac:dyDescent="0.4">
      <c r="A8383" s="3"/>
      <c r="B8383" s="5">
        <f t="shared" si="763"/>
        <v>8381</v>
      </c>
      <c r="C8383">
        <f t="shared" si="762"/>
        <v>18</v>
      </c>
      <c r="D8383" s="16">
        <v>1974</v>
      </c>
      <c r="E8383" s="162" t="s">
        <v>2520</v>
      </c>
      <c r="F8383" s="162" t="s">
        <v>25</v>
      </c>
      <c r="G8383" s="162">
        <v>898569</v>
      </c>
      <c r="H8383" s="162"/>
      <c r="I8383" s="162"/>
      <c r="J8383" s="162" t="s">
        <v>380</v>
      </c>
      <c r="K8383" s="162" t="s">
        <v>3383</v>
      </c>
      <c r="L8383" s="162"/>
      <c r="M8383" s="162" t="s">
        <v>3453</v>
      </c>
      <c r="N8383" s="162"/>
      <c r="O8383" s="162"/>
      <c r="P8383" s="162"/>
      <c r="Q8383" s="162"/>
      <c r="R8383" s="162"/>
      <c r="S8383" s="181"/>
      <c r="T8383" s="162"/>
      <c r="U8383" s="162" t="s">
        <v>3662</v>
      </c>
      <c r="V8383" s="182" t="s">
        <v>3359</v>
      </c>
      <c r="W8383" s="162" t="s">
        <v>3572</v>
      </c>
      <c r="X8383" s="162" t="s">
        <v>3452</v>
      </c>
      <c r="Y8383" s="162"/>
      <c r="Z8383" s="162"/>
      <c r="AA8383" s="159"/>
      <c r="AB8383" s="162"/>
      <c r="AC8383" s="159"/>
      <c r="AD8383" s="155" t="s">
        <v>6328</v>
      </c>
      <c r="AE8383" s="162"/>
      <c r="AF8383" t="s">
        <v>3451</v>
      </c>
      <c r="AG8383" s="162"/>
      <c r="AH8383" s="163">
        <v>46053</v>
      </c>
      <c r="AI8383" s="162"/>
      <c r="AJ8383" s="155" t="s">
        <v>6327</v>
      </c>
    </row>
    <row r="8384" spans="1:36" ht="15" customHeight="1" thickBot="1" x14ac:dyDescent="0.4">
      <c r="A8384" s="3"/>
      <c r="B8384" s="5">
        <f t="shared" si="763"/>
        <v>8382</v>
      </c>
      <c r="C8384">
        <f t="shared" si="762"/>
        <v>68</v>
      </c>
      <c r="D8384" s="16">
        <v>1974</v>
      </c>
      <c r="E8384" s="162" t="s">
        <v>2520</v>
      </c>
      <c r="F8384" s="162" t="s">
        <v>25</v>
      </c>
      <c r="G8384" s="162">
        <v>898587</v>
      </c>
      <c r="H8384" s="162" t="s">
        <v>17</v>
      </c>
      <c r="I8384" s="162"/>
      <c r="J8384" s="162" t="s">
        <v>380</v>
      </c>
      <c r="K8384" s="162"/>
      <c r="L8384" s="162" t="s">
        <v>35</v>
      </c>
      <c r="M8384" s="162" t="s">
        <v>3359</v>
      </c>
      <c r="N8384" s="162"/>
      <c r="O8384" s="162"/>
      <c r="P8384" s="162"/>
      <c r="Q8384" s="162"/>
      <c r="R8384" s="162"/>
      <c r="S8384" s="181"/>
      <c r="T8384" s="162"/>
      <c r="U8384" s="162"/>
      <c r="V8384" s="182"/>
      <c r="W8384" s="162"/>
      <c r="X8384" s="162"/>
      <c r="Y8384" s="162"/>
      <c r="Z8384" s="162"/>
      <c r="AA8384" s="159"/>
      <c r="AB8384" s="162" t="s">
        <v>81</v>
      </c>
      <c r="AC8384" s="159"/>
      <c r="AD8384" s="159" t="s">
        <v>2672</v>
      </c>
      <c r="AE8384" s="162"/>
      <c r="AF8384" t="s">
        <v>3060</v>
      </c>
      <c r="AG8384" s="162"/>
      <c r="AH8384" s="163">
        <v>39984.946157407408</v>
      </c>
      <c r="AI8384" s="162"/>
    </row>
    <row r="8385" spans="1:35" ht="15" customHeight="1" thickBot="1" x14ac:dyDescent="0.4">
      <c r="A8385" s="3"/>
      <c r="B8385" s="5">
        <f t="shared" si="763"/>
        <v>8383</v>
      </c>
      <c r="C8385">
        <f t="shared" si="762"/>
        <v>48</v>
      </c>
      <c r="D8385" s="16">
        <v>1974</v>
      </c>
      <c r="E8385" s="162" t="s">
        <v>2520</v>
      </c>
      <c r="F8385" s="162" t="s">
        <v>25</v>
      </c>
      <c r="G8385" s="162">
        <v>898655</v>
      </c>
      <c r="H8385" s="162"/>
      <c r="I8385" s="162"/>
      <c r="J8385" s="162" t="s">
        <v>380</v>
      </c>
      <c r="K8385" s="162" t="s">
        <v>3383</v>
      </c>
      <c r="L8385" s="162"/>
      <c r="M8385" s="162" t="s">
        <v>3453</v>
      </c>
      <c r="N8385" s="162"/>
      <c r="O8385" s="162"/>
      <c r="P8385" s="162"/>
      <c r="Q8385" s="162"/>
      <c r="R8385" s="162"/>
      <c r="S8385" s="181"/>
      <c r="T8385" s="162"/>
      <c r="U8385" s="162" t="s">
        <v>3687</v>
      </c>
      <c r="V8385" s="182" t="s">
        <v>3359</v>
      </c>
      <c r="W8385" s="162" t="s">
        <v>3572</v>
      </c>
      <c r="X8385" s="162" t="s">
        <v>3452</v>
      </c>
      <c r="Y8385" s="162"/>
      <c r="Z8385" s="162"/>
      <c r="AA8385" s="159" t="s">
        <v>5983</v>
      </c>
      <c r="AC8385" s="159"/>
      <c r="AD8385" s="159" t="s">
        <v>6322</v>
      </c>
      <c r="AE8385" s="162"/>
      <c r="AF8385" t="s">
        <v>3451</v>
      </c>
      <c r="AG8385" s="162"/>
      <c r="AH8385" s="163">
        <v>46048</v>
      </c>
      <c r="AI8385" s="162"/>
    </row>
    <row r="8386" spans="1:35" ht="15" customHeight="1" thickBot="1" x14ac:dyDescent="0.4">
      <c r="A8386" s="3"/>
      <c r="B8386" s="5">
        <f t="shared" si="763"/>
        <v>8384</v>
      </c>
      <c r="C8386">
        <f t="shared" si="762"/>
        <v>11</v>
      </c>
      <c r="D8386" s="16">
        <v>1974</v>
      </c>
      <c r="E8386" s="89" t="s">
        <v>2520</v>
      </c>
      <c r="F8386" s="89" t="s">
        <v>25</v>
      </c>
      <c r="G8386" s="160">
        <v>898703</v>
      </c>
      <c r="H8386" s="89"/>
      <c r="I8386" s="89"/>
      <c r="J8386" s="89" t="s">
        <v>380</v>
      </c>
      <c r="K8386" s="89" t="s">
        <v>3383</v>
      </c>
      <c r="L8386" s="89"/>
      <c r="M8386" s="162" t="s">
        <v>3453</v>
      </c>
      <c r="N8386" s="162"/>
      <c r="O8386" s="162"/>
      <c r="P8386" s="162"/>
      <c r="Q8386" s="162"/>
      <c r="R8386" s="162"/>
      <c r="S8386" s="181"/>
      <c r="T8386" s="162"/>
      <c r="U8386" s="162" t="s">
        <v>3687</v>
      </c>
      <c r="V8386" s="182" t="s">
        <v>3359</v>
      </c>
      <c r="W8386" s="162" t="s">
        <v>3572</v>
      </c>
      <c r="X8386" s="162" t="s">
        <v>3452</v>
      </c>
      <c r="Y8386" s="162"/>
      <c r="Z8386" s="162"/>
      <c r="AA8386" s="162"/>
      <c r="AB8386" t="s">
        <v>3930</v>
      </c>
      <c r="AC8386" s="89"/>
      <c r="AD8386" s="159" t="s">
        <v>5555</v>
      </c>
      <c r="AE8386" s="89"/>
      <c r="AF8386" t="s">
        <v>3451</v>
      </c>
      <c r="AG8386" s="89"/>
      <c r="AH8386" s="91">
        <v>45839</v>
      </c>
      <c r="AI8386" s="198" t="s">
        <v>5499</v>
      </c>
    </row>
    <row r="8387" spans="1:35" ht="15" customHeight="1" thickBot="1" x14ac:dyDescent="0.4">
      <c r="A8387" s="3"/>
      <c r="B8387" s="5">
        <f t="shared" si="763"/>
        <v>8385</v>
      </c>
      <c r="C8387">
        <f t="shared" si="762"/>
        <v>19</v>
      </c>
      <c r="D8387" s="16">
        <v>1974</v>
      </c>
      <c r="E8387" s="162" t="s">
        <v>2520</v>
      </c>
      <c r="F8387" s="162" t="s">
        <v>25</v>
      </c>
      <c r="G8387" s="162">
        <v>898714</v>
      </c>
      <c r="H8387" s="162" t="s">
        <v>17</v>
      </c>
      <c r="I8387" s="162"/>
      <c r="J8387" s="162" t="s">
        <v>380</v>
      </c>
      <c r="K8387" s="162" t="s">
        <v>3383</v>
      </c>
      <c r="L8387" s="162" t="s">
        <v>592</v>
      </c>
      <c r="M8387" s="162" t="s">
        <v>3359</v>
      </c>
      <c r="N8387" s="162"/>
      <c r="O8387" s="162"/>
      <c r="P8387" s="162"/>
      <c r="Q8387" s="162"/>
      <c r="R8387" s="162"/>
      <c r="S8387" s="181"/>
      <c r="T8387" s="162"/>
      <c r="U8387" s="162"/>
      <c r="V8387" s="182"/>
      <c r="W8387" s="162"/>
      <c r="X8387" s="162"/>
      <c r="Y8387" s="162"/>
      <c r="Z8387" s="162"/>
      <c r="AA8387" s="159"/>
      <c r="AB8387" s="162"/>
      <c r="AC8387" s="159"/>
      <c r="AD8387" s="159" t="s">
        <v>2520</v>
      </c>
      <c r="AE8387" s="162"/>
      <c r="AF8387" t="s">
        <v>3060</v>
      </c>
      <c r="AG8387" s="162"/>
      <c r="AH8387" s="163">
        <v>40133.912766203706</v>
      </c>
      <c r="AI8387" s="162"/>
    </row>
    <row r="8388" spans="1:35" ht="15" customHeight="1" thickBot="1" x14ac:dyDescent="0.4">
      <c r="A8388" s="3"/>
      <c r="B8388" s="5">
        <f t="shared" si="763"/>
        <v>8386</v>
      </c>
      <c r="C8388">
        <f t="shared" si="762"/>
        <v>376</v>
      </c>
      <c r="D8388" s="16">
        <v>1974</v>
      </c>
      <c r="E8388" s="162" t="s">
        <v>327</v>
      </c>
      <c r="F8388" s="162" t="s">
        <v>25</v>
      </c>
      <c r="G8388" s="162">
        <v>898733</v>
      </c>
      <c r="H8388" s="162" t="s">
        <v>17</v>
      </c>
      <c r="I8388" s="162"/>
      <c r="J8388" s="162" t="s">
        <v>380</v>
      </c>
      <c r="K8388" s="162"/>
      <c r="L8388" s="162"/>
      <c r="M8388" s="162" t="s">
        <v>3359</v>
      </c>
      <c r="N8388" s="162"/>
      <c r="O8388" s="162"/>
      <c r="P8388" s="162"/>
      <c r="Q8388" s="162"/>
      <c r="R8388" s="162"/>
      <c r="S8388" s="181"/>
      <c r="T8388" s="162"/>
      <c r="U8388" s="162"/>
      <c r="V8388" s="182"/>
      <c r="W8388" s="162"/>
      <c r="X8388" s="162"/>
      <c r="Y8388" s="162"/>
      <c r="Z8388" s="162"/>
      <c r="AA8388" s="159"/>
      <c r="AB8388" s="162"/>
      <c r="AC8388" s="159"/>
      <c r="AD8388" s="159"/>
      <c r="AE8388" s="162"/>
      <c r="AF8388" t="s">
        <v>3060</v>
      </c>
      <c r="AG8388" s="162"/>
      <c r="AH8388" s="163">
        <v>40891.544305555559</v>
      </c>
      <c r="AI8388" s="162"/>
    </row>
    <row r="8389" spans="1:35" ht="15" customHeight="1" thickBot="1" x14ac:dyDescent="0.4">
      <c r="A8389" s="3"/>
      <c r="B8389" s="5">
        <f t="shared" si="763"/>
        <v>8387</v>
      </c>
      <c r="C8389">
        <f t="shared" si="762"/>
        <v>72</v>
      </c>
      <c r="D8389" s="16">
        <v>1974</v>
      </c>
      <c r="E8389" s="162" t="s">
        <v>2482</v>
      </c>
      <c r="F8389" s="162" t="s">
        <v>25</v>
      </c>
      <c r="G8389" s="162">
        <v>899109</v>
      </c>
      <c r="H8389" s="162" t="s">
        <v>17</v>
      </c>
      <c r="I8389" s="162"/>
      <c r="J8389" s="162" t="s">
        <v>3354</v>
      </c>
      <c r="K8389" s="162"/>
      <c r="L8389" s="162" t="s">
        <v>398</v>
      </c>
      <c r="M8389" s="162" t="s">
        <v>3359</v>
      </c>
      <c r="N8389" s="162"/>
      <c r="O8389" s="162"/>
      <c r="P8389" s="162"/>
      <c r="Q8389" s="162"/>
      <c r="R8389" s="162"/>
      <c r="S8389" s="181"/>
      <c r="T8389" s="162"/>
      <c r="U8389" s="162"/>
      <c r="V8389" s="182"/>
      <c r="W8389" s="162"/>
      <c r="X8389" s="162"/>
      <c r="Y8389" s="162"/>
      <c r="Z8389" s="162"/>
      <c r="AA8389" s="159"/>
      <c r="AB8389" s="162"/>
      <c r="AC8389" s="159"/>
      <c r="AD8389" s="159"/>
      <c r="AE8389" s="162"/>
      <c r="AF8389" t="s">
        <v>3060</v>
      </c>
      <c r="AG8389" s="162"/>
      <c r="AH8389" s="163">
        <v>39877.693460648145</v>
      </c>
      <c r="AI8389" s="162"/>
    </row>
    <row r="8390" spans="1:35" ht="15" customHeight="1" thickBot="1" x14ac:dyDescent="0.4">
      <c r="A8390" s="3"/>
      <c r="B8390" s="5">
        <f t="shared" si="763"/>
        <v>8388</v>
      </c>
      <c r="C8390">
        <f t="shared" ref="C8390:C8393" si="765">+G8391-G8390</f>
        <v>381</v>
      </c>
      <c r="D8390" s="16">
        <v>1974</v>
      </c>
      <c r="E8390" s="162" t="s">
        <v>2482</v>
      </c>
      <c r="F8390" s="162" t="s">
        <v>25</v>
      </c>
      <c r="G8390" s="162">
        <v>899181</v>
      </c>
      <c r="H8390" s="162" t="s">
        <v>17</v>
      </c>
      <c r="I8390" s="162"/>
      <c r="J8390" s="162" t="s">
        <v>3354</v>
      </c>
      <c r="K8390" s="162" t="s">
        <v>3383</v>
      </c>
      <c r="L8390" s="162" t="s">
        <v>2673</v>
      </c>
      <c r="M8390" s="162" t="s">
        <v>3359</v>
      </c>
      <c r="N8390" s="162"/>
      <c r="O8390" s="162"/>
      <c r="P8390" s="162"/>
      <c r="Q8390" s="162"/>
      <c r="R8390" s="162"/>
      <c r="S8390" s="181"/>
      <c r="T8390" s="162"/>
      <c r="U8390" s="162"/>
      <c r="V8390" s="182"/>
      <c r="W8390" s="162"/>
      <c r="X8390" s="162"/>
      <c r="Y8390" s="162"/>
      <c r="Z8390" s="162"/>
      <c r="AA8390" s="159"/>
      <c r="AB8390" s="162"/>
      <c r="AC8390" s="159"/>
      <c r="AD8390" s="159" t="s">
        <v>2674</v>
      </c>
      <c r="AE8390" s="162"/>
      <c r="AF8390" t="s">
        <v>3060</v>
      </c>
      <c r="AG8390" s="162"/>
      <c r="AH8390" s="163">
        <v>40477.615185185183</v>
      </c>
      <c r="AI8390" s="162"/>
    </row>
    <row r="8391" spans="1:35" ht="15" thickBot="1" x14ac:dyDescent="0.4">
      <c r="B8391" s="5">
        <f t="shared" si="763"/>
        <v>8389</v>
      </c>
      <c r="C8391">
        <f t="shared" si="765"/>
        <v>57</v>
      </c>
      <c r="D8391" s="16">
        <v>1974</v>
      </c>
      <c r="E8391" s="162" t="s">
        <v>2482</v>
      </c>
      <c r="F8391" s="115" t="s">
        <v>25</v>
      </c>
      <c r="G8391" s="115">
        <v>899562</v>
      </c>
      <c r="H8391" s="115"/>
      <c r="I8391" s="115"/>
      <c r="J8391" s="230" t="s">
        <v>3354</v>
      </c>
      <c r="K8391" s="115" t="s">
        <v>6637</v>
      </c>
      <c r="AF8391" t="s">
        <v>3451</v>
      </c>
      <c r="AH8391" s="2">
        <v>46204</v>
      </c>
    </row>
    <row r="8392" spans="1:35" ht="15" customHeight="1" thickBot="1" x14ac:dyDescent="0.4">
      <c r="B8392" s="5">
        <f t="shared" si="763"/>
        <v>8390</v>
      </c>
      <c r="C8392">
        <f t="shared" si="765"/>
        <v>255</v>
      </c>
      <c r="D8392" s="16">
        <v>1974</v>
      </c>
      <c r="E8392" s="162" t="s">
        <v>2482</v>
      </c>
      <c r="F8392" s="162" t="s">
        <v>25</v>
      </c>
      <c r="G8392" s="162">
        <v>899619</v>
      </c>
      <c r="H8392" s="162"/>
      <c r="I8392" s="162"/>
      <c r="J8392" s="162"/>
      <c r="K8392" s="162"/>
      <c r="L8392" s="162"/>
      <c r="M8392" s="162"/>
      <c r="N8392" s="162"/>
      <c r="O8392" s="162"/>
      <c r="P8392" s="162"/>
      <c r="Q8392" s="162"/>
      <c r="R8392" s="162"/>
      <c r="S8392" s="181"/>
      <c r="T8392" s="162"/>
      <c r="U8392" s="162"/>
      <c r="V8392" s="182"/>
      <c r="W8392" s="162"/>
      <c r="X8392" s="162"/>
      <c r="Y8392" s="162"/>
      <c r="Z8392" s="162"/>
      <c r="AA8392" s="159"/>
      <c r="AB8392" s="162"/>
      <c r="AC8392" s="159"/>
      <c r="AD8392" s="159"/>
      <c r="AE8392" s="162"/>
      <c r="AF8392" t="s">
        <v>3451</v>
      </c>
      <c r="AG8392" s="162"/>
      <c r="AH8392" s="163">
        <v>45287</v>
      </c>
      <c r="AI8392" s="162"/>
    </row>
    <row r="8393" spans="1:35" ht="15" customHeight="1" thickBot="1" x14ac:dyDescent="0.4">
      <c r="A8393" s="3"/>
      <c r="B8393" s="5">
        <f t="shared" si="763"/>
        <v>8391</v>
      </c>
      <c r="C8393">
        <f t="shared" si="765"/>
        <v>98</v>
      </c>
      <c r="D8393" s="16">
        <v>1974</v>
      </c>
      <c r="E8393" s="162" t="s">
        <v>2482</v>
      </c>
      <c r="F8393" s="162" t="s">
        <v>25</v>
      </c>
      <c r="G8393" s="162">
        <v>899874</v>
      </c>
      <c r="H8393" s="162" t="s">
        <v>17</v>
      </c>
      <c r="I8393" s="162"/>
      <c r="J8393" s="162" t="s">
        <v>3354</v>
      </c>
      <c r="K8393" s="162"/>
      <c r="L8393" s="162" t="s">
        <v>277</v>
      </c>
      <c r="M8393" s="162" t="s">
        <v>3359</v>
      </c>
      <c r="N8393" s="162"/>
      <c r="O8393" s="162"/>
      <c r="P8393" s="162"/>
      <c r="Q8393" s="162"/>
      <c r="R8393" s="162"/>
      <c r="S8393" s="181"/>
      <c r="T8393" s="162"/>
      <c r="U8393" s="162"/>
      <c r="V8393" s="182"/>
      <c r="W8393" s="162"/>
      <c r="X8393" s="162"/>
      <c r="Y8393" s="162"/>
      <c r="Z8393" s="162"/>
      <c r="AA8393" s="159"/>
      <c r="AB8393" s="162"/>
      <c r="AC8393" s="159"/>
      <c r="AD8393" s="159"/>
      <c r="AE8393" s="162"/>
      <c r="AF8393" t="s">
        <v>3060</v>
      </c>
      <c r="AG8393" s="162"/>
      <c r="AH8393" s="163">
        <v>40832.64335648148</v>
      </c>
      <c r="AI8393" s="162"/>
    </row>
    <row r="8394" spans="1:35" ht="15" customHeight="1" thickBot="1" x14ac:dyDescent="0.4">
      <c r="A8394" s="3"/>
      <c r="B8394" s="5">
        <f t="shared" si="763"/>
        <v>8392</v>
      </c>
      <c r="C8394">
        <f t="shared" si="762"/>
        <v>305</v>
      </c>
      <c r="D8394" s="16">
        <v>1974</v>
      </c>
      <c r="E8394" s="162" t="s">
        <v>2482</v>
      </c>
      <c r="F8394" s="162" t="s">
        <v>25</v>
      </c>
      <c r="G8394" s="162">
        <v>899972</v>
      </c>
      <c r="H8394" s="162" t="s">
        <v>17</v>
      </c>
      <c r="I8394" s="162"/>
      <c r="J8394" s="162" t="s">
        <v>3354</v>
      </c>
      <c r="K8394" s="162" t="s">
        <v>3383</v>
      </c>
      <c r="L8394" s="162" t="s">
        <v>52</v>
      </c>
      <c r="M8394" s="162" t="s">
        <v>3359</v>
      </c>
      <c r="N8394" s="162"/>
      <c r="O8394" s="162"/>
      <c r="P8394" s="162"/>
      <c r="Q8394" s="162"/>
      <c r="R8394" s="162"/>
      <c r="S8394" s="181"/>
      <c r="T8394" s="162"/>
      <c r="U8394" s="162"/>
      <c r="V8394" s="182"/>
      <c r="W8394" s="162"/>
      <c r="X8394" s="162"/>
      <c r="Y8394" s="162"/>
      <c r="Z8394" s="162"/>
      <c r="AA8394" s="159"/>
      <c r="AB8394" s="162"/>
      <c r="AC8394" s="159"/>
      <c r="AD8394" s="159"/>
      <c r="AE8394" s="162"/>
      <c r="AF8394" t="s">
        <v>3060</v>
      </c>
      <c r="AG8394" s="162"/>
      <c r="AH8394" s="163">
        <v>39770.513090277775</v>
      </c>
      <c r="AI8394" s="162"/>
    </row>
    <row r="8395" spans="1:35" ht="15" customHeight="1" thickBot="1" x14ac:dyDescent="0.4">
      <c r="A8395" s="3"/>
      <c r="B8395" s="5">
        <f t="shared" si="763"/>
        <v>8393</v>
      </c>
      <c r="C8395">
        <f t="shared" si="762"/>
        <v>271</v>
      </c>
      <c r="D8395" s="16">
        <v>1974</v>
      </c>
      <c r="E8395" s="162" t="s">
        <v>15</v>
      </c>
      <c r="F8395" s="162" t="s">
        <v>25</v>
      </c>
      <c r="G8395" s="162">
        <v>900277</v>
      </c>
      <c r="H8395" s="162" t="s">
        <v>17</v>
      </c>
      <c r="I8395" s="162"/>
      <c r="J8395" s="162" t="s">
        <v>3354</v>
      </c>
      <c r="K8395" s="162"/>
      <c r="L8395" s="162"/>
      <c r="M8395" s="162" t="s">
        <v>3359</v>
      </c>
      <c r="N8395" s="162"/>
      <c r="O8395" s="162"/>
      <c r="P8395" s="162"/>
      <c r="Q8395" s="162"/>
      <c r="R8395" s="162"/>
      <c r="S8395" s="181"/>
      <c r="T8395" s="162"/>
      <c r="U8395" s="162"/>
      <c r="V8395" s="182"/>
      <c r="W8395" s="162"/>
      <c r="X8395" s="162"/>
      <c r="Y8395" s="162"/>
      <c r="Z8395" s="162"/>
      <c r="AA8395" s="159"/>
      <c r="AB8395" s="162"/>
      <c r="AC8395" s="159"/>
      <c r="AD8395" s="159"/>
      <c r="AE8395" s="162"/>
      <c r="AF8395" t="s">
        <v>3060</v>
      </c>
      <c r="AG8395" s="162"/>
      <c r="AH8395" s="163">
        <v>40913.560428240744</v>
      </c>
      <c r="AI8395" s="162"/>
    </row>
    <row r="8396" spans="1:35" ht="15" customHeight="1" thickBot="1" x14ac:dyDescent="0.4">
      <c r="A8396" s="3"/>
      <c r="B8396" s="5">
        <f t="shared" si="763"/>
        <v>8394</v>
      </c>
      <c r="C8396">
        <f t="shared" si="762"/>
        <v>120</v>
      </c>
      <c r="D8396" s="16">
        <v>1974</v>
      </c>
      <c r="E8396" s="162" t="s">
        <v>15</v>
      </c>
      <c r="F8396" s="162" t="s">
        <v>25</v>
      </c>
      <c r="G8396" s="162">
        <v>900548</v>
      </c>
      <c r="H8396" s="162" t="s">
        <v>17</v>
      </c>
      <c r="I8396" s="162"/>
      <c r="J8396" s="162" t="s">
        <v>3354</v>
      </c>
      <c r="K8396" s="162" t="s">
        <v>3383</v>
      </c>
      <c r="L8396" s="162" t="s">
        <v>2675</v>
      </c>
      <c r="M8396" s="162" t="s">
        <v>3359</v>
      </c>
      <c r="N8396" s="162"/>
      <c r="O8396" s="162"/>
      <c r="P8396" s="162"/>
      <c r="Q8396" s="162"/>
      <c r="R8396" s="162"/>
      <c r="S8396" s="181"/>
      <c r="T8396" s="162"/>
      <c r="U8396" s="162"/>
      <c r="V8396" s="182"/>
      <c r="W8396" s="162"/>
      <c r="X8396" s="162"/>
      <c r="Y8396" s="162"/>
      <c r="Z8396" s="162"/>
      <c r="AA8396" s="159"/>
      <c r="AB8396" s="162" t="s">
        <v>132</v>
      </c>
      <c r="AC8396" s="159" t="s">
        <v>1681</v>
      </c>
      <c r="AD8396" s="159" t="s">
        <v>2676</v>
      </c>
      <c r="AE8396" s="162"/>
      <c r="AF8396" t="s">
        <v>3060</v>
      </c>
      <c r="AG8396" s="162"/>
      <c r="AH8396" s="163">
        <v>40256.468715277777</v>
      </c>
      <c r="AI8396" s="162"/>
    </row>
    <row r="8397" spans="1:35" ht="15" customHeight="1" thickBot="1" x14ac:dyDescent="0.4">
      <c r="A8397" s="3"/>
      <c r="B8397" s="5">
        <f t="shared" si="763"/>
        <v>8395</v>
      </c>
      <c r="C8397">
        <f t="shared" si="762"/>
        <v>219</v>
      </c>
      <c r="D8397" s="16">
        <v>1974</v>
      </c>
      <c r="E8397" s="162" t="s">
        <v>15</v>
      </c>
      <c r="F8397" s="162" t="s">
        <v>25</v>
      </c>
      <c r="G8397" s="162">
        <v>900668</v>
      </c>
      <c r="H8397" s="162" t="s">
        <v>17</v>
      </c>
      <c r="I8397" s="162"/>
      <c r="J8397" s="162" t="s">
        <v>3354</v>
      </c>
      <c r="K8397" s="162"/>
      <c r="L8397" s="162"/>
      <c r="M8397" s="162" t="s">
        <v>3359</v>
      </c>
      <c r="N8397" s="162"/>
      <c r="O8397" s="162"/>
      <c r="P8397" s="162"/>
      <c r="Q8397" s="162"/>
      <c r="R8397" s="162"/>
      <c r="S8397" s="181"/>
      <c r="T8397" s="162"/>
      <c r="U8397" s="162"/>
      <c r="V8397" s="182"/>
      <c r="W8397" s="162"/>
      <c r="X8397" s="162"/>
      <c r="Y8397" s="162"/>
      <c r="Z8397" s="162"/>
      <c r="AA8397" s="159"/>
      <c r="AB8397" s="162"/>
      <c r="AC8397" s="159"/>
      <c r="AD8397" s="159"/>
      <c r="AE8397" s="162"/>
      <c r="AF8397" t="s">
        <v>3060</v>
      </c>
      <c r="AG8397" s="162"/>
      <c r="AH8397" s="163">
        <v>40253.712094907409</v>
      </c>
      <c r="AI8397" s="162"/>
    </row>
    <row r="8398" spans="1:35" ht="15" customHeight="1" thickBot="1" x14ac:dyDescent="0.4">
      <c r="A8398" s="3"/>
      <c r="B8398" s="5">
        <f t="shared" si="763"/>
        <v>8396</v>
      </c>
      <c r="C8398">
        <f t="shared" si="762"/>
        <v>62</v>
      </c>
      <c r="D8398" s="16">
        <v>1974</v>
      </c>
      <c r="E8398" s="162" t="s">
        <v>15</v>
      </c>
      <c r="F8398" s="162" t="s">
        <v>25</v>
      </c>
      <c r="G8398" s="162">
        <v>900887</v>
      </c>
      <c r="H8398" s="162" t="s">
        <v>17</v>
      </c>
      <c r="I8398" s="162"/>
      <c r="J8398" s="162" t="s">
        <v>3354</v>
      </c>
      <c r="K8398" s="162" t="s">
        <v>3383</v>
      </c>
      <c r="L8398" s="162" t="s">
        <v>128</v>
      </c>
      <c r="M8398" s="162" t="s">
        <v>3359</v>
      </c>
      <c r="N8398" s="162"/>
      <c r="O8398" s="162"/>
      <c r="P8398" s="162"/>
      <c r="Q8398" s="162"/>
      <c r="R8398" s="162"/>
      <c r="S8398" s="181"/>
      <c r="T8398" s="162"/>
      <c r="U8398" s="162"/>
      <c r="V8398" s="182"/>
      <c r="W8398" s="162"/>
      <c r="X8398" s="162"/>
      <c r="Y8398" s="162"/>
      <c r="Z8398" s="162"/>
      <c r="AA8398" s="159"/>
      <c r="AB8398" s="162" t="s">
        <v>81</v>
      </c>
      <c r="AC8398" s="159"/>
      <c r="AD8398" s="159"/>
      <c r="AE8398" s="162"/>
      <c r="AF8398" t="s">
        <v>3060</v>
      </c>
      <c r="AG8398" s="162"/>
      <c r="AH8398" s="163">
        <v>40578.794664351852</v>
      </c>
      <c r="AI8398" s="162"/>
    </row>
    <row r="8399" spans="1:35" ht="15" customHeight="1" thickBot="1" x14ac:dyDescent="0.4">
      <c r="A8399" s="3"/>
      <c r="B8399" s="5">
        <f t="shared" si="763"/>
        <v>8397</v>
      </c>
      <c r="C8399">
        <f t="shared" si="762"/>
        <v>459</v>
      </c>
      <c r="D8399" s="16">
        <v>1974</v>
      </c>
      <c r="E8399" s="162" t="s">
        <v>15</v>
      </c>
      <c r="F8399" s="162" t="s">
        <v>25</v>
      </c>
      <c r="G8399" s="162">
        <v>900949</v>
      </c>
      <c r="H8399" s="162" t="s">
        <v>17</v>
      </c>
      <c r="I8399" s="162"/>
      <c r="J8399" s="162" t="s">
        <v>3354</v>
      </c>
      <c r="K8399" s="162"/>
      <c r="L8399" s="162"/>
      <c r="M8399" s="162" t="s">
        <v>3359</v>
      </c>
      <c r="N8399" s="162"/>
      <c r="O8399" s="162"/>
      <c r="P8399" s="162"/>
      <c r="Q8399" s="162"/>
      <c r="R8399" s="162"/>
      <c r="S8399" s="181"/>
      <c r="T8399" s="162"/>
      <c r="U8399" s="162"/>
      <c r="V8399" s="182"/>
      <c r="W8399" s="162"/>
      <c r="X8399" s="162"/>
      <c r="Y8399" s="162"/>
      <c r="Z8399" s="162"/>
      <c r="AA8399" s="159"/>
      <c r="AB8399" s="162"/>
      <c r="AC8399" s="159"/>
      <c r="AD8399" s="159"/>
      <c r="AE8399" s="162"/>
      <c r="AF8399" t="s">
        <v>3060</v>
      </c>
      <c r="AG8399" s="162"/>
      <c r="AH8399" s="163">
        <v>39861.650312500002</v>
      </c>
      <c r="AI8399" s="162"/>
    </row>
    <row r="8400" spans="1:35" ht="15" customHeight="1" thickBot="1" x14ac:dyDescent="0.4">
      <c r="A8400" s="3"/>
      <c r="B8400" s="5">
        <f t="shared" si="763"/>
        <v>8398</v>
      </c>
      <c r="C8400">
        <f t="shared" si="762"/>
        <v>107</v>
      </c>
      <c r="D8400" s="16">
        <v>1974</v>
      </c>
      <c r="E8400" s="162" t="s">
        <v>327</v>
      </c>
      <c r="F8400" s="162" t="s">
        <v>25</v>
      </c>
      <c r="G8400" s="162">
        <v>901408</v>
      </c>
      <c r="H8400" s="162" t="s">
        <v>17</v>
      </c>
      <c r="I8400" s="162"/>
      <c r="J8400" s="162" t="s">
        <v>380</v>
      </c>
      <c r="K8400" s="162" t="s">
        <v>3383</v>
      </c>
      <c r="L8400" s="162" t="s">
        <v>2677</v>
      </c>
      <c r="M8400" s="162" t="s">
        <v>3359</v>
      </c>
      <c r="N8400" s="162"/>
      <c r="O8400" s="162"/>
      <c r="P8400" s="162"/>
      <c r="Q8400" s="162"/>
      <c r="R8400" s="162"/>
      <c r="S8400" s="181"/>
      <c r="T8400" s="162"/>
      <c r="U8400" s="162"/>
      <c r="V8400" s="182"/>
      <c r="W8400" s="162"/>
      <c r="X8400" s="162"/>
      <c r="Y8400" s="162"/>
      <c r="Z8400" s="162"/>
      <c r="AA8400" s="159"/>
      <c r="AB8400" s="162"/>
      <c r="AC8400" s="159"/>
      <c r="AD8400" s="159"/>
      <c r="AE8400" s="162"/>
      <c r="AF8400" t="s">
        <v>3060</v>
      </c>
      <c r="AG8400" s="162"/>
      <c r="AH8400" s="163">
        <v>40084.520115740743</v>
      </c>
      <c r="AI8400" s="162"/>
    </row>
    <row r="8401" spans="1:35" ht="15" customHeight="1" thickBot="1" x14ac:dyDescent="0.4">
      <c r="A8401" s="3"/>
      <c r="B8401" s="5">
        <f t="shared" si="763"/>
        <v>8399</v>
      </c>
      <c r="C8401">
        <f t="shared" si="762"/>
        <v>6</v>
      </c>
      <c r="D8401" s="16">
        <v>1974</v>
      </c>
      <c r="E8401" s="162" t="s">
        <v>15</v>
      </c>
      <c r="F8401" s="162" t="s">
        <v>25</v>
      </c>
      <c r="G8401" s="162">
        <v>901515</v>
      </c>
      <c r="H8401" s="162" t="s">
        <v>17</v>
      </c>
      <c r="I8401" s="162"/>
      <c r="J8401" s="162" t="s">
        <v>380</v>
      </c>
      <c r="K8401" s="162" t="s">
        <v>3383</v>
      </c>
      <c r="L8401" s="162"/>
      <c r="M8401" s="162" t="s">
        <v>3359</v>
      </c>
      <c r="N8401" s="162"/>
      <c r="O8401" s="162"/>
      <c r="P8401" s="162"/>
      <c r="Q8401" s="162"/>
      <c r="R8401" s="162"/>
      <c r="S8401" s="181"/>
      <c r="T8401" s="162"/>
      <c r="U8401" s="162"/>
      <c r="V8401" s="182"/>
      <c r="W8401" s="162"/>
      <c r="X8401" s="162"/>
      <c r="Y8401" s="162"/>
      <c r="Z8401" s="162"/>
      <c r="AA8401" s="159"/>
      <c r="AB8401" s="162"/>
      <c r="AC8401" s="159"/>
      <c r="AD8401" s="159"/>
      <c r="AE8401" s="162"/>
      <c r="AF8401" t="s">
        <v>3060</v>
      </c>
      <c r="AG8401" s="162"/>
      <c r="AH8401" s="163">
        <v>40582.517696759256</v>
      </c>
      <c r="AI8401" s="162"/>
    </row>
    <row r="8402" spans="1:35" ht="15" customHeight="1" thickBot="1" x14ac:dyDescent="0.4">
      <c r="A8402" s="3"/>
      <c r="B8402" s="5">
        <f t="shared" si="763"/>
        <v>8400</v>
      </c>
      <c r="C8402">
        <f t="shared" si="762"/>
        <v>245</v>
      </c>
      <c r="D8402" s="16">
        <v>1974</v>
      </c>
      <c r="E8402" s="162" t="s">
        <v>15</v>
      </c>
      <c r="F8402" s="162" t="s">
        <v>25</v>
      </c>
      <c r="G8402" s="121">
        <v>901521</v>
      </c>
      <c r="H8402" s="162"/>
      <c r="I8402" s="162"/>
      <c r="J8402" s="162" t="s">
        <v>3354</v>
      </c>
      <c r="K8402" s="162" t="s">
        <v>3383</v>
      </c>
      <c r="L8402" s="162"/>
      <c r="M8402" s="162" t="s">
        <v>3453</v>
      </c>
      <c r="N8402" s="162"/>
      <c r="O8402" s="162"/>
      <c r="P8402" s="162"/>
      <c r="Q8402" s="162"/>
      <c r="R8402" s="162"/>
      <c r="S8402" s="181"/>
      <c r="T8402" s="162" t="s">
        <v>3262</v>
      </c>
      <c r="U8402" s="162"/>
      <c r="V8402" s="182"/>
      <c r="W8402" s="162" t="s">
        <v>3572</v>
      </c>
      <c r="X8402" s="162" t="s">
        <v>3660</v>
      </c>
      <c r="Y8402" s="162"/>
      <c r="Z8402" s="162"/>
      <c r="AA8402" s="162" t="s">
        <v>3262</v>
      </c>
      <c r="AB8402" s="162"/>
      <c r="AC8402" s="162"/>
      <c r="AD8402" s="162"/>
      <c r="AE8402" s="162"/>
      <c r="AF8402" t="s">
        <v>3451</v>
      </c>
      <c r="AG8402" s="159"/>
      <c r="AH8402" s="176">
        <v>45899</v>
      </c>
      <c r="AI8402" s="198" t="s">
        <v>5500</v>
      </c>
    </row>
    <row r="8403" spans="1:35" ht="15" customHeight="1" thickBot="1" x14ac:dyDescent="0.4">
      <c r="A8403" s="3"/>
      <c r="B8403" s="5">
        <f t="shared" si="763"/>
        <v>8401</v>
      </c>
      <c r="C8403">
        <f t="shared" si="762"/>
        <v>57</v>
      </c>
      <c r="D8403" s="16">
        <v>1974</v>
      </c>
      <c r="E8403" s="162" t="s">
        <v>15</v>
      </c>
      <c r="F8403" s="162" t="s">
        <v>25</v>
      </c>
      <c r="G8403" s="162">
        <v>901766</v>
      </c>
      <c r="H8403" s="162" t="s">
        <v>17</v>
      </c>
      <c r="I8403" s="162"/>
      <c r="J8403" s="162" t="s">
        <v>3354</v>
      </c>
      <c r="K8403" s="162" t="s">
        <v>3383</v>
      </c>
      <c r="L8403" s="162" t="s">
        <v>156</v>
      </c>
      <c r="M8403" s="162" t="s">
        <v>3359</v>
      </c>
      <c r="N8403" s="162"/>
      <c r="O8403" s="162"/>
      <c r="P8403" s="162"/>
      <c r="Q8403" s="162"/>
      <c r="R8403" s="162"/>
      <c r="S8403" s="181"/>
      <c r="T8403" s="162"/>
      <c r="U8403" s="162"/>
      <c r="V8403" s="182"/>
      <c r="W8403" s="162"/>
      <c r="X8403" s="162"/>
      <c r="Y8403" s="162"/>
      <c r="Z8403" s="162"/>
      <c r="AA8403" s="159"/>
      <c r="AB8403" s="162"/>
      <c r="AC8403" s="159"/>
      <c r="AD8403" s="159"/>
      <c r="AE8403" s="162"/>
      <c r="AF8403" t="s">
        <v>3060</v>
      </c>
      <c r="AG8403" s="162"/>
      <c r="AH8403" s="163">
        <v>40183.775879629633</v>
      </c>
      <c r="AI8403" s="162"/>
    </row>
    <row r="8404" spans="1:35" ht="15" customHeight="1" thickBot="1" x14ac:dyDescent="0.4">
      <c r="A8404" s="3"/>
      <c r="B8404" s="5">
        <f t="shared" si="763"/>
        <v>8402</v>
      </c>
      <c r="C8404">
        <f t="shared" si="762"/>
        <v>36</v>
      </c>
      <c r="D8404" s="16">
        <v>1974</v>
      </c>
      <c r="E8404" s="120" t="s">
        <v>15</v>
      </c>
      <c r="F8404" s="120" t="s">
        <v>25</v>
      </c>
      <c r="G8404" s="122">
        <v>901823</v>
      </c>
      <c r="H8404" s="196" t="s">
        <v>5836</v>
      </c>
      <c r="I8404" s="196"/>
      <c r="J8404" s="196" t="s">
        <v>3354</v>
      </c>
      <c r="K8404" s="196" t="s">
        <v>3383</v>
      </c>
      <c r="L8404" s="196"/>
      <c r="M8404" s="196" t="s">
        <v>3453</v>
      </c>
      <c r="N8404" s="196"/>
      <c r="O8404" s="196"/>
      <c r="P8404" s="196"/>
      <c r="Q8404" s="196"/>
      <c r="R8404" s="196"/>
      <c r="S8404" s="204"/>
      <c r="T8404" s="196" t="s">
        <v>3262</v>
      </c>
      <c r="U8404" s="196"/>
      <c r="V8404" s="205"/>
      <c r="W8404" s="196" t="s">
        <v>3572</v>
      </c>
      <c r="X8404" s="196" t="s">
        <v>3660</v>
      </c>
      <c r="Y8404" s="196"/>
      <c r="Z8404" s="196"/>
      <c r="AA8404" s="196" t="s">
        <v>3262</v>
      </c>
      <c r="AB8404" s="196"/>
      <c r="AC8404" s="196"/>
      <c r="AD8404" s="196"/>
      <c r="AE8404" s="196"/>
      <c r="AF8404" t="s">
        <v>3451</v>
      </c>
      <c r="AG8404" s="196"/>
      <c r="AH8404" s="206">
        <v>45999</v>
      </c>
      <c r="AI8404" s="198" t="s">
        <v>6084</v>
      </c>
    </row>
    <row r="8405" spans="1:35" ht="15" customHeight="1" thickBot="1" x14ac:dyDescent="0.4">
      <c r="A8405" s="3"/>
      <c r="B8405" s="5">
        <f t="shared" si="763"/>
        <v>8403</v>
      </c>
      <c r="C8405">
        <f t="shared" si="762"/>
        <v>1393</v>
      </c>
      <c r="D8405" s="16">
        <v>1974</v>
      </c>
      <c r="E8405" s="162" t="s">
        <v>15</v>
      </c>
      <c r="F8405" s="162" t="s">
        <v>25</v>
      </c>
      <c r="G8405" s="162">
        <v>901859</v>
      </c>
      <c r="H8405" s="162" t="s">
        <v>17</v>
      </c>
      <c r="I8405" s="162"/>
      <c r="J8405" s="162" t="s">
        <v>3354</v>
      </c>
      <c r="K8405" s="162" t="s">
        <v>3383</v>
      </c>
      <c r="L8405" s="162" t="s">
        <v>234</v>
      </c>
      <c r="M8405" s="162" t="s">
        <v>3359</v>
      </c>
      <c r="N8405" s="162"/>
      <c r="O8405" s="162"/>
      <c r="P8405" s="162"/>
      <c r="Q8405" s="162"/>
      <c r="R8405" s="162"/>
      <c r="S8405" s="181"/>
      <c r="T8405" s="162"/>
      <c r="U8405" s="162"/>
      <c r="V8405" s="182"/>
      <c r="W8405" s="162"/>
      <c r="X8405" s="162"/>
      <c r="Y8405" s="162"/>
      <c r="Z8405" s="162"/>
      <c r="AA8405" s="159"/>
      <c r="AB8405" s="162" t="s">
        <v>282</v>
      </c>
      <c r="AC8405" s="159"/>
      <c r="AD8405" s="159"/>
      <c r="AE8405" s="162"/>
      <c r="AF8405" t="s">
        <v>3060</v>
      </c>
      <c r="AG8405" s="162"/>
      <c r="AH8405" s="163">
        <v>40369.576192129629</v>
      </c>
      <c r="AI8405" s="162"/>
    </row>
    <row r="8406" spans="1:35" ht="15" customHeight="1" thickBot="1" x14ac:dyDescent="0.4">
      <c r="A8406" s="3"/>
      <c r="B8406" s="5">
        <f t="shared" si="763"/>
        <v>8404</v>
      </c>
      <c r="C8406">
        <f t="shared" si="762"/>
        <v>11</v>
      </c>
      <c r="D8406" s="146">
        <v>1974</v>
      </c>
      <c r="E8406" s="159" t="s">
        <v>15</v>
      </c>
      <c r="F8406" s="159" t="s">
        <v>16</v>
      </c>
      <c r="G8406" s="159">
        <v>903252</v>
      </c>
      <c r="H8406" s="159"/>
      <c r="I8406" s="159"/>
      <c r="J8406" s="159"/>
      <c r="K8406" s="159"/>
      <c r="L8406" s="159"/>
      <c r="M8406" s="159"/>
      <c r="N8406" s="159"/>
      <c r="O8406" s="159"/>
      <c r="P8406" s="159"/>
      <c r="Q8406" s="159"/>
      <c r="R8406" s="159"/>
      <c r="S8406" s="203"/>
      <c r="T8406" s="159"/>
      <c r="U8406" s="159"/>
      <c r="V8406" s="161"/>
      <c r="W8406" s="159"/>
      <c r="X8406" s="159"/>
      <c r="Y8406" s="159"/>
      <c r="Z8406" s="159"/>
      <c r="AA8406" s="159"/>
      <c r="AB8406" s="159"/>
      <c r="AC8406" s="159"/>
      <c r="AD8406" s="159"/>
      <c r="AE8406" s="159"/>
      <c r="AF8406" s="3" t="s">
        <v>3451</v>
      </c>
      <c r="AG8406" s="159"/>
      <c r="AH8406" s="176">
        <v>45561</v>
      </c>
      <c r="AI8406" s="167" t="s">
        <v>4221</v>
      </c>
    </row>
    <row r="8407" spans="1:35" ht="15" customHeight="1" thickBot="1" x14ac:dyDescent="0.4">
      <c r="A8407" s="3"/>
      <c r="B8407" s="5">
        <f t="shared" si="763"/>
        <v>8405</v>
      </c>
      <c r="C8407">
        <f t="shared" si="762"/>
        <v>19</v>
      </c>
      <c r="D8407" s="16">
        <v>1974</v>
      </c>
      <c r="E8407" s="162" t="s">
        <v>15</v>
      </c>
      <c r="F8407" s="162" t="s">
        <v>16</v>
      </c>
      <c r="G8407" s="162">
        <v>903263</v>
      </c>
      <c r="H8407" s="162" t="s">
        <v>17</v>
      </c>
      <c r="I8407" s="162"/>
      <c r="J8407" s="162" t="s">
        <v>3356</v>
      </c>
      <c r="K8407" s="162" t="s">
        <v>3383</v>
      </c>
      <c r="L8407" s="162"/>
      <c r="M8407" s="162" t="s">
        <v>3359</v>
      </c>
      <c r="N8407" s="162"/>
      <c r="O8407" s="162"/>
      <c r="P8407" s="162"/>
      <c r="Q8407" s="162"/>
      <c r="R8407" s="162"/>
      <c r="S8407" s="181"/>
      <c r="T8407" s="162"/>
      <c r="U8407" s="162"/>
      <c r="V8407" s="182"/>
      <c r="W8407" s="162"/>
      <c r="X8407" s="162"/>
      <c r="Y8407" s="162"/>
      <c r="Z8407" s="162"/>
      <c r="AA8407" s="159"/>
      <c r="AB8407" s="162"/>
      <c r="AC8407" s="159"/>
      <c r="AD8407" s="159"/>
      <c r="AE8407" s="162"/>
      <c r="AF8407" t="s">
        <v>3060</v>
      </c>
      <c r="AG8407" s="162"/>
      <c r="AH8407" s="163">
        <v>40016.011238425926</v>
      </c>
      <c r="AI8407" s="162"/>
    </row>
    <row r="8408" spans="1:35" ht="15" thickBot="1" x14ac:dyDescent="0.4">
      <c r="A8408" s="3"/>
      <c r="B8408" s="5">
        <f t="shared" si="763"/>
        <v>8406</v>
      </c>
      <c r="C8408">
        <f t="shared" si="762"/>
        <v>79</v>
      </c>
      <c r="D8408" s="146">
        <v>1974</v>
      </c>
      <c r="E8408" s="3" t="s">
        <v>15</v>
      </c>
      <c r="F8408" s="3" t="s">
        <v>16</v>
      </c>
      <c r="G8408" s="3">
        <v>903282</v>
      </c>
      <c r="H8408" s="3"/>
      <c r="I8408" s="3"/>
      <c r="J8408" s="3"/>
      <c r="K8408" s="3"/>
      <c r="L8408" s="3"/>
      <c r="M8408" s="3"/>
      <c r="N8408" s="3"/>
      <c r="O8408" s="3"/>
      <c r="P8408" s="3"/>
      <c r="Q8408" s="3"/>
      <c r="R8408" s="3"/>
      <c r="S8408" s="152"/>
      <c r="T8408" s="3"/>
      <c r="U8408" s="3"/>
      <c r="V8408" s="143"/>
      <c r="W8408" s="3"/>
      <c r="X8408" s="3"/>
      <c r="Y8408" s="3"/>
      <c r="Z8408" s="3"/>
      <c r="AB8408" s="3"/>
      <c r="AE8408" s="3"/>
      <c r="AF8408" s="3" t="s">
        <v>3451</v>
      </c>
      <c r="AG8408" s="159"/>
      <c r="AH8408" s="176">
        <v>45561</v>
      </c>
      <c r="AI8408" s="14" t="s">
        <v>4222</v>
      </c>
    </row>
    <row r="8409" spans="1:35" ht="15" customHeight="1" thickBot="1" x14ac:dyDescent="0.4">
      <c r="A8409" s="159"/>
      <c r="B8409" s="5">
        <f t="shared" si="763"/>
        <v>8407</v>
      </c>
      <c r="C8409">
        <f t="shared" si="762"/>
        <v>29</v>
      </c>
      <c r="D8409" s="16">
        <v>1974</v>
      </c>
      <c r="E8409" s="162" t="s">
        <v>15</v>
      </c>
      <c r="F8409" s="162" t="s">
        <v>16</v>
      </c>
      <c r="G8409" s="162">
        <v>903361</v>
      </c>
      <c r="H8409" s="162" t="s">
        <v>17</v>
      </c>
      <c r="I8409" s="162"/>
      <c r="J8409" s="162" t="s">
        <v>3354</v>
      </c>
      <c r="K8409" s="162" t="s">
        <v>3383</v>
      </c>
      <c r="L8409" s="162" t="s">
        <v>1082</v>
      </c>
      <c r="M8409" s="162" t="s">
        <v>3359</v>
      </c>
      <c r="N8409" s="162"/>
      <c r="O8409" s="162"/>
      <c r="P8409" s="162"/>
      <c r="Q8409" s="162"/>
      <c r="R8409" s="162"/>
      <c r="S8409" s="181"/>
      <c r="T8409" s="162"/>
      <c r="U8409" s="162"/>
      <c r="V8409" s="182"/>
      <c r="W8409" s="162"/>
      <c r="X8409" s="162"/>
      <c r="Y8409" s="162"/>
      <c r="Z8409" s="162"/>
      <c r="AA8409" s="159"/>
      <c r="AB8409" s="162"/>
      <c r="AC8409" s="159"/>
      <c r="AD8409" s="159" t="s">
        <v>2678</v>
      </c>
      <c r="AE8409" s="162"/>
      <c r="AF8409" t="s">
        <v>3060</v>
      </c>
      <c r="AG8409" s="162"/>
      <c r="AH8409" s="163">
        <v>39981.935196759259</v>
      </c>
      <c r="AI8409" s="162"/>
    </row>
    <row r="8410" spans="1:35" ht="15" customHeight="1" thickBot="1" x14ac:dyDescent="0.4">
      <c r="A8410" s="3"/>
      <c r="B8410" s="5">
        <f t="shared" si="763"/>
        <v>8408</v>
      </c>
      <c r="C8410">
        <f t="shared" si="762"/>
        <v>23</v>
      </c>
      <c r="D8410" s="16">
        <v>1974</v>
      </c>
      <c r="E8410" s="162" t="s">
        <v>15</v>
      </c>
      <c r="F8410" s="162" t="s">
        <v>16</v>
      </c>
      <c r="G8410" s="162">
        <v>903390</v>
      </c>
      <c r="H8410" s="162" t="s">
        <v>17</v>
      </c>
      <c r="I8410" s="162"/>
      <c r="J8410" s="162" t="s">
        <v>3354</v>
      </c>
      <c r="K8410" s="162" t="s">
        <v>3383</v>
      </c>
      <c r="L8410" s="162"/>
      <c r="M8410" s="162" t="s">
        <v>3359</v>
      </c>
      <c r="N8410" s="162" t="s">
        <v>3359</v>
      </c>
      <c r="O8410" s="162"/>
      <c r="P8410" s="162"/>
      <c r="Q8410" s="162"/>
      <c r="R8410" s="162"/>
      <c r="S8410" s="181"/>
      <c r="T8410" s="162"/>
      <c r="U8410" s="162"/>
      <c r="V8410" s="182"/>
      <c r="W8410" s="162"/>
      <c r="X8410" s="162"/>
      <c r="Y8410" s="162"/>
      <c r="Z8410" s="162"/>
      <c r="AA8410" s="159"/>
      <c r="AB8410" s="162"/>
      <c r="AC8410" s="159"/>
      <c r="AD8410" s="159"/>
      <c r="AE8410" s="162"/>
      <c r="AF8410" t="s">
        <v>3060</v>
      </c>
      <c r="AG8410" s="162"/>
      <c r="AH8410" s="163">
        <v>40574.470810185187</v>
      </c>
      <c r="AI8410" s="162"/>
    </row>
    <row r="8411" spans="1:35" ht="15" customHeight="1" thickBot="1" x14ac:dyDescent="0.4">
      <c r="B8411" s="5">
        <f t="shared" si="763"/>
        <v>8409</v>
      </c>
      <c r="C8411">
        <f t="shared" si="762"/>
        <v>135</v>
      </c>
      <c r="D8411" s="16">
        <v>1974</v>
      </c>
      <c r="E8411" s="162" t="s">
        <v>15</v>
      </c>
      <c r="F8411" s="162" t="s">
        <v>16</v>
      </c>
      <c r="G8411" s="162">
        <v>903413</v>
      </c>
      <c r="H8411" s="162" t="s">
        <v>17</v>
      </c>
      <c r="I8411" s="162"/>
      <c r="J8411" s="162" t="s">
        <v>3354</v>
      </c>
      <c r="K8411" s="162" t="s">
        <v>3366</v>
      </c>
      <c r="L8411" s="162" t="s">
        <v>239</v>
      </c>
      <c r="M8411" s="162" t="s">
        <v>3359</v>
      </c>
      <c r="N8411" s="162"/>
      <c r="O8411" s="162"/>
      <c r="P8411" s="162"/>
      <c r="Q8411" s="162"/>
      <c r="R8411" s="162"/>
      <c r="S8411" s="181"/>
      <c r="T8411" s="162"/>
      <c r="U8411" s="162"/>
      <c r="V8411" s="182"/>
      <c r="W8411" s="162"/>
      <c r="X8411" s="162"/>
      <c r="Y8411" s="162"/>
      <c r="Z8411" s="162"/>
      <c r="AA8411" s="159"/>
      <c r="AB8411" s="162"/>
      <c r="AC8411" s="159"/>
      <c r="AD8411" s="159"/>
      <c r="AE8411" s="162"/>
      <c r="AF8411" t="s">
        <v>3060</v>
      </c>
      <c r="AG8411" s="162"/>
      <c r="AH8411" s="163">
        <v>40990.625613425924</v>
      </c>
      <c r="AI8411" s="162"/>
    </row>
    <row r="8412" spans="1:35" ht="15" customHeight="1" thickBot="1" x14ac:dyDescent="0.4">
      <c r="B8412" s="5">
        <f t="shared" si="763"/>
        <v>8410</v>
      </c>
      <c r="C8412">
        <f t="shared" si="762"/>
        <v>130</v>
      </c>
      <c r="D8412" s="146">
        <f>+D8411</f>
        <v>1974</v>
      </c>
      <c r="E8412" s="159" t="s">
        <v>15</v>
      </c>
      <c r="F8412" s="159" t="s">
        <v>16</v>
      </c>
      <c r="G8412" s="160">
        <v>903548</v>
      </c>
      <c r="H8412" s="159"/>
      <c r="I8412" s="159"/>
      <c r="J8412" s="159"/>
      <c r="K8412" s="159" t="s">
        <v>3383</v>
      </c>
      <c r="L8412" s="159"/>
      <c r="M8412" s="159"/>
      <c r="N8412" s="159"/>
      <c r="O8412" s="159"/>
      <c r="P8412" s="159"/>
      <c r="Q8412" s="159"/>
      <c r="R8412" s="159"/>
      <c r="S8412" s="203"/>
      <c r="T8412" s="159"/>
      <c r="U8412" s="159"/>
      <c r="V8412" s="161"/>
      <c r="W8412" s="159"/>
      <c r="X8412" s="159"/>
      <c r="Y8412" s="159"/>
      <c r="Z8412" s="159"/>
      <c r="AA8412" s="159"/>
      <c r="AB8412" s="159"/>
      <c r="AC8412" s="159"/>
      <c r="AD8412" s="159"/>
      <c r="AE8412" s="159"/>
      <c r="AF8412" s="3" t="s">
        <v>3451</v>
      </c>
      <c r="AG8412" s="159"/>
      <c r="AH8412" s="176">
        <v>45739</v>
      </c>
      <c r="AI8412" s="167" t="s">
        <v>4848</v>
      </c>
    </row>
    <row r="8413" spans="1:35" ht="15" customHeight="1" thickBot="1" x14ac:dyDescent="0.4">
      <c r="B8413" s="5">
        <f t="shared" si="763"/>
        <v>8411</v>
      </c>
      <c r="C8413">
        <f t="shared" si="762"/>
        <v>2</v>
      </c>
      <c r="D8413" s="146">
        <f>+D8412</f>
        <v>1974</v>
      </c>
      <c r="E8413" s="162" t="s">
        <v>759</v>
      </c>
      <c r="F8413" s="162" t="s">
        <v>25</v>
      </c>
      <c r="G8413" s="162">
        <v>903678</v>
      </c>
      <c r="H8413" s="162" t="s">
        <v>17</v>
      </c>
      <c r="I8413" s="162"/>
      <c r="J8413" s="162"/>
      <c r="K8413" s="162" t="s">
        <v>3383</v>
      </c>
      <c r="L8413" s="162"/>
      <c r="M8413" s="162" t="s">
        <v>3359</v>
      </c>
      <c r="N8413" s="162"/>
      <c r="O8413" s="162"/>
      <c r="P8413" s="162"/>
      <c r="Q8413" s="162"/>
      <c r="R8413" s="162"/>
      <c r="S8413" s="181"/>
      <c r="T8413" s="162"/>
      <c r="U8413" s="162"/>
      <c r="V8413" s="182"/>
      <c r="W8413" s="162"/>
      <c r="X8413" s="162"/>
      <c r="Y8413" s="162"/>
      <c r="Z8413" s="162"/>
      <c r="AA8413" s="159"/>
      <c r="AB8413" s="162" t="s">
        <v>139</v>
      </c>
      <c r="AC8413" s="159">
        <v>1977</v>
      </c>
      <c r="AD8413" s="159"/>
      <c r="AE8413" s="162"/>
      <c r="AF8413" t="s">
        <v>3060</v>
      </c>
      <c r="AG8413" s="162"/>
      <c r="AH8413" s="163">
        <v>40090.430983796294</v>
      </c>
      <c r="AI8413" s="162"/>
    </row>
    <row r="8414" spans="1:35" ht="15" customHeight="1" thickBot="1" x14ac:dyDescent="0.4">
      <c r="B8414" s="5">
        <f t="shared" si="763"/>
        <v>8412</v>
      </c>
      <c r="C8414">
        <f t="shared" si="762"/>
        <v>21</v>
      </c>
      <c r="D8414" s="146">
        <f>+D8413</f>
        <v>1974</v>
      </c>
      <c r="E8414" s="162" t="s">
        <v>759</v>
      </c>
      <c r="F8414" s="162" t="s">
        <v>25</v>
      </c>
      <c r="G8414" s="121">
        <v>903680</v>
      </c>
      <c r="H8414" s="162"/>
      <c r="I8414" s="162"/>
      <c r="J8414" s="162" t="s">
        <v>3354</v>
      </c>
      <c r="K8414" s="162" t="s">
        <v>3383</v>
      </c>
      <c r="L8414" s="162"/>
      <c r="M8414" s="162" t="s">
        <v>3453</v>
      </c>
      <c r="N8414" s="162"/>
      <c r="O8414" s="162"/>
      <c r="P8414" s="162"/>
      <c r="Q8414" s="162"/>
      <c r="R8414" s="162"/>
      <c r="S8414" s="181"/>
      <c r="T8414" s="162" t="s">
        <v>3262</v>
      </c>
      <c r="U8414" s="162" t="s">
        <v>3971</v>
      </c>
      <c r="V8414" s="182" t="s">
        <v>4078</v>
      </c>
      <c r="W8414" s="162" t="s">
        <v>3795</v>
      </c>
      <c r="X8414" s="162" t="s">
        <v>3452</v>
      </c>
      <c r="Y8414" s="162"/>
      <c r="Z8414" s="162"/>
      <c r="AA8414" s="162" t="s">
        <v>3262</v>
      </c>
      <c r="AB8414" s="162" t="s">
        <v>5556</v>
      </c>
      <c r="AC8414" s="162"/>
      <c r="AD8414" s="162" t="s">
        <v>3930</v>
      </c>
      <c r="AE8414" s="162"/>
      <c r="AF8414" t="s">
        <v>3451</v>
      </c>
      <c r="AG8414" s="159"/>
      <c r="AH8414" s="176">
        <v>45899</v>
      </c>
      <c r="AI8414" s="198" t="s">
        <v>5501</v>
      </c>
    </row>
    <row r="8415" spans="1:35" ht="15" customHeight="1" thickBot="1" x14ac:dyDescent="0.4">
      <c r="B8415" s="5">
        <f t="shared" si="763"/>
        <v>8413</v>
      </c>
      <c r="C8415">
        <f t="shared" si="762"/>
        <v>49</v>
      </c>
      <c r="D8415" s="146">
        <f t="shared" ref="D8415:D8421" si="766">+D8414</f>
        <v>1974</v>
      </c>
      <c r="E8415" s="162" t="s">
        <v>759</v>
      </c>
      <c r="F8415" s="162" t="s">
        <v>25</v>
      </c>
      <c r="G8415" s="162">
        <v>903701</v>
      </c>
      <c r="H8415" s="162" t="s">
        <v>17</v>
      </c>
      <c r="I8415" s="162"/>
      <c r="J8415" s="162" t="s">
        <v>3354</v>
      </c>
      <c r="K8415" s="162" t="s">
        <v>3383</v>
      </c>
      <c r="L8415" s="162" t="s">
        <v>254</v>
      </c>
      <c r="M8415" s="162" t="s">
        <v>3453</v>
      </c>
      <c r="N8415" s="162"/>
      <c r="O8415" s="162"/>
      <c r="P8415" s="162"/>
      <c r="Q8415" s="162"/>
      <c r="R8415" s="162"/>
      <c r="S8415" s="181">
        <v>0.46400000000000002</v>
      </c>
      <c r="T8415" s="162" t="s">
        <v>167</v>
      </c>
      <c r="U8415" s="162" t="s">
        <v>3558</v>
      </c>
      <c r="V8415" s="182"/>
      <c r="W8415" s="162"/>
      <c r="X8415" s="162" t="s">
        <v>3457</v>
      </c>
      <c r="Y8415" s="162"/>
      <c r="Z8415" s="162"/>
      <c r="AA8415" s="159" t="s">
        <v>3559</v>
      </c>
      <c r="AB8415" s="162" t="s">
        <v>3458</v>
      </c>
      <c r="AC8415" s="159"/>
      <c r="AD8415" s="159" t="s">
        <v>3560</v>
      </c>
      <c r="AE8415" s="162"/>
      <c r="AF8415" t="s">
        <v>3060</v>
      </c>
      <c r="AG8415" s="162"/>
      <c r="AH8415" s="163">
        <v>40078.648981481485</v>
      </c>
      <c r="AI8415" s="163">
        <v>45125</v>
      </c>
    </row>
    <row r="8416" spans="1:35" ht="15" thickBot="1" x14ac:dyDescent="0.4">
      <c r="B8416" s="5">
        <f t="shared" si="763"/>
        <v>8414</v>
      </c>
      <c r="C8416">
        <f t="shared" ref="C8416:C8420" si="767">+G8417-G8416</f>
        <v>726</v>
      </c>
      <c r="D8416" s="146">
        <f t="shared" si="766"/>
        <v>1974</v>
      </c>
      <c r="E8416" t="s">
        <v>759</v>
      </c>
      <c r="F8416" t="s">
        <v>25</v>
      </c>
      <c r="G8416">
        <v>903750</v>
      </c>
      <c r="H8416" t="s">
        <v>17</v>
      </c>
      <c r="J8416" t="s">
        <v>380</v>
      </c>
      <c r="K8416" t="s">
        <v>3383</v>
      </c>
      <c r="L8416" t="s">
        <v>88</v>
      </c>
      <c r="M8416" t="s">
        <v>3359</v>
      </c>
      <c r="AD8416" s="3" t="s">
        <v>2679</v>
      </c>
      <c r="AF8416" t="s">
        <v>3060</v>
      </c>
      <c r="AG8416" s="162"/>
      <c r="AH8416" s="163">
        <v>39665.600092592591</v>
      </c>
    </row>
    <row r="8417" spans="1:35" ht="15" thickBot="1" x14ac:dyDescent="0.4">
      <c r="A8417" s="180"/>
      <c r="B8417" s="5">
        <f t="shared" si="763"/>
        <v>8415</v>
      </c>
      <c r="C8417">
        <f t="shared" si="767"/>
        <v>309</v>
      </c>
      <c r="D8417" s="146">
        <f t="shared" si="766"/>
        <v>1974</v>
      </c>
      <c r="E8417" s="115" t="s">
        <v>15</v>
      </c>
      <c r="F8417" s="115" t="s">
        <v>6636</v>
      </c>
      <c r="G8417" s="115">
        <v>904476</v>
      </c>
      <c r="H8417" s="115"/>
      <c r="I8417" s="115"/>
      <c r="J8417" s="230" t="s">
        <v>3354</v>
      </c>
      <c r="K8417" s="115" t="s">
        <v>6637</v>
      </c>
      <c r="AF8417" t="s">
        <v>3451</v>
      </c>
      <c r="AH8417" s="2">
        <v>46204</v>
      </c>
    </row>
    <row r="8418" spans="1:35" ht="15" customHeight="1" thickBot="1" x14ac:dyDescent="0.4">
      <c r="B8418" s="5">
        <f t="shared" si="763"/>
        <v>8416</v>
      </c>
      <c r="C8418">
        <f t="shared" si="767"/>
        <v>56</v>
      </c>
      <c r="D8418" s="146">
        <f t="shared" si="766"/>
        <v>1974</v>
      </c>
      <c r="E8418" s="162" t="s">
        <v>3887</v>
      </c>
      <c r="F8418" s="162" t="s">
        <v>3901</v>
      </c>
      <c r="G8418" s="162">
        <v>904785</v>
      </c>
      <c r="H8418" s="162" t="s">
        <v>17</v>
      </c>
      <c r="I8418" s="162"/>
      <c r="J8418" s="162" t="s">
        <v>3354</v>
      </c>
      <c r="K8418" s="162"/>
      <c r="L8418" s="162"/>
      <c r="M8418" s="162" t="s">
        <v>3359</v>
      </c>
      <c r="N8418" s="162" t="s">
        <v>3359</v>
      </c>
      <c r="O8418" s="162"/>
      <c r="P8418" s="162"/>
      <c r="Q8418" s="162"/>
      <c r="R8418" s="162"/>
      <c r="S8418" s="181"/>
      <c r="T8418" s="162"/>
      <c r="U8418" s="162"/>
      <c r="V8418" s="182"/>
      <c r="W8418" s="162"/>
      <c r="X8418" s="162"/>
      <c r="Y8418" s="162"/>
      <c r="Z8418" s="162"/>
      <c r="AA8418" s="159"/>
      <c r="AB8418" s="162"/>
      <c r="AC8418" s="159"/>
      <c r="AD8418" s="159" t="s">
        <v>2680</v>
      </c>
      <c r="AE8418" s="162"/>
      <c r="AF8418" t="s">
        <v>3060</v>
      </c>
      <c r="AG8418" s="162"/>
      <c r="AH8418" s="163">
        <v>39980.655729166669</v>
      </c>
      <c r="AI8418" s="162"/>
    </row>
    <row r="8419" spans="1:35" ht="15" customHeight="1" thickBot="1" x14ac:dyDescent="0.4">
      <c r="B8419" s="5">
        <f t="shared" ref="B8419:B8482" si="768">+B8418+1</f>
        <v>8417</v>
      </c>
      <c r="C8419">
        <f t="shared" si="767"/>
        <v>344</v>
      </c>
      <c r="D8419" s="146">
        <f t="shared" si="766"/>
        <v>1974</v>
      </c>
      <c r="E8419" s="162" t="s">
        <v>3762</v>
      </c>
      <c r="F8419" s="162" t="s">
        <v>1112</v>
      </c>
      <c r="G8419" s="162">
        <v>904841</v>
      </c>
      <c r="H8419" s="162"/>
      <c r="I8419" s="162"/>
      <c r="J8419" s="162" t="s">
        <v>3354</v>
      </c>
      <c r="K8419" s="162" t="s">
        <v>3359</v>
      </c>
      <c r="L8419" s="162"/>
      <c r="M8419" s="162" t="s">
        <v>3453</v>
      </c>
      <c r="N8419" s="162"/>
      <c r="O8419" s="162"/>
      <c r="P8419" s="162"/>
      <c r="Q8419" s="162"/>
      <c r="R8419" s="162"/>
      <c r="S8419" s="181"/>
      <c r="T8419" s="162" t="s">
        <v>3262</v>
      </c>
      <c r="U8419" s="162"/>
      <c r="V8419" s="182"/>
      <c r="W8419" s="162"/>
      <c r="X8419" s="162"/>
      <c r="Y8419" s="162"/>
      <c r="Z8419" s="162"/>
      <c r="AA8419" s="159" t="s">
        <v>3556</v>
      </c>
      <c r="AB8419" s="162"/>
      <c r="AC8419" s="159"/>
      <c r="AD8419" s="159"/>
      <c r="AE8419" s="162"/>
      <c r="AF8419" t="s">
        <v>3451</v>
      </c>
      <c r="AG8419" s="162"/>
      <c r="AH8419" s="163">
        <v>46129</v>
      </c>
      <c r="AI8419" s="162"/>
    </row>
    <row r="8420" spans="1:35" ht="15" customHeight="1" thickBot="1" x14ac:dyDescent="0.4">
      <c r="B8420" s="5">
        <f t="shared" si="768"/>
        <v>8418</v>
      </c>
      <c r="C8420">
        <f t="shared" si="767"/>
        <v>21</v>
      </c>
      <c r="D8420" s="146">
        <f t="shared" si="766"/>
        <v>1974</v>
      </c>
      <c r="E8420" s="162" t="s">
        <v>759</v>
      </c>
      <c r="F8420" s="162" t="s">
        <v>25</v>
      </c>
      <c r="G8420" s="162">
        <v>905185</v>
      </c>
      <c r="H8420" s="162" t="s">
        <v>17</v>
      </c>
      <c r="I8420" s="162" t="s">
        <v>191</v>
      </c>
      <c r="J8420" s="162" t="s">
        <v>3354</v>
      </c>
      <c r="K8420" s="162" t="s">
        <v>3383</v>
      </c>
      <c r="L8420" s="162" t="s">
        <v>88</v>
      </c>
      <c r="M8420" s="162" t="s">
        <v>3359</v>
      </c>
      <c r="N8420" s="162"/>
      <c r="O8420" s="162"/>
      <c r="P8420" s="162"/>
      <c r="Q8420" s="162"/>
      <c r="R8420" s="162"/>
      <c r="S8420" s="181">
        <v>464</v>
      </c>
      <c r="T8420" s="162"/>
      <c r="U8420" s="162"/>
      <c r="V8420" s="182"/>
      <c r="W8420" s="162"/>
      <c r="X8420" s="162"/>
      <c r="Y8420" s="162"/>
      <c r="Z8420" s="162"/>
      <c r="AA8420" s="159"/>
      <c r="AB8420" s="162" t="s">
        <v>493</v>
      </c>
      <c r="AC8420" s="159"/>
      <c r="AD8420" s="159"/>
      <c r="AE8420" s="162"/>
      <c r="AF8420" t="s">
        <v>3060</v>
      </c>
      <c r="AG8420" s="162"/>
      <c r="AH8420" s="163">
        <v>39872.571886574071</v>
      </c>
      <c r="AI8420" s="162"/>
    </row>
    <row r="8421" spans="1:35" ht="15" customHeight="1" thickBot="1" x14ac:dyDescent="0.4">
      <c r="B8421" s="5">
        <f t="shared" si="768"/>
        <v>8419</v>
      </c>
      <c r="C8421">
        <f t="shared" ref="C8421:C8483" si="769">+G8422-G8421</f>
        <v>22</v>
      </c>
      <c r="D8421" s="146">
        <f t="shared" si="766"/>
        <v>1974</v>
      </c>
      <c r="E8421" s="162" t="s">
        <v>759</v>
      </c>
      <c r="F8421" s="162" t="s">
        <v>25</v>
      </c>
      <c r="G8421" s="162">
        <v>905206</v>
      </c>
      <c r="H8421" s="162" t="s">
        <v>17</v>
      </c>
      <c r="I8421" s="162" t="s">
        <v>191</v>
      </c>
      <c r="J8421" s="162" t="s">
        <v>380</v>
      </c>
      <c r="K8421" s="162" t="s">
        <v>3383</v>
      </c>
      <c r="L8421" s="162" t="s">
        <v>153</v>
      </c>
      <c r="M8421" s="162" t="s">
        <v>3359</v>
      </c>
      <c r="N8421" s="162"/>
      <c r="O8421" s="162"/>
      <c r="P8421" s="162"/>
      <c r="Q8421" s="162"/>
      <c r="R8421" s="162"/>
      <c r="S8421" s="181">
        <v>464</v>
      </c>
      <c r="T8421" s="162"/>
      <c r="U8421" s="162"/>
      <c r="V8421" s="182"/>
      <c r="W8421" s="162"/>
      <c r="X8421" s="162"/>
      <c r="Y8421" s="162"/>
      <c r="Z8421" s="162"/>
      <c r="AA8421" s="159"/>
      <c r="AB8421" s="162" t="s">
        <v>168</v>
      </c>
      <c r="AC8421" s="159"/>
      <c r="AD8421" s="159" t="s">
        <v>2681</v>
      </c>
      <c r="AE8421" s="162"/>
      <c r="AF8421" t="s">
        <v>3060</v>
      </c>
      <c r="AG8421" s="162"/>
      <c r="AH8421" s="163">
        <v>40278.08452546296</v>
      </c>
      <c r="AI8421" s="162"/>
    </row>
    <row r="8422" spans="1:35" ht="15" customHeight="1" thickBot="1" x14ac:dyDescent="0.4">
      <c r="B8422" s="5">
        <f t="shared" si="768"/>
        <v>8420</v>
      </c>
      <c r="C8422">
        <f t="shared" si="769"/>
        <v>32</v>
      </c>
      <c r="D8422" s="16">
        <v>1974</v>
      </c>
      <c r="E8422" s="162" t="s">
        <v>759</v>
      </c>
      <c r="F8422" s="162" t="s">
        <v>25</v>
      </c>
      <c r="G8422" s="162">
        <v>905228</v>
      </c>
      <c r="H8422" s="162" t="s">
        <v>17</v>
      </c>
      <c r="I8422" s="162" t="s">
        <v>191</v>
      </c>
      <c r="J8422" s="162" t="s">
        <v>380</v>
      </c>
      <c r="K8422" s="162" t="s">
        <v>3383</v>
      </c>
      <c r="L8422" s="162" t="s">
        <v>47</v>
      </c>
      <c r="M8422" s="162" t="s">
        <v>3359</v>
      </c>
      <c r="N8422" s="162"/>
      <c r="O8422" s="162"/>
      <c r="P8422" s="162"/>
      <c r="Q8422" s="162"/>
      <c r="R8422" s="162"/>
      <c r="S8422" s="181">
        <v>464</v>
      </c>
      <c r="T8422" s="162"/>
      <c r="U8422" s="162"/>
      <c r="V8422" s="182"/>
      <c r="W8422" s="162"/>
      <c r="X8422" s="162"/>
      <c r="Y8422" s="162"/>
      <c r="Z8422" s="162"/>
      <c r="AA8422" s="159"/>
      <c r="AB8422" s="162"/>
      <c r="AC8422" s="159"/>
      <c r="AD8422" s="159" t="s">
        <v>2682</v>
      </c>
      <c r="AE8422" s="162"/>
      <c r="AF8422" t="s">
        <v>3060</v>
      </c>
      <c r="AG8422" s="162"/>
      <c r="AH8422" s="163">
        <v>40366.665775462963</v>
      </c>
      <c r="AI8422" s="162"/>
    </row>
    <row r="8423" spans="1:35" ht="15" customHeight="1" thickBot="1" x14ac:dyDescent="0.4">
      <c r="A8423" s="3"/>
      <c r="B8423" s="5">
        <f t="shared" si="768"/>
        <v>8421</v>
      </c>
      <c r="C8423">
        <f t="shared" si="769"/>
        <v>2</v>
      </c>
      <c r="D8423" s="16">
        <v>1974</v>
      </c>
      <c r="E8423" s="162" t="s">
        <v>759</v>
      </c>
      <c r="F8423" s="162" t="s">
        <v>25</v>
      </c>
      <c r="G8423" s="162">
        <v>905260</v>
      </c>
      <c r="H8423" s="162" t="s">
        <v>17</v>
      </c>
      <c r="I8423" s="162" t="s">
        <v>191</v>
      </c>
      <c r="J8423" s="162" t="s">
        <v>380</v>
      </c>
      <c r="K8423" s="162" t="s">
        <v>3383</v>
      </c>
      <c r="L8423" s="162" t="s">
        <v>791</v>
      </c>
      <c r="M8423" s="162" t="s">
        <v>3359</v>
      </c>
      <c r="N8423" s="162"/>
      <c r="O8423" s="162"/>
      <c r="P8423" s="162"/>
      <c r="Q8423" s="162"/>
      <c r="R8423" s="162"/>
      <c r="S8423" s="181"/>
      <c r="T8423" s="162"/>
      <c r="U8423" s="162"/>
      <c r="V8423" s="182"/>
      <c r="W8423" s="162"/>
      <c r="X8423" s="162"/>
      <c r="Y8423" s="162"/>
      <c r="Z8423" s="162"/>
      <c r="AA8423" s="159"/>
      <c r="AB8423" s="162"/>
      <c r="AC8423" s="159"/>
      <c r="AD8423" s="159"/>
      <c r="AE8423" s="162"/>
      <c r="AF8423" t="s">
        <v>3060</v>
      </c>
      <c r="AG8423" s="162"/>
      <c r="AH8423" s="163">
        <v>40231.352743055555</v>
      </c>
      <c r="AI8423" s="162"/>
    </row>
    <row r="8424" spans="1:35" ht="15" customHeight="1" thickBot="1" x14ac:dyDescent="0.4">
      <c r="B8424" s="5">
        <f t="shared" si="768"/>
        <v>8422</v>
      </c>
      <c r="C8424">
        <f t="shared" si="769"/>
        <v>119</v>
      </c>
      <c r="D8424" s="16">
        <v>1974</v>
      </c>
      <c r="E8424" s="162" t="s">
        <v>759</v>
      </c>
      <c r="F8424" s="162" t="s">
        <v>25</v>
      </c>
      <c r="G8424" s="162">
        <v>905262</v>
      </c>
      <c r="H8424" s="162" t="s">
        <v>17</v>
      </c>
      <c r="I8424" s="199" t="s">
        <v>191</v>
      </c>
      <c r="J8424" s="162" t="s">
        <v>380</v>
      </c>
      <c r="K8424" s="162"/>
      <c r="L8424" s="162" t="s">
        <v>2683</v>
      </c>
      <c r="M8424" s="162" t="s">
        <v>3359</v>
      </c>
      <c r="N8424" s="162"/>
      <c r="O8424" s="162"/>
      <c r="P8424" s="162"/>
      <c r="Q8424" s="162"/>
      <c r="R8424" s="162"/>
      <c r="S8424" s="181">
        <v>464</v>
      </c>
      <c r="T8424" s="162"/>
      <c r="U8424" s="162"/>
      <c r="V8424" s="182"/>
      <c r="W8424" s="162"/>
      <c r="X8424" s="162"/>
      <c r="Y8424" s="162"/>
      <c r="Z8424" s="162"/>
      <c r="AA8424" s="159"/>
      <c r="AB8424" s="162" t="s">
        <v>139</v>
      </c>
      <c r="AC8424" s="159"/>
      <c r="AD8424" s="159"/>
      <c r="AE8424" s="162"/>
      <c r="AF8424" t="s">
        <v>3060</v>
      </c>
      <c r="AG8424" s="162"/>
      <c r="AH8424" s="163">
        <v>39800.344953703701</v>
      </c>
      <c r="AI8424" s="162"/>
    </row>
    <row r="8425" spans="1:35" ht="15" customHeight="1" thickBot="1" x14ac:dyDescent="0.4">
      <c r="B8425" s="5">
        <f t="shared" si="768"/>
        <v>8423</v>
      </c>
      <c r="C8425">
        <f t="shared" si="769"/>
        <v>463</v>
      </c>
      <c r="D8425" s="16">
        <v>1974</v>
      </c>
      <c r="E8425" s="159" t="s">
        <v>15</v>
      </c>
      <c r="F8425" s="159" t="s">
        <v>25</v>
      </c>
      <c r="G8425" s="160">
        <v>905381</v>
      </c>
      <c r="H8425" s="159"/>
      <c r="I8425" s="159"/>
      <c r="J8425" s="159" t="s">
        <v>3354</v>
      </c>
      <c r="K8425" s="159" t="s">
        <v>3383</v>
      </c>
      <c r="L8425" s="159"/>
      <c r="M8425" s="159" t="s">
        <v>3453</v>
      </c>
      <c r="N8425" s="159"/>
      <c r="O8425" s="159"/>
      <c r="P8425" s="159"/>
      <c r="Q8425" s="159"/>
      <c r="R8425" s="159"/>
      <c r="S8425" s="203"/>
      <c r="T8425" s="159" t="s">
        <v>3262</v>
      </c>
      <c r="U8425" s="159"/>
      <c r="V8425" s="161"/>
      <c r="W8425" s="159" t="s">
        <v>3572</v>
      </c>
      <c r="X8425" s="159" t="s">
        <v>3660</v>
      </c>
      <c r="Y8425" s="159"/>
      <c r="Z8425" s="159"/>
      <c r="AA8425" s="159" t="s">
        <v>3262</v>
      </c>
      <c r="AB8425" s="159"/>
      <c r="AC8425" s="159"/>
      <c r="AD8425" s="159" t="s">
        <v>5715</v>
      </c>
      <c r="AE8425" s="159"/>
      <c r="AF8425" t="s">
        <v>3451</v>
      </c>
      <c r="AG8425" s="159"/>
      <c r="AH8425" s="176">
        <v>45928</v>
      </c>
      <c r="AI8425" s="76" t="s">
        <v>5675</v>
      </c>
    </row>
    <row r="8426" spans="1:35" ht="15" customHeight="1" thickBot="1" x14ac:dyDescent="0.4">
      <c r="B8426" s="5">
        <f t="shared" si="768"/>
        <v>8424</v>
      </c>
      <c r="C8426">
        <f t="shared" si="769"/>
        <v>431</v>
      </c>
      <c r="D8426" s="16">
        <v>1974</v>
      </c>
      <c r="E8426" s="159" t="s">
        <v>15</v>
      </c>
      <c r="F8426" s="159" t="s">
        <v>25</v>
      </c>
      <c r="G8426" s="160">
        <v>905844</v>
      </c>
      <c r="H8426" s="159"/>
      <c r="I8426" s="159"/>
      <c r="J8426" s="159" t="s">
        <v>3354</v>
      </c>
      <c r="K8426" s="159" t="s">
        <v>3383</v>
      </c>
      <c r="L8426" s="159"/>
      <c r="M8426" s="159" t="s">
        <v>3453</v>
      </c>
      <c r="N8426" s="159"/>
      <c r="O8426" s="159"/>
      <c r="P8426" s="159"/>
      <c r="Q8426" s="159"/>
      <c r="R8426" s="159"/>
      <c r="S8426" s="203"/>
      <c r="T8426" s="159" t="s">
        <v>3262</v>
      </c>
      <c r="U8426" s="159"/>
      <c r="V8426" s="161"/>
      <c r="W8426" s="159" t="s">
        <v>3572</v>
      </c>
      <c r="X8426" s="159" t="s">
        <v>3660</v>
      </c>
      <c r="Y8426" s="159"/>
      <c r="Z8426" s="159"/>
      <c r="AA8426" s="159" t="s">
        <v>3262</v>
      </c>
      <c r="AB8426" s="159"/>
      <c r="AC8426" s="159"/>
      <c r="AD8426" s="159"/>
      <c r="AE8426" s="159"/>
      <c r="AF8426" t="s">
        <v>3451</v>
      </c>
      <c r="AG8426" s="162"/>
      <c r="AH8426" s="163">
        <v>45783</v>
      </c>
      <c r="AI8426" s="76" t="s">
        <v>5014</v>
      </c>
    </row>
    <row r="8427" spans="1:35" ht="15" customHeight="1" thickBot="1" x14ac:dyDescent="0.5">
      <c r="B8427" s="5">
        <f t="shared" si="768"/>
        <v>8425</v>
      </c>
      <c r="C8427">
        <f t="shared" si="769"/>
        <v>4</v>
      </c>
      <c r="D8427" s="82">
        <v>1975</v>
      </c>
      <c r="E8427" s="162" t="s">
        <v>327</v>
      </c>
      <c r="F8427" s="162" t="s">
        <v>25</v>
      </c>
      <c r="G8427" s="162">
        <v>906275</v>
      </c>
      <c r="H8427" s="162" t="s">
        <v>17</v>
      </c>
      <c r="I8427" s="162"/>
      <c r="J8427" s="162" t="s">
        <v>380</v>
      </c>
      <c r="K8427" s="162" t="s">
        <v>3383</v>
      </c>
      <c r="L8427" s="162" t="s">
        <v>329</v>
      </c>
      <c r="M8427" s="162" t="s">
        <v>3359</v>
      </c>
      <c r="N8427" s="162"/>
      <c r="O8427" s="162"/>
      <c r="P8427" s="162"/>
      <c r="Q8427" s="162"/>
      <c r="R8427" s="162"/>
      <c r="S8427" s="181"/>
      <c r="T8427" s="162"/>
      <c r="U8427" s="162"/>
      <c r="V8427" s="182"/>
      <c r="W8427" s="162"/>
      <c r="X8427" s="162"/>
      <c r="Y8427" s="162"/>
      <c r="Z8427" s="162"/>
      <c r="AA8427" s="159"/>
      <c r="AB8427" s="162"/>
      <c r="AC8427" s="159"/>
      <c r="AD8427" s="159"/>
      <c r="AE8427" s="162"/>
      <c r="AF8427" t="s">
        <v>3060</v>
      </c>
      <c r="AG8427" s="162"/>
      <c r="AH8427" s="163">
        <v>40714.928831018522</v>
      </c>
      <c r="AI8427" s="162"/>
    </row>
    <row r="8428" spans="1:35" ht="15" customHeight="1" thickBot="1" x14ac:dyDescent="0.4">
      <c r="B8428" s="5">
        <f t="shared" si="768"/>
        <v>8426</v>
      </c>
      <c r="C8428">
        <f t="shared" si="769"/>
        <v>123</v>
      </c>
      <c r="D8428" s="16">
        <v>1975</v>
      </c>
      <c r="E8428" s="159" t="s">
        <v>327</v>
      </c>
      <c r="F8428" s="159" t="s">
        <v>25</v>
      </c>
      <c r="G8428" s="159">
        <v>906279</v>
      </c>
      <c r="H8428" s="159"/>
      <c r="I8428" s="159"/>
      <c r="J8428" s="159" t="s">
        <v>5082</v>
      </c>
      <c r="K8428" s="159" t="s">
        <v>3383</v>
      </c>
      <c r="L8428" s="159"/>
      <c r="M8428" s="159" t="s">
        <v>3453</v>
      </c>
      <c r="N8428" s="159"/>
      <c r="O8428" s="159"/>
      <c r="P8428" s="159"/>
      <c r="Q8428" s="159"/>
      <c r="R8428" s="159"/>
      <c r="S8428" s="203"/>
      <c r="T8428" s="159"/>
      <c r="U8428" s="159"/>
      <c r="V8428" s="161"/>
      <c r="W8428" s="159" t="s">
        <v>3572</v>
      </c>
      <c r="X8428" s="159" t="s">
        <v>3452</v>
      </c>
      <c r="Y8428" s="159"/>
      <c r="Z8428" s="159"/>
      <c r="AA8428" s="159"/>
      <c r="AB8428" s="159" t="s">
        <v>3875</v>
      </c>
      <c r="AC8428" s="159"/>
      <c r="AD8428" s="159" t="s">
        <v>5083</v>
      </c>
      <c r="AE8428" s="159"/>
      <c r="AF8428" s="3" t="s">
        <v>3451</v>
      </c>
      <c r="AG8428" s="159"/>
      <c r="AH8428" s="176">
        <v>45568</v>
      </c>
      <c r="AI8428" s="76" t="s">
        <v>4344</v>
      </c>
    </row>
    <row r="8429" spans="1:35" ht="15" customHeight="1" thickBot="1" x14ac:dyDescent="0.4">
      <c r="B8429" s="5">
        <f t="shared" si="768"/>
        <v>8427</v>
      </c>
      <c r="C8429">
        <f t="shared" ref="C8429:C8432" si="770">+G8430-G8429</f>
        <v>254</v>
      </c>
      <c r="D8429" s="16">
        <v>1975</v>
      </c>
      <c r="E8429" s="162" t="s">
        <v>15</v>
      </c>
      <c r="F8429" s="162" t="s">
        <v>25</v>
      </c>
      <c r="G8429" s="162">
        <v>906402</v>
      </c>
      <c r="H8429" s="162" t="s">
        <v>17</v>
      </c>
      <c r="I8429" s="162"/>
      <c r="J8429" s="162"/>
      <c r="K8429" s="162"/>
      <c r="L8429" s="162"/>
      <c r="M8429" s="162" t="s">
        <v>3359</v>
      </c>
      <c r="N8429" s="162"/>
      <c r="O8429" s="162"/>
      <c r="P8429" s="162"/>
      <c r="Q8429" s="162"/>
      <c r="R8429" s="162"/>
      <c r="S8429" s="181"/>
      <c r="T8429" s="162"/>
      <c r="U8429" s="162"/>
      <c r="V8429" s="182"/>
      <c r="W8429" s="162"/>
      <c r="X8429" s="162"/>
      <c r="Y8429" s="162"/>
      <c r="Z8429" s="162"/>
      <c r="AA8429" s="159"/>
      <c r="AB8429" s="162"/>
      <c r="AC8429" s="159"/>
      <c r="AD8429" s="159"/>
      <c r="AE8429" s="162"/>
      <c r="AF8429" t="s">
        <v>3060</v>
      </c>
      <c r="AG8429" s="162"/>
      <c r="AH8429" s="163">
        <v>40858.067118055558</v>
      </c>
      <c r="AI8429" s="162"/>
    </row>
    <row r="8430" spans="1:35" ht="15" customHeight="1" thickBot="1" x14ac:dyDescent="0.4">
      <c r="B8430" s="5">
        <f t="shared" si="768"/>
        <v>8428</v>
      </c>
      <c r="C8430">
        <f t="shared" si="770"/>
        <v>36</v>
      </c>
      <c r="D8430" s="16">
        <v>1975</v>
      </c>
      <c r="E8430" s="159" t="s">
        <v>15</v>
      </c>
      <c r="F8430" s="159" t="s">
        <v>25</v>
      </c>
      <c r="G8430" s="160">
        <v>906656</v>
      </c>
      <c r="H8430" s="159"/>
      <c r="I8430" s="159"/>
      <c r="J8430" s="159" t="s">
        <v>3354</v>
      </c>
      <c r="K8430" s="159" t="s">
        <v>3383</v>
      </c>
      <c r="L8430" s="159"/>
      <c r="M8430" s="159" t="s">
        <v>3453</v>
      </c>
      <c r="N8430" s="159"/>
      <c r="O8430" s="159"/>
      <c r="P8430" s="159"/>
      <c r="Q8430" s="159"/>
      <c r="R8430" s="159"/>
      <c r="S8430" s="159"/>
      <c r="T8430" s="159" t="s">
        <v>3262</v>
      </c>
      <c r="U8430" s="159"/>
      <c r="V8430" s="159"/>
      <c r="W8430" s="159" t="s">
        <v>3572</v>
      </c>
      <c r="X8430" s="159" t="s">
        <v>3660</v>
      </c>
      <c r="Y8430" s="159"/>
      <c r="Z8430" s="159"/>
      <c r="AA8430" s="159" t="s">
        <v>3262</v>
      </c>
      <c r="AB8430" s="159"/>
      <c r="AC8430" s="159"/>
      <c r="AD8430" s="159" t="s">
        <v>5715</v>
      </c>
      <c r="AE8430" s="159"/>
      <c r="AF8430" t="s">
        <v>3451</v>
      </c>
      <c r="AG8430" s="159"/>
      <c r="AH8430" s="176">
        <v>46207</v>
      </c>
      <c r="AI8430" s="76" t="s">
        <v>6717</v>
      </c>
    </row>
    <row r="8431" spans="1:35" ht="15" customHeight="1" thickBot="1" x14ac:dyDescent="0.4">
      <c r="B8431" s="5">
        <f t="shared" si="768"/>
        <v>8429</v>
      </c>
      <c r="C8431">
        <f t="shared" si="770"/>
        <v>61</v>
      </c>
      <c r="D8431" s="16">
        <v>1975</v>
      </c>
      <c r="E8431" s="159" t="s">
        <v>15</v>
      </c>
      <c r="F8431" s="159" t="s">
        <v>25</v>
      </c>
      <c r="G8431" s="160">
        <v>906692</v>
      </c>
      <c r="H8431" s="159"/>
      <c r="I8431" s="159"/>
      <c r="J8431" s="159"/>
      <c r="K8431" s="159" t="s">
        <v>3383</v>
      </c>
      <c r="L8431" s="159"/>
      <c r="M8431" s="159"/>
      <c r="N8431" s="159"/>
      <c r="O8431" s="159"/>
      <c r="P8431" s="159"/>
      <c r="Q8431" s="159"/>
      <c r="R8431" s="159"/>
      <c r="S8431" s="203"/>
      <c r="T8431" s="159"/>
      <c r="U8431" s="159"/>
      <c r="V8431" s="161"/>
      <c r="W8431" s="159"/>
      <c r="X8431" s="159"/>
      <c r="Y8431" s="159"/>
      <c r="Z8431" s="159"/>
      <c r="AA8431" s="159"/>
      <c r="AB8431" s="159"/>
      <c r="AC8431" s="159"/>
      <c r="AD8431" s="159"/>
      <c r="AE8431" s="159"/>
      <c r="AF8431" s="3" t="s">
        <v>3451</v>
      </c>
      <c r="AG8431" s="159"/>
      <c r="AH8431" s="176">
        <v>45739</v>
      </c>
      <c r="AI8431" s="167" t="s">
        <v>4849</v>
      </c>
    </row>
    <row r="8432" spans="1:35" ht="15" customHeight="1" thickBot="1" x14ac:dyDescent="0.4">
      <c r="B8432" s="5">
        <f t="shared" si="768"/>
        <v>8430</v>
      </c>
      <c r="C8432">
        <f t="shared" si="770"/>
        <v>54</v>
      </c>
      <c r="D8432" s="16">
        <v>1975</v>
      </c>
      <c r="E8432" s="162" t="s">
        <v>327</v>
      </c>
      <c r="F8432" s="162" t="s">
        <v>25</v>
      </c>
      <c r="G8432" s="162">
        <v>906753</v>
      </c>
      <c r="H8432" s="162" t="s">
        <v>17</v>
      </c>
      <c r="I8432" s="162"/>
      <c r="J8432" s="162"/>
      <c r="K8432" s="162"/>
      <c r="L8432" s="162"/>
      <c r="M8432" s="162" t="s">
        <v>3359</v>
      </c>
      <c r="N8432" s="162"/>
      <c r="O8432" s="162"/>
      <c r="P8432" s="162"/>
      <c r="Q8432" s="162"/>
      <c r="R8432" s="162"/>
      <c r="S8432" s="181"/>
      <c r="T8432" s="162"/>
      <c r="U8432" s="162"/>
      <c r="V8432" s="182"/>
      <c r="W8432" s="162"/>
      <c r="X8432" s="162"/>
      <c r="Y8432" s="162"/>
      <c r="Z8432" s="162"/>
      <c r="AA8432" s="159"/>
      <c r="AB8432" s="162"/>
      <c r="AC8432" s="159">
        <v>1974</v>
      </c>
      <c r="AD8432" s="159"/>
      <c r="AE8432" s="162"/>
      <c r="AF8432" t="s">
        <v>3060</v>
      </c>
      <c r="AG8432" s="162"/>
      <c r="AH8432" s="163">
        <v>41017.6330787037</v>
      </c>
      <c r="AI8432" s="162"/>
    </row>
    <row r="8433" spans="1:35" ht="15" customHeight="1" thickBot="1" x14ac:dyDescent="0.4">
      <c r="B8433" s="5">
        <f t="shared" si="768"/>
        <v>8431</v>
      </c>
      <c r="C8433">
        <f t="shared" si="769"/>
        <v>16</v>
      </c>
      <c r="D8433" s="16">
        <v>1975</v>
      </c>
      <c r="E8433" s="162" t="s">
        <v>15</v>
      </c>
      <c r="F8433" s="162" t="s">
        <v>25</v>
      </c>
      <c r="G8433" s="162">
        <v>906807</v>
      </c>
      <c r="H8433" s="162" t="s">
        <v>17</v>
      </c>
      <c r="I8433" s="162"/>
      <c r="J8433" s="162" t="s">
        <v>3354</v>
      </c>
      <c r="K8433" s="162" t="s">
        <v>3383</v>
      </c>
      <c r="L8433" s="162"/>
      <c r="M8433" s="162" t="s">
        <v>3359</v>
      </c>
      <c r="N8433" s="162"/>
      <c r="O8433" s="162"/>
      <c r="P8433" s="162"/>
      <c r="Q8433" s="162"/>
      <c r="R8433" s="162"/>
      <c r="S8433" s="181"/>
      <c r="T8433" s="162"/>
      <c r="U8433" s="162"/>
      <c r="V8433" s="182"/>
      <c r="W8433" s="162"/>
      <c r="X8433" s="162"/>
      <c r="Y8433" s="162"/>
      <c r="Z8433" s="162"/>
      <c r="AA8433" s="159"/>
      <c r="AB8433" s="162" t="s">
        <v>81</v>
      </c>
      <c r="AC8433" s="159"/>
      <c r="AD8433" s="159"/>
      <c r="AE8433" s="162"/>
      <c r="AF8433" t="s">
        <v>3060</v>
      </c>
      <c r="AG8433" s="162"/>
      <c r="AH8433" s="163">
        <v>40700.946643518517</v>
      </c>
      <c r="AI8433" s="162"/>
    </row>
    <row r="8434" spans="1:35" ht="15" customHeight="1" thickBot="1" x14ac:dyDescent="0.4">
      <c r="B8434" s="5">
        <f t="shared" si="768"/>
        <v>8432</v>
      </c>
      <c r="C8434">
        <f t="shared" si="769"/>
        <v>341</v>
      </c>
      <c r="D8434" s="16">
        <v>1975</v>
      </c>
      <c r="E8434" s="162" t="s">
        <v>15</v>
      </c>
      <c r="F8434" s="162" t="s">
        <v>25</v>
      </c>
      <c r="G8434" s="162">
        <v>906823</v>
      </c>
      <c r="H8434" s="162" t="s">
        <v>17</v>
      </c>
      <c r="I8434" s="162"/>
      <c r="J8434" s="162" t="s">
        <v>3354</v>
      </c>
      <c r="K8434" s="162" t="s">
        <v>3383</v>
      </c>
      <c r="L8434" s="162" t="s">
        <v>602</v>
      </c>
      <c r="M8434" s="162" t="s">
        <v>3359</v>
      </c>
      <c r="N8434" s="162"/>
      <c r="O8434" s="162"/>
      <c r="P8434" s="162"/>
      <c r="Q8434" s="162"/>
      <c r="R8434" s="162"/>
      <c r="S8434" s="181"/>
      <c r="T8434" s="162"/>
      <c r="U8434" s="162"/>
      <c r="V8434" s="182"/>
      <c r="W8434" s="162"/>
      <c r="X8434" s="162"/>
      <c r="Y8434" s="162"/>
      <c r="Z8434" s="162"/>
      <c r="AA8434" s="159"/>
      <c r="AB8434" s="162"/>
      <c r="AC8434" s="159"/>
      <c r="AD8434" s="159"/>
      <c r="AE8434" s="162"/>
      <c r="AF8434" t="s">
        <v>3060</v>
      </c>
      <c r="AG8434" s="162"/>
      <c r="AH8434" s="163">
        <v>40567.221921296295</v>
      </c>
      <c r="AI8434" s="162"/>
    </row>
    <row r="8435" spans="1:35" ht="15" customHeight="1" thickBot="1" x14ac:dyDescent="0.4">
      <c r="B8435" s="5">
        <f t="shared" si="768"/>
        <v>8433</v>
      </c>
      <c r="C8435">
        <f t="shared" si="769"/>
        <v>837</v>
      </c>
      <c r="D8435" s="16">
        <v>1975</v>
      </c>
      <c r="E8435" s="162" t="s">
        <v>15</v>
      </c>
      <c r="F8435" s="162" t="s">
        <v>16</v>
      </c>
      <c r="G8435" s="162">
        <v>907164</v>
      </c>
      <c r="H8435" s="162" t="s">
        <v>17</v>
      </c>
      <c r="I8435" s="162"/>
      <c r="J8435" s="162"/>
      <c r="K8435" s="162" t="s">
        <v>3383</v>
      </c>
      <c r="L8435" s="162" t="s">
        <v>153</v>
      </c>
      <c r="M8435" s="162" t="s">
        <v>3359</v>
      </c>
      <c r="N8435" s="162"/>
      <c r="O8435" s="162"/>
      <c r="P8435" s="162"/>
      <c r="Q8435" s="162"/>
      <c r="R8435" s="162"/>
      <c r="S8435" s="181"/>
      <c r="T8435" s="162"/>
      <c r="U8435" s="162"/>
      <c r="V8435" s="182"/>
      <c r="W8435" s="162"/>
      <c r="X8435" s="162"/>
      <c r="Y8435" s="162"/>
      <c r="Z8435" s="162"/>
      <c r="AA8435" s="159"/>
      <c r="AB8435" s="162"/>
      <c r="AC8435" s="159"/>
      <c r="AD8435" s="159"/>
      <c r="AE8435" s="162"/>
      <c r="AF8435" t="s">
        <v>3060</v>
      </c>
      <c r="AG8435" s="162"/>
      <c r="AH8435" s="163">
        <v>39796.384733796294</v>
      </c>
      <c r="AI8435" s="162"/>
    </row>
    <row r="8436" spans="1:35" ht="15" customHeight="1" thickBot="1" x14ac:dyDescent="0.4">
      <c r="B8436" s="5">
        <f t="shared" si="768"/>
        <v>8434</v>
      </c>
      <c r="C8436">
        <f t="shared" si="769"/>
        <v>19</v>
      </c>
      <c r="D8436" s="16">
        <v>1975</v>
      </c>
      <c r="E8436" s="162" t="s">
        <v>327</v>
      </c>
      <c r="F8436" s="162" t="s">
        <v>25</v>
      </c>
      <c r="G8436" s="162">
        <v>908001</v>
      </c>
      <c r="H8436" s="162" t="s">
        <v>17</v>
      </c>
      <c r="I8436" s="162"/>
      <c r="J8436" s="162" t="s">
        <v>380</v>
      </c>
      <c r="K8436" s="162" t="s">
        <v>3383</v>
      </c>
      <c r="L8436" s="162"/>
      <c r="M8436" s="162" t="s">
        <v>3359</v>
      </c>
      <c r="N8436" s="162"/>
      <c r="O8436" s="162"/>
      <c r="P8436" s="162"/>
      <c r="Q8436" s="162"/>
      <c r="R8436" s="162"/>
      <c r="S8436" s="181"/>
      <c r="T8436" s="162"/>
      <c r="U8436" s="162"/>
      <c r="V8436" s="182"/>
      <c r="W8436" s="162"/>
      <c r="X8436" s="162"/>
      <c r="Y8436" s="162"/>
      <c r="Z8436" s="162"/>
      <c r="AA8436" s="159"/>
      <c r="AB8436" s="162"/>
      <c r="AC8436" s="159"/>
      <c r="AD8436" s="159"/>
      <c r="AE8436" s="162"/>
      <c r="AF8436" t="s">
        <v>3060</v>
      </c>
      <c r="AG8436" s="162"/>
      <c r="AH8436" s="163">
        <v>39750.623287037037</v>
      </c>
      <c r="AI8436" s="162"/>
    </row>
    <row r="8437" spans="1:35" ht="15" customHeight="1" thickBot="1" x14ac:dyDescent="0.4">
      <c r="B8437" s="5">
        <f t="shared" si="768"/>
        <v>8435</v>
      </c>
      <c r="C8437">
        <f t="shared" si="769"/>
        <v>799</v>
      </c>
      <c r="D8437" s="16">
        <v>1975</v>
      </c>
      <c r="E8437" s="162" t="s">
        <v>327</v>
      </c>
      <c r="F8437" s="162" t="s">
        <v>16</v>
      </c>
      <c r="G8437" s="162">
        <v>908020</v>
      </c>
      <c r="H8437" s="162" t="s">
        <v>17</v>
      </c>
      <c r="I8437" s="162"/>
      <c r="J8437" s="162" t="s">
        <v>380</v>
      </c>
      <c r="K8437" s="162"/>
      <c r="L8437" s="162" t="s">
        <v>162</v>
      </c>
      <c r="M8437" s="162" t="s">
        <v>3359</v>
      </c>
      <c r="N8437" s="162" t="s">
        <v>3359</v>
      </c>
      <c r="O8437" s="162"/>
      <c r="P8437" s="162"/>
      <c r="Q8437" s="162"/>
      <c r="R8437" s="162"/>
      <c r="S8437" s="181"/>
      <c r="T8437" s="162"/>
      <c r="U8437" s="162"/>
      <c r="V8437" s="182"/>
      <c r="W8437" s="162"/>
      <c r="X8437" s="162"/>
      <c r="Y8437" s="162"/>
      <c r="Z8437" s="162"/>
      <c r="AA8437" s="159"/>
      <c r="AB8437" s="162"/>
      <c r="AC8437" s="159"/>
      <c r="AD8437" s="159"/>
      <c r="AE8437" s="162"/>
      <c r="AF8437" t="s">
        <v>3060</v>
      </c>
      <c r="AG8437" s="162"/>
      <c r="AH8437" s="163">
        <v>40660.724733796298</v>
      </c>
      <c r="AI8437" s="162"/>
    </row>
    <row r="8438" spans="1:35" ht="15" customHeight="1" thickBot="1" x14ac:dyDescent="0.4">
      <c r="B8438" s="5">
        <f t="shared" si="768"/>
        <v>8436</v>
      </c>
      <c r="C8438">
        <f t="shared" ref="C8438:C8442" si="771">+G8439-G8438</f>
        <v>1116</v>
      </c>
      <c r="D8438" s="16">
        <v>1975</v>
      </c>
      <c r="E8438" s="162"/>
      <c r="F8438" s="162" t="s">
        <v>1112</v>
      </c>
      <c r="G8438" s="162">
        <v>908819</v>
      </c>
      <c r="H8438" s="162" t="s">
        <v>17</v>
      </c>
      <c r="I8438" s="162"/>
      <c r="J8438" s="162"/>
      <c r="K8438" s="162"/>
      <c r="L8438" s="162"/>
      <c r="M8438" s="162" t="s">
        <v>3359</v>
      </c>
      <c r="N8438" s="162"/>
      <c r="O8438" s="162"/>
      <c r="P8438" s="162"/>
      <c r="Q8438" s="162"/>
      <c r="R8438" s="162"/>
      <c r="S8438" s="181"/>
      <c r="T8438" s="162"/>
      <c r="U8438" s="162"/>
      <c r="V8438" s="182"/>
      <c r="W8438" s="162"/>
      <c r="X8438" s="162"/>
      <c r="Y8438" s="162"/>
      <c r="Z8438" s="162"/>
      <c r="AA8438" s="159"/>
      <c r="AB8438" s="162"/>
      <c r="AC8438" s="159"/>
      <c r="AD8438" s="159"/>
      <c r="AE8438" s="162"/>
      <c r="AF8438" t="s">
        <v>3060</v>
      </c>
      <c r="AG8438" s="162"/>
      <c r="AH8438" s="163">
        <v>40761.007164351853</v>
      </c>
      <c r="AI8438" s="162"/>
    </row>
    <row r="8439" spans="1:35" ht="15" customHeight="1" thickBot="1" x14ac:dyDescent="0.4">
      <c r="B8439" s="5">
        <f t="shared" si="768"/>
        <v>8437</v>
      </c>
      <c r="C8439">
        <f t="shared" si="771"/>
        <v>77</v>
      </c>
      <c r="D8439" s="16">
        <v>1975</v>
      </c>
      <c r="E8439" s="162" t="s">
        <v>2482</v>
      </c>
      <c r="F8439" s="162" t="s">
        <v>25</v>
      </c>
      <c r="G8439" s="162">
        <v>909935</v>
      </c>
      <c r="H8439" s="162" t="s">
        <v>17</v>
      </c>
      <c r="I8439" s="162"/>
      <c r="J8439" s="162" t="s">
        <v>3354</v>
      </c>
      <c r="K8439" s="162" t="s">
        <v>3383</v>
      </c>
      <c r="L8439" s="162" t="s">
        <v>2684</v>
      </c>
      <c r="M8439" s="162" t="s">
        <v>3359</v>
      </c>
      <c r="N8439" s="162"/>
      <c r="O8439" s="162"/>
      <c r="P8439" s="162"/>
      <c r="Q8439" s="162"/>
      <c r="R8439" s="162"/>
      <c r="S8439" s="181"/>
      <c r="T8439" s="162"/>
      <c r="U8439" s="162"/>
      <c r="V8439" s="182"/>
      <c r="W8439" s="162"/>
      <c r="X8439" s="162"/>
      <c r="Y8439" s="162"/>
      <c r="Z8439" s="162"/>
      <c r="AA8439" s="159"/>
      <c r="AB8439" s="162"/>
      <c r="AC8439" s="159"/>
      <c r="AD8439" s="159"/>
      <c r="AE8439" s="162"/>
      <c r="AF8439" t="s">
        <v>3060</v>
      </c>
      <c r="AG8439" s="162"/>
      <c r="AH8439" s="163">
        <v>39855.36142361111</v>
      </c>
      <c r="AI8439" s="162"/>
    </row>
    <row r="8440" spans="1:35" ht="15" thickBot="1" x14ac:dyDescent="0.4">
      <c r="A8440" s="3"/>
      <c r="B8440" s="5">
        <f t="shared" si="768"/>
        <v>8438</v>
      </c>
      <c r="C8440">
        <f t="shared" si="771"/>
        <v>269</v>
      </c>
      <c r="D8440" s="16">
        <v>1975</v>
      </c>
      <c r="E8440" s="115" t="s">
        <v>2482</v>
      </c>
      <c r="F8440" s="115" t="s">
        <v>25</v>
      </c>
      <c r="G8440" s="115">
        <v>910012</v>
      </c>
      <c r="H8440" s="115"/>
      <c r="I8440" s="115"/>
      <c r="J8440" s="230" t="s">
        <v>3354</v>
      </c>
      <c r="K8440" s="115" t="s">
        <v>6637</v>
      </c>
      <c r="AF8440" t="s">
        <v>3451</v>
      </c>
      <c r="AH8440" s="2">
        <v>46204</v>
      </c>
    </row>
    <row r="8441" spans="1:35" ht="15" customHeight="1" thickBot="1" x14ac:dyDescent="0.4">
      <c r="B8441" s="5">
        <f t="shared" si="768"/>
        <v>8439</v>
      </c>
      <c r="C8441">
        <f t="shared" si="771"/>
        <v>336</v>
      </c>
      <c r="D8441" s="16">
        <v>1975</v>
      </c>
      <c r="E8441" s="162" t="s">
        <v>2482</v>
      </c>
      <c r="F8441" s="162" t="s">
        <v>25</v>
      </c>
      <c r="G8441" s="162">
        <v>910281</v>
      </c>
      <c r="H8441" s="162" t="s">
        <v>17</v>
      </c>
      <c r="I8441" s="162"/>
      <c r="J8441" s="162" t="s">
        <v>3354</v>
      </c>
      <c r="K8441" s="162" t="s">
        <v>3383</v>
      </c>
      <c r="L8441" s="162" t="s">
        <v>791</v>
      </c>
      <c r="M8441" s="162" t="s">
        <v>3359</v>
      </c>
      <c r="N8441" s="162"/>
      <c r="O8441" s="162"/>
      <c r="P8441" s="162"/>
      <c r="Q8441" s="162"/>
      <c r="R8441" s="162"/>
      <c r="S8441" s="181"/>
      <c r="T8441" s="162"/>
      <c r="U8441" s="162"/>
      <c r="V8441" s="182"/>
      <c r="W8441" s="162"/>
      <c r="X8441" s="162"/>
      <c r="Y8441" s="162"/>
      <c r="Z8441" s="162"/>
      <c r="AA8441" s="159"/>
      <c r="AB8441" s="162"/>
      <c r="AC8441" s="159">
        <v>1975</v>
      </c>
      <c r="AD8441" s="159"/>
      <c r="AE8441" s="162"/>
      <c r="AF8441" t="s">
        <v>3060</v>
      </c>
      <c r="AG8441" s="162"/>
      <c r="AH8441" s="163">
        <v>39980.547696759262</v>
      </c>
      <c r="AI8441" s="162"/>
    </row>
    <row r="8442" spans="1:35" ht="15" customHeight="1" thickBot="1" x14ac:dyDescent="0.4">
      <c r="B8442" s="5">
        <f t="shared" si="768"/>
        <v>8440</v>
      </c>
      <c r="C8442">
        <f t="shared" si="771"/>
        <v>179</v>
      </c>
      <c r="D8442" s="16">
        <v>1975</v>
      </c>
      <c r="E8442" s="162" t="s">
        <v>2482</v>
      </c>
      <c r="F8442" s="162" t="s">
        <v>25</v>
      </c>
      <c r="G8442" s="162">
        <v>910617</v>
      </c>
      <c r="H8442" s="162" t="s">
        <v>17</v>
      </c>
      <c r="I8442" s="162"/>
      <c r="J8442" s="162" t="s">
        <v>3354</v>
      </c>
      <c r="K8442" s="162"/>
      <c r="L8442" s="162" t="s">
        <v>89</v>
      </c>
      <c r="M8442" s="162" t="s">
        <v>3359</v>
      </c>
      <c r="N8442" s="162"/>
      <c r="O8442" s="162"/>
      <c r="P8442" s="162"/>
      <c r="Q8442" s="162"/>
      <c r="R8442" s="162"/>
      <c r="S8442" s="181"/>
      <c r="T8442" s="162"/>
      <c r="U8442" s="162"/>
      <c r="V8442" s="182"/>
      <c r="W8442" s="162"/>
      <c r="X8442" s="162"/>
      <c r="Y8442" s="162"/>
      <c r="Z8442" s="162"/>
      <c r="AA8442" s="159"/>
      <c r="AB8442" s="162"/>
      <c r="AC8442" s="159"/>
      <c r="AD8442" s="159"/>
      <c r="AE8442" s="162"/>
      <c r="AF8442" t="s">
        <v>3060</v>
      </c>
      <c r="AG8442" s="162"/>
      <c r="AH8442" s="163">
        <v>39723.592175925929</v>
      </c>
      <c r="AI8442" s="162"/>
    </row>
    <row r="8443" spans="1:35" ht="15" customHeight="1" thickBot="1" x14ac:dyDescent="0.4">
      <c r="B8443" s="5">
        <f t="shared" si="768"/>
        <v>8441</v>
      </c>
      <c r="C8443">
        <f t="shared" ref="C8443:C8448" si="772">+G8444-G8443</f>
        <v>244</v>
      </c>
      <c r="D8443" s="16">
        <v>1975</v>
      </c>
      <c r="E8443" s="162" t="s">
        <v>2482</v>
      </c>
      <c r="F8443" s="162" t="s">
        <v>25</v>
      </c>
      <c r="G8443" s="162">
        <v>910796</v>
      </c>
      <c r="H8443" s="162" t="s">
        <v>17</v>
      </c>
      <c r="I8443" s="162"/>
      <c r="J8443" s="162" t="s">
        <v>3354</v>
      </c>
      <c r="K8443" s="162" t="s">
        <v>3383</v>
      </c>
      <c r="L8443" s="162" t="s">
        <v>80</v>
      </c>
      <c r="M8443" s="162" t="s">
        <v>3359</v>
      </c>
      <c r="N8443" s="162"/>
      <c r="O8443" s="162"/>
      <c r="P8443" s="162"/>
      <c r="Q8443" s="162"/>
      <c r="R8443" s="162"/>
      <c r="S8443" s="181">
        <v>497</v>
      </c>
      <c r="T8443" s="162"/>
      <c r="U8443" s="162"/>
      <c r="V8443" s="182"/>
      <c r="W8443" s="162"/>
      <c r="X8443" s="162"/>
      <c r="Y8443" s="162"/>
      <c r="Z8443" s="162"/>
      <c r="AA8443" s="159"/>
      <c r="AB8443" s="162"/>
      <c r="AC8443" s="159"/>
      <c r="AD8443" s="159" t="s">
        <v>2685</v>
      </c>
      <c r="AE8443" s="162"/>
      <c r="AF8443" t="s">
        <v>3060</v>
      </c>
      <c r="AG8443" s="162"/>
      <c r="AH8443" s="163">
        <v>39918.69972222222</v>
      </c>
      <c r="AI8443" s="162"/>
    </row>
    <row r="8444" spans="1:35" ht="15" customHeight="1" thickBot="1" x14ac:dyDescent="0.4">
      <c r="B8444" s="5">
        <f t="shared" si="768"/>
        <v>8442</v>
      </c>
      <c r="C8444">
        <f t="shared" si="772"/>
        <v>1113</v>
      </c>
      <c r="D8444" s="16">
        <v>1975</v>
      </c>
      <c r="E8444" s="162" t="s">
        <v>500</v>
      </c>
      <c r="F8444" s="162" t="s">
        <v>25</v>
      </c>
      <c r="G8444" s="162">
        <v>911040</v>
      </c>
      <c r="H8444" s="162" t="s">
        <v>17</v>
      </c>
      <c r="I8444" s="162"/>
      <c r="J8444" s="162" t="s">
        <v>380</v>
      </c>
      <c r="K8444" s="162"/>
      <c r="L8444" s="162"/>
      <c r="M8444" s="162" t="s">
        <v>3359</v>
      </c>
      <c r="N8444" s="162"/>
      <c r="O8444" s="162"/>
      <c r="P8444" s="162"/>
      <c r="Q8444" s="162"/>
      <c r="R8444" s="162"/>
      <c r="S8444" s="181"/>
      <c r="T8444" s="162"/>
      <c r="U8444" s="162"/>
      <c r="V8444" s="182"/>
      <c r="W8444" s="162"/>
      <c r="X8444" s="162"/>
      <c r="Y8444" s="162"/>
      <c r="Z8444" s="162"/>
      <c r="AA8444" s="159"/>
      <c r="AB8444" s="162"/>
      <c r="AC8444" s="159"/>
      <c r="AD8444" s="159"/>
      <c r="AE8444" s="162"/>
      <c r="AF8444" t="s">
        <v>3060</v>
      </c>
      <c r="AG8444" s="162"/>
      <c r="AH8444" s="163">
        <v>40825.659768518519</v>
      </c>
      <c r="AI8444" s="162"/>
    </row>
    <row r="8445" spans="1:35" ht="15" customHeight="1" thickBot="1" x14ac:dyDescent="0.4">
      <c r="B8445" s="5">
        <f t="shared" si="768"/>
        <v>8443</v>
      </c>
      <c r="C8445">
        <f t="shared" si="772"/>
        <v>2</v>
      </c>
      <c r="D8445" s="16">
        <v>1975</v>
      </c>
      <c r="E8445" s="162" t="s">
        <v>2520</v>
      </c>
      <c r="F8445" s="162" t="s">
        <v>16</v>
      </c>
      <c r="G8445" s="162">
        <v>912153</v>
      </c>
      <c r="H8445" s="162"/>
      <c r="I8445" s="162"/>
      <c r="J8445" s="162" t="s">
        <v>380</v>
      </c>
      <c r="K8445" s="162" t="s">
        <v>3383</v>
      </c>
      <c r="L8445" s="162"/>
      <c r="M8445" s="162" t="s">
        <v>3453</v>
      </c>
      <c r="N8445" s="162"/>
      <c r="O8445" s="162"/>
      <c r="P8445" s="162"/>
      <c r="Q8445" s="162"/>
      <c r="R8445" s="162"/>
      <c r="S8445" s="181">
        <v>0.46800000000000003</v>
      </c>
      <c r="T8445" s="162"/>
      <c r="U8445" s="162" t="s">
        <v>3687</v>
      </c>
      <c r="V8445" s="182" t="s">
        <v>3359</v>
      </c>
      <c r="W8445" s="162" t="s">
        <v>3572</v>
      </c>
      <c r="X8445" s="162" t="s">
        <v>3452</v>
      </c>
      <c r="Y8445" s="162"/>
      <c r="Z8445" s="162"/>
      <c r="AA8445" s="159"/>
      <c r="AB8445" s="162"/>
      <c r="AC8445" s="159"/>
      <c r="AD8445" s="159"/>
      <c r="AE8445" s="162"/>
      <c r="AF8445" t="s">
        <v>3451</v>
      </c>
      <c r="AG8445" s="162"/>
      <c r="AH8445" s="163">
        <v>46246</v>
      </c>
      <c r="AI8445" s="162" t="s">
        <v>6893</v>
      </c>
    </row>
    <row r="8446" spans="1:35" ht="15" customHeight="1" thickBot="1" x14ac:dyDescent="0.4">
      <c r="B8446" s="5">
        <f t="shared" si="768"/>
        <v>8444</v>
      </c>
      <c r="C8446">
        <f t="shared" si="772"/>
        <v>4</v>
      </c>
      <c r="D8446" s="16">
        <v>1975</v>
      </c>
      <c r="E8446" s="240" t="s">
        <v>221</v>
      </c>
      <c r="F8446" s="162" t="s">
        <v>16</v>
      </c>
      <c r="G8446" s="162">
        <v>912155</v>
      </c>
      <c r="H8446" s="162" t="s">
        <v>17</v>
      </c>
      <c r="I8446" s="162"/>
      <c r="J8446" s="162" t="s">
        <v>3354</v>
      </c>
      <c r="K8446" s="162" t="s">
        <v>3383</v>
      </c>
      <c r="L8446" s="162" t="s">
        <v>261</v>
      </c>
      <c r="M8446" s="162" t="s">
        <v>3359</v>
      </c>
      <c r="N8446" s="162"/>
      <c r="O8446" s="162"/>
      <c r="P8446" s="162"/>
      <c r="Q8446" s="162"/>
      <c r="R8446" s="162"/>
      <c r="S8446" s="181"/>
      <c r="T8446" s="162"/>
      <c r="U8446" s="162" t="s">
        <v>3687</v>
      </c>
      <c r="V8446" s="182"/>
      <c r="W8446" s="162"/>
      <c r="X8446" s="162"/>
      <c r="Y8446" s="162"/>
      <c r="Z8446" s="162"/>
      <c r="AA8446" s="159"/>
      <c r="AB8446" s="162" t="s">
        <v>84</v>
      </c>
      <c r="AC8446" s="159"/>
      <c r="AD8446" s="239" t="s">
        <v>2686</v>
      </c>
      <c r="AE8446" s="162"/>
      <c r="AF8446" t="s">
        <v>3060</v>
      </c>
      <c r="AG8446" s="162"/>
      <c r="AH8446" s="163">
        <v>40294.83861111111</v>
      </c>
      <c r="AI8446" s="162"/>
    </row>
    <row r="8447" spans="1:35" ht="15" customHeight="1" thickBot="1" x14ac:dyDescent="0.4">
      <c r="B8447" s="5">
        <f t="shared" si="768"/>
        <v>8445</v>
      </c>
      <c r="C8447">
        <f t="shared" si="772"/>
        <v>15</v>
      </c>
      <c r="D8447" s="16">
        <v>1975</v>
      </c>
      <c r="E8447" s="162" t="s">
        <v>2520</v>
      </c>
      <c r="F8447" s="162" t="s">
        <v>16</v>
      </c>
      <c r="G8447" s="162">
        <v>912159</v>
      </c>
      <c r="H8447" s="162"/>
      <c r="I8447" s="162"/>
      <c r="J8447" s="162" t="s">
        <v>380</v>
      </c>
      <c r="K8447" s="162" t="s">
        <v>3383</v>
      </c>
      <c r="L8447" s="162"/>
      <c r="M8447" s="162" t="s">
        <v>3453</v>
      </c>
      <c r="N8447" s="162"/>
      <c r="O8447" s="162"/>
      <c r="P8447" s="162"/>
      <c r="Q8447" s="162"/>
      <c r="R8447" s="162"/>
      <c r="S8447" s="181"/>
      <c r="T8447" s="162"/>
      <c r="U8447" s="162" t="s">
        <v>3687</v>
      </c>
      <c r="V8447" s="182" t="s">
        <v>3359</v>
      </c>
      <c r="W8447" s="162" t="s">
        <v>3572</v>
      </c>
      <c r="X8447" s="162" t="s">
        <v>3452</v>
      </c>
      <c r="Y8447" s="162"/>
      <c r="Z8447" s="162"/>
      <c r="AA8447" s="159"/>
      <c r="AB8447" s="162"/>
      <c r="AC8447" s="159"/>
      <c r="AD8447" s="159"/>
      <c r="AE8447" s="162"/>
      <c r="AF8447" t="s">
        <v>3451</v>
      </c>
      <c r="AG8447" s="162"/>
      <c r="AH8447" s="163">
        <v>46053</v>
      </c>
      <c r="AI8447" s="162"/>
    </row>
    <row r="8448" spans="1:35" ht="15" customHeight="1" thickBot="1" x14ac:dyDescent="0.4">
      <c r="B8448" s="5">
        <f t="shared" si="768"/>
        <v>8446</v>
      </c>
      <c r="C8448">
        <f t="shared" si="772"/>
        <v>22</v>
      </c>
      <c r="D8448" s="16">
        <v>1975</v>
      </c>
      <c r="E8448" s="159" t="s">
        <v>2520</v>
      </c>
      <c r="F8448" s="159" t="s">
        <v>16</v>
      </c>
      <c r="G8448" s="159">
        <v>912174</v>
      </c>
      <c r="H8448" s="159"/>
      <c r="I8448" s="159"/>
      <c r="J8448" s="159" t="s">
        <v>380</v>
      </c>
      <c r="K8448" s="159" t="s">
        <v>3383</v>
      </c>
      <c r="L8448" s="159"/>
      <c r="M8448" s="159"/>
      <c r="N8448" s="159"/>
      <c r="O8448" s="159"/>
      <c r="P8448" s="159"/>
      <c r="Q8448" s="159"/>
      <c r="R8448" s="159"/>
      <c r="S8448" s="203"/>
      <c r="T8448" s="159"/>
      <c r="U8448" s="159" t="s">
        <v>3662</v>
      </c>
      <c r="V8448" s="161" t="s">
        <v>3413</v>
      </c>
      <c r="W8448" s="159" t="s">
        <v>3572</v>
      </c>
      <c r="X8448" s="159"/>
      <c r="Y8448" s="159"/>
      <c r="Z8448" s="159"/>
      <c r="AA8448" s="159"/>
      <c r="AB8448" s="159"/>
      <c r="AC8448" s="159"/>
      <c r="AD8448" s="159"/>
      <c r="AE8448" s="159"/>
      <c r="AF8448" s="3" t="s">
        <v>3451</v>
      </c>
      <c r="AG8448" s="159"/>
      <c r="AH8448" s="176">
        <v>45688</v>
      </c>
      <c r="AI8448" s="167" t="s">
        <v>4702</v>
      </c>
    </row>
    <row r="8449" spans="1:35" ht="15" customHeight="1" thickBot="1" x14ac:dyDescent="0.4">
      <c r="B8449" s="5">
        <f t="shared" si="768"/>
        <v>8447</v>
      </c>
      <c r="C8449">
        <f t="shared" si="769"/>
        <v>50</v>
      </c>
      <c r="D8449" s="16">
        <v>1975</v>
      </c>
      <c r="E8449" s="162" t="s">
        <v>2520</v>
      </c>
      <c r="F8449" s="162" t="s">
        <v>16</v>
      </c>
      <c r="G8449" s="162">
        <v>912196</v>
      </c>
      <c r="H8449" s="162" t="s">
        <v>17</v>
      </c>
      <c r="I8449" s="162"/>
      <c r="J8449" s="162" t="s">
        <v>380</v>
      </c>
      <c r="K8449" s="162"/>
      <c r="L8449" s="162" t="s">
        <v>1358</v>
      </c>
      <c r="M8449" s="162" t="s">
        <v>3359</v>
      </c>
      <c r="N8449" s="162"/>
      <c r="O8449" s="162"/>
      <c r="P8449" s="162"/>
      <c r="Q8449" s="162"/>
      <c r="R8449" s="162"/>
      <c r="S8449" s="181"/>
      <c r="T8449" s="162"/>
      <c r="U8449" s="162"/>
      <c r="V8449" s="182"/>
      <c r="W8449" s="162"/>
      <c r="X8449" s="162"/>
      <c r="Y8449" s="162"/>
      <c r="Z8449" s="162"/>
      <c r="AA8449" s="159"/>
      <c r="AB8449" s="162" t="s">
        <v>81</v>
      </c>
      <c r="AC8449" s="159" t="s">
        <v>2687</v>
      </c>
      <c r="AD8449" s="159" t="s">
        <v>2688</v>
      </c>
      <c r="AE8449" s="162"/>
      <c r="AF8449" t="s">
        <v>3060</v>
      </c>
      <c r="AG8449" s="162"/>
      <c r="AH8449" s="163">
        <v>40168.702152777776</v>
      </c>
      <c r="AI8449" s="162"/>
    </row>
    <row r="8450" spans="1:35" ht="15" customHeight="1" thickBot="1" x14ac:dyDescent="0.4">
      <c r="B8450" s="5">
        <f t="shared" si="768"/>
        <v>8448</v>
      </c>
      <c r="C8450">
        <f t="shared" si="769"/>
        <v>56</v>
      </c>
      <c r="D8450" s="16">
        <v>1975</v>
      </c>
      <c r="E8450" s="162" t="s">
        <v>15</v>
      </c>
      <c r="F8450" s="162" t="s">
        <v>25</v>
      </c>
      <c r="G8450" s="162">
        <v>912246</v>
      </c>
      <c r="H8450" s="162" t="s">
        <v>17</v>
      </c>
      <c r="I8450" s="162"/>
      <c r="J8450" s="162" t="s">
        <v>3354</v>
      </c>
      <c r="K8450" s="162"/>
      <c r="L8450" s="162"/>
      <c r="M8450" s="162" t="s">
        <v>3359</v>
      </c>
      <c r="N8450" s="162"/>
      <c r="O8450" s="162"/>
      <c r="P8450" s="162"/>
      <c r="Q8450" s="162"/>
      <c r="R8450" s="162"/>
      <c r="S8450" s="181"/>
      <c r="T8450" s="162"/>
      <c r="U8450" s="162"/>
      <c r="V8450" s="182"/>
      <c r="W8450" s="162"/>
      <c r="X8450" s="162"/>
      <c r="Y8450" s="162"/>
      <c r="Z8450" s="162"/>
      <c r="AA8450" s="159"/>
      <c r="AB8450" s="162"/>
      <c r="AC8450" s="159"/>
      <c r="AD8450" s="159"/>
      <c r="AE8450" s="162"/>
      <c r="AF8450" t="s">
        <v>3060</v>
      </c>
      <c r="AG8450" s="162"/>
      <c r="AH8450" s="163">
        <v>40863.587118055555</v>
      </c>
      <c r="AI8450" s="162"/>
    </row>
    <row r="8451" spans="1:35" ht="15" customHeight="1" thickBot="1" x14ac:dyDescent="0.4">
      <c r="B8451" s="5">
        <f t="shared" si="768"/>
        <v>8449</v>
      </c>
      <c r="C8451">
        <f t="shared" si="769"/>
        <v>22</v>
      </c>
      <c r="D8451" s="16">
        <v>1975</v>
      </c>
      <c r="E8451" s="162" t="s">
        <v>15</v>
      </c>
      <c r="F8451" s="162" t="s">
        <v>25</v>
      </c>
      <c r="G8451" s="162">
        <v>912302</v>
      </c>
      <c r="H8451" s="162" t="s">
        <v>17</v>
      </c>
      <c r="I8451" s="162"/>
      <c r="J8451" s="162" t="s">
        <v>3354</v>
      </c>
      <c r="K8451" s="162" t="s">
        <v>3383</v>
      </c>
      <c r="L8451" s="162" t="s">
        <v>74</v>
      </c>
      <c r="M8451" s="162" t="s">
        <v>3359</v>
      </c>
      <c r="N8451" s="162"/>
      <c r="O8451" s="162"/>
      <c r="P8451" s="162"/>
      <c r="Q8451" s="162"/>
      <c r="R8451" s="162"/>
      <c r="S8451" s="181"/>
      <c r="T8451" s="162"/>
      <c r="U8451" s="162"/>
      <c r="V8451" s="182"/>
      <c r="W8451" s="162"/>
      <c r="X8451" s="162"/>
      <c r="Y8451" s="162"/>
      <c r="Z8451" s="162"/>
      <c r="AA8451" s="159"/>
      <c r="AB8451" s="162"/>
      <c r="AC8451" s="159" t="s">
        <v>2689</v>
      </c>
      <c r="AD8451" s="159" t="s">
        <v>2690</v>
      </c>
      <c r="AE8451" s="162"/>
      <c r="AF8451" t="s">
        <v>3060</v>
      </c>
      <c r="AG8451" s="162"/>
      <c r="AH8451" s="163">
        <v>41050.382013888891</v>
      </c>
      <c r="AI8451" s="162"/>
    </row>
    <row r="8452" spans="1:35" ht="15" customHeight="1" thickBot="1" x14ac:dyDescent="0.4">
      <c r="B8452" s="5">
        <f t="shared" si="768"/>
        <v>8450</v>
      </c>
      <c r="C8452">
        <f t="shared" si="769"/>
        <v>23</v>
      </c>
      <c r="D8452" s="16">
        <v>1975</v>
      </c>
      <c r="E8452" s="120" t="s">
        <v>15</v>
      </c>
      <c r="F8452" s="120" t="s">
        <v>25</v>
      </c>
      <c r="G8452" s="122">
        <v>912324</v>
      </c>
      <c r="H8452" s="196" t="s">
        <v>5836</v>
      </c>
      <c r="I8452" s="196"/>
      <c r="J8452" s="196" t="s">
        <v>3354</v>
      </c>
      <c r="K8452" s="196" t="s">
        <v>3383</v>
      </c>
      <c r="L8452" s="196"/>
      <c r="M8452" s="196" t="s">
        <v>3453</v>
      </c>
      <c r="N8452" s="196"/>
      <c r="O8452" s="196"/>
      <c r="P8452" s="196"/>
      <c r="Q8452" s="196"/>
      <c r="R8452" s="196"/>
      <c r="S8452" s="204"/>
      <c r="T8452" s="196" t="s">
        <v>3262</v>
      </c>
      <c r="U8452" s="196"/>
      <c r="V8452" s="205"/>
      <c r="W8452" s="196" t="s">
        <v>3572</v>
      </c>
      <c r="X8452" s="196" t="s">
        <v>3660</v>
      </c>
      <c r="Y8452" s="196"/>
      <c r="Z8452" s="196"/>
      <c r="AA8452" s="196" t="s">
        <v>3262</v>
      </c>
      <c r="AB8452" s="196"/>
      <c r="AC8452" s="196"/>
      <c r="AD8452" s="196" t="s">
        <v>6105</v>
      </c>
      <c r="AE8452" s="196"/>
      <c r="AF8452" t="s">
        <v>3451</v>
      </c>
      <c r="AG8452" s="196"/>
      <c r="AH8452" s="206">
        <v>45999</v>
      </c>
      <c r="AI8452" s="198" t="s">
        <v>6085</v>
      </c>
    </row>
    <row r="8453" spans="1:35" ht="15" customHeight="1" thickBot="1" x14ac:dyDescent="0.4">
      <c r="B8453" s="5">
        <f t="shared" si="768"/>
        <v>8451</v>
      </c>
      <c r="C8453">
        <f t="shared" si="769"/>
        <v>57</v>
      </c>
      <c r="D8453" s="16">
        <v>1975</v>
      </c>
      <c r="E8453" s="162" t="s">
        <v>15</v>
      </c>
      <c r="F8453" s="162" t="s">
        <v>25</v>
      </c>
      <c r="G8453" s="162">
        <v>912347</v>
      </c>
      <c r="H8453" s="162" t="s">
        <v>17</v>
      </c>
      <c r="I8453" s="162"/>
      <c r="J8453" s="162" t="s">
        <v>380</v>
      </c>
      <c r="K8453" s="162"/>
      <c r="L8453" s="162"/>
      <c r="M8453" s="162" t="s">
        <v>3359</v>
      </c>
      <c r="N8453" s="162"/>
      <c r="O8453" s="162"/>
      <c r="P8453" s="162"/>
      <c r="Q8453" s="162"/>
      <c r="R8453" s="162"/>
      <c r="S8453" s="181"/>
      <c r="T8453" s="162"/>
      <c r="U8453" s="162"/>
      <c r="V8453" s="182"/>
      <c r="W8453" s="162"/>
      <c r="X8453" s="162"/>
      <c r="Y8453" s="162"/>
      <c r="Z8453" s="162"/>
      <c r="AA8453" s="159"/>
      <c r="AB8453" s="162"/>
      <c r="AC8453" s="159"/>
      <c r="AD8453" s="159"/>
      <c r="AE8453" s="162"/>
      <c r="AF8453" t="s">
        <v>3060</v>
      </c>
      <c r="AG8453" s="162"/>
      <c r="AH8453" s="163">
        <v>40449.611805555556</v>
      </c>
      <c r="AI8453" s="162"/>
    </row>
    <row r="8454" spans="1:35" ht="15" customHeight="1" thickBot="1" x14ac:dyDescent="0.4">
      <c r="B8454" s="5">
        <f t="shared" si="768"/>
        <v>8452</v>
      </c>
      <c r="C8454">
        <f t="shared" si="769"/>
        <v>360</v>
      </c>
      <c r="D8454" s="16">
        <v>1975</v>
      </c>
      <c r="E8454" s="162" t="s">
        <v>15</v>
      </c>
      <c r="F8454" s="162" t="s">
        <v>25</v>
      </c>
      <c r="G8454" s="162">
        <v>912404</v>
      </c>
      <c r="H8454" s="162" t="s">
        <v>17</v>
      </c>
      <c r="I8454" s="162"/>
      <c r="J8454" s="162" t="s">
        <v>380</v>
      </c>
      <c r="K8454" s="162" t="s">
        <v>3383</v>
      </c>
      <c r="L8454" s="162" t="s">
        <v>254</v>
      </c>
      <c r="M8454" s="162" t="s">
        <v>3359</v>
      </c>
      <c r="N8454" s="162"/>
      <c r="O8454" s="162"/>
      <c r="P8454" s="162"/>
      <c r="Q8454" s="162"/>
      <c r="R8454" s="162"/>
      <c r="S8454" s="181"/>
      <c r="T8454" s="162"/>
      <c r="U8454" s="162"/>
      <c r="V8454" s="182"/>
      <c r="W8454" s="162"/>
      <c r="X8454" s="162"/>
      <c r="Y8454" s="162"/>
      <c r="Z8454" s="162"/>
      <c r="AA8454" s="159"/>
      <c r="AB8454" s="162"/>
      <c r="AC8454" s="159"/>
      <c r="AD8454" s="159"/>
      <c r="AE8454" s="162"/>
      <c r="AF8454" t="s">
        <v>3060</v>
      </c>
      <c r="AG8454" s="162"/>
      <c r="AH8454" s="163">
        <v>39870.336840277778</v>
      </c>
      <c r="AI8454" s="162"/>
    </row>
    <row r="8455" spans="1:35" ht="15" customHeight="1" thickBot="1" x14ac:dyDescent="0.4">
      <c r="B8455" s="5">
        <f t="shared" si="768"/>
        <v>8453</v>
      </c>
      <c r="C8455">
        <f t="shared" si="769"/>
        <v>5</v>
      </c>
      <c r="D8455" s="16">
        <v>1975</v>
      </c>
      <c r="E8455" s="162" t="s">
        <v>15</v>
      </c>
      <c r="F8455" s="162" t="s">
        <v>25</v>
      </c>
      <c r="G8455" s="162">
        <v>912764</v>
      </c>
      <c r="H8455" s="162" t="s">
        <v>17</v>
      </c>
      <c r="I8455" s="162"/>
      <c r="J8455" s="162" t="s">
        <v>3354</v>
      </c>
      <c r="K8455" s="162"/>
      <c r="L8455" s="162" t="s">
        <v>2691</v>
      </c>
      <c r="M8455" s="162" t="s">
        <v>3359</v>
      </c>
      <c r="N8455" s="162"/>
      <c r="O8455" s="162"/>
      <c r="P8455" s="162"/>
      <c r="Q8455" s="162"/>
      <c r="R8455" s="162"/>
      <c r="S8455" s="181"/>
      <c r="T8455" s="162"/>
      <c r="U8455" s="162"/>
      <c r="V8455" s="182"/>
      <c r="W8455" s="162"/>
      <c r="X8455" s="162"/>
      <c r="Y8455" s="162"/>
      <c r="Z8455" s="162" t="s">
        <v>3359</v>
      </c>
      <c r="AA8455" s="159"/>
      <c r="AB8455" s="162" t="s">
        <v>132</v>
      </c>
      <c r="AC8455" s="159"/>
      <c r="AD8455" s="159"/>
      <c r="AE8455" s="162"/>
      <c r="AF8455" t="s">
        <v>3060</v>
      </c>
      <c r="AG8455" s="162"/>
      <c r="AH8455" s="163">
        <v>40535.880208333336</v>
      </c>
      <c r="AI8455" s="162"/>
    </row>
    <row r="8456" spans="1:35" ht="15" customHeight="1" thickBot="1" x14ac:dyDescent="0.4">
      <c r="B8456" s="5">
        <f t="shared" si="768"/>
        <v>8454</v>
      </c>
      <c r="C8456">
        <f t="shared" si="769"/>
        <v>38</v>
      </c>
      <c r="D8456" s="16">
        <v>1975</v>
      </c>
      <c r="E8456" s="162"/>
      <c r="F8456" s="162" t="s">
        <v>25</v>
      </c>
      <c r="G8456" s="162">
        <v>912769</v>
      </c>
      <c r="H8456" s="162" t="s">
        <v>17</v>
      </c>
      <c r="I8456" s="162"/>
      <c r="J8456" s="162" t="s">
        <v>3354</v>
      </c>
      <c r="K8456" s="162"/>
      <c r="L8456" s="162" t="s">
        <v>2692</v>
      </c>
      <c r="M8456" s="162" t="s">
        <v>3359</v>
      </c>
      <c r="N8456" s="162"/>
      <c r="O8456" s="162"/>
      <c r="P8456" s="162"/>
      <c r="Q8456" s="162"/>
      <c r="R8456" s="162"/>
      <c r="S8456" s="181"/>
      <c r="T8456" s="162"/>
      <c r="U8456" s="162"/>
      <c r="V8456" s="182"/>
      <c r="W8456" s="162"/>
      <c r="X8456" s="162"/>
      <c r="Y8456" s="162"/>
      <c r="Z8456" s="162"/>
      <c r="AA8456" s="159"/>
      <c r="AB8456" s="162"/>
      <c r="AC8456" s="159"/>
      <c r="AD8456" s="159"/>
      <c r="AE8456" s="162"/>
      <c r="AF8456" t="s">
        <v>3060</v>
      </c>
      <c r="AG8456" s="162"/>
      <c r="AH8456" s="163">
        <v>40085.134733796294</v>
      </c>
      <c r="AI8456" s="162"/>
    </row>
    <row r="8457" spans="1:35" ht="15" customHeight="1" thickBot="1" x14ac:dyDescent="0.4">
      <c r="B8457" s="5">
        <f t="shared" si="768"/>
        <v>8455</v>
      </c>
      <c r="C8457">
        <f t="shared" si="769"/>
        <v>14</v>
      </c>
      <c r="D8457" s="16">
        <v>1975</v>
      </c>
      <c r="E8457" s="162" t="s">
        <v>15</v>
      </c>
      <c r="F8457" s="162" t="s">
        <v>25</v>
      </c>
      <c r="G8457" s="162">
        <v>912807</v>
      </c>
      <c r="H8457" s="162" t="s">
        <v>17</v>
      </c>
      <c r="I8457" s="162"/>
      <c r="J8457" s="162" t="s">
        <v>3354</v>
      </c>
      <c r="K8457" s="162"/>
      <c r="L8457" s="162"/>
      <c r="M8457" s="162" t="s">
        <v>3359</v>
      </c>
      <c r="N8457" s="162"/>
      <c r="O8457" s="162"/>
      <c r="P8457" s="162"/>
      <c r="Q8457" s="162"/>
      <c r="R8457" s="162"/>
      <c r="S8457" s="181"/>
      <c r="T8457" s="162"/>
      <c r="U8457" s="162"/>
      <c r="V8457" s="182"/>
      <c r="W8457" s="162"/>
      <c r="X8457" s="162"/>
      <c r="Y8457" s="162"/>
      <c r="Z8457" s="162"/>
      <c r="AA8457" s="159"/>
      <c r="AB8457" s="162"/>
      <c r="AC8457" s="159"/>
      <c r="AD8457" s="159"/>
      <c r="AE8457" s="162"/>
      <c r="AF8457" t="s">
        <v>3060</v>
      </c>
      <c r="AG8457" s="162"/>
      <c r="AH8457" s="163">
        <v>41105.462164351855</v>
      </c>
      <c r="AI8457" s="162"/>
    </row>
    <row r="8458" spans="1:35" ht="15" customHeight="1" thickBot="1" x14ac:dyDescent="0.4">
      <c r="B8458" s="5">
        <f t="shared" si="768"/>
        <v>8456</v>
      </c>
      <c r="C8458">
        <f t="shared" si="769"/>
        <v>269</v>
      </c>
      <c r="D8458" s="16">
        <v>1975</v>
      </c>
      <c r="E8458" s="119" t="s">
        <v>15</v>
      </c>
      <c r="F8458" s="119" t="s">
        <v>25</v>
      </c>
      <c r="G8458" s="121">
        <v>912821</v>
      </c>
      <c r="H8458" s="162"/>
      <c r="I8458" s="196"/>
      <c r="J8458" s="196" t="s">
        <v>3354</v>
      </c>
      <c r="K8458" s="196" t="s">
        <v>3383</v>
      </c>
      <c r="L8458" s="196"/>
      <c r="M8458" s="196" t="s">
        <v>3453</v>
      </c>
      <c r="N8458" s="196"/>
      <c r="O8458" s="196"/>
      <c r="P8458" s="196"/>
      <c r="Q8458" s="196"/>
      <c r="R8458" s="196"/>
      <c r="S8458" s="204"/>
      <c r="T8458" s="196" t="s">
        <v>3262</v>
      </c>
      <c r="U8458" s="196"/>
      <c r="V8458" s="205"/>
      <c r="W8458" s="196" t="s">
        <v>3572</v>
      </c>
      <c r="X8458" s="196" t="s">
        <v>3660</v>
      </c>
      <c r="Y8458" s="196"/>
      <c r="Z8458" s="196"/>
      <c r="AA8458" s="196" t="s">
        <v>3262</v>
      </c>
      <c r="AB8458" s="162"/>
      <c r="AC8458" s="162"/>
      <c r="AD8458" s="162" t="s">
        <v>5715</v>
      </c>
      <c r="AE8458" s="162"/>
      <c r="AF8458" t="s">
        <v>3451</v>
      </c>
      <c r="AG8458" s="162"/>
      <c r="AH8458" s="163">
        <v>45966</v>
      </c>
      <c r="AI8458" s="198" t="s">
        <v>5818</v>
      </c>
    </row>
    <row r="8459" spans="1:35" ht="15" customHeight="1" thickBot="1" x14ac:dyDescent="0.4">
      <c r="B8459" s="5">
        <f t="shared" si="768"/>
        <v>8457</v>
      </c>
      <c r="C8459">
        <f t="shared" si="769"/>
        <v>370</v>
      </c>
      <c r="D8459" s="16">
        <v>1975</v>
      </c>
      <c r="E8459" s="162" t="s">
        <v>15</v>
      </c>
      <c r="F8459" s="162" t="s">
        <v>25</v>
      </c>
      <c r="G8459" s="162">
        <v>913090</v>
      </c>
      <c r="H8459" s="162" t="s">
        <v>17</v>
      </c>
      <c r="I8459" s="162"/>
      <c r="J8459" s="162" t="s">
        <v>3354</v>
      </c>
      <c r="K8459" s="162"/>
      <c r="L8459" s="162"/>
      <c r="M8459" s="162" t="s">
        <v>3359</v>
      </c>
      <c r="N8459" s="162"/>
      <c r="O8459" s="162"/>
      <c r="P8459" s="162"/>
      <c r="Q8459" s="162"/>
      <c r="R8459" s="162"/>
      <c r="S8459" s="181"/>
      <c r="T8459" s="162"/>
      <c r="U8459" s="162"/>
      <c r="V8459" s="182"/>
      <c r="W8459" s="162"/>
      <c r="X8459" s="162"/>
      <c r="Y8459" s="162"/>
      <c r="Z8459" s="162"/>
      <c r="AA8459" s="159"/>
      <c r="AB8459" s="162"/>
      <c r="AC8459" s="159"/>
      <c r="AD8459" s="159"/>
      <c r="AE8459" s="162"/>
      <c r="AF8459" t="s">
        <v>3060</v>
      </c>
      <c r="AG8459" s="162"/>
      <c r="AH8459" s="163">
        <v>40000.663634259261</v>
      </c>
      <c r="AI8459" s="162"/>
    </row>
    <row r="8460" spans="1:35" ht="15" customHeight="1" thickBot="1" x14ac:dyDescent="0.4">
      <c r="B8460" s="5">
        <f t="shared" si="768"/>
        <v>8458</v>
      </c>
      <c r="C8460">
        <f t="shared" si="769"/>
        <v>309</v>
      </c>
      <c r="D8460" s="16">
        <v>1975</v>
      </c>
      <c r="E8460" s="162" t="s">
        <v>327</v>
      </c>
      <c r="F8460" s="162" t="s">
        <v>25</v>
      </c>
      <c r="G8460" s="162">
        <v>913460</v>
      </c>
      <c r="H8460" s="162" t="s">
        <v>17</v>
      </c>
      <c r="I8460" s="162"/>
      <c r="J8460" s="162" t="s">
        <v>380</v>
      </c>
      <c r="K8460" s="162"/>
      <c r="L8460" s="162" t="s">
        <v>62</v>
      </c>
      <c r="M8460" s="162" t="s">
        <v>3359</v>
      </c>
      <c r="N8460" s="162"/>
      <c r="O8460" s="162"/>
      <c r="P8460" s="162"/>
      <c r="Q8460" s="162"/>
      <c r="R8460" s="162"/>
      <c r="S8460" s="181"/>
      <c r="T8460" s="162"/>
      <c r="U8460" s="162"/>
      <c r="V8460" s="182"/>
      <c r="W8460" s="162"/>
      <c r="X8460" s="162"/>
      <c r="Y8460" s="162"/>
      <c r="Z8460" s="162"/>
      <c r="AA8460" s="159"/>
      <c r="AB8460" s="162"/>
      <c r="AC8460" s="159"/>
      <c r="AD8460" s="159"/>
      <c r="AE8460" s="162"/>
      <c r="AF8460" t="s">
        <v>3060</v>
      </c>
      <c r="AG8460" s="162"/>
      <c r="AH8460" s="163">
        <v>40602.757199074076</v>
      </c>
      <c r="AI8460" s="162"/>
    </row>
    <row r="8461" spans="1:35" ht="15" customHeight="1" thickBot="1" x14ac:dyDescent="0.4">
      <c r="B8461" s="5">
        <f t="shared" si="768"/>
        <v>8459</v>
      </c>
      <c r="C8461">
        <f t="shared" si="769"/>
        <v>18</v>
      </c>
      <c r="D8461" s="16">
        <v>1975</v>
      </c>
      <c r="E8461" s="162" t="s">
        <v>221</v>
      </c>
      <c r="F8461" s="162" t="s">
        <v>25</v>
      </c>
      <c r="G8461" s="162">
        <v>913769</v>
      </c>
      <c r="H8461" s="162" t="s">
        <v>17</v>
      </c>
      <c r="I8461" s="162"/>
      <c r="J8461" s="162" t="s">
        <v>3354</v>
      </c>
      <c r="K8461" s="162" t="s">
        <v>3366</v>
      </c>
      <c r="L8461" s="162" t="s">
        <v>2249</v>
      </c>
      <c r="M8461" s="162" t="s">
        <v>3359</v>
      </c>
      <c r="N8461" s="162"/>
      <c r="O8461" s="162"/>
      <c r="P8461" s="162"/>
      <c r="Q8461" s="162"/>
      <c r="R8461" s="162"/>
      <c r="S8461" s="181"/>
      <c r="T8461" s="162"/>
      <c r="U8461" s="162" t="s">
        <v>3687</v>
      </c>
      <c r="V8461" s="182"/>
      <c r="W8461" s="162"/>
      <c r="X8461" s="162"/>
      <c r="Y8461" s="162"/>
      <c r="Z8461" s="162"/>
      <c r="AA8461" s="159" t="s">
        <v>3464</v>
      </c>
      <c r="AB8461" s="162" t="s">
        <v>139</v>
      </c>
      <c r="AC8461" s="159"/>
      <c r="AD8461" s="159"/>
      <c r="AE8461" s="162" t="s">
        <v>380</v>
      </c>
      <c r="AF8461" t="s">
        <v>3060</v>
      </c>
      <c r="AG8461" s="162"/>
      <c r="AH8461" s="163">
        <v>39841.346666666665</v>
      </c>
      <c r="AI8461" s="162"/>
    </row>
    <row r="8462" spans="1:35" ht="15" customHeight="1" thickBot="1" x14ac:dyDescent="0.4">
      <c r="B8462" s="5">
        <f t="shared" si="768"/>
        <v>8460</v>
      </c>
      <c r="C8462">
        <f t="shared" si="769"/>
        <v>11</v>
      </c>
      <c r="D8462" s="16">
        <v>1975</v>
      </c>
      <c r="E8462" s="162" t="s">
        <v>221</v>
      </c>
      <c r="F8462" s="162" t="s">
        <v>25</v>
      </c>
      <c r="G8462" s="162">
        <v>913787</v>
      </c>
      <c r="H8462" s="162" t="s">
        <v>17</v>
      </c>
      <c r="I8462" s="162"/>
      <c r="J8462" s="162"/>
      <c r="K8462" s="162"/>
      <c r="L8462" s="162"/>
      <c r="M8462" s="162" t="s">
        <v>3359</v>
      </c>
      <c r="N8462" s="162"/>
      <c r="O8462" s="162"/>
      <c r="P8462" s="162"/>
      <c r="Q8462" s="162"/>
      <c r="R8462" s="162"/>
      <c r="S8462" s="181"/>
      <c r="T8462" s="162"/>
      <c r="U8462" s="162"/>
      <c r="V8462" s="182"/>
      <c r="W8462" s="162"/>
      <c r="X8462" s="162"/>
      <c r="Y8462" s="162"/>
      <c r="Z8462" s="162"/>
      <c r="AA8462" s="159"/>
      <c r="AB8462" s="162"/>
      <c r="AC8462" s="159"/>
      <c r="AD8462" s="159"/>
      <c r="AE8462" s="162"/>
      <c r="AF8462" t="s">
        <v>3060</v>
      </c>
      <c r="AG8462" s="162"/>
      <c r="AH8462" s="163">
        <v>40010.837650462963</v>
      </c>
      <c r="AI8462" s="162"/>
    </row>
    <row r="8463" spans="1:35" ht="15" customHeight="1" thickBot="1" x14ac:dyDescent="0.4">
      <c r="A8463" s="3"/>
      <c r="B8463" s="5">
        <f t="shared" si="768"/>
        <v>8461</v>
      </c>
      <c r="C8463">
        <f t="shared" si="769"/>
        <v>3</v>
      </c>
      <c r="D8463" s="16">
        <v>1975</v>
      </c>
      <c r="E8463" s="162" t="s">
        <v>221</v>
      </c>
      <c r="F8463" s="162" t="s">
        <v>25</v>
      </c>
      <c r="G8463" s="162">
        <v>913798</v>
      </c>
      <c r="H8463" s="162" t="s">
        <v>17</v>
      </c>
      <c r="I8463" s="162"/>
      <c r="J8463" s="162" t="s">
        <v>3354</v>
      </c>
      <c r="K8463" s="162" t="s">
        <v>3383</v>
      </c>
      <c r="L8463" s="162" t="s">
        <v>46</v>
      </c>
      <c r="M8463" s="162" t="s">
        <v>3359</v>
      </c>
      <c r="N8463" s="162"/>
      <c r="O8463" s="162"/>
      <c r="P8463" s="162"/>
      <c r="Q8463" s="162"/>
      <c r="R8463" s="162"/>
      <c r="S8463" s="181"/>
      <c r="T8463" s="162"/>
      <c r="U8463" s="162" t="s">
        <v>3687</v>
      </c>
      <c r="V8463" s="182"/>
      <c r="W8463" s="162"/>
      <c r="X8463" s="162"/>
      <c r="Y8463" s="162"/>
      <c r="Z8463" s="162"/>
      <c r="AA8463" s="159" t="s">
        <v>3464</v>
      </c>
      <c r="AB8463" s="162" t="s">
        <v>168</v>
      </c>
      <c r="AC8463" s="159"/>
      <c r="AD8463" s="159" t="s">
        <v>2693</v>
      </c>
      <c r="AE8463" s="162" t="s">
        <v>380</v>
      </c>
      <c r="AF8463" t="s">
        <v>3060</v>
      </c>
      <c r="AG8463" s="162"/>
      <c r="AH8463" s="163">
        <v>40000.52171296296</v>
      </c>
      <c r="AI8463" s="162"/>
    </row>
    <row r="8464" spans="1:35" ht="15" customHeight="1" thickBot="1" x14ac:dyDescent="0.4">
      <c r="B8464" s="5">
        <f t="shared" si="768"/>
        <v>8462</v>
      </c>
      <c r="C8464">
        <f t="shared" si="769"/>
        <v>41</v>
      </c>
      <c r="D8464" s="16">
        <v>1975</v>
      </c>
      <c r="E8464" s="162" t="s">
        <v>221</v>
      </c>
      <c r="F8464" s="162" t="s">
        <v>25</v>
      </c>
      <c r="G8464" s="162">
        <v>913801</v>
      </c>
      <c r="H8464" s="162" t="s">
        <v>17</v>
      </c>
      <c r="I8464" s="162"/>
      <c r="J8464" s="162" t="s">
        <v>3354</v>
      </c>
      <c r="K8464" s="162" t="s">
        <v>3366</v>
      </c>
      <c r="L8464" s="162" t="s">
        <v>80</v>
      </c>
      <c r="M8464" s="162" t="s">
        <v>3359</v>
      </c>
      <c r="N8464" s="162"/>
      <c r="O8464" s="162"/>
      <c r="P8464" s="162"/>
      <c r="Q8464" s="162"/>
      <c r="R8464" s="162"/>
      <c r="S8464" s="181">
        <v>498</v>
      </c>
      <c r="T8464" s="162"/>
      <c r="U8464" s="162"/>
      <c r="V8464" s="182"/>
      <c r="W8464" s="162"/>
      <c r="X8464" s="162"/>
      <c r="Y8464" s="162"/>
      <c r="Z8464" s="162"/>
      <c r="AA8464" s="159"/>
      <c r="AB8464" s="162"/>
      <c r="AC8464" s="159"/>
      <c r="AD8464" s="159" t="s">
        <v>2504</v>
      </c>
      <c r="AE8464" s="162"/>
      <c r="AF8464" t="s">
        <v>3060</v>
      </c>
      <c r="AG8464" s="162"/>
      <c r="AH8464" s="163">
        <v>39918.681076388886</v>
      </c>
      <c r="AI8464" s="162"/>
    </row>
    <row r="8465" spans="2:35" ht="15" customHeight="1" thickBot="1" x14ac:dyDescent="0.4">
      <c r="B8465" s="5">
        <f t="shared" si="768"/>
        <v>8463</v>
      </c>
      <c r="C8465">
        <f t="shared" si="769"/>
        <v>82</v>
      </c>
      <c r="D8465" s="16">
        <v>1975</v>
      </c>
      <c r="E8465" s="162" t="s">
        <v>221</v>
      </c>
      <c r="F8465" s="162" t="s">
        <v>25</v>
      </c>
      <c r="G8465" s="162">
        <v>913842</v>
      </c>
      <c r="H8465" s="162" t="s">
        <v>17</v>
      </c>
      <c r="I8465" s="162"/>
      <c r="J8465" s="162" t="s">
        <v>380</v>
      </c>
      <c r="K8465" s="162"/>
      <c r="L8465" s="162"/>
      <c r="M8465" s="162" t="s">
        <v>3359</v>
      </c>
      <c r="N8465" s="162"/>
      <c r="O8465" s="162"/>
      <c r="P8465" s="162"/>
      <c r="Q8465" s="162"/>
      <c r="R8465" s="162"/>
      <c r="S8465" s="181"/>
      <c r="T8465" s="162"/>
      <c r="U8465" s="162"/>
      <c r="V8465" s="182"/>
      <c r="W8465" s="162"/>
      <c r="X8465" s="162"/>
      <c r="Y8465" s="162"/>
      <c r="Z8465" s="162"/>
      <c r="AA8465" s="159"/>
      <c r="AB8465" s="162"/>
      <c r="AC8465" s="159"/>
      <c r="AD8465" s="159"/>
      <c r="AE8465" s="162"/>
      <c r="AF8465" t="s">
        <v>3060</v>
      </c>
      <c r="AG8465" s="162"/>
      <c r="AH8465" s="163">
        <v>40708.524189814816</v>
      </c>
      <c r="AI8465" s="162"/>
    </row>
    <row r="8466" spans="2:35" ht="15" customHeight="1" thickBot="1" x14ac:dyDescent="0.4">
      <c r="B8466" s="5">
        <f t="shared" si="768"/>
        <v>8464</v>
      </c>
      <c r="C8466">
        <f t="shared" si="769"/>
        <v>16</v>
      </c>
      <c r="D8466" s="16">
        <v>1975</v>
      </c>
      <c r="E8466" s="162" t="s">
        <v>221</v>
      </c>
      <c r="F8466" s="162" t="s">
        <v>25</v>
      </c>
      <c r="G8466" s="162">
        <v>913924</v>
      </c>
      <c r="H8466" s="162" t="s">
        <v>17</v>
      </c>
      <c r="I8466" s="162"/>
      <c r="J8466" s="162" t="s">
        <v>380</v>
      </c>
      <c r="K8466" s="162" t="s">
        <v>3383</v>
      </c>
      <c r="L8466" s="162" t="s">
        <v>172</v>
      </c>
      <c r="M8466" s="162" t="s">
        <v>3359</v>
      </c>
      <c r="N8466" s="162"/>
      <c r="O8466" s="162"/>
      <c r="P8466" s="162"/>
      <c r="Q8466" s="162"/>
      <c r="R8466" s="162"/>
      <c r="S8466" s="181"/>
      <c r="T8466" s="162"/>
      <c r="U8466" s="162" t="s">
        <v>3687</v>
      </c>
      <c r="V8466" s="182"/>
      <c r="W8466" s="162"/>
      <c r="X8466" s="162"/>
      <c r="Y8466" s="162"/>
      <c r="Z8466" s="162"/>
      <c r="AA8466" s="159" t="s">
        <v>3464</v>
      </c>
      <c r="AB8466" s="162" t="s">
        <v>139</v>
      </c>
      <c r="AC8466" s="159"/>
      <c r="AD8466" s="159"/>
      <c r="AE8466" s="162" t="s">
        <v>380</v>
      </c>
      <c r="AF8466" t="s">
        <v>3060</v>
      </c>
      <c r="AG8466" s="162"/>
      <c r="AH8466" s="163">
        <v>39803.936192129629</v>
      </c>
      <c r="AI8466" s="162"/>
    </row>
    <row r="8467" spans="2:35" ht="15" customHeight="1" thickBot="1" x14ac:dyDescent="0.4">
      <c r="B8467" s="5">
        <f t="shared" si="768"/>
        <v>8465</v>
      </c>
      <c r="C8467">
        <f t="shared" si="769"/>
        <v>135</v>
      </c>
      <c r="D8467" s="16">
        <v>1975</v>
      </c>
      <c r="E8467" s="162" t="s">
        <v>15</v>
      </c>
      <c r="F8467" s="162" t="s">
        <v>25</v>
      </c>
      <c r="G8467" s="162">
        <v>913940</v>
      </c>
      <c r="H8467" s="162" t="s">
        <v>17</v>
      </c>
      <c r="I8467" s="162"/>
      <c r="J8467" s="162" t="s">
        <v>3354</v>
      </c>
      <c r="K8467" s="162" t="s">
        <v>3383</v>
      </c>
      <c r="L8467" s="162" t="s">
        <v>37</v>
      </c>
      <c r="M8467" s="162" t="s">
        <v>3359</v>
      </c>
      <c r="N8467" s="162"/>
      <c r="O8467" s="162"/>
      <c r="P8467" s="162"/>
      <c r="Q8467" s="162"/>
      <c r="R8467" s="162"/>
      <c r="S8467" s="181"/>
      <c r="T8467" s="162"/>
      <c r="U8467" s="162"/>
      <c r="V8467" s="182"/>
      <c r="W8467" s="162"/>
      <c r="X8467" s="162"/>
      <c r="Y8467" s="162"/>
      <c r="Z8467" s="162"/>
      <c r="AA8467" s="159"/>
      <c r="AB8467" s="162"/>
      <c r="AC8467" s="159"/>
      <c r="AD8467" s="159"/>
      <c r="AE8467" s="162"/>
      <c r="AF8467" t="s">
        <v>3060</v>
      </c>
      <c r="AG8467" s="162"/>
      <c r="AH8467" s="163">
        <v>40273.694699074076</v>
      </c>
      <c r="AI8467" s="162"/>
    </row>
    <row r="8468" spans="2:35" ht="15" customHeight="1" thickBot="1" x14ac:dyDescent="0.4">
      <c r="B8468" s="5">
        <f t="shared" si="768"/>
        <v>8466</v>
      </c>
      <c r="C8468">
        <f t="shared" si="769"/>
        <v>39</v>
      </c>
      <c r="D8468" s="16">
        <v>1975</v>
      </c>
      <c r="E8468" s="162" t="s">
        <v>15</v>
      </c>
      <c r="F8468" s="162" t="s">
        <v>16</v>
      </c>
      <c r="G8468" s="162">
        <v>914075</v>
      </c>
      <c r="H8468" s="162" t="s">
        <v>17</v>
      </c>
      <c r="I8468" s="162"/>
      <c r="J8468" s="162"/>
      <c r="K8468" s="162"/>
      <c r="L8468" s="162"/>
      <c r="M8468" s="162" t="s">
        <v>3359</v>
      </c>
      <c r="N8468" s="162"/>
      <c r="O8468" s="162"/>
      <c r="P8468" s="162"/>
      <c r="Q8468" s="162"/>
      <c r="R8468" s="162"/>
      <c r="S8468" s="181"/>
      <c r="T8468" s="162"/>
      <c r="U8468" s="162"/>
      <c r="V8468" s="182"/>
      <c r="W8468" s="162"/>
      <c r="X8468" s="162"/>
      <c r="Y8468" s="162"/>
      <c r="Z8468" s="162"/>
      <c r="AA8468" s="159"/>
      <c r="AB8468" s="162"/>
      <c r="AC8468" s="159"/>
      <c r="AD8468" s="159"/>
      <c r="AE8468" s="162"/>
      <c r="AF8468" t="s">
        <v>3060</v>
      </c>
      <c r="AG8468" s="162"/>
      <c r="AH8468" s="163">
        <v>40701.486608796295</v>
      </c>
      <c r="AI8468" s="162"/>
    </row>
    <row r="8469" spans="2:35" ht="15" customHeight="1" thickBot="1" x14ac:dyDescent="0.4">
      <c r="B8469" s="5">
        <f t="shared" si="768"/>
        <v>8467</v>
      </c>
      <c r="C8469">
        <f t="shared" si="769"/>
        <v>115</v>
      </c>
      <c r="D8469" s="16">
        <v>1975</v>
      </c>
      <c r="E8469" s="162" t="s">
        <v>15</v>
      </c>
      <c r="F8469" s="162" t="s">
        <v>16</v>
      </c>
      <c r="G8469" s="162">
        <v>914114</v>
      </c>
      <c r="H8469" s="162" t="s">
        <v>17</v>
      </c>
      <c r="I8469" s="162"/>
      <c r="J8469" s="162" t="s">
        <v>3354</v>
      </c>
      <c r="K8469" s="162" t="s">
        <v>3383</v>
      </c>
      <c r="L8469" s="162" t="s">
        <v>1662</v>
      </c>
      <c r="M8469" s="162" t="s">
        <v>3359</v>
      </c>
      <c r="N8469" s="162"/>
      <c r="O8469" s="162"/>
      <c r="P8469" s="162"/>
      <c r="Q8469" s="162"/>
      <c r="R8469" s="162"/>
      <c r="S8469" s="181"/>
      <c r="T8469" s="162"/>
      <c r="U8469" s="162"/>
      <c r="V8469" s="182"/>
      <c r="W8469" s="162"/>
      <c r="X8469" s="162"/>
      <c r="Y8469" s="162"/>
      <c r="Z8469" s="162"/>
      <c r="AA8469" s="159"/>
      <c r="AB8469" s="162"/>
      <c r="AC8469" s="159"/>
      <c r="AD8469" s="159" t="s">
        <v>2694</v>
      </c>
      <c r="AE8469" s="162"/>
      <c r="AF8469" t="s">
        <v>3060</v>
      </c>
      <c r="AG8469" s="162"/>
      <c r="AH8469" s="163">
        <v>40135.870474537034</v>
      </c>
      <c r="AI8469" s="162"/>
    </row>
    <row r="8470" spans="2:35" ht="15" customHeight="1" thickBot="1" x14ac:dyDescent="0.4">
      <c r="B8470" s="5">
        <f t="shared" si="768"/>
        <v>8468</v>
      </c>
      <c r="C8470">
        <f t="shared" si="769"/>
        <v>280</v>
      </c>
      <c r="D8470" s="16">
        <v>1975</v>
      </c>
      <c r="E8470" s="162" t="s">
        <v>15</v>
      </c>
      <c r="F8470" s="162" t="s">
        <v>25</v>
      </c>
      <c r="G8470" s="162">
        <v>914229</v>
      </c>
      <c r="H8470" s="162" t="s">
        <v>17</v>
      </c>
      <c r="I8470" s="162"/>
      <c r="J8470" s="162"/>
      <c r="K8470" s="162"/>
      <c r="L8470" s="162" t="s">
        <v>2695</v>
      </c>
      <c r="M8470" s="162" t="s">
        <v>3359</v>
      </c>
      <c r="N8470" s="162"/>
      <c r="O8470" s="162"/>
      <c r="P8470" s="162"/>
      <c r="Q8470" s="162"/>
      <c r="R8470" s="162"/>
      <c r="S8470" s="181"/>
      <c r="T8470" s="162"/>
      <c r="U8470" s="162"/>
      <c r="V8470" s="182"/>
      <c r="W8470" s="162"/>
      <c r="X8470" s="162"/>
      <c r="Y8470" s="162"/>
      <c r="Z8470" s="162"/>
      <c r="AA8470" s="159"/>
      <c r="AB8470" s="162"/>
      <c r="AC8470" s="159"/>
      <c r="AD8470" s="159" t="s">
        <v>2696</v>
      </c>
      <c r="AE8470" s="162"/>
      <c r="AF8470" t="s">
        <v>3060</v>
      </c>
      <c r="AG8470" s="162"/>
      <c r="AH8470" s="163">
        <v>40505.128425925926</v>
      </c>
      <c r="AI8470" s="162"/>
    </row>
    <row r="8471" spans="2:35" ht="15" customHeight="1" thickBot="1" x14ac:dyDescent="0.4">
      <c r="B8471" s="5">
        <f t="shared" si="768"/>
        <v>8469</v>
      </c>
      <c r="C8471">
        <f t="shared" si="769"/>
        <v>347</v>
      </c>
      <c r="D8471" s="16">
        <v>1975</v>
      </c>
      <c r="E8471" s="162" t="s">
        <v>15</v>
      </c>
      <c r="F8471" s="162" t="s">
        <v>16</v>
      </c>
      <c r="G8471" s="162">
        <v>914509</v>
      </c>
      <c r="H8471" s="162" t="s">
        <v>17</v>
      </c>
      <c r="I8471" s="162"/>
      <c r="J8471" s="162" t="s">
        <v>3354</v>
      </c>
      <c r="K8471" s="162" t="s">
        <v>3383</v>
      </c>
      <c r="L8471" s="162" t="s">
        <v>28</v>
      </c>
      <c r="M8471" s="162" t="s">
        <v>3359</v>
      </c>
      <c r="N8471" s="162"/>
      <c r="O8471" s="162"/>
      <c r="P8471" s="162"/>
      <c r="Q8471" s="162"/>
      <c r="R8471" s="162"/>
      <c r="S8471" s="181"/>
      <c r="T8471" s="162"/>
      <c r="U8471" s="162"/>
      <c r="V8471" s="182"/>
      <c r="W8471" s="162"/>
      <c r="X8471" s="162"/>
      <c r="Y8471" s="162"/>
      <c r="Z8471" s="162"/>
      <c r="AA8471" s="159"/>
      <c r="AB8471" s="162" t="s">
        <v>195</v>
      </c>
      <c r="AC8471" s="159"/>
      <c r="AD8471" s="159" t="s">
        <v>2697</v>
      </c>
      <c r="AE8471" s="162"/>
      <c r="AF8471" t="s">
        <v>3060</v>
      </c>
      <c r="AG8471" s="162"/>
      <c r="AH8471" s="163">
        <v>40294.391203703701</v>
      </c>
      <c r="AI8471" s="162"/>
    </row>
    <row r="8472" spans="2:35" ht="15" customHeight="1" thickBot="1" x14ac:dyDescent="0.4">
      <c r="B8472" s="5">
        <f t="shared" si="768"/>
        <v>8470</v>
      </c>
      <c r="C8472">
        <f t="shared" si="769"/>
        <v>15</v>
      </c>
      <c r="D8472" s="16">
        <v>1975</v>
      </c>
      <c r="E8472" s="159" t="s">
        <v>15</v>
      </c>
      <c r="F8472" s="159" t="s">
        <v>16</v>
      </c>
      <c r="G8472" s="160">
        <v>914856</v>
      </c>
      <c r="H8472" s="159"/>
      <c r="I8472" s="159"/>
      <c r="J8472" s="159" t="s">
        <v>3354</v>
      </c>
      <c r="K8472" s="159" t="s">
        <v>3383</v>
      </c>
      <c r="L8472" s="159"/>
      <c r="M8472" s="159" t="s">
        <v>3453</v>
      </c>
      <c r="N8472" s="159"/>
      <c r="O8472" s="159"/>
      <c r="P8472" s="159"/>
      <c r="Q8472" s="159"/>
      <c r="R8472" s="159"/>
      <c r="S8472" s="203"/>
      <c r="T8472" s="159" t="s">
        <v>3262</v>
      </c>
      <c r="U8472" s="159"/>
      <c r="V8472" s="161"/>
      <c r="W8472" s="159" t="s">
        <v>3572</v>
      </c>
      <c r="X8472" s="159" t="s">
        <v>3660</v>
      </c>
      <c r="Y8472" s="159"/>
      <c r="Z8472" s="159"/>
      <c r="AA8472" s="159" t="s">
        <v>3262</v>
      </c>
      <c r="AB8472" s="159"/>
      <c r="AC8472" s="159"/>
      <c r="AD8472" s="159" t="s">
        <v>5716</v>
      </c>
      <c r="AE8472" s="159"/>
      <c r="AF8472" t="s">
        <v>3451</v>
      </c>
      <c r="AG8472" s="159"/>
      <c r="AH8472" s="176">
        <v>45928</v>
      </c>
      <c r="AI8472" s="76" t="s">
        <v>5676</v>
      </c>
    </row>
    <row r="8473" spans="2:35" ht="15" customHeight="1" thickBot="1" x14ac:dyDescent="0.4">
      <c r="B8473" s="5">
        <f t="shared" si="768"/>
        <v>8471</v>
      </c>
      <c r="C8473">
        <f t="shared" si="769"/>
        <v>75</v>
      </c>
      <c r="D8473" s="16">
        <v>1975</v>
      </c>
      <c r="E8473" s="162" t="s">
        <v>15</v>
      </c>
      <c r="F8473" s="162" t="s">
        <v>16</v>
      </c>
      <c r="G8473" s="121">
        <v>914871</v>
      </c>
      <c r="H8473" s="162"/>
      <c r="I8473" s="162"/>
      <c r="J8473" s="162" t="s">
        <v>3354</v>
      </c>
      <c r="K8473" s="162" t="s">
        <v>3383</v>
      </c>
      <c r="L8473" s="162"/>
      <c r="M8473" s="162" t="s">
        <v>3453</v>
      </c>
      <c r="N8473" s="162"/>
      <c r="O8473" s="162"/>
      <c r="P8473" s="162"/>
      <c r="Q8473" s="162"/>
      <c r="R8473" s="162"/>
      <c r="S8473" s="181"/>
      <c r="T8473" s="162" t="s">
        <v>3262</v>
      </c>
      <c r="U8473" s="162"/>
      <c r="V8473" s="182"/>
      <c r="W8473" s="162" t="s">
        <v>3572</v>
      </c>
      <c r="X8473" s="162" t="s">
        <v>3660</v>
      </c>
      <c r="Y8473" s="162"/>
      <c r="Z8473" s="162"/>
      <c r="AA8473" s="162" t="s">
        <v>3262</v>
      </c>
      <c r="AB8473" s="162"/>
      <c r="AC8473" s="162"/>
      <c r="AD8473" s="162"/>
      <c r="AE8473" s="162"/>
      <c r="AF8473" t="s">
        <v>3451</v>
      </c>
      <c r="AG8473" s="159"/>
      <c r="AH8473" s="176">
        <v>45899</v>
      </c>
      <c r="AI8473" s="198" t="s">
        <v>5502</v>
      </c>
    </row>
    <row r="8474" spans="2:35" ht="15" customHeight="1" thickBot="1" x14ac:dyDescent="0.4">
      <c r="B8474" s="5">
        <f t="shared" si="768"/>
        <v>8472</v>
      </c>
      <c r="C8474">
        <f t="shared" si="769"/>
        <v>7</v>
      </c>
      <c r="D8474" s="16">
        <v>1975</v>
      </c>
      <c r="E8474" s="162" t="s">
        <v>759</v>
      </c>
      <c r="F8474" s="162" t="s">
        <v>25</v>
      </c>
      <c r="G8474" s="162">
        <v>914946</v>
      </c>
      <c r="H8474" s="162" t="s">
        <v>17</v>
      </c>
      <c r="I8474" s="162"/>
      <c r="J8474" s="162" t="s">
        <v>3354</v>
      </c>
      <c r="K8474" s="162" t="s">
        <v>3383</v>
      </c>
      <c r="L8474" s="162" t="s">
        <v>2698</v>
      </c>
      <c r="M8474" s="162" t="s">
        <v>3359</v>
      </c>
      <c r="N8474" s="162"/>
      <c r="O8474" s="162"/>
      <c r="P8474" s="162"/>
      <c r="Q8474" s="162"/>
      <c r="R8474" s="162"/>
      <c r="S8474" s="181" t="s">
        <v>580</v>
      </c>
      <c r="T8474" s="162"/>
      <c r="U8474" s="162" t="s">
        <v>3662</v>
      </c>
      <c r="V8474" s="182"/>
      <c r="W8474" s="162"/>
      <c r="X8474" s="162"/>
      <c r="Y8474" s="162"/>
      <c r="Z8474" s="162"/>
      <c r="AA8474" s="159"/>
      <c r="AB8474" s="162" t="s">
        <v>287</v>
      </c>
      <c r="AC8474" s="159"/>
      <c r="AD8474" s="159"/>
      <c r="AE8474" s="162"/>
      <c r="AF8474" t="s">
        <v>3060</v>
      </c>
      <c r="AG8474" s="162"/>
      <c r="AH8474" s="163">
        <v>40013.016863425924</v>
      </c>
      <c r="AI8474" s="162"/>
    </row>
    <row r="8475" spans="2:35" ht="15" customHeight="1" thickBot="1" x14ac:dyDescent="0.4">
      <c r="B8475" s="5">
        <f t="shared" si="768"/>
        <v>8473</v>
      </c>
      <c r="C8475">
        <f t="shared" si="769"/>
        <v>50</v>
      </c>
      <c r="D8475" s="16">
        <v>1975</v>
      </c>
      <c r="E8475" s="159" t="s">
        <v>759</v>
      </c>
      <c r="F8475" s="159" t="s">
        <v>25</v>
      </c>
      <c r="G8475" s="159">
        <v>914953</v>
      </c>
      <c r="H8475" s="159"/>
      <c r="I8475" s="159"/>
      <c r="J8475" s="159"/>
      <c r="K8475" s="159"/>
      <c r="L8475" s="159"/>
      <c r="M8475" s="159"/>
      <c r="N8475" s="159"/>
      <c r="O8475" s="159"/>
      <c r="P8475" s="159"/>
      <c r="Q8475" s="159"/>
      <c r="R8475" s="159"/>
      <c r="S8475" s="203"/>
      <c r="T8475" s="159"/>
      <c r="U8475" s="159"/>
      <c r="V8475" s="161"/>
      <c r="W8475" s="159"/>
      <c r="X8475" s="159"/>
      <c r="Y8475" s="159"/>
      <c r="Z8475" s="159"/>
      <c r="AA8475" s="159"/>
      <c r="AB8475" s="159"/>
      <c r="AC8475" s="159"/>
      <c r="AD8475" s="159"/>
      <c r="AE8475" s="159"/>
      <c r="AF8475" s="3" t="s">
        <v>3451</v>
      </c>
      <c r="AG8475" s="159"/>
      <c r="AH8475" s="176">
        <v>45561</v>
      </c>
      <c r="AI8475" s="76" t="s">
        <v>4223</v>
      </c>
    </row>
    <row r="8476" spans="2:35" ht="15" customHeight="1" thickBot="1" x14ac:dyDescent="0.4">
      <c r="B8476" s="5">
        <f t="shared" si="768"/>
        <v>8474</v>
      </c>
      <c r="C8476">
        <f t="shared" si="769"/>
        <v>4</v>
      </c>
      <c r="D8476" s="16">
        <v>1975</v>
      </c>
      <c r="E8476" s="162" t="s">
        <v>759</v>
      </c>
      <c r="F8476" s="162" t="s">
        <v>25</v>
      </c>
      <c r="G8476" s="162">
        <v>915003</v>
      </c>
      <c r="H8476" s="162" t="s">
        <v>17</v>
      </c>
      <c r="I8476" s="162"/>
      <c r="J8476" s="162" t="s">
        <v>3354</v>
      </c>
      <c r="K8476" s="162"/>
      <c r="L8476" s="162" t="s">
        <v>2699</v>
      </c>
      <c r="M8476" s="162" t="s">
        <v>3359</v>
      </c>
      <c r="N8476" s="162"/>
      <c r="O8476" s="162"/>
      <c r="P8476" s="162"/>
      <c r="Q8476" s="162"/>
      <c r="R8476" s="162"/>
      <c r="S8476" s="181"/>
      <c r="T8476" s="162"/>
      <c r="U8476" s="162" t="s">
        <v>3662</v>
      </c>
      <c r="V8476" s="182"/>
      <c r="W8476" s="162"/>
      <c r="X8476" s="162"/>
      <c r="Y8476" s="162"/>
      <c r="Z8476" s="162"/>
      <c r="AA8476" s="159"/>
      <c r="AB8476" s="162" t="s">
        <v>139</v>
      </c>
      <c r="AC8476" s="159"/>
      <c r="AD8476" s="159"/>
      <c r="AE8476" s="162"/>
      <c r="AF8476" t="s">
        <v>3060</v>
      </c>
      <c r="AG8476" s="162"/>
      <c r="AH8476" s="163">
        <v>39757.490844907406</v>
      </c>
      <c r="AI8476" s="162"/>
    </row>
    <row r="8477" spans="2:35" ht="15" customHeight="1" thickBot="1" x14ac:dyDescent="0.4">
      <c r="B8477" s="5">
        <f t="shared" si="768"/>
        <v>8475</v>
      </c>
      <c r="C8477">
        <f t="shared" si="769"/>
        <v>457</v>
      </c>
      <c r="D8477" s="16">
        <v>1975</v>
      </c>
      <c r="E8477" s="162" t="s">
        <v>759</v>
      </c>
      <c r="F8477" s="162" t="s">
        <v>25</v>
      </c>
      <c r="G8477" s="162">
        <v>915007</v>
      </c>
      <c r="H8477" s="162" t="s">
        <v>17</v>
      </c>
      <c r="I8477" s="162"/>
      <c r="J8477" s="162" t="s">
        <v>3356</v>
      </c>
      <c r="K8477" s="162"/>
      <c r="L8477" s="162" t="s">
        <v>2700</v>
      </c>
      <c r="M8477" s="162" t="s">
        <v>3359</v>
      </c>
      <c r="N8477" s="162"/>
      <c r="O8477" s="162"/>
      <c r="P8477" s="162"/>
      <c r="Q8477" s="162"/>
      <c r="R8477" s="162"/>
      <c r="S8477" s="181"/>
      <c r="T8477" s="162"/>
      <c r="U8477" s="162"/>
      <c r="V8477" s="182"/>
      <c r="W8477" s="162"/>
      <c r="X8477" s="162"/>
      <c r="Y8477" s="162"/>
      <c r="Z8477" s="162"/>
      <c r="AA8477" s="159"/>
      <c r="AB8477" s="162"/>
      <c r="AC8477" s="159"/>
      <c r="AD8477" s="159"/>
      <c r="AE8477" s="162"/>
      <c r="AF8477" t="s">
        <v>3060</v>
      </c>
      <c r="AG8477" s="162"/>
      <c r="AH8477" s="163">
        <v>40299.281342592592</v>
      </c>
      <c r="AI8477" s="162"/>
    </row>
    <row r="8478" spans="2:35" ht="15" customHeight="1" thickBot="1" x14ac:dyDescent="0.4">
      <c r="B8478" s="5">
        <f t="shared" si="768"/>
        <v>8476</v>
      </c>
      <c r="C8478">
        <f t="shared" si="769"/>
        <v>838</v>
      </c>
      <c r="D8478" s="16">
        <v>1975</v>
      </c>
      <c r="E8478" s="162" t="s">
        <v>3762</v>
      </c>
      <c r="F8478" s="162" t="s">
        <v>1112</v>
      </c>
      <c r="G8478" s="162">
        <v>915464</v>
      </c>
      <c r="H8478" s="162"/>
      <c r="I8478" s="162"/>
      <c r="J8478" s="162" t="s">
        <v>3354</v>
      </c>
      <c r="K8478" s="162" t="s">
        <v>3383</v>
      </c>
      <c r="L8478" s="162"/>
      <c r="M8478" s="162" t="s">
        <v>3453</v>
      </c>
      <c r="N8478" s="162"/>
      <c r="O8478" s="162"/>
      <c r="P8478" s="162"/>
      <c r="Q8478" s="162"/>
      <c r="R8478" s="162"/>
      <c r="S8478" s="181"/>
      <c r="T8478" s="162" t="s">
        <v>3262</v>
      </c>
      <c r="U8478" s="162"/>
      <c r="V8478" s="182"/>
      <c r="W8478" s="162"/>
      <c r="X8478" s="162"/>
      <c r="Y8478" s="162"/>
      <c r="Z8478" s="162"/>
      <c r="AA8478" s="159"/>
      <c r="AB8478" s="162"/>
      <c r="AC8478" s="159"/>
      <c r="AD8478" s="159"/>
      <c r="AE8478" s="162"/>
      <c r="AF8478" t="s">
        <v>3451</v>
      </c>
      <c r="AG8478" s="162"/>
      <c r="AH8478" s="163">
        <v>45402</v>
      </c>
      <c r="AI8478" s="162"/>
    </row>
    <row r="8479" spans="2:35" ht="15" customHeight="1" thickBot="1" x14ac:dyDescent="0.4">
      <c r="B8479" s="5">
        <f t="shared" si="768"/>
        <v>8477</v>
      </c>
      <c r="C8479">
        <f t="shared" si="769"/>
        <v>150</v>
      </c>
      <c r="D8479" s="16">
        <v>1975</v>
      </c>
      <c r="E8479" s="162" t="s">
        <v>221</v>
      </c>
      <c r="F8479" s="162" t="s">
        <v>25</v>
      </c>
      <c r="G8479" s="162">
        <v>916302</v>
      </c>
      <c r="H8479" s="162" t="s">
        <v>17</v>
      </c>
      <c r="I8479" s="162"/>
      <c r="J8479" s="162"/>
      <c r="K8479" s="162"/>
      <c r="L8479" s="162" t="s">
        <v>1590</v>
      </c>
      <c r="M8479" s="162" t="s">
        <v>3359</v>
      </c>
      <c r="N8479" s="162"/>
      <c r="O8479" s="162"/>
      <c r="P8479" s="162"/>
      <c r="Q8479" s="162"/>
      <c r="R8479" s="162"/>
      <c r="S8479" s="181"/>
      <c r="T8479" s="162"/>
      <c r="U8479" s="162"/>
      <c r="V8479" s="182"/>
      <c r="W8479" s="162"/>
      <c r="X8479" s="162"/>
      <c r="Y8479" s="162"/>
      <c r="Z8479" s="162"/>
      <c r="AA8479" s="159" t="s">
        <v>3464</v>
      </c>
      <c r="AB8479" s="162"/>
      <c r="AC8479" s="159"/>
      <c r="AD8479" s="159"/>
      <c r="AE8479" s="162" t="s">
        <v>380</v>
      </c>
      <c r="AF8479" t="s">
        <v>3060</v>
      </c>
      <c r="AG8479" s="162"/>
      <c r="AH8479" s="163">
        <v>40867.299016203702</v>
      </c>
      <c r="AI8479" s="162"/>
    </row>
    <row r="8480" spans="2:35" ht="15" customHeight="1" thickBot="1" x14ac:dyDescent="0.4">
      <c r="B8480" s="5">
        <f t="shared" si="768"/>
        <v>8478</v>
      </c>
      <c r="C8480">
        <f t="shared" si="769"/>
        <v>35</v>
      </c>
      <c r="D8480" s="16">
        <v>1975</v>
      </c>
      <c r="E8480" s="162" t="s">
        <v>759</v>
      </c>
      <c r="F8480" s="162" t="s">
        <v>25</v>
      </c>
      <c r="G8480" s="162">
        <v>916452</v>
      </c>
      <c r="H8480" s="162"/>
      <c r="I8480" s="162"/>
      <c r="J8480" s="162" t="s">
        <v>3354</v>
      </c>
      <c r="K8480" s="162" t="s">
        <v>3383</v>
      </c>
      <c r="L8480" s="162"/>
      <c r="M8480" s="162" t="s">
        <v>3453</v>
      </c>
      <c r="N8480" s="162"/>
      <c r="O8480" s="162"/>
      <c r="P8480" s="162"/>
      <c r="Q8480" s="162"/>
      <c r="R8480" s="162"/>
      <c r="S8480" s="181"/>
      <c r="T8480" s="162" t="s">
        <v>3262</v>
      </c>
      <c r="U8480" s="162" t="s">
        <v>3971</v>
      </c>
      <c r="V8480" s="182" t="s">
        <v>3359</v>
      </c>
      <c r="W8480" s="162" t="s">
        <v>3971</v>
      </c>
      <c r="X8480" s="162" t="s">
        <v>3452</v>
      </c>
      <c r="Y8480" s="162"/>
      <c r="Z8480" s="162"/>
      <c r="AA8480" s="159" t="s">
        <v>3262</v>
      </c>
      <c r="AB8480" s="162" t="s">
        <v>3753</v>
      </c>
      <c r="AC8480" s="159"/>
      <c r="AD8480" s="159"/>
      <c r="AE8480" s="162"/>
      <c r="AF8480" t="s">
        <v>3451</v>
      </c>
      <c r="AG8480" s="162"/>
      <c r="AH8480" s="163">
        <v>46032</v>
      </c>
      <c r="AI8480" s="162"/>
    </row>
    <row r="8481" spans="1:35" ht="15" customHeight="1" thickBot="1" x14ac:dyDescent="0.4">
      <c r="B8481" s="5">
        <f t="shared" si="768"/>
        <v>8479</v>
      </c>
      <c r="C8481">
        <f t="shared" si="769"/>
        <v>32</v>
      </c>
      <c r="D8481" s="16">
        <v>1975</v>
      </c>
      <c r="E8481" s="162" t="s">
        <v>759</v>
      </c>
      <c r="F8481" s="162" t="s">
        <v>25</v>
      </c>
      <c r="G8481" s="162">
        <v>916487</v>
      </c>
      <c r="H8481" s="162" t="s">
        <v>17</v>
      </c>
      <c r="I8481" s="162" t="s">
        <v>191</v>
      </c>
      <c r="J8481" s="162" t="s">
        <v>380</v>
      </c>
      <c r="K8481" s="162" t="s">
        <v>3383</v>
      </c>
      <c r="L8481" s="162" t="s">
        <v>28</v>
      </c>
      <c r="M8481" s="162" t="s">
        <v>3359</v>
      </c>
      <c r="N8481" s="162"/>
      <c r="O8481" s="162"/>
      <c r="P8481" s="162"/>
      <c r="Q8481" s="162"/>
      <c r="R8481" s="162"/>
      <c r="S8481" s="181"/>
      <c r="T8481" s="162"/>
      <c r="U8481" s="162" t="s">
        <v>3687</v>
      </c>
      <c r="V8481" s="182"/>
      <c r="W8481" s="162"/>
      <c r="X8481" s="162"/>
      <c r="Y8481" s="162"/>
      <c r="Z8481" s="162"/>
      <c r="AA8481" s="159"/>
      <c r="AB8481" s="162" t="s">
        <v>807</v>
      </c>
      <c r="AC8481" s="159"/>
      <c r="AD8481" s="159" t="s">
        <v>2701</v>
      </c>
      <c r="AE8481" s="162"/>
      <c r="AF8481" t="s">
        <v>3060</v>
      </c>
      <c r="AG8481" s="162"/>
      <c r="AH8481" s="163">
        <v>40741.689351851855</v>
      </c>
      <c r="AI8481" s="162"/>
    </row>
    <row r="8482" spans="1:35" ht="15" customHeight="1" thickBot="1" x14ac:dyDescent="0.4">
      <c r="B8482" s="5">
        <f t="shared" si="768"/>
        <v>8480</v>
      </c>
      <c r="C8482">
        <f t="shared" si="769"/>
        <v>9</v>
      </c>
      <c r="D8482" s="16">
        <v>1975</v>
      </c>
      <c r="E8482" s="162" t="s">
        <v>759</v>
      </c>
      <c r="F8482" s="162" t="s">
        <v>25</v>
      </c>
      <c r="G8482" s="162">
        <v>916519</v>
      </c>
      <c r="H8482" s="162" t="s">
        <v>17</v>
      </c>
      <c r="I8482" s="162" t="s">
        <v>191</v>
      </c>
      <c r="J8482" s="162" t="s">
        <v>3354</v>
      </c>
      <c r="K8482" s="162" t="s">
        <v>3383</v>
      </c>
      <c r="L8482" s="162" t="s">
        <v>400</v>
      </c>
      <c r="M8482" s="162" t="s">
        <v>3359</v>
      </c>
      <c r="N8482" s="162"/>
      <c r="O8482" s="162"/>
      <c r="P8482" s="162"/>
      <c r="Q8482" s="162"/>
      <c r="R8482" s="162"/>
      <c r="S8482" s="181"/>
      <c r="T8482" s="162"/>
      <c r="U8482" s="162"/>
      <c r="V8482" s="182"/>
      <c r="W8482" s="162"/>
      <c r="X8482" s="162"/>
      <c r="Y8482" s="162"/>
      <c r="Z8482" s="162"/>
      <c r="AA8482" s="159"/>
      <c r="AB8482" s="162"/>
      <c r="AC8482" s="159"/>
      <c r="AD8482" s="159"/>
      <c r="AE8482" s="162"/>
      <c r="AF8482" t="s">
        <v>3060</v>
      </c>
      <c r="AG8482" s="162"/>
      <c r="AH8482" s="163">
        <v>40749.394513888888</v>
      </c>
      <c r="AI8482" s="162"/>
    </row>
    <row r="8483" spans="1:35" ht="15" customHeight="1" thickBot="1" x14ac:dyDescent="0.4">
      <c r="B8483" s="5">
        <f t="shared" ref="B8483:B8546" si="773">+B8482+1</f>
        <v>8481</v>
      </c>
      <c r="C8483">
        <f t="shared" si="769"/>
        <v>42</v>
      </c>
      <c r="D8483" s="16">
        <v>1975</v>
      </c>
      <c r="E8483" s="162" t="s">
        <v>759</v>
      </c>
      <c r="F8483" s="162" t="s">
        <v>25</v>
      </c>
      <c r="G8483" s="162">
        <v>916528</v>
      </c>
      <c r="H8483" s="162" t="s">
        <v>17</v>
      </c>
      <c r="I8483" s="162"/>
      <c r="J8483" s="162" t="s">
        <v>3354</v>
      </c>
      <c r="K8483" s="162"/>
      <c r="L8483" s="162" t="s">
        <v>518</v>
      </c>
      <c r="M8483" s="162" t="s">
        <v>3359</v>
      </c>
      <c r="N8483" s="162"/>
      <c r="O8483" s="162"/>
      <c r="P8483" s="162"/>
      <c r="Q8483" s="162"/>
      <c r="R8483" s="162"/>
      <c r="S8483" s="181"/>
      <c r="T8483" s="162"/>
      <c r="U8483" s="162"/>
      <c r="V8483" s="182"/>
      <c r="W8483" s="162"/>
      <c r="X8483" s="162"/>
      <c r="Y8483" s="162"/>
      <c r="Z8483" s="162"/>
      <c r="AA8483" s="159"/>
      <c r="AB8483" s="162"/>
      <c r="AC8483" s="159"/>
      <c r="AD8483" s="159"/>
      <c r="AE8483" s="162"/>
      <c r="AF8483" t="s">
        <v>3060</v>
      </c>
      <c r="AG8483" s="162"/>
      <c r="AH8483" s="163">
        <v>40339.883287037039</v>
      </c>
      <c r="AI8483" s="162"/>
    </row>
    <row r="8484" spans="1:35" ht="15" customHeight="1" thickBot="1" x14ac:dyDescent="0.4">
      <c r="B8484" s="5">
        <f t="shared" si="773"/>
        <v>8482</v>
      </c>
      <c r="C8484">
        <f t="shared" ref="C8484:C8491" si="774">+G8485-G8484</f>
        <v>1</v>
      </c>
      <c r="D8484" s="16">
        <v>1975</v>
      </c>
      <c r="E8484" s="162" t="s">
        <v>759</v>
      </c>
      <c r="F8484" s="162" t="s">
        <v>25</v>
      </c>
      <c r="G8484" s="162">
        <v>916570</v>
      </c>
      <c r="H8484" s="162" t="s">
        <v>17</v>
      </c>
      <c r="I8484" s="162"/>
      <c r="J8484" s="162" t="s">
        <v>3354</v>
      </c>
      <c r="K8484" s="162"/>
      <c r="L8484" s="162"/>
      <c r="M8484" s="162" t="s">
        <v>3359</v>
      </c>
      <c r="N8484" s="162"/>
      <c r="O8484" s="162"/>
      <c r="P8484" s="162"/>
      <c r="Q8484" s="162"/>
      <c r="R8484" s="162"/>
      <c r="S8484" s="181"/>
      <c r="T8484" s="162"/>
      <c r="U8484" s="162"/>
      <c r="V8484" s="182"/>
      <c r="W8484" s="162"/>
      <c r="X8484" s="162"/>
      <c r="Y8484" s="162"/>
      <c r="Z8484" s="162"/>
      <c r="AA8484" s="159"/>
      <c r="AB8484" s="162"/>
      <c r="AC8484" s="159"/>
      <c r="AD8484" s="159"/>
      <c r="AE8484" s="162"/>
      <c r="AF8484" t="s">
        <v>3060</v>
      </c>
      <c r="AG8484" s="162"/>
      <c r="AH8484" s="163">
        <v>40879.90824074074</v>
      </c>
      <c r="AI8484" s="162"/>
    </row>
    <row r="8485" spans="1:35" ht="15" customHeight="1" thickBot="1" x14ac:dyDescent="0.4">
      <c r="B8485" s="5">
        <f t="shared" si="773"/>
        <v>8483</v>
      </c>
      <c r="C8485">
        <f t="shared" si="774"/>
        <v>48</v>
      </c>
      <c r="D8485" s="16">
        <v>1975</v>
      </c>
      <c r="E8485" s="162" t="s">
        <v>759</v>
      </c>
      <c r="F8485" s="162" t="s">
        <v>25</v>
      </c>
      <c r="G8485" s="162">
        <v>916571</v>
      </c>
      <c r="H8485" s="162" t="s">
        <v>17</v>
      </c>
      <c r="I8485" s="162" t="s">
        <v>191</v>
      </c>
      <c r="J8485" s="162" t="s">
        <v>3354</v>
      </c>
      <c r="K8485" s="162" t="s">
        <v>3383</v>
      </c>
      <c r="L8485" s="162" t="s">
        <v>2702</v>
      </c>
      <c r="M8485" s="162" t="s">
        <v>3359</v>
      </c>
      <c r="N8485" s="162"/>
      <c r="O8485" s="162"/>
      <c r="P8485" s="162"/>
      <c r="Q8485" s="162"/>
      <c r="R8485" s="162"/>
      <c r="S8485" s="181"/>
      <c r="T8485" s="162"/>
      <c r="U8485" s="162"/>
      <c r="V8485" s="182"/>
      <c r="W8485" s="162"/>
      <c r="X8485" s="162"/>
      <c r="Y8485" s="162"/>
      <c r="Z8485" s="162"/>
      <c r="AA8485" s="159"/>
      <c r="AB8485" s="162"/>
      <c r="AC8485" s="159"/>
      <c r="AD8485" s="159"/>
      <c r="AE8485" s="162"/>
      <c r="AF8485" t="s">
        <v>3060</v>
      </c>
      <c r="AG8485" s="162"/>
      <c r="AH8485" s="163">
        <v>40536.944918981484</v>
      </c>
      <c r="AI8485" s="162"/>
    </row>
    <row r="8486" spans="1:35" ht="15" customHeight="1" thickBot="1" x14ac:dyDescent="0.4">
      <c r="B8486" s="5">
        <f t="shared" si="773"/>
        <v>8484</v>
      </c>
      <c r="C8486">
        <f t="shared" si="774"/>
        <v>13</v>
      </c>
      <c r="D8486" s="16">
        <v>1975</v>
      </c>
      <c r="E8486" s="162" t="s">
        <v>15</v>
      </c>
      <c r="F8486" s="162" t="s">
        <v>25</v>
      </c>
      <c r="G8486" s="162">
        <v>916619</v>
      </c>
      <c r="H8486" s="162" t="s">
        <v>17</v>
      </c>
      <c r="I8486" s="162"/>
      <c r="J8486" s="162" t="s">
        <v>3354</v>
      </c>
      <c r="K8486" s="162" t="s">
        <v>3383</v>
      </c>
      <c r="L8486" s="162" t="s">
        <v>437</v>
      </c>
      <c r="M8486" s="162" t="s">
        <v>3359</v>
      </c>
      <c r="N8486" s="162"/>
      <c r="O8486" s="162"/>
      <c r="P8486" s="162"/>
      <c r="Q8486" s="162"/>
      <c r="R8486" s="162"/>
      <c r="S8486" s="181"/>
      <c r="T8486" s="162"/>
      <c r="U8486" s="162"/>
      <c r="V8486" s="182" t="s">
        <v>3359</v>
      </c>
      <c r="W8486" s="162"/>
      <c r="X8486" s="162"/>
      <c r="Y8486" s="162"/>
      <c r="Z8486" s="162"/>
      <c r="AA8486" s="159"/>
      <c r="AB8486" s="162" t="s">
        <v>81</v>
      </c>
      <c r="AC8486" s="159">
        <v>1975</v>
      </c>
      <c r="AD8486" s="159" t="s">
        <v>2703</v>
      </c>
      <c r="AE8486" s="162"/>
      <c r="AF8486" t="s">
        <v>3060</v>
      </c>
      <c r="AG8486" s="162"/>
      <c r="AH8486" s="163">
        <v>41089.690694444442</v>
      </c>
      <c r="AI8486" s="162"/>
    </row>
    <row r="8487" spans="1:35" ht="15" customHeight="1" thickBot="1" x14ac:dyDescent="0.4">
      <c r="B8487" s="5">
        <f t="shared" si="773"/>
        <v>8485</v>
      </c>
      <c r="C8487">
        <f t="shared" si="774"/>
        <v>215</v>
      </c>
      <c r="D8487" s="16">
        <v>1975</v>
      </c>
      <c r="E8487" s="159" t="s">
        <v>15</v>
      </c>
      <c r="F8487" s="159" t="s">
        <v>25</v>
      </c>
      <c r="G8487" s="160">
        <v>916632</v>
      </c>
      <c r="H8487" s="159"/>
      <c r="I8487" s="159"/>
      <c r="J8487" s="159" t="s">
        <v>3354</v>
      </c>
      <c r="K8487" s="159" t="s">
        <v>3383</v>
      </c>
      <c r="L8487" s="159"/>
      <c r="M8487" s="159" t="s">
        <v>3453</v>
      </c>
      <c r="N8487" s="159"/>
      <c r="O8487" s="159"/>
      <c r="P8487" s="159"/>
      <c r="Q8487" s="159"/>
      <c r="R8487" s="159"/>
      <c r="S8487" s="159"/>
      <c r="T8487" s="159" t="s">
        <v>3262</v>
      </c>
      <c r="U8487" s="159"/>
      <c r="V8487" s="161"/>
      <c r="W8487" s="159" t="s">
        <v>3572</v>
      </c>
      <c r="X8487" s="159" t="s">
        <v>3660</v>
      </c>
      <c r="Y8487" s="159"/>
      <c r="Z8487" s="159"/>
      <c r="AA8487" s="159" t="s">
        <v>3262</v>
      </c>
      <c r="AB8487" s="159"/>
      <c r="AC8487" s="159"/>
      <c r="AD8487" s="159"/>
      <c r="AE8487" s="159"/>
      <c r="AF8487" t="s">
        <v>3451</v>
      </c>
      <c r="AG8487" s="3"/>
      <c r="AH8487" s="153">
        <v>46091</v>
      </c>
      <c r="AI8487" s="76" t="s">
        <v>6387</v>
      </c>
    </row>
    <row r="8488" spans="1:35" ht="15" customHeight="1" thickBot="1" x14ac:dyDescent="0.4">
      <c r="B8488" s="5">
        <f t="shared" si="773"/>
        <v>8486</v>
      </c>
      <c r="C8488">
        <f t="shared" si="774"/>
        <v>28</v>
      </c>
      <c r="D8488" s="16">
        <v>1975</v>
      </c>
      <c r="E8488" s="162" t="s">
        <v>15</v>
      </c>
      <c r="F8488" s="162" t="s">
        <v>25</v>
      </c>
      <c r="G8488" s="162">
        <v>916847</v>
      </c>
      <c r="H8488" s="162" t="s">
        <v>17</v>
      </c>
      <c r="I8488" s="162"/>
      <c r="J8488" s="162"/>
      <c r="K8488" s="162"/>
      <c r="L8488" s="162"/>
      <c r="M8488" s="162" t="s">
        <v>3359</v>
      </c>
      <c r="N8488" s="162"/>
      <c r="O8488" s="162"/>
      <c r="P8488" s="162"/>
      <c r="Q8488" s="162"/>
      <c r="R8488" s="162"/>
      <c r="S8488" s="181"/>
      <c r="T8488" s="162"/>
      <c r="U8488" s="162"/>
      <c r="V8488" s="182"/>
      <c r="W8488" s="162"/>
      <c r="X8488" s="162"/>
      <c r="Y8488" s="162"/>
      <c r="Z8488" s="162"/>
      <c r="AA8488" s="159"/>
      <c r="AB8488" s="162"/>
      <c r="AC8488" s="159"/>
      <c r="AD8488" s="159"/>
      <c r="AE8488" s="162"/>
      <c r="AF8488" t="s">
        <v>3060</v>
      </c>
      <c r="AG8488" s="162"/>
      <c r="AH8488" s="163">
        <v>40640.531898148147</v>
      </c>
      <c r="AI8488" s="162"/>
    </row>
    <row r="8489" spans="1:35" ht="15" customHeight="1" thickBot="1" x14ac:dyDescent="0.4">
      <c r="B8489" s="5">
        <f t="shared" si="773"/>
        <v>8487</v>
      </c>
      <c r="C8489">
        <f t="shared" si="774"/>
        <v>21</v>
      </c>
      <c r="D8489" s="16">
        <v>1975</v>
      </c>
      <c r="E8489" s="162" t="s">
        <v>15</v>
      </c>
      <c r="F8489" s="162" t="s">
        <v>25</v>
      </c>
      <c r="G8489" s="121">
        <v>916875</v>
      </c>
      <c r="H8489" s="162"/>
      <c r="I8489" s="162"/>
      <c r="J8489" s="162" t="s">
        <v>3354</v>
      </c>
      <c r="K8489" s="162" t="s">
        <v>3383</v>
      </c>
      <c r="L8489" s="162"/>
      <c r="M8489" s="162" t="s">
        <v>3453</v>
      </c>
      <c r="N8489" s="162"/>
      <c r="O8489" s="162"/>
      <c r="P8489" s="162"/>
      <c r="Q8489" s="162"/>
      <c r="R8489" s="162"/>
      <c r="S8489" s="181"/>
      <c r="T8489" s="162" t="s">
        <v>3262</v>
      </c>
      <c r="U8489" s="162"/>
      <c r="V8489" s="182"/>
      <c r="W8489" s="162" t="s">
        <v>3572</v>
      </c>
      <c r="X8489" s="162" t="s">
        <v>3660</v>
      </c>
      <c r="Y8489" s="162"/>
      <c r="Z8489" s="162"/>
      <c r="AA8489" s="162" t="s">
        <v>3262</v>
      </c>
      <c r="AB8489" s="162"/>
      <c r="AC8489" s="162"/>
      <c r="AD8489" s="162" t="s">
        <v>5557</v>
      </c>
      <c r="AE8489" s="162"/>
      <c r="AF8489" t="s">
        <v>3451</v>
      </c>
      <c r="AG8489" s="159"/>
      <c r="AH8489" s="176">
        <v>45899</v>
      </c>
      <c r="AI8489" s="198" t="s">
        <v>5503</v>
      </c>
    </row>
    <row r="8490" spans="1:35" ht="15" customHeight="1" thickBot="1" x14ac:dyDescent="0.4">
      <c r="B8490" s="5">
        <f t="shared" si="773"/>
        <v>8488</v>
      </c>
      <c r="C8490">
        <f t="shared" si="774"/>
        <v>100</v>
      </c>
      <c r="D8490" s="16">
        <v>1975</v>
      </c>
      <c r="E8490" s="162" t="s">
        <v>15</v>
      </c>
      <c r="F8490" s="162" t="s">
        <v>25</v>
      </c>
      <c r="G8490" s="162">
        <v>916896</v>
      </c>
      <c r="H8490" s="162" t="s">
        <v>17</v>
      </c>
      <c r="I8490" s="162"/>
      <c r="J8490" s="162" t="s">
        <v>380</v>
      </c>
      <c r="K8490" s="162"/>
      <c r="L8490" s="162"/>
      <c r="M8490" s="162" t="s">
        <v>3359</v>
      </c>
      <c r="N8490" s="162"/>
      <c r="O8490" s="162"/>
      <c r="P8490" s="162"/>
      <c r="Q8490" s="162"/>
      <c r="R8490" s="162"/>
      <c r="S8490" s="181"/>
      <c r="T8490" s="162"/>
      <c r="U8490" s="162"/>
      <c r="V8490" s="182"/>
      <c r="W8490" s="162"/>
      <c r="X8490" s="162"/>
      <c r="Y8490" s="162"/>
      <c r="Z8490" s="162"/>
      <c r="AA8490" s="159"/>
      <c r="AB8490" s="162"/>
      <c r="AC8490" s="159"/>
      <c r="AD8490" s="159"/>
      <c r="AE8490" s="162"/>
      <c r="AF8490" t="s">
        <v>3060</v>
      </c>
      <c r="AG8490" s="162"/>
      <c r="AH8490" s="163">
        <v>40084.605243055557</v>
      </c>
      <c r="AI8490" s="162"/>
    </row>
    <row r="8491" spans="1:35" ht="15" customHeight="1" thickBot="1" x14ac:dyDescent="0.4">
      <c r="B8491" s="5">
        <f t="shared" si="773"/>
        <v>8489</v>
      </c>
      <c r="C8491">
        <f t="shared" si="774"/>
        <v>243</v>
      </c>
      <c r="D8491" s="16">
        <v>1975</v>
      </c>
      <c r="E8491" s="119" t="s">
        <v>15</v>
      </c>
      <c r="F8491" s="119" t="s">
        <v>25</v>
      </c>
      <c r="G8491" s="121">
        <v>916996</v>
      </c>
      <c r="H8491" s="162"/>
      <c r="I8491" s="196"/>
      <c r="J8491" s="196" t="s">
        <v>3354</v>
      </c>
      <c r="K8491" s="196" t="s">
        <v>3383</v>
      </c>
      <c r="L8491" s="196"/>
      <c r="M8491" s="196" t="s">
        <v>3453</v>
      </c>
      <c r="N8491" s="196"/>
      <c r="O8491" s="196"/>
      <c r="P8491" s="196"/>
      <c r="Q8491" s="196"/>
      <c r="R8491" s="196"/>
      <c r="S8491" s="204"/>
      <c r="T8491" s="196" t="s">
        <v>3262</v>
      </c>
      <c r="U8491" s="196"/>
      <c r="V8491" s="205"/>
      <c r="W8491" s="196" t="s">
        <v>3572</v>
      </c>
      <c r="X8491" s="196" t="s">
        <v>3660</v>
      </c>
      <c r="Y8491" s="196"/>
      <c r="Z8491" s="196"/>
      <c r="AA8491" s="196" t="s">
        <v>3262</v>
      </c>
      <c r="AB8491" s="162"/>
      <c r="AC8491" s="162"/>
      <c r="AD8491" s="162"/>
      <c r="AE8491" s="162"/>
      <c r="AF8491" t="s">
        <v>3451</v>
      </c>
      <c r="AG8491" s="162"/>
      <c r="AH8491" s="163">
        <v>45966</v>
      </c>
      <c r="AI8491" s="198" t="s">
        <v>5819</v>
      </c>
    </row>
    <row r="8492" spans="1:35" ht="15" customHeight="1" thickBot="1" x14ac:dyDescent="0.4">
      <c r="A8492" s="159"/>
      <c r="B8492" s="5">
        <f t="shared" si="773"/>
        <v>8490</v>
      </c>
      <c r="C8492">
        <f t="shared" ref="C8492:C8552" si="775">+G8493-G8492</f>
        <v>294</v>
      </c>
      <c r="D8492" s="16">
        <v>1975</v>
      </c>
      <c r="E8492" s="159" t="s">
        <v>15</v>
      </c>
      <c r="F8492" s="159" t="s">
        <v>25</v>
      </c>
      <c r="G8492" s="159">
        <v>917239</v>
      </c>
      <c r="H8492" s="159"/>
      <c r="I8492" s="159"/>
      <c r="J8492" s="159"/>
      <c r="K8492" s="159"/>
      <c r="L8492" s="159"/>
      <c r="M8492" s="159"/>
      <c r="N8492" s="159"/>
      <c r="O8492" s="159"/>
      <c r="P8492" s="159"/>
      <c r="Q8492" s="159"/>
      <c r="R8492" s="159"/>
      <c r="S8492" s="203"/>
      <c r="T8492" s="159"/>
      <c r="U8492" s="159"/>
      <c r="V8492" s="161"/>
      <c r="W8492" s="159"/>
      <c r="X8492" s="159"/>
      <c r="Y8492" s="159"/>
      <c r="Z8492" s="159"/>
      <c r="AA8492" s="159"/>
      <c r="AB8492" s="159"/>
      <c r="AC8492" s="159"/>
      <c r="AD8492" s="159"/>
      <c r="AE8492" s="159"/>
      <c r="AF8492" s="3" t="s">
        <v>3451</v>
      </c>
      <c r="AG8492" s="159"/>
      <c r="AH8492" s="176">
        <v>45661</v>
      </c>
      <c r="AI8492" s="167" t="s">
        <v>4586</v>
      </c>
    </row>
    <row r="8493" spans="1:35" ht="15" customHeight="1" thickBot="1" x14ac:dyDescent="0.4">
      <c r="A8493" s="159"/>
      <c r="B8493" s="5">
        <f t="shared" si="773"/>
        <v>8491</v>
      </c>
      <c r="C8493">
        <f t="shared" si="775"/>
        <v>52</v>
      </c>
      <c r="D8493" s="16">
        <v>1975</v>
      </c>
      <c r="E8493" s="162" t="s">
        <v>15</v>
      </c>
      <c r="F8493" s="162" t="s">
        <v>25</v>
      </c>
      <c r="G8493" s="162">
        <v>917533</v>
      </c>
      <c r="H8493" s="162" t="s">
        <v>17</v>
      </c>
      <c r="I8493" s="162"/>
      <c r="J8493" s="162" t="s">
        <v>3354</v>
      </c>
      <c r="K8493" s="162"/>
      <c r="L8493" s="162"/>
      <c r="M8493" s="162" t="s">
        <v>3359</v>
      </c>
      <c r="N8493" s="162"/>
      <c r="O8493" s="162"/>
      <c r="P8493" s="162"/>
      <c r="Q8493" s="162"/>
      <c r="R8493" s="162"/>
      <c r="S8493" s="181"/>
      <c r="T8493" s="162"/>
      <c r="U8493" s="162"/>
      <c r="V8493" s="182"/>
      <c r="W8493" s="162"/>
      <c r="X8493" s="162"/>
      <c r="Y8493" s="162"/>
      <c r="Z8493" s="162"/>
      <c r="AA8493" s="159"/>
      <c r="AB8493" s="162"/>
      <c r="AC8493" s="159"/>
      <c r="AD8493" s="159"/>
      <c r="AE8493" s="162"/>
      <c r="AF8493" t="s">
        <v>3060</v>
      </c>
      <c r="AG8493" s="162"/>
      <c r="AH8493" s="163">
        <v>41040.899328703701</v>
      </c>
      <c r="AI8493" s="162"/>
    </row>
    <row r="8494" spans="1:35" ht="15" customHeight="1" thickBot="1" x14ac:dyDescent="0.4">
      <c r="A8494" s="159"/>
      <c r="B8494" s="5">
        <f t="shared" si="773"/>
        <v>8492</v>
      </c>
      <c r="C8494">
        <f t="shared" si="775"/>
        <v>132</v>
      </c>
      <c r="D8494" s="16">
        <v>1975</v>
      </c>
      <c r="E8494" s="162" t="s">
        <v>15</v>
      </c>
      <c r="F8494" s="162" t="s">
        <v>25</v>
      </c>
      <c r="G8494" s="162">
        <v>917585</v>
      </c>
      <c r="H8494" s="162" t="s">
        <v>17</v>
      </c>
      <c r="I8494" s="162"/>
      <c r="J8494" s="162"/>
      <c r="K8494" s="162"/>
      <c r="L8494" s="162"/>
      <c r="M8494" s="162" t="s">
        <v>3359</v>
      </c>
      <c r="N8494" s="162"/>
      <c r="O8494" s="162"/>
      <c r="P8494" s="162"/>
      <c r="Q8494" s="162"/>
      <c r="R8494" s="162"/>
      <c r="S8494" s="181"/>
      <c r="T8494" s="162"/>
      <c r="U8494" s="162"/>
      <c r="V8494" s="182"/>
      <c r="W8494" s="162"/>
      <c r="X8494" s="162"/>
      <c r="Y8494" s="162"/>
      <c r="Z8494" s="162"/>
      <c r="AA8494" s="159"/>
      <c r="AB8494" s="162"/>
      <c r="AC8494" s="159"/>
      <c r="AD8494" s="159"/>
      <c r="AE8494" s="162"/>
      <c r="AF8494" t="s">
        <v>3060</v>
      </c>
      <c r="AG8494" s="162"/>
      <c r="AH8494" s="163">
        <v>40510.887256944443</v>
      </c>
      <c r="AI8494" s="162"/>
    </row>
    <row r="8495" spans="1:35" ht="15" customHeight="1" thickBot="1" x14ac:dyDescent="0.4">
      <c r="A8495" s="159"/>
      <c r="B8495" s="5">
        <f t="shared" si="773"/>
        <v>8493</v>
      </c>
      <c r="C8495">
        <f t="shared" si="775"/>
        <v>405</v>
      </c>
      <c r="D8495" s="16">
        <v>1975</v>
      </c>
      <c r="E8495" s="162" t="s">
        <v>15</v>
      </c>
      <c r="F8495" s="162" t="s">
        <v>25</v>
      </c>
      <c r="G8495" s="162">
        <v>917717</v>
      </c>
      <c r="H8495" s="162" t="s">
        <v>17</v>
      </c>
      <c r="I8495" s="162"/>
      <c r="J8495" s="162" t="s">
        <v>3354</v>
      </c>
      <c r="K8495" s="162" t="s">
        <v>3383</v>
      </c>
      <c r="L8495" s="162" t="s">
        <v>764</v>
      </c>
      <c r="M8495" s="162" t="s">
        <v>3359</v>
      </c>
      <c r="N8495" s="162"/>
      <c r="O8495" s="162"/>
      <c r="P8495" s="162"/>
      <c r="Q8495" s="162"/>
      <c r="R8495" s="162"/>
      <c r="S8495" s="181"/>
      <c r="T8495" s="162"/>
      <c r="U8495" s="162"/>
      <c r="V8495" s="182"/>
      <c r="W8495" s="162"/>
      <c r="X8495" s="162"/>
      <c r="Y8495" s="162"/>
      <c r="Z8495" s="162"/>
      <c r="AA8495" s="159"/>
      <c r="AB8495" s="162"/>
      <c r="AC8495" s="159"/>
      <c r="AD8495" s="159"/>
      <c r="AE8495" s="162"/>
      <c r="AF8495" t="s">
        <v>3060</v>
      </c>
      <c r="AG8495" s="162"/>
      <c r="AH8495" s="163">
        <v>40200.662662037037</v>
      </c>
      <c r="AI8495" s="162"/>
    </row>
    <row r="8496" spans="1:35" ht="15" customHeight="1" thickBot="1" x14ac:dyDescent="0.4">
      <c r="A8496" s="159"/>
      <c r="B8496" s="5">
        <f t="shared" si="773"/>
        <v>8494</v>
      </c>
      <c r="C8496">
        <f t="shared" si="775"/>
        <v>16</v>
      </c>
      <c r="D8496" s="16">
        <v>1975</v>
      </c>
      <c r="E8496" s="159" t="s">
        <v>327</v>
      </c>
      <c r="F8496" s="159" t="s">
        <v>25</v>
      </c>
      <c r="G8496" s="160">
        <v>918122</v>
      </c>
      <c r="H8496" s="159"/>
      <c r="I8496" s="159"/>
      <c r="J8496" s="159" t="s">
        <v>5082</v>
      </c>
      <c r="K8496" s="159" t="s">
        <v>3383</v>
      </c>
      <c r="L8496" s="159"/>
      <c r="M8496" s="159" t="s">
        <v>3453</v>
      </c>
      <c r="N8496" s="159"/>
      <c r="O8496" s="159"/>
      <c r="P8496" s="159"/>
      <c r="Q8496" s="159"/>
      <c r="R8496" s="159"/>
      <c r="S8496" s="203"/>
      <c r="T8496" s="159"/>
      <c r="U8496" s="159"/>
      <c r="V8496" s="161"/>
      <c r="W8496" s="159" t="s">
        <v>3572</v>
      </c>
      <c r="X8496" s="159" t="s">
        <v>3452</v>
      </c>
      <c r="Y8496" s="159"/>
      <c r="Z8496" s="159"/>
      <c r="AA8496" s="159" t="s">
        <v>3875</v>
      </c>
      <c r="AB8496" s="84" t="s">
        <v>5081</v>
      </c>
      <c r="AC8496" s="159"/>
      <c r="AD8496" s="159" t="s">
        <v>5080</v>
      </c>
      <c r="AE8496" s="159"/>
      <c r="AF8496" t="s">
        <v>3451</v>
      </c>
      <c r="AG8496" s="162"/>
      <c r="AH8496" s="163">
        <v>45783</v>
      </c>
      <c r="AI8496" s="76" t="s">
        <v>5030</v>
      </c>
    </row>
    <row r="8497" spans="1:35" ht="15" customHeight="1" thickBot="1" x14ac:dyDescent="0.4">
      <c r="A8497" s="159"/>
      <c r="B8497" s="5">
        <f t="shared" si="773"/>
        <v>8495</v>
      </c>
      <c r="C8497">
        <f t="shared" si="775"/>
        <v>18</v>
      </c>
      <c r="D8497" s="16">
        <v>1975</v>
      </c>
      <c r="E8497" s="159" t="s">
        <v>327</v>
      </c>
      <c r="F8497" s="159" t="s">
        <v>25</v>
      </c>
      <c r="G8497" s="160">
        <v>918138</v>
      </c>
      <c r="H8497" s="159"/>
      <c r="I8497" s="159"/>
      <c r="J8497" s="159" t="s">
        <v>5082</v>
      </c>
      <c r="K8497" s="159" t="s">
        <v>3383</v>
      </c>
      <c r="L8497" s="159"/>
      <c r="M8497" s="159" t="s">
        <v>3453</v>
      </c>
      <c r="N8497" s="159"/>
      <c r="O8497" s="159"/>
      <c r="P8497" s="159"/>
      <c r="Q8497" s="159"/>
      <c r="R8497" s="159"/>
      <c r="S8497" s="203"/>
      <c r="T8497" s="159"/>
      <c r="U8497" s="159" t="s">
        <v>3557</v>
      </c>
      <c r="V8497" s="161"/>
      <c r="W8497" s="159" t="s">
        <v>3572</v>
      </c>
      <c r="X8497" s="159" t="s">
        <v>3452</v>
      </c>
      <c r="Y8497" s="159"/>
      <c r="Z8497" s="159"/>
      <c r="AA8497" s="159" t="s">
        <v>3875</v>
      </c>
      <c r="AB8497" s="84"/>
      <c r="AC8497" s="159"/>
      <c r="AD8497" s="159"/>
      <c r="AE8497" s="159"/>
      <c r="AF8497" t="s">
        <v>3451</v>
      </c>
      <c r="AG8497" s="162"/>
      <c r="AH8497" s="163">
        <v>45860</v>
      </c>
      <c r="AI8497" s="76"/>
    </row>
    <row r="8498" spans="1:35" ht="15" customHeight="1" thickBot="1" x14ac:dyDescent="0.4">
      <c r="A8498" s="159"/>
      <c r="B8498" s="5">
        <f t="shared" si="773"/>
        <v>8496</v>
      </c>
      <c r="C8498">
        <f t="shared" si="775"/>
        <v>390</v>
      </c>
      <c r="D8498" s="16">
        <v>1975</v>
      </c>
      <c r="E8498" s="159" t="s">
        <v>15</v>
      </c>
      <c r="F8498" s="159" t="s">
        <v>25</v>
      </c>
      <c r="G8498" s="160">
        <v>918156</v>
      </c>
      <c r="H8498" s="159"/>
      <c r="I8498" s="159"/>
      <c r="J8498" s="159" t="s">
        <v>3354</v>
      </c>
      <c r="K8498" s="159" t="s">
        <v>3383</v>
      </c>
      <c r="L8498" s="159"/>
      <c r="M8498" s="159" t="s">
        <v>3453</v>
      </c>
      <c r="N8498" s="159"/>
      <c r="O8498" s="159"/>
      <c r="P8498" s="159"/>
      <c r="Q8498" s="159"/>
      <c r="R8498" s="159"/>
      <c r="S8498" s="203"/>
      <c r="T8498" s="159" t="s">
        <v>3262</v>
      </c>
      <c r="U8498" s="159"/>
      <c r="V8498" s="161"/>
      <c r="W8498" s="159" t="s">
        <v>3572</v>
      </c>
      <c r="X8498" s="159" t="s">
        <v>3660</v>
      </c>
      <c r="Y8498" s="159"/>
      <c r="Z8498" s="159"/>
      <c r="AA8498" s="159" t="s">
        <v>3262</v>
      </c>
      <c r="AB8498" s="159"/>
      <c r="AC8498" s="159"/>
      <c r="AD8498" s="159"/>
      <c r="AE8498" s="159"/>
      <c r="AF8498" t="s">
        <v>3451</v>
      </c>
      <c r="AG8498" s="162"/>
      <c r="AH8498" s="163">
        <v>45783</v>
      </c>
      <c r="AI8498" s="76" t="s">
        <v>5031</v>
      </c>
    </row>
    <row r="8499" spans="1:35" ht="15" customHeight="1" thickBot="1" x14ac:dyDescent="0.4">
      <c r="A8499" s="159"/>
      <c r="B8499" s="5">
        <f t="shared" si="773"/>
        <v>8497</v>
      </c>
      <c r="C8499">
        <f t="shared" ref="C8499:C8505" si="776">+G8500-G8499</f>
        <v>311</v>
      </c>
      <c r="D8499" s="16">
        <v>1975</v>
      </c>
      <c r="E8499" s="162" t="s">
        <v>15</v>
      </c>
      <c r="F8499" s="162" t="s">
        <v>25</v>
      </c>
      <c r="G8499" s="162">
        <v>918546</v>
      </c>
      <c r="H8499" s="162" t="s">
        <v>17</v>
      </c>
      <c r="I8499" s="162"/>
      <c r="J8499" s="162" t="s">
        <v>3354</v>
      </c>
      <c r="K8499" s="162" t="s">
        <v>3383</v>
      </c>
      <c r="L8499" s="162"/>
      <c r="M8499" s="162" t="s">
        <v>3359</v>
      </c>
      <c r="N8499" s="162"/>
      <c r="O8499" s="162"/>
      <c r="P8499" s="162"/>
      <c r="Q8499" s="162"/>
      <c r="R8499" s="162"/>
      <c r="S8499" s="181"/>
      <c r="T8499" s="162"/>
      <c r="U8499" s="162"/>
      <c r="V8499" s="182"/>
      <c r="W8499" s="162"/>
      <c r="X8499" s="162"/>
      <c r="Y8499" s="162"/>
      <c r="Z8499" s="162"/>
      <c r="AA8499" s="159"/>
      <c r="AB8499" s="162"/>
      <c r="AC8499" s="159"/>
      <c r="AD8499" s="159"/>
      <c r="AE8499" s="162"/>
      <c r="AF8499" t="s">
        <v>3060</v>
      </c>
      <c r="AG8499" s="162"/>
      <c r="AH8499" s="163">
        <v>39902.397314814814</v>
      </c>
      <c r="AI8499" s="162"/>
    </row>
    <row r="8500" spans="1:35" ht="15" customHeight="1" thickBot="1" x14ac:dyDescent="0.4">
      <c r="A8500" s="159"/>
      <c r="B8500" s="5">
        <f t="shared" si="773"/>
        <v>8498</v>
      </c>
      <c r="C8500">
        <f t="shared" si="776"/>
        <v>28</v>
      </c>
      <c r="D8500" s="16">
        <v>1975</v>
      </c>
      <c r="E8500" s="120" t="s">
        <v>327</v>
      </c>
      <c r="F8500" s="120" t="s">
        <v>25</v>
      </c>
      <c r="G8500" s="122">
        <v>918857</v>
      </c>
      <c r="H8500" s="196" t="s">
        <v>5836</v>
      </c>
      <c r="I8500" s="196"/>
      <c r="J8500" s="196" t="s">
        <v>3364</v>
      </c>
      <c r="K8500" s="196" t="s">
        <v>3383</v>
      </c>
      <c r="L8500" s="196"/>
      <c r="M8500" s="196" t="s">
        <v>3453</v>
      </c>
      <c r="N8500" s="196"/>
      <c r="O8500" s="196"/>
      <c r="P8500" s="196"/>
      <c r="Q8500" s="196"/>
      <c r="R8500" s="196"/>
      <c r="S8500" s="204"/>
      <c r="T8500" s="196"/>
      <c r="U8500" s="196"/>
      <c r="V8500" s="205"/>
      <c r="W8500" s="196" t="s">
        <v>3572</v>
      </c>
      <c r="X8500" s="196" t="s">
        <v>3452</v>
      </c>
      <c r="Y8500" s="196"/>
      <c r="Z8500" s="196"/>
      <c r="AA8500" s="196"/>
      <c r="AB8500" s="196"/>
      <c r="AC8500" s="196"/>
      <c r="AD8500" s="196" t="s">
        <v>2089</v>
      </c>
      <c r="AE8500" s="196"/>
      <c r="AF8500" t="s">
        <v>3451</v>
      </c>
      <c r="AG8500" s="196"/>
      <c r="AH8500" s="206">
        <v>45999</v>
      </c>
      <c r="AI8500" s="198" t="s">
        <v>6086</v>
      </c>
    </row>
    <row r="8501" spans="1:35" ht="15" customHeight="1" thickBot="1" x14ac:dyDescent="0.4">
      <c r="A8501" s="159"/>
      <c r="B8501" s="5">
        <f t="shared" si="773"/>
        <v>8499</v>
      </c>
      <c r="C8501">
        <f t="shared" si="776"/>
        <v>32</v>
      </c>
      <c r="D8501" s="16">
        <v>1975</v>
      </c>
      <c r="E8501" s="162" t="s">
        <v>327</v>
      </c>
      <c r="F8501" s="162" t="s">
        <v>25</v>
      </c>
      <c r="G8501" s="162">
        <v>918885</v>
      </c>
      <c r="H8501" s="162" t="s">
        <v>17</v>
      </c>
      <c r="I8501" s="162"/>
      <c r="J8501" s="162" t="s">
        <v>380</v>
      </c>
      <c r="K8501" s="162" t="s">
        <v>3383</v>
      </c>
      <c r="L8501" s="162" t="s">
        <v>56</v>
      </c>
      <c r="M8501" s="162" t="s">
        <v>3359</v>
      </c>
      <c r="N8501" s="162"/>
      <c r="O8501" s="162"/>
      <c r="P8501" s="162"/>
      <c r="Q8501" s="162"/>
      <c r="R8501" s="162"/>
      <c r="S8501" s="181"/>
      <c r="T8501" s="162"/>
      <c r="U8501" s="162"/>
      <c r="V8501" s="182"/>
      <c r="W8501" s="162"/>
      <c r="X8501" s="162"/>
      <c r="Y8501" s="162"/>
      <c r="Z8501" s="162"/>
      <c r="AA8501" s="159"/>
      <c r="AB8501" s="162"/>
      <c r="AC8501" s="159"/>
      <c r="AD8501" s="159"/>
      <c r="AE8501" s="162"/>
      <c r="AF8501" t="s">
        <v>3060</v>
      </c>
      <c r="AG8501" s="162"/>
      <c r="AH8501" s="163">
        <v>40459.797662037039</v>
      </c>
      <c r="AI8501" s="162"/>
    </row>
    <row r="8502" spans="1:35" ht="15" customHeight="1" thickBot="1" x14ac:dyDescent="0.4">
      <c r="B8502" s="5">
        <f t="shared" si="773"/>
        <v>8500</v>
      </c>
      <c r="C8502">
        <f t="shared" si="776"/>
        <v>68</v>
      </c>
      <c r="D8502" s="16">
        <v>1975</v>
      </c>
      <c r="E8502" s="159" t="s">
        <v>327</v>
      </c>
      <c r="F8502" s="159" t="s">
        <v>25</v>
      </c>
      <c r="G8502" s="160">
        <v>918917</v>
      </c>
      <c r="H8502" s="159"/>
      <c r="I8502" s="159"/>
      <c r="J8502" s="159" t="s">
        <v>3364</v>
      </c>
      <c r="K8502" s="159" t="s">
        <v>3383</v>
      </c>
      <c r="L8502" s="159"/>
      <c r="M8502" s="159" t="s">
        <v>3453</v>
      </c>
      <c r="N8502" s="159"/>
      <c r="O8502" s="159"/>
      <c r="P8502" s="159"/>
      <c r="Q8502" s="159"/>
      <c r="R8502" s="159"/>
      <c r="S8502" s="159"/>
      <c r="T8502" s="159"/>
      <c r="U8502" s="159"/>
      <c r="V8502" s="159"/>
      <c r="W8502" s="159" t="s">
        <v>3572</v>
      </c>
      <c r="X8502" s="159" t="s">
        <v>3452</v>
      </c>
      <c r="Y8502" s="159"/>
      <c r="Z8502" s="159"/>
      <c r="AA8502" s="159"/>
      <c r="AB8502" s="159"/>
      <c r="AC8502" s="159"/>
      <c r="AD8502" s="159"/>
      <c r="AE8502" s="159"/>
      <c r="AF8502" t="s">
        <v>3451</v>
      </c>
      <c r="AG8502" s="159"/>
      <c r="AH8502" s="176">
        <v>46207</v>
      </c>
      <c r="AI8502" s="76" t="s">
        <v>6833</v>
      </c>
    </row>
    <row r="8503" spans="1:35" ht="15" customHeight="1" thickBot="1" x14ac:dyDescent="0.4">
      <c r="A8503" s="159"/>
      <c r="B8503" s="5">
        <f t="shared" si="773"/>
        <v>8501</v>
      </c>
      <c r="C8503">
        <f t="shared" si="776"/>
        <v>10</v>
      </c>
      <c r="D8503" s="16">
        <v>1975</v>
      </c>
      <c r="E8503" s="162" t="s">
        <v>327</v>
      </c>
      <c r="F8503" s="162" t="s">
        <v>25</v>
      </c>
      <c r="G8503" s="162">
        <v>918985</v>
      </c>
      <c r="H8503" s="162"/>
      <c r="I8503" s="162"/>
      <c r="J8503" s="162" t="s">
        <v>3349</v>
      </c>
      <c r="K8503" s="162" t="s">
        <v>3383</v>
      </c>
      <c r="L8503" s="162"/>
      <c r="M8503" s="162" t="s">
        <v>3453</v>
      </c>
      <c r="N8503" s="162"/>
      <c r="O8503" s="162"/>
      <c r="P8503" s="162"/>
      <c r="Q8503" s="162"/>
      <c r="R8503" s="162"/>
      <c r="S8503" s="181"/>
      <c r="T8503" s="162"/>
      <c r="U8503" s="162"/>
      <c r="V8503" s="182"/>
      <c r="W8503" s="162" t="s">
        <v>3572</v>
      </c>
      <c r="X8503" s="162" t="s">
        <v>3873</v>
      </c>
      <c r="Y8503" s="162"/>
      <c r="Z8503" s="162"/>
      <c r="AA8503" s="159"/>
      <c r="AB8503" s="162"/>
      <c r="AC8503" s="159"/>
      <c r="AD8503" s="159" t="s">
        <v>3872</v>
      </c>
      <c r="AE8503" s="162"/>
      <c r="AF8503" t="s">
        <v>3451</v>
      </c>
      <c r="AG8503" s="162"/>
      <c r="AH8503" s="163">
        <v>45288</v>
      </c>
      <c r="AI8503" s="162"/>
    </row>
    <row r="8504" spans="1:35" ht="15" customHeight="1" thickBot="1" x14ac:dyDescent="0.4">
      <c r="A8504" s="159"/>
      <c r="B8504" s="5">
        <f t="shared" si="773"/>
        <v>8502</v>
      </c>
      <c r="C8504">
        <f t="shared" si="776"/>
        <v>56</v>
      </c>
      <c r="D8504" s="16">
        <v>1975</v>
      </c>
      <c r="E8504" s="162" t="s">
        <v>327</v>
      </c>
      <c r="F8504" s="162" t="s">
        <v>25</v>
      </c>
      <c r="G8504" s="162">
        <v>918995</v>
      </c>
      <c r="H8504" s="162" t="s">
        <v>17</v>
      </c>
      <c r="I8504" s="162"/>
      <c r="J8504" s="162" t="s">
        <v>380</v>
      </c>
      <c r="K8504" s="162" t="s">
        <v>3383</v>
      </c>
      <c r="L8504" s="162" t="s">
        <v>1210</v>
      </c>
      <c r="M8504" s="162" t="s">
        <v>3359</v>
      </c>
      <c r="N8504" s="162"/>
      <c r="O8504" s="162"/>
      <c r="P8504" s="162"/>
      <c r="Q8504" s="162"/>
      <c r="R8504" s="162"/>
      <c r="S8504" s="181"/>
      <c r="T8504" s="162"/>
      <c r="U8504" s="162"/>
      <c r="V8504" s="182"/>
      <c r="W8504" s="162"/>
      <c r="X8504" s="162"/>
      <c r="Y8504" s="162"/>
      <c r="Z8504" s="162"/>
      <c r="AA8504" s="159"/>
      <c r="AB8504" s="162"/>
      <c r="AC8504" s="159"/>
      <c r="AD8504" s="159"/>
      <c r="AE8504" s="162"/>
      <c r="AF8504" t="s">
        <v>3060</v>
      </c>
      <c r="AG8504" s="162"/>
      <c r="AH8504" s="163">
        <v>41034.449745370373</v>
      </c>
      <c r="AI8504" s="162"/>
    </row>
    <row r="8505" spans="1:35" ht="15" customHeight="1" thickBot="1" x14ac:dyDescent="0.4">
      <c r="A8505" s="159"/>
      <c r="B8505" s="5">
        <f t="shared" si="773"/>
        <v>8503</v>
      </c>
      <c r="C8505">
        <f t="shared" si="776"/>
        <v>96</v>
      </c>
      <c r="D8505" s="16">
        <v>1975</v>
      </c>
      <c r="E8505" s="162" t="s">
        <v>15</v>
      </c>
      <c r="F8505" s="162" t="s">
        <v>25</v>
      </c>
      <c r="G8505" s="162">
        <v>919051</v>
      </c>
      <c r="H8505" s="162" t="s">
        <v>17</v>
      </c>
      <c r="I8505" s="162"/>
      <c r="J8505" s="162" t="s">
        <v>3354</v>
      </c>
      <c r="K8505" s="162" t="s">
        <v>3383</v>
      </c>
      <c r="L8505" s="162" t="s">
        <v>28</v>
      </c>
      <c r="M8505" s="162" t="s">
        <v>3359</v>
      </c>
      <c r="N8505" s="162"/>
      <c r="O8505" s="162"/>
      <c r="P8505" s="162"/>
      <c r="Q8505" s="162"/>
      <c r="R8505" s="162"/>
      <c r="S8505" s="181"/>
      <c r="T8505" s="162"/>
      <c r="U8505" s="162"/>
      <c r="V8505" s="182"/>
      <c r="W8505" s="162"/>
      <c r="X8505" s="162"/>
      <c r="Y8505" s="162"/>
      <c r="Z8505" s="162"/>
      <c r="AA8505" s="159"/>
      <c r="AB8505" s="162"/>
      <c r="AC8505" s="159"/>
      <c r="AD8505" s="159"/>
      <c r="AE8505" s="162"/>
      <c r="AF8505" t="s">
        <v>3060</v>
      </c>
      <c r="AG8505" s="162"/>
      <c r="AH8505" s="163">
        <v>40063.819039351853</v>
      </c>
      <c r="AI8505" s="162"/>
    </row>
    <row r="8506" spans="1:35" ht="15" customHeight="1" thickBot="1" x14ac:dyDescent="0.4">
      <c r="A8506" s="159"/>
      <c r="B8506" s="5">
        <f t="shared" si="773"/>
        <v>8504</v>
      </c>
      <c r="C8506">
        <f t="shared" si="775"/>
        <v>236</v>
      </c>
      <c r="D8506" s="146">
        <v>1975</v>
      </c>
      <c r="E8506" s="159" t="s">
        <v>15</v>
      </c>
      <c r="F8506" s="159" t="s">
        <v>25</v>
      </c>
      <c r="G8506" s="159">
        <v>919147</v>
      </c>
      <c r="H8506" s="159"/>
      <c r="I8506" s="159"/>
      <c r="J8506" s="159"/>
      <c r="K8506" s="159"/>
      <c r="L8506" s="159"/>
      <c r="M8506" s="159"/>
      <c r="N8506" s="159"/>
      <c r="O8506" s="159"/>
      <c r="P8506" s="159"/>
      <c r="Q8506" s="159"/>
      <c r="R8506" s="159"/>
      <c r="S8506" s="203"/>
      <c r="T8506" s="159"/>
      <c r="U8506" s="159"/>
      <c r="V8506" s="161"/>
      <c r="W8506" s="159"/>
      <c r="X8506" s="159"/>
      <c r="Y8506" s="159"/>
      <c r="Z8506" s="159"/>
      <c r="AA8506" s="159"/>
      <c r="AB8506" s="159"/>
      <c r="AC8506" s="159"/>
      <c r="AD8506" s="159"/>
      <c r="AE8506" s="159"/>
      <c r="AF8506" s="3" t="s">
        <v>3451</v>
      </c>
      <c r="AG8506" s="159"/>
      <c r="AH8506" s="176">
        <v>45568</v>
      </c>
      <c r="AI8506" s="167" t="s">
        <v>4345</v>
      </c>
    </row>
    <row r="8507" spans="1:35" ht="15" customHeight="1" thickBot="1" x14ac:dyDescent="0.4">
      <c r="A8507" s="159"/>
      <c r="B8507" s="5">
        <f t="shared" si="773"/>
        <v>8505</v>
      </c>
      <c r="C8507">
        <f t="shared" si="775"/>
        <v>42</v>
      </c>
      <c r="D8507" s="16">
        <v>1975</v>
      </c>
      <c r="E8507" s="162" t="s">
        <v>15</v>
      </c>
      <c r="F8507" s="162" t="s">
        <v>25</v>
      </c>
      <c r="G8507" s="162">
        <v>919383</v>
      </c>
      <c r="H8507" s="162" t="s">
        <v>17</v>
      </c>
      <c r="I8507" s="162"/>
      <c r="J8507" s="162" t="s">
        <v>3354</v>
      </c>
      <c r="K8507" s="162" t="s">
        <v>3383</v>
      </c>
      <c r="L8507" s="162" t="s">
        <v>261</v>
      </c>
      <c r="M8507" s="162" t="s">
        <v>3359</v>
      </c>
      <c r="N8507" s="162"/>
      <c r="O8507" s="162"/>
      <c r="P8507" s="162"/>
      <c r="Q8507" s="162"/>
      <c r="R8507" s="162"/>
      <c r="S8507" s="181"/>
      <c r="T8507" s="162"/>
      <c r="U8507" s="162"/>
      <c r="V8507" s="182"/>
      <c r="W8507" s="162"/>
      <c r="X8507" s="162"/>
      <c r="Y8507" s="162"/>
      <c r="Z8507" s="162"/>
      <c r="AA8507" s="159"/>
      <c r="AB8507" s="162"/>
      <c r="AC8507" s="159"/>
      <c r="AD8507" s="159"/>
      <c r="AE8507" s="162"/>
      <c r="AF8507" t="s">
        <v>3060</v>
      </c>
      <c r="AG8507" s="162"/>
      <c r="AH8507" s="163">
        <v>40791.548298611109</v>
      </c>
      <c r="AI8507" s="162"/>
    </row>
    <row r="8508" spans="1:35" ht="15" customHeight="1" thickBot="1" x14ac:dyDescent="0.4">
      <c r="A8508" s="180"/>
      <c r="B8508" s="5">
        <f t="shared" si="773"/>
        <v>8506</v>
      </c>
      <c r="C8508">
        <f t="shared" si="775"/>
        <v>81</v>
      </c>
      <c r="D8508" s="16">
        <v>1975</v>
      </c>
      <c r="E8508" s="162" t="s">
        <v>15</v>
      </c>
      <c r="F8508" s="162" t="s">
        <v>25</v>
      </c>
      <c r="G8508" s="162">
        <v>919425</v>
      </c>
      <c r="H8508" s="162" t="s">
        <v>17</v>
      </c>
      <c r="I8508" s="162"/>
      <c r="J8508" s="162" t="s">
        <v>3354</v>
      </c>
      <c r="K8508" s="162" t="s">
        <v>3383</v>
      </c>
      <c r="L8508" s="162" t="s">
        <v>65</v>
      </c>
      <c r="M8508" s="162" t="s">
        <v>3359</v>
      </c>
      <c r="N8508" s="162"/>
      <c r="O8508" s="162"/>
      <c r="P8508" s="162"/>
      <c r="Q8508" s="162"/>
      <c r="R8508" s="162"/>
      <c r="S8508" s="181"/>
      <c r="T8508" s="162"/>
      <c r="U8508" s="162"/>
      <c r="V8508" s="182"/>
      <c r="W8508" s="162"/>
      <c r="X8508" s="162"/>
      <c r="Y8508" s="162"/>
      <c r="Z8508" s="162"/>
      <c r="AA8508" s="159"/>
      <c r="AB8508" s="162"/>
      <c r="AC8508" s="159"/>
      <c r="AD8508" s="159" t="s">
        <v>2704</v>
      </c>
      <c r="AE8508" s="162"/>
      <c r="AF8508" t="s">
        <v>3060</v>
      </c>
      <c r="AG8508" s="162"/>
      <c r="AH8508" s="163">
        <v>40233.99832175926</v>
      </c>
      <c r="AI8508" s="162"/>
    </row>
    <row r="8509" spans="1:35" ht="15" customHeight="1" thickBot="1" x14ac:dyDescent="0.4">
      <c r="A8509" s="159"/>
      <c r="B8509" s="5">
        <f t="shared" si="773"/>
        <v>8507</v>
      </c>
      <c r="C8509">
        <f t="shared" si="775"/>
        <v>11</v>
      </c>
      <c r="D8509" s="16">
        <v>1975</v>
      </c>
      <c r="E8509" s="120" t="s">
        <v>15</v>
      </c>
      <c r="F8509" s="120" t="s">
        <v>25</v>
      </c>
      <c r="G8509" s="122">
        <v>919506</v>
      </c>
      <c r="H8509" s="196" t="s">
        <v>5836</v>
      </c>
      <c r="I8509" s="196"/>
      <c r="J8509" s="196" t="s">
        <v>3354</v>
      </c>
      <c r="K8509" s="196" t="s">
        <v>3383</v>
      </c>
      <c r="L8509" s="196"/>
      <c r="M8509" s="196" t="s">
        <v>3453</v>
      </c>
      <c r="N8509" s="196"/>
      <c r="O8509" s="196"/>
      <c r="P8509" s="196"/>
      <c r="Q8509" s="196"/>
      <c r="R8509" s="196"/>
      <c r="S8509" s="204"/>
      <c r="T8509" s="196" t="s">
        <v>3262</v>
      </c>
      <c r="U8509" s="196"/>
      <c r="V8509" s="205"/>
      <c r="W8509" s="196" t="s">
        <v>3572</v>
      </c>
      <c r="X8509" s="196" t="s">
        <v>3660</v>
      </c>
      <c r="Y8509" s="196"/>
      <c r="Z8509" s="196"/>
      <c r="AA8509" s="196" t="s">
        <v>3262</v>
      </c>
      <c r="AB8509" s="196"/>
      <c r="AC8509" s="196"/>
      <c r="AD8509" s="196" t="s">
        <v>6105</v>
      </c>
      <c r="AE8509" s="196"/>
      <c r="AF8509" t="s">
        <v>3451</v>
      </c>
      <c r="AG8509" s="196"/>
      <c r="AH8509" s="206">
        <v>45999</v>
      </c>
      <c r="AI8509" s="198" t="s">
        <v>6087</v>
      </c>
    </row>
    <row r="8510" spans="1:35" ht="15" customHeight="1" thickBot="1" x14ac:dyDescent="0.4">
      <c r="A8510" s="159"/>
      <c r="B8510" s="5">
        <f t="shared" si="773"/>
        <v>8508</v>
      </c>
      <c r="C8510">
        <f t="shared" si="775"/>
        <v>122</v>
      </c>
      <c r="D8510" s="16">
        <v>1975</v>
      </c>
      <c r="E8510" s="162" t="s">
        <v>15</v>
      </c>
      <c r="F8510" s="162" t="s">
        <v>25</v>
      </c>
      <c r="G8510" s="162">
        <v>919517</v>
      </c>
      <c r="H8510" s="162" t="s">
        <v>17</v>
      </c>
      <c r="I8510" s="162"/>
      <c r="J8510" s="162" t="s">
        <v>3354</v>
      </c>
      <c r="K8510" s="162" t="s">
        <v>3383</v>
      </c>
      <c r="L8510" s="162" t="s">
        <v>35</v>
      </c>
      <c r="M8510" s="162" t="s">
        <v>3359</v>
      </c>
      <c r="N8510" s="162"/>
      <c r="O8510" s="162"/>
      <c r="P8510" s="162"/>
      <c r="Q8510" s="162"/>
      <c r="R8510" s="162"/>
      <c r="S8510" s="181"/>
      <c r="T8510" s="162"/>
      <c r="U8510" s="162"/>
      <c r="V8510" s="182"/>
      <c r="W8510" s="162"/>
      <c r="X8510" s="162"/>
      <c r="Y8510" s="162"/>
      <c r="Z8510" s="162"/>
      <c r="AA8510" s="159"/>
      <c r="AB8510" s="162"/>
      <c r="AC8510" s="159"/>
      <c r="AD8510" s="159"/>
      <c r="AE8510" s="162"/>
      <c r="AF8510" t="s">
        <v>3060</v>
      </c>
      <c r="AG8510" s="162"/>
      <c r="AH8510" s="163">
        <v>40063.819722222222</v>
      </c>
      <c r="AI8510" s="162"/>
    </row>
    <row r="8511" spans="1:35" ht="15" customHeight="1" thickBot="1" x14ac:dyDescent="0.4">
      <c r="A8511" s="159"/>
      <c r="B8511" s="5">
        <f t="shared" si="773"/>
        <v>8509</v>
      </c>
      <c r="C8511">
        <f t="shared" si="775"/>
        <v>465</v>
      </c>
      <c r="D8511" s="16">
        <v>1975</v>
      </c>
      <c r="E8511" s="162" t="s">
        <v>15</v>
      </c>
      <c r="F8511" s="162" t="s">
        <v>16</v>
      </c>
      <c r="G8511" s="162">
        <v>919639</v>
      </c>
      <c r="H8511" s="162" t="s">
        <v>17</v>
      </c>
      <c r="I8511" s="162"/>
      <c r="J8511" s="162"/>
      <c r="K8511" s="162"/>
      <c r="L8511" s="162"/>
      <c r="M8511" s="162" t="s">
        <v>3359</v>
      </c>
      <c r="N8511" s="162"/>
      <c r="O8511" s="162"/>
      <c r="P8511" s="162"/>
      <c r="Q8511" s="162"/>
      <c r="R8511" s="162"/>
      <c r="S8511" s="181"/>
      <c r="T8511" s="162"/>
      <c r="U8511" s="162"/>
      <c r="V8511" s="182"/>
      <c r="W8511" s="162"/>
      <c r="X8511" s="162"/>
      <c r="Y8511" s="162"/>
      <c r="Z8511" s="162"/>
      <c r="AA8511" s="159"/>
      <c r="AB8511" s="162"/>
      <c r="AC8511" s="159"/>
      <c r="AD8511" s="159"/>
      <c r="AE8511" s="162"/>
      <c r="AF8511" t="s">
        <v>3060</v>
      </c>
      <c r="AG8511" s="162"/>
      <c r="AH8511" s="163">
        <v>40160.354351851849</v>
      </c>
      <c r="AI8511" s="162"/>
    </row>
    <row r="8512" spans="1:35" ht="15" customHeight="1" thickBot="1" x14ac:dyDescent="0.4">
      <c r="A8512" s="159"/>
      <c r="B8512" s="5">
        <f t="shared" si="773"/>
        <v>8510</v>
      </c>
      <c r="C8512">
        <f t="shared" si="775"/>
        <v>149</v>
      </c>
      <c r="D8512" s="16">
        <v>1975</v>
      </c>
      <c r="E8512" s="162" t="s">
        <v>15</v>
      </c>
      <c r="F8512" s="162" t="s">
        <v>25</v>
      </c>
      <c r="G8512" s="162">
        <v>920104</v>
      </c>
      <c r="H8512" s="162" t="s">
        <v>17</v>
      </c>
      <c r="I8512" s="162"/>
      <c r="J8512" s="162"/>
      <c r="K8512" s="162"/>
      <c r="L8512" s="162"/>
      <c r="M8512" s="162" t="s">
        <v>3359</v>
      </c>
      <c r="N8512" s="162"/>
      <c r="O8512" s="162"/>
      <c r="P8512" s="162"/>
      <c r="Q8512" s="162"/>
      <c r="R8512" s="162"/>
      <c r="S8512" s="181"/>
      <c r="T8512" s="162"/>
      <c r="U8512" s="162"/>
      <c r="V8512" s="182"/>
      <c r="W8512" s="162"/>
      <c r="X8512" s="162"/>
      <c r="Y8512" s="162"/>
      <c r="Z8512" s="162"/>
      <c r="AA8512" s="159"/>
      <c r="AB8512" s="162"/>
      <c r="AC8512" s="159"/>
      <c r="AD8512" s="159"/>
      <c r="AE8512" s="162"/>
      <c r="AF8512" t="s">
        <v>3060</v>
      </c>
      <c r="AG8512" s="162"/>
      <c r="AH8512" s="163">
        <v>40996.739988425928</v>
      </c>
      <c r="AI8512" s="162"/>
    </row>
    <row r="8513" spans="1:35" ht="15" customHeight="1" thickBot="1" x14ac:dyDescent="0.4">
      <c r="A8513" s="159"/>
      <c r="B8513" s="5">
        <f t="shared" si="773"/>
        <v>8511</v>
      </c>
      <c r="C8513">
        <f t="shared" si="775"/>
        <v>212</v>
      </c>
      <c r="D8513" s="146">
        <v>1975</v>
      </c>
      <c r="E8513" s="159" t="s">
        <v>15</v>
      </c>
      <c r="F8513" s="159" t="s">
        <v>16</v>
      </c>
      <c r="G8513" s="159">
        <v>920253</v>
      </c>
      <c r="H8513" s="159"/>
      <c r="I8513" s="159"/>
      <c r="J8513" s="159"/>
      <c r="K8513" s="159" t="s">
        <v>3383</v>
      </c>
      <c r="L8513" s="159"/>
      <c r="M8513" s="159"/>
      <c r="N8513" s="159"/>
      <c r="O8513" s="159"/>
      <c r="P8513" s="159"/>
      <c r="Q8513" s="159"/>
      <c r="R8513" s="159"/>
      <c r="S8513" s="203"/>
      <c r="T8513" s="159"/>
      <c r="U8513" s="159"/>
      <c r="V8513" s="161"/>
      <c r="W8513" s="159"/>
      <c r="X8513" s="159"/>
      <c r="Y8513" s="159"/>
      <c r="Z8513" s="159"/>
      <c r="AA8513" s="159"/>
      <c r="AB8513" s="159"/>
      <c r="AC8513" s="159"/>
      <c r="AD8513" s="159"/>
      <c r="AE8513" s="159"/>
      <c r="AF8513" s="3" t="s">
        <v>3451</v>
      </c>
      <c r="AG8513" s="159"/>
      <c r="AH8513" s="176">
        <v>45688</v>
      </c>
      <c r="AI8513" s="167" t="s">
        <v>4703</v>
      </c>
    </row>
    <row r="8514" spans="1:35" ht="15" customHeight="1" thickBot="1" x14ac:dyDescent="0.4">
      <c r="A8514" s="159"/>
      <c r="B8514" s="5">
        <f t="shared" si="773"/>
        <v>8512</v>
      </c>
      <c r="C8514">
        <f t="shared" si="775"/>
        <v>292</v>
      </c>
      <c r="D8514" s="16">
        <v>1975</v>
      </c>
      <c r="E8514" s="162" t="s">
        <v>327</v>
      </c>
      <c r="F8514" s="162" t="s">
        <v>16</v>
      </c>
      <c r="G8514" s="162">
        <v>920465</v>
      </c>
      <c r="H8514" s="162" t="s">
        <v>17</v>
      </c>
      <c r="I8514" s="162"/>
      <c r="J8514" s="162" t="s">
        <v>380</v>
      </c>
      <c r="K8514" s="162"/>
      <c r="L8514" s="162" t="s">
        <v>46</v>
      </c>
      <c r="M8514" s="162" t="s">
        <v>3359</v>
      </c>
      <c r="N8514" s="162"/>
      <c r="O8514" s="162"/>
      <c r="P8514" s="162"/>
      <c r="Q8514" s="162"/>
      <c r="R8514" s="162"/>
      <c r="S8514" s="181"/>
      <c r="T8514" s="162"/>
      <c r="U8514" s="162"/>
      <c r="V8514" s="182"/>
      <c r="W8514" s="162"/>
      <c r="X8514" s="162"/>
      <c r="Y8514" s="162"/>
      <c r="Z8514" s="162"/>
      <c r="AA8514" s="159"/>
      <c r="AB8514" s="162"/>
      <c r="AC8514" s="159"/>
      <c r="AD8514" s="159" t="s">
        <v>2705</v>
      </c>
      <c r="AE8514" s="162"/>
      <c r="AF8514" t="s">
        <v>3060</v>
      </c>
      <c r="AG8514" s="162"/>
      <c r="AH8514" s="163">
        <v>40668.339155092595</v>
      </c>
      <c r="AI8514" s="162"/>
    </row>
    <row r="8515" spans="1:35" ht="15" customHeight="1" thickBot="1" x14ac:dyDescent="0.4">
      <c r="A8515" s="159"/>
      <c r="B8515" s="5">
        <f t="shared" si="773"/>
        <v>8513</v>
      </c>
      <c r="C8515">
        <f t="shared" si="775"/>
        <v>208</v>
      </c>
      <c r="D8515" s="16">
        <v>1975</v>
      </c>
      <c r="E8515" s="159" t="s">
        <v>2520</v>
      </c>
      <c r="F8515" s="159" t="s">
        <v>25</v>
      </c>
      <c r="G8515" s="160">
        <v>920757</v>
      </c>
      <c r="H8515" s="159"/>
      <c r="I8515" s="159"/>
      <c r="J8515" s="162" t="s">
        <v>380</v>
      </c>
      <c r="K8515" s="162" t="s">
        <v>3383</v>
      </c>
      <c r="L8515" s="162"/>
      <c r="M8515" s="162" t="s">
        <v>3453</v>
      </c>
      <c r="N8515" s="162"/>
      <c r="O8515" s="162"/>
      <c r="P8515" s="162"/>
      <c r="Q8515" s="162"/>
      <c r="R8515" s="162"/>
      <c r="S8515" s="181"/>
      <c r="T8515" s="162"/>
      <c r="U8515" s="162" t="s">
        <v>3662</v>
      </c>
      <c r="V8515" s="182" t="s">
        <v>3359</v>
      </c>
      <c r="W8515" s="162" t="s">
        <v>3572</v>
      </c>
      <c r="X8515" s="162" t="s">
        <v>3452</v>
      </c>
      <c r="Y8515" s="162"/>
      <c r="Z8515" s="162"/>
      <c r="AA8515" s="159"/>
      <c r="AB8515" s="162"/>
      <c r="AC8515" s="159"/>
      <c r="AD8515" s="159" t="s">
        <v>4902</v>
      </c>
      <c r="AE8515" s="162"/>
      <c r="AF8515" t="s">
        <v>3451</v>
      </c>
      <c r="AG8515" s="162"/>
      <c r="AH8515" s="163">
        <v>45782</v>
      </c>
      <c r="AI8515" s="162"/>
    </row>
    <row r="8516" spans="1:35" ht="15" thickBot="1" x14ac:dyDescent="0.4">
      <c r="A8516" s="159"/>
      <c r="B8516" s="5">
        <f t="shared" si="773"/>
        <v>8514</v>
      </c>
      <c r="C8516">
        <f t="shared" si="775"/>
        <v>20</v>
      </c>
      <c r="D8516" s="16">
        <v>1975</v>
      </c>
      <c r="E8516" s="159" t="s">
        <v>5813</v>
      </c>
      <c r="F8516" s="159" t="s">
        <v>25</v>
      </c>
      <c r="G8516" s="160">
        <v>920965</v>
      </c>
      <c r="H8516" s="159"/>
      <c r="I8516" s="159"/>
      <c r="J8516" s="159" t="s">
        <v>380</v>
      </c>
      <c r="K8516" s="159" t="s">
        <v>3383</v>
      </c>
      <c r="L8516" s="159"/>
      <c r="M8516" s="159" t="s">
        <v>3453</v>
      </c>
      <c r="N8516" s="159"/>
      <c r="O8516" s="159"/>
      <c r="P8516" s="159"/>
      <c r="Q8516" s="159"/>
      <c r="R8516" s="159"/>
      <c r="S8516" s="159"/>
      <c r="T8516" s="159"/>
      <c r="U8516" s="159" t="s">
        <v>3662</v>
      </c>
      <c r="V8516" s="161" t="s">
        <v>3413</v>
      </c>
      <c r="W8516" s="159" t="s">
        <v>3572</v>
      </c>
      <c r="X8516" s="159" t="s">
        <v>3452</v>
      </c>
      <c r="Y8516" s="159"/>
      <c r="Z8516" s="159"/>
      <c r="AA8516" s="159"/>
      <c r="AB8516" s="167" t="s">
        <v>6247</v>
      </c>
      <c r="AC8516" s="159"/>
      <c r="AD8516" s="159" t="s">
        <v>4902</v>
      </c>
      <c r="AE8516" s="159"/>
      <c r="AF8516" t="s">
        <v>3451</v>
      </c>
      <c r="AG8516" s="159"/>
      <c r="AH8516" s="176">
        <v>46034</v>
      </c>
      <c r="AI8516" s="76" t="s">
        <v>6255</v>
      </c>
    </row>
    <row r="8517" spans="1:35" ht="15" customHeight="1" thickBot="1" x14ac:dyDescent="0.4">
      <c r="B8517" s="5">
        <f t="shared" si="773"/>
        <v>8515</v>
      </c>
      <c r="C8517">
        <f t="shared" si="775"/>
        <v>4</v>
      </c>
      <c r="D8517" s="16">
        <v>1975</v>
      </c>
      <c r="E8517" s="159" t="s">
        <v>2520</v>
      </c>
      <c r="F8517" s="159" t="s">
        <v>25</v>
      </c>
      <c r="G8517" s="160">
        <v>920985</v>
      </c>
      <c r="H8517" s="159"/>
      <c r="I8517" s="159"/>
      <c r="J8517" s="159" t="s">
        <v>380</v>
      </c>
      <c r="K8517" s="159" t="s">
        <v>3383</v>
      </c>
      <c r="L8517" s="159"/>
      <c r="M8517" s="159" t="s">
        <v>3453</v>
      </c>
      <c r="N8517" s="159"/>
      <c r="O8517" s="159"/>
      <c r="P8517" s="159"/>
      <c r="Q8517" s="159"/>
      <c r="R8517" s="159"/>
      <c r="S8517" s="203"/>
      <c r="T8517" s="159"/>
      <c r="U8517" s="159" t="s">
        <v>3662</v>
      </c>
      <c r="V8517" s="161" t="s">
        <v>3359</v>
      </c>
      <c r="W8517" s="159" t="s">
        <v>3572</v>
      </c>
      <c r="X8517" s="159" t="s">
        <v>3452</v>
      </c>
      <c r="Y8517" s="159"/>
      <c r="Z8517" s="159"/>
      <c r="AA8517" s="159"/>
      <c r="AB8517" s="159"/>
      <c r="AC8517" s="159"/>
      <c r="AD8517" s="159" t="s">
        <v>4902</v>
      </c>
      <c r="AE8517" s="159"/>
      <c r="AF8517" s="3" t="s">
        <v>3451</v>
      </c>
      <c r="AG8517" s="159"/>
      <c r="AH8517" s="176">
        <v>45739</v>
      </c>
      <c r="AI8517" s="76" t="s">
        <v>4850</v>
      </c>
    </row>
    <row r="8518" spans="1:35" ht="15" customHeight="1" thickBot="1" x14ac:dyDescent="0.4">
      <c r="A8518" s="159"/>
      <c r="B8518" s="5">
        <f t="shared" si="773"/>
        <v>8516</v>
      </c>
      <c r="C8518">
        <f t="shared" si="775"/>
        <v>33</v>
      </c>
      <c r="D8518" s="16">
        <v>1975</v>
      </c>
      <c r="E8518" s="162" t="s">
        <v>2520</v>
      </c>
      <c r="F8518" s="162" t="s">
        <v>25</v>
      </c>
      <c r="G8518" s="162">
        <v>920989</v>
      </c>
      <c r="H8518" s="162" t="s">
        <v>17</v>
      </c>
      <c r="I8518" s="162"/>
      <c r="J8518" s="162" t="s">
        <v>380</v>
      </c>
      <c r="K8518" s="162" t="s">
        <v>3383</v>
      </c>
      <c r="L8518" s="162" t="s">
        <v>857</v>
      </c>
      <c r="M8518" s="162" t="s">
        <v>3359</v>
      </c>
      <c r="N8518" s="162"/>
      <c r="O8518" s="162"/>
      <c r="P8518" s="162"/>
      <c r="Q8518" s="162"/>
      <c r="R8518" s="162"/>
      <c r="S8518" s="181"/>
      <c r="T8518" s="162"/>
      <c r="U8518" s="162"/>
      <c r="V8518" s="182" t="s">
        <v>3359</v>
      </c>
      <c r="W8518" s="162"/>
      <c r="X8518" s="162"/>
      <c r="Y8518" s="162"/>
      <c r="Z8518" s="162"/>
      <c r="AA8518" s="159"/>
      <c r="AB8518" s="162" t="s">
        <v>81</v>
      </c>
      <c r="AC8518" s="159">
        <v>1973</v>
      </c>
      <c r="AD8518" s="159" t="s">
        <v>2706</v>
      </c>
      <c r="AE8518" s="162"/>
      <c r="AF8518" t="s">
        <v>3060</v>
      </c>
      <c r="AG8518" s="162"/>
      <c r="AH8518" s="163"/>
      <c r="AI8518" s="162"/>
    </row>
    <row r="8519" spans="1:35" ht="15" customHeight="1" thickBot="1" x14ac:dyDescent="0.4">
      <c r="A8519" s="159"/>
      <c r="B8519" s="5">
        <f t="shared" si="773"/>
        <v>8517</v>
      </c>
      <c r="C8519">
        <f t="shared" si="775"/>
        <v>31</v>
      </c>
      <c r="D8519" s="16">
        <v>1975</v>
      </c>
      <c r="E8519" s="162" t="s">
        <v>2520</v>
      </c>
      <c r="F8519" s="162" t="s">
        <v>25</v>
      </c>
      <c r="G8519" s="162">
        <v>921022</v>
      </c>
      <c r="H8519" s="162" t="s">
        <v>17</v>
      </c>
      <c r="I8519" s="162"/>
      <c r="J8519" s="162" t="s">
        <v>380</v>
      </c>
      <c r="K8519" s="162" t="s">
        <v>3383</v>
      </c>
      <c r="L8519" s="162" t="s">
        <v>156</v>
      </c>
      <c r="M8519" s="162" t="s">
        <v>3359</v>
      </c>
      <c r="N8519" s="162"/>
      <c r="O8519" s="162"/>
      <c r="P8519" s="162"/>
      <c r="Q8519" s="162"/>
      <c r="R8519" s="162"/>
      <c r="S8519" s="181"/>
      <c r="T8519" s="162"/>
      <c r="U8519" s="162"/>
      <c r="V8519" s="182"/>
      <c r="W8519" s="162"/>
      <c r="X8519" s="162"/>
      <c r="Y8519" s="162"/>
      <c r="Z8519" s="162"/>
      <c r="AA8519" s="159"/>
      <c r="AB8519" s="162" t="s">
        <v>84</v>
      </c>
      <c r="AC8519" s="159"/>
      <c r="AD8519" s="159" t="s">
        <v>2708</v>
      </c>
      <c r="AE8519" s="162"/>
      <c r="AF8519" t="s">
        <v>3060</v>
      </c>
      <c r="AG8519" s="162"/>
      <c r="AH8519" s="163">
        <v>40999.536319444444</v>
      </c>
      <c r="AI8519" s="162"/>
    </row>
    <row r="8520" spans="1:35" ht="15" customHeight="1" thickBot="1" x14ac:dyDescent="0.4">
      <c r="A8520" s="159"/>
      <c r="B8520" s="5">
        <f t="shared" si="773"/>
        <v>8518</v>
      </c>
      <c r="C8520">
        <f t="shared" si="775"/>
        <v>27</v>
      </c>
      <c r="D8520" s="16">
        <v>1975</v>
      </c>
      <c r="E8520" s="162" t="s">
        <v>221</v>
      </c>
      <c r="F8520" s="162" t="s">
        <v>25</v>
      </c>
      <c r="G8520" s="162">
        <v>921053</v>
      </c>
      <c r="H8520" s="162" t="s">
        <v>17</v>
      </c>
      <c r="I8520" s="162"/>
      <c r="J8520" s="162" t="s">
        <v>380</v>
      </c>
      <c r="K8520" s="162" t="s">
        <v>3383</v>
      </c>
      <c r="L8520" s="162"/>
      <c r="M8520" s="162" t="s">
        <v>3359</v>
      </c>
      <c r="N8520" s="162"/>
      <c r="O8520" s="162"/>
      <c r="P8520" s="162"/>
      <c r="Q8520" s="162"/>
      <c r="R8520" s="162"/>
      <c r="S8520" s="181"/>
      <c r="T8520" s="162"/>
      <c r="U8520" s="162"/>
      <c r="V8520" s="182"/>
      <c r="W8520" s="162"/>
      <c r="X8520" s="162"/>
      <c r="Y8520" s="162"/>
      <c r="Z8520" s="162"/>
      <c r="AA8520" s="159"/>
      <c r="AB8520" s="162"/>
      <c r="AC8520" s="159"/>
      <c r="AD8520" s="159"/>
      <c r="AE8520" s="162"/>
      <c r="AF8520" t="s">
        <v>3060</v>
      </c>
      <c r="AG8520" s="162"/>
      <c r="AH8520" s="163">
        <v>40497.477071759262</v>
      </c>
      <c r="AI8520" s="162"/>
    </row>
    <row r="8521" spans="1:35" ht="15" customHeight="1" thickBot="1" x14ac:dyDescent="0.4">
      <c r="A8521" s="159"/>
      <c r="B8521" s="5">
        <f t="shared" si="773"/>
        <v>8519</v>
      </c>
      <c r="C8521">
        <f t="shared" si="775"/>
        <v>65</v>
      </c>
      <c r="D8521" s="16">
        <v>1975</v>
      </c>
      <c r="E8521" s="162" t="s">
        <v>221</v>
      </c>
      <c r="F8521" s="162" t="s">
        <v>25</v>
      </c>
      <c r="G8521" s="162">
        <v>921080</v>
      </c>
      <c r="H8521" s="162" t="s">
        <v>17</v>
      </c>
      <c r="I8521" s="162"/>
      <c r="J8521" s="162" t="s">
        <v>380</v>
      </c>
      <c r="K8521" s="162" t="s">
        <v>3383</v>
      </c>
      <c r="L8521" s="162" t="s">
        <v>234</v>
      </c>
      <c r="M8521" s="162" t="s">
        <v>3359</v>
      </c>
      <c r="N8521" s="162"/>
      <c r="O8521" s="162"/>
      <c r="P8521" s="162"/>
      <c r="Q8521" s="162"/>
      <c r="R8521" s="162"/>
      <c r="S8521" s="181"/>
      <c r="T8521" s="162"/>
      <c r="U8521" s="162"/>
      <c r="V8521" s="182"/>
      <c r="W8521" s="162"/>
      <c r="X8521" s="162"/>
      <c r="Y8521" s="162"/>
      <c r="Z8521" s="162"/>
      <c r="AA8521" s="159" t="s">
        <v>3464</v>
      </c>
      <c r="AB8521" s="162"/>
      <c r="AC8521" s="159"/>
      <c r="AD8521" s="159"/>
      <c r="AE8521" s="162" t="s">
        <v>380</v>
      </c>
      <c r="AF8521" t="s">
        <v>3060</v>
      </c>
      <c r="AG8521" s="162"/>
      <c r="AH8521" s="163">
        <v>40328.349236111113</v>
      </c>
      <c r="AI8521" s="162"/>
    </row>
    <row r="8522" spans="1:35" ht="15" customHeight="1" thickBot="1" x14ac:dyDescent="0.4">
      <c r="A8522" s="159"/>
      <c r="B8522" s="5">
        <f t="shared" si="773"/>
        <v>8520</v>
      </c>
      <c r="C8522">
        <f t="shared" si="775"/>
        <v>2169</v>
      </c>
      <c r="D8522" s="16">
        <v>1975</v>
      </c>
      <c r="E8522" s="162" t="s">
        <v>972</v>
      </c>
      <c r="F8522" s="162" t="s">
        <v>25</v>
      </c>
      <c r="G8522" s="162">
        <v>921145</v>
      </c>
      <c r="H8522" s="162"/>
      <c r="I8522" s="162"/>
      <c r="J8522" s="162" t="s">
        <v>3354</v>
      </c>
      <c r="K8522" s="162" t="s">
        <v>3383</v>
      </c>
      <c r="L8522" s="162"/>
      <c r="M8522" s="162" t="s">
        <v>3453</v>
      </c>
      <c r="N8522" s="162"/>
      <c r="O8522" s="162"/>
      <c r="P8522" s="162"/>
      <c r="Q8522" s="162"/>
      <c r="R8522" s="162"/>
      <c r="S8522" s="181"/>
      <c r="T8522" s="162" t="s">
        <v>3262</v>
      </c>
      <c r="U8522" s="162" t="s">
        <v>3557</v>
      </c>
      <c r="V8522" s="182"/>
      <c r="W8522" s="162" t="s">
        <v>3557</v>
      </c>
      <c r="X8522" s="162" t="s">
        <v>3452</v>
      </c>
      <c r="Y8522" s="162"/>
      <c r="Z8522" s="162"/>
      <c r="AA8522" s="159" t="s">
        <v>3262</v>
      </c>
      <c r="AB8522" s="162" t="s">
        <v>3930</v>
      </c>
      <c r="AC8522" s="159"/>
      <c r="AD8522" s="159"/>
      <c r="AE8522" s="162"/>
      <c r="AF8522" t="s">
        <v>3451</v>
      </c>
      <c r="AG8522" s="162"/>
      <c r="AH8522" s="163">
        <v>46129</v>
      </c>
      <c r="AI8522" s="162"/>
    </row>
    <row r="8523" spans="1:35" ht="15" customHeight="1" thickBot="1" x14ac:dyDescent="0.4">
      <c r="A8523" s="159"/>
      <c r="B8523" s="5">
        <f t="shared" si="773"/>
        <v>8521</v>
      </c>
      <c r="C8523">
        <f t="shared" si="775"/>
        <v>102</v>
      </c>
      <c r="D8523" s="16">
        <v>1975</v>
      </c>
      <c r="E8523" s="159" t="s">
        <v>15</v>
      </c>
      <c r="F8523" s="159" t="s">
        <v>25</v>
      </c>
      <c r="G8523" s="160">
        <v>923314</v>
      </c>
      <c r="H8523" s="159"/>
      <c r="I8523" s="159"/>
      <c r="J8523" s="159" t="s">
        <v>3354</v>
      </c>
      <c r="K8523" s="159" t="s">
        <v>3383</v>
      </c>
      <c r="L8523" s="159"/>
      <c r="M8523" s="159" t="s">
        <v>3453</v>
      </c>
      <c r="N8523" s="159"/>
      <c r="O8523" s="159"/>
      <c r="P8523" s="159"/>
      <c r="Q8523" s="159"/>
      <c r="R8523" s="159"/>
      <c r="S8523" s="203"/>
      <c r="T8523" s="159" t="s">
        <v>3262</v>
      </c>
      <c r="U8523" s="159"/>
      <c r="V8523" s="161"/>
      <c r="W8523" s="159" t="s">
        <v>3572</v>
      </c>
      <c r="X8523" s="159" t="s">
        <v>3660</v>
      </c>
      <c r="Y8523" s="159"/>
      <c r="Z8523" s="159"/>
      <c r="AA8523" s="159" t="s">
        <v>3262</v>
      </c>
      <c r="AB8523" s="159"/>
      <c r="AC8523" s="159"/>
      <c r="AD8523" s="159"/>
      <c r="AE8523" s="159"/>
      <c r="AF8523" t="s">
        <v>3451</v>
      </c>
      <c r="AG8523" s="162"/>
      <c r="AH8523" s="163">
        <v>45783</v>
      </c>
      <c r="AI8523" s="76" t="s">
        <v>5032</v>
      </c>
    </row>
    <row r="8524" spans="1:35" ht="15" customHeight="1" thickBot="1" x14ac:dyDescent="0.4">
      <c r="A8524" s="159"/>
      <c r="B8524" s="5">
        <f t="shared" si="773"/>
        <v>8522</v>
      </c>
      <c r="C8524">
        <f t="shared" si="775"/>
        <v>11</v>
      </c>
      <c r="D8524" s="16">
        <v>1975</v>
      </c>
      <c r="E8524" s="162" t="s">
        <v>15</v>
      </c>
      <c r="F8524" s="162" t="s">
        <v>25</v>
      </c>
      <c r="G8524" s="162">
        <v>923416</v>
      </c>
      <c r="H8524" s="162" t="s">
        <v>17</v>
      </c>
      <c r="I8524" s="162"/>
      <c r="J8524" s="162"/>
      <c r="K8524" s="162"/>
      <c r="L8524" s="162"/>
      <c r="M8524" s="162" t="s">
        <v>3359</v>
      </c>
      <c r="N8524" s="162"/>
      <c r="O8524" s="162"/>
      <c r="P8524" s="162"/>
      <c r="Q8524" s="162"/>
      <c r="R8524" s="162"/>
      <c r="S8524" s="181"/>
      <c r="T8524" s="162"/>
      <c r="U8524" s="162"/>
      <c r="V8524" s="182"/>
      <c r="W8524" s="162"/>
      <c r="X8524" s="162"/>
      <c r="Y8524" s="162"/>
      <c r="Z8524" s="162"/>
      <c r="AA8524" s="159"/>
      <c r="AB8524" s="162"/>
      <c r="AC8524" s="159"/>
      <c r="AD8524" s="159"/>
      <c r="AE8524" s="162"/>
      <c r="AF8524" t="s">
        <v>3060</v>
      </c>
      <c r="AG8524" s="162"/>
      <c r="AH8524" s="163">
        <v>39985.677824074075</v>
      </c>
      <c r="AI8524" s="162"/>
    </row>
    <row r="8525" spans="1:35" ht="15" customHeight="1" thickBot="1" x14ac:dyDescent="0.4">
      <c r="A8525" s="159"/>
      <c r="B8525" s="5">
        <f t="shared" si="773"/>
        <v>8523</v>
      </c>
      <c r="C8525">
        <f t="shared" si="775"/>
        <v>96</v>
      </c>
      <c r="D8525" s="16">
        <v>1975</v>
      </c>
      <c r="E8525" s="162" t="s">
        <v>15</v>
      </c>
      <c r="F8525" s="162" t="s">
        <v>25</v>
      </c>
      <c r="G8525" s="162">
        <v>923427</v>
      </c>
      <c r="H8525" s="162" t="s">
        <v>17</v>
      </c>
      <c r="I8525" s="162"/>
      <c r="J8525" s="162" t="s">
        <v>3356</v>
      </c>
      <c r="K8525" s="162" t="s">
        <v>3383</v>
      </c>
      <c r="L8525" s="162"/>
      <c r="M8525" s="162" t="s">
        <v>3359</v>
      </c>
      <c r="N8525" s="162"/>
      <c r="O8525" s="162"/>
      <c r="P8525" s="162"/>
      <c r="Q8525" s="162"/>
      <c r="R8525" s="162"/>
      <c r="S8525" s="181"/>
      <c r="T8525" s="162"/>
      <c r="U8525" s="162"/>
      <c r="V8525" s="182"/>
      <c r="W8525" s="162"/>
      <c r="X8525" s="162"/>
      <c r="Y8525" s="162"/>
      <c r="Z8525" s="162"/>
      <c r="AA8525" s="159"/>
      <c r="AB8525" s="162"/>
      <c r="AC8525" s="159"/>
      <c r="AD8525" s="159"/>
      <c r="AE8525" s="162"/>
      <c r="AF8525" t="s">
        <v>3060</v>
      </c>
      <c r="AG8525" s="162"/>
      <c r="AH8525" s="163">
        <v>40328.595879629633</v>
      </c>
      <c r="AI8525" s="162"/>
    </row>
    <row r="8526" spans="1:35" ht="15" thickBot="1" x14ac:dyDescent="0.4">
      <c r="A8526" s="159"/>
      <c r="B8526" s="5">
        <f t="shared" si="773"/>
        <v>8524</v>
      </c>
      <c r="C8526">
        <f t="shared" si="775"/>
        <v>20</v>
      </c>
      <c r="D8526" s="16">
        <v>1975</v>
      </c>
      <c r="E8526" t="s">
        <v>15</v>
      </c>
      <c r="F8526" t="s">
        <v>25</v>
      </c>
      <c r="G8526">
        <v>923523</v>
      </c>
      <c r="H8526" t="s">
        <v>17</v>
      </c>
      <c r="I8526" s="219"/>
      <c r="M8526" t="s">
        <v>3359</v>
      </c>
      <c r="AF8526" t="s">
        <v>3060</v>
      </c>
      <c r="AG8526" s="162"/>
      <c r="AH8526" s="163">
        <v>40451.50917824074</v>
      </c>
    </row>
    <row r="8527" spans="1:35" ht="15" customHeight="1" thickBot="1" x14ac:dyDescent="0.4">
      <c r="A8527" s="159"/>
      <c r="B8527" s="5">
        <f t="shared" si="773"/>
        <v>8525</v>
      </c>
      <c r="C8527">
        <f t="shared" si="775"/>
        <v>169</v>
      </c>
      <c r="D8527" s="16">
        <v>1975</v>
      </c>
      <c r="E8527" s="162" t="s">
        <v>15</v>
      </c>
      <c r="F8527" s="162" t="s">
        <v>25</v>
      </c>
      <c r="G8527" s="162">
        <v>923543</v>
      </c>
      <c r="H8527" s="162" t="s">
        <v>17</v>
      </c>
      <c r="I8527" s="162"/>
      <c r="J8527" s="162" t="s">
        <v>3354</v>
      </c>
      <c r="K8527" s="162" t="s">
        <v>3383</v>
      </c>
      <c r="L8527" s="162" t="s">
        <v>234</v>
      </c>
      <c r="M8527" s="162" t="s">
        <v>3359</v>
      </c>
      <c r="N8527" s="162"/>
      <c r="O8527" s="162"/>
      <c r="P8527" s="162"/>
      <c r="Q8527" s="162"/>
      <c r="R8527" s="162"/>
      <c r="S8527" s="181"/>
      <c r="T8527" s="162"/>
      <c r="U8527" s="162"/>
      <c r="V8527" s="182"/>
      <c r="W8527" s="162"/>
      <c r="X8527" s="162"/>
      <c r="Y8527" s="162"/>
      <c r="Z8527" s="162"/>
      <c r="AA8527" s="159"/>
      <c r="AB8527" s="162"/>
      <c r="AC8527" s="159"/>
      <c r="AD8527" s="159"/>
      <c r="AE8527" s="162"/>
      <c r="AF8527" t="s">
        <v>3060</v>
      </c>
      <c r="AG8527" s="162"/>
      <c r="AH8527" s="163">
        <v>40922.673009259262</v>
      </c>
      <c r="AI8527" s="162"/>
    </row>
    <row r="8528" spans="1:35" ht="15" customHeight="1" thickBot="1" x14ac:dyDescent="0.4">
      <c r="A8528" s="159"/>
      <c r="B8528" s="5">
        <f t="shared" si="773"/>
        <v>8526</v>
      </c>
      <c r="C8528">
        <f t="shared" si="775"/>
        <v>47</v>
      </c>
      <c r="D8528" s="16">
        <v>1975</v>
      </c>
      <c r="E8528" s="162" t="s">
        <v>15</v>
      </c>
      <c r="F8528" s="162" t="s">
        <v>25</v>
      </c>
      <c r="G8528" s="162">
        <v>923712</v>
      </c>
      <c r="H8528" s="162" t="s">
        <v>17</v>
      </c>
      <c r="I8528" s="162"/>
      <c r="J8528" s="162" t="s">
        <v>3354</v>
      </c>
      <c r="K8528" s="162"/>
      <c r="L8528" s="162" t="s">
        <v>138</v>
      </c>
      <c r="M8528" s="162" t="s">
        <v>3359</v>
      </c>
      <c r="N8528" s="162"/>
      <c r="O8528" s="162"/>
      <c r="P8528" s="162"/>
      <c r="Q8528" s="162"/>
      <c r="R8528" s="162"/>
      <c r="S8528" s="181" t="s">
        <v>2709</v>
      </c>
      <c r="T8528" s="162"/>
      <c r="U8528" s="162"/>
      <c r="V8528" s="182"/>
      <c r="W8528" s="162"/>
      <c r="X8528" s="162"/>
      <c r="Y8528" s="162"/>
      <c r="Z8528" s="162"/>
      <c r="AA8528" s="159"/>
      <c r="AB8528" s="162"/>
      <c r="AC8528" s="159">
        <v>1976</v>
      </c>
      <c r="AD8528" s="159"/>
      <c r="AE8528" s="162"/>
      <c r="AF8528" t="s">
        <v>3060</v>
      </c>
      <c r="AG8528" s="162"/>
      <c r="AH8528" s="163">
        <v>40325.649988425925</v>
      </c>
      <c r="AI8528" s="162"/>
    </row>
    <row r="8529" spans="1:35" ht="15" customHeight="1" thickBot="1" x14ac:dyDescent="0.4">
      <c r="A8529" s="159"/>
      <c r="B8529" s="5">
        <f t="shared" si="773"/>
        <v>8527</v>
      </c>
      <c r="C8529">
        <f t="shared" si="775"/>
        <v>199</v>
      </c>
      <c r="D8529" s="16">
        <v>1975</v>
      </c>
      <c r="E8529" s="162" t="s">
        <v>15</v>
      </c>
      <c r="F8529" s="162" t="s">
        <v>25</v>
      </c>
      <c r="G8529" s="162">
        <v>923759</v>
      </c>
      <c r="H8529" s="162" t="s">
        <v>17</v>
      </c>
      <c r="I8529" s="162"/>
      <c r="J8529" s="162"/>
      <c r="K8529" s="162"/>
      <c r="L8529" s="162"/>
      <c r="M8529" s="162" t="s">
        <v>3359</v>
      </c>
      <c r="N8529" s="162"/>
      <c r="O8529" s="162"/>
      <c r="P8529" s="162"/>
      <c r="Q8529" s="162"/>
      <c r="R8529" s="162"/>
      <c r="S8529" s="181"/>
      <c r="T8529" s="162"/>
      <c r="U8529" s="162"/>
      <c r="V8529" s="182"/>
      <c r="W8529" s="162"/>
      <c r="X8529" s="162"/>
      <c r="Y8529" s="162"/>
      <c r="Z8529" s="162"/>
      <c r="AA8529" s="159"/>
      <c r="AB8529" s="162"/>
      <c r="AC8529" s="159"/>
      <c r="AD8529" s="159"/>
      <c r="AE8529" s="162"/>
      <c r="AF8529" t="s">
        <v>3060</v>
      </c>
      <c r="AG8529" s="162"/>
      <c r="AH8529" s="163">
        <v>40227.316874999997</v>
      </c>
      <c r="AI8529" s="162"/>
    </row>
    <row r="8530" spans="1:35" ht="15" thickBot="1" x14ac:dyDescent="0.4">
      <c r="A8530" s="159"/>
      <c r="B8530" s="5">
        <f t="shared" si="773"/>
        <v>8528</v>
      </c>
      <c r="C8530">
        <f t="shared" si="775"/>
        <v>156</v>
      </c>
      <c r="D8530" s="16">
        <v>1975</v>
      </c>
      <c r="E8530" s="159" t="s">
        <v>15</v>
      </c>
      <c r="F8530" s="159" t="s">
        <v>25</v>
      </c>
      <c r="G8530" s="160">
        <v>923958</v>
      </c>
      <c r="H8530" s="159"/>
      <c r="I8530" s="159"/>
      <c r="J8530" s="159" t="s">
        <v>3354</v>
      </c>
      <c r="K8530" s="159" t="s">
        <v>3383</v>
      </c>
      <c r="L8530" s="159"/>
      <c r="M8530" s="159" t="s">
        <v>3453</v>
      </c>
      <c r="N8530" s="159"/>
      <c r="O8530" s="159"/>
      <c r="P8530" s="159"/>
      <c r="Q8530" s="159"/>
      <c r="R8530" s="159"/>
      <c r="S8530" s="159"/>
      <c r="T8530" s="159" t="s">
        <v>3262</v>
      </c>
      <c r="U8530" s="159"/>
      <c r="V8530" s="161"/>
      <c r="W8530" s="159" t="s">
        <v>3572</v>
      </c>
      <c r="X8530" s="159" t="s">
        <v>3660</v>
      </c>
      <c r="Y8530" s="159"/>
      <c r="Z8530" s="159"/>
      <c r="AA8530" s="159" t="s">
        <v>3262</v>
      </c>
      <c r="AB8530" s="159"/>
      <c r="AC8530" s="159"/>
      <c r="AD8530" s="159"/>
      <c r="AE8530" s="159"/>
      <c r="AF8530" t="s">
        <v>3451</v>
      </c>
      <c r="AG8530" s="159"/>
      <c r="AH8530" s="176">
        <v>46034</v>
      </c>
      <c r="AI8530" s="76" t="s">
        <v>6258</v>
      </c>
    </row>
    <row r="8531" spans="1:35" ht="15" customHeight="1" thickBot="1" x14ac:dyDescent="0.4">
      <c r="B8531" s="5">
        <f t="shared" si="773"/>
        <v>8529</v>
      </c>
      <c r="C8531">
        <f t="shared" si="775"/>
        <v>196</v>
      </c>
      <c r="D8531" s="16">
        <v>1975</v>
      </c>
      <c r="E8531" s="162" t="s">
        <v>15</v>
      </c>
      <c r="F8531" s="162" t="s">
        <v>25</v>
      </c>
      <c r="G8531" s="162">
        <v>924114</v>
      </c>
      <c r="H8531" s="162" t="s">
        <v>17</v>
      </c>
      <c r="I8531" s="162"/>
      <c r="J8531" s="162"/>
      <c r="K8531" s="162" t="s">
        <v>3383</v>
      </c>
      <c r="L8531" s="162" t="s">
        <v>914</v>
      </c>
      <c r="M8531" s="162" t="s">
        <v>3359</v>
      </c>
      <c r="N8531" s="162"/>
      <c r="O8531" s="162"/>
      <c r="P8531" s="162"/>
      <c r="Q8531" s="162"/>
      <c r="R8531" s="162"/>
      <c r="S8531" s="181"/>
      <c r="T8531" s="162"/>
      <c r="U8531" s="162"/>
      <c r="V8531" s="182"/>
      <c r="W8531" s="162"/>
      <c r="X8531" s="162"/>
      <c r="Y8531" s="162"/>
      <c r="Z8531" s="162"/>
      <c r="AA8531" s="159"/>
      <c r="AB8531" s="123" t="s">
        <v>5316</v>
      </c>
      <c r="AC8531" s="159" t="s">
        <v>2710</v>
      </c>
      <c r="AD8531" s="125" t="s">
        <v>5317</v>
      </c>
      <c r="AE8531" s="162"/>
      <c r="AF8531" t="s">
        <v>3060</v>
      </c>
      <c r="AG8531" s="162"/>
      <c r="AH8531" s="163">
        <v>40707.410763888889</v>
      </c>
      <c r="AI8531" s="162"/>
    </row>
    <row r="8532" spans="1:35" ht="15" customHeight="1" thickBot="1" x14ac:dyDescent="0.4">
      <c r="A8532" s="159"/>
      <c r="B8532" s="5">
        <f t="shared" si="773"/>
        <v>8530</v>
      </c>
      <c r="C8532">
        <f t="shared" si="775"/>
        <v>298</v>
      </c>
      <c r="D8532" s="16">
        <v>1975</v>
      </c>
      <c r="E8532" s="162" t="s">
        <v>15</v>
      </c>
      <c r="F8532" s="162" t="s">
        <v>25</v>
      </c>
      <c r="G8532" s="162">
        <v>924310</v>
      </c>
      <c r="H8532" s="162" t="s">
        <v>17</v>
      </c>
      <c r="I8532" s="162"/>
      <c r="J8532" s="162" t="s">
        <v>3354</v>
      </c>
      <c r="K8532" s="162" t="s">
        <v>3383</v>
      </c>
      <c r="L8532" s="162" t="s">
        <v>630</v>
      </c>
      <c r="M8532" s="162" t="s">
        <v>3359</v>
      </c>
      <c r="N8532" s="162"/>
      <c r="O8532" s="162"/>
      <c r="P8532" s="162"/>
      <c r="Q8532" s="162"/>
      <c r="R8532" s="162"/>
      <c r="S8532" s="181"/>
      <c r="T8532" s="162"/>
      <c r="U8532" s="162"/>
      <c r="V8532" s="182"/>
      <c r="W8532" s="162"/>
      <c r="X8532" s="162"/>
      <c r="Y8532" s="162"/>
      <c r="Z8532" s="162"/>
      <c r="AA8532" s="159"/>
      <c r="AB8532" s="162" t="s">
        <v>132</v>
      </c>
      <c r="AC8532" s="159"/>
      <c r="AD8532" s="220" t="s">
        <v>2712</v>
      </c>
      <c r="AE8532" s="162"/>
      <c r="AF8532" t="s">
        <v>3060</v>
      </c>
      <c r="AG8532" s="162"/>
      <c r="AH8532" s="163">
        <v>41078.877962962964</v>
      </c>
      <c r="AI8532" s="162"/>
    </row>
    <row r="8533" spans="1:35" ht="15" customHeight="1" thickBot="1" x14ac:dyDescent="0.4">
      <c r="A8533" s="159"/>
      <c r="B8533" s="5">
        <f t="shared" si="773"/>
        <v>8531</v>
      </c>
      <c r="C8533">
        <f t="shared" si="775"/>
        <v>139</v>
      </c>
      <c r="D8533" s="16">
        <v>1975</v>
      </c>
      <c r="E8533" s="120" t="s">
        <v>15</v>
      </c>
      <c r="F8533" s="120" t="s">
        <v>25</v>
      </c>
      <c r="G8533" s="122">
        <v>924608</v>
      </c>
      <c r="H8533" s="196" t="s">
        <v>5836</v>
      </c>
      <c r="I8533" s="196"/>
      <c r="J8533" s="196" t="s">
        <v>3354</v>
      </c>
      <c r="K8533" s="196" t="s">
        <v>3383</v>
      </c>
      <c r="L8533" s="196"/>
      <c r="M8533" s="196" t="s">
        <v>3453</v>
      </c>
      <c r="N8533" s="196"/>
      <c r="O8533" s="196"/>
      <c r="P8533" s="196"/>
      <c r="Q8533" s="196"/>
      <c r="R8533" s="196"/>
      <c r="S8533" s="204"/>
      <c r="T8533" s="196" t="s">
        <v>3262</v>
      </c>
      <c r="U8533" s="196"/>
      <c r="V8533" s="205"/>
      <c r="W8533" s="196" t="s">
        <v>3572</v>
      </c>
      <c r="X8533" s="196" t="s">
        <v>3660</v>
      </c>
      <c r="Y8533" s="196"/>
      <c r="Z8533" s="196"/>
      <c r="AA8533" s="196" t="s">
        <v>3262</v>
      </c>
      <c r="AB8533" s="196"/>
      <c r="AC8533" s="196"/>
      <c r="AD8533" s="196"/>
      <c r="AE8533" s="196"/>
      <c r="AF8533" t="s">
        <v>3451</v>
      </c>
      <c r="AG8533" s="196"/>
      <c r="AH8533" s="206">
        <v>45999</v>
      </c>
      <c r="AI8533" s="198" t="s">
        <v>6088</v>
      </c>
    </row>
    <row r="8534" spans="1:35" ht="15" customHeight="1" thickBot="1" x14ac:dyDescent="0.4">
      <c r="A8534" s="159"/>
      <c r="B8534" s="5">
        <f t="shared" si="773"/>
        <v>8532</v>
      </c>
      <c r="C8534">
        <f t="shared" si="775"/>
        <v>122</v>
      </c>
      <c r="D8534" s="16">
        <v>1975</v>
      </c>
      <c r="E8534" s="162" t="s">
        <v>15</v>
      </c>
      <c r="F8534" s="162" t="s">
        <v>25</v>
      </c>
      <c r="G8534" s="162">
        <v>924747</v>
      </c>
      <c r="H8534" s="162" t="s">
        <v>17</v>
      </c>
      <c r="I8534" s="162"/>
      <c r="J8534" s="162"/>
      <c r="K8534" s="162" t="s">
        <v>3383</v>
      </c>
      <c r="L8534" s="162" t="s">
        <v>2713</v>
      </c>
      <c r="M8534" s="162" t="s">
        <v>3359</v>
      </c>
      <c r="N8534" s="162"/>
      <c r="O8534" s="162"/>
      <c r="P8534" s="162"/>
      <c r="Q8534" s="162"/>
      <c r="R8534" s="162"/>
      <c r="S8534" s="181"/>
      <c r="T8534" s="162"/>
      <c r="U8534" s="162"/>
      <c r="V8534" s="182"/>
      <c r="W8534" s="162"/>
      <c r="X8534" s="162"/>
      <c r="Y8534" s="162"/>
      <c r="Z8534" s="162"/>
      <c r="AA8534" s="159"/>
      <c r="AB8534" s="162" t="s">
        <v>31</v>
      </c>
      <c r="AC8534" s="159"/>
      <c r="AD8534" s="159"/>
      <c r="AE8534" s="162"/>
      <c r="AF8534" t="s">
        <v>3060</v>
      </c>
      <c r="AG8534" s="162"/>
      <c r="AH8534" s="163">
        <v>40407.774259259262</v>
      </c>
      <c r="AI8534" s="162"/>
    </row>
    <row r="8535" spans="1:35" ht="15" customHeight="1" thickBot="1" x14ac:dyDescent="0.4">
      <c r="A8535" s="159"/>
      <c r="B8535" s="5">
        <f t="shared" si="773"/>
        <v>8533</v>
      </c>
      <c r="C8535">
        <f t="shared" si="775"/>
        <v>59</v>
      </c>
      <c r="D8535" s="16">
        <v>1975</v>
      </c>
      <c r="E8535" s="162" t="s">
        <v>15</v>
      </c>
      <c r="F8535" s="162" t="s">
        <v>25</v>
      </c>
      <c r="G8535" s="162">
        <v>924869</v>
      </c>
      <c r="H8535" s="162" t="s">
        <v>17</v>
      </c>
      <c r="I8535" s="162"/>
      <c r="J8535" s="162"/>
      <c r="K8535" s="162"/>
      <c r="L8535" s="162"/>
      <c r="M8535" s="162" t="s">
        <v>3359</v>
      </c>
      <c r="N8535" s="162"/>
      <c r="O8535" s="162"/>
      <c r="P8535" s="162"/>
      <c r="Q8535" s="162"/>
      <c r="R8535" s="162"/>
      <c r="S8535" s="181"/>
      <c r="T8535" s="162"/>
      <c r="U8535" s="162"/>
      <c r="V8535" s="182"/>
      <c r="W8535" s="162"/>
      <c r="X8535" s="162"/>
      <c r="Y8535" s="162"/>
      <c r="Z8535" s="162"/>
      <c r="AA8535" s="159"/>
      <c r="AB8535" s="162"/>
      <c r="AC8535" s="159"/>
      <c r="AD8535" s="159"/>
      <c r="AE8535" s="162"/>
      <c r="AF8535" t="s">
        <v>3060</v>
      </c>
      <c r="AG8535" s="162"/>
      <c r="AH8535" s="163">
        <v>40549.88484953704</v>
      </c>
      <c r="AI8535" s="162"/>
    </row>
    <row r="8536" spans="1:35" ht="15" customHeight="1" thickBot="1" x14ac:dyDescent="0.4">
      <c r="A8536" s="159"/>
      <c r="B8536" s="5">
        <f t="shared" si="773"/>
        <v>8534</v>
      </c>
      <c r="C8536">
        <f t="shared" si="775"/>
        <v>34</v>
      </c>
      <c r="D8536" s="16">
        <f>+D8535</f>
        <v>1975</v>
      </c>
      <c r="E8536" s="101" t="s">
        <v>2482</v>
      </c>
      <c r="F8536" s="101" t="s">
        <v>25</v>
      </c>
      <c r="G8536" s="165">
        <v>924928</v>
      </c>
      <c r="H8536" s="101"/>
      <c r="I8536" s="101"/>
      <c r="J8536" s="101"/>
      <c r="K8536" s="101" t="s">
        <v>3383</v>
      </c>
      <c r="L8536" s="101"/>
      <c r="M8536" s="101"/>
      <c r="N8536" s="101"/>
      <c r="O8536" s="101"/>
      <c r="P8536" s="101"/>
      <c r="Q8536" s="101"/>
      <c r="R8536" s="101"/>
      <c r="S8536" s="128"/>
      <c r="T8536" s="101"/>
      <c r="U8536" s="101"/>
      <c r="V8536" s="130"/>
      <c r="W8536" s="101"/>
      <c r="X8536" s="101"/>
      <c r="Y8536" s="101"/>
      <c r="Z8536" s="101"/>
      <c r="AA8536" s="101"/>
      <c r="AB8536" s="101"/>
      <c r="AC8536" s="101"/>
      <c r="AD8536" s="101"/>
      <c r="AE8536" s="101"/>
      <c r="AF8536" t="s">
        <v>3451</v>
      </c>
      <c r="AG8536" s="101"/>
      <c r="AH8536" s="103">
        <v>45839</v>
      </c>
      <c r="AI8536" s="102" t="s">
        <v>5026</v>
      </c>
    </row>
    <row r="8537" spans="1:35" x14ac:dyDescent="0.35">
      <c r="A8537" s="3"/>
      <c r="B8537" s="5">
        <f t="shared" si="773"/>
        <v>8535</v>
      </c>
      <c r="C8537">
        <f t="shared" si="775"/>
        <v>92</v>
      </c>
      <c r="D8537" s="16">
        <v>1975</v>
      </c>
      <c r="E8537" t="s">
        <v>15</v>
      </c>
      <c r="F8537" t="s">
        <v>25</v>
      </c>
      <c r="G8537">
        <v>924962</v>
      </c>
      <c r="H8537" t="s">
        <v>17</v>
      </c>
      <c r="J8537" t="s">
        <v>3354</v>
      </c>
      <c r="K8537" t="s">
        <v>3383</v>
      </c>
      <c r="L8537" t="s">
        <v>28</v>
      </c>
      <c r="M8537" t="s">
        <v>3359</v>
      </c>
      <c r="AF8537" t="s">
        <v>3060</v>
      </c>
      <c r="AH8537" s="2">
        <v>40996.661782407406</v>
      </c>
    </row>
    <row r="8538" spans="1:35" x14ac:dyDescent="0.35">
      <c r="A8538" s="3"/>
      <c r="B8538" s="5">
        <f t="shared" si="773"/>
        <v>8536</v>
      </c>
      <c r="C8538">
        <f t="shared" si="775"/>
        <v>19</v>
      </c>
      <c r="D8538" s="16">
        <v>1975</v>
      </c>
      <c r="E8538" t="s">
        <v>15</v>
      </c>
      <c r="F8538" t="s">
        <v>25</v>
      </c>
      <c r="G8538">
        <v>925054</v>
      </c>
      <c r="H8538" t="s">
        <v>17</v>
      </c>
      <c r="J8538" t="s">
        <v>3356</v>
      </c>
      <c r="K8538" t="s">
        <v>3383</v>
      </c>
      <c r="L8538" t="s">
        <v>798</v>
      </c>
      <c r="M8538" t="s">
        <v>3359</v>
      </c>
      <c r="AC8538" s="3">
        <v>1975</v>
      </c>
      <c r="AF8538" t="s">
        <v>3060</v>
      </c>
      <c r="AH8538" s="2">
        <v>40262.379560185182</v>
      </c>
    </row>
    <row r="8539" spans="1:35" ht="15.5" customHeight="1" x14ac:dyDescent="0.35">
      <c r="A8539" s="3"/>
      <c r="B8539" s="5">
        <f t="shared" si="773"/>
        <v>8537</v>
      </c>
      <c r="C8539">
        <f t="shared" si="775"/>
        <v>23</v>
      </c>
      <c r="D8539" s="16">
        <v>1975</v>
      </c>
      <c r="E8539" t="s">
        <v>15</v>
      </c>
      <c r="F8539" t="s">
        <v>25</v>
      </c>
      <c r="G8539">
        <v>925073</v>
      </c>
      <c r="H8539" t="s">
        <v>17</v>
      </c>
      <c r="J8539" t="s">
        <v>3354</v>
      </c>
      <c r="K8539" t="s">
        <v>3383</v>
      </c>
      <c r="L8539" t="s">
        <v>224</v>
      </c>
      <c r="M8539" t="s">
        <v>3359</v>
      </c>
      <c r="AF8539" t="s">
        <v>3060</v>
      </c>
      <c r="AH8539" s="2">
        <v>39803.950486111113</v>
      </c>
    </row>
    <row r="8540" spans="1:35" x14ac:dyDescent="0.35">
      <c r="A8540" s="3"/>
      <c r="B8540" s="5">
        <f t="shared" si="773"/>
        <v>8538</v>
      </c>
      <c r="C8540">
        <f t="shared" si="775"/>
        <v>24</v>
      </c>
      <c r="D8540" s="16">
        <v>1975</v>
      </c>
      <c r="E8540" t="s">
        <v>15</v>
      </c>
      <c r="F8540" t="s">
        <v>25</v>
      </c>
      <c r="G8540">
        <v>925096</v>
      </c>
      <c r="H8540" t="s">
        <v>17</v>
      </c>
      <c r="J8540" t="s">
        <v>3354</v>
      </c>
      <c r="K8540" t="s">
        <v>3383</v>
      </c>
      <c r="L8540" t="s">
        <v>1312</v>
      </c>
      <c r="M8540" t="s">
        <v>3359</v>
      </c>
      <c r="AB8540" t="s">
        <v>2714</v>
      </c>
      <c r="AD8540" s="3" t="s">
        <v>2715</v>
      </c>
      <c r="AF8540" t="s">
        <v>3060</v>
      </c>
      <c r="AH8540" s="2">
        <v>40348.9925</v>
      </c>
    </row>
    <row r="8541" spans="1:35" x14ac:dyDescent="0.35">
      <c r="A8541" s="3"/>
      <c r="B8541" s="5">
        <f t="shared" si="773"/>
        <v>8539</v>
      </c>
      <c r="C8541">
        <f t="shared" si="775"/>
        <v>925</v>
      </c>
      <c r="D8541" s="16">
        <v>1975</v>
      </c>
      <c r="E8541" t="s">
        <v>15</v>
      </c>
      <c r="F8541" t="s">
        <v>25</v>
      </c>
      <c r="G8541">
        <v>925120</v>
      </c>
      <c r="H8541" t="s">
        <v>17</v>
      </c>
      <c r="J8541" t="s">
        <v>3354</v>
      </c>
      <c r="K8541" t="s">
        <v>3383</v>
      </c>
      <c r="L8541" t="s">
        <v>62</v>
      </c>
      <c r="M8541" t="s">
        <v>3359</v>
      </c>
      <c r="AF8541" t="s">
        <v>3060</v>
      </c>
      <c r="AH8541" s="2">
        <v>39793.346296296295</v>
      </c>
    </row>
    <row r="8542" spans="1:35" x14ac:dyDescent="0.35">
      <c r="A8542" s="3"/>
      <c r="B8542" s="5">
        <f t="shared" si="773"/>
        <v>8540</v>
      </c>
      <c r="C8542">
        <f t="shared" si="775"/>
        <v>71</v>
      </c>
      <c r="D8542" s="16">
        <v>1975</v>
      </c>
      <c r="E8542" t="s">
        <v>15</v>
      </c>
      <c r="F8542" t="s">
        <v>25</v>
      </c>
      <c r="G8542">
        <v>926045</v>
      </c>
      <c r="H8542" t="s">
        <v>17</v>
      </c>
      <c r="M8542" t="s">
        <v>3359</v>
      </c>
      <c r="AF8542" t="s">
        <v>3060</v>
      </c>
      <c r="AH8542" s="2">
        <v>39683.560057870367</v>
      </c>
    </row>
    <row r="8543" spans="1:35" x14ac:dyDescent="0.35">
      <c r="A8543" s="3"/>
      <c r="B8543" s="5">
        <f t="shared" si="773"/>
        <v>8541</v>
      </c>
      <c r="C8543">
        <f t="shared" si="775"/>
        <v>2</v>
      </c>
      <c r="D8543" s="16">
        <v>1975</v>
      </c>
      <c r="E8543" s="3" t="s">
        <v>15</v>
      </c>
      <c r="F8543" s="3" t="s">
        <v>25</v>
      </c>
      <c r="G8543" s="165">
        <v>926116</v>
      </c>
      <c r="H8543" s="3"/>
      <c r="I8543" s="3"/>
      <c r="J8543" s="3" t="s">
        <v>3354</v>
      </c>
      <c r="K8543" s="3" t="s">
        <v>3383</v>
      </c>
      <c r="L8543" s="3"/>
      <c r="M8543" s="3" t="s">
        <v>3453</v>
      </c>
      <c r="N8543" s="3"/>
      <c r="O8543" s="3"/>
      <c r="P8543" s="3"/>
      <c r="Q8543" s="3"/>
      <c r="R8543" s="3"/>
      <c r="S8543" s="152"/>
      <c r="T8543" s="3" t="s">
        <v>3262</v>
      </c>
      <c r="U8543" s="3"/>
      <c r="V8543" s="143"/>
      <c r="W8543" s="3" t="s">
        <v>3572</v>
      </c>
      <c r="X8543" s="3" t="s">
        <v>3660</v>
      </c>
      <c r="Y8543" s="3"/>
      <c r="Z8543" s="3"/>
      <c r="AA8543" s="3" t="s">
        <v>3262</v>
      </c>
      <c r="AB8543" s="3"/>
      <c r="AD8543" s="3" t="s">
        <v>3190</v>
      </c>
      <c r="AE8543" s="3"/>
      <c r="AF8543" t="s">
        <v>3451</v>
      </c>
      <c r="AG8543" s="3"/>
      <c r="AH8543" s="153">
        <v>45928</v>
      </c>
      <c r="AI8543" s="166" t="s">
        <v>5677</v>
      </c>
    </row>
    <row r="8544" spans="1:35" x14ac:dyDescent="0.35">
      <c r="A8544" s="3"/>
      <c r="B8544" s="5">
        <f t="shared" si="773"/>
        <v>8542</v>
      </c>
      <c r="C8544">
        <f t="shared" si="775"/>
        <v>78</v>
      </c>
      <c r="D8544" s="16">
        <v>1975</v>
      </c>
      <c r="E8544" t="s">
        <v>15</v>
      </c>
      <c r="F8544" t="s">
        <v>25</v>
      </c>
      <c r="G8544">
        <v>926118</v>
      </c>
      <c r="H8544" t="s">
        <v>17</v>
      </c>
      <c r="K8544" t="s">
        <v>3383</v>
      </c>
      <c r="L8544" t="s">
        <v>102</v>
      </c>
      <c r="M8544" t="s">
        <v>3359</v>
      </c>
      <c r="AB8544" t="s">
        <v>282</v>
      </c>
      <c r="AD8544" s="3" t="s">
        <v>2716</v>
      </c>
      <c r="AF8544" t="s">
        <v>3060</v>
      </c>
      <c r="AH8544" s="2">
        <v>40812.840381944443</v>
      </c>
    </row>
    <row r="8545" spans="1:35" x14ac:dyDescent="0.35">
      <c r="A8545" s="3"/>
      <c r="B8545" s="5">
        <f t="shared" si="773"/>
        <v>8543</v>
      </c>
      <c r="C8545">
        <f t="shared" si="775"/>
        <v>179</v>
      </c>
      <c r="D8545" s="16">
        <v>1975</v>
      </c>
      <c r="E8545" t="s">
        <v>15</v>
      </c>
      <c r="F8545" t="s">
        <v>25</v>
      </c>
      <c r="G8545">
        <v>926196</v>
      </c>
      <c r="H8545" t="s">
        <v>17</v>
      </c>
      <c r="J8545" t="s">
        <v>3354</v>
      </c>
      <c r="K8545" t="s">
        <v>3383</v>
      </c>
      <c r="L8545" t="s">
        <v>258</v>
      </c>
      <c r="M8545" t="s">
        <v>3359</v>
      </c>
      <c r="N8545" t="s">
        <v>3359</v>
      </c>
      <c r="AF8545" t="s">
        <v>3060</v>
      </c>
      <c r="AH8545" s="2">
        <v>40446.584085648145</v>
      </c>
    </row>
    <row r="8546" spans="1:35" x14ac:dyDescent="0.35">
      <c r="A8546" s="3"/>
      <c r="B8546" s="5">
        <f t="shared" si="773"/>
        <v>8544</v>
      </c>
      <c r="C8546">
        <f t="shared" si="775"/>
        <v>51</v>
      </c>
      <c r="D8546" s="16">
        <v>1975</v>
      </c>
      <c r="E8546" t="s">
        <v>15</v>
      </c>
      <c r="F8546" t="s">
        <v>25</v>
      </c>
      <c r="G8546">
        <v>926375</v>
      </c>
      <c r="H8546" t="s">
        <v>17</v>
      </c>
      <c r="J8546" t="s">
        <v>3354</v>
      </c>
      <c r="K8546" t="s">
        <v>3383</v>
      </c>
      <c r="L8546" t="s">
        <v>254</v>
      </c>
      <c r="M8546" t="s">
        <v>3359</v>
      </c>
      <c r="AD8546" s="3" t="s">
        <v>2717</v>
      </c>
      <c r="AF8546" t="s">
        <v>3060</v>
      </c>
      <c r="AH8546" s="2">
        <v>40578.039293981485</v>
      </c>
    </row>
    <row r="8547" spans="1:35" x14ac:dyDescent="0.35">
      <c r="A8547" s="3"/>
      <c r="B8547" s="5">
        <f t="shared" ref="B8547:B8610" si="777">+B8546+1</f>
        <v>8545</v>
      </c>
      <c r="C8547">
        <f t="shared" si="775"/>
        <v>2</v>
      </c>
      <c r="D8547" s="16">
        <v>1975</v>
      </c>
      <c r="E8547" t="s">
        <v>15</v>
      </c>
      <c r="F8547" t="s">
        <v>25</v>
      </c>
      <c r="G8547">
        <v>926426</v>
      </c>
      <c r="H8547" t="s">
        <v>17</v>
      </c>
      <c r="J8547" t="s">
        <v>3354</v>
      </c>
      <c r="L8547" t="s">
        <v>1484</v>
      </c>
      <c r="M8547" t="s">
        <v>3359</v>
      </c>
      <c r="AD8547" s="3" t="s">
        <v>3410</v>
      </c>
      <c r="AF8547" t="s">
        <v>3060</v>
      </c>
      <c r="AH8547" s="2">
        <v>39820.508506944447</v>
      </c>
    </row>
    <row r="8548" spans="1:35" x14ac:dyDescent="0.35">
      <c r="A8548" s="3"/>
      <c r="B8548" s="5">
        <f t="shared" si="777"/>
        <v>8546</v>
      </c>
      <c r="C8548">
        <f t="shared" si="775"/>
        <v>138</v>
      </c>
      <c r="D8548" s="16">
        <v>1975</v>
      </c>
      <c r="E8548" t="s">
        <v>15</v>
      </c>
      <c r="F8548" t="s">
        <v>25</v>
      </c>
      <c r="G8548">
        <v>926428</v>
      </c>
      <c r="H8548" t="s">
        <v>17</v>
      </c>
      <c r="J8548" t="s">
        <v>3354</v>
      </c>
      <c r="K8548" t="s">
        <v>3383</v>
      </c>
      <c r="L8548" t="s">
        <v>587</v>
      </c>
      <c r="M8548" t="s">
        <v>3359</v>
      </c>
      <c r="AB8548" t="s">
        <v>31</v>
      </c>
      <c r="AF8548" t="s">
        <v>3060</v>
      </c>
      <c r="AH8548" s="2">
        <v>41104.394629629627</v>
      </c>
    </row>
    <row r="8549" spans="1:35" x14ac:dyDescent="0.35">
      <c r="A8549" s="3"/>
      <c r="B8549" s="5">
        <f t="shared" si="777"/>
        <v>8547</v>
      </c>
      <c r="C8549">
        <f t="shared" si="775"/>
        <v>26</v>
      </c>
      <c r="D8549" s="16">
        <v>1975</v>
      </c>
      <c r="E8549" t="s">
        <v>15</v>
      </c>
      <c r="F8549" t="s">
        <v>25</v>
      </c>
      <c r="G8549">
        <v>926566</v>
      </c>
      <c r="H8549" t="s">
        <v>17</v>
      </c>
      <c r="M8549" t="s">
        <v>3359</v>
      </c>
      <c r="AF8549" t="s">
        <v>3060</v>
      </c>
      <c r="AH8549" s="2">
        <v>41090.404537037037</v>
      </c>
    </row>
    <row r="8550" spans="1:35" x14ac:dyDescent="0.35">
      <c r="A8550" s="3"/>
      <c r="B8550" s="5">
        <f t="shared" si="777"/>
        <v>8548</v>
      </c>
      <c r="C8550">
        <f t="shared" si="775"/>
        <v>269</v>
      </c>
      <c r="D8550" s="16">
        <v>1975</v>
      </c>
      <c r="E8550" t="s">
        <v>15</v>
      </c>
      <c r="F8550" t="s">
        <v>25</v>
      </c>
      <c r="G8550">
        <v>926592</v>
      </c>
      <c r="H8550" t="s">
        <v>17</v>
      </c>
      <c r="J8550" t="s">
        <v>3354</v>
      </c>
      <c r="K8550" t="s">
        <v>3383</v>
      </c>
      <c r="M8550" t="s">
        <v>3359</v>
      </c>
      <c r="N8550" t="s">
        <v>3359</v>
      </c>
      <c r="AF8550" t="s">
        <v>3060</v>
      </c>
      <c r="AH8550" s="2">
        <v>40887.511516203704</v>
      </c>
    </row>
    <row r="8551" spans="1:35" x14ac:dyDescent="0.35">
      <c r="A8551" s="3"/>
      <c r="B8551" s="5">
        <f t="shared" si="777"/>
        <v>8549</v>
      </c>
      <c r="C8551">
        <f t="shared" si="775"/>
        <v>4</v>
      </c>
      <c r="D8551" s="16">
        <v>1975</v>
      </c>
      <c r="E8551" t="s">
        <v>560</v>
      </c>
      <c r="F8551" t="s">
        <v>25</v>
      </c>
      <c r="G8551">
        <v>926861</v>
      </c>
      <c r="H8551" t="s">
        <v>17</v>
      </c>
      <c r="J8551" t="s">
        <v>3354</v>
      </c>
      <c r="K8551" t="s">
        <v>3383</v>
      </c>
      <c r="M8551" t="s">
        <v>3359</v>
      </c>
      <c r="W8551" t="s">
        <v>3557</v>
      </c>
      <c r="AB8551" t="s">
        <v>195</v>
      </c>
      <c r="AF8551" t="s">
        <v>3060</v>
      </c>
      <c r="AH8551" s="2">
        <v>40291.529270833336</v>
      </c>
    </row>
    <row r="8552" spans="1:35" ht="16" customHeight="1" x14ac:dyDescent="0.35">
      <c r="A8552" s="3"/>
      <c r="B8552" s="5">
        <f t="shared" si="777"/>
        <v>8550</v>
      </c>
      <c r="C8552">
        <f t="shared" si="775"/>
        <v>23</v>
      </c>
      <c r="D8552" s="146">
        <v>1975</v>
      </c>
      <c r="E8552" s="3" t="s">
        <v>560</v>
      </c>
      <c r="F8552" s="3" t="s">
        <v>25</v>
      </c>
      <c r="G8552" s="3">
        <v>926865</v>
      </c>
      <c r="H8552" s="3"/>
      <c r="I8552" s="3"/>
      <c r="J8552" s="3" t="s">
        <v>3354</v>
      </c>
      <c r="K8552" s="3" t="s">
        <v>3383</v>
      </c>
      <c r="L8552" s="3"/>
      <c r="M8552" s="3" t="s">
        <v>3453</v>
      </c>
      <c r="N8552" s="3" t="s">
        <v>3359</v>
      </c>
      <c r="O8552" s="3"/>
      <c r="P8552" s="3"/>
      <c r="Q8552" s="3"/>
      <c r="R8552" s="3"/>
      <c r="S8552" s="152"/>
      <c r="T8552" s="3" t="s">
        <v>3424</v>
      </c>
      <c r="U8552" s="3"/>
      <c r="V8552" s="143"/>
      <c r="W8552" s="3" t="s">
        <v>3557</v>
      </c>
      <c r="X8552" s="3" t="s">
        <v>3452</v>
      </c>
      <c r="Y8552" s="3"/>
      <c r="Z8552" s="3" t="s">
        <v>3359</v>
      </c>
      <c r="AB8552" s="3" t="s">
        <v>195</v>
      </c>
      <c r="AE8552" s="3"/>
      <c r="AF8552" s="3" t="s">
        <v>3451</v>
      </c>
      <c r="AG8552" s="3"/>
      <c r="AH8552" s="153">
        <v>45688</v>
      </c>
      <c r="AI8552" s="166"/>
    </row>
    <row r="8553" spans="1:35" x14ac:dyDescent="0.35">
      <c r="A8553" s="3"/>
      <c r="B8553" s="5">
        <f t="shared" si="777"/>
        <v>8551</v>
      </c>
      <c r="C8553">
        <f>+G8554-G8553</f>
        <v>366</v>
      </c>
      <c r="D8553" s="16">
        <v>1975</v>
      </c>
      <c r="E8553" t="s">
        <v>560</v>
      </c>
      <c r="F8553" t="s">
        <v>25</v>
      </c>
      <c r="G8553">
        <v>926888</v>
      </c>
      <c r="H8553" t="s">
        <v>17</v>
      </c>
      <c r="K8553" t="s">
        <v>3383</v>
      </c>
      <c r="L8553" t="s">
        <v>239</v>
      </c>
      <c r="M8553" t="s">
        <v>3359</v>
      </c>
      <c r="W8553" t="s">
        <v>3557</v>
      </c>
      <c r="AB8553" t="s">
        <v>195</v>
      </c>
      <c r="AD8553" s="3" t="s">
        <v>2719</v>
      </c>
      <c r="AF8553" t="s">
        <v>3060</v>
      </c>
      <c r="AH8553" s="2">
        <v>40393.769502314812</v>
      </c>
    </row>
    <row r="8554" spans="1:35" x14ac:dyDescent="0.35">
      <c r="A8554" s="3"/>
      <c r="B8554" s="5">
        <f t="shared" si="777"/>
        <v>8552</v>
      </c>
      <c r="C8554">
        <f t="shared" ref="C8554:C8621" si="778">+G8555-G8554</f>
        <v>83</v>
      </c>
      <c r="D8554" s="16">
        <v>1975</v>
      </c>
      <c r="E8554" t="s">
        <v>15</v>
      </c>
      <c r="F8554" t="s">
        <v>25</v>
      </c>
      <c r="G8554">
        <v>927254</v>
      </c>
      <c r="H8554" t="s">
        <v>17</v>
      </c>
      <c r="M8554" t="s">
        <v>3359</v>
      </c>
      <c r="AF8554" t="s">
        <v>3060</v>
      </c>
      <c r="AH8554" s="2">
        <v>40822.776828703703</v>
      </c>
    </row>
    <row r="8555" spans="1:35" x14ac:dyDescent="0.35">
      <c r="A8555" s="3"/>
      <c r="B8555" s="5">
        <f t="shared" si="777"/>
        <v>8553</v>
      </c>
      <c r="C8555">
        <f t="shared" si="778"/>
        <v>64</v>
      </c>
      <c r="D8555" s="16">
        <v>1975</v>
      </c>
      <c r="E8555" t="s">
        <v>15</v>
      </c>
      <c r="F8555" t="s">
        <v>16</v>
      </c>
      <c r="G8555">
        <v>927337</v>
      </c>
      <c r="H8555" t="s">
        <v>17</v>
      </c>
      <c r="J8555" t="s">
        <v>3356</v>
      </c>
      <c r="M8555" t="s">
        <v>3359</v>
      </c>
      <c r="AF8555" t="s">
        <v>3060</v>
      </c>
      <c r="AH8555" s="2">
        <v>40456.923611111109</v>
      </c>
    </row>
    <row r="8556" spans="1:35" x14ac:dyDescent="0.35">
      <c r="A8556" s="3"/>
      <c r="B8556" s="5">
        <f t="shared" si="777"/>
        <v>8554</v>
      </c>
      <c r="C8556">
        <f t="shared" si="778"/>
        <v>93</v>
      </c>
      <c r="D8556" s="16">
        <v>1975</v>
      </c>
      <c r="E8556" t="s">
        <v>15</v>
      </c>
      <c r="F8556" t="s">
        <v>16</v>
      </c>
      <c r="G8556">
        <v>927401</v>
      </c>
      <c r="H8556" t="s">
        <v>17</v>
      </c>
      <c r="M8556" t="s">
        <v>3359</v>
      </c>
      <c r="AF8556" t="s">
        <v>3060</v>
      </c>
      <c r="AH8556" s="2">
        <v>40698.355925925927</v>
      </c>
    </row>
    <row r="8557" spans="1:35" ht="15.5" x14ac:dyDescent="0.35">
      <c r="A8557" s="3"/>
      <c r="B8557" s="5">
        <f t="shared" si="777"/>
        <v>8555</v>
      </c>
      <c r="C8557">
        <f t="shared" ref="C8557:C8560" si="779">+G8558-G8557</f>
        <v>38</v>
      </c>
      <c r="D8557" s="16">
        <v>1975</v>
      </c>
      <c r="E8557" s="116" t="s">
        <v>15</v>
      </c>
      <c r="F8557" s="116" t="s">
        <v>16</v>
      </c>
      <c r="G8557" s="117">
        <v>927494</v>
      </c>
      <c r="H8557" s="172" t="s">
        <v>5836</v>
      </c>
      <c r="I8557" s="172"/>
      <c r="J8557" s="172" t="s">
        <v>3354</v>
      </c>
      <c r="K8557" s="172" t="s">
        <v>3383</v>
      </c>
      <c r="L8557" s="172"/>
      <c r="M8557" s="172" t="s">
        <v>3453</v>
      </c>
      <c r="N8557" s="172"/>
      <c r="O8557" s="172"/>
      <c r="P8557" s="172"/>
      <c r="Q8557" s="172"/>
      <c r="R8557" s="172"/>
      <c r="S8557" s="173"/>
      <c r="T8557" s="172" t="s">
        <v>3262</v>
      </c>
      <c r="U8557" s="172"/>
      <c r="V8557" s="174"/>
      <c r="W8557" s="172" t="s">
        <v>3572</v>
      </c>
      <c r="X8557" s="172" t="s">
        <v>3660</v>
      </c>
      <c r="Y8557" s="172"/>
      <c r="Z8557" s="172"/>
      <c r="AA8557" s="172" t="s">
        <v>3262</v>
      </c>
      <c r="AB8557" s="172"/>
      <c r="AC8557" s="172"/>
      <c r="AD8557" s="172"/>
      <c r="AE8557" s="172"/>
      <c r="AF8557" t="s">
        <v>3451</v>
      </c>
      <c r="AH8557" s="2">
        <v>45966</v>
      </c>
      <c r="AI8557" s="192" t="s">
        <v>5942</v>
      </c>
    </row>
    <row r="8558" spans="1:35" ht="15" thickBot="1" x14ac:dyDescent="0.4">
      <c r="A8558" s="3"/>
      <c r="B8558" s="5">
        <f t="shared" si="777"/>
        <v>8556</v>
      </c>
      <c r="C8558">
        <f t="shared" si="779"/>
        <v>4</v>
      </c>
      <c r="D8558" s="16">
        <v>1975</v>
      </c>
      <c r="E8558" t="s">
        <v>15</v>
      </c>
      <c r="F8558" t="s">
        <v>16</v>
      </c>
      <c r="G8558">
        <v>927532</v>
      </c>
      <c r="H8558" t="s">
        <v>17</v>
      </c>
      <c r="J8558" t="s">
        <v>3354</v>
      </c>
      <c r="M8558" t="s">
        <v>3359</v>
      </c>
      <c r="AF8558" t="s">
        <v>3060</v>
      </c>
      <c r="AH8558" s="2">
        <v>40746.886620370373</v>
      </c>
    </row>
    <row r="8559" spans="1:35" ht="15" customHeight="1" thickBot="1" x14ac:dyDescent="0.4">
      <c r="B8559" s="5">
        <f t="shared" si="777"/>
        <v>8557</v>
      </c>
      <c r="C8559">
        <f t="shared" si="779"/>
        <v>10</v>
      </c>
      <c r="D8559" s="16">
        <v>1975</v>
      </c>
      <c r="E8559" s="159" t="s">
        <v>15</v>
      </c>
      <c r="F8559" s="159" t="s">
        <v>16</v>
      </c>
      <c r="G8559" s="160">
        <v>927536</v>
      </c>
      <c r="H8559" s="159"/>
      <c r="I8559" s="159"/>
      <c r="J8559" s="159" t="s">
        <v>3354</v>
      </c>
      <c r="K8559" s="159" t="s">
        <v>3383</v>
      </c>
      <c r="L8559" s="159"/>
      <c r="M8559" s="159" t="s">
        <v>3453</v>
      </c>
      <c r="N8559" s="159"/>
      <c r="O8559" s="159"/>
      <c r="P8559" s="159"/>
      <c r="Q8559" s="159"/>
      <c r="R8559" s="159"/>
      <c r="S8559" s="159"/>
      <c r="T8559" s="159" t="s">
        <v>3262</v>
      </c>
      <c r="U8559" s="159"/>
      <c r="V8559" s="159"/>
      <c r="W8559" s="159" t="s">
        <v>3572</v>
      </c>
      <c r="X8559" s="159" t="s">
        <v>3660</v>
      </c>
      <c r="Y8559" s="159"/>
      <c r="Z8559" s="159"/>
      <c r="AA8559" s="159" t="s">
        <v>3262</v>
      </c>
      <c r="AB8559" s="159"/>
      <c r="AC8559" s="159"/>
      <c r="AD8559" s="159" t="s">
        <v>5715</v>
      </c>
      <c r="AE8559" s="159"/>
      <c r="AF8559" t="s">
        <v>3451</v>
      </c>
      <c r="AG8559" s="159"/>
      <c r="AH8559" s="176">
        <v>46207</v>
      </c>
      <c r="AI8559" s="76" t="s">
        <v>6789</v>
      </c>
    </row>
    <row r="8560" spans="1:35" x14ac:dyDescent="0.35">
      <c r="A8560" s="3"/>
      <c r="B8560" s="5">
        <f t="shared" si="777"/>
        <v>8558</v>
      </c>
      <c r="C8560">
        <f t="shared" si="779"/>
        <v>4</v>
      </c>
      <c r="D8560" s="16">
        <v>1975</v>
      </c>
      <c r="E8560" t="s">
        <v>2520</v>
      </c>
      <c r="F8560" t="s">
        <v>1112</v>
      </c>
      <c r="G8560">
        <v>927546</v>
      </c>
      <c r="J8560" t="s">
        <v>380</v>
      </c>
      <c r="K8560" t="s">
        <v>3383</v>
      </c>
      <c r="M8560" t="s">
        <v>3453</v>
      </c>
      <c r="U8560" t="s">
        <v>3971</v>
      </c>
      <c r="W8560" t="s">
        <v>3971</v>
      </c>
      <c r="AD8560" s="3" t="s">
        <v>6164</v>
      </c>
      <c r="AF8560" t="s">
        <v>3451</v>
      </c>
      <c r="AH8560" s="2">
        <v>46032</v>
      </c>
    </row>
    <row r="8561" spans="1:35" x14ac:dyDescent="0.35">
      <c r="A8561" s="3"/>
      <c r="B8561" s="5">
        <f t="shared" si="777"/>
        <v>8559</v>
      </c>
      <c r="C8561">
        <f t="shared" ref="C8561:C8564" si="780">+G8562-G8561</f>
        <v>8</v>
      </c>
      <c r="D8561" s="16">
        <v>1975</v>
      </c>
      <c r="E8561" t="s">
        <v>2520</v>
      </c>
      <c r="F8561" t="s">
        <v>16</v>
      </c>
      <c r="G8561">
        <v>927550</v>
      </c>
      <c r="H8561" t="s">
        <v>17</v>
      </c>
      <c r="K8561" t="s">
        <v>3383</v>
      </c>
      <c r="M8561" t="s">
        <v>3359</v>
      </c>
      <c r="AD8561" s="3" t="s">
        <v>2649</v>
      </c>
      <c r="AF8561" t="s">
        <v>3060</v>
      </c>
      <c r="AH8561" s="2">
        <v>39929.392060185186</v>
      </c>
    </row>
    <row r="8562" spans="1:35" ht="15" thickBot="1" x14ac:dyDescent="0.4">
      <c r="A8562" s="3"/>
      <c r="B8562" s="5">
        <f t="shared" si="777"/>
        <v>8560</v>
      </c>
      <c r="C8562">
        <f t="shared" si="780"/>
        <v>12</v>
      </c>
      <c r="D8562" s="16">
        <v>1975</v>
      </c>
      <c r="E8562" t="s">
        <v>2520</v>
      </c>
      <c r="F8562" t="s">
        <v>1112</v>
      </c>
      <c r="G8562">
        <v>927558</v>
      </c>
      <c r="H8562" t="s">
        <v>17</v>
      </c>
      <c r="J8562" t="s">
        <v>380</v>
      </c>
      <c r="K8562" t="s">
        <v>3383</v>
      </c>
      <c r="L8562" t="s">
        <v>80</v>
      </c>
      <c r="M8562" t="s">
        <v>3359</v>
      </c>
      <c r="S8562" s="148">
        <v>447</v>
      </c>
      <c r="AF8562" t="s">
        <v>3060</v>
      </c>
      <c r="AH8562" s="2">
        <v>39994.607453703706</v>
      </c>
    </row>
    <row r="8563" spans="1:35" ht="15" customHeight="1" thickBot="1" x14ac:dyDescent="0.4">
      <c r="B8563" s="5">
        <f t="shared" si="777"/>
        <v>8561</v>
      </c>
      <c r="C8563">
        <f t="shared" si="780"/>
        <v>1698</v>
      </c>
      <c r="D8563" s="16">
        <v>1975</v>
      </c>
      <c r="E8563" s="159" t="s">
        <v>2520</v>
      </c>
      <c r="F8563" s="159" t="s">
        <v>3762</v>
      </c>
      <c r="G8563" s="160">
        <v>927570</v>
      </c>
      <c r="H8563" s="159"/>
      <c r="I8563" s="159"/>
      <c r="J8563" s="159" t="s">
        <v>380</v>
      </c>
      <c r="K8563" s="159" t="s">
        <v>3383</v>
      </c>
      <c r="L8563" s="159"/>
      <c r="M8563" s="159" t="s">
        <v>3453</v>
      </c>
      <c r="N8563" s="159"/>
      <c r="O8563" s="159"/>
      <c r="P8563" s="159"/>
      <c r="Q8563" s="159"/>
      <c r="R8563" s="159"/>
      <c r="S8563" s="159"/>
      <c r="T8563" s="159"/>
      <c r="U8563" s="159" t="s">
        <v>3971</v>
      </c>
      <c r="V8563" s="159"/>
      <c r="W8563" s="159" t="s">
        <v>3971</v>
      </c>
      <c r="X8563" s="159"/>
      <c r="Y8563" s="159"/>
      <c r="Z8563" s="159"/>
      <c r="AA8563" s="159"/>
      <c r="AB8563" s="159"/>
      <c r="AC8563" s="159"/>
      <c r="AD8563" s="159"/>
      <c r="AE8563" s="159"/>
      <c r="AF8563" t="s">
        <v>3451</v>
      </c>
      <c r="AG8563" s="159"/>
      <c r="AH8563" s="176">
        <v>46207</v>
      </c>
      <c r="AI8563" s="76" t="s">
        <v>6816</v>
      </c>
    </row>
    <row r="8564" spans="1:35" ht="16" customHeight="1" x14ac:dyDescent="0.35">
      <c r="A8564" s="3"/>
      <c r="B8564" s="5">
        <f t="shared" si="777"/>
        <v>8562</v>
      </c>
      <c r="C8564">
        <f t="shared" si="780"/>
        <v>889</v>
      </c>
      <c r="D8564" s="16">
        <v>1975</v>
      </c>
      <c r="E8564" t="s">
        <v>759</v>
      </c>
      <c r="F8564" t="s">
        <v>25</v>
      </c>
      <c r="G8564">
        <v>929268</v>
      </c>
      <c r="H8564" t="s">
        <v>17</v>
      </c>
      <c r="K8564" t="s">
        <v>3383</v>
      </c>
      <c r="L8564" t="s">
        <v>102</v>
      </c>
      <c r="M8564" t="s">
        <v>3359</v>
      </c>
      <c r="AF8564" t="s">
        <v>3060</v>
      </c>
      <c r="AH8564" s="2">
        <v>39818.819837962961</v>
      </c>
    </row>
    <row r="8565" spans="1:35" x14ac:dyDescent="0.35">
      <c r="A8565" s="3"/>
      <c r="B8565" s="5">
        <f t="shared" si="777"/>
        <v>8563</v>
      </c>
      <c r="C8565">
        <f t="shared" si="778"/>
        <v>133</v>
      </c>
      <c r="D8565" s="16">
        <v>1975</v>
      </c>
      <c r="E8565" t="s">
        <v>15</v>
      </c>
      <c r="F8565" t="s">
        <v>25</v>
      </c>
      <c r="G8565">
        <v>930157</v>
      </c>
      <c r="H8565" t="s">
        <v>17</v>
      </c>
      <c r="J8565" t="s">
        <v>3356</v>
      </c>
      <c r="K8565" t="s">
        <v>3383</v>
      </c>
      <c r="L8565" t="s">
        <v>630</v>
      </c>
      <c r="M8565" t="s">
        <v>3359</v>
      </c>
      <c r="AF8565" t="s">
        <v>3060</v>
      </c>
      <c r="AH8565" s="2">
        <v>40051.830613425926</v>
      </c>
    </row>
    <row r="8566" spans="1:35" x14ac:dyDescent="0.35">
      <c r="A8566" s="3"/>
      <c r="B8566" s="5">
        <f t="shared" si="777"/>
        <v>8564</v>
      </c>
      <c r="C8566">
        <f t="shared" si="778"/>
        <v>29</v>
      </c>
      <c r="D8566" s="16">
        <v>1975</v>
      </c>
      <c r="E8566" t="s">
        <v>15</v>
      </c>
      <c r="F8566" t="s">
        <v>25</v>
      </c>
      <c r="G8566">
        <v>930290</v>
      </c>
      <c r="H8566" t="s">
        <v>17</v>
      </c>
      <c r="M8566" t="s">
        <v>3359</v>
      </c>
      <c r="AF8566" t="s">
        <v>3060</v>
      </c>
      <c r="AH8566" s="2">
        <v>40505.879803240743</v>
      </c>
    </row>
    <row r="8567" spans="1:35" x14ac:dyDescent="0.35">
      <c r="B8567" s="5">
        <f t="shared" si="777"/>
        <v>8565</v>
      </c>
      <c r="C8567">
        <f t="shared" si="778"/>
        <v>485</v>
      </c>
      <c r="D8567" s="16">
        <v>1975</v>
      </c>
      <c r="E8567" t="s">
        <v>15</v>
      </c>
      <c r="F8567" t="s">
        <v>25</v>
      </c>
      <c r="G8567">
        <v>930319</v>
      </c>
      <c r="H8567" t="s">
        <v>17</v>
      </c>
      <c r="J8567" t="s">
        <v>3354</v>
      </c>
      <c r="K8567" t="s">
        <v>3383</v>
      </c>
      <c r="L8567" t="s">
        <v>52</v>
      </c>
      <c r="M8567" t="s">
        <v>3359</v>
      </c>
      <c r="AF8567" t="s">
        <v>3060</v>
      </c>
      <c r="AH8567" s="2">
        <v>40675.365208333336</v>
      </c>
    </row>
    <row r="8568" spans="1:35" x14ac:dyDescent="0.35">
      <c r="A8568" s="3"/>
      <c r="B8568" s="5">
        <f t="shared" si="777"/>
        <v>8566</v>
      </c>
      <c r="C8568">
        <f t="shared" si="778"/>
        <v>3</v>
      </c>
      <c r="D8568" s="16">
        <v>1975</v>
      </c>
      <c r="E8568" t="s">
        <v>15</v>
      </c>
      <c r="F8568" t="s">
        <v>25</v>
      </c>
      <c r="G8568">
        <v>930804</v>
      </c>
      <c r="H8568" t="s">
        <v>17</v>
      </c>
      <c r="J8568" t="s">
        <v>3354</v>
      </c>
      <c r="M8568" t="s">
        <v>3359</v>
      </c>
      <c r="AF8568" t="s">
        <v>3060</v>
      </c>
      <c r="AH8568" s="2">
        <v>39949.882962962962</v>
      </c>
    </row>
    <row r="8569" spans="1:35" ht="15.5" x14ac:dyDescent="0.35">
      <c r="A8569" s="3"/>
      <c r="B8569" s="5">
        <f t="shared" si="777"/>
        <v>8567</v>
      </c>
      <c r="C8569">
        <f t="shared" si="778"/>
        <v>205</v>
      </c>
      <c r="D8569" s="16">
        <v>1975</v>
      </c>
      <c r="E8569" s="116" t="s">
        <v>15</v>
      </c>
      <c r="F8569" s="116" t="s">
        <v>25</v>
      </c>
      <c r="G8569" s="117">
        <v>930807</v>
      </c>
      <c r="H8569" s="172" t="s">
        <v>5836</v>
      </c>
      <c r="I8569" s="172"/>
      <c r="J8569" s="172" t="s">
        <v>3354</v>
      </c>
      <c r="K8569" s="172" t="s">
        <v>3383</v>
      </c>
      <c r="L8569" s="172"/>
      <c r="M8569" s="172" t="s">
        <v>3453</v>
      </c>
      <c r="N8569" s="172"/>
      <c r="O8569" s="172"/>
      <c r="P8569" s="172"/>
      <c r="Q8569" s="172"/>
      <c r="R8569" s="172"/>
      <c r="S8569" s="173"/>
      <c r="T8569" s="172" t="s">
        <v>3262</v>
      </c>
      <c r="U8569" s="172"/>
      <c r="V8569" s="174"/>
      <c r="W8569" s="172" t="s">
        <v>3572</v>
      </c>
      <c r="X8569" s="172" t="s">
        <v>3660</v>
      </c>
      <c r="Y8569" s="172"/>
      <c r="Z8569" s="172"/>
      <c r="AA8569" s="172" t="s">
        <v>3262</v>
      </c>
      <c r="AB8569" s="172"/>
      <c r="AC8569" s="172"/>
      <c r="AD8569" s="172" t="s">
        <v>5715</v>
      </c>
      <c r="AE8569" s="172"/>
      <c r="AF8569" t="s">
        <v>3451</v>
      </c>
      <c r="AH8569" s="2">
        <v>45966</v>
      </c>
      <c r="AI8569" s="192" t="s">
        <v>5943</v>
      </c>
    </row>
    <row r="8570" spans="1:35" x14ac:dyDescent="0.35">
      <c r="A8570" s="3"/>
      <c r="B8570" s="5">
        <f t="shared" si="777"/>
        <v>8568</v>
      </c>
      <c r="C8570">
        <f t="shared" si="778"/>
        <v>38</v>
      </c>
      <c r="D8570" s="16">
        <v>1975</v>
      </c>
      <c r="E8570" t="s">
        <v>15</v>
      </c>
      <c r="F8570" t="s">
        <v>25</v>
      </c>
      <c r="G8570">
        <v>931012</v>
      </c>
      <c r="H8570" t="s">
        <v>17</v>
      </c>
      <c r="J8570" t="s">
        <v>3354</v>
      </c>
      <c r="K8570" t="s">
        <v>3383</v>
      </c>
      <c r="L8570" t="s">
        <v>818</v>
      </c>
      <c r="M8570" t="s">
        <v>3359</v>
      </c>
      <c r="S8570" s="148">
        <v>462</v>
      </c>
      <c r="AF8570" t="s">
        <v>3060</v>
      </c>
      <c r="AH8570" s="2">
        <v>40990.843981481485</v>
      </c>
    </row>
    <row r="8571" spans="1:35" x14ac:dyDescent="0.35">
      <c r="B8571" s="5">
        <f t="shared" si="777"/>
        <v>8569</v>
      </c>
      <c r="C8571">
        <f t="shared" si="778"/>
        <v>76</v>
      </c>
      <c r="D8571" s="16">
        <v>1975</v>
      </c>
      <c r="E8571" t="s">
        <v>15</v>
      </c>
      <c r="F8571" t="s">
        <v>25</v>
      </c>
      <c r="G8571">
        <v>931050</v>
      </c>
      <c r="H8571" t="s">
        <v>17</v>
      </c>
      <c r="J8571" t="s">
        <v>3354</v>
      </c>
      <c r="K8571" t="s">
        <v>3383</v>
      </c>
      <c r="L8571" t="s">
        <v>1312</v>
      </c>
      <c r="M8571" t="s">
        <v>3359</v>
      </c>
      <c r="AF8571" t="s">
        <v>3060</v>
      </c>
      <c r="AH8571" s="2">
        <v>40798.078252314815</v>
      </c>
    </row>
    <row r="8572" spans="1:35" ht="15.5" x14ac:dyDescent="0.35">
      <c r="B8572" s="5">
        <f t="shared" si="777"/>
        <v>8570</v>
      </c>
      <c r="C8572">
        <f t="shared" si="778"/>
        <v>100</v>
      </c>
      <c r="D8572" s="16">
        <f>+D8571</f>
        <v>1975</v>
      </c>
      <c r="E8572" s="101" t="s">
        <v>15</v>
      </c>
      <c r="F8572" s="101" t="s">
        <v>25</v>
      </c>
      <c r="G8572" s="165">
        <v>931126</v>
      </c>
      <c r="H8572" s="101"/>
      <c r="I8572" s="101"/>
      <c r="J8572" s="101"/>
      <c r="K8572" s="101" t="s">
        <v>3366</v>
      </c>
      <c r="L8572" s="101"/>
      <c r="M8572" s="101"/>
      <c r="N8572" s="101"/>
      <c r="O8572" s="101"/>
      <c r="P8572" s="101"/>
      <c r="Q8572" s="101"/>
      <c r="R8572" s="101"/>
      <c r="S8572" s="128"/>
      <c r="T8572" s="101"/>
      <c r="U8572" s="101"/>
      <c r="V8572" s="130"/>
      <c r="W8572" s="101"/>
      <c r="X8572" s="101"/>
      <c r="Y8572" s="101"/>
      <c r="Z8572" s="101"/>
      <c r="AA8572" s="101"/>
      <c r="AB8572" s="101"/>
      <c r="AC8572" s="101"/>
      <c r="AD8572" s="101"/>
      <c r="AE8572" s="101"/>
      <c r="AF8572" t="s">
        <v>3451</v>
      </c>
      <c r="AG8572" s="101"/>
      <c r="AH8572" s="103">
        <v>45839</v>
      </c>
      <c r="AI8572" s="102" t="s">
        <v>5192</v>
      </c>
    </row>
    <row r="8573" spans="1:35" x14ac:dyDescent="0.35">
      <c r="B8573" s="5">
        <f t="shared" si="777"/>
        <v>8571</v>
      </c>
      <c r="C8573">
        <f t="shared" si="778"/>
        <v>26</v>
      </c>
      <c r="D8573" s="16">
        <v>1975</v>
      </c>
      <c r="E8573" t="s">
        <v>15</v>
      </c>
      <c r="F8573" t="s">
        <v>25</v>
      </c>
      <c r="G8573">
        <v>931226</v>
      </c>
      <c r="H8573" t="s">
        <v>17</v>
      </c>
      <c r="J8573" t="s">
        <v>3354</v>
      </c>
      <c r="K8573" t="s">
        <v>3383</v>
      </c>
      <c r="L8573" t="s">
        <v>2720</v>
      </c>
      <c r="M8573" t="s">
        <v>3359</v>
      </c>
      <c r="AF8573" t="s">
        <v>3060</v>
      </c>
      <c r="AH8573" s="2">
        <v>39867.789826388886</v>
      </c>
    </row>
    <row r="8574" spans="1:35" x14ac:dyDescent="0.35">
      <c r="B8574" s="5">
        <f t="shared" si="777"/>
        <v>8572</v>
      </c>
      <c r="C8574">
        <f t="shared" si="778"/>
        <v>101</v>
      </c>
      <c r="D8574" s="16">
        <v>1975</v>
      </c>
      <c r="E8574" t="s">
        <v>15</v>
      </c>
      <c r="F8574" t="s">
        <v>25</v>
      </c>
      <c r="G8574">
        <v>931252</v>
      </c>
      <c r="H8574" t="s">
        <v>17</v>
      </c>
      <c r="J8574" t="s">
        <v>3354</v>
      </c>
      <c r="M8574" t="s">
        <v>3359</v>
      </c>
      <c r="AF8574" t="s">
        <v>3060</v>
      </c>
      <c r="AH8574" s="2">
        <v>40304.77238425926</v>
      </c>
    </row>
    <row r="8575" spans="1:35" x14ac:dyDescent="0.35">
      <c r="B8575" s="5">
        <f t="shared" si="777"/>
        <v>8573</v>
      </c>
      <c r="C8575">
        <f t="shared" si="778"/>
        <v>156</v>
      </c>
      <c r="D8575" s="16">
        <v>1975</v>
      </c>
      <c r="E8575" s="3" t="s">
        <v>15</v>
      </c>
      <c r="F8575" s="3" t="s">
        <v>25</v>
      </c>
      <c r="G8575" s="3">
        <v>931353</v>
      </c>
      <c r="H8575" s="3"/>
      <c r="I8575" s="3"/>
      <c r="J8575" s="3"/>
      <c r="K8575" s="3" t="s">
        <v>3383</v>
      </c>
      <c r="L8575" s="3"/>
      <c r="M8575" s="3"/>
      <c r="N8575" s="3"/>
      <c r="O8575" s="3"/>
      <c r="P8575" s="3"/>
      <c r="Q8575" s="3"/>
      <c r="R8575" s="3"/>
      <c r="S8575" s="152"/>
      <c r="T8575" s="3"/>
      <c r="U8575" s="3"/>
      <c r="V8575" s="143"/>
      <c r="W8575" s="3"/>
      <c r="X8575" s="3"/>
      <c r="Y8575" s="3"/>
      <c r="Z8575" s="3"/>
      <c r="AB8575" s="3"/>
      <c r="AE8575" s="3"/>
      <c r="AF8575" s="3" t="s">
        <v>3451</v>
      </c>
      <c r="AG8575" s="3"/>
      <c r="AH8575" s="153">
        <v>45688</v>
      </c>
      <c r="AI8575" s="14" t="s">
        <v>4704</v>
      </c>
    </row>
    <row r="8576" spans="1:35" x14ac:dyDescent="0.35">
      <c r="B8576" s="5">
        <f t="shared" si="777"/>
        <v>8574</v>
      </c>
      <c r="C8576">
        <f t="shared" si="778"/>
        <v>131</v>
      </c>
      <c r="D8576" s="16">
        <v>1975</v>
      </c>
      <c r="E8576" s="3" t="s">
        <v>15</v>
      </c>
      <c r="F8576" s="3" t="s">
        <v>25</v>
      </c>
      <c r="G8576" s="3">
        <v>931509</v>
      </c>
      <c r="H8576" s="3"/>
      <c r="I8576" s="3"/>
      <c r="J8576" s="3"/>
      <c r="K8576" s="3"/>
      <c r="L8576" s="3"/>
      <c r="M8576" s="3"/>
      <c r="N8576" s="3"/>
      <c r="O8576" s="3"/>
      <c r="P8576" s="3"/>
      <c r="Q8576" s="3"/>
      <c r="R8576" s="3"/>
      <c r="S8576" s="152"/>
      <c r="T8576" s="3"/>
      <c r="U8576" s="3"/>
      <c r="V8576" s="143"/>
      <c r="W8576" s="3"/>
      <c r="X8576" s="3"/>
      <c r="Y8576" s="3"/>
      <c r="Z8576" s="3"/>
      <c r="AB8576" s="3"/>
      <c r="AE8576" s="3"/>
      <c r="AF8576" s="3" t="s">
        <v>3451</v>
      </c>
      <c r="AG8576" s="3"/>
      <c r="AH8576" s="153">
        <v>45661</v>
      </c>
      <c r="AI8576" s="14" t="s">
        <v>4587</v>
      </c>
    </row>
    <row r="8577" spans="2:35" x14ac:dyDescent="0.35">
      <c r="B8577" s="5">
        <f t="shared" si="777"/>
        <v>8575</v>
      </c>
      <c r="C8577">
        <f t="shared" si="778"/>
        <v>69</v>
      </c>
      <c r="D8577" s="16">
        <v>1975</v>
      </c>
      <c r="E8577" t="s">
        <v>15</v>
      </c>
      <c r="F8577" t="s">
        <v>25</v>
      </c>
      <c r="G8577">
        <v>931640</v>
      </c>
      <c r="H8577" t="s">
        <v>17</v>
      </c>
      <c r="J8577" t="s">
        <v>3356</v>
      </c>
      <c r="K8577" t="s">
        <v>3383</v>
      </c>
      <c r="M8577" t="s">
        <v>3359</v>
      </c>
      <c r="AF8577" t="s">
        <v>3060</v>
      </c>
      <c r="AH8577" s="2">
        <v>40714.686712962961</v>
      </c>
    </row>
    <row r="8578" spans="2:35" x14ac:dyDescent="0.35">
      <c r="B8578" s="5">
        <f t="shared" si="777"/>
        <v>8576</v>
      </c>
      <c r="C8578">
        <f t="shared" si="778"/>
        <v>22</v>
      </c>
      <c r="D8578" s="16">
        <v>1975</v>
      </c>
      <c r="E8578" s="3" t="s">
        <v>15</v>
      </c>
      <c r="F8578" s="3" t="s">
        <v>25</v>
      </c>
      <c r="G8578" s="165">
        <v>931709</v>
      </c>
      <c r="H8578" s="3"/>
      <c r="I8578" s="3"/>
      <c r="J8578" s="3" t="s">
        <v>3354</v>
      </c>
      <c r="K8578" s="3" t="s">
        <v>3383</v>
      </c>
      <c r="L8578" s="3"/>
      <c r="M8578" s="3"/>
      <c r="N8578" s="3"/>
      <c r="O8578" s="3"/>
      <c r="P8578" s="3"/>
      <c r="Q8578" s="3"/>
      <c r="R8578" s="3"/>
      <c r="S8578" s="152"/>
      <c r="T8578" s="3" t="s">
        <v>3262</v>
      </c>
      <c r="U8578" s="3"/>
      <c r="V8578" s="143"/>
      <c r="W8578" s="3" t="s">
        <v>3572</v>
      </c>
      <c r="X8578" s="3" t="s">
        <v>3660</v>
      </c>
      <c r="Y8578" s="3"/>
      <c r="Z8578" s="3"/>
      <c r="AA8578" s="3" t="s">
        <v>3262</v>
      </c>
      <c r="AB8578" s="3"/>
      <c r="AE8578" s="3"/>
      <c r="AF8578" t="s">
        <v>3451</v>
      </c>
      <c r="AH8578" s="2">
        <v>45783</v>
      </c>
      <c r="AI8578" s="166" t="s">
        <v>5033</v>
      </c>
    </row>
    <row r="8579" spans="2:35" x14ac:dyDescent="0.35">
      <c r="B8579" s="5">
        <f t="shared" si="777"/>
        <v>8577</v>
      </c>
      <c r="C8579">
        <f t="shared" si="778"/>
        <v>373</v>
      </c>
      <c r="D8579" s="16">
        <v>1975</v>
      </c>
      <c r="E8579" s="3" t="s">
        <v>15</v>
      </c>
      <c r="F8579" s="3" t="s">
        <v>25</v>
      </c>
      <c r="G8579" s="3">
        <v>931731</v>
      </c>
      <c r="H8579" s="3"/>
      <c r="I8579" s="3"/>
      <c r="J8579" s="3"/>
      <c r="K8579" s="3"/>
      <c r="L8579" s="3"/>
      <c r="M8579" s="3"/>
      <c r="N8579" s="3"/>
      <c r="O8579" s="3"/>
      <c r="P8579" s="3"/>
      <c r="Q8579" s="3"/>
      <c r="R8579" s="3"/>
      <c r="S8579" s="152"/>
      <c r="T8579" s="3"/>
      <c r="U8579" s="3"/>
      <c r="V8579" s="143"/>
      <c r="W8579" s="3"/>
      <c r="X8579" s="3"/>
      <c r="Y8579" s="3"/>
      <c r="Z8579" s="3"/>
      <c r="AB8579" s="3"/>
      <c r="AE8579" s="3"/>
      <c r="AF8579" s="3" t="s">
        <v>3451</v>
      </c>
      <c r="AG8579" s="3"/>
      <c r="AH8579" s="153">
        <v>45661</v>
      </c>
      <c r="AI8579" s="14" t="s">
        <v>4487</v>
      </c>
    </row>
    <row r="8580" spans="2:35" x14ac:dyDescent="0.35">
      <c r="B8580" s="5">
        <f t="shared" si="777"/>
        <v>8578</v>
      </c>
      <c r="C8580">
        <f t="shared" si="778"/>
        <v>129</v>
      </c>
      <c r="D8580" s="16">
        <v>1975</v>
      </c>
      <c r="E8580" t="s">
        <v>15</v>
      </c>
      <c r="F8580" t="s">
        <v>16</v>
      </c>
      <c r="G8580">
        <v>932104</v>
      </c>
      <c r="H8580" t="s">
        <v>17</v>
      </c>
      <c r="J8580" t="s">
        <v>3354</v>
      </c>
      <c r="K8580" t="s">
        <v>3383</v>
      </c>
      <c r="L8580" t="s">
        <v>52</v>
      </c>
      <c r="M8580" t="s">
        <v>3359</v>
      </c>
      <c r="AF8580" t="s">
        <v>3060</v>
      </c>
      <c r="AH8580" s="2">
        <v>39967.946250000001</v>
      </c>
    </row>
    <row r="8581" spans="2:35" x14ac:dyDescent="0.35">
      <c r="B8581" s="5">
        <f t="shared" si="777"/>
        <v>8579</v>
      </c>
      <c r="C8581">
        <f t="shared" si="778"/>
        <v>2</v>
      </c>
      <c r="D8581" s="16">
        <v>1975</v>
      </c>
      <c r="E8581" t="s">
        <v>15</v>
      </c>
      <c r="F8581" t="s">
        <v>16</v>
      </c>
      <c r="G8581">
        <v>932233</v>
      </c>
      <c r="H8581" t="s">
        <v>17</v>
      </c>
      <c r="J8581" t="s">
        <v>3354</v>
      </c>
      <c r="M8581" t="s">
        <v>3359</v>
      </c>
      <c r="AF8581" t="s">
        <v>3060</v>
      </c>
      <c r="AH8581" s="2">
        <v>39902.753437500003</v>
      </c>
    </row>
    <row r="8582" spans="2:35" x14ac:dyDescent="0.35">
      <c r="B8582" s="5">
        <f t="shared" si="777"/>
        <v>8580</v>
      </c>
      <c r="C8582">
        <f t="shared" si="778"/>
        <v>294</v>
      </c>
      <c r="D8582" s="16">
        <v>1975</v>
      </c>
      <c r="E8582" t="s">
        <v>15</v>
      </c>
      <c r="F8582" t="s">
        <v>16</v>
      </c>
      <c r="G8582">
        <v>932235</v>
      </c>
      <c r="H8582" t="s">
        <v>17</v>
      </c>
      <c r="K8582" t="s">
        <v>3383</v>
      </c>
      <c r="M8582" t="s">
        <v>3359</v>
      </c>
      <c r="AD8582" s="3" t="s">
        <v>2721</v>
      </c>
      <c r="AF8582" t="s">
        <v>3060</v>
      </c>
      <c r="AH8582" s="2">
        <v>40944.071215277778</v>
      </c>
    </row>
    <row r="8583" spans="2:35" ht="15" customHeight="1" x14ac:dyDescent="0.35">
      <c r="B8583" s="5">
        <f t="shared" si="777"/>
        <v>8581</v>
      </c>
      <c r="C8583">
        <f t="shared" si="778"/>
        <v>123</v>
      </c>
      <c r="D8583" s="16">
        <v>1975</v>
      </c>
      <c r="E8583" t="s">
        <v>15</v>
      </c>
      <c r="F8583" t="s">
        <v>16</v>
      </c>
      <c r="G8583">
        <v>932529</v>
      </c>
      <c r="H8583" t="s">
        <v>17</v>
      </c>
      <c r="J8583" t="s">
        <v>3354</v>
      </c>
      <c r="K8583" t="s">
        <v>3383</v>
      </c>
      <c r="M8583" t="s">
        <v>3359</v>
      </c>
      <c r="AB8583" s="221" t="s">
        <v>6115</v>
      </c>
      <c r="AD8583" s="39" t="s">
        <v>6114</v>
      </c>
      <c r="AF8583" t="s">
        <v>3060</v>
      </c>
      <c r="AH8583" s="2">
        <v>40947.429027777776</v>
      </c>
    </row>
    <row r="8584" spans="2:35" x14ac:dyDescent="0.35">
      <c r="B8584" s="5">
        <f t="shared" si="777"/>
        <v>8582</v>
      </c>
      <c r="C8584">
        <f t="shared" si="778"/>
        <v>98</v>
      </c>
      <c r="D8584" s="146">
        <v>1975</v>
      </c>
      <c r="E8584" s="3" t="s">
        <v>15</v>
      </c>
      <c r="F8584" s="3" t="s">
        <v>16</v>
      </c>
      <c r="G8584" s="3">
        <v>932652</v>
      </c>
      <c r="J8584" t="s">
        <v>3354</v>
      </c>
      <c r="K8584" t="s">
        <v>3383</v>
      </c>
      <c r="M8584" t="s">
        <v>3453</v>
      </c>
      <c r="T8584" t="s">
        <v>3262</v>
      </c>
      <c r="W8584" t="s">
        <v>3572</v>
      </c>
      <c r="X8584" t="s">
        <v>3660</v>
      </c>
      <c r="AA8584" s="3" t="s">
        <v>3262</v>
      </c>
      <c r="AF8584" t="s">
        <v>3451</v>
      </c>
      <c r="AH8584" s="2">
        <v>45859</v>
      </c>
    </row>
    <row r="8585" spans="2:35" x14ac:dyDescent="0.35">
      <c r="B8585" s="5">
        <f t="shared" si="777"/>
        <v>8583</v>
      </c>
      <c r="C8585">
        <f t="shared" ref="C8585:C8586" si="781">+G8586-G8585</f>
        <v>88</v>
      </c>
      <c r="D8585" s="146">
        <v>1975</v>
      </c>
      <c r="E8585" s="3" t="s">
        <v>15</v>
      </c>
      <c r="F8585" s="3" t="s">
        <v>16</v>
      </c>
      <c r="G8585" s="3">
        <v>932750</v>
      </c>
      <c r="H8585" s="3"/>
      <c r="I8585" s="3"/>
      <c r="J8585" s="3"/>
      <c r="K8585" s="3"/>
      <c r="L8585" s="3"/>
      <c r="M8585" s="3"/>
      <c r="N8585" s="3"/>
      <c r="O8585" s="3"/>
      <c r="P8585" s="3"/>
      <c r="Q8585" s="3"/>
      <c r="R8585" s="3"/>
      <c r="S8585" s="152"/>
      <c r="T8585" s="3"/>
      <c r="U8585" s="3"/>
      <c r="V8585" s="143"/>
      <c r="W8585" s="3"/>
      <c r="X8585" s="3"/>
      <c r="Y8585" s="3"/>
      <c r="Z8585" s="3"/>
      <c r="AB8585" s="3"/>
      <c r="AE8585" s="3"/>
      <c r="AF8585" s="3" t="s">
        <v>3451</v>
      </c>
      <c r="AG8585" s="3"/>
      <c r="AH8585" s="153">
        <v>45561</v>
      </c>
      <c r="AI8585" s="14" t="s">
        <v>4224</v>
      </c>
    </row>
    <row r="8586" spans="2:35" ht="16" thickBot="1" x14ac:dyDescent="0.4">
      <c r="B8586" s="5">
        <f t="shared" si="777"/>
        <v>8584</v>
      </c>
      <c r="C8586">
        <f t="shared" si="781"/>
        <v>13</v>
      </c>
      <c r="D8586" s="146">
        <v>1975</v>
      </c>
      <c r="E8586" s="101" t="s">
        <v>15</v>
      </c>
      <c r="F8586" s="101" t="s">
        <v>16</v>
      </c>
      <c r="G8586" s="165">
        <v>932838</v>
      </c>
      <c r="H8586" s="101"/>
      <c r="I8586" s="101"/>
      <c r="J8586" s="101"/>
      <c r="K8586" s="101" t="s">
        <v>3383</v>
      </c>
      <c r="L8586" s="101"/>
      <c r="M8586" s="101"/>
      <c r="N8586" s="101"/>
      <c r="O8586" s="101"/>
      <c r="P8586" s="101"/>
      <c r="Q8586" s="101"/>
      <c r="R8586" s="101"/>
      <c r="S8586" s="128"/>
      <c r="T8586" s="101"/>
      <c r="U8586" s="101"/>
      <c r="V8586" s="130"/>
      <c r="W8586" s="101"/>
      <c r="X8586" s="101"/>
      <c r="Y8586" s="101"/>
      <c r="Z8586" s="101"/>
      <c r="AA8586" s="101"/>
      <c r="AB8586" s="101"/>
      <c r="AC8586" s="101"/>
      <c r="AD8586" s="101"/>
      <c r="AE8586" s="101"/>
      <c r="AF8586" t="s">
        <v>3451</v>
      </c>
      <c r="AG8586" s="101"/>
      <c r="AH8586" s="103">
        <v>45839</v>
      </c>
      <c r="AI8586" s="102" t="s">
        <v>5193</v>
      </c>
    </row>
    <row r="8587" spans="2:35" ht="15" customHeight="1" thickBot="1" x14ac:dyDescent="0.4">
      <c r="B8587" s="5">
        <f t="shared" si="777"/>
        <v>8585</v>
      </c>
      <c r="C8587">
        <f t="shared" ref="C8587:C8593" si="782">+G8588-G8587</f>
        <v>3405</v>
      </c>
      <c r="D8587" s="146">
        <v>1975</v>
      </c>
      <c r="E8587" s="159" t="s">
        <v>15</v>
      </c>
      <c r="F8587" s="159" t="s">
        <v>16</v>
      </c>
      <c r="G8587" s="160">
        <v>932851</v>
      </c>
      <c r="H8587" s="159"/>
      <c r="I8587" s="159"/>
      <c r="J8587" s="159" t="s">
        <v>3354</v>
      </c>
      <c r="K8587" s="159" t="s">
        <v>3383</v>
      </c>
      <c r="L8587" s="159"/>
      <c r="M8587" s="159" t="s">
        <v>3453</v>
      </c>
      <c r="N8587" s="159"/>
      <c r="O8587" s="159"/>
      <c r="P8587" s="159"/>
      <c r="Q8587" s="159"/>
      <c r="R8587" s="159"/>
      <c r="S8587" s="159"/>
      <c r="T8587" s="159" t="s">
        <v>3262</v>
      </c>
      <c r="U8587" s="159"/>
      <c r="V8587" s="161"/>
      <c r="W8587" s="159" t="s">
        <v>3572</v>
      </c>
      <c r="X8587" s="159" t="s">
        <v>3660</v>
      </c>
      <c r="Y8587" s="159"/>
      <c r="Z8587" s="159"/>
      <c r="AA8587" s="159" t="s">
        <v>3262</v>
      </c>
      <c r="AB8587" s="159"/>
      <c r="AC8587" s="159"/>
      <c r="AD8587" s="159"/>
      <c r="AE8587" s="159"/>
      <c r="AF8587" t="s">
        <v>3451</v>
      </c>
      <c r="AG8587" s="3"/>
      <c r="AH8587" s="153">
        <v>46091</v>
      </c>
      <c r="AI8587" s="76" t="s">
        <v>6365</v>
      </c>
    </row>
    <row r="8588" spans="2:35" x14ac:dyDescent="0.35">
      <c r="B8588" s="5">
        <f t="shared" si="777"/>
        <v>8586</v>
      </c>
      <c r="C8588">
        <f t="shared" si="782"/>
        <v>118</v>
      </c>
      <c r="D8588" s="146">
        <v>1975</v>
      </c>
      <c r="E8588" t="s">
        <v>15</v>
      </c>
      <c r="F8588" t="s">
        <v>25</v>
      </c>
      <c r="G8588">
        <v>936256</v>
      </c>
      <c r="H8588" t="s">
        <v>17</v>
      </c>
      <c r="J8588" t="s">
        <v>3354</v>
      </c>
      <c r="K8588" t="s">
        <v>3383</v>
      </c>
      <c r="L8588" t="s">
        <v>80</v>
      </c>
      <c r="M8588" t="s">
        <v>3359</v>
      </c>
      <c r="S8588" s="148">
        <v>487</v>
      </c>
      <c r="AF8588" t="s">
        <v>3060</v>
      </c>
      <c r="AH8588" s="2">
        <v>39918.69091435185</v>
      </c>
    </row>
    <row r="8589" spans="2:35" ht="16" thickBot="1" x14ac:dyDescent="0.4">
      <c r="B8589" s="5">
        <f t="shared" si="777"/>
        <v>8587</v>
      </c>
      <c r="C8589">
        <f t="shared" si="782"/>
        <v>104</v>
      </c>
      <c r="D8589" s="146">
        <v>1975</v>
      </c>
      <c r="E8589" s="115" t="s">
        <v>15</v>
      </c>
      <c r="F8589" s="115" t="s">
        <v>25</v>
      </c>
      <c r="G8589" s="70">
        <v>936374</v>
      </c>
      <c r="I8589" s="172"/>
      <c r="J8589" s="172" t="s">
        <v>3354</v>
      </c>
      <c r="K8589" s="172" t="s">
        <v>3383</v>
      </c>
      <c r="L8589" s="172"/>
      <c r="M8589" s="172" t="s">
        <v>3453</v>
      </c>
      <c r="N8589" s="172"/>
      <c r="O8589" s="172"/>
      <c r="P8589" s="172"/>
      <c r="Q8589" s="172"/>
      <c r="R8589" s="172"/>
      <c r="S8589" s="173"/>
      <c r="T8589" s="172" t="s">
        <v>3262</v>
      </c>
      <c r="U8589" s="172"/>
      <c r="V8589" s="174"/>
      <c r="W8589" s="172" t="s">
        <v>3572</v>
      </c>
      <c r="X8589" s="172" t="s">
        <v>3660</v>
      </c>
      <c r="Y8589" s="172"/>
      <c r="Z8589" s="172"/>
      <c r="AA8589" s="172" t="s">
        <v>3262</v>
      </c>
      <c r="AC8589"/>
      <c r="AD8589"/>
      <c r="AF8589" t="s">
        <v>3451</v>
      </c>
      <c r="AH8589" s="2">
        <v>45966</v>
      </c>
      <c r="AI8589" s="192" t="s">
        <v>5820</v>
      </c>
    </row>
    <row r="8590" spans="2:35" ht="15" customHeight="1" thickBot="1" x14ac:dyDescent="0.4">
      <c r="B8590" s="5">
        <f t="shared" si="777"/>
        <v>8588</v>
      </c>
      <c r="C8590">
        <f t="shared" si="782"/>
        <v>284</v>
      </c>
      <c r="D8590" s="146">
        <v>1975</v>
      </c>
      <c r="E8590" s="159" t="s">
        <v>15</v>
      </c>
      <c r="F8590" s="159" t="s">
        <v>25</v>
      </c>
      <c r="G8590" s="160">
        <v>936478</v>
      </c>
      <c r="H8590" s="159"/>
      <c r="I8590" s="159"/>
      <c r="J8590" s="159" t="s">
        <v>3354</v>
      </c>
      <c r="K8590" s="159" t="s">
        <v>3383</v>
      </c>
      <c r="L8590" s="159"/>
      <c r="M8590" s="159" t="s">
        <v>3453</v>
      </c>
      <c r="N8590" s="159"/>
      <c r="O8590" s="159"/>
      <c r="P8590" s="159"/>
      <c r="Q8590" s="159"/>
      <c r="R8590" s="159"/>
      <c r="S8590" s="159"/>
      <c r="T8590" s="159" t="s">
        <v>3262</v>
      </c>
      <c r="U8590" s="159"/>
      <c r="V8590" s="159"/>
      <c r="W8590" s="159" t="s">
        <v>3572</v>
      </c>
      <c r="X8590" s="159" t="s">
        <v>3660</v>
      </c>
      <c r="Y8590" s="159"/>
      <c r="Z8590" s="159"/>
      <c r="AA8590" s="159" t="s">
        <v>3262</v>
      </c>
      <c r="AB8590" s="159"/>
      <c r="AC8590" s="159"/>
      <c r="AD8590" s="159" t="s">
        <v>5715</v>
      </c>
      <c r="AE8590" s="159"/>
      <c r="AF8590" t="s">
        <v>3451</v>
      </c>
      <c r="AG8590" s="159"/>
      <c r="AH8590" s="176">
        <v>46207</v>
      </c>
      <c r="AI8590" s="76" t="s">
        <v>6757</v>
      </c>
    </row>
    <row r="8591" spans="2:35" x14ac:dyDescent="0.35">
      <c r="B8591" s="5">
        <f t="shared" si="777"/>
        <v>8589</v>
      </c>
      <c r="C8591">
        <f t="shared" si="782"/>
        <v>447</v>
      </c>
      <c r="D8591" s="146">
        <v>1975</v>
      </c>
      <c r="E8591" s="3" t="s">
        <v>15</v>
      </c>
      <c r="F8591" s="3" t="s">
        <v>25</v>
      </c>
      <c r="G8591" s="3">
        <v>936762</v>
      </c>
      <c r="H8591" s="3"/>
      <c r="I8591" s="3"/>
      <c r="J8591" s="3"/>
      <c r="K8591" s="3"/>
      <c r="L8591" s="3"/>
      <c r="M8591" s="3"/>
      <c r="N8591" s="3"/>
      <c r="O8591" s="3"/>
      <c r="P8591" s="3"/>
      <c r="Q8591" s="3"/>
      <c r="R8591" s="3"/>
      <c r="S8591" s="152"/>
      <c r="T8591" s="3"/>
      <c r="U8591" s="3"/>
      <c r="V8591" s="143"/>
      <c r="W8591" s="3"/>
      <c r="X8591" s="3"/>
      <c r="Y8591" s="3"/>
      <c r="Z8591" s="3"/>
      <c r="AB8591" s="3"/>
      <c r="AE8591" s="3"/>
      <c r="AF8591" s="3" t="s">
        <v>3451</v>
      </c>
      <c r="AG8591" s="3"/>
      <c r="AH8591" s="153">
        <v>45568</v>
      </c>
      <c r="AI8591" s="14" t="s">
        <v>4346</v>
      </c>
    </row>
    <row r="8592" spans="2:35" x14ac:dyDescent="0.35">
      <c r="B8592" s="5">
        <f t="shared" si="777"/>
        <v>8590</v>
      </c>
      <c r="C8592">
        <f t="shared" si="782"/>
        <v>27</v>
      </c>
      <c r="D8592" s="146">
        <v>1975</v>
      </c>
      <c r="E8592" t="s">
        <v>15</v>
      </c>
      <c r="F8592" t="s">
        <v>25</v>
      </c>
      <c r="G8592">
        <v>937209</v>
      </c>
      <c r="H8592" t="s">
        <v>17</v>
      </c>
      <c r="J8592" t="s">
        <v>3354</v>
      </c>
      <c r="K8592" t="s">
        <v>3383</v>
      </c>
      <c r="L8592" t="s">
        <v>446</v>
      </c>
      <c r="M8592" t="s">
        <v>3359</v>
      </c>
      <c r="AF8592" t="s">
        <v>3060</v>
      </c>
      <c r="AH8592" s="2">
        <v>39848.612962962965</v>
      </c>
    </row>
    <row r="8593" spans="2:35" ht="15.5" x14ac:dyDescent="0.35">
      <c r="B8593" s="5">
        <f t="shared" si="777"/>
        <v>8591</v>
      </c>
      <c r="C8593">
        <f t="shared" si="782"/>
        <v>41</v>
      </c>
      <c r="D8593" s="146">
        <v>1975</v>
      </c>
      <c r="E8593" s="116" t="s">
        <v>15</v>
      </c>
      <c r="F8593" s="116" t="s">
        <v>25</v>
      </c>
      <c r="G8593" s="117">
        <v>937236</v>
      </c>
      <c r="H8593" s="172" t="s">
        <v>5836</v>
      </c>
      <c r="I8593" s="172"/>
      <c r="J8593" s="172" t="s">
        <v>3354</v>
      </c>
      <c r="K8593" s="172" t="s">
        <v>3383</v>
      </c>
      <c r="L8593" s="172"/>
      <c r="M8593" s="172" t="s">
        <v>3453</v>
      </c>
      <c r="N8593" s="172"/>
      <c r="O8593" s="172"/>
      <c r="P8593" s="172"/>
      <c r="Q8593" s="172"/>
      <c r="R8593" s="172"/>
      <c r="S8593" s="173"/>
      <c r="T8593" s="172" t="s">
        <v>3262</v>
      </c>
      <c r="U8593" s="172"/>
      <c r="V8593" s="174"/>
      <c r="W8593" s="172" t="s">
        <v>3572</v>
      </c>
      <c r="X8593" s="172" t="s">
        <v>3660</v>
      </c>
      <c r="Y8593" s="172"/>
      <c r="Z8593" s="172"/>
      <c r="AA8593" s="172" t="s">
        <v>3262</v>
      </c>
      <c r="AB8593" s="172"/>
      <c r="AC8593" s="172"/>
      <c r="AD8593" s="172"/>
      <c r="AE8593" s="172"/>
      <c r="AF8593" t="s">
        <v>3451</v>
      </c>
      <c r="AG8593" s="172"/>
      <c r="AH8593" s="175">
        <v>45999</v>
      </c>
      <c r="AI8593" s="36" t="s">
        <v>6089</v>
      </c>
    </row>
    <row r="8594" spans="2:35" x14ac:dyDescent="0.35">
      <c r="B8594" s="5">
        <f t="shared" si="777"/>
        <v>8592</v>
      </c>
      <c r="C8594">
        <f t="shared" si="778"/>
        <v>190</v>
      </c>
      <c r="D8594" s="146">
        <v>1975</v>
      </c>
      <c r="E8594" s="3" t="s">
        <v>15</v>
      </c>
      <c r="F8594" s="3" t="s">
        <v>25</v>
      </c>
      <c r="G8594" s="3">
        <v>937277</v>
      </c>
      <c r="H8594" s="3"/>
      <c r="I8594" s="3"/>
      <c r="J8594" s="3"/>
      <c r="K8594" s="3"/>
      <c r="L8594" s="3"/>
      <c r="M8594" s="3"/>
      <c r="N8594" s="3"/>
      <c r="O8594" s="3"/>
      <c r="P8594" s="3"/>
      <c r="Q8594" s="3"/>
      <c r="R8594" s="3"/>
      <c r="S8594" s="152"/>
      <c r="T8594" s="3"/>
      <c r="U8594" s="3"/>
      <c r="V8594" s="143"/>
      <c r="W8594" s="3"/>
      <c r="X8594" s="3"/>
      <c r="Y8594" s="3"/>
      <c r="Z8594" s="3"/>
      <c r="AB8594" s="3"/>
      <c r="AE8594" s="3"/>
      <c r="AF8594" s="3" t="s">
        <v>3451</v>
      </c>
      <c r="AG8594" s="3"/>
      <c r="AH8594" s="153">
        <v>45561</v>
      </c>
      <c r="AI8594" s="14" t="s">
        <v>4225</v>
      </c>
    </row>
    <row r="8595" spans="2:35" x14ac:dyDescent="0.35">
      <c r="B8595" s="5">
        <f t="shared" si="777"/>
        <v>8593</v>
      </c>
      <c r="C8595">
        <f t="shared" si="778"/>
        <v>31</v>
      </c>
      <c r="D8595" s="146">
        <f>+D8594</f>
        <v>1975</v>
      </c>
      <c r="E8595" s="3" t="s">
        <v>221</v>
      </c>
      <c r="F8595" s="3" t="s">
        <v>25</v>
      </c>
      <c r="G8595" s="165">
        <v>937467</v>
      </c>
      <c r="H8595" s="3"/>
      <c r="I8595" s="3"/>
      <c r="J8595" s="3"/>
      <c r="K8595" s="3" t="s">
        <v>3383</v>
      </c>
      <c r="L8595" s="3"/>
      <c r="M8595" s="3"/>
      <c r="N8595" s="3"/>
      <c r="O8595" s="3"/>
      <c r="P8595" s="3"/>
      <c r="Q8595" s="3"/>
      <c r="R8595" s="3"/>
      <c r="S8595" s="152"/>
      <c r="T8595" s="3"/>
      <c r="U8595" s="3" t="s">
        <v>3662</v>
      </c>
      <c r="V8595" s="143" t="s">
        <v>3359</v>
      </c>
      <c r="W8595" s="3"/>
      <c r="X8595" s="3"/>
      <c r="Y8595" s="3"/>
      <c r="Z8595" s="3"/>
      <c r="AB8595" s="3" t="s">
        <v>3930</v>
      </c>
      <c r="AE8595" s="3"/>
      <c r="AF8595" s="3" t="s">
        <v>3451</v>
      </c>
      <c r="AG8595" s="3"/>
      <c r="AH8595" s="153">
        <v>45739</v>
      </c>
      <c r="AI8595" s="14" t="s">
        <v>4851</v>
      </c>
    </row>
    <row r="8596" spans="2:35" x14ac:dyDescent="0.35">
      <c r="B8596" s="5">
        <f t="shared" si="777"/>
        <v>8594</v>
      </c>
      <c r="C8596">
        <f t="shared" si="778"/>
        <v>54</v>
      </c>
      <c r="D8596" s="146">
        <v>1975</v>
      </c>
      <c r="E8596" s="3" t="s">
        <v>221</v>
      </c>
      <c r="F8596" s="3" t="s">
        <v>25</v>
      </c>
      <c r="G8596" s="3">
        <v>937498</v>
      </c>
      <c r="H8596" s="3"/>
      <c r="I8596" s="3"/>
      <c r="J8596" s="3" t="s">
        <v>3354</v>
      </c>
      <c r="K8596" s="3" t="s">
        <v>3383</v>
      </c>
      <c r="L8596" s="3"/>
      <c r="M8596" s="3" t="s">
        <v>3453</v>
      </c>
      <c r="N8596" s="3"/>
      <c r="O8596" s="3"/>
      <c r="P8596" s="3"/>
      <c r="Q8596" s="3"/>
      <c r="R8596" s="3"/>
      <c r="S8596" s="152"/>
      <c r="T8596" s="3" t="s">
        <v>3424</v>
      </c>
      <c r="U8596" s="3" t="s">
        <v>3662</v>
      </c>
      <c r="V8596" s="143" t="s">
        <v>3359</v>
      </c>
      <c r="W8596" s="3" t="s">
        <v>3572</v>
      </c>
      <c r="X8596" s="3" t="s">
        <v>3452</v>
      </c>
      <c r="Y8596" s="3"/>
      <c r="Z8596" s="3"/>
      <c r="AA8596" s="3" t="s">
        <v>3464</v>
      </c>
      <c r="AB8596" s="3" t="s">
        <v>3930</v>
      </c>
      <c r="AE8596" s="3"/>
      <c r="AF8596" s="3" t="s">
        <v>3451</v>
      </c>
      <c r="AG8596" s="3"/>
      <c r="AH8596" s="153">
        <v>45568</v>
      </c>
      <c r="AI8596" s="166" t="s">
        <v>4347</v>
      </c>
    </row>
    <row r="8597" spans="2:35" x14ac:dyDescent="0.35">
      <c r="B8597" s="5">
        <f t="shared" si="777"/>
        <v>8595</v>
      </c>
      <c r="C8597">
        <f t="shared" si="778"/>
        <v>3</v>
      </c>
      <c r="D8597" s="146">
        <v>1975</v>
      </c>
      <c r="E8597" s="3" t="s">
        <v>221</v>
      </c>
      <c r="F8597" s="3" t="s">
        <v>25</v>
      </c>
      <c r="G8597" s="3">
        <v>937552</v>
      </c>
      <c r="H8597" s="3"/>
      <c r="I8597" s="3"/>
      <c r="J8597" s="3" t="s">
        <v>380</v>
      </c>
      <c r="K8597" s="3" t="s">
        <v>3383</v>
      </c>
      <c r="L8597" s="3"/>
      <c r="M8597" s="3" t="s">
        <v>3453</v>
      </c>
      <c r="N8597" s="3"/>
      <c r="O8597" s="3"/>
      <c r="P8597" s="3"/>
      <c r="Q8597" s="3"/>
      <c r="R8597" s="3"/>
      <c r="S8597" s="152"/>
      <c r="T8597" s="3"/>
      <c r="U8597" s="3" t="s">
        <v>3687</v>
      </c>
      <c r="V8597" s="143" t="s">
        <v>3359</v>
      </c>
      <c r="W8597" s="3" t="s">
        <v>3572</v>
      </c>
      <c r="X8597" s="3" t="s">
        <v>3452</v>
      </c>
      <c r="Y8597" s="3"/>
      <c r="Z8597" s="3"/>
      <c r="AA8597" s="3" t="s">
        <v>3567</v>
      </c>
      <c r="AB8597" s="3"/>
      <c r="AD8597" s="3" t="s">
        <v>4243</v>
      </c>
      <c r="AE8597" s="3"/>
      <c r="AF8597" s="3" t="s">
        <v>3451</v>
      </c>
      <c r="AG8597" s="3"/>
      <c r="AH8597" s="153">
        <v>45561</v>
      </c>
      <c r="AI8597" s="14"/>
    </row>
    <row r="8598" spans="2:35" x14ac:dyDescent="0.35">
      <c r="B8598" s="5">
        <f t="shared" si="777"/>
        <v>8596</v>
      </c>
      <c r="C8598">
        <f t="shared" si="778"/>
        <v>59</v>
      </c>
      <c r="D8598" s="16">
        <v>1975</v>
      </c>
      <c r="E8598" t="s">
        <v>221</v>
      </c>
      <c r="F8598" t="s">
        <v>25</v>
      </c>
      <c r="G8598">
        <v>937555</v>
      </c>
      <c r="H8598" t="s">
        <v>17</v>
      </c>
      <c r="J8598" t="s">
        <v>3354</v>
      </c>
      <c r="L8598" t="s">
        <v>162</v>
      </c>
      <c r="M8598" t="s">
        <v>3359</v>
      </c>
      <c r="V8598" s="43" t="s">
        <v>3359</v>
      </c>
      <c r="AA8598" s="3" t="s">
        <v>3464</v>
      </c>
      <c r="AB8598" t="s">
        <v>81</v>
      </c>
      <c r="AE8598" t="s">
        <v>380</v>
      </c>
      <c r="AF8598" t="s">
        <v>3060</v>
      </c>
      <c r="AH8598" s="2">
        <v>40415.192731481482</v>
      </c>
    </row>
    <row r="8599" spans="2:35" x14ac:dyDescent="0.35">
      <c r="B8599" s="5">
        <f t="shared" si="777"/>
        <v>8597</v>
      </c>
      <c r="C8599">
        <f t="shared" si="778"/>
        <v>53</v>
      </c>
      <c r="D8599" s="146">
        <v>1975</v>
      </c>
      <c r="E8599" s="3" t="s">
        <v>221</v>
      </c>
      <c r="F8599" s="3" t="s">
        <v>25</v>
      </c>
      <c r="G8599" s="3">
        <v>937614</v>
      </c>
      <c r="H8599" s="3"/>
      <c r="I8599" s="3"/>
      <c r="J8599" s="14" t="s">
        <v>380</v>
      </c>
      <c r="K8599" s="3" t="s">
        <v>3383</v>
      </c>
      <c r="L8599" s="3"/>
      <c r="M8599" s="3" t="s">
        <v>3453</v>
      </c>
      <c r="N8599" s="3"/>
      <c r="O8599" s="3"/>
      <c r="P8599" s="3"/>
      <c r="Q8599" s="3"/>
      <c r="R8599" s="3"/>
      <c r="S8599" s="152"/>
      <c r="T8599" s="3"/>
      <c r="U8599" s="3" t="s">
        <v>3662</v>
      </c>
      <c r="V8599" s="143" t="s">
        <v>3413</v>
      </c>
      <c r="W8599" s="3" t="s">
        <v>3572</v>
      </c>
      <c r="X8599" s="3" t="s">
        <v>3452</v>
      </c>
      <c r="Y8599" s="3"/>
      <c r="Z8599" s="3"/>
      <c r="AB8599" s="3" t="s">
        <v>3930</v>
      </c>
      <c r="AE8599" s="3"/>
      <c r="AF8599" s="3" t="s">
        <v>3451</v>
      </c>
      <c r="AG8599" s="3"/>
      <c r="AH8599" s="153">
        <v>45568</v>
      </c>
      <c r="AI8599" s="166" t="s">
        <v>4348</v>
      </c>
    </row>
    <row r="8600" spans="2:35" x14ac:dyDescent="0.35">
      <c r="B8600" s="5">
        <f t="shared" si="777"/>
        <v>8598</v>
      </c>
      <c r="C8600">
        <f t="shared" si="778"/>
        <v>31</v>
      </c>
      <c r="D8600" s="16">
        <v>1975</v>
      </c>
      <c r="E8600" t="s">
        <v>560</v>
      </c>
      <c r="F8600" t="s">
        <v>25</v>
      </c>
      <c r="G8600">
        <v>937667</v>
      </c>
      <c r="J8600" t="s">
        <v>3354</v>
      </c>
      <c r="K8600" t="s">
        <v>3383</v>
      </c>
      <c r="M8600" t="s">
        <v>3453</v>
      </c>
      <c r="T8600" t="s">
        <v>3424</v>
      </c>
      <c r="W8600" t="s">
        <v>3557</v>
      </c>
      <c r="X8600" t="s">
        <v>3452</v>
      </c>
      <c r="AA8600" s="3" t="s">
        <v>3828</v>
      </c>
      <c r="AF8600" t="s">
        <v>3451</v>
      </c>
      <c r="AH8600" s="2">
        <v>45562</v>
      </c>
    </row>
    <row r="8601" spans="2:35" x14ac:dyDescent="0.35">
      <c r="B8601" s="5">
        <f t="shared" si="777"/>
        <v>8599</v>
      </c>
      <c r="C8601">
        <f t="shared" si="778"/>
        <v>56</v>
      </c>
      <c r="D8601" s="16">
        <v>1975</v>
      </c>
      <c r="E8601" t="s">
        <v>560</v>
      </c>
      <c r="F8601" t="s">
        <v>25</v>
      </c>
      <c r="G8601">
        <v>937698</v>
      </c>
      <c r="H8601" t="s">
        <v>17</v>
      </c>
      <c r="J8601" t="s">
        <v>3354</v>
      </c>
      <c r="K8601" t="s">
        <v>3383</v>
      </c>
      <c r="L8601" t="s">
        <v>131</v>
      </c>
      <c r="M8601" t="s">
        <v>3359</v>
      </c>
      <c r="Z8601" t="s">
        <v>3359</v>
      </c>
      <c r="AB8601" t="s">
        <v>132</v>
      </c>
      <c r="AD8601" s="3" t="s">
        <v>2723</v>
      </c>
      <c r="AF8601" t="s">
        <v>3060</v>
      </c>
      <c r="AH8601" s="2">
        <v>39668.198483796295</v>
      </c>
    </row>
    <row r="8602" spans="2:35" ht="14" customHeight="1" x14ac:dyDescent="0.35">
      <c r="B8602" s="5">
        <f t="shared" si="777"/>
        <v>8600</v>
      </c>
      <c r="C8602">
        <f t="shared" si="778"/>
        <v>1</v>
      </c>
      <c r="D8602" s="16">
        <v>1975</v>
      </c>
      <c r="E8602" t="s">
        <v>560</v>
      </c>
      <c r="F8602" t="s">
        <v>25</v>
      </c>
      <c r="G8602">
        <v>937754</v>
      </c>
      <c r="H8602" t="s">
        <v>17</v>
      </c>
      <c r="J8602" t="s">
        <v>3354</v>
      </c>
      <c r="K8602" t="s">
        <v>3383</v>
      </c>
      <c r="L8602" t="s">
        <v>130</v>
      </c>
      <c r="M8602" t="s">
        <v>3359</v>
      </c>
      <c r="AF8602" t="s">
        <v>3060</v>
      </c>
      <c r="AH8602" s="2">
        <v>39886.380173611113</v>
      </c>
    </row>
    <row r="8603" spans="2:35" x14ac:dyDescent="0.35">
      <c r="B8603" s="5">
        <f t="shared" si="777"/>
        <v>8601</v>
      </c>
      <c r="C8603">
        <f t="shared" si="778"/>
        <v>133</v>
      </c>
      <c r="D8603" s="16">
        <v>1975</v>
      </c>
      <c r="E8603" t="s">
        <v>560</v>
      </c>
      <c r="F8603" t="s">
        <v>25</v>
      </c>
      <c r="G8603">
        <v>937755</v>
      </c>
      <c r="H8603" t="s">
        <v>17</v>
      </c>
      <c r="J8603" t="s">
        <v>3355</v>
      </c>
      <c r="K8603" t="s">
        <v>3383</v>
      </c>
      <c r="L8603" t="s">
        <v>501</v>
      </c>
      <c r="M8603" t="s">
        <v>3359</v>
      </c>
      <c r="W8603" t="s">
        <v>3557</v>
      </c>
      <c r="AD8603" s="3" t="s">
        <v>2724</v>
      </c>
      <c r="AF8603" t="s">
        <v>3060</v>
      </c>
      <c r="AH8603" s="2">
        <v>39830.947858796295</v>
      </c>
    </row>
    <row r="8604" spans="2:35" x14ac:dyDescent="0.35">
      <c r="B8604" s="5">
        <f t="shared" si="777"/>
        <v>8602</v>
      </c>
      <c r="C8604">
        <f t="shared" si="778"/>
        <v>90</v>
      </c>
      <c r="D8604" s="16">
        <v>1975</v>
      </c>
      <c r="E8604" s="3" t="s">
        <v>15</v>
      </c>
      <c r="F8604" s="3" t="s">
        <v>16</v>
      </c>
      <c r="G8604" s="3">
        <v>937888</v>
      </c>
      <c r="H8604" s="3"/>
      <c r="I8604" s="3"/>
      <c r="J8604" s="3"/>
      <c r="K8604" s="3"/>
      <c r="L8604" s="3"/>
      <c r="M8604" s="3"/>
      <c r="N8604" s="3"/>
      <c r="O8604" s="3"/>
      <c r="P8604" s="3"/>
      <c r="Q8604" s="3"/>
      <c r="R8604" s="3"/>
      <c r="S8604" s="152"/>
      <c r="T8604" s="3"/>
      <c r="U8604" s="3"/>
      <c r="V8604" s="143"/>
      <c r="W8604" s="3"/>
      <c r="X8604" s="3"/>
      <c r="Y8604" s="3"/>
      <c r="Z8604" s="3"/>
      <c r="AB8604" s="3"/>
      <c r="AE8604" s="3"/>
      <c r="AF8604" s="3" t="s">
        <v>3451</v>
      </c>
      <c r="AG8604" s="3"/>
      <c r="AH8604" s="153">
        <v>45661</v>
      </c>
      <c r="AI8604" s="14" t="s">
        <v>4588</v>
      </c>
    </row>
    <row r="8605" spans="2:35" ht="16.5" customHeight="1" thickBot="1" x14ac:dyDescent="0.4">
      <c r="B8605" s="5">
        <f t="shared" si="777"/>
        <v>8603</v>
      </c>
      <c r="C8605">
        <f t="shared" si="778"/>
        <v>293</v>
      </c>
      <c r="D8605" s="16">
        <v>1975</v>
      </c>
      <c r="E8605" t="s">
        <v>15</v>
      </c>
      <c r="F8605" t="s">
        <v>16</v>
      </c>
      <c r="G8605">
        <v>937978</v>
      </c>
      <c r="H8605" t="s">
        <v>17</v>
      </c>
      <c r="K8605" t="s">
        <v>3383</v>
      </c>
      <c r="L8605" t="s">
        <v>130</v>
      </c>
      <c r="M8605" t="s">
        <v>3359</v>
      </c>
      <c r="AB8605" t="s">
        <v>81</v>
      </c>
      <c r="AD8605" s="143" t="s">
        <v>6116</v>
      </c>
      <c r="AF8605" t="s">
        <v>3060</v>
      </c>
      <c r="AH8605" s="2">
        <v>40529.257071759261</v>
      </c>
    </row>
    <row r="8606" spans="2:35" ht="15" thickBot="1" x14ac:dyDescent="0.4">
      <c r="B8606" s="5">
        <f t="shared" si="777"/>
        <v>8604</v>
      </c>
      <c r="C8606">
        <f t="shared" si="778"/>
        <v>24</v>
      </c>
      <c r="D8606" s="16">
        <v>1975</v>
      </c>
      <c r="E8606" s="159" t="s">
        <v>15</v>
      </c>
      <c r="F8606" s="159" t="s">
        <v>25</v>
      </c>
      <c r="G8606" s="160">
        <v>938271</v>
      </c>
      <c r="H8606" s="159"/>
      <c r="I8606" s="159"/>
      <c r="J8606" s="159" t="s">
        <v>3354</v>
      </c>
      <c r="K8606" s="159" t="s">
        <v>3383</v>
      </c>
      <c r="L8606" s="159"/>
      <c r="M8606" s="159" t="s">
        <v>3453</v>
      </c>
      <c r="N8606" s="159"/>
      <c r="O8606" s="159"/>
      <c r="P8606" s="159"/>
      <c r="Q8606" s="159"/>
      <c r="R8606" s="159"/>
      <c r="S8606" s="159"/>
      <c r="T8606" s="159" t="s">
        <v>3262</v>
      </c>
      <c r="U8606" s="159"/>
      <c r="V8606" s="161"/>
      <c r="W8606" s="159" t="s">
        <v>3572</v>
      </c>
      <c r="X8606" s="159" t="s">
        <v>3660</v>
      </c>
      <c r="Y8606" s="159"/>
      <c r="Z8606" s="159"/>
      <c r="AA8606" s="159" t="s">
        <v>3262</v>
      </c>
      <c r="AB8606" s="159"/>
      <c r="AC8606" s="159"/>
      <c r="AD8606" s="159" t="s">
        <v>5715</v>
      </c>
      <c r="AE8606" s="159"/>
      <c r="AF8606" t="s">
        <v>3451</v>
      </c>
      <c r="AG8606" s="159"/>
      <c r="AH8606" s="176">
        <v>46034</v>
      </c>
      <c r="AI8606" s="76" t="s">
        <v>6167</v>
      </c>
    </row>
    <row r="8607" spans="2:35" ht="15" customHeight="1" x14ac:dyDescent="0.35">
      <c r="B8607" s="5">
        <f t="shared" si="777"/>
        <v>8605</v>
      </c>
      <c r="C8607">
        <f t="shared" si="778"/>
        <v>120</v>
      </c>
      <c r="D8607" s="16">
        <v>1975</v>
      </c>
      <c r="E8607" t="s">
        <v>15</v>
      </c>
      <c r="F8607" t="s">
        <v>16</v>
      </c>
      <c r="G8607">
        <v>938295</v>
      </c>
      <c r="H8607" t="s">
        <v>17</v>
      </c>
      <c r="J8607" t="s">
        <v>3354</v>
      </c>
      <c r="M8607" t="s">
        <v>3359</v>
      </c>
      <c r="AF8607" t="s">
        <v>3060</v>
      </c>
      <c r="AH8607" s="2">
        <v>39709.860162037039</v>
      </c>
    </row>
    <row r="8608" spans="2:35" x14ac:dyDescent="0.35">
      <c r="B8608" s="5">
        <f t="shared" si="777"/>
        <v>8606</v>
      </c>
      <c r="C8608">
        <f t="shared" si="778"/>
        <v>16</v>
      </c>
      <c r="D8608" s="16">
        <v>1975</v>
      </c>
      <c r="E8608" t="s">
        <v>15</v>
      </c>
      <c r="F8608" t="s">
        <v>16</v>
      </c>
      <c r="G8608" s="70">
        <v>938415</v>
      </c>
      <c r="J8608" t="s">
        <v>3354</v>
      </c>
      <c r="K8608" t="s">
        <v>3383</v>
      </c>
      <c r="M8608" t="s">
        <v>3453</v>
      </c>
      <c r="T8608" t="s">
        <v>3262</v>
      </c>
      <c r="W8608" t="s">
        <v>3572</v>
      </c>
      <c r="X8608" t="s">
        <v>3660</v>
      </c>
      <c r="AA8608" t="s">
        <v>3262</v>
      </c>
      <c r="AC8608"/>
      <c r="AD8608"/>
      <c r="AF8608" t="s">
        <v>3451</v>
      </c>
      <c r="AG8608" s="3"/>
      <c r="AH8608" s="153">
        <v>45899</v>
      </c>
      <c r="AI8608" s="192" t="s">
        <v>5504</v>
      </c>
    </row>
    <row r="8609" spans="2:35" x14ac:dyDescent="0.35">
      <c r="B8609" s="5">
        <f t="shared" si="777"/>
        <v>8607</v>
      </c>
      <c r="C8609">
        <f t="shared" si="778"/>
        <v>1645</v>
      </c>
      <c r="D8609" s="16">
        <v>1975</v>
      </c>
      <c r="E8609" t="s">
        <v>15</v>
      </c>
      <c r="F8609" t="s">
        <v>16</v>
      </c>
      <c r="G8609">
        <v>938431</v>
      </c>
      <c r="AF8609" t="s">
        <v>3451</v>
      </c>
      <c r="AH8609" s="2">
        <v>45307</v>
      </c>
    </row>
    <row r="8610" spans="2:35" ht="15.5" customHeight="1" x14ac:dyDescent="0.35">
      <c r="B8610" s="5">
        <f t="shared" si="777"/>
        <v>8608</v>
      </c>
      <c r="C8610">
        <f t="shared" si="778"/>
        <v>55</v>
      </c>
      <c r="D8610" s="16">
        <v>1975</v>
      </c>
      <c r="E8610" t="s">
        <v>15</v>
      </c>
      <c r="F8610" t="s">
        <v>25</v>
      </c>
      <c r="G8610">
        <v>940076</v>
      </c>
      <c r="H8610" t="s">
        <v>17</v>
      </c>
      <c r="J8610" t="s">
        <v>3354</v>
      </c>
      <c r="L8610" t="s">
        <v>156</v>
      </c>
      <c r="M8610" t="s">
        <v>3359</v>
      </c>
      <c r="AF8610" t="s">
        <v>3060</v>
      </c>
      <c r="AH8610" s="2">
        <v>39989.648622685185</v>
      </c>
    </row>
    <row r="8611" spans="2:35" ht="14.5" customHeight="1" x14ac:dyDescent="0.35">
      <c r="B8611" s="5">
        <f t="shared" ref="B8611:B8674" si="783">+B8610+1</f>
        <v>8609</v>
      </c>
      <c r="C8611">
        <f t="shared" si="778"/>
        <v>28</v>
      </c>
      <c r="D8611" s="16">
        <v>1975</v>
      </c>
      <c r="E8611" t="s">
        <v>15</v>
      </c>
      <c r="F8611" t="s">
        <v>25</v>
      </c>
      <c r="G8611">
        <v>940131</v>
      </c>
      <c r="H8611" t="s">
        <v>17</v>
      </c>
      <c r="J8611" t="s">
        <v>3354</v>
      </c>
      <c r="K8611" t="s">
        <v>3383</v>
      </c>
      <c r="L8611" t="s">
        <v>2726</v>
      </c>
      <c r="M8611" t="s">
        <v>3359</v>
      </c>
      <c r="AF8611" t="s">
        <v>3060</v>
      </c>
      <c r="AH8611" s="2">
        <v>39975.407731481479</v>
      </c>
    </row>
    <row r="8612" spans="2:35" ht="15.5" x14ac:dyDescent="0.35">
      <c r="B8612" s="5">
        <f t="shared" si="783"/>
        <v>8610</v>
      </c>
      <c r="C8612">
        <f t="shared" si="778"/>
        <v>55</v>
      </c>
      <c r="D8612" s="16">
        <v>1975</v>
      </c>
      <c r="E8612" s="116" t="s">
        <v>15</v>
      </c>
      <c r="F8612" s="116" t="s">
        <v>25</v>
      </c>
      <c r="G8612" s="117">
        <v>940159</v>
      </c>
      <c r="H8612" s="172" t="s">
        <v>5836</v>
      </c>
      <c r="I8612" s="172"/>
      <c r="J8612" s="172" t="s">
        <v>3354</v>
      </c>
      <c r="K8612" s="172" t="s">
        <v>3383</v>
      </c>
      <c r="L8612" s="172"/>
      <c r="M8612" s="172" t="s">
        <v>3453</v>
      </c>
      <c r="N8612" s="172"/>
      <c r="O8612" s="172"/>
      <c r="P8612" s="172"/>
      <c r="Q8612" s="172"/>
      <c r="R8612" s="172"/>
      <c r="S8612" s="173"/>
      <c r="T8612" s="172" t="s">
        <v>3262</v>
      </c>
      <c r="U8612" s="172"/>
      <c r="V8612" s="174"/>
      <c r="W8612" s="172" t="s">
        <v>3572</v>
      </c>
      <c r="X8612" s="172" t="s">
        <v>3660</v>
      </c>
      <c r="Y8612" s="172"/>
      <c r="Z8612" s="172"/>
      <c r="AA8612" s="172" t="s">
        <v>3262</v>
      </c>
      <c r="AB8612" s="172"/>
      <c r="AC8612" s="172"/>
      <c r="AD8612" s="172"/>
      <c r="AE8612" s="172"/>
      <c r="AF8612" t="s">
        <v>3451</v>
      </c>
      <c r="AH8612" s="2">
        <v>45966</v>
      </c>
      <c r="AI8612" s="192" t="s">
        <v>5944</v>
      </c>
    </row>
    <row r="8613" spans="2:35" x14ac:dyDescent="0.35">
      <c r="B8613" s="5">
        <f t="shared" si="783"/>
        <v>8611</v>
      </c>
      <c r="C8613">
        <f t="shared" si="778"/>
        <v>56</v>
      </c>
      <c r="D8613" s="16">
        <v>1975</v>
      </c>
      <c r="E8613" t="s">
        <v>15</v>
      </c>
      <c r="F8613" t="s">
        <v>25</v>
      </c>
      <c r="G8613">
        <v>940214</v>
      </c>
      <c r="J8613" t="s">
        <v>3354</v>
      </c>
      <c r="K8613" t="s">
        <v>3383</v>
      </c>
      <c r="M8613" t="s">
        <v>3453</v>
      </c>
      <c r="T8613" t="s">
        <v>3262</v>
      </c>
      <c r="W8613" t="s">
        <v>3572</v>
      </c>
      <c r="X8613" t="s">
        <v>3660</v>
      </c>
      <c r="AA8613" s="3" t="s">
        <v>3262</v>
      </c>
      <c r="AF8613" t="s">
        <v>3451</v>
      </c>
      <c r="AH8613" s="2">
        <v>45683</v>
      </c>
    </row>
    <row r="8614" spans="2:35" x14ac:dyDescent="0.35">
      <c r="B8614" s="5">
        <f t="shared" si="783"/>
        <v>8612</v>
      </c>
      <c r="C8614">
        <f t="shared" si="778"/>
        <v>9</v>
      </c>
      <c r="D8614" s="16">
        <v>1975</v>
      </c>
      <c r="E8614" t="s">
        <v>327</v>
      </c>
      <c r="F8614" t="s">
        <v>25</v>
      </c>
      <c r="G8614">
        <v>940270</v>
      </c>
      <c r="H8614" t="s">
        <v>17</v>
      </c>
      <c r="J8614" t="s">
        <v>380</v>
      </c>
      <c r="K8614" t="s">
        <v>3383</v>
      </c>
      <c r="M8614" t="s">
        <v>3359</v>
      </c>
      <c r="AB8614" t="s">
        <v>230</v>
      </c>
      <c r="AF8614" t="s">
        <v>3060</v>
      </c>
      <c r="AH8614" s="2">
        <v>39681.355324074073</v>
      </c>
    </row>
    <row r="8615" spans="2:35" x14ac:dyDescent="0.35">
      <c r="B8615" s="5">
        <f t="shared" si="783"/>
        <v>8613</v>
      </c>
      <c r="C8615">
        <f t="shared" si="778"/>
        <v>161</v>
      </c>
      <c r="D8615" s="16">
        <v>1975</v>
      </c>
      <c r="E8615" t="s">
        <v>15</v>
      </c>
      <c r="F8615" t="s">
        <v>25</v>
      </c>
      <c r="G8615">
        <v>940279</v>
      </c>
      <c r="H8615" t="s">
        <v>17</v>
      </c>
      <c r="K8615" t="s">
        <v>3383</v>
      </c>
      <c r="L8615" t="s">
        <v>437</v>
      </c>
      <c r="M8615" t="s">
        <v>3359</v>
      </c>
      <c r="AF8615" t="s">
        <v>3060</v>
      </c>
      <c r="AH8615" s="2">
        <v>40314.802175925928</v>
      </c>
    </row>
    <row r="8616" spans="2:35" x14ac:dyDescent="0.35">
      <c r="B8616" s="5">
        <f t="shared" si="783"/>
        <v>8614</v>
      </c>
      <c r="C8616">
        <f t="shared" si="778"/>
        <v>24</v>
      </c>
      <c r="D8616" s="16">
        <v>1975</v>
      </c>
      <c r="E8616" t="s">
        <v>15</v>
      </c>
      <c r="F8616" t="s">
        <v>25</v>
      </c>
      <c r="G8616" s="70">
        <v>940440</v>
      </c>
      <c r="J8616" t="s">
        <v>3354</v>
      </c>
      <c r="K8616" t="s">
        <v>3383</v>
      </c>
      <c r="M8616" t="s">
        <v>3453</v>
      </c>
      <c r="T8616" t="s">
        <v>3262</v>
      </c>
      <c r="W8616" t="s">
        <v>3572</v>
      </c>
      <c r="X8616" t="s">
        <v>3660</v>
      </c>
      <c r="AA8616" t="s">
        <v>3262</v>
      </c>
      <c r="AC8616"/>
      <c r="AD8616" t="s">
        <v>5558</v>
      </c>
      <c r="AF8616" t="s">
        <v>3451</v>
      </c>
      <c r="AG8616" s="3"/>
      <c r="AH8616" s="153">
        <v>45899</v>
      </c>
      <c r="AI8616" s="192" t="s">
        <v>5505</v>
      </c>
    </row>
    <row r="8617" spans="2:35" ht="15.5" x14ac:dyDescent="0.35">
      <c r="B8617" s="5">
        <f t="shared" si="783"/>
        <v>8615</v>
      </c>
      <c r="C8617">
        <f t="shared" si="778"/>
        <v>86</v>
      </c>
      <c r="D8617" s="16">
        <v>1975</v>
      </c>
      <c r="E8617" s="101" t="s">
        <v>15</v>
      </c>
      <c r="F8617" s="101" t="s">
        <v>25</v>
      </c>
      <c r="G8617" s="165">
        <v>940464</v>
      </c>
      <c r="H8617" s="101"/>
      <c r="I8617" s="101"/>
      <c r="J8617" s="101"/>
      <c r="K8617" s="101" t="s">
        <v>3383</v>
      </c>
      <c r="L8617" s="101"/>
      <c r="M8617" s="101"/>
      <c r="N8617" s="101"/>
      <c r="O8617" s="101"/>
      <c r="P8617" s="101"/>
      <c r="Q8617" s="101"/>
      <c r="R8617" s="101"/>
      <c r="S8617" s="128"/>
      <c r="T8617" s="101"/>
      <c r="U8617" s="101"/>
      <c r="V8617" s="130"/>
      <c r="W8617" s="101"/>
      <c r="X8617" s="101"/>
      <c r="Y8617" s="101"/>
      <c r="Z8617" s="101"/>
      <c r="AA8617" s="101"/>
      <c r="AB8617" s="101"/>
      <c r="AC8617" s="101"/>
      <c r="AD8617" s="101"/>
      <c r="AE8617" s="101"/>
      <c r="AF8617" t="s">
        <v>3451</v>
      </c>
      <c r="AG8617" s="101"/>
      <c r="AH8617" s="103">
        <v>45839</v>
      </c>
      <c r="AI8617" s="102" t="s">
        <v>5194</v>
      </c>
    </row>
    <row r="8618" spans="2:35" x14ac:dyDescent="0.35">
      <c r="B8618" s="5">
        <f t="shared" si="783"/>
        <v>8616</v>
      </c>
      <c r="C8618">
        <f t="shared" si="778"/>
        <v>111</v>
      </c>
      <c r="D8618" s="16">
        <v>1975</v>
      </c>
      <c r="E8618" t="s">
        <v>15</v>
      </c>
      <c r="F8618" t="s">
        <v>25</v>
      </c>
      <c r="G8618">
        <v>940550</v>
      </c>
      <c r="H8618" t="s">
        <v>17</v>
      </c>
      <c r="J8618" t="s">
        <v>3355</v>
      </c>
      <c r="K8618" t="s">
        <v>3383</v>
      </c>
      <c r="L8618" t="s">
        <v>2727</v>
      </c>
      <c r="M8618" t="s">
        <v>3359</v>
      </c>
      <c r="AD8618" s="3" t="s">
        <v>2728</v>
      </c>
      <c r="AF8618" t="s">
        <v>3060</v>
      </c>
      <c r="AH8618" s="2">
        <v>39674.846168981479</v>
      </c>
    </row>
    <row r="8619" spans="2:35" x14ac:dyDescent="0.35">
      <c r="B8619" s="5">
        <f t="shared" si="783"/>
        <v>8617</v>
      </c>
      <c r="C8619">
        <f t="shared" si="778"/>
        <v>418</v>
      </c>
      <c r="D8619" s="16">
        <v>1975</v>
      </c>
      <c r="E8619" t="s">
        <v>15</v>
      </c>
      <c r="F8619" t="s">
        <v>25</v>
      </c>
      <c r="G8619">
        <v>940661</v>
      </c>
      <c r="H8619" t="s">
        <v>17</v>
      </c>
      <c r="J8619" t="s">
        <v>3354</v>
      </c>
      <c r="K8619" t="s">
        <v>3383</v>
      </c>
      <c r="M8619" t="s">
        <v>3359</v>
      </c>
      <c r="AF8619" t="s">
        <v>3060</v>
      </c>
      <c r="AH8619" s="2">
        <v>39713.37976851852</v>
      </c>
    </row>
    <row r="8620" spans="2:35" x14ac:dyDescent="0.35">
      <c r="B8620" s="5">
        <f t="shared" si="783"/>
        <v>8618</v>
      </c>
      <c r="C8620">
        <f t="shared" si="778"/>
        <v>42</v>
      </c>
      <c r="D8620" s="16">
        <v>1975</v>
      </c>
      <c r="E8620" t="s">
        <v>327</v>
      </c>
      <c r="F8620" t="s">
        <v>25</v>
      </c>
      <c r="G8620">
        <v>941079</v>
      </c>
      <c r="H8620" t="s">
        <v>17</v>
      </c>
      <c r="J8620" t="s">
        <v>380</v>
      </c>
      <c r="M8620" t="s">
        <v>3359</v>
      </c>
      <c r="AF8620" t="s">
        <v>3060</v>
      </c>
      <c r="AH8620" s="2">
        <v>40962.443668981483</v>
      </c>
    </row>
    <row r="8621" spans="2:35" x14ac:dyDescent="0.35">
      <c r="B8621" s="5">
        <f t="shared" si="783"/>
        <v>8619</v>
      </c>
      <c r="C8621">
        <f t="shared" si="778"/>
        <v>375</v>
      </c>
      <c r="D8621" s="16">
        <v>1975</v>
      </c>
      <c r="E8621" t="s">
        <v>327</v>
      </c>
      <c r="F8621" t="s">
        <v>25</v>
      </c>
      <c r="G8621">
        <v>941121</v>
      </c>
      <c r="H8621" t="s">
        <v>17</v>
      </c>
      <c r="J8621" t="s">
        <v>380</v>
      </c>
      <c r="K8621" t="s">
        <v>3383</v>
      </c>
      <c r="M8621" t="s">
        <v>3359</v>
      </c>
      <c r="AF8621" t="s">
        <v>3060</v>
      </c>
      <c r="AH8621" s="2">
        <v>40090.602465277778</v>
      </c>
    </row>
    <row r="8622" spans="2:35" ht="18.5" x14ac:dyDescent="0.45">
      <c r="B8622" s="5">
        <f t="shared" si="783"/>
        <v>8620</v>
      </c>
      <c r="C8622">
        <f t="shared" ref="C8622:C8686" si="784">+G8623-G8622</f>
        <v>140</v>
      </c>
      <c r="D8622" s="82">
        <v>1976</v>
      </c>
      <c r="E8622" t="s">
        <v>15</v>
      </c>
      <c r="F8622" t="s">
        <v>25</v>
      </c>
      <c r="G8622">
        <v>941496</v>
      </c>
      <c r="H8622" t="s">
        <v>17</v>
      </c>
      <c r="J8622" t="s">
        <v>3354</v>
      </c>
      <c r="K8622" t="s">
        <v>3383</v>
      </c>
      <c r="L8622" t="s">
        <v>254</v>
      </c>
      <c r="M8622" t="s">
        <v>3359</v>
      </c>
      <c r="AB8622" t="s">
        <v>31</v>
      </c>
      <c r="AF8622" t="s">
        <v>3060</v>
      </c>
      <c r="AH8622" s="2">
        <v>40229.453206018516</v>
      </c>
    </row>
    <row r="8623" spans="2:35" ht="15" thickBot="1" x14ac:dyDescent="0.4">
      <c r="B8623" s="5">
        <f t="shared" si="783"/>
        <v>8621</v>
      </c>
      <c r="C8623">
        <f t="shared" si="784"/>
        <v>5</v>
      </c>
      <c r="D8623" s="16">
        <v>1976</v>
      </c>
      <c r="E8623" t="s">
        <v>15</v>
      </c>
      <c r="F8623" t="s">
        <v>25</v>
      </c>
      <c r="G8623">
        <v>941636</v>
      </c>
      <c r="H8623" t="s">
        <v>17</v>
      </c>
      <c r="J8623" t="s">
        <v>3354</v>
      </c>
      <c r="K8623" t="s">
        <v>3383</v>
      </c>
      <c r="L8623" t="s">
        <v>2729</v>
      </c>
      <c r="M8623" t="s">
        <v>3359</v>
      </c>
      <c r="AF8623" t="s">
        <v>3060</v>
      </c>
      <c r="AH8623" s="2">
        <v>40556.751666666663</v>
      </c>
    </row>
    <row r="8624" spans="2:35" ht="15" thickBot="1" x14ac:dyDescent="0.4">
      <c r="B8624" s="5">
        <f t="shared" si="783"/>
        <v>8622</v>
      </c>
      <c r="C8624">
        <f t="shared" si="784"/>
        <v>244</v>
      </c>
      <c r="D8624" s="16">
        <v>1976</v>
      </c>
      <c r="E8624" s="159" t="s">
        <v>15</v>
      </c>
      <c r="F8624" s="159" t="s">
        <v>25</v>
      </c>
      <c r="G8624" s="160">
        <v>941641</v>
      </c>
      <c r="H8624" s="159"/>
      <c r="I8624" s="159"/>
      <c r="J8624" s="159" t="s">
        <v>3354</v>
      </c>
      <c r="K8624" s="159" t="s">
        <v>3383</v>
      </c>
      <c r="L8624" s="159"/>
      <c r="M8624" s="159" t="s">
        <v>3453</v>
      </c>
      <c r="N8624" s="159"/>
      <c r="O8624" s="159"/>
      <c r="P8624" s="159"/>
      <c r="Q8624" s="159"/>
      <c r="R8624" s="159"/>
      <c r="S8624" s="159"/>
      <c r="T8624" s="159" t="s">
        <v>3262</v>
      </c>
      <c r="U8624" s="159"/>
      <c r="V8624" s="161"/>
      <c r="W8624" s="159" t="s">
        <v>3572</v>
      </c>
      <c r="X8624" s="159" t="s">
        <v>3660</v>
      </c>
      <c r="Y8624" s="159"/>
      <c r="Z8624" s="159"/>
      <c r="AA8624" s="159" t="s">
        <v>3262</v>
      </c>
      <c r="AB8624" s="159"/>
      <c r="AC8624" s="159"/>
      <c r="AD8624" s="159" t="s">
        <v>5715</v>
      </c>
      <c r="AE8624" s="159"/>
      <c r="AF8624" t="s">
        <v>3451</v>
      </c>
      <c r="AG8624" s="159"/>
      <c r="AH8624" s="176">
        <v>46034</v>
      </c>
      <c r="AI8624" s="76" t="s">
        <v>6181</v>
      </c>
    </row>
    <row r="8625" spans="1:36" x14ac:dyDescent="0.35">
      <c r="B8625" s="5">
        <f t="shared" si="783"/>
        <v>8623</v>
      </c>
      <c r="C8625">
        <f t="shared" si="784"/>
        <v>71</v>
      </c>
      <c r="D8625" s="16">
        <v>1976</v>
      </c>
      <c r="E8625" t="s">
        <v>15</v>
      </c>
      <c r="F8625" t="s">
        <v>16</v>
      </c>
      <c r="G8625">
        <v>941885</v>
      </c>
      <c r="H8625" t="s">
        <v>17</v>
      </c>
      <c r="J8625" t="s">
        <v>3354</v>
      </c>
      <c r="K8625" t="s">
        <v>3383</v>
      </c>
      <c r="M8625" t="s">
        <v>3359</v>
      </c>
      <c r="AF8625" t="s">
        <v>3060</v>
      </c>
      <c r="AH8625" s="2">
        <v>39947.797754629632</v>
      </c>
    </row>
    <row r="8626" spans="1:36" x14ac:dyDescent="0.35">
      <c r="B8626" s="5">
        <f t="shared" si="783"/>
        <v>8624</v>
      </c>
      <c r="C8626">
        <f t="shared" si="784"/>
        <v>626</v>
      </c>
      <c r="D8626" s="16">
        <v>1976</v>
      </c>
      <c r="E8626" t="s">
        <v>15</v>
      </c>
      <c r="F8626" t="s">
        <v>16</v>
      </c>
      <c r="G8626">
        <v>941956</v>
      </c>
      <c r="H8626" t="s">
        <v>17</v>
      </c>
      <c r="J8626" t="s">
        <v>3354</v>
      </c>
      <c r="K8626" t="s">
        <v>3383</v>
      </c>
      <c r="L8626" t="s">
        <v>2730</v>
      </c>
      <c r="M8626" t="s">
        <v>3359</v>
      </c>
      <c r="AF8626" t="s">
        <v>3060</v>
      </c>
      <c r="AH8626" s="2">
        <v>40011.596331018518</v>
      </c>
    </row>
    <row r="8627" spans="1:36" x14ac:dyDescent="0.35">
      <c r="B8627" s="5">
        <f t="shared" si="783"/>
        <v>8625</v>
      </c>
      <c r="C8627">
        <f t="shared" si="784"/>
        <v>5</v>
      </c>
      <c r="D8627" s="16">
        <v>1976</v>
      </c>
      <c r="E8627" t="s">
        <v>759</v>
      </c>
      <c r="F8627" t="s">
        <v>16</v>
      </c>
      <c r="G8627">
        <v>942582</v>
      </c>
      <c r="H8627" t="s">
        <v>17</v>
      </c>
      <c r="J8627" t="s">
        <v>380</v>
      </c>
      <c r="K8627" t="s">
        <v>3383</v>
      </c>
      <c r="L8627" t="s">
        <v>80</v>
      </c>
      <c r="M8627" t="s">
        <v>3359</v>
      </c>
      <c r="AF8627" t="s">
        <v>3060</v>
      </c>
      <c r="AH8627" s="2">
        <v>40122.358796296299</v>
      </c>
    </row>
    <row r="8628" spans="1:36" x14ac:dyDescent="0.35">
      <c r="B8628" s="5">
        <f t="shared" si="783"/>
        <v>8626</v>
      </c>
      <c r="C8628">
        <f t="shared" si="784"/>
        <v>1056</v>
      </c>
      <c r="D8628" s="16">
        <v>1976</v>
      </c>
      <c r="E8628" t="s">
        <v>759</v>
      </c>
      <c r="F8628" t="s">
        <v>25</v>
      </c>
      <c r="G8628">
        <v>942587</v>
      </c>
      <c r="H8628" t="s">
        <v>17</v>
      </c>
      <c r="J8628" t="s">
        <v>380</v>
      </c>
      <c r="K8628" t="s">
        <v>3383</v>
      </c>
      <c r="L8628" t="s">
        <v>2488</v>
      </c>
      <c r="M8628" t="s">
        <v>3359</v>
      </c>
      <c r="U8628" t="s">
        <v>3662</v>
      </c>
      <c r="AB8628" t="s">
        <v>139</v>
      </c>
      <c r="AD8628" s="3" t="s">
        <v>2731</v>
      </c>
      <c r="AF8628" t="s">
        <v>3060</v>
      </c>
      <c r="AH8628" s="2">
        <v>39787.33525462963</v>
      </c>
    </row>
    <row r="8629" spans="1:36" ht="14" customHeight="1" x14ac:dyDescent="0.35">
      <c r="B8629" s="5">
        <f t="shared" si="783"/>
        <v>8627</v>
      </c>
      <c r="C8629">
        <f t="shared" si="784"/>
        <v>1444</v>
      </c>
      <c r="D8629" s="16">
        <v>1976</v>
      </c>
      <c r="E8629" t="s">
        <v>15</v>
      </c>
      <c r="F8629" t="s">
        <v>25</v>
      </c>
      <c r="G8629">
        <v>943643</v>
      </c>
      <c r="H8629" t="s">
        <v>17</v>
      </c>
      <c r="J8629" t="s">
        <v>3356</v>
      </c>
      <c r="M8629" t="s">
        <v>3359</v>
      </c>
      <c r="AF8629" t="s">
        <v>3060</v>
      </c>
      <c r="AH8629" s="2">
        <v>40976.594571759262</v>
      </c>
    </row>
    <row r="8630" spans="1:36" x14ac:dyDescent="0.35">
      <c r="B8630" s="5">
        <f t="shared" si="783"/>
        <v>8628</v>
      </c>
      <c r="C8630">
        <f t="shared" si="784"/>
        <v>216</v>
      </c>
      <c r="D8630" s="16">
        <v>1976</v>
      </c>
      <c r="E8630" t="s">
        <v>560</v>
      </c>
      <c r="F8630" t="s">
        <v>25</v>
      </c>
      <c r="G8630">
        <v>945087</v>
      </c>
      <c r="H8630" t="s">
        <v>17</v>
      </c>
      <c r="J8630" t="s">
        <v>3354</v>
      </c>
      <c r="K8630" t="s">
        <v>3383</v>
      </c>
      <c r="L8630" t="s">
        <v>46</v>
      </c>
      <c r="M8630" t="s">
        <v>3359</v>
      </c>
      <c r="W8630" t="s">
        <v>3557</v>
      </c>
      <c r="AB8630" t="s">
        <v>195</v>
      </c>
      <c r="AF8630" t="s">
        <v>3060</v>
      </c>
      <c r="AH8630" s="2">
        <v>39964.322291666664</v>
      </c>
    </row>
    <row r="8631" spans="1:36" x14ac:dyDescent="0.35">
      <c r="B8631" s="5">
        <f t="shared" si="783"/>
        <v>8629</v>
      </c>
      <c r="C8631">
        <f t="shared" si="784"/>
        <v>929</v>
      </c>
      <c r="D8631" s="16">
        <v>1976</v>
      </c>
      <c r="E8631" t="s">
        <v>972</v>
      </c>
      <c r="F8631" t="s">
        <v>25</v>
      </c>
      <c r="G8631">
        <v>945303</v>
      </c>
      <c r="H8631" t="s">
        <v>17</v>
      </c>
      <c r="J8631" t="s">
        <v>3354</v>
      </c>
      <c r="K8631" t="s">
        <v>3383</v>
      </c>
      <c r="L8631" t="s">
        <v>265</v>
      </c>
      <c r="M8631" t="s">
        <v>3359</v>
      </c>
      <c r="U8631" t="s">
        <v>3557</v>
      </c>
      <c r="W8631" t="s">
        <v>3557</v>
      </c>
      <c r="AB8631" t="s">
        <v>197</v>
      </c>
      <c r="AC8631" s="153">
        <v>40516</v>
      </c>
      <c r="AD8631" s="3" t="s">
        <v>2732</v>
      </c>
      <c r="AF8631" t="s">
        <v>3060</v>
      </c>
      <c r="AH8631" s="2">
        <v>40515.564872685187</v>
      </c>
    </row>
    <row r="8632" spans="1:36" x14ac:dyDescent="0.35">
      <c r="B8632" s="5">
        <f t="shared" si="783"/>
        <v>8630</v>
      </c>
      <c r="C8632">
        <f t="shared" si="784"/>
        <v>221</v>
      </c>
      <c r="D8632" s="16">
        <v>1976</v>
      </c>
      <c r="E8632" t="s">
        <v>15</v>
      </c>
      <c r="F8632" t="s">
        <v>25</v>
      </c>
      <c r="G8632">
        <v>946232</v>
      </c>
      <c r="H8632" t="s">
        <v>17</v>
      </c>
      <c r="J8632" t="s">
        <v>3354</v>
      </c>
      <c r="K8632" t="s">
        <v>3383</v>
      </c>
      <c r="L8632" t="s">
        <v>2733</v>
      </c>
      <c r="M8632" t="s">
        <v>3359</v>
      </c>
      <c r="AF8632" t="s">
        <v>3060</v>
      </c>
      <c r="AH8632" s="2">
        <v>40985.658182870371</v>
      </c>
    </row>
    <row r="8633" spans="1:36" x14ac:dyDescent="0.35">
      <c r="B8633" s="5">
        <f t="shared" si="783"/>
        <v>8631</v>
      </c>
      <c r="C8633">
        <f t="shared" si="784"/>
        <v>30</v>
      </c>
      <c r="D8633" s="16">
        <v>1976</v>
      </c>
      <c r="E8633" t="s">
        <v>15</v>
      </c>
      <c r="F8633" t="s">
        <v>25</v>
      </c>
      <c r="G8633">
        <v>946453</v>
      </c>
      <c r="H8633" t="s">
        <v>17</v>
      </c>
      <c r="J8633" t="s">
        <v>3354</v>
      </c>
      <c r="L8633" t="s">
        <v>161</v>
      </c>
      <c r="M8633" t="s">
        <v>3359</v>
      </c>
      <c r="AF8633" t="s">
        <v>3060</v>
      </c>
      <c r="AH8633" s="2">
        <v>41042.635567129626</v>
      </c>
    </row>
    <row r="8634" spans="1:36" ht="16" customHeight="1" x14ac:dyDescent="0.35">
      <c r="B8634" s="5">
        <f t="shared" si="783"/>
        <v>8632</v>
      </c>
      <c r="C8634">
        <f t="shared" si="784"/>
        <v>4</v>
      </c>
      <c r="D8634" s="16">
        <v>1976</v>
      </c>
      <c r="E8634" t="s">
        <v>15</v>
      </c>
      <c r="F8634" t="s">
        <v>25</v>
      </c>
      <c r="G8634">
        <v>946483</v>
      </c>
      <c r="H8634" t="s">
        <v>17</v>
      </c>
      <c r="J8634" t="s">
        <v>3354</v>
      </c>
      <c r="K8634" t="s">
        <v>3383</v>
      </c>
      <c r="L8634" t="s">
        <v>2735</v>
      </c>
      <c r="M8634" t="s">
        <v>3359</v>
      </c>
      <c r="AB8634" t="s">
        <v>81</v>
      </c>
      <c r="AF8634" t="s">
        <v>3060</v>
      </c>
      <c r="AH8634" s="2">
        <v>40947.829837962963</v>
      </c>
    </row>
    <row r="8635" spans="1:36" x14ac:dyDescent="0.35">
      <c r="B8635" s="5">
        <f t="shared" si="783"/>
        <v>8633</v>
      </c>
      <c r="C8635">
        <f t="shared" si="784"/>
        <v>101</v>
      </c>
      <c r="D8635" s="16">
        <v>1976</v>
      </c>
      <c r="E8635" t="s">
        <v>15</v>
      </c>
      <c r="F8635" t="s">
        <v>25</v>
      </c>
      <c r="G8635">
        <v>946487</v>
      </c>
      <c r="H8635" t="s">
        <v>17</v>
      </c>
      <c r="J8635" t="s">
        <v>3354</v>
      </c>
      <c r="M8635" t="s">
        <v>3359</v>
      </c>
      <c r="N8635" t="s">
        <v>3359</v>
      </c>
      <c r="AF8635" t="s">
        <v>3060</v>
      </c>
      <c r="AH8635" s="2">
        <v>40924.388703703706</v>
      </c>
    </row>
    <row r="8636" spans="1:36" x14ac:dyDescent="0.35">
      <c r="A8636" s="3"/>
      <c r="B8636" s="5">
        <f t="shared" si="783"/>
        <v>8634</v>
      </c>
      <c r="C8636">
        <f t="shared" si="784"/>
        <v>286</v>
      </c>
      <c r="D8636" s="16">
        <v>1976</v>
      </c>
      <c r="E8636" s="3" t="s">
        <v>15</v>
      </c>
      <c r="F8636" s="3" t="s">
        <v>25</v>
      </c>
      <c r="G8636" s="3">
        <v>946588</v>
      </c>
      <c r="H8636" s="3"/>
      <c r="I8636" s="3"/>
      <c r="J8636" s="3"/>
      <c r="K8636" s="3"/>
      <c r="L8636" s="3"/>
      <c r="M8636" s="3"/>
      <c r="N8636" s="3"/>
      <c r="O8636" s="3"/>
      <c r="P8636" s="3"/>
      <c r="Q8636" s="3"/>
      <c r="R8636" s="3"/>
      <c r="S8636" s="152"/>
      <c r="T8636" s="3"/>
      <c r="U8636" s="3"/>
      <c r="V8636" s="143"/>
      <c r="W8636" s="3"/>
      <c r="X8636" s="3"/>
      <c r="Y8636" s="3"/>
      <c r="Z8636" s="3"/>
      <c r="AB8636" s="3"/>
      <c r="AE8636" s="3"/>
      <c r="AF8636" s="3" t="s">
        <v>3451</v>
      </c>
      <c r="AG8636" s="3"/>
      <c r="AH8636" s="153">
        <v>45661</v>
      </c>
      <c r="AI8636" s="14" t="s">
        <v>4589</v>
      </c>
    </row>
    <row r="8637" spans="1:36" x14ac:dyDescent="0.35">
      <c r="B8637" s="5">
        <f t="shared" si="783"/>
        <v>8635</v>
      </c>
      <c r="C8637">
        <f t="shared" si="784"/>
        <v>237</v>
      </c>
      <c r="D8637" s="146">
        <f>+D8636</f>
        <v>1976</v>
      </c>
      <c r="E8637" s="3" t="s">
        <v>15</v>
      </c>
      <c r="F8637" s="3" t="s">
        <v>25</v>
      </c>
      <c r="G8637" s="165">
        <v>946874</v>
      </c>
      <c r="H8637" s="3"/>
      <c r="I8637" s="3"/>
      <c r="J8637" s="3"/>
      <c r="K8637" s="3" t="s">
        <v>3383</v>
      </c>
      <c r="L8637" s="3"/>
      <c r="M8637" s="3"/>
      <c r="N8637" s="3"/>
      <c r="O8637" s="3"/>
      <c r="P8637" s="3"/>
      <c r="Q8637" s="3"/>
      <c r="R8637" s="3"/>
      <c r="S8637" s="152"/>
      <c r="T8637" s="3"/>
      <c r="U8637" s="3"/>
      <c r="V8637" s="143"/>
      <c r="W8637" s="3"/>
      <c r="X8637" s="3"/>
      <c r="Y8637" s="3"/>
      <c r="Z8637" s="3"/>
      <c r="AB8637" s="3"/>
      <c r="AE8637" s="3"/>
      <c r="AF8637" s="3" t="s">
        <v>3451</v>
      </c>
      <c r="AG8637" s="3"/>
      <c r="AH8637" s="153">
        <v>45739</v>
      </c>
      <c r="AI8637" s="14" t="s">
        <v>4852</v>
      </c>
    </row>
    <row r="8638" spans="1:36" x14ac:dyDescent="0.35">
      <c r="B8638" s="5">
        <f t="shared" si="783"/>
        <v>8636</v>
      </c>
      <c r="C8638">
        <f t="shared" si="784"/>
        <v>4</v>
      </c>
      <c r="D8638" s="16">
        <v>1976</v>
      </c>
      <c r="E8638" t="s">
        <v>972</v>
      </c>
      <c r="F8638" t="s">
        <v>25</v>
      </c>
      <c r="G8638">
        <v>947111</v>
      </c>
      <c r="H8638" t="s">
        <v>17</v>
      </c>
      <c r="J8638" t="s">
        <v>3354</v>
      </c>
      <c r="K8638" t="s">
        <v>3383</v>
      </c>
      <c r="M8638" t="s">
        <v>3359</v>
      </c>
      <c r="S8638" s="148">
        <v>460</v>
      </c>
      <c r="AF8638" t="s">
        <v>3060</v>
      </c>
      <c r="AH8638" s="2">
        <v>39937.164050925923</v>
      </c>
    </row>
    <row r="8639" spans="1:36" ht="15" customHeight="1" x14ac:dyDescent="0.35">
      <c r="B8639" s="5">
        <f t="shared" si="783"/>
        <v>8637</v>
      </c>
      <c r="C8639">
        <f t="shared" si="784"/>
        <v>23</v>
      </c>
      <c r="D8639" s="16">
        <v>1976</v>
      </c>
      <c r="E8639" t="s">
        <v>972</v>
      </c>
      <c r="F8639" t="s">
        <v>25</v>
      </c>
      <c r="G8639">
        <v>947115</v>
      </c>
      <c r="H8639" t="s">
        <v>17</v>
      </c>
      <c r="J8639" t="s">
        <v>3354</v>
      </c>
      <c r="K8639" t="s">
        <v>3383</v>
      </c>
      <c r="L8639" t="s">
        <v>162</v>
      </c>
      <c r="M8639" t="s">
        <v>3359</v>
      </c>
      <c r="S8639" s="148">
        <v>460</v>
      </c>
      <c r="AC8639" s="3">
        <v>1978</v>
      </c>
      <c r="AD8639" s="3" t="s">
        <v>6117</v>
      </c>
      <c r="AF8639" t="s">
        <v>3060</v>
      </c>
      <c r="AH8639" s="2">
        <v>41106.54446759259</v>
      </c>
      <c r="AJ8639" s="3" t="s">
        <v>2736</v>
      </c>
    </row>
    <row r="8640" spans="1:36" x14ac:dyDescent="0.35">
      <c r="B8640" s="5">
        <f t="shared" si="783"/>
        <v>8638</v>
      </c>
      <c r="C8640">
        <f t="shared" si="784"/>
        <v>29</v>
      </c>
      <c r="D8640" s="16">
        <v>1976</v>
      </c>
      <c r="E8640" t="s">
        <v>972</v>
      </c>
      <c r="F8640" t="s">
        <v>25</v>
      </c>
      <c r="G8640">
        <v>947138</v>
      </c>
      <c r="H8640" t="s">
        <v>17</v>
      </c>
      <c r="J8640" t="s">
        <v>3354</v>
      </c>
      <c r="K8640" t="s">
        <v>3383</v>
      </c>
      <c r="M8640" t="s">
        <v>3359</v>
      </c>
      <c r="W8640" t="s">
        <v>3557</v>
      </c>
      <c r="AB8640" t="s">
        <v>195</v>
      </c>
      <c r="AF8640" t="s">
        <v>3060</v>
      </c>
      <c r="AH8640" s="2">
        <v>40139.266041666669</v>
      </c>
    </row>
    <row r="8641" spans="1:35" x14ac:dyDescent="0.35">
      <c r="B8641" s="5">
        <f t="shared" si="783"/>
        <v>8639</v>
      </c>
      <c r="C8641">
        <f t="shared" si="784"/>
        <v>203</v>
      </c>
      <c r="D8641" s="16">
        <v>1976</v>
      </c>
      <c r="E8641" t="s">
        <v>2520</v>
      </c>
      <c r="F8641" t="s">
        <v>3762</v>
      </c>
      <c r="G8641">
        <v>947167</v>
      </c>
      <c r="J8641" t="s">
        <v>380</v>
      </c>
      <c r="K8641" t="s">
        <v>3383</v>
      </c>
      <c r="M8641" t="s">
        <v>3453</v>
      </c>
      <c r="U8641" t="s">
        <v>3687</v>
      </c>
      <c r="V8641" s="43" t="s">
        <v>4382</v>
      </c>
      <c r="W8641" t="s">
        <v>3572</v>
      </c>
      <c r="X8641" t="s">
        <v>3452</v>
      </c>
      <c r="AF8641" t="s">
        <v>3451</v>
      </c>
      <c r="AH8641" s="2">
        <v>46048</v>
      </c>
    </row>
    <row r="8642" spans="1:35" x14ac:dyDescent="0.35">
      <c r="B8642" s="5">
        <f t="shared" si="783"/>
        <v>8640</v>
      </c>
      <c r="C8642">
        <f t="shared" si="784"/>
        <v>2189</v>
      </c>
      <c r="D8642" s="16">
        <v>1976</v>
      </c>
      <c r="E8642" t="s">
        <v>5343</v>
      </c>
      <c r="F8642" t="s">
        <v>5344</v>
      </c>
      <c r="G8642">
        <v>947370</v>
      </c>
      <c r="AF8642" t="s">
        <v>3451</v>
      </c>
      <c r="AH8642" s="2">
        <v>45894</v>
      </c>
    </row>
    <row r="8643" spans="1:35" ht="17" customHeight="1" x14ac:dyDescent="0.35">
      <c r="B8643" s="5">
        <f t="shared" si="783"/>
        <v>8641</v>
      </c>
      <c r="C8643">
        <f t="shared" si="784"/>
        <v>538</v>
      </c>
      <c r="D8643" s="16">
        <v>1976</v>
      </c>
      <c r="E8643" t="s">
        <v>15</v>
      </c>
      <c r="F8643" t="s">
        <v>25</v>
      </c>
      <c r="G8643">
        <v>949559</v>
      </c>
      <c r="H8643" t="s">
        <v>17</v>
      </c>
      <c r="J8643" t="s">
        <v>3354</v>
      </c>
      <c r="L8643" t="s">
        <v>2737</v>
      </c>
      <c r="M8643" t="s">
        <v>3359</v>
      </c>
      <c r="S8643" s="148" t="s">
        <v>2738</v>
      </c>
      <c r="AC8643" s="3" t="s">
        <v>2739</v>
      </c>
      <c r="AD8643" s="3" t="s">
        <v>6118</v>
      </c>
      <c r="AF8643" t="s">
        <v>3060</v>
      </c>
      <c r="AH8643" s="2">
        <v>40460.812071759261</v>
      </c>
    </row>
    <row r="8644" spans="1:35" x14ac:dyDescent="0.35">
      <c r="B8644" s="5">
        <f t="shared" si="783"/>
        <v>8642</v>
      </c>
      <c r="C8644">
        <f t="shared" si="784"/>
        <v>1137</v>
      </c>
      <c r="D8644" s="16">
        <v>1976</v>
      </c>
      <c r="E8644" s="3" t="s">
        <v>15</v>
      </c>
      <c r="F8644" s="3" t="s">
        <v>25</v>
      </c>
      <c r="G8644" s="165">
        <v>950097</v>
      </c>
      <c r="H8644" s="3"/>
      <c r="I8644" s="3"/>
      <c r="J8644" s="3" t="s">
        <v>3354</v>
      </c>
      <c r="K8644" s="3" t="s">
        <v>3383</v>
      </c>
      <c r="L8644" s="3"/>
      <c r="M8644" s="3" t="s">
        <v>3453</v>
      </c>
      <c r="N8644" s="3"/>
      <c r="O8644" s="3"/>
      <c r="P8644" s="3"/>
      <c r="Q8644" s="3"/>
      <c r="R8644" s="3"/>
      <c r="S8644" s="152"/>
      <c r="T8644" s="3" t="s">
        <v>3262</v>
      </c>
      <c r="U8644" s="3"/>
      <c r="V8644" s="143"/>
      <c r="W8644" s="3" t="s">
        <v>3572</v>
      </c>
      <c r="X8644" s="3" t="s">
        <v>3660</v>
      </c>
      <c r="Y8644" s="3"/>
      <c r="Z8644" s="3"/>
      <c r="AA8644" s="3" t="s">
        <v>3262</v>
      </c>
      <c r="AB8644" s="3"/>
      <c r="AE8644" s="3"/>
      <c r="AF8644" t="s">
        <v>3451</v>
      </c>
      <c r="AG8644" s="3"/>
      <c r="AH8644" s="153">
        <v>45928</v>
      </c>
      <c r="AI8644" s="166" t="s">
        <v>5678</v>
      </c>
    </row>
    <row r="8645" spans="1:35" x14ac:dyDescent="0.35">
      <c r="A8645" s="3"/>
      <c r="B8645" s="5">
        <f t="shared" si="783"/>
        <v>8643</v>
      </c>
      <c r="C8645">
        <f t="shared" si="784"/>
        <v>912</v>
      </c>
      <c r="D8645" s="16">
        <v>1976</v>
      </c>
      <c r="E8645" t="s">
        <v>759</v>
      </c>
      <c r="F8645" t="s">
        <v>25</v>
      </c>
      <c r="G8645">
        <v>951234</v>
      </c>
      <c r="H8645" t="s">
        <v>17</v>
      </c>
      <c r="J8645" t="s">
        <v>3354</v>
      </c>
      <c r="K8645" t="s">
        <v>3383</v>
      </c>
      <c r="L8645" t="s">
        <v>80</v>
      </c>
      <c r="M8645" t="s">
        <v>3359</v>
      </c>
      <c r="S8645" s="148">
        <v>455</v>
      </c>
      <c r="AF8645" t="s">
        <v>3060</v>
      </c>
      <c r="AH8645" s="2">
        <v>39994.605034722219</v>
      </c>
    </row>
    <row r="8646" spans="1:35" x14ac:dyDescent="0.35">
      <c r="B8646" s="5">
        <f t="shared" si="783"/>
        <v>8644</v>
      </c>
      <c r="C8646">
        <f t="shared" si="784"/>
        <v>4</v>
      </c>
      <c r="D8646" s="16">
        <v>1976</v>
      </c>
      <c r="E8646" t="s">
        <v>15</v>
      </c>
      <c r="F8646" t="s">
        <v>25</v>
      </c>
      <c r="G8646">
        <v>952146</v>
      </c>
      <c r="H8646" t="s">
        <v>17</v>
      </c>
      <c r="J8646" t="s">
        <v>3354</v>
      </c>
      <c r="K8646" t="s">
        <v>3383</v>
      </c>
      <c r="M8646" t="s">
        <v>3359</v>
      </c>
      <c r="AF8646" t="s">
        <v>3060</v>
      </c>
      <c r="AH8646" s="2">
        <v>40787.042175925926</v>
      </c>
    </row>
    <row r="8647" spans="1:35" x14ac:dyDescent="0.35">
      <c r="B8647" s="5">
        <f t="shared" si="783"/>
        <v>8645</v>
      </c>
      <c r="C8647">
        <f t="shared" si="784"/>
        <v>565</v>
      </c>
      <c r="D8647" s="16">
        <v>1976</v>
      </c>
      <c r="E8647" t="s">
        <v>15</v>
      </c>
      <c r="F8647" t="s">
        <v>25</v>
      </c>
      <c r="G8647">
        <v>952150</v>
      </c>
      <c r="H8647" t="s">
        <v>17</v>
      </c>
      <c r="M8647" t="s">
        <v>3359</v>
      </c>
      <c r="AF8647" t="s">
        <v>3060</v>
      </c>
      <c r="AH8647" s="2">
        <v>39805.802557870367</v>
      </c>
    </row>
    <row r="8648" spans="1:35" x14ac:dyDescent="0.35">
      <c r="B8648" s="5">
        <f t="shared" si="783"/>
        <v>8646</v>
      </c>
      <c r="C8648">
        <f t="shared" si="784"/>
        <v>205</v>
      </c>
      <c r="D8648" s="16">
        <v>1976</v>
      </c>
      <c r="E8648" t="s">
        <v>15</v>
      </c>
      <c r="F8648" t="s">
        <v>25</v>
      </c>
      <c r="G8648">
        <v>952715</v>
      </c>
      <c r="H8648" t="s">
        <v>17</v>
      </c>
      <c r="J8648" t="s">
        <v>3354</v>
      </c>
      <c r="K8648" t="s">
        <v>3383</v>
      </c>
      <c r="L8648" t="s">
        <v>102</v>
      </c>
      <c r="M8648" t="s">
        <v>3359</v>
      </c>
      <c r="AB8648" t="s">
        <v>81</v>
      </c>
      <c r="AF8648" t="s">
        <v>3060</v>
      </c>
      <c r="AH8648" s="2">
        <v>40432.724085648151</v>
      </c>
    </row>
    <row r="8649" spans="1:35" x14ac:dyDescent="0.35">
      <c r="B8649" s="5">
        <f t="shared" si="783"/>
        <v>8647</v>
      </c>
      <c r="C8649">
        <f t="shared" si="784"/>
        <v>41</v>
      </c>
      <c r="D8649" s="16">
        <v>1976</v>
      </c>
      <c r="E8649" s="3" t="s">
        <v>15</v>
      </c>
      <c r="F8649" s="3" t="s">
        <v>25</v>
      </c>
      <c r="G8649" s="3">
        <v>952920</v>
      </c>
      <c r="H8649" s="3"/>
      <c r="I8649" s="3"/>
      <c r="J8649" s="3"/>
      <c r="K8649" s="3"/>
      <c r="L8649" s="3"/>
      <c r="M8649" s="3"/>
      <c r="N8649" s="3"/>
      <c r="O8649" s="3"/>
      <c r="P8649" s="3"/>
      <c r="Q8649" s="3"/>
      <c r="R8649" s="3"/>
      <c r="S8649" s="152"/>
      <c r="T8649" s="3"/>
      <c r="U8649" s="3"/>
      <c r="V8649" s="143"/>
      <c r="W8649" s="3"/>
      <c r="X8649" s="3"/>
      <c r="Y8649" s="3"/>
      <c r="Z8649" s="3"/>
      <c r="AB8649" s="3"/>
      <c r="AE8649" s="3"/>
      <c r="AF8649" s="3" t="s">
        <v>3451</v>
      </c>
      <c r="AG8649" s="3"/>
      <c r="AH8649" s="153">
        <v>45661</v>
      </c>
      <c r="AI8649" s="14" t="s">
        <v>4590</v>
      </c>
    </row>
    <row r="8650" spans="1:35" x14ac:dyDescent="0.35">
      <c r="B8650" s="5">
        <f t="shared" si="783"/>
        <v>8648</v>
      </c>
      <c r="C8650">
        <f t="shared" si="784"/>
        <v>219</v>
      </c>
      <c r="D8650" s="16">
        <v>1976</v>
      </c>
      <c r="E8650" t="s">
        <v>15</v>
      </c>
      <c r="F8650" t="s">
        <v>25</v>
      </c>
      <c r="G8650">
        <v>952961</v>
      </c>
      <c r="H8650" t="s">
        <v>17</v>
      </c>
      <c r="J8650" t="s">
        <v>3354</v>
      </c>
      <c r="K8650" t="s">
        <v>3383</v>
      </c>
      <c r="L8650" t="s">
        <v>37</v>
      </c>
      <c r="M8650" t="s">
        <v>3359</v>
      </c>
      <c r="AB8650" t="s">
        <v>132</v>
      </c>
      <c r="AD8650" s="3" t="s">
        <v>2741</v>
      </c>
      <c r="AF8650" t="s">
        <v>3060</v>
      </c>
      <c r="AH8650" s="2">
        <v>40489.569282407407</v>
      </c>
    </row>
    <row r="8651" spans="1:35" x14ac:dyDescent="0.35">
      <c r="B8651" s="5">
        <f t="shared" si="783"/>
        <v>8649</v>
      </c>
      <c r="C8651">
        <f t="shared" si="784"/>
        <v>74</v>
      </c>
      <c r="D8651" s="16">
        <v>1976</v>
      </c>
      <c r="E8651" t="s">
        <v>15</v>
      </c>
      <c r="F8651" t="s">
        <v>25</v>
      </c>
      <c r="G8651">
        <v>953180</v>
      </c>
      <c r="H8651" t="s">
        <v>17</v>
      </c>
      <c r="J8651" t="s">
        <v>3354</v>
      </c>
      <c r="K8651" t="s">
        <v>3383</v>
      </c>
      <c r="L8651" t="s">
        <v>2742</v>
      </c>
      <c r="M8651" t="s">
        <v>3359</v>
      </c>
      <c r="AF8651" t="s">
        <v>3060</v>
      </c>
      <c r="AH8651" s="2">
        <v>40381.617129629631</v>
      </c>
    </row>
    <row r="8652" spans="1:35" ht="15" customHeight="1" x14ac:dyDescent="0.35">
      <c r="B8652" s="5">
        <f t="shared" si="783"/>
        <v>8650</v>
      </c>
      <c r="C8652">
        <f t="shared" si="784"/>
        <v>187</v>
      </c>
      <c r="D8652" s="16">
        <v>1976</v>
      </c>
      <c r="E8652" t="s">
        <v>15</v>
      </c>
      <c r="F8652" t="s">
        <v>25</v>
      </c>
      <c r="G8652">
        <v>953254</v>
      </c>
      <c r="H8652" t="s">
        <v>17</v>
      </c>
      <c r="J8652" t="s">
        <v>3354</v>
      </c>
      <c r="K8652" t="s">
        <v>3383</v>
      </c>
      <c r="L8652" t="s">
        <v>85</v>
      </c>
      <c r="M8652" t="s">
        <v>3359</v>
      </c>
      <c r="AB8652" t="s">
        <v>31</v>
      </c>
      <c r="AF8652" t="s">
        <v>3060</v>
      </c>
      <c r="AH8652" s="2">
        <v>40232.784363425926</v>
      </c>
    </row>
    <row r="8653" spans="1:35" x14ac:dyDescent="0.35">
      <c r="B8653" s="5">
        <f t="shared" si="783"/>
        <v>8651</v>
      </c>
      <c r="C8653">
        <f t="shared" si="784"/>
        <v>61</v>
      </c>
      <c r="D8653" s="16">
        <v>1976</v>
      </c>
      <c r="E8653" t="s">
        <v>15</v>
      </c>
      <c r="F8653" t="s">
        <v>25</v>
      </c>
      <c r="G8653">
        <v>953441</v>
      </c>
      <c r="H8653" t="s">
        <v>17</v>
      </c>
      <c r="J8653" t="s">
        <v>3354</v>
      </c>
      <c r="K8653" t="s">
        <v>3383</v>
      </c>
      <c r="L8653" t="s">
        <v>2743</v>
      </c>
      <c r="M8653" t="s">
        <v>3359</v>
      </c>
      <c r="AF8653" t="s">
        <v>3060</v>
      </c>
      <c r="AH8653" s="2">
        <v>40425.40357638889</v>
      </c>
    </row>
    <row r="8654" spans="1:35" x14ac:dyDescent="0.35">
      <c r="B8654" s="5">
        <f t="shared" si="783"/>
        <v>8652</v>
      </c>
      <c r="C8654">
        <f t="shared" si="784"/>
        <v>168</v>
      </c>
      <c r="D8654" s="16">
        <v>1976</v>
      </c>
      <c r="E8654" t="s">
        <v>560</v>
      </c>
      <c r="F8654" t="s">
        <v>25</v>
      </c>
      <c r="G8654">
        <v>953502</v>
      </c>
      <c r="J8654" t="s">
        <v>3354</v>
      </c>
      <c r="K8654" t="s">
        <v>3383</v>
      </c>
      <c r="M8654" t="s">
        <v>3359</v>
      </c>
      <c r="T8654" t="s">
        <v>3424</v>
      </c>
      <c r="W8654" t="s">
        <v>3557</v>
      </c>
      <c r="X8654" t="s">
        <v>3452</v>
      </c>
      <c r="AA8654" s="3" t="s">
        <v>3556</v>
      </c>
      <c r="AF8654" t="s">
        <v>3451</v>
      </c>
      <c r="AH8654" s="2">
        <v>45561</v>
      </c>
    </row>
    <row r="8655" spans="1:35" x14ac:dyDescent="0.35">
      <c r="B8655" s="5">
        <f t="shared" si="783"/>
        <v>8653</v>
      </c>
      <c r="C8655">
        <f t="shared" si="784"/>
        <v>35</v>
      </c>
      <c r="D8655" s="16">
        <v>1976</v>
      </c>
      <c r="E8655" t="s">
        <v>759</v>
      </c>
      <c r="F8655" t="s">
        <v>25</v>
      </c>
      <c r="G8655">
        <v>953670</v>
      </c>
      <c r="H8655" t="s">
        <v>17</v>
      </c>
      <c r="J8655" t="s">
        <v>380</v>
      </c>
      <c r="K8655" t="s">
        <v>3383</v>
      </c>
      <c r="L8655" t="s">
        <v>471</v>
      </c>
      <c r="M8655" t="s">
        <v>3359</v>
      </c>
      <c r="S8655" s="148">
        <v>460</v>
      </c>
      <c r="U8655" t="s">
        <v>3687</v>
      </c>
      <c r="AB8655" t="s">
        <v>807</v>
      </c>
      <c r="AD8655" s="3" t="s">
        <v>2744</v>
      </c>
      <c r="AF8655" t="s">
        <v>3060</v>
      </c>
      <c r="AH8655" s="2">
        <v>40783.874849537038</v>
      </c>
    </row>
    <row r="8656" spans="1:35" ht="14" customHeight="1" x14ac:dyDescent="0.35">
      <c r="B8656" s="5">
        <f t="shared" si="783"/>
        <v>8654</v>
      </c>
      <c r="C8656">
        <f t="shared" si="784"/>
        <v>1215</v>
      </c>
      <c r="D8656" s="16">
        <v>1976</v>
      </c>
      <c r="E8656" t="s">
        <v>759</v>
      </c>
      <c r="F8656" t="s">
        <v>25</v>
      </c>
      <c r="G8656">
        <v>953705</v>
      </c>
      <c r="H8656" t="s">
        <v>17</v>
      </c>
      <c r="J8656" t="s">
        <v>380</v>
      </c>
      <c r="K8656" t="s">
        <v>3383</v>
      </c>
      <c r="L8656" t="s">
        <v>88</v>
      </c>
      <c r="M8656" t="s">
        <v>3453</v>
      </c>
      <c r="N8656" t="s">
        <v>3359</v>
      </c>
      <c r="S8656" s="148">
        <v>460</v>
      </c>
      <c r="U8656" t="s">
        <v>3687</v>
      </c>
      <c r="AB8656" t="s">
        <v>139</v>
      </c>
      <c r="AC8656" s="3" t="s">
        <v>2745</v>
      </c>
      <c r="AF8656" t="s">
        <v>3060</v>
      </c>
      <c r="AH8656" s="2">
        <v>40070.808703703704</v>
      </c>
    </row>
    <row r="8657" spans="2:35" x14ac:dyDescent="0.35">
      <c r="B8657" s="5">
        <f t="shared" si="783"/>
        <v>8655</v>
      </c>
      <c r="C8657">
        <f t="shared" si="784"/>
        <v>53</v>
      </c>
      <c r="D8657" s="16">
        <v>1976</v>
      </c>
      <c r="E8657" t="s">
        <v>15</v>
      </c>
      <c r="F8657" t="s">
        <v>25</v>
      </c>
      <c r="G8657">
        <v>954920</v>
      </c>
      <c r="AF8657" t="s">
        <v>3451</v>
      </c>
      <c r="AH8657" s="2">
        <v>45661</v>
      </c>
    </row>
    <row r="8658" spans="2:35" x14ac:dyDescent="0.35">
      <c r="B8658" s="5">
        <f t="shared" si="783"/>
        <v>8656</v>
      </c>
      <c r="C8658">
        <f t="shared" si="784"/>
        <v>288</v>
      </c>
      <c r="D8658" s="16">
        <v>1976</v>
      </c>
      <c r="E8658" t="s">
        <v>15</v>
      </c>
      <c r="F8658" t="s">
        <v>25</v>
      </c>
      <c r="G8658">
        <v>954973</v>
      </c>
      <c r="H8658" t="s">
        <v>17</v>
      </c>
      <c r="M8658" t="s">
        <v>3359</v>
      </c>
      <c r="AF8658" t="s">
        <v>3060</v>
      </c>
      <c r="AH8658" s="2">
        <v>40677.913124999999</v>
      </c>
    </row>
    <row r="8659" spans="2:35" x14ac:dyDescent="0.35">
      <c r="B8659" s="5">
        <f t="shared" si="783"/>
        <v>8657</v>
      </c>
      <c r="C8659">
        <f t="shared" si="784"/>
        <v>24</v>
      </c>
      <c r="D8659" s="16">
        <v>1976</v>
      </c>
      <c r="E8659" t="s">
        <v>15</v>
      </c>
      <c r="F8659" t="s">
        <v>25</v>
      </c>
      <c r="G8659">
        <v>955261</v>
      </c>
      <c r="H8659" t="s">
        <v>17</v>
      </c>
      <c r="J8659" t="s">
        <v>3354</v>
      </c>
      <c r="K8659" t="s">
        <v>3383</v>
      </c>
      <c r="L8659" t="s">
        <v>261</v>
      </c>
      <c r="M8659" t="s">
        <v>3359</v>
      </c>
      <c r="AB8659" t="s">
        <v>195</v>
      </c>
      <c r="AC8659" s="3">
        <v>1979</v>
      </c>
      <c r="AD8659" s="3" t="s">
        <v>2746</v>
      </c>
      <c r="AF8659" t="s">
        <v>3060</v>
      </c>
      <c r="AH8659" s="2">
        <v>40243.762800925928</v>
      </c>
    </row>
    <row r="8660" spans="2:35" x14ac:dyDescent="0.35">
      <c r="B8660" s="5">
        <f t="shared" si="783"/>
        <v>8658</v>
      </c>
      <c r="C8660">
        <f t="shared" si="784"/>
        <v>466</v>
      </c>
      <c r="D8660" s="16">
        <v>1976</v>
      </c>
      <c r="E8660" t="s">
        <v>15</v>
      </c>
      <c r="F8660" t="s">
        <v>25</v>
      </c>
      <c r="G8660">
        <v>955285</v>
      </c>
      <c r="H8660" t="s">
        <v>17</v>
      </c>
      <c r="J8660" t="s">
        <v>3354</v>
      </c>
      <c r="K8660" t="s">
        <v>3383</v>
      </c>
      <c r="L8660" t="s">
        <v>224</v>
      </c>
      <c r="M8660" t="s">
        <v>3359</v>
      </c>
      <c r="AF8660" t="s">
        <v>3060</v>
      </c>
      <c r="AH8660" s="2">
        <v>39905.602569444447</v>
      </c>
    </row>
    <row r="8661" spans="2:35" x14ac:dyDescent="0.35">
      <c r="B8661" s="5">
        <f t="shared" si="783"/>
        <v>8659</v>
      </c>
      <c r="C8661">
        <f t="shared" si="784"/>
        <v>1</v>
      </c>
      <c r="D8661" s="16">
        <v>1976</v>
      </c>
      <c r="E8661" t="s">
        <v>15</v>
      </c>
      <c r="F8661" t="s">
        <v>25</v>
      </c>
      <c r="G8661">
        <v>955751</v>
      </c>
      <c r="H8661" t="s">
        <v>17</v>
      </c>
      <c r="J8661" t="s">
        <v>3354</v>
      </c>
      <c r="K8661" t="s">
        <v>3383</v>
      </c>
      <c r="M8661" t="s">
        <v>3359</v>
      </c>
      <c r="AF8661" t="s">
        <v>3060</v>
      </c>
      <c r="AH8661" s="2">
        <v>40947.439699074072</v>
      </c>
    </row>
    <row r="8662" spans="2:35" x14ac:dyDescent="0.35">
      <c r="B8662" s="5">
        <f t="shared" si="783"/>
        <v>8660</v>
      </c>
      <c r="C8662">
        <f t="shared" si="784"/>
        <v>206</v>
      </c>
      <c r="D8662" s="16">
        <v>1976</v>
      </c>
      <c r="E8662" t="s">
        <v>15</v>
      </c>
      <c r="F8662" t="s">
        <v>25</v>
      </c>
      <c r="G8662">
        <v>955752</v>
      </c>
      <c r="H8662" t="s">
        <v>17</v>
      </c>
      <c r="J8662" t="s">
        <v>3354</v>
      </c>
      <c r="K8662" t="s">
        <v>3383</v>
      </c>
      <c r="L8662" t="s">
        <v>329</v>
      </c>
      <c r="M8662" t="s">
        <v>3359</v>
      </c>
      <c r="AF8662" t="s">
        <v>3060</v>
      </c>
      <c r="AH8662" s="2">
        <v>39729.371018518519</v>
      </c>
    </row>
    <row r="8663" spans="2:35" x14ac:dyDescent="0.35">
      <c r="B8663" s="5">
        <f t="shared" si="783"/>
        <v>8661</v>
      </c>
      <c r="C8663">
        <f t="shared" si="784"/>
        <v>31</v>
      </c>
      <c r="D8663" s="16">
        <v>1976</v>
      </c>
      <c r="E8663" t="s">
        <v>15</v>
      </c>
      <c r="F8663" t="s">
        <v>25</v>
      </c>
      <c r="G8663">
        <v>955958</v>
      </c>
      <c r="H8663" t="s">
        <v>17</v>
      </c>
      <c r="J8663" t="s">
        <v>3354</v>
      </c>
      <c r="K8663" t="s">
        <v>3383</v>
      </c>
      <c r="L8663" t="s">
        <v>377</v>
      </c>
      <c r="M8663" t="s">
        <v>3453</v>
      </c>
      <c r="T8663" t="s">
        <v>3262</v>
      </c>
      <c r="W8663" t="s">
        <v>3572</v>
      </c>
      <c r="X8663" t="s">
        <v>3660</v>
      </c>
      <c r="AA8663" s="3" t="s">
        <v>3262</v>
      </c>
      <c r="AD8663" s="154" t="s">
        <v>5295</v>
      </c>
      <c r="AF8663" t="s">
        <v>3451</v>
      </c>
      <c r="AH8663" s="2">
        <v>45859</v>
      </c>
    </row>
    <row r="8664" spans="2:35" x14ac:dyDescent="0.35">
      <c r="B8664" s="5">
        <f t="shared" si="783"/>
        <v>8662</v>
      </c>
      <c r="C8664">
        <f t="shared" si="784"/>
        <v>54</v>
      </c>
      <c r="D8664" s="16">
        <v>1976</v>
      </c>
      <c r="E8664" t="s">
        <v>15</v>
      </c>
      <c r="F8664" t="s">
        <v>25</v>
      </c>
      <c r="G8664">
        <v>955989</v>
      </c>
      <c r="H8664" t="s">
        <v>17</v>
      </c>
      <c r="J8664" t="s">
        <v>3354</v>
      </c>
      <c r="K8664" t="s">
        <v>3383</v>
      </c>
      <c r="L8664" t="s">
        <v>377</v>
      </c>
      <c r="M8664" t="s">
        <v>3359</v>
      </c>
      <c r="AB8664" t="s">
        <v>81</v>
      </c>
      <c r="AF8664" t="s">
        <v>3060</v>
      </c>
      <c r="AH8664" s="2">
        <v>40529.470173611109</v>
      </c>
    </row>
    <row r="8665" spans="2:35" x14ac:dyDescent="0.35">
      <c r="B8665" s="5">
        <f t="shared" si="783"/>
        <v>8663</v>
      </c>
      <c r="C8665">
        <f t="shared" si="784"/>
        <v>259</v>
      </c>
      <c r="D8665" s="16">
        <v>1976</v>
      </c>
      <c r="E8665" t="s">
        <v>15</v>
      </c>
      <c r="F8665" t="s">
        <v>25</v>
      </c>
      <c r="G8665">
        <v>956043</v>
      </c>
      <c r="H8665" t="s">
        <v>17</v>
      </c>
      <c r="J8665" t="s">
        <v>3354</v>
      </c>
      <c r="K8665" t="s">
        <v>3383</v>
      </c>
      <c r="L8665" t="s">
        <v>174</v>
      </c>
      <c r="M8665" t="s">
        <v>3359</v>
      </c>
      <c r="AF8665" t="s">
        <v>3060</v>
      </c>
      <c r="AH8665" s="2">
        <v>40808.692129629628</v>
      </c>
    </row>
    <row r="8666" spans="2:35" ht="14" customHeight="1" x14ac:dyDescent="0.35">
      <c r="B8666" s="5">
        <f t="shared" si="783"/>
        <v>8664</v>
      </c>
      <c r="C8666">
        <f t="shared" si="784"/>
        <v>1274</v>
      </c>
      <c r="D8666" s="16">
        <v>1976</v>
      </c>
      <c r="E8666" t="s">
        <v>327</v>
      </c>
      <c r="F8666" t="s">
        <v>25</v>
      </c>
      <c r="G8666">
        <v>956302</v>
      </c>
      <c r="H8666" t="s">
        <v>17</v>
      </c>
      <c r="J8666" t="s">
        <v>380</v>
      </c>
      <c r="K8666" t="s">
        <v>3383</v>
      </c>
      <c r="M8666" t="s">
        <v>3359</v>
      </c>
      <c r="AF8666" t="s">
        <v>3060</v>
      </c>
      <c r="AH8666" s="2">
        <v>40293.609050925923</v>
      </c>
    </row>
    <row r="8667" spans="2:35" ht="15.5" x14ac:dyDescent="0.35">
      <c r="B8667" s="5">
        <f t="shared" si="783"/>
        <v>8665</v>
      </c>
      <c r="C8667">
        <f t="shared" si="784"/>
        <v>451</v>
      </c>
      <c r="D8667" s="16">
        <v>1976</v>
      </c>
      <c r="E8667" s="116" t="s">
        <v>15</v>
      </c>
      <c r="F8667" s="116" t="s">
        <v>25</v>
      </c>
      <c r="G8667" s="117">
        <v>957576</v>
      </c>
      <c r="H8667" s="172" t="s">
        <v>5836</v>
      </c>
      <c r="I8667" s="172"/>
      <c r="J8667" s="172" t="s">
        <v>3354</v>
      </c>
      <c r="K8667" s="172" t="s">
        <v>3383</v>
      </c>
      <c r="L8667" s="172"/>
      <c r="M8667" s="172" t="s">
        <v>3453</v>
      </c>
      <c r="N8667" s="172"/>
      <c r="O8667" s="172"/>
      <c r="P8667" s="172"/>
      <c r="Q8667" s="172"/>
      <c r="R8667" s="172"/>
      <c r="S8667" s="173"/>
      <c r="T8667" s="172" t="s">
        <v>3262</v>
      </c>
      <c r="U8667" s="172"/>
      <c r="V8667" s="174"/>
      <c r="W8667" s="172" t="s">
        <v>3572</v>
      </c>
      <c r="X8667" s="172" t="s">
        <v>3660</v>
      </c>
      <c r="Y8667" s="172"/>
      <c r="Z8667" s="172"/>
      <c r="AA8667" s="172" t="s">
        <v>3262</v>
      </c>
      <c r="AB8667" s="172"/>
      <c r="AC8667" s="172"/>
      <c r="AD8667" s="172"/>
      <c r="AE8667" s="172"/>
      <c r="AF8667" t="s">
        <v>3451</v>
      </c>
      <c r="AH8667" s="2">
        <v>45966</v>
      </c>
      <c r="AI8667" s="36" t="s">
        <v>5945</v>
      </c>
    </row>
    <row r="8668" spans="2:35" x14ac:dyDescent="0.35">
      <c r="B8668" s="5">
        <f t="shared" si="783"/>
        <v>8666</v>
      </c>
      <c r="C8668">
        <f t="shared" si="784"/>
        <v>105</v>
      </c>
      <c r="D8668" s="16">
        <v>1976</v>
      </c>
      <c r="E8668" t="s">
        <v>15</v>
      </c>
      <c r="F8668" t="s">
        <v>25</v>
      </c>
      <c r="G8668">
        <v>958027</v>
      </c>
      <c r="H8668" t="s">
        <v>17</v>
      </c>
      <c r="J8668" t="s">
        <v>3354</v>
      </c>
      <c r="L8668" t="s">
        <v>471</v>
      </c>
      <c r="M8668" t="s">
        <v>3359</v>
      </c>
      <c r="AF8668" t="s">
        <v>3060</v>
      </c>
      <c r="AH8668" s="2">
        <v>40595.863923611112</v>
      </c>
    </row>
    <row r="8669" spans="2:35" x14ac:dyDescent="0.35">
      <c r="B8669" s="5">
        <f t="shared" si="783"/>
        <v>8667</v>
      </c>
      <c r="C8669">
        <f t="shared" si="784"/>
        <v>318</v>
      </c>
      <c r="D8669" s="16">
        <v>1976</v>
      </c>
      <c r="E8669" t="s">
        <v>15</v>
      </c>
      <c r="F8669" t="s">
        <v>25</v>
      </c>
      <c r="G8669">
        <v>958132</v>
      </c>
      <c r="H8669" t="s">
        <v>17</v>
      </c>
      <c r="J8669" t="s">
        <v>3354</v>
      </c>
      <c r="K8669" t="s">
        <v>3383</v>
      </c>
      <c r="L8669" t="s">
        <v>88</v>
      </c>
      <c r="M8669" t="s">
        <v>3359</v>
      </c>
      <c r="AF8669" t="s">
        <v>3060</v>
      </c>
      <c r="AH8669" s="2">
        <v>39907.88077546296</v>
      </c>
    </row>
    <row r="8670" spans="2:35" x14ac:dyDescent="0.35">
      <c r="B8670" s="5">
        <f t="shared" si="783"/>
        <v>8668</v>
      </c>
      <c r="C8670">
        <f t="shared" si="784"/>
        <v>228</v>
      </c>
      <c r="D8670" s="16">
        <v>1976</v>
      </c>
      <c r="E8670" t="s">
        <v>15</v>
      </c>
      <c r="F8670" t="s">
        <v>25</v>
      </c>
      <c r="G8670">
        <v>958450</v>
      </c>
      <c r="H8670" t="s">
        <v>17</v>
      </c>
      <c r="J8670" t="s">
        <v>3354</v>
      </c>
      <c r="K8670" t="s">
        <v>3383</v>
      </c>
      <c r="L8670" t="s">
        <v>2748</v>
      </c>
      <c r="M8670" t="s">
        <v>3359</v>
      </c>
      <c r="AF8670" t="s">
        <v>3060</v>
      </c>
      <c r="AH8670" s="2">
        <v>40017.873263888891</v>
      </c>
    </row>
    <row r="8671" spans="2:35" x14ac:dyDescent="0.35">
      <c r="B8671" s="5">
        <f t="shared" si="783"/>
        <v>8669</v>
      </c>
      <c r="C8671">
        <f t="shared" si="784"/>
        <v>69</v>
      </c>
      <c r="D8671" s="16">
        <v>1976</v>
      </c>
      <c r="E8671" t="s">
        <v>15</v>
      </c>
      <c r="F8671" t="s">
        <v>25</v>
      </c>
      <c r="G8671">
        <v>958678</v>
      </c>
      <c r="H8671" t="s">
        <v>17</v>
      </c>
      <c r="J8671" t="s">
        <v>3354</v>
      </c>
      <c r="K8671" t="s">
        <v>3383</v>
      </c>
      <c r="L8671" t="s">
        <v>162</v>
      </c>
      <c r="M8671" t="s">
        <v>3359</v>
      </c>
      <c r="AF8671" t="s">
        <v>3060</v>
      </c>
      <c r="AH8671" s="2">
        <v>40921.596319444441</v>
      </c>
    </row>
    <row r="8672" spans="2:35" x14ac:dyDescent="0.35">
      <c r="B8672" s="5">
        <f t="shared" si="783"/>
        <v>8670</v>
      </c>
      <c r="C8672">
        <f t="shared" si="784"/>
        <v>80</v>
      </c>
      <c r="D8672" s="16">
        <v>1976</v>
      </c>
      <c r="E8672" t="s">
        <v>15</v>
      </c>
      <c r="F8672" t="s">
        <v>25</v>
      </c>
      <c r="G8672">
        <v>958747</v>
      </c>
      <c r="H8672" t="s">
        <v>17</v>
      </c>
      <c r="J8672" t="s">
        <v>3354</v>
      </c>
      <c r="M8672" t="s">
        <v>3359</v>
      </c>
      <c r="AF8672" t="s">
        <v>3060</v>
      </c>
      <c r="AH8672" s="2">
        <v>40043.917824074073</v>
      </c>
    </row>
    <row r="8673" spans="2:35" x14ac:dyDescent="0.35">
      <c r="B8673" s="5">
        <f t="shared" si="783"/>
        <v>8671</v>
      </c>
      <c r="C8673">
        <f t="shared" si="784"/>
        <v>147</v>
      </c>
      <c r="D8673" s="16">
        <v>1976</v>
      </c>
      <c r="E8673" t="s">
        <v>15</v>
      </c>
      <c r="F8673" t="s">
        <v>25</v>
      </c>
      <c r="G8673">
        <v>958827</v>
      </c>
      <c r="J8673" t="s">
        <v>3354</v>
      </c>
      <c r="K8673" t="s">
        <v>3383</v>
      </c>
      <c r="M8673" t="s">
        <v>3453</v>
      </c>
      <c r="T8673" t="s">
        <v>3262</v>
      </c>
      <c r="W8673" t="s">
        <v>3572</v>
      </c>
      <c r="X8673" t="s">
        <v>3660</v>
      </c>
      <c r="AA8673" s="3" t="s">
        <v>3262</v>
      </c>
      <c r="AB8673" t="s">
        <v>5715</v>
      </c>
      <c r="AD8673" s="80" t="s">
        <v>6296</v>
      </c>
      <c r="AF8673" t="s">
        <v>3451</v>
      </c>
      <c r="AH8673" s="2">
        <v>46041</v>
      </c>
    </row>
    <row r="8674" spans="2:35" x14ac:dyDescent="0.35">
      <c r="B8674" s="5">
        <f t="shared" si="783"/>
        <v>8672</v>
      </c>
      <c r="C8674">
        <f t="shared" si="784"/>
        <v>196</v>
      </c>
      <c r="D8674" s="16">
        <v>1976</v>
      </c>
      <c r="E8674" t="s">
        <v>759</v>
      </c>
      <c r="F8674" t="s">
        <v>25</v>
      </c>
      <c r="G8674">
        <v>958974</v>
      </c>
      <c r="H8674" t="s">
        <v>17</v>
      </c>
      <c r="J8674" t="s">
        <v>380</v>
      </c>
      <c r="K8674" t="s">
        <v>3383</v>
      </c>
      <c r="L8674" t="s">
        <v>162</v>
      </c>
      <c r="M8674" t="s">
        <v>3359</v>
      </c>
      <c r="W8674" t="s">
        <v>3557</v>
      </c>
      <c r="AB8674" t="s">
        <v>195</v>
      </c>
      <c r="AD8674" s="3" t="s">
        <v>2749</v>
      </c>
      <c r="AF8674" t="s">
        <v>3060</v>
      </c>
      <c r="AH8674" s="2">
        <v>39904.447905092595</v>
      </c>
    </row>
    <row r="8675" spans="2:35" ht="15.5" x14ac:dyDescent="0.35">
      <c r="B8675" s="5">
        <f t="shared" ref="B8675:B8738" si="785">+B8674+1</f>
        <v>8673</v>
      </c>
      <c r="C8675">
        <f t="shared" si="784"/>
        <v>97</v>
      </c>
      <c r="D8675" s="16">
        <v>1976</v>
      </c>
      <c r="E8675" s="115" t="s">
        <v>15</v>
      </c>
      <c r="F8675" s="115" t="s">
        <v>16</v>
      </c>
      <c r="G8675">
        <v>959170</v>
      </c>
      <c r="I8675" s="172"/>
      <c r="J8675" s="172" t="s">
        <v>3354</v>
      </c>
      <c r="K8675" s="172" t="s">
        <v>3383</v>
      </c>
      <c r="L8675" s="172"/>
      <c r="M8675" s="172" t="s">
        <v>3453</v>
      </c>
      <c r="N8675" s="172"/>
      <c r="O8675" s="172"/>
      <c r="P8675" s="172"/>
      <c r="Q8675" s="172"/>
      <c r="R8675" s="172"/>
      <c r="S8675" s="173"/>
      <c r="T8675" s="172" t="s">
        <v>3262</v>
      </c>
      <c r="U8675" s="172"/>
      <c r="V8675" s="174"/>
      <c r="W8675" s="172" t="s">
        <v>3572</v>
      </c>
      <c r="X8675" s="172" t="s">
        <v>3660</v>
      </c>
      <c r="Y8675" s="172"/>
      <c r="Z8675" s="172"/>
      <c r="AA8675" s="172" t="s">
        <v>3262</v>
      </c>
      <c r="AC8675"/>
      <c r="AD8675"/>
      <c r="AF8675" t="s">
        <v>3451</v>
      </c>
      <c r="AH8675" s="2">
        <v>45966</v>
      </c>
      <c r="AI8675" s="36" t="s">
        <v>5822</v>
      </c>
    </row>
    <row r="8676" spans="2:35" x14ac:dyDescent="0.35">
      <c r="B8676" s="5">
        <f t="shared" si="785"/>
        <v>8674</v>
      </c>
      <c r="C8676">
        <f t="shared" si="784"/>
        <v>45</v>
      </c>
      <c r="D8676" s="16">
        <v>1976</v>
      </c>
      <c r="E8676" s="3" t="s">
        <v>15</v>
      </c>
      <c r="F8676" s="3" t="s">
        <v>16</v>
      </c>
      <c r="G8676" s="3">
        <v>959267</v>
      </c>
      <c r="H8676" s="3"/>
      <c r="I8676" s="3"/>
      <c r="J8676" s="3"/>
      <c r="K8676" s="3"/>
      <c r="L8676" s="3"/>
      <c r="M8676" s="3"/>
      <c r="N8676" s="3"/>
      <c r="O8676" s="3"/>
      <c r="P8676" s="3"/>
      <c r="Q8676" s="3"/>
      <c r="R8676" s="3"/>
      <c r="S8676" s="152"/>
      <c r="T8676" s="3"/>
      <c r="U8676" s="3"/>
      <c r="V8676" s="143"/>
      <c r="W8676" s="3"/>
      <c r="X8676" s="3"/>
      <c r="Y8676" s="3"/>
      <c r="Z8676" s="3"/>
      <c r="AB8676" s="3"/>
      <c r="AE8676" s="3"/>
      <c r="AF8676" s="3" t="s">
        <v>3451</v>
      </c>
      <c r="AG8676" s="3"/>
      <c r="AH8676" s="153">
        <v>45561</v>
      </c>
      <c r="AI8676" s="14" t="s">
        <v>4226</v>
      </c>
    </row>
    <row r="8677" spans="2:35" x14ac:dyDescent="0.35">
      <c r="B8677" s="5">
        <f t="shared" si="785"/>
        <v>8675</v>
      </c>
      <c r="C8677">
        <f t="shared" ref="C8677:C8683" si="786">+G8678-G8677</f>
        <v>126</v>
      </c>
      <c r="D8677" s="16">
        <v>1976</v>
      </c>
      <c r="E8677" t="s">
        <v>15</v>
      </c>
      <c r="F8677" t="s">
        <v>16</v>
      </c>
      <c r="G8677">
        <v>959312</v>
      </c>
      <c r="H8677" t="s">
        <v>17</v>
      </c>
      <c r="J8677" t="s">
        <v>3354</v>
      </c>
      <c r="K8677" t="s">
        <v>3383</v>
      </c>
      <c r="L8677" t="s">
        <v>1844</v>
      </c>
      <c r="M8677" t="s">
        <v>3359</v>
      </c>
      <c r="AD8677" s="3" t="s">
        <v>2750</v>
      </c>
      <c r="AF8677" t="s">
        <v>3060</v>
      </c>
      <c r="AH8677" s="2">
        <v>40038.609756944446</v>
      </c>
    </row>
    <row r="8678" spans="2:35" ht="15" thickBot="1" x14ac:dyDescent="0.4">
      <c r="B8678" s="5">
        <f t="shared" si="785"/>
        <v>8676</v>
      </c>
      <c r="C8678">
        <f t="shared" si="786"/>
        <v>1854</v>
      </c>
      <c r="D8678" s="16">
        <v>1976</v>
      </c>
      <c r="E8678" t="s">
        <v>327</v>
      </c>
      <c r="F8678" t="s">
        <v>16</v>
      </c>
      <c r="G8678">
        <v>959438</v>
      </c>
      <c r="H8678" t="s">
        <v>17</v>
      </c>
      <c r="J8678" t="s">
        <v>380</v>
      </c>
      <c r="L8678" t="s">
        <v>71</v>
      </c>
      <c r="M8678" t="s">
        <v>3359</v>
      </c>
      <c r="AD8678" s="124" t="s">
        <v>4720</v>
      </c>
      <c r="AF8678" t="s">
        <v>3060</v>
      </c>
      <c r="AH8678" s="2">
        <v>40848.708680555559</v>
      </c>
    </row>
    <row r="8679" spans="2:35" ht="15" customHeight="1" thickBot="1" x14ac:dyDescent="0.4">
      <c r="B8679" s="5">
        <f t="shared" si="785"/>
        <v>8677</v>
      </c>
      <c r="C8679">
        <f t="shared" si="786"/>
        <v>165</v>
      </c>
      <c r="D8679" s="16">
        <v>1976</v>
      </c>
      <c r="E8679" s="159" t="s">
        <v>15</v>
      </c>
      <c r="F8679" s="159" t="s">
        <v>25</v>
      </c>
      <c r="G8679" s="160">
        <v>961292</v>
      </c>
      <c r="H8679" s="159"/>
      <c r="I8679" s="159"/>
      <c r="J8679" s="159" t="s">
        <v>3354</v>
      </c>
      <c r="K8679" s="159" t="s">
        <v>3383</v>
      </c>
      <c r="L8679" s="159"/>
      <c r="M8679" s="159" t="s">
        <v>3453</v>
      </c>
      <c r="N8679" s="159"/>
      <c r="O8679" s="159"/>
      <c r="P8679" s="159"/>
      <c r="Q8679" s="159"/>
      <c r="R8679" s="159"/>
      <c r="S8679" s="159"/>
      <c r="T8679" s="159" t="s">
        <v>3262</v>
      </c>
      <c r="U8679" s="159"/>
      <c r="V8679" s="161"/>
      <c r="W8679" s="159" t="s">
        <v>3572</v>
      </c>
      <c r="X8679" s="159" t="s">
        <v>3660</v>
      </c>
      <c r="Y8679" s="159"/>
      <c r="Z8679" s="159"/>
      <c r="AA8679" s="159" t="s">
        <v>3262</v>
      </c>
      <c r="AB8679" s="159"/>
      <c r="AC8679" s="159"/>
      <c r="AD8679" s="159"/>
      <c r="AE8679" s="159"/>
      <c r="AF8679" t="s">
        <v>3451</v>
      </c>
      <c r="AH8679" s="2">
        <v>46130</v>
      </c>
      <c r="AI8679" s="76" t="s">
        <v>6486</v>
      </c>
    </row>
    <row r="8680" spans="2:35" x14ac:dyDescent="0.35">
      <c r="B8680" s="5">
        <f t="shared" si="785"/>
        <v>8678</v>
      </c>
      <c r="C8680">
        <f t="shared" si="786"/>
        <v>4</v>
      </c>
      <c r="D8680" s="16">
        <v>1976</v>
      </c>
      <c r="E8680" t="s">
        <v>15</v>
      </c>
      <c r="F8680" t="s">
        <v>25</v>
      </c>
      <c r="G8680">
        <v>961457</v>
      </c>
      <c r="H8680" t="s">
        <v>17</v>
      </c>
      <c r="J8680" t="s">
        <v>3354</v>
      </c>
      <c r="K8680" t="s">
        <v>3383</v>
      </c>
      <c r="L8680" t="s">
        <v>375</v>
      </c>
      <c r="M8680" t="s">
        <v>3359</v>
      </c>
      <c r="AF8680" t="s">
        <v>3060</v>
      </c>
      <c r="AH8680" s="2">
        <v>40476.481423611112</v>
      </c>
    </row>
    <row r="8681" spans="2:35" x14ac:dyDescent="0.35">
      <c r="B8681" s="5">
        <f t="shared" si="785"/>
        <v>8679</v>
      </c>
      <c r="C8681">
        <f t="shared" si="786"/>
        <v>37</v>
      </c>
      <c r="D8681" s="16">
        <v>1976</v>
      </c>
      <c r="E8681" t="s">
        <v>15</v>
      </c>
      <c r="F8681" t="s">
        <v>25</v>
      </c>
      <c r="G8681">
        <v>961461</v>
      </c>
      <c r="H8681" t="s">
        <v>17</v>
      </c>
      <c r="J8681" t="s">
        <v>3354</v>
      </c>
      <c r="K8681" t="s">
        <v>3383</v>
      </c>
      <c r="M8681" t="s">
        <v>3359</v>
      </c>
      <c r="AF8681" t="s">
        <v>3060</v>
      </c>
      <c r="AH8681" s="2">
        <v>39882.590196759258</v>
      </c>
    </row>
    <row r="8682" spans="2:35" x14ac:dyDescent="0.35">
      <c r="B8682" s="5">
        <f t="shared" si="785"/>
        <v>8680</v>
      </c>
      <c r="C8682">
        <f t="shared" si="786"/>
        <v>117</v>
      </c>
      <c r="D8682" s="16">
        <v>1976</v>
      </c>
      <c r="E8682" t="s">
        <v>15</v>
      </c>
      <c r="F8682" t="s">
        <v>25</v>
      </c>
      <c r="G8682">
        <v>961498</v>
      </c>
      <c r="H8682" t="s">
        <v>17</v>
      </c>
      <c r="J8682" t="s">
        <v>3354</v>
      </c>
      <c r="K8682" t="s">
        <v>3383</v>
      </c>
      <c r="M8682" t="s">
        <v>3359</v>
      </c>
      <c r="AF8682" t="s">
        <v>3060</v>
      </c>
      <c r="AH8682" s="2">
        <v>40416.370578703703</v>
      </c>
    </row>
    <row r="8683" spans="2:35" ht="14.5" customHeight="1" x14ac:dyDescent="0.35">
      <c r="B8683" s="5">
        <f t="shared" si="785"/>
        <v>8681</v>
      </c>
      <c r="C8683">
        <f t="shared" si="786"/>
        <v>144</v>
      </c>
      <c r="D8683" s="16">
        <v>1976</v>
      </c>
      <c r="E8683" t="s">
        <v>15</v>
      </c>
      <c r="F8683" t="s">
        <v>25</v>
      </c>
      <c r="G8683">
        <v>961615</v>
      </c>
      <c r="H8683" t="s">
        <v>17</v>
      </c>
      <c r="J8683" t="s">
        <v>3354</v>
      </c>
      <c r="L8683" t="s">
        <v>281</v>
      </c>
      <c r="M8683" t="s">
        <v>3359</v>
      </c>
      <c r="AC8683" s="3">
        <v>1976</v>
      </c>
      <c r="AF8683" t="s">
        <v>3060</v>
      </c>
      <c r="AH8683" s="2">
        <v>40117.672789351855</v>
      </c>
    </row>
    <row r="8684" spans="2:35" ht="14.5" customHeight="1" x14ac:dyDescent="0.35">
      <c r="B8684" s="5">
        <f t="shared" si="785"/>
        <v>8682</v>
      </c>
      <c r="C8684">
        <f t="shared" si="784"/>
        <v>493</v>
      </c>
      <c r="D8684" s="16">
        <v>1976</v>
      </c>
      <c r="E8684" s="115" t="s">
        <v>15</v>
      </c>
      <c r="F8684" s="115" t="s">
        <v>25</v>
      </c>
      <c r="G8684" s="70">
        <v>961759</v>
      </c>
      <c r="I8684" s="172"/>
      <c r="J8684" s="172" t="s">
        <v>3354</v>
      </c>
      <c r="K8684" s="172" t="s">
        <v>3383</v>
      </c>
      <c r="L8684" s="172"/>
      <c r="M8684" s="172" t="s">
        <v>3453</v>
      </c>
      <c r="N8684" s="172"/>
      <c r="O8684" s="172"/>
      <c r="P8684" s="172"/>
      <c r="Q8684" s="172"/>
      <c r="R8684" s="172"/>
      <c r="S8684" s="173"/>
      <c r="T8684" s="172" t="s">
        <v>3262</v>
      </c>
      <c r="U8684" s="172"/>
      <c r="V8684" s="174"/>
      <c r="W8684" s="172" t="s">
        <v>3572</v>
      </c>
      <c r="X8684" s="172" t="s">
        <v>3660</v>
      </c>
      <c r="Y8684" s="172"/>
      <c r="Z8684" s="172"/>
      <c r="AA8684" s="172" t="s">
        <v>3262</v>
      </c>
      <c r="AC8684"/>
      <c r="AD8684"/>
      <c r="AF8684" t="s">
        <v>3451</v>
      </c>
      <c r="AH8684" s="2">
        <v>45966</v>
      </c>
      <c r="AI8684" s="36" t="s">
        <v>5823</v>
      </c>
    </row>
    <row r="8685" spans="2:35" x14ac:dyDescent="0.35">
      <c r="B8685" s="5">
        <f t="shared" si="785"/>
        <v>8683</v>
      </c>
      <c r="C8685">
        <f t="shared" si="784"/>
        <v>103</v>
      </c>
      <c r="D8685" s="16">
        <v>1976</v>
      </c>
      <c r="E8685" t="s">
        <v>15</v>
      </c>
      <c r="F8685" t="s">
        <v>25</v>
      </c>
      <c r="G8685">
        <v>962252</v>
      </c>
      <c r="H8685" t="s">
        <v>17</v>
      </c>
      <c r="J8685" t="s">
        <v>3354</v>
      </c>
      <c r="K8685" t="s">
        <v>3383</v>
      </c>
      <c r="L8685" t="s">
        <v>232</v>
      </c>
      <c r="M8685" t="s">
        <v>3359</v>
      </c>
      <c r="AF8685" t="s">
        <v>3060</v>
      </c>
      <c r="AH8685" s="2">
        <v>39875.885462962964</v>
      </c>
    </row>
    <row r="8686" spans="2:35" x14ac:dyDescent="0.35">
      <c r="B8686" s="5">
        <f t="shared" si="785"/>
        <v>8684</v>
      </c>
      <c r="C8686">
        <f t="shared" si="784"/>
        <v>106</v>
      </c>
      <c r="D8686" s="16">
        <v>1976</v>
      </c>
      <c r="E8686" t="s">
        <v>15</v>
      </c>
      <c r="F8686" t="s">
        <v>25</v>
      </c>
      <c r="G8686">
        <v>962355</v>
      </c>
      <c r="H8686" t="s">
        <v>17</v>
      </c>
      <c r="J8686" t="s">
        <v>3354</v>
      </c>
      <c r="K8686" t="s">
        <v>3383</v>
      </c>
      <c r="L8686" t="s">
        <v>316</v>
      </c>
      <c r="M8686" t="s">
        <v>3359</v>
      </c>
      <c r="AB8686" t="s">
        <v>195</v>
      </c>
      <c r="AF8686" t="s">
        <v>3060</v>
      </c>
      <c r="AH8686" s="2">
        <v>40077.643726851849</v>
      </c>
    </row>
    <row r="8687" spans="2:35" x14ac:dyDescent="0.35">
      <c r="B8687" s="5">
        <f t="shared" si="785"/>
        <v>8685</v>
      </c>
      <c r="C8687">
        <f t="shared" ref="C8687:C8750" si="787">+G8688-G8687</f>
        <v>643</v>
      </c>
      <c r="D8687" s="16">
        <v>1976</v>
      </c>
      <c r="E8687" t="s">
        <v>15</v>
      </c>
      <c r="F8687" t="s">
        <v>25</v>
      </c>
      <c r="G8687">
        <v>962461</v>
      </c>
      <c r="J8687" t="s">
        <v>3354</v>
      </c>
      <c r="K8687" t="s">
        <v>3383</v>
      </c>
      <c r="M8687" t="s">
        <v>3453</v>
      </c>
      <c r="AF8687" t="s">
        <v>3451</v>
      </c>
      <c r="AH8687" s="2">
        <v>46198</v>
      </c>
    </row>
    <row r="8688" spans="2:35" x14ac:dyDescent="0.35">
      <c r="B8688" s="5">
        <f t="shared" si="785"/>
        <v>8686</v>
      </c>
      <c r="C8688">
        <f t="shared" si="787"/>
        <v>56</v>
      </c>
      <c r="D8688" s="16">
        <v>1976</v>
      </c>
      <c r="E8688" t="s">
        <v>15</v>
      </c>
      <c r="F8688" t="s">
        <v>25</v>
      </c>
      <c r="G8688">
        <v>963104</v>
      </c>
      <c r="H8688" t="s">
        <v>17</v>
      </c>
      <c r="J8688" t="s">
        <v>380</v>
      </c>
      <c r="M8688" t="s">
        <v>3359</v>
      </c>
      <c r="AF8688" t="s">
        <v>3060</v>
      </c>
      <c r="AH8688" s="2">
        <v>40390.648576388892</v>
      </c>
    </row>
    <row r="8689" spans="2:35" x14ac:dyDescent="0.35">
      <c r="B8689" s="5">
        <f t="shared" si="785"/>
        <v>8687</v>
      </c>
      <c r="C8689">
        <f t="shared" si="787"/>
        <v>273</v>
      </c>
      <c r="D8689" s="16">
        <v>1976</v>
      </c>
      <c r="E8689" s="3" t="s">
        <v>15</v>
      </c>
      <c r="F8689" s="3" t="s">
        <v>25</v>
      </c>
      <c r="G8689" s="165">
        <v>963160</v>
      </c>
      <c r="H8689" s="3"/>
      <c r="I8689" s="3"/>
      <c r="J8689" s="3"/>
      <c r="K8689" s="3" t="s">
        <v>3383</v>
      </c>
      <c r="L8689" s="3"/>
      <c r="M8689" s="3"/>
      <c r="N8689" s="3"/>
      <c r="O8689" s="3"/>
      <c r="P8689" s="3"/>
      <c r="Q8689" s="3"/>
      <c r="R8689" s="3"/>
      <c r="S8689" s="152"/>
      <c r="T8689" s="3"/>
      <c r="U8689" s="3"/>
      <c r="V8689" s="143"/>
      <c r="W8689" s="3"/>
      <c r="X8689" s="3"/>
      <c r="Y8689" s="3"/>
      <c r="Z8689" s="3"/>
      <c r="AB8689" s="3"/>
      <c r="AE8689" s="3"/>
      <c r="AF8689" s="3" t="s">
        <v>3451</v>
      </c>
      <c r="AG8689" s="3"/>
      <c r="AH8689" s="153">
        <v>45739</v>
      </c>
      <c r="AI8689" s="14" t="s">
        <v>4853</v>
      </c>
    </row>
    <row r="8690" spans="2:35" x14ac:dyDescent="0.35">
      <c r="B8690" s="5">
        <f t="shared" si="785"/>
        <v>8688</v>
      </c>
      <c r="C8690">
        <f t="shared" si="787"/>
        <v>3</v>
      </c>
      <c r="D8690" s="146">
        <f>+D8689</f>
        <v>1976</v>
      </c>
      <c r="E8690" s="3" t="s">
        <v>327</v>
      </c>
      <c r="F8690" s="3" t="s">
        <v>25</v>
      </c>
      <c r="G8690" s="165">
        <v>963433</v>
      </c>
      <c r="H8690" s="3"/>
      <c r="I8690" s="3"/>
      <c r="J8690" s="3" t="s">
        <v>3364</v>
      </c>
      <c r="K8690" s="3" t="s">
        <v>3383</v>
      </c>
      <c r="L8690" s="3"/>
      <c r="M8690" s="3" t="s">
        <v>3453</v>
      </c>
      <c r="N8690" s="3"/>
      <c r="O8690" s="3"/>
      <c r="P8690" s="3"/>
      <c r="Q8690" s="3"/>
      <c r="R8690" s="3"/>
      <c r="S8690" s="152"/>
      <c r="T8690" s="3"/>
      <c r="U8690" s="3"/>
      <c r="V8690" s="143"/>
      <c r="W8690" s="3" t="s">
        <v>3572</v>
      </c>
      <c r="X8690" s="3" t="s">
        <v>3452</v>
      </c>
      <c r="Y8690" s="3"/>
      <c r="Z8690" s="3"/>
      <c r="AA8690" s="3" t="s">
        <v>4366</v>
      </c>
      <c r="AB8690" s="14" t="s">
        <v>5034</v>
      </c>
      <c r="AE8690" s="3"/>
      <c r="AF8690" t="s">
        <v>3451</v>
      </c>
      <c r="AH8690" s="2">
        <v>45783</v>
      </c>
      <c r="AI8690" s="166" t="s">
        <v>5035</v>
      </c>
    </row>
    <row r="8691" spans="2:35" x14ac:dyDescent="0.35">
      <c r="B8691" s="5">
        <f t="shared" si="785"/>
        <v>8689</v>
      </c>
      <c r="C8691">
        <f t="shared" si="787"/>
        <v>151</v>
      </c>
      <c r="D8691" s="146">
        <v>1976</v>
      </c>
      <c r="E8691" s="3" t="s">
        <v>327</v>
      </c>
      <c r="F8691" s="3" t="s">
        <v>25</v>
      </c>
      <c r="G8691" s="3">
        <v>963436</v>
      </c>
      <c r="H8691" s="3"/>
      <c r="I8691" s="3"/>
      <c r="J8691" s="3" t="s">
        <v>3364</v>
      </c>
      <c r="K8691" s="3" t="s">
        <v>3383</v>
      </c>
      <c r="L8691" s="3"/>
      <c r="M8691" s="3" t="s">
        <v>3453</v>
      </c>
      <c r="N8691" s="3"/>
      <c r="O8691" s="3"/>
      <c r="P8691" s="3"/>
      <c r="Q8691" s="3"/>
      <c r="R8691" s="3"/>
      <c r="S8691" s="152"/>
      <c r="T8691" s="3"/>
      <c r="U8691" s="3"/>
      <c r="V8691" s="143"/>
      <c r="W8691" s="3" t="s">
        <v>3572</v>
      </c>
      <c r="X8691" s="3" t="s">
        <v>3452</v>
      </c>
      <c r="Y8691" s="3"/>
      <c r="Z8691" s="3"/>
      <c r="AA8691" s="3" t="s">
        <v>4366</v>
      </c>
      <c r="AB8691" s="3"/>
      <c r="AE8691" s="3"/>
      <c r="AF8691" s="3" t="s">
        <v>3451</v>
      </c>
      <c r="AG8691" s="3"/>
      <c r="AH8691" s="153">
        <v>45561</v>
      </c>
      <c r="AI8691" s="166" t="s">
        <v>4227</v>
      </c>
    </row>
    <row r="8692" spans="2:35" x14ac:dyDescent="0.35">
      <c r="B8692" s="5">
        <f t="shared" si="785"/>
        <v>8690</v>
      </c>
      <c r="C8692">
        <f t="shared" si="787"/>
        <v>16</v>
      </c>
      <c r="D8692" s="16">
        <v>1976</v>
      </c>
      <c r="E8692" t="s">
        <v>15</v>
      </c>
      <c r="F8692" t="s">
        <v>16</v>
      </c>
      <c r="G8692">
        <v>963587</v>
      </c>
      <c r="H8692" t="s">
        <v>17</v>
      </c>
      <c r="J8692" t="s">
        <v>3354</v>
      </c>
      <c r="K8692" t="s">
        <v>3383</v>
      </c>
      <c r="L8692" t="s">
        <v>761</v>
      </c>
      <c r="M8692" t="s">
        <v>3359</v>
      </c>
      <c r="AD8692" s="3" t="s">
        <v>2752</v>
      </c>
      <c r="AF8692" t="s">
        <v>3060</v>
      </c>
      <c r="AH8692" s="2">
        <v>40150.781192129631</v>
      </c>
    </row>
    <row r="8693" spans="2:35" x14ac:dyDescent="0.35">
      <c r="B8693" s="5">
        <f t="shared" si="785"/>
        <v>8691</v>
      </c>
      <c r="C8693">
        <f t="shared" si="787"/>
        <v>408</v>
      </c>
      <c r="D8693" s="16">
        <v>1976</v>
      </c>
      <c r="E8693" t="s">
        <v>15</v>
      </c>
      <c r="F8693" t="s">
        <v>16</v>
      </c>
      <c r="G8693">
        <v>963603</v>
      </c>
      <c r="H8693" t="s">
        <v>17</v>
      </c>
      <c r="M8693" t="s">
        <v>3359</v>
      </c>
      <c r="AF8693" t="s">
        <v>3060</v>
      </c>
      <c r="AH8693" s="2">
        <v>40684.59065972222</v>
      </c>
    </row>
    <row r="8694" spans="2:35" x14ac:dyDescent="0.35">
      <c r="B8694" s="5">
        <f t="shared" si="785"/>
        <v>8692</v>
      </c>
      <c r="C8694">
        <f t="shared" si="787"/>
        <v>774</v>
      </c>
      <c r="D8694" s="16">
        <v>1976</v>
      </c>
      <c r="E8694" t="s">
        <v>15</v>
      </c>
      <c r="F8694" t="s">
        <v>16</v>
      </c>
      <c r="G8694">
        <v>964011</v>
      </c>
      <c r="H8694" t="s">
        <v>17</v>
      </c>
      <c r="J8694" t="s">
        <v>3354</v>
      </c>
      <c r="M8694" t="s">
        <v>3359</v>
      </c>
      <c r="AF8694" t="s">
        <v>3060</v>
      </c>
      <c r="AH8694" s="2">
        <v>40700.749745370369</v>
      </c>
    </row>
    <row r="8695" spans="2:35" x14ac:dyDescent="0.35">
      <c r="B8695" s="5">
        <f t="shared" si="785"/>
        <v>8693</v>
      </c>
      <c r="C8695">
        <f t="shared" si="787"/>
        <v>65</v>
      </c>
      <c r="D8695" s="16">
        <v>1976</v>
      </c>
      <c r="E8695" t="s">
        <v>15</v>
      </c>
      <c r="F8695" t="s">
        <v>25</v>
      </c>
      <c r="G8695">
        <v>964785</v>
      </c>
      <c r="H8695" t="s">
        <v>17</v>
      </c>
      <c r="K8695" t="s">
        <v>3383</v>
      </c>
      <c r="M8695" t="s">
        <v>3359</v>
      </c>
      <c r="AB8695" t="s">
        <v>132</v>
      </c>
      <c r="AF8695" t="s">
        <v>3060</v>
      </c>
      <c r="AH8695" s="2">
        <v>39984.797662037039</v>
      </c>
    </row>
    <row r="8696" spans="2:35" x14ac:dyDescent="0.35">
      <c r="B8696" s="5">
        <f t="shared" si="785"/>
        <v>8694</v>
      </c>
      <c r="C8696">
        <f t="shared" si="787"/>
        <v>121</v>
      </c>
      <c r="D8696" s="16">
        <v>1976</v>
      </c>
      <c r="E8696" t="s">
        <v>15</v>
      </c>
      <c r="F8696" t="s">
        <v>25</v>
      </c>
      <c r="G8696">
        <v>964850</v>
      </c>
      <c r="H8696" t="s">
        <v>17</v>
      </c>
      <c r="K8696" t="s">
        <v>3383</v>
      </c>
      <c r="L8696" t="s">
        <v>1548</v>
      </c>
      <c r="M8696" t="s">
        <v>3359</v>
      </c>
      <c r="AF8696" t="s">
        <v>3060</v>
      </c>
      <c r="AH8696" s="2">
        <v>40880.235405092593</v>
      </c>
    </row>
    <row r="8697" spans="2:35" x14ac:dyDescent="0.35">
      <c r="B8697" s="5">
        <f t="shared" si="785"/>
        <v>8695</v>
      </c>
      <c r="C8697">
        <f t="shared" si="787"/>
        <v>162</v>
      </c>
      <c r="D8697" s="16">
        <v>1976</v>
      </c>
      <c r="E8697" t="s">
        <v>15</v>
      </c>
      <c r="F8697" t="s">
        <v>25</v>
      </c>
      <c r="G8697">
        <v>964971</v>
      </c>
      <c r="H8697" t="s">
        <v>17</v>
      </c>
      <c r="J8697" t="s">
        <v>3356</v>
      </c>
      <c r="M8697" t="s">
        <v>3359</v>
      </c>
      <c r="AF8697" t="s">
        <v>3060</v>
      </c>
      <c r="AH8697" s="2">
        <v>41014.165173611109</v>
      </c>
    </row>
    <row r="8698" spans="2:35" x14ac:dyDescent="0.35">
      <c r="B8698" s="5">
        <f t="shared" si="785"/>
        <v>8696</v>
      </c>
      <c r="C8698">
        <f t="shared" si="787"/>
        <v>241</v>
      </c>
      <c r="D8698" s="16">
        <v>1976</v>
      </c>
      <c r="E8698" t="s">
        <v>15</v>
      </c>
      <c r="F8698" t="s">
        <v>25</v>
      </c>
      <c r="G8698">
        <v>965133</v>
      </c>
      <c r="H8698" t="s">
        <v>17</v>
      </c>
      <c r="J8698" t="s">
        <v>3354</v>
      </c>
      <c r="K8698" t="s">
        <v>3383</v>
      </c>
      <c r="L8698" t="s">
        <v>576</v>
      </c>
      <c r="M8698" t="s">
        <v>3359</v>
      </c>
      <c r="AF8698" t="s">
        <v>3060</v>
      </c>
      <c r="AH8698" s="2">
        <v>39804.451944444445</v>
      </c>
    </row>
    <row r="8699" spans="2:35" ht="15" thickBot="1" x14ac:dyDescent="0.4">
      <c r="B8699" s="5">
        <f t="shared" si="785"/>
        <v>8697</v>
      </c>
      <c r="C8699">
        <f t="shared" si="787"/>
        <v>62</v>
      </c>
      <c r="D8699" s="16">
        <v>1976</v>
      </c>
      <c r="E8699" t="s">
        <v>15</v>
      </c>
      <c r="F8699" t="s">
        <v>25</v>
      </c>
      <c r="G8699">
        <v>965374</v>
      </c>
      <c r="H8699" t="s">
        <v>17</v>
      </c>
      <c r="J8699" t="s">
        <v>3354</v>
      </c>
      <c r="K8699" t="s">
        <v>3383</v>
      </c>
      <c r="L8699" t="s">
        <v>1128</v>
      </c>
      <c r="M8699" t="s">
        <v>3359</v>
      </c>
      <c r="AF8699" t="s">
        <v>3060</v>
      </c>
      <c r="AH8699" s="2">
        <v>40649.657002314816</v>
      </c>
    </row>
    <row r="8700" spans="2:35" ht="15" thickBot="1" x14ac:dyDescent="0.4">
      <c r="B8700" s="5">
        <f t="shared" si="785"/>
        <v>8698</v>
      </c>
      <c r="C8700">
        <f t="shared" si="787"/>
        <v>124</v>
      </c>
      <c r="D8700" s="16">
        <v>1976</v>
      </c>
      <c r="E8700" t="s">
        <v>15</v>
      </c>
      <c r="F8700" s="159" t="s">
        <v>25</v>
      </c>
      <c r="G8700" s="160">
        <v>965436</v>
      </c>
      <c r="H8700" s="159"/>
      <c r="I8700" s="159"/>
      <c r="J8700" s="159" t="s">
        <v>380</v>
      </c>
      <c r="K8700" s="159" t="s">
        <v>3383</v>
      </c>
      <c r="L8700" s="159"/>
      <c r="M8700" s="159" t="s">
        <v>3453</v>
      </c>
      <c r="N8700" s="159"/>
      <c r="O8700" s="159"/>
      <c r="P8700" s="159"/>
      <c r="Q8700" s="159"/>
      <c r="R8700" s="159"/>
      <c r="S8700" s="159"/>
      <c r="T8700" s="159"/>
      <c r="U8700" s="159"/>
      <c r="V8700" s="161"/>
      <c r="W8700" s="159" t="s">
        <v>3572</v>
      </c>
      <c r="X8700" s="159" t="s">
        <v>3660</v>
      </c>
      <c r="Y8700" s="159"/>
      <c r="Z8700" s="159"/>
      <c r="AA8700" s="159"/>
      <c r="AB8700" s="159"/>
      <c r="AC8700" s="159"/>
      <c r="AD8700" s="159" t="s">
        <v>6319</v>
      </c>
      <c r="AE8700" s="159"/>
      <c r="AF8700" t="s">
        <v>3451</v>
      </c>
      <c r="AG8700" s="159"/>
      <c r="AH8700" s="176">
        <v>46034</v>
      </c>
      <c r="AI8700" s="76" t="s">
        <v>6184</v>
      </c>
    </row>
    <row r="8701" spans="2:35" x14ac:dyDescent="0.35">
      <c r="B8701" s="5">
        <f t="shared" si="785"/>
        <v>8699</v>
      </c>
      <c r="C8701">
        <f t="shared" si="787"/>
        <v>67</v>
      </c>
      <c r="D8701" s="16">
        <v>1976</v>
      </c>
      <c r="E8701" t="s">
        <v>15</v>
      </c>
      <c r="F8701" t="s">
        <v>25</v>
      </c>
      <c r="G8701">
        <v>965560</v>
      </c>
      <c r="J8701" t="s">
        <v>3354</v>
      </c>
      <c r="K8701" t="s">
        <v>3383</v>
      </c>
      <c r="M8701" t="s">
        <v>3453</v>
      </c>
      <c r="T8701" t="s">
        <v>3262</v>
      </c>
      <c r="W8701" t="s">
        <v>3572</v>
      </c>
      <c r="X8701" t="s">
        <v>3660</v>
      </c>
      <c r="AA8701" s="3" t="s">
        <v>3262</v>
      </c>
      <c r="AD8701" s="72" t="s">
        <v>6166</v>
      </c>
      <c r="AF8701" t="s">
        <v>3451</v>
      </c>
      <c r="AH8701" s="2">
        <v>46033</v>
      </c>
    </row>
    <row r="8702" spans="2:35" x14ac:dyDescent="0.35">
      <c r="B8702" s="5">
        <f t="shared" si="785"/>
        <v>8700</v>
      </c>
      <c r="C8702">
        <f t="shared" si="787"/>
        <v>94</v>
      </c>
      <c r="D8702" s="16">
        <v>1976</v>
      </c>
      <c r="E8702" t="s">
        <v>15</v>
      </c>
      <c r="F8702" t="s">
        <v>25</v>
      </c>
      <c r="G8702">
        <v>965627</v>
      </c>
      <c r="H8702" t="s">
        <v>17</v>
      </c>
      <c r="K8702" t="s">
        <v>3383</v>
      </c>
      <c r="L8702" t="s">
        <v>281</v>
      </c>
      <c r="M8702" t="s">
        <v>3359</v>
      </c>
      <c r="AF8702" t="s">
        <v>3060</v>
      </c>
      <c r="AH8702" s="2">
        <v>40525.574930555558</v>
      </c>
    </row>
    <row r="8703" spans="2:35" x14ac:dyDescent="0.35">
      <c r="B8703" s="5">
        <f t="shared" si="785"/>
        <v>8701</v>
      </c>
      <c r="C8703">
        <f t="shared" si="787"/>
        <v>55</v>
      </c>
      <c r="D8703" s="16">
        <v>1976</v>
      </c>
      <c r="E8703" t="s">
        <v>15</v>
      </c>
      <c r="F8703" t="s">
        <v>25</v>
      </c>
      <c r="G8703">
        <v>965721</v>
      </c>
      <c r="H8703" t="s">
        <v>17</v>
      </c>
      <c r="J8703" t="s">
        <v>3354</v>
      </c>
      <c r="K8703" t="s">
        <v>3383</v>
      </c>
      <c r="L8703" t="s">
        <v>597</v>
      </c>
      <c r="M8703" t="s">
        <v>3359</v>
      </c>
      <c r="AB8703" t="s">
        <v>132</v>
      </c>
      <c r="AD8703" s="3" t="s">
        <v>2753</v>
      </c>
      <c r="AF8703" t="s">
        <v>3060</v>
      </c>
      <c r="AH8703" s="2">
        <v>40168.878877314812</v>
      </c>
    </row>
    <row r="8704" spans="2:35" x14ac:dyDescent="0.35">
      <c r="B8704" s="5">
        <f t="shared" si="785"/>
        <v>8702</v>
      </c>
      <c r="C8704">
        <f t="shared" si="787"/>
        <v>596</v>
      </c>
      <c r="D8704" s="16">
        <v>1976</v>
      </c>
      <c r="E8704" t="s">
        <v>15</v>
      </c>
      <c r="F8704" t="s">
        <v>25</v>
      </c>
      <c r="G8704">
        <v>965776</v>
      </c>
      <c r="H8704" t="s">
        <v>17</v>
      </c>
      <c r="J8704" t="s">
        <v>3354</v>
      </c>
      <c r="L8704" t="s">
        <v>172</v>
      </c>
      <c r="M8704" t="s">
        <v>3359</v>
      </c>
      <c r="AF8704" t="s">
        <v>3060</v>
      </c>
      <c r="AH8704" s="2">
        <v>39901.663182870368</v>
      </c>
    </row>
    <row r="8705" spans="2:35" x14ac:dyDescent="0.35">
      <c r="B8705" s="5">
        <f t="shared" si="785"/>
        <v>8703</v>
      </c>
      <c r="C8705">
        <f t="shared" si="787"/>
        <v>13</v>
      </c>
      <c r="D8705" s="16">
        <v>1976</v>
      </c>
      <c r="E8705" t="s">
        <v>15</v>
      </c>
      <c r="F8705" t="s">
        <v>25</v>
      </c>
      <c r="G8705">
        <v>966372</v>
      </c>
      <c r="H8705" t="s">
        <v>17</v>
      </c>
      <c r="J8705" t="s">
        <v>3354</v>
      </c>
      <c r="K8705" t="s">
        <v>3383</v>
      </c>
      <c r="L8705" t="s">
        <v>481</v>
      </c>
      <c r="M8705" t="s">
        <v>3359</v>
      </c>
      <c r="AF8705" t="s">
        <v>3060</v>
      </c>
      <c r="AH8705" s="2">
        <v>40680.400682870371</v>
      </c>
    </row>
    <row r="8706" spans="2:35" x14ac:dyDescent="0.35">
      <c r="B8706" s="5">
        <f t="shared" si="785"/>
        <v>8704</v>
      </c>
      <c r="C8706">
        <f t="shared" si="787"/>
        <v>169</v>
      </c>
      <c r="D8706" s="16">
        <v>1976</v>
      </c>
      <c r="E8706" t="s">
        <v>15</v>
      </c>
      <c r="F8706" t="s">
        <v>25</v>
      </c>
      <c r="G8706">
        <v>966385</v>
      </c>
      <c r="H8706" t="s">
        <v>17</v>
      </c>
      <c r="J8706" t="s">
        <v>3354</v>
      </c>
      <c r="K8706" t="s">
        <v>3383</v>
      </c>
      <c r="L8706" t="s">
        <v>88</v>
      </c>
      <c r="M8706" t="s">
        <v>3359</v>
      </c>
      <c r="AF8706" t="s">
        <v>3060</v>
      </c>
      <c r="AH8706" s="2">
        <v>40925.578321759262</v>
      </c>
    </row>
    <row r="8707" spans="2:35" x14ac:dyDescent="0.35">
      <c r="B8707" s="5">
        <f t="shared" si="785"/>
        <v>8705</v>
      </c>
      <c r="C8707">
        <f t="shared" si="787"/>
        <v>110</v>
      </c>
      <c r="D8707" s="16">
        <v>1976</v>
      </c>
      <c r="E8707" t="s">
        <v>15</v>
      </c>
      <c r="F8707" t="s">
        <v>25</v>
      </c>
      <c r="G8707">
        <v>966554</v>
      </c>
      <c r="H8707" t="s">
        <v>17</v>
      </c>
      <c r="J8707" t="s">
        <v>3354</v>
      </c>
      <c r="K8707" t="s">
        <v>3383</v>
      </c>
      <c r="L8707" t="s">
        <v>244</v>
      </c>
      <c r="M8707" t="s">
        <v>3359</v>
      </c>
      <c r="AF8707" t="s">
        <v>3060</v>
      </c>
      <c r="AH8707" s="2">
        <v>39894.54959490741</v>
      </c>
    </row>
    <row r="8708" spans="2:35" x14ac:dyDescent="0.35">
      <c r="B8708" s="5">
        <f t="shared" si="785"/>
        <v>8706</v>
      </c>
      <c r="C8708">
        <f t="shared" si="787"/>
        <v>312</v>
      </c>
      <c r="D8708" s="16">
        <v>1976</v>
      </c>
      <c r="E8708" t="s">
        <v>15</v>
      </c>
      <c r="F8708" t="s">
        <v>25</v>
      </c>
      <c r="G8708">
        <v>966664</v>
      </c>
      <c r="H8708" t="s">
        <v>17</v>
      </c>
      <c r="J8708" t="s">
        <v>3354</v>
      </c>
      <c r="K8708" t="s">
        <v>3383</v>
      </c>
      <c r="L8708" t="s">
        <v>258</v>
      </c>
      <c r="M8708" t="s">
        <v>3359</v>
      </c>
      <c r="AF8708" t="s">
        <v>3060</v>
      </c>
      <c r="AH8708" s="2">
        <v>40332.506030092591</v>
      </c>
    </row>
    <row r="8709" spans="2:35" x14ac:dyDescent="0.35">
      <c r="B8709" s="5">
        <f t="shared" si="785"/>
        <v>8707</v>
      </c>
      <c r="C8709">
        <f t="shared" si="787"/>
        <v>34</v>
      </c>
      <c r="D8709" s="16">
        <v>1976</v>
      </c>
      <c r="E8709" t="s">
        <v>560</v>
      </c>
      <c r="F8709" t="s">
        <v>25</v>
      </c>
      <c r="G8709">
        <v>966976</v>
      </c>
      <c r="H8709" t="s">
        <v>17</v>
      </c>
      <c r="J8709" t="s">
        <v>3354</v>
      </c>
      <c r="K8709" t="s">
        <v>3383</v>
      </c>
      <c r="L8709" t="s">
        <v>162</v>
      </c>
      <c r="M8709" t="s">
        <v>3359</v>
      </c>
      <c r="AF8709" t="s">
        <v>3060</v>
      </c>
      <c r="AH8709" s="2">
        <v>39747.350034722222</v>
      </c>
    </row>
    <row r="8710" spans="2:35" x14ac:dyDescent="0.35">
      <c r="B8710" s="5">
        <f t="shared" si="785"/>
        <v>8708</v>
      </c>
      <c r="C8710">
        <f t="shared" si="787"/>
        <v>337</v>
      </c>
      <c r="D8710" s="16">
        <v>1976</v>
      </c>
      <c r="E8710" t="s">
        <v>560</v>
      </c>
      <c r="F8710" t="s">
        <v>25</v>
      </c>
      <c r="G8710">
        <v>967010</v>
      </c>
      <c r="H8710" t="s">
        <v>17</v>
      </c>
      <c r="J8710" t="s">
        <v>3354</v>
      </c>
      <c r="L8710" t="s">
        <v>2755</v>
      </c>
      <c r="M8710" t="s">
        <v>3359</v>
      </c>
      <c r="S8710" s="148">
        <v>460</v>
      </c>
      <c r="AF8710" t="s">
        <v>3060</v>
      </c>
      <c r="AH8710" s="2">
        <v>40524.861122685186</v>
      </c>
    </row>
    <row r="8711" spans="2:35" x14ac:dyDescent="0.35">
      <c r="B8711" s="5">
        <f t="shared" si="785"/>
        <v>8709</v>
      </c>
      <c r="C8711">
        <f t="shared" si="787"/>
        <v>1441</v>
      </c>
      <c r="D8711" s="16">
        <v>1976</v>
      </c>
      <c r="E8711" s="3" t="s">
        <v>15</v>
      </c>
      <c r="F8711" s="3" t="s">
        <v>16</v>
      </c>
      <c r="G8711" s="3">
        <v>967347</v>
      </c>
      <c r="H8711" s="3"/>
      <c r="I8711" s="3"/>
      <c r="J8711" s="3"/>
      <c r="K8711" s="3"/>
      <c r="L8711" s="3"/>
      <c r="M8711" s="3"/>
      <c r="N8711" s="3"/>
      <c r="O8711" s="3"/>
      <c r="P8711" s="3"/>
      <c r="Q8711" s="3"/>
      <c r="R8711" s="3"/>
      <c r="S8711" s="152"/>
      <c r="T8711" s="3"/>
      <c r="U8711" s="3"/>
      <c r="V8711" s="143"/>
      <c r="W8711" s="3"/>
      <c r="X8711" s="3"/>
      <c r="Y8711" s="3"/>
      <c r="Z8711" s="3"/>
      <c r="AB8711" s="3"/>
      <c r="AE8711" s="3"/>
      <c r="AF8711" s="3" t="s">
        <v>3451</v>
      </c>
      <c r="AG8711" s="3"/>
      <c r="AH8711" s="153">
        <v>45661</v>
      </c>
      <c r="AI8711" s="14" t="s">
        <v>4591</v>
      </c>
    </row>
    <row r="8712" spans="2:35" x14ac:dyDescent="0.35">
      <c r="B8712" s="5">
        <f t="shared" si="785"/>
        <v>8710</v>
      </c>
      <c r="C8712">
        <f t="shared" si="787"/>
        <v>66</v>
      </c>
      <c r="D8712" s="16">
        <v>1976</v>
      </c>
      <c r="E8712" s="16"/>
      <c r="F8712" t="s">
        <v>25</v>
      </c>
      <c r="G8712">
        <v>968788</v>
      </c>
      <c r="H8712" t="s">
        <v>17</v>
      </c>
      <c r="M8712" t="s">
        <v>3359</v>
      </c>
      <c r="AF8712" t="s">
        <v>3060</v>
      </c>
      <c r="AH8712" s="2">
        <v>40890.531944444447</v>
      </c>
    </row>
    <row r="8713" spans="2:35" ht="14.5" customHeight="1" x14ac:dyDescent="0.35">
      <c r="B8713" s="5">
        <f t="shared" si="785"/>
        <v>8711</v>
      </c>
      <c r="C8713">
        <f t="shared" si="787"/>
        <v>6</v>
      </c>
      <c r="D8713" s="16">
        <v>1976</v>
      </c>
      <c r="E8713" t="s">
        <v>327</v>
      </c>
      <c r="F8713" t="s">
        <v>25</v>
      </c>
      <c r="G8713">
        <v>968854</v>
      </c>
      <c r="H8713" t="s">
        <v>17</v>
      </c>
      <c r="J8713" t="s">
        <v>380</v>
      </c>
      <c r="K8713" t="s">
        <v>3383</v>
      </c>
      <c r="L8713" t="s">
        <v>45</v>
      </c>
      <c r="M8713" t="s">
        <v>3359</v>
      </c>
      <c r="V8713" s="43" t="s">
        <v>3359</v>
      </c>
      <c r="AC8713" s="3">
        <v>1976</v>
      </c>
      <c r="AD8713" s="3" t="s">
        <v>6119</v>
      </c>
      <c r="AF8713" t="s">
        <v>3060</v>
      </c>
      <c r="AH8713" s="2">
        <v>40301.889016203706</v>
      </c>
    </row>
    <row r="8714" spans="2:35" ht="14" customHeight="1" x14ac:dyDescent="0.35">
      <c r="B8714" s="5">
        <f t="shared" si="785"/>
        <v>8712</v>
      </c>
      <c r="C8714">
        <f t="shared" si="787"/>
        <v>509</v>
      </c>
      <c r="D8714" s="16">
        <v>1976</v>
      </c>
      <c r="E8714" s="115" t="s">
        <v>327</v>
      </c>
      <c r="F8714" s="115" t="s">
        <v>25</v>
      </c>
      <c r="G8714" s="70">
        <v>968860</v>
      </c>
      <c r="I8714" s="172"/>
      <c r="J8714" t="s">
        <v>3364</v>
      </c>
      <c r="K8714" s="172" t="s">
        <v>3383</v>
      </c>
      <c r="M8714" s="172" t="s">
        <v>3453</v>
      </c>
      <c r="W8714" s="172" t="s">
        <v>3572</v>
      </c>
      <c r="X8714" t="s">
        <v>3452</v>
      </c>
      <c r="AA8714"/>
      <c r="AB8714" t="s">
        <v>5824</v>
      </c>
      <c r="AC8714"/>
      <c r="AD8714" t="s">
        <v>5985</v>
      </c>
      <c r="AF8714" t="s">
        <v>3451</v>
      </c>
      <c r="AH8714" s="2">
        <v>45966</v>
      </c>
      <c r="AI8714" s="36" t="s">
        <v>5825</v>
      </c>
    </row>
    <row r="8715" spans="2:35" x14ac:dyDescent="0.35">
      <c r="B8715" s="5">
        <f t="shared" si="785"/>
        <v>8713</v>
      </c>
      <c r="C8715">
        <f t="shared" si="787"/>
        <v>153</v>
      </c>
      <c r="D8715" s="16">
        <v>1976</v>
      </c>
      <c r="E8715" t="s">
        <v>15</v>
      </c>
      <c r="F8715" t="s">
        <v>25</v>
      </c>
      <c r="G8715">
        <v>969369</v>
      </c>
      <c r="H8715" t="s">
        <v>17</v>
      </c>
      <c r="J8715" t="s">
        <v>3354</v>
      </c>
      <c r="K8715" t="s">
        <v>3383</v>
      </c>
      <c r="L8715" t="s">
        <v>2758</v>
      </c>
      <c r="M8715" t="s">
        <v>3359</v>
      </c>
      <c r="AB8715" t="s">
        <v>81</v>
      </c>
      <c r="AF8715" t="s">
        <v>3060</v>
      </c>
      <c r="AH8715" s="2">
        <v>40384.84814814815</v>
      </c>
    </row>
    <row r="8716" spans="2:35" x14ac:dyDescent="0.35">
      <c r="B8716" s="5">
        <f t="shared" si="785"/>
        <v>8714</v>
      </c>
      <c r="C8716">
        <f t="shared" si="787"/>
        <v>35</v>
      </c>
      <c r="D8716" s="16">
        <v>1976</v>
      </c>
      <c r="E8716" t="s">
        <v>327</v>
      </c>
      <c r="F8716" t="s">
        <v>25</v>
      </c>
      <c r="G8716">
        <v>969522</v>
      </c>
      <c r="H8716" t="s">
        <v>17</v>
      </c>
      <c r="M8716" t="s">
        <v>3359</v>
      </c>
      <c r="AF8716" t="s">
        <v>3060</v>
      </c>
      <c r="AH8716" s="2">
        <v>41026.289490740739</v>
      </c>
    </row>
    <row r="8717" spans="2:35" x14ac:dyDescent="0.35">
      <c r="B8717" s="5">
        <f t="shared" si="785"/>
        <v>8715</v>
      </c>
      <c r="C8717">
        <f t="shared" si="787"/>
        <v>128</v>
      </c>
      <c r="D8717" s="16">
        <v>1976</v>
      </c>
      <c r="E8717" t="s">
        <v>15</v>
      </c>
      <c r="F8717" t="s">
        <v>25</v>
      </c>
      <c r="G8717">
        <v>969557</v>
      </c>
      <c r="H8717" t="s">
        <v>17</v>
      </c>
      <c r="J8717" t="s">
        <v>3354</v>
      </c>
      <c r="K8717" t="s">
        <v>3383</v>
      </c>
      <c r="M8717" t="s">
        <v>3359</v>
      </c>
      <c r="AF8717" t="s">
        <v>3060</v>
      </c>
      <c r="AH8717" s="2">
        <v>39913.827268518522</v>
      </c>
    </row>
    <row r="8718" spans="2:35" x14ac:dyDescent="0.35">
      <c r="B8718" s="5">
        <f t="shared" si="785"/>
        <v>8716</v>
      </c>
      <c r="C8718">
        <f t="shared" si="787"/>
        <v>14</v>
      </c>
      <c r="D8718" s="16">
        <v>1976</v>
      </c>
      <c r="E8718" t="s">
        <v>560</v>
      </c>
      <c r="F8718" t="s">
        <v>25</v>
      </c>
      <c r="G8718">
        <v>969685</v>
      </c>
      <c r="H8718" t="s">
        <v>17</v>
      </c>
      <c r="J8718" t="s">
        <v>3354</v>
      </c>
      <c r="K8718" t="s">
        <v>3383</v>
      </c>
      <c r="L8718" t="s">
        <v>46</v>
      </c>
      <c r="M8718" t="s">
        <v>3359</v>
      </c>
      <c r="AF8718" t="s">
        <v>3060</v>
      </c>
      <c r="AH8718" s="2">
        <v>39782.850381944445</v>
      </c>
    </row>
    <row r="8719" spans="2:35" x14ac:dyDescent="0.35">
      <c r="B8719" s="5">
        <f t="shared" si="785"/>
        <v>8717</v>
      </c>
      <c r="C8719">
        <f t="shared" si="787"/>
        <v>885</v>
      </c>
      <c r="D8719" s="16">
        <v>1976</v>
      </c>
      <c r="E8719" t="s">
        <v>560</v>
      </c>
      <c r="F8719" t="s">
        <v>25</v>
      </c>
      <c r="G8719">
        <v>969699</v>
      </c>
      <c r="H8719" t="s">
        <v>17</v>
      </c>
      <c r="J8719" t="s">
        <v>3354</v>
      </c>
      <c r="K8719" t="s">
        <v>3383</v>
      </c>
      <c r="L8719" t="s">
        <v>265</v>
      </c>
      <c r="M8719" t="s">
        <v>3359</v>
      </c>
      <c r="AB8719" t="s">
        <v>132</v>
      </c>
      <c r="AF8719" t="s">
        <v>3060</v>
      </c>
      <c r="AH8719" s="2">
        <v>39686.290625000001</v>
      </c>
    </row>
    <row r="8720" spans="2:35" x14ac:dyDescent="0.35">
      <c r="B8720" s="5">
        <f t="shared" si="785"/>
        <v>8718</v>
      </c>
      <c r="C8720">
        <f t="shared" si="787"/>
        <v>1303</v>
      </c>
      <c r="D8720" s="16">
        <v>1976</v>
      </c>
      <c r="E8720" t="s">
        <v>2520</v>
      </c>
      <c r="F8720" t="s">
        <v>1112</v>
      </c>
      <c r="G8720">
        <v>970584</v>
      </c>
      <c r="J8720" t="s">
        <v>380</v>
      </c>
      <c r="K8720" t="s">
        <v>3383</v>
      </c>
      <c r="M8720" t="s">
        <v>3453</v>
      </c>
      <c r="U8720" t="s">
        <v>3971</v>
      </c>
      <c r="V8720" s="43" t="s">
        <v>4382</v>
      </c>
      <c r="W8720" t="s">
        <v>3971</v>
      </c>
      <c r="X8720" t="s">
        <v>3452</v>
      </c>
      <c r="AA8720" s="3" t="s">
        <v>2283</v>
      </c>
      <c r="AF8720" t="s">
        <v>3451</v>
      </c>
      <c r="AH8720" s="2">
        <v>46069</v>
      </c>
    </row>
    <row r="8721" spans="1:35" x14ac:dyDescent="0.35">
      <c r="B8721" s="5">
        <f t="shared" si="785"/>
        <v>8719</v>
      </c>
      <c r="C8721">
        <f t="shared" si="787"/>
        <v>805</v>
      </c>
      <c r="D8721" s="16">
        <v>1976</v>
      </c>
      <c r="E8721" t="s">
        <v>59</v>
      </c>
      <c r="F8721" t="s">
        <v>1112</v>
      </c>
      <c r="G8721">
        <v>971887</v>
      </c>
      <c r="H8721" t="s">
        <v>17</v>
      </c>
      <c r="J8721" t="s">
        <v>3354</v>
      </c>
      <c r="M8721" t="s">
        <v>3359</v>
      </c>
      <c r="AF8721" t="s">
        <v>3060</v>
      </c>
      <c r="AH8721" s="2">
        <v>40832.540543981479</v>
      </c>
    </row>
    <row r="8722" spans="1:35" ht="16" customHeight="1" x14ac:dyDescent="0.35">
      <c r="A8722" s="3"/>
      <c r="B8722" s="5">
        <f t="shared" si="785"/>
        <v>8720</v>
      </c>
      <c r="C8722">
        <f t="shared" si="787"/>
        <v>155</v>
      </c>
      <c r="D8722" s="16">
        <v>1976</v>
      </c>
      <c r="E8722" s="116" t="s">
        <v>15</v>
      </c>
      <c r="F8722" s="116" t="s">
        <v>25</v>
      </c>
      <c r="G8722" s="117">
        <v>972692</v>
      </c>
      <c r="H8722" s="172" t="s">
        <v>5836</v>
      </c>
      <c r="I8722" s="172"/>
      <c r="J8722" s="172" t="s">
        <v>3354</v>
      </c>
      <c r="K8722" s="172" t="s">
        <v>3383</v>
      </c>
      <c r="L8722" s="172"/>
      <c r="M8722" s="172" t="s">
        <v>3453</v>
      </c>
      <c r="N8722" s="172"/>
      <c r="O8722" s="172"/>
      <c r="P8722" s="172"/>
      <c r="Q8722" s="172"/>
      <c r="R8722" s="172"/>
      <c r="S8722" s="173"/>
      <c r="T8722" s="172" t="s">
        <v>3262</v>
      </c>
      <c r="U8722" s="172"/>
      <c r="V8722" s="174"/>
      <c r="W8722" s="172" t="s">
        <v>3572</v>
      </c>
      <c r="X8722" s="172" t="s">
        <v>3660</v>
      </c>
      <c r="Y8722" s="172"/>
      <c r="Z8722" s="172"/>
      <c r="AA8722" s="172" t="s">
        <v>3262</v>
      </c>
      <c r="AB8722" s="172"/>
      <c r="AC8722" s="172"/>
      <c r="AD8722" s="172"/>
      <c r="AE8722" s="172"/>
      <c r="AF8722" t="s">
        <v>3451</v>
      </c>
      <c r="AG8722" s="172"/>
      <c r="AH8722" s="175">
        <v>45999</v>
      </c>
      <c r="AI8722" s="36" t="s">
        <v>6090</v>
      </c>
    </row>
    <row r="8723" spans="1:35" x14ac:dyDescent="0.35">
      <c r="A8723" s="3"/>
      <c r="B8723" s="5">
        <f t="shared" si="785"/>
        <v>8721</v>
      </c>
      <c r="C8723">
        <f t="shared" si="787"/>
        <v>381</v>
      </c>
      <c r="D8723" s="16">
        <v>1976</v>
      </c>
      <c r="E8723" t="s">
        <v>15</v>
      </c>
      <c r="F8723" t="s">
        <v>25</v>
      </c>
      <c r="G8723">
        <v>972847</v>
      </c>
      <c r="H8723" t="s">
        <v>17</v>
      </c>
      <c r="J8723" t="s">
        <v>380</v>
      </c>
      <c r="K8723" t="s">
        <v>3383</v>
      </c>
      <c r="M8723" t="s">
        <v>3359</v>
      </c>
      <c r="AF8723" t="s">
        <v>3060</v>
      </c>
      <c r="AH8723" s="2">
        <v>40090.936898148146</v>
      </c>
    </row>
    <row r="8724" spans="1:35" x14ac:dyDescent="0.35">
      <c r="A8724" s="3"/>
      <c r="B8724" s="5">
        <f t="shared" si="785"/>
        <v>8722</v>
      </c>
      <c r="C8724">
        <f t="shared" si="787"/>
        <v>204</v>
      </c>
      <c r="D8724" s="16">
        <v>1976</v>
      </c>
      <c r="E8724" t="s">
        <v>15</v>
      </c>
      <c r="F8724" t="s">
        <v>25</v>
      </c>
      <c r="G8724">
        <v>973228</v>
      </c>
      <c r="H8724" t="s">
        <v>17</v>
      </c>
      <c r="J8724" t="s">
        <v>3354</v>
      </c>
      <c r="K8724" t="s">
        <v>3383</v>
      </c>
      <c r="L8724" t="s">
        <v>2759</v>
      </c>
      <c r="M8724" t="s">
        <v>3359</v>
      </c>
      <c r="AB8724" t="s">
        <v>195</v>
      </c>
      <c r="AF8724" t="s">
        <v>3060</v>
      </c>
      <c r="AH8724" s="2">
        <v>40835.886712962965</v>
      </c>
    </row>
    <row r="8725" spans="1:35" x14ac:dyDescent="0.35">
      <c r="A8725" s="3"/>
      <c r="B8725" s="5">
        <f t="shared" si="785"/>
        <v>8723</v>
      </c>
      <c r="C8725">
        <f t="shared" si="787"/>
        <v>356</v>
      </c>
      <c r="D8725" s="16">
        <v>1976</v>
      </c>
      <c r="E8725" t="s">
        <v>15</v>
      </c>
      <c r="F8725" t="s">
        <v>25</v>
      </c>
      <c r="G8725">
        <v>973432</v>
      </c>
      <c r="H8725" t="s">
        <v>17</v>
      </c>
      <c r="J8725" t="s">
        <v>3354</v>
      </c>
      <c r="K8725" t="s">
        <v>3383</v>
      </c>
      <c r="M8725" t="s">
        <v>3359</v>
      </c>
      <c r="AF8725" t="s">
        <v>3060</v>
      </c>
      <c r="AH8725" s="2">
        <v>40481.741423611114</v>
      </c>
    </row>
    <row r="8726" spans="1:35" x14ac:dyDescent="0.35">
      <c r="A8726" s="3"/>
      <c r="B8726" s="5">
        <f t="shared" si="785"/>
        <v>8724</v>
      </c>
      <c r="C8726">
        <f t="shared" si="787"/>
        <v>1450</v>
      </c>
      <c r="D8726" s="16">
        <v>1976</v>
      </c>
      <c r="E8726" t="s">
        <v>2520</v>
      </c>
      <c r="F8726" t="s">
        <v>1112</v>
      </c>
      <c r="G8726">
        <v>973788</v>
      </c>
      <c r="H8726" t="s">
        <v>17</v>
      </c>
      <c r="J8726" t="s">
        <v>380</v>
      </c>
      <c r="L8726" t="s">
        <v>135</v>
      </c>
      <c r="M8726" t="s">
        <v>3359</v>
      </c>
      <c r="V8726" s="43" t="s">
        <v>3359</v>
      </c>
      <c r="AB8726" t="s">
        <v>81</v>
      </c>
      <c r="AD8726" s="3" t="s">
        <v>2760</v>
      </c>
      <c r="AF8726" t="s">
        <v>3060</v>
      </c>
      <c r="AH8726" s="2">
        <v>40117.7265162037</v>
      </c>
    </row>
    <row r="8727" spans="1:35" x14ac:dyDescent="0.35">
      <c r="A8727" s="3"/>
      <c r="B8727" s="5">
        <f t="shared" si="785"/>
        <v>8725</v>
      </c>
      <c r="C8727">
        <f t="shared" si="787"/>
        <v>941</v>
      </c>
      <c r="D8727" s="16">
        <v>1976</v>
      </c>
      <c r="E8727" s="3" t="s">
        <v>15</v>
      </c>
      <c r="F8727" s="3" t="s">
        <v>25</v>
      </c>
      <c r="G8727" s="165">
        <v>975238</v>
      </c>
      <c r="H8727" s="3"/>
      <c r="I8727" s="3"/>
      <c r="J8727" s="3"/>
      <c r="K8727" s="3" t="s">
        <v>3383</v>
      </c>
      <c r="L8727" s="3"/>
      <c r="M8727" s="3"/>
      <c r="N8727" s="3"/>
      <c r="O8727" s="3"/>
      <c r="P8727" s="3"/>
      <c r="Q8727" s="3"/>
      <c r="R8727" s="3"/>
      <c r="S8727" s="152"/>
      <c r="T8727" s="3"/>
      <c r="U8727" s="3"/>
      <c r="V8727" s="143"/>
      <c r="W8727" s="3"/>
      <c r="X8727" s="3"/>
      <c r="Y8727" s="3"/>
      <c r="Z8727" s="3"/>
      <c r="AB8727" s="3"/>
      <c r="AE8727" s="3"/>
      <c r="AF8727" t="s">
        <v>3451</v>
      </c>
      <c r="AH8727" s="2">
        <v>45783</v>
      </c>
      <c r="AI8727" s="14" t="s">
        <v>5036</v>
      </c>
    </row>
    <row r="8728" spans="1:35" x14ac:dyDescent="0.35">
      <c r="A8728" s="3"/>
      <c r="B8728" s="5">
        <f t="shared" si="785"/>
        <v>8726</v>
      </c>
      <c r="C8728">
        <f t="shared" si="787"/>
        <v>38</v>
      </c>
      <c r="D8728" s="16">
        <v>1976</v>
      </c>
      <c r="E8728" t="s">
        <v>15</v>
      </c>
      <c r="F8728" t="s">
        <v>25</v>
      </c>
      <c r="G8728">
        <v>976179</v>
      </c>
      <c r="H8728" t="s">
        <v>17</v>
      </c>
      <c r="J8728" t="s">
        <v>3354</v>
      </c>
      <c r="K8728" t="s">
        <v>3383</v>
      </c>
      <c r="L8728" t="s">
        <v>28</v>
      </c>
      <c r="M8728" t="s">
        <v>3359</v>
      </c>
      <c r="AB8728" t="s">
        <v>94</v>
      </c>
      <c r="AF8728" t="s">
        <v>3060</v>
      </c>
      <c r="AH8728" s="2">
        <v>40103.589872685188</v>
      </c>
    </row>
    <row r="8729" spans="1:35" x14ac:dyDescent="0.35">
      <c r="A8729" s="3"/>
      <c r="B8729" s="5">
        <f t="shared" si="785"/>
        <v>8727</v>
      </c>
      <c r="C8729">
        <f t="shared" si="787"/>
        <v>425</v>
      </c>
      <c r="D8729" s="16">
        <v>1976</v>
      </c>
      <c r="E8729" t="s">
        <v>15</v>
      </c>
      <c r="F8729" t="s">
        <v>25</v>
      </c>
      <c r="G8729">
        <v>976217</v>
      </c>
      <c r="H8729" t="s">
        <v>17</v>
      </c>
      <c r="J8729" t="s">
        <v>3354</v>
      </c>
      <c r="L8729" t="s">
        <v>239</v>
      </c>
      <c r="M8729" t="s">
        <v>3359</v>
      </c>
      <c r="AF8729" t="s">
        <v>3060</v>
      </c>
      <c r="AH8729" s="2">
        <v>40811.70784722222</v>
      </c>
    </row>
    <row r="8730" spans="1:35" x14ac:dyDescent="0.35">
      <c r="A8730" s="3"/>
      <c r="B8730" s="5">
        <f t="shared" si="785"/>
        <v>8728</v>
      </c>
      <c r="C8730">
        <f t="shared" si="787"/>
        <v>125</v>
      </c>
      <c r="D8730" s="16">
        <v>1976</v>
      </c>
      <c r="E8730" t="s">
        <v>15</v>
      </c>
      <c r="F8730" t="s">
        <v>16</v>
      </c>
      <c r="G8730">
        <v>976642</v>
      </c>
      <c r="H8730" t="s">
        <v>17</v>
      </c>
      <c r="J8730" t="s">
        <v>3354</v>
      </c>
      <c r="K8730" t="s">
        <v>3383</v>
      </c>
      <c r="M8730" t="s">
        <v>3359</v>
      </c>
      <c r="AD8730" s="3" t="s">
        <v>2761</v>
      </c>
      <c r="AF8730" t="s">
        <v>3060</v>
      </c>
      <c r="AH8730" s="2">
        <v>40944.072106481479</v>
      </c>
    </row>
    <row r="8731" spans="1:35" x14ac:dyDescent="0.35">
      <c r="A8731" s="3"/>
      <c r="B8731" s="5">
        <f t="shared" si="785"/>
        <v>8729</v>
      </c>
      <c r="C8731">
        <f t="shared" si="787"/>
        <v>240</v>
      </c>
      <c r="D8731" s="16">
        <v>1976</v>
      </c>
      <c r="E8731" t="s">
        <v>15</v>
      </c>
      <c r="F8731" t="s">
        <v>16</v>
      </c>
      <c r="G8731">
        <v>976767</v>
      </c>
      <c r="J8731" t="s">
        <v>3354</v>
      </c>
      <c r="K8731" t="s">
        <v>3383</v>
      </c>
      <c r="M8731" t="s">
        <v>3453</v>
      </c>
      <c r="T8731" t="s">
        <v>3262</v>
      </c>
      <c r="W8731" t="s">
        <v>3572</v>
      </c>
      <c r="X8731" t="s">
        <v>3660</v>
      </c>
      <c r="AA8731" s="3" t="s">
        <v>3262</v>
      </c>
      <c r="AF8731" t="s">
        <v>3451</v>
      </c>
      <c r="AH8731" s="2">
        <v>46032</v>
      </c>
    </row>
    <row r="8732" spans="1:35" x14ac:dyDescent="0.35">
      <c r="A8732" s="3"/>
      <c r="B8732" s="5">
        <f t="shared" si="785"/>
        <v>8730</v>
      </c>
      <c r="C8732">
        <f t="shared" si="787"/>
        <v>14</v>
      </c>
      <c r="D8732" s="16">
        <v>1976</v>
      </c>
      <c r="E8732" t="s">
        <v>972</v>
      </c>
      <c r="F8732" t="s">
        <v>25</v>
      </c>
      <c r="G8732">
        <v>977007</v>
      </c>
      <c r="H8732" t="s">
        <v>17</v>
      </c>
      <c r="J8732" t="s">
        <v>3354</v>
      </c>
      <c r="K8732" t="s">
        <v>3383</v>
      </c>
      <c r="L8732" t="s">
        <v>234</v>
      </c>
      <c r="M8732" t="s">
        <v>3359</v>
      </c>
      <c r="U8732" t="s">
        <v>3557</v>
      </c>
      <c r="W8732" t="s">
        <v>3557</v>
      </c>
      <c r="AB8732" t="s">
        <v>250</v>
      </c>
      <c r="AF8732" t="s">
        <v>3060</v>
      </c>
      <c r="AH8732" s="2">
        <v>40422.003784722219</v>
      </c>
    </row>
    <row r="8733" spans="1:35" x14ac:dyDescent="0.35">
      <c r="A8733" s="3"/>
      <c r="B8733" s="5">
        <f t="shared" si="785"/>
        <v>8731</v>
      </c>
      <c r="C8733">
        <f t="shared" si="787"/>
        <v>227</v>
      </c>
      <c r="D8733" s="16">
        <v>1976</v>
      </c>
      <c r="E8733" t="s">
        <v>972</v>
      </c>
      <c r="F8733" t="s">
        <v>25</v>
      </c>
      <c r="G8733">
        <v>977021</v>
      </c>
      <c r="H8733" t="s">
        <v>17</v>
      </c>
      <c r="J8733" t="s">
        <v>3354</v>
      </c>
      <c r="K8733" t="s">
        <v>3383</v>
      </c>
      <c r="L8733" t="s">
        <v>88</v>
      </c>
      <c r="M8733" t="s">
        <v>3359</v>
      </c>
      <c r="AF8733" t="s">
        <v>3060</v>
      </c>
      <c r="AH8733" s="2">
        <v>39803.013877314814</v>
      </c>
    </row>
    <row r="8734" spans="1:35" ht="16.5" customHeight="1" x14ac:dyDescent="0.35">
      <c r="A8734" s="3"/>
      <c r="B8734" s="5">
        <f t="shared" si="785"/>
        <v>8732</v>
      </c>
      <c r="C8734">
        <f t="shared" si="787"/>
        <v>3</v>
      </c>
      <c r="D8734" s="16">
        <v>1976</v>
      </c>
      <c r="E8734" t="s">
        <v>4368</v>
      </c>
      <c r="F8734" t="s">
        <v>1112</v>
      </c>
      <c r="G8734">
        <v>977248</v>
      </c>
      <c r="H8734" t="s">
        <v>17</v>
      </c>
      <c r="J8734" t="s">
        <v>3354</v>
      </c>
      <c r="K8734" t="s">
        <v>3383</v>
      </c>
      <c r="L8734" t="s">
        <v>442</v>
      </c>
      <c r="M8734" t="s">
        <v>3359</v>
      </c>
      <c r="AA8734" s="3" t="s">
        <v>6122</v>
      </c>
      <c r="AB8734" t="s">
        <v>6120</v>
      </c>
      <c r="AD8734" s="3" t="s">
        <v>6121</v>
      </c>
      <c r="AF8734" t="s">
        <v>3060</v>
      </c>
      <c r="AH8734" s="2">
        <v>40578.650104166663</v>
      </c>
    </row>
    <row r="8735" spans="1:35" x14ac:dyDescent="0.35">
      <c r="A8735" s="3"/>
      <c r="B8735" s="5">
        <f t="shared" si="785"/>
        <v>8733</v>
      </c>
      <c r="C8735">
        <f t="shared" si="787"/>
        <v>5</v>
      </c>
      <c r="D8735" s="16">
        <v>1976</v>
      </c>
      <c r="F8735" t="s">
        <v>1112</v>
      </c>
      <c r="G8735">
        <v>977251</v>
      </c>
      <c r="H8735" t="s">
        <v>17</v>
      </c>
      <c r="J8735" t="s">
        <v>3354</v>
      </c>
      <c r="K8735" t="s">
        <v>3383</v>
      </c>
      <c r="L8735" t="s">
        <v>442</v>
      </c>
      <c r="M8735" t="s">
        <v>3359</v>
      </c>
      <c r="AD8735" s="3" t="s">
        <v>2763</v>
      </c>
      <c r="AF8735" t="s">
        <v>3060</v>
      </c>
      <c r="AH8735" s="2">
        <v>40286.588969907411</v>
      </c>
    </row>
    <row r="8736" spans="1:35" x14ac:dyDescent="0.35">
      <c r="A8736" s="3"/>
      <c r="B8736" s="5">
        <f t="shared" si="785"/>
        <v>8734</v>
      </c>
      <c r="C8736">
        <f t="shared" si="787"/>
        <v>833</v>
      </c>
      <c r="D8736" s="16">
        <v>1976</v>
      </c>
      <c r="F8736" t="s">
        <v>1112</v>
      </c>
      <c r="G8736">
        <v>977256</v>
      </c>
      <c r="H8736" t="s">
        <v>17</v>
      </c>
      <c r="J8736" t="s">
        <v>3354</v>
      </c>
      <c r="L8736" t="s">
        <v>2764</v>
      </c>
      <c r="M8736" t="s">
        <v>3359</v>
      </c>
      <c r="AF8736" t="s">
        <v>3060</v>
      </c>
      <c r="AH8736" s="2">
        <v>40906.650277777779</v>
      </c>
    </row>
    <row r="8737" spans="1:35" x14ac:dyDescent="0.35">
      <c r="A8737" s="3"/>
      <c r="B8737" s="5">
        <f t="shared" si="785"/>
        <v>8735</v>
      </c>
      <c r="C8737">
        <f t="shared" si="787"/>
        <v>57</v>
      </c>
      <c r="D8737" s="16">
        <v>1976</v>
      </c>
      <c r="E8737" s="3" t="s">
        <v>15</v>
      </c>
      <c r="F8737" s="3" t="s">
        <v>25</v>
      </c>
      <c r="G8737" s="3">
        <v>978089</v>
      </c>
      <c r="H8737" s="3"/>
      <c r="I8737" s="3"/>
      <c r="J8737" s="3"/>
      <c r="K8737" s="3"/>
      <c r="L8737" s="3"/>
      <c r="M8737" s="3"/>
      <c r="N8737" s="3"/>
      <c r="O8737" s="3"/>
      <c r="P8737" s="3"/>
      <c r="Q8737" s="3"/>
      <c r="R8737" s="3"/>
      <c r="S8737" s="152"/>
      <c r="T8737" s="3"/>
      <c r="U8737" s="3"/>
      <c r="V8737" s="143"/>
      <c r="W8737" s="3"/>
      <c r="X8737" s="3"/>
      <c r="Y8737" s="3"/>
      <c r="Z8737" s="3"/>
      <c r="AB8737" s="3"/>
      <c r="AE8737" s="3"/>
      <c r="AF8737" s="3" t="s">
        <v>3451</v>
      </c>
      <c r="AG8737" s="3"/>
      <c r="AH8737" s="153">
        <v>45661</v>
      </c>
      <c r="AI8737" s="14" t="s">
        <v>4488</v>
      </c>
    </row>
    <row r="8738" spans="1:35" x14ac:dyDescent="0.35">
      <c r="A8738" s="3"/>
      <c r="B8738" s="5">
        <f t="shared" si="785"/>
        <v>8736</v>
      </c>
      <c r="C8738">
        <f t="shared" si="787"/>
        <v>186</v>
      </c>
      <c r="D8738" s="16">
        <v>1976</v>
      </c>
      <c r="E8738" t="s">
        <v>15</v>
      </c>
      <c r="F8738" t="s">
        <v>25</v>
      </c>
      <c r="G8738">
        <v>978146</v>
      </c>
      <c r="H8738" t="s">
        <v>17</v>
      </c>
      <c r="J8738" t="s">
        <v>3354</v>
      </c>
      <c r="K8738" t="s">
        <v>3383</v>
      </c>
      <c r="M8738" t="s">
        <v>3359</v>
      </c>
      <c r="AF8738" t="s">
        <v>3060</v>
      </c>
      <c r="AH8738" s="2">
        <v>39682.368888888886</v>
      </c>
    </row>
    <row r="8739" spans="1:35" ht="16" customHeight="1" x14ac:dyDescent="0.35">
      <c r="A8739" s="3"/>
      <c r="B8739" s="5">
        <f t="shared" ref="B8739:B8802" si="788">+B8738+1</f>
        <v>8737</v>
      </c>
      <c r="C8739">
        <f t="shared" si="787"/>
        <v>241</v>
      </c>
      <c r="D8739" s="16">
        <v>1976</v>
      </c>
      <c r="E8739" t="s">
        <v>15</v>
      </c>
      <c r="F8739" t="s">
        <v>25</v>
      </c>
      <c r="G8739">
        <v>978332</v>
      </c>
      <c r="H8739" t="s">
        <v>17</v>
      </c>
      <c r="J8739" t="s">
        <v>3354</v>
      </c>
      <c r="L8739" t="s">
        <v>130</v>
      </c>
      <c r="M8739" t="s">
        <v>3359</v>
      </c>
      <c r="AC8739" s="3" t="s">
        <v>2765</v>
      </c>
      <c r="AD8739" s="3" t="s">
        <v>2766</v>
      </c>
      <c r="AF8739" t="s">
        <v>3060</v>
      </c>
      <c r="AH8739" s="2">
        <v>40122.561979166669</v>
      </c>
    </row>
    <row r="8740" spans="1:35" x14ac:dyDescent="0.35">
      <c r="A8740" s="3"/>
      <c r="B8740" s="5">
        <f t="shared" si="788"/>
        <v>8738</v>
      </c>
      <c r="C8740">
        <f t="shared" si="787"/>
        <v>43</v>
      </c>
      <c r="D8740" s="16">
        <v>1976</v>
      </c>
      <c r="E8740" t="s">
        <v>15</v>
      </c>
      <c r="F8740" t="s">
        <v>25</v>
      </c>
      <c r="G8740" s="70">
        <v>978573</v>
      </c>
      <c r="J8740" t="s">
        <v>3354</v>
      </c>
      <c r="K8740" t="s">
        <v>3383</v>
      </c>
      <c r="M8740" t="s">
        <v>3453</v>
      </c>
      <c r="T8740" t="s">
        <v>3262</v>
      </c>
      <c r="W8740" t="s">
        <v>3572</v>
      </c>
      <c r="X8740" t="s">
        <v>3660</v>
      </c>
      <c r="AA8740" t="s">
        <v>3262</v>
      </c>
      <c r="AC8740"/>
      <c r="AD8740" t="s">
        <v>5559</v>
      </c>
      <c r="AF8740" t="s">
        <v>3451</v>
      </c>
      <c r="AG8740" s="3"/>
      <c r="AH8740" s="153">
        <v>45899</v>
      </c>
      <c r="AI8740" s="36" t="s">
        <v>5506</v>
      </c>
    </row>
    <row r="8741" spans="1:35" x14ac:dyDescent="0.35">
      <c r="A8741" s="3"/>
      <c r="B8741" s="5">
        <f t="shared" si="788"/>
        <v>8739</v>
      </c>
      <c r="C8741">
        <f t="shared" si="787"/>
        <v>37</v>
      </c>
      <c r="D8741" s="16">
        <v>1976</v>
      </c>
      <c r="E8741" s="3" t="s">
        <v>15</v>
      </c>
      <c r="F8741" s="3" t="s">
        <v>25</v>
      </c>
      <c r="G8741" s="3">
        <v>978616</v>
      </c>
      <c r="H8741" s="3"/>
      <c r="I8741" s="3"/>
      <c r="J8741" s="3"/>
      <c r="K8741" s="3" t="s">
        <v>3383</v>
      </c>
      <c r="L8741" s="3"/>
      <c r="M8741" s="3"/>
      <c r="N8741" s="3"/>
      <c r="O8741" s="3"/>
      <c r="P8741" s="3"/>
      <c r="Q8741" s="3"/>
      <c r="R8741" s="3"/>
      <c r="S8741" s="152"/>
      <c r="T8741" s="3"/>
      <c r="U8741" s="3"/>
      <c r="V8741" s="143"/>
      <c r="W8741" s="3"/>
      <c r="X8741" s="3"/>
      <c r="Y8741" s="3"/>
      <c r="Z8741" s="3"/>
      <c r="AB8741" s="3"/>
      <c r="AE8741" s="3"/>
      <c r="AF8741" s="3" t="s">
        <v>3451</v>
      </c>
      <c r="AG8741" s="3"/>
      <c r="AH8741" s="153">
        <v>45688</v>
      </c>
      <c r="AI8741" s="14" t="s">
        <v>4705</v>
      </c>
    </row>
    <row r="8742" spans="1:35" x14ac:dyDescent="0.35">
      <c r="A8742" s="3"/>
      <c r="B8742" s="5">
        <f t="shared" si="788"/>
        <v>8740</v>
      </c>
      <c r="C8742">
        <f t="shared" si="787"/>
        <v>229</v>
      </c>
      <c r="D8742" s="16">
        <v>1976</v>
      </c>
      <c r="E8742" t="s">
        <v>15</v>
      </c>
      <c r="F8742" t="s">
        <v>25</v>
      </c>
      <c r="G8742">
        <v>978653</v>
      </c>
      <c r="H8742" t="s">
        <v>17</v>
      </c>
      <c r="J8742" t="s">
        <v>3354</v>
      </c>
      <c r="L8742" t="s">
        <v>128</v>
      </c>
      <c r="M8742" t="s">
        <v>3359</v>
      </c>
      <c r="AF8742" t="s">
        <v>3060</v>
      </c>
      <c r="AH8742" s="2">
        <v>40555.879317129627</v>
      </c>
    </row>
    <row r="8743" spans="1:35" ht="14" customHeight="1" x14ac:dyDescent="0.35">
      <c r="A8743" s="3"/>
      <c r="B8743" s="5">
        <f t="shared" si="788"/>
        <v>8741</v>
      </c>
      <c r="C8743">
        <f t="shared" si="787"/>
        <v>330</v>
      </c>
      <c r="D8743" s="16">
        <v>1976</v>
      </c>
      <c r="E8743" t="s">
        <v>15</v>
      </c>
      <c r="F8743" t="s">
        <v>25</v>
      </c>
      <c r="G8743">
        <v>978882</v>
      </c>
      <c r="H8743" t="s">
        <v>17</v>
      </c>
      <c r="J8743" t="s">
        <v>3354</v>
      </c>
      <c r="K8743" t="s">
        <v>3383</v>
      </c>
      <c r="M8743" t="s">
        <v>3359</v>
      </c>
      <c r="AF8743" t="s">
        <v>3060</v>
      </c>
      <c r="AH8743" s="2">
        <v>40353.740497685183</v>
      </c>
    </row>
    <row r="8744" spans="1:35" x14ac:dyDescent="0.35">
      <c r="A8744" s="3"/>
      <c r="B8744" s="5">
        <f t="shared" si="788"/>
        <v>8742</v>
      </c>
      <c r="C8744">
        <f t="shared" si="787"/>
        <v>46</v>
      </c>
      <c r="D8744" s="16">
        <v>1976</v>
      </c>
      <c r="E8744" t="s">
        <v>327</v>
      </c>
      <c r="F8744" t="s">
        <v>25</v>
      </c>
      <c r="G8744">
        <v>979212</v>
      </c>
      <c r="H8744" t="s">
        <v>17</v>
      </c>
      <c r="J8744" t="s">
        <v>380</v>
      </c>
      <c r="K8744" t="s">
        <v>3383</v>
      </c>
      <c r="L8744" t="s">
        <v>602</v>
      </c>
      <c r="M8744" t="s">
        <v>3359</v>
      </c>
      <c r="S8744" s="148">
        <v>468</v>
      </c>
      <c r="U8744" t="s">
        <v>3557</v>
      </c>
      <c r="AC8744" s="3">
        <v>1976</v>
      </c>
      <c r="AD8744" s="3" t="s">
        <v>2767</v>
      </c>
      <c r="AF8744" t="s">
        <v>3060</v>
      </c>
      <c r="AH8744" s="2">
        <v>39666.622256944444</v>
      </c>
    </row>
    <row r="8745" spans="1:35" x14ac:dyDescent="0.35">
      <c r="A8745" s="3"/>
      <c r="B8745" s="5">
        <f t="shared" si="788"/>
        <v>8743</v>
      </c>
      <c r="C8745">
        <f t="shared" si="787"/>
        <v>71</v>
      </c>
      <c r="D8745" s="16">
        <v>1976</v>
      </c>
      <c r="E8745" t="s">
        <v>327</v>
      </c>
      <c r="F8745" t="s">
        <v>25</v>
      </c>
      <c r="G8745">
        <v>979258</v>
      </c>
      <c r="H8745" t="s">
        <v>17</v>
      </c>
      <c r="J8745" t="s">
        <v>380</v>
      </c>
      <c r="K8745" t="s">
        <v>3366</v>
      </c>
      <c r="L8745" t="s">
        <v>2768</v>
      </c>
      <c r="M8745" t="s">
        <v>3359</v>
      </c>
      <c r="AF8745" t="s">
        <v>3060</v>
      </c>
      <c r="AH8745" s="2">
        <v>40390.436666666668</v>
      </c>
    </row>
    <row r="8746" spans="1:35" x14ac:dyDescent="0.35">
      <c r="A8746" s="3"/>
      <c r="B8746" s="5">
        <f t="shared" si="788"/>
        <v>8744</v>
      </c>
      <c r="C8746">
        <f t="shared" si="787"/>
        <v>223</v>
      </c>
      <c r="D8746" s="16">
        <v>1976</v>
      </c>
      <c r="E8746" t="s">
        <v>15</v>
      </c>
      <c r="F8746" t="s">
        <v>25</v>
      </c>
      <c r="G8746">
        <v>979329</v>
      </c>
      <c r="H8746" t="s">
        <v>17</v>
      </c>
      <c r="J8746" t="s">
        <v>3354</v>
      </c>
      <c r="L8746" t="s">
        <v>130</v>
      </c>
      <c r="M8746" t="s">
        <v>3359</v>
      </c>
      <c r="AF8746" t="s">
        <v>3060</v>
      </c>
      <c r="AH8746" s="2">
        <v>40865.140775462962</v>
      </c>
    </row>
    <row r="8747" spans="1:35" x14ac:dyDescent="0.35">
      <c r="A8747" s="3"/>
      <c r="B8747" s="5">
        <f t="shared" si="788"/>
        <v>8745</v>
      </c>
      <c r="C8747">
        <f t="shared" si="787"/>
        <v>408</v>
      </c>
      <c r="D8747" s="16">
        <v>1976</v>
      </c>
      <c r="E8747" t="s">
        <v>560</v>
      </c>
      <c r="F8747" t="s">
        <v>25</v>
      </c>
      <c r="G8747">
        <v>979552</v>
      </c>
      <c r="H8747" t="s">
        <v>17</v>
      </c>
      <c r="J8747" t="s">
        <v>3354</v>
      </c>
      <c r="K8747" t="s">
        <v>3383</v>
      </c>
      <c r="L8747" t="s">
        <v>265</v>
      </c>
      <c r="M8747" t="s">
        <v>3359</v>
      </c>
      <c r="Z8747" t="s">
        <v>3359</v>
      </c>
      <c r="AB8747" t="s">
        <v>132</v>
      </c>
      <c r="AF8747" t="s">
        <v>3060</v>
      </c>
      <c r="AH8747" s="2">
        <v>39686.288321759261</v>
      </c>
    </row>
    <row r="8748" spans="1:35" x14ac:dyDescent="0.35">
      <c r="A8748" s="3"/>
      <c r="B8748" s="5">
        <f t="shared" si="788"/>
        <v>8746</v>
      </c>
      <c r="C8748">
        <f t="shared" si="787"/>
        <v>275</v>
      </c>
      <c r="D8748" s="16">
        <v>1976</v>
      </c>
      <c r="E8748" t="s">
        <v>15</v>
      </c>
      <c r="F8748" t="s">
        <v>16</v>
      </c>
      <c r="G8748" s="70">
        <v>979960</v>
      </c>
      <c r="J8748" t="s">
        <v>3354</v>
      </c>
      <c r="K8748" t="s">
        <v>3383</v>
      </c>
      <c r="M8748" t="s">
        <v>3453</v>
      </c>
      <c r="T8748" t="s">
        <v>3262</v>
      </c>
      <c r="W8748" t="s">
        <v>3572</v>
      </c>
      <c r="X8748" t="s">
        <v>3660</v>
      </c>
      <c r="AA8748" t="s">
        <v>3262</v>
      </c>
      <c r="AC8748"/>
      <c r="AD8748"/>
      <c r="AF8748" t="s">
        <v>3451</v>
      </c>
      <c r="AG8748" s="3"/>
      <c r="AH8748" s="153">
        <v>45899</v>
      </c>
      <c r="AI8748" s="36" t="s">
        <v>5507</v>
      </c>
    </row>
    <row r="8749" spans="1:35" x14ac:dyDescent="0.35">
      <c r="A8749" s="3"/>
      <c r="B8749" s="5">
        <f t="shared" si="788"/>
        <v>8747</v>
      </c>
      <c r="C8749">
        <f t="shared" si="787"/>
        <v>243</v>
      </c>
      <c r="D8749" s="16">
        <v>1976</v>
      </c>
      <c r="E8749" t="s">
        <v>15</v>
      </c>
      <c r="F8749" t="s">
        <v>16</v>
      </c>
      <c r="G8749">
        <v>980235</v>
      </c>
      <c r="H8749" t="s">
        <v>17</v>
      </c>
      <c r="J8749" t="s">
        <v>3354</v>
      </c>
      <c r="K8749" t="s">
        <v>3383</v>
      </c>
      <c r="L8749" t="s">
        <v>407</v>
      </c>
      <c r="M8749" t="s">
        <v>3359</v>
      </c>
      <c r="AF8749" t="s">
        <v>3060</v>
      </c>
      <c r="AH8749" s="2">
        <v>40139.46533564815</v>
      </c>
    </row>
    <row r="8750" spans="1:35" x14ac:dyDescent="0.35">
      <c r="A8750" s="3"/>
      <c r="B8750" s="5">
        <f t="shared" si="788"/>
        <v>8748</v>
      </c>
      <c r="C8750">
        <f t="shared" si="787"/>
        <v>53</v>
      </c>
      <c r="D8750" s="16">
        <v>1976</v>
      </c>
      <c r="E8750" t="s">
        <v>15</v>
      </c>
      <c r="F8750" t="s">
        <v>25</v>
      </c>
      <c r="G8750">
        <v>980478</v>
      </c>
      <c r="H8750" t="s">
        <v>17</v>
      </c>
      <c r="J8750" t="s">
        <v>3354</v>
      </c>
      <c r="M8750" t="s">
        <v>3359</v>
      </c>
      <c r="AF8750" t="s">
        <v>3060</v>
      </c>
      <c r="AH8750" s="2">
        <v>40568.836817129632</v>
      </c>
    </row>
    <row r="8751" spans="1:35" x14ac:dyDescent="0.35">
      <c r="A8751" s="3"/>
      <c r="B8751" s="5">
        <f t="shared" si="788"/>
        <v>8749</v>
      </c>
      <c r="C8751">
        <f t="shared" ref="C8751:C8819" si="789">+G8752-G8751</f>
        <v>1633</v>
      </c>
      <c r="D8751" s="16">
        <v>1976</v>
      </c>
      <c r="F8751" t="s">
        <v>1112</v>
      </c>
      <c r="G8751">
        <v>980531</v>
      </c>
      <c r="H8751" t="s">
        <v>17</v>
      </c>
      <c r="M8751" t="s">
        <v>3359</v>
      </c>
      <c r="AF8751" t="s">
        <v>3060</v>
      </c>
      <c r="AH8751" s="2">
        <v>40239.760185185187</v>
      </c>
    </row>
    <row r="8752" spans="1:35" ht="15.5" x14ac:dyDescent="0.35">
      <c r="A8752" s="3"/>
      <c r="B8752" s="5">
        <f t="shared" si="788"/>
        <v>8750</v>
      </c>
      <c r="C8752">
        <f t="shared" ref="C8752:C8755" si="790">+G8753-G8752</f>
        <v>397</v>
      </c>
      <c r="D8752" s="16">
        <v>1976</v>
      </c>
      <c r="E8752" s="116" t="s">
        <v>15</v>
      </c>
      <c r="F8752" s="116" t="s">
        <v>25</v>
      </c>
      <c r="G8752" s="117">
        <v>982164</v>
      </c>
      <c r="H8752" s="172" t="s">
        <v>5836</v>
      </c>
      <c r="I8752" s="172"/>
      <c r="J8752" s="172" t="s">
        <v>3354</v>
      </c>
      <c r="K8752" s="172" t="s">
        <v>3383</v>
      </c>
      <c r="L8752" s="172"/>
      <c r="M8752" s="172" t="s">
        <v>3453</v>
      </c>
      <c r="N8752" s="172"/>
      <c r="O8752" s="172"/>
      <c r="P8752" s="172"/>
      <c r="Q8752" s="172"/>
      <c r="R8752" s="172"/>
      <c r="S8752" s="173"/>
      <c r="T8752" s="172" t="s">
        <v>3262</v>
      </c>
      <c r="U8752" s="172"/>
      <c r="V8752" s="174"/>
      <c r="W8752" s="172" t="s">
        <v>3572</v>
      </c>
      <c r="X8752" s="172" t="s">
        <v>3660</v>
      </c>
      <c r="Y8752" s="172"/>
      <c r="Z8752" s="172"/>
      <c r="AA8752" s="172" t="s">
        <v>3262</v>
      </c>
      <c r="AB8752" s="172"/>
      <c r="AC8752" s="172"/>
      <c r="AD8752" s="172"/>
      <c r="AE8752" s="172"/>
      <c r="AF8752" t="s">
        <v>3451</v>
      </c>
      <c r="AG8752" s="172"/>
      <c r="AH8752" s="175">
        <v>45999</v>
      </c>
      <c r="AI8752" s="36" t="s">
        <v>6091</v>
      </c>
    </row>
    <row r="8753" spans="1:35" ht="15" thickBot="1" x14ac:dyDescent="0.4">
      <c r="A8753" s="3"/>
      <c r="B8753" s="5">
        <f t="shared" si="788"/>
        <v>8751</v>
      </c>
      <c r="C8753">
        <f t="shared" si="790"/>
        <v>116</v>
      </c>
      <c r="D8753" s="16">
        <v>1976</v>
      </c>
      <c r="E8753" t="s">
        <v>15</v>
      </c>
      <c r="F8753" t="s">
        <v>25</v>
      </c>
      <c r="G8753">
        <v>982561</v>
      </c>
      <c r="H8753" t="s">
        <v>17</v>
      </c>
      <c r="J8753" t="s">
        <v>3354</v>
      </c>
      <c r="K8753" t="s">
        <v>3383</v>
      </c>
      <c r="L8753" t="s">
        <v>28</v>
      </c>
      <c r="M8753" t="s">
        <v>3359</v>
      </c>
      <c r="AF8753" t="s">
        <v>3060</v>
      </c>
      <c r="AH8753" s="2">
        <v>40060.568437499998</v>
      </c>
    </row>
    <row r="8754" spans="1:35" ht="15" customHeight="1" thickBot="1" x14ac:dyDescent="0.4">
      <c r="B8754" s="5">
        <f t="shared" si="788"/>
        <v>8752</v>
      </c>
      <c r="C8754">
        <f t="shared" si="790"/>
        <v>58</v>
      </c>
      <c r="D8754" s="16">
        <v>1976</v>
      </c>
      <c r="E8754" s="159" t="s">
        <v>15</v>
      </c>
      <c r="F8754" s="159" t="s">
        <v>25</v>
      </c>
      <c r="G8754" s="160">
        <v>982677</v>
      </c>
      <c r="H8754" s="159"/>
      <c r="I8754" s="159"/>
      <c r="J8754" s="159" t="s">
        <v>3354</v>
      </c>
      <c r="K8754" s="159" t="s">
        <v>3383</v>
      </c>
      <c r="L8754" s="159"/>
      <c r="M8754" s="159" t="s">
        <v>3453</v>
      </c>
      <c r="N8754" s="159"/>
      <c r="O8754" s="159"/>
      <c r="P8754" s="159"/>
      <c r="Q8754" s="159"/>
      <c r="R8754" s="159"/>
      <c r="S8754" s="159"/>
      <c r="T8754" s="159" t="s">
        <v>3262</v>
      </c>
      <c r="U8754" s="159"/>
      <c r="V8754" s="159"/>
      <c r="W8754" s="159" t="s">
        <v>3572</v>
      </c>
      <c r="X8754" s="159" t="s">
        <v>3660</v>
      </c>
      <c r="Y8754" s="159"/>
      <c r="Z8754" s="159"/>
      <c r="AA8754" s="159" t="s">
        <v>3262</v>
      </c>
      <c r="AB8754" s="159"/>
      <c r="AC8754" s="159"/>
      <c r="AD8754" s="159" t="s">
        <v>5715</v>
      </c>
      <c r="AE8754" s="159"/>
      <c r="AF8754" t="s">
        <v>3451</v>
      </c>
      <c r="AG8754" s="159"/>
      <c r="AH8754" s="176">
        <v>46207</v>
      </c>
      <c r="AI8754" s="76" t="s">
        <v>6737</v>
      </c>
    </row>
    <row r="8755" spans="1:35" x14ac:dyDescent="0.35">
      <c r="A8755" s="3"/>
      <c r="B8755" s="5">
        <f t="shared" si="788"/>
        <v>8753</v>
      </c>
      <c r="C8755">
        <f t="shared" si="790"/>
        <v>1023</v>
      </c>
      <c r="D8755" s="16">
        <v>1976</v>
      </c>
      <c r="E8755" t="s">
        <v>15</v>
      </c>
      <c r="F8755" t="s">
        <v>25</v>
      </c>
      <c r="G8755">
        <v>982735</v>
      </c>
      <c r="H8755" t="s">
        <v>17</v>
      </c>
      <c r="J8755" t="s">
        <v>3354</v>
      </c>
      <c r="L8755" t="s">
        <v>1693</v>
      </c>
      <c r="M8755" t="s">
        <v>3359</v>
      </c>
      <c r="AF8755" t="s">
        <v>3060</v>
      </c>
      <c r="AH8755" s="2">
        <v>41080.231712962966</v>
      </c>
    </row>
    <row r="8756" spans="1:35" ht="18.5" x14ac:dyDescent="0.45">
      <c r="A8756" s="3"/>
      <c r="B8756" s="5">
        <f t="shared" si="788"/>
        <v>8754</v>
      </c>
      <c r="C8756">
        <f t="shared" si="789"/>
        <v>166</v>
      </c>
      <c r="D8756" s="82">
        <v>1977</v>
      </c>
      <c r="E8756" t="s">
        <v>3762</v>
      </c>
      <c r="F8756" t="s">
        <v>1112</v>
      </c>
      <c r="G8756">
        <v>983758</v>
      </c>
      <c r="H8756" t="s">
        <v>17</v>
      </c>
      <c r="J8756" t="s">
        <v>3354</v>
      </c>
      <c r="K8756" t="s">
        <v>3383</v>
      </c>
      <c r="L8756" t="s">
        <v>80</v>
      </c>
      <c r="M8756" t="s">
        <v>3359</v>
      </c>
      <c r="S8756" s="148">
        <v>477</v>
      </c>
      <c r="AD8756" s="3" t="s">
        <v>2770</v>
      </c>
      <c r="AF8756" t="s">
        <v>3060</v>
      </c>
      <c r="AH8756" s="2">
        <v>39919.462777777779</v>
      </c>
    </row>
    <row r="8757" spans="1:35" x14ac:dyDescent="0.35">
      <c r="A8757" s="3"/>
      <c r="B8757" s="5">
        <f t="shared" si="788"/>
        <v>8755</v>
      </c>
      <c r="C8757">
        <f t="shared" si="789"/>
        <v>59</v>
      </c>
      <c r="D8757" s="16">
        <v>1977</v>
      </c>
      <c r="E8757" t="s">
        <v>15</v>
      </c>
      <c r="F8757" t="s">
        <v>6866</v>
      </c>
      <c r="G8757">
        <v>983924</v>
      </c>
      <c r="H8757" t="s">
        <v>17</v>
      </c>
      <c r="J8757" t="s">
        <v>3354</v>
      </c>
      <c r="K8757" t="s">
        <v>3383</v>
      </c>
      <c r="L8757" t="s">
        <v>2771</v>
      </c>
      <c r="M8757" t="s">
        <v>3359</v>
      </c>
      <c r="AD8757" s="3" t="s">
        <v>2772</v>
      </c>
      <c r="AF8757" t="s">
        <v>3060</v>
      </c>
      <c r="AH8757" s="2">
        <v>40541.911458333336</v>
      </c>
    </row>
    <row r="8758" spans="1:35" ht="14" customHeight="1" x14ac:dyDescent="0.35">
      <c r="A8758" s="3"/>
      <c r="B8758" s="5">
        <f t="shared" si="788"/>
        <v>8756</v>
      </c>
      <c r="C8758">
        <f t="shared" ref="C8758:C8761" si="791">+G8759-G8758</f>
        <v>64</v>
      </c>
      <c r="D8758" s="16">
        <v>1977</v>
      </c>
      <c r="E8758" t="s">
        <v>15</v>
      </c>
      <c r="F8758" t="s">
        <v>25</v>
      </c>
      <c r="G8758">
        <v>983983</v>
      </c>
      <c r="H8758" t="s">
        <v>17</v>
      </c>
      <c r="J8758" t="s">
        <v>3354</v>
      </c>
      <c r="M8758" t="s">
        <v>3359</v>
      </c>
      <c r="AC8758" s="3">
        <v>1979</v>
      </c>
      <c r="AD8758" s="3" t="s">
        <v>2773</v>
      </c>
      <c r="AF8758" t="s">
        <v>3060</v>
      </c>
      <c r="AH8758" s="2">
        <v>41097.073437500003</v>
      </c>
    </row>
    <row r="8759" spans="1:35" ht="15" thickBot="1" x14ac:dyDescent="0.4">
      <c r="A8759" s="3"/>
      <c r="B8759" s="5">
        <f t="shared" si="788"/>
        <v>8757</v>
      </c>
      <c r="C8759">
        <f t="shared" si="791"/>
        <v>118</v>
      </c>
      <c r="D8759" s="16">
        <v>1977</v>
      </c>
      <c r="E8759" t="s">
        <v>15</v>
      </c>
      <c r="F8759" t="s">
        <v>25</v>
      </c>
      <c r="G8759">
        <v>984047</v>
      </c>
      <c r="H8759" t="s">
        <v>17</v>
      </c>
      <c r="J8759" t="s">
        <v>3354</v>
      </c>
      <c r="K8759" t="s">
        <v>3383</v>
      </c>
      <c r="L8759" t="s">
        <v>2774</v>
      </c>
      <c r="M8759" t="s">
        <v>3359</v>
      </c>
      <c r="AD8759" s="3" t="s">
        <v>2775</v>
      </c>
      <c r="AF8759" t="s">
        <v>3060</v>
      </c>
      <c r="AH8759" s="2">
        <v>40955.689363425925</v>
      </c>
    </row>
    <row r="8760" spans="1:35" ht="15" customHeight="1" thickBot="1" x14ac:dyDescent="0.4">
      <c r="A8760" s="3"/>
      <c r="B8760" s="5">
        <f t="shared" si="788"/>
        <v>8758</v>
      </c>
      <c r="C8760">
        <f t="shared" si="791"/>
        <v>21</v>
      </c>
      <c r="D8760" s="16">
        <v>1977</v>
      </c>
      <c r="E8760" s="159" t="s">
        <v>15</v>
      </c>
      <c r="F8760" s="159" t="s">
        <v>25</v>
      </c>
      <c r="G8760" s="160">
        <v>984165</v>
      </c>
      <c r="H8760" s="159"/>
      <c r="I8760" s="159"/>
      <c r="J8760" s="159" t="s">
        <v>3354</v>
      </c>
      <c r="K8760" s="159" t="s">
        <v>3383</v>
      </c>
      <c r="L8760" s="159"/>
      <c r="M8760" s="159" t="s">
        <v>3453</v>
      </c>
      <c r="N8760" s="159"/>
      <c r="O8760" s="159"/>
      <c r="P8760" s="159"/>
      <c r="Q8760" s="159"/>
      <c r="R8760" s="159"/>
      <c r="S8760" s="159"/>
      <c r="T8760" s="159" t="s">
        <v>3262</v>
      </c>
      <c r="U8760" s="159"/>
      <c r="V8760" s="161"/>
      <c r="W8760" s="159" t="s">
        <v>3572</v>
      </c>
      <c r="X8760" s="159" t="s">
        <v>3660</v>
      </c>
      <c r="Y8760" s="159"/>
      <c r="Z8760" s="159"/>
      <c r="AA8760" s="159" t="s">
        <v>3262</v>
      </c>
      <c r="AB8760" s="159"/>
      <c r="AC8760" s="159"/>
      <c r="AD8760" s="159" t="s">
        <v>5715</v>
      </c>
      <c r="AE8760" s="159"/>
      <c r="AF8760" t="s">
        <v>3451</v>
      </c>
      <c r="AH8760" s="2">
        <v>46130</v>
      </c>
      <c r="AI8760" s="76" t="s">
        <v>6556</v>
      </c>
    </row>
    <row r="8761" spans="1:35" x14ac:dyDescent="0.35">
      <c r="B8761" s="5">
        <f t="shared" si="788"/>
        <v>8759</v>
      </c>
      <c r="C8761">
        <f t="shared" si="791"/>
        <v>3</v>
      </c>
      <c r="D8761" s="16">
        <v>1977</v>
      </c>
      <c r="E8761" t="s">
        <v>15</v>
      </c>
      <c r="F8761" t="s">
        <v>25</v>
      </c>
      <c r="G8761">
        <v>984186</v>
      </c>
      <c r="H8761" t="s">
        <v>17</v>
      </c>
      <c r="J8761" t="s">
        <v>3354</v>
      </c>
      <c r="L8761" t="s">
        <v>1548</v>
      </c>
      <c r="M8761" t="s">
        <v>3359</v>
      </c>
      <c r="AB8761" t="s">
        <v>195</v>
      </c>
      <c r="AF8761" t="s">
        <v>3060</v>
      </c>
      <c r="AH8761" s="2">
        <v>40714.101215277777</v>
      </c>
    </row>
    <row r="8762" spans="1:35" ht="15" thickBot="1" x14ac:dyDescent="0.4">
      <c r="A8762" s="3"/>
      <c r="B8762" s="5">
        <f t="shared" si="788"/>
        <v>8760</v>
      </c>
      <c r="C8762">
        <f t="shared" ref="C8762:C8766" si="792">+G8763-G8762</f>
        <v>5</v>
      </c>
      <c r="D8762" s="16">
        <v>1977</v>
      </c>
      <c r="E8762" t="s">
        <v>15</v>
      </c>
      <c r="F8762" t="s">
        <v>25</v>
      </c>
      <c r="G8762">
        <v>984189</v>
      </c>
      <c r="J8762" t="s">
        <v>3354</v>
      </c>
      <c r="AF8762" t="s">
        <v>3451</v>
      </c>
      <c r="AH8762" s="2">
        <v>45287</v>
      </c>
    </row>
    <row r="8763" spans="1:35" ht="15" customHeight="1" thickBot="1" x14ac:dyDescent="0.4">
      <c r="B8763" s="5">
        <f t="shared" si="788"/>
        <v>8761</v>
      </c>
      <c r="C8763">
        <f t="shared" si="792"/>
        <v>20</v>
      </c>
      <c r="D8763" s="16">
        <v>1977</v>
      </c>
      <c r="E8763" s="159" t="s">
        <v>15</v>
      </c>
      <c r="F8763" s="159" t="s">
        <v>25</v>
      </c>
      <c r="G8763" s="160">
        <v>984194</v>
      </c>
      <c r="H8763" s="159"/>
      <c r="I8763" s="159"/>
      <c r="J8763" s="159" t="s">
        <v>3354</v>
      </c>
      <c r="K8763" s="159" t="s">
        <v>3383</v>
      </c>
      <c r="L8763" s="159"/>
      <c r="M8763" s="159" t="s">
        <v>3453</v>
      </c>
      <c r="N8763" s="159"/>
      <c r="O8763" s="159"/>
      <c r="P8763" s="159"/>
      <c r="Q8763" s="159"/>
      <c r="R8763" s="159"/>
      <c r="S8763" s="159"/>
      <c r="T8763" s="159" t="s">
        <v>3262</v>
      </c>
      <c r="U8763" s="159"/>
      <c r="V8763" s="159"/>
      <c r="W8763" s="159" t="s">
        <v>3572</v>
      </c>
      <c r="X8763" s="159" t="s">
        <v>3660</v>
      </c>
      <c r="Y8763" s="159"/>
      <c r="Z8763" s="159"/>
      <c r="AA8763" s="159" t="s">
        <v>3262</v>
      </c>
      <c r="AB8763" s="159"/>
      <c r="AC8763" s="159"/>
      <c r="AD8763" s="159"/>
      <c r="AE8763" s="159"/>
      <c r="AF8763" t="s">
        <v>3451</v>
      </c>
      <c r="AG8763" s="159"/>
      <c r="AH8763" s="176">
        <v>46207</v>
      </c>
      <c r="AI8763" s="76" t="s">
        <v>6803</v>
      </c>
    </row>
    <row r="8764" spans="1:35" x14ac:dyDescent="0.35">
      <c r="A8764" s="3"/>
      <c r="B8764" s="5">
        <f t="shared" si="788"/>
        <v>8762</v>
      </c>
      <c r="C8764">
        <f t="shared" si="792"/>
        <v>413</v>
      </c>
      <c r="D8764" s="16">
        <v>1977</v>
      </c>
      <c r="E8764" s="3" t="s">
        <v>15</v>
      </c>
      <c r="F8764" s="3" t="s">
        <v>25</v>
      </c>
      <c r="G8764" s="3">
        <v>984214</v>
      </c>
      <c r="H8764" s="3"/>
      <c r="I8764" s="3"/>
      <c r="J8764" s="3"/>
      <c r="K8764" s="3" t="s">
        <v>3383</v>
      </c>
      <c r="L8764" s="3"/>
      <c r="M8764" s="3"/>
      <c r="N8764" s="3"/>
      <c r="O8764" s="3"/>
      <c r="P8764" s="3"/>
      <c r="Q8764" s="3"/>
      <c r="R8764" s="3"/>
      <c r="S8764" s="152"/>
      <c r="T8764" s="3"/>
      <c r="U8764" s="3"/>
      <c r="V8764" s="143"/>
      <c r="W8764" s="3"/>
      <c r="X8764" s="3"/>
      <c r="Y8764" s="3"/>
      <c r="Z8764" s="3"/>
      <c r="AB8764" s="3"/>
      <c r="AE8764" s="3"/>
      <c r="AF8764" s="3" t="s">
        <v>3451</v>
      </c>
      <c r="AG8764" s="3"/>
      <c r="AH8764" s="153">
        <v>45688</v>
      </c>
      <c r="AI8764" s="14" t="s">
        <v>4706</v>
      </c>
    </row>
    <row r="8765" spans="1:35" x14ac:dyDescent="0.35">
      <c r="A8765" s="3"/>
      <c r="B8765" s="5">
        <f t="shared" si="788"/>
        <v>8763</v>
      </c>
      <c r="C8765">
        <f t="shared" si="792"/>
        <v>327</v>
      </c>
      <c r="D8765" s="16">
        <v>1977</v>
      </c>
      <c r="E8765" t="s">
        <v>15</v>
      </c>
      <c r="F8765" t="s">
        <v>25</v>
      </c>
      <c r="G8765">
        <v>984627</v>
      </c>
      <c r="H8765" t="s">
        <v>17</v>
      </c>
      <c r="J8765" t="s">
        <v>3354</v>
      </c>
      <c r="M8765" t="s">
        <v>3359</v>
      </c>
      <c r="AF8765" t="s">
        <v>3060</v>
      </c>
      <c r="AH8765" s="2">
        <v>40509.291817129626</v>
      </c>
    </row>
    <row r="8766" spans="1:35" x14ac:dyDescent="0.35">
      <c r="A8766" s="3"/>
      <c r="B8766" s="5">
        <f t="shared" si="788"/>
        <v>8764</v>
      </c>
      <c r="C8766">
        <f t="shared" si="792"/>
        <v>15</v>
      </c>
      <c r="D8766" s="16">
        <v>1977</v>
      </c>
      <c r="E8766" t="s">
        <v>15</v>
      </c>
      <c r="F8766" t="s">
        <v>25</v>
      </c>
      <c r="G8766">
        <v>984954</v>
      </c>
      <c r="H8766" t="s">
        <v>17</v>
      </c>
      <c r="K8766" t="s">
        <v>3383</v>
      </c>
      <c r="L8766" t="s">
        <v>89</v>
      </c>
      <c r="M8766" t="s">
        <v>3359</v>
      </c>
      <c r="AF8766" t="s">
        <v>3060</v>
      </c>
      <c r="AH8766" s="2">
        <v>39802.515543981484</v>
      </c>
    </row>
    <row r="8767" spans="1:35" x14ac:dyDescent="0.35">
      <c r="B8767" s="5">
        <f t="shared" si="788"/>
        <v>8765</v>
      </c>
      <c r="C8767">
        <f t="shared" si="789"/>
        <v>62</v>
      </c>
      <c r="D8767" s="16">
        <v>1977</v>
      </c>
      <c r="E8767" t="s">
        <v>15</v>
      </c>
      <c r="F8767" t="s">
        <v>25</v>
      </c>
      <c r="G8767">
        <v>984969</v>
      </c>
      <c r="H8767" t="s">
        <v>17</v>
      </c>
      <c r="J8767" t="s">
        <v>3354</v>
      </c>
      <c r="K8767" t="s">
        <v>3383</v>
      </c>
      <c r="L8767" t="s">
        <v>162</v>
      </c>
      <c r="M8767" t="s">
        <v>3359</v>
      </c>
      <c r="AB8767" t="s">
        <v>81</v>
      </c>
      <c r="AC8767" s="3">
        <v>1978</v>
      </c>
      <c r="AF8767" t="s">
        <v>3060</v>
      </c>
      <c r="AH8767" s="2">
        <v>40260.784421296295</v>
      </c>
    </row>
    <row r="8768" spans="1:35" ht="15.5" x14ac:dyDescent="0.35">
      <c r="B8768" s="5">
        <f t="shared" si="788"/>
        <v>8766</v>
      </c>
      <c r="C8768">
        <f t="shared" si="789"/>
        <v>73</v>
      </c>
      <c r="D8768" s="16">
        <v>1977</v>
      </c>
      <c r="E8768" s="101" t="s">
        <v>15</v>
      </c>
      <c r="F8768" s="101" t="s">
        <v>25</v>
      </c>
      <c r="G8768" s="165">
        <v>985031</v>
      </c>
      <c r="H8768" s="101"/>
      <c r="I8768" s="101"/>
      <c r="J8768" s="101" t="s">
        <v>3354</v>
      </c>
      <c r="K8768" s="101" t="s">
        <v>3383</v>
      </c>
      <c r="L8768" s="101"/>
      <c r="M8768" s="101" t="s">
        <v>3453</v>
      </c>
      <c r="N8768" s="101"/>
      <c r="O8768" s="101"/>
      <c r="P8768" s="101"/>
      <c r="Q8768" s="101"/>
      <c r="R8768" s="101"/>
      <c r="S8768" s="128"/>
      <c r="T8768" s="101" t="s">
        <v>3262</v>
      </c>
      <c r="U8768" s="101"/>
      <c r="V8768" s="130"/>
      <c r="W8768" s="101" t="s">
        <v>3572</v>
      </c>
      <c r="X8768" s="101" t="s">
        <v>3660</v>
      </c>
      <c r="Y8768" s="101"/>
      <c r="Z8768" s="101"/>
      <c r="AA8768" s="101" t="s">
        <v>3262</v>
      </c>
      <c r="AB8768" s="101"/>
      <c r="AC8768" s="101"/>
      <c r="AD8768" s="101"/>
      <c r="AE8768" s="101"/>
      <c r="AF8768" t="s">
        <v>3451</v>
      </c>
      <c r="AG8768" s="101"/>
      <c r="AH8768" s="103">
        <v>45839</v>
      </c>
      <c r="AI8768" s="166" t="s">
        <v>5037</v>
      </c>
    </row>
    <row r="8769" spans="2:35" x14ac:dyDescent="0.35">
      <c r="B8769" s="5">
        <f t="shared" si="788"/>
        <v>8767</v>
      </c>
      <c r="C8769">
        <f t="shared" si="789"/>
        <v>11</v>
      </c>
      <c r="D8769" s="16">
        <v>1977</v>
      </c>
      <c r="E8769" t="s">
        <v>560</v>
      </c>
      <c r="F8769" t="s">
        <v>25</v>
      </c>
      <c r="G8769">
        <v>985104</v>
      </c>
      <c r="H8769" t="s">
        <v>17</v>
      </c>
      <c r="J8769" t="s">
        <v>3354</v>
      </c>
      <c r="K8769" t="s">
        <v>3383</v>
      </c>
      <c r="L8769" t="s">
        <v>46</v>
      </c>
      <c r="M8769" t="s">
        <v>3359</v>
      </c>
      <c r="AB8769" t="s">
        <v>926</v>
      </c>
      <c r="AF8769" t="s">
        <v>3060</v>
      </c>
      <c r="AH8769" s="2">
        <v>41005.579560185186</v>
      </c>
    </row>
    <row r="8770" spans="2:35" x14ac:dyDescent="0.35">
      <c r="B8770" s="5">
        <f t="shared" si="788"/>
        <v>8768</v>
      </c>
      <c r="C8770">
        <f t="shared" si="789"/>
        <v>3</v>
      </c>
      <c r="D8770" s="16">
        <v>1977</v>
      </c>
      <c r="E8770" t="s">
        <v>560</v>
      </c>
      <c r="F8770" t="s">
        <v>25</v>
      </c>
      <c r="G8770">
        <v>985115</v>
      </c>
      <c r="H8770" t="s">
        <v>17</v>
      </c>
      <c r="J8770" t="s">
        <v>3354</v>
      </c>
      <c r="K8770" t="s">
        <v>3383</v>
      </c>
      <c r="L8770" t="s">
        <v>316</v>
      </c>
      <c r="M8770" t="s">
        <v>3359</v>
      </c>
      <c r="AB8770" t="s">
        <v>81</v>
      </c>
      <c r="AF8770" t="s">
        <v>3060</v>
      </c>
      <c r="AH8770" s="2">
        <v>39809.858854166669</v>
      </c>
    </row>
    <row r="8771" spans="2:35" x14ac:dyDescent="0.35">
      <c r="B8771" s="5">
        <f t="shared" si="788"/>
        <v>8769</v>
      </c>
      <c r="C8771">
        <f t="shared" si="789"/>
        <v>1</v>
      </c>
      <c r="D8771" s="16">
        <v>1977</v>
      </c>
      <c r="E8771" t="s">
        <v>560</v>
      </c>
      <c r="F8771" t="s">
        <v>25</v>
      </c>
      <c r="G8771">
        <v>985118</v>
      </c>
      <c r="H8771" t="s">
        <v>17</v>
      </c>
      <c r="J8771" t="s">
        <v>3354</v>
      </c>
      <c r="K8771" t="s">
        <v>3383</v>
      </c>
      <c r="L8771" t="s">
        <v>963</v>
      </c>
      <c r="M8771" t="s">
        <v>3359</v>
      </c>
      <c r="W8771" t="s">
        <v>3557</v>
      </c>
      <c r="AB8771" t="s">
        <v>195</v>
      </c>
      <c r="AF8771" t="s">
        <v>3060</v>
      </c>
      <c r="AH8771" s="2">
        <v>40169.771990740737</v>
      </c>
    </row>
    <row r="8772" spans="2:35" x14ac:dyDescent="0.35">
      <c r="B8772" s="5">
        <f t="shared" si="788"/>
        <v>8770</v>
      </c>
      <c r="C8772">
        <f t="shared" si="789"/>
        <v>18</v>
      </c>
      <c r="D8772" s="16">
        <v>1977</v>
      </c>
      <c r="E8772" t="s">
        <v>560</v>
      </c>
      <c r="F8772" t="s">
        <v>25</v>
      </c>
      <c r="G8772">
        <v>985119</v>
      </c>
      <c r="J8772" t="s">
        <v>3354</v>
      </c>
      <c r="K8772" t="s">
        <v>3383</v>
      </c>
      <c r="M8772" t="s">
        <v>3453</v>
      </c>
      <c r="T8772" t="s">
        <v>3424</v>
      </c>
      <c r="W8772" t="s">
        <v>3557</v>
      </c>
      <c r="X8772" t="s">
        <v>3452</v>
      </c>
      <c r="Z8772" t="s">
        <v>3359</v>
      </c>
      <c r="AA8772" s="3" t="s">
        <v>3742</v>
      </c>
      <c r="AD8772" s="3" t="s">
        <v>3826</v>
      </c>
      <c r="AF8772" t="s">
        <v>3451</v>
      </c>
      <c r="AH8772" s="2">
        <v>45260</v>
      </c>
    </row>
    <row r="8773" spans="2:35" x14ac:dyDescent="0.35">
      <c r="B8773" s="5">
        <f t="shared" si="788"/>
        <v>8771</v>
      </c>
      <c r="C8773">
        <f t="shared" si="789"/>
        <v>94</v>
      </c>
      <c r="D8773" s="16">
        <v>1977</v>
      </c>
      <c r="E8773" t="s">
        <v>560</v>
      </c>
      <c r="F8773" t="s">
        <v>25</v>
      </c>
      <c r="G8773">
        <v>985137</v>
      </c>
      <c r="H8773" t="s">
        <v>17</v>
      </c>
      <c r="J8773" t="s">
        <v>380</v>
      </c>
      <c r="K8773" t="s">
        <v>3383</v>
      </c>
      <c r="L8773" t="s">
        <v>46</v>
      </c>
      <c r="M8773" t="s">
        <v>3359</v>
      </c>
      <c r="W8773" t="s">
        <v>3557</v>
      </c>
      <c r="Z8773" t="s">
        <v>3359</v>
      </c>
      <c r="AF8773" t="s">
        <v>3060</v>
      </c>
      <c r="AH8773" s="2">
        <v>39937.468298611115</v>
      </c>
    </row>
    <row r="8774" spans="2:35" ht="14.5" customHeight="1" x14ac:dyDescent="0.35">
      <c r="B8774" s="5">
        <f t="shared" si="788"/>
        <v>8772</v>
      </c>
      <c r="C8774">
        <f t="shared" si="789"/>
        <v>146</v>
      </c>
      <c r="D8774" s="16">
        <v>1977</v>
      </c>
      <c r="E8774" t="s">
        <v>759</v>
      </c>
      <c r="F8774" t="s">
        <v>25</v>
      </c>
      <c r="G8774">
        <v>985231</v>
      </c>
      <c r="H8774" t="s">
        <v>17</v>
      </c>
      <c r="I8774" t="s">
        <v>191</v>
      </c>
      <c r="J8774" t="s">
        <v>380</v>
      </c>
      <c r="K8774" t="s">
        <v>3383</v>
      </c>
      <c r="L8774" t="s">
        <v>914</v>
      </c>
      <c r="M8774" t="s">
        <v>3359</v>
      </c>
      <c r="U8774" t="s">
        <v>3971</v>
      </c>
      <c r="V8774" s="43" t="s">
        <v>3359</v>
      </c>
      <c r="W8774" t="s">
        <v>3795</v>
      </c>
      <c r="AD8774" s="3" t="s">
        <v>6123</v>
      </c>
      <c r="AF8774" t="s">
        <v>3060</v>
      </c>
      <c r="AH8774" s="2">
        <v>40915.644212962965</v>
      </c>
    </row>
    <row r="8775" spans="2:35" ht="15.5" x14ac:dyDescent="0.35">
      <c r="B8775" s="5">
        <f t="shared" si="788"/>
        <v>8773</v>
      </c>
      <c r="C8775">
        <f t="shared" si="789"/>
        <v>141</v>
      </c>
      <c r="D8775" s="16">
        <v>1977</v>
      </c>
      <c r="E8775" s="116" t="s">
        <v>15</v>
      </c>
      <c r="F8775" s="116" t="s">
        <v>25</v>
      </c>
      <c r="G8775" s="117">
        <v>985377</v>
      </c>
      <c r="H8775" s="172" t="s">
        <v>5836</v>
      </c>
      <c r="I8775" s="172"/>
      <c r="J8775" s="172" t="s">
        <v>3354</v>
      </c>
      <c r="K8775" s="172" t="s">
        <v>3383</v>
      </c>
      <c r="L8775" s="172"/>
      <c r="M8775" s="172" t="s">
        <v>3453</v>
      </c>
      <c r="N8775" s="172"/>
      <c r="O8775" s="172"/>
      <c r="P8775" s="172"/>
      <c r="Q8775" s="172"/>
      <c r="R8775" s="172"/>
      <c r="S8775" s="173"/>
      <c r="T8775" s="172" t="s">
        <v>3262</v>
      </c>
      <c r="U8775" s="172"/>
      <c r="V8775" s="174"/>
      <c r="W8775" s="172" t="s">
        <v>3572</v>
      </c>
      <c r="X8775" s="172" t="s">
        <v>3660</v>
      </c>
      <c r="Y8775" s="172"/>
      <c r="Z8775" s="172"/>
      <c r="AA8775" s="172" t="s">
        <v>3262</v>
      </c>
      <c r="AB8775" s="172"/>
      <c r="AC8775" s="172"/>
      <c r="AD8775" s="172"/>
      <c r="AE8775" s="172"/>
      <c r="AF8775" t="s">
        <v>3451</v>
      </c>
      <c r="AH8775" s="2">
        <v>45966</v>
      </c>
      <c r="AI8775" s="36" t="s">
        <v>5946</v>
      </c>
    </row>
    <row r="8776" spans="2:35" x14ac:dyDescent="0.35">
      <c r="B8776" s="5">
        <f t="shared" si="788"/>
        <v>8774</v>
      </c>
      <c r="C8776">
        <f t="shared" si="789"/>
        <v>1355</v>
      </c>
      <c r="D8776" s="16">
        <v>1977</v>
      </c>
      <c r="E8776" t="s">
        <v>327</v>
      </c>
      <c r="F8776" t="s">
        <v>16</v>
      </c>
      <c r="G8776">
        <v>985518</v>
      </c>
      <c r="H8776" t="s">
        <v>17</v>
      </c>
      <c r="J8776" t="s">
        <v>380</v>
      </c>
      <c r="K8776" t="s">
        <v>3383</v>
      </c>
      <c r="L8776" t="s">
        <v>2777</v>
      </c>
      <c r="M8776" t="s">
        <v>3359</v>
      </c>
      <c r="AF8776" t="s">
        <v>3060</v>
      </c>
      <c r="AH8776" s="2">
        <v>40107.563240740739</v>
      </c>
    </row>
    <row r="8777" spans="2:35" x14ac:dyDescent="0.35">
      <c r="B8777" s="5">
        <f t="shared" si="788"/>
        <v>8775</v>
      </c>
      <c r="C8777">
        <f t="shared" si="789"/>
        <v>21</v>
      </c>
      <c r="D8777" s="16">
        <v>1977</v>
      </c>
      <c r="E8777" t="s">
        <v>15</v>
      </c>
      <c r="F8777" t="s">
        <v>25</v>
      </c>
      <c r="G8777">
        <v>986873</v>
      </c>
      <c r="H8777" t="s">
        <v>17</v>
      </c>
      <c r="M8777" t="s">
        <v>3359</v>
      </c>
      <c r="AF8777" t="s">
        <v>3060</v>
      </c>
      <c r="AH8777" s="2">
        <v>40290.546030092592</v>
      </c>
    </row>
    <row r="8778" spans="2:35" ht="15.5" x14ac:dyDescent="0.35">
      <c r="B8778" s="5">
        <f t="shared" si="788"/>
        <v>8776</v>
      </c>
      <c r="C8778">
        <f t="shared" si="789"/>
        <v>16</v>
      </c>
      <c r="D8778" s="16">
        <v>1977</v>
      </c>
      <c r="E8778" s="115" t="s">
        <v>4592</v>
      </c>
      <c r="F8778" s="115" t="s">
        <v>25</v>
      </c>
      <c r="G8778" s="70">
        <v>986894</v>
      </c>
      <c r="I8778" s="172"/>
      <c r="J8778" t="s">
        <v>3354</v>
      </c>
      <c r="K8778" s="172" t="s">
        <v>3383</v>
      </c>
      <c r="M8778" s="172" t="s">
        <v>3453</v>
      </c>
      <c r="T8778" s="172" t="s">
        <v>3262</v>
      </c>
      <c r="W8778" t="s">
        <v>3572</v>
      </c>
      <c r="X8778" t="s">
        <v>3452</v>
      </c>
      <c r="AA8778" s="172" t="s">
        <v>3262</v>
      </c>
      <c r="AB8778" t="s">
        <v>5986</v>
      </c>
      <c r="AC8778"/>
      <c r="AD8778"/>
      <c r="AF8778" t="s">
        <v>3451</v>
      </c>
      <c r="AH8778" s="2">
        <v>45966</v>
      </c>
      <c r="AI8778" s="36" t="s">
        <v>5826</v>
      </c>
    </row>
    <row r="8779" spans="2:35" x14ac:dyDescent="0.35">
      <c r="B8779" s="5">
        <f t="shared" si="788"/>
        <v>8777</v>
      </c>
      <c r="C8779">
        <f t="shared" si="789"/>
        <v>26</v>
      </c>
      <c r="D8779" s="16">
        <v>1977</v>
      </c>
      <c r="E8779" t="s">
        <v>4592</v>
      </c>
      <c r="F8779" t="s">
        <v>25</v>
      </c>
      <c r="G8779">
        <v>986910</v>
      </c>
      <c r="H8779" t="s">
        <v>17</v>
      </c>
      <c r="J8779" t="s">
        <v>3354</v>
      </c>
      <c r="K8779" t="s">
        <v>3383</v>
      </c>
      <c r="L8779" t="s">
        <v>630</v>
      </c>
      <c r="M8779" t="s">
        <v>3453</v>
      </c>
      <c r="T8779" t="s">
        <v>3262</v>
      </c>
      <c r="W8779" t="s">
        <v>3572</v>
      </c>
      <c r="X8779" t="s">
        <v>3452</v>
      </c>
      <c r="AA8779" s="3" t="s">
        <v>3262</v>
      </c>
      <c r="AD8779" s="3" t="s">
        <v>2778</v>
      </c>
      <c r="AF8779" t="s">
        <v>3060</v>
      </c>
      <c r="AH8779" s="2">
        <v>40220.85496527778</v>
      </c>
      <c r="AI8779" t="s">
        <v>5679</v>
      </c>
    </row>
    <row r="8780" spans="2:35" x14ac:dyDescent="0.35">
      <c r="B8780" s="5">
        <f t="shared" si="788"/>
        <v>8778</v>
      </c>
      <c r="C8780">
        <f t="shared" si="789"/>
        <v>52</v>
      </c>
      <c r="D8780" s="16">
        <v>1977</v>
      </c>
      <c r="E8780" t="s">
        <v>15</v>
      </c>
      <c r="F8780" t="s">
        <v>25</v>
      </c>
      <c r="G8780">
        <v>986936</v>
      </c>
      <c r="H8780" t="s">
        <v>17</v>
      </c>
      <c r="M8780" t="s">
        <v>3359</v>
      </c>
      <c r="AF8780" t="s">
        <v>3060</v>
      </c>
      <c r="AH8780" s="2">
        <v>40780.461284722223</v>
      </c>
    </row>
    <row r="8781" spans="2:35" x14ac:dyDescent="0.35">
      <c r="B8781" s="5">
        <f t="shared" si="788"/>
        <v>8779</v>
      </c>
      <c r="C8781">
        <f t="shared" si="789"/>
        <v>352</v>
      </c>
      <c r="D8781" s="16">
        <v>1977</v>
      </c>
      <c r="E8781" t="s">
        <v>15</v>
      </c>
      <c r="F8781" t="s">
        <v>25</v>
      </c>
      <c r="G8781">
        <v>986988</v>
      </c>
      <c r="H8781" t="s">
        <v>17</v>
      </c>
      <c r="J8781" t="s">
        <v>3354</v>
      </c>
      <c r="K8781" t="s">
        <v>3383</v>
      </c>
      <c r="L8781" t="s">
        <v>402</v>
      </c>
      <c r="M8781" t="s">
        <v>3359</v>
      </c>
      <c r="AB8781" t="s">
        <v>2779</v>
      </c>
      <c r="AC8781" s="3">
        <v>1978</v>
      </c>
      <c r="AF8781" t="s">
        <v>3060</v>
      </c>
      <c r="AH8781" s="2">
        <v>40324.494062500002</v>
      </c>
    </row>
    <row r="8782" spans="2:35" x14ac:dyDescent="0.35">
      <c r="B8782" s="5">
        <f t="shared" si="788"/>
        <v>8780</v>
      </c>
      <c r="C8782">
        <f t="shared" si="789"/>
        <v>3</v>
      </c>
      <c r="D8782" s="16">
        <v>1977</v>
      </c>
      <c r="E8782" t="s">
        <v>327</v>
      </c>
      <c r="F8782" t="s">
        <v>25</v>
      </c>
      <c r="G8782">
        <v>987340</v>
      </c>
      <c r="H8782" t="s">
        <v>17</v>
      </c>
      <c r="J8782" t="s">
        <v>380</v>
      </c>
      <c r="K8782" t="s">
        <v>3383</v>
      </c>
      <c r="L8782" t="s">
        <v>254</v>
      </c>
      <c r="M8782" t="s">
        <v>3359</v>
      </c>
      <c r="AB8782" t="s">
        <v>195</v>
      </c>
      <c r="AF8782" t="s">
        <v>3060</v>
      </c>
      <c r="AH8782" s="2">
        <v>40895.424768518518</v>
      </c>
    </row>
    <row r="8783" spans="2:35" x14ac:dyDescent="0.35">
      <c r="B8783" s="5">
        <f t="shared" si="788"/>
        <v>8781</v>
      </c>
      <c r="C8783">
        <f t="shared" ref="C8783:C8787" si="793">+G8784-G8783</f>
        <v>4</v>
      </c>
      <c r="D8783" s="16">
        <v>1977</v>
      </c>
      <c r="E8783" t="s">
        <v>327</v>
      </c>
      <c r="F8783" t="s">
        <v>25</v>
      </c>
      <c r="G8783">
        <v>987343</v>
      </c>
      <c r="H8783" t="s">
        <v>17</v>
      </c>
      <c r="M8783" t="s">
        <v>3359</v>
      </c>
      <c r="AF8783" t="s">
        <v>3060</v>
      </c>
      <c r="AH8783" s="2">
        <v>40267.275277777779</v>
      </c>
    </row>
    <row r="8784" spans="2:35" ht="15" thickBot="1" x14ac:dyDescent="0.4">
      <c r="B8784" s="5">
        <f t="shared" si="788"/>
        <v>8782</v>
      </c>
      <c r="C8784">
        <f t="shared" si="793"/>
        <v>13</v>
      </c>
      <c r="D8784" s="16">
        <v>1977</v>
      </c>
      <c r="E8784" t="s">
        <v>327</v>
      </c>
      <c r="F8784" t="s">
        <v>25</v>
      </c>
      <c r="G8784">
        <v>987347</v>
      </c>
      <c r="H8784" t="s">
        <v>17</v>
      </c>
      <c r="J8784" t="s">
        <v>380</v>
      </c>
      <c r="K8784" t="s">
        <v>3383</v>
      </c>
      <c r="L8784" t="s">
        <v>2780</v>
      </c>
      <c r="M8784" t="s">
        <v>3359</v>
      </c>
      <c r="AB8784" t="s">
        <v>3759</v>
      </c>
      <c r="AF8784" t="s">
        <v>3060</v>
      </c>
      <c r="AH8784" s="2">
        <v>40959.918229166666</v>
      </c>
    </row>
    <row r="8785" spans="2:35" ht="15" customHeight="1" thickBot="1" x14ac:dyDescent="0.4">
      <c r="B8785" s="5">
        <f t="shared" si="788"/>
        <v>8783</v>
      </c>
      <c r="C8785">
        <f t="shared" si="793"/>
        <v>2</v>
      </c>
      <c r="D8785" s="16">
        <v>1977</v>
      </c>
      <c r="E8785" s="159" t="s">
        <v>327</v>
      </c>
      <c r="F8785" s="159" t="s">
        <v>25</v>
      </c>
      <c r="G8785" s="160">
        <v>987360</v>
      </c>
      <c r="H8785" s="159"/>
      <c r="I8785" s="159"/>
      <c r="J8785" s="159" t="s">
        <v>5082</v>
      </c>
      <c r="K8785" s="159" t="s">
        <v>3383</v>
      </c>
      <c r="L8785" s="159"/>
      <c r="M8785" s="159" t="s">
        <v>3453</v>
      </c>
      <c r="N8785" s="159"/>
      <c r="O8785" s="159"/>
      <c r="P8785" s="159"/>
      <c r="Q8785" s="159"/>
      <c r="R8785" s="159"/>
      <c r="S8785" s="159"/>
      <c r="T8785" s="159"/>
      <c r="U8785" s="159"/>
      <c r="V8785" s="161"/>
      <c r="W8785" s="159" t="s">
        <v>3572</v>
      </c>
      <c r="X8785" s="159" t="s">
        <v>3452</v>
      </c>
      <c r="Y8785" s="159"/>
      <c r="Z8785" s="159"/>
      <c r="AA8785" s="159"/>
      <c r="AB8785" s="159"/>
      <c r="AC8785" s="159"/>
      <c r="AD8785" s="159"/>
      <c r="AE8785" s="159"/>
      <c r="AF8785" t="s">
        <v>3451</v>
      </c>
      <c r="AH8785" s="2">
        <v>46130</v>
      </c>
      <c r="AI8785" s="76" t="s">
        <v>6483</v>
      </c>
    </row>
    <row r="8786" spans="2:35" x14ac:dyDescent="0.35">
      <c r="B8786" s="5">
        <f t="shared" si="788"/>
        <v>8784</v>
      </c>
      <c r="C8786">
        <f t="shared" si="793"/>
        <v>192</v>
      </c>
      <c r="D8786" s="16">
        <v>1977</v>
      </c>
      <c r="E8786" t="s">
        <v>327</v>
      </c>
      <c r="F8786" t="s">
        <v>25</v>
      </c>
      <c r="G8786">
        <v>987362</v>
      </c>
      <c r="H8786" t="s">
        <v>17</v>
      </c>
      <c r="J8786" t="s">
        <v>2237</v>
      </c>
      <c r="K8786" t="s">
        <v>3383</v>
      </c>
      <c r="L8786" t="s">
        <v>818</v>
      </c>
      <c r="M8786" t="s">
        <v>3359</v>
      </c>
      <c r="S8786" s="148">
        <v>462</v>
      </c>
      <c r="AD8786" s="3" t="s">
        <v>2782</v>
      </c>
      <c r="AF8786" t="s">
        <v>3060</v>
      </c>
      <c r="AH8786" s="2">
        <v>40990.842094907406</v>
      </c>
    </row>
    <row r="8787" spans="2:35" x14ac:dyDescent="0.35">
      <c r="B8787" s="5">
        <f t="shared" si="788"/>
        <v>8785</v>
      </c>
      <c r="C8787">
        <f t="shared" si="793"/>
        <v>304</v>
      </c>
      <c r="D8787" s="16">
        <v>1977</v>
      </c>
      <c r="E8787" t="s">
        <v>15</v>
      </c>
      <c r="F8787" t="s">
        <v>25</v>
      </c>
      <c r="G8787">
        <v>987554</v>
      </c>
      <c r="H8787" t="s">
        <v>17</v>
      </c>
      <c r="J8787" t="s">
        <v>3354</v>
      </c>
      <c r="M8787" t="s">
        <v>3359</v>
      </c>
      <c r="AF8787" t="s">
        <v>3060</v>
      </c>
      <c r="AH8787" s="2">
        <v>40883.653032407405</v>
      </c>
    </row>
    <row r="8788" spans="2:35" x14ac:dyDescent="0.35">
      <c r="B8788" s="5">
        <f t="shared" si="788"/>
        <v>8786</v>
      </c>
      <c r="C8788">
        <f t="shared" si="789"/>
        <v>4</v>
      </c>
      <c r="D8788" s="16">
        <v>1977</v>
      </c>
      <c r="E8788" t="s">
        <v>327</v>
      </c>
      <c r="F8788" t="s">
        <v>25</v>
      </c>
      <c r="G8788">
        <v>987858</v>
      </c>
      <c r="H8788" t="s">
        <v>17</v>
      </c>
      <c r="J8788" t="s">
        <v>380</v>
      </c>
      <c r="L8788" t="s">
        <v>1693</v>
      </c>
      <c r="M8788" t="s">
        <v>3359</v>
      </c>
      <c r="AF8788" t="s">
        <v>3060</v>
      </c>
      <c r="AH8788" s="2">
        <v>40635.108460648145</v>
      </c>
    </row>
    <row r="8789" spans="2:35" x14ac:dyDescent="0.35">
      <c r="B8789" s="5">
        <f t="shared" si="788"/>
        <v>8787</v>
      </c>
      <c r="C8789">
        <f t="shared" si="789"/>
        <v>82</v>
      </c>
      <c r="D8789" s="16">
        <v>1977</v>
      </c>
      <c r="E8789" t="s">
        <v>327</v>
      </c>
      <c r="F8789" t="s">
        <v>25</v>
      </c>
      <c r="G8789">
        <v>987862</v>
      </c>
      <c r="H8789" t="s">
        <v>17</v>
      </c>
      <c r="J8789" t="s">
        <v>380</v>
      </c>
      <c r="K8789" t="s">
        <v>3383</v>
      </c>
      <c r="L8789" t="s">
        <v>135</v>
      </c>
      <c r="M8789" t="s">
        <v>3359</v>
      </c>
      <c r="AF8789" t="s">
        <v>3060</v>
      </c>
      <c r="AH8789" s="2">
        <v>39695.373310185183</v>
      </c>
    </row>
    <row r="8790" spans="2:35" x14ac:dyDescent="0.35">
      <c r="B8790" s="5">
        <f t="shared" si="788"/>
        <v>8788</v>
      </c>
      <c r="C8790">
        <f t="shared" si="789"/>
        <v>122</v>
      </c>
      <c r="D8790" s="16">
        <v>1977</v>
      </c>
      <c r="E8790" t="s">
        <v>15</v>
      </c>
      <c r="F8790" t="s">
        <v>25</v>
      </c>
      <c r="G8790">
        <v>987944</v>
      </c>
      <c r="H8790" t="s">
        <v>17</v>
      </c>
      <c r="J8790" t="s">
        <v>3354</v>
      </c>
      <c r="K8790" t="s">
        <v>3383</v>
      </c>
      <c r="L8790" t="s">
        <v>2783</v>
      </c>
      <c r="M8790" t="s">
        <v>3359</v>
      </c>
      <c r="AF8790" t="s">
        <v>3060</v>
      </c>
      <c r="AH8790" s="2">
        <v>40909.117523148147</v>
      </c>
    </row>
    <row r="8791" spans="2:35" ht="15" customHeight="1" x14ac:dyDescent="0.35">
      <c r="B8791" s="5">
        <f t="shared" si="788"/>
        <v>8789</v>
      </c>
      <c r="C8791">
        <f t="shared" si="789"/>
        <v>10</v>
      </c>
      <c r="D8791" s="16">
        <v>1977</v>
      </c>
      <c r="E8791" t="s">
        <v>15</v>
      </c>
      <c r="F8791" t="s">
        <v>25</v>
      </c>
      <c r="G8791">
        <v>988066</v>
      </c>
      <c r="H8791" t="s">
        <v>17</v>
      </c>
      <c r="J8791" t="s">
        <v>3356</v>
      </c>
      <c r="K8791" t="s">
        <v>3383</v>
      </c>
      <c r="M8791" t="s">
        <v>3359</v>
      </c>
      <c r="AD8791" s="3" t="s">
        <v>2785</v>
      </c>
      <c r="AF8791" t="s">
        <v>3060</v>
      </c>
      <c r="AH8791" s="2">
        <v>40019.63212962963</v>
      </c>
    </row>
    <row r="8792" spans="2:35" x14ac:dyDescent="0.35">
      <c r="B8792" s="5">
        <f t="shared" si="788"/>
        <v>8790</v>
      </c>
      <c r="C8792">
        <f t="shared" si="789"/>
        <v>158</v>
      </c>
      <c r="D8792" s="16">
        <v>1977</v>
      </c>
      <c r="E8792" t="s">
        <v>15</v>
      </c>
      <c r="F8792" t="s">
        <v>25</v>
      </c>
      <c r="G8792">
        <v>988076</v>
      </c>
      <c r="H8792" t="s">
        <v>17</v>
      </c>
      <c r="J8792" t="s">
        <v>3354</v>
      </c>
      <c r="K8792" t="s">
        <v>3383</v>
      </c>
      <c r="L8792" t="s">
        <v>65</v>
      </c>
      <c r="M8792" t="s">
        <v>3359</v>
      </c>
      <c r="AF8792" t="s">
        <v>3060</v>
      </c>
      <c r="AH8792" s="2">
        <v>40362.361238425925</v>
      </c>
    </row>
    <row r="8793" spans="2:35" x14ac:dyDescent="0.35">
      <c r="B8793" s="5">
        <f t="shared" si="788"/>
        <v>8791</v>
      </c>
      <c r="C8793">
        <f t="shared" si="789"/>
        <v>183</v>
      </c>
      <c r="D8793" s="16">
        <v>1977</v>
      </c>
      <c r="E8793" t="s">
        <v>15</v>
      </c>
      <c r="F8793" t="s">
        <v>25</v>
      </c>
      <c r="G8793">
        <v>988234</v>
      </c>
      <c r="H8793" t="s">
        <v>17</v>
      </c>
      <c r="J8793" t="s">
        <v>3354</v>
      </c>
      <c r="K8793" t="s">
        <v>3383</v>
      </c>
      <c r="L8793" t="s">
        <v>2053</v>
      </c>
      <c r="M8793" t="s">
        <v>3359</v>
      </c>
      <c r="AB8793" t="s">
        <v>197</v>
      </c>
      <c r="AC8793" s="3">
        <v>1976</v>
      </c>
      <c r="AF8793" t="s">
        <v>3060</v>
      </c>
      <c r="AH8793" s="2">
        <v>40187.63616898148</v>
      </c>
    </row>
    <row r="8794" spans="2:35" x14ac:dyDescent="0.35">
      <c r="B8794" s="5">
        <f t="shared" si="788"/>
        <v>8792</v>
      </c>
      <c r="C8794">
        <f t="shared" si="789"/>
        <v>303</v>
      </c>
      <c r="D8794" s="16">
        <v>1977</v>
      </c>
      <c r="E8794" t="s">
        <v>560</v>
      </c>
      <c r="F8794" t="s">
        <v>25</v>
      </c>
      <c r="G8794">
        <v>988417</v>
      </c>
      <c r="H8794" t="s">
        <v>17</v>
      </c>
      <c r="J8794" t="s">
        <v>3354</v>
      </c>
      <c r="K8794" t="s">
        <v>3383</v>
      </c>
      <c r="L8794" t="s">
        <v>46</v>
      </c>
      <c r="M8794" t="s">
        <v>3359</v>
      </c>
      <c r="AF8794" t="s">
        <v>3060</v>
      </c>
      <c r="AH8794" s="2">
        <v>39842.390243055554</v>
      </c>
    </row>
    <row r="8795" spans="2:35" x14ac:dyDescent="0.35">
      <c r="B8795" s="5">
        <f t="shared" si="788"/>
        <v>8793</v>
      </c>
      <c r="C8795">
        <f t="shared" si="789"/>
        <v>113</v>
      </c>
      <c r="D8795" s="16">
        <v>1977</v>
      </c>
      <c r="E8795" t="s">
        <v>15</v>
      </c>
      <c r="F8795" t="s">
        <v>16</v>
      </c>
      <c r="G8795">
        <v>988720</v>
      </c>
      <c r="H8795" t="s">
        <v>17</v>
      </c>
      <c r="J8795" t="s">
        <v>3354</v>
      </c>
      <c r="K8795" t="s">
        <v>3383</v>
      </c>
      <c r="L8795" t="s">
        <v>1204</v>
      </c>
      <c r="M8795" t="s">
        <v>3359</v>
      </c>
      <c r="U8795" t="s">
        <v>3557</v>
      </c>
      <c r="V8795" s="43" t="s">
        <v>3359</v>
      </c>
      <c r="W8795" t="s">
        <v>3557</v>
      </c>
      <c r="AF8795" t="s">
        <v>3060</v>
      </c>
      <c r="AH8795" s="2">
        <v>40951.635567129626</v>
      </c>
    </row>
    <row r="8796" spans="2:35" x14ac:dyDescent="0.35">
      <c r="B8796" s="5">
        <f t="shared" si="788"/>
        <v>8794</v>
      </c>
      <c r="C8796">
        <f t="shared" si="789"/>
        <v>124</v>
      </c>
      <c r="D8796" s="16">
        <v>1977</v>
      </c>
      <c r="E8796" t="s">
        <v>15</v>
      </c>
      <c r="F8796" t="s">
        <v>16</v>
      </c>
      <c r="G8796">
        <v>988833</v>
      </c>
      <c r="H8796" t="s">
        <v>17</v>
      </c>
      <c r="J8796" t="s">
        <v>380</v>
      </c>
      <c r="K8796" t="s">
        <v>3383</v>
      </c>
      <c r="L8796" t="s">
        <v>254</v>
      </c>
      <c r="M8796" t="s">
        <v>3359</v>
      </c>
      <c r="V8796" s="43" t="s">
        <v>3359</v>
      </c>
      <c r="AB8796" t="s">
        <v>81</v>
      </c>
      <c r="AC8796" s="3">
        <v>1988</v>
      </c>
      <c r="AF8796" t="s">
        <v>3060</v>
      </c>
      <c r="AH8796" s="2">
        <v>40102.860775462963</v>
      </c>
    </row>
    <row r="8797" spans="2:35" x14ac:dyDescent="0.35">
      <c r="B8797" s="5">
        <f t="shared" si="788"/>
        <v>8795</v>
      </c>
      <c r="C8797">
        <f t="shared" si="789"/>
        <v>221</v>
      </c>
      <c r="D8797" s="16">
        <v>1977</v>
      </c>
      <c r="E8797" t="s">
        <v>327</v>
      </c>
      <c r="F8797" t="s">
        <v>16</v>
      </c>
      <c r="G8797">
        <v>988957</v>
      </c>
      <c r="H8797" t="s">
        <v>17</v>
      </c>
      <c r="J8797" t="s">
        <v>3354</v>
      </c>
      <c r="K8797" t="s">
        <v>3383</v>
      </c>
      <c r="L8797" t="s">
        <v>2557</v>
      </c>
      <c r="M8797" t="s">
        <v>3359</v>
      </c>
      <c r="AB8797" t="s">
        <v>31</v>
      </c>
      <c r="AF8797" t="s">
        <v>3060</v>
      </c>
      <c r="AH8797" s="2">
        <v>39921.15388888889</v>
      </c>
    </row>
    <row r="8798" spans="2:35" x14ac:dyDescent="0.35">
      <c r="B8798" s="5">
        <f t="shared" si="788"/>
        <v>8796</v>
      </c>
      <c r="C8798">
        <f t="shared" si="789"/>
        <v>4</v>
      </c>
      <c r="D8798" s="16">
        <v>1977</v>
      </c>
      <c r="E8798" t="s">
        <v>972</v>
      </c>
      <c r="F8798" t="s">
        <v>25</v>
      </c>
      <c r="G8798">
        <v>989178</v>
      </c>
      <c r="H8798" t="s">
        <v>17</v>
      </c>
      <c r="J8798" t="s">
        <v>3354</v>
      </c>
      <c r="K8798" t="s">
        <v>3383</v>
      </c>
      <c r="L8798" t="s">
        <v>375</v>
      </c>
      <c r="M8798" t="s">
        <v>3359</v>
      </c>
      <c r="U8798" t="s">
        <v>3557</v>
      </c>
      <c r="AF8798" t="s">
        <v>3060</v>
      </c>
      <c r="AH8798" s="2">
        <v>39793.890694444446</v>
      </c>
    </row>
    <row r="8799" spans="2:35" x14ac:dyDescent="0.35">
      <c r="B8799" s="5">
        <f t="shared" si="788"/>
        <v>8797</v>
      </c>
      <c r="C8799">
        <f t="shared" si="789"/>
        <v>1590</v>
      </c>
      <c r="D8799" s="16">
        <v>1977</v>
      </c>
      <c r="E8799" t="s">
        <v>972</v>
      </c>
      <c r="F8799" t="s">
        <v>25</v>
      </c>
      <c r="G8799">
        <v>989182</v>
      </c>
      <c r="L8799" t="s">
        <v>37</v>
      </c>
      <c r="AF8799" t="s">
        <v>3060</v>
      </c>
    </row>
    <row r="8800" spans="2:35" x14ac:dyDescent="0.35">
      <c r="B8800" s="5">
        <f t="shared" si="788"/>
        <v>8798</v>
      </c>
      <c r="C8800">
        <f t="shared" si="789"/>
        <v>50</v>
      </c>
      <c r="D8800" s="16">
        <v>1977</v>
      </c>
      <c r="E8800" s="3" t="s">
        <v>4592</v>
      </c>
      <c r="F8800" s="3" t="s">
        <v>25</v>
      </c>
      <c r="G8800" s="3">
        <v>990772</v>
      </c>
      <c r="H8800" s="3"/>
      <c r="I8800" s="3"/>
      <c r="J8800" s="3"/>
      <c r="K8800" s="3"/>
      <c r="L8800" s="3"/>
      <c r="M8800" s="3"/>
      <c r="N8800" s="3"/>
      <c r="O8800" s="3"/>
      <c r="P8800" s="3"/>
      <c r="Q8800" s="3"/>
      <c r="R8800" s="3"/>
      <c r="S8800" s="152"/>
      <c r="T8800" s="3"/>
      <c r="U8800" s="3"/>
      <c r="V8800" s="143"/>
      <c r="W8800" s="3"/>
      <c r="X8800" s="3"/>
      <c r="Y8800" s="3"/>
      <c r="Z8800" s="3"/>
      <c r="AB8800" s="3"/>
      <c r="AE8800" s="3"/>
      <c r="AF8800" s="3" t="s">
        <v>3451</v>
      </c>
      <c r="AG8800" s="3"/>
      <c r="AH8800" s="153">
        <v>45661</v>
      </c>
      <c r="AI8800" s="14" t="s">
        <v>4593</v>
      </c>
    </row>
    <row r="8801" spans="2:35" x14ac:dyDescent="0.35">
      <c r="B8801" s="5">
        <f t="shared" si="788"/>
        <v>8799</v>
      </c>
      <c r="C8801">
        <f t="shared" si="789"/>
        <v>26</v>
      </c>
      <c r="D8801" s="16">
        <v>1977</v>
      </c>
      <c r="E8801" t="s">
        <v>15</v>
      </c>
      <c r="F8801" t="s">
        <v>25</v>
      </c>
      <c r="G8801">
        <v>990822</v>
      </c>
      <c r="J8801" t="s">
        <v>3354</v>
      </c>
      <c r="K8801" t="s">
        <v>3383</v>
      </c>
      <c r="M8801" t="s">
        <v>3453</v>
      </c>
      <c r="T8801" t="s">
        <v>167</v>
      </c>
      <c r="W8801" t="s">
        <v>3572</v>
      </c>
      <c r="X8801" t="s">
        <v>3452</v>
      </c>
      <c r="AA8801" s="3" t="s">
        <v>3262</v>
      </c>
      <c r="AD8801" s="3" t="s">
        <v>4090</v>
      </c>
      <c r="AF8801" t="s">
        <v>3451</v>
      </c>
      <c r="AH8801" s="2">
        <v>45498</v>
      </c>
    </row>
    <row r="8802" spans="2:35" x14ac:dyDescent="0.35">
      <c r="B8802" s="5">
        <f t="shared" si="788"/>
        <v>8800</v>
      </c>
      <c r="C8802">
        <f t="shared" si="789"/>
        <v>8</v>
      </c>
      <c r="D8802" s="16">
        <v>1977</v>
      </c>
      <c r="E8802" s="3" t="s">
        <v>4592</v>
      </c>
      <c r="F8802" s="3" t="s">
        <v>25</v>
      </c>
      <c r="G8802" s="3">
        <v>990848</v>
      </c>
      <c r="H8802" s="3"/>
      <c r="I8802" s="3"/>
      <c r="J8802" s="3"/>
      <c r="K8802" s="3"/>
      <c r="L8802" s="3"/>
      <c r="M8802" s="3"/>
      <c r="N8802" s="3"/>
      <c r="O8802" s="3"/>
      <c r="P8802" s="3"/>
      <c r="Q8802" s="3"/>
      <c r="R8802" s="3"/>
      <c r="S8802" s="152"/>
      <c r="T8802" s="3"/>
      <c r="U8802" s="3"/>
      <c r="V8802" s="143"/>
      <c r="W8802" s="3"/>
      <c r="X8802" s="3"/>
      <c r="Y8802" s="3"/>
      <c r="Z8802" s="3"/>
      <c r="AB8802" s="3"/>
      <c r="AE8802" s="3"/>
      <c r="AF8802" s="3" t="s">
        <v>3451</v>
      </c>
      <c r="AG8802" s="3"/>
      <c r="AH8802" s="153">
        <v>45661</v>
      </c>
      <c r="AI8802" s="14" t="s">
        <v>4594</v>
      </c>
    </row>
    <row r="8803" spans="2:35" x14ac:dyDescent="0.35">
      <c r="B8803" s="5">
        <f t="shared" ref="B8803:B8866" si="794">+B8802+1</f>
        <v>8801</v>
      </c>
      <c r="C8803">
        <f t="shared" si="789"/>
        <v>250</v>
      </c>
      <c r="D8803" s="16">
        <v>1977</v>
      </c>
      <c r="E8803" t="s">
        <v>15</v>
      </c>
      <c r="F8803" t="s">
        <v>25</v>
      </c>
      <c r="G8803">
        <v>990856</v>
      </c>
      <c r="H8803" t="s">
        <v>17</v>
      </c>
      <c r="J8803" t="s">
        <v>3354</v>
      </c>
      <c r="K8803" t="s">
        <v>3383</v>
      </c>
      <c r="L8803" t="s">
        <v>211</v>
      </c>
      <c r="M8803" t="s">
        <v>3359</v>
      </c>
      <c r="AB8803" t="s">
        <v>282</v>
      </c>
      <c r="AF8803" t="s">
        <v>3060</v>
      </c>
      <c r="AH8803" s="2">
        <v>39802.76284722222</v>
      </c>
    </row>
    <row r="8804" spans="2:35" x14ac:dyDescent="0.35">
      <c r="B8804" s="5">
        <f t="shared" si="794"/>
        <v>8802</v>
      </c>
      <c r="C8804">
        <f t="shared" si="789"/>
        <v>279</v>
      </c>
      <c r="D8804" s="16">
        <v>1977</v>
      </c>
      <c r="E8804" t="s">
        <v>15</v>
      </c>
      <c r="F8804" t="s">
        <v>25</v>
      </c>
      <c r="G8804">
        <v>991106</v>
      </c>
      <c r="H8804" t="s">
        <v>17</v>
      </c>
      <c r="J8804" t="s">
        <v>3354</v>
      </c>
      <c r="K8804" t="s">
        <v>3383</v>
      </c>
      <c r="L8804" t="s">
        <v>902</v>
      </c>
      <c r="M8804" t="s">
        <v>3359</v>
      </c>
      <c r="AD8804" s="3" t="s">
        <v>2786</v>
      </c>
      <c r="AF8804" t="s">
        <v>3060</v>
      </c>
      <c r="AH8804" s="2">
        <v>40567.756793981483</v>
      </c>
    </row>
    <row r="8805" spans="2:35" x14ac:dyDescent="0.35">
      <c r="B8805" s="5">
        <f t="shared" si="794"/>
        <v>8803</v>
      </c>
      <c r="C8805">
        <f t="shared" si="789"/>
        <v>41</v>
      </c>
      <c r="D8805" s="16">
        <v>1977</v>
      </c>
      <c r="E8805" t="s">
        <v>15</v>
      </c>
      <c r="F8805" t="s">
        <v>25</v>
      </c>
      <c r="G8805">
        <v>991385</v>
      </c>
      <c r="H8805" t="s">
        <v>17</v>
      </c>
      <c r="J8805" t="s">
        <v>3354</v>
      </c>
      <c r="K8805" t="s">
        <v>3383</v>
      </c>
      <c r="L8805" t="s">
        <v>433</v>
      </c>
      <c r="M8805" t="s">
        <v>3359</v>
      </c>
      <c r="AF8805" t="s">
        <v>3060</v>
      </c>
      <c r="AH8805" s="2">
        <v>40933.57472222222</v>
      </c>
    </row>
    <row r="8806" spans="2:35" x14ac:dyDescent="0.35">
      <c r="B8806" s="5">
        <f t="shared" si="794"/>
        <v>8804</v>
      </c>
      <c r="C8806">
        <f t="shared" si="789"/>
        <v>13</v>
      </c>
      <c r="D8806" s="16">
        <v>1977</v>
      </c>
      <c r="E8806" t="s">
        <v>327</v>
      </c>
      <c r="F8806" t="s">
        <v>25</v>
      </c>
      <c r="G8806">
        <v>991426</v>
      </c>
      <c r="H8806" t="s">
        <v>17</v>
      </c>
      <c r="L8806" t="s">
        <v>1693</v>
      </c>
      <c r="M8806" t="s">
        <v>3359</v>
      </c>
      <c r="AF8806" t="s">
        <v>3060</v>
      </c>
      <c r="AH8806" s="2">
        <v>40851.663124999999</v>
      </c>
    </row>
    <row r="8807" spans="2:35" x14ac:dyDescent="0.35">
      <c r="B8807" s="5">
        <f t="shared" si="794"/>
        <v>8805</v>
      </c>
      <c r="C8807">
        <f t="shared" si="789"/>
        <v>302</v>
      </c>
      <c r="D8807" s="16">
        <v>1977</v>
      </c>
      <c r="E8807" t="s">
        <v>327</v>
      </c>
      <c r="F8807" t="s">
        <v>25</v>
      </c>
      <c r="G8807">
        <v>991439</v>
      </c>
      <c r="H8807" t="s">
        <v>17</v>
      </c>
      <c r="J8807" t="s">
        <v>380</v>
      </c>
      <c r="K8807" t="s">
        <v>3383</v>
      </c>
      <c r="L8807" t="s">
        <v>52</v>
      </c>
      <c r="M8807" t="s">
        <v>3359</v>
      </c>
      <c r="AC8807" s="3">
        <v>1974</v>
      </c>
      <c r="AF8807" t="s">
        <v>3060</v>
      </c>
      <c r="AH8807" s="2">
        <v>40705.863703703704</v>
      </c>
    </row>
    <row r="8808" spans="2:35" x14ac:dyDescent="0.35">
      <c r="B8808" s="5">
        <f t="shared" si="794"/>
        <v>8806</v>
      </c>
      <c r="C8808">
        <f t="shared" si="789"/>
        <v>39</v>
      </c>
      <c r="D8808" s="146">
        <v>1977</v>
      </c>
      <c r="E8808" s="3" t="s">
        <v>15</v>
      </c>
      <c r="F8808" s="3" t="s">
        <v>25</v>
      </c>
      <c r="G8808" s="3">
        <v>991741</v>
      </c>
      <c r="H8808" s="3"/>
      <c r="I8808" s="3"/>
      <c r="J8808" s="3"/>
      <c r="K8808" s="3"/>
      <c r="L8808" s="3"/>
      <c r="M8808" s="3"/>
      <c r="N8808" s="3"/>
      <c r="O8808" s="3"/>
      <c r="P8808" s="3"/>
      <c r="Q8808" s="3"/>
      <c r="R8808" s="3"/>
      <c r="S8808" s="152"/>
      <c r="T8808" s="3"/>
      <c r="U8808" s="3"/>
      <c r="V8808" s="143"/>
      <c r="W8808" s="3"/>
      <c r="X8808" s="3"/>
      <c r="Y8808" s="3"/>
      <c r="Z8808" s="3"/>
      <c r="AB8808" s="3"/>
      <c r="AE8808" s="3"/>
      <c r="AF8808" s="3" t="s">
        <v>3451</v>
      </c>
      <c r="AG8808" s="3"/>
      <c r="AH8808" s="153">
        <v>45561</v>
      </c>
      <c r="AI8808" s="14" t="s">
        <v>4228</v>
      </c>
    </row>
    <row r="8809" spans="2:35" x14ac:dyDescent="0.35">
      <c r="B8809" s="5">
        <f t="shared" si="794"/>
        <v>8807</v>
      </c>
      <c r="C8809">
        <f t="shared" si="789"/>
        <v>140</v>
      </c>
      <c r="D8809" s="16">
        <v>1977</v>
      </c>
      <c r="E8809" t="s">
        <v>15</v>
      </c>
      <c r="F8809" t="s">
        <v>25</v>
      </c>
      <c r="G8809">
        <v>991780</v>
      </c>
      <c r="H8809" t="s">
        <v>17</v>
      </c>
      <c r="J8809" t="s">
        <v>3354</v>
      </c>
      <c r="L8809" t="s">
        <v>156</v>
      </c>
      <c r="M8809" t="s">
        <v>3359</v>
      </c>
      <c r="AF8809" t="s">
        <v>3060</v>
      </c>
      <c r="AH8809" s="2">
        <v>40748.513229166667</v>
      </c>
    </row>
    <row r="8810" spans="2:35" ht="16" thickBot="1" x14ac:dyDescent="0.4">
      <c r="B8810" s="5">
        <f t="shared" si="794"/>
        <v>8808</v>
      </c>
      <c r="C8810">
        <f t="shared" ref="C8810:C8814" si="795">+G8811-G8810</f>
        <v>69</v>
      </c>
      <c r="D8810" s="16">
        <v>1977</v>
      </c>
      <c r="E8810" s="116" t="s">
        <v>15</v>
      </c>
      <c r="F8810" s="116" t="s">
        <v>25</v>
      </c>
      <c r="G8810" s="117">
        <v>991920</v>
      </c>
      <c r="H8810" s="172" t="s">
        <v>5836</v>
      </c>
      <c r="I8810" s="172"/>
      <c r="J8810" s="172" t="s">
        <v>3354</v>
      </c>
      <c r="K8810" s="172" t="s">
        <v>3383</v>
      </c>
      <c r="L8810" s="172"/>
      <c r="M8810" s="172" t="s">
        <v>3453</v>
      </c>
      <c r="N8810" s="172"/>
      <c r="O8810" s="172"/>
      <c r="P8810" s="172"/>
      <c r="Q8810" s="172"/>
      <c r="R8810" s="172"/>
      <c r="S8810" s="173"/>
      <c r="T8810" s="172" t="s">
        <v>3262</v>
      </c>
      <c r="U8810" s="172"/>
      <c r="V8810" s="174"/>
      <c r="W8810" s="172" t="s">
        <v>3572</v>
      </c>
      <c r="X8810" s="172" t="s">
        <v>3660</v>
      </c>
      <c r="Y8810" s="172"/>
      <c r="Z8810" s="172"/>
      <c r="AA8810" s="172" t="s">
        <v>3262</v>
      </c>
      <c r="AB8810" s="172"/>
      <c r="AC8810" s="172"/>
      <c r="AD8810" s="172"/>
      <c r="AE8810" s="172"/>
      <c r="AF8810" t="s">
        <v>3451</v>
      </c>
      <c r="AH8810" s="2">
        <v>45966</v>
      </c>
      <c r="AI8810" s="36" t="s">
        <v>5947</v>
      </c>
    </row>
    <row r="8811" spans="2:35" ht="15" customHeight="1" thickBot="1" x14ac:dyDescent="0.4">
      <c r="B8811" s="5">
        <f t="shared" si="794"/>
        <v>8809</v>
      </c>
      <c r="C8811">
        <f t="shared" si="795"/>
        <v>581</v>
      </c>
      <c r="D8811" s="16">
        <v>1977</v>
      </c>
      <c r="E8811" s="159" t="s">
        <v>15</v>
      </c>
      <c r="F8811" s="159" t="s">
        <v>25</v>
      </c>
      <c r="G8811" s="160">
        <v>991989</v>
      </c>
      <c r="H8811" s="159"/>
      <c r="I8811" s="159"/>
      <c r="J8811" s="159" t="s">
        <v>3354</v>
      </c>
      <c r="K8811" s="159" t="s">
        <v>3383</v>
      </c>
      <c r="L8811" s="159"/>
      <c r="M8811" s="159" t="s">
        <v>3453</v>
      </c>
      <c r="N8811" s="159"/>
      <c r="O8811" s="159"/>
      <c r="P8811" s="159"/>
      <c r="Q8811" s="159"/>
      <c r="R8811" s="159"/>
      <c r="S8811" s="159"/>
      <c r="T8811" s="159" t="s">
        <v>3262</v>
      </c>
      <c r="U8811" s="159"/>
      <c r="V8811" s="161"/>
      <c r="W8811" s="159" t="s">
        <v>3572</v>
      </c>
      <c r="X8811" s="159" t="s">
        <v>3660</v>
      </c>
      <c r="Y8811" s="159"/>
      <c r="Z8811" s="159"/>
      <c r="AA8811" s="159" t="s">
        <v>3262</v>
      </c>
      <c r="AB8811" s="159"/>
      <c r="AC8811" s="159"/>
      <c r="AD8811" s="159" t="s">
        <v>5715</v>
      </c>
      <c r="AE8811" s="159"/>
      <c r="AF8811" t="s">
        <v>3451</v>
      </c>
      <c r="AH8811" s="2">
        <v>46130</v>
      </c>
      <c r="AI8811" s="76" t="s">
        <v>6526</v>
      </c>
    </row>
    <row r="8812" spans="2:35" x14ac:dyDescent="0.35">
      <c r="B8812" s="5">
        <f t="shared" si="794"/>
        <v>8810</v>
      </c>
      <c r="C8812">
        <f t="shared" si="795"/>
        <v>41</v>
      </c>
      <c r="D8812" s="16">
        <v>1977</v>
      </c>
      <c r="E8812" t="s">
        <v>221</v>
      </c>
      <c r="F8812" t="s">
        <v>25</v>
      </c>
      <c r="G8812">
        <v>992570</v>
      </c>
      <c r="H8812" t="s">
        <v>17</v>
      </c>
      <c r="J8812" t="s">
        <v>3354</v>
      </c>
      <c r="K8812" t="s">
        <v>3383</v>
      </c>
      <c r="L8812" t="s">
        <v>464</v>
      </c>
      <c r="M8812" t="s">
        <v>3359</v>
      </c>
      <c r="V8812" s="43" t="s">
        <v>3359</v>
      </c>
      <c r="AA8812" s="3" t="s">
        <v>3464</v>
      </c>
      <c r="AD8812" s="3" t="s">
        <v>2787</v>
      </c>
      <c r="AE8812" t="s">
        <v>380</v>
      </c>
      <c r="AF8812" t="s">
        <v>3060</v>
      </c>
      <c r="AH8812" s="2">
        <v>40209.566064814811</v>
      </c>
    </row>
    <row r="8813" spans="2:35" x14ac:dyDescent="0.35">
      <c r="B8813" s="5">
        <f t="shared" si="794"/>
        <v>8811</v>
      </c>
      <c r="C8813">
        <f t="shared" si="795"/>
        <v>76</v>
      </c>
      <c r="D8813" s="16">
        <v>1977</v>
      </c>
      <c r="E8813" t="s">
        <v>15</v>
      </c>
      <c r="F8813" t="s">
        <v>16</v>
      </c>
      <c r="G8813">
        <v>992611</v>
      </c>
      <c r="H8813" t="s">
        <v>17</v>
      </c>
      <c r="J8813" t="s">
        <v>3354</v>
      </c>
      <c r="K8813" t="s">
        <v>3383</v>
      </c>
      <c r="L8813" t="s">
        <v>224</v>
      </c>
      <c r="M8813" t="s">
        <v>3359</v>
      </c>
      <c r="AF8813" t="s">
        <v>3060</v>
      </c>
      <c r="AH8813" s="2">
        <v>39732.557916666665</v>
      </c>
    </row>
    <row r="8814" spans="2:35" x14ac:dyDescent="0.35">
      <c r="B8814" s="5">
        <f t="shared" si="794"/>
        <v>8812</v>
      </c>
      <c r="C8814">
        <f t="shared" si="795"/>
        <v>38</v>
      </c>
      <c r="D8814" s="16">
        <v>1977</v>
      </c>
      <c r="E8814" t="s">
        <v>15</v>
      </c>
      <c r="F8814" t="s">
        <v>16</v>
      </c>
      <c r="G8814">
        <v>992687</v>
      </c>
      <c r="H8814" t="s">
        <v>17</v>
      </c>
      <c r="J8814" t="s">
        <v>3354</v>
      </c>
      <c r="L8814" t="s">
        <v>2788</v>
      </c>
      <c r="M8814" t="s">
        <v>3359</v>
      </c>
      <c r="AF8814" t="s">
        <v>3060</v>
      </c>
      <c r="AH8814" s="2">
        <v>40402.779641203706</v>
      </c>
    </row>
    <row r="8815" spans="2:35" x14ac:dyDescent="0.35">
      <c r="B8815" s="5">
        <f t="shared" si="794"/>
        <v>8813</v>
      </c>
      <c r="C8815">
        <f t="shared" si="789"/>
        <v>9</v>
      </c>
      <c r="D8815" s="146">
        <v>1977</v>
      </c>
      <c r="E8815" s="3" t="s">
        <v>15</v>
      </c>
      <c r="F8815" s="3" t="s">
        <v>16</v>
      </c>
      <c r="G8815" s="3">
        <v>992725</v>
      </c>
      <c r="H8815" s="3"/>
      <c r="I8815" s="3"/>
      <c r="J8815" s="3"/>
      <c r="K8815" s="3"/>
      <c r="L8815" s="3"/>
      <c r="M8815" s="3"/>
      <c r="N8815" s="3"/>
      <c r="O8815" s="3"/>
      <c r="P8815" s="3"/>
      <c r="Q8815" s="3"/>
      <c r="R8815" s="3"/>
      <c r="S8815" s="152"/>
      <c r="T8815" s="3"/>
      <c r="U8815" s="3"/>
      <c r="V8815" s="143"/>
      <c r="W8815" s="3"/>
      <c r="X8815" s="3"/>
      <c r="Y8815" s="3"/>
      <c r="Z8815" s="3"/>
      <c r="AB8815" s="3"/>
      <c r="AE8815" s="3"/>
      <c r="AF8815" s="3" t="s">
        <v>3451</v>
      </c>
      <c r="AG8815" s="3"/>
      <c r="AH8815" s="153">
        <v>45561</v>
      </c>
      <c r="AI8815" s="14" t="s">
        <v>4229</v>
      </c>
    </row>
    <row r="8816" spans="2:35" x14ac:dyDescent="0.35">
      <c r="B8816" s="5">
        <f t="shared" si="794"/>
        <v>8814</v>
      </c>
      <c r="C8816">
        <f t="shared" si="789"/>
        <v>47</v>
      </c>
      <c r="D8816" s="16">
        <v>1977</v>
      </c>
      <c r="E8816" t="s">
        <v>15</v>
      </c>
      <c r="F8816" t="s">
        <v>16</v>
      </c>
      <c r="G8816">
        <v>992734</v>
      </c>
      <c r="H8816" t="s">
        <v>17</v>
      </c>
      <c r="J8816" t="s">
        <v>380</v>
      </c>
      <c r="K8816" t="s">
        <v>3383</v>
      </c>
      <c r="L8816" t="s">
        <v>469</v>
      </c>
      <c r="M8816" t="s">
        <v>3359</v>
      </c>
      <c r="AB8816" t="s">
        <v>195</v>
      </c>
      <c r="AF8816" t="s">
        <v>3060</v>
      </c>
      <c r="AH8816" s="2">
        <v>40793.880949074075</v>
      </c>
    </row>
    <row r="8817" spans="2:34" x14ac:dyDescent="0.35">
      <c r="B8817" s="5">
        <f t="shared" si="794"/>
        <v>8815</v>
      </c>
      <c r="C8817">
        <f t="shared" si="789"/>
        <v>33</v>
      </c>
      <c r="D8817" s="16">
        <v>1977</v>
      </c>
      <c r="E8817" t="s">
        <v>15</v>
      </c>
      <c r="F8817" t="s">
        <v>16</v>
      </c>
      <c r="G8817">
        <v>992781</v>
      </c>
      <c r="H8817" t="s">
        <v>17</v>
      </c>
      <c r="K8817" t="s">
        <v>3383</v>
      </c>
      <c r="L8817" t="s">
        <v>254</v>
      </c>
      <c r="M8817" t="s">
        <v>3359</v>
      </c>
      <c r="S8817" s="148" t="s">
        <v>878</v>
      </c>
      <c r="AB8817" t="s">
        <v>2789</v>
      </c>
      <c r="AF8817" t="s">
        <v>3060</v>
      </c>
      <c r="AH8817" s="2">
        <v>40428.915752314817</v>
      </c>
    </row>
    <row r="8818" spans="2:34" x14ac:dyDescent="0.35">
      <c r="B8818" s="5">
        <f t="shared" si="794"/>
        <v>8816</v>
      </c>
      <c r="C8818">
        <f t="shared" si="789"/>
        <v>1</v>
      </c>
      <c r="D8818" s="16">
        <v>1977</v>
      </c>
      <c r="E8818" t="s">
        <v>15</v>
      </c>
      <c r="F8818" t="s">
        <v>16</v>
      </c>
      <c r="G8818">
        <v>992814</v>
      </c>
      <c r="H8818" t="s">
        <v>17</v>
      </c>
      <c r="J8818" t="s">
        <v>3354</v>
      </c>
      <c r="M8818" t="s">
        <v>3359</v>
      </c>
      <c r="AF8818" t="s">
        <v>3060</v>
      </c>
      <c r="AH8818" s="2">
        <v>40387.522581018522</v>
      </c>
    </row>
    <row r="8819" spans="2:34" ht="12.5" customHeight="1" x14ac:dyDescent="0.35">
      <c r="B8819" s="5">
        <f t="shared" si="794"/>
        <v>8817</v>
      </c>
      <c r="C8819">
        <f t="shared" si="789"/>
        <v>93</v>
      </c>
      <c r="D8819" s="16">
        <v>1977</v>
      </c>
      <c r="E8819" t="s">
        <v>15</v>
      </c>
      <c r="F8819" t="s">
        <v>16</v>
      </c>
      <c r="G8819">
        <v>992815</v>
      </c>
      <c r="H8819" t="s">
        <v>17</v>
      </c>
      <c r="J8819" t="s">
        <v>3354</v>
      </c>
      <c r="K8819" t="s">
        <v>3383</v>
      </c>
      <c r="M8819" t="s">
        <v>3359</v>
      </c>
      <c r="AD8819" s="3" t="s">
        <v>2790</v>
      </c>
      <c r="AF8819" t="s">
        <v>3060</v>
      </c>
      <c r="AH8819" s="2">
        <v>40943.055960648147</v>
      </c>
    </row>
    <row r="8820" spans="2:34" x14ac:dyDescent="0.35">
      <c r="B8820" s="5">
        <f t="shared" si="794"/>
        <v>8818</v>
      </c>
      <c r="C8820">
        <f t="shared" ref="C8820:C8866" si="796">+G8821-G8820</f>
        <v>433</v>
      </c>
      <c r="D8820" s="16">
        <v>1977</v>
      </c>
      <c r="E8820" t="s">
        <v>15</v>
      </c>
      <c r="F8820" t="s">
        <v>16</v>
      </c>
      <c r="G8820">
        <v>992908</v>
      </c>
      <c r="H8820" t="s">
        <v>17</v>
      </c>
      <c r="J8820" t="s">
        <v>3354</v>
      </c>
      <c r="K8820" t="s">
        <v>3383</v>
      </c>
      <c r="L8820" t="s">
        <v>2791</v>
      </c>
      <c r="M8820" t="s">
        <v>3359</v>
      </c>
      <c r="AF8820" t="s">
        <v>3060</v>
      </c>
      <c r="AH8820" s="2">
        <v>40171.562986111108</v>
      </c>
    </row>
    <row r="8821" spans="2:34" x14ac:dyDescent="0.35">
      <c r="B8821" s="5">
        <f t="shared" si="794"/>
        <v>8819</v>
      </c>
      <c r="C8821">
        <f t="shared" si="796"/>
        <v>57</v>
      </c>
      <c r="D8821" s="16">
        <v>1977</v>
      </c>
      <c r="E8821" t="s">
        <v>2660</v>
      </c>
      <c r="F8821" t="s">
        <v>25</v>
      </c>
      <c r="G8821">
        <v>993341</v>
      </c>
      <c r="H8821" t="s">
        <v>17</v>
      </c>
      <c r="J8821" t="s">
        <v>3354</v>
      </c>
      <c r="L8821" t="s">
        <v>2792</v>
      </c>
      <c r="M8821" t="s">
        <v>3359</v>
      </c>
      <c r="AB8821" t="s">
        <v>81</v>
      </c>
      <c r="AF8821" t="s">
        <v>3060</v>
      </c>
      <c r="AH8821" s="2">
        <v>40163.636516203704</v>
      </c>
    </row>
    <row r="8822" spans="2:34" x14ac:dyDescent="0.35">
      <c r="B8822" s="5">
        <f t="shared" si="794"/>
        <v>8820</v>
      </c>
      <c r="C8822">
        <f t="shared" si="796"/>
        <v>65</v>
      </c>
      <c r="D8822" s="16">
        <v>1977</v>
      </c>
      <c r="E8822" t="s">
        <v>2520</v>
      </c>
      <c r="F8822" t="s">
        <v>1112</v>
      </c>
      <c r="G8822">
        <v>993398</v>
      </c>
      <c r="H8822" t="s">
        <v>17</v>
      </c>
      <c r="J8822" t="s">
        <v>380</v>
      </c>
      <c r="K8822" t="s">
        <v>3383</v>
      </c>
      <c r="L8822" t="s">
        <v>80</v>
      </c>
      <c r="M8822" t="s">
        <v>3359</v>
      </c>
      <c r="S8822" s="148">
        <v>469</v>
      </c>
      <c r="AD8822" s="3" t="s">
        <v>2793</v>
      </c>
      <c r="AF8822" t="s">
        <v>3060</v>
      </c>
      <c r="AH8822" s="2">
        <v>39919.464247685188</v>
      </c>
    </row>
    <row r="8823" spans="2:34" x14ac:dyDescent="0.35">
      <c r="B8823" s="5">
        <f t="shared" si="794"/>
        <v>8821</v>
      </c>
      <c r="C8823">
        <f t="shared" si="796"/>
        <v>17</v>
      </c>
      <c r="D8823" s="16">
        <v>1977</v>
      </c>
      <c r="E8823" t="s">
        <v>2660</v>
      </c>
      <c r="F8823" t="s">
        <v>1112</v>
      </c>
      <c r="G8823">
        <v>993463</v>
      </c>
      <c r="H8823" t="s">
        <v>17</v>
      </c>
      <c r="J8823" t="s">
        <v>3354</v>
      </c>
      <c r="K8823" t="s">
        <v>3383</v>
      </c>
      <c r="L8823" t="s">
        <v>80</v>
      </c>
      <c r="M8823" t="s">
        <v>3359</v>
      </c>
      <c r="S8823" s="148">
        <v>471</v>
      </c>
      <c r="AF8823" t="s">
        <v>3060</v>
      </c>
      <c r="AH8823" s="2">
        <v>39919.461585648147</v>
      </c>
    </row>
    <row r="8824" spans="2:34" x14ac:dyDescent="0.35">
      <c r="B8824" s="5">
        <f t="shared" si="794"/>
        <v>8822</v>
      </c>
      <c r="C8824">
        <f t="shared" si="796"/>
        <v>9</v>
      </c>
      <c r="D8824" s="16">
        <v>1977</v>
      </c>
      <c r="E8824" t="s">
        <v>2660</v>
      </c>
      <c r="F8824" t="s">
        <v>1112</v>
      </c>
      <c r="G8824">
        <v>993480</v>
      </c>
      <c r="J8824" t="s">
        <v>3354</v>
      </c>
      <c r="K8824" t="s">
        <v>3383</v>
      </c>
      <c r="M8824" t="s">
        <v>3453</v>
      </c>
      <c r="AD8824" s="3" t="s">
        <v>3740</v>
      </c>
      <c r="AF8824" t="s">
        <v>3133</v>
      </c>
      <c r="AH8824" s="2">
        <v>45078</v>
      </c>
    </row>
    <row r="8825" spans="2:34" x14ac:dyDescent="0.35">
      <c r="B8825" s="5">
        <f t="shared" si="794"/>
        <v>8823</v>
      </c>
      <c r="C8825">
        <f t="shared" si="796"/>
        <v>18</v>
      </c>
      <c r="D8825" s="16">
        <v>1977</v>
      </c>
      <c r="E8825" t="s">
        <v>2660</v>
      </c>
      <c r="F8825" t="s">
        <v>1112</v>
      </c>
      <c r="G8825">
        <v>993489</v>
      </c>
      <c r="J8825" t="s">
        <v>3354</v>
      </c>
      <c r="K8825" t="s">
        <v>3383</v>
      </c>
      <c r="M8825" t="s">
        <v>3453</v>
      </c>
      <c r="AF8825" t="s">
        <v>3133</v>
      </c>
      <c r="AH8825" s="2">
        <v>45078</v>
      </c>
    </row>
    <row r="8826" spans="2:34" ht="16.5" customHeight="1" x14ac:dyDescent="0.35">
      <c r="B8826" s="5">
        <f t="shared" si="794"/>
        <v>8824</v>
      </c>
      <c r="C8826">
        <f t="shared" si="796"/>
        <v>7</v>
      </c>
      <c r="D8826" s="16">
        <v>1977</v>
      </c>
      <c r="E8826" t="s">
        <v>2660</v>
      </c>
      <c r="F8826" t="s">
        <v>1112</v>
      </c>
      <c r="G8826">
        <v>993507</v>
      </c>
      <c r="J8826" t="s">
        <v>3354</v>
      </c>
      <c r="K8826" t="s">
        <v>3383</v>
      </c>
      <c r="M8826" t="s">
        <v>3453</v>
      </c>
      <c r="T8826" t="s">
        <v>167</v>
      </c>
      <c r="X8826" t="s">
        <v>3904</v>
      </c>
      <c r="AA8826" s="222" t="s">
        <v>3923</v>
      </c>
      <c r="AF8826" t="s">
        <v>3451</v>
      </c>
      <c r="AH8826" s="2">
        <v>45335</v>
      </c>
    </row>
    <row r="8827" spans="2:34" x14ac:dyDescent="0.35">
      <c r="B8827" s="5">
        <f t="shared" si="794"/>
        <v>8825</v>
      </c>
      <c r="C8827">
        <f t="shared" si="796"/>
        <v>7</v>
      </c>
      <c r="D8827" s="16">
        <v>1977</v>
      </c>
      <c r="E8827" t="s">
        <v>2660</v>
      </c>
      <c r="F8827" t="s">
        <v>1112</v>
      </c>
      <c r="G8827">
        <v>993514</v>
      </c>
      <c r="J8827" t="s">
        <v>380</v>
      </c>
      <c r="K8827" t="s">
        <v>3383</v>
      </c>
      <c r="M8827" t="s">
        <v>3453</v>
      </c>
      <c r="AA8827" s="222"/>
      <c r="AF8827" t="s">
        <v>3451</v>
      </c>
      <c r="AH8827" s="2">
        <v>45961</v>
      </c>
    </row>
    <row r="8828" spans="2:34" x14ac:dyDescent="0.35">
      <c r="B8828" s="5">
        <f t="shared" si="794"/>
        <v>8826</v>
      </c>
      <c r="C8828">
        <f t="shared" si="796"/>
        <v>11</v>
      </c>
      <c r="D8828" s="16">
        <v>1977</v>
      </c>
      <c r="E8828" t="s">
        <v>2660</v>
      </c>
      <c r="F8828" t="s">
        <v>1112</v>
      </c>
      <c r="G8828">
        <v>993521</v>
      </c>
      <c r="J8828" t="s">
        <v>3354</v>
      </c>
      <c r="K8828" t="s">
        <v>3383</v>
      </c>
      <c r="M8828" t="s">
        <v>3453</v>
      </c>
      <c r="T8828" t="s">
        <v>3262</v>
      </c>
      <c r="W8828" t="s">
        <v>3830</v>
      </c>
      <c r="X8828" t="s">
        <v>3904</v>
      </c>
      <c r="AF8828" t="s">
        <v>3451</v>
      </c>
      <c r="AH8828" s="2">
        <v>45315</v>
      </c>
    </row>
    <row r="8829" spans="2:34" x14ac:dyDescent="0.35">
      <c r="B8829" s="5">
        <f t="shared" si="794"/>
        <v>8827</v>
      </c>
      <c r="C8829">
        <f t="shared" si="796"/>
        <v>29</v>
      </c>
      <c r="D8829" s="16">
        <v>1977</v>
      </c>
      <c r="E8829" t="s">
        <v>2660</v>
      </c>
      <c r="F8829" t="s">
        <v>1112</v>
      </c>
      <c r="G8829">
        <v>993532</v>
      </c>
      <c r="H8829" t="s">
        <v>17</v>
      </c>
      <c r="J8829" t="s">
        <v>3354</v>
      </c>
      <c r="L8829" t="s">
        <v>175</v>
      </c>
      <c r="M8829" t="s">
        <v>3359</v>
      </c>
      <c r="AF8829" t="s">
        <v>3060</v>
      </c>
      <c r="AH8829" s="2">
        <v>40000.751643518517</v>
      </c>
    </row>
    <row r="8830" spans="2:34" x14ac:dyDescent="0.35">
      <c r="B8830" s="5">
        <f t="shared" si="794"/>
        <v>8828</v>
      </c>
      <c r="C8830">
        <f t="shared" si="796"/>
        <v>634</v>
      </c>
      <c r="D8830" s="16">
        <v>1977</v>
      </c>
      <c r="E8830" t="s">
        <v>2660</v>
      </c>
      <c r="F8830" t="s">
        <v>1112</v>
      </c>
      <c r="G8830">
        <v>993561</v>
      </c>
      <c r="H8830" t="s">
        <v>17</v>
      </c>
      <c r="J8830" t="s">
        <v>3354</v>
      </c>
      <c r="K8830" t="s">
        <v>3383</v>
      </c>
      <c r="M8830" t="s">
        <v>3359</v>
      </c>
      <c r="AF8830" t="s">
        <v>3060</v>
      </c>
      <c r="AH8830" s="2">
        <v>40021.595081018517</v>
      </c>
    </row>
    <row r="8831" spans="2:34" x14ac:dyDescent="0.35">
      <c r="B8831" s="5">
        <f t="shared" si="794"/>
        <v>8829</v>
      </c>
      <c r="C8831">
        <f t="shared" si="796"/>
        <v>595</v>
      </c>
      <c r="D8831" s="16">
        <v>1977</v>
      </c>
      <c r="E8831" t="s">
        <v>221</v>
      </c>
      <c r="F8831" t="s">
        <v>25</v>
      </c>
      <c r="G8831">
        <v>994195</v>
      </c>
      <c r="H8831" t="s">
        <v>17</v>
      </c>
      <c r="J8831" t="s">
        <v>3354</v>
      </c>
      <c r="K8831" t="s">
        <v>3383</v>
      </c>
      <c r="L8831" t="s">
        <v>471</v>
      </c>
      <c r="M8831" t="s">
        <v>3359</v>
      </c>
      <c r="U8831" t="s">
        <v>3662</v>
      </c>
      <c r="V8831" s="43" t="s">
        <v>3359</v>
      </c>
      <c r="AA8831" s="3" t="s">
        <v>3464</v>
      </c>
      <c r="AD8831" s="3" t="s">
        <v>2794</v>
      </c>
      <c r="AE8831" t="s">
        <v>380</v>
      </c>
      <c r="AF8831" t="s">
        <v>3060</v>
      </c>
      <c r="AH8831" s="2">
        <v>40784.890659722223</v>
      </c>
    </row>
    <row r="8832" spans="2:34" x14ac:dyDescent="0.35">
      <c r="B8832" s="5">
        <f t="shared" si="794"/>
        <v>8830</v>
      </c>
      <c r="C8832">
        <f t="shared" si="796"/>
        <v>29</v>
      </c>
      <c r="D8832" s="16">
        <v>1977</v>
      </c>
      <c r="E8832" t="s">
        <v>1381</v>
      </c>
      <c r="F8832" t="s">
        <v>16</v>
      </c>
      <c r="G8832">
        <v>994790</v>
      </c>
      <c r="H8832" t="s">
        <v>17</v>
      </c>
      <c r="J8832" t="s">
        <v>380</v>
      </c>
      <c r="K8832" t="s">
        <v>3383</v>
      </c>
      <c r="L8832" t="s">
        <v>80</v>
      </c>
      <c r="M8832" t="s">
        <v>3359</v>
      </c>
      <c r="S8832" s="148">
        <v>508</v>
      </c>
      <c r="U8832" t="s">
        <v>3557</v>
      </c>
      <c r="AB8832" t="s">
        <v>250</v>
      </c>
      <c r="AF8832" t="s">
        <v>3060</v>
      </c>
      <c r="AH8832" s="2">
        <v>39919.460266203707</v>
      </c>
    </row>
    <row r="8833" spans="2:35" x14ac:dyDescent="0.35">
      <c r="B8833" s="5">
        <f t="shared" si="794"/>
        <v>8831</v>
      </c>
      <c r="C8833">
        <f t="shared" si="796"/>
        <v>19</v>
      </c>
      <c r="D8833" s="16">
        <v>1977</v>
      </c>
      <c r="E8833" t="s">
        <v>15</v>
      </c>
      <c r="F8833" t="s">
        <v>16</v>
      </c>
      <c r="G8833">
        <v>994819</v>
      </c>
      <c r="H8833" t="s">
        <v>17</v>
      </c>
      <c r="J8833" t="s">
        <v>380</v>
      </c>
      <c r="K8833" t="s">
        <v>3383</v>
      </c>
      <c r="L8833" t="s">
        <v>265</v>
      </c>
      <c r="M8833" t="s">
        <v>3359</v>
      </c>
      <c r="U8833" t="s">
        <v>3557</v>
      </c>
      <c r="W8833" t="s">
        <v>3557</v>
      </c>
      <c r="AB8833" t="s">
        <v>250</v>
      </c>
      <c r="AF8833" t="s">
        <v>3060</v>
      </c>
      <c r="AH8833" s="2">
        <v>40006.31050925926</v>
      </c>
    </row>
    <row r="8834" spans="2:35" x14ac:dyDescent="0.35">
      <c r="B8834" s="5">
        <f t="shared" si="794"/>
        <v>8832</v>
      </c>
      <c r="C8834">
        <f t="shared" si="796"/>
        <v>8</v>
      </c>
      <c r="D8834" s="16">
        <v>1977</v>
      </c>
      <c r="E8834" t="s">
        <v>15</v>
      </c>
      <c r="F8834" t="s">
        <v>16</v>
      </c>
      <c r="G8834">
        <v>994838</v>
      </c>
      <c r="H8834" t="s">
        <v>17</v>
      </c>
      <c r="J8834" t="s">
        <v>380</v>
      </c>
      <c r="K8834" t="s">
        <v>3383</v>
      </c>
      <c r="L8834" t="s">
        <v>2795</v>
      </c>
      <c r="M8834" t="s">
        <v>3359</v>
      </c>
      <c r="N8834" t="s">
        <v>3359</v>
      </c>
      <c r="U8834" t="s">
        <v>3557</v>
      </c>
      <c r="W8834" t="s">
        <v>3557</v>
      </c>
      <c r="AB8834" t="s">
        <v>3758</v>
      </c>
      <c r="AF8834" t="s">
        <v>3060</v>
      </c>
      <c r="AH8834" s="2">
        <v>40310.149664351855</v>
      </c>
    </row>
    <row r="8835" spans="2:35" x14ac:dyDescent="0.35">
      <c r="B8835" s="5">
        <f t="shared" si="794"/>
        <v>8833</v>
      </c>
      <c r="C8835">
        <f t="shared" si="796"/>
        <v>548</v>
      </c>
      <c r="D8835" s="16">
        <v>1977</v>
      </c>
      <c r="E8835" t="s">
        <v>15</v>
      </c>
      <c r="F8835" t="s">
        <v>25</v>
      </c>
      <c r="G8835">
        <v>994846</v>
      </c>
      <c r="H8835" t="s">
        <v>17</v>
      </c>
      <c r="J8835" t="s">
        <v>380</v>
      </c>
      <c r="K8835" t="s">
        <v>3383</v>
      </c>
      <c r="L8835" t="s">
        <v>373</v>
      </c>
      <c r="M8835" t="s">
        <v>3359</v>
      </c>
      <c r="W8835" t="s">
        <v>3557</v>
      </c>
      <c r="AB8835" t="s">
        <v>195</v>
      </c>
      <c r="AF8835" t="s">
        <v>3060</v>
      </c>
      <c r="AH8835" s="2">
        <v>41064.411076388889</v>
      </c>
    </row>
    <row r="8836" spans="2:35" x14ac:dyDescent="0.35">
      <c r="B8836" s="5">
        <f t="shared" si="794"/>
        <v>8834</v>
      </c>
      <c r="C8836">
        <f t="shared" si="796"/>
        <v>195</v>
      </c>
      <c r="D8836" s="16">
        <v>1977</v>
      </c>
      <c r="E8836" t="s">
        <v>2660</v>
      </c>
      <c r="F8836" t="s">
        <v>25</v>
      </c>
      <c r="G8836">
        <v>995394</v>
      </c>
      <c r="H8836" t="s">
        <v>17</v>
      </c>
      <c r="J8836" t="s">
        <v>380</v>
      </c>
      <c r="K8836" t="s">
        <v>3383</v>
      </c>
      <c r="L8836" t="s">
        <v>442</v>
      </c>
      <c r="M8836" t="s">
        <v>3453</v>
      </c>
      <c r="U8836" t="s">
        <v>3724</v>
      </c>
      <c r="V8836" s="43" t="s">
        <v>4078</v>
      </c>
      <c r="W8836" t="s">
        <v>3971</v>
      </c>
      <c r="X8836" t="s">
        <v>3452</v>
      </c>
      <c r="AA8836" s="3" t="s">
        <v>55</v>
      </c>
      <c r="AF8836" t="s">
        <v>3451</v>
      </c>
      <c r="AH8836" s="2">
        <v>45833</v>
      </c>
    </row>
    <row r="8837" spans="2:35" x14ac:dyDescent="0.35">
      <c r="B8837" s="5">
        <f t="shared" si="794"/>
        <v>8835</v>
      </c>
      <c r="C8837">
        <f t="shared" si="796"/>
        <v>11</v>
      </c>
      <c r="D8837" s="16">
        <v>1977</v>
      </c>
      <c r="E8837" t="s">
        <v>221</v>
      </c>
      <c r="F8837" t="s">
        <v>25</v>
      </c>
      <c r="G8837">
        <v>995589</v>
      </c>
      <c r="H8837" t="s">
        <v>17</v>
      </c>
      <c r="J8837" t="s">
        <v>380</v>
      </c>
      <c r="M8837" t="s">
        <v>3359</v>
      </c>
      <c r="AA8837" s="3" t="s">
        <v>3464</v>
      </c>
      <c r="AE8837" t="s">
        <v>380</v>
      </c>
      <c r="AF8837" t="s">
        <v>3060</v>
      </c>
      <c r="AH8837" s="2">
        <v>40215.290856481479</v>
      </c>
    </row>
    <row r="8838" spans="2:35" x14ac:dyDescent="0.35">
      <c r="B8838" s="5">
        <f t="shared" si="794"/>
        <v>8836</v>
      </c>
      <c r="C8838">
        <f t="shared" si="796"/>
        <v>19</v>
      </c>
      <c r="D8838" s="16">
        <v>1977</v>
      </c>
      <c r="E8838" t="s">
        <v>221</v>
      </c>
      <c r="F8838" t="s">
        <v>25</v>
      </c>
      <c r="G8838">
        <v>995600</v>
      </c>
      <c r="H8838" t="s">
        <v>17</v>
      </c>
      <c r="J8838" t="s">
        <v>3354</v>
      </c>
      <c r="K8838" t="s">
        <v>3383</v>
      </c>
      <c r="L8838" t="s">
        <v>2797</v>
      </c>
      <c r="M8838" t="s">
        <v>3359</v>
      </c>
      <c r="AF8838" t="s">
        <v>3060</v>
      </c>
      <c r="AH8838" s="2">
        <v>39881.605347222219</v>
      </c>
    </row>
    <row r="8839" spans="2:35" x14ac:dyDescent="0.35">
      <c r="B8839" s="5">
        <f t="shared" si="794"/>
        <v>8837</v>
      </c>
      <c r="C8839">
        <f t="shared" si="796"/>
        <v>27</v>
      </c>
      <c r="D8839" s="16">
        <v>1977</v>
      </c>
      <c r="E8839" t="s">
        <v>221</v>
      </c>
      <c r="F8839" t="s">
        <v>25</v>
      </c>
      <c r="G8839">
        <v>995619</v>
      </c>
      <c r="J8839" t="s">
        <v>3354</v>
      </c>
      <c r="K8839" t="s">
        <v>3383</v>
      </c>
      <c r="M8839" t="s">
        <v>3453</v>
      </c>
      <c r="T8839" t="s">
        <v>3424</v>
      </c>
      <c r="X8839" t="s">
        <v>3452</v>
      </c>
      <c r="AB8839" t="s">
        <v>3458</v>
      </c>
      <c r="AF8839" t="s">
        <v>3451</v>
      </c>
      <c r="AH8839" s="2">
        <v>45561</v>
      </c>
    </row>
    <row r="8840" spans="2:35" x14ac:dyDescent="0.35">
      <c r="B8840" s="5">
        <f t="shared" si="794"/>
        <v>8838</v>
      </c>
      <c r="C8840">
        <f t="shared" si="796"/>
        <v>285</v>
      </c>
      <c r="D8840" s="16">
        <v>1977</v>
      </c>
      <c r="E8840" t="s">
        <v>15</v>
      </c>
      <c r="F8840" t="s">
        <v>16</v>
      </c>
      <c r="G8840">
        <v>995646</v>
      </c>
      <c r="H8840" t="s">
        <v>17</v>
      </c>
      <c r="J8840" t="s">
        <v>3354</v>
      </c>
      <c r="K8840" t="s">
        <v>3383</v>
      </c>
      <c r="L8840" t="s">
        <v>2798</v>
      </c>
      <c r="M8840" t="s">
        <v>3359</v>
      </c>
      <c r="S8840" s="148">
        <v>115</v>
      </c>
      <c r="AC8840" s="3">
        <v>1942</v>
      </c>
      <c r="AD8840" s="3" t="s">
        <v>2799</v>
      </c>
      <c r="AF8840" t="s">
        <v>3060</v>
      </c>
      <c r="AH8840" s="2">
        <v>40566.458090277774</v>
      </c>
    </row>
    <row r="8841" spans="2:35" x14ac:dyDescent="0.35">
      <c r="B8841" s="5">
        <f t="shared" si="794"/>
        <v>8839</v>
      </c>
      <c r="C8841">
        <f t="shared" si="796"/>
        <v>1</v>
      </c>
      <c r="D8841" s="16">
        <v>1977</v>
      </c>
      <c r="E8841" t="s">
        <v>2660</v>
      </c>
      <c r="F8841" t="s">
        <v>25</v>
      </c>
      <c r="G8841">
        <v>995931</v>
      </c>
      <c r="H8841" t="s">
        <v>17</v>
      </c>
      <c r="J8841" t="s">
        <v>380</v>
      </c>
      <c r="K8841" t="s">
        <v>3383</v>
      </c>
      <c r="L8841" t="s">
        <v>442</v>
      </c>
      <c r="M8841" t="s">
        <v>3359</v>
      </c>
      <c r="U8841" t="s">
        <v>3687</v>
      </c>
      <c r="AB8841" t="s">
        <v>807</v>
      </c>
      <c r="AF8841" t="s">
        <v>3060</v>
      </c>
      <c r="AH8841" s="2">
        <v>40286.57335648148</v>
      </c>
    </row>
    <row r="8842" spans="2:35" x14ac:dyDescent="0.35">
      <c r="B8842" s="5">
        <f t="shared" si="794"/>
        <v>8840</v>
      </c>
      <c r="C8842">
        <f t="shared" si="796"/>
        <v>59</v>
      </c>
      <c r="D8842" s="16">
        <v>1977</v>
      </c>
      <c r="E8842" t="s">
        <v>2660</v>
      </c>
      <c r="F8842" t="s">
        <v>25</v>
      </c>
      <c r="G8842">
        <v>995932</v>
      </c>
      <c r="H8842" t="s">
        <v>17</v>
      </c>
      <c r="J8842" t="s">
        <v>3354</v>
      </c>
      <c r="K8842" t="s">
        <v>3383</v>
      </c>
      <c r="L8842" t="s">
        <v>88</v>
      </c>
      <c r="M8842" t="s">
        <v>3359</v>
      </c>
      <c r="AB8842" t="s">
        <v>195</v>
      </c>
      <c r="AF8842" t="s">
        <v>3060</v>
      </c>
      <c r="AH8842" s="2">
        <v>40541.903865740744</v>
      </c>
    </row>
    <row r="8843" spans="2:35" x14ac:dyDescent="0.35">
      <c r="B8843" s="5">
        <f t="shared" si="794"/>
        <v>8841</v>
      </c>
      <c r="C8843">
        <f t="shared" si="796"/>
        <v>161</v>
      </c>
      <c r="D8843" s="16">
        <v>1977</v>
      </c>
      <c r="E8843" t="s">
        <v>2660</v>
      </c>
      <c r="F8843" t="s">
        <v>25</v>
      </c>
      <c r="G8843">
        <v>995991</v>
      </c>
      <c r="H8843" t="s">
        <v>17</v>
      </c>
      <c r="J8843" t="s">
        <v>380</v>
      </c>
      <c r="L8843" t="s">
        <v>2800</v>
      </c>
      <c r="M8843" t="s">
        <v>3359</v>
      </c>
      <c r="AF8843" t="s">
        <v>3060</v>
      </c>
      <c r="AH8843" s="2">
        <v>40940.622395833336</v>
      </c>
    </row>
    <row r="8844" spans="2:35" x14ac:dyDescent="0.35">
      <c r="B8844" s="5">
        <f t="shared" si="794"/>
        <v>8842</v>
      </c>
      <c r="C8844">
        <f t="shared" si="796"/>
        <v>147</v>
      </c>
      <c r="D8844" s="16">
        <v>1977</v>
      </c>
      <c r="E8844" t="s">
        <v>3852</v>
      </c>
      <c r="F8844" t="s">
        <v>16</v>
      </c>
      <c r="G8844">
        <v>996152</v>
      </c>
      <c r="J8844" t="s">
        <v>380</v>
      </c>
      <c r="K8844" t="s">
        <v>3383</v>
      </c>
      <c r="M8844" t="s">
        <v>3459</v>
      </c>
      <c r="U8844" t="s">
        <v>3687</v>
      </c>
      <c r="W8844" t="s">
        <v>3572</v>
      </c>
      <c r="X8844" t="s">
        <v>3660</v>
      </c>
      <c r="AF8844" t="s">
        <v>3451</v>
      </c>
      <c r="AH8844" s="2">
        <v>45280</v>
      </c>
    </row>
    <row r="8845" spans="2:35" x14ac:dyDescent="0.35">
      <c r="B8845" s="5">
        <f t="shared" si="794"/>
        <v>8843</v>
      </c>
      <c r="C8845">
        <f t="shared" si="796"/>
        <v>94</v>
      </c>
      <c r="D8845" s="16">
        <v>1977</v>
      </c>
      <c r="E8845" t="s">
        <v>759</v>
      </c>
      <c r="F8845" t="s">
        <v>25</v>
      </c>
      <c r="G8845">
        <v>996299</v>
      </c>
      <c r="J8845" t="s">
        <v>3354</v>
      </c>
      <c r="K8845" t="s">
        <v>3383</v>
      </c>
      <c r="M8845" t="s">
        <v>3453</v>
      </c>
      <c r="S8845" s="148">
        <v>0.46</v>
      </c>
      <c r="T8845" t="s">
        <v>3262</v>
      </c>
      <c r="U8845" t="s">
        <v>3971</v>
      </c>
      <c r="V8845" s="43" t="s">
        <v>4078</v>
      </c>
      <c r="W8845" t="s">
        <v>3971</v>
      </c>
      <c r="X8845" t="s">
        <v>3452</v>
      </c>
      <c r="AA8845" s="3" t="s">
        <v>3262</v>
      </c>
      <c r="AD8845" s="80" t="s">
        <v>4079</v>
      </c>
      <c r="AF8845" t="s">
        <v>3451</v>
      </c>
      <c r="AH8845" s="2">
        <v>45497</v>
      </c>
      <c r="AI8845" t="s">
        <v>4080</v>
      </c>
    </row>
    <row r="8846" spans="2:35" x14ac:dyDescent="0.35">
      <c r="B8846" s="5">
        <f t="shared" si="794"/>
        <v>8844</v>
      </c>
      <c r="C8846">
        <f t="shared" si="796"/>
        <v>863</v>
      </c>
      <c r="D8846" s="16">
        <v>1977</v>
      </c>
      <c r="E8846" t="s">
        <v>560</v>
      </c>
      <c r="F8846" t="s">
        <v>2064</v>
      </c>
      <c r="G8846">
        <v>996393</v>
      </c>
      <c r="AD8846" s="80"/>
      <c r="AF8846" t="s">
        <v>3451</v>
      </c>
      <c r="AH8846" s="2">
        <v>46197</v>
      </c>
    </row>
    <row r="8847" spans="2:35" ht="15.5" customHeight="1" x14ac:dyDescent="0.35">
      <c r="B8847" s="5">
        <f t="shared" si="794"/>
        <v>8845</v>
      </c>
      <c r="C8847">
        <f t="shared" si="796"/>
        <v>8</v>
      </c>
      <c r="D8847" s="16">
        <v>1977</v>
      </c>
      <c r="E8847" t="s">
        <v>2660</v>
      </c>
      <c r="F8847" t="s">
        <v>25</v>
      </c>
      <c r="G8847">
        <v>997256</v>
      </c>
      <c r="H8847" t="s">
        <v>17</v>
      </c>
      <c r="J8847" t="s">
        <v>3354</v>
      </c>
      <c r="K8847" t="s">
        <v>3383</v>
      </c>
      <c r="L8847" t="s">
        <v>1098</v>
      </c>
      <c r="M8847" t="s">
        <v>3359</v>
      </c>
      <c r="AB8847" t="s">
        <v>807</v>
      </c>
      <c r="AC8847" s="3">
        <v>1977</v>
      </c>
      <c r="AD8847" s="3" t="s">
        <v>2801</v>
      </c>
      <c r="AF8847" t="s">
        <v>3060</v>
      </c>
      <c r="AH8847" s="2">
        <v>40930.780173611114</v>
      </c>
    </row>
    <row r="8848" spans="2:35" x14ac:dyDescent="0.35">
      <c r="B8848" s="5">
        <f t="shared" si="794"/>
        <v>8846</v>
      </c>
      <c r="C8848">
        <f t="shared" si="796"/>
        <v>5</v>
      </c>
      <c r="D8848" s="16">
        <v>1977</v>
      </c>
      <c r="E8848" t="s">
        <v>2660</v>
      </c>
      <c r="F8848" t="s">
        <v>25</v>
      </c>
      <c r="G8848">
        <v>997264</v>
      </c>
      <c r="J8848" t="s">
        <v>3354</v>
      </c>
      <c r="K8848" t="s">
        <v>3383</v>
      </c>
      <c r="M8848" t="s">
        <v>3453</v>
      </c>
      <c r="U8848" t="s">
        <v>3857</v>
      </c>
      <c r="V8848" s="43" t="s">
        <v>3359</v>
      </c>
      <c r="W8848" t="s">
        <v>3795</v>
      </c>
      <c r="X8848" t="s">
        <v>3660</v>
      </c>
      <c r="AB8848" t="s">
        <v>3858</v>
      </c>
      <c r="AF8848" t="s">
        <v>3451</v>
      </c>
      <c r="AH8848" s="2">
        <v>45280</v>
      </c>
    </row>
    <row r="8849" spans="2:35" x14ac:dyDescent="0.35">
      <c r="B8849" s="5">
        <f t="shared" si="794"/>
        <v>8847</v>
      </c>
      <c r="C8849">
        <f t="shared" si="796"/>
        <v>32</v>
      </c>
      <c r="D8849" s="16">
        <v>1977</v>
      </c>
      <c r="E8849" t="s">
        <v>2660</v>
      </c>
      <c r="F8849" t="s">
        <v>25</v>
      </c>
      <c r="G8849">
        <v>997269</v>
      </c>
      <c r="H8849" t="s">
        <v>17</v>
      </c>
      <c r="J8849" t="s">
        <v>380</v>
      </c>
      <c r="K8849" t="s">
        <v>3383</v>
      </c>
      <c r="L8849" t="s">
        <v>46</v>
      </c>
      <c r="M8849" t="s">
        <v>3359</v>
      </c>
      <c r="AB8849" t="s">
        <v>222</v>
      </c>
      <c r="AC8849" s="3">
        <v>1979</v>
      </c>
      <c r="AF8849" t="s">
        <v>3060</v>
      </c>
      <c r="AH8849" s="2">
        <v>40047.436608796299</v>
      </c>
    </row>
    <row r="8850" spans="2:35" x14ac:dyDescent="0.35">
      <c r="B8850" s="5">
        <f t="shared" si="794"/>
        <v>8848</v>
      </c>
      <c r="C8850">
        <f t="shared" si="796"/>
        <v>68</v>
      </c>
      <c r="D8850" s="16">
        <v>1977</v>
      </c>
      <c r="E8850" t="s">
        <v>2660</v>
      </c>
      <c r="F8850" t="s">
        <v>25</v>
      </c>
      <c r="G8850">
        <v>997301</v>
      </c>
      <c r="H8850" t="s">
        <v>17</v>
      </c>
      <c r="J8850" t="s">
        <v>3354</v>
      </c>
      <c r="K8850" t="s">
        <v>3383</v>
      </c>
      <c r="L8850" t="s">
        <v>138</v>
      </c>
      <c r="M8850" t="s">
        <v>3359</v>
      </c>
      <c r="AB8850" t="s">
        <v>2802</v>
      </c>
      <c r="AF8850" t="s">
        <v>3060</v>
      </c>
      <c r="AH8850" s="2">
        <v>40410.626620370371</v>
      </c>
    </row>
    <row r="8851" spans="2:35" x14ac:dyDescent="0.35">
      <c r="B8851" s="5">
        <f t="shared" si="794"/>
        <v>8849</v>
      </c>
      <c r="C8851">
        <f t="shared" ref="C8851:C8857" si="797">+G8852-G8851</f>
        <v>66</v>
      </c>
      <c r="D8851" s="16">
        <v>1977</v>
      </c>
      <c r="E8851" s="3" t="s">
        <v>4349</v>
      </c>
      <c r="F8851" s="3" t="s">
        <v>16</v>
      </c>
      <c r="G8851" s="3">
        <v>997369</v>
      </c>
      <c r="H8851" s="3"/>
      <c r="I8851" s="3"/>
      <c r="J8851" s="3" t="s">
        <v>380</v>
      </c>
      <c r="K8851" s="3" t="s">
        <v>3383</v>
      </c>
      <c r="L8851" s="3"/>
      <c r="M8851" s="3" t="s">
        <v>3453</v>
      </c>
      <c r="N8851" s="3"/>
      <c r="O8851" s="3"/>
      <c r="P8851" s="3"/>
      <c r="Q8851" s="3"/>
      <c r="R8851" s="3"/>
      <c r="S8851" s="152"/>
      <c r="T8851" s="3"/>
      <c r="U8851" s="3" t="s">
        <v>3557</v>
      </c>
      <c r="V8851" s="143"/>
      <c r="W8851" s="3" t="s">
        <v>3557</v>
      </c>
      <c r="X8851" s="3" t="s">
        <v>3660</v>
      </c>
      <c r="Y8851" s="3"/>
      <c r="Z8851" s="3"/>
      <c r="AB8851" s="14" t="s">
        <v>4350</v>
      </c>
      <c r="AE8851" s="3"/>
      <c r="AF8851" s="3" t="s">
        <v>3451</v>
      </c>
      <c r="AG8851" s="3"/>
      <c r="AH8851" s="153">
        <v>45568</v>
      </c>
      <c r="AI8851" s="166" t="s">
        <v>4351</v>
      </c>
    </row>
    <row r="8852" spans="2:35" x14ac:dyDescent="0.35">
      <c r="B8852" s="5">
        <f t="shared" si="794"/>
        <v>8850</v>
      </c>
      <c r="C8852">
        <f t="shared" si="797"/>
        <v>91</v>
      </c>
      <c r="D8852" s="16">
        <v>1977</v>
      </c>
      <c r="E8852" t="s">
        <v>15</v>
      </c>
      <c r="F8852" t="s">
        <v>16</v>
      </c>
      <c r="G8852">
        <v>997435</v>
      </c>
      <c r="H8852" t="s">
        <v>17</v>
      </c>
      <c r="J8852" t="s">
        <v>3354</v>
      </c>
      <c r="K8852" t="s">
        <v>3383</v>
      </c>
      <c r="L8852" t="s">
        <v>37</v>
      </c>
      <c r="M8852" t="s">
        <v>3359</v>
      </c>
      <c r="AF8852" t="s">
        <v>3060</v>
      </c>
      <c r="AH8852" s="2">
        <v>39680.669583333336</v>
      </c>
    </row>
    <row r="8853" spans="2:35" ht="15" thickBot="1" x14ac:dyDescent="0.4">
      <c r="B8853" s="5">
        <f t="shared" si="794"/>
        <v>8851</v>
      </c>
      <c r="C8853">
        <f t="shared" si="797"/>
        <v>78</v>
      </c>
      <c r="D8853" s="16">
        <v>1977</v>
      </c>
      <c r="E8853" s="3" t="s">
        <v>15</v>
      </c>
      <c r="F8853" s="3" t="s">
        <v>16</v>
      </c>
      <c r="G8853" s="3">
        <v>997526</v>
      </c>
      <c r="H8853" s="3"/>
      <c r="I8853" s="3"/>
      <c r="J8853" s="3"/>
      <c r="K8853" s="3"/>
      <c r="L8853" s="3"/>
      <c r="M8853" s="3"/>
      <c r="N8853" s="3"/>
      <c r="O8853" s="3"/>
      <c r="P8853" s="3"/>
      <c r="Q8853" s="3"/>
      <c r="R8853" s="3"/>
      <c r="S8853" s="152"/>
      <c r="T8853" s="3"/>
      <c r="U8853" s="3"/>
      <c r="V8853" s="143"/>
      <c r="W8853" s="3"/>
      <c r="X8853" s="3"/>
      <c r="Y8853" s="3"/>
      <c r="Z8853" s="3"/>
      <c r="AB8853" s="3"/>
      <c r="AE8853" s="3"/>
      <c r="AF8853" s="3" t="s">
        <v>3451</v>
      </c>
      <c r="AG8853" s="3"/>
      <c r="AH8853" s="153">
        <v>45661</v>
      </c>
      <c r="AI8853" s="14" t="s">
        <v>4489</v>
      </c>
    </row>
    <row r="8854" spans="2:35" ht="15" customHeight="1" thickBot="1" x14ac:dyDescent="0.4">
      <c r="B8854" s="5">
        <f t="shared" si="794"/>
        <v>8852</v>
      </c>
      <c r="C8854">
        <f t="shared" si="797"/>
        <v>110</v>
      </c>
      <c r="D8854" s="16">
        <v>1977</v>
      </c>
      <c r="E8854" s="159" t="s">
        <v>15</v>
      </c>
      <c r="F8854" s="159" t="s">
        <v>16</v>
      </c>
      <c r="G8854" s="160">
        <v>997604</v>
      </c>
      <c r="H8854" s="159"/>
      <c r="I8854" s="159"/>
      <c r="J8854" s="159" t="s">
        <v>3354</v>
      </c>
      <c r="K8854" s="159" t="s">
        <v>3383</v>
      </c>
      <c r="L8854" s="159"/>
      <c r="M8854" s="159" t="s">
        <v>3453</v>
      </c>
      <c r="N8854" s="159"/>
      <c r="O8854" s="159"/>
      <c r="P8854" s="159"/>
      <c r="Q8854" s="159"/>
      <c r="R8854" s="159"/>
      <c r="S8854" s="159"/>
      <c r="T8854" s="159" t="s">
        <v>3262</v>
      </c>
      <c r="U8854" s="159"/>
      <c r="V8854" s="161"/>
      <c r="W8854" s="159" t="s">
        <v>3572</v>
      </c>
      <c r="X8854" s="159" t="s">
        <v>3660</v>
      </c>
      <c r="Y8854" s="159"/>
      <c r="Z8854" s="159"/>
      <c r="AA8854" s="159" t="s">
        <v>3262</v>
      </c>
      <c r="AB8854" s="159"/>
      <c r="AC8854" s="159"/>
      <c r="AD8854" s="159"/>
      <c r="AE8854" s="159"/>
      <c r="AF8854" t="s">
        <v>3451</v>
      </c>
      <c r="AG8854" s="3"/>
      <c r="AH8854" s="153">
        <v>46091</v>
      </c>
      <c r="AI8854" s="76" t="s">
        <v>6355</v>
      </c>
    </row>
    <row r="8855" spans="2:35" x14ac:dyDescent="0.35">
      <c r="B8855" s="5">
        <f t="shared" si="794"/>
        <v>8853</v>
      </c>
      <c r="C8855">
        <f t="shared" si="797"/>
        <v>14</v>
      </c>
      <c r="D8855" s="16">
        <v>1977</v>
      </c>
      <c r="E8855" t="s">
        <v>2660</v>
      </c>
      <c r="F8855" t="s">
        <v>1112</v>
      </c>
      <c r="G8855">
        <v>997714</v>
      </c>
      <c r="H8855" t="s">
        <v>17</v>
      </c>
      <c r="J8855" t="s">
        <v>3354</v>
      </c>
      <c r="K8855" t="s">
        <v>3383</v>
      </c>
      <c r="L8855" t="s">
        <v>2803</v>
      </c>
      <c r="M8855" t="s">
        <v>3359</v>
      </c>
      <c r="AD8855" s="3" t="s">
        <v>2804</v>
      </c>
      <c r="AF8855" t="s">
        <v>3060</v>
      </c>
      <c r="AH8855" s="2">
        <v>39868.255613425928</v>
      </c>
    </row>
    <row r="8856" spans="2:35" x14ac:dyDescent="0.35">
      <c r="B8856" s="5">
        <f t="shared" si="794"/>
        <v>8854</v>
      </c>
      <c r="C8856">
        <f t="shared" si="797"/>
        <v>17</v>
      </c>
      <c r="D8856" s="16">
        <v>1977</v>
      </c>
      <c r="E8856" t="s">
        <v>2660</v>
      </c>
      <c r="F8856" t="s">
        <v>1112</v>
      </c>
      <c r="G8856">
        <v>997728</v>
      </c>
      <c r="H8856" t="s">
        <v>17</v>
      </c>
      <c r="J8856" t="s">
        <v>3354</v>
      </c>
      <c r="K8856" t="s">
        <v>3383</v>
      </c>
      <c r="L8856" t="s">
        <v>130</v>
      </c>
      <c r="M8856" t="s">
        <v>3359</v>
      </c>
      <c r="AF8856" t="s">
        <v>3060</v>
      </c>
      <c r="AH8856" s="2">
        <v>41070.241481481484</v>
      </c>
    </row>
    <row r="8857" spans="2:35" x14ac:dyDescent="0.35">
      <c r="B8857" s="5">
        <f t="shared" si="794"/>
        <v>8855</v>
      </c>
      <c r="C8857">
        <f t="shared" si="797"/>
        <v>5</v>
      </c>
      <c r="D8857" s="16">
        <v>1977</v>
      </c>
      <c r="E8857" t="s">
        <v>2660</v>
      </c>
      <c r="F8857" t="s">
        <v>1112</v>
      </c>
      <c r="G8857">
        <v>997745</v>
      </c>
      <c r="H8857" t="s">
        <v>17</v>
      </c>
      <c r="J8857" t="s">
        <v>3354</v>
      </c>
      <c r="K8857" t="s">
        <v>3383</v>
      </c>
      <c r="L8857" t="s">
        <v>2805</v>
      </c>
      <c r="M8857" t="s">
        <v>3453</v>
      </c>
      <c r="S8857" s="148">
        <v>437</v>
      </c>
      <c r="AA8857" s="3" t="s">
        <v>3262</v>
      </c>
      <c r="AD8857" s="3" t="s">
        <v>2806</v>
      </c>
      <c r="AF8857" t="s">
        <v>3060</v>
      </c>
      <c r="AH8857" s="2">
        <v>40952.45921296296</v>
      </c>
    </row>
    <row r="8858" spans="2:35" x14ac:dyDescent="0.35">
      <c r="B8858" s="5">
        <f t="shared" si="794"/>
        <v>8856</v>
      </c>
      <c r="C8858">
        <f t="shared" si="796"/>
        <v>1</v>
      </c>
      <c r="D8858" s="16">
        <v>1977</v>
      </c>
      <c r="E8858" t="s">
        <v>2660</v>
      </c>
      <c r="F8858" t="s">
        <v>1112</v>
      </c>
      <c r="G8858">
        <v>997750</v>
      </c>
      <c r="H8858" t="s">
        <v>17</v>
      </c>
      <c r="J8858" t="s">
        <v>3354</v>
      </c>
      <c r="K8858" t="s">
        <v>3383</v>
      </c>
      <c r="L8858" t="s">
        <v>562</v>
      </c>
      <c r="M8858" t="s">
        <v>3359</v>
      </c>
      <c r="AF8858" t="s">
        <v>3060</v>
      </c>
      <c r="AH8858" s="2">
        <v>40247.555520833332</v>
      </c>
    </row>
    <row r="8859" spans="2:35" x14ac:dyDescent="0.35">
      <c r="B8859" s="5">
        <f t="shared" si="794"/>
        <v>8857</v>
      </c>
      <c r="C8859">
        <f t="shared" si="796"/>
        <v>53</v>
      </c>
      <c r="D8859" s="16">
        <v>1977</v>
      </c>
      <c r="E8859" t="s">
        <v>2660</v>
      </c>
      <c r="F8859" t="s">
        <v>3762</v>
      </c>
      <c r="G8859" s="70">
        <v>997751</v>
      </c>
      <c r="I8859" s="3"/>
      <c r="J8859" t="s">
        <v>3354</v>
      </c>
      <c r="K8859" t="s">
        <v>3383</v>
      </c>
      <c r="M8859" t="s">
        <v>3453</v>
      </c>
      <c r="T8859" t="s">
        <v>3262</v>
      </c>
      <c r="AA8859"/>
      <c r="AC8859"/>
      <c r="AD8859"/>
      <c r="AF8859" t="s">
        <v>3451</v>
      </c>
      <c r="AG8859" s="3"/>
      <c r="AH8859" s="153">
        <v>45899</v>
      </c>
      <c r="AI8859" s="36" t="s">
        <v>5508</v>
      </c>
    </row>
    <row r="8860" spans="2:35" x14ac:dyDescent="0.35">
      <c r="B8860" s="5">
        <f t="shared" si="794"/>
        <v>8858</v>
      </c>
      <c r="C8860">
        <f t="shared" si="796"/>
        <v>563</v>
      </c>
      <c r="D8860" s="16">
        <v>1977</v>
      </c>
      <c r="E8860" t="s">
        <v>15</v>
      </c>
      <c r="F8860" t="s">
        <v>25</v>
      </c>
      <c r="G8860">
        <v>997804</v>
      </c>
      <c r="H8860" t="s">
        <v>17</v>
      </c>
      <c r="J8860" t="s">
        <v>3354</v>
      </c>
      <c r="M8860" t="s">
        <v>3359</v>
      </c>
      <c r="AF8860" t="s">
        <v>3060</v>
      </c>
      <c r="AH8860" s="2">
        <v>40883.513449074075</v>
      </c>
    </row>
    <row r="8861" spans="2:35" x14ac:dyDescent="0.35">
      <c r="B8861" s="5">
        <f t="shared" si="794"/>
        <v>8859</v>
      </c>
      <c r="C8861">
        <f t="shared" si="796"/>
        <v>24</v>
      </c>
      <c r="D8861" s="16">
        <v>1977</v>
      </c>
      <c r="E8861" t="s">
        <v>15</v>
      </c>
      <c r="F8861" t="s">
        <v>25</v>
      </c>
      <c r="G8861">
        <v>998367</v>
      </c>
      <c r="H8861" t="s">
        <v>17</v>
      </c>
      <c r="J8861" t="s">
        <v>3354</v>
      </c>
      <c r="K8861" t="s">
        <v>3383</v>
      </c>
      <c r="L8861" t="s">
        <v>28</v>
      </c>
      <c r="M8861" t="s">
        <v>3359</v>
      </c>
      <c r="AF8861" t="s">
        <v>3060</v>
      </c>
      <c r="AH8861" s="2">
        <v>41023.828321759262</v>
      </c>
    </row>
    <row r="8862" spans="2:35" x14ac:dyDescent="0.35">
      <c r="B8862" s="5">
        <f t="shared" si="794"/>
        <v>8860</v>
      </c>
      <c r="C8862">
        <f t="shared" si="796"/>
        <v>72</v>
      </c>
      <c r="D8862" s="16">
        <v>1977</v>
      </c>
      <c r="E8862" t="s">
        <v>560</v>
      </c>
      <c r="F8862" t="s">
        <v>25</v>
      </c>
      <c r="G8862">
        <v>998391</v>
      </c>
      <c r="J8862" t="s">
        <v>380</v>
      </c>
      <c r="K8862" t="s">
        <v>3383</v>
      </c>
      <c r="M8862" t="s">
        <v>3453</v>
      </c>
      <c r="W8862" t="s">
        <v>3557</v>
      </c>
      <c r="X8862" t="s">
        <v>3452</v>
      </c>
      <c r="Z8862" t="s">
        <v>3359</v>
      </c>
      <c r="AA8862" s="3" t="s">
        <v>3742</v>
      </c>
      <c r="AB8862" t="s">
        <v>55</v>
      </c>
      <c r="AF8862" t="s">
        <v>3451</v>
      </c>
      <c r="AH8862" s="2">
        <v>45231</v>
      </c>
    </row>
    <row r="8863" spans="2:35" x14ac:dyDescent="0.35">
      <c r="B8863" s="5">
        <f t="shared" si="794"/>
        <v>8861</v>
      </c>
      <c r="C8863">
        <f t="shared" si="796"/>
        <v>80</v>
      </c>
      <c r="D8863" s="16">
        <v>1977</v>
      </c>
      <c r="E8863" t="s">
        <v>15</v>
      </c>
      <c r="F8863" t="s">
        <v>25</v>
      </c>
      <c r="G8863">
        <v>998463</v>
      </c>
      <c r="H8863" t="s">
        <v>17</v>
      </c>
      <c r="M8863" t="s">
        <v>3359</v>
      </c>
      <c r="AF8863" t="s">
        <v>3060</v>
      </c>
      <c r="AH8863" s="2">
        <v>40801.189560185187</v>
      </c>
    </row>
    <row r="8864" spans="2:35" x14ac:dyDescent="0.35">
      <c r="B8864" s="5">
        <f t="shared" si="794"/>
        <v>8862</v>
      </c>
      <c r="C8864">
        <f t="shared" si="796"/>
        <v>125</v>
      </c>
      <c r="D8864" s="16">
        <v>1977</v>
      </c>
      <c r="E8864" t="s">
        <v>15</v>
      </c>
      <c r="F8864" t="s">
        <v>25</v>
      </c>
      <c r="G8864">
        <v>998543</v>
      </c>
      <c r="H8864" t="s">
        <v>17</v>
      </c>
      <c r="J8864" t="s">
        <v>3354</v>
      </c>
      <c r="K8864" t="s">
        <v>3383</v>
      </c>
      <c r="M8864" t="s">
        <v>3359</v>
      </c>
      <c r="AF8864" t="s">
        <v>3060</v>
      </c>
      <c r="AH8864" s="2">
        <v>40310.489050925928</v>
      </c>
    </row>
    <row r="8865" spans="2:35" x14ac:dyDescent="0.35">
      <c r="B8865" s="5">
        <f t="shared" si="794"/>
        <v>8863</v>
      </c>
      <c r="C8865">
        <f t="shared" si="796"/>
        <v>406</v>
      </c>
      <c r="D8865" s="16">
        <v>1977</v>
      </c>
      <c r="E8865" t="s">
        <v>15</v>
      </c>
      <c r="F8865" t="s">
        <v>25</v>
      </c>
      <c r="G8865">
        <v>998668</v>
      </c>
      <c r="H8865" t="s">
        <v>17</v>
      </c>
      <c r="K8865" t="s">
        <v>3383</v>
      </c>
      <c r="M8865" t="s">
        <v>3359</v>
      </c>
      <c r="AF8865" t="s">
        <v>3060</v>
      </c>
      <c r="AH8865" s="2">
        <v>39940.509733796294</v>
      </c>
    </row>
    <row r="8866" spans="2:35" x14ac:dyDescent="0.35">
      <c r="B8866" s="5">
        <f t="shared" si="794"/>
        <v>8864</v>
      </c>
      <c r="C8866">
        <f t="shared" si="796"/>
        <v>668</v>
      </c>
      <c r="D8866" s="16">
        <v>1977</v>
      </c>
      <c r="E8866" s="3" t="s">
        <v>15</v>
      </c>
      <c r="F8866" s="3" t="s">
        <v>25</v>
      </c>
      <c r="G8866" s="3">
        <v>999074</v>
      </c>
      <c r="H8866" s="3"/>
      <c r="I8866" s="3"/>
      <c r="J8866" s="3"/>
      <c r="K8866" s="3"/>
      <c r="L8866" s="3"/>
      <c r="M8866" s="3"/>
      <c r="N8866" s="3"/>
      <c r="O8866" s="3"/>
      <c r="P8866" s="3"/>
      <c r="Q8866" s="3"/>
      <c r="R8866" s="3"/>
      <c r="S8866" s="152"/>
      <c r="T8866" s="3"/>
      <c r="U8866" s="3"/>
      <c r="V8866" s="143"/>
      <c r="W8866" s="3"/>
      <c r="X8866" s="3"/>
      <c r="Y8866" s="3"/>
      <c r="Z8866" s="3"/>
      <c r="AB8866" s="3"/>
      <c r="AE8866" s="3"/>
      <c r="AF8866" s="3" t="s">
        <v>3451</v>
      </c>
      <c r="AG8866" s="3"/>
      <c r="AH8866" s="153">
        <v>45661</v>
      </c>
      <c r="AI8866" s="14" t="s">
        <v>4595</v>
      </c>
    </row>
    <row r="8867" spans="2:35" x14ac:dyDescent="0.35">
      <c r="B8867" s="5">
        <f t="shared" ref="B8867:B8930" si="798">+B8866+1</f>
        <v>8865</v>
      </c>
      <c r="D8867" s="16">
        <v>1977</v>
      </c>
      <c r="E8867" t="s">
        <v>759</v>
      </c>
      <c r="F8867" t="s">
        <v>25</v>
      </c>
      <c r="G8867">
        <v>999742</v>
      </c>
      <c r="H8867" t="s">
        <v>17</v>
      </c>
      <c r="J8867" t="s">
        <v>3354</v>
      </c>
      <c r="K8867" t="s">
        <v>3383</v>
      </c>
      <c r="L8867" t="s">
        <v>143</v>
      </c>
      <c r="M8867" t="s">
        <v>3359</v>
      </c>
      <c r="U8867" t="s">
        <v>3687</v>
      </c>
      <c r="V8867" s="43" t="s">
        <v>3359</v>
      </c>
      <c r="AF8867" t="s">
        <v>3060</v>
      </c>
      <c r="AH8867" s="2">
        <v>40323.312673611108</v>
      </c>
    </row>
    <row r="8868" spans="2:35" ht="15" customHeight="1" x14ac:dyDescent="0.35">
      <c r="B8868" s="5">
        <f t="shared" si="798"/>
        <v>8866</v>
      </c>
      <c r="D8868" s="16">
        <v>1977</v>
      </c>
      <c r="E8868" t="s">
        <v>3787</v>
      </c>
      <c r="F8868" t="s">
        <v>16</v>
      </c>
      <c r="G8868" t="s">
        <v>2807</v>
      </c>
      <c r="H8868" t="s">
        <v>17</v>
      </c>
      <c r="J8868" t="s">
        <v>380</v>
      </c>
      <c r="K8868" t="s">
        <v>3383</v>
      </c>
      <c r="L8868" t="s">
        <v>21</v>
      </c>
      <c r="M8868" t="s">
        <v>3359</v>
      </c>
      <c r="U8868" t="s">
        <v>3557</v>
      </c>
      <c r="W8868" t="s">
        <v>3557</v>
      </c>
      <c r="AD8868" s="3" t="s">
        <v>2808</v>
      </c>
      <c r="AF8868" t="s">
        <v>3060</v>
      </c>
      <c r="AH8868" s="2">
        <v>39915.069745370369</v>
      </c>
    </row>
    <row r="8869" spans="2:35" ht="15" customHeight="1" x14ac:dyDescent="0.35">
      <c r="B8869" s="5">
        <f t="shared" si="798"/>
        <v>8867</v>
      </c>
      <c r="D8869" s="16">
        <v>1977</v>
      </c>
      <c r="E8869" t="s">
        <v>15</v>
      </c>
      <c r="F8869" t="s">
        <v>16</v>
      </c>
      <c r="G8869" t="s">
        <v>2809</v>
      </c>
      <c r="H8869" t="s">
        <v>17</v>
      </c>
      <c r="J8869" t="s">
        <v>3354</v>
      </c>
      <c r="M8869" t="s">
        <v>3359</v>
      </c>
      <c r="AF8869" t="s">
        <v>3060</v>
      </c>
      <c r="AH8869" s="2">
        <v>40092.880613425928</v>
      </c>
    </row>
    <row r="8870" spans="2:35" ht="15" customHeight="1" x14ac:dyDescent="0.35">
      <c r="B8870" s="5">
        <f t="shared" si="798"/>
        <v>8868</v>
      </c>
      <c r="D8870" s="16">
        <v>1977</v>
      </c>
      <c r="E8870" t="s">
        <v>15</v>
      </c>
      <c r="F8870" t="s">
        <v>16</v>
      </c>
      <c r="G8870" t="s">
        <v>2810</v>
      </c>
      <c r="H8870" t="s">
        <v>17</v>
      </c>
      <c r="J8870" t="s">
        <v>3354</v>
      </c>
      <c r="K8870" t="s">
        <v>3383</v>
      </c>
      <c r="M8870" t="s">
        <v>3359</v>
      </c>
      <c r="AF8870" t="s">
        <v>3060</v>
      </c>
      <c r="AH8870" s="2">
        <v>40030.413865740738</v>
      </c>
    </row>
    <row r="8871" spans="2:35" ht="15" customHeight="1" x14ac:dyDescent="0.35">
      <c r="B8871" s="5">
        <f t="shared" si="798"/>
        <v>8869</v>
      </c>
      <c r="D8871" s="16">
        <v>1977</v>
      </c>
      <c r="E8871" t="s">
        <v>15</v>
      </c>
      <c r="F8871" t="s">
        <v>16</v>
      </c>
      <c r="G8871" t="s">
        <v>2811</v>
      </c>
      <c r="H8871" t="s">
        <v>17</v>
      </c>
      <c r="M8871" t="s">
        <v>3359</v>
      </c>
      <c r="AF8871" t="s">
        <v>3060</v>
      </c>
      <c r="AH8871" s="2">
        <v>40454.915127314816</v>
      </c>
    </row>
    <row r="8872" spans="2:35" ht="15" customHeight="1" x14ac:dyDescent="0.35">
      <c r="B8872" s="5">
        <f t="shared" si="798"/>
        <v>8870</v>
      </c>
      <c r="D8872" s="16">
        <v>1977</v>
      </c>
      <c r="E8872" t="s">
        <v>15</v>
      </c>
      <c r="F8872" t="s">
        <v>16</v>
      </c>
      <c r="G8872" t="s">
        <v>3955</v>
      </c>
      <c r="J8872" t="s">
        <v>3354</v>
      </c>
      <c r="K8872" t="s">
        <v>3383</v>
      </c>
      <c r="M8872" t="s">
        <v>3453</v>
      </c>
      <c r="T8872" t="s">
        <v>3262</v>
      </c>
      <c r="U8872" t="s">
        <v>3857</v>
      </c>
      <c r="W8872" t="s">
        <v>3572</v>
      </c>
      <c r="X8872" t="s">
        <v>3660</v>
      </c>
      <c r="AF8872" t="s">
        <v>3451</v>
      </c>
      <c r="AH8872" s="2">
        <v>45343</v>
      </c>
    </row>
    <row r="8873" spans="2:35" ht="15" customHeight="1" x14ac:dyDescent="0.35">
      <c r="B8873" s="5">
        <f t="shared" si="798"/>
        <v>8871</v>
      </c>
      <c r="D8873" s="16">
        <v>1977</v>
      </c>
      <c r="E8873" t="s">
        <v>15</v>
      </c>
      <c r="F8873" t="s">
        <v>16</v>
      </c>
      <c r="G8873" t="s">
        <v>2812</v>
      </c>
      <c r="H8873" t="s">
        <v>17</v>
      </c>
      <c r="J8873" t="s">
        <v>3354</v>
      </c>
      <c r="K8873" t="s">
        <v>3383</v>
      </c>
      <c r="L8873" t="s">
        <v>2813</v>
      </c>
      <c r="M8873" t="s">
        <v>3359</v>
      </c>
      <c r="AF8873" t="s">
        <v>3060</v>
      </c>
      <c r="AH8873" s="2">
        <v>40897.687662037039</v>
      </c>
    </row>
    <row r="8874" spans="2:35" ht="15" customHeight="1" x14ac:dyDescent="0.35">
      <c r="B8874" s="5">
        <f t="shared" si="798"/>
        <v>8872</v>
      </c>
      <c r="D8874" s="16">
        <v>1977</v>
      </c>
      <c r="E8874" t="s">
        <v>15</v>
      </c>
      <c r="F8874" t="s">
        <v>16</v>
      </c>
      <c r="G8874" t="s">
        <v>2814</v>
      </c>
      <c r="H8874" t="s">
        <v>17</v>
      </c>
      <c r="J8874" t="s">
        <v>3354</v>
      </c>
      <c r="K8874" t="s">
        <v>3383</v>
      </c>
      <c r="L8874" t="s">
        <v>135</v>
      </c>
      <c r="M8874" t="s">
        <v>3359</v>
      </c>
      <c r="AB8874" t="s">
        <v>139</v>
      </c>
      <c r="AF8874" t="s">
        <v>3060</v>
      </c>
      <c r="AH8874" s="2">
        <v>41040.934803240743</v>
      </c>
    </row>
    <row r="8875" spans="2:35" ht="15" customHeight="1" x14ac:dyDescent="0.35">
      <c r="B8875" s="5">
        <f t="shared" si="798"/>
        <v>8873</v>
      </c>
      <c r="D8875" s="16">
        <v>1977</v>
      </c>
      <c r="E8875" t="s">
        <v>15</v>
      </c>
      <c r="F8875" t="s">
        <v>16</v>
      </c>
      <c r="G8875" t="s">
        <v>2815</v>
      </c>
      <c r="H8875" t="s">
        <v>17</v>
      </c>
      <c r="J8875" t="s">
        <v>3354</v>
      </c>
      <c r="K8875" t="s">
        <v>3383</v>
      </c>
      <c r="L8875" t="s">
        <v>156</v>
      </c>
      <c r="M8875" t="s">
        <v>3359</v>
      </c>
      <c r="AF8875" t="s">
        <v>3060</v>
      </c>
      <c r="AH8875" s="2">
        <v>40384.334618055553</v>
      </c>
    </row>
    <row r="8876" spans="2:35" ht="15" customHeight="1" x14ac:dyDescent="0.35">
      <c r="B8876" s="5">
        <f t="shared" si="798"/>
        <v>8874</v>
      </c>
      <c r="D8876" s="16">
        <v>1977</v>
      </c>
      <c r="E8876" t="s">
        <v>15</v>
      </c>
      <c r="F8876" t="s">
        <v>25</v>
      </c>
      <c r="G8876" t="s">
        <v>2816</v>
      </c>
      <c r="H8876" t="s">
        <v>17</v>
      </c>
      <c r="K8876" t="s">
        <v>3383</v>
      </c>
      <c r="M8876" t="s">
        <v>3359</v>
      </c>
      <c r="AF8876" t="s">
        <v>3060</v>
      </c>
      <c r="AH8876" s="2">
        <v>40814.752951388888</v>
      </c>
    </row>
    <row r="8877" spans="2:35" ht="15" customHeight="1" x14ac:dyDescent="0.35">
      <c r="B8877" s="5">
        <f t="shared" si="798"/>
        <v>8875</v>
      </c>
      <c r="D8877" s="16">
        <v>1977</v>
      </c>
      <c r="E8877" t="s">
        <v>15</v>
      </c>
      <c r="F8877" t="s">
        <v>25</v>
      </c>
      <c r="G8877" t="s">
        <v>2817</v>
      </c>
      <c r="H8877" t="s">
        <v>17</v>
      </c>
      <c r="J8877" t="s">
        <v>3354</v>
      </c>
      <c r="K8877" t="s">
        <v>3383</v>
      </c>
      <c r="L8877" t="s">
        <v>2818</v>
      </c>
      <c r="M8877" t="s">
        <v>3359</v>
      </c>
      <c r="AF8877" t="s">
        <v>3060</v>
      </c>
      <c r="AH8877" s="2">
        <v>40853.309178240743</v>
      </c>
    </row>
    <row r="8878" spans="2:35" ht="15" customHeight="1" x14ac:dyDescent="0.35">
      <c r="B8878" s="5">
        <f t="shared" si="798"/>
        <v>8876</v>
      </c>
      <c r="D8878" s="16">
        <v>1977</v>
      </c>
      <c r="E8878" t="s">
        <v>15</v>
      </c>
      <c r="F8878" t="s">
        <v>25</v>
      </c>
      <c r="G8878" t="s">
        <v>2819</v>
      </c>
      <c r="H8878" t="s">
        <v>17</v>
      </c>
      <c r="K8878" t="s">
        <v>3383</v>
      </c>
      <c r="L8878" t="s">
        <v>1069</v>
      </c>
      <c r="M8878" t="s">
        <v>3359</v>
      </c>
      <c r="AF8878" t="s">
        <v>3060</v>
      </c>
      <c r="AH8878" s="2">
        <v>40051.386724537035</v>
      </c>
    </row>
    <row r="8879" spans="2:35" ht="15" customHeight="1" x14ac:dyDescent="0.35">
      <c r="B8879" s="5">
        <f t="shared" si="798"/>
        <v>8877</v>
      </c>
      <c r="D8879" s="16">
        <v>1977</v>
      </c>
      <c r="E8879" t="s">
        <v>15</v>
      </c>
      <c r="F8879" t="s">
        <v>25</v>
      </c>
      <c r="G8879" t="s">
        <v>2820</v>
      </c>
      <c r="H8879" t="s">
        <v>17</v>
      </c>
      <c r="J8879" t="s">
        <v>3354</v>
      </c>
      <c r="K8879" t="s">
        <v>3383</v>
      </c>
      <c r="L8879" t="s">
        <v>2821</v>
      </c>
      <c r="M8879" t="s">
        <v>3359</v>
      </c>
      <c r="AF8879" t="s">
        <v>3060</v>
      </c>
      <c r="AH8879" s="2">
        <v>39921.536678240744</v>
      </c>
    </row>
    <row r="8880" spans="2:35" ht="15" customHeight="1" x14ac:dyDescent="0.35">
      <c r="B8880" s="5">
        <f t="shared" si="798"/>
        <v>8878</v>
      </c>
      <c r="D8880" s="16">
        <v>1977</v>
      </c>
      <c r="E8880" t="s">
        <v>15</v>
      </c>
      <c r="F8880" t="s">
        <v>25</v>
      </c>
      <c r="G8880" t="s">
        <v>2822</v>
      </c>
      <c r="H8880" t="s">
        <v>17</v>
      </c>
      <c r="J8880" t="s">
        <v>3354</v>
      </c>
      <c r="K8880" t="s">
        <v>3383</v>
      </c>
      <c r="L8880" t="s">
        <v>2823</v>
      </c>
      <c r="M8880" t="s">
        <v>3359</v>
      </c>
      <c r="AF8880" t="s">
        <v>3060</v>
      </c>
      <c r="AH8880" s="2">
        <v>39966.895949074074</v>
      </c>
    </row>
    <row r="8881" spans="1:35" ht="15.5" x14ac:dyDescent="0.35">
      <c r="B8881" s="5">
        <f t="shared" si="798"/>
        <v>8879</v>
      </c>
      <c r="D8881" s="16">
        <v>1977</v>
      </c>
      <c r="E8881" s="116" t="s">
        <v>15</v>
      </c>
      <c r="F8881" s="116" t="s">
        <v>25</v>
      </c>
      <c r="G8881" s="117" t="s">
        <v>5948</v>
      </c>
      <c r="H8881" s="172" t="s">
        <v>5836</v>
      </c>
      <c r="I8881" s="172"/>
      <c r="J8881" s="172" t="s">
        <v>3354</v>
      </c>
      <c r="K8881" s="172" t="s">
        <v>3383</v>
      </c>
      <c r="L8881" s="172"/>
      <c r="M8881" s="172" t="s">
        <v>3453</v>
      </c>
      <c r="N8881" s="172"/>
      <c r="O8881" s="172"/>
      <c r="P8881" s="172"/>
      <c r="Q8881" s="172"/>
      <c r="R8881" s="172"/>
      <c r="S8881" s="173"/>
      <c r="T8881" s="172" t="s">
        <v>3262</v>
      </c>
      <c r="U8881" s="172"/>
      <c r="V8881" s="174"/>
      <c r="W8881" s="172" t="s">
        <v>3572</v>
      </c>
      <c r="X8881" s="172" t="s">
        <v>3660</v>
      </c>
      <c r="Y8881" s="172"/>
      <c r="Z8881" s="172"/>
      <c r="AA8881" s="172" t="s">
        <v>3262</v>
      </c>
      <c r="AB8881" s="172"/>
      <c r="AC8881" s="172"/>
      <c r="AD8881" s="172"/>
      <c r="AE8881" s="172"/>
      <c r="AF8881" t="s">
        <v>3451</v>
      </c>
      <c r="AH8881" s="2">
        <v>45966</v>
      </c>
      <c r="AI8881" s="36" t="s">
        <v>5949</v>
      </c>
    </row>
    <row r="8882" spans="1:35" ht="15" customHeight="1" thickBot="1" x14ac:dyDescent="0.4">
      <c r="B8882" s="5">
        <f t="shared" si="798"/>
        <v>8880</v>
      </c>
      <c r="D8882" s="16">
        <v>1977</v>
      </c>
      <c r="E8882" t="s">
        <v>2660</v>
      </c>
      <c r="F8882" t="s">
        <v>25</v>
      </c>
      <c r="G8882" t="s">
        <v>2824</v>
      </c>
      <c r="H8882" t="s">
        <v>17</v>
      </c>
      <c r="J8882" t="s">
        <v>3354</v>
      </c>
      <c r="K8882" t="s">
        <v>3383</v>
      </c>
      <c r="L8882" t="s">
        <v>37</v>
      </c>
      <c r="M8882" t="s">
        <v>3359</v>
      </c>
      <c r="AF8882" t="s">
        <v>3060</v>
      </c>
      <c r="AH8882" s="2">
        <v>39784.565162037034</v>
      </c>
    </row>
    <row r="8883" spans="1:35" ht="15" customHeight="1" thickBot="1" x14ac:dyDescent="0.4">
      <c r="B8883" s="5">
        <f t="shared" si="798"/>
        <v>8881</v>
      </c>
      <c r="D8883" s="16">
        <v>1977</v>
      </c>
      <c r="E8883" s="159" t="s">
        <v>15</v>
      </c>
      <c r="F8883" s="159" t="s">
        <v>25</v>
      </c>
      <c r="G8883" s="159" t="s">
        <v>6647</v>
      </c>
      <c r="H8883" s="159"/>
      <c r="I8883" s="159"/>
      <c r="J8883" s="159" t="s">
        <v>3354</v>
      </c>
      <c r="K8883" s="159" t="s">
        <v>3383</v>
      </c>
      <c r="L8883" s="159"/>
      <c r="M8883" s="159" t="s">
        <v>3453</v>
      </c>
      <c r="N8883" s="159"/>
      <c r="O8883" s="159"/>
      <c r="P8883" s="159"/>
      <c r="Q8883" s="159"/>
      <c r="R8883" s="159"/>
      <c r="S8883" s="159"/>
      <c r="T8883" s="159" t="s">
        <v>3262</v>
      </c>
      <c r="U8883" s="159"/>
      <c r="V8883" s="159"/>
      <c r="W8883" s="159" t="s">
        <v>3572</v>
      </c>
      <c r="X8883" s="159" t="s">
        <v>3660</v>
      </c>
      <c r="Y8883" s="159"/>
      <c r="Z8883" s="159"/>
      <c r="AA8883" s="159" t="s">
        <v>3262</v>
      </c>
      <c r="AB8883" s="159"/>
      <c r="AC8883" s="159"/>
      <c r="AD8883" s="159"/>
      <c r="AE8883" s="159"/>
      <c r="AF8883" t="s">
        <v>3451</v>
      </c>
      <c r="AG8883" s="159"/>
      <c r="AH8883" s="176">
        <v>46207</v>
      </c>
      <c r="AI8883" s="76" t="s">
        <v>6648</v>
      </c>
    </row>
    <row r="8884" spans="1:35" ht="15" customHeight="1" x14ac:dyDescent="0.35">
      <c r="B8884" s="5">
        <f t="shared" si="798"/>
        <v>8882</v>
      </c>
      <c r="D8884" s="16">
        <v>1977</v>
      </c>
      <c r="E8884" t="s">
        <v>15</v>
      </c>
      <c r="F8884" t="s">
        <v>25</v>
      </c>
      <c r="G8884" t="s">
        <v>2825</v>
      </c>
      <c r="H8884" t="s">
        <v>17</v>
      </c>
      <c r="J8884" t="s">
        <v>3354</v>
      </c>
      <c r="L8884" t="s">
        <v>2821</v>
      </c>
      <c r="M8884" t="s">
        <v>3359</v>
      </c>
      <c r="AB8884" t="s">
        <v>81</v>
      </c>
      <c r="AD8884" s="3" t="s">
        <v>2826</v>
      </c>
      <c r="AF8884" t="s">
        <v>3060</v>
      </c>
      <c r="AH8884" s="2">
        <v>40036.707881944443</v>
      </c>
    </row>
    <row r="8885" spans="1:35" ht="15" customHeight="1" x14ac:dyDescent="0.35">
      <c r="B8885" s="5">
        <f t="shared" si="798"/>
        <v>8883</v>
      </c>
      <c r="D8885" s="16">
        <v>1977</v>
      </c>
      <c r="E8885" t="s">
        <v>15</v>
      </c>
      <c r="F8885" t="s">
        <v>25</v>
      </c>
      <c r="G8885" t="s">
        <v>2827</v>
      </c>
      <c r="H8885" t="s">
        <v>17</v>
      </c>
      <c r="J8885" t="s">
        <v>3354</v>
      </c>
      <c r="K8885" t="s">
        <v>3383</v>
      </c>
      <c r="L8885" t="s">
        <v>602</v>
      </c>
      <c r="M8885" t="s">
        <v>3359</v>
      </c>
      <c r="S8885" s="148">
        <v>460</v>
      </c>
      <c r="AC8885" s="3">
        <v>1979</v>
      </c>
      <c r="AF8885" t="s">
        <v>3060</v>
      </c>
      <c r="AH8885" s="2">
        <v>39979.632210648146</v>
      </c>
    </row>
    <row r="8886" spans="1:35" ht="15" customHeight="1" x14ac:dyDescent="0.35">
      <c r="B8886" s="5">
        <f t="shared" si="798"/>
        <v>8884</v>
      </c>
      <c r="D8886" s="16">
        <v>1977</v>
      </c>
      <c r="E8886" t="s">
        <v>15</v>
      </c>
      <c r="F8886" t="s">
        <v>25</v>
      </c>
      <c r="G8886" t="s">
        <v>2828</v>
      </c>
      <c r="H8886" t="s">
        <v>17</v>
      </c>
      <c r="J8886" t="s">
        <v>3356</v>
      </c>
      <c r="K8886" t="s">
        <v>3383</v>
      </c>
      <c r="L8886" t="s">
        <v>2829</v>
      </c>
      <c r="M8886" t="s">
        <v>3359</v>
      </c>
      <c r="AB8886" t="s">
        <v>195</v>
      </c>
      <c r="AF8886" t="s">
        <v>3060</v>
      </c>
      <c r="AH8886" s="2">
        <v>40141.516261574077</v>
      </c>
    </row>
    <row r="8887" spans="1:35" ht="15" customHeight="1" x14ac:dyDescent="0.35">
      <c r="B8887" s="5">
        <f t="shared" si="798"/>
        <v>8885</v>
      </c>
      <c r="D8887" s="16">
        <v>1977</v>
      </c>
      <c r="E8887" t="s">
        <v>15</v>
      </c>
      <c r="F8887" t="s">
        <v>25</v>
      </c>
      <c r="G8887" t="s">
        <v>2830</v>
      </c>
      <c r="H8887" t="s">
        <v>17</v>
      </c>
      <c r="J8887" t="s">
        <v>3354</v>
      </c>
      <c r="K8887" t="s">
        <v>3383</v>
      </c>
      <c r="L8887" t="s">
        <v>46</v>
      </c>
      <c r="M8887" t="s">
        <v>3359</v>
      </c>
      <c r="AF8887" t="s">
        <v>3060</v>
      </c>
      <c r="AH8887" s="2">
        <v>40805.386805555558</v>
      </c>
    </row>
    <row r="8888" spans="1:35" ht="15" customHeight="1" x14ac:dyDescent="0.35">
      <c r="B8888" s="5">
        <f t="shared" si="798"/>
        <v>8886</v>
      </c>
      <c r="D8888" s="16">
        <v>1977</v>
      </c>
      <c r="E8888" t="s">
        <v>15</v>
      </c>
      <c r="F8888" t="s">
        <v>16</v>
      </c>
      <c r="G8888" t="s">
        <v>2831</v>
      </c>
      <c r="H8888" t="s">
        <v>17</v>
      </c>
      <c r="J8888" t="s">
        <v>3354</v>
      </c>
      <c r="K8888" t="s">
        <v>3383</v>
      </c>
      <c r="L8888" t="s">
        <v>2494</v>
      </c>
      <c r="M8888" t="s">
        <v>3359</v>
      </c>
      <c r="AB8888" t="s">
        <v>31</v>
      </c>
      <c r="AE8888" t="s">
        <v>167</v>
      </c>
      <c r="AF8888" t="s">
        <v>3060</v>
      </c>
      <c r="AH8888" s="2">
        <v>40350.58693287037</v>
      </c>
    </row>
    <row r="8889" spans="1:35" ht="15" customHeight="1" thickBot="1" x14ac:dyDescent="0.4">
      <c r="B8889" s="5">
        <f t="shared" si="798"/>
        <v>8887</v>
      </c>
      <c r="D8889" s="16">
        <v>1977</v>
      </c>
      <c r="E8889" t="s">
        <v>15</v>
      </c>
      <c r="F8889" t="s">
        <v>16</v>
      </c>
      <c r="G8889" t="s">
        <v>2832</v>
      </c>
      <c r="H8889" t="s">
        <v>17</v>
      </c>
      <c r="M8889" t="s">
        <v>3359</v>
      </c>
      <c r="AF8889" t="s">
        <v>3060</v>
      </c>
      <c r="AH8889" s="2">
        <v>40684.442847222221</v>
      </c>
    </row>
    <row r="8890" spans="1:35" ht="15" thickBot="1" x14ac:dyDescent="0.4">
      <c r="B8890" s="5">
        <f t="shared" si="798"/>
        <v>8888</v>
      </c>
      <c r="D8890" s="16">
        <v>1977</v>
      </c>
      <c r="E8890" s="159" t="s">
        <v>15</v>
      </c>
      <c r="F8890" s="159" t="s">
        <v>16</v>
      </c>
      <c r="G8890" s="159" t="s">
        <v>6230</v>
      </c>
      <c r="H8890" s="159"/>
      <c r="I8890" s="159"/>
      <c r="J8890" s="159" t="s">
        <v>3354</v>
      </c>
      <c r="K8890" s="159" t="s">
        <v>3383</v>
      </c>
      <c r="L8890" s="159"/>
      <c r="M8890" s="159" t="s">
        <v>3453</v>
      </c>
      <c r="N8890" s="159"/>
      <c r="O8890" s="159"/>
      <c r="P8890" s="159"/>
      <c r="Q8890" s="159"/>
      <c r="R8890" s="159"/>
      <c r="S8890" s="159"/>
      <c r="T8890" s="159" t="s">
        <v>3262</v>
      </c>
      <c r="U8890" s="159"/>
      <c r="V8890" s="161"/>
      <c r="W8890" s="159" t="s">
        <v>3572</v>
      </c>
      <c r="X8890" s="159" t="s">
        <v>3660</v>
      </c>
      <c r="Y8890" s="159"/>
      <c r="Z8890" s="159"/>
      <c r="AA8890" s="159" t="s">
        <v>3262</v>
      </c>
      <c r="AB8890" s="159"/>
      <c r="AC8890" s="159"/>
      <c r="AD8890" s="159"/>
      <c r="AE8890" s="159"/>
      <c r="AF8890" t="s">
        <v>3451</v>
      </c>
      <c r="AG8890" s="159"/>
      <c r="AH8890" s="176">
        <v>46034</v>
      </c>
      <c r="AI8890" s="76" t="s">
        <v>6231</v>
      </c>
    </row>
    <row r="8891" spans="1:35" ht="15" customHeight="1" x14ac:dyDescent="0.35">
      <c r="B8891" s="5">
        <f t="shared" si="798"/>
        <v>8889</v>
      </c>
      <c r="D8891" s="16">
        <v>1977</v>
      </c>
      <c r="E8891" t="s">
        <v>15</v>
      </c>
      <c r="F8891" t="s">
        <v>16</v>
      </c>
      <c r="G8891" t="s">
        <v>2833</v>
      </c>
      <c r="H8891" t="s">
        <v>17</v>
      </c>
      <c r="J8891" t="s">
        <v>3354</v>
      </c>
      <c r="L8891" t="s">
        <v>130</v>
      </c>
      <c r="M8891" t="s">
        <v>3359</v>
      </c>
      <c r="AB8891" t="s">
        <v>195</v>
      </c>
      <c r="AF8891" t="s">
        <v>3060</v>
      </c>
      <c r="AH8891" s="2">
        <v>40111.385312500002</v>
      </c>
    </row>
    <row r="8892" spans="1:35" ht="15" customHeight="1" thickBot="1" x14ac:dyDescent="0.5">
      <c r="B8892" s="5">
        <f t="shared" si="798"/>
        <v>8890</v>
      </c>
      <c r="D8892" s="82">
        <v>1978</v>
      </c>
      <c r="E8892" t="s">
        <v>560</v>
      </c>
      <c r="F8892" t="s">
        <v>2064</v>
      </c>
      <c r="G8892" t="s">
        <v>4256</v>
      </c>
      <c r="AF8892" t="s">
        <v>3451</v>
      </c>
      <c r="AH8892" s="2">
        <v>45562</v>
      </c>
    </row>
    <row r="8893" spans="1:35" ht="15" customHeight="1" thickBot="1" x14ac:dyDescent="0.4">
      <c r="B8893" s="5">
        <f t="shared" si="798"/>
        <v>8891</v>
      </c>
      <c r="D8893" s="202">
        <v>1978</v>
      </c>
      <c r="E8893" s="159" t="s">
        <v>15</v>
      </c>
      <c r="F8893" s="159" t="s">
        <v>25</v>
      </c>
      <c r="G8893" s="159" t="s">
        <v>4352</v>
      </c>
      <c r="H8893" s="159"/>
      <c r="I8893" s="159"/>
      <c r="J8893" s="159"/>
      <c r="K8893" s="159"/>
      <c r="L8893" s="159"/>
      <c r="M8893" s="159"/>
      <c r="N8893" s="159"/>
      <c r="O8893" s="159"/>
      <c r="P8893" s="159"/>
      <c r="Q8893" s="159"/>
      <c r="R8893" s="159"/>
      <c r="S8893" s="203"/>
      <c r="T8893" s="159"/>
      <c r="U8893" s="159"/>
      <c r="V8893" s="161"/>
      <c r="W8893" s="159"/>
      <c r="X8893" s="159"/>
      <c r="Y8893" s="159"/>
      <c r="Z8893" s="159"/>
      <c r="AA8893" s="159"/>
      <c r="AB8893" s="159"/>
      <c r="AC8893" s="159"/>
      <c r="AE8893" s="159"/>
      <c r="AF8893" s="159" t="s">
        <v>3451</v>
      </c>
      <c r="AG8893" s="159"/>
      <c r="AH8893" s="176">
        <v>45568</v>
      </c>
      <c r="AI8893" s="167" t="s">
        <v>4353</v>
      </c>
    </row>
    <row r="8894" spans="1:35" ht="15" customHeight="1" thickBot="1" x14ac:dyDescent="0.4">
      <c r="A8894" s="159"/>
      <c r="B8894" s="5">
        <f t="shared" si="798"/>
        <v>8892</v>
      </c>
      <c r="D8894" s="16">
        <v>1978</v>
      </c>
      <c r="E8894" t="s">
        <v>15</v>
      </c>
      <c r="F8894" t="s">
        <v>25</v>
      </c>
      <c r="G8894" t="s">
        <v>2834</v>
      </c>
      <c r="H8894" t="s">
        <v>17</v>
      </c>
      <c r="J8894" t="s">
        <v>3354</v>
      </c>
      <c r="K8894" t="s">
        <v>3383</v>
      </c>
      <c r="L8894" t="s">
        <v>2835</v>
      </c>
      <c r="M8894" t="s">
        <v>3359</v>
      </c>
      <c r="AB8894" t="s">
        <v>195</v>
      </c>
      <c r="AF8894" t="s">
        <v>3060</v>
      </c>
      <c r="AH8894" s="2">
        <v>40079.732199074075</v>
      </c>
    </row>
    <row r="8895" spans="1:35" ht="15" customHeight="1" x14ac:dyDescent="0.35">
      <c r="B8895" s="5">
        <f t="shared" si="798"/>
        <v>8893</v>
      </c>
      <c r="D8895" s="16">
        <v>1978</v>
      </c>
      <c r="E8895" t="s">
        <v>15</v>
      </c>
      <c r="F8895" t="s">
        <v>25</v>
      </c>
      <c r="G8895" t="s">
        <v>2836</v>
      </c>
      <c r="H8895" t="s">
        <v>17</v>
      </c>
      <c r="J8895" t="s">
        <v>3354</v>
      </c>
      <c r="K8895" t="s">
        <v>3383</v>
      </c>
      <c r="L8895" t="s">
        <v>377</v>
      </c>
      <c r="M8895" t="s">
        <v>3359</v>
      </c>
      <c r="AB8895" t="s">
        <v>81</v>
      </c>
      <c r="AF8895" t="s">
        <v>3060</v>
      </c>
      <c r="AH8895" s="2">
        <v>40144.403715277775</v>
      </c>
    </row>
    <row r="8896" spans="1:35" ht="15" customHeight="1" thickBot="1" x14ac:dyDescent="0.4">
      <c r="B8896" s="5">
        <f t="shared" si="798"/>
        <v>8894</v>
      </c>
      <c r="D8896" s="16">
        <v>1978</v>
      </c>
      <c r="E8896" t="s">
        <v>15</v>
      </c>
      <c r="F8896" t="s">
        <v>25</v>
      </c>
      <c r="G8896" t="s">
        <v>2837</v>
      </c>
      <c r="H8896" t="s">
        <v>17</v>
      </c>
      <c r="J8896" t="s">
        <v>3354</v>
      </c>
      <c r="K8896" t="s">
        <v>3383</v>
      </c>
      <c r="L8896" t="s">
        <v>377</v>
      </c>
      <c r="M8896" t="s">
        <v>3359</v>
      </c>
      <c r="AB8896" t="s">
        <v>139</v>
      </c>
      <c r="AD8896" s="3" t="s">
        <v>2838</v>
      </c>
      <c r="AF8896" t="s">
        <v>3060</v>
      </c>
      <c r="AH8896" s="2">
        <v>41042.610300925924</v>
      </c>
    </row>
    <row r="8897" spans="1:35" ht="15" thickBot="1" x14ac:dyDescent="0.4">
      <c r="B8897" s="5">
        <f t="shared" si="798"/>
        <v>8895</v>
      </c>
      <c r="D8897" s="16">
        <v>1978</v>
      </c>
      <c r="E8897" s="159" t="s">
        <v>15</v>
      </c>
      <c r="F8897" s="159" t="s">
        <v>25</v>
      </c>
      <c r="G8897" s="159" t="s">
        <v>4854</v>
      </c>
      <c r="H8897" s="159"/>
      <c r="I8897" s="159"/>
      <c r="J8897" s="159"/>
      <c r="K8897" s="159" t="s">
        <v>3383</v>
      </c>
      <c r="L8897" s="159"/>
      <c r="M8897" s="159"/>
      <c r="N8897" s="159"/>
      <c r="O8897" s="159"/>
      <c r="P8897" s="159"/>
      <c r="Q8897" s="159"/>
      <c r="R8897" s="159"/>
      <c r="S8897" s="203"/>
      <c r="T8897" s="159"/>
      <c r="U8897" s="159"/>
      <c r="V8897" s="161"/>
      <c r="W8897" s="159"/>
      <c r="X8897" s="159"/>
      <c r="Y8897" s="159"/>
      <c r="Z8897" s="159"/>
      <c r="AA8897" s="159"/>
      <c r="AB8897" s="159"/>
      <c r="AC8897" s="159"/>
      <c r="AE8897" s="159"/>
      <c r="AF8897" s="159" t="s">
        <v>3451</v>
      </c>
      <c r="AG8897" s="159"/>
      <c r="AH8897" s="176">
        <v>45739</v>
      </c>
      <c r="AI8897" s="167" t="s">
        <v>4855</v>
      </c>
    </row>
    <row r="8898" spans="1:35" ht="15" customHeight="1" thickBot="1" x14ac:dyDescent="0.4">
      <c r="A8898" s="159"/>
      <c r="B8898" s="5">
        <f t="shared" si="798"/>
        <v>8896</v>
      </c>
      <c r="D8898" s="16">
        <v>1978</v>
      </c>
      <c r="E8898" s="16"/>
      <c r="F8898" t="s">
        <v>25</v>
      </c>
      <c r="G8898" t="s">
        <v>2839</v>
      </c>
      <c r="H8898" t="s">
        <v>17</v>
      </c>
      <c r="J8898" t="s">
        <v>380</v>
      </c>
      <c r="M8898" t="s">
        <v>3359</v>
      </c>
      <c r="AF8898" t="s">
        <v>3060</v>
      </c>
      <c r="AH8898" s="2">
        <v>40279.707662037035</v>
      </c>
    </row>
    <row r="8899" spans="1:35" ht="15" customHeight="1" thickBot="1" x14ac:dyDescent="0.4">
      <c r="B8899" s="5">
        <f t="shared" si="798"/>
        <v>8897</v>
      </c>
      <c r="D8899" s="16">
        <v>1978</v>
      </c>
      <c r="E8899" s="159" t="s">
        <v>15</v>
      </c>
      <c r="F8899" s="159" t="s">
        <v>25</v>
      </c>
      <c r="G8899" s="159" t="s">
        <v>6572</v>
      </c>
      <c r="H8899" s="159"/>
      <c r="I8899" s="159"/>
      <c r="J8899" s="159" t="s">
        <v>3354</v>
      </c>
      <c r="K8899" s="159" t="s">
        <v>3383</v>
      </c>
      <c r="L8899" s="159"/>
      <c r="M8899" s="159" t="s">
        <v>3359</v>
      </c>
      <c r="N8899" s="159"/>
      <c r="O8899" s="159"/>
      <c r="P8899" s="159"/>
      <c r="Q8899" s="159"/>
      <c r="R8899" s="159"/>
      <c r="S8899" s="159"/>
      <c r="T8899" s="159" t="s">
        <v>3262</v>
      </c>
      <c r="U8899" s="159"/>
      <c r="V8899" s="161"/>
      <c r="W8899" s="159" t="s">
        <v>3572</v>
      </c>
      <c r="X8899" s="159" t="s">
        <v>3660</v>
      </c>
      <c r="Y8899" s="159"/>
      <c r="Z8899" s="159"/>
      <c r="AA8899" s="159" t="s">
        <v>3262</v>
      </c>
      <c r="AB8899" s="159"/>
      <c r="AC8899" s="159"/>
      <c r="AD8899" s="159"/>
      <c r="AE8899" s="159"/>
      <c r="AF8899" t="s">
        <v>3451</v>
      </c>
      <c r="AH8899" s="2">
        <v>46130</v>
      </c>
      <c r="AI8899" s="76" t="s">
        <v>6573</v>
      </c>
    </row>
    <row r="8900" spans="1:35" ht="15" customHeight="1" thickBot="1" x14ac:dyDescent="0.4">
      <c r="B8900" s="5">
        <f t="shared" si="798"/>
        <v>8898</v>
      </c>
      <c r="D8900" s="16">
        <v>1978</v>
      </c>
      <c r="E8900" s="159" t="s">
        <v>15</v>
      </c>
      <c r="F8900" s="159" t="s">
        <v>25</v>
      </c>
      <c r="G8900" s="159" t="s">
        <v>6583</v>
      </c>
      <c r="H8900" s="159"/>
      <c r="I8900" s="159"/>
      <c r="J8900" s="159" t="s">
        <v>3354</v>
      </c>
      <c r="K8900" s="159" t="s">
        <v>3383</v>
      </c>
      <c r="L8900" s="159"/>
      <c r="M8900" s="159" t="s">
        <v>3453</v>
      </c>
      <c r="N8900" s="159"/>
      <c r="O8900" s="159"/>
      <c r="P8900" s="159"/>
      <c r="Q8900" s="159"/>
      <c r="R8900" s="159"/>
      <c r="S8900" s="159"/>
      <c r="T8900" s="159" t="s">
        <v>3262</v>
      </c>
      <c r="U8900" s="159"/>
      <c r="V8900" s="161"/>
      <c r="W8900" s="159" t="s">
        <v>3572</v>
      </c>
      <c r="X8900" s="159" t="s">
        <v>3660</v>
      </c>
      <c r="Y8900" s="159"/>
      <c r="Z8900" s="159"/>
      <c r="AA8900" s="159" t="s">
        <v>3262</v>
      </c>
      <c r="AB8900" s="159"/>
      <c r="AC8900" s="159"/>
      <c r="AD8900" s="159"/>
      <c r="AE8900" s="159"/>
      <c r="AF8900" t="s">
        <v>3451</v>
      </c>
      <c r="AH8900" s="2">
        <v>46130</v>
      </c>
      <c r="AI8900" s="76" t="s">
        <v>6584</v>
      </c>
    </row>
    <row r="8901" spans="1:35" ht="15" thickBot="1" x14ac:dyDescent="0.4">
      <c r="B8901" s="5">
        <f t="shared" si="798"/>
        <v>8899</v>
      </c>
      <c r="D8901" s="16">
        <v>1978</v>
      </c>
      <c r="E8901" t="s">
        <v>15</v>
      </c>
      <c r="F8901" t="s">
        <v>25</v>
      </c>
      <c r="G8901" s="70" t="s">
        <v>5509</v>
      </c>
      <c r="J8901" t="s">
        <v>3354</v>
      </c>
      <c r="K8901" t="s">
        <v>3383</v>
      </c>
      <c r="M8901" t="s">
        <v>3453</v>
      </c>
      <c r="T8901" t="s">
        <v>3262</v>
      </c>
      <c r="W8901" t="s">
        <v>3572</v>
      </c>
      <c r="X8901" t="s">
        <v>3660</v>
      </c>
      <c r="AA8901" t="s">
        <v>3262</v>
      </c>
      <c r="AC8901"/>
      <c r="AD8901"/>
      <c r="AF8901" t="s">
        <v>3451</v>
      </c>
      <c r="AG8901" s="159"/>
      <c r="AH8901" s="176">
        <v>45899</v>
      </c>
      <c r="AI8901" s="36" t="s">
        <v>5510</v>
      </c>
    </row>
    <row r="8902" spans="1:35" ht="15" customHeight="1" thickBot="1" x14ac:dyDescent="0.4">
      <c r="A8902" s="159"/>
      <c r="B8902" s="5">
        <f t="shared" si="798"/>
        <v>8900</v>
      </c>
      <c r="D8902" s="16">
        <v>1978</v>
      </c>
      <c r="E8902" t="s">
        <v>15</v>
      </c>
      <c r="F8902" t="s">
        <v>16</v>
      </c>
      <c r="G8902" t="s">
        <v>2840</v>
      </c>
      <c r="H8902" t="s">
        <v>17</v>
      </c>
      <c r="J8902" t="s">
        <v>3354</v>
      </c>
      <c r="K8902" t="s">
        <v>3383</v>
      </c>
      <c r="L8902" t="s">
        <v>46</v>
      </c>
      <c r="M8902" t="s">
        <v>3359</v>
      </c>
      <c r="AB8902" t="s">
        <v>81</v>
      </c>
      <c r="AD8902" s="3" t="s">
        <v>2841</v>
      </c>
      <c r="AF8902" t="s">
        <v>3060</v>
      </c>
      <c r="AH8902" s="2">
        <v>40239.659675925926</v>
      </c>
    </row>
    <row r="8903" spans="1:35" ht="15.5" x14ac:dyDescent="0.35">
      <c r="B8903" s="5">
        <f t="shared" si="798"/>
        <v>8901</v>
      </c>
      <c r="D8903" s="16">
        <v>1978</v>
      </c>
      <c r="E8903" s="115" t="s">
        <v>15</v>
      </c>
      <c r="F8903" s="115" t="s">
        <v>25</v>
      </c>
      <c r="G8903" s="70" t="s">
        <v>5827</v>
      </c>
      <c r="I8903" s="172"/>
      <c r="J8903" s="172" t="s">
        <v>3354</v>
      </c>
      <c r="K8903" s="172" t="s">
        <v>3383</v>
      </c>
      <c r="L8903" s="172"/>
      <c r="M8903" s="172" t="s">
        <v>3453</v>
      </c>
      <c r="N8903" s="172"/>
      <c r="O8903" s="172"/>
      <c r="P8903" s="172"/>
      <c r="Q8903" s="172"/>
      <c r="R8903" s="172"/>
      <c r="S8903" s="173"/>
      <c r="T8903" s="172" t="s">
        <v>3262</v>
      </c>
      <c r="U8903" s="172"/>
      <c r="V8903" s="174"/>
      <c r="W8903" s="172" t="s">
        <v>3572</v>
      </c>
      <c r="X8903" s="172" t="s">
        <v>3660</v>
      </c>
      <c r="Y8903" s="172"/>
      <c r="Z8903" s="172"/>
      <c r="AA8903" s="172" t="s">
        <v>3262</v>
      </c>
      <c r="AC8903"/>
      <c r="AD8903"/>
      <c r="AF8903" t="s">
        <v>3451</v>
      </c>
      <c r="AH8903" s="2">
        <v>45966</v>
      </c>
      <c r="AI8903" s="36" t="s">
        <v>5828</v>
      </c>
    </row>
    <row r="8904" spans="1:35" ht="15" customHeight="1" x14ac:dyDescent="0.35">
      <c r="B8904" s="5">
        <f t="shared" si="798"/>
        <v>8902</v>
      </c>
      <c r="D8904" s="16">
        <v>1978</v>
      </c>
      <c r="E8904" t="s">
        <v>15</v>
      </c>
      <c r="F8904" t="s">
        <v>25</v>
      </c>
      <c r="G8904" t="s">
        <v>2842</v>
      </c>
      <c r="H8904" t="s">
        <v>17</v>
      </c>
      <c r="J8904" t="s">
        <v>3354</v>
      </c>
      <c r="K8904" t="s">
        <v>3383</v>
      </c>
      <c r="L8904" t="s">
        <v>88</v>
      </c>
      <c r="M8904" t="s">
        <v>3359</v>
      </c>
      <c r="AF8904" t="s">
        <v>3060</v>
      </c>
      <c r="AH8904" s="2">
        <v>40259.369837962964</v>
      </c>
    </row>
    <row r="8905" spans="1:35" ht="15" customHeight="1" x14ac:dyDescent="0.35">
      <c r="B8905" s="5">
        <f t="shared" si="798"/>
        <v>8903</v>
      </c>
      <c r="D8905" s="16">
        <v>1978</v>
      </c>
      <c r="E8905" t="s">
        <v>327</v>
      </c>
      <c r="F8905" t="s">
        <v>25</v>
      </c>
      <c r="G8905" t="s">
        <v>2843</v>
      </c>
      <c r="H8905" t="s">
        <v>17</v>
      </c>
      <c r="J8905" t="s">
        <v>3354</v>
      </c>
      <c r="K8905" t="s">
        <v>3383</v>
      </c>
      <c r="L8905" t="s">
        <v>47</v>
      </c>
      <c r="M8905" t="s">
        <v>3359</v>
      </c>
      <c r="AF8905" t="s">
        <v>3060</v>
      </c>
      <c r="AH8905" s="2">
        <v>40495.51421296296</v>
      </c>
    </row>
    <row r="8906" spans="1:35" ht="15" customHeight="1" thickBot="1" x14ac:dyDescent="0.4">
      <c r="B8906" s="5">
        <f t="shared" si="798"/>
        <v>8904</v>
      </c>
      <c r="D8906" s="16">
        <v>1978</v>
      </c>
      <c r="E8906" t="s">
        <v>15</v>
      </c>
      <c r="F8906" t="s">
        <v>25</v>
      </c>
      <c r="G8906" t="s">
        <v>2844</v>
      </c>
      <c r="H8906" t="s">
        <v>17</v>
      </c>
      <c r="J8906" t="s">
        <v>3354</v>
      </c>
      <c r="K8906" t="s">
        <v>3383</v>
      </c>
      <c r="L8906" t="s">
        <v>2845</v>
      </c>
      <c r="M8906" t="s">
        <v>3359</v>
      </c>
      <c r="AF8906" t="s">
        <v>3060</v>
      </c>
      <c r="AH8906" s="2">
        <v>39680.414201388892</v>
      </c>
    </row>
    <row r="8907" spans="1:35" ht="15" thickBot="1" x14ac:dyDescent="0.4">
      <c r="B8907" s="5">
        <f t="shared" si="798"/>
        <v>8905</v>
      </c>
      <c r="D8907" s="16">
        <v>1978</v>
      </c>
      <c r="E8907" s="159" t="s">
        <v>15</v>
      </c>
      <c r="F8907" s="159" t="s">
        <v>25</v>
      </c>
      <c r="G8907" s="159" t="s">
        <v>4856</v>
      </c>
      <c r="H8907" s="159"/>
      <c r="I8907" s="159"/>
      <c r="J8907" s="159"/>
      <c r="K8907" s="159" t="s">
        <v>3383</v>
      </c>
      <c r="L8907" s="159"/>
      <c r="M8907" s="159"/>
      <c r="N8907" s="159"/>
      <c r="O8907" s="159"/>
      <c r="P8907" s="159"/>
      <c r="Q8907" s="159"/>
      <c r="R8907" s="159"/>
      <c r="S8907" s="203"/>
      <c r="T8907" s="159"/>
      <c r="U8907" s="159"/>
      <c r="V8907" s="161"/>
      <c r="W8907" s="159"/>
      <c r="X8907" s="159"/>
      <c r="Y8907" s="159"/>
      <c r="Z8907" s="159"/>
      <c r="AA8907" s="159"/>
      <c r="AB8907" s="159"/>
      <c r="AC8907" s="159"/>
      <c r="AE8907" s="159"/>
      <c r="AF8907" s="159" t="s">
        <v>3451</v>
      </c>
      <c r="AG8907" s="159"/>
      <c r="AH8907" s="176">
        <v>45739</v>
      </c>
      <c r="AI8907" s="167" t="s">
        <v>4857</v>
      </c>
    </row>
    <row r="8908" spans="1:35" ht="15" customHeight="1" thickBot="1" x14ac:dyDescent="0.4">
      <c r="A8908" s="159"/>
      <c r="B8908" s="5">
        <f t="shared" si="798"/>
        <v>8906</v>
      </c>
      <c r="D8908" s="16">
        <v>1978</v>
      </c>
      <c r="E8908" s="159" t="s">
        <v>15</v>
      </c>
      <c r="F8908" s="159" t="s">
        <v>25</v>
      </c>
      <c r="G8908" s="159" t="s">
        <v>4354</v>
      </c>
      <c r="H8908" s="159"/>
      <c r="I8908" s="159"/>
      <c r="J8908" s="159"/>
      <c r="K8908" s="159"/>
      <c r="L8908" s="159"/>
      <c r="M8908" s="159"/>
      <c r="N8908" s="159"/>
      <c r="O8908" s="159"/>
      <c r="P8908" s="159"/>
      <c r="Q8908" s="159"/>
      <c r="R8908" s="159"/>
      <c r="S8908" s="203"/>
      <c r="T8908" s="159"/>
      <c r="U8908" s="159"/>
      <c r="V8908" s="161"/>
      <c r="W8908" s="159"/>
      <c r="X8908" s="159"/>
      <c r="Y8908" s="159"/>
      <c r="Z8908" s="159"/>
      <c r="AA8908" s="159"/>
      <c r="AB8908" s="159"/>
      <c r="AC8908" s="159"/>
      <c r="AE8908" s="159"/>
      <c r="AF8908" s="159" t="s">
        <v>3451</v>
      </c>
      <c r="AG8908" s="159"/>
      <c r="AH8908" s="176">
        <v>45568</v>
      </c>
      <c r="AI8908" s="167" t="s">
        <v>4355</v>
      </c>
    </row>
    <row r="8909" spans="1:35" ht="15" customHeight="1" thickBot="1" x14ac:dyDescent="0.4">
      <c r="A8909" s="159"/>
      <c r="B8909" s="5">
        <f t="shared" si="798"/>
        <v>8907</v>
      </c>
      <c r="C8909" s="162"/>
      <c r="D8909" s="199">
        <v>1978</v>
      </c>
      <c r="E8909" s="159" t="s">
        <v>15</v>
      </c>
      <c r="F8909" s="159" t="s">
        <v>25</v>
      </c>
      <c r="G8909" s="161" t="s">
        <v>6630</v>
      </c>
      <c r="H8909" s="159"/>
      <c r="I8909" s="159"/>
      <c r="J8909" s="159" t="s">
        <v>3354</v>
      </c>
      <c r="K8909" s="159" t="s">
        <v>3383</v>
      </c>
      <c r="L8909" s="159"/>
      <c r="M8909" s="159" t="s">
        <v>3453</v>
      </c>
      <c r="N8909" s="159"/>
      <c r="O8909" s="159"/>
      <c r="P8909" s="159"/>
      <c r="Q8909" s="159"/>
      <c r="R8909" s="159"/>
      <c r="S8909" s="159"/>
      <c r="T8909" s="159" t="s">
        <v>3262</v>
      </c>
      <c r="U8909" s="159"/>
      <c r="V8909" s="161"/>
      <c r="W8909" s="159" t="s">
        <v>3572</v>
      </c>
      <c r="X8909" s="159" t="s">
        <v>3660</v>
      </c>
      <c r="Y8909" s="159"/>
      <c r="Z8909" s="159"/>
      <c r="AA8909" s="159" t="s">
        <v>3262</v>
      </c>
      <c r="AB8909" s="159"/>
      <c r="AC8909" s="159"/>
      <c r="AD8909" s="159" t="s">
        <v>6631</v>
      </c>
      <c r="AE8909" s="159"/>
      <c r="AF8909" t="s">
        <v>3451</v>
      </c>
      <c r="AG8909" s="162"/>
      <c r="AH8909" s="163">
        <v>46130</v>
      </c>
      <c r="AI8909" s="76" t="s">
        <v>6547</v>
      </c>
    </row>
    <row r="8910" spans="1:35" ht="15" customHeight="1" x14ac:dyDescent="0.35">
      <c r="B8910" s="5">
        <f t="shared" si="798"/>
        <v>8908</v>
      </c>
      <c r="D8910" s="16">
        <v>1978</v>
      </c>
      <c r="E8910" t="s">
        <v>15</v>
      </c>
      <c r="F8910" t="s">
        <v>16</v>
      </c>
      <c r="G8910" t="s">
        <v>2846</v>
      </c>
      <c r="H8910" t="s">
        <v>17</v>
      </c>
      <c r="J8910" t="s">
        <v>3354</v>
      </c>
      <c r="K8910" t="s">
        <v>3383</v>
      </c>
      <c r="L8910" t="s">
        <v>2238</v>
      </c>
      <c r="M8910" t="s">
        <v>3359</v>
      </c>
      <c r="S8910" s="148">
        <v>468</v>
      </c>
      <c r="AC8910" s="3" t="s">
        <v>2847</v>
      </c>
      <c r="AD8910" s="3" t="s">
        <v>2848</v>
      </c>
      <c r="AF8910" t="s">
        <v>3060</v>
      </c>
      <c r="AH8910" s="2">
        <v>40420.606562499997</v>
      </c>
    </row>
    <row r="8911" spans="1:35" ht="15" customHeight="1" x14ac:dyDescent="0.35">
      <c r="B8911" s="5">
        <f t="shared" si="798"/>
        <v>8909</v>
      </c>
      <c r="D8911" s="16">
        <v>1978</v>
      </c>
      <c r="E8911" t="s">
        <v>15</v>
      </c>
      <c r="F8911" t="s">
        <v>16</v>
      </c>
      <c r="G8911" t="s">
        <v>2849</v>
      </c>
      <c r="H8911" t="s">
        <v>17</v>
      </c>
      <c r="J8911" t="s">
        <v>380</v>
      </c>
      <c r="K8911" t="s">
        <v>3383</v>
      </c>
      <c r="L8911" t="s">
        <v>162</v>
      </c>
      <c r="M8911" t="s">
        <v>3359</v>
      </c>
      <c r="AC8911" s="156">
        <v>28522</v>
      </c>
      <c r="AF8911" t="s">
        <v>3060</v>
      </c>
      <c r="AH8911" s="2">
        <v>40035.383692129632</v>
      </c>
    </row>
    <row r="8912" spans="1:35" ht="15" customHeight="1" x14ac:dyDescent="0.35">
      <c r="B8912" s="5">
        <f t="shared" si="798"/>
        <v>8910</v>
      </c>
      <c r="D8912" s="16">
        <v>1978</v>
      </c>
      <c r="E8912" t="s">
        <v>2660</v>
      </c>
      <c r="F8912" t="s">
        <v>25</v>
      </c>
      <c r="G8912" t="s">
        <v>2850</v>
      </c>
      <c r="H8912" t="s">
        <v>17</v>
      </c>
      <c r="J8912" t="s">
        <v>380</v>
      </c>
      <c r="L8912" t="s">
        <v>1290</v>
      </c>
      <c r="M8912" t="s">
        <v>3359</v>
      </c>
      <c r="AF8912" t="s">
        <v>3060</v>
      </c>
      <c r="AH8912" s="2">
        <v>40332.503449074073</v>
      </c>
    </row>
    <row r="8913" spans="1:35" ht="15" customHeight="1" x14ac:dyDescent="0.35">
      <c r="B8913" s="5">
        <f t="shared" si="798"/>
        <v>8911</v>
      </c>
      <c r="D8913" s="16">
        <v>1978</v>
      </c>
      <c r="E8913" t="s">
        <v>2660</v>
      </c>
      <c r="F8913" t="s">
        <v>25</v>
      </c>
      <c r="G8913" t="s">
        <v>2851</v>
      </c>
      <c r="H8913" t="s">
        <v>17</v>
      </c>
      <c r="J8913" t="s">
        <v>380</v>
      </c>
      <c r="K8913" t="s">
        <v>3383</v>
      </c>
      <c r="L8913" t="s">
        <v>80</v>
      </c>
      <c r="M8913" t="s">
        <v>3359</v>
      </c>
      <c r="S8913" s="148">
        <v>494</v>
      </c>
      <c r="AB8913" t="s">
        <v>2802</v>
      </c>
      <c r="AF8913" t="s">
        <v>3060</v>
      </c>
      <c r="AH8913" s="2">
        <v>39920.64638888889</v>
      </c>
    </row>
    <row r="8914" spans="1:35" ht="15" customHeight="1" thickBot="1" x14ac:dyDescent="0.4">
      <c r="B8914" s="5">
        <f t="shared" si="798"/>
        <v>8912</v>
      </c>
      <c r="D8914" s="16">
        <v>1978</v>
      </c>
      <c r="E8914" t="s">
        <v>2660</v>
      </c>
      <c r="F8914" t="s">
        <v>25</v>
      </c>
      <c r="G8914" t="s">
        <v>2852</v>
      </c>
      <c r="H8914" t="s">
        <v>17</v>
      </c>
      <c r="J8914" t="s">
        <v>3356</v>
      </c>
      <c r="K8914" t="s">
        <v>3383</v>
      </c>
      <c r="L8914" t="s">
        <v>2853</v>
      </c>
      <c r="M8914" t="s">
        <v>3359</v>
      </c>
      <c r="AF8914" t="s">
        <v>3060</v>
      </c>
      <c r="AH8914" s="2">
        <v>40244.416446759256</v>
      </c>
    </row>
    <row r="8915" spans="1:35" ht="15" customHeight="1" thickBot="1" x14ac:dyDescent="0.4">
      <c r="B8915" s="5">
        <f t="shared" si="798"/>
        <v>8913</v>
      </c>
      <c r="D8915" s="16">
        <v>1978</v>
      </c>
      <c r="E8915" t="s">
        <v>2660</v>
      </c>
      <c r="F8915" t="s">
        <v>25</v>
      </c>
      <c r="G8915" t="s">
        <v>4028</v>
      </c>
      <c r="K8915" t="s">
        <v>3383</v>
      </c>
      <c r="AF8915" t="s">
        <v>3451</v>
      </c>
      <c r="AH8915" s="2">
        <v>45409</v>
      </c>
      <c r="AI8915" s="167" t="s">
        <v>4858</v>
      </c>
    </row>
    <row r="8916" spans="1:35" ht="15" customHeight="1" x14ac:dyDescent="0.35">
      <c r="B8916" s="5">
        <f t="shared" si="798"/>
        <v>8914</v>
      </c>
      <c r="D8916" s="16">
        <v>1978</v>
      </c>
      <c r="E8916" t="s">
        <v>2660</v>
      </c>
      <c r="F8916" t="s">
        <v>25</v>
      </c>
      <c r="G8916" t="s">
        <v>2854</v>
      </c>
      <c r="H8916" t="s">
        <v>17</v>
      </c>
      <c r="J8916" t="s">
        <v>3354</v>
      </c>
      <c r="K8916" t="s">
        <v>3383</v>
      </c>
      <c r="M8916" t="s">
        <v>3359</v>
      </c>
      <c r="AF8916" t="s">
        <v>3060</v>
      </c>
      <c r="AH8916" s="2">
        <v>39895.717060185183</v>
      </c>
    </row>
    <row r="8917" spans="1:35" ht="15" customHeight="1" thickBot="1" x14ac:dyDescent="0.4">
      <c r="B8917" s="5">
        <f t="shared" si="798"/>
        <v>8915</v>
      </c>
      <c r="D8917" s="16">
        <v>1978</v>
      </c>
      <c r="E8917" t="s">
        <v>15</v>
      </c>
      <c r="F8917" t="s">
        <v>25</v>
      </c>
      <c r="G8917" t="s">
        <v>2855</v>
      </c>
      <c r="H8917" t="s">
        <v>17</v>
      </c>
      <c r="J8917" t="s">
        <v>3354</v>
      </c>
      <c r="L8917" t="s">
        <v>46</v>
      </c>
      <c r="M8917" t="s">
        <v>3359</v>
      </c>
      <c r="AF8917" t="s">
        <v>3060</v>
      </c>
      <c r="AH8917" s="2">
        <v>40084.019953703704</v>
      </c>
    </row>
    <row r="8918" spans="1:35" ht="15" thickBot="1" x14ac:dyDescent="0.4">
      <c r="B8918" s="5">
        <f t="shared" si="798"/>
        <v>8916</v>
      </c>
      <c r="D8918" s="16">
        <v>1978</v>
      </c>
      <c r="E8918" t="s">
        <v>15</v>
      </c>
      <c r="F8918" t="s">
        <v>25</v>
      </c>
      <c r="G8918" s="70" t="s">
        <v>5511</v>
      </c>
      <c r="J8918" t="s">
        <v>3354</v>
      </c>
      <c r="K8918" t="s">
        <v>3383</v>
      </c>
      <c r="M8918" t="s">
        <v>3453</v>
      </c>
      <c r="T8918" t="s">
        <v>3262</v>
      </c>
      <c r="W8918" t="s">
        <v>3572</v>
      </c>
      <c r="X8918" t="s">
        <v>3660</v>
      </c>
      <c r="AA8918" t="s">
        <v>3262</v>
      </c>
      <c r="AC8918"/>
      <c r="AD8918"/>
      <c r="AF8918" t="s">
        <v>3451</v>
      </c>
      <c r="AG8918" s="159"/>
      <c r="AH8918" s="176">
        <v>45899</v>
      </c>
      <c r="AI8918" s="36" t="s">
        <v>5512</v>
      </c>
    </row>
    <row r="8919" spans="1:35" ht="16" thickBot="1" x14ac:dyDescent="0.4">
      <c r="A8919" s="159"/>
      <c r="B8919" s="5">
        <f t="shared" si="798"/>
        <v>8917</v>
      </c>
      <c r="D8919" s="16">
        <v>1978</v>
      </c>
      <c r="E8919" s="115" t="s">
        <v>15</v>
      </c>
      <c r="F8919" s="115" t="s">
        <v>25</v>
      </c>
      <c r="G8919" s="70" t="s">
        <v>5829</v>
      </c>
      <c r="I8919" s="172"/>
      <c r="J8919" s="172" t="s">
        <v>3354</v>
      </c>
      <c r="K8919" s="172" t="s">
        <v>3383</v>
      </c>
      <c r="L8919" s="172"/>
      <c r="M8919" s="172" t="s">
        <v>3453</v>
      </c>
      <c r="N8919" s="172"/>
      <c r="O8919" s="172"/>
      <c r="P8919" s="172"/>
      <c r="Q8919" s="172"/>
      <c r="R8919" s="172"/>
      <c r="S8919" s="173"/>
      <c r="T8919" s="172" t="s">
        <v>3262</v>
      </c>
      <c r="U8919" s="172"/>
      <c r="V8919" s="174"/>
      <c r="W8919" s="172" t="s">
        <v>3572</v>
      </c>
      <c r="X8919" s="172" t="s">
        <v>3660</v>
      </c>
      <c r="Y8919" s="172"/>
      <c r="Z8919" s="172"/>
      <c r="AA8919" s="172" t="s">
        <v>3262</v>
      </c>
      <c r="AC8919"/>
      <c r="AD8919"/>
      <c r="AF8919" t="s">
        <v>3451</v>
      </c>
      <c r="AH8919" s="2">
        <v>45966</v>
      </c>
      <c r="AI8919" s="36" t="s">
        <v>5830</v>
      </c>
    </row>
    <row r="8920" spans="1:35" ht="15" customHeight="1" x14ac:dyDescent="0.35">
      <c r="B8920" s="5">
        <f t="shared" si="798"/>
        <v>8918</v>
      </c>
      <c r="D8920" s="16">
        <v>1978</v>
      </c>
      <c r="E8920" t="s">
        <v>15</v>
      </c>
      <c r="F8920" t="s">
        <v>25</v>
      </c>
      <c r="G8920" t="s">
        <v>2856</v>
      </c>
      <c r="H8920" t="s">
        <v>17</v>
      </c>
      <c r="J8920" t="s">
        <v>3354</v>
      </c>
      <c r="K8920" t="s">
        <v>3383</v>
      </c>
      <c r="L8920" t="s">
        <v>2857</v>
      </c>
      <c r="M8920" t="s">
        <v>3359</v>
      </c>
      <c r="AF8920" t="s">
        <v>3060</v>
      </c>
      <c r="AH8920" s="2">
        <v>40358.909872685188</v>
      </c>
    </row>
    <row r="8921" spans="1:35" ht="15" customHeight="1" x14ac:dyDescent="0.35">
      <c r="B8921" s="5">
        <f t="shared" si="798"/>
        <v>8919</v>
      </c>
      <c r="D8921" s="16">
        <v>1978</v>
      </c>
      <c r="E8921" t="s">
        <v>15</v>
      </c>
      <c r="F8921" t="s">
        <v>25</v>
      </c>
      <c r="G8921" t="s">
        <v>2858</v>
      </c>
      <c r="H8921" t="s">
        <v>17</v>
      </c>
      <c r="M8921" t="s">
        <v>3359</v>
      </c>
      <c r="AF8921" t="s">
        <v>3060</v>
      </c>
      <c r="AH8921" s="2">
        <v>39749.721493055556</v>
      </c>
    </row>
    <row r="8922" spans="1:35" ht="15" customHeight="1" x14ac:dyDescent="0.35">
      <c r="B8922" s="5">
        <f t="shared" si="798"/>
        <v>8920</v>
      </c>
      <c r="D8922" s="16">
        <v>1978</v>
      </c>
      <c r="E8922" t="s">
        <v>327</v>
      </c>
      <c r="F8922" t="s">
        <v>25</v>
      </c>
      <c r="G8922" t="s">
        <v>2859</v>
      </c>
      <c r="H8922" t="s">
        <v>17</v>
      </c>
      <c r="J8922" t="s">
        <v>380</v>
      </c>
      <c r="K8922" t="s">
        <v>3383</v>
      </c>
      <c r="L8922" t="s">
        <v>592</v>
      </c>
      <c r="M8922" t="s">
        <v>3359</v>
      </c>
      <c r="AB8922" t="s">
        <v>139</v>
      </c>
      <c r="AD8922" s="3" t="s">
        <v>2860</v>
      </c>
      <c r="AF8922" t="s">
        <v>3060</v>
      </c>
      <c r="AH8922" s="2">
        <v>40047.703900462962</v>
      </c>
    </row>
    <row r="8923" spans="1:35" ht="15" customHeight="1" x14ac:dyDescent="0.35">
      <c r="B8923" s="5">
        <f t="shared" si="798"/>
        <v>8921</v>
      </c>
      <c r="D8923" s="16">
        <v>1978</v>
      </c>
      <c r="E8923" t="s">
        <v>327</v>
      </c>
      <c r="F8923" t="s">
        <v>25</v>
      </c>
      <c r="G8923" t="s">
        <v>2861</v>
      </c>
      <c r="H8923" t="s">
        <v>17</v>
      </c>
      <c r="J8923" t="s">
        <v>380</v>
      </c>
      <c r="K8923" t="s">
        <v>3383</v>
      </c>
      <c r="L8923" t="s">
        <v>2862</v>
      </c>
      <c r="M8923" t="s">
        <v>3359</v>
      </c>
      <c r="AD8923" s="3" t="s">
        <v>139</v>
      </c>
      <c r="AF8923" t="s">
        <v>3060</v>
      </c>
      <c r="AH8923" s="2">
        <v>39902.416770833333</v>
      </c>
    </row>
    <row r="8924" spans="1:35" ht="15" customHeight="1" x14ac:dyDescent="0.35">
      <c r="B8924" s="5">
        <f t="shared" si="798"/>
        <v>8922</v>
      </c>
      <c r="D8924" s="16">
        <v>1978</v>
      </c>
      <c r="F8924" t="s">
        <v>25</v>
      </c>
      <c r="G8924" t="s">
        <v>2863</v>
      </c>
      <c r="H8924" t="s">
        <v>17</v>
      </c>
      <c r="J8924" t="s">
        <v>3356</v>
      </c>
      <c r="M8924" t="s">
        <v>3359</v>
      </c>
      <c r="AF8924" t="s">
        <v>3060</v>
      </c>
      <c r="AH8924" s="2">
        <v>40587.672280092593</v>
      </c>
    </row>
    <row r="8925" spans="1:35" ht="15" customHeight="1" thickBot="1" x14ac:dyDescent="0.4">
      <c r="B8925" s="5">
        <f t="shared" si="798"/>
        <v>8923</v>
      </c>
      <c r="D8925" s="16">
        <v>1978</v>
      </c>
      <c r="E8925" t="s">
        <v>15</v>
      </c>
      <c r="F8925" t="s">
        <v>25</v>
      </c>
      <c r="G8925" t="s">
        <v>3755</v>
      </c>
      <c r="H8925" t="s">
        <v>17</v>
      </c>
      <c r="K8925" t="s">
        <v>3383</v>
      </c>
      <c r="M8925" t="s">
        <v>3359</v>
      </c>
      <c r="AF8925" t="s">
        <v>3060</v>
      </c>
      <c r="AH8925" s="2">
        <v>40765.022141203706</v>
      </c>
    </row>
    <row r="8926" spans="1:35" ht="15" customHeight="1" thickBot="1" x14ac:dyDescent="0.4">
      <c r="B8926" s="5">
        <f t="shared" si="798"/>
        <v>8924</v>
      </c>
      <c r="D8926" s="16">
        <v>1978</v>
      </c>
      <c r="E8926" s="159" t="s">
        <v>15</v>
      </c>
      <c r="F8926" s="159" t="s">
        <v>25</v>
      </c>
      <c r="G8926" s="159" t="s">
        <v>4596</v>
      </c>
      <c r="H8926" s="159"/>
      <c r="I8926" s="159"/>
      <c r="J8926" s="159"/>
      <c r="K8926" s="159"/>
      <c r="L8926" s="159"/>
      <c r="M8926" s="159"/>
      <c r="N8926" s="159"/>
      <c r="O8926" s="159"/>
      <c r="P8926" s="159"/>
      <c r="Q8926" s="159"/>
      <c r="R8926" s="159"/>
      <c r="S8926" s="203"/>
      <c r="T8926" s="159"/>
      <c r="U8926" s="159"/>
      <c r="V8926" s="161"/>
      <c r="W8926" s="159"/>
      <c r="X8926" s="159"/>
      <c r="Y8926" s="159"/>
      <c r="Z8926" s="159"/>
      <c r="AA8926" s="159"/>
      <c r="AB8926" s="159"/>
      <c r="AC8926" s="159"/>
      <c r="AE8926" s="159"/>
      <c r="AF8926" s="159" t="s">
        <v>3451</v>
      </c>
      <c r="AG8926" s="159"/>
      <c r="AH8926" s="176">
        <v>45661</v>
      </c>
      <c r="AI8926" s="167" t="s">
        <v>4597</v>
      </c>
    </row>
    <row r="8927" spans="1:35" ht="15" customHeight="1" x14ac:dyDescent="0.35">
      <c r="B8927" s="5">
        <f t="shared" si="798"/>
        <v>8925</v>
      </c>
      <c r="D8927" s="16">
        <v>1978</v>
      </c>
      <c r="E8927" t="s">
        <v>15</v>
      </c>
      <c r="F8927" t="s">
        <v>25</v>
      </c>
      <c r="G8927" t="s">
        <v>2864</v>
      </c>
      <c r="H8927" t="s">
        <v>17</v>
      </c>
      <c r="J8927" t="s">
        <v>3354</v>
      </c>
      <c r="K8927" t="s">
        <v>3383</v>
      </c>
      <c r="L8927" t="s">
        <v>385</v>
      </c>
      <c r="M8927" t="s">
        <v>3359</v>
      </c>
      <c r="AB8927" t="s">
        <v>195</v>
      </c>
      <c r="AF8927" t="s">
        <v>3060</v>
      </c>
      <c r="AH8927" s="2">
        <v>40069.774629629632</v>
      </c>
    </row>
    <row r="8928" spans="1:35" ht="15" customHeight="1" thickBot="1" x14ac:dyDescent="0.4">
      <c r="B8928" s="5">
        <f t="shared" si="798"/>
        <v>8926</v>
      </c>
      <c r="D8928" s="16">
        <v>1978</v>
      </c>
      <c r="E8928" t="s">
        <v>2660</v>
      </c>
      <c r="F8928" t="s">
        <v>25</v>
      </c>
      <c r="G8928" t="s">
        <v>2865</v>
      </c>
      <c r="H8928" t="s">
        <v>17</v>
      </c>
      <c r="J8928" t="s">
        <v>3354</v>
      </c>
      <c r="K8928" t="s">
        <v>3383</v>
      </c>
      <c r="L8928" t="s">
        <v>172</v>
      </c>
      <c r="M8928" t="s">
        <v>3359</v>
      </c>
      <c r="S8928" s="148">
        <v>456</v>
      </c>
      <c r="U8928" t="s">
        <v>3662</v>
      </c>
      <c r="AB8928" t="s">
        <v>2867</v>
      </c>
      <c r="AD8928" s="3" t="s">
        <v>2866</v>
      </c>
      <c r="AF8928" t="s">
        <v>3060</v>
      </c>
    </row>
    <row r="8929" spans="1:35" ht="15" customHeight="1" thickBot="1" x14ac:dyDescent="0.4">
      <c r="B8929" s="5">
        <f t="shared" si="798"/>
        <v>8927</v>
      </c>
      <c r="D8929" s="16">
        <v>1978</v>
      </c>
      <c r="E8929" s="159" t="s">
        <v>2660</v>
      </c>
      <c r="F8929" s="159" t="s">
        <v>25</v>
      </c>
      <c r="G8929" s="159" t="s">
        <v>4598</v>
      </c>
      <c r="H8929" s="159"/>
      <c r="I8929" s="159"/>
      <c r="J8929" s="159"/>
      <c r="K8929" s="159"/>
      <c r="L8929" s="159"/>
      <c r="M8929" s="159"/>
      <c r="N8929" s="159"/>
      <c r="O8929" s="159"/>
      <c r="P8929" s="159"/>
      <c r="Q8929" s="159"/>
      <c r="R8929" s="159"/>
      <c r="S8929" s="203"/>
      <c r="T8929" s="159"/>
      <c r="U8929" s="159"/>
      <c r="V8929" s="161"/>
      <c r="W8929" s="159"/>
      <c r="X8929" s="159"/>
      <c r="Y8929" s="159"/>
      <c r="Z8929" s="159"/>
      <c r="AA8929" s="159"/>
      <c r="AB8929" s="159"/>
      <c r="AC8929" s="159"/>
      <c r="AE8929" s="159"/>
      <c r="AF8929" s="159" t="s">
        <v>3451</v>
      </c>
      <c r="AG8929" s="159"/>
      <c r="AH8929" s="176">
        <v>45661</v>
      </c>
      <c r="AI8929" s="167"/>
    </row>
    <row r="8930" spans="1:35" ht="15" customHeight="1" x14ac:dyDescent="0.35">
      <c r="B8930" s="5">
        <f t="shared" si="798"/>
        <v>8928</v>
      </c>
      <c r="D8930" s="16">
        <v>1978</v>
      </c>
      <c r="E8930" s="3" t="s">
        <v>2660</v>
      </c>
      <c r="F8930" s="3" t="s">
        <v>25</v>
      </c>
      <c r="G8930" s="3" t="s">
        <v>6159</v>
      </c>
      <c r="H8930" s="3"/>
      <c r="I8930" s="3"/>
      <c r="J8930" s="3"/>
      <c r="K8930" s="3"/>
      <c r="L8930" s="3"/>
      <c r="M8930" s="3"/>
      <c r="N8930" s="3"/>
      <c r="O8930" s="3"/>
      <c r="P8930" s="3"/>
      <c r="Q8930" s="3"/>
      <c r="R8930" s="3"/>
      <c r="S8930" s="152"/>
      <c r="T8930" s="3"/>
      <c r="U8930" s="3"/>
      <c r="V8930" s="143"/>
      <c r="W8930" s="3"/>
      <c r="X8930" s="3"/>
      <c r="Y8930" s="3"/>
      <c r="Z8930" s="3"/>
      <c r="AB8930" s="3"/>
      <c r="AE8930" s="3"/>
      <c r="AF8930" s="3" t="s">
        <v>3451</v>
      </c>
      <c r="AG8930" s="3"/>
      <c r="AH8930" s="153">
        <v>46032</v>
      </c>
      <c r="AI8930" s="14"/>
    </row>
    <row r="8931" spans="1:35" ht="15" customHeight="1" thickBot="1" x14ac:dyDescent="0.4">
      <c r="B8931" s="5">
        <f t="shared" ref="B8931:B8994" si="799">+B8930+1</f>
        <v>8929</v>
      </c>
      <c r="D8931" s="16">
        <v>1978</v>
      </c>
      <c r="F8931" t="s">
        <v>1112</v>
      </c>
      <c r="G8931" t="s">
        <v>2868</v>
      </c>
      <c r="H8931" t="s">
        <v>17</v>
      </c>
      <c r="J8931" t="s">
        <v>3354</v>
      </c>
      <c r="K8931" t="s">
        <v>3383</v>
      </c>
      <c r="L8931" t="s">
        <v>65</v>
      </c>
      <c r="M8931" t="s">
        <v>3359</v>
      </c>
      <c r="AD8931" s="3" t="s">
        <v>2869</v>
      </c>
      <c r="AF8931" t="s">
        <v>3060</v>
      </c>
      <c r="AH8931" s="2">
        <v>40668.799872685187</v>
      </c>
    </row>
    <row r="8932" spans="1:35" ht="15" customHeight="1" thickBot="1" x14ac:dyDescent="0.4">
      <c r="B8932" s="5">
        <f t="shared" si="799"/>
        <v>8930</v>
      </c>
      <c r="D8932" s="16">
        <v>1978</v>
      </c>
      <c r="E8932" t="s">
        <v>4368</v>
      </c>
      <c r="F8932" t="s">
        <v>1112</v>
      </c>
      <c r="G8932" t="s">
        <v>4369</v>
      </c>
      <c r="J8932" t="s">
        <v>3354</v>
      </c>
      <c r="K8932" t="s">
        <v>3383</v>
      </c>
      <c r="M8932" t="s">
        <v>3453</v>
      </c>
      <c r="AA8932" s="3" t="s">
        <v>3828</v>
      </c>
      <c r="AF8932" t="s">
        <v>3451</v>
      </c>
      <c r="AH8932" s="2">
        <v>45580</v>
      </c>
      <c r="AI8932" s="167" t="s">
        <v>4490</v>
      </c>
    </row>
    <row r="8933" spans="1:35" ht="15" customHeight="1" x14ac:dyDescent="0.35">
      <c r="B8933" s="5">
        <f t="shared" si="799"/>
        <v>8931</v>
      </c>
      <c r="D8933" s="16">
        <v>1978</v>
      </c>
      <c r="E8933" t="s">
        <v>2660</v>
      </c>
      <c r="F8933" t="s">
        <v>1112</v>
      </c>
      <c r="G8933" t="s">
        <v>2870</v>
      </c>
      <c r="H8933" t="s">
        <v>17</v>
      </c>
      <c r="J8933" t="s">
        <v>3354</v>
      </c>
      <c r="K8933" t="s">
        <v>3383</v>
      </c>
      <c r="L8933" t="s">
        <v>2871</v>
      </c>
      <c r="M8933" t="s">
        <v>3359</v>
      </c>
      <c r="AD8933" s="3" t="s">
        <v>2872</v>
      </c>
      <c r="AF8933" t="s">
        <v>3060</v>
      </c>
      <c r="AH8933" s="2">
        <v>40465.50990740741</v>
      </c>
    </row>
    <row r="8934" spans="1:35" ht="15" customHeight="1" x14ac:dyDescent="0.35">
      <c r="B8934" s="5">
        <f t="shared" si="799"/>
        <v>8932</v>
      </c>
      <c r="D8934" s="16">
        <v>1978</v>
      </c>
      <c r="F8934" t="s">
        <v>1112</v>
      </c>
      <c r="G8934" t="s">
        <v>2873</v>
      </c>
      <c r="H8934" t="s">
        <v>17</v>
      </c>
      <c r="J8934" t="s">
        <v>3354</v>
      </c>
      <c r="K8934" t="s">
        <v>3383</v>
      </c>
      <c r="L8934" t="s">
        <v>256</v>
      </c>
      <c r="M8934" t="s">
        <v>3359</v>
      </c>
      <c r="AB8934" t="s">
        <v>31</v>
      </c>
      <c r="AD8934" s="3" t="s">
        <v>3411</v>
      </c>
      <c r="AF8934" t="s">
        <v>3060</v>
      </c>
      <c r="AH8934" s="2">
        <v>40215.41028935185</v>
      </c>
    </row>
    <row r="8935" spans="1:35" ht="15" customHeight="1" thickBot="1" x14ac:dyDescent="0.4">
      <c r="B8935" s="5">
        <f t="shared" si="799"/>
        <v>8933</v>
      </c>
      <c r="D8935" s="16">
        <v>1978</v>
      </c>
      <c r="E8935" t="s">
        <v>15</v>
      </c>
      <c r="F8935" t="s">
        <v>25</v>
      </c>
      <c r="G8935" t="s">
        <v>2875</v>
      </c>
      <c r="H8935" t="s">
        <v>17</v>
      </c>
      <c r="J8935" t="s">
        <v>3354</v>
      </c>
      <c r="K8935" t="s">
        <v>3383</v>
      </c>
      <c r="L8935" t="s">
        <v>135</v>
      </c>
      <c r="M8935" t="s">
        <v>3359</v>
      </c>
      <c r="AD8935" s="3" t="s">
        <v>2876</v>
      </c>
      <c r="AF8935" t="s">
        <v>3060</v>
      </c>
      <c r="AH8935" s="2">
        <v>39913.375347222223</v>
      </c>
    </row>
    <row r="8936" spans="1:35" ht="15" customHeight="1" thickBot="1" x14ac:dyDescent="0.4">
      <c r="B8936" s="5">
        <f t="shared" si="799"/>
        <v>8934</v>
      </c>
      <c r="D8936" s="16">
        <v>1978</v>
      </c>
      <c r="E8936" s="159" t="s">
        <v>15</v>
      </c>
      <c r="F8936" s="159" t="s">
        <v>25</v>
      </c>
      <c r="G8936" s="159" t="s">
        <v>6499</v>
      </c>
      <c r="H8936" s="159"/>
      <c r="I8936" s="159"/>
      <c r="J8936" s="159" t="s">
        <v>3354</v>
      </c>
      <c r="K8936" s="159" t="s">
        <v>3383</v>
      </c>
      <c r="L8936" s="159"/>
      <c r="M8936" s="159" t="s">
        <v>3453</v>
      </c>
      <c r="N8936" s="159"/>
      <c r="O8936" s="159"/>
      <c r="P8936" s="159"/>
      <c r="Q8936" s="159"/>
      <c r="R8936" s="159"/>
      <c r="S8936" s="159"/>
      <c r="T8936" s="159" t="s">
        <v>3262</v>
      </c>
      <c r="U8936" s="159"/>
      <c r="V8936" s="161"/>
      <c r="W8936" s="159" t="s">
        <v>3572</v>
      </c>
      <c r="X8936" s="159" t="s">
        <v>3660</v>
      </c>
      <c r="Y8936" s="159"/>
      <c r="Z8936" s="159"/>
      <c r="AA8936" s="159" t="s">
        <v>3262</v>
      </c>
      <c r="AB8936" s="159"/>
      <c r="AC8936" s="159"/>
      <c r="AD8936" s="159"/>
      <c r="AE8936" s="159"/>
      <c r="AF8936" t="s">
        <v>3451</v>
      </c>
      <c r="AH8936" s="2">
        <v>46130</v>
      </c>
      <c r="AI8936" s="76" t="s">
        <v>6500</v>
      </c>
    </row>
    <row r="8937" spans="1:35" ht="15" thickBot="1" x14ac:dyDescent="0.4">
      <c r="B8937" s="5">
        <f t="shared" si="799"/>
        <v>8935</v>
      </c>
      <c r="D8937" s="16">
        <v>1978</v>
      </c>
      <c r="E8937" s="159" t="s">
        <v>15</v>
      </c>
      <c r="F8937" s="159" t="s">
        <v>25</v>
      </c>
      <c r="G8937" s="159" t="s">
        <v>4859</v>
      </c>
      <c r="H8937" s="159"/>
      <c r="I8937" s="159"/>
      <c r="J8937" s="159"/>
      <c r="K8937" s="159" t="s">
        <v>3383</v>
      </c>
      <c r="L8937" s="159"/>
      <c r="M8937" s="159"/>
      <c r="N8937" s="159"/>
      <c r="O8937" s="159"/>
      <c r="P8937" s="159"/>
      <c r="Q8937" s="159"/>
      <c r="R8937" s="159"/>
      <c r="S8937" s="203"/>
      <c r="T8937" s="159"/>
      <c r="U8937" s="159"/>
      <c r="V8937" s="161"/>
      <c r="W8937" s="159"/>
      <c r="X8937" s="159"/>
      <c r="Y8937" s="159"/>
      <c r="Z8937" s="159"/>
      <c r="AA8937" s="159"/>
      <c r="AB8937" s="159"/>
      <c r="AC8937" s="159"/>
      <c r="AE8937" s="159"/>
      <c r="AF8937" s="159" t="s">
        <v>3451</v>
      </c>
      <c r="AG8937" s="159"/>
      <c r="AH8937" s="176">
        <v>45739</v>
      </c>
      <c r="AI8937" s="167" t="s">
        <v>4860</v>
      </c>
    </row>
    <row r="8938" spans="1:35" ht="15" customHeight="1" thickBot="1" x14ac:dyDescent="0.4">
      <c r="A8938" s="159"/>
      <c r="B8938" s="5">
        <f t="shared" si="799"/>
        <v>8936</v>
      </c>
      <c r="D8938" s="16">
        <v>1978</v>
      </c>
      <c r="E8938" t="s">
        <v>15</v>
      </c>
      <c r="F8938" t="s">
        <v>25</v>
      </c>
      <c r="G8938" t="s">
        <v>2877</v>
      </c>
      <c r="H8938" t="s">
        <v>17</v>
      </c>
      <c r="J8938" t="s">
        <v>3354</v>
      </c>
      <c r="K8938" t="s">
        <v>3383</v>
      </c>
      <c r="L8938" t="s">
        <v>388</v>
      </c>
      <c r="M8938" t="s">
        <v>3359</v>
      </c>
      <c r="AF8938" t="s">
        <v>3060</v>
      </c>
      <c r="AH8938" s="2">
        <v>40343.335740740738</v>
      </c>
    </row>
    <row r="8939" spans="1:35" ht="15.5" x14ac:dyDescent="0.35">
      <c r="B8939" s="5">
        <f t="shared" si="799"/>
        <v>8937</v>
      </c>
      <c r="D8939" s="16">
        <v>1978</v>
      </c>
      <c r="E8939" s="116" t="s">
        <v>15</v>
      </c>
      <c r="F8939" s="116" t="s">
        <v>25</v>
      </c>
      <c r="G8939" s="117" t="s">
        <v>5950</v>
      </c>
      <c r="H8939" s="172" t="s">
        <v>5836</v>
      </c>
      <c r="I8939" s="172"/>
      <c r="J8939" s="172" t="s">
        <v>3354</v>
      </c>
      <c r="K8939" s="172" t="s">
        <v>3383</v>
      </c>
      <c r="L8939" s="172"/>
      <c r="M8939" s="172" t="s">
        <v>3453</v>
      </c>
      <c r="N8939" s="172"/>
      <c r="O8939" s="172"/>
      <c r="P8939" s="172"/>
      <c r="Q8939" s="172"/>
      <c r="R8939" s="172"/>
      <c r="S8939" s="173"/>
      <c r="T8939" s="172" t="s">
        <v>3262</v>
      </c>
      <c r="U8939" s="172"/>
      <c r="V8939" s="174"/>
      <c r="W8939" s="172" t="s">
        <v>3572</v>
      </c>
      <c r="X8939" s="172" t="s">
        <v>3660</v>
      </c>
      <c r="Y8939" s="172"/>
      <c r="Z8939" s="172"/>
      <c r="AA8939" s="172" t="s">
        <v>3262</v>
      </c>
      <c r="AB8939" s="172"/>
      <c r="AC8939" s="172"/>
      <c r="AD8939" s="172"/>
      <c r="AE8939" s="172"/>
      <c r="AF8939" t="s">
        <v>3451</v>
      </c>
      <c r="AH8939" s="2">
        <v>45966</v>
      </c>
      <c r="AI8939" s="36" t="s">
        <v>5951</v>
      </c>
    </row>
    <row r="8940" spans="1:35" ht="15" customHeight="1" x14ac:dyDescent="0.35">
      <c r="B8940" s="5">
        <f t="shared" si="799"/>
        <v>8938</v>
      </c>
      <c r="D8940" s="16">
        <v>1978</v>
      </c>
      <c r="E8940" t="s">
        <v>15</v>
      </c>
      <c r="F8940" t="s">
        <v>25</v>
      </c>
      <c r="G8940" t="s">
        <v>2878</v>
      </c>
      <c r="H8940" t="s">
        <v>17</v>
      </c>
      <c r="J8940" t="s">
        <v>3354</v>
      </c>
      <c r="K8940" t="s">
        <v>3383</v>
      </c>
      <c r="L8940" t="s">
        <v>21</v>
      </c>
      <c r="M8940" t="s">
        <v>3359</v>
      </c>
      <c r="AF8940" t="s">
        <v>3060</v>
      </c>
      <c r="AH8940" s="2">
        <v>39908.974664351852</v>
      </c>
    </row>
    <row r="8941" spans="1:35" ht="15.5" x14ac:dyDescent="0.35">
      <c r="B8941" s="5">
        <f t="shared" si="799"/>
        <v>8939</v>
      </c>
      <c r="D8941" s="16">
        <v>1978</v>
      </c>
      <c r="E8941" s="115" t="s">
        <v>15</v>
      </c>
      <c r="F8941" s="115" t="s">
        <v>25</v>
      </c>
      <c r="G8941" s="70" t="s">
        <v>5831</v>
      </c>
      <c r="I8941" s="172"/>
      <c r="J8941" s="172" t="s">
        <v>3354</v>
      </c>
      <c r="K8941" s="172" t="s">
        <v>3383</v>
      </c>
      <c r="L8941" s="172"/>
      <c r="M8941" s="172" t="s">
        <v>3453</v>
      </c>
      <c r="N8941" s="172"/>
      <c r="O8941" s="172"/>
      <c r="P8941" s="172"/>
      <c r="Q8941" s="172"/>
      <c r="R8941" s="172"/>
      <c r="S8941" s="173"/>
      <c r="T8941" s="172" t="s">
        <v>3262</v>
      </c>
      <c r="U8941" s="172"/>
      <c r="V8941" s="174"/>
      <c r="W8941" s="172" t="s">
        <v>3572</v>
      </c>
      <c r="X8941" s="172" t="s">
        <v>3660</v>
      </c>
      <c r="Y8941" s="172"/>
      <c r="Z8941" s="172"/>
      <c r="AA8941" s="172" t="s">
        <v>3262</v>
      </c>
      <c r="AC8941"/>
      <c r="AD8941"/>
      <c r="AF8941" t="s">
        <v>3451</v>
      </c>
      <c r="AH8941" s="2">
        <v>45966</v>
      </c>
      <c r="AI8941" s="36" t="s">
        <v>5832</v>
      </c>
    </row>
    <row r="8942" spans="1:35" ht="15.5" x14ac:dyDescent="0.35">
      <c r="B8942" s="5">
        <f t="shared" si="799"/>
        <v>8940</v>
      </c>
      <c r="D8942" s="16">
        <v>1978</v>
      </c>
      <c r="E8942" s="116" t="s">
        <v>15</v>
      </c>
      <c r="F8942" s="116" t="s">
        <v>25</v>
      </c>
      <c r="G8942" s="117" t="s">
        <v>5952</v>
      </c>
      <c r="H8942" s="172" t="s">
        <v>5836</v>
      </c>
      <c r="I8942" s="172"/>
      <c r="J8942" s="172" t="s">
        <v>3354</v>
      </c>
      <c r="K8942" s="172" t="s">
        <v>3383</v>
      </c>
      <c r="L8942" s="172"/>
      <c r="M8942" s="172" t="s">
        <v>3453</v>
      </c>
      <c r="N8942" s="172"/>
      <c r="O8942" s="172"/>
      <c r="P8942" s="172"/>
      <c r="Q8942" s="172"/>
      <c r="R8942" s="172"/>
      <c r="S8942" s="173"/>
      <c r="T8942" s="172" t="s">
        <v>3262</v>
      </c>
      <c r="U8942" s="172"/>
      <c r="V8942" s="174"/>
      <c r="W8942" s="172" t="s">
        <v>3572</v>
      </c>
      <c r="X8942" s="172" t="s">
        <v>3660</v>
      </c>
      <c r="Y8942" s="172"/>
      <c r="Z8942" s="172"/>
      <c r="AA8942" s="172" t="s">
        <v>3262</v>
      </c>
      <c r="AB8942" s="172"/>
      <c r="AC8942" s="172"/>
      <c r="AD8942" s="172"/>
      <c r="AE8942" s="172"/>
      <c r="AF8942" t="s">
        <v>3451</v>
      </c>
      <c r="AH8942" s="2">
        <v>45966</v>
      </c>
      <c r="AI8942" s="36" t="s">
        <v>5953</v>
      </c>
    </row>
    <row r="8943" spans="1:35" ht="15" customHeight="1" thickBot="1" x14ac:dyDescent="0.4">
      <c r="B8943" s="5">
        <f t="shared" si="799"/>
        <v>8941</v>
      </c>
      <c r="D8943" s="16">
        <v>1978</v>
      </c>
      <c r="E8943" s="116" t="s">
        <v>6684</v>
      </c>
      <c r="F8943" t="s">
        <v>25</v>
      </c>
      <c r="G8943" t="s">
        <v>2879</v>
      </c>
      <c r="H8943" t="s">
        <v>836</v>
      </c>
      <c r="J8943" t="s">
        <v>3354</v>
      </c>
      <c r="K8943" t="s">
        <v>3383</v>
      </c>
      <c r="L8943" t="s">
        <v>156</v>
      </c>
      <c r="M8943" t="s">
        <v>3359</v>
      </c>
      <c r="AD8943" s="3" t="s">
        <v>2880</v>
      </c>
      <c r="AF8943" t="s">
        <v>3060</v>
      </c>
      <c r="AH8943" s="2">
        <v>39827.382824074077</v>
      </c>
    </row>
    <row r="8944" spans="1:35" ht="15" customHeight="1" thickBot="1" x14ac:dyDescent="0.4">
      <c r="B8944" s="5">
        <f t="shared" si="799"/>
        <v>8942</v>
      </c>
      <c r="D8944" s="16">
        <v>1978</v>
      </c>
      <c r="E8944" s="159" t="s">
        <v>6684</v>
      </c>
      <c r="F8944" s="159" t="s">
        <v>25</v>
      </c>
      <c r="G8944" s="159" t="s">
        <v>6755</v>
      </c>
      <c r="H8944" s="159"/>
      <c r="I8944" s="159"/>
      <c r="J8944" s="159" t="s">
        <v>3354</v>
      </c>
      <c r="K8944" s="159" t="s">
        <v>3383</v>
      </c>
      <c r="L8944" s="159"/>
      <c r="M8944" s="159" t="s">
        <v>3453</v>
      </c>
      <c r="N8944" s="159"/>
      <c r="O8944" s="159"/>
      <c r="P8944" s="159"/>
      <c r="Q8944" s="159"/>
      <c r="R8944" s="159"/>
      <c r="S8944" s="159"/>
      <c r="T8944" s="159" t="s">
        <v>3424</v>
      </c>
      <c r="U8944" s="159"/>
      <c r="V8944" s="159"/>
      <c r="W8944" s="159"/>
      <c r="X8944" s="159"/>
      <c r="Y8944" s="159"/>
      <c r="Z8944" s="159"/>
      <c r="AA8944" s="159"/>
      <c r="AB8944" s="159"/>
      <c r="AC8944" s="159"/>
      <c r="AD8944" s="159"/>
      <c r="AE8944" s="159"/>
      <c r="AF8944" t="s">
        <v>3451</v>
      </c>
      <c r="AG8944" s="159"/>
      <c r="AH8944" s="176">
        <v>46207</v>
      </c>
      <c r="AI8944" s="76" t="s">
        <v>6756</v>
      </c>
    </row>
    <row r="8945" spans="1:35" ht="15" customHeight="1" thickBot="1" x14ac:dyDescent="0.4">
      <c r="B8945" s="5">
        <f t="shared" si="799"/>
        <v>8943</v>
      </c>
      <c r="D8945" s="16">
        <v>1978</v>
      </c>
      <c r="E8945" t="s">
        <v>15</v>
      </c>
      <c r="F8945" t="s">
        <v>16</v>
      </c>
      <c r="G8945" t="s">
        <v>2881</v>
      </c>
      <c r="H8945" t="s">
        <v>17</v>
      </c>
      <c r="J8945" t="s">
        <v>380</v>
      </c>
      <c r="K8945" t="s">
        <v>3383</v>
      </c>
      <c r="L8945" t="s">
        <v>85</v>
      </c>
      <c r="M8945" t="s">
        <v>3359</v>
      </c>
      <c r="AB8945" t="s">
        <v>493</v>
      </c>
      <c r="AF8945" t="s">
        <v>3060</v>
      </c>
      <c r="AH8945" s="2">
        <v>40483.449756944443</v>
      </c>
    </row>
    <row r="8946" spans="1:35" ht="15" customHeight="1" thickBot="1" x14ac:dyDescent="0.4">
      <c r="B8946" s="5">
        <f t="shared" si="799"/>
        <v>8944</v>
      </c>
      <c r="D8946" s="16">
        <v>1978</v>
      </c>
      <c r="E8946" s="159" t="s">
        <v>15</v>
      </c>
      <c r="F8946" s="159" t="s">
        <v>25</v>
      </c>
      <c r="G8946" s="159" t="s">
        <v>4235</v>
      </c>
      <c r="H8946" s="159"/>
      <c r="I8946" s="159"/>
      <c r="J8946" s="159"/>
      <c r="K8946" s="159"/>
      <c r="L8946" s="159"/>
      <c r="M8946" s="159"/>
      <c r="N8946" s="159"/>
      <c r="O8946" s="159"/>
      <c r="P8946" s="159"/>
      <c r="Q8946" s="159"/>
      <c r="R8946" s="159"/>
      <c r="S8946" s="203"/>
      <c r="T8946" s="159"/>
      <c r="U8946" s="159"/>
      <c r="V8946" s="161"/>
      <c r="W8946" s="159"/>
      <c r="X8946" s="159"/>
      <c r="Y8946" s="159"/>
      <c r="Z8946" s="159"/>
      <c r="AA8946" s="159"/>
      <c r="AB8946" s="159"/>
      <c r="AC8946" s="159"/>
      <c r="AE8946" s="159"/>
      <c r="AF8946" s="159" t="s">
        <v>3451</v>
      </c>
      <c r="AG8946" s="159"/>
      <c r="AH8946" s="176">
        <v>45561</v>
      </c>
      <c r="AI8946" s="167" t="s">
        <v>4236</v>
      </c>
    </row>
    <row r="8947" spans="1:35" ht="15" customHeight="1" thickBot="1" x14ac:dyDescent="0.4">
      <c r="A8947" s="159"/>
      <c r="B8947" s="5">
        <f t="shared" si="799"/>
        <v>8945</v>
      </c>
      <c r="D8947" s="16">
        <v>1978</v>
      </c>
      <c r="E8947" s="16"/>
      <c r="F8947" t="s">
        <v>25</v>
      </c>
      <c r="G8947" t="s">
        <v>2882</v>
      </c>
      <c r="H8947" t="s">
        <v>17</v>
      </c>
      <c r="J8947" t="s">
        <v>3354</v>
      </c>
      <c r="K8947" t="s">
        <v>3383</v>
      </c>
      <c r="L8947" t="s">
        <v>42</v>
      </c>
      <c r="M8947" t="s">
        <v>3359</v>
      </c>
      <c r="AB8947" t="s">
        <v>195</v>
      </c>
      <c r="AF8947" t="s">
        <v>3060</v>
      </c>
      <c r="AH8947" s="2">
        <v>40849.681909722225</v>
      </c>
    </row>
    <row r="8948" spans="1:35" ht="15" thickBot="1" x14ac:dyDescent="0.4">
      <c r="B8948" s="5">
        <f t="shared" si="799"/>
        <v>8946</v>
      </c>
      <c r="D8948" s="16">
        <v>1978</v>
      </c>
      <c r="E8948" s="159" t="s">
        <v>15</v>
      </c>
      <c r="F8948" s="159" t="s">
        <v>25</v>
      </c>
      <c r="G8948" s="159" t="s">
        <v>5680</v>
      </c>
      <c r="H8948" s="159"/>
      <c r="I8948" s="159"/>
      <c r="J8948" s="159" t="s">
        <v>3354</v>
      </c>
      <c r="K8948" s="159" t="s">
        <v>3383</v>
      </c>
      <c r="L8948" s="159"/>
      <c r="M8948" s="159" t="s">
        <v>3453</v>
      </c>
      <c r="N8948" s="159"/>
      <c r="O8948" s="159"/>
      <c r="P8948" s="159"/>
      <c r="Q8948" s="159"/>
      <c r="R8948" s="159"/>
      <c r="S8948" s="203"/>
      <c r="T8948" s="159" t="s">
        <v>3262</v>
      </c>
      <c r="U8948" s="159"/>
      <c r="V8948" s="161"/>
      <c r="W8948" s="159" t="s">
        <v>3572</v>
      </c>
      <c r="X8948" s="159" t="s">
        <v>3660</v>
      </c>
      <c r="Y8948" s="159"/>
      <c r="Z8948" s="159"/>
      <c r="AA8948" s="159" t="s">
        <v>3262</v>
      </c>
      <c r="AB8948" s="159"/>
      <c r="AC8948" s="159"/>
      <c r="AD8948" s="159"/>
      <c r="AE8948" s="159"/>
      <c r="AF8948" t="s">
        <v>3451</v>
      </c>
      <c r="AG8948" s="159"/>
      <c r="AH8948" s="176">
        <v>45928</v>
      </c>
      <c r="AI8948" s="76" t="s">
        <v>5681</v>
      </c>
    </row>
    <row r="8949" spans="1:35" ht="15" customHeight="1" thickBot="1" x14ac:dyDescent="0.4">
      <c r="A8949" s="159"/>
      <c r="B8949" s="5">
        <f t="shared" si="799"/>
        <v>8947</v>
      </c>
      <c r="D8949" s="16">
        <v>1978</v>
      </c>
      <c r="E8949" t="s">
        <v>15</v>
      </c>
      <c r="F8949" t="s">
        <v>25</v>
      </c>
      <c r="G8949" t="s">
        <v>2883</v>
      </c>
      <c r="H8949" t="s">
        <v>17</v>
      </c>
      <c r="J8949" t="s">
        <v>3354</v>
      </c>
      <c r="M8949" t="s">
        <v>3359</v>
      </c>
      <c r="AF8949" t="s">
        <v>3060</v>
      </c>
      <c r="AH8949" s="2">
        <v>41057.801087962966</v>
      </c>
    </row>
    <row r="8950" spans="1:35" ht="15" customHeight="1" thickBot="1" x14ac:dyDescent="0.4">
      <c r="B8950" s="5">
        <f t="shared" si="799"/>
        <v>8948</v>
      </c>
      <c r="D8950" s="16">
        <v>1978</v>
      </c>
      <c r="E8950" t="s">
        <v>15</v>
      </c>
      <c r="F8950" t="s">
        <v>25</v>
      </c>
      <c r="G8950" t="s">
        <v>2884</v>
      </c>
      <c r="H8950" t="s">
        <v>17</v>
      </c>
      <c r="J8950" t="s">
        <v>3354</v>
      </c>
      <c r="K8950" t="s">
        <v>3383</v>
      </c>
      <c r="L8950" t="s">
        <v>2885</v>
      </c>
      <c r="M8950" t="s">
        <v>3359</v>
      </c>
      <c r="AD8950" s="3" t="s">
        <v>2886</v>
      </c>
      <c r="AF8950" t="s">
        <v>3060</v>
      </c>
      <c r="AH8950" s="2">
        <v>40597.651932870373</v>
      </c>
    </row>
    <row r="8951" spans="1:35" ht="15" thickBot="1" x14ac:dyDescent="0.4">
      <c r="B8951" s="5">
        <f t="shared" si="799"/>
        <v>8949</v>
      </c>
      <c r="D8951" s="16">
        <v>1978</v>
      </c>
      <c r="E8951" t="s">
        <v>15</v>
      </c>
      <c r="F8951" t="s">
        <v>25</v>
      </c>
      <c r="G8951" s="70" t="s">
        <v>5513</v>
      </c>
      <c r="J8951" t="s">
        <v>3354</v>
      </c>
      <c r="K8951" t="s">
        <v>3383</v>
      </c>
      <c r="M8951" t="s">
        <v>3453</v>
      </c>
      <c r="T8951" t="s">
        <v>3262</v>
      </c>
      <c r="W8951" t="s">
        <v>3572</v>
      </c>
      <c r="X8951" t="s">
        <v>3660</v>
      </c>
      <c r="AA8951" t="s">
        <v>3262</v>
      </c>
      <c r="AC8951"/>
      <c r="AD8951"/>
      <c r="AF8951" t="s">
        <v>3451</v>
      </c>
      <c r="AG8951" s="159"/>
      <c r="AH8951" s="176">
        <v>45899</v>
      </c>
      <c r="AI8951" s="36" t="s">
        <v>5514</v>
      </c>
    </row>
    <row r="8952" spans="1:35" ht="15" customHeight="1" thickBot="1" x14ac:dyDescent="0.4">
      <c r="A8952" s="159"/>
      <c r="B8952" s="5">
        <f t="shared" si="799"/>
        <v>8950</v>
      </c>
      <c r="D8952" s="16">
        <v>1978</v>
      </c>
      <c r="E8952" t="s">
        <v>15</v>
      </c>
      <c r="F8952" t="s">
        <v>25</v>
      </c>
      <c r="G8952" t="s">
        <v>3938</v>
      </c>
      <c r="H8952" t="s">
        <v>17</v>
      </c>
      <c r="J8952" t="s">
        <v>3354</v>
      </c>
      <c r="K8952" t="s">
        <v>3383</v>
      </c>
      <c r="L8952" t="s">
        <v>2383</v>
      </c>
      <c r="M8952" t="s">
        <v>3359</v>
      </c>
      <c r="AB8952" t="s">
        <v>81</v>
      </c>
      <c r="AF8952" t="s">
        <v>3060</v>
      </c>
      <c r="AH8952" s="2">
        <v>40361.997777777775</v>
      </c>
    </row>
    <row r="8953" spans="1:35" ht="15" thickBot="1" x14ac:dyDescent="0.4">
      <c r="B8953" s="5">
        <f t="shared" si="799"/>
        <v>8951</v>
      </c>
      <c r="D8953" s="16">
        <v>1978</v>
      </c>
      <c r="E8953" s="159" t="s">
        <v>15</v>
      </c>
      <c r="F8953" s="159" t="s">
        <v>25</v>
      </c>
      <c r="G8953" s="159" t="s">
        <v>5038</v>
      </c>
      <c r="H8953" s="159"/>
      <c r="I8953" s="159"/>
      <c r="J8953" s="159" t="s">
        <v>3354</v>
      </c>
      <c r="K8953" s="159" t="s">
        <v>3383</v>
      </c>
      <c r="L8953" s="159"/>
      <c r="M8953" s="159" t="s">
        <v>3453</v>
      </c>
      <c r="N8953" s="159"/>
      <c r="O8953" s="159"/>
      <c r="P8953" s="159"/>
      <c r="Q8953" s="159"/>
      <c r="R8953" s="159"/>
      <c r="S8953" s="203"/>
      <c r="T8953" s="159" t="s">
        <v>3262</v>
      </c>
      <c r="U8953" s="159"/>
      <c r="V8953" s="161"/>
      <c r="W8953" s="159" t="s">
        <v>3572</v>
      </c>
      <c r="X8953" s="159" t="s">
        <v>3660</v>
      </c>
      <c r="Y8953" s="159"/>
      <c r="Z8953" s="159"/>
      <c r="AA8953" s="159" t="s">
        <v>3262</v>
      </c>
      <c r="AB8953" s="159"/>
      <c r="AC8953" s="159"/>
      <c r="AE8953" s="159"/>
      <c r="AF8953" t="s">
        <v>3451</v>
      </c>
      <c r="AH8953" s="2">
        <v>45783</v>
      </c>
      <c r="AI8953" s="76">
        <v>19</v>
      </c>
    </row>
    <row r="8954" spans="1:35" ht="15" customHeight="1" thickBot="1" x14ac:dyDescent="0.4">
      <c r="A8954" s="159"/>
      <c r="B8954" s="5">
        <f t="shared" si="799"/>
        <v>8952</v>
      </c>
      <c r="D8954" s="16">
        <v>1978</v>
      </c>
      <c r="E8954" t="s">
        <v>15</v>
      </c>
      <c r="F8954" t="s">
        <v>25</v>
      </c>
      <c r="G8954" t="s">
        <v>2888</v>
      </c>
      <c r="H8954" t="s">
        <v>17</v>
      </c>
      <c r="J8954" t="s">
        <v>3354</v>
      </c>
      <c r="K8954" t="s">
        <v>3383</v>
      </c>
      <c r="L8954" t="s">
        <v>37</v>
      </c>
      <c r="M8954" t="s">
        <v>3359</v>
      </c>
      <c r="AF8954" t="s">
        <v>3060</v>
      </c>
      <c r="AH8954" s="2">
        <v>39787.333171296297</v>
      </c>
    </row>
    <row r="8955" spans="1:35" ht="15" thickBot="1" x14ac:dyDescent="0.4">
      <c r="B8955" s="5">
        <f t="shared" si="799"/>
        <v>8953</v>
      </c>
      <c r="D8955" s="16">
        <v>1978</v>
      </c>
      <c r="E8955" s="159" t="s">
        <v>15</v>
      </c>
      <c r="F8955" s="159" t="s">
        <v>25</v>
      </c>
      <c r="G8955" s="159" t="s">
        <v>5682</v>
      </c>
      <c r="H8955" s="159"/>
      <c r="I8955" s="159"/>
      <c r="J8955" s="159" t="s">
        <v>3354</v>
      </c>
      <c r="K8955" s="159" t="s">
        <v>3383</v>
      </c>
      <c r="L8955" s="159"/>
      <c r="M8955" s="159" t="s">
        <v>3453</v>
      </c>
      <c r="N8955" s="159"/>
      <c r="O8955" s="159"/>
      <c r="P8955" s="159"/>
      <c r="Q8955" s="159"/>
      <c r="R8955" s="159"/>
      <c r="S8955" s="203"/>
      <c r="T8955" s="159" t="s">
        <v>3262</v>
      </c>
      <c r="U8955" s="159"/>
      <c r="V8955" s="161"/>
      <c r="W8955" s="159" t="s">
        <v>3572</v>
      </c>
      <c r="X8955" s="159" t="s">
        <v>3660</v>
      </c>
      <c r="Y8955" s="159"/>
      <c r="Z8955" s="159"/>
      <c r="AA8955" s="159" t="s">
        <v>3262</v>
      </c>
      <c r="AB8955" s="159"/>
      <c r="AC8955" s="159"/>
      <c r="AD8955" s="159"/>
      <c r="AE8955" s="159"/>
      <c r="AF8955" t="s">
        <v>3451</v>
      </c>
      <c r="AG8955" s="159"/>
      <c r="AH8955" s="176">
        <v>45928</v>
      </c>
      <c r="AI8955" s="76" t="s">
        <v>5683</v>
      </c>
    </row>
    <row r="8956" spans="1:35" ht="15" customHeight="1" thickBot="1" x14ac:dyDescent="0.4">
      <c r="A8956" s="159"/>
      <c r="B8956" s="5">
        <f t="shared" si="799"/>
        <v>8954</v>
      </c>
      <c r="D8956" s="16">
        <v>1978</v>
      </c>
      <c r="E8956" t="s">
        <v>560</v>
      </c>
      <c r="F8956" t="s">
        <v>25</v>
      </c>
      <c r="G8956" t="s">
        <v>2889</v>
      </c>
      <c r="H8956" t="s">
        <v>17</v>
      </c>
      <c r="K8956" t="s">
        <v>3383</v>
      </c>
      <c r="L8956" t="s">
        <v>2890</v>
      </c>
      <c r="M8956" t="s">
        <v>3359</v>
      </c>
      <c r="AB8956" t="s">
        <v>195</v>
      </c>
      <c r="AF8956" t="s">
        <v>3060</v>
      </c>
      <c r="AH8956" s="2">
        <v>40517.625451388885</v>
      </c>
    </row>
    <row r="8957" spans="1:35" ht="15" customHeight="1" x14ac:dyDescent="0.35">
      <c r="B8957" s="5">
        <f t="shared" si="799"/>
        <v>8955</v>
      </c>
      <c r="D8957" s="16">
        <v>1978</v>
      </c>
      <c r="E8957" t="s">
        <v>560</v>
      </c>
      <c r="F8957" t="s">
        <v>25</v>
      </c>
      <c r="G8957" t="s">
        <v>2891</v>
      </c>
      <c r="H8957" t="s">
        <v>17</v>
      </c>
      <c r="K8957" t="s">
        <v>3383</v>
      </c>
      <c r="L8957" t="s">
        <v>377</v>
      </c>
      <c r="M8957" t="s">
        <v>3359</v>
      </c>
      <c r="AC8957" s="3">
        <v>1977</v>
      </c>
      <c r="AF8957" t="s">
        <v>3060</v>
      </c>
      <c r="AH8957" s="2">
        <v>41080.557511574072</v>
      </c>
    </row>
    <row r="8958" spans="1:35" ht="15" customHeight="1" x14ac:dyDescent="0.35">
      <c r="B8958" s="5">
        <f t="shared" si="799"/>
        <v>8956</v>
      </c>
      <c r="D8958" s="16">
        <v>1978</v>
      </c>
      <c r="E8958" t="s">
        <v>15</v>
      </c>
      <c r="F8958" t="s">
        <v>16</v>
      </c>
      <c r="G8958" t="s">
        <v>2892</v>
      </c>
      <c r="H8958" t="s">
        <v>17</v>
      </c>
      <c r="J8958" t="s">
        <v>3354</v>
      </c>
      <c r="K8958" t="s">
        <v>3383</v>
      </c>
      <c r="L8958" t="s">
        <v>37</v>
      </c>
      <c r="M8958" t="s">
        <v>3359</v>
      </c>
      <c r="AF8958" t="s">
        <v>3060</v>
      </c>
      <c r="AH8958" s="2">
        <v>39690.569305555553</v>
      </c>
    </row>
    <row r="8959" spans="1:35" ht="15" customHeight="1" thickBot="1" x14ac:dyDescent="0.4">
      <c r="B8959" s="5">
        <f t="shared" si="799"/>
        <v>8957</v>
      </c>
      <c r="D8959" s="16">
        <v>1978</v>
      </c>
      <c r="E8959" t="s">
        <v>15</v>
      </c>
      <c r="F8959" t="s">
        <v>16</v>
      </c>
      <c r="G8959" t="s">
        <v>2893</v>
      </c>
      <c r="H8959" t="s">
        <v>17</v>
      </c>
      <c r="J8959" t="s">
        <v>3354</v>
      </c>
      <c r="K8959" t="s">
        <v>3383</v>
      </c>
      <c r="M8959" t="s">
        <v>3359</v>
      </c>
      <c r="AB8959" t="s">
        <v>81</v>
      </c>
      <c r="AF8959" t="s">
        <v>3060</v>
      </c>
      <c r="AH8959" s="2">
        <v>40444.671064814815</v>
      </c>
    </row>
    <row r="8960" spans="1:35" ht="15" thickBot="1" x14ac:dyDescent="0.4">
      <c r="B8960" s="5">
        <f t="shared" si="799"/>
        <v>8958</v>
      </c>
      <c r="D8960" s="16">
        <v>1978</v>
      </c>
      <c r="E8960" s="159" t="s">
        <v>15</v>
      </c>
      <c r="F8960" s="159" t="s">
        <v>16</v>
      </c>
      <c r="G8960" s="159" t="s">
        <v>6213</v>
      </c>
      <c r="H8960" s="159"/>
      <c r="I8960" s="159"/>
      <c r="J8960" s="159" t="s">
        <v>3354</v>
      </c>
      <c r="K8960" s="159" t="s">
        <v>3383</v>
      </c>
      <c r="L8960" s="159"/>
      <c r="M8960" s="159" t="s">
        <v>3453</v>
      </c>
      <c r="N8960" s="159"/>
      <c r="O8960" s="159"/>
      <c r="P8960" s="159"/>
      <c r="Q8960" s="159"/>
      <c r="R8960" s="159"/>
      <c r="S8960" s="159"/>
      <c r="T8960" s="159" t="s">
        <v>3262</v>
      </c>
      <c r="U8960" s="159"/>
      <c r="V8960" s="161"/>
      <c r="W8960" s="159" t="s">
        <v>3572</v>
      </c>
      <c r="X8960" s="159" t="s">
        <v>3660</v>
      </c>
      <c r="Y8960" s="159"/>
      <c r="Z8960" s="159"/>
      <c r="AA8960" s="159" t="s">
        <v>3262</v>
      </c>
      <c r="AB8960" s="159"/>
      <c r="AC8960" s="159"/>
      <c r="AD8960" s="159"/>
      <c r="AE8960" s="159"/>
      <c r="AF8960" t="s">
        <v>3451</v>
      </c>
      <c r="AG8960" s="159"/>
      <c r="AH8960" s="176">
        <v>46034</v>
      </c>
      <c r="AI8960" s="76" t="s">
        <v>6214</v>
      </c>
    </row>
    <row r="8961" spans="1:35" ht="15" customHeight="1" x14ac:dyDescent="0.35">
      <c r="B8961" s="5">
        <f t="shared" si="799"/>
        <v>8959</v>
      </c>
      <c r="D8961" s="16">
        <v>1978</v>
      </c>
      <c r="E8961" t="s">
        <v>15</v>
      </c>
      <c r="F8961" t="s">
        <v>25</v>
      </c>
      <c r="G8961" t="s">
        <v>2894</v>
      </c>
      <c r="H8961" t="s">
        <v>17</v>
      </c>
      <c r="J8961" t="s">
        <v>3354</v>
      </c>
      <c r="K8961" t="s">
        <v>3383</v>
      </c>
      <c r="L8961" t="s">
        <v>46</v>
      </c>
      <c r="M8961" t="s">
        <v>3359</v>
      </c>
      <c r="AB8961" t="s">
        <v>197</v>
      </c>
      <c r="AD8961" s="3" t="s">
        <v>2895</v>
      </c>
      <c r="AF8961" t="s">
        <v>3060</v>
      </c>
      <c r="AH8961" s="2">
        <v>40114.356828703705</v>
      </c>
    </row>
    <row r="8962" spans="1:35" ht="15" customHeight="1" x14ac:dyDescent="0.35">
      <c r="B8962" s="5">
        <f t="shared" si="799"/>
        <v>8960</v>
      </c>
      <c r="D8962" s="16">
        <v>1978</v>
      </c>
      <c r="E8962" t="s">
        <v>15</v>
      </c>
      <c r="F8962" t="s">
        <v>16</v>
      </c>
      <c r="G8962" t="s">
        <v>2896</v>
      </c>
      <c r="H8962" t="s">
        <v>17</v>
      </c>
      <c r="J8962" t="s">
        <v>380</v>
      </c>
      <c r="K8962" t="s">
        <v>3383</v>
      </c>
      <c r="L8962" t="s">
        <v>52</v>
      </c>
      <c r="M8962" t="s">
        <v>3359</v>
      </c>
      <c r="AD8962" s="3" t="s">
        <v>2897</v>
      </c>
      <c r="AF8962" t="s">
        <v>3060</v>
      </c>
      <c r="AH8962" s="2">
        <v>39770.319224537037</v>
      </c>
    </row>
    <row r="8963" spans="1:35" ht="15" customHeight="1" x14ac:dyDescent="0.35">
      <c r="B8963" s="5">
        <f t="shared" si="799"/>
        <v>8961</v>
      </c>
      <c r="D8963" s="16">
        <v>1978</v>
      </c>
      <c r="E8963" t="s">
        <v>15</v>
      </c>
      <c r="F8963" t="s">
        <v>25</v>
      </c>
      <c r="G8963" t="s">
        <v>2898</v>
      </c>
      <c r="H8963" t="s">
        <v>17</v>
      </c>
      <c r="J8963" t="s">
        <v>3354</v>
      </c>
      <c r="K8963" t="s">
        <v>3383</v>
      </c>
      <c r="L8963" t="s">
        <v>265</v>
      </c>
      <c r="M8963" t="s">
        <v>3359</v>
      </c>
      <c r="AF8963" t="s">
        <v>3060</v>
      </c>
      <c r="AH8963" s="2">
        <v>39667.301064814812</v>
      </c>
    </row>
    <row r="8964" spans="1:35" ht="15" customHeight="1" x14ac:dyDescent="0.35">
      <c r="B8964" s="5">
        <f t="shared" si="799"/>
        <v>8962</v>
      </c>
      <c r="D8964" s="16">
        <v>1978</v>
      </c>
      <c r="E8964" t="s">
        <v>15</v>
      </c>
      <c r="F8964" t="s">
        <v>16</v>
      </c>
      <c r="G8964" t="s">
        <v>2899</v>
      </c>
      <c r="H8964" t="s">
        <v>17</v>
      </c>
      <c r="J8964" t="s">
        <v>380</v>
      </c>
      <c r="K8964" t="s">
        <v>3383</v>
      </c>
      <c r="L8964" t="s">
        <v>2900</v>
      </c>
      <c r="M8964" t="s">
        <v>3359</v>
      </c>
      <c r="AB8964" t="s">
        <v>197</v>
      </c>
      <c r="AD8964" s="3" t="s">
        <v>2901</v>
      </c>
      <c r="AF8964" t="s">
        <v>3060</v>
      </c>
      <c r="AH8964" s="2">
        <v>41037.490023148152</v>
      </c>
    </row>
    <row r="8965" spans="1:35" ht="15" customHeight="1" thickBot="1" x14ac:dyDescent="0.4">
      <c r="B8965" s="5">
        <f t="shared" si="799"/>
        <v>8963</v>
      </c>
      <c r="D8965" s="16">
        <v>1978</v>
      </c>
      <c r="E8965" t="s">
        <v>15</v>
      </c>
      <c r="F8965" t="s">
        <v>25</v>
      </c>
      <c r="G8965" t="s">
        <v>2902</v>
      </c>
      <c r="H8965" t="s">
        <v>17</v>
      </c>
      <c r="J8965" t="s">
        <v>3354</v>
      </c>
      <c r="K8965" t="s">
        <v>3383</v>
      </c>
      <c r="L8965" t="s">
        <v>2903</v>
      </c>
      <c r="M8965" t="s">
        <v>3359</v>
      </c>
      <c r="AF8965" t="s">
        <v>3060</v>
      </c>
      <c r="AH8965" s="2">
        <v>40276.798043981478</v>
      </c>
    </row>
    <row r="8966" spans="1:35" ht="15" customHeight="1" thickBot="1" x14ac:dyDescent="0.4">
      <c r="B8966" s="5">
        <f t="shared" si="799"/>
        <v>8964</v>
      </c>
      <c r="D8966" s="16">
        <v>1978</v>
      </c>
      <c r="E8966" s="159" t="s">
        <v>15</v>
      </c>
      <c r="F8966" s="159" t="s">
        <v>25</v>
      </c>
      <c r="G8966" s="159" t="s">
        <v>6375</v>
      </c>
      <c r="H8966" s="159"/>
      <c r="I8966" s="159"/>
      <c r="J8966" s="159" t="s">
        <v>3354</v>
      </c>
      <c r="K8966" s="159" t="s">
        <v>3383</v>
      </c>
      <c r="L8966" s="159"/>
      <c r="M8966" s="159" t="s">
        <v>3453</v>
      </c>
      <c r="N8966" s="159"/>
      <c r="O8966" s="159"/>
      <c r="P8966" s="159"/>
      <c r="Q8966" s="159"/>
      <c r="R8966" s="159"/>
      <c r="S8966" s="159"/>
      <c r="T8966" s="159" t="s">
        <v>3262</v>
      </c>
      <c r="U8966" s="159"/>
      <c r="V8966" s="161"/>
      <c r="W8966" s="159" t="s">
        <v>3572</v>
      </c>
      <c r="X8966" s="159" t="s">
        <v>3660</v>
      </c>
      <c r="Y8966" s="159"/>
      <c r="Z8966" s="159"/>
      <c r="AA8966" s="159" t="s">
        <v>3262</v>
      </c>
      <c r="AB8966" s="159"/>
      <c r="AC8966" s="159"/>
      <c r="AD8966" s="159"/>
      <c r="AE8966" s="159"/>
      <c r="AF8966" t="s">
        <v>3451</v>
      </c>
      <c r="AG8966" s="3"/>
      <c r="AH8966" s="153">
        <v>46091</v>
      </c>
      <c r="AI8966" s="76" t="s">
        <v>6376</v>
      </c>
    </row>
    <row r="8967" spans="1:35" ht="15" thickBot="1" x14ac:dyDescent="0.4">
      <c r="B8967" s="5">
        <f t="shared" si="799"/>
        <v>8965</v>
      </c>
      <c r="D8967" s="16">
        <v>1978</v>
      </c>
      <c r="E8967" s="159" t="s">
        <v>15</v>
      </c>
      <c r="F8967" s="159" t="s">
        <v>25</v>
      </c>
      <c r="G8967" s="159" t="s">
        <v>4864</v>
      </c>
      <c r="H8967" s="159"/>
      <c r="I8967" s="159"/>
      <c r="J8967" s="159" t="s">
        <v>3354</v>
      </c>
      <c r="K8967" s="159" t="s">
        <v>3383</v>
      </c>
      <c r="L8967" s="159"/>
      <c r="M8967" s="159" t="s">
        <v>3453</v>
      </c>
      <c r="N8967" s="159"/>
      <c r="O8967" s="159"/>
      <c r="P8967" s="159"/>
      <c r="Q8967" s="159"/>
      <c r="R8967" s="159"/>
      <c r="S8967" s="203"/>
      <c r="T8967" s="159" t="s">
        <v>3262</v>
      </c>
      <c r="U8967" s="159"/>
      <c r="V8967" s="161"/>
      <c r="W8967" s="159" t="s">
        <v>3572</v>
      </c>
      <c r="X8967" s="159" t="s">
        <v>3660</v>
      </c>
      <c r="Y8967" s="159"/>
      <c r="Z8967" s="159"/>
      <c r="AA8967" s="159" t="s">
        <v>3262</v>
      </c>
      <c r="AB8967" s="159"/>
      <c r="AC8967" s="159"/>
      <c r="AE8967" s="159"/>
      <c r="AF8967" s="159" t="s">
        <v>3451</v>
      </c>
      <c r="AG8967" s="159"/>
      <c r="AH8967" s="176">
        <v>45739</v>
      </c>
      <c r="AI8967" s="76" t="s">
        <v>4861</v>
      </c>
    </row>
    <row r="8968" spans="1:35" ht="15" customHeight="1" thickBot="1" x14ac:dyDescent="0.4">
      <c r="A8968" s="159"/>
      <c r="B8968" s="5">
        <f t="shared" si="799"/>
        <v>8966</v>
      </c>
      <c r="D8968" s="16">
        <v>1978</v>
      </c>
      <c r="E8968" t="s">
        <v>327</v>
      </c>
      <c r="F8968" t="s">
        <v>25</v>
      </c>
      <c r="G8968" t="s">
        <v>2904</v>
      </c>
      <c r="H8968" t="s">
        <v>17</v>
      </c>
      <c r="J8968" t="s">
        <v>380</v>
      </c>
      <c r="K8968" t="s">
        <v>3383</v>
      </c>
      <c r="L8968" t="s">
        <v>2249</v>
      </c>
      <c r="M8968" t="s">
        <v>3359</v>
      </c>
      <c r="AB8968" t="s">
        <v>348</v>
      </c>
      <c r="AC8968" s="3" t="s">
        <v>2905</v>
      </c>
      <c r="AD8968" s="3" t="s">
        <v>2906</v>
      </c>
      <c r="AF8968" t="s">
        <v>3060</v>
      </c>
      <c r="AH8968" s="2">
        <v>40430.821597222224</v>
      </c>
    </row>
    <row r="8969" spans="1:35" ht="15" customHeight="1" x14ac:dyDescent="0.35">
      <c r="B8969" s="5">
        <f t="shared" si="799"/>
        <v>8967</v>
      </c>
      <c r="D8969" s="16">
        <v>1978</v>
      </c>
      <c r="E8969" t="s">
        <v>15</v>
      </c>
      <c r="F8969" t="s">
        <v>25</v>
      </c>
      <c r="G8969" t="s">
        <v>2907</v>
      </c>
      <c r="H8969" t="s">
        <v>17</v>
      </c>
      <c r="J8969" t="s">
        <v>3354</v>
      </c>
      <c r="K8969" t="s">
        <v>3383</v>
      </c>
      <c r="L8969" t="s">
        <v>2908</v>
      </c>
      <c r="M8969" t="s">
        <v>3359</v>
      </c>
      <c r="AF8969" t="s">
        <v>3060</v>
      </c>
      <c r="AH8969" s="2">
        <v>40295.559976851851</v>
      </c>
    </row>
    <row r="8970" spans="1:35" ht="15" customHeight="1" x14ac:dyDescent="0.35">
      <c r="B8970" s="5">
        <f t="shared" si="799"/>
        <v>8968</v>
      </c>
      <c r="D8970" s="16">
        <v>1978</v>
      </c>
      <c r="E8970" t="s">
        <v>15</v>
      </c>
      <c r="F8970" t="s">
        <v>25</v>
      </c>
      <c r="G8970" t="s">
        <v>2909</v>
      </c>
      <c r="H8970" t="s">
        <v>17</v>
      </c>
      <c r="J8970" t="s">
        <v>3354</v>
      </c>
      <c r="K8970" t="s">
        <v>3383</v>
      </c>
      <c r="L8970" t="s">
        <v>2910</v>
      </c>
      <c r="M8970" t="s">
        <v>3359</v>
      </c>
      <c r="AB8970" t="s">
        <v>222</v>
      </c>
      <c r="AF8970" t="s">
        <v>3060</v>
      </c>
      <c r="AH8970" s="2">
        <v>40750.634745370371</v>
      </c>
    </row>
    <row r="8971" spans="1:35" ht="15" customHeight="1" x14ac:dyDescent="0.35">
      <c r="B8971" s="5">
        <f t="shared" si="799"/>
        <v>8969</v>
      </c>
      <c r="D8971" s="16">
        <v>1978</v>
      </c>
      <c r="E8971" t="s">
        <v>15</v>
      </c>
      <c r="F8971" t="s">
        <v>25</v>
      </c>
      <c r="G8971" t="s">
        <v>2911</v>
      </c>
      <c r="H8971" t="s">
        <v>17</v>
      </c>
      <c r="J8971" t="s">
        <v>3356</v>
      </c>
      <c r="K8971" t="s">
        <v>3383</v>
      </c>
      <c r="L8971" t="s">
        <v>2684</v>
      </c>
      <c r="M8971" t="s">
        <v>3359</v>
      </c>
      <c r="AF8971" t="s">
        <v>3060</v>
      </c>
      <c r="AH8971" s="2">
        <v>40076.46534722222</v>
      </c>
    </row>
    <row r="8972" spans="1:35" ht="15" customHeight="1" x14ac:dyDescent="0.35">
      <c r="B8972" s="5">
        <f t="shared" si="799"/>
        <v>8970</v>
      </c>
      <c r="D8972" s="16">
        <v>1978</v>
      </c>
      <c r="E8972" t="s">
        <v>15</v>
      </c>
      <c r="F8972" t="s">
        <v>25</v>
      </c>
      <c r="G8972" t="s">
        <v>5051</v>
      </c>
      <c r="J8972" t="s">
        <v>3354</v>
      </c>
      <c r="K8972" t="s">
        <v>3383</v>
      </c>
      <c r="T8972" t="s">
        <v>3262</v>
      </c>
      <c r="AD8972" s="154" t="s">
        <v>5052</v>
      </c>
      <c r="AF8972" t="s">
        <v>3451</v>
      </c>
      <c r="AH8972" s="2">
        <v>45784</v>
      </c>
    </row>
    <row r="8973" spans="1:35" ht="15" customHeight="1" x14ac:dyDescent="0.35">
      <c r="B8973" s="5">
        <f t="shared" si="799"/>
        <v>8971</v>
      </c>
      <c r="D8973" s="16">
        <v>1978</v>
      </c>
      <c r="E8973" t="s">
        <v>15</v>
      </c>
      <c r="F8973" t="s">
        <v>25</v>
      </c>
      <c r="G8973" t="s">
        <v>2912</v>
      </c>
      <c r="H8973" t="s">
        <v>17</v>
      </c>
      <c r="M8973" t="s">
        <v>3359</v>
      </c>
      <c r="AF8973" t="s">
        <v>3060</v>
      </c>
      <c r="AH8973" s="2">
        <v>40562.870740740742</v>
      </c>
    </row>
    <row r="8974" spans="1:35" ht="15" customHeight="1" thickBot="1" x14ac:dyDescent="0.4">
      <c r="B8974" s="5">
        <f t="shared" si="799"/>
        <v>8972</v>
      </c>
      <c r="D8974" s="16">
        <v>1978</v>
      </c>
      <c r="E8974" t="s">
        <v>560</v>
      </c>
      <c r="F8974" t="s">
        <v>25</v>
      </c>
      <c r="G8974" t="s">
        <v>2913</v>
      </c>
      <c r="H8974" t="s">
        <v>17</v>
      </c>
      <c r="J8974" t="s">
        <v>3354</v>
      </c>
      <c r="K8974" t="s">
        <v>3383</v>
      </c>
      <c r="L8974" t="s">
        <v>143</v>
      </c>
      <c r="M8974" t="s">
        <v>3359</v>
      </c>
      <c r="S8974" s="148">
        <v>480</v>
      </c>
      <c r="AA8974" s="3" t="s">
        <v>3828</v>
      </c>
      <c r="AD8974" s="3" t="s">
        <v>2914</v>
      </c>
      <c r="AF8974" t="s">
        <v>3060</v>
      </c>
      <c r="AH8974" s="2">
        <v>39770.6175</v>
      </c>
    </row>
    <row r="8975" spans="1:35" ht="15" customHeight="1" thickBot="1" x14ac:dyDescent="0.4">
      <c r="B8975" s="5">
        <f t="shared" si="799"/>
        <v>8973</v>
      </c>
      <c r="D8975" s="16">
        <v>1978</v>
      </c>
      <c r="E8975" s="159" t="s">
        <v>560</v>
      </c>
      <c r="F8975" s="159" t="s">
        <v>25</v>
      </c>
      <c r="G8975" s="159" t="s">
        <v>4237</v>
      </c>
      <c r="H8975" s="159"/>
      <c r="I8975" s="159"/>
      <c r="J8975" s="159"/>
      <c r="K8975" s="159"/>
      <c r="L8975" s="159"/>
      <c r="M8975" s="159"/>
      <c r="N8975" s="159"/>
      <c r="O8975" s="159"/>
      <c r="P8975" s="159"/>
      <c r="Q8975" s="159"/>
      <c r="R8975" s="159"/>
      <c r="S8975" s="203"/>
      <c r="T8975" s="159"/>
      <c r="U8975" s="159"/>
      <c r="V8975" s="161"/>
      <c r="W8975" s="159"/>
      <c r="X8975" s="159"/>
      <c r="Y8975" s="159"/>
      <c r="Z8975" s="159"/>
      <c r="AA8975" s="159"/>
      <c r="AB8975" s="159"/>
      <c r="AC8975" s="159"/>
      <c r="AE8975" s="159"/>
      <c r="AF8975" s="159" t="s">
        <v>3451</v>
      </c>
      <c r="AG8975" s="159"/>
      <c r="AH8975" s="176">
        <v>45560</v>
      </c>
      <c r="AI8975" s="167" t="s">
        <v>4238</v>
      </c>
    </row>
    <row r="8976" spans="1:35" ht="15" customHeight="1" thickBot="1" x14ac:dyDescent="0.4">
      <c r="A8976" s="159"/>
      <c r="B8976" s="5">
        <f t="shared" si="799"/>
        <v>8974</v>
      </c>
      <c r="D8976" s="16">
        <v>1978</v>
      </c>
      <c r="E8976" t="s">
        <v>2660</v>
      </c>
      <c r="F8976" t="s">
        <v>25</v>
      </c>
      <c r="G8976" t="s">
        <v>2915</v>
      </c>
      <c r="H8976" t="s">
        <v>17</v>
      </c>
      <c r="J8976" t="s">
        <v>3354</v>
      </c>
      <c r="K8976" t="s">
        <v>3383</v>
      </c>
      <c r="L8976" t="s">
        <v>918</v>
      </c>
      <c r="M8976" t="s">
        <v>3359</v>
      </c>
      <c r="AB8976" t="s">
        <v>195</v>
      </c>
      <c r="AF8976" t="s">
        <v>3060</v>
      </c>
      <c r="AH8976" s="2">
        <v>40318.51871527778</v>
      </c>
    </row>
    <row r="8977" spans="1:35" ht="15" customHeight="1" x14ac:dyDescent="0.35">
      <c r="B8977" s="5">
        <f t="shared" si="799"/>
        <v>8975</v>
      </c>
      <c r="D8977" s="16">
        <v>1978</v>
      </c>
      <c r="E8977" t="s">
        <v>2660</v>
      </c>
      <c r="F8977" t="s">
        <v>25</v>
      </c>
      <c r="G8977" t="s">
        <v>2916</v>
      </c>
      <c r="H8977" t="s">
        <v>17</v>
      </c>
      <c r="K8977" t="s">
        <v>3383</v>
      </c>
      <c r="L8977" t="s">
        <v>1991</v>
      </c>
      <c r="M8977" t="s">
        <v>3359</v>
      </c>
      <c r="AD8977" s="3" t="s">
        <v>2917</v>
      </c>
      <c r="AF8977" t="s">
        <v>3060</v>
      </c>
      <c r="AH8977" s="2">
        <v>40621.153182870374</v>
      </c>
    </row>
    <row r="8978" spans="1:35" ht="15" customHeight="1" thickBot="1" x14ac:dyDescent="0.4">
      <c r="B8978" s="5">
        <f t="shared" si="799"/>
        <v>8976</v>
      </c>
      <c r="D8978" s="16">
        <v>1978</v>
      </c>
      <c r="E8978" t="s">
        <v>15</v>
      </c>
      <c r="F8978" t="s">
        <v>25</v>
      </c>
      <c r="G8978" t="s">
        <v>2918</v>
      </c>
      <c r="H8978" t="s">
        <v>17</v>
      </c>
      <c r="L8978" t="s">
        <v>28</v>
      </c>
      <c r="M8978" t="s">
        <v>3359</v>
      </c>
      <c r="AF8978" t="s">
        <v>3060</v>
      </c>
      <c r="AH8978" s="2">
        <v>40822.643611111111</v>
      </c>
    </row>
    <row r="8979" spans="1:35" ht="15" customHeight="1" thickBot="1" x14ac:dyDescent="0.4">
      <c r="B8979" s="5">
        <f t="shared" si="799"/>
        <v>8977</v>
      </c>
      <c r="D8979" s="16">
        <v>1978</v>
      </c>
      <c r="E8979" s="159" t="s">
        <v>15</v>
      </c>
      <c r="F8979" s="159" t="s">
        <v>25</v>
      </c>
      <c r="G8979" s="159" t="s">
        <v>6704</v>
      </c>
      <c r="H8979" s="159"/>
      <c r="I8979" s="159"/>
      <c r="J8979" s="159" t="s">
        <v>3354</v>
      </c>
      <c r="K8979" s="159" t="s">
        <v>3383</v>
      </c>
      <c r="L8979" s="159"/>
      <c r="M8979" s="159" t="s">
        <v>3453</v>
      </c>
      <c r="N8979" s="159"/>
      <c r="O8979" s="159"/>
      <c r="P8979" s="159"/>
      <c r="Q8979" s="159"/>
      <c r="R8979" s="159"/>
      <c r="S8979" s="159"/>
      <c r="T8979" s="159" t="s">
        <v>3262</v>
      </c>
      <c r="U8979" s="159"/>
      <c r="V8979" s="159"/>
      <c r="W8979" s="159" t="s">
        <v>3572</v>
      </c>
      <c r="X8979" s="159" t="s">
        <v>3660</v>
      </c>
      <c r="Y8979" s="159"/>
      <c r="Z8979" s="159"/>
      <c r="AA8979" s="159" t="s">
        <v>3262</v>
      </c>
      <c r="AB8979" s="159"/>
      <c r="AC8979" s="159"/>
      <c r="AD8979" s="159"/>
      <c r="AE8979" s="159"/>
      <c r="AF8979" t="s">
        <v>3451</v>
      </c>
      <c r="AG8979" s="159"/>
      <c r="AH8979" s="176">
        <v>46207</v>
      </c>
      <c r="AI8979" s="76" t="s">
        <v>6705</v>
      </c>
    </row>
    <row r="8980" spans="1:35" ht="15" customHeight="1" x14ac:dyDescent="0.35">
      <c r="B8980" s="5">
        <f t="shared" si="799"/>
        <v>8978</v>
      </c>
      <c r="D8980" s="16">
        <v>1978</v>
      </c>
      <c r="E8980" t="s">
        <v>15</v>
      </c>
      <c r="F8980" t="s">
        <v>25</v>
      </c>
      <c r="G8980" t="s">
        <v>2919</v>
      </c>
      <c r="H8980" t="s">
        <v>17</v>
      </c>
      <c r="J8980" t="s">
        <v>3354</v>
      </c>
      <c r="K8980" t="s">
        <v>3383</v>
      </c>
      <c r="L8980" t="s">
        <v>52</v>
      </c>
      <c r="M8980" t="s">
        <v>3359</v>
      </c>
      <c r="AB8980" t="s">
        <v>81</v>
      </c>
      <c r="AC8980" s="3">
        <v>1978</v>
      </c>
      <c r="AD8980" s="3" t="s">
        <v>2920</v>
      </c>
      <c r="AF8980" t="s">
        <v>3060</v>
      </c>
      <c r="AH8980" s="2">
        <v>39733.851342592592</v>
      </c>
    </row>
    <row r="8981" spans="1:35" ht="15" customHeight="1" thickBot="1" x14ac:dyDescent="0.4">
      <c r="B8981" s="5">
        <f t="shared" si="799"/>
        <v>8979</v>
      </c>
      <c r="D8981" s="16">
        <v>1978</v>
      </c>
      <c r="E8981" t="s">
        <v>15</v>
      </c>
      <c r="F8981" t="s">
        <v>25</v>
      </c>
      <c r="G8981" t="s">
        <v>2921</v>
      </c>
      <c r="H8981" t="s">
        <v>17</v>
      </c>
      <c r="J8981" t="s">
        <v>3354</v>
      </c>
      <c r="K8981" t="s">
        <v>3383</v>
      </c>
      <c r="L8981" t="s">
        <v>2922</v>
      </c>
      <c r="M8981" t="s">
        <v>3359</v>
      </c>
      <c r="AB8981" t="s">
        <v>81</v>
      </c>
      <c r="AF8981" t="s">
        <v>3060</v>
      </c>
      <c r="AH8981" s="2">
        <v>40896.76829861111</v>
      </c>
    </row>
    <row r="8982" spans="1:35" ht="15" customHeight="1" thickBot="1" x14ac:dyDescent="0.4">
      <c r="B8982" s="5">
        <f t="shared" si="799"/>
        <v>8980</v>
      </c>
      <c r="D8982" s="16">
        <v>1978</v>
      </c>
      <c r="E8982" s="159" t="s">
        <v>15</v>
      </c>
      <c r="F8982" s="159" t="s">
        <v>25</v>
      </c>
      <c r="G8982" s="159" t="s">
        <v>6749</v>
      </c>
      <c r="H8982" s="159"/>
      <c r="I8982" s="159"/>
      <c r="J8982" s="159" t="s">
        <v>3354</v>
      </c>
      <c r="K8982" s="159" t="s">
        <v>3383</v>
      </c>
      <c r="L8982" s="159"/>
      <c r="M8982" s="159" t="s">
        <v>3453</v>
      </c>
      <c r="N8982" s="159"/>
      <c r="O8982" s="159"/>
      <c r="P8982" s="159"/>
      <c r="Q8982" s="159"/>
      <c r="R8982" s="159"/>
      <c r="S8982" s="159"/>
      <c r="T8982" s="159" t="s">
        <v>3262</v>
      </c>
      <c r="U8982" s="159"/>
      <c r="V8982" s="159"/>
      <c r="W8982" s="159" t="s">
        <v>3572</v>
      </c>
      <c r="X8982" s="159" t="s">
        <v>3660</v>
      </c>
      <c r="Y8982" s="159"/>
      <c r="Z8982" s="159"/>
      <c r="AA8982" s="159" t="s">
        <v>3262</v>
      </c>
      <c r="AB8982" s="159"/>
      <c r="AC8982" s="159"/>
      <c r="AD8982" s="159"/>
      <c r="AE8982" s="159"/>
      <c r="AF8982" t="s">
        <v>3451</v>
      </c>
      <c r="AG8982" s="159"/>
      <c r="AH8982" s="176">
        <v>46207</v>
      </c>
      <c r="AI8982" s="76" t="s">
        <v>6750</v>
      </c>
    </row>
    <row r="8983" spans="1:35" ht="15" customHeight="1" thickBot="1" x14ac:dyDescent="0.4">
      <c r="B8983" s="5">
        <f t="shared" si="799"/>
        <v>8981</v>
      </c>
      <c r="D8983" s="16">
        <v>1978</v>
      </c>
      <c r="E8983" t="s">
        <v>327</v>
      </c>
      <c r="F8983" t="s">
        <v>25</v>
      </c>
      <c r="G8983" t="s">
        <v>2923</v>
      </c>
      <c r="H8983" t="s">
        <v>17</v>
      </c>
      <c r="J8983" t="s">
        <v>380</v>
      </c>
      <c r="K8983" t="s">
        <v>3383</v>
      </c>
      <c r="L8983" t="s">
        <v>2829</v>
      </c>
      <c r="M8983" t="s">
        <v>3359</v>
      </c>
      <c r="AB8983" t="s">
        <v>168</v>
      </c>
      <c r="AF8983" t="s">
        <v>3060</v>
      </c>
      <c r="AH8983" s="2">
        <v>40572.52988425926</v>
      </c>
    </row>
    <row r="8984" spans="1:35" ht="17.25" customHeight="1" thickBot="1" x14ac:dyDescent="0.4">
      <c r="B8984" s="5">
        <f t="shared" si="799"/>
        <v>8982</v>
      </c>
      <c r="D8984" s="16">
        <v>1978</v>
      </c>
      <c r="E8984" s="159" t="s">
        <v>327</v>
      </c>
      <c r="F8984" s="159" t="s">
        <v>25</v>
      </c>
      <c r="G8984" s="159" t="s">
        <v>4707</v>
      </c>
      <c r="H8984" s="159"/>
      <c r="I8984" s="159"/>
      <c r="J8984" s="159"/>
      <c r="K8984" s="159" t="s">
        <v>3383</v>
      </c>
      <c r="L8984" s="159"/>
      <c r="M8984" s="159"/>
      <c r="N8984" s="159"/>
      <c r="O8984" s="159"/>
      <c r="P8984" s="159"/>
      <c r="Q8984" s="159"/>
      <c r="R8984" s="159"/>
      <c r="S8984" s="203"/>
      <c r="T8984" s="159"/>
      <c r="U8984" s="159"/>
      <c r="V8984" s="161"/>
      <c r="W8984" s="159"/>
      <c r="X8984" s="159"/>
      <c r="Y8984" s="159"/>
      <c r="Z8984" s="159"/>
      <c r="AA8984" s="159"/>
      <c r="AB8984" s="159"/>
      <c r="AC8984" s="159"/>
      <c r="AE8984" s="159"/>
      <c r="AF8984" s="159" t="s">
        <v>3451</v>
      </c>
      <c r="AG8984" s="159"/>
      <c r="AH8984" s="176">
        <v>45688</v>
      </c>
      <c r="AI8984" s="167" t="s">
        <v>4708</v>
      </c>
    </row>
    <row r="8985" spans="1:35" ht="15" thickBot="1" x14ac:dyDescent="0.4">
      <c r="A8985" s="159"/>
      <c r="B8985" s="5">
        <f t="shared" si="799"/>
        <v>8983</v>
      </c>
      <c r="D8985" s="16">
        <v>1978</v>
      </c>
      <c r="E8985" s="159" t="s">
        <v>560</v>
      </c>
      <c r="F8985" s="159" t="s">
        <v>25</v>
      </c>
      <c r="G8985" s="159" t="s">
        <v>6192</v>
      </c>
      <c r="H8985" s="159"/>
      <c r="I8985" s="159"/>
      <c r="J8985" s="159" t="s">
        <v>3354</v>
      </c>
      <c r="K8985" s="159" t="s">
        <v>3383</v>
      </c>
      <c r="L8985" s="159"/>
      <c r="M8985" s="159" t="s">
        <v>3453</v>
      </c>
      <c r="N8985" s="159"/>
      <c r="O8985" s="159"/>
      <c r="P8985" s="159"/>
      <c r="Q8985" s="159"/>
      <c r="R8985" s="159"/>
      <c r="S8985" s="159"/>
      <c r="T8985" s="159" t="s">
        <v>3424</v>
      </c>
      <c r="U8985" s="159"/>
      <c r="V8985" s="161"/>
      <c r="W8985" s="159"/>
      <c r="X8985" s="159" t="s">
        <v>3452</v>
      </c>
      <c r="Y8985" s="159"/>
      <c r="Z8985" s="159" t="s">
        <v>3413</v>
      </c>
      <c r="AA8985" s="159" t="s">
        <v>3556</v>
      </c>
      <c r="AB8985" s="159"/>
      <c r="AC8985" s="159"/>
      <c r="AD8985" s="159" t="s">
        <v>6320</v>
      </c>
      <c r="AE8985" s="159"/>
      <c r="AF8985" t="s">
        <v>3451</v>
      </c>
      <c r="AG8985" s="159"/>
      <c r="AH8985" s="176">
        <v>46034</v>
      </c>
      <c r="AI8985" s="76" t="s">
        <v>6193</v>
      </c>
    </row>
    <row r="8986" spans="1:35" ht="15" customHeight="1" x14ac:dyDescent="0.35">
      <c r="B8986" s="5">
        <f t="shared" si="799"/>
        <v>8984</v>
      </c>
      <c r="D8986" s="16">
        <v>1978</v>
      </c>
      <c r="E8986" t="s">
        <v>560</v>
      </c>
      <c r="F8986" t="s">
        <v>25</v>
      </c>
      <c r="G8986" t="s">
        <v>2924</v>
      </c>
      <c r="H8986" t="s">
        <v>17</v>
      </c>
      <c r="J8986" t="s">
        <v>3354</v>
      </c>
      <c r="K8986" t="s">
        <v>3383</v>
      </c>
      <c r="L8986" t="s">
        <v>292</v>
      </c>
      <c r="M8986" t="s">
        <v>3359</v>
      </c>
      <c r="W8986" t="s">
        <v>3557</v>
      </c>
      <c r="AB8986" t="s">
        <v>195</v>
      </c>
      <c r="AC8986" s="3" t="s">
        <v>2925</v>
      </c>
      <c r="AF8986" t="s">
        <v>3060</v>
      </c>
      <c r="AH8986" s="2">
        <v>40558.917928240742</v>
      </c>
    </row>
    <row r="8987" spans="1:35" ht="15" customHeight="1" x14ac:dyDescent="0.35">
      <c r="B8987" s="5">
        <f t="shared" si="799"/>
        <v>8985</v>
      </c>
      <c r="D8987" s="16">
        <v>1978</v>
      </c>
      <c r="E8987" t="s">
        <v>560</v>
      </c>
      <c r="F8987" t="s">
        <v>25</v>
      </c>
      <c r="G8987" t="s">
        <v>4607</v>
      </c>
      <c r="J8987" t="s">
        <v>3354</v>
      </c>
      <c r="K8987" t="s">
        <v>3383</v>
      </c>
      <c r="M8987" t="s">
        <v>3453</v>
      </c>
      <c r="T8987" t="s">
        <v>3424</v>
      </c>
      <c r="W8987" t="s">
        <v>3557</v>
      </c>
      <c r="X8987" t="s">
        <v>3452</v>
      </c>
      <c r="Z8987" t="s">
        <v>3359</v>
      </c>
      <c r="AA8987" s="3" t="s">
        <v>4039</v>
      </c>
      <c r="AB8987" s="78" t="s">
        <v>4608</v>
      </c>
      <c r="AF8987" t="s">
        <v>3451</v>
      </c>
      <c r="AH8987" s="2">
        <v>45661</v>
      </c>
    </row>
    <row r="8988" spans="1:35" ht="15" customHeight="1" x14ac:dyDescent="0.35">
      <c r="B8988" s="5">
        <f t="shared" si="799"/>
        <v>8986</v>
      </c>
      <c r="D8988" s="16">
        <v>1978</v>
      </c>
      <c r="E8988" t="s">
        <v>15</v>
      </c>
      <c r="F8988" t="s">
        <v>16</v>
      </c>
      <c r="G8988" t="s">
        <v>2926</v>
      </c>
      <c r="H8988" t="s">
        <v>17</v>
      </c>
      <c r="J8988" t="s">
        <v>3354</v>
      </c>
      <c r="K8988" t="s">
        <v>3383</v>
      </c>
      <c r="L8988" t="s">
        <v>2927</v>
      </c>
      <c r="M8988" t="s">
        <v>3359</v>
      </c>
      <c r="AD8988" s="3" t="s">
        <v>2928</v>
      </c>
      <c r="AF8988" t="s">
        <v>3060</v>
      </c>
      <c r="AH8988" s="2">
        <v>40423.893888888888</v>
      </c>
    </row>
    <row r="8989" spans="1:35" ht="15" customHeight="1" thickBot="1" x14ac:dyDescent="0.4">
      <c r="B8989" s="5">
        <f t="shared" si="799"/>
        <v>8987</v>
      </c>
      <c r="D8989" s="16">
        <v>1978</v>
      </c>
      <c r="E8989" t="s">
        <v>15</v>
      </c>
      <c r="F8989" t="s">
        <v>16</v>
      </c>
      <c r="G8989" t="s">
        <v>2929</v>
      </c>
      <c r="H8989" t="s">
        <v>17</v>
      </c>
      <c r="J8989" t="s">
        <v>3354</v>
      </c>
      <c r="K8989" t="s">
        <v>3383</v>
      </c>
      <c r="L8989" t="s">
        <v>791</v>
      </c>
      <c r="M8989" t="s">
        <v>3359</v>
      </c>
      <c r="AF8989" t="s">
        <v>3060</v>
      </c>
      <c r="AH8989" s="2">
        <v>39889.364594907405</v>
      </c>
    </row>
    <row r="8990" spans="1:35" ht="15" thickBot="1" x14ac:dyDescent="0.4">
      <c r="B8990" s="5">
        <f t="shared" si="799"/>
        <v>8988</v>
      </c>
      <c r="D8990" s="16">
        <v>1978</v>
      </c>
      <c r="E8990" s="159" t="s">
        <v>15</v>
      </c>
      <c r="F8990" s="159" t="s">
        <v>16</v>
      </c>
      <c r="G8990" s="159" t="s">
        <v>4862</v>
      </c>
      <c r="H8990" s="159"/>
      <c r="I8990" s="159"/>
      <c r="J8990" s="159"/>
      <c r="K8990" s="159" t="s">
        <v>3383</v>
      </c>
      <c r="L8990" s="159"/>
      <c r="M8990" s="159"/>
      <c r="N8990" s="159"/>
      <c r="O8990" s="159"/>
      <c r="P8990" s="159"/>
      <c r="Q8990" s="159"/>
      <c r="R8990" s="159"/>
      <c r="S8990" s="203"/>
      <c r="T8990" s="159"/>
      <c r="U8990" s="159"/>
      <c r="V8990" s="161"/>
      <c r="W8990" s="159"/>
      <c r="X8990" s="159"/>
      <c r="Y8990" s="159"/>
      <c r="Z8990" s="159"/>
      <c r="AA8990" s="159"/>
      <c r="AB8990" s="159"/>
      <c r="AC8990" s="159"/>
      <c r="AE8990" s="159"/>
      <c r="AF8990" s="159" t="s">
        <v>3451</v>
      </c>
      <c r="AG8990" s="159"/>
      <c r="AH8990" s="176">
        <v>45739</v>
      </c>
      <c r="AI8990" s="76" t="s">
        <v>4863</v>
      </c>
    </row>
    <row r="8991" spans="1:35" ht="15" customHeight="1" thickBot="1" x14ac:dyDescent="0.4">
      <c r="A8991" s="159"/>
      <c r="B8991" s="5">
        <f t="shared" si="799"/>
        <v>8989</v>
      </c>
      <c r="D8991" s="16">
        <v>1978</v>
      </c>
      <c r="E8991" t="s">
        <v>3869</v>
      </c>
      <c r="F8991" t="s">
        <v>25</v>
      </c>
      <c r="G8991" t="s">
        <v>2930</v>
      </c>
      <c r="H8991" t="s">
        <v>17</v>
      </c>
      <c r="J8991" t="s">
        <v>380</v>
      </c>
      <c r="L8991" t="s">
        <v>2931</v>
      </c>
      <c r="M8991" t="s">
        <v>3359</v>
      </c>
      <c r="AD8991" s="3" t="s">
        <v>2932</v>
      </c>
      <c r="AF8991" t="s">
        <v>3060</v>
      </c>
      <c r="AH8991" s="2">
        <v>40896.607245370367</v>
      </c>
    </row>
    <row r="8992" spans="1:35" ht="15" customHeight="1" x14ac:dyDescent="0.35">
      <c r="B8992" s="5">
        <f t="shared" si="799"/>
        <v>8990</v>
      </c>
      <c r="D8992" s="16">
        <v>1978</v>
      </c>
      <c r="E8992" t="s">
        <v>759</v>
      </c>
      <c r="F8992" t="s">
        <v>25</v>
      </c>
      <c r="G8992" t="s">
        <v>2933</v>
      </c>
      <c r="H8992" t="s">
        <v>17</v>
      </c>
      <c r="J8992" t="s">
        <v>380</v>
      </c>
      <c r="K8992" t="s">
        <v>3383</v>
      </c>
      <c r="L8992" t="s">
        <v>837</v>
      </c>
      <c r="M8992" t="s">
        <v>3359</v>
      </c>
      <c r="AB8992" t="s">
        <v>81</v>
      </c>
      <c r="AF8992" t="s">
        <v>3060</v>
      </c>
      <c r="AH8992" s="2">
        <v>40851.02275462963</v>
      </c>
    </row>
    <row r="8993" spans="2:35" ht="15.5" x14ac:dyDescent="0.35">
      <c r="B8993" s="5">
        <f t="shared" si="799"/>
        <v>8991</v>
      </c>
      <c r="D8993" s="16">
        <v>1978</v>
      </c>
      <c r="E8993" s="116" t="s">
        <v>2660</v>
      </c>
      <c r="F8993" s="116" t="s">
        <v>25</v>
      </c>
      <c r="G8993" s="117" t="s">
        <v>5954</v>
      </c>
      <c r="H8993" s="172" t="s">
        <v>5836</v>
      </c>
      <c r="I8993" s="172"/>
      <c r="J8993" s="172" t="s">
        <v>3354</v>
      </c>
      <c r="K8993" s="172" t="s">
        <v>3383</v>
      </c>
      <c r="L8993" s="172"/>
      <c r="M8993" s="172" t="s">
        <v>3453</v>
      </c>
      <c r="N8993" s="172"/>
      <c r="O8993" s="172"/>
      <c r="P8993" s="172"/>
      <c r="Q8993" s="172"/>
      <c r="R8993" s="172"/>
      <c r="S8993" s="173"/>
      <c r="T8993" s="172" t="s">
        <v>3262</v>
      </c>
      <c r="U8993" s="172" t="s">
        <v>3971</v>
      </c>
      <c r="V8993" s="174" t="s">
        <v>5551</v>
      </c>
      <c r="W8993" s="172" t="s">
        <v>3971</v>
      </c>
      <c r="X8993" s="172" t="s">
        <v>3452</v>
      </c>
      <c r="Y8993" s="172"/>
      <c r="Z8993" s="172"/>
      <c r="AA8993" s="172" t="s">
        <v>3262</v>
      </c>
      <c r="AB8993" s="172"/>
      <c r="AC8993" s="172"/>
      <c r="AD8993" s="172" t="s">
        <v>5987</v>
      </c>
      <c r="AE8993" s="172"/>
      <c r="AF8993" t="s">
        <v>3451</v>
      </c>
      <c r="AH8993" s="2">
        <v>45966</v>
      </c>
      <c r="AI8993" s="36" t="s">
        <v>5955</v>
      </c>
    </row>
    <row r="8994" spans="2:35" ht="15" customHeight="1" x14ac:dyDescent="0.35">
      <c r="B8994" s="5">
        <f t="shared" si="799"/>
        <v>8992</v>
      </c>
      <c r="D8994" s="16">
        <v>1978</v>
      </c>
      <c r="E8994" t="s">
        <v>2660</v>
      </c>
      <c r="F8994" t="s">
        <v>25</v>
      </c>
      <c r="G8994" t="s">
        <v>4385</v>
      </c>
      <c r="J8994" t="s">
        <v>380</v>
      </c>
      <c r="K8994" t="s">
        <v>3383</v>
      </c>
      <c r="M8994" t="s">
        <v>3453</v>
      </c>
      <c r="U8994" t="s">
        <v>3971</v>
      </c>
      <c r="V8994" s="43" t="s">
        <v>4078</v>
      </c>
      <c r="W8994" t="s">
        <v>3971</v>
      </c>
      <c r="X8994" t="s">
        <v>3452</v>
      </c>
      <c r="AD8994" s="3" t="s">
        <v>3973</v>
      </c>
      <c r="AF8994" t="s">
        <v>3451</v>
      </c>
      <c r="AH8994" s="2">
        <v>45629</v>
      </c>
      <c r="AI8994" s="36" t="s">
        <v>4386</v>
      </c>
    </row>
    <row r="8995" spans="2:35" ht="15" customHeight="1" x14ac:dyDescent="0.35">
      <c r="B8995" s="5">
        <f t="shared" ref="B8995:B9058" si="800">+B8994+1</f>
        <v>8993</v>
      </c>
      <c r="D8995" s="16">
        <v>1978</v>
      </c>
      <c r="E8995" t="s">
        <v>2660</v>
      </c>
      <c r="F8995" t="s">
        <v>25</v>
      </c>
      <c r="G8995" t="s">
        <v>5296</v>
      </c>
      <c r="J8995" t="s">
        <v>3354</v>
      </c>
      <c r="K8995" t="s">
        <v>3383</v>
      </c>
      <c r="M8995" t="s">
        <v>3453</v>
      </c>
      <c r="T8995" t="s">
        <v>3262</v>
      </c>
      <c r="U8995" t="s">
        <v>3971</v>
      </c>
      <c r="V8995" s="43" t="s">
        <v>4078</v>
      </c>
      <c r="W8995" t="s">
        <v>3971</v>
      </c>
      <c r="X8995" t="s">
        <v>3452</v>
      </c>
      <c r="AA8995" s="3" t="s">
        <v>3262</v>
      </c>
      <c r="AD8995" s="3" t="s">
        <v>3973</v>
      </c>
      <c r="AF8995" t="s">
        <v>3451</v>
      </c>
      <c r="AH8995" s="2">
        <v>45860</v>
      </c>
      <c r="AI8995" s="36"/>
    </row>
    <row r="8996" spans="2:35" ht="15" customHeight="1" x14ac:dyDescent="0.35">
      <c r="B8996" s="5">
        <f t="shared" si="800"/>
        <v>8994</v>
      </c>
      <c r="D8996" s="16">
        <v>1978</v>
      </c>
      <c r="E8996" t="s">
        <v>2660</v>
      </c>
      <c r="F8996" t="s">
        <v>25</v>
      </c>
      <c r="G8996" t="s">
        <v>3970</v>
      </c>
      <c r="J8996" t="s">
        <v>380</v>
      </c>
      <c r="K8996" t="s">
        <v>3383</v>
      </c>
      <c r="M8996" t="s">
        <v>3453</v>
      </c>
      <c r="S8996" s="148">
        <v>0.46400000000000002</v>
      </c>
      <c r="U8996" t="s">
        <v>3971</v>
      </c>
      <c r="W8996" t="s">
        <v>3558</v>
      </c>
      <c r="X8996" t="s">
        <v>3452</v>
      </c>
      <c r="AB8996" t="s">
        <v>3972</v>
      </c>
      <c r="AD8996" s="3" t="s">
        <v>3973</v>
      </c>
      <c r="AF8996" t="s">
        <v>3451</v>
      </c>
      <c r="AH8996" s="2">
        <v>45370</v>
      </c>
    </row>
    <row r="8997" spans="2:35" ht="15" customHeight="1" x14ac:dyDescent="0.35">
      <c r="B8997" s="5">
        <f t="shared" si="800"/>
        <v>8995</v>
      </c>
      <c r="D8997" s="16">
        <v>1978</v>
      </c>
      <c r="E8997" t="s">
        <v>759</v>
      </c>
      <c r="F8997" t="s">
        <v>1112</v>
      </c>
      <c r="G8997" t="s">
        <v>4901</v>
      </c>
      <c r="J8997" t="s">
        <v>3354</v>
      </c>
      <c r="K8997" t="s">
        <v>3383</v>
      </c>
      <c r="M8997" t="s">
        <v>3453</v>
      </c>
      <c r="T8997" t="s">
        <v>3262</v>
      </c>
      <c r="U8997" t="s">
        <v>3971</v>
      </c>
      <c r="V8997" s="43" t="s">
        <v>4078</v>
      </c>
      <c r="W8997" t="s">
        <v>3971</v>
      </c>
      <c r="X8997" t="s">
        <v>3452</v>
      </c>
      <c r="AA8997" s="3" t="s">
        <v>167</v>
      </c>
      <c r="AD8997" s="155" t="s">
        <v>4900</v>
      </c>
      <c r="AF8997" t="s">
        <v>3451</v>
      </c>
      <c r="AH8997" s="2">
        <v>45769</v>
      </c>
    </row>
    <row r="8998" spans="2:35" ht="15" customHeight="1" x14ac:dyDescent="0.35">
      <c r="B8998" s="5">
        <f t="shared" si="800"/>
        <v>8996</v>
      </c>
      <c r="D8998" s="16">
        <v>1978</v>
      </c>
      <c r="E8998" t="s">
        <v>759</v>
      </c>
      <c r="F8998" t="s">
        <v>1112</v>
      </c>
      <c r="G8998" t="s">
        <v>2934</v>
      </c>
      <c r="H8998" t="s">
        <v>17</v>
      </c>
      <c r="J8998" t="s">
        <v>3354</v>
      </c>
      <c r="K8998" t="s">
        <v>3383</v>
      </c>
      <c r="L8998" t="s">
        <v>35</v>
      </c>
      <c r="M8998" t="s">
        <v>3453</v>
      </c>
      <c r="S8998" s="148">
        <v>436</v>
      </c>
      <c r="U8998" t="s">
        <v>3971</v>
      </c>
      <c r="V8998" s="43" t="s">
        <v>4078</v>
      </c>
      <c r="W8998" t="s">
        <v>3971</v>
      </c>
      <c r="X8998" t="s">
        <v>3452</v>
      </c>
      <c r="AB8998" t="s">
        <v>3167</v>
      </c>
      <c r="AC8998" s="3">
        <v>1979</v>
      </c>
      <c r="AD8998" s="3" t="s">
        <v>3757</v>
      </c>
      <c r="AF8998" t="s">
        <v>3451</v>
      </c>
      <c r="AH8998" s="2">
        <v>45498</v>
      </c>
      <c r="AI8998" s="36" t="s">
        <v>4080</v>
      </c>
    </row>
    <row r="8999" spans="2:35" ht="15" customHeight="1" x14ac:dyDescent="0.35">
      <c r="B8999" s="5">
        <f t="shared" si="800"/>
        <v>8997</v>
      </c>
      <c r="D8999" s="16">
        <v>1978</v>
      </c>
      <c r="E8999" t="s">
        <v>2660</v>
      </c>
      <c r="F8999" t="s">
        <v>25</v>
      </c>
      <c r="G8999" t="s">
        <v>2937</v>
      </c>
      <c r="H8999" t="s">
        <v>17</v>
      </c>
      <c r="J8999" t="s">
        <v>3354</v>
      </c>
      <c r="K8999" t="s">
        <v>3383</v>
      </c>
      <c r="L8999" t="s">
        <v>80</v>
      </c>
      <c r="M8999" t="s">
        <v>3359</v>
      </c>
      <c r="S8999" s="148">
        <v>491</v>
      </c>
      <c r="AB8999" t="s">
        <v>2802</v>
      </c>
      <c r="AF8999" t="s">
        <v>3060</v>
      </c>
      <c r="AH8999" s="2">
        <v>39920.647060185183</v>
      </c>
    </row>
    <row r="9000" spans="2:35" ht="15" customHeight="1" x14ac:dyDescent="0.35">
      <c r="B9000" s="5">
        <f t="shared" si="800"/>
        <v>8998</v>
      </c>
      <c r="D9000" s="16">
        <v>1978</v>
      </c>
      <c r="E9000" t="s">
        <v>2660</v>
      </c>
      <c r="F9000" t="s">
        <v>1112</v>
      </c>
      <c r="G9000" t="s">
        <v>3871</v>
      </c>
      <c r="J9000" t="s">
        <v>3354</v>
      </c>
      <c r="K9000" t="s">
        <v>3383</v>
      </c>
      <c r="M9000" t="s">
        <v>3453</v>
      </c>
      <c r="X9000" t="s">
        <v>3660</v>
      </c>
      <c r="AF9000" t="s">
        <v>3451</v>
      </c>
      <c r="AH9000" s="2">
        <v>45288</v>
      </c>
    </row>
    <row r="9001" spans="2:35" ht="15" customHeight="1" x14ac:dyDescent="0.35">
      <c r="B9001" s="5">
        <f t="shared" si="800"/>
        <v>8999</v>
      </c>
      <c r="D9001" s="16">
        <v>1978</v>
      </c>
      <c r="E9001" t="s">
        <v>2660</v>
      </c>
      <c r="F9001" t="s">
        <v>1112</v>
      </c>
      <c r="G9001" t="s">
        <v>2938</v>
      </c>
      <c r="H9001" t="s">
        <v>17</v>
      </c>
      <c r="J9001" t="s">
        <v>3354</v>
      </c>
      <c r="L9001" t="s">
        <v>130</v>
      </c>
      <c r="M9001" t="s">
        <v>3359</v>
      </c>
      <c r="AF9001" t="s">
        <v>3060</v>
      </c>
      <c r="AH9001" s="2">
        <v>40315.642731481479</v>
      </c>
    </row>
    <row r="9002" spans="2:35" ht="15" customHeight="1" x14ac:dyDescent="0.35">
      <c r="B9002" s="5">
        <f t="shared" si="800"/>
        <v>9000</v>
      </c>
      <c r="D9002" s="16">
        <v>1978</v>
      </c>
      <c r="E9002" t="s">
        <v>15</v>
      </c>
      <c r="F9002" t="s">
        <v>25</v>
      </c>
      <c r="G9002" t="s">
        <v>2939</v>
      </c>
      <c r="H9002" t="s">
        <v>17</v>
      </c>
      <c r="J9002" t="s">
        <v>380</v>
      </c>
      <c r="K9002" t="s">
        <v>3383</v>
      </c>
      <c r="M9002" t="s">
        <v>3359</v>
      </c>
      <c r="AF9002" t="s">
        <v>3060</v>
      </c>
      <c r="AH9002" s="2">
        <v>39920.558425925927</v>
      </c>
    </row>
    <row r="9003" spans="2:35" ht="15" customHeight="1" x14ac:dyDescent="0.35">
      <c r="B9003" s="5">
        <f t="shared" si="800"/>
        <v>9001</v>
      </c>
      <c r="D9003" s="16">
        <v>1978</v>
      </c>
      <c r="E9003" t="s">
        <v>15</v>
      </c>
      <c r="F9003" t="s">
        <v>25</v>
      </c>
      <c r="G9003" t="s">
        <v>2940</v>
      </c>
      <c r="H9003" t="s">
        <v>17</v>
      </c>
      <c r="J9003" t="s">
        <v>3354</v>
      </c>
      <c r="K9003" t="s">
        <v>3383</v>
      </c>
      <c r="L9003" t="s">
        <v>37</v>
      </c>
      <c r="M9003" t="s">
        <v>3359</v>
      </c>
      <c r="AF9003" t="s">
        <v>3060</v>
      </c>
      <c r="AH9003" s="2">
        <v>39695.960115740738</v>
      </c>
    </row>
    <row r="9004" spans="2:35" ht="15" customHeight="1" thickBot="1" x14ac:dyDescent="0.4">
      <c r="B9004" s="5">
        <f t="shared" si="800"/>
        <v>9002</v>
      </c>
      <c r="D9004" s="16">
        <v>1978</v>
      </c>
      <c r="E9004" t="s">
        <v>15</v>
      </c>
      <c r="F9004" t="s">
        <v>25</v>
      </c>
      <c r="G9004" t="s">
        <v>2941</v>
      </c>
      <c r="H9004" t="s">
        <v>17</v>
      </c>
      <c r="J9004" t="s">
        <v>3354</v>
      </c>
      <c r="K9004" t="s">
        <v>3383</v>
      </c>
      <c r="M9004" t="s">
        <v>3359</v>
      </c>
      <c r="AF9004" t="s">
        <v>3060</v>
      </c>
      <c r="AH9004" s="2">
        <v>41066.305092592593</v>
      </c>
    </row>
    <row r="9005" spans="2:35" ht="15" customHeight="1" thickBot="1" x14ac:dyDescent="0.4">
      <c r="B9005" s="5">
        <f t="shared" si="800"/>
        <v>9003</v>
      </c>
      <c r="D9005" s="16">
        <v>1978</v>
      </c>
      <c r="E9005" s="159" t="s">
        <v>15</v>
      </c>
      <c r="F9005" s="159" t="s">
        <v>25</v>
      </c>
      <c r="G9005" s="159" t="s">
        <v>6723</v>
      </c>
      <c r="H9005" s="159"/>
      <c r="I9005" s="159"/>
      <c r="J9005" s="159" t="s">
        <v>3354</v>
      </c>
      <c r="K9005" s="159" t="s">
        <v>3383</v>
      </c>
      <c r="L9005" s="159"/>
      <c r="M9005" s="159" t="s">
        <v>3453</v>
      </c>
      <c r="N9005" s="159"/>
      <c r="O9005" s="159"/>
      <c r="P9005" s="159"/>
      <c r="Q9005" s="159"/>
      <c r="R9005" s="159"/>
      <c r="S9005" s="159"/>
      <c r="T9005" s="159" t="s">
        <v>3262</v>
      </c>
      <c r="U9005" s="159"/>
      <c r="V9005" s="159"/>
      <c r="W9005" s="159" t="s">
        <v>3572</v>
      </c>
      <c r="X9005" s="159" t="s">
        <v>3660</v>
      </c>
      <c r="Y9005" s="159"/>
      <c r="Z9005" s="159"/>
      <c r="AA9005" s="159" t="s">
        <v>3262</v>
      </c>
      <c r="AB9005" s="159"/>
      <c r="AC9005" s="159"/>
      <c r="AD9005" s="159"/>
      <c r="AE9005" s="159"/>
      <c r="AF9005" t="s">
        <v>3451</v>
      </c>
      <c r="AG9005" s="159"/>
      <c r="AH9005" s="176">
        <v>46207</v>
      </c>
      <c r="AI9005" s="76" t="s">
        <v>6724</v>
      </c>
    </row>
    <row r="9006" spans="2:35" ht="15" customHeight="1" x14ac:dyDescent="0.35">
      <c r="B9006" s="5">
        <f t="shared" si="800"/>
        <v>9004</v>
      </c>
      <c r="D9006" s="16">
        <v>1978</v>
      </c>
      <c r="E9006" t="s">
        <v>15</v>
      </c>
      <c r="F9006" t="s">
        <v>25</v>
      </c>
      <c r="G9006" t="s">
        <v>2942</v>
      </c>
      <c r="H9006" t="s">
        <v>17</v>
      </c>
      <c r="J9006" t="s">
        <v>3354</v>
      </c>
      <c r="M9006" t="s">
        <v>3359</v>
      </c>
      <c r="AF9006" t="s">
        <v>3060</v>
      </c>
      <c r="AH9006" s="2">
        <v>40655.738634259258</v>
      </c>
    </row>
    <row r="9007" spans="2:35" ht="15" customHeight="1" x14ac:dyDescent="0.35">
      <c r="B9007" s="5">
        <f t="shared" si="800"/>
        <v>9005</v>
      </c>
      <c r="D9007" s="16">
        <v>1978</v>
      </c>
      <c r="E9007" t="s">
        <v>15</v>
      </c>
      <c r="F9007" t="s">
        <v>25</v>
      </c>
      <c r="G9007" t="s">
        <v>5687</v>
      </c>
      <c r="H9007" t="s">
        <v>17</v>
      </c>
      <c r="J9007" t="s">
        <v>3354</v>
      </c>
      <c r="K9007" t="s">
        <v>3383</v>
      </c>
      <c r="M9007" t="s">
        <v>3453</v>
      </c>
      <c r="AF9007" t="s">
        <v>3451</v>
      </c>
      <c r="AH9007" s="2">
        <v>45928</v>
      </c>
    </row>
    <row r="9008" spans="2:35" ht="15" customHeight="1" x14ac:dyDescent="0.45">
      <c r="B9008" s="5">
        <f t="shared" si="800"/>
        <v>9006</v>
      </c>
      <c r="D9008" s="82">
        <v>1979</v>
      </c>
      <c r="E9008" t="s">
        <v>221</v>
      </c>
      <c r="F9008" t="s">
        <v>25</v>
      </c>
      <c r="G9008" t="s">
        <v>6146</v>
      </c>
      <c r="J9008" t="s">
        <v>380</v>
      </c>
      <c r="K9008" t="s">
        <v>3383</v>
      </c>
      <c r="M9008" t="s">
        <v>3453</v>
      </c>
      <c r="T9008" t="s">
        <v>3424</v>
      </c>
      <c r="U9008" t="s">
        <v>3662</v>
      </c>
      <c r="V9008" s="43" t="s">
        <v>3359</v>
      </c>
      <c r="W9008" t="s">
        <v>3572</v>
      </c>
      <c r="X9008" t="s">
        <v>3452</v>
      </c>
      <c r="AB9008" t="s">
        <v>3458</v>
      </c>
      <c r="AD9008" s="3" t="s">
        <v>6147</v>
      </c>
      <c r="AF9008" t="s">
        <v>3451</v>
      </c>
      <c r="AH9008" s="2">
        <v>46032</v>
      </c>
    </row>
    <row r="9009" spans="1:35" ht="15" customHeight="1" x14ac:dyDescent="0.35">
      <c r="B9009" s="5">
        <f t="shared" si="800"/>
        <v>9007</v>
      </c>
      <c r="D9009" s="16">
        <v>1979</v>
      </c>
      <c r="E9009" t="s">
        <v>221</v>
      </c>
      <c r="F9009" t="s">
        <v>25</v>
      </c>
      <c r="G9009" t="s">
        <v>4870</v>
      </c>
      <c r="H9009" t="s">
        <v>17</v>
      </c>
      <c r="J9009" t="s">
        <v>3354</v>
      </c>
      <c r="K9009" t="s">
        <v>3383</v>
      </c>
      <c r="M9009" t="s">
        <v>3453</v>
      </c>
      <c r="T9009" t="s">
        <v>3424</v>
      </c>
      <c r="U9009" t="s">
        <v>3662</v>
      </c>
      <c r="V9009" s="43" t="s">
        <v>3359</v>
      </c>
      <c r="W9009" t="s">
        <v>3572</v>
      </c>
      <c r="X9009" t="s">
        <v>3452</v>
      </c>
      <c r="AA9009" s="3" t="s">
        <v>3464</v>
      </c>
      <c r="AB9009" t="s">
        <v>3458</v>
      </c>
      <c r="AF9009" t="s">
        <v>3451</v>
      </c>
      <c r="AH9009" s="2">
        <v>45741</v>
      </c>
    </row>
    <row r="9010" spans="1:35" ht="15" customHeight="1" x14ac:dyDescent="0.35">
      <c r="B9010" s="5">
        <f t="shared" si="800"/>
        <v>9008</v>
      </c>
      <c r="D9010" s="16">
        <v>1979</v>
      </c>
      <c r="E9010" t="s">
        <v>221</v>
      </c>
      <c r="F9010" t="s">
        <v>25</v>
      </c>
      <c r="G9010" t="s">
        <v>2943</v>
      </c>
      <c r="H9010" t="s">
        <v>17</v>
      </c>
      <c r="J9010" t="s">
        <v>3354</v>
      </c>
      <c r="K9010" t="s">
        <v>3383</v>
      </c>
      <c r="L9010" t="s">
        <v>172</v>
      </c>
      <c r="M9010" t="s">
        <v>3359</v>
      </c>
      <c r="S9010" s="148">
        <v>456</v>
      </c>
      <c r="U9010" t="s">
        <v>3687</v>
      </c>
      <c r="V9010" s="43" t="s">
        <v>3359</v>
      </c>
      <c r="AB9010" t="s">
        <v>139</v>
      </c>
      <c r="AD9010" s="3" t="s">
        <v>2944</v>
      </c>
      <c r="AE9010" t="s">
        <v>380</v>
      </c>
      <c r="AF9010" t="s">
        <v>3060</v>
      </c>
      <c r="AH9010" s="2">
        <v>40105.533032407409</v>
      </c>
    </row>
    <row r="9011" spans="1:35" ht="15" customHeight="1" x14ac:dyDescent="0.35">
      <c r="B9011" s="5">
        <f t="shared" si="800"/>
        <v>9009</v>
      </c>
      <c r="D9011" s="16">
        <v>1979</v>
      </c>
      <c r="E9011" t="s">
        <v>560</v>
      </c>
      <c r="F9011" t="s">
        <v>25</v>
      </c>
      <c r="G9011" t="s">
        <v>2945</v>
      </c>
      <c r="H9011" t="s">
        <v>17</v>
      </c>
      <c r="J9011" t="s">
        <v>3354</v>
      </c>
      <c r="L9011" t="s">
        <v>2946</v>
      </c>
      <c r="M9011" t="s">
        <v>3359</v>
      </c>
      <c r="W9011" t="s">
        <v>3557</v>
      </c>
      <c r="AB9011" t="s">
        <v>195</v>
      </c>
      <c r="AC9011" s="3">
        <v>1980</v>
      </c>
      <c r="AD9011" s="3" t="s">
        <v>2947</v>
      </c>
      <c r="AF9011" t="s">
        <v>3060</v>
      </c>
      <c r="AH9011" s="2">
        <v>39911.740983796299</v>
      </c>
    </row>
    <row r="9012" spans="1:35" ht="15" customHeight="1" x14ac:dyDescent="0.35">
      <c r="B9012" s="5">
        <f t="shared" si="800"/>
        <v>9010</v>
      </c>
      <c r="D9012" s="16">
        <v>1979</v>
      </c>
      <c r="E9012" t="s">
        <v>560</v>
      </c>
      <c r="F9012" t="s">
        <v>25</v>
      </c>
      <c r="G9012" t="s">
        <v>2948</v>
      </c>
      <c r="H9012" t="s">
        <v>17</v>
      </c>
      <c r="J9012" t="s">
        <v>3354</v>
      </c>
      <c r="M9012" t="s">
        <v>3359</v>
      </c>
      <c r="W9012" t="s">
        <v>3557</v>
      </c>
      <c r="AB9012" t="s">
        <v>195</v>
      </c>
      <c r="AF9012" t="s">
        <v>3060</v>
      </c>
      <c r="AH9012" s="2">
        <v>40513.645266203705</v>
      </c>
    </row>
    <row r="9013" spans="1:35" ht="15" customHeight="1" x14ac:dyDescent="0.35">
      <c r="B9013" s="5">
        <f t="shared" si="800"/>
        <v>9011</v>
      </c>
      <c r="D9013" s="16">
        <v>1979</v>
      </c>
      <c r="E9013" t="s">
        <v>15</v>
      </c>
      <c r="F9013" t="s">
        <v>25</v>
      </c>
      <c r="G9013" t="s">
        <v>2949</v>
      </c>
      <c r="H9013" t="s">
        <v>17</v>
      </c>
      <c r="J9013" t="s">
        <v>3354</v>
      </c>
      <c r="K9013" t="s">
        <v>3383</v>
      </c>
      <c r="L9013" t="s">
        <v>2950</v>
      </c>
      <c r="M9013" t="s">
        <v>3359</v>
      </c>
      <c r="AF9013" t="s">
        <v>3060</v>
      </c>
      <c r="AH9013" s="2">
        <v>40376.380925925929</v>
      </c>
    </row>
    <row r="9014" spans="1:35" ht="15" customHeight="1" x14ac:dyDescent="0.35">
      <c r="B9014" s="5">
        <f t="shared" si="800"/>
        <v>9012</v>
      </c>
      <c r="D9014" s="16">
        <v>1979</v>
      </c>
      <c r="E9014" t="s">
        <v>15</v>
      </c>
      <c r="F9014" t="s">
        <v>25</v>
      </c>
      <c r="G9014" t="s">
        <v>2951</v>
      </c>
      <c r="H9014" t="s">
        <v>17</v>
      </c>
      <c r="J9014" t="s">
        <v>3356</v>
      </c>
      <c r="K9014" t="s">
        <v>3383</v>
      </c>
      <c r="M9014" t="s">
        <v>3359</v>
      </c>
      <c r="AF9014" t="s">
        <v>3060</v>
      </c>
      <c r="AH9014" s="2">
        <v>40453.819861111115</v>
      </c>
    </row>
    <row r="9015" spans="1:35" ht="15" customHeight="1" thickBot="1" x14ac:dyDescent="0.4">
      <c r="B9015" s="5">
        <f t="shared" si="800"/>
        <v>9013</v>
      </c>
      <c r="D9015" s="16">
        <v>1979</v>
      </c>
      <c r="E9015" t="s">
        <v>15</v>
      </c>
      <c r="F9015" t="s">
        <v>25</v>
      </c>
      <c r="G9015" t="s">
        <v>2952</v>
      </c>
      <c r="H9015" t="s">
        <v>17</v>
      </c>
      <c r="J9015" t="s">
        <v>3354</v>
      </c>
      <c r="L9015" t="s">
        <v>65</v>
      </c>
      <c r="M9015" t="s">
        <v>3359</v>
      </c>
      <c r="AD9015" s="3" t="s">
        <v>3412</v>
      </c>
      <c r="AF9015" t="s">
        <v>3060</v>
      </c>
      <c r="AH9015" s="2">
        <v>40659.723402777781</v>
      </c>
    </row>
    <row r="9016" spans="1:35" ht="15" thickBot="1" x14ac:dyDescent="0.4">
      <c r="B9016" s="5">
        <f t="shared" si="800"/>
        <v>9014</v>
      </c>
      <c r="D9016" s="16">
        <v>1979</v>
      </c>
      <c r="E9016" t="s">
        <v>15</v>
      </c>
      <c r="F9016" t="s">
        <v>25</v>
      </c>
      <c r="G9016" s="70" t="s">
        <v>5515</v>
      </c>
      <c r="J9016" t="s">
        <v>3354</v>
      </c>
      <c r="K9016" t="s">
        <v>3383</v>
      </c>
      <c r="M9016" t="s">
        <v>3453</v>
      </c>
      <c r="T9016" t="s">
        <v>3262</v>
      </c>
      <c r="W9016" t="s">
        <v>3572</v>
      </c>
      <c r="X9016" t="s">
        <v>3660</v>
      </c>
      <c r="AA9016" t="s">
        <v>3262</v>
      </c>
      <c r="AC9016"/>
      <c r="AD9016"/>
      <c r="AF9016" t="s">
        <v>3451</v>
      </c>
      <c r="AG9016" s="159"/>
      <c r="AH9016" s="176">
        <v>45899</v>
      </c>
      <c r="AI9016" s="36" t="s">
        <v>5516</v>
      </c>
    </row>
    <row r="9017" spans="1:35" ht="15" customHeight="1" thickBot="1" x14ac:dyDescent="0.4">
      <c r="A9017" s="159"/>
      <c r="B9017" s="5">
        <f t="shared" si="800"/>
        <v>9015</v>
      </c>
      <c r="D9017" s="16">
        <v>1979</v>
      </c>
      <c r="E9017" t="s">
        <v>15</v>
      </c>
      <c r="F9017" t="s">
        <v>25</v>
      </c>
      <c r="G9017" t="s">
        <v>2954</v>
      </c>
      <c r="H9017" t="s">
        <v>17</v>
      </c>
      <c r="J9017" t="s">
        <v>3354</v>
      </c>
      <c r="M9017" t="s">
        <v>3359</v>
      </c>
      <c r="AF9017" t="s">
        <v>3060</v>
      </c>
      <c r="AH9017" s="2">
        <v>40750.059432870374</v>
      </c>
    </row>
    <row r="9018" spans="1:35" ht="15" customHeight="1" x14ac:dyDescent="0.35">
      <c r="B9018" s="5">
        <f t="shared" si="800"/>
        <v>9016</v>
      </c>
      <c r="D9018" s="16">
        <v>1979</v>
      </c>
      <c r="E9018" t="s">
        <v>15</v>
      </c>
      <c r="F9018" t="s">
        <v>25</v>
      </c>
      <c r="G9018" t="s">
        <v>2955</v>
      </c>
      <c r="H9018" t="s">
        <v>17</v>
      </c>
      <c r="J9018" t="s">
        <v>3354</v>
      </c>
      <c r="L9018" t="s">
        <v>162</v>
      </c>
      <c r="M9018" t="s">
        <v>3359</v>
      </c>
      <c r="AF9018" t="s">
        <v>3060</v>
      </c>
      <c r="AH9018" s="2">
        <v>40148.365520833337</v>
      </c>
    </row>
    <row r="9019" spans="1:35" ht="15" customHeight="1" thickBot="1" x14ac:dyDescent="0.4">
      <c r="B9019" s="5">
        <f t="shared" si="800"/>
        <v>9017</v>
      </c>
      <c r="D9019" s="16">
        <v>1979</v>
      </c>
      <c r="E9019" t="s">
        <v>15</v>
      </c>
      <c r="F9019" t="s">
        <v>25</v>
      </c>
      <c r="G9019" t="s">
        <v>2956</v>
      </c>
      <c r="H9019" t="s">
        <v>17</v>
      </c>
      <c r="K9019" t="s">
        <v>3383</v>
      </c>
      <c r="L9019" t="s">
        <v>510</v>
      </c>
      <c r="M9019" t="s">
        <v>3359</v>
      </c>
      <c r="AB9019" t="s">
        <v>195</v>
      </c>
      <c r="AC9019" s="153">
        <v>29068</v>
      </c>
      <c r="AF9019" t="s">
        <v>3060</v>
      </c>
      <c r="AH9019" s="2">
        <v>40075.666458333333</v>
      </c>
    </row>
    <row r="9020" spans="1:35" ht="15" thickBot="1" x14ac:dyDescent="0.4">
      <c r="B9020" s="5">
        <f t="shared" si="800"/>
        <v>9018</v>
      </c>
      <c r="D9020" s="16">
        <v>1979</v>
      </c>
      <c r="E9020" s="159" t="s">
        <v>5039</v>
      </c>
      <c r="F9020" s="159" t="s">
        <v>16</v>
      </c>
      <c r="G9020" s="159" t="s">
        <v>5040</v>
      </c>
      <c r="H9020" s="159"/>
      <c r="I9020" s="159"/>
      <c r="J9020" s="159"/>
      <c r="K9020" s="159" t="s">
        <v>3383</v>
      </c>
      <c r="L9020" s="159"/>
      <c r="M9020" s="159"/>
      <c r="N9020" s="159"/>
      <c r="O9020" s="159"/>
      <c r="P9020" s="159"/>
      <c r="Q9020" s="159"/>
      <c r="R9020" s="159"/>
      <c r="S9020" s="203"/>
      <c r="T9020" s="159"/>
      <c r="U9020" s="159"/>
      <c r="V9020" s="161"/>
      <c r="W9020" s="159"/>
      <c r="X9020" s="159"/>
      <c r="Y9020" s="159"/>
      <c r="Z9020" s="159"/>
      <c r="AA9020" s="159"/>
      <c r="AB9020" s="159"/>
      <c r="AC9020" s="159"/>
      <c r="AE9020" s="159"/>
      <c r="AF9020" t="s">
        <v>3451</v>
      </c>
      <c r="AH9020" s="2">
        <v>45783</v>
      </c>
      <c r="AI9020" s="167" t="s">
        <v>5041</v>
      </c>
    </row>
    <row r="9021" spans="1:35" ht="15" customHeight="1" thickBot="1" x14ac:dyDescent="0.4">
      <c r="A9021" s="159"/>
      <c r="B9021" s="5">
        <f t="shared" si="800"/>
        <v>9019</v>
      </c>
      <c r="D9021" s="16">
        <v>1979</v>
      </c>
      <c r="E9021" t="s">
        <v>15</v>
      </c>
      <c r="F9021" t="s">
        <v>16</v>
      </c>
      <c r="G9021" t="s">
        <v>3756</v>
      </c>
      <c r="H9021" t="s">
        <v>17</v>
      </c>
      <c r="J9021" t="s">
        <v>3354</v>
      </c>
      <c r="K9021" t="s">
        <v>3383</v>
      </c>
      <c r="L9021" t="s">
        <v>592</v>
      </c>
      <c r="M9021" t="s">
        <v>3359</v>
      </c>
      <c r="AB9021" t="s">
        <v>577</v>
      </c>
      <c r="AC9021" s="156">
        <v>28795</v>
      </c>
      <c r="AD9021" s="3" t="s">
        <v>3030</v>
      </c>
      <c r="AF9021" t="s">
        <v>3060</v>
      </c>
      <c r="AH9021" s="2">
        <v>41084.044594907406</v>
      </c>
    </row>
    <row r="9022" spans="1:35" ht="15" customHeight="1" thickBot="1" x14ac:dyDescent="0.4">
      <c r="B9022" s="5">
        <f t="shared" si="800"/>
        <v>9020</v>
      </c>
      <c r="D9022" s="16">
        <v>1979</v>
      </c>
      <c r="E9022" t="s">
        <v>327</v>
      </c>
      <c r="F9022" t="s">
        <v>16</v>
      </c>
      <c r="G9022" t="s">
        <v>2957</v>
      </c>
      <c r="H9022" t="s">
        <v>17</v>
      </c>
      <c r="J9022" t="s">
        <v>3354</v>
      </c>
      <c r="K9022" t="s">
        <v>3383</v>
      </c>
      <c r="L9022" t="s">
        <v>475</v>
      </c>
      <c r="M9022" t="s">
        <v>3359</v>
      </c>
      <c r="AF9022" t="s">
        <v>3060</v>
      </c>
      <c r="AH9022" s="2">
        <v>39857.348749999997</v>
      </c>
    </row>
    <row r="9023" spans="1:35" ht="15" customHeight="1" thickBot="1" x14ac:dyDescent="0.4">
      <c r="B9023" s="5">
        <f t="shared" si="800"/>
        <v>9021</v>
      </c>
      <c r="D9023" s="16">
        <v>1979</v>
      </c>
      <c r="E9023" t="s">
        <v>2660</v>
      </c>
      <c r="F9023" t="s">
        <v>25</v>
      </c>
      <c r="G9023" t="s">
        <v>2958</v>
      </c>
      <c r="H9023" t="s">
        <v>17</v>
      </c>
      <c r="J9023" t="s">
        <v>3354</v>
      </c>
      <c r="K9023" t="s">
        <v>3383</v>
      </c>
      <c r="L9023" t="s">
        <v>42</v>
      </c>
      <c r="M9023" t="s">
        <v>3359</v>
      </c>
      <c r="U9023" t="s">
        <v>3724</v>
      </c>
      <c r="W9023" t="s">
        <v>3751</v>
      </c>
      <c r="X9023" t="s">
        <v>3452</v>
      </c>
      <c r="Z9023" t="s">
        <v>3752</v>
      </c>
      <c r="AA9023" s="3" t="s">
        <v>3753</v>
      </c>
      <c r="AB9023" t="s">
        <v>3167</v>
      </c>
      <c r="AD9023" s="3" t="s">
        <v>3754</v>
      </c>
      <c r="AF9023" t="s">
        <v>3451</v>
      </c>
      <c r="AH9023" s="2">
        <v>45661</v>
      </c>
      <c r="AI9023" s="167" t="s">
        <v>4599</v>
      </c>
    </row>
    <row r="9024" spans="1:35" ht="15" customHeight="1" x14ac:dyDescent="0.35">
      <c r="B9024" s="5">
        <f t="shared" si="800"/>
        <v>9022</v>
      </c>
      <c r="D9024" s="16">
        <v>1979</v>
      </c>
      <c r="E9024" t="s">
        <v>2660</v>
      </c>
      <c r="F9024" t="s">
        <v>25</v>
      </c>
      <c r="G9024" t="s">
        <v>3723</v>
      </c>
      <c r="H9024" t="s">
        <v>17</v>
      </c>
      <c r="J9024" t="s">
        <v>3355</v>
      </c>
      <c r="K9024" t="s">
        <v>3383</v>
      </c>
      <c r="L9024" t="s">
        <v>42</v>
      </c>
      <c r="M9024" t="s">
        <v>3359</v>
      </c>
      <c r="S9024" s="148">
        <v>0.46</v>
      </c>
      <c r="U9024" t="s">
        <v>3724</v>
      </c>
      <c r="Z9024" t="s">
        <v>3752</v>
      </c>
      <c r="AA9024" s="3" t="s">
        <v>3753</v>
      </c>
      <c r="AB9024" t="s">
        <v>3726</v>
      </c>
      <c r="AD9024" s="3" t="s">
        <v>3754</v>
      </c>
      <c r="AF9024" t="s">
        <v>3133</v>
      </c>
      <c r="AH9024" s="2">
        <v>45078</v>
      </c>
      <c r="AI9024" t="s">
        <v>3725</v>
      </c>
    </row>
    <row r="9025" spans="2:35" ht="15" customHeight="1" x14ac:dyDescent="0.35">
      <c r="B9025" s="5">
        <f t="shared" si="800"/>
        <v>9023</v>
      </c>
      <c r="D9025" s="16">
        <v>1979</v>
      </c>
      <c r="E9025" t="s">
        <v>2660</v>
      </c>
      <c r="F9025" t="s">
        <v>25</v>
      </c>
      <c r="G9025" t="s">
        <v>2959</v>
      </c>
      <c r="H9025" t="s">
        <v>17</v>
      </c>
      <c r="J9025" t="s">
        <v>3354</v>
      </c>
      <c r="K9025" t="s">
        <v>3383</v>
      </c>
      <c r="L9025" t="s">
        <v>404</v>
      </c>
      <c r="M9025" t="s">
        <v>3359</v>
      </c>
      <c r="AF9025" t="s">
        <v>3060</v>
      </c>
      <c r="AH9025" s="2">
        <v>39805.979953703703</v>
      </c>
    </row>
    <row r="9026" spans="2:35" ht="15" customHeight="1" x14ac:dyDescent="0.35">
      <c r="B9026" s="5">
        <f t="shared" si="800"/>
        <v>9024</v>
      </c>
      <c r="D9026" s="16">
        <v>1979</v>
      </c>
      <c r="E9026" t="s">
        <v>2660</v>
      </c>
      <c r="F9026" t="s">
        <v>1112</v>
      </c>
      <c r="G9026" t="s">
        <v>2960</v>
      </c>
      <c r="H9026" t="s">
        <v>17</v>
      </c>
      <c r="J9026" t="s">
        <v>3354</v>
      </c>
      <c r="K9026" t="s">
        <v>3383</v>
      </c>
      <c r="L9026" t="s">
        <v>349</v>
      </c>
      <c r="M9026" t="s">
        <v>3359</v>
      </c>
      <c r="AB9026" t="s">
        <v>31</v>
      </c>
      <c r="AD9026" s="3" t="s">
        <v>2961</v>
      </c>
      <c r="AF9026" t="s">
        <v>3060</v>
      </c>
      <c r="AH9026" s="2">
        <v>39993.776099537034</v>
      </c>
    </row>
    <row r="9027" spans="2:35" ht="15" customHeight="1" x14ac:dyDescent="0.35">
      <c r="B9027" s="5">
        <f t="shared" si="800"/>
        <v>9025</v>
      </c>
      <c r="D9027" s="16">
        <v>1979</v>
      </c>
      <c r="E9027" t="s">
        <v>2660</v>
      </c>
      <c r="F9027" t="s">
        <v>1112</v>
      </c>
      <c r="G9027" t="s">
        <v>2962</v>
      </c>
      <c r="H9027" t="s">
        <v>17</v>
      </c>
      <c r="J9027" t="s">
        <v>3354</v>
      </c>
      <c r="K9027" t="s">
        <v>3383</v>
      </c>
      <c r="L9027" t="s">
        <v>172</v>
      </c>
      <c r="M9027" t="s">
        <v>3359</v>
      </c>
      <c r="AD9027" s="3" t="s">
        <v>2963</v>
      </c>
      <c r="AF9027" t="s">
        <v>3060</v>
      </c>
      <c r="AH9027" s="2">
        <v>40619.824293981481</v>
      </c>
    </row>
    <row r="9028" spans="2:35" ht="15" customHeight="1" x14ac:dyDescent="0.35">
      <c r="B9028" s="5">
        <f t="shared" si="800"/>
        <v>9026</v>
      </c>
      <c r="D9028" s="16">
        <v>1979</v>
      </c>
      <c r="E9028" t="s">
        <v>15</v>
      </c>
      <c r="F9028" t="s">
        <v>16</v>
      </c>
      <c r="G9028" t="s">
        <v>2964</v>
      </c>
      <c r="H9028" t="s">
        <v>17</v>
      </c>
      <c r="J9028" t="s">
        <v>380</v>
      </c>
      <c r="K9028" t="s">
        <v>3383</v>
      </c>
      <c r="L9028" t="s">
        <v>80</v>
      </c>
      <c r="M9028" t="s">
        <v>3359</v>
      </c>
      <c r="S9028" s="148">
        <v>475</v>
      </c>
      <c r="AF9028" t="s">
        <v>3060</v>
      </c>
      <c r="AH9028" s="2">
        <v>39979.589479166665</v>
      </c>
    </row>
    <row r="9029" spans="2:35" ht="15" customHeight="1" x14ac:dyDescent="0.35">
      <c r="B9029" s="5">
        <f t="shared" si="800"/>
        <v>9027</v>
      </c>
      <c r="D9029" s="16">
        <v>1979</v>
      </c>
      <c r="E9029" t="s">
        <v>3852</v>
      </c>
      <c r="F9029" t="s">
        <v>16</v>
      </c>
      <c r="G9029" t="s">
        <v>4639</v>
      </c>
      <c r="J9029" t="s">
        <v>380</v>
      </c>
      <c r="K9029" t="s">
        <v>3383</v>
      </c>
      <c r="M9029" t="s">
        <v>3453</v>
      </c>
      <c r="U9029" t="s">
        <v>3557</v>
      </c>
      <c r="W9029" t="s">
        <v>3557</v>
      </c>
      <c r="X9029" t="s">
        <v>3660</v>
      </c>
      <c r="AA9029" s="3" t="s">
        <v>55</v>
      </c>
      <c r="AF9029" t="s">
        <v>3451</v>
      </c>
      <c r="AH9029" s="2">
        <v>45690</v>
      </c>
    </row>
    <row r="9030" spans="2:35" ht="15" customHeight="1" x14ac:dyDescent="0.35">
      <c r="B9030" s="5">
        <f t="shared" si="800"/>
        <v>9028</v>
      </c>
      <c r="D9030" s="16">
        <v>1979</v>
      </c>
      <c r="E9030" t="s">
        <v>3852</v>
      </c>
      <c r="F9030" t="s">
        <v>16</v>
      </c>
      <c r="G9030" t="s">
        <v>2965</v>
      </c>
      <c r="H9030" t="s">
        <v>17</v>
      </c>
      <c r="J9030" t="s">
        <v>380</v>
      </c>
      <c r="K9030" t="s">
        <v>3383</v>
      </c>
      <c r="L9030" t="s">
        <v>576</v>
      </c>
      <c r="M9030" t="s">
        <v>3459</v>
      </c>
      <c r="U9030" t="s">
        <v>3538</v>
      </c>
      <c r="W9030" t="s">
        <v>3557</v>
      </c>
      <c r="X9030" t="s">
        <v>3660</v>
      </c>
      <c r="AD9030" s="3" t="s">
        <v>2966</v>
      </c>
      <c r="AF9030" t="s">
        <v>3451</v>
      </c>
      <c r="AH9030" s="2">
        <v>45288</v>
      </c>
    </row>
    <row r="9031" spans="2:35" ht="15" customHeight="1" x14ac:dyDescent="0.35">
      <c r="B9031" s="5">
        <f t="shared" si="800"/>
        <v>9029</v>
      </c>
      <c r="D9031" s="16">
        <v>1979</v>
      </c>
      <c r="E9031" t="s">
        <v>15</v>
      </c>
      <c r="F9031" t="s">
        <v>25</v>
      </c>
      <c r="G9031" t="s">
        <v>2967</v>
      </c>
      <c r="H9031" t="s">
        <v>17</v>
      </c>
      <c r="J9031" t="s">
        <v>3354</v>
      </c>
      <c r="M9031" t="s">
        <v>3359</v>
      </c>
      <c r="AF9031" t="s">
        <v>3060</v>
      </c>
      <c r="AH9031" s="2">
        <v>41043.893541666665</v>
      </c>
    </row>
    <row r="9032" spans="2:35" ht="15" customHeight="1" thickBot="1" x14ac:dyDescent="0.4">
      <c r="B9032" s="5">
        <f t="shared" si="800"/>
        <v>9030</v>
      </c>
      <c r="D9032" s="16">
        <v>1979</v>
      </c>
      <c r="E9032" t="s">
        <v>186</v>
      </c>
      <c r="F9032" t="s">
        <v>25</v>
      </c>
      <c r="G9032" t="s">
        <v>2968</v>
      </c>
      <c r="H9032" t="s">
        <v>17</v>
      </c>
      <c r="J9032" t="s">
        <v>3356</v>
      </c>
      <c r="K9032" t="s">
        <v>3383</v>
      </c>
      <c r="M9032" t="s">
        <v>3359</v>
      </c>
      <c r="AF9032" t="s">
        <v>3060</v>
      </c>
      <c r="AH9032" s="2">
        <v>40830.504780092589</v>
      </c>
    </row>
    <row r="9033" spans="2:35" ht="15" customHeight="1" thickBot="1" x14ac:dyDescent="0.4">
      <c r="B9033" s="5">
        <f t="shared" si="800"/>
        <v>9031</v>
      </c>
      <c r="D9033" s="16">
        <v>1979</v>
      </c>
      <c r="E9033" s="159" t="s">
        <v>15</v>
      </c>
      <c r="F9033" s="159" t="s">
        <v>25</v>
      </c>
      <c r="G9033" s="159" t="s">
        <v>6385</v>
      </c>
      <c r="H9033" s="159"/>
      <c r="I9033" s="159"/>
      <c r="J9033" s="159" t="s">
        <v>3354</v>
      </c>
      <c r="K9033" s="159" t="s">
        <v>3383</v>
      </c>
      <c r="L9033" s="159"/>
      <c r="M9033" s="159" t="s">
        <v>3359</v>
      </c>
      <c r="N9033" s="159"/>
      <c r="O9033" s="159"/>
      <c r="P9033" s="159"/>
      <c r="Q9033" s="159"/>
      <c r="R9033" s="159"/>
      <c r="S9033" s="159"/>
      <c r="T9033" s="159" t="s">
        <v>3262</v>
      </c>
      <c r="U9033" s="159"/>
      <c r="V9033" s="161"/>
      <c r="W9033" s="159" t="s">
        <v>3572</v>
      </c>
      <c r="X9033" s="159" t="s">
        <v>3660</v>
      </c>
      <c r="Y9033" s="159"/>
      <c r="Z9033" s="159"/>
      <c r="AA9033" s="159" t="s">
        <v>3262</v>
      </c>
      <c r="AB9033" s="159"/>
      <c r="AC9033" s="159"/>
      <c r="AD9033" s="159"/>
      <c r="AE9033" s="159"/>
      <c r="AF9033" t="s">
        <v>3451</v>
      </c>
      <c r="AG9033" s="3"/>
      <c r="AH9033" s="153">
        <v>46091</v>
      </c>
      <c r="AI9033" s="76" t="s">
        <v>6386</v>
      </c>
    </row>
    <row r="9034" spans="2:35" ht="15" customHeight="1" x14ac:dyDescent="0.35">
      <c r="B9034" s="5">
        <f t="shared" si="800"/>
        <v>9032</v>
      </c>
      <c r="D9034" s="16">
        <v>1979</v>
      </c>
      <c r="E9034" t="s">
        <v>15</v>
      </c>
      <c r="F9034" t="s">
        <v>25</v>
      </c>
      <c r="G9034" t="s">
        <v>2969</v>
      </c>
      <c r="H9034" t="s">
        <v>17</v>
      </c>
      <c r="M9034" t="s">
        <v>3359</v>
      </c>
      <c r="AF9034" t="s">
        <v>3060</v>
      </c>
      <c r="AH9034" s="2">
        <v>39970.665983796294</v>
      </c>
    </row>
    <row r="9035" spans="2:35" ht="15" customHeight="1" x14ac:dyDescent="0.35">
      <c r="B9035" s="5">
        <f t="shared" si="800"/>
        <v>9033</v>
      </c>
      <c r="D9035" s="16">
        <v>1979</v>
      </c>
      <c r="E9035" t="s">
        <v>327</v>
      </c>
      <c r="F9035" t="s">
        <v>25</v>
      </c>
      <c r="G9035" t="s">
        <v>2970</v>
      </c>
      <c r="H9035" t="s">
        <v>17</v>
      </c>
      <c r="J9035" t="s">
        <v>380</v>
      </c>
      <c r="K9035" t="s">
        <v>3383</v>
      </c>
      <c r="L9035" t="s">
        <v>28</v>
      </c>
      <c r="M9035" t="s">
        <v>3359</v>
      </c>
      <c r="AB9035" t="s">
        <v>195</v>
      </c>
      <c r="AD9035" s="3" t="s">
        <v>2971</v>
      </c>
      <c r="AF9035" t="s">
        <v>3060</v>
      </c>
      <c r="AH9035" s="2">
        <v>41047.70952546296</v>
      </c>
    </row>
    <row r="9036" spans="2:35" ht="15" customHeight="1" x14ac:dyDescent="0.35">
      <c r="B9036" s="5">
        <f t="shared" si="800"/>
        <v>9034</v>
      </c>
      <c r="D9036" s="16">
        <v>1979</v>
      </c>
      <c r="E9036" t="s">
        <v>327</v>
      </c>
      <c r="F9036" t="s">
        <v>25</v>
      </c>
      <c r="G9036" s="62" t="s">
        <v>4869</v>
      </c>
      <c r="H9036" t="s">
        <v>17</v>
      </c>
      <c r="J9036" t="s">
        <v>4086</v>
      </c>
      <c r="K9036" t="s">
        <v>3383</v>
      </c>
      <c r="L9036" t="s">
        <v>28</v>
      </c>
      <c r="M9036" t="s">
        <v>3453</v>
      </c>
      <c r="V9036" s="43" t="s">
        <v>3359</v>
      </c>
      <c r="W9036" t="s">
        <v>3572</v>
      </c>
      <c r="X9036" t="s">
        <v>3452</v>
      </c>
      <c r="AF9036" t="s">
        <v>3451</v>
      </c>
      <c r="AH9036" s="2">
        <v>45739</v>
      </c>
    </row>
    <row r="9037" spans="2:35" ht="15" customHeight="1" x14ac:dyDescent="0.35">
      <c r="B9037" s="5">
        <f t="shared" si="800"/>
        <v>9035</v>
      </c>
      <c r="D9037" s="16">
        <v>1979</v>
      </c>
      <c r="E9037" t="s">
        <v>327</v>
      </c>
      <c r="F9037" t="s">
        <v>25</v>
      </c>
      <c r="G9037" t="s">
        <v>2972</v>
      </c>
      <c r="H9037" t="s">
        <v>17</v>
      </c>
      <c r="J9037" t="s">
        <v>380</v>
      </c>
      <c r="K9037" t="s">
        <v>3383</v>
      </c>
      <c r="L9037" t="s">
        <v>349</v>
      </c>
      <c r="M9037" t="s">
        <v>3359</v>
      </c>
      <c r="AF9037" t="s">
        <v>3060</v>
      </c>
      <c r="AH9037" s="2">
        <v>41108.804537037038</v>
      </c>
    </row>
    <row r="9038" spans="2:35" ht="15" customHeight="1" x14ac:dyDescent="0.35">
      <c r="B9038" s="5">
        <f t="shared" si="800"/>
        <v>9036</v>
      </c>
      <c r="D9038" s="16">
        <v>1979</v>
      </c>
      <c r="E9038" t="s">
        <v>15</v>
      </c>
      <c r="F9038" t="s">
        <v>16</v>
      </c>
      <c r="G9038" t="s">
        <v>2973</v>
      </c>
      <c r="H9038" t="s">
        <v>17</v>
      </c>
      <c r="J9038" t="s">
        <v>3354</v>
      </c>
      <c r="K9038" t="s">
        <v>3383</v>
      </c>
      <c r="L9038" t="s">
        <v>491</v>
      </c>
      <c r="M9038" t="s">
        <v>3359</v>
      </c>
      <c r="AF9038" t="s">
        <v>3060</v>
      </c>
      <c r="AH9038" s="2">
        <v>40463.567685185182</v>
      </c>
    </row>
    <row r="9039" spans="2:35" ht="15" customHeight="1" x14ac:dyDescent="0.35">
      <c r="B9039" s="5">
        <f t="shared" si="800"/>
        <v>9037</v>
      </c>
      <c r="D9039" s="16">
        <v>1979</v>
      </c>
      <c r="E9039" t="s">
        <v>15</v>
      </c>
      <c r="F9039" t="s">
        <v>16</v>
      </c>
      <c r="G9039" t="s">
        <v>2974</v>
      </c>
      <c r="H9039" t="s">
        <v>17</v>
      </c>
      <c r="J9039" t="s">
        <v>380</v>
      </c>
      <c r="K9039" t="s">
        <v>3383</v>
      </c>
      <c r="L9039" t="s">
        <v>174</v>
      </c>
      <c r="M9039" t="s">
        <v>3359</v>
      </c>
      <c r="AD9039" s="3" t="s">
        <v>2975</v>
      </c>
      <c r="AF9039" t="s">
        <v>3060</v>
      </c>
      <c r="AH9039" s="2">
        <v>39896.372152777774</v>
      </c>
    </row>
    <row r="9040" spans="2:35" ht="15" customHeight="1" x14ac:dyDescent="0.35">
      <c r="B9040" s="5">
        <f t="shared" si="800"/>
        <v>9038</v>
      </c>
      <c r="D9040" s="16">
        <v>1979</v>
      </c>
      <c r="E9040" t="s">
        <v>15</v>
      </c>
      <c r="F9040" t="s">
        <v>16</v>
      </c>
      <c r="G9040" t="s">
        <v>2976</v>
      </c>
      <c r="H9040" t="s">
        <v>17</v>
      </c>
      <c r="J9040" t="s">
        <v>380</v>
      </c>
      <c r="K9040" t="s">
        <v>3383</v>
      </c>
      <c r="L9040" t="s">
        <v>292</v>
      </c>
      <c r="M9040" t="s">
        <v>3359</v>
      </c>
      <c r="S9040" s="148">
        <v>0.46</v>
      </c>
      <c r="AB9040" t="s">
        <v>139</v>
      </c>
      <c r="AD9040" s="3" t="s">
        <v>2977</v>
      </c>
      <c r="AF9040" t="s">
        <v>3060</v>
      </c>
      <c r="AH9040" s="2">
        <v>40071.328576388885</v>
      </c>
    </row>
    <row r="9041" spans="1:35" ht="15" customHeight="1" thickBot="1" x14ac:dyDescent="0.4">
      <c r="B9041" s="5">
        <f t="shared" si="800"/>
        <v>9039</v>
      </c>
      <c r="D9041" s="16">
        <v>1979</v>
      </c>
      <c r="E9041" t="s">
        <v>15</v>
      </c>
      <c r="F9041" t="s">
        <v>25</v>
      </c>
      <c r="G9041" t="s">
        <v>2978</v>
      </c>
      <c r="H9041" t="s">
        <v>17</v>
      </c>
      <c r="J9041" t="s">
        <v>3356</v>
      </c>
      <c r="K9041" t="s">
        <v>3383</v>
      </c>
      <c r="L9041" t="s">
        <v>135</v>
      </c>
      <c r="M9041" t="s">
        <v>3359</v>
      </c>
      <c r="AB9041" t="s">
        <v>2128</v>
      </c>
      <c r="AC9041" s="3">
        <v>1979</v>
      </c>
      <c r="AD9041" s="3" t="s">
        <v>2979</v>
      </c>
      <c r="AF9041" t="s">
        <v>3060</v>
      </c>
      <c r="AH9041" s="2">
        <v>40833.556261574071</v>
      </c>
    </row>
    <row r="9042" spans="1:35" ht="15.5" customHeight="1" thickBot="1" x14ac:dyDescent="0.4">
      <c r="B9042" s="5">
        <f t="shared" si="800"/>
        <v>9040</v>
      </c>
      <c r="D9042" s="16">
        <v>1979</v>
      </c>
      <c r="E9042" s="89" t="s">
        <v>15</v>
      </c>
      <c r="F9042" s="89" t="s">
        <v>25</v>
      </c>
      <c r="G9042" s="159" t="s">
        <v>5195</v>
      </c>
      <c r="H9042" s="89"/>
      <c r="I9042" s="89"/>
      <c r="J9042" s="89" t="s">
        <v>3354</v>
      </c>
      <c r="K9042" s="89" t="s">
        <v>3383</v>
      </c>
      <c r="L9042" s="89"/>
      <c r="M9042" s="89"/>
      <c r="N9042" s="89"/>
      <c r="O9042" s="89"/>
      <c r="P9042" s="89"/>
      <c r="Q9042" s="89"/>
      <c r="R9042" s="89"/>
      <c r="S9042" s="129"/>
      <c r="T9042" s="89"/>
      <c r="U9042" s="89"/>
      <c r="V9042" s="140"/>
      <c r="W9042" s="89"/>
      <c r="X9042" s="89"/>
      <c r="Y9042" s="89"/>
      <c r="Z9042" s="89"/>
      <c r="AA9042" s="89"/>
      <c r="AB9042" s="89"/>
      <c r="AC9042" s="89"/>
      <c r="AD9042" s="89"/>
      <c r="AE9042" s="89"/>
      <c r="AF9042" t="s">
        <v>3451</v>
      </c>
      <c r="AG9042" s="89"/>
      <c r="AH9042" s="91">
        <v>45839</v>
      </c>
      <c r="AI9042" s="90" t="s">
        <v>5196</v>
      </c>
    </row>
    <row r="9043" spans="1:35" ht="15" customHeight="1" thickBot="1" x14ac:dyDescent="0.4">
      <c r="A9043" s="159"/>
      <c r="B9043" s="5">
        <f t="shared" si="800"/>
        <v>9041</v>
      </c>
      <c r="D9043" s="16">
        <v>1979</v>
      </c>
      <c r="E9043" t="s">
        <v>15</v>
      </c>
      <c r="F9043" t="s">
        <v>25</v>
      </c>
      <c r="G9043" t="s">
        <v>2980</v>
      </c>
      <c r="H9043" t="s">
        <v>17</v>
      </c>
      <c r="J9043" t="s">
        <v>3354</v>
      </c>
      <c r="K9043" t="s">
        <v>3383</v>
      </c>
      <c r="M9043" t="s">
        <v>3359</v>
      </c>
      <c r="AF9043" t="s">
        <v>3060</v>
      </c>
      <c r="AH9043" s="2">
        <v>40909.477372685185</v>
      </c>
    </row>
    <row r="9044" spans="1:35" ht="15" customHeight="1" x14ac:dyDescent="0.35">
      <c r="B9044" s="5">
        <f t="shared" si="800"/>
        <v>9042</v>
      </c>
      <c r="D9044" s="16">
        <v>1979</v>
      </c>
      <c r="E9044" t="s">
        <v>15</v>
      </c>
      <c r="F9044" t="s">
        <v>25</v>
      </c>
      <c r="G9044" t="s">
        <v>2981</v>
      </c>
      <c r="H9044" t="s">
        <v>17</v>
      </c>
      <c r="J9044" t="s">
        <v>3354</v>
      </c>
      <c r="K9044" t="s">
        <v>3383</v>
      </c>
      <c r="L9044" t="s">
        <v>172</v>
      </c>
      <c r="M9044" t="s">
        <v>3359</v>
      </c>
      <c r="AD9044" s="3" t="s">
        <v>2982</v>
      </c>
      <c r="AF9044" t="s">
        <v>3060</v>
      </c>
      <c r="AH9044" s="2">
        <v>39708.435196759259</v>
      </c>
    </row>
    <row r="9045" spans="1:35" ht="15" customHeight="1" x14ac:dyDescent="0.35">
      <c r="B9045" s="5">
        <f t="shared" si="800"/>
        <v>9043</v>
      </c>
      <c r="D9045" s="16">
        <v>1979</v>
      </c>
      <c r="E9045" t="s">
        <v>15</v>
      </c>
      <c r="F9045" t="s">
        <v>25</v>
      </c>
      <c r="G9045" t="s">
        <v>2983</v>
      </c>
      <c r="H9045" t="s">
        <v>17</v>
      </c>
      <c r="J9045" t="s">
        <v>3354</v>
      </c>
      <c r="K9045" t="s">
        <v>3383</v>
      </c>
      <c r="L9045" t="s">
        <v>130</v>
      </c>
      <c r="M9045" t="s">
        <v>3359</v>
      </c>
      <c r="AF9045" t="s">
        <v>3060</v>
      </c>
      <c r="AH9045" s="2">
        <v>39886.381562499999</v>
      </c>
    </row>
    <row r="9046" spans="1:35" ht="15" customHeight="1" x14ac:dyDescent="0.35">
      <c r="B9046" s="5">
        <f t="shared" si="800"/>
        <v>9044</v>
      </c>
      <c r="D9046" s="16">
        <v>1979</v>
      </c>
      <c r="E9046" t="s">
        <v>15</v>
      </c>
      <c r="F9046" t="s">
        <v>25</v>
      </c>
      <c r="G9046" t="s">
        <v>2984</v>
      </c>
      <c r="H9046" t="s">
        <v>17</v>
      </c>
      <c r="J9046" t="s">
        <v>3354</v>
      </c>
      <c r="K9046" t="s">
        <v>3383</v>
      </c>
      <c r="L9046" t="s">
        <v>258</v>
      </c>
      <c r="M9046" t="s">
        <v>3359</v>
      </c>
      <c r="AC9046" s="3" t="s">
        <v>2985</v>
      </c>
      <c r="AF9046" t="s">
        <v>3060</v>
      </c>
      <c r="AH9046" s="2">
        <v>40262.928194444445</v>
      </c>
    </row>
    <row r="9047" spans="1:35" ht="15" customHeight="1" x14ac:dyDescent="0.35">
      <c r="B9047" s="5">
        <f t="shared" si="800"/>
        <v>9045</v>
      </c>
      <c r="D9047" s="16">
        <v>1979</v>
      </c>
      <c r="E9047" t="s">
        <v>15</v>
      </c>
      <c r="F9047" t="s">
        <v>25</v>
      </c>
      <c r="G9047" t="s">
        <v>2986</v>
      </c>
      <c r="H9047" t="s">
        <v>17</v>
      </c>
      <c r="J9047" t="s">
        <v>380</v>
      </c>
      <c r="M9047" t="s">
        <v>3359</v>
      </c>
      <c r="AF9047" t="s">
        <v>3060</v>
      </c>
      <c r="AH9047" s="2">
        <v>40335.911458333336</v>
      </c>
    </row>
    <row r="9048" spans="1:35" ht="15" customHeight="1" x14ac:dyDescent="0.35">
      <c r="B9048" s="5">
        <f t="shared" si="800"/>
        <v>9046</v>
      </c>
      <c r="D9048" s="16">
        <v>1979</v>
      </c>
      <c r="E9048" t="s">
        <v>15</v>
      </c>
      <c r="F9048" t="s">
        <v>16</v>
      </c>
      <c r="G9048" t="s">
        <v>2987</v>
      </c>
      <c r="H9048" t="s">
        <v>17</v>
      </c>
      <c r="J9048" t="s">
        <v>3354</v>
      </c>
      <c r="K9048" t="s">
        <v>3383</v>
      </c>
      <c r="L9048" t="s">
        <v>254</v>
      </c>
      <c r="M9048" t="s">
        <v>3359</v>
      </c>
      <c r="AB9048" t="s">
        <v>2989</v>
      </c>
      <c r="AC9048" s="3" t="s">
        <v>2988</v>
      </c>
      <c r="AF9048" t="s">
        <v>3060</v>
      </c>
      <c r="AH9048" s="2">
        <v>40474.602002314816</v>
      </c>
    </row>
    <row r="9049" spans="1:35" ht="15" customHeight="1" x14ac:dyDescent="0.35">
      <c r="B9049" s="5">
        <f t="shared" si="800"/>
        <v>9047</v>
      </c>
      <c r="D9049" s="16">
        <v>1979</v>
      </c>
      <c r="E9049" t="s">
        <v>2660</v>
      </c>
      <c r="F9049" t="s">
        <v>1112</v>
      </c>
      <c r="G9049" t="s">
        <v>2990</v>
      </c>
      <c r="H9049" t="s">
        <v>17</v>
      </c>
      <c r="J9049" t="s">
        <v>3354</v>
      </c>
      <c r="K9049" t="s">
        <v>3383</v>
      </c>
      <c r="L9049" t="s">
        <v>172</v>
      </c>
      <c r="M9049" t="s">
        <v>3359</v>
      </c>
      <c r="S9049" s="148">
        <v>0.433</v>
      </c>
      <c r="AD9049" s="3" t="s">
        <v>1043</v>
      </c>
      <c r="AF9049" t="s">
        <v>3060</v>
      </c>
      <c r="AH9049" s="2">
        <v>40105.506388888891</v>
      </c>
    </row>
    <row r="9050" spans="1:35" ht="15" customHeight="1" x14ac:dyDescent="0.35">
      <c r="B9050" s="5">
        <f t="shared" si="800"/>
        <v>9048</v>
      </c>
      <c r="D9050" s="16">
        <v>1979</v>
      </c>
      <c r="E9050" t="s">
        <v>15</v>
      </c>
      <c r="F9050" t="s">
        <v>16</v>
      </c>
      <c r="G9050" t="s">
        <v>2991</v>
      </c>
      <c r="H9050" t="s">
        <v>17</v>
      </c>
      <c r="J9050" t="s">
        <v>380</v>
      </c>
      <c r="L9050" t="s">
        <v>65</v>
      </c>
      <c r="M9050" t="s">
        <v>3359</v>
      </c>
      <c r="AD9050" s="3" t="s">
        <v>2992</v>
      </c>
      <c r="AF9050" t="s">
        <v>3060</v>
      </c>
      <c r="AH9050" s="2">
        <v>39713.806192129632</v>
      </c>
    </row>
    <row r="9051" spans="1:35" ht="15" customHeight="1" x14ac:dyDescent="0.35">
      <c r="B9051" s="5">
        <f t="shared" si="800"/>
        <v>9049</v>
      </c>
      <c r="D9051" s="16">
        <v>1979</v>
      </c>
      <c r="E9051" t="s">
        <v>15</v>
      </c>
      <c r="F9051" t="s">
        <v>16</v>
      </c>
      <c r="G9051" t="s">
        <v>2993</v>
      </c>
      <c r="H9051" t="s">
        <v>17</v>
      </c>
      <c r="J9051" t="s">
        <v>3355</v>
      </c>
      <c r="K9051" t="s">
        <v>3383</v>
      </c>
      <c r="L9051" t="s">
        <v>576</v>
      </c>
      <c r="M9051" t="s">
        <v>3359</v>
      </c>
      <c r="AC9051" s="3">
        <v>1979</v>
      </c>
      <c r="AD9051" s="3" t="s">
        <v>2994</v>
      </c>
      <c r="AF9051" t="s">
        <v>3060</v>
      </c>
      <c r="AH9051" s="2">
        <v>39665.640567129631</v>
      </c>
    </row>
    <row r="9052" spans="1:35" ht="15" customHeight="1" thickBot="1" x14ac:dyDescent="0.4">
      <c r="B9052" s="5">
        <f t="shared" si="800"/>
        <v>9050</v>
      </c>
      <c r="D9052" s="16">
        <v>1979</v>
      </c>
      <c r="E9052" t="s">
        <v>2895</v>
      </c>
      <c r="F9052" t="s">
        <v>16</v>
      </c>
      <c r="G9052" t="s">
        <v>2995</v>
      </c>
      <c r="H9052" t="s">
        <v>17</v>
      </c>
      <c r="J9052" t="s">
        <v>380</v>
      </c>
      <c r="K9052" t="s">
        <v>3383</v>
      </c>
      <c r="L9052" t="s">
        <v>74</v>
      </c>
      <c r="M9052" t="s">
        <v>3359</v>
      </c>
      <c r="S9052" s="148">
        <v>0.46800000000000003</v>
      </c>
      <c r="U9052" t="s">
        <v>3557</v>
      </c>
      <c r="W9052" t="s">
        <v>3557</v>
      </c>
      <c r="AB9052" t="s">
        <v>250</v>
      </c>
      <c r="AD9052" s="3" t="s">
        <v>2996</v>
      </c>
      <c r="AF9052" t="s">
        <v>3060</v>
      </c>
      <c r="AH9052" s="2">
        <v>41092.515497685185</v>
      </c>
    </row>
    <row r="9053" spans="1:35" ht="15" customHeight="1" thickBot="1" x14ac:dyDescent="0.4">
      <c r="B9053" s="5">
        <f t="shared" si="800"/>
        <v>9051</v>
      </c>
      <c r="D9053" s="16">
        <v>1979</v>
      </c>
      <c r="E9053" s="159" t="s">
        <v>15</v>
      </c>
      <c r="F9053" s="159" t="s">
        <v>25</v>
      </c>
      <c r="G9053" s="159" t="s">
        <v>6577</v>
      </c>
      <c r="H9053" s="159"/>
      <c r="I9053" s="159"/>
      <c r="J9053" s="159" t="s">
        <v>3354</v>
      </c>
      <c r="K9053" s="159" t="s">
        <v>3383</v>
      </c>
      <c r="L9053" s="159"/>
      <c r="M9053" s="159" t="s">
        <v>3359</v>
      </c>
      <c r="N9053" s="159"/>
      <c r="O9053" s="159"/>
      <c r="P9053" s="159"/>
      <c r="Q9053" s="159"/>
      <c r="R9053" s="159"/>
      <c r="S9053" s="159"/>
      <c r="T9053" s="159" t="s">
        <v>3262</v>
      </c>
      <c r="U9053" s="159"/>
      <c r="V9053" s="161"/>
      <c r="W9053" s="159" t="s">
        <v>3572</v>
      </c>
      <c r="X9053" s="159" t="s">
        <v>3660</v>
      </c>
      <c r="Y9053" s="159"/>
      <c r="Z9053" s="159"/>
      <c r="AA9053" s="159" t="s">
        <v>3262</v>
      </c>
      <c r="AB9053" s="159"/>
      <c r="AC9053" s="159"/>
      <c r="AD9053" s="159"/>
      <c r="AE9053" s="159"/>
      <c r="AF9053" t="s">
        <v>3451</v>
      </c>
      <c r="AH9053" s="2">
        <v>46130</v>
      </c>
      <c r="AI9053" s="76" t="s">
        <v>6578</v>
      </c>
    </row>
    <row r="9054" spans="1:35" ht="15" customHeight="1" thickBot="1" x14ac:dyDescent="0.4">
      <c r="B9054" s="5">
        <f t="shared" si="800"/>
        <v>9052</v>
      </c>
      <c r="D9054" s="16">
        <v>1979</v>
      </c>
      <c r="E9054" s="159" t="s">
        <v>327</v>
      </c>
      <c r="F9054" s="159" t="s">
        <v>25</v>
      </c>
      <c r="G9054" s="159" t="s">
        <v>6381</v>
      </c>
      <c r="H9054" s="159"/>
      <c r="I9054" s="159"/>
      <c r="J9054" s="159" t="s">
        <v>5082</v>
      </c>
      <c r="K9054" s="159" t="s">
        <v>3383</v>
      </c>
      <c r="L9054" s="159"/>
      <c r="M9054" s="159" t="s">
        <v>3359</v>
      </c>
      <c r="N9054" s="159"/>
      <c r="O9054" s="159"/>
      <c r="P9054" s="159"/>
      <c r="Q9054" s="159"/>
      <c r="R9054" s="159"/>
      <c r="S9054" s="159"/>
      <c r="T9054" s="159"/>
      <c r="U9054" s="159"/>
      <c r="V9054" s="161"/>
      <c r="W9054" s="159"/>
      <c r="X9054" s="159"/>
      <c r="Y9054" s="159"/>
      <c r="Z9054" s="159"/>
      <c r="AA9054" s="159"/>
      <c r="AB9054" s="159"/>
      <c r="AC9054" s="159"/>
      <c r="AD9054" s="159"/>
      <c r="AE9054" s="159"/>
      <c r="AF9054" t="s">
        <v>3451</v>
      </c>
      <c r="AG9054" s="3"/>
      <c r="AH9054" s="153">
        <v>46091</v>
      </c>
      <c r="AI9054" s="76" t="s">
        <v>6380</v>
      </c>
    </row>
    <row r="9055" spans="1:35" ht="15" customHeight="1" x14ac:dyDescent="0.35">
      <c r="B9055" s="5">
        <f t="shared" si="800"/>
        <v>9053</v>
      </c>
      <c r="D9055" s="16">
        <v>1979</v>
      </c>
      <c r="E9055" t="s">
        <v>327</v>
      </c>
      <c r="F9055" t="s">
        <v>25</v>
      </c>
      <c r="G9055" t="s">
        <v>2997</v>
      </c>
      <c r="H9055" t="s">
        <v>17</v>
      </c>
      <c r="J9055" t="s">
        <v>380</v>
      </c>
      <c r="M9055" t="s">
        <v>3359</v>
      </c>
      <c r="AF9055" t="s">
        <v>3060</v>
      </c>
      <c r="AH9055" s="2">
        <v>41097.947013888886</v>
      </c>
    </row>
    <row r="9056" spans="1:35" ht="15" customHeight="1" x14ac:dyDescent="0.35">
      <c r="B9056" s="5">
        <f t="shared" si="800"/>
        <v>9054</v>
      </c>
      <c r="D9056" s="16">
        <v>1979</v>
      </c>
      <c r="E9056" t="s">
        <v>15</v>
      </c>
      <c r="F9056" t="s">
        <v>25</v>
      </c>
      <c r="G9056" t="s">
        <v>2998</v>
      </c>
      <c r="H9056" t="s">
        <v>17</v>
      </c>
      <c r="M9056" t="s">
        <v>3359</v>
      </c>
      <c r="AF9056" t="s">
        <v>3060</v>
      </c>
      <c r="AH9056" s="2">
        <v>39857.368159722224</v>
      </c>
    </row>
    <row r="9057" spans="2:35" ht="15" customHeight="1" x14ac:dyDescent="0.35">
      <c r="B9057" s="5">
        <f t="shared" si="800"/>
        <v>9055</v>
      </c>
      <c r="D9057" s="16">
        <v>1979</v>
      </c>
      <c r="E9057" t="s">
        <v>15</v>
      </c>
      <c r="F9057" t="s">
        <v>25</v>
      </c>
      <c r="G9057" t="s">
        <v>2999</v>
      </c>
      <c r="H9057" t="s">
        <v>17</v>
      </c>
      <c r="L9057" t="s">
        <v>814</v>
      </c>
      <c r="M9057" t="s">
        <v>3359</v>
      </c>
      <c r="AF9057" t="s">
        <v>3060</v>
      </c>
      <c r="AH9057" s="2">
        <v>40157.578055555554</v>
      </c>
    </row>
    <row r="9058" spans="2:35" ht="15" customHeight="1" x14ac:dyDescent="0.35">
      <c r="B9058" s="5">
        <f t="shared" si="800"/>
        <v>9056</v>
      </c>
      <c r="D9058" s="16">
        <v>1979</v>
      </c>
      <c r="E9058" t="s">
        <v>15</v>
      </c>
      <c r="F9058" t="s">
        <v>25</v>
      </c>
      <c r="G9058" t="s">
        <v>3000</v>
      </c>
      <c r="H9058" t="s">
        <v>17</v>
      </c>
      <c r="J9058" t="s">
        <v>3354</v>
      </c>
      <c r="K9058" t="s">
        <v>3383</v>
      </c>
      <c r="L9058" t="s">
        <v>88</v>
      </c>
      <c r="M9058" t="s">
        <v>3359</v>
      </c>
      <c r="AF9058" t="s">
        <v>3060</v>
      </c>
      <c r="AH9058" s="2">
        <v>40399.771840277775</v>
      </c>
    </row>
    <row r="9059" spans="2:35" ht="15" customHeight="1" x14ac:dyDescent="0.35">
      <c r="B9059" s="5">
        <f t="shared" ref="B9059:B9086" si="801">+B9058+1</f>
        <v>9057</v>
      </c>
      <c r="D9059" s="16">
        <v>1979</v>
      </c>
      <c r="E9059" t="s">
        <v>15</v>
      </c>
      <c r="F9059" t="s">
        <v>25</v>
      </c>
      <c r="G9059" t="s">
        <v>3001</v>
      </c>
      <c r="H9059" t="s">
        <v>17</v>
      </c>
      <c r="J9059" t="s">
        <v>3354</v>
      </c>
      <c r="K9059" t="s">
        <v>3366</v>
      </c>
      <c r="M9059" t="s">
        <v>3359</v>
      </c>
      <c r="AF9059" t="s">
        <v>3060</v>
      </c>
      <c r="AH9059" s="2">
        <v>40084.549039351848</v>
      </c>
    </row>
    <row r="9060" spans="2:35" ht="15" customHeight="1" x14ac:dyDescent="0.35">
      <c r="B9060" s="5">
        <f t="shared" si="801"/>
        <v>9058</v>
      </c>
      <c r="D9060" s="16">
        <v>1979</v>
      </c>
      <c r="E9060" t="s">
        <v>15</v>
      </c>
      <c r="F9060" t="s">
        <v>25</v>
      </c>
      <c r="G9060" t="s">
        <v>3002</v>
      </c>
      <c r="H9060" t="s">
        <v>17</v>
      </c>
      <c r="J9060" t="s">
        <v>3354</v>
      </c>
      <c r="K9060" t="s">
        <v>3383</v>
      </c>
      <c r="L9060" t="s">
        <v>234</v>
      </c>
      <c r="M9060" t="s">
        <v>3359</v>
      </c>
      <c r="AF9060" t="s">
        <v>3060</v>
      </c>
      <c r="AH9060" s="2">
        <v>39944.365428240744</v>
      </c>
    </row>
    <row r="9061" spans="2:35" ht="15" customHeight="1" x14ac:dyDescent="0.35">
      <c r="B9061" s="5">
        <f t="shared" si="801"/>
        <v>9059</v>
      </c>
      <c r="D9061" s="16">
        <v>1979</v>
      </c>
      <c r="E9061" t="s">
        <v>15</v>
      </c>
      <c r="F9061" t="s">
        <v>25</v>
      </c>
      <c r="G9061" t="s">
        <v>3003</v>
      </c>
      <c r="H9061" t="s">
        <v>17</v>
      </c>
      <c r="J9061" t="s">
        <v>3356</v>
      </c>
      <c r="K9061" t="s">
        <v>3383</v>
      </c>
      <c r="L9061" t="s">
        <v>37</v>
      </c>
      <c r="M9061" t="s">
        <v>3359</v>
      </c>
      <c r="AF9061" t="s">
        <v>3060</v>
      </c>
      <c r="AH9061" s="2">
        <v>40513.694699074076</v>
      </c>
    </row>
    <row r="9062" spans="2:35" ht="15" customHeight="1" x14ac:dyDescent="0.35">
      <c r="B9062" s="5">
        <f t="shared" si="801"/>
        <v>9060</v>
      </c>
      <c r="D9062" s="16">
        <v>1979</v>
      </c>
      <c r="E9062" t="s">
        <v>560</v>
      </c>
      <c r="F9062" t="s">
        <v>25</v>
      </c>
      <c r="G9062" t="s">
        <v>3004</v>
      </c>
      <c r="H9062" t="s">
        <v>17</v>
      </c>
      <c r="J9062" t="s">
        <v>3354</v>
      </c>
      <c r="K9062" t="s">
        <v>3383</v>
      </c>
      <c r="L9062" t="s">
        <v>162</v>
      </c>
      <c r="M9062" t="s">
        <v>3359</v>
      </c>
      <c r="AB9062" t="s">
        <v>195</v>
      </c>
      <c r="AC9062" s="3">
        <v>1981</v>
      </c>
      <c r="AF9062" t="s">
        <v>3060</v>
      </c>
      <c r="AH9062" s="2">
        <v>39951.783541666664</v>
      </c>
    </row>
    <row r="9063" spans="2:35" ht="15.5" x14ac:dyDescent="0.35">
      <c r="B9063" s="5">
        <f t="shared" si="801"/>
        <v>9061</v>
      </c>
      <c r="D9063" s="16">
        <v>1979</v>
      </c>
      <c r="E9063" s="116" t="s">
        <v>15</v>
      </c>
      <c r="F9063" s="116" t="s">
        <v>16</v>
      </c>
      <c r="G9063" s="117" t="s">
        <v>5709</v>
      </c>
      <c r="H9063" s="172" t="s">
        <v>5836</v>
      </c>
      <c r="I9063" s="172"/>
      <c r="J9063" s="172" t="s">
        <v>3354</v>
      </c>
      <c r="K9063" s="172" t="s">
        <v>3383</v>
      </c>
      <c r="L9063" s="172"/>
      <c r="M9063" s="172" t="s">
        <v>3453</v>
      </c>
      <c r="N9063" s="172"/>
      <c r="O9063" s="172"/>
      <c r="P9063" s="172"/>
      <c r="Q9063" s="172"/>
      <c r="R9063" s="172"/>
      <c r="S9063" s="173"/>
      <c r="T9063" s="172" t="s">
        <v>3262</v>
      </c>
      <c r="U9063" s="172"/>
      <c r="V9063" s="174"/>
      <c r="W9063" s="172" t="s">
        <v>3572</v>
      </c>
      <c r="X9063" s="172" t="s">
        <v>3660</v>
      </c>
      <c r="Y9063" s="172"/>
      <c r="Z9063" s="172"/>
      <c r="AA9063" s="172" t="s">
        <v>3262</v>
      </c>
      <c r="AB9063" s="172"/>
      <c r="AC9063" s="172"/>
      <c r="AD9063" s="172"/>
      <c r="AE9063" s="172"/>
      <c r="AF9063" t="s">
        <v>3451</v>
      </c>
      <c r="AH9063" s="2">
        <v>45966</v>
      </c>
      <c r="AI9063" s="36" t="s">
        <v>5956</v>
      </c>
    </row>
    <row r="9064" spans="2:35" ht="15" customHeight="1" x14ac:dyDescent="0.35">
      <c r="B9064" s="5">
        <f t="shared" si="801"/>
        <v>9062</v>
      </c>
      <c r="D9064" s="16">
        <v>1979</v>
      </c>
      <c r="E9064" t="s">
        <v>759</v>
      </c>
      <c r="F9064" t="s">
        <v>25</v>
      </c>
      <c r="G9064" t="s">
        <v>3005</v>
      </c>
      <c r="H9064" t="s">
        <v>17</v>
      </c>
      <c r="J9064" t="s">
        <v>380</v>
      </c>
      <c r="K9064" t="s">
        <v>3383</v>
      </c>
      <c r="L9064" t="s">
        <v>576</v>
      </c>
      <c r="M9064" t="s">
        <v>3359</v>
      </c>
      <c r="AC9064" s="3">
        <v>1979</v>
      </c>
      <c r="AD9064" s="3" t="s">
        <v>3006</v>
      </c>
      <c r="AF9064" t="s">
        <v>3060</v>
      </c>
      <c r="AH9064" s="2">
        <v>39665.641446759262</v>
      </c>
    </row>
    <row r="9065" spans="2:35" ht="15" customHeight="1" x14ac:dyDescent="0.35">
      <c r="B9065" s="5">
        <f t="shared" si="801"/>
        <v>9063</v>
      </c>
      <c r="D9065" s="16">
        <v>1979</v>
      </c>
      <c r="E9065" t="s">
        <v>2660</v>
      </c>
      <c r="F9065" t="s">
        <v>25</v>
      </c>
      <c r="G9065" t="s">
        <v>3806</v>
      </c>
      <c r="J9065" t="s">
        <v>3354</v>
      </c>
      <c r="K9065" t="s">
        <v>3352</v>
      </c>
      <c r="M9065" t="s">
        <v>3453</v>
      </c>
      <c r="T9065" t="s">
        <v>167</v>
      </c>
      <c r="U9065" t="s">
        <v>3807</v>
      </c>
      <c r="W9065" t="s">
        <v>3751</v>
      </c>
      <c r="X9065" t="s">
        <v>3452</v>
      </c>
      <c r="Z9065" t="s">
        <v>3359</v>
      </c>
      <c r="AA9065" s="3" t="s">
        <v>167</v>
      </c>
      <c r="AB9065" t="s">
        <v>3458</v>
      </c>
      <c r="AD9065" s="3" t="s">
        <v>3560</v>
      </c>
      <c r="AF9065" s="3" t="s">
        <v>3451</v>
      </c>
      <c r="AH9065" s="2">
        <v>45240</v>
      </c>
    </row>
    <row r="9066" spans="2:35" ht="15" customHeight="1" x14ac:dyDescent="0.35">
      <c r="B9066" s="5">
        <f t="shared" si="801"/>
        <v>9064</v>
      </c>
      <c r="D9066" s="16">
        <v>1979</v>
      </c>
      <c r="F9066" t="s">
        <v>25</v>
      </c>
      <c r="G9066" t="s">
        <v>3007</v>
      </c>
      <c r="H9066" t="s">
        <v>17</v>
      </c>
      <c r="K9066" t="s">
        <v>3383</v>
      </c>
      <c r="M9066" t="s">
        <v>3359</v>
      </c>
      <c r="AE9066" t="s">
        <v>380</v>
      </c>
      <c r="AF9066" t="s">
        <v>3060</v>
      </c>
      <c r="AH9066" s="2">
        <v>40995.569189814814</v>
      </c>
    </row>
    <row r="9067" spans="2:35" ht="15" customHeight="1" thickBot="1" x14ac:dyDescent="0.4">
      <c r="B9067" s="5">
        <f t="shared" si="801"/>
        <v>9065</v>
      </c>
      <c r="D9067" s="16">
        <v>1979</v>
      </c>
      <c r="E9067" t="s">
        <v>15</v>
      </c>
      <c r="F9067" t="s">
        <v>25</v>
      </c>
      <c r="G9067" t="s">
        <v>3008</v>
      </c>
      <c r="H9067" t="s">
        <v>17</v>
      </c>
      <c r="J9067" t="s">
        <v>380</v>
      </c>
      <c r="K9067" t="s">
        <v>3383</v>
      </c>
      <c r="M9067" t="s">
        <v>3359</v>
      </c>
      <c r="AF9067" t="s">
        <v>3060</v>
      </c>
      <c r="AH9067" s="2">
        <v>39939.361898148149</v>
      </c>
    </row>
    <row r="9068" spans="2:35" ht="15" customHeight="1" thickBot="1" x14ac:dyDescent="0.4">
      <c r="B9068" s="5">
        <f t="shared" si="801"/>
        <v>9066</v>
      </c>
      <c r="D9068" s="16">
        <v>1979</v>
      </c>
      <c r="E9068" s="159" t="s">
        <v>15</v>
      </c>
      <c r="F9068" s="159" t="s">
        <v>25</v>
      </c>
      <c r="G9068" s="159" t="s">
        <v>6418</v>
      </c>
      <c r="H9068" s="159"/>
      <c r="I9068" s="159"/>
      <c r="J9068" s="159" t="s">
        <v>3354</v>
      </c>
      <c r="K9068" s="159" t="s">
        <v>3383</v>
      </c>
      <c r="L9068" s="159"/>
      <c r="M9068" s="159" t="s">
        <v>3359</v>
      </c>
      <c r="N9068" s="159"/>
      <c r="O9068" s="159"/>
      <c r="P9068" s="159"/>
      <c r="Q9068" s="159"/>
      <c r="R9068" s="159"/>
      <c r="S9068" s="159"/>
      <c r="T9068" s="159" t="s">
        <v>3262</v>
      </c>
      <c r="U9068" s="159"/>
      <c r="V9068" s="161"/>
      <c r="W9068" s="159" t="s">
        <v>3572</v>
      </c>
      <c r="X9068" s="159" t="s">
        <v>3660</v>
      </c>
      <c r="Y9068" s="159"/>
      <c r="Z9068" s="159"/>
      <c r="AA9068" s="159" t="s">
        <v>3262</v>
      </c>
      <c r="AB9068" s="159"/>
      <c r="AC9068" s="159"/>
      <c r="AD9068" s="159"/>
      <c r="AE9068" s="159"/>
      <c r="AF9068" t="s">
        <v>3451</v>
      </c>
      <c r="AG9068" s="3"/>
      <c r="AH9068" s="153">
        <v>46091</v>
      </c>
      <c r="AI9068" s="76" t="s">
        <v>6419</v>
      </c>
    </row>
    <row r="9069" spans="2:35" ht="15" customHeight="1" x14ac:dyDescent="0.35">
      <c r="B9069" s="5">
        <f t="shared" si="801"/>
        <v>9067</v>
      </c>
      <c r="D9069" s="16">
        <v>1979</v>
      </c>
      <c r="E9069" t="s">
        <v>15</v>
      </c>
      <c r="F9069" t="s">
        <v>25</v>
      </c>
      <c r="G9069" t="s">
        <v>3009</v>
      </c>
      <c r="H9069" t="s">
        <v>17</v>
      </c>
      <c r="K9069" t="s">
        <v>3366</v>
      </c>
      <c r="M9069" t="s">
        <v>3359</v>
      </c>
      <c r="AB9069" t="s">
        <v>197</v>
      </c>
      <c r="AF9069" t="s">
        <v>3060</v>
      </c>
      <c r="AH9069" s="2">
        <v>40279.950104166666</v>
      </c>
    </row>
    <row r="9070" spans="2:35" ht="15" customHeight="1" x14ac:dyDescent="0.35">
      <c r="B9070" s="5">
        <f t="shared" si="801"/>
        <v>9068</v>
      </c>
      <c r="D9070" s="16">
        <v>1979</v>
      </c>
      <c r="E9070" t="s">
        <v>15</v>
      </c>
      <c r="F9070" t="s">
        <v>25</v>
      </c>
      <c r="G9070" t="s">
        <v>3010</v>
      </c>
      <c r="H9070" t="s">
        <v>17</v>
      </c>
      <c r="J9070" t="s">
        <v>3354</v>
      </c>
      <c r="K9070" t="s">
        <v>3383</v>
      </c>
      <c r="L9070" t="s">
        <v>3011</v>
      </c>
      <c r="M9070" t="s">
        <v>3359</v>
      </c>
      <c r="AB9070" t="s">
        <v>81</v>
      </c>
      <c r="AD9070" s="3" t="s">
        <v>3012</v>
      </c>
      <c r="AF9070" t="s">
        <v>3060</v>
      </c>
      <c r="AH9070" s="2">
        <v>39960.098599537036</v>
      </c>
    </row>
    <row r="9071" spans="2:35" ht="15" customHeight="1" x14ac:dyDescent="0.35">
      <c r="B9071" s="5">
        <f t="shared" si="801"/>
        <v>9069</v>
      </c>
      <c r="D9071" s="16">
        <v>1979</v>
      </c>
      <c r="E9071" t="s">
        <v>15</v>
      </c>
      <c r="F9071" t="s">
        <v>25</v>
      </c>
      <c r="G9071" t="s">
        <v>3013</v>
      </c>
      <c r="H9071" t="s">
        <v>17</v>
      </c>
      <c r="J9071" t="s">
        <v>3354</v>
      </c>
      <c r="L9071" t="s">
        <v>28</v>
      </c>
      <c r="M9071" t="s">
        <v>3359</v>
      </c>
      <c r="AF9071" t="s">
        <v>3060</v>
      </c>
      <c r="AH9071" s="2">
        <v>41105.460532407407</v>
      </c>
    </row>
    <row r="9072" spans="2:35" ht="15" customHeight="1" x14ac:dyDescent="0.35">
      <c r="B9072" s="5">
        <f t="shared" si="801"/>
        <v>9070</v>
      </c>
      <c r="D9072" s="16">
        <v>1979</v>
      </c>
      <c r="E9072" t="s">
        <v>15</v>
      </c>
      <c r="F9072" t="s">
        <v>25</v>
      </c>
      <c r="G9072" t="s">
        <v>3014</v>
      </c>
      <c r="H9072" t="s">
        <v>17</v>
      </c>
      <c r="J9072" t="s">
        <v>3354</v>
      </c>
      <c r="K9072" t="s">
        <v>3383</v>
      </c>
      <c r="L9072" t="s">
        <v>1082</v>
      </c>
      <c r="M9072" t="s">
        <v>3359</v>
      </c>
      <c r="S9072" s="148">
        <v>0.46</v>
      </c>
      <c r="AB9072" t="s">
        <v>3015</v>
      </c>
      <c r="AF9072" t="s">
        <v>3060</v>
      </c>
      <c r="AH9072" s="2">
        <v>39981.930069444446</v>
      </c>
    </row>
    <row r="9073" spans="1:35" ht="15" customHeight="1" x14ac:dyDescent="0.35">
      <c r="B9073" s="5">
        <f t="shared" si="801"/>
        <v>9071</v>
      </c>
      <c r="D9073" s="16">
        <v>1979</v>
      </c>
      <c r="E9073" t="s">
        <v>15</v>
      </c>
      <c r="F9073" t="s">
        <v>25</v>
      </c>
      <c r="G9073" t="s">
        <v>5685</v>
      </c>
      <c r="H9073" t="s">
        <v>17</v>
      </c>
      <c r="J9073" t="s">
        <v>3354</v>
      </c>
      <c r="K9073" t="s">
        <v>3383</v>
      </c>
      <c r="L9073" t="s">
        <v>1082</v>
      </c>
      <c r="M9073" t="s">
        <v>3453</v>
      </c>
      <c r="T9073" t="s">
        <v>3262</v>
      </c>
      <c r="W9073" t="s">
        <v>3572</v>
      </c>
      <c r="X9073" t="s">
        <v>3660</v>
      </c>
      <c r="AA9073" s="3" t="s">
        <v>3262</v>
      </c>
      <c r="AF9073" t="s">
        <v>3451</v>
      </c>
      <c r="AH9073" s="2">
        <v>45928</v>
      </c>
    </row>
    <row r="9074" spans="1:35" ht="15" customHeight="1" x14ac:dyDescent="0.35">
      <c r="B9074" s="5">
        <f t="shared" si="801"/>
        <v>9072</v>
      </c>
      <c r="D9074" s="16">
        <v>1979</v>
      </c>
      <c r="E9074" t="s">
        <v>15</v>
      </c>
      <c r="F9074" t="s">
        <v>25</v>
      </c>
      <c r="G9074" t="s">
        <v>3016</v>
      </c>
      <c r="H9074" t="s">
        <v>17</v>
      </c>
      <c r="L9074" t="s">
        <v>3017</v>
      </c>
      <c r="M9074" t="s">
        <v>3359</v>
      </c>
      <c r="AF9074" t="s">
        <v>3060</v>
      </c>
      <c r="AH9074" s="2">
        <v>39860.93136574074</v>
      </c>
    </row>
    <row r="9075" spans="1:35" ht="15" customHeight="1" x14ac:dyDescent="0.35">
      <c r="B9075" s="5">
        <f t="shared" si="801"/>
        <v>9073</v>
      </c>
      <c r="D9075" s="16">
        <v>1979</v>
      </c>
      <c r="E9075" t="s">
        <v>15</v>
      </c>
      <c r="F9075" t="s">
        <v>25</v>
      </c>
      <c r="G9075" t="s">
        <v>3018</v>
      </c>
      <c r="H9075" t="s">
        <v>17</v>
      </c>
      <c r="J9075" t="s">
        <v>3354</v>
      </c>
      <c r="K9075" t="s">
        <v>3383</v>
      </c>
      <c r="M9075" t="s">
        <v>3359</v>
      </c>
      <c r="AF9075" t="s">
        <v>3060</v>
      </c>
      <c r="AH9075" s="2">
        <v>40535.357372685183</v>
      </c>
    </row>
    <row r="9076" spans="1:35" ht="15" customHeight="1" x14ac:dyDescent="0.35">
      <c r="B9076" s="5">
        <f t="shared" si="801"/>
        <v>9074</v>
      </c>
      <c r="D9076" s="16">
        <v>1979</v>
      </c>
      <c r="E9076" t="s">
        <v>15</v>
      </c>
      <c r="F9076" t="s">
        <v>16</v>
      </c>
      <c r="G9076" t="s">
        <v>3019</v>
      </c>
      <c r="H9076" t="s">
        <v>17</v>
      </c>
      <c r="J9076" t="s">
        <v>3354</v>
      </c>
      <c r="M9076" t="s">
        <v>3359</v>
      </c>
      <c r="AF9076" t="s">
        <v>3060</v>
      </c>
      <c r="AH9076" s="2">
        <v>40576.561238425929</v>
      </c>
    </row>
    <row r="9077" spans="1:35" ht="15" customHeight="1" thickBot="1" x14ac:dyDescent="0.4">
      <c r="B9077" s="5">
        <f t="shared" si="801"/>
        <v>9075</v>
      </c>
      <c r="D9077" s="16">
        <v>1979</v>
      </c>
      <c r="E9077" t="s">
        <v>15</v>
      </c>
      <c r="F9077" t="s">
        <v>16</v>
      </c>
      <c r="G9077" t="s">
        <v>4241</v>
      </c>
      <c r="AF9077" t="s">
        <v>3451</v>
      </c>
      <c r="AH9077" s="2">
        <v>45559</v>
      </c>
    </row>
    <row r="9078" spans="1:35" ht="15.5" customHeight="1" thickBot="1" x14ac:dyDescent="0.4">
      <c r="B9078" s="5">
        <f t="shared" si="801"/>
        <v>9076</v>
      </c>
      <c r="D9078" s="16">
        <v>1979</v>
      </c>
      <c r="E9078" s="89" t="s">
        <v>15</v>
      </c>
      <c r="F9078" s="89" t="s">
        <v>16</v>
      </c>
      <c r="G9078" s="159" t="s">
        <v>5197</v>
      </c>
      <c r="H9078" s="89"/>
      <c r="I9078" s="89"/>
      <c r="J9078" s="89"/>
      <c r="K9078" s="89" t="s">
        <v>3383</v>
      </c>
      <c r="L9078" s="89"/>
      <c r="M9078" s="89"/>
      <c r="N9078" s="89"/>
      <c r="O9078" s="89"/>
      <c r="P9078" s="89"/>
      <c r="Q9078" s="89"/>
      <c r="R9078" s="89"/>
      <c r="S9078" s="129"/>
      <c r="T9078" s="89"/>
      <c r="U9078" s="89"/>
      <c r="V9078" s="140"/>
      <c r="W9078" s="89"/>
      <c r="X9078" s="89"/>
      <c r="Y9078" s="89"/>
      <c r="Z9078" s="89"/>
      <c r="AA9078" s="89"/>
      <c r="AB9078" s="89"/>
      <c r="AC9078" s="89"/>
      <c r="AD9078" s="89"/>
      <c r="AE9078" s="89"/>
      <c r="AF9078" t="s">
        <v>3451</v>
      </c>
      <c r="AG9078" s="89"/>
      <c r="AH9078" s="91">
        <v>45839</v>
      </c>
      <c r="AI9078" s="167" t="s">
        <v>5198</v>
      </c>
    </row>
    <row r="9079" spans="1:35" ht="15" customHeight="1" thickBot="1" x14ac:dyDescent="0.4">
      <c r="A9079" s="159"/>
      <c r="B9079" s="5">
        <f t="shared" si="801"/>
        <v>9077</v>
      </c>
      <c r="D9079" s="16">
        <v>1979</v>
      </c>
      <c r="E9079" t="s">
        <v>15</v>
      </c>
      <c r="F9079" t="s">
        <v>16</v>
      </c>
      <c r="G9079" t="s">
        <v>3020</v>
      </c>
      <c r="H9079" t="s">
        <v>17</v>
      </c>
      <c r="J9079" t="s">
        <v>3354</v>
      </c>
      <c r="K9079" t="s">
        <v>3383</v>
      </c>
      <c r="M9079" t="s">
        <v>3359</v>
      </c>
      <c r="AF9079" t="s">
        <v>3060</v>
      </c>
      <c r="AH9079" s="2">
        <v>40385.378078703703</v>
      </c>
    </row>
    <row r="9080" spans="1:35" ht="15" customHeight="1" thickBot="1" x14ac:dyDescent="0.4">
      <c r="B9080" s="5">
        <f t="shared" si="801"/>
        <v>9078</v>
      </c>
      <c r="D9080" s="16">
        <v>1979</v>
      </c>
      <c r="E9080" t="s">
        <v>15</v>
      </c>
      <c r="F9080" t="s">
        <v>16</v>
      </c>
      <c r="G9080" t="s">
        <v>3021</v>
      </c>
      <c r="H9080" t="s">
        <v>17</v>
      </c>
      <c r="J9080" t="s">
        <v>3354</v>
      </c>
      <c r="K9080" t="s">
        <v>3383</v>
      </c>
      <c r="L9080" t="s">
        <v>703</v>
      </c>
      <c r="M9080" t="s">
        <v>3359</v>
      </c>
      <c r="AF9080" t="s">
        <v>3060</v>
      </c>
      <c r="AH9080" s="2">
        <v>40067.372037037036</v>
      </c>
    </row>
    <row r="9081" spans="1:35" ht="15" customHeight="1" thickBot="1" x14ac:dyDescent="0.4">
      <c r="B9081" s="5">
        <f t="shared" si="801"/>
        <v>9079</v>
      </c>
      <c r="D9081" s="16">
        <v>1979</v>
      </c>
      <c r="E9081" s="159" t="s">
        <v>15</v>
      </c>
      <c r="F9081" s="159" t="s">
        <v>16</v>
      </c>
      <c r="G9081" s="159" t="s">
        <v>6801</v>
      </c>
      <c r="H9081" s="159"/>
      <c r="I9081" s="159"/>
      <c r="J9081" s="159" t="s">
        <v>3354</v>
      </c>
      <c r="K9081" s="159" t="s">
        <v>3383</v>
      </c>
      <c r="L9081" s="159"/>
      <c r="M9081" s="159" t="s">
        <v>3453</v>
      </c>
      <c r="N9081" s="159"/>
      <c r="O9081" s="159"/>
      <c r="P9081" s="159"/>
      <c r="Q9081" s="159"/>
      <c r="R9081" s="159"/>
      <c r="S9081" s="159"/>
      <c r="T9081" s="159" t="s">
        <v>3262</v>
      </c>
      <c r="U9081" s="159"/>
      <c r="V9081" s="159"/>
      <c r="W9081" s="159" t="s">
        <v>3572</v>
      </c>
      <c r="X9081" s="159" t="s">
        <v>3660</v>
      </c>
      <c r="Y9081" s="159"/>
      <c r="Z9081" s="159"/>
      <c r="AA9081" s="159" t="s">
        <v>3262</v>
      </c>
      <c r="AB9081" s="159"/>
      <c r="AC9081" s="159"/>
      <c r="AD9081" s="159" t="s">
        <v>3703</v>
      </c>
      <c r="AE9081" s="159"/>
      <c r="AF9081" t="s">
        <v>3451</v>
      </c>
      <c r="AG9081" s="159"/>
      <c r="AH9081" s="176">
        <v>46207</v>
      </c>
      <c r="AI9081" s="76" t="s">
        <v>6802</v>
      </c>
    </row>
    <row r="9082" spans="1:35" ht="15" thickBot="1" x14ac:dyDescent="0.4">
      <c r="B9082" s="5">
        <f t="shared" si="801"/>
        <v>9080</v>
      </c>
      <c r="D9082" s="16">
        <v>1979</v>
      </c>
      <c r="E9082" t="s">
        <v>15</v>
      </c>
      <c r="F9082" t="s">
        <v>16</v>
      </c>
      <c r="G9082" s="70" t="s">
        <v>5517</v>
      </c>
      <c r="J9082" t="s">
        <v>3354</v>
      </c>
      <c r="K9082" t="s">
        <v>3383</v>
      </c>
      <c r="M9082" t="s">
        <v>3453</v>
      </c>
      <c r="T9082" t="s">
        <v>3262</v>
      </c>
      <c r="W9082" t="s">
        <v>3572</v>
      </c>
      <c r="X9082" t="s">
        <v>3660</v>
      </c>
      <c r="AA9082" t="s">
        <v>3262</v>
      </c>
      <c r="AC9082"/>
      <c r="AD9082"/>
      <c r="AF9082" t="s">
        <v>3451</v>
      </c>
      <c r="AG9082" s="159"/>
      <c r="AH9082" s="176">
        <v>45899</v>
      </c>
      <c r="AI9082" s="36" t="s">
        <v>5518</v>
      </c>
    </row>
    <row r="9083" spans="1:35" ht="15" customHeight="1" thickBot="1" x14ac:dyDescent="0.4">
      <c r="A9083" s="159"/>
      <c r="B9083" s="5">
        <f t="shared" si="801"/>
        <v>9081</v>
      </c>
      <c r="D9083" s="16">
        <v>1979</v>
      </c>
      <c r="E9083" t="s">
        <v>759</v>
      </c>
      <c r="F9083" t="s">
        <v>25</v>
      </c>
      <c r="G9083" t="s">
        <v>3022</v>
      </c>
      <c r="H9083" t="s">
        <v>17</v>
      </c>
      <c r="J9083" t="s">
        <v>380</v>
      </c>
      <c r="L9083" t="s">
        <v>232</v>
      </c>
      <c r="M9083" t="s">
        <v>3359</v>
      </c>
      <c r="U9083" t="s">
        <v>3724</v>
      </c>
      <c r="AB9083" t="s">
        <v>3167</v>
      </c>
      <c r="AF9083" t="s">
        <v>3060</v>
      </c>
      <c r="AH9083" s="2">
        <v>40292.313483796293</v>
      </c>
    </row>
    <row r="9084" spans="1:35" ht="15" customHeight="1" x14ac:dyDescent="0.35">
      <c r="B9084" s="5">
        <f t="shared" si="801"/>
        <v>9082</v>
      </c>
      <c r="D9084" s="16">
        <v>1979</v>
      </c>
      <c r="F9084" t="s">
        <v>3901</v>
      </c>
      <c r="G9084" t="s">
        <v>6126</v>
      </c>
      <c r="K9084" t="s">
        <v>3383</v>
      </c>
      <c r="AD9084" s="3" t="s">
        <v>6127</v>
      </c>
      <c r="AF9084" t="s">
        <v>3451</v>
      </c>
      <c r="AH9084" s="2">
        <v>46004</v>
      </c>
    </row>
    <row r="9085" spans="1:35" ht="15" customHeight="1" x14ac:dyDescent="0.35">
      <c r="B9085" s="5">
        <f t="shared" si="801"/>
        <v>9083</v>
      </c>
      <c r="D9085" s="16">
        <v>1979</v>
      </c>
      <c r="E9085" t="s">
        <v>15</v>
      </c>
      <c r="F9085" t="s">
        <v>2064</v>
      </c>
      <c r="G9085" t="s">
        <v>6335</v>
      </c>
      <c r="K9085" t="s">
        <v>3383</v>
      </c>
      <c r="AF9085" t="s">
        <v>3451</v>
      </c>
      <c r="AH9085" s="2">
        <v>46069</v>
      </c>
    </row>
    <row r="9086" spans="1:35" ht="15" customHeight="1" x14ac:dyDescent="0.35">
      <c r="B9086" s="5">
        <f t="shared" si="801"/>
        <v>9084</v>
      </c>
      <c r="D9086" s="16">
        <v>1979</v>
      </c>
      <c r="E9086" t="s">
        <v>2520</v>
      </c>
      <c r="F9086" s="221" t="s">
        <v>2064</v>
      </c>
      <c r="G9086" t="s">
        <v>4013</v>
      </c>
      <c r="J9086" t="s">
        <v>380</v>
      </c>
      <c r="K9086" t="s">
        <v>3383</v>
      </c>
      <c r="AB9086" t="s">
        <v>4015</v>
      </c>
      <c r="AD9086" s="3" t="s">
        <v>4014</v>
      </c>
      <c r="AF9086" t="s">
        <v>3451</v>
      </c>
      <c r="AH9086" s="2">
        <v>45385</v>
      </c>
    </row>
    <row r="9087" spans="1:35" ht="15" customHeight="1" x14ac:dyDescent="0.35"/>
    <row r="9088" spans="1:35" ht="15" customHeight="1" x14ac:dyDescent="0.35"/>
    <row r="9089" spans="1:35" ht="15" customHeight="1" x14ac:dyDescent="0.35">
      <c r="E9089" s="223"/>
      <c r="F9089" s="223"/>
      <c r="G9089" s="223"/>
      <c r="H9089" s="223"/>
      <c r="I9089" s="223"/>
      <c r="J9089" s="223"/>
      <c r="K9089" s="223"/>
      <c r="L9089" s="223"/>
      <c r="M9089" s="223"/>
      <c r="N9089" s="223" t="s">
        <v>4360</v>
      </c>
      <c r="O9089" s="223"/>
      <c r="P9089" s="223"/>
      <c r="Q9089" s="223"/>
      <c r="R9089" s="223"/>
      <c r="S9089" s="224"/>
      <c r="T9089" s="223"/>
      <c r="U9089" s="223"/>
      <c r="V9089" s="225"/>
      <c r="W9089" s="223"/>
      <c r="X9089" s="223"/>
      <c r="Y9089" s="223"/>
      <c r="Z9089" s="223"/>
      <c r="AA9089" s="226"/>
      <c r="AB9089" s="223"/>
      <c r="AC9089" s="226"/>
      <c r="AD9089" s="226"/>
      <c r="AE9089" s="223"/>
      <c r="AF9089" s="223"/>
      <c r="AG9089" s="223"/>
      <c r="AH9089" s="227"/>
    </row>
    <row r="9090" spans="1:35" ht="18" customHeight="1" x14ac:dyDescent="0.35">
      <c r="H9090" s="9"/>
      <c r="AA9090"/>
      <c r="AB9090" s="3"/>
      <c r="AC9090"/>
      <c r="AE9090" s="3"/>
      <c r="AH9090"/>
      <c r="AI9090" s="2"/>
    </row>
    <row r="9091" spans="1:35" ht="15" customHeight="1" x14ac:dyDescent="0.35">
      <c r="D9091" s="16">
        <v>1979</v>
      </c>
      <c r="E9091" t="s">
        <v>15</v>
      </c>
      <c r="F9091" t="s">
        <v>16</v>
      </c>
      <c r="G9091" s="15" t="s">
        <v>3023</v>
      </c>
      <c r="H9091" t="s">
        <v>17</v>
      </c>
      <c r="I9091" t="s">
        <v>3351</v>
      </c>
      <c r="J9091" t="s">
        <v>3354</v>
      </c>
      <c r="L9091" t="s">
        <v>3024</v>
      </c>
      <c r="M9091" t="s">
        <v>3359</v>
      </c>
      <c r="AD9091" s="3" t="s">
        <v>3025</v>
      </c>
      <c r="AF9091" t="s">
        <v>3060</v>
      </c>
      <c r="AH9091" s="2">
        <v>40627.336805555555</v>
      </c>
    </row>
    <row r="9092" spans="1:35" ht="15" customHeight="1" x14ac:dyDescent="0.35">
      <c r="E9092" t="s">
        <v>2482</v>
      </c>
      <c r="F9092" t="s">
        <v>25</v>
      </c>
      <c r="G9092" t="s">
        <v>3026</v>
      </c>
      <c r="H9092" t="s">
        <v>17</v>
      </c>
      <c r="I9092" t="s">
        <v>3351</v>
      </c>
      <c r="J9092" t="s">
        <v>3354</v>
      </c>
      <c r="K9092" t="s">
        <v>3383</v>
      </c>
      <c r="L9092" t="s">
        <v>791</v>
      </c>
      <c r="M9092" t="s">
        <v>3359</v>
      </c>
      <c r="AA9092" s="3" t="s">
        <v>3027</v>
      </c>
      <c r="AC9092" s="3" t="s">
        <v>2765</v>
      </c>
      <c r="AF9092" t="s">
        <v>3060</v>
      </c>
      <c r="AH9092" s="2">
        <v>39980.55265046296</v>
      </c>
    </row>
    <row r="9093" spans="1:35" x14ac:dyDescent="0.35">
      <c r="E9093" t="s">
        <v>15</v>
      </c>
      <c r="F9093" t="s">
        <v>25</v>
      </c>
      <c r="G9093">
        <v>6491116</v>
      </c>
      <c r="H9093" t="s">
        <v>17</v>
      </c>
      <c r="I9093" t="s">
        <v>3351</v>
      </c>
      <c r="J9093" t="s">
        <v>3354</v>
      </c>
      <c r="K9093" t="s">
        <v>3383</v>
      </c>
      <c r="L9093" t="s">
        <v>469</v>
      </c>
      <c r="M9093" t="s">
        <v>3359</v>
      </c>
      <c r="AF9093" t="s">
        <v>3060</v>
      </c>
      <c r="AH9093" s="2">
        <v>40931.728148148148</v>
      </c>
    </row>
    <row r="9094" spans="1:35" x14ac:dyDescent="0.35">
      <c r="E9094" t="s">
        <v>15</v>
      </c>
      <c r="F9094" t="s">
        <v>25</v>
      </c>
      <c r="G9094">
        <v>9787665</v>
      </c>
      <c r="H9094" t="s">
        <v>17</v>
      </c>
      <c r="I9094" t="s">
        <v>3351</v>
      </c>
      <c r="J9094" t="s">
        <v>3354</v>
      </c>
      <c r="K9094" t="s">
        <v>3383</v>
      </c>
      <c r="M9094" t="s">
        <v>3359</v>
      </c>
      <c r="AF9094" t="s">
        <v>3060</v>
      </c>
      <c r="AH9094" s="2">
        <v>40748.967847222222</v>
      </c>
    </row>
    <row r="9095" spans="1:35" ht="15" thickBot="1" x14ac:dyDescent="0.4">
      <c r="D9095" s="16">
        <v>1951</v>
      </c>
      <c r="E9095" t="s">
        <v>500</v>
      </c>
      <c r="F9095" t="s">
        <v>16</v>
      </c>
      <c r="G9095" t="s">
        <v>3788</v>
      </c>
      <c r="I9095" t="s">
        <v>3351</v>
      </c>
      <c r="J9095" t="s">
        <v>380</v>
      </c>
      <c r="K9095" t="s">
        <v>3366</v>
      </c>
      <c r="M9095" t="s">
        <v>3359</v>
      </c>
      <c r="X9095" t="s">
        <v>3452</v>
      </c>
      <c r="AA9095" s="3" t="s">
        <v>3789</v>
      </c>
      <c r="AB9095" t="s">
        <v>3790</v>
      </c>
      <c r="AD9095" s="3" t="s">
        <v>3791</v>
      </c>
      <c r="AF9095" s="3" t="s">
        <v>3578</v>
      </c>
      <c r="AH9095" s="2">
        <v>45215</v>
      </c>
    </row>
    <row r="9096" spans="1:35" ht="15" thickBot="1" x14ac:dyDescent="0.4">
      <c r="B9096" s="228"/>
      <c r="C9096" s="159"/>
      <c r="D9096" s="202"/>
      <c r="E9096" s="159" t="s">
        <v>15</v>
      </c>
      <c r="F9096" s="159" t="s">
        <v>16</v>
      </c>
      <c r="G9096" s="159" t="s">
        <v>4230</v>
      </c>
      <c r="H9096" s="159"/>
      <c r="I9096" s="159"/>
      <c r="J9096" s="159"/>
      <c r="K9096" s="159"/>
      <c r="L9096" s="159"/>
      <c r="M9096" s="159"/>
      <c r="N9096" s="159"/>
      <c r="O9096" s="159"/>
      <c r="P9096" s="159"/>
      <c r="Q9096" s="159"/>
      <c r="R9096" s="159"/>
      <c r="S9096" s="203"/>
      <c r="T9096" s="159"/>
      <c r="U9096" s="159"/>
      <c r="V9096" s="161"/>
      <c r="W9096" s="159"/>
      <c r="X9096" s="159"/>
      <c r="Y9096" s="159"/>
      <c r="Z9096" s="159"/>
      <c r="AA9096" s="159"/>
      <c r="AB9096" s="159"/>
      <c r="AC9096" s="159"/>
      <c r="AE9096" s="159"/>
      <c r="AF9096" s="159"/>
      <c r="AG9096" s="159"/>
      <c r="AH9096" s="159"/>
      <c r="AI9096" s="167" t="s">
        <v>4231</v>
      </c>
    </row>
    <row r="9097" spans="1:35" ht="15" thickBot="1" x14ac:dyDescent="0.4">
      <c r="A9097" s="159"/>
      <c r="B9097" s="228"/>
      <c r="C9097" s="159"/>
      <c r="D9097" s="202"/>
      <c r="E9097" s="159" t="s">
        <v>221</v>
      </c>
      <c r="F9097" s="159" t="s">
        <v>16</v>
      </c>
      <c r="G9097" s="159" t="s">
        <v>4232</v>
      </c>
      <c r="H9097" s="159"/>
      <c r="I9097" s="159"/>
      <c r="J9097" s="159"/>
      <c r="K9097" s="159"/>
      <c r="L9097" s="159"/>
      <c r="M9097" s="159"/>
      <c r="N9097" s="159"/>
      <c r="O9097" s="159"/>
      <c r="P9097" s="159"/>
      <c r="Q9097" s="159"/>
      <c r="R9097" s="159"/>
      <c r="S9097" s="203"/>
      <c r="T9097" s="159"/>
      <c r="U9097" s="159"/>
      <c r="V9097" s="161"/>
      <c r="W9097" s="159"/>
      <c r="X9097" s="159"/>
      <c r="Y9097" s="159"/>
      <c r="Z9097" s="159"/>
      <c r="AA9097" s="159"/>
      <c r="AB9097" s="159"/>
      <c r="AC9097" s="159"/>
      <c r="AE9097" s="159"/>
      <c r="AF9097" s="159"/>
      <c r="AG9097" s="159"/>
      <c r="AH9097" s="159"/>
      <c r="AI9097" s="76" t="s">
        <v>4233</v>
      </c>
    </row>
    <row r="9098" spans="1:35" ht="15" thickBot="1" x14ac:dyDescent="0.4">
      <c r="A9098" s="159"/>
      <c r="E9098" s="159" t="s">
        <v>4592</v>
      </c>
      <c r="F9098" s="159" t="s">
        <v>25</v>
      </c>
      <c r="G9098" s="160" t="s">
        <v>5695</v>
      </c>
      <c r="H9098" s="159"/>
      <c r="I9098" s="159"/>
      <c r="J9098" s="159" t="s">
        <v>3354</v>
      </c>
      <c r="K9098" s="159" t="s">
        <v>3383</v>
      </c>
      <c r="L9098" s="159"/>
      <c r="M9098" s="159"/>
      <c r="N9098" s="159"/>
      <c r="O9098" s="159"/>
      <c r="P9098" s="159"/>
      <c r="Q9098" s="159"/>
      <c r="R9098" s="159"/>
      <c r="S9098" s="203"/>
      <c r="T9098" s="159"/>
      <c r="U9098" s="159"/>
      <c r="V9098" s="161"/>
      <c r="W9098" s="159"/>
      <c r="X9098" s="159"/>
      <c r="Y9098" s="159"/>
      <c r="Z9098" s="159"/>
      <c r="AA9098" s="159"/>
      <c r="AB9098" s="159"/>
      <c r="AC9098" s="159"/>
      <c r="AD9098" s="159"/>
      <c r="AE9098" s="159"/>
      <c r="AF9098" t="s">
        <v>3451</v>
      </c>
      <c r="AG9098" s="159"/>
      <c r="AH9098" s="176">
        <v>45928</v>
      </c>
      <c r="AI9098" s="76" t="s">
        <v>5586</v>
      </c>
    </row>
    <row r="9099" spans="1:35" ht="16" thickBot="1" x14ac:dyDescent="0.4">
      <c r="E9099" s="116" t="s">
        <v>221</v>
      </c>
      <c r="F9099" s="116" t="s">
        <v>25</v>
      </c>
      <c r="G9099" s="117" t="s">
        <v>6092</v>
      </c>
      <c r="H9099" s="172" t="s">
        <v>5836</v>
      </c>
      <c r="I9099" s="172"/>
      <c r="J9099" s="172" t="s">
        <v>3354</v>
      </c>
      <c r="K9099" s="172" t="s">
        <v>3366</v>
      </c>
      <c r="L9099" s="172"/>
      <c r="M9099" s="172" t="s">
        <v>3453</v>
      </c>
      <c r="N9099" s="172"/>
      <c r="O9099" s="172"/>
      <c r="P9099" s="172"/>
      <c r="Q9099" s="172"/>
      <c r="R9099" s="172"/>
      <c r="S9099" s="173"/>
      <c r="T9099" s="172" t="s">
        <v>3424</v>
      </c>
      <c r="U9099" s="172"/>
      <c r="V9099" s="174"/>
      <c r="W9099" s="172"/>
      <c r="X9099" s="172" t="s">
        <v>3508</v>
      </c>
      <c r="Y9099" s="172"/>
      <c r="Z9099" s="172"/>
      <c r="AA9099" s="172"/>
      <c r="AB9099" s="172"/>
      <c r="AC9099" s="172"/>
      <c r="AD9099" s="172"/>
      <c r="AE9099" s="172" t="s">
        <v>3424</v>
      </c>
      <c r="AF9099" t="s">
        <v>3451</v>
      </c>
      <c r="AG9099" s="172"/>
      <c r="AH9099" s="175">
        <v>45999</v>
      </c>
      <c r="AI9099" s="36" t="s">
        <v>6093</v>
      </c>
    </row>
    <row r="9100" spans="1:35" ht="15" thickBot="1" x14ac:dyDescent="0.4">
      <c r="D9100" s="16">
        <v>1964</v>
      </c>
      <c r="E9100" s="202" t="s">
        <v>4368</v>
      </c>
      <c r="F9100" s="202" t="s">
        <v>3762</v>
      </c>
      <c r="G9100" s="229">
        <v>462508</v>
      </c>
      <c r="H9100" s="159"/>
      <c r="I9100" s="159"/>
      <c r="J9100" s="159"/>
      <c r="K9100" s="159"/>
      <c r="L9100" s="159"/>
      <c r="M9100" s="159"/>
      <c r="N9100" s="159"/>
      <c r="O9100" s="159"/>
      <c r="P9100" s="159"/>
      <c r="Q9100" s="159"/>
      <c r="R9100" s="159"/>
      <c r="S9100" s="159"/>
      <c r="T9100" s="159"/>
      <c r="U9100" s="159"/>
      <c r="V9100" s="161"/>
      <c r="W9100" s="159"/>
      <c r="X9100" s="159"/>
      <c r="Y9100" s="159"/>
      <c r="Z9100" s="159"/>
      <c r="AA9100" s="159"/>
      <c r="AB9100" s="159"/>
      <c r="AC9100" s="159"/>
      <c r="AD9100" s="159"/>
      <c r="AE9100" s="159"/>
      <c r="AF9100" t="s">
        <v>3451</v>
      </c>
      <c r="AG9100" s="159"/>
      <c r="AH9100" s="176">
        <v>46034</v>
      </c>
      <c r="AI9100" s="76" t="s">
        <v>6257</v>
      </c>
    </row>
    <row r="9101" spans="1:35" ht="15" customHeight="1" x14ac:dyDescent="0.35">
      <c r="D9101" s="16">
        <v>1964</v>
      </c>
      <c r="E9101" s="16" t="s">
        <v>3762</v>
      </c>
      <c r="F9101" s="16" t="s">
        <v>1112</v>
      </c>
      <c r="G9101" s="16">
        <v>462805</v>
      </c>
      <c r="AF9101" t="s">
        <v>3451</v>
      </c>
      <c r="AH9101" s="2">
        <v>46004</v>
      </c>
    </row>
    <row r="9102" spans="1:35" ht="15" customHeight="1" x14ac:dyDescent="0.35">
      <c r="D9102" s="16">
        <v>1946</v>
      </c>
      <c r="E9102" t="s">
        <v>221</v>
      </c>
      <c r="F9102" t="s">
        <v>2064</v>
      </c>
      <c r="G9102">
        <v>15256</v>
      </c>
      <c r="J9102" t="s">
        <v>3354</v>
      </c>
      <c r="K9102" t="s">
        <v>3366</v>
      </c>
      <c r="AA9102" s="3" t="s">
        <v>3464</v>
      </c>
      <c r="AD9102" s="3" t="s">
        <v>4026</v>
      </c>
      <c r="AF9102" t="s">
        <v>3451</v>
      </c>
      <c r="AH9102" s="2">
        <v>45409</v>
      </c>
    </row>
    <row r="9105" spans="5:35" ht="15" thickBot="1" x14ac:dyDescent="0.4"/>
    <row r="9106" spans="5:35" ht="15" thickBot="1" x14ac:dyDescent="0.4">
      <c r="E9106" s="159"/>
      <c r="F9106" s="159"/>
      <c r="G9106" s="160"/>
      <c r="H9106" s="159"/>
      <c r="I9106" s="159"/>
      <c r="J9106" s="159"/>
      <c r="K9106" s="159"/>
      <c r="L9106" s="159"/>
      <c r="M9106" s="159"/>
      <c r="N9106" s="159"/>
      <c r="O9106" s="159"/>
      <c r="P9106" s="159"/>
      <c r="Q9106" s="159"/>
      <c r="R9106" s="159"/>
      <c r="S9106" s="159"/>
      <c r="T9106" s="159"/>
      <c r="U9106" s="159"/>
      <c r="V9106" s="159"/>
      <c r="W9106" s="159"/>
      <c r="X9106" s="159"/>
      <c r="Y9106" s="159"/>
      <c r="Z9106" s="159"/>
      <c r="AA9106" s="159"/>
      <c r="AB9106" s="159"/>
      <c r="AC9106" s="159"/>
      <c r="AD9106" s="159"/>
      <c r="AE9106" s="159"/>
      <c r="AG9106" s="159"/>
      <c r="AH9106" s="176"/>
      <c r="AI9106" s="76"/>
    </row>
    <row r="9107" spans="5:35" ht="15" thickBot="1" x14ac:dyDescent="0.4">
      <c r="E9107" s="159"/>
      <c r="F9107" s="159"/>
      <c r="G9107" s="160"/>
      <c r="H9107" s="159"/>
      <c r="I9107" s="159"/>
      <c r="J9107" s="159"/>
      <c r="K9107" s="159"/>
      <c r="L9107" s="159"/>
      <c r="M9107" s="159"/>
      <c r="N9107" s="159"/>
      <c r="O9107" s="159"/>
      <c r="P9107" s="159"/>
      <c r="Q9107" s="159"/>
      <c r="R9107" s="159"/>
      <c r="S9107" s="159"/>
      <c r="T9107" s="159"/>
      <c r="U9107" s="159"/>
      <c r="V9107" s="231"/>
      <c r="W9107" s="159"/>
      <c r="X9107" s="159"/>
      <c r="Y9107" s="159"/>
      <c r="Z9107" s="159"/>
      <c r="AA9107" s="159"/>
      <c r="AB9107" s="159"/>
      <c r="AC9107" s="159"/>
      <c r="AD9107" s="159"/>
      <c r="AE9107" s="159"/>
      <c r="AG9107" s="159"/>
      <c r="AH9107" s="176"/>
      <c r="AI9107" s="76"/>
    </row>
    <row r="9108" spans="5:35" ht="15" thickBot="1" x14ac:dyDescent="0.4">
      <c r="E9108" s="159"/>
      <c r="F9108" s="159"/>
      <c r="G9108" s="160"/>
      <c r="H9108" s="159"/>
      <c r="I9108" s="159"/>
      <c r="J9108" s="159"/>
      <c r="K9108" s="159"/>
      <c r="L9108" s="159"/>
      <c r="M9108" s="159"/>
      <c r="N9108" s="159"/>
      <c r="O9108" s="159"/>
      <c r="P9108" s="159"/>
      <c r="Q9108" s="159"/>
      <c r="R9108" s="159"/>
      <c r="S9108" s="159"/>
      <c r="T9108" s="159"/>
      <c r="U9108" s="159"/>
      <c r="V9108" s="159"/>
      <c r="W9108" s="159"/>
      <c r="X9108" s="159"/>
      <c r="Y9108" s="159"/>
      <c r="Z9108" s="159"/>
      <c r="AA9108" s="159"/>
      <c r="AB9108" s="159"/>
      <c r="AC9108" s="159"/>
      <c r="AD9108" s="159"/>
      <c r="AE9108" s="159"/>
      <c r="AG9108" s="159"/>
      <c r="AH9108" s="176"/>
      <c r="AI9108" s="76"/>
    </row>
  </sheetData>
  <autoFilter ref="E1:E9102" xr:uid="{00000000-0001-0000-0100-000000000000}"/>
  <mergeCells count="5">
    <mergeCell ref="M1:R1"/>
    <mergeCell ref="G1:K1"/>
    <mergeCell ref="AJ2231:AS2231"/>
    <mergeCell ref="AJ6123:AS6123"/>
    <mergeCell ref="AA7453:AD7453"/>
  </mergeCells>
  <hyperlinks>
    <hyperlink ref="AI377" r:id="rId1" xr:uid="{83387206-5D47-44ED-8E3A-450032DA4B32}"/>
    <hyperlink ref="AI3822" r:id="rId2" xr:uid="{AC525B68-B7CB-4D00-AA14-97CB3D630AEE}"/>
    <hyperlink ref="AI7702" r:id="rId3" xr:uid="{60B00551-18BA-4985-8D21-0E4153BF9F4F}"/>
    <hyperlink ref="AI7911" r:id="rId4" xr:uid="{C84DFC83-84FC-421B-8970-F781E68A62D5}"/>
    <hyperlink ref="AI923" r:id="rId5" xr:uid="{C2404622-CF83-4F41-8CA2-62D8E5C18682}"/>
    <hyperlink ref="AI1665" r:id="rId6" xr:uid="{F3ED2662-738A-4E3D-92F3-4A8F559F98C6}"/>
    <hyperlink ref="AI1667" r:id="rId7" xr:uid="{FBE62219-AA03-4A6B-8B25-CE397B65DD4F}"/>
    <hyperlink ref="AI1725" r:id="rId8" xr:uid="{56B0C445-A6A9-449E-B96F-167D0628A3FA}"/>
    <hyperlink ref="AI1729" r:id="rId9" xr:uid="{07190C66-9384-4D74-B30A-C74E01A6B6DA}"/>
    <hyperlink ref="AI1740" r:id="rId10" xr:uid="{B7CA0B7A-43B0-4D19-9DF5-C84B92265041}"/>
    <hyperlink ref="AI1820" r:id="rId11" xr:uid="{9160E244-86D3-48CB-A764-BFC683A086CB}"/>
    <hyperlink ref="AI2280" r:id="rId12" xr:uid="{9A1B892E-4863-46C5-9AC9-1A26A681B2C8}"/>
    <hyperlink ref="AI1843" r:id="rId13" xr:uid="{0809359B-AC1D-465B-A8E1-E404AFFFEC6C}"/>
    <hyperlink ref="AI2045" r:id="rId14" xr:uid="{DB6A1806-CAA1-453B-9015-7450024A9EE7}"/>
    <hyperlink ref="AI2076" r:id="rId15" xr:uid="{35F504E8-286C-4443-9E9D-9876AAE8316E}"/>
    <hyperlink ref="AI2223" r:id="rId16" xr:uid="{3848142C-8EB2-4FB1-A125-7A7D17C8F04F}"/>
    <hyperlink ref="AI2700" r:id="rId17" xr:uid="{3207CEF6-59D6-4381-8F8B-773F8B3761C0}"/>
    <hyperlink ref="AI2966" r:id="rId18" xr:uid="{D145607A-7CCB-4E1F-94B3-89D4F649ABEA}"/>
    <hyperlink ref="AI3026" r:id="rId19" xr:uid="{7A1B62AD-E52B-4513-B218-E2634B79B24C}"/>
    <hyperlink ref="AI3391" r:id="rId20" xr:uid="{7806845E-03F5-4C5B-AA2F-1CE5940CB150}"/>
    <hyperlink ref="AI3487" r:id="rId21" xr:uid="{84B147E4-439C-4182-ABC7-1167441A477F}"/>
    <hyperlink ref="AI4054" r:id="rId22" xr:uid="{ECF7A7F3-EA2D-4CF9-A5B4-85EFDB1DA04A}"/>
    <hyperlink ref="AI4142" r:id="rId23" xr:uid="{398B0F79-E528-4C68-8972-61EFE60A53B7}"/>
    <hyperlink ref="AI4311" r:id="rId24" xr:uid="{EED69391-D883-41CA-B3A2-BA6EBCA99E62}"/>
    <hyperlink ref="AI4544" r:id="rId25" xr:uid="{B64D6FC1-79C6-4FFA-9293-26B4A843A54D}"/>
    <hyperlink ref="AI4596" r:id="rId26" xr:uid="{083C5118-5240-4A16-B73E-619808DEC465}"/>
    <hyperlink ref="AI5525" r:id="rId27" xr:uid="{7A41A134-523D-4900-9CA6-E30D69422088}"/>
    <hyperlink ref="AI5940" r:id="rId28" xr:uid="{D613E24C-0E4E-444E-9DC0-003881D301BC}"/>
    <hyperlink ref="AI6076" r:id="rId29" xr:uid="{BA18B567-A52D-4C32-B83A-A16E36462691}"/>
    <hyperlink ref="AI6078" r:id="rId30" xr:uid="{CDEE6E31-4603-4402-8498-5DCC16977D05}"/>
    <hyperlink ref="AI6326" r:id="rId31" xr:uid="{3C8FADDB-B90B-453B-B931-2F7CB8B1A7FC}"/>
    <hyperlink ref="AI6764" r:id="rId32" xr:uid="{1CD7C268-B151-4A7C-A119-5DBA520E1B37}"/>
    <hyperlink ref="AI6762" r:id="rId33" location="1713058" xr:uid="{10CFADC8-EC7A-4C60-81B7-76E905B0D0BB}"/>
    <hyperlink ref="AI7062" r:id="rId34" xr:uid="{35C5C711-C6C2-4F7B-BC83-0CABBC485FEF}"/>
    <hyperlink ref="AI7109" r:id="rId35" xr:uid="{7C8E02EC-C673-4507-8D47-7ACCB1646D1D}"/>
    <hyperlink ref="AI7121" r:id="rId36" xr:uid="{6AB4912C-2CC1-4CCD-AB30-F6E05619029D}"/>
    <hyperlink ref="AI7365" r:id="rId37" xr:uid="{736E0A98-B7A8-4899-9051-78F3FE9647B1}"/>
    <hyperlink ref="AI7399" r:id="rId38" xr:uid="{F19269A6-517A-4A3D-A674-1B469C0CB332}"/>
    <hyperlink ref="AI7524" r:id="rId39" xr:uid="{BD30FE5E-5466-46EC-824E-8A0279C9B7D9}"/>
    <hyperlink ref="AI7536" r:id="rId40" xr:uid="{9071DADA-D0BC-47F7-A10A-7BEA84B3F152}"/>
    <hyperlink ref="AI7951" r:id="rId41" xr:uid="{3C74BEDC-4C22-4C07-8A9A-1A26C6132E7F}"/>
    <hyperlink ref="AI8066" r:id="rId42" xr:uid="{476ED3D7-4DD9-4A1E-BE07-5EAE0B0609A4}"/>
    <hyperlink ref="AI8220" r:id="rId43" xr:uid="{68AC33D0-6D88-49C1-8BC0-2CB022FE85DF}"/>
    <hyperlink ref="AI8312" r:id="rId44" xr:uid="{A96C60D0-F7E2-4F35-A06B-CDFBA4247CE4}"/>
    <hyperlink ref="AI8428" r:id="rId45" xr:uid="{260A37BD-9E84-43C0-BE7E-B9E48FE5CC3B}"/>
    <hyperlink ref="AI8475" r:id="rId46" xr:uid="{BEDC1807-4D4B-420E-B6DE-508CFFD0EBBD}"/>
    <hyperlink ref="AI8596" r:id="rId47" xr:uid="{0C288159-94BA-4AA2-8FF6-36E8CC054ED5}"/>
    <hyperlink ref="AI8599" r:id="rId48" xr:uid="{9CCC93E7-367C-4D1A-B6E2-73BBBD358563}"/>
    <hyperlink ref="AI8691" r:id="rId49" xr:uid="{38F32C51-D8CC-4C17-8004-93B7408804AD}"/>
    <hyperlink ref="AI8851" r:id="rId50" xr:uid="{42F6B95C-0509-4BDB-9DB3-01B64C551A4A}"/>
    <hyperlink ref="AI2604" r:id="rId51" xr:uid="{C516CA23-0B32-42E6-A7DE-360D5601F950}"/>
    <hyperlink ref="AI382" r:id="rId52" xr:uid="{2AD33217-11A2-44AC-B960-8E3A83B8CD49}"/>
    <hyperlink ref="AI1248" r:id="rId53" xr:uid="{955C612D-5618-4F96-A724-EF3533673FE2}"/>
    <hyperlink ref="AI720" r:id="rId54" xr:uid="{AA3CFA7A-8EBB-4466-AE57-70A71A2927BE}"/>
    <hyperlink ref="AI2427" r:id="rId55" xr:uid="{D8F01BDF-7F4A-4C80-93CC-CBA4E4CBEC66}"/>
    <hyperlink ref="AI2477" r:id="rId56" xr:uid="{56358EA6-927D-4E90-AE9E-3EDAD912C80C}"/>
    <hyperlink ref="AI8998" r:id="rId57" xr:uid="{3A3FF610-9A1A-4BC3-97A5-3AA711DD8781}"/>
    <hyperlink ref="AI8994" r:id="rId58" xr:uid="{7818195A-526B-460B-848C-E39AA497B54F}"/>
    <hyperlink ref="AI705" r:id="rId59" xr:uid="{06EF7F5F-8B6D-4E7E-8CB0-647A060A0DEB}"/>
    <hyperlink ref="AI62" r:id="rId60" xr:uid="{3BE69D21-77CD-4E22-BCD1-50C90AA1EE08}"/>
    <hyperlink ref="AI431" r:id="rId61" xr:uid="{B1855CA0-DBC3-43E9-8284-91E1D39DF0E9}"/>
    <hyperlink ref="AI828" r:id="rId62" xr:uid="{6B663BEB-D3A4-4608-8F85-7D1E82F3681E}"/>
    <hyperlink ref="AI2222" r:id="rId63" xr:uid="{DC2D8989-3B4D-4E8A-926D-5AA3B2372AFB}"/>
    <hyperlink ref="AI4351" r:id="rId64" xr:uid="{289D1B22-18C3-4809-9D39-A56ACCFC021B}"/>
    <hyperlink ref="AI3894" r:id="rId65" xr:uid="{FACADF21-51D9-48F6-8C1E-36C739E35CD9}"/>
    <hyperlink ref="AI572" r:id="rId66" xr:uid="{D66C40CC-D363-4263-A40F-72FADFB6606B}"/>
    <hyperlink ref="AI6983" r:id="rId67" xr:uid="{326463C9-0AF0-453E-B071-BA5CA4074612}"/>
    <hyperlink ref="AI1528" r:id="rId68" xr:uid="{352A15B4-CED9-4276-BB94-2E393D59219D}"/>
    <hyperlink ref="AI4494" r:id="rId69" xr:uid="{64DC28F5-FF33-4CFA-92EC-EB7DDAB191BA}"/>
    <hyperlink ref="AI7441" r:id="rId70" xr:uid="{DE96AE42-C84F-4C3C-959B-52CFACB6836B}"/>
    <hyperlink ref="AI4783" r:id="rId71" xr:uid="{1349A901-FE27-4200-8F2E-293AC2E47516}"/>
    <hyperlink ref="AI8967" r:id="rId72" xr:uid="{381F757B-BA91-4919-B34F-46A411196053}"/>
    <hyperlink ref="AI8990" r:id="rId73" xr:uid="{C56D6737-F702-46E1-AC8E-94A088635DF8}"/>
    <hyperlink ref="AI304" r:id="rId74" xr:uid="{0C46B586-5551-4130-A9C0-5C92726E7965}"/>
    <hyperlink ref="AI711" r:id="rId75" xr:uid="{E35C3316-B5F4-4B85-88F1-13C836B59045}"/>
    <hyperlink ref="AI948" r:id="rId76" xr:uid="{B6EEDD4E-25F3-439B-B2F5-F67FD59F130A}"/>
    <hyperlink ref="AI1012" r:id="rId77" xr:uid="{8BD7CCC0-43AA-4CC9-A9DE-AD5E4C6B75E9}"/>
    <hyperlink ref="AI1109" r:id="rId78" xr:uid="{7B3A4423-B332-4286-8989-AD4897CBB328}"/>
    <hyperlink ref="AI1115" r:id="rId79" xr:uid="{DB50916F-689D-4162-8F9F-255B4AD6DC9C}"/>
    <hyperlink ref="AI2236" r:id="rId80" xr:uid="{5C47008C-F7C8-441A-ACED-E494581AA2F5}"/>
    <hyperlink ref="AI1757" r:id="rId81" xr:uid="{3E86728F-D0DA-4566-80D5-C179F8E769DD}"/>
    <hyperlink ref="AI1941" r:id="rId82" xr:uid="{167E301F-49C1-4745-B95F-8ACD50DD8A43}"/>
    <hyperlink ref="AI2068" r:id="rId83" xr:uid="{A0538656-3251-4F83-A1D3-BFF14BE1D150}"/>
    <hyperlink ref="AI2201" r:id="rId84" xr:uid="{32FE625E-F9A5-4A1B-A4AD-E36816A05A65}"/>
    <hyperlink ref="AI2365" r:id="rId85" xr:uid="{070D0B2A-DE4D-45F8-8F22-20EFDFB289C1}"/>
    <hyperlink ref="AI3508" r:id="rId86" xr:uid="{F2861496-94DB-4213-AB5F-A1287EA91E59}"/>
    <hyperlink ref="AI7201" r:id="rId87" location="1722007" xr:uid="{8F43E43B-E2CC-47B4-8B51-74EC5B2F2704}"/>
    <hyperlink ref="AI4308" r:id="rId88" xr:uid="{E00BC2E4-59F2-456E-A99B-22CF59B91FA7}"/>
    <hyperlink ref="AI812" r:id="rId89" xr:uid="{D373AD77-C12A-4CB8-BDCC-CBC61A844FC9}"/>
    <hyperlink ref="AI8517" r:id="rId90" xr:uid="{E82E2F50-1E89-4BE3-BEB5-959DE400224A}"/>
    <hyperlink ref="AI585" r:id="rId91" xr:uid="{9D21E834-E5CF-478F-9622-7F5DC23957BE}"/>
    <hyperlink ref="AI680" r:id="rId92" xr:uid="{BD6B937A-AEE1-40F8-B3D9-2FEA2256CAE9}"/>
    <hyperlink ref="AI934" r:id="rId93" xr:uid="{A93C7E07-D55F-47AB-AF8C-3B24EB3A31BC}"/>
    <hyperlink ref="AI977" r:id="rId94" xr:uid="{FE5DCE05-4805-431D-9ACC-49408F186FD9}"/>
    <hyperlink ref="AI1014" r:id="rId95" xr:uid="{BA37C81D-1AEA-47A2-9555-FEAA5AE15D09}"/>
    <hyperlink ref="AI1373" r:id="rId96" xr:uid="{B35C4087-3FDA-4A7E-9824-A1B5CEF3B815}"/>
    <hyperlink ref="AI1479" r:id="rId97" xr:uid="{EB933EF2-9504-4229-B642-D249A79B9908}"/>
    <hyperlink ref="AI1558" r:id="rId98" xr:uid="{B87313A7-495C-4292-A555-ACAD03F4C800}"/>
    <hyperlink ref="AI1771" r:id="rId99" xr:uid="{7D9AC53C-1E5B-4624-9023-0795D053E17D}"/>
    <hyperlink ref="AI1782" r:id="rId100" xr:uid="{95BD5658-2F88-481B-8E93-9212DF5B1C02}"/>
    <hyperlink ref="AI1884" r:id="rId101" xr:uid="{C6242BE0-AD91-48FB-9EF5-93FEE537CA5E}"/>
    <hyperlink ref="AI1951" r:id="rId102" xr:uid="{91D93662-9B37-4640-A6C2-9C9E2E1743A1}"/>
    <hyperlink ref="AI2094" r:id="rId103" xr:uid="{5D326924-0B6A-4361-8B34-E562C1F48463}"/>
    <hyperlink ref="AI2203" r:id="rId104" xr:uid="{5FFEA0E8-0BF3-4B70-9D8E-A877675B4EC0}"/>
    <hyperlink ref="AI2298" r:id="rId105" xr:uid="{8B419E58-9AE4-4591-AE3F-AEA94966D12D}"/>
    <hyperlink ref="AI2469" r:id="rId106" xr:uid="{9DE6EA25-0DDB-4EB5-964B-E4636AB21647}"/>
    <hyperlink ref="AI2534" r:id="rId107" xr:uid="{A573FD28-BCC8-4C35-92BF-AB69A05670F4}"/>
    <hyperlink ref="AI2561" r:id="rId108" xr:uid="{E5813BAE-F5D8-477A-8279-FCFFDB56BA65}"/>
    <hyperlink ref="AI2652" r:id="rId109" xr:uid="{96B388BF-9ACC-4DB9-8D76-9CF333C96A25}"/>
    <hyperlink ref="AI2744" r:id="rId110" xr:uid="{FA73ED6A-7F82-406E-BA78-D9B4F110B6E3}"/>
    <hyperlink ref="AI2804" r:id="rId111" xr:uid="{4B8D88FC-CEFA-43A3-8232-7B2164923C17}"/>
    <hyperlink ref="AI2802" r:id="rId112" xr:uid="{16D612DC-595F-4A7E-954E-7C7CCEEECD91}"/>
    <hyperlink ref="AI269" r:id="rId113" xr:uid="{136501E8-2E9A-460F-83C9-2F6C9E509119}"/>
    <hyperlink ref="AI2774" r:id="rId114" xr:uid="{FEB06E5C-141D-4B95-A295-65186E3190B6}"/>
    <hyperlink ref="AI2838" r:id="rId115" xr:uid="{A6CBC4D1-D72E-4B08-A74D-6386CF3771FA}"/>
    <hyperlink ref="AI3112" r:id="rId116" xr:uid="{F26530F3-53EC-44BC-BE80-F110049B424D}"/>
    <hyperlink ref="AI3133" r:id="rId117" xr:uid="{CD5A8303-0CB2-472C-90DA-4474A3167B66}"/>
    <hyperlink ref="AI3158" r:id="rId118" xr:uid="{79F71BBF-4919-4ED7-8723-6524179659F9}"/>
    <hyperlink ref="AI3179" r:id="rId119" xr:uid="{77FEF2F8-72FD-49BB-98A2-E4E544A66D9A}"/>
    <hyperlink ref="AI3359" r:id="rId120" xr:uid="{95A45515-2CE5-4C92-A810-E9FB6FA650C3}"/>
    <hyperlink ref="AI3441" r:id="rId121" xr:uid="{B95855E4-F330-4777-9897-D023448DD733}"/>
    <hyperlink ref="AI3510" r:id="rId122" xr:uid="{D8E5A034-72B7-4029-835F-03C7E2FDEB43}"/>
    <hyperlink ref="AI3655" r:id="rId123" xr:uid="{99B1DDCC-6A7F-427B-A237-7E9E13DD1B94}"/>
    <hyperlink ref="AI3676" r:id="rId124" xr:uid="{09E3C4EB-4635-4399-8A95-EE3D12048FD3}"/>
    <hyperlink ref="AI3792" r:id="rId125" xr:uid="{7A06B60D-9F10-4C07-B677-8091149F8246}"/>
    <hyperlink ref="AI3857" r:id="rId126" xr:uid="{42B8B3CE-B383-4FBF-B07A-2B68B3B7C59E}"/>
    <hyperlink ref="AI3892" r:id="rId127" xr:uid="{0993AA3D-78BF-47C3-BE79-348710FC6C80}"/>
    <hyperlink ref="AI3918" r:id="rId128" xr:uid="{180230ED-266A-48F4-8058-733177CE354B}"/>
    <hyperlink ref="AI3899" r:id="rId129" xr:uid="{2E80AD8E-DE82-4FF0-B1A4-8853C3830FF5}"/>
    <hyperlink ref="AI4046" r:id="rId130" xr:uid="{35DA2731-B998-43D6-B21B-B96AA22686CD}"/>
    <hyperlink ref="AI4128" r:id="rId131" xr:uid="{9923AE01-BA82-4033-ACDF-DA3AA42F710F}"/>
    <hyperlink ref="AI4258" r:id="rId132" xr:uid="{8AC53680-C5A0-4F2A-B2ED-EE8890A4ED86}"/>
    <hyperlink ref="AI4257" r:id="rId133" xr:uid="{F7AA834B-A7E5-42B4-A342-1F2E41132BAF}"/>
    <hyperlink ref="AI4441" r:id="rId134" xr:uid="{95B00649-F881-492D-9BAF-C5C789FE4343}"/>
    <hyperlink ref="AI4526" r:id="rId135" xr:uid="{4752FFA7-0B4E-41AC-A556-ACB2C1692696}"/>
    <hyperlink ref="AI4557" r:id="rId136" xr:uid="{B4BBDDAA-A730-4797-AE68-92A50C7EF292}"/>
    <hyperlink ref="AI4565" r:id="rId137" xr:uid="{32B3BF1C-AC71-4399-859A-D29470C122A5}"/>
    <hyperlink ref="AI4637" r:id="rId138" xr:uid="{AD4A0351-115D-4750-B7F9-414150B0D703}"/>
    <hyperlink ref="AI4651" r:id="rId139" xr:uid="{47D970F0-9B60-4B24-920F-1B42D3CDD869}"/>
    <hyperlink ref="AI4820" r:id="rId140" xr:uid="{C9B2F68E-5151-4DD1-947B-918FBD07CD46}"/>
    <hyperlink ref="AI4989" r:id="rId141" xr:uid="{6BBB7F29-DA47-43E1-83BF-55F6EE4F1603}"/>
    <hyperlink ref="AI4996" r:id="rId142" xr:uid="{EA09D437-9D6D-4E4A-9EC4-2A09FB150DB7}"/>
    <hyperlink ref="AI487" r:id="rId143" xr:uid="{0E782840-AC33-4D19-B8CB-C50EE335C236}"/>
    <hyperlink ref="AI4088" r:id="rId144" xr:uid="{FF14E0F8-A8AD-4347-96C6-6B8ABCC6F8C7}"/>
    <hyperlink ref="AI4294" r:id="rId145" xr:uid="{F23DBEAE-09FC-402F-BC6E-5B037D90BF62}"/>
    <hyperlink ref="AI4306" r:id="rId146" xr:uid="{8A37BBCA-232D-4D40-890E-F7D8893F2405}"/>
    <hyperlink ref="AI5135" r:id="rId147" xr:uid="{24A4B48F-7E0D-47A6-9F41-D621F89D7669}"/>
    <hyperlink ref="AI5217" r:id="rId148" xr:uid="{9781BC4A-197B-4102-8D65-375E5585D69D}"/>
    <hyperlink ref="AI5294" r:id="rId149" xr:uid="{CC6DD001-35AC-4755-A15D-CCF6DD903C38}"/>
    <hyperlink ref="AI5302" r:id="rId150" xr:uid="{A92B2956-7AD5-4625-952D-D6294E535B49}"/>
    <hyperlink ref="AI5374" r:id="rId151" xr:uid="{375C2E37-85C5-46EA-AD06-CE6FD32ECE29}"/>
    <hyperlink ref="AI5429" r:id="rId152" xr:uid="{A98CF256-AE98-4F6F-AEDF-60F307BC053F}"/>
    <hyperlink ref="AI5467" r:id="rId153" xr:uid="{48E9A3AE-8594-49C1-BC75-0202A1847D7C}"/>
    <hyperlink ref="AI5473" r:id="rId154" xr:uid="{B024E718-5DC2-4C6D-900A-E41FD0385374}"/>
    <hyperlink ref="AI5487" r:id="rId155" xr:uid="{32297468-2CFB-4094-A2CF-3317AB96BCE2}"/>
    <hyperlink ref="AI5572" r:id="rId156" location="1722988" xr:uid="{CCC636F6-4402-49CE-83D7-537070AD8A98}"/>
    <hyperlink ref="AI1324" r:id="rId157" xr:uid="{F10EA74A-AE9F-4DA4-927A-E0E4DCF7514A}"/>
    <hyperlink ref="AI1495" r:id="rId158" xr:uid="{65FA89F3-8484-4F04-AF84-8D7B4DA3F02E}"/>
    <hyperlink ref="AI5677" r:id="rId159" xr:uid="{21CFEECD-4BBE-4197-91F5-EDCD2416780E}"/>
    <hyperlink ref="AI5688" r:id="rId160" xr:uid="{DBEC254E-04BF-45B8-AE41-E1482DB006EF}"/>
    <hyperlink ref="AI5733" r:id="rId161" xr:uid="{B7D37E1C-69A2-4843-9303-F92F84D9B067}"/>
    <hyperlink ref="AI5754" r:id="rId162" xr:uid="{108FB03B-E7D3-49B3-BD3C-83EF60A4F96D}"/>
    <hyperlink ref="AI5768" r:id="rId163" xr:uid="{B99224FC-FB64-4207-82A3-DE1D27A63229}"/>
    <hyperlink ref="AI5777" r:id="rId164" xr:uid="{A7AE7456-EB57-489B-B244-3D5D31A62CE5}"/>
    <hyperlink ref="AI5841" r:id="rId165" xr:uid="{E759339B-16FD-4931-AE10-D8A98BCC36FB}"/>
    <hyperlink ref="AI5849" r:id="rId166" xr:uid="{55AA8BAA-50BC-4AE4-AD76-3437E0291880}"/>
    <hyperlink ref="AI5949" r:id="rId167" xr:uid="{B1D7FD3B-D6F0-4C4E-96B3-9A78C3CB0384}"/>
    <hyperlink ref="AI6148" r:id="rId168" xr:uid="{ADD897F6-6FAC-4303-ADB0-ED63E3B492F0}"/>
    <hyperlink ref="AI8690" r:id="rId169" xr:uid="{911E6F5E-CD97-4D4E-9947-5EA366FA2609}"/>
    <hyperlink ref="AI8578" r:id="rId170" xr:uid="{D0A3F114-87AA-41AD-9020-74CDFABDA452}"/>
    <hyperlink ref="AI8523" r:id="rId171" xr:uid="{1D9B8B1A-00E1-4C87-9BB2-CAFA8E7DA6F3}"/>
    <hyperlink ref="AI8496" r:id="rId172" xr:uid="{787FA0ED-BA62-4985-AC7D-6F25C3AD2C47}"/>
    <hyperlink ref="AI8498" r:id="rId173" xr:uid="{FBA2340D-9DEE-4DA7-ABA1-54185C2BDAC5}"/>
    <hyperlink ref="AI8426" r:id="rId174" xr:uid="{2A8A722A-13C1-4CCB-BC9A-B4FD2A4F2C9C}"/>
    <hyperlink ref="AI8249" r:id="rId175" xr:uid="{74355FE9-B78F-428C-96C9-0B5118505AD7}"/>
    <hyperlink ref="AI8227" r:id="rId176" xr:uid="{CFDFFE50-1A0A-4026-8F9C-FD5A18685A5C}"/>
    <hyperlink ref="AI8136" r:id="rId177" xr:uid="{2C45187B-26BC-450E-A7DF-F2A007E17F3E}"/>
    <hyperlink ref="AI8131" r:id="rId178" xr:uid="{F17F55F7-F8F4-4576-AC36-13C0814188E7}"/>
    <hyperlink ref="AI8130" r:id="rId179" xr:uid="{F754E276-2F78-4B3B-8693-FD7D116AAF2D}"/>
    <hyperlink ref="AI8082" r:id="rId180" xr:uid="{A11A4CA3-F06B-4C90-9213-C0C65392FC35}"/>
    <hyperlink ref="AI7983" r:id="rId181" xr:uid="{C6D9F9A9-52E2-429D-8DFC-D807DB317974}"/>
    <hyperlink ref="AI7961" r:id="rId182" xr:uid="{4274BA30-C674-4816-9619-BDC9EB38A5F1}"/>
    <hyperlink ref="AI7942" r:id="rId183" xr:uid="{A7A8E2E3-D3ED-4889-AD94-47594DA096A2}"/>
    <hyperlink ref="AI7868" r:id="rId184" xr:uid="{7F46C415-B5F7-41B5-B5B3-013EF5A53556}"/>
    <hyperlink ref="AI7866" r:id="rId185" xr:uid="{744F3D72-1F92-4BA0-A8AE-42958C7FA9FA}"/>
    <hyperlink ref="AI7842" r:id="rId186" xr:uid="{08E32F96-3A1F-4F3E-B159-F260BDDC1135}"/>
    <hyperlink ref="AI7774" r:id="rId187" xr:uid="{6BB693C8-2644-4E89-B646-664BED0A3BF9}"/>
    <hyperlink ref="AI7754" r:id="rId188" xr:uid="{174459AF-A7FC-4EA6-832F-458A40E28F90}"/>
    <hyperlink ref="AI7724" r:id="rId189" xr:uid="{23D60B1A-019C-485D-96D1-1748E2AAD621}"/>
    <hyperlink ref="AI7680" r:id="rId190" xr:uid="{B2484728-50D4-4418-AB52-2987598DA7E4}"/>
    <hyperlink ref="AI7431" r:id="rId191" xr:uid="{F1E778BB-FF9A-4BFD-93E4-1E3F65C565A5}"/>
    <hyperlink ref="AI7416" r:id="rId192" xr:uid="{044DEF6C-6CB2-455C-9F35-62022C396CDD}"/>
    <hyperlink ref="AI7391" r:id="rId193" xr:uid="{A38452B8-823C-4DC6-8BE0-1C5BAB7D4318}"/>
    <hyperlink ref="AI7384" r:id="rId194" xr:uid="{1D51B8CA-927A-4284-A6AB-636C4B8874DF}"/>
    <hyperlink ref="AI7181" r:id="rId195" xr:uid="{0F716014-AF50-4252-9FF3-FDA39BBF3932}"/>
    <hyperlink ref="AI7073" r:id="rId196" xr:uid="{9866D0C6-19B4-4CC7-B53C-BF2FC63CF6DC}"/>
    <hyperlink ref="AI7052" r:id="rId197" xr:uid="{0D33CB5D-D610-4D39-A4DA-E8494F3E1F9A}"/>
    <hyperlink ref="AI7037" r:id="rId198" xr:uid="{A583A949-0CAD-400D-9D69-2C93004DC06D}"/>
    <hyperlink ref="AI7007" r:id="rId199" xr:uid="{CDEDDB51-BE3C-4FA6-BAA8-EA07140D8331}"/>
    <hyperlink ref="AI4237" r:id="rId200" xr:uid="{87ED075A-C007-453A-BC7D-71400F3EF2CC}"/>
    <hyperlink ref="AI6227" r:id="rId201" xr:uid="{CE0D13CC-EBE0-4C94-A52B-23387C80F83F}"/>
    <hyperlink ref="AI6264" r:id="rId202" xr:uid="{0539E540-B1AB-4A21-9488-89F37C83C2B2}"/>
    <hyperlink ref="AI6306" r:id="rId203" xr:uid="{E8CE0DEC-9285-4187-9F72-EBF81F47E7DF}"/>
    <hyperlink ref="AI6331" r:id="rId204" xr:uid="{B99ED4C8-5DFA-49E0-ABEE-5B731486D85A}"/>
    <hyperlink ref="AI6441" r:id="rId205" xr:uid="{D81BC0CA-6C41-43E4-A879-DD0109A3F491}"/>
    <hyperlink ref="AI6467" r:id="rId206" xr:uid="{D390DADC-67F6-4787-96A1-B40FD259CD1C}"/>
    <hyperlink ref="AI6483" r:id="rId207" xr:uid="{31F52864-523B-49AE-8284-806E58BF163B}"/>
    <hyperlink ref="AI6494" r:id="rId208" xr:uid="{1C6388F2-AF8F-45A7-AAA5-2DF1FA5B9AD4}"/>
    <hyperlink ref="AI6502" r:id="rId209" xr:uid="{B8BAF78D-73FE-431D-A9F9-4D87AADE0234}"/>
    <hyperlink ref="AI6506" r:id="rId210" xr:uid="{7FFB8FCF-A0A2-4611-8D82-EFAFDAA1EECD}"/>
    <hyperlink ref="AI6529" r:id="rId211" xr:uid="{9145F10A-0FD2-4265-A6DF-2A545A35A84A}"/>
    <hyperlink ref="AI6565" r:id="rId212" xr:uid="{4FB714A7-C649-4BF9-8F88-2FD195648C22}"/>
    <hyperlink ref="AI6611" r:id="rId213" xr:uid="{E102BAAD-0D2E-48E6-89E4-222E7D17CAF0}"/>
    <hyperlink ref="AI6710" r:id="rId214" xr:uid="{391FF77F-E698-49FE-84E4-D82BDCFE3E11}"/>
    <hyperlink ref="AI6757" r:id="rId215" xr:uid="{34FCDFCD-1100-4E8B-AA1E-14C54ACE247C}"/>
    <hyperlink ref="AI6786" r:id="rId216" xr:uid="{EA06B91C-81C8-4BAC-94BD-71756D72EF24}"/>
    <hyperlink ref="AI6799" r:id="rId217" xr:uid="{97DBDC59-FDF9-46D5-9911-4D415DD85B70}"/>
    <hyperlink ref="AI6899" r:id="rId218" xr:uid="{EB3E512F-4243-41CB-81CF-4AD8122641E3}"/>
    <hyperlink ref="AI6892" r:id="rId219" xr:uid="{CFE70B0D-7C2A-4DF7-A2DC-7D0807721A40}"/>
    <hyperlink ref="AI6329" r:id="rId220" xr:uid="{C1E40729-8B70-40B2-B123-ADCEE5DE68DE}"/>
    <hyperlink ref="AI8953" r:id="rId221" display="https://reverb.com/item/88534452-olds-ambassador-bb-trumpet-used" xr:uid="{4795D295-8EA3-4A38-94BF-D4280BB686F5}"/>
    <hyperlink ref="AI142" r:id="rId222" xr:uid="{438D2F94-5706-4F01-9C3B-B40DFC05C33B}"/>
    <hyperlink ref="AI253" r:id="rId223" xr:uid="{CCEAF903-4D4F-4B1C-908F-CD4F7FC132E7}"/>
    <hyperlink ref="AI561" r:id="rId224" xr:uid="{FB955501-52BD-4B02-BCF2-6ABCA26E0082}"/>
    <hyperlink ref="AI595" r:id="rId225" xr:uid="{235C0484-1A8A-4C8C-8A61-B0A51409E8BA}"/>
    <hyperlink ref="AI605" r:id="rId226" xr:uid="{5257DAA6-35F3-4669-AC25-7899158C295C}"/>
    <hyperlink ref="AI614" r:id="rId227" xr:uid="{A750AD51-E02B-4ACB-B1EF-8F5D4714E0FB}"/>
    <hyperlink ref="AI1073" r:id="rId228" xr:uid="{B277EFA6-CD52-43DD-858E-800C9DE7219A}"/>
    <hyperlink ref="AI460" r:id="rId229" xr:uid="{9E94D0B6-BFA3-4182-B7D2-8E628F92AD5F}"/>
    <hyperlink ref="AI890" r:id="rId230" xr:uid="{24777D51-08F5-42BB-9271-B2E941F092E0}"/>
    <hyperlink ref="AI921" r:id="rId231" xr:uid="{9A94E8A5-E88F-42AC-B1A1-0924062CD481}"/>
    <hyperlink ref="AI443" r:id="rId232" xr:uid="{97ECB199-9B43-409A-9CAC-52010613E25D}"/>
    <hyperlink ref="AI972" r:id="rId233" xr:uid="{93A8D8A3-7E6D-40EC-8FD9-34182A20F344}"/>
    <hyperlink ref="AI1013" r:id="rId234" xr:uid="{71EC7BB9-9E80-4FD0-955A-3777366A9C2D}"/>
    <hyperlink ref="AI1037" r:id="rId235" xr:uid="{735C08F4-8510-492D-8589-FC3B5B62608F}"/>
    <hyperlink ref="AI1103" r:id="rId236" xr:uid="{5FFE9711-37B4-41BC-A7C8-2A5F39069FAF}"/>
    <hyperlink ref="AI1313" r:id="rId237" xr:uid="{F0D79712-DF12-4EF5-9276-9504336A2F5A}"/>
    <hyperlink ref="AI1588" r:id="rId238" xr:uid="{798B7227-9D0B-4E59-BF5F-BF6DB7E80488}"/>
    <hyperlink ref="AI1637" r:id="rId239" xr:uid="{E904B022-B83B-4CC6-A897-C47D8FE08705}"/>
    <hyperlink ref="AI1730" r:id="rId240" xr:uid="{158521E7-CBAE-4455-8C33-D3323C55A9F7}"/>
    <hyperlink ref="AI1783" r:id="rId241" xr:uid="{C530F6F9-BE7E-4E50-81F2-F051893C0336}"/>
    <hyperlink ref="AI1881" r:id="rId242" xr:uid="{BA1D8F70-3F15-462A-B928-C7B7A53B4B23}"/>
    <hyperlink ref="AI1842" r:id="rId243" xr:uid="{11EC359B-EBE3-4FAA-BFDD-AC891E3FBB25}"/>
    <hyperlink ref="AI1924" r:id="rId244" xr:uid="{618D63BB-5F3C-4BFA-AC1D-0720B12EFB7C}"/>
    <hyperlink ref="AI1929" r:id="rId245" xr:uid="{05FDA3D7-BFC9-4781-82AD-188ADBFB524C}"/>
    <hyperlink ref="AI2112" r:id="rId246" xr:uid="{31947D22-DD84-43C1-A7D3-77C6D2357503}"/>
    <hyperlink ref="AI2166" r:id="rId247" xr:uid="{196049E5-0337-4E09-A609-FBFEFA72AB03}"/>
    <hyperlink ref="AI2514" r:id="rId248" xr:uid="{283AF3F6-BD84-42CE-B8CF-1345093B526A}"/>
    <hyperlink ref="AI2688" r:id="rId249" xr:uid="{B8775176-0A20-4BE3-8A9F-ADA365D9DD38}"/>
    <hyperlink ref="AI2730" r:id="rId250" xr:uid="{643E6346-4EE2-4D82-92F2-A05CA572C27E}"/>
    <hyperlink ref="AI2837" r:id="rId251" xr:uid="{ACF1501D-E7AC-43D9-ABBF-12C666031F27}"/>
    <hyperlink ref="AI2897" r:id="rId252" xr:uid="{085B499B-61F5-410E-96E7-0109BA73348E}"/>
    <hyperlink ref="AI3429" r:id="rId253" xr:uid="{9A7F3046-B4A7-4D10-AC95-A6F3B5E9A1A2}"/>
    <hyperlink ref="AI3468" r:id="rId254" xr:uid="{87784B28-B426-46BB-8342-5782CE5E83B5}"/>
    <hyperlink ref="AI3488" r:id="rId255" xr:uid="{F73CD88D-9E9E-4281-8BE3-AC0887B2C1B9}"/>
    <hyperlink ref="AI3492" r:id="rId256" xr:uid="{9AFF8FCC-47F0-4C38-BBB1-F0825235AC39}"/>
    <hyperlink ref="AI3577" r:id="rId257" xr:uid="{87A8F1ED-1C4E-4BC6-9BB7-5034D216A88A}"/>
    <hyperlink ref="AI3703" r:id="rId258" xr:uid="{BDE59C4C-4801-4D4A-AC3B-2F6F93CEF2E3}"/>
    <hyperlink ref="AI3752" r:id="rId259" xr:uid="{A8098468-DAA1-4D13-9B97-C3B70B689650}"/>
    <hyperlink ref="AI4011" r:id="rId260" xr:uid="{850BA657-76DE-4895-94D5-29A24082159D}"/>
    <hyperlink ref="AI4089" r:id="rId261" xr:uid="{4C4FACA4-0A75-4144-8692-E55C4DDE430A}"/>
    <hyperlink ref="AI4165" r:id="rId262" xr:uid="{353C1487-9542-4FC2-AA03-F604A6810CAB}"/>
    <hyperlink ref="AI4517" r:id="rId263" xr:uid="{E4F33F4C-AAEF-4134-BFC9-D585C0E0889B}"/>
    <hyperlink ref="AI4545" r:id="rId264" xr:uid="{0CC605F3-A688-4303-85B0-F0AA93A502E1}"/>
    <hyperlink ref="AI4859" r:id="rId265" xr:uid="{166C95B0-6E53-46E9-9F3C-21C6008F8DDF}"/>
    <hyperlink ref="AI4860" r:id="rId266" xr:uid="{C2EC55AC-10DC-4314-AB83-639A793E1091}"/>
    <hyperlink ref="AI4890" r:id="rId267" xr:uid="{8A809AFB-4E2A-4C0D-9D3F-991044015042}"/>
    <hyperlink ref="AI4917" r:id="rId268" xr:uid="{32BD4E2A-90BF-425C-99F3-829C623762B6}"/>
    <hyperlink ref="AI5450" r:id="rId269" xr:uid="{90539BE8-E84B-460E-B097-442F4670093B}"/>
    <hyperlink ref="AI5437" r:id="rId270" xr:uid="{6F286E4F-5B4B-405E-8258-C607A65CEEE6}"/>
    <hyperlink ref="AI5658" r:id="rId271" xr:uid="{2A894E06-8780-4E5A-8C11-C19DA95F6A84}"/>
    <hyperlink ref="AI6367" r:id="rId272" xr:uid="{4775D703-779B-495E-B914-D360F2B29D41}"/>
    <hyperlink ref="AI6535" r:id="rId273" xr:uid="{E25D31D1-FB3B-44AB-A200-21E98A5828F8}"/>
    <hyperlink ref="AI7054" r:id="rId274" xr:uid="{CC7EF88C-8E9B-4904-BFBC-F57558E2CAB2}"/>
    <hyperlink ref="AI7266" r:id="rId275" xr:uid="{FDE89BA3-8C49-4F98-9642-BBAB3369B4F8}"/>
    <hyperlink ref="AI7720" r:id="rId276" xr:uid="{6E772B79-E2CE-452A-954A-0E0C180FAEE0}"/>
    <hyperlink ref="AI2857" r:id="rId277" xr:uid="{65A5B0F4-4D61-44A6-802D-32676E109140}"/>
    <hyperlink ref="AI6490" r:id="rId278" xr:uid="{23180D11-536A-4870-BCD9-B35364BB5005}"/>
    <hyperlink ref="AI8768" r:id="rId279" xr:uid="{56C94DA2-C389-48E7-AB85-D7B38F5C1F0D}"/>
    <hyperlink ref="AI1006" r:id="rId280" xr:uid="{E6CBCB38-0324-47BF-9466-46F5574CAF2C}"/>
    <hyperlink ref="AI1722" r:id="rId281" xr:uid="{F1BD57BC-1CB5-40AA-BFBD-E2483E605CD5}"/>
    <hyperlink ref="AI1598" r:id="rId282" xr:uid="{BDB9173A-3963-4F66-B72E-2A2ACFA88672}"/>
    <hyperlink ref="AI88" r:id="rId283" xr:uid="{9532CC06-6925-4095-8846-04C62686D69B}"/>
    <hyperlink ref="AI529" r:id="rId284" xr:uid="{17ACD966-F0A7-4BC4-B9BA-1C50DAD3E0C0}"/>
    <hyperlink ref="AI531" r:id="rId285" xr:uid="{4D941214-CFF8-40DB-BA86-0A4D53D7A5C9}"/>
    <hyperlink ref="AI676" r:id="rId286" xr:uid="{69BA42FE-80BA-467E-8327-84B3184DEDA9}"/>
    <hyperlink ref="AI820" r:id="rId287" xr:uid="{9B7793E8-0C96-432C-9FCB-17F9D3188122}"/>
    <hyperlink ref="AI1011" r:id="rId288" xr:uid="{5FB3E22B-A84D-447C-8724-E484100DF481}"/>
    <hyperlink ref="AI1304" r:id="rId289" xr:uid="{D4DAEB7B-1091-4846-A0B6-511FF2C9FF2F}"/>
    <hyperlink ref="AI1350" r:id="rId290" xr:uid="{B4095086-A893-42E8-9AE6-A3967B29CF17}"/>
    <hyperlink ref="AI1440" r:id="rId291" xr:uid="{DCF0A41E-9E68-4F32-AB7A-35565A32DB41}"/>
    <hyperlink ref="AI1471" r:id="rId292" xr:uid="{CC5D0662-7FF3-4603-82AB-9F75080FC4CF}"/>
    <hyperlink ref="AI1697" r:id="rId293" xr:uid="{150DCA51-32B5-4E5F-A79A-3849C19509A7}"/>
    <hyperlink ref="AI1755" r:id="rId294" location="1733131" xr:uid="{63F61B9A-C2BB-4C48-944C-F9D4758FC909}"/>
    <hyperlink ref="AI1838" r:id="rId295" xr:uid="{51238135-4BD3-46D6-BA5D-B5802405F2CB}"/>
    <hyperlink ref="AI1857" r:id="rId296" xr:uid="{BE78F072-118F-4794-8AF7-25ABA25DAAAC}"/>
    <hyperlink ref="AI1899" r:id="rId297" xr:uid="{C150D259-719E-4AFD-BEC7-02E6865DCED7}"/>
    <hyperlink ref="AI1917" r:id="rId298" xr:uid="{F1508341-2FEE-4A1C-8114-60859FA5B4A2}"/>
    <hyperlink ref="AI1971" r:id="rId299" xr:uid="{C5A7F7F6-4902-444B-BAD3-44CA9D83F71D}"/>
    <hyperlink ref="AI1966" r:id="rId300" xr:uid="{AED68D6A-8790-487F-9F54-67A01D3F9DC1}"/>
    <hyperlink ref="AI2010" r:id="rId301" xr:uid="{6F859562-5BA3-4844-9FA2-98FA4A4E42DC}"/>
    <hyperlink ref="AI2014" r:id="rId302" xr:uid="{A7DFFA53-CCF7-47A1-963F-C6392F4FC14B}"/>
    <hyperlink ref="AI2115" r:id="rId303" xr:uid="{7B593D29-5FB2-4237-A16B-B4882C234CDB}"/>
    <hyperlink ref="AI2118" r:id="rId304" xr:uid="{A6FF1D5A-9A19-4600-9460-722CEF40F1E0}"/>
    <hyperlink ref="AI2261" r:id="rId305" xr:uid="{5163D18F-8DB9-41DA-BC52-DE2994551233}"/>
    <hyperlink ref="AI2291" r:id="rId306" xr:uid="{E6F0E3DC-E636-4D93-9681-FBEDA0BA4534}"/>
    <hyperlink ref="AI2345" r:id="rId307" xr:uid="{4BF56D70-4F06-44DD-B870-9AB3F4388A0A}"/>
    <hyperlink ref="AI2346" r:id="rId308" xr:uid="{10EE1F2B-DCEC-46B7-9B48-6E7DC7011E3A}"/>
    <hyperlink ref="AI2352" r:id="rId309" xr:uid="{E6170944-C466-4692-9A02-B0D3F3C4B199}"/>
    <hyperlink ref="AI2379" r:id="rId310" xr:uid="{E8E404CF-A4FA-4819-AFBC-46C92B4188B9}"/>
    <hyperlink ref="AI2450" r:id="rId311" xr:uid="{29DF895D-B52E-429E-A6E1-EA21BAF8DFC6}"/>
    <hyperlink ref="AI2580" r:id="rId312" xr:uid="{40211434-D174-4546-9BDD-41BDEB22E9A3}"/>
    <hyperlink ref="AI3017" r:id="rId313" xr:uid="{5812CEF3-C7A4-40B8-B3EF-059BC3616438}"/>
    <hyperlink ref="AI3107" r:id="rId314" xr:uid="{56452D59-BFED-4B31-B383-443F2A0B8623}"/>
    <hyperlink ref="AI3121" r:id="rId315" xr:uid="{6CFA6A7A-3EAE-430D-B43D-BA3E7ECC9B73}"/>
    <hyperlink ref="AI3122" r:id="rId316" xr:uid="{FD6E4BFF-2263-472E-9675-B769C931400B}"/>
    <hyperlink ref="AI3188" r:id="rId317" xr:uid="{EC8125AD-BC98-4959-A46A-6EC7B3E4DB23}"/>
    <hyperlink ref="AI3201" r:id="rId318" xr:uid="{7CFBAD71-0F03-4361-880A-1BC82D082A12}"/>
    <hyperlink ref="AI3221" r:id="rId319" xr:uid="{F8DE9360-F716-4083-97F1-F3725347AE6E}"/>
    <hyperlink ref="AI3234" r:id="rId320" xr:uid="{DBA73851-6114-4E92-BA29-C000703C1DD2}"/>
    <hyperlink ref="AI3235" r:id="rId321" xr:uid="{8393C27A-CD32-4F23-B9B8-53D85159B447}"/>
    <hyperlink ref="AI3326" r:id="rId322" xr:uid="{A2BD633D-B3DD-4EC8-8D73-8A5046F3F3E0}"/>
    <hyperlink ref="AI3329" r:id="rId323" xr:uid="{60F20D66-5557-4199-AC8B-CF12C5B8B7A6}"/>
    <hyperlink ref="AI3365" r:id="rId324" xr:uid="{1FBA8DAE-93FE-4587-87C2-E5C1E55EEEEE}"/>
    <hyperlink ref="AI3402" r:id="rId325" xr:uid="{0594CDE4-FBD8-4DC5-85F3-6191DD93DC6E}"/>
    <hyperlink ref="AI3411" r:id="rId326" xr:uid="{9DF0F19D-35E0-4C8A-A03C-2640D3126819}"/>
    <hyperlink ref="AI3462" r:id="rId327" xr:uid="{C04DDA06-B69A-40A8-93E2-A66A77CCA0CF}"/>
    <hyperlink ref="AI3566" r:id="rId328" xr:uid="{EC2EB4E8-8287-46B0-87CD-0BB813B19311}"/>
    <hyperlink ref="AI3590" r:id="rId329" xr:uid="{2BAC44E1-93CF-4153-A26A-FEBA05BC7A39}"/>
    <hyperlink ref="AI3603" r:id="rId330" xr:uid="{77F586BB-9DEB-423A-9F4C-4B39541ADE0E}"/>
    <hyperlink ref="AI3630" r:id="rId331" xr:uid="{9FB5E910-5698-4C5F-8849-F315E1121BD2}"/>
    <hyperlink ref="AI3643" r:id="rId332" xr:uid="{0CA3DE6C-120F-42A6-834F-40C92E208239}"/>
    <hyperlink ref="AI3678" r:id="rId333" xr:uid="{4ECAB66B-7C13-4FB4-ADC7-5325BEF0020A}"/>
    <hyperlink ref="AI3791" r:id="rId334" xr:uid="{3E1C6F9B-6098-450B-8D71-6EEB10522B9F}"/>
    <hyperlink ref="AI3782" r:id="rId335" xr:uid="{E4BEB999-3007-4114-A3E6-2233E03B9ACB}"/>
    <hyperlink ref="AI3794" r:id="rId336" xr:uid="{A5D4A8EB-6E66-41DF-8908-655B255563BC}"/>
    <hyperlink ref="AI3931" r:id="rId337" xr:uid="{4437AF42-A443-4E4B-83EA-503E9EB0C939}"/>
    <hyperlink ref="AI3937" r:id="rId338" xr:uid="{9DEE2BD1-471B-48BC-9A14-C05168B5A944}"/>
    <hyperlink ref="AI3940" r:id="rId339" xr:uid="{D6458009-6AD8-4DCB-A541-6EAADEF57517}"/>
    <hyperlink ref="AI3974" r:id="rId340" xr:uid="{E90FD0B0-A4D9-4158-857D-928499ED67F5}"/>
    <hyperlink ref="AI4080" r:id="rId341" xr:uid="{E920CC74-6B3B-4B6A-88DE-75B2D9546D65}"/>
    <hyperlink ref="AI4107" r:id="rId342" xr:uid="{47AE72FF-DB1F-4C5D-BEFE-78B92DA2EAE0}"/>
    <hyperlink ref="AI4201" r:id="rId343" xr:uid="{570E1514-CB93-45BE-9428-F765E5B53263}"/>
    <hyperlink ref="AI4219" r:id="rId344" xr:uid="{23E519DF-84B9-4F64-AF6A-C6FC102AFA5E}"/>
    <hyperlink ref="AI4327" r:id="rId345" xr:uid="{66FEF229-5558-4B9B-B3A5-E16A346EADBC}"/>
    <hyperlink ref="AI4363" r:id="rId346" xr:uid="{EED3FCCB-4F3D-48F2-BCD5-A102D9E7A53B}"/>
    <hyperlink ref="AI4368" r:id="rId347" xr:uid="{9AACD80C-BB24-426D-88B4-772652E8CDAA}"/>
    <hyperlink ref="AI4472" r:id="rId348" xr:uid="{D9B7CF67-F98B-4532-B575-1AC5B136AA66}"/>
    <hyperlink ref="AI4048" r:id="rId349" xr:uid="{5F0D4564-5A95-4E8E-8612-62ED1E2C5640}"/>
    <hyperlink ref="AI6028" r:id="rId350" xr:uid="{6E74FFA5-57F5-47F3-96FE-FD6B0066688C}"/>
    <hyperlink ref="AI4631" r:id="rId351" xr:uid="{C5B11230-E438-4821-8ADD-51FD8B688404}"/>
    <hyperlink ref="AI4639" r:id="rId352" xr:uid="{B787C2FE-F54F-4CF5-82EA-500FA2BDEAFC}"/>
    <hyperlink ref="AI4646" r:id="rId353" xr:uid="{858213CA-4D0F-4F0C-8542-2C14C7E37E26}"/>
    <hyperlink ref="AI4647" r:id="rId354" xr:uid="{1661E92B-8C63-4A20-9C6B-F7CE89F56C48}"/>
    <hyperlink ref="AI4688" r:id="rId355" xr:uid="{3943D883-DBAB-47DB-9554-C1190B60A930}"/>
    <hyperlink ref="AI4690" r:id="rId356" xr:uid="{5BA45153-712A-4417-A76C-53DB42E7D5FB}"/>
    <hyperlink ref="AI4724" r:id="rId357" xr:uid="{AC580100-295B-4E5A-BD16-25E8D2217213}"/>
    <hyperlink ref="AI4752" r:id="rId358" xr:uid="{78B043BD-4DBF-482A-9A0E-0A0EDD797B89}"/>
    <hyperlink ref="AI4796" r:id="rId359" xr:uid="{CF244242-DDBA-4055-8CE3-B14A0498235C}"/>
    <hyperlink ref="AI4868" r:id="rId360" xr:uid="{C779AD03-4793-4214-ACF0-3F2C55E79403}"/>
    <hyperlink ref="AI4904" r:id="rId361" xr:uid="{2C9267A7-37BB-4CE8-8432-EFB141EEE8F8}"/>
    <hyperlink ref="AI4927" r:id="rId362" xr:uid="{26F42E0C-54A2-4183-8C66-CA5AA1095114}"/>
    <hyperlink ref="AI4964" r:id="rId363" xr:uid="{0F86E36F-9814-4577-8354-55CA9AB2D303}"/>
    <hyperlink ref="AI5023" r:id="rId364" xr:uid="{3CF6D4AF-D2E1-4AD0-8CE0-985C3960EA09}"/>
    <hyperlink ref="AI5017" r:id="rId365" xr:uid="{C4D53B01-4F77-4287-BE8E-32C400CAC9BE}"/>
    <hyperlink ref="AI5094" r:id="rId366" xr:uid="{3F492F94-5433-4FAE-9B19-387A9390DD89}"/>
    <hyperlink ref="AI5097" r:id="rId367" xr:uid="{BC0CEAA1-2CA2-4632-A753-310AF4D325EE}"/>
    <hyperlink ref="AI5299" r:id="rId368" xr:uid="{4310FC86-6175-4B12-BFD7-32559F29EDCC}"/>
    <hyperlink ref="AI5268" r:id="rId369" xr:uid="{9DEBF2FF-8A4E-4D3D-AB42-DD203C17000D}"/>
    <hyperlink ref="AI5254" r:id="rId370" xr:uid="{6328C96D-8AAF-4E8F-B28D-C5E9246CF28B}"/>
    <hyperlink ref="AI5251" r:id="rId371" xr:uid="{7E17532A-29A9-42F2-9F1E-78ADB1992E27}"/>
    <hyperlink ref="AI5181" r:id="rId372" xr:uid="{FA206A3B-13EC-4D27-B898-06C3F3E49F5B}"/>
    <hyperlink ref="AI5185" r:id="rId373" xr:uid="{F7EA6263-5106-4968-891B-9AE1D7535AB5}"/>
    <hyperlink ref="AI5229" r:id="rId374" location="topoflot" xr:uid="{DD3B105C-F02C-40DA-AC91-0E894DA4780D}"/>
    <hyperlink ref="AI5411" r:id="rId375" xr:uid="{6B987982-39D2-4C35-AD5E-C692F0F7F70D}"/>
    <hyperlink ref="AI5488" r:id="rId376" xr:uid="{6173F45D-085C-4DF2-BF17-0122D5256313}"/>
    <hyperlink ref="AI5489" r:id="rId377" xr:uid="{7709AADA-C198-424F-A521-87145EC5A22F}"/>
    <hyperlink ref="AI5510" r:id="rId378" xr:uid="{F1715173-9D31-4EDE-B65F-D26362D4567C}"/>
    <hyperlink ref="AI5512" r:id="rId379" xr:uid="{5C2D5127-264E-4281-B7E4-822FAB879062}"/>
    <hyperlink ref="AI5549" r:id="rId380" xr:uid="{87C6C09E-9C3B-46BD-872E-3314F0417C3A}"/>
    <hyperlink ref="AI5628" r:id="rId381" xr:uid="{2A491A9A-E80B-4326-9AEA-CFD855C7059C}"/>
    <hyperlink ref="AI5631" r:id="rId382" xr:uid="{EF999EB1-59C2-48E8-9684-D6FEAE84738F}"/>
    <hyperlink ref="AI5620" r:id="rId383" xr:uid="{AD26E069-FA20-4D2F-93A1-7A1D055F58F0}"/>
    <hyperlink ref="AI5989" r:id="rId384" xr:uid="{80C29BE2-7E78-43C0-822E-5C8349A9DAD1}"/>
    <hyperlink ref="AI5990" r:id="rId385" xr:uid="{9A3546DE-FCDE-42BE-B5CF-0DFC903117B8}"/>
    <hyperlink ref="AI6074" r:id="rId386" xr:uid="{1A7D1BFD-AE8F-4777-ACD1-F443C3DCFA5D}"/>
    <hyperlink ref="AI6244" r:id="rId387" xr:uid="{369094A8-601E-45D7-812B-3D8580DC7E8B}"/>
    <hyperlink ref="AI6305" r:id="rId388" xr:uid="{540C58DF-7C7C-43F6-9744-53ACDC3DE624}"/>
    <hyperlink ref="AI6347" r:id="rId389" xr:uid="{2492D6B1-65FC-401E-8325-5F1D58EA1B8A}"/>
    <hyperlink ref="AI6443" r:id="rId390" xr:uid="{C8D17497-6788-430F-8414-09E165CDB1A1}"/>
    <hyperlink ref="AI6540" r:id="rId391" xr:uid="{493216C8-1803-4508-BEE5-F515889E39DA}"/>
    <hyperlink ref="AI6610" r:id="rId392" xr:uid="{8A76C1FA-2DD1-4222-97CA-2C812DE64033}"/>
    <hyperlink ref="AI6803" r:id="rId393" xr:uid="{EE38B5AC-7166-4576-8CC3-CDCA13515FC1}"/>
    <hyperlink ref="AI6804" r:id="rId394" xr:uid="{3BEEEAD0-3820-4C2E-90F1-F0BECDB31DA0}"/>
    <hyperlink ref="AI6827" r:id="rId395" xr:uid="{05A17C1D-8070-4A95-9800-7F170ACB7DC9}"/>
    <hyperlink ref="AI6859" r:id="rId396" xr:uid="{AA46495B-C724-4FCA-B972-93E07D9E7ECA}"/>
    <hyperlink ref="AI6852" r:id="rId397" xr:uid="{0C17F2DE-6AFF-44F1-9B7B-6FD149D07BE9}"/>
    <hyperlink ref="AI6917" r:id="rId398" xr:uid="{CD5BF218-1525-4575-BD70-A7E560935A14}"/>
    <hyperlink ref="AI6943" r:id="rId399" xr:uid="{20576F16-0070-4B62-A527-546C19E1DBE9}"/>
    <hyperlink ref="AI7016" r:id="rId400" xr:uid="{7A133508-E343-41AE-B40F-3A069907B7DC}"/>
    <hyperlink ref="AI5860" r:id="rId401" xr:uid="{F9CCBA68-B15B-4539-9261-1ACBA8EC9A74}"/>
    <hyperlink ref="AI7048" r:id="rId402" xr:uid="{3FB70BBD-58D8-4CAC-AD45-1F29BE692C90}"/>
    <hyperlink ref="AI7174" r:id="rId403" xr:uid="{2A6DF451-3F27-422A-ACB8-9C0852FDE590}"/>
    <hyperlink ref="AI7305" r:id="rId404" xr:uid="{564F120E-4E87-470B-8391-07E0D3AA2B2C}"/>
    <hyperlink ref="AI7330" r:id="rId405" xr:uid="{4327BD7C-0F65-48BF-937A-9771A7700112}"/>
    <hyperlink ref="AI7393" r:id="rId406" xr:uid="{7E13E9A9-FB4E-4C18-998F-0577EA5DE51C}"/>
    <hyperlink ref="AI7408" r:id="rId407" xr:uid="{216D2542-C8E1-445F-A3AC-15519D811122}"/>
    <hyperlink ref="AI7443" r:id="rId408" xr:uid="{07B10F12-BC02-49DA-8BE1-7D93B413115D}"/>
    <hyperlink ref="AI7452" r:id="rId409" xr:uid="{D4F5E1FD-E315-4413-A791-EB765CB81924}"/>
    <hyperlink ref="AI7488" r:id="rId410" xr:uid="{ACBB2817-EA30-4D50-A644-C53723346B9B}"/>
    <hyperlink ref="AI7508" r:id="rId411" xr:uid="{99C4CFE8-0A8D-42C1-B304-431ACD8D13E7}"/>
    <hyperlink ref="AI7529" r:id="rId412" xr:uid="{26AFFF55-D99A-4885-949D-177D6D70239C}"/>
    <hyperlink ref="AI7611" r:id="rId413" xr:uid="{A1E73454-4609-4BBA-94D5-B644493013F5}"/>
    <hyperlink ref="AI7665" r:id="rId414" location="1734343" xr:uid="{DB01A702-8FDD-450E-BF71-E1AA4F67C66D}"/>
    <hyperlink ref="AI7670" r:id="rId415" xr:uid="{4307F497-F1E4-4755-A786-B510383F2E0F}"/>
    <hyperlink ref="AI7672" r:id="rId416" xr:uid="{D4F2F974-76F0-4A0F-B717-5A57F637E9A3}"/>
    <hyperlink ref="AI7751" r:id="rId417" xr:uid="{7E27DABF-9781-4DB3-877C-2B6E335ABC96}"/>
    <hyperlink ref="AI7752" r:id="rId418" xr:uid="{B4280EA1-8742-43E7-B90D-55DF8272C029}"/>
    <hyperlink ref="AI7763" r:id="rId419" xr:uid="{3720EB70-D473-41FE-8BF2-C9B5692F5DAF}"/>
    <hyperlink ref="AI7766" r:id="rId420" xr:uid="{7C804EE9-3023-4174-BAC8-68148D7D1F97}"/>
    <hyperlink ref="AI7790" r:id="rId421" xr:uid="{632C3F3B-6424-46EB-B773-B3298109E353}"/>
    <hyperlink ref="AI7993" r:id="rId422" xr:uid="{90D90524-88B5-4EE1-BA7A-E1DB377A20D8}"/>
    <hyperlink ref="AI8085" r:id="rId423" xr:uid="{B26AB69B-5D79-4B28-83F5-713B8EAD7264}"/>
    <hyperlink ref="AI8092" r:id="rId424" xr:uid="{285238ED-7DA3-4F91-8707-FAB4DCC8734A}"/>
    <hyperlink ref="AI8162" r:id="rId425" xr:uid="{CDA3C317-ACA6-4BA5-9588-5443BD621417}"/>
    <hyperlink ref="AI7667" r:id="rId426" xr:uid="{5993A724-592E-4C8B-977A-B03C0CF59209}"/>
    <hyperlink ref="AI8207" r:id="rId427" xr:uid="{41A34385-25F8-4A29-9419-DC2191EA6593}"/>
    <hyperlink ref="AI8386" r:id="rId428" xr:uid="{3130167C-1032-498B-AD89-7B43B4AE6822}"/>
    <hyperlink ref="AI8402" r:id="rId429" xr:uid="{C0D0CCF5-B873-4B44-A05D-F88CC94DCB90}"/>
    <hyperlink ref="AI8414" r:id="rId430" xr:uid="{00903A9B-CED3-492F-AB8B-A6B74CD70E66}"/>
    <hyperlink ref="AI8473" r:id="rId431" xr:uid="{63F4D8DF-9B7C-4E70-AC88-D8AD3EF249F9}"/>
    <hyperlink ref="AI8489" r:id="rId432" xr:uid="{7479EAA7-3D5D-4A22-BACF-2A82D2FC8288}"/>
    <hyperlink ref="AI8608" r:id="rId433" xr:uid="{B275B0D1-8106-45DF-B245-1AFCDE4D225A}"/>
    <hyperlink ref="AI8616" r:id="rId434" xr:uid="{C5CEF841-E3EC-4D40-8B26-865978E5CD59}"/>
    <hyperlink ref="AI8740" r:id="rId435" xr:uid="{3837AEB0-C8CF-4A19-899A-2FD7A862AD61}"/>
    <hyperlink ref="AI8748" r:id="rId436" xr:uid="{AF9E8260-C6D5-414B-8AB4-EC2563943C08}"/>
    <hyperlink ref="AI8859" r:id="rId437" xr:uid="{83240E9B-847E-4282-B82D-417FE18C93A8}"/>
    <hyperlink ref="AI8901" r:id="rId438" xr:uid="{19D6EBD4-7385-46A6-A5EC-1E1697444BA4}"/>
    <hyperlink ref="AI8918" r:id="rId439" xr:uid="{BC61F4A3-AA13-4878-90F7-7286D9BAC56B}"/>
    <hyperlink ref="AI8951" r:id="rId440" xr:uid="{854E50B6-182C-4A32-B2F9-082D6B1DB2FE}"/>
    <hyperlink ref="AI9016" r:id="rId441" xr:uid="{B4757252-3CF7-4109-B4E4-5627E6CF6278}"/>
    <hyperlink ref="AI9082" r:id="rId442" xr:uid="{F22E0A33-7C15-434D-8CA4-82DBFBF01006}"/>
    <hyperlink ref="AI1074" r:id="rId443" xr:uid="{3B155086-8236-471C-866C-D033A3060CD5}"/>
    <hyperlink ref="AI836" r:id="rId444" xr:uid="{95ABE0A4-6041-4520-A7BE-6E1F75136B43}"/>
    <hyperlink ref="AI404" r:id="rId445" xr:uid="{3D874D51-D364-486F-A7A6-246634612CA8}"/>
    <hyperlink ref="AI9097" r:id="rId446" xr:uid="{BB0D75C0-4C60-44D0-94FD-C63B599548D6}"/>
    <hyperlink ref="AI7847" r:id="rId447" xr:uid="{1078EE8A-0656-44C9-9405-F1EBA1178A08}"/>
    <hyperlink ref="AI424" r:id="rId448" xr:uid="{4B8DECD6-CFC3-44B0-BFD0-6B5EADA658D1}"/>
    <hyperlink ref="AI2485" r:id="rId449" xr:uid="{AFAE1786-FED8-4C6C-8B15-FE347308404B}"/>
    <hyperlink ref="AI2758" r:id="rId450" xr:uid="{AA8972CB-14EC-45A4-9401-AC12DB474456}"/>
    <hyperlink ref="AI9098" r:id="rId451" xr:uid="{62B4ADA8-90BC-487E-BF76-92A5845AA684}"/>
    <hyperlink ref="AI2609" r:id="rId452" xr:uid="{2A895757-1564-4D34-8F6A-8D3C8A2630F0}"/>
    <hyperlink ref="AI896" r:id="rId453" xr:uid="{B65D1CED-2FDD-46D4-9A3C-552A48E64504}"/>
    <hyperlink ref="AI1349" r:id="rId454" xr:uid="{3B9486B4-C65A-4C1C-9F47-9E7CD80FE0A9}"/>
    <hyperlink ref="AI1507" r:id="rId455" xr:uid="{4BE3EBF1-0016-4655-A7B5-E51CC2F69683}"/>
    <hyperlink ref="AI1587" r:id="rId456" xr:uid="{41F9EDC9-9A55-4266-B5FC-4B365D152435}"/>
    <hyperlink ref="AI1746" r:id="rId457" xr:uid="{A62D63AC-DD16-4888-9002-0228D6976884}"/>
    <hyperlink ref="AI1761" r:id="rId458" xr:uid="{B1EF23AB-9803-49DD-AD3B-496760CC3A9E}"/>
    <hyperlink ref="AI1963" r:id="rId459" xr:uid="{27FECCA0-2BD9-4F04-8B3C-D82847DE7E95}"/>
    <hyperlink ref="AI1984" r:id="rId460" xr:uid="{2F58C502-C938-4D00-B40A-161C50FC20BD}"/>
    <hyperlink ref="AI1991" r:id="rId461" xr:uid="{4A3F7A41-1DC2-44F3-A0B7-4864DCD6B120}"/>
    <hyperlink ref="AI70" r:id="rId462" xr:uid="{D5724415-1162-412D-B231-E49266DCC1DA}"/>
    <hyperlink ref="AI2088" r:id="rId463" location="1734725" xr:uid="{22C30E2E-EBBC-4F12-8E92-DF131DF68F0E}"/>
    <hyperlink ref="AI6345" r:id="rId464" xr:uid="{F8F141D7-4F0A-45D8-9579-A107CBFDF124}"/>
    <hyperlink ref="AI2340" r:id="rId465" location="1734725" xr:uid="{1B28D624-B8F5-466C-9395-5F82BC607F4C}"/>
    <hyperlink ref="AI2344" r:id="rId466" xr:uid="{73D6D2CA-9C9D-4829-B835-91DF852069DF}"/>
    <hyperlink ref="AI2433" r:id="rId467" xr:uid="{EB37366C-F726-4623-A9B4-730D5C82CE86}"/>
    <hyperlink ref="AI2653" r:id="rId468" xr:uid="{560DF7F0-DB48-4056-8BB0-FD684335E20A}"/>
    <hyperlink ref="AI2413" r:id="rId469" xr:uid="{D2AFF8FA-2888-40C1-89AB-2E539C9E97D1}"/>
    <hyperlink ref="AI2703" r:id="rId470" xr:uid="{8A04C7A7-6861-47D8-AB4B-BC9ECB53070B}"/>
    <hyperlink ref="AI2814" r:id="rId471" xr:uid="{AD4BC1E0-B715-4779-824A-80FE536FF89B}"/>
    <hyperlink ref="AI2949" r:id="rId472" xr:uid="{932A4540-277C-45A5-B32C-1710270E4D11}"/>
    <hyperlink ref="AI3898" r:id="rId473" xr:uid="{61D535CF-43C6-478C-A023-574B3F31C8E7}"/>
    <hyperlink ref="AI3943" r:id="rId474" xr:uid="{F32D5CF8-C0A4-4F16-BAD4-62FE5B9AA236}"/>
    <hyperlink ref="AI4012" r:id="rId475" location="1734725" xr:uid="{99FCE964-06A7-403C-8A1A-73055D3AEDD8}"/>
    <hyperlink ref="AI4150" r:id="rId476" xr:uid="{37E1B505-18D1-4ED1-97B4-37A4534ECB1F}"/>
    <hyperlink ref="AI4149" r:id="rId477" xr:uid="{08C82EEA-BBDF-4619-AB16-CA76DBB981FA}"/>
    <hyperlink ref="AI4164" r:id="rId478" xr:uid="{A0E7FE82-B4E4-4271-8CCD-D7411516DBDD}"/>
    <hyperlink ref="AI4249" r:id="rId479" xr:uid="{99BCA7FD-D962-4A05-AA54-D8BDBE1AD843}"/>
    <hyperlink ref="AI4501" r:id="rId480" xr:uid="{E8BE30FE-D3A9-49DA-BDC5-58DB1305FBA4}"/>
    <hyperlink ref="AI4502" r:id="rId481" xr:uid="{1C9124E8-C1B0-41CA-84EF-DBE0AEB47551}"/>
    <hyperlink ref="AI4539" r:id="rId482" xr:uid="{CAA32CD4-A845-4336-9870-7850C4C15090}"/>
    <hyperlink ref="AI4622" r:id="rId483" xr:uid="{0D905ADF-567C-480A-B9D3-B4E6BBA44DA4}"/>
    <hyperlink ref="AI4626" r:id="rId484" xr:uid="{3040B42B-90E5-4E92-B453-771C565D782A}"/>
    <hyperlink ref="AI4734" r:id="rId485" xr:uid="{7F365308-2829-4E5B-8AF2-A77090062E8B}"/>
    <hyperlink ref="AI4776" r:id="rId486" xr:uid="{A287D0ED-83EB-4398-AD1C-A795106AD61F}"/>
    <hyperlink ref="AI4790" r:id="rId487" xr:uid="{DA34EE11-8B8C-470F-A142-9CBDF68112F8}"/>
    <hyperlink ref="AI4853" r:id="rId488" xr:uid="{404A4722-500F-434A-9F18-F57EFC8FA2FC}"/>
    <hyperlink ref="AI4879" r:id="rId489" xr:uid="{19A3E31C-F59C-4730-AAFF-0975EE6A65B3}"/>
    <hyperlink ref="AI4923" r:id="rId490" xr:uid="{325FC41F-11A5-4E1C-AF2D-07B58234A9E8}"/>
    <hyperlink ref="AI4981" r:id="rId491" xr:uid="{441AD876-7DC5-45CE-97E4-F58E66D9478C}"/>
    <hyperlink ref="AI5070" r:id="rId492" xr:uid="{43E0AA8C-F8F4-4D9C-A201-8BCB2781056F}"/>
    <hyperlink ref="AI5130" r:id="rId493" xr:uid="{13851AD0-12B1-4462-867B-2E09D2EA0931}"/>
    <hyperlink ref="AI5145" r:id="rId494" xr:uid="{CDD9958F-DF4C-449C-9F0D-375D5FF6E2C2}"/>
    <hyperlink ref="AI5203" r:id="rId495" xr:uid="{E6FE5A85-3C24-47EC-A76F-72B50B095E35}"/>
    <hyperlink ref="AI2959" r:id="rId496" xr:uid="{DE4CA7BB-ED2C-4E62-992D-12A2043DC5D8}"/>
    <hyperlink ref="AI2983" r:id="rId497" xr:uid="{697CE478-C534-46ED-B004-6C65B19A944F}"/>
    <hyperlink ref="AI3120" r:id="rId498" xr:uid="{4F3DE6DD-663F-4F57-AFCC-F52EFDB62AA9}"/>
    <hyperlink ref="AI3232" r:id="rId499" xr:uid="{4A9E7A14-7FC4-472F-A3A2-0E030FBE2126}"/>
    <hyperlink ref="AI3404" r:id="rId500" xr:uid="{E26721A7-0553-463C-9F76-6283E2087479}"/>
    <hyperlink ref="AI3424" r:id="rId501" xr:uid="{2F8962A8-C111-4BFA-809A-CEB359D1BD11}"/>
    <hyperlink ref="AI3847" r:id="rId502" xr:uid="{534680B1-C629-40EA-B424-2F7569D3CBD0}"/>
    <hyperlink ref="AI5372" r:id="rId503" xr:uid="{53923616-6D57-4E13-9CD4-310901AFA586}"/>
    <hyperlink ref="AI2457" r:id="rId504" xr:uid="{B88ABD40-F9FE-4397-8E5F-CC8FA9968948}"/>
    <hyperlink ref="AI2489" r:id="rId505" xr:uid="{45A55CFE-5448-4FC6-8D9C-D514EADC707A}"/>
    <hyperlink ref="AI5418" r:id="rId506" xr:uid="{55F1D9E0-1E5A-4891-A8CF-966EF3133BFE}"/>
    <hyperlink ref="AI5936" r:id="rId507" xr:uid="{B49021F2-D437-4044-9EAD-02F46A1D732B}"/>
    <hyperlink ref="AI5491" r:id="rId508" xr:uid="{20E27E80-E0DA-4C49-B9AF-A6374C68688B}"/>
    <hyperlink ref="AI5501" r:id="rId509" xr:uid="{302982A1-0E80-441D-A32F-A0A16BDF9E00}"/>
    <hyperlink ref="AI5503" r:id="rId510" xr:uid="{2BC59D9E-0EB0-4219-B340-10AA0B197743}"/>
    <hyperlink ref="AI5533" r:id="rId511" xr:uid="{6B77D414-3EA4-4C0F-86D2-BC656DAAF689}"/>
    <hyperlink ref="AI5611" r:id="rId512" xr:uid="{2C7A7DA3-9564-4819-91A4-4FFBF05A6619}"/>
    <hyperlink ref="AI5671" r:id="rId513" xr:uid="{F7E89AFD-A8A2-43C5-8642-461B9D97FC70}"/>
    <hyperlink ref="AI5879" r:id="rId514" xr:uid="{8BF1C14D-41F1-4191-8D2E-BB1F3DE586E1}"/>
    <hyperlink ref="AI5887" r:id="rId515" xr:uid="{53B5759F-4B4E-4A43-922A-64604D1E96F0}"/>
    <hyperlink ref="AI5607" r:id="rId516" xr:uid="{5B16FC1C-82BC-4089-8799-42D8BCFC5842}"/>
    <hyperlink ref="AI6055" r:id="rId517" xr:uid="{2C718370-C9DB-4512-966C-51A815872A3C}"/>
    <hyperlink ref="AI6164" r:id="rId518" xr:uid="{198C1C17-60E6-43EC-BE55-FE7672B0D177}"/>
    <hyperlink ref="AI6186" r:id="rId519" xr:uid="{99945EE0-E066-47A2-8B14-329E9201BC91}"/>
    <hyperlink ref="AI6308" r:id="rId520" xr:uid="{FDBE86D6-6BA2-44E5-BDD5-4445069FD8DB}"/>
    <hyperlink ref="AI6498" r:id="rId521" xr:uid="{514528C0-3333-40D9-B6E0-7E30505B4430}"/>
    <hyperlink ref="AI6552" r:id="rId522" xr:uid="{F84A6401-4726-4734-B3AD-471DA95DC063}"/>
    <hyperlink ref="AI6568" r:id="rId523" xr:uid="{E83FBA34-5839-46D8-B809-113BB1876FA2}"/>
    <hyperlink ref="AI6591" r:id="rId524" xr:uid="{4D35043D-BC19-4CAE-BE5E-89BC2F12E894}"/>
    <hyperlink ref="AI6638" r:id="rId525" xr:uid="{ADB1C5EB-FEFB-45ED-A6C2-03A59869D2C3}"/>
    <hyperlink ref="AI6659" r:id="rId526" xr:uid="{63BC8255-094B-46D2-BC66-2DCA37F9B603}"/>
    <hyperlink ref="AI6772" r:id="rId527" xr:uid="{9A175126-055D-4A7C-B7F7-89C62F5C5D45}"/>
    <hyperlink ref="AI6834" r:id="rId528" xr:uid="{7A51C1CA-E7F7-4C64-891B-21A1AE5B74C0}"/>
    <hyperlink ref="AI6848" r:id="rId529" xr:uid="{35DA0FB5-43F9-431A-9ECE-593AE5B488B6}"/>
    <hyperlink ref="AI6858" r:id="rId530" xr:uid="{68415C14-C4B9-40D4-BAF9-507C844810D7}"/>
    <hyperlink ref="AI6901" r:id="rId531" xr:uid="{AB5AB0C8-1CFA-4380-9C03-8355D51D0A99}"/>
    <hyperlink ref="AI6945" r:id="rId532" xr:uid="{683FEF28-9577-4EE1-9618-5AD2D8E20B57}"/>
    <hyperlink ref="AI6970" r:id="rId533" xr:uid="{C4A1573A-5A21-4CB0-9432-711F5C6EFCFD}"/>
    <hyperlink ref="AI7010" r:id="rId534" xr:uid="{30E71F44-37CE-4D96-AFFF-71CF3E8D5FDC}"/>
    <hyperlink ref="AI7022" r:id="rId535" xr:uid="{07C3A859-9B67-4A26-9D19-C0B757F56870}"/>
    <hyperlink ref="AI7101" r:id="rId536" xr:uid="{BCC249E7-3B68-4711-BE8C-DD5C5BB91350}"/>
    <hyperlink ref="AI7128" r:id="rId537" xr:uid="{08F30B62-D48C-4F03-AB8F-74CDFD3B0336}"/>
    <hyperlink ref="AI7141" r:id="rId538" xr:uid="{41DAD3A9-23A4-4F61-8215-0601CA8E598C}"/>
    <hyperlink ref="AI7133" r:id="rId539" xr:uid="{EC2C0A5C-93F6-4AB5-ADC3-437B51FCF845}"/>
    <hyperlink ref="AI7226" r:id="rId540" xr:uid="{90472977-5E31-4030-A985-1AA55011FE4F}"/>
    <hyperlink ref="AI7225" r:id="rId541" xr:uid="{F9F4E10C-4007-4358-BFAE-0A558842FEC8}"/>
    <hyperlink ref="AI7235" r:id="rId542" xr:uid="{AA97C4DD-5546-4B5C-ACAC-46A3002E37B8}"/>
    <hyperlink ref="AI7283" r:id="rId543" xr:uid="{9B9F9FBD-7CE9-49E5-92DF-7DC74A5B0A0D}"/>
    <hyperlink ref="AI7351" r:id="rId544" xr:uid="{9A6C061D-C8A9-4F73-8FB0-B92301FC0429}"/>
    <hyperlink ref="AI7425" r:id="rId545" xr:uid="{EA9E623C-C0B5-45E7-A0A6-494E93046610}"/>
    <hyperlink ref="AI7479" r:id="rId546" xr:uid="{08C79A61-9410-4CD9-B4E3-72A0D6F25082}"/>
    <hyperlink ref="AI7523" r:id="rId547" xr:uid="{1EF21864-E46B-45F0-A580-56CF07CD30B0}"/>
    <hyperlink ref="AI7762" r:id="rId548" xr:uid="{802ED511-565F-48B2-8978-7729389A78B8}"/>
    <hyperlink ref="AI7780" r:id="rId549" xr:uid="{34C02EA2-EBDA-4046-BF73-CF0A999D4379}"/>
    <hyperlink ref="AI7905" r:id="rId550" xr:uid="{9F8DADCF-A7EB-4A46-A8F3-C1BFC7D73149}"/>
    <hyperlink ref="AI7984" r:id="rId551" xr:uid="{B2B8FE85-D685-458D-BF71-D010E678A4CC}"/>
    <hyperlink ref="AI8009" r:id="rId552" xr:uid="{BEFEFCAD-1072-4C51-BF36-FE83E5C298F8}"/>
    <hyperlink ref="AI8073" r:id="rId553" xr:uid="{D5784C91-6D65-4B27-98A7-99BBA5FBB757}"/>
    <hyperlink ref="AI8200" r:id="rId554" xr:uid="{FD6025A5-86C5-4048-AA4E-6E8E2E514ACC}"/>
    <hyperlink ref="AI8234" r:id="rId555" xr:uid="{EE9FD0EF-1A50-4F4F-9A15-C64ACB53E9A0}"/>
    <hyperlink ref="AI8273" r:id="rId556" xr:uid="{5E9324E8-2C47-4B0C-A456-194E7A4842F6}"/>
    <hyperlink ref="AI8282" r:id="rId557" xr:uid="{DFE14F43-2E6E-4FA3-B8A3-5025BCACD618}"/>
    <hyperlink ref="AI8299" r:id="rId558" xr:uid="{BBDFCF3C-D276-4328-87C2-6C8EFC0A6B07}"/>
    <hyperlink ref="AI8425" r:id="rId559" xr:uid="{FF7FA383-C4AC-4903-9DCD-0FA61347BD19}"/>
    <hyperlink ref="AI8472" r:id="rId560" xr:uid="{8A91FF71-FCA5-437F-B134-B8F183F038F2}"/>
    <hyperlink ref="AI8543" r:id="rId561" xr:uid="{5F5479D1-CED3-4DCD-8DA8-96593BE55D0A}"/>
    <hyperlink ref="AI8644" r:id="rId562" xr:uid="{D5949230-AED9-4B30-8BCB-3671E06D91E1}"/>
    <hyperlink ref="AI8948" r:id="rId563" xr:uid="{1B507D2B-AD3A-435D-B7C4-90CB32ED2C6C}"/>
    <hyperlink ref="AI8955" r:id="rId564" xr:uid="{829F1CB2-40FE-4385-858C-11F072A23FFB}"/>
    <hyperlink ref="AI180" r:id="rId565" xr:uid="{6B0C812D-D0FD-4352-8126-87EF4E4050A7}"/>
    <hyperlink ref="AI208" r:id="rId566" xr:uid="{3046A7BB-F472-4977-8690-8DE243652D52}"/>
    <hyperlink ref="AI219" r:id="rId567" xr:uid="{AE27B6A5-AEB5-4AD6-A316-8B2F143C53F8}"/>
    <hyperlink ref="AI394" r:id="rId568" xr:uid="{87492137-AAA3-4F19-B0F2-9C89A590AEFC}"/>
    <hyperlink ref="AI402" r:id="rId569" xr:uid="{F0C3459E-368B-4339-A816-73403E4C092E}"/>
    <hyperlink ref="AI567" r:id="rId570" xr:uid="{B0BA9B59-5C0C-4C3C-9B4D-1B7BB3AFB083}"/>
    <hyperlink ref="AI669" r:id="rId571" xr:uid="{AD60412D-F5E0-4C0D-A8A2-417AC8506143}"/>
    <hyperlink ref="AI723" r:id="rId572" xr:uid="{5B9FC32A-36F7-4EAD-AB43-68F2F8D3542C}"/>
    <hyperlink ref="AI728" r:id="rId573" xr:uid="{99DC0BDC-AB47-477A-A38D-EA01AF306189}"/>
    <hyperlink ref="AI805" r:id="rId574" xr:uid="{D10584C8-F41D-40CD-A1D2-0F25FCEFC6B0}"/>
    <hyperlink ref="AI871" r:id="rId575" xr:uid="{F7B340C4-B43D-4CD1-9571-02253639F838}"/>
    <hyperlink ref="AI991" r:id="rId576" xr:uid="{80855504-E8D3-4810-A6A7-7A2A161190B0}"/>
    <hyperlink ref="AI1096" r:id="rId577" xr:uid="{4957894A-E679-415F-92D0-5E13A02B15EF}"/>
    <hyperlink ref="AI1111" r:id="rId578" xr:uid="{F684E950-C4C5-451B-AE92-D1BF4AD4443C}"/>
    <hyperlink ref="AI1214" r:id="rId579" xr:uid="{5DC6C2EC-9A4C-44F2-BF85-BDB22692A881}"/>
    <hyperlink ref="AI1289" r:id="rId580" xr:uid="{0FD65A0D-A4C7-403A-9D1A-B2F6F58A7139}"/>
    <hyperlink ref="AI1323" r:id="rId581" xr:uid="{849FED8C-4E4C-4FBD-9AC4-760977BBDC35}"/>
    <hyperlink ref="AI1333" r:id="rId582" xr:uid="{364AAA06-11A2-42A4-B932-785AD327C386}"/>
    <hyperlink ref="AI1421" r:id="rId583" xr:uid="{EF5526B7-CC51-4F73-9AFF-BC50FEC5CF1F}"/>
    <hyperlink ref="AI1446" r:id="rId584" xr:uid="{D9EE6BE1-5B5D-4AF3-B360-79A6F3B5D05D}"/>
    <hyperlink ref="AI1448" r:id="rId585" xr:uid="{3BF7C778-1A25-4CE5-9B13-2127DB32A8E2}"/>
    <hyperlink ref="AI1539" r:id="rId586" xr:uid="{C2D434D4-01EC-4000-99E4-561298B78C81}"/>
    <hyperlink ref="AI1561" r:id="rId587" xr:uid="{393C9D5D-BFDC-4F8E-822D-3E20A33DDA59}"/>
    <hyperlink ref="AI1633" r:id="rId588" xr:uid="{3833DBA0-76A9-46CB-A175-0212C43D3EB0}"/>
    <hyperlink ref="AI1640" r:id="rId589" xr:uid="{E8485ADB-EA1C-42FD-9E2B-A497EF9A155F}"/>
    <hyperlink ref="AI1715" r:id="rId590" xr:uid="{EB3D36E5-5B27-4709-9098-EF17B8D03AF7}"/>
    <hyperlink ref="AI1885" r:id="rId591" xr:uid="{ABEF9474-9956-4352-A858-44440EA403B5}"/>
    <hyperlink ref="AI1892" r:id="rId592" xr:uid="{07347737-E51F-4A2F-AE22-5F08426DDDEC}"/>
    <hyperlink ref="AI1896" r:id="rId593" xr:uid="{E3674ED9-D8B5-4BDB-9BF9-1F6E8596E1EE}"/>
    <hyperlink ref="AI1946" r:id="rId594" xr:uid="{45746243-E49B-44B3-BB14-71BC2F0DCACE}"/>
    <hyperlink ref="AI2040" r:id="rId595" xr:uid="{E29D1DE7-3272-4033-A8A3-CF829F7E23FC}"/>
    <hyperlink ref="AI2128" r:id="rId596" xr:uid="{49E7F786-ACF8-4770-BD5D-B486AFA96274}"/>
    <hyperlink ref="AI2153" r:id="rId597" xr:uid="{173A5A9A-0F11-436C-834B-B92B5E679C68}"/>
    <hyperlink ref="AI2168" r:id="rId598" xr:uid="{0DE9DBED-B4B9-4296-9FFD-A180A7B0A019}"/>
    <hyperlink ref="AI2260" r:id="rId599" xr:uid="{CAAD75DE-12E5-477E-B1CD-DB7E0BCDE20F}"/>
    <hyperlink ref="AI2432" r:id="rId600" xr:uid="{FAA03107-DD87-4ED5-976F-A8CBC04DBFF3}"/>
    <hyperlink ref="AI2464" r:id="rId601" xr:uid="{753F674E-75A6-4B56-9933-157D93359005}"/>
    <hyperlink ref="AI2533" r:id="rId602" xr:uid="{9DC4EA32-9B36-45AD-9963-916B344CDC8E}"/>
    <hyperlink ref="AI2641" r:id="rId603" xr:uid="{8E362CBF-3380-43C7-ADC9-A5A94C476B41}"/>
    <hyperlink ref="AI2749" r:id="rId604" xr:uid="{2F8191ED-804E-4DA2-AAC9-00E08B6C1292}"/>
    <hyperlink ref="AI2794" r:id="rId605" xr:uid="{9037173E-E15F-425A-B69A-B858BE84C251}"/>
    <hyperlink ref="AI2828" r:id="rId606" xr:uid="{7B5CE79D-40DE-4823-A8AD-EE51FE01EF40}"/>
    <hyperlink ref="AI2932" r:id="rId607" xr:uid="{BF47C834-C139-43E3-918E-E250534466BD}"/>
    <hyperlink ref="AI3045" r:id="rId608" xr:uid="{B34FAF82-7168-4DD8-B1F5-C69B8C3A07D6}"/>
    <hyperlink ref="AI3046" r:id="rId609" xr:uid="{CE684CE3-A3B6-4038-80DB-00E8B559175D}"/>
    <hyperlink ref="AI3059" r:id="rId610" xr:uid="{983E121B-0017-4390-82B3-6414D085C8DB}"/>
    <hyperlink ref="AI3080" r:id="rId611" xr:uid="{4AC06C3F-5654-4001-9F53-FCA4C5F43D65}"/>
    <hyperlink ref="AI3157" r:id="rId612" xr:uid="{33725DA8-CE4E-4402-A78F-C70CA400FD68}"/>
    <hyperlink ref="AI3165" r:id="rId613" xr:uid="{966BE29F-C4F2-4800-8F89-32EEEBEFF637}"/>
    <hyperlink ref="AI3183" r:id="rId614" xr:uid="{D80B8220-C11D-4163-AFD8-5FAC900411A5}"/>
    <hyperlink ref="AI3244" r:id="rId615" xr:uid="{BF05597E-7B2A-42DD-BFBB-E9614453723C}"/>
    <hyperlink ref="AI3245" r:id="rId616" xr:uid="{E29DF685-CF6D-47EC-A481-03E48E639C67}"/>
    <hyperlink ref="AI3249" r:id="rId617" xr:uid="{1734DA23-8954-4BCF-805E-69BD89AA790D}"/>
    <hyperlink ref="AI3283" r:id="rId618" xr:uid="{B444FCFD-0C44-4CB8-ACC5-7C87F2527995}"/>
    <hyperlink ref="AI3298" r:id="rId619" xr:uid="{70DC579C-706E-4976-BE67-5BD01B91A2D0}"/>
    <hyperlink ref="AI3369" r:id="rId620" xr:uid="{0B8F100E-4F0B-49E9-B9DF-A24FEE58B83B}"/>
    <hyperlink ref="AI3526" r:id="rId621" xr:uid="{8536A8A1-1E60-4487-814C-A22B3DAE3EC9}"/>
    <hyperlink ref="AI3616" r:id="rId622" xr:uid="{B4F3BA5C-2537-44DD-B0E7-375C5E620797}"/>
    <hyperlink ref="AI3638" r:id="rId623" xr:uid="{E26A4806-5801-4FB9-89BE-C39CF83FB4B7}"/>
    <hyperlink ref="AI3663" r:id="rId624" xr:uid="{6165302F-CD0D-4A2E-B9B4-3F4A1ABBBC18}"/>
    <hyperlink ref="AI3670" r:id="rId625" xr:uid="{8B16D5CD-F0E9-41C4-AB3F-F92BAB1036DC}"/>
    <hyperlink ref="AI3673" r:id="rId626" xr:uid="{E9F8916B-A0AC-48BD-983B-AE2D664F09A2}"/>
    <hyperlink ref="AI3694" r:id="rId627" xr:uid="{66778D53-009F-43B9-A0BA-B1166AD2740B}"/>
    <hyperlink ref="AI3702" r:id="rId628" xr:uid="{DDFF4321-804D-4081-98A9-104E35F986B1}"/>
    <hyperlink ref="AI3707" r:id="rId629" xr:uid="{790ACCF0-9ACD-4A41-B87F-69D1A7E2EDE1}"/>
    <hyperlink ref="AI3763" r:id="rId630" xr:uid="{DEBA9E82-B4F0-4E8A-9BBB-F29CC3AE767A}"/>
    <hyperlink ref="AI3765" r:id="rId631" xr:uid="{2638FA10-BDC3-4940-9D1B-6758AA808946}"/>
    <hyperlink ref="AI3769" r:id="rId632" xr:uid="{19FA119C-2936-4B9E-A8D9-0B176C237244}"/>
    <hyperlink ref="AI3825" r:id="rId633" xr:uid="{09A8A2F3-9A5E-40B9-B61A-1C2E7D7E3BCF}"/>
    <hyperlink ref="AI3856" r:id="rId634" xr:uid="{894A986C-62A2-4310-8A2A-A4ECDF809B8E}"/>
    <hyperlink ref="AI3869" r:id="rId635" xr:uid="{9AAB7141-0423-4DA4-A574-0A2775139FBF}"/>
    <hyperlink ref="AI3876" r:id="rId636" xr:uid="{5B18BE69-0CA8-4695-BBA4-D25A4E377943}"/>
    <hyperlink ref="AI3928" r:id="rId637" xr:uid="{C0AF8992-C53F-42E2-A470-E7907D5C7740}"/>
    <hyperlink ref="AI3934" r:id="rId638" xr:uid="{22EC3DDF-5C12-4B19-90EE-F706E22B673F}"/>
    <hyperlink ref="AI3956" r:id="rId639" xr:uid="{287446BB-1C3B-4901-B959-9B0F76EE710D}"/>
    <hyperlink ref="AI4001" r:id="rId640" xr:uid="{2170B540-8535-4B47-949E-13C199845B4C}"/>
    <hyperlink ref="AI4094" r:id="rId641" xr:uid="{3E63F8D6-5307-434F-BC51-1A5ACD8406B6}"/>
    <hyperlink ref="AI4125" r:id="rId642" xr:uid="{3C790DFE-C9DE-44E6-934B-CADA4CE7ECB7}"/>
    <hyperlink ref="AI4186" r:id="rId643" xr:uid="{FE016918-D66A-4DB3-9DD9-D836A5ADC032}"/>
    <hyperlink ref="AI4224" r:id="rId644" xr:uid="{C122C115-CCD4-4156-94CD-8980589517E0}"/>
    <hyperlink ref="AI4232" r:id="rId645" xr:uid="{5F9D9973-3278-4ACB-B0FB-4547834903E2}"/>
    <hyperlink ref="AI4285" r:id="rId646" xr:uid="{A7A255B1-F2D6-45EE-8658-C3DCC4E4928E}"/>
    <hyperlink ref="AI4293" r:id="rId647" xr:uid="{27B58092-A421-4AD0-B0BC-56B987213EDC}"/>
    <hyperlink ref="AI4321" r:id="rId648" xr:uid="{31694487-B7EC-4A6D-A1B5-D59C18DA11A4}"/>
    <hyperlink ref="AI4506" r:id="rId649" xr:uid="{661A0792-A531-4656-B858-0820726280DE}"/>
    <hyperlink ref="AI4508" r:id="rId650" xr:uid="{D2FF3166-193A-4063-9FB6-4B0E7A1D0C7A}"/>
    <hyperlink ref="AI4520" r:id="rId651" xr:uid="{625A8E0E-CCAC-427C-A280-FF0F7D9848DF}"/>
    <hyperlink ref="AI4564" r:id="rId652" xr:uid="{FB12EFBB-7875-4981-B965-B6B52A1C472C}"/>
    <hyperlink ref="AI4599" r:id="rId653" xr:uid="{6B62F9BB-4268-4682-AE19-E83472A1783A}"/>
    <hyperlink ref="AI4623" r:id="rId654" xr:uid="{AB50B472-29C8-4864-A755-89C590B7159C}"/>
    <hyperlink ref="AI4703" r:id="rId655" xr:uid="{B6DC6374-9699-4AFC-8780-25DFA8151A4A}"/>
    <hyperlink ref="AI4746" r:id="rId656" xr:uid="{B6000B03-9AD0-449A-86FA-E205D8EA1BA4}"/>
    <hyperlink ref="AI4777" r:id="rId657" xr:uid="{930EE18E-5E36-4C36-91EC-08E83132EDE6}"/>
    <hyperlink ref="AI4797" r:id="rId658" xr:uid="{CBB3804D-259C-44E8-A808-7D820D1E327B}"/>
    <hyperlink ref="AI4944" r:id="rId659" xr:uid="{58336B26-1648-44F5-9E49-8C9780CA3934}"/>
    <hyperlink ref="AI5001" r:id="rId660" xr:uid="{5428D088-036B-4E77-8097-E7E0E762FC4A}"/>
    <hyperlink ref="AI5071" r:id="rId661" xr:uid="{71F345E3-E78F-4AD6-99D5-F0617216A8D4}"/>
    <hyperlink ref="AI5073" r:id="rId662" xr:uid="{3D2401A9-15AB-4807-8053-350FD8864A3E}"/>
    <hyperlink ref="AI5127" r:id="rId663" xr:uid="{115A4A3F-ADA5-48D8-8306-2FE2D0B8C389}"/>
    <hyperlink ref="AI5142" r:id="rId664" xr:uid="{61741FD8-0514-4281-B66D-037407730B41}"/>
    <hyperlink ref="AI5168" r:id="rId665" xr:uid="{FEE65314-C4C5-43FC-A4CC-60C9BD778AD1}"/>
    <hyperlink ref="AI5179" r:id="rId666" xr:uid="{DCC93866-ACDE-4D1C-BF92-62268FEFB87D}"/>
    <hyperlink ref="AI5182" r:id="rId667" xr:uid="{A79792D3-1B86-4728-9A82-A738026EF565}"/>
    <hyperlink ref="AI5201" r:id="rId668" xr:uid="{C30022E1-2149-44DA-99F2-2D2BB203C6E5}"/>
    <hyperlink ref="AI5237" r:id="rId669" xr:uid="{44D83B2B-C66A-485A-99E9-B9CF683CC965}"/>
    <hyperlink ref="AI5241" r:id="rId670" xr:uid="{85B4A392-8488-4A41-A74A-DEBD5E0EB10D}"/>
    <hyperlink ref="AI5324" r:id="rId671" xr:uid="{A6E83D6E-7182-45E5-8D08-579450DEB057}"/>
    <hyperlink ref="AI5371" r:id="rId672" xr:uid="{2B219A07-434D-460A-92DE-DBA69ABC3B50}"/>
    <hyperlink ref="AI5378" r:id="rId673" xr:uid="{4EE30A2E-2B94-488D-A18F-219F4624910A}"/>
    <hyperlink ref="AI5460" r:id="rId674" xr:uid="{519BD356-B0E1-4D8B-B88E-C63C0DB75242}"/>
    <hyperlink ref="AI5546" r:id="rId675" xr:uid="{FF0036CD-B4AE-41E1-9E8E-B769823979C5}"/>
    <hyperlink ref="AI5569" r:id="rId676" xr:uid="{0E738B91-5ADC-498D-AD45-90293D8C19D8}"/>
    <hyperlink ref="AI5588" r:id="rId677" xr:uid="{06806308-FF8A-484D-8AB6-95C612B3356E}"/>
    <hyperlink ref="AI5623" r:id="rId678" xr:uid="{C16815E4-33C1-4107-A2D3-A34FD69241E5}"/>
    <hyperlink ref="AI5625" r:id="rId679" xr:uid="{6FD6E0A9-75B7-424E-8913-DFA398D29C0E}"/>
    <hyperlink ref="AI5765" r:id="rId680" xr:uid="{8609744E-B5E4-4D3C-A74C-52804EEC0F8B}"/>
    <hyperlink ref="AI5773" r:id="rId681" xr:uid="{4F651F09-802B-40B4-9960-6E48FAC22AD3}"/>
    <hyperlink ref="AI5876" r:id="rId682" xr:uid="{A781512B-8E01-448B-BB85-B28764C93930}"/>
    <hyperlink ref="AI5912" r:id="rId683" xr:uid="{B2D17093-C950-4CF4-8066-C7EE78D05DDD}"/>
    <hyperlink ref="AI5917" r:id="rId684" xr:uid="{58005BF3-1554-4A06-AFDD-60009666B900}"/>
    <hyperlink ref="AI5974" r:id="rId685" xr:uid="{E46EC915-541D-47F9-8989-8B231BF152EF}"/>
    <hyperlink ref="AI2058" r:id="rId686" xr:uid="{635FD84E-C29B-418C-8742-FA775ECBE731}"/>
    <hyperlink ref="AI6141" r:id="rId687" xr:uid="{3D84AF43-2D63-45DE-923C-14BEFF7952EE}"/>
    <hyperlink ref="AI6202" r:id="rId688" xr:uid="{68ADAE2F-EE52-461B-87F4-AC38B9D71AD5}"/>
    <hyperlink ref="AI6218" r:id="rId689" xr:uid="{5E9062D3-C32C-4982-A0A8-F6BB70D9BA1C}"/>
    <hyperlink ref="AI6241" r:id="rId690" xr:uid="{2A695867-CDFF-4363-90D5-1538D01755ED}"/>
    <hyperlink ref="AI6288" r:id="rId691" xr:uid="{FF9D4C01-54CD-41CA-A32F-F125C0356D39}"/>
    <hyperlink ref="AI6323" r:id="rId692" xr:uid="{AD05BE7E-34CF-4442-8194-2A2CF51EF56C}"/>
    <hyperlink ref="AI6424" r:id="rId693" xr:uid="{34DD38C4-2E2C-4B3D-B1A1-58C5EFD20669}"/>
    <hyperlink ref="AI6430" r:id="rId694" xr:uid="{753D182C-3303-44DF-93D6-D3FE062DBD02}"/>
    <hyperlink ref="AI6434" r:id="rId695" xr:uid="{9CA2F3E9-B9FF-41A3-A712-38D170B593AB}"/>
    <hyperlink ref="AI6500" r:id="rId696" xr:uid="{82DD5029-E078-4248-8866-523434070D11}"/>
    <hyperlink ref="AI6531" r:id="rId697" xr:uid="{79CF9053-66CB-4543-9933-954674DA5A48}"/>
    <hyperlink ref="AI6592" r:id="rId698" xr:uid="{9C92122D-1574-4ADE-9EF2-BC5E79AFCB69}"/>
    <hyperlink ref="AI6688" r:id="rId699" xr:uid="{5C6486D1-DA92-4212-AB1C-E0B16123E92C}"/>
    <hyperlink ref="AI6703" r:id="rId700" xr:uid="{74169F01-F284-456A-8FFE-AC01E602C33B}"/>
    <hyperlink ref="AI6712" r:id="rId701" xr:uid="{336FD22A-4772-4047-81BB-FE8F053F70A5}"/>
    <hyperlink ref="AI6753" r:id="rId702" xr:uid="{60560661-4760-443F-B1DD-1FA9D53E3A1D}"/>
    <hyperlink ref="AI6761" r:id="rId703" xr:uid="{AAAE38F5-625D-4479-8CBA-E3127ACC083C}"/>
    <hyperlink ref="AI6785" r:id="rId704" xr:uid="{7B36E862-D056-4075-8942-828C7E765B2A}"/>
    <hyperlink ref="AI6809" r:id="rId705" xr:uid="{05E1060E-BBD3-458D-ABB6-88E9BEFB8FFF}"/>
    <hyperlink ref="AI6873" r:id="rId706" xr:uid="{6A9EE310-CCC9-4EDC-97A2-568FBCB9F4C2}"/>
    <hyperlink ref="AI6880" r:id="rId707" xr:uid="{83A537B9-C0E4-407F-A5AD-8A636C5C323F}"/>
    <hyperlink ref="AI6903" r:id="rId708" xr:uid="{306A944C-867E-427B-A525-3494CEBD1E89}"/>
    <hyperlink ref="AI6915" r:id="rId709" xr:uid="{BB8D532A-4C72-4A95-BCCC-F9D57A0A8DE2}"/>
    <hyperlink ref="AI6916" r:id="rId710" xr:uid="{6341176A-D388-4E9F-B0D4-3EA00BE11C1C}"/>
    <hyperlink ref="AI6922" r:id="rId711" xr:uid="{9FEE5502-28CA-4A2A-ACE3-066A7BA2E2DF}"/>
    <hyperlink ref="AI6962" r:id="rId712" xr:uid="{10223BD3-F871-471C-80C0-4E039114079E}"/>
    <hyperlink ref="AI6975" r:id="rId713" xr:uid="{5DEF0EA0-4509-4A36-846D-3C56B79B19EA}"/>
    <hyperlink ref="AI6976" r:id="rId714" xr:uid="{2464F515-04EA-4F0B-BC36-5C32DB2ED6CB}"/>
    <hyperlink ref="AI7153" r:id="rId715" xr:uid="{50B3CC1A-AA22-42A1-872B-AF147AA0B8C0}"/>
    <hyperlink ref="AI7169" r:id="rId716" xr:uid="{AECC953C-E6F7-4AAD-8D66-BB26404E968B}"/>
    <hyperlink ref="AI7188" r:id="rId717" xr:uid="{88ECA5BB-A627-489C-8AEC-B6FE8B5079C9}"/>
    <hyperlink ref="AI7227" r:id="rId718" xr:uid="{6CD70B53-029E-4395-A822-6B62F54F9558}"/>
    <hyperlink ref="AI7300" r:id="rId719" xr:uid="{F9DDC598-CB34-4683-AF9C-11C32FCA56DA}"/>
    <hyperlink ref="AI7317" r:id="rId720" xr:uid="{AD299607-E46F-49F4-BF9C-3FCADA83240C}"/>
    <hyperlink ref="AI7320" r:id="rId721" xr:uid="{A4B0052C-41CF-4CE9-A8A9-654310C2FD2B}"/>
    <hyperlink ref="AI7333" r:id="rId722" xr:uid="{5389D19A-1C3B-4DC5-ADE6-0CA88241A50D}"/>
    <hyperlink ref="AI7407" r:id="rId723" xr:uid="{257FAEB6-534B-4C9A-A4ED-A4C4D286CE32}"/>
    <hyperlink ref="AI7420" r:id="rId724" xr:uid="{E6A2DE79-C757-443E-8FEE-6EA156B8EDDA}"/>
    <hyperlink ref="AI7434" r:id="rId725" xr:uid="{2E3D4B34-F922-442F-9137-4AEAB35B9386}"/>
    <hyperlink ref="AI7445" r:id="rId726" xr:uid="{04760293-47B6-42FD-8A2A-43C367336004}"/>
    <hyperlink ref="AI7551" r:id="rId727" xr:uid="{AEDD178D-C674-482F-934F-AD260AB557F0}"/>
    <hyperlink ref="AI7568" r:id="rId728" xr:uid="{1265CB4E-25CE-43CF-B25F-3F796D0589E8}"/>
    <hyperlink ref="AI7618" r:id="rId729" xr:uid="{90EFA599-8F2A-4172-8FA1-E09DB2047DD9}"/>
    <hyperlink ref="AI7641" r:id="rId730" xr:uid="{3CB9FCE0-DB3C-4BBD-83E7-489934E9A0A9}"/>
    <hyperlink ref="AI7646" r:id="rId731" xr:uid="{FCEFA5B0-B0FD-411D-9A11-3F192756E39E}"/>
    <hyperlink ref="AI7652" r:id="rId732" xr:uid="{7BA9109C-A6EF-46BB-B2F1-BAB25AB7B88D}"/>
    <hyperlink ref="AI7660" r:id="rId733" xr:uid="{4B061BA0-6292-4FD0-9963-61AF2A1107B4}"/>
    <hyperlink ref="AI7692" r:id="rId734" xr:uid="{558E3A70-696A-47B8-9996-499F0CED2941}"/>
    <hyperlink ref="AI7727" r:id="rId735" xr:uid="{3078FD53-ACAD-412E-82E1-A0988973E02D}"/>
    <hyperlink ref="AI7735" r:id="rId736" xr:uid="{2F9FD6E1-1467-4D58-892F-D03DF63119FD}"/>
    <hyperlink ref="AI7799" r:id="rId737" xr:uid="{E89BF75D-E2CF-44D1-BBC7-DEAEBF0FF417}"/>
    <hyperlink ref="AI7821" r:id="rId738" xr:uid="{057EA997-1110-4477-8BD4-126BD2CAC8ED}"/>
    <hyperlink ref="AI7881" r:id="rId739" xr:uid="{F595DF28-1CF7-4E81-8F9A-B5600AEF0A91}"/>
    <hyperlink ref="AI7894" r:id="rId740" xr:uid="{6715AE7F-FCE6-4187-968A-8C066929A9F4}"/>
    <hyperlink ref="AI7940" r:id="rId741" xr:uid="{7E89034B-7C1D-4A8D-A09B-689D9BE39BDD}"/>
    <hyperlink ref="AI8042" r:id="rId742" xr:uid="{9D95768A-1686-4AE3-9A43-A4E02E4BB580}"/>
    <hyperlink ref="AI8077" r:id="rId743" xr:uid="{67742391-2273-4336-8AD3-65EF72485EC8}"/>
    <hyperlink ref="AI8143" r:id="rId744" xr:uid="{3FEBDB41-8094-46BF-8783-E2AABBEE93DA}"/>
    <hyperlink ref="AI8199" r:id="rId745" xr:uid="{958ECC09-81F2-49B3-A762-8DFFA4B7B9A2}"/>
    <hyperlink ref="AI8204" r:id="rId746" xr:uid="{F7268518-2752-43C1-B880-A6F93F6BF88C}"/>
    <hyperlink ref="AI8213" r:id="rId747" xr:uid="{18840EB5-C1B1-484A-9FC0-D46D997D3075}"/>
    <hyperlink ref="AI8224" r:id="rId748" xr:uid="{662FB8FF-6D8F-458A-B229-74C9BC055CCA}"/>
    <hyperlink ref="AI8303" r:id="rId749" xr:uid="{5411C287-47BF-4A09-8A5D-EEA4CFE14C28}"/>
    <hyperlink ref="AI8366" r:id="rId750" xr:uid="{A687535B-346F-43D6-BC2B-D7B54711AC02}"/>
    <hyperlink ref="AI8458" r:id="rId751" xr:uid="{51F7B175-940D-4337-933E-D6299E1C4D12}"/>
    <hyperlink ref="AI8491" r:id="rId752" xr:uid="{49969F98-62A4-408D-B6C0-5F791DA20D22}"/>
    <hyperlink ref="AI8557" r:id="rId753" xr:uid="{B28C2A3C-0FBB-4D89-BB4F-0A513CCFC14A}"/>
    <hyperlink ref="AI8569" r:id="rId754" xr:uid="{B5380D20-41DE-436B-9830-06F6D7B2DEE1}"/>
    <hyperlink ref="AI8589" r:id="rId755" location="lg=1&amp;slide=4" xr:uid="{1512C972-413F-4297-909C-1C6023556F49}"/>
    <hyperlink ref="AI8612" r:id="rId756" xr:uid="{8541B108-3412-446B-A02B-CDB6DE028019}"/>
    <hyperlink ref="AI8039" r:id="rId757" xr:uid="{8475244A-D5F9-46DC-A2F7-B2697804BA19}"/>
    <hyperlink ref="AI8667" r:id="rId758" xr:uid="{BA70C78D-3308-41E5-89F6-46097568FD62}"/>
    <hyperlink ref="AI8675" r:id="rId759" xr:uid="{94FDE34A-0733-4C0F-8EF5-AC199FE8E575}"/>
    <hyperlink ref="AI8684" r:id="rId760" xr:uid="{2CA64F0D-2ED9-4394-8FB5-C3470D69E0D6}"/>
    <hyperlink ref="AI8714" r:id="rId761" xr:uid="{F1C72021-62A2-4833-892E-DD42354DD2B4}"/>
    <hyperlink ref="AI8775" r:id="rId762" xr:uid="{3D2EF50C-54F8-4701-9EC6-16BF5740F917}"/>
    <hyperlink ref="AI8778" r:id="rId763" xr:uid="{73042FF3-1FE9-416B-AE0F-6D41BCD0D72A}"/>
    <hyperlink ref="AI8810" r:id="rId764" xr:uid="{7DC59DCC-2382-4226-A283-04CDEEF7431A}"/>
    <hyperlink ref="AI8881" r:id="rId765" xr:uid="{CCE5C7C1-7AA8-4FBB-8232-24CD3A62BAB4}"/>
    <hyperlink ref="AI8903" r:id="rId766" xr:uid="{9E5CA84D-5FD2-4CD6-94C8-63179A9B8D39}"/>
    <hyperlink ref="AI8919" r:id="rId767" xr:uid="{2B426874-904E-41C5-8A63-63180389C435}"/>
    <hyperlink ref="AI8939" r:id="rId768" xr:uid="{04AF0264-493F-439D-B790-7AC68612C1E3}"/>
    <hyperlink ref="AI8941" r:id="rId769" xr:uid="{DF73B932-C5ED-49F8-A832-F9D77DA03AFF}"/>
    <hyperlink ref="AI8942" r:id="rId770" xr:uid="{027D9C80-2E85-4B8A-BDA4-2854C4AB22DB}"/>
    <hyperlink ref="AI8993" r:id="rId771" xr:uid="{EE0AE7D6-E616-41C9-89C8-A27608CF3479}"/>
    <hyperlink ref="AI9063" r:id="rId772" xr:uid="{CE1233FC-DC02-4304-8B2C-77FAA9740829}"/>
    <hyperlink ref="AI187" r:id="rId773" xr:uid="{C2E59F3B-984D-4A7B-8F4B-82F43D86B1E2}"/>
    <hyperlink ref="AI361" r:id="rId774" xr:uid="{6689B4C1-32B0-4A21-B80B-8E027985EE60}"/>
    <hyperlink ref="AI569" r:id="rId775" xr:uid="{4E8F9D0C-671D-4D60-973F-8CB4505358CF}"/>
    <hyperlink ref="AI1002" r:id="rId776" xr:uid="{BCF89093-13DF-4260-9861-EE606116683C}"/>
    <hyperlink ref="AI1196" r:id="rId777" xr:uid="{10D39CB8-64A2-46CC-A720-0392DF83464C}"/>
    <hyperlink ref="AI1287" r:id="rId778" xr:uid="{E5626DBB-FD83-45C8-A918-228208A868A5}"/>
    <hyperlink ref="AI1314" r:id="rId779" xr:uid="{92DC4C58-7E83-4331-98ED-2BD19FA0909C}"/>
    <hyperlink ref="AI1520" r:id="rId780" xr:uid="{4D6F40C0-BCE0-4C93-9E01-072191CDF165}"/>
    <hyperlink ref="AI1525" r:id="rId781" xr:uid="{156A6199-3B6A-4869-83F8-76A74A7331C8}"/>
    <hyperlink ref="AI1568" r:id="rId782" xr:uid="{1A76662B-92CB-46CA-8FE8-71CD02B43E00}"/>
    <hyperlink ref="AI1702" r:id="rId783" xr:uid="{FC86ACFC-0D95-4066-B74B-AD0AD48479C9}"/>
    <hyperlink ref="AI1706" r:id="rId784" xr:uid="{313E4BC1-20A4-4019-BB42-DC7BFD994CCE}"/>
    <hyperlink ref="AI1779" r:id="rId785" xr:uid="{3B13868D-9A60-410B-88FE-35A12AABB417}"/>
    <hyperlink ref="AI1937" r:id="rId786" xr:uid="{BDC28782-F1D0-4D57-9744-4C6FD513373A}"/>
    <hyperlink ref="AI2091" r:id="rId787" xr:uid="{946DD395-646B-45A3-94D7-7B207413DC0E}"/>
    <hyperlink ref="AI2351" r:id="rId788" xr:uid="{AEEE8666-F28F-4CCA-B28C-EE888369AB8E}"/>
    <hyperlink ref="AI2581" r:id="rId789" xr:uid="{CB9AD7DA-8304-4989-AEE4-D499E16B24E7}"/>
    <hyperlink ref="AI2613" r:id="rId790" xr:uid="{9342BC71-B3B8-47FB-8275-6A1ECC9CAB31}"/>
    <hyperlink ref="AI2670" r:id="rId791" xr:uid="{3849F28A-A2F4-4F85-906C-B2C4D56EDE1B}"/>
    <hyperlink ref="AI2709" r:id="rId792" xr:uid="{F4BDC632-64F0-4009-81DD-7C6066810C77}"/>
    <hyperlink ref="AI2886" r:id="rId793" xr:uid="{5C54753A-8728-42E5-8A06-C849E1D93353}"/>
    <hyperlink ref="AI3073" r:id="rId794" xr:uid="{0A4B8DF6-24D6-4902-BE44-8DF4F168609C}"/>
    <hyperlink ref="AI3151" r:id="rId795" xr:uid="{2B7899B3-0123-4F81-B1C7-0B57B7A31018}"/>
    <hyperlink ref="AI3318" r:id="rId796" xr:uid="{7FDBC037-B221-445C-A645-AB2CBAC53E8F}"/>
    <hyperlink ref="AI3331" r:id="rId797" xr:uid="{E09ED6AC-3F77-4273-84A4-636B094BB03A}"/>
    <hyperlink ref="AI3417" r:id="rId798" xr:uid="{A5621172-3102-4358-8A1B-284B207DDB02}"/>
    <hyperlink ref="AI3532" r:id="rId799" xr:uid="{3F3A8700-26C7-480E-93DA-E7862085E314}"/>
    <hyperlink ref="AI3904" r:id="rId800" xr:uid="{C7C98B81-7D87-4CD2-9CCE-7CDBEE8998E0}"/>
    <hyperlink ref="AI4100" r:id="rId801" xr:uid="{D4220488-EC51-47C6-86DF-B1536605F5B0}"/>
    <hyperlink ref="AI4178" r:id="rId802" xr:uid="{2A702BD3-3633-4F68-8AA6-EC35D56DA8E5}"/>
    <hyperlink ref="AI4230" r:id="rId803" xr:uid="{8B4EF7AF-5E3A-4685-82A5-64691561AE4C}"/>
    <hyperlink ref="AI4265" r:id="rId804" xr:uid="{E5DADB84-5D9E-4AE7-B143-0971458C781E}"/>
    <hyperlink ref="AI4366" r:id="rId805" xr:uid="{4593C354-7858-4BCF-889D-99CCAB868D12}"/>
    <hyperlink ref="AI4512" r:id="rId806" xr:uid="{2BBE200E-1F9B-441D-9F00-DB58F353D9C5}"/>
    <hyperlink ref="AI4573" r:id="rId807" xr:uid="{3E8BAABD-99A4-4623-BD5A-1620A0E8F577}"/>
    <hyperlink ref="AI4610" r:id="rId808" xr:uid="{E4CD410A-7CEC-41B1-8690-4A42C153BE78}"/>
    <hyperlink ref="AI4640" r:id="rId809" xr:uid="{FC63BF19-3564-4FA5-A731-23710375C75D}"/>
    <hyperlink ref="AI4698" r:id="rId810" xr:uid="{B071C917-E415-4B10-BD7B-BD412ECEB260}"/>
    <hyperlink ref="AI4828" r:id="rId811" xr:uid="{B4F35CEF-72E1-4D73-A998-4A43C9877116}"/>
    <hyperlink ref="AI4929" r:id="rId812" xr:uid="{9D5E94D1-F56B-4296-99B7-E3D5A812FE05}"/>
    <hyperlink ref="AI4977" r:id="rId813" xr:uid="{59CC469D-2073-4F1A-ABB1-4D1E412F9780}"/>
    <hyperlink ref="AI5022" r:id="rId814" xr:uid="{1287560D-40D5-4754-9729-5762EC02E156}"/>
    <hyperlink ref="AI5024" r:id="rId815" xr:uid="{7C9CC17E-B195-41EF-B2CB-14B55F42CF8F}"/>
    <hyperlink ref="AI5040" r:id="rId816" xr:uid="{2F69CF93-D45C-4908-9AA6-521FEA56AC66}"/>
    <hyperlink ref="AI5149" r:id="rId817" xr:uid="{75D22418-6B53-41DD-A29D-6EEB8B27A3DC}"/>
    <hyperlink ref="AI5317" r:id="rId818" xr:uid="{55705AF5-DAA5-47FC-B57A-1FC207292D57}"/>
    <hyperlink ref="AI5390" r:id="rId819" xr:uid="{0F3DE6D7-9B2B-4509-B770-770D6C441604}"/>
    <hyperlink ref="AI5395" r:id="rId820" xr:uid="{3D155DE7-9ADD-4FDC-8BEE-34FAC5F7E9E7}"/>
    <hyperlink ref="AI5456" r:id="rId821" xr:uid="{73B477DA-61FE-47EA-8D9E-4C5D73F60D65}"/>
    <hyperlink ref="AI5535" r:id="rId822" xr:uid="{1246DB21-6C4A-427F-8D40-56841648F5B2}"/>
    <hyperlink ref="AI5609" r:id="rId823" xr:uid="{7F1DAA4C-7873-46C6-A68E-1DC6D32D1A99}"/>
    <hyperlink ref="AI5610" r:id="rId824" xr:uid="{CD004A3E-81E1-424E-B68F-A0F63791A001}"/>
    <hyperlink ref="AI5618" r:id="rId825" xr:uid="{6D9339AF-6FDC-4BF0-8860-398E698D0BF1}"/>
    <hyperlink ref="AI5638" r:id="rId826" xr:uid="{1CCE1D03-9A70-4605-A92F-53A09CE4407B}"/>
    <hyperlink ref="AI5692" r:id="rId827" xr:uid="{59EE81C6-9898-4973-831E-85F92C04D0F2}"/>
    <hyperlink ref="AI5821" r:id="rId828" xr:uid="{CD32021A-1F36-4FC0-B83D-9221C76756F0}"/>
    <hyperlink ref="AI6002" r:id="rId829" xr:uid="{91824B18-0EE6-4D2E-8B6B-131B06632C55}"/>
    <hyperlink ref="AI6008" r:id="rId830" xr:uid="{23354F3D-5BB8-432C-932E-612DDD825A62}"/>
    <hyperlink ref="AI6047" r:id="rId831" xr:uid="{73EF2353-A88C-44B2-BE2D-6EB2A40EB15E}"/>
    <hyperlink ref="AI6083" r:id="rId832" xr:uid="{3D7B4C00-EA79-40A1-8DE8-7CC7A29A6BAA}"/>
    <hyperlink ref="AI6315" r:id="rId833" xr:uid="{F5845C6C-FE19-4ED8-8649-CE91D336DC2A}"/>
    <hyperlink ref="AI6404" r:id="rId834" xr:uid="{438E1C45-B99C-4A05-A143-4A18FF5FFB67}"/>
    <hyperlink ref="AI6468" r:id="rId835" xr:uid="{19F21663-B9CE-423A-A651-508C13A14B73}"/>
    <hyperlink ref="AI6519" r:id="rId836" xr:uid="{DE71B04E-3813-47D9-9D83-8B76FE9BCF98}"/>
    <hyperlink ref="AI6966" r:id="rId837" xr:uid="{CAB6E96F-E7B8-4298-B71C-FABF6D9899BD}"/>
    <hyperlink ref="AI7100" r:id="rId838" xr:uid="{11503787-0902-4D12-A7D9-3FA92C5EB291}"/>
    <hyperlink ref="AI7110" r:id="rId839" xr:uid="{5660BB9D-5034-47A5-8309-4F530AD7C44F}"/>
    <hyperlink ref="AI7147" r:id="rId840" xr:uid="{286C0818-B422-4585-AB52-C4A9B53CE850}"/>
    <hyperlink ref="AI7212" r:id="rId841" xr:uid="{CCD3DFE4-8277-4227-BA7C-D543DD3EE4BC}"/>
    <hyperlink ref="AI7327" r:id="rId842" xr:uid="{923C760E-88C7-42BE-96FB-E33870E3D4CF}"/>
    <hyperlink ref="AI7398" r:id="rId843" xr:uid="{84F337CC-E7C9-45DA-BFE1-4D1EE9FD42DF}"/>
    <hyperlink ref="AI7437" r:id="rId844" xr:uid="{8E0E0FEB-BCB7-47AE-9F6A-FF28ABD142C8}"/>
    <hyperlink ref="AI7483" r:id="rId845" xr:uid="{1C2175DF-82A3-4BD4-8C64-A7B666AD2A4D}"/>
    <hyperlink ref="AI7593" r:id="rId846" xr:uid="{1C4B53AD-D754-42BF-8403-97E2B1C5D138}"/>
    <hyperlink ref="AI7598" r:id="rId847" xr:uid="{E7F6BFFF-E786-46C3-872F-C60014457059}"/>
    <hyperlink ref="AI7630" r:id="rId848" xr:uid="{3A914B13-701E-4E9F-8CA6-F2B966443EEE}"/>
    <hyperlink ref="AI7666" r:id="rId849" xr:uid="{42D6D189-3B38-429F-BEA2-149340FE90AB}"/>
    <hyperlink ref="AI7669" r:id="rId850" xr:uid="{179CFF4A-0A3E-48AA-95E5-95911D60FC20}"/>
    <hyperlink ref="AI7690" r:id="rId851" xr:uid="{8DB00FE1-B438-49BA-A403-C2CA6802E18B}"/>
    <hyperlink ref="AI7893" r:id="rId852" xr:uid="{DDF3C28C-87E8-45BF-8445-8C709C4034D7}"/>
    <hyperlink ref="AI7896" r:id="rId853" xr:uid="{7EC8B314-8A31-4FF7-BC51-851ADAC628B4}"/>
    <hyperlink ref="AI7925" r:id="rId854" xr:uid="{4327DCB3-4C18-4840-9778-D82CF72F97BF}"/>
    <hyperlink ref="AI7966" r:id="rId855" xr:uid="{BE17413B-F9C1-43BB-BADA-613296CC5D67}"/>
    <hyperlink ref="AI8012" r:id="rId856" xr:uid="{B51EEE33-6AA8-4C0D-A8A7-178AC9DEF36C}"/>
    <hyperlink ref="AI8132" r:id="rId857" xr:uid="{6358A4CC-E95A-424C-8220-28306D211A74}"/>
    <hyperlink ref="AI8155" r:id="rId858" xr:uid="{9A9A6178-507D-4E24-9D34-B8E621002E86}"/>
    <hyperlink ref="AI8264" r:id="rId859" xr:uid="{73128931-79D4-47AB-85CB-3B7CBA35ACC3}"/>
    <hyperlink ref="AI8346" r:id="rId860" xr:uid="{119DB83A-7F81-4E06-AE1B-F3ED2FB788F1}"/>
    <hyperlink ref="AI8404" r:id="rId861" xr:uid="{F8164C25-9911-4368-BEEF-96972AAA246E}"/>
    <hyperlink ref="AI8452" r:id="rId862" xr:uid="{3FC74F37-5396-4A55-9F2D-9F0BCD99E876}"/>
    <hyperlink ref="AI8500" r:id="rId863" xr:uid="{307E546A-5E9A-4D95-B5D7-6DBDE76014A3}"/>
    <hyperlink ref="AI8509" r:id="rId864" xr:uid="{4A0DBDC6-D265-4E23-8EBA-D9870FFDB60E}"/>
    <hyperlink ref="AI8533" r:id="rId865" xr:uid="{C775F23A-0807-4B12-BE16-0A4BB66ECB05}"/>
    <hyperlink ref="AI8593" r:id="rId866" xr:uid="{DBFDEBCD-0DA1-4945-88DF-3644D0924309}"/>
    <hyperlink ref="AI8722" r:id="rId867" xr:uid="{AA215C63-B116-4F51-9F91-539B913DB7A3}"/>
    <hyperlink ref="AI8752" r:id="rId868" xr:uid="{B3FC1479-FE5E-45B1-A38C-3775C94FB5E8}"/>
    <hyperlink ref="AI9099" r:id="rId869" xr:uid="{FF7CE2AE-1BF3-42BC-B23F-1B6968769A69}"/>
    <hyperlink ref="AI4264" r:id="rId870" tooltip="https://reverb.com/item/50485278-olds-ambassador-trumpet-1958" xr:uid="{DAD86739-B107-41D9-931B-EE0EC257DFD1}"/>
    <hyperlink ref="AI419" r:id="rId871" xr:uid="{D839A1A2-E37A-4B4F-A515-5783B7B36155}"/>
    <hyperlink ref="AI7178" r:id="rId872" xr:uid="{AD9DEA8E-2C2C-478A-8867-704DE66C2C59}"/>
    <hyperlink ref="AI530" r:id="rId873" xr:uid="{EA36F92A-8E1B-448F-BC6B-76597A7370F4}"/>
    <hyperlink ref="AI681" r:id="rId874" xr:uid="{1CA009F2-53DC-4F8A-969D-BE9EFF2201E7}"/>
    <hyperlink ref="AI1020" r:id="rId875" xr:uid="{8A628921-EFD8-49AC-849A-5E63EB4BD57B}"/>
    <hyperlink ref="AI1441" r:id="rId876" xr:uid="{BED966AE-72F4-43C6-93D2-E756269333F7}"/>
    <hyperlink ref="AI1552" r:id="rId877" xr:uid="{46E370BF-EE0E-4DE0-9596-BBC445B404B2}"/>
    <hyperlink ref="AI1813" r:id="rId878" xr:uid="{5E130492-D1FC-4664-87A8-4E174CEA8B9E}"/>
    <hyperlink ref="AI1823" r:id="rId879" xr:uid="{98D33F44-727F-4AED-9280-D266F303C2D0}"/>
    <hyperlink ref="AI1992" r:id="rId880" xr:uid="{EF3F5F98-D8EA-4F17-A50D-91A340F1BFA4}"/>
    <hyperlink ref="AI2130" r:id="rId881" xr:uid="{EC6B37FC-ADBF-42B4-A130-E60B359DD6F3}"/>
    <hyperlink ref="AI2426" r:id="rId882" xr:uid="{2047E139-6C85-41D7-BE0E-6FF489A76508}"/>
    <hyperlink ref="AI2494" r:id="rId883" xr:uid="{710D16ED-E7F8-41FB-83FC-E70659A766BE}"/>
    <hyperlink ref="AI2568" r:id="rId884" xr:uid="{61F82AB2-ABBE-4036-A9EF-20554C35338D}"/>
    <hyperlink ref="AI2579" r:id="rId885" xr:uid="{53B2EA43-C0DE-4F29-8347-C3B75AF1F11F}"/>
    <hyperlink ref="AI2655" r:id="rId886" xr:uid="{953749F6-2B83-4DF0-80FD-6A4C9A536CC5}"/>
    <hyperlink ref="AI2678" r:id="rId887" xr:uid="{9198980B-35D6-481D-877A-264F4C8217DB}"/>
    <hyperlink ref="AI2905" r:id="rId888" display="https://reverb.com/item/93545809-olds-special-trumpet-1950s-serial-no-98870-vintage-jazz-horn?bk=eyJhbGciOiJIUzI1NiJ9.eyJqdGkiOiIwZDE4ZWU1YS03YzgzLTQ2NGItYTAzNC0zNDA3NGMwNjI1NTEiLCJpYXQiOjE3NjU2Njg3NzEsInVzZXJfaWQiOiIzNjUwNzk5Iiwic2Vzc2lvbl9pZCI6IjdmMGVmY2FkLTU4MzktNDU3Yi1hNWEzLTlhMjNlMjYzY2YzYSIsImNvb2tpZV9pZCI6IjA4ZGU0NWE0LThhOGYtNDdkMi05ODk4LTI5NDUwNDhlNDQ2MCIsInByb2R1Y3RfaWQiOiI5MzU0NTgwOSIsInNvdXJjZSI6Ik5PTkUifQ.gMsaciQAkr5VA3pKdqyus-bGHgCEuVfgBWiD-coSyu8" xr:uid="{75F3A585-E4B9-4AF4-8689-B8F905168BB4}"/>
    <hyperlink ref="AI2922" r:id="rId889" xr:uid="{74E541AF-EB59-490C-B2D3-6E1339C7883D}"/>
    <hyperlink ref="AI3294" r:id="rId890" xr:uid="{FE0EB234-1704-4B23-9EF7-78D82FDC2374}"/>
    <hyperlink ref="AI3446" r:id="rId891" xr:uid="{F7FF11C4-1963-450B-9FAC-4F757B21F019}"/>
    <hyperlink ref="AI3498" r:id="rId892" xr:uid="{7323D49B-2657-4C76-B428-F003C09D181E}"/>
    <hyperlink ref="AI3529" r:id="rId893" xr:uid="{C7A73BFA-BA63-496A-82B9-647FB016D09E}"/>
    <hyperlink ref="AI3567" r:id="rId894" xr:uid="{1D882E2F-127D-4B0C-835D-9F12402F96B9}"/>
    <hyperlink ref="AI3651" r:id="rId895" xr:uid="{70E2E3D2-03C6-41C2-B188-54B60E882196}"/>
    <hyperlink ref="AI3662" r:id="rId896" xr:uid="{7CE38FF1-64D8-47EA-BB0C-9C6A281A7324}"/>
    <hyperlink ref="AI3803" r:id="rId897" xr:uid="{275DE439-3C29-442C-B13D-51D6E823C237}"/>
    <hyperlink ref="AI3867" r:id="rId898" xr:uid="{1954E018-5124-4371-9C99-F28EC690ECA5}"/>
    <hyperlink ref="AI3903" r:id="rId899" xr:uid="{A94A59A3-E3B5-4A51-A2B5-8F6BFFD04212}"/>
    <hyperlink ref="AI3933" r:id="rId900" xr:uid="{D2B49B95-8EBA-4526-A5D5-E7B7686537AF}"/>
    <hyperlink ref="AI3948" r:id="rId901" xr:uid="{71948692-C647-452B-8E78-DD1881D2D167}"/>
    <hyperlink ref="AI4047" r:id="rId902" xr:uid="{CD411CC8-4F48-48F5-B2DB-0B02FAF81406}"/>
    <hyperlink ref="AI763" r:id="rId903" xr:uid="{4B6EA7B9-79B3-4774-886D-96486C6F03EE}"/>
    <hyperlink ref="AI936" r:id="rId904" xr:uid="{56C13D35-2E93-4870-B0BD-E83D0D877C62}"/>
    <hyperlink ref="AI4072" r:id="rId905" xr:uid="{3C97EEC5-81F0-48A8-9D15-E0AA762E4E6E}"/>
    <hyperlink ref="AI4226" r:id="rId906" xr:uid="{704F2348-9148-4A0E-A25C-671BAA6D729D}"/>
    <hyperlink ref="AI4227" r:id="rId907" xr:uid="{350BA267-736E-46DE-9DAD-8FD85F39E0D9}"/>
    <hyperlink ref="AI4448" r:id="rId908" xr:uid="{BFE4B3ED-597C-4789-A06D-B90A8332C6E1}"/>
    <hyperlink ref="AI4559" r:id="rId909" xr:uid="{62D59CAE-790E-4BAF-99C4-86A2AD9D9913}"/>
    <hyperlink ref="AI4629" r:id="rId910" xr:uid="{B6474BAD-A7D1-42A6-8601-C83AB5104B47}"/>
    <hyperlink ref="AI4673" r:id="rId911" xr:uid="{07D83F5B-BF75-4085-A561-E1AAB3E61A31}"/>
    <hyperlink ref="AI5100" r:id="rId912" xr:uid="{7D472DD4-BBFD-4E5D-AE12-55A5F63B73BC}"/>
    <hyperlink ref="AI5109" r:id="rId913" xr:uid="{D565E172-2F46-45B7-BD85-11B1C6234F45}"/>
    <hyperlink ref="AI5111" r:id="rId914" xr:uid="{922D9142-3C96-4FAD-9E4B-2FCAD8A25272}"/>
    <hyperlink ref="AI5117" r:id="rId915" xr:uid="{E44BD142-6827-4140-9D8B-85C1959A640D}"/>
    <hyperlink ref="AI5151" r:id="rId916" xr:uid="{A6C94247-4764-44C0-9EC1-3349586A1A08}"/>
    <hyperlink ref="AI5178" r:id="rId917" xr:uid="{1C62CFB1-39EB-42CC-B30F-C91BE63C175E}"/>
    <hyperlink ref="AI5222" r:id="rId918" xr:uid="{7C14A00B-3034-4174-8488-A91D92D0CD5C}"/>
    <hyperlink ref="AI5273" r:id="rId919" xr:uid="{629FB956-0688-4F89-8467-39B80BF13F92}"/>
    <hyperlink ref="AI5405" r:id="rId920" xr:uid="{C4009D1E-99C4-4D09-947B-9C66BD22C160}"/>
    <hyperlink ref="AI5482" r:id="rId921" xr:uid="{33D7A3E2-54BC-4841-AA11-7E9DCFE0983C}"/>
    <hyperlink ref="AI8960" r:id="rId922" xr:uid="{735AFCBE-3AEA-4126-842C-EDC643E345FD}"/>
    <hyperlink ref="AI5523" r:id="rId923" xr:uid="{38C7E9D2-7408-42A5-815F-57FEAA77E3EB}"/>
    <hyperlink ref="AI5616" r:id="rId924" xr:uid="{1C7C991A-930F-4C69-A859-20CA9C833C52}"/>
    <hyperlink ref="AI5633" r:id="rId925" xr:uid="{1AD8FA2D-DA9D-4C99-92D4-E76F29F42ABF}"/>
    <hyperlink ref="AI7160" r:id="rId926" xr:uid="{12FBBD22-DC57-4B39-A958-50792EF4AB81}"/>
    <hyperlink ref="AI5846" r:id="rId927" xr:uid="{60DC8F4F-4B31-4649-ACDD-C8F836C849F4}"/>
    <hyperlink ref="AI5884" r:id="rId928" xr:uid="{9192B9CB-CFBD-437D-9A1E-F2A15DE97B33}"/>
    <hyperlink ref="AI5729" r:id="rId929" xr:uid="{C8EB766B-EAA9-4B2C-86A8-10E6A106577D}"/>
    <hyperlink ref="AI9100" r:id="rId930" xr:uid="{6E882DEA-7454-47A5-B10C-E993033BD318}"/>
    <hyperlink ref="AI5822" r:id="rId931" xr:uid="{5A1BADAA-9CA1-4F14-AFF5-901B688A12A7}"/>
    <hyperlink ref="AI3305" r:id="rId932" xr:uid="{99CD30D8-5D8E-4FDA-8377-296A243F05FE}"/>
    <hyperlink ref="AI6040" r:id="rId933" xr:uid="{165A275E-29CB-4A75-AA44-E760ED3E839E}"/>
    <hyperlink ref="AI6197" r:id="rId934" xr:uid="{1FEDF78B-93C1-48AF-8B1B-94C070B01F65}"/>
    <hyperlink ref="AI6236" r:id="rId935" xr:uid="{53A3AFDD-539B-4D2C-BF7D-1E7C116F27F5}"/>
    <hyperlink ref="AI6250" r:id="rId936" xr:uid="{BE3BF540-8DCA-4EE5-A36A-CD5C8A95896E}"/>
    <hyperlink ref="AI6291" r:id="rId937" xr:uid="{57D05DC1-8D50-474F-AAB2-83881E5270E1}"/>
    <hyperlink ref="AI6327" r:id="rId938" xr:uid="{C10FF246-9261-46DF-840E-880A75C276A7}"/>
    <hyperlink ref="AI6370" r:id="rId939" xr:uid="{5B0C9ECD-803C-4677-BAD1-40A2877FEE7A}"/>
    <hyperlink ref="AI6432" r:id="rId940" xr:uid="{2BABB172-33A8-4731-B5B9-32C4FCDF5303}"/>
    <hyperlink ref="AI6620" r:id="rId941" xr:uid="{3D89DCBC-D30D-45B9-85D8-BBA4F3104A16}"/>
    <hyperlink ref="AI6823" r:id="rId942" xr:uid="{DC4EC195-CDAF-4144-AE07-5DE863B86AC3}"/>
    <hyperlink ref="AI5720" r:id="rId943" xr:uid="{C53A816C-E1D1-41A9-8074-0ECDC250146C}"/>
    <hyperlink ref="AI6872" r:id="rId944" xr:uid="{E7D5BC01-F390-4CDD-8F2B-1BF58EC7A2DA}"/>
    <hyperlink ref="AI6875" r:id="rId945" xr:uid="{9FE6407F-CC7B-455B-A657-18805638EBE7}"/>
    <hyperlink ref="AI6977" r:id="rId946" xr:uid="{8B2325D3-F85B-4826-BB32-466571565450}"/>
    <hyperlink ref="AI6990" r:id="rId947" xr:uid="{A78B9757-28DD-418A-B81F-4CF95D5E79C5}"/>
    <hyperlink ref="AI7075" r:id="rId948" xr:uid="{CFEE02E3-BD97-4BC8-B329-C4DB3E9523B6}"/>
    <hyperlink ref="AI7085" r:id="rId949" xr:uid="{F79E071B-8E06-47BC-96FC-9AD36E149F93}"/>
    <hyperlink ref="AI7154" r:id="rId950" xr:uid="{55EF5132-19D9-454C-BACA-888BC6008083}"/>
    <hyperlink ref="AI7214" r:id="rId951" xr:uid="{F319EE71-1741-4D49-87D3-D26D41096462}"/>
    <hyperlink ref="AI7223" r:id="rId952" xr:uid="{73012E96-88C3-4BBA-98CE-20B9A5BF0215}"/>
    <hyperlink ref="AI7258" r:id="rId953" xr:uid="{A912E821-FA64-4648-91B2-86C229856B4A}"/>
    <hyperlink ref="AI7284" r:id="rId954" xr:uid="{FF94B3E4-394F-4830-9B91-9D5607D21292}"/>
    <hyperlink ref="AI7422" r:id="rId955" xr:uid="{81E8DC8E-A82B-4AB5-80ED-4475B87C47CB}"/>
    <hyperlink ref="AI7549" r:id="rId956" xr:uid="{C371D63D-CB57-499C-B427-AAB8FF9046E6}"/>
    <hyperlink ref="AI7609" r:id="rId957" xr:uid="{D9B6730F-A02B-4B58-B20B-02D16B9C3522}"/>
    <hyperlink ref="AI7638" r:id="rId958" xr:uid="{9BDE39E8-70BB-4103-9DAD-51F8901A9CCB}"/>
    <hyperlink ref="AI8252" r:id="rId959" xr:uid="{630F281D-0493-4D5D-817C-8C075B26542A}"/>
    <hyperlink ref="AI7879" r:id="rId960" xr:uid="{8F3DF974-4E04-4A6F-8FF8-D5E6BFDF04BA}"/>
    <hyperlink ref="AI7880" r:id="rId961" xr:uid="{C13DDABF-0995-45FF-A0E0-1EDE7F9458FB}"/>
    <hyperlink ref="AI7895" r:id="rId962" xr:uid="{E82364B0-12DC-43C8-9FAF-E5796C0177DD}"/>
    <hyperlink ref="AI7897" r:id="rId963" xr:uid="{AD247167-F559-4E93-A181-F620EEC5B693}"/>
    <hyperlink ref="AI7913" r:id="rId964" xr:uid="{62808B28-EC39-4E3E-A0C8-F9D57B3BA9AE}"/>
    <hyperlink ref="AI7917" r:id="rId965" xr:uid="{A031F6FA-4866-4C8C-A796-17F8C12AF287}"/>
    <hyperlink ref="AI7918" r:id="rId966" xr:uid="{67308C96-4130-44B6-8AE1-056C3C89B60C}"/>
    <hyperlink ref="AI7945" r:id="rId967" xr:uid="{5B168082-4664-4F79-AE87-5C13D36B1A56}"/>
    <hyperlink ref="AI7980" r:id="rId968" xr:uid="{374EF8DB-F1DE-4E49-8C11-A9BA839BE7F8}"/>
    <hyperlink ref="AI8032" r:id="rId969" xr:uid="{C59DD284-2BC4-41A2-AE14-0EE1D6788FAA}"/>
    <hyperlink ref="AI8094" r:id="rId970" xr:uid="{195E3695-8876-4FDE-8FC4-C0486FA14CC1}"/>
    <hyperlink ref="AI8516" r:id="rId971" xr:uid="{92364CCA-C04B-43DF-AB61-73C555C87C4A}"/>
    <hyperlink ref="AI8530" r:id="rId972" xr:uid="{144EDF95-52EB-4722-B7DA-90781997E85E}"/>
    <hyperlink ref="AI8606" r:id="rId973" xr:uid="{F051E5AA-208B-421F-A098-0F7880C86C04}"/>
    <hyperlink ref="AI8624" r:id="rId974" xr:uid="{8E721660-1ABF-47AC-9A86-EE9519345AD2}"/>
    <hyperlink ref="AI8700" r:id="rId975" xr:uid="{92062406-4888-46B1-B5CD-3CF358707860}"/>
    <hyperlink ref="AI8890" r:id="rId976" xr:uid="{32CD4AB9-DB20-4957-AF84-E3383D03C6C7}"/>
    <hyperlink ref="AI8985" r:id="rId977" xr:uid="{ED014C45-CD61-409E-8154-56AAAB4F6185}"/>
    <hyperlink ref="AI2975" r:id="rId978" xr:uid="{DAF6870C-49D1-4626-B987-6C40908244C2}"/>
    <hyperlink ref="AI2575" r:id="rId979" xr:uid="{577E140A-71A2-42D6-9C56-3341D74CB9B2}"/>
    <hyperlink ref="AI7962" r:id="rId980" xr:uid="{E4A1EC60-1006-44C4-9AED-072355F0E589}"/>
    <hyperlink ref="AI6985" r:id="rId981" xr:uid="{8BCD6568-CF4B-48DF-B6FC-E03EC001E7B5}"/>
    <hyperlink ref="AI3262" r:id="rId982" xr:uid="{A564EE0D-3D24-4B57-AE6D-6DF44285B1A1}"/>
    <hyperlink ref="AI8854" r:id="rId983" xr:uid="{0035EB10-8BD8-49F7-8051-E6276066015A}"/>
    <hyperlink ref="AI5845" r:id="rId984" xr:uid="{132D0D1B-B38A-4092-8606-B320B616D3D2}"/>
    <hyperlink ref="AI6556" r:id="rId985" xr:uid="{7197860C-777C-44A3-9E6F-9DBFC3F318EE}"/>
    <hyperlink ref="AI4295" r:id="rId986" xr:uid="{E8D82AE3-7B66-4034-AE0B-6E61690A5A3E}"/>
    <hyperlink ref="AI6721" r:id="rId987" xr:uid="{04A3C698-E81C-4B23-A653-6397AF2C6962}"/>
    <hyperlink ref="AI5922" r:id="rId988" xr:uid="{22090877-106F-4DA7-9CAC-1F002DF0A75E}"/>
    <hyperlink ref="AI5093" r:id="rId989" xr:uid="{6A360C17-AEFB-43E5-AA6A-8E1D964C7FC9}"/>
    <hyperlink ref="AI5284" r:id="rId990" xr:uid="{53947EEC-7F6A-4610-96CE-CBCD03EC6122}"/>
    <hyperlink ref="AI1305" r:id="rId991" xr:uid="{4F96B68B-6697-43E8-A394-FC1FA63E8D9A}"/>
    <hyperlink ref="AI1199" r:id="rId992" xr:uid="{451A6507-5638-45C2-B27C-950A0462E908}"/>
    <hyperlink ref="AI8587" r:id="rId993" xr:uid="{37BA1259-2816-41DE-B51F-2E7E13F0BBA6}"/>
    <hyperlink ref="AI7649" r:id="rId994" xr:uid="{FB7F09B9-1061-4F56-A979-EC9B7A2BCA12}"/>
    <hyperlink ref="AI7502" r:id="rId995" xr:uid="{0F3899D6-49F2-4303-86B2-CFD497F2F3DF}"/>
    <hyperlink ref="AI6923" r:id="rId996" xr:uid="{E6951926-35F6-455E-AEAC-E1D4E6242384}"/>
    <hyperlink ref="AI7773" r:id="rId997" xr:uid="{EC15BFE8-E450-4062-AF2F-03C820B5B4FC}"/>
    <hyperlink ref="AI4958" r:id="rId998" xr:uid="{E8F7E8D1-BD30-4A7C-98B1-2BB4B91C066C}"/>
    <hyperlink ref="AI5307" r:id="rId999" xr:uid="{EE0F2FAE-6120-48D9-838A-E758E625E8FE}"/>
    <hyperlink ref="AI4881" r:id="rId1000" xr:uid="{60F4E252-B8DF-4080-BC21-D8CC351918D4}"/>
    <hyperlink ref="AI6501" r:id="rId1001" xr:uid="{D520178E-A29A-4B7F-AB78-4495F84AD3C8}"/>
    <hyperlink ref="AI3728" r:id="rId1002" xr:uid="{B60A17A7-AFC2-484A-ABC3-1DAD042AFC18}"/>
    <hyperlink ref="AI8966" r:id="rId1003" xr:uid="{0EA069A0-3910-481D-B64E-E77421EE1709}"/>
    <hyperlink ref="AI8271" r:id="rId1004" xr:uid="{DF485FA5-55C5-49DD-BC1A-10A0A8EAFD10}"/>
    <hyperlink ref="AI7233" r:id="rId1005" xr:uid="{39CBF818-00D5-4E5E-A4C5-4DFDA1C80043}"/>
    <hyperlink ref="AI4654" r:id="rId1006" xr:uid="{B2D07809-3FE8-4C47-B864-A6C5346F79F8}"/>
    <hyperlink ref="AI9054" r:id="rId1007" xr:uid="{D3DAD4E2-8AEE-4077-8DD9-783DDD0292E7}"/>
    <hyperlink ref="AI8255" r:id="rId1008" xr:uid="{020878D4-DFBE-4256-A7E3-96CB766D01D3}"/>
    <hyperlink ref="AI7975" r:id="rId1009" xr:uid="{95641D68-AA1B-436F-9C59-D50150AC1A0F}"/>
    <hyperlink ref="AI5515" r:id="rId1010" xr:uid="{DE96251C-D641-4799-9FC5-864F9A603AB8}"/>
    <hyperlink ref="AI9033" r:id="rId1011" xr:uid="{A72B900F-F2BB-436A-AB57-6D3B4FFE748F}"/>
    <hyperlink ref="AI8487" r:id="rId1012" xr:uid="{84C58E04-E919-4A12-B660-8B26C1973B54}"/>
    <hyperlink ref="AI7839" r:id="rId1013" xr:uid="{3F85780D-1515-42EC-8544-C66D58C8528B}"/>
    <hyperlink ref="AI4898" r:id="rId1014" xr:uid="{8CE3D6AE-E3F7-4239-9FCA-77D81A336A8D}"/>
    <hyperlink ref="AI7826" r:id="rId1015" xr:uid="{B0126577-6453-4695-974C-FE31EF9AEFA2}"/>
    <hyperlink ref="AI6042" r:id="rId1016" xr:uid="{9BD8C1F6-24F9-4962-B7EF-3D61EE0C109C}"/>
    <hyperlink ref="AI6278" r:id="rId1017" xr:uid="{9AA02054-CCE5-4098-A495-875CCB80B450}"/>
    <hyperlink ref="AI373" r:id="rId1018" xr:uid="{223D63C6-F167-46AC-875B-4EF11FD3FCB9}"/>
    <hyperlink ref="AI1300" r:id="rId1019" xr:uid="{80D7611C-C551-4343-B0A2-F8C1B3DC4935}"/>
    <hyperlink ref="AI7086" r:id="rId1020" xr:uid="{DF478853-D486-4F38-9AAD-422E0C8703A6}"/>
    <hyperlink ref="AI4163" r:id="rId1021" xr:uid="{DB2C7A0F-7A2D-4CEA-9E54-C609937669A7}"/>
    <hyperlink ref="AI4704" r:id="rId1022" xr:uid="{F3562672-B5C9-4C53-827C-D75968D218FE}"/>
    <hyperlink ref="AI4425" r:id="rId1023" xr:uid="{7A2634F8-14F0-48E1-B6A9-02C23F9C1197}"/>
    <hyperlink ref="AI3565" r:id="rId1024" xr:uid="{11A46A77-23A6-4637-A1CB-62FADDEE1A32}"/>
    <hyperlink ref="AI6664" r:id="rId1025" xr:uid="{8A33DB2F-F555-4FE2-AD31-FB36992E61B3}"/>
    <hyperlink ref="AI6792" r:id="rId1026" display="https://www.facebook.com/groups/123797554312659/permalink/34581231034809204/?__cft__%5b0%5d=AZZWNdq6_Qu7bExNelchWBojNERg6lbXiACe1XGDAxVagltQhADcJAd4vMXK6E3_C2lRinWIY68mmqEiCJ97HydtlXyQS4C8RmjiGD0MpWhHHvjZbi6Xiym8nK0hp2AlrSv-cZppt0qE39l7RxUHuori8MSPXDKBJDtGfGg1HE6a8ppmMuhi14yHLksxaVP5p8STWvm4dli23vclFCMZnZo7&amp;__tn__=*F" xr:uid="{4A15C662-13EE-447F-BC3A-5BAE3D531DFF}"/>
    <hyperlink ref="AI8098" r:id="rId1027" xr:uid="{1797AED8-5C4A-4E30-9555-1853196CAA50}"/>
    <hyperlink ref="AI5911" r:id="rId1028" xr:uid="{4BBCCFC7-3B4D-4AEE-BEB4-61FC01AC72FD}"/>
    <hyperlink ref="AI5783" r:id="rId1029" xr:uid="{CD9399A4-2C51-45C3-B450-A0D2272450D5}"/>
    <hyperlink ref="AI3784" r:id="rId1030" xr:uid="{D8AA49E3-EE4D-4D26-AED5-E87F04934FE0}"/>
    <hyperlink ref="AI4395" r:id="rId1031" xr:uid="{E48BA21D-219E-44BE-AE34-477627D0D79F}"/>
    <hyperlink ref="AI1378" r:id="rId1032" xr:uid="{167958D2-92E3-4579-8CAB-2746DF16947E}"/>
    <hyperlink ref="AI4475" r:id="rId1033" xr:uid="{9FFF58FA-21D2-4993-9CB5-A8A43DD06587}"/>
    <hyperlink ref="AI5970" r:id="rId1034" xr:uid="{BFE9F19E-44E5-432A-BA78-CC3D9EE97124}"/>
    <hyperlink ref="AI7575" r:id="rId1035" xr:uid="{4E98D6A6-ADAE-4449-8590-E9E6130F4DB3}"/>
    <hyperlink ref="AI6015" r:id="rId1036" xr:uid="{532268F3-4175-4B79-AAEB-FCABC06A72D2}"/>
    <hyperlink ref="AI251" r:id="rId1037" xr:uid="{8D45F760-8582-4B5B-AE43-7607D093A16B}"/>
    <hyperlink ref="AI7280" r:id="rId1038" xr:uid="{7B1ED0C1-7752-4A1B-84CD-5B9B3C50C671}"/>
    <hyperlink ref="AI5379" r:id="rId1039" xr:uid="{6B0B475F-6AE8-4496-88DF-584612A6862B}"/>
    <hyperlink ref="AI1292" r:id="rId1040" xr:uid="{834FF3F9-A746-4851-A2D5-F02C3A04C47D}"/>
    <hyperlink ref="AI6929" r:id="rId1041" xr:uid="{7A8CD59E-8438-4A67-9734-A8F140B6712B}"/>
    <hyperlink ref="AI9068" r:id="rId1042" xr:uid="{EA331DDD-D27F-47DC-B8AC-87F52618FDCD}"/>
    <hyperlink ref="AI7315" r:id="rId1043" xr:uid="{955A24A6-6B95-4FE4-B178-7BB6774C1162}"/>
    <hyperlink ref="AI5812" r:id="rId1044" xr:uid="{5C48D1F0-29F9-4660-A4CC-D847F0C37A38}"/>
    <hyperlink ref="AI7643" r:id="rId1045" xr:uid="{A614DA4A-C28C-4687-8E08-DAE7E74BB35C}"/>
    <hyperlink ref="AI5165" r:id="rId1046" xr:uid="{F686E948-AEFE-464E-9320-050174C76B83}"/>
    <hyperlink ref="AI6522" r:id="rId1047" xr:uid="{BFD49223-F3C8-44B8-9E33-EA74AEE1526B}"/>
    <hyperlink ref="AI7978" r:id="rId1048" xr:uid="{0325197B-23A0-4F6A-88A3-EAE09A6DA9E2}"/>
    <hyperlink ref="AI6401" r:id="rId1049" xr:uid="{D23D508F-383A-4165-9DD4-AF97DF3D736B}"/>
    <hyperlink ref="AI3128" r:id="rId1050" xr:uid="{C7870DCA-EF3D-4C2A-B017-356777961677}"/>
    <hyperlink ref="AI5784" r:id="rId1051" xr:uid="{BF938721-6B6B-4F5D-83C8-AA501D997324}"/>
    <hyperlink ref="AI3576" r:id="rId1052" xr:uid="{11C5EDC0-09B6-4AA6-B4D1-97649DF31E75}"/>
    <hyperlink ref="AI3088" r:id="rId1053" xr:uid="{26C804DE-CBB9-4A90-B1E3-92B65E547692}"/>
    <hyperlink ref="AI2781" r:id="rId1054" xr:uid="{029BE701-D565-4C54-8119-0A2B68E6AEA0}"/>
    <hyperlink ref="AI2466" r:id="rId1055" xr:uid="{5ABA9B9A-4798-4E3B-8676-E119A589EE02}"/>
    <hyperlink ref="AI4969" r:id="rId1056" xr:uid="{B9804B89-662D-400B-A3DF-DBE45E9B78C3}"/>
    <hyperlink ref="AI1403" r:id="rId1057" xr:uid="{D24391D5-0C13-41C1-9736-158DD2C3AE1A}"/>
    <hyperlink ref="AI6509" r:id="rId1058" xr:uid="{5CBD6FCF-5F4B-44B6-9363-B3F994FACBB9}"/>
    <hyperlink ref="AI3636" r:id="rId1059" xr:uid="{8FAA7598-5470-4420-B869-FA34C9F24238}"/>
    <hyperlink ref="AI8087" r:id="rId1060" xr:uid="{314952E9-9015-4EBA-A1A0-AB076FAD79C7}"/>
    <hyperlink ref="AI1818" r:id="rId1061" xr:uid="{2C0FE1A9-5F00-474B-B1EE-899ECA862B7B}"/>
    <hyperlink ref="AI3880" r:id="rId1062" xr:uid="{7C44961F-88FF-4425-ADC3-96253EF0DB2D}"/>
    <hyperlink ref="AI8174" r:id="rId1063" xr:uid="{E6DB53E3-FF7E-4174-A5A2-C01028D26A5B}"/>
    <hyperlink ref="AI7663" r:id="rId1064" xr:uid="{80F1884E-EF27-44BA-9F87-61213F2B5DD7}"/>
    <hyperlink ref="AI5293" r:id="rId1065" xr:uid="{98E8D9C1-959D-4190-824B-CF54F4A4FE48}"/>
    <hyperlink ref="AI2763" r:id="rId1066" display="http://shopgoodwill.com/item/256811825" xr:uid="{B9D5A576-EB7E-4232-BA79-86B9E0049BAA}"/>
    <hyperlink ref="AI4176" r:id="rId1067" display="https://reverb.com/item/94695145-vintage-olds-ambassador-brass-cornet?bk=eyJhbGciOiJIUzI1NiJ9.eyJqdGkiOiIwZDJmZjJiYy1iZmJhLTQ3N2QtOGFkYi0wMDRiMGZlMzVjZjYiLCJpYXQiOjE3NzIyMDg1MzgsInVzZXJfaWQiOiIzNjUwNzk5Iiwic2Vzc2lvbl9pZCI6IjRhNTNmOTE1LWY2M2UtNGRlMi1iMmJlLTAzYjQwNjZjMjU0YiIsImNvb2tpZV9pZCI6IjA4ZGU0NWE0LThhOGYtNDdkMi05ODk4LTI5NDUwNDhlNDQ2MCIsInByb2R1Y3RfaWQiOiI5NDY5NTE0NSIsInNvdXJjZSI6Ik5PTkUifQ.HXsgKM6OnZYlBfqWEUM3u5E0HoMK0FizMeZ4hw7x_A4" xr:uid="{DBD58690-64A6-4670-B135-EFDDF8254789}"/>
    <hyperlink ref="AI7626" r:id="rId1068" xr:uid="{BFA90511-4F9B-44B3-8AF1-1CB807F8B07B}"/>
    <hyperlink ref="AI7768" r:id="rId1069" xr:uid="{EC36E7AA-2400-4CE8-A807-EC4A1026B4F9}"/>
    <hyperlink ref="AI2924" r:id="rId1070" xr:uid="{E9E1B8BF-5C35-4B1D-AAA4-96DAE9EA219D}"/>
    <hyperlink ref="AI4918" r:id="rId1071" xr:uid="{04D3C34F-6D71-42DE-8BE2-E1A84CBB298A}"/>
    <hyperlink ref="AI4162" r:id="rId1072" xr:uid="{2A54BA58-E5BC-42E7-9AB1-8C78F2DF5BBC}"/>
    <hyperlink ref="AI4928" r:id="rId1073" xr:uid="{227EC10B-FC11-4F71-BECD-7C628EAD8092}"/>
    <hyperlink ref="AI6887" r:id="rId1074" xr:uid="{551F4DC9-3457-4B67-A10F-774490C0D67F}"/>
    <hyperlink ref="AI6088" r:id="rId1075" xr:uid="{EE92ACC1-6F0A-4358-8740-A120CC28F675}"/>
    <hyperlink ref="AI7693" r:id="rId1076" xr:uid="{014581E5-1658-4B70-81EF-7C55987C3C2E}"/>
    <hyperlink ref="AI2031" r:id="rId1077" xr:uid="{B42CD7E9-4F19-41BA-8BD5-4C5CD7F77F8A}"/>
    <hyperlink ref="AI4547" r:id="rId1078" xr:uid="{CBB23955-F2A8-467F-8D18-E433B2DBE1DB}"/>
    <hyperlink ref="AI5928" r:id="rId1079" xr:uid="{A8ABB18B-FE5B-4D66-BE51-CD8F9BCF46A2}"/>
    <hyperlink ref="AI4060" r:id="rId1080" xr:uid="{DC906E8F-0BBA-4A68-AD9B-73AA6DF6F63E}"/>
    <hyperlink ref="AI2517" r:id="rId1081" xr:uid="{D64E2C99-F104-4BB0-868D-9424AF6624AD}"/>
    <hyperlink ref="AI7682" r:id="rId1082" xr:uid="{FE4A0EFA-C04B-4A28-A730-8AA4C021FE5E}"/>
    <hyperlink ref="AI3979" r:id="rId1083" display="https://reverb.com/item/94913538-1957-olds-ambassador-bb-trumpet-beautiful-vintage-patina?bk=eyJhbGciOiJIUzI1NiJ9.eyJqdGkiOiI4MmJhNDJiOC05NzJkLTRmYTQtOWVkMC0wM2NkZjdmNzVlN2YiLCJpYXQiOjE3NzMwMTY4ODMsInVzZXJfaWQiOiIzNjUwNzk5Iiwic2Vzc2lvbl9pZCI6IjMyMzUxM2VlLWY1ZTAtNGFhYi05NmVlLWRhYzBkODQ5MzNlZCIsImNvb2tpZV9pZCI6IjA4ZGU0NWE0LThhOGYtNDdkMi05ODk4LTI5NDUwNDhlNDQ2MCIsInByb2R1Y3RfaWQiOiI5NDkxMzUzOCIsInNvdXJjZSI6Ik5PTkUifQ.1iFiAisK89eN9EzDEBxh7r7_hO1kf5ZEA-iyYfurcBw" xr:uid="{ECB69466-5271-43A1-9B1E-CFB65A64B058}"/>
    <hyperlink ref="AI7347" r:id="rId1084" xr:uid="{D4F27459-C76E-499F-BED5-7881EF4D71BE}"/>
    <hyperlink ref="AI5083" r:id="rId1085" xr:uid="{7AB3AC22-1354-4E09-91DE-999595E12E10}"/>
    <hyperlink ref="AI1394" r:id="rId1086" xr:uid="{231E53DC-1B8A-4B69-ACB3-CF44CC1A47DB}"/>
    <hyperlink ref="AI2448" r:id="rId1087" xr:uid="{A16F9E20-6F87-47C9-B80E-357B5331B05C}"/>
    <hyperlink ref="AI8208" r:id="rId1088" xr:uid="{2A74261B-8259-41B5-87D2-CEC2022EB0D5}"/>
    <hyperlink ref="AI4519" r:id="rId1089" xr:uid="{046A7B09-4716-4BD5-B23E-E9B5B220AE99}"/>
    <hyperlink ref="AI155" r:id="rId1090" xr:uid="{807BD69E-2FCE-43C9-8CE9-AEE9C169B078}"/>
    <hyperlink ref="AI3093" r:id="rId1091" xr:uid="{FF1BF58E-31EE-4BEC-9930-E49A1599DEE1}"/>
    <hyperlink ref="AI8785" r:id="rId1092" xr:uid="{EE6DAC0B-4169-4005-80BF-A87086E91DF1}"/>
    <hyperlink ref="AI6455" r:id="rId1093" xr:uid="{3FC79592-A240-4A06-A0B7-1A805E484819}"/>
    <hyperlink ref="AI2951" r:id="rId1094" xr:uid="{55BA0E3A-06B5-4BBC-A640-A434C0484D83}"/>
    <hyperlink ref="AI8679" r:id="rId1095" xr:uid="{C5571BF7-D873-4F2B-A56C-386BEB1FFE12}"/>
    <hyperlink ref="AI5121" r:id="rId1096" xr:uid="{3B7419AC-E0F8-4385-AFD1-6B4A5CA25F70}"/>
    <hyperlink ref="AI4401" r:id="rId1097" xr:uid="{EB59CC42-3520-4BC0-83EE-75AC21F7DF04}"/>
    <hyperlink ref="AI1348" r:id="rId1098" xr:uid="{298877A5-8BF8-4366-AEF1-BCC2CB0DCD98}"/>
    <hyperlink ref="AI5508" r:id="rId1099" xr:uid="{F211FFB4-AF15-4A0D-B6D2-44F049530370}"/>
    <hyperlink ref="AI5868" r:id="rId1100" xr:uid="{935EF787-1CBC-4745-B79E-E4D18CE8071D}"/>
    <hyperlink ref="AI6453" r:id="rId1101" xr:uid="{5BEB0AEE-A609-4549-8D90-98FDD71C44FC}"/>
    <hyperlink ref="AI7775" r:id="rId1102" xr:uid="{0DFF7CCD-129A-4751-BC02-76EFDA25463B}"/>
    <hyperlink ref="AI4997" r:id="rId1103" xr:uid="{6C9FCD05-C8E4-4D7B-9999-6599AA1349CC}"/>
    <hyperlink ref="AI1713" r:id="rId1104" xr:uid="{DFDCABD7-A41D-4D1D-AA16-E5540568B3C7}"/>
    <hyperlink ref="AI2771" r:id="rId1105" xr:uid="{28CD9732-583E-469F-B910-724D4941D8B8}"/>
    <hyperlink ref="AI8936" r:id="rId1106" xr:uid="{FB48BB64-B36B-4875-A429-2EA9FD5F20EC}"/>
    <hyperlink ref="AI3543" r:id="rId1107" xr:uid="{CC388568-5260-4D63-91C2-3C8BABCF980F}"/>
    <hyperlink ref="AI7274" r:id="rId1108" xr:uid="{9AE6ED51-29B2-4A3F-B3FE-41D8B00AE6A3}"/>
    <hyperlink ref="AI2268" r:id="rId1109" xr:uid="{9B9B40CD-144C-4ED0-A5D5-1A45E04B030C}"/>
    <hyperlink ref="AI7426" r:id="rId1110" xr:uid="{A94F78B0-14A0-4705-AF7B-07B28415D356}"/>
    <hyperlink ref="AI7544" r:id="rId1111" xr:uid="{5425808C-133D-4F42-9EC9-D4CDFF17A65E}"/>
    <hyperlink ref="AI6699" r:id="rId1112" xr:uid="{2C241987-FB96-40CD-8759-9407CA1AA1E3}"/>
    <hyperlink ref="AI3866" r:id="rId1113" xr:uid="{C2600A8C-4A25-46BD-A4DE-714B35EB577B}"/>
    <hyperlink ref="AI7898" r:id="rId1114" xr:uid="{85D3BC2F-0870-4B57-82C7-B8E6288211DE}"/>
    <hyperlink ref="AI2336" r:id="rId1115" xr:uid="{07A6B46C-85E8-48E3-9844-F88AD0ACF1D5}"/>
    <hyperlink ref="AI3308" r:id="rId1116" xr:uid="{37A34D5C-098C-4A76-9FAB-45F7E9C36BDB}"/>
    <hyperlink ref="AI4632" r:id="rId1117" xr:uid="{78117847-1B9B-4F41-936B-274558DED44E}"/>
    <hyperlink ref="AI6780" r:id="rId1118" xr:uid="{94F2FF94-F2EA-40DE-84D5-2FE42407C9C9}"/>
    <hyperlink ref="AI5943" r:id="rId1119" xr:uid="{25A34386-2B86-4756-A5B1-1D4A3EFA549A}"/>
    <hyperlink ref="AI6515" r:id="rId1120" xr:uid="{A568B11E-E73D-47BA-A8C6-D5D9D67C1B3B}"/>
    <hyperlink ref="AI5085" r:id="rId1121" display="https://reverb.com/item/95324143-olds-ambassador-bb-cornet-sn-368525-100-new-clear-lacquer?bk=eyJhbGciOiJIUzI1NiJ9.eyJqdGkiOiJhZDdlODk3Zi02NmZiLTRkZDAtYWNlZC1hMzQwNDgyOWMxNmQiLCJpYXQiOjE3NzQyNjk5OTgsInVzZXJfaWQiOiIzNjUwNzk5Iiwic2Vzc2lvbl9pZCI6IjFiM2I1NmFlLTQ2MjItNDM5Ni1iZWM0LTIzMDExZjk1OTBiZCIsImNvb2tpZV9pZCI6IjA4ZGU0NWE0LThhOGYtNDdkMi05ODk4LTI5NDUwNDhlNDQ2MCIsInByb2R1Y3RfaWQiOiI5NTMyNDE0MyIsInNvdXJjZSI6Ik5PTkUifQ.6ElllVv46WtnCBjRX_hVg2s9Lb8bYEUlKAMbO1u3eJk" xr:uid="{AE1DD3D0-A8D1-4555-957F-E42AFC0AFA64}"/>
    <hyperlink ref="AI7103" r:id="rId1122" xr:uid="{C760656D-AFF3-4164-B01C-60B58BD1B488}"/>
    <hyperlink ref="AI3785" r:id="rId1123" xr:uid="{EE7E22DD-7463-4CB7-AF4C-96AF54D222F8}"/>
    <hyperlink ref="AI2380" r:id="rId1124" xr:uid="{497A40D4-6DA0-4BE7-A293-142E9A082617}"/>
    <hyperlink ref="AI5796" r:id="rId1125" xr:uid="{80B24F4C-E306-4AA3-8BFB-8ACC312F539C}"/>
    <hyperlink ref="AI3968" r:id="rId1126" xr:uid="{DE115666-498E-45BA-9068-9F3505257A1A}"/>
    <hyperlink ref="AI4097" r:id="rId1127" xr:uid="{42C54C96-95F7-4320-8776-87204ACA5B6C}"/>
    <hyperlink ref="AI3319" r:id="rId1128" xr:uid="{C09C7C5D-C147-4D25-B321-E450E0715428}"/>
    <hyperlink ref="AI6671" r:id="rId1129" xr:uid="{C1DCC819-FC87-4EC4-951D-D94F18CE3EB8}"/>
    <hyperlink ref="AI3321" r:id="rId1130" xr:uid="{2566DB08-7DB1-4EBD-9462-1A73F39412A9}"/>
    <hyperlink ref="AI4902" r:id="rId1131" xr:uid="{9869DF88-2A60-48AD-8F45-F10A11C0B809}"/>
    <hyperlink ref="AI8811" r:id="rId1132" xr:uid="{CD66272B-11A8-403F-B0CB-E967A177E256}"/>
    <hyperlink ref="AI4453" r:id="rId1133" xr:uid="{650C0C97-CAA4-4306-A74A-5F4B07A185AB}"/>
    <hyperlink ref="AI4391" r:id="rId1134" xr:uid="{55E1C7CF-8524-4F07-B312-0E8B922C6D78}"/>
    <hyperlink ref="AI5963" r:id="rId1135" xr:uid="{505E5798-3D0E-495E-9D87-04CE7811B138}"/>
    <hyperlink ref="AI2672" r:id="rId1136" xr:uid="{561FEA9A-A600-4C69-B0AC-4286817C05AC}"/>
    <hyperlink ref="AI7344" r:id="rId1137" xr:uid="{2939D378-2D96-474F-ACAE-104D0A521833}"/>
    <hyperlink ref="AI3699" r:id="rId1138" xr:uid="{3E1BFC0D-02D1-4762-BC3A-0EB090761358}"/>
    <hyperlink ref="AI3089" r:id="rId1139" xr:uid="{4BC20721-71A1-42EB-AB04-E2D1FA67EAF9}"/>
    <hyperlink ref="AI4414" r:id="rId1140" xr:uid="{BB4352C4-9E0E-45B3-9D6A-B4B98BCFBD80}"/>
    <hyperlink ref="AI5297" r:id="rId1141" xr:uid="{3E8DB725-629D-41E1-B5F1-5299781EA714}"/>
    <hyperlink ref="AI2712" r:id="rId1142" xr:uid="{2A6BF681-DE66-471D-B7AB-D5F14FD035D0}"/>
    <hyperlink ref="AI5037" r:id="rId1143" xr:uid="{D60FF8EA-0F44-4F1D-B8B4-621C5C8FFBCF}"/>
    <hyperlink ref="AI2449" r:id="rId1144" xr:uid="{D4AD6E56-3033-48BE-9DEA-F2A25586B53D}"/>
    <hyperlink ref="AI6363" r:id="rId1145" xr:uid="{882DB850-8F92-4C39-B1B1-7B2D6F1E1513}"/>
    <hyperlink ref="AI5206" r:id="rId1146" xr:uid="{B8A332D1-606D-4741-B758-6F41CD6BA63D}"/>
    <hyperlink ref="AI4729" r:id="rId1147" xr:uid="{5ECA67C8-A26B-43DF-B9FA-1BF3F3372366}"/>
    <hyperlink ref="AI2437" r:id="rId1148" xr:uid="{ED110755-0D99-471A-A1E6-FB9439C8D766}"/>
    <hyperlink ref="AI442" r:id="rId1149" xr:uid="{BAB4EA61-EE72-451A-BD52-4FD2734C0630}"/>
    <hyperlink ref="AI6049" r:id="rId1150" xr:uid="{9899C2BB-35C2-421C-8118-3FADF00BAC97}"/>
    <hyperlink ref="AI8909" r:id="rId1151" xr:uid="{FA5510FC-EA23-4AAA-BA03-36A174713956}"/>
    <hyperlink ref="AI4498" r:id="rId1152" display="https://reverb.com/item/95652019-olds-ambassador-cornet-1950s-brass?bk=eyJhbGciOiJIUzI1NiJ9.eyJqdGkiOiJmZGQ2MWNlMC1iMzZiLTQxOTMtOGFiZi0yNzg0MDg0OTAwOTYiLCJpYXQiOjE3NzUzMTg3NjUsInVzZXJfaWQiOiIzNjUwNzk5Iiwic2Vzc2lvbl9pZCI6ImU2ZjliNWFhLTM0NDAtNDAxMC1hNWE4LTRiOTEwYjcxMzk0MiIsImNvb2tpZV9pZCI6IjA4ZGU0NWE0LThhOGYtNDdkMi05ODk4LTI5NDUwNDhlNDQ2MCIsInByb2R1Y3RfaWQiOiI5NTY1MjAxOSIsInNvdXJjZSI6Ik5PTkUifQ.P_OWPBCCl_MaI4kuJLo5tU60X12glw4C0A5xZ-JW6d4" xr:uid="{10077421-4D05-4D9C-B4F2-F46D20AFFDE9}"/>
    <hyperlink ref="AI5007" r:id="rId1153" xr:uid="{A198947C-9C10-4C7B-8C6A-5F8567FC38A7}"/>
    <hyperlink ref="AI3054" r:id="rId1154" xr:uid="{107CE890-DE08-4384-BC9E-B2E239950D8C}"/>
    <hyperlink ref="AI6748" r:id="rId1155" xr:uid="{552FE673-CF00-4715-B286-17C921D0D3FE}"/>
    <hyperlink ref="AI4203" r:id="rId1156" xr:uid="{7C9B44B9-30E7-4ABA-B753-C0D961DB3287}"/>
    <hyperlink ref="AI5304" r:id="rId1157" xr:uid="{58B3F96F-603A-4202-9484-481BF2880BE0}"/>
    <hyperlink ref="AI2054" r:id="rId1158" xr:uid="{13B51CD8-7E86-4DAE-8918-4EC9F401F8A9}"/>
    <hyperlink ref="AI2536" r:id="rId1159" xr:uid="{6BB87808-AC61-46D0-A3A3-8C191CD72D09}"/>
    <hyperlink ref="AI8760" r:id="rId1160" xr:uid="{E6B0BB64-9165-4D69-91F2-EEE5D517323B}"/>
    <hyperlink ref="AI2329" r:id="rId1161" xr:uid="{D9CB9780-D936-4C8D-A674-3E9101030E32}"/>
    <hyperlink ref="AI3460" r:id="rId1162" xr:uid="{ADFAC3C5-0166-4B8B-BBAC-EA7CF701E339}"/>
    <hyperlink ref="AI7481" r:id="rId1163" xr:uid="{2D782BC8-A5D2-487C-BA11-FE4EA5985F56}"/>
    <hyperlink ref="AI3852" r:id="rId1164" xr:uid="{CD715841-A73E-4407-A7FC-EF9DBBF06BAE}"/>
    <hyperlink ref="AI229" r:id="rId1165" xr:uid="{24056DBC-7F77-47E5-8BDF-3633E53E3736}"/>
    <hyperlink ref="AI5939" r:id="rId1166" display="https://reverb.com/item/95774849-1964-65-olds-studio-trumpet-fullerton-california-t10-trigger-professional-model-nickel-silver-trumpet?bk=eyJhbGciOiJIUzI1NiJ9.eyJqdGkiOiJhZDdmZGY1Yi1lMWJiLTQwMGUtOWQ4OS04NjlmOWQ4ZGY3MzUiLCJpYXQiOjE3NzU2OTgwODgsInVzZXJfaWQiOiIzNjUwNzk5Iiwic2Vzc2lvbl9pZCI6IjY2NjYxNTRiLWE1MzAtNDhkNi05YjIzLTNkNTIyMDEyYTYwOSIsImNvb2tpZV9pZCI6IjA4ZGU0NWE0LThhOGYtNDdkMi05ODk4LTI5NDUwNDhlNDQ2MCIsInByb2R1Y3RfaWQiOiI5NTc3NDg0OSIsInNvdXJjZSI6Ik5PTkUifQ.hfaihFUoCHnyUAwJuBpGi_cchJKgzROURxVMr1QuCu4" xr:uid="{AFEA1059-B824-4824-A478-2CAB8B15B038}"/>
    <hyperlink ref="AI4438" r:id="rId1167" xr:uid="{07DA6FD0-BA48-420B-8BC2-207E9D30361E}"/>
    <hyperlink ref="AI1888" r:id="rId1168" location="lightbox" display="https://www.reddit.com/r/trumpet/comments/1sgbjik/olds_super_recording/ - lightbox" xr:uid="{7EEB8320-BBC0-470F-92B0-0F4FBAF2D454}"/>
    <hyperlink ref="AI7081" r:id="rId1169" xr:uid="{949F0A8D-8002-4389-973D-4D91BFB7669D}"/>
    <hyperlink ref="AI7369" r:id="rId1170" xr:uid="{E6A43262-EE48-4EDC-9F34-AEBCCE6F7A35}"/>
    <hyperlink ref="AI5933" r:id="rId1171" xr:uid="{0A328F9C-B140-4001-B16D-61E14B507D41}"/>
    <hyperlink ref="AI3556" r:id="rId1172" xr:uid="{73594EE9-D351-4E55-BC22-B2E6D76EEA31}"/>
    <hyperlink ref="AI7540" r:id="rId1173" xr:uid="{D07235E3-FD67-4F44-AA28-8259CF926705}"/>
    <hyperlink ref="AI8899" r:id="rId1174" xr:uid="{5BC2151C-E9F2-4380-A3B3-FCE068E4B854}"/>
    <hyperlink ref="AI4645" r:id="rId1175" xr:uid="{46B1E62F-C9B1-4DF7-B725-1DAB6CA0DF6C}"/>
    <hyperlink ref="AI5427" r:id="rId1176" xr:uid="{9094417F-6793-4CCB-9F34-36EB3D46DF8C}"/>
    <hyperlink ref="AI1957" r:id="rId1177" xr:uid="{B1D0AEE3-CF85-4F20-AF81-CF98849AB849}"/>
    <hyperlink ref="AI9053" r:id="rId1178" xr:uid="{BAEC8441-4840-4590-A24C-1EAFFB46F705}"/>
    <hyperlink ref="AI2149" r:id="rId1179" xr:uid="{BCD83791-41A6-4169-9A84-4F06505D8A67}"/>
    <hyperlink ref="AI7807" r:id="rId1180" xr:uid="{2557979C-A0C6-41EE-AA4F-B1DC7203CAE8}"/>
    <hyperlink ref="AI101" r:id="rId1181" xr:uid="{5B6B53E0-2A32-4767-B9D6-53FB156FBE39}"/>
    <hyperlink ref="AI4118" r:id="rId1182" xr:uid="{B034114C-19B6-431C-9EB9-C9ABDB058029}"/>
    <hyperlink ref="AI8900" r:id="rId1183" xr:uid="{F5F2E7E2-6E8E-4797-B8BE-8756EFDECA55}"/>
    <hyperlink ref="AI1030" r:id="rId1184" xr:uid="{3330CCA1-F53F-419E-B367-484122A60CF4}"/>
    <hyperlink ref="AI2253" r:id="rId1185" xr:uid="{0B6A7743-FE67-41E0-A52A-803CBC997964}"/>
    <hyperlink ref="AI2764" r:id="rId1186" xr:uid="{FD97A76A-4F3F-41CC-98D6-9C81AF6C704F}"/>
    <hyperlink ref="AI2984" r:id="rId1187" xr:uid="{32EDD216-A660-4C8D-9EAB-82DD5BC6C4FE}"/>
    <hyperlink ref="AI416" r:id="rId1188" xr:uid="{09553F9E-C7B5-459B-9B5A-2FE8E0316CF0}"/>
    <hyperlink ref="AI3536" r:id="rId1189" xr:uid="{FB4C9978-CA86-4324-BE24-C2F73F5F7A55}"/>
    <hyperlink ref="AI1497" r:id="rId1190" xr:uid="{B6C5E321-7A02-40DF-9DE6-ADB210B19630}"/>
    <hyperlink ref="AI8071" r:id="rId1191" xr:uid="{F17A7C29-5E27-4C2C-9739-347655E70D2D}"/>
    <hyperlink ref="AI1668" r:id="rId1192" xr:uid="{C1F645E5-E773-4D41-A426-597B0D795471}"/>
    <hyperlink ref="AI2923" r:id="rId1193" xr:uid="{B7E98AFD-0BC7-4024-B4A0-530235CBAB2D}"/>
    <hyperlink ref="AI4940" r:id="rId1194" xr:uid="{2FF4648D-7C1F-4098-9772-BF35AEB7231A}"/>
    <hyperlink ref="AI5828" r:id="rId1195" xr:uid="{EF93B3CA-B1B1-4A65-97B7-28677C08B08B}"/>
    <hyperlink ref="AI1643" r:id="rId1196" xr:uid="{A2B9E44A-BFFC-4272-8BC7-E8D53BEC6CFA}"/>
    <hyperlink ref="AI1342" r:id="rId1197" xr:uid="{8B643E71-7024-4BB1-94D7-B45A4C8757F4}"/>
    <hyperlink ref="AI8883" r:id="rId1198" xr:uid="{20250672-9039-4973-B4E4-0B7AFE52DDB4}"/>
    <hyperlink ref="AI7447" r:id="rId1199" xr:uid="{DC57F24F-0B2D-458D-87B2-B0D805354327}"/>
    <hyperlink ref="AI6146" r:id="rId1200" xr:uid="{AD2B9CFC-56F0-4695-9C55-0CCD2883D895}"/>
    <hyperlink ref="AI1005" r:id="rId1201" xr:uid="{2B02D2CB-461D-42DA-9D33-27DBEB923F79}"/>
    <hyperlink ref="AI3844" r:id="rId1202" xr:uid="{F856920B-B012-4AE4-A6A6-09584FFFA490}"/>
    <hyperlink ref="AI2103" r:id="rId1203" xr:uid="{45176CBB-F4E0-43B7-8E29-A1E5CC32DB11}"/>
    <hyperlink ref="AI5708" r:id="rId1204" xr:uid="{745C40FF-4C96-4C2F-B318-14A42873B643}"/>
    <hyperlink ref="AI2170" r:id="rId1205" xr:uid="{B6ADDF43-A514-4B67-B148-66B5A01D1C95}"/>
    <hyperlink ref="AI263" r:id="rId1206" xr:uid="{3F8472B9-7D51-4E93-B75D-96878A3B604D}"/>
    <hyperlink ref="AI249" r:id="rId1207" xr:uid="{D3CB7646-E6AB-478D-AB15-18A5E5A6857E}"/>
    <hyperlink ref="AI3757" r:id="rId1208" xr:uid="{78C50228-B3A0-4351-8BCB-8927CCC9E3B0}"/>
    <hyperlink ref="AI4397" r:id="rId1209" xr:uid="{699FE0FD-A29B-443C-AFB1-04F2353F2ED7}"/>
    <hyperlink ref="AI412" r:id="rId1210" xr:uid="{2013F650-EE36-4810-A465-BDCC418187CC}"/>
    <hyperlink ref="AI6487" r:id="rId1211" xr:uid="{C59D9030-1F88-464E-AF3B-A2741326CA99}"/>
    <hyperlink ref="AI4390" r:id="rId1212" xr:uid="{71399A0F-CABB-4E8F-A906-8F4DABD0F0F8}"/>
    <hyperlink ref="AI2997" r:id="rId1213" xr:uid="{10AF0699-0E1F-4FAE-8CB2-514134D37417}"/>
    <hyperlink ref="AI3588" r:id="rId1214" xr:uid="{47E0F13A-A0D4-468E-8CCD-89AD164C16C4}"/>
    <hyperlink ref="AI2911" r:id="rId1215" xr:uid="{567C3E56-C93B-445B-A980-C34346AB2903}"/>
    <hyperlink ref="AI5275" r:id="rId1216" xr:uid="{5312F667-F8F2-4BD6-9626-1C33338E7388}"/>
    <hyperlink ref="AI6025" r:id="rId1217" xr:uid="{DD1AC9A1-C75F-4996-9CFA-06615A96B708}"/>
    <hyperlink ref="AI7958" r:id="rId1218" xr:uid="{AA9AA48D-F995-4E99-8981-2A2061EA91AD}"/>
    <hyperlink ref="AI7404" r:id="rId1219" xr:uid="{55AC9E8C-81B8-41E0-8D88-8F6C082A9D46}"/>
    <hyperlink ref="AI100" r:id="rId1220" xr:uid="{55B472DB-E822-4247-9A83-D6103DE66691}"/>
    <hyperlink ref="AI1231" r:id="rId1221" xr:uid="{276EE38F-D3B1-485A-A3FC-C854B26BD9E4}"/>
    <hyperlink ref="AI4422" r:id="rId1222" xr:uid="{232E41A1-2AAB-4221-9513-B0346936918B}"/>
    <hyperlink ref="AI5416" r:id="rId1223" xr:uid="{0A58A713-EE5D-4566-A2F5-07FBBEE23271}"/>
    <hyperlink ref="AI8310" r:id="rId1224" xr:uid="{43E1066E-00F0-4FD3-9691-D579FD4FA275}"/>
    <hyperlink ref="AI1894" r:id="rId1225" xr:uid="{B1549D47-5548-4EA4-821D-59EAD5277F44}"/>
    <hyperlink ref="AI6115" r:id="rId1226" xr:uid="{459256EF-4FA5-481D-97CC-251FD8E9B850}"/>
    <hyperlink ref="AI5263" r:id="rId1227" xr:uid="{3D900702-549F-4CB6-AD46-B8FA27541DC8}"/>
    <hyperlink ref="AI4807" r:id="rId1228" xr:uid="{52913CE4-A4CE-40E3-9188-7759A5E32F69}"/>
    <hyperlink ref="AI5060" r:id="rId1229" xr:uid="{6DFE9C41-34F9-47B7-8D71-761C492DA0D0}"/>
    <hyperlink ref="AI6381" r:id="rId1230" xr:uid="{99FCE085-E1E5-4DA2-9382-1DD5055FE4E4}"/>
    <hyperlink ref="AI7734" r:id="rId1231" location="image_6" display="https://auctionet.com/en/4760756-f-e-olds-special-trumpet/images - image_6" xr:uid="{17E2A7DE-838B-4E3A-81DF-A3BCB8E27D9E}"/>
    <hyperlink ref="AI1478" r:id="rId1232" xr:uid="{5BA21E3D-5B6C-4D53-BB4A-40253C15BB7B}"/>
    <hyperlink ref="AI7884" r:id="rId1233" xr:uid="{3F02CF43-6F3A-4DA3-B792-DAC94166CB51}"/>
    <hyperlink ref="AI6479" r:id="rId1234" xr:uid="{0B36D15A-A3C9-4110-8A6E-4FD2F29151F2}"/>
    <hyperlink ref="AI6797" r:id="rId1235" xr:uid="{89F84C26-EC98-45F4-9DA7-A726BE26226F}"/>
    <hyperlink ref="AI4135" r:id="rId1236" xr:uid="{ECF66D01-A629-4ACA-8737-C3F31BAF5D2A}"/>
    <hyperlink ref="AI1255" r:id="rId1237" xr:uid="{0E3FA97A-7F4D-4276-A2B1-6F16302E5E70}"/>
    <hyperlink ref="AI7934" r:id="rId1238" xr:uid="{6A618FE1-5282-4D7B-8170-9EE6E4CE1A84}"/>
    <hyperlink ref="AI489" r:id="rId1239" xr:uid="{F8ACEA57-D9FB-4D16-A5CA-D47D495C02E6}"/>
    <hyperlink ref="AI7446" r:id="rId1240" xr:uid="{80D2C108-C6D8-40C5-90D6-77D84D88975E}"/>
    <hyperlink ref="AI3207" r:id="rId1241" xr:uid="{087D6F01-44F1-4218-A6B0-B3C9F764D39C}"/>
    <hyperlink ref="AI7030" r:id="rId1242" xr:uid="{039EAB4A-D6E4-43EA-A448-517F3BEA943A}"/>
    <hyperlink ref="AI5252" r:id="rId1243" xr:uid="{50AFDCCC-15C7-44C1-98EE-53E2B1B45C78}"/>
    <hyperlink ref="AI2896" r:id="rId1244" xr:uid="{9967FFDD-E500-4B05-9BE4-8DB9A75B78F3}"/>
    <hyperlink ref="AI4429" r:id="rId1245" xr:uid="{736A1F27-56B0-45DB-9258-435304D45368}"/>
    <hyperlink ref="AI6496" r:id="rId1246" xr:uid="{9A6DE11C-8D50-428E-BCBD-E927CB5DF18F}"/>
    <hyperlink ref="AI8979" r:id="rId1247" xr:uid="{E926636B-4030-4BCB-ACF2-7005BFE8F611}"/>
    <hyperlink ref="AI6156" r:id="rId1248" xr:uid="{B376FA09-BA5C-4A20-8657-8172067ACBB9}"/>
    <hyperlink ref="AI3400" r:id="rId1249" xr:uid="{F3A5FE76-58E2-49E2-A6E3-9D63314EC43A}"/>
    <hyperlink ref="AI6508" r:id="rId1250" xr:uid="{1E9E1950-9C5B-40AA-B529-BBCF8952CB94}"/>
    <hyperlink ref="AI842" r:id="rId1251" xr:uid="{0E3354BC-420B-432B-9C32-9248313B172A}"/>
    <hyperlink ref="AI5518" r:id="rId1252" xr:uid="{A82F0A8F-5DC3-44BF-86A4-4DBDCD200CC0}"/>
    <hyperlink ref="AI3222" r:id="rId1253" location="lg=1&amp;slide=0" display="https://www.auctionninja.com/fairlight-estate-sales/product/vintage-f-e-olds-son-trumpet-4293212.html - lg=1&amp;slide=0" xr:uid="{483BCBED-5D10-4146-B244-D03FA72EDBEE}"/>
    <hyperlink ref="AI2528" r:id="rId1254" xr:uid="{6CF0C9CE-0B29-430B-9415-373064122345}"/>
    <hyperlink ref="AI5018" r:id="rId1255" xr:uid="{7F138AA2-B9C5-4690-A80E-C473578F1A87}"/>
    <hyperlink ref="AI2267" r:id="rId1256" xr:uid="{3C21D38E-DCF0-4317-ABE4-8FE3CB8FD207}"/>
    <hyperlink ref="AI2559" r:id="rId1257" xr:uid="{597C5500-52E5-4E2F-A906-668156143ACC}"/>
    <hyperlink ref="AI810" r:id="rId1258" xr:uid="{4786E271-B02C-49F0-B0A7-0FA64346D6B7}"/>
    <hyperlink ref="AI8430" r:id="rId1259" xr:uid="{42AF70E5-FC3D-4C9A-BE97-DB5214037FBB}"/>
    <hyperlink ref="AI206" r:id="rId1260" xr:uid="{D909F4D7-C126-4064-B4B4-337982D948BD}"/>
    <hyperlink ref="AI3690" r:id="rId1261" xr:uid="{2A9DEFB3-7719-419F-942B-78A025867C2C}"/>
    <hyperlink ref="AI4221" r:id="rId1262" xr:uid="{477460F9-7A48-4A7A-BA94-1867E5E71EC3}"/>
    <hyperlink ref="AI1975" r:id="rId1263" xr:uid="{5BF5B563-6E34-43DE-9894-A639A3B0B8DD}"/>
    <hyperlink ref="AI9005" r:id="rId1264" xr:uid="{21DF6EFD-035C-493A-B854-649344E1600F}"/>
    <hyperlink ref="AI3295" r:id="rId1265" xr:uid="{0EB1B046-F749-4B67-B443-9F7C670148A5}"/>
    <hyperlink ref="AI4170" r:id="rId1266" xr:uid="{552ADF4E-2347-4DFC-B7DD-4EBA41C7BFAF}"/>
    <hyperlink ref="AI1093" r:id="rId1267" xr:uid="{1960384D-0B25-4B5F-82FF-F1BBD8F26D06}"/>
    <hyperlink ref="AI3893" r:id="rId1268" xr:uid="{F40133A1-8733-47A6-B285-5B0F04A15A91}"/>
    <hyperlink ref="AI6384" r:id="rId1269" xr:uid="{441033D4-3542-4E30-9A61-AF76163A145E}"/>
    <hyperlink ref="AI5336" r:id="rId1270" xr:uid="{7AB9517C-CF74-420C-B3D1-7AD0A8D90863}"/>
    <hyperlink ref="AI4085" r:id="rId1271" xr:uid="{1E96BC83-8B54-4F0C-83BA-B6A5820CCEF5}"/>
    <hyperlink ref="AI6952" r:id="rId1272" xr:uid="{6D2139DF-0499-4346-9037-615146412BCB}"/>
    <hyperlink ref="AI6433" r:id="rId1273" xr:uid="{2482E828-30A4-4243-AA1C-0D44A6B5F090}"/>
    <hyperlink ref="AI7207" r:id="rId1274" xr:uid="{4246EEBF-F0D5-4F1A-A2E0-5B5E75E63C46}"/>
    <hyperlink ref="AI1985" r:id="rId1275" xr:uid="{EC0C0A57-E19E-4F5B-858A-8A673891EDC8}"/>
    <hyperlink ref="AI8754" r:id="rId1276" xr:uid="{79448F9C-D4A9-47DC-9875-31BAE919CC75}"/>
    <hyperlink ref="AI5897" r:id="rId1277" xr:uid="{774D26A2-4F89-45CC-B01D-5F64B44750D8}"/>
    <hyperlink ref="AI488" r:id="rId1278" xr:uid="{ED20F664-BCCA-4686-81E0-A5071C100BDE}"/>
    <hyperlink ref="AI7454" r:id="rId1279" xr:uid="{7F23E27F-4280-4CFF-ACB3-716823592125}"/>
    <hyperlink ref="AI1940" r:id="rId1280" xr:uid="{C4354C90-D0F8-4885-953A-32FC73884206}"/>
    <hyperlink ref="AI6087" r:id="rId1281" xr:uid="{BB235980-65E7-4863-AA13-490FB5734605}"/>
    <hyperlink ref="AI7733" r:id="rId1282" xr:uid="{02A67024-6B7C-4AB7-BA38-B82F40B298D1}"/>
    <hyperlink ref="AI6720" r:id="rId1283" xr:uid="{27720962-B64A-4223-ADD4-44FE1DF95EED}"/>
    <hyperlink ref="AI4423" r:id="rId1284" xr:uid="{3B4D5D96-1DDA-4514-9D23-5F4B4F341B94}"/>
    <hyperlink ref="AI7636" r:id="rId1285" xr:uid="{41D1D79B-85B6-4428-B1A6-21B2D2040DBB}"/>
    <hyperlink ref="AI7097" r:id="rId1286" xr:uid="{187C34D2-E20E-472B-A14D-D240014F9441}"/>
    <hyperlink ref="AI6176" r:id="rId1287" xr:uid="{D4894CAE-C260-4D7B-8737-788F22EBAFD0}"/>
    <hyperlink ref="AI8982" r:id="rId1288" xr:uid="{4DFA6B22-D5AF-4413-A9D7-29BFEB4E7B04}"/>
    <hyperlink ref="AI365" r:id="rId1289" xr:uid="{B8D9FDAE-70C9-41BA-B90A-487DA249B314}"/>
    <hyperlink ref="AI8944" r:id="rId1290" xr:uid="{DEA54F9C-51BF-4AB1-9A42-1EC311509DDF}"/>
    <hyperlink ref="AI8590" r:id="rId1291" xr:uid="{C8EE6063-9F51-4E80-B56A-0EB437DAAF83}"/>
    <hyperlink ref="AI3496" r:id="rId1292" xr:uid="{2273C5F1-2826-4CDC-8832-2AC737594524}"/>
    <hyperlink ref="AI7576" r:id="rId1293" xr:uid="{98935429-62E1-4B15-8321-E4015341AE9D}"/>
    <hyperlink ref="AI2928" r:id="rId1294" display="https://reverb.com/item/97776094-1953-f-e-olds-son-studio-bb-trumpet-la-era-tension-free-rebuild?bk=eyJhbGciOiJIUzI1NiJ9.eyJqdGkiOiJlZjcxZDViMi1hZjkzLTRlYTctYTEyMy1lZWNmNWZmMTBlZDkiLCJpYXQiOjE3ODAzNjEwNDUsInVzZXJfaWQiOiIzNjUwNzk5Iiwic2Vzc2lvbl9pZCI6IjM2MTg4NjNkLTQwZTMtNDM4Mi04MjcwLTRkN2I4ODUwZDY0ZiIsImNvb2tpZV9pZCI6IjA4ZGU0NWE0LThhOGYtNDdkMi05ODk4LTI5NDUwNDhlNDQ2MCIsInByb2R1Y3RfaWQiOiI5Nzc3NjA5NCIsInNvdXJjZSI6Ik5PTkUifQ.Ky2BD9xLmYEU4ZPQdvQ61RRc0Y0jVV0UqDcX84pfXjw" xr:uid="{C1AD85D8-6564-4AEB-9835-2AC726825A75}"/>
    <hyperlink ref="AI2927" r:id="rId1295" xr:uid="{0AB4EA30-4112-462A-B97B-8DED309127E9}"/>
    <hyperlink ref="AI2330" r:id="rId1296" xr:uid="{5FD74ED6-3A43-438B-BCDC-80F68E8509FF}"/>
    <hyperlink ref="AI6108" r:id="rId1297" xr:uid="{AC80BC9D-90AA-45E4-8610-D745BE026A4E}"/>
    <hyperlink ref="AI2501" r:id="rId1298" xr:uid="{40D8959B-E5C8-4224-A6F4-0B289C18C98F}"/>
    <hyperlink ref="AI2687" r:id="rId1299" xr:uid="{9F083890-C2D6-4CBD-8300-FACF81101E33}"/>
    <hyperlink ref="AI4056" r:id="rId1300" xr:uid="{44A4C3F7-873E-43CD-B6B6-0B20B85A4E9B}"/>
    <hyperlink ref="AI1164" r:id="rId1301" xr:uid="{5583D553-1D68-4EDA-9438-FC73509217A7}"/>
    <hyperlink ref="AI5239" r:id="rId1302" xr:uid="{9DC3AC74-C150-4F6E-B3B0-0966FE6FDB20}"/>
    <hyperlink ref="AI1915" r:id="rId1303" xr:uid="{458CF898-315F-43A0-85DF-7F8BC0262FCA}"/>
    <hyperlink ref="AI4730" r:id="rId1304" xr:uid="{08496662-1E48-4F07-8F80-74218CA64A29}"/>
    <hyperlink ref="AI3788" r:id="rId1305" xr:uid="{2556B7FD-EEE4-4967-92B3-8F38135E67FD}"/>
    <hyperlink ref="AI6243" r:id="rId1306" xr:uid="{23B32F0E-7006-4F05-A7EC-E75D1496A76E}"/>
    <hyperlink ref="AI6582" r:id="rId1307" xr:uid="{FD171A4D-1177-4A87-9405-5DB44F86701F}"/>
    <hyperlink ref="AI7297" r:id="rId1308" xr:uid="{A9D743B4-7EB7-4600-BFCE-0F7857A97D9E}"/>
    <hyperlink ref="AI2965" r:id="rId1309" xr:uid="{3ABB8F04-2AE1-408A-90C0-D9F5DE600F28}"/>
    <hyperlink ref="AI7624" r:id="rId1310" xr:uid="{E09F5ACC-7AD7-4A9D-9CE9-2AC4588F07B8}"/>
    <hyperlink ref="AI4256" r:id="rId1311" xr:uid="{7B140963-8E5C-45B6-AC62-4DB87E7073CB}"/>
    <hyperlink ref="AI4669" r:id="rId1312" xr:uid="{1EBB911A-8226-4762-87F9-B2CD647AAC81}"/>
    <hyperlink ref="AI6129" r:id="rId1313" xr:uid="{5B23BC31-E4C2-41E5-8210-FA744A34EE9D}"/>
    <hyperlink ref="AI4677" r:id="rId1314" xr:uid="{EE601416-A8DC-4AC4-B3AB-39087B928A15}"/>
    <hyperlink ref="AI4713" r:id="rId1315" xr:uid="{8C57BF7F-21AA-4E89-80D0-E8665350834C}"/>
    <hyperlink ref="AI7737" r:id="rId1316" location="lightbox" display="https://www.reddit.com/r/Vintage_Trumpets/comments/1u563jl/olds_guarantee_card_a10_ambassdor_sn_793480/ - lightbox" xr:uid="{08A9E3EC-EDF4-4A63-8D06-94C15BD7163C}"/>
    <hyperlink ref="AI1717" r:id="rId1317" xr:uid="{79E5A1CC-341A-402A-92B0-B14856456A2F}"/>
    <hyperlink ref="AI7419" r:id="rId1318" xr:uid="{D4228387-661B-4F19-99E0-54846FD0893B}"/>
    <hyperlink ref="AI4570" r:id="rId1319" xr:uid="{66A50F8D-C059-4A74-9768-E813B351FCE4}"/>
    <hyperlink ref="AI8559" r:id="rId1320" xr:uid="{AD79E85C-A571-4E68-AC9E-29129C1A92FF}"/>
    <hyperlink ref="AI6900" r:id="rId1321" xr:uid="{83078C04-ECA6-44D7-808F-790ADE93D266}"/>
    <hyperlink ref="AI7432" r:id="rId1322" xr:uid="{AE2D37DC-1645-495D-BBFE-405C4250C352}"/>
    <hyperlink ref="AI8060" r:id="rId1323" xr:uid="{5B907876-6933-4F7B-BAA1-9BA511D1B684}"/>
    <hyperlink ref="AI8002" r:id="rId1324" xr:uid="{784828E0-F1B0-4EC1-8FDF-66FE14707D35}"/>
    <hyperlink ref="AI8198" r:id="rId1325" xr:uid="{8796B2CA-93E9-4DDB-8E23-21EB4BC4E9ED}"/>
    <hyperlink ref="AI7224" r:id="rId1326" xr:uid="{D546A60A-C829-4BD4-9308-0A2200329F18}"/>
    <hyperlink ref="AI8305" r:id="rId1327" xr:uid="{F4F653E2-0203-4ED2-9E05-71BA7753E398}"/>
    <hyperlink ref="AI6793" r:id="rId1328" xr:uid="{534869BA-84E1-472C-BED0-C2DCD2AF7A83}"/>
    <hyperlink ref="AI6132" r:id="rId1329" xr:uid="{2BF4D516-EDF9-4E8E-922B-8B7077822F49}"/>
    <hyperlink ref="AI3349" r:id="rId1330" xr:uid="{2736D907-AFB1-4F11-9DCA-C825C3B6196D}"/>
    <hyperlink ref="AI9081" r:id="rId1331" xr:uid="{595C7F8E-1F79-45EF-BEE1-A1A731E54C5C}"/>
    <hyperlink ref="AI8763" r:id="rId1332" xr:uid="{8F13CF03-46D3-4B0A-B8FD-C30688A2E66B}"/>
    <hyperlink ref="AI3585" r:id="rId1333" xr:uid="{6737EB53-BCBB-46E8-BD04-EE4D60066259}"/>
    <hyperlink ref="AI8361" r:id="rId1334" xr:uid="{BA61EB25-A38D-42F3-A71D-B52D7BC0F8FA}"/>
    <hyperlink ref="AI4305" r:id="rId1335" xr:uid="{9825C6A2-4548-4BD7-9D78-644194B5376A}"/>
    <hyperlink ref="AI7137" r:id="rId1336" xr:uid="{1D92EE76-A7DC-4FC1-8A22-5A33B0B72DE8}"/>
    <hyperlink ref="AI4728" r:id="rId1337" xr:uid="{0917867E-A41F-49E7-98AD-9C1442C97A50}"/>
    <hyperlink ref="AI3057" r:id="rId1338" xr:uid="{FDE87BD4-954A-42E7-BBF5-A124E8501A7C}"/>
    <hyperlink ref="AI7236" r:id="rId1339" xr:uid="{902C99AE-2FB6-43B8-ADC1-7E00C89EC54C}"/>
    <hyperlink ref="AI1285" r:id="rId1340" xr:uid="{C156C06A-FB4C-46CB-A954-5C2237EEA921}"/>
    <hyperlink ref="AI7091" r:id="rId1341" xr:uid="{7ECA83DA-552A-48EB-B7AF-D38DD0C5F62F}"/>
    <hyperlink ref="AI7580" r:id="rId1342" xr:uid="{D443182C-7364-492A-A9A3-678F7CFAD35D}"/>
    <hyperlink ref="AI8563" r:id="rId1343" xr:uid="{7DA6E312-C9C8-458B-A422-A2FFBE56FF99}"/>
    <hyperlink ref="AI5954" r:id="rId1344" xr:uid="{AFD8F1EA-76A9-48B6-87B3-6464AECA7973}"/>
    <hyperlink ref="AI2113" r:id="rId1345" xr:uid="{ECC702DA-8904-4696-92F7-27A5A0C420A5}"/>
    <hyperlink ref="AI7173" r:id="rId1346" xr:uid="{F1FA9C88-42F7-4484-9D7D-08B23496DB21}"/>
    <hyperlink ref="AI7967" r:id="rId1347" xr:uid="{B000BC04-7144-430F-BF11-8EB725856021}"/>
    <hyperlink ref="AI3164" r:id="rId1348" xr:uid="{29FB007A-7AC5-4EBB-842A-722FBED99721}"/>
    <hyperlink ref="AI7415" r:id="rId1349" xr:uid="{B28F1565-60C8-43C3-BAFC-C0EFF7CA87B2}"/>
    <hyperlink ref="AI3949" r:id="rId1350" xr:uid="{D6B21625-6A4A-4BF9-B5C3-ED5D11432FE6}"/>
    <hyperlink ref="AI8157" r:id="rId1351" xr:uid="{EEE27BB4-F91D-407F-BE41-9CD76A9EB051}"/>
    <hyperlink ref="AI7166" r:id="rId1352" xr:uid="{3B66C1D6-1307-416A-9CBA-31EB267C6CC3}"/>
    <hyperlink ref="AI2116" r:id="rId1353" xr:uid="{D8B18EEF-1DD1-489E-AF8B-03F666E1F5A8}"/>
    <hyperlink ref="AI5021" r:id="rId1354" xr:uid="{05D682F4-D1FD-4DE6-BCA0-725923FBCA42}"/>
    <hyperlink ref="AI5114" r:id="rId1355" xr:uid="{BEDE1DA4-81F1-436E-9DAE-570CD3ECDF2A}"/>
    <hyperlink ref="AI7631" r:id="rId1356" xr:uid="{E9AF71E1-3271-4889-999E-F26E81240A0C}"/>
    <hyperlink ref="AI7753" r:id="rId1357" xr:uid="{DF0BA3B4-8A99-46A6-8697-D998F5AAF716}"/>
    <hyperlink ref="AI3973" r:id="rId1358" xr:uid="{301C0DC7-6DD5-491E-99C6-F2D90E3E4991}"/>
    <hyperlink ref="AI7382" r:id="rId1359" xr:uid="{DE934405-5741-4C5B-903F-30DBAD38733A}"/>
    <hyperlink ref="AI8502" r:id="rId1360" xr:uid="{F43D77C8-019A-4A80-87AE-655B8A4C955B}"/>
    <hyperlink ref="AI5255" r:id="rId1361" xr:uid="{9FDACDEC-CC63-4944-A0D7-AC2FAAD169D1}"/>
    <hyperlink ref="AI6837" r:id="rId1362" xr:uid="{A621139E-8499-4692-9339-4D6C638294A5}"/>
    <hyperlink ref="AI1619" r:id="rId1363" xr:uid="{A4D34C18-2694-4E5C-B6C0-087BF954AADD}"/>
    <hyperlink ref="AI2385" r:id="rId1364" xr:uid="{71A40C7B-DD23-4046-9772-EE69DB91D095}"/>
    <hyperlink ref="AI1505" r:id="rId1365" xr:uid="{F4D1B273-B71B-4D7E-98F3-D6ECABC0F35D}"/>
    <hyperlink ref="AI5735" r:id="rId1366" xr:uid="{2A196771-BBA0-4672-9E3D-64CB51F90E2C}"/>
    <hyperlink ref="AI4842" r:id="rId1367" xr:uid="{A7C4CCCD-1304-4C0C-BE4E-6D45DCA61FF2}"/>
    <hyperlink ref="AI5419" r:id="rId1368" xr:uid="{8E077A38-1A1E-431D-AE91-33BE572AB79E}"/>
    <hyperlink ref="AI6153" r:id="rId1369" xr:uid="{853A284F-392C-42C0-93DF-4D18787C8CEF}"/>
    <hyperlink ref="AI6981" r:id="rId1370" xr:uid="{B07CBA81-380C-4D49-B1CB-966504110FB7}"/>
    <hyperlink ref="AI4404" r:id="rId1371" xr:uid="{975B00BE-1C1D-4197-9CED-E920AC01D665}"/>
    <hyperlink ref="AI4367" r:id="rId1372" xr:uid="{35359F2E-943F-4FE1-97E1-BC0B09E85E21}"/>
    <hyperlink ref="AI1835" r:id="rId1373" xr:uid="{6234A12E-B143-441B-A504-960591A5D33A}"/>
    <hyperlink ref="AI4086" r:id="rId1374" xr:uid="{0C2F11C6-DEEA-4899-B3DE-54CB7987420A}"/>
    <hyperlink ref="AI334" r:id="rId1375" xr:uid="{6B216AED-5729-4C2B-B628-B16862E60D4C}"/>
    <hyperlink ref="AI4670" r:id="rId1376" xr:uid="{D9A6E5D6-69B5-4EE6-AA5E-3D1340164D33}"/>
    <hyperlink ref="AI5524" r:id="rId1377" xr:uid="{CC11A3C9-9B4C-4DF4-9845-C72EB723F14B}"/>
    <hyperlink ref="AI7241" r:id="rId1378" xr:uid="{D11AF7B4-5505-47FA-AADD-D3E3AB6C57F5}"/>
    <hyperlink ref="AI5224" r:id="rId1379" xr:uid="{179EB32B-5E81-4AF1-88F0-F19313C3864F}"/>
    <hyperlink ref="AI7014" r:id="rId1380" xr:uid="{6FA41000-3E09-49DF-84C6-D78EB3C31648}"/>
    <hyperlink ref="AI2558" r:id="rId1381" xr:uid="{66B26925-722B-4D0E-B802-0574D113EC2E}"/>
    <hyperlink ref="AI7228" r:id="rId1382" xr:uid="{A943D7D8-F352-4CD0-AA29-289577F4086A}"/>
    <hyperlink ref="AI6637" r:id="rId1383" xr:uid="{0387EE15-9113-478C-A396-1345BB00E766}"/>
    <hyperlink ref="AI2733" r:id="rId1384" xr:uid="{782FC022-533B-4AFF-A280-54C1000673C4}"/>
    <hyperlink ref="AI2525" r:id="rId1385" xr:uid="{BCB0A135-7897-448E-926D-E57CE57CFC57}"/>
    <hyperlink ref="AI2342" r:id="rId1386" xr:uid="{404DBD10-C781-4B53-9370-336846A4679A}"/>
    <hyperlink ref="AI3229" r:id="rId1387" xr:uid="{A908B25A-6690-4056-B830-D0E7D92A494C}"/>
    <hyperlink ref="AI4252" r:id="rId1388" xr:uid="{60A7D776-AE09-44B8-B022-10BC2680274F}"/>
    <hyperlink ref="AI7830" r:id="rId1389" xr:uid="{149261DC-A71C-4DF9-9800-DBC54F6D8DED}"/>
    <hyperlink ref="AI609" r:id="rId1390" xr:uid="{E5BE3294-E540-4E26-B0F3-85F1807CACE8}"/>
    <hyperlink ref="AI7986" r:id="rId1391" xr:uid="{C9DBFCAC-1A16-40F5-B39C-AA1E7699FFA4}"/>
    <hyperlink ref="AI1541" r:id="rId1392" xr:uid="{1B19EDC8-9F3B-443B-953A-52ADF5AE4307}"/>
    <hyperlink ref="AI8154" r:id="rId1393" xr:uid="{31C245F4-C0FC-4D4B-AD04-84BAEE316DB3}"/>
    <hyperlink ref="AI4352" r:id="rId1394" xr:uid="{F198C33C-7652-4843-AB39-ECC53018412B}"/>
    <hyperlink ref="AI4984" r:id="rId1395" xr:uid="{1C33F133-4573-405C-9832-0E09F19D984C}"/>
    <hyperlink ref="AI5074" r:id="rId1396" xr:uid="{DB279315-1DC9-4DD6-B0DA-D2C7C1B98F23}"/>
    <hyperlink ref="AI3897" r:id="rId1397" xr:uid="{E8D69722-598B-4476-8121-A85C8A08D9A8}"/>
    <hyperlink ref="AI5771" r:id="rId1398" xr:uid="{A0686075-E287-434E-999F-231A7AA85215}"/>
    <hyperlink ref="AI8281" r:id="rId1399" xr:uid="{A39772B0-6F12-4D17-8C47-7327C9EDA327}"/>
    <hyperlink ref="AI8096" r:id="rId1400" xr:uid="{0547D116-97EA-40C2-B2D6-1EA0F1650FA8}"/>
    <hyperlink ref="AI7501" r:id="rId1401" xr:uid="{E848A0AA-588A-4EFA-A70C-F9F201250DD4}"/>
    <hyperlink ref="AI6608" r:id="rId1402" xr:uid="{863D278C-999A-4A6D-A8BD-109E01FCFF55}"/>
    <hyperlink ref="AI3749" r:id="rId1403" xr:uid="{53112DA9-E34B-4AF0-B882-41261A7E1142}"/>
    <hyperlink ref="AI4747" r:id="rId1404" xr:uid="{9D471EE6-EB3C-4411-A376-4ED559DE9961}"/>
    <hyperlink ref="AI997" r:id="rId1405" xr:uid="{332D60FD-D000-4FA0-ABEB-BE4079048674}"/>
    <hyperlink ref="AI2056" r:id="rId1406" xr:uid="{607F2646-916E-4413-BDEF-F0DC676D1D4D}"/>
    <hyperlink ref="AI6045" r:id="rId1407" xr:uid="{B7A9F902-21AE-453F-A384-1C5A394892EB}"/>
    <hyperlink ref="AI4985" r:id="rId1408" xr:uid="{7852B544-A59C-4FA2-91CA-A863B7EE80D1}"/>
    <hyperlink ref="AI7577" r:id="rId1409" xr:uid="{448C9DB5-C21A-44D0-B7E2-CFC399F497F8}"/>
    <hyperlink ref="AI7455" r:id="rId1410" xr:uid="{FEA380F6-2DA4-452D-8342-74D6D3D7AD52}"/>
    <hyperlink ref="AI3645" r:id="rId1411" xr:uid="{D6BE0242-BF1E-4A72-964E-E24C986EF1A5}"/>
    <hyperlink ref="AI4765" r:id="rId1412" xr:uid="{5A25ABC4-685F-42AF-B499-D2464A034D2C}"/>
    <hyperlink ref="AI3595" r:id="rId1413" xr:uid="{0A3C7904-68AB-4BEA-B954-64A30C0EB3F7}"/>
    <hyperlink ref="AI5333" r:id="rId1414" xr:uid="{8655B2B4-C84D-42DF-A0E3-710C8EAACFC3}"/>
    <hyperlink ref="AI7511" r:id="rId1415" xr:uid="{827E6A7F-B72F-4CA7-9E98-29D70456086D}"/>
    <hyperlink ref="AI7648" r:id="rId1416" xr:uid="{D6ABC058-55A2-4FC6-B954-90F00A8D998D}"/>
    <hyperlink ref="AI430" r:id="rId1417" xr:uid="{1F7D5EC6-DB0E-44F4-B9BC-0ABDAEFE7146}"/>
    <hyperlink ref="AI3382" r:id="rId1418" xr:uid="{361F96A7-43E3-4DD3-BE7F-43953C2446A4}"/>
    <hyperlink ref="AI4990" r:id="rId1419" xr:uid="{45D8AA0A-C122-4B77-B2FE-233677FD431A}"/>
    <hyperlink ref="AI8033" r:id="rId1420" xr:uid="{513F51CD-34D5-407D-89E8-79C67C041CCB}"/>
    <hyperlink ref="AI8178" r:id="rId1421" xr:uid="{E2CB7D7D-0762-489A-9556-5BF002012BB3}"/>
    <hyperlink ref="AI895" r:id="rId1422" xr:uid="{2E42A2B7-D050-4ADC-9004-67D524C53AEF}"/>
    <hyperlink ref="AI5106" r:id="rId1423" xr:uid="{6237D0E0-0B6B-43E9-8EFC-677F74630286}"/>
    <hyperlink ref="AI1797" r:id="rId1424" xr:uid="{CFA712B5-0BF4-4A17-BCF4-A20466664A5E}"/>
    <hyperlink ref="AI3621" r:id="rId1425" xr:uid="{EBB98F83-E3E9-43C7-A988-73C3DC5F4CF5}"/>
    <hyperlink ref="AI4284" r:id="rId1426" xr:uid="{5BC8FE38-7230-4F33-9EC4-BCB41AA6E998}"/>
    <hyperlink ref="AI4409" r:id="rId1427" xr:uid="{5EE19824-F8C6-499F-80A5-DBE2ECB4052C}"/>
    <hyperlink ref="AI3266" r:id="rId1428" xr:uid="{FE35E0A3-80F3-4DA0-9368-2510DD6539DA}"/>
    <hyperlink ref="AI7623" r:id="rId1429" xr:uid="{59A9660A-A241-452F-A60A-8D0F4E3AA6EF}"/>
    <hyperlink ref="AI6065" r:id="rId1430" xr:uid="{FC79DAD6-BED5-4F08-AD60-CA57270D23AB}"/>
    <hyperlink ref="AI7243" r:id="rId1431" xr:uid="{0F0C74AA-3B2F-445B-9589-B0C1823267E6}"/>
    <hyperlink ref="AI7018" r:id="rId1432" xr:uid="{83A403C7-CFC6-470B-9762-4F7409A4ACF1}"/>
    <hyperlink ref="AI8134" r:id="rId1433" xr:uid="{762E02FF-087D-4F2C-92D8-91988D590AA3}"/>
    <hyperlink ref="AI4481" r:id="rId1434" xr:uid="{C7847E54-0660-46C7-AD97-529BF5E745F6}"/>
    <hyperlink ref="AI7461" r:id="rId1435" xr:uid="{FB828A84-5F07-419D-8FBE-DF03C9E2D009}"/>
    <hyperlink ref="AI4136" r:id="rId1436" xr:uid="{404485AF-B1F4-43C2-A64F-78B3B03C7219}"/>
    <hyperlink ref="AI3373" r:id="rId1437" xr:uid="{030E97AA-ABAF-4F88-B7E7-D19FDFCB70F2}"/>
    <hyperlink ref="AI7746" r:id="rId1438" xr:uid="{04A7C06C-560F-4917-A6E4-82B82D14ED6A}"/>
    <hyperlink ref="AI6254" r:id="rId1439" xr:uid="{954CCA95-D899-4F06-8AC7-F32B203D8E87}"/>
    <hyperlink ref="AI7505" r:id="rId1440" xr:uid="{DE0A7DA3-C1BF-4001-9378-68C663A1EFF9}"/>
    <hyperlink ref="AI6661" r:id="rId1441" xr:uid="{B7E3902C-CD4B-4478-90F9-40DC58BCFD4F}"/>
    <hyperlink ref="AI5842" r:id="rId1442" xr:uid="{62172BEF-88D5-4E4A-A0E6-558F987B18F8}"/>
    <hyperlink ref="AI6603" r:id="rId1443" xr:uid="{9B218B4F-DCF9-4D1E-8B4E-46E6894558D1}"/>
    <hyperlink ref="AI3238" r:id="rId1444" xr:uid="{49EBC061-28EA-4581-994C-6738538C066C}"/>
    <hyperlink ref="AI6189" r:id="rId1445" xr:uid="{193135BF-6F77-405B-A050-9577ED5EB286}"/>
    <hyperlink ref="AI8293" r:id="rId1446" xr:uid="{832B9AF0-378F-470C-AC50-9114B1C81C92}"/>
    <hyperlink ref="AI5062" r:id="rId1447" xr:uid="{4F58E566-6CCB-4E67-9DE0-2BA07CAD88B0}"/>
    <hyperlink ref="AI5595" r:id="rId1448" xr:uid="{013B9B96-ECE8-419A-ACBC-07F32964B640}"/>
    <hyperlink ref="AI6746" r:id="rId1449" xr:uid="{32E0517E-3754-4748-BABA-6F77E0F2DD91}"/>
    <hyperlink ref="AI6590" r:id="rId1450" xr:uid="{BED358F9-D42B-4BC4-BDB7-C7FADF71604C}"/>
    <hyperlink ref="AI1532" r:id="rId1451" xr:uid="{E21BCAFF-D68B-4345-AACA-59E360CCCF2D}"/>
    <hyperlink ref="AI1328" r:id="rId1452" xr:uid="{4864A439-6D80-4FFB-815D-CB02D8FDC2EE}"/>
    <hyperlink ref="AI5490" r:id="rId1453" xr:uid="{1CE4C293-D73D-45D3-BBDD-9F005887D639}"/>
    <hyperlink ref="AI6700" r:id="rId1454" xr:uid="{73D90F43-130D-44AC-9F16-41E3C971FBA3}"/>
    <hyperlink ref="AI6371" r:id="rId1455" xr:uid="{577BEC63-1998-4CEF-B372-09FF0E7CF41B}"/>
    <hyperlink ref="AI2232" r:id="rId1456" xr:uid="{F51E4208-93C5-49FF-AFAE-0C3CBF168BE3}"/>
    <hyperlink ref="AI3230" r:id="rId1457" xr:uid="{8CDEC8B6-4C6A-4FED-830C-9B71E3BECA74}"/>
    <hyperlink ref="AI5597" r:id="rId1458" xr:uid="{62B5B386-DE1F-4084-8D32-DCC811098C8D}"/>
  </hyperlinks>
  <printOptions gridLines="1"/>
  <pageMargins left="0.25" right="0.25" top="0.75" bottom="0.75" header="0.3" footer="0.3"/>
  <pageSetup scale="39" fitToHeight="0" orientation="landscape" r:id="rId1459"/>
  <headerFooter>
    <oddHeader>&amp;COlds Register entries from the original project were not screened, so some user entered data is questionable.  Items that are considered incorrect are highlighted but have not been deleted.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D18D-6F25-4909-A145-865C15A553FB}">
  <sheetPr codeName="Sheet13"/>
  <dimension ref="C1:R81"/>
  <sheetViews>
    <sheetView workbookViewId="0">
      <selection activeCell="R9" sqref="R9"/>
    </sheetView>
  </sheetViews>
  <sheetFormatPr defaultRowHeight="14.5" x14ac:dyDescent="0.35"/>
  <sheetData>
    <row r="1" spans="3:18" x14ac:dyDescent="0.35">
      <c r="C1">
        <v>1942</v>
      </c>
      <c r="D1" t="s">
        <v>186</v>
      </c>
      <c r="E1" t="s">
        <v>3352</v>
      </c>
      <c r="F1" s="9">
        <v>12197</v>
      </c>
      <c r="G1" t="s">
        <v>17</v>
      </c>
      <c r="H1" t="s">
        <v>3351</v>
      </c>
      <c r="I1" t="s">
        <v>3354</v>
      </c>
      <c r="L1">
        <v>81</v>
      </c>
      <c r="M1" t="s">
        <v>3151</v>
      </c>
    </row>
    <row r="2" spans="3:18" x14ac:dyDescent="0.35">
      <c r="C2">
        <v>1942</v>
      </c>
      <c r="D2" t="s">
        <v>186</v>
      </c>
      <c r="E2" t="s">
        <v>3352</v>
      </c>
      <c r="F2" s="9">
        <v>12216</v>
      </c>
      <c r="G2" t="s">
        <v>17</v>
      </c>
      <c r="H2" t="s">
        <v>3351</v>
      </c>
      <c r="I2" t="s">
        <v>3354</v>
      </c>
      <c r="L2">
        <v>3000</v>
      </c>
      <c r="M2" t="s">
        <v>3271</v>
      </c>
    </row>
    <row r="3" spans="3:18" x14ac:dyDescent="0.35">
      <c r="C3">
        <v>1942</v>
      </c>
      <c r="D3" t="s">
        <v>327</v>
      </c>
      <c r="E3" t="s">
        <v>3352</v>
      </c>
      <c r="F3" s="9">
        <v>12285</v>
      </c>
      <c r="G3" t="s">
        <v>17</v>
      </c>
      <c r="H3" t="s">
        <v>3351</v>
      </c>
      <c r="I3" t="s">
        <v>3354</v>
      </c>
    </row>
    <row r="4" spans="3:18" x14ac:dyDescent="0.35">
      <c r="C4">
        <v>1942</v>
      </c>
      <c r="D4" t="s">
        <v>186</v>
      </c>
      <c r="E4" t="s">
        <v>3352</v>
      </c>
      <c r="F4" s="9">
        <v>12561</v>
      </c>
      <c r="G4" t="s">
        <v>17</v>
      </c>
      <c r="H4" t="s">
        <v>3351</v>
      </c>
      <c r="I4" t="s">
        <v>3354</v>
      </c>
      <c r="L4">
        <f>+L1/L2</f>
        <v>2.7E-2</v>
      </c>
    </row>
    <row r="5" spans="3:18" x14ac:dyDescent="0.35">
      <c r="C5">
        <v>1942</v>
      </c>
      <c r="D5" t="s">
        <v>186</v>
      </c>
      <c r="E5" t="s">
        <v>3352</v>
      </c>
      <c r="F5" s="9">
        <v>12581</v>
      </c>
      <c r="G5" t="s">
        <v>17</v>
      </c>
      <c r="H5" t="s">
        <v>3351</v>
      </c>
      <c r="I5" t="s">
        <v>3354</v>
      </c>
    </row>
    <row r="6" spans="3:18" x14ac:dyDescent="0.35">
      <c r="C6">
        <v>1942</v>
      </c>
      <c r="D6" t="s">
        <v>186</v>
      </c>
      <c r="E6" t="s">
        <v>3352</v>
      </c>
      <c r="F6" s="9">
        <v>12656</v>
      </c>
      <c r="G6" t="s">
        <v>17</v>
      </c>
      <c r="H6" t="s">
        <v>3351</v>
      </c>
      <c r="I6" t="s">
        <v>3354</v>
      </c>
    </row>
    <row r="7" spans="3:18" x14ac:dyDescent="0.35">
      <c r="C7">
        <v>1942</v>
      </c>
      <c r="D7" t="s">
        <v>59</v>
      </c>
      <c r="E7" t="s">
        <v>3352</v>
      </c>
      <c r="F7" s="9">
        <v>12665</v>
      </c>
      <c r="G7" t="s">
        <v>17</v>
      </c>
      <c r="H7" t="s">
        <v>3351</v>
      </c>
      <c r="I7" t="s">
        <v>3354</v>
      </c>
      <c r="M7" t="s">
        <v>3354</v>
      </c>
      <c r="N7">
        <v>30</v>
      </c>
      <c r="P7">
        <f>+N7/N11</f>
        <v>0.37037037037037035</v>
      </c>
      <c r="R7">
        <f>+N7/R11</f>
        <v>0.41666666666666669</v>
      </c>
    </row>
    <row r="8" spans="3:18" x14ac:dyDescent="0.35">
      <c r="C8">
        <v>1942</v>
      </c>
      <c r="D8" t="s">
        <v>186</v>
      </c>
      <c r="E8" t="s">
        <v>3352</v>
      </c>
      <c r="F8" s="9">
        <v>12685</v>
      </c>
      <c r="G8" t="s">
        <v>17</v>
      </c>
      <c r="H8" t="s">
        <v>3351</v>
      </c>
      <c r="I8" t="s">
        <v>3354</v>
      </c>
      <c r="M8" t="s">
        <v>34</v>
      </c>
      <c r="N8">
        <v>42</v>
      </c>
      <c r="P8">
        <f>+N8/N11</f>
        <v>0.51851851851851849</v>
      </c>
      <c r="R8">
        <f>+N8/R11</f>
        <v>0.58333333333333337</v>
      </c>
    </row>
    <row r="9" spans="3:18" ht="18.5" x14ac:dyDescent="0.45">
      <c r="C9" s="32">
        <v>1943</v>
      </c>
      <c r="D9" s="14" t="s">
        <v>186</v>
      </c>
      <c r="E9" s="14" t="s">
        <v>3352</v>
      </c>
      <c r="F9" s="9">
        <v>12740</v>
      </c>
      <c r="H9" s="14" t="s">
        <v>3351</v>
      </c>
      <c r="I9" s="14" t="s">
        <v>3354</v>
      </c>
      <c r="M9" t="s">
        <v>1959</v>
      </c>
      <c r="N9">
        <v>9</v>
      </c>
      <c r="P9">
        <f>+N9/N11</f>
        <v>0.1111111111111111</v>
      </c>
    </row>
    <row r="10" spans="3:18" x14ac:dyDescent="0.35">
      <c r="C10">
        <v>1943</v>
      </c>
      <c r="D10" t="s">
        <v>186</v>
      </c>
      <c r="E10" t="s">
        <v>3352</v>
      </c>
      <c r="F10" s="9">
        <v>12848</v>
      </c>
      <c r="G10" t="s">
        <v>17</v>
      </c>
      <c r="H10" t="s">
        <v>3351</v>
      </c>
      <c r="I10" t="s">
        <v>3354</v>
      </c>
    </row>
    <row r="11" spans="3:18" x14ac:dyDescent="0.35">
      <c r="C11">
        <v>1943</v>
      </c>
      <c r="D11" t="s">
        <v>221</v>
      </c>
      <c r="E11" t="s">
        <v>3352</v>
      </c>
      <c r="F11" s="9">
        <v>13120</v>
      </c>
      <c r="G11" t="s">
        <v>17</v>
      </c>
      <c r="H11" t="s">
        <v>3351</v>
      </c>
      <c r="I11" t="s">
        <v>3354</v>
      </c>
      <c r="N11">
        <f>SUM(N7:N10)</f>
        <v>81</v>
      </c>
      <c r="R11">
        <v>72</v>
      </c>
    </row>
    <row r="12" spans="3:18" x14ac:dyDescent="0.35">
      <c r="C12">
        <v>1943</v>
      </c>
      <c r="D12" t="s">
        <v>221</v>
      </c>
      <c r="E12" t="s">
        <v>3352</v>
      </c>
      <c r="F12" s="9">
        <v>13146</v>
      </c>
      <c r="G12" t="s">
        <v>17</v>
      </c>
      <c r="H12" t="s">
        <v>3351</v>
      </c>
      <c r="I12" t="s">
        <v>3354</v>
      </c>
    </row>
    <row r="13" spans="3:18" x14ac:dyDescent="0.35">
      <c r="C13">
        <v>1943</v>
      </c>
      <c r="D13" t="s">
        <v>221</v>
      </c>
      <c r="E13" t="s">
        <v>3352</v>
      </c>
      <c r="F13" s="9">
        <v>13175</v>
      </c>
      <c r="G13" t="s">
        <v>17</v>
      </c>
      <c r="H13" t="s">
        <v>3351</v>
      </c>
      <c r="I13" t="s">
        <v>3354</v>
      </c>
    </row>
    <row r="14" spans="3:18" x14ac:dyDescent="0.35">
      <c r="C14">
        <v>1943</v>
      </c>
      <c r="D14" t="s">
        <v>327</v>
      </c>
      <c r="E14" t="s">
        <v>3352</v>
      </c>
      <c r="F14" s="9">
        <v>13215</v>
      </c>
      <c r="G14" t="s">
        <v>17</v>
      </c>
      <c r="H14" t="s">
        <v>3351</v>
      </c>
      <c r="I14" t="s">
        <v>3354</v>
      </c>
    </row>
    <row r="15" spans="3:18" x14ac:dyDescent="0.35">
      <c r="C15">
        <v>1943</v>
      </c>
      <c r="D15" t="s">
        <v>221</v>
      </c>
      <c r="E15" t="s">
        <v>3352</v>
      </c>
      <c r="F15" s="9">
        <v>13277</v>
      </c>
      <c r="G15" t="s">
        <v>17</v>
      </c>
      <c r="H15" t="s">
        <v>3351</v>
      </c>
      <c r="I15" t="s">
        <v>3354</v>
      </c>
    </row>
    <row r="16" spans="3:18" x14ac:dyDescent="0.35">
      <c r="C16">
        <v>1943</v>
      </c>
      <c r="D16" t="s">
        <v>221</v>
      </c>
      <c r="E16" t="s">
        <v>3352</v>
      </c>
      <c r="F16" s="9">
        <v>13356</v>
      </c>
      <c r="G16" t="s">
        <v>17</v>
      </c>
      <c r="H16" t="s">
        <v>3351</v>
      </c>
      <c r="I16" t="s">
        <v>3354</v>
      </c>
    </row>
    <row r="17" spans="3:9" x14ac:dyDescent="0.35">
      <c r="C17">
        <v>1943</v>
      </c>
      <c r="D17" t="s">
        <v>221</v>
      </c>
      <c r="E17" t="s">
        <v>3352</v>
      </c>
      <c r="F17" s="9">
        <v>13489</v>
      </c>
      <c r="G17" t="s">
        <v>17</v>
      </c>
      <c r="H17" t="s">
        <v>3351</v>
      </c>
      <c r="I17" t="s">
        <v>3354</v>
      </c>
    </row>
    <row r="18" spans="3:9" x14ac:dyDescent="0.35">
      <c r="C18">
        <v>1944</v>
      </c>
      <c r="D18" t="s">
        <v>221</v>
      </c>
      <c r="E18" t="s">
        <v>3352</v>
      </c>
      <c r="F18" s="9">
        <v>13579</v>
      </c>
      <c r="G18" t="s">
        <v>17</v>
      </c>
      <c r="H18" t="s">
        <v>3351</v>
      </c>
      <c r="I18" t="s">
        <v>3354</v>
      </c>
    </row>
    <row r="19" spans="3:9" x14ac:dyDescent="0.35">
      <c r="C19">
        <v>1944</v>
      </c>
      <c r="D19" t="s">
        <v>221</v>
      </c>
      <c r="E19" t="s">
        <v>3352</v>
      </c>
      <c r="F19" s="9">
        <v>13825</v>
      </c>
      <c r="G19" t="s">
        <v>17</v>
      </c>
      <c r="H19" t="s">
        <v>3351</v>
      </c>
      <c r="I19" t="s">
        <v>3354</v>
      </c>
    </row>
    <row r="20" spans="3:9" x14ac:dyDescent="0.35">
      <c r="C20">
        <v>1944</v>
      </c>
      <c r="D20" t="s">
        <v>314</v>
      </c>
      <c r="E20" t="s">
        <v>3353</v>
      </c>
      <c r="F20" s="9">
        <v>13990</v>
      </c>
      <c r="G20" t="s">
        <v>17</v>
      </c>
      <c r="H20" t="s">
        <v>3351</v>
      </c>
      <c r="I20" t="s">
        <v>3354</v>
      </c>
    </row>
    <row r="21" spans="3:9" ht="18.5" x14ac:dyDescent="0.45">
      <c r="C21" s="32">
        <v>1945</v>
      </c>
      <c r="D21" t="s">
        <v>221</v>
      </c>
      <c r="E21" t="s">
        <v>3352</v>
      </c>
      <c r="F21" s="9">
        <v>14244</v>
      </c>
      <c r="G21" t="s">
        <v>17</v>
      </c>
      <c r="H21" t="s">
        <v>3351</v>
      </c>
      <c r="I21" t="s">
        <v>3354</v>
      </c>
    </row>
    <row r="22" spans="3:9" x14ac:dyDescent="0.35">
      <c r="C22">
        <v>1945</v>
      </c>
      <c r="D22" t="s">
        <v>221</v>
      </c>
      <c r="E22" t="s">
        <v>3352</v>
      </c>
      <c r="F22" s="9">
        <v>14413</v>
      </c>
      <c r="H22" t="s">
        <v>3351</v>
      </c>
      <c r="I22" t="s">
        <v>3354</v>
      </c>
    </row>
    <row r="23" spans="3:9" x14ac:dyDescent="0.35">
      <c r="C23">
        <v>1945</v>
      </c>
      <c r="D23" t="s">
        <v>221</v>
      </c>
      <c r="E23" t="s">
        <v>3352</v>
      </c>
      <c r="F23" s="9">
        <v>14537</v>
      </c>
      <c r="H23" t="s">
        <v>3351</v>
      </c>
      <c r="I23" t="s">
        <v>3354</v>
      </c>
    </row>
    <row r="24" spans="3:9" x14ac:dyDescent="0.35">
      <c r="C24">
        <v>1945</v>
      </c>
      <c r="D24" t="s">
        <v>314</v>
      </c>
      <c r="E24" t="s">
        <v>3353</v>
      </c>
      <c r="F24" s="9">
        <v>14555</v>
      </c>
      <c r="I24" t="s">
        <v>3354</v>
      </c>
    </row>
    <row r="25" spans="3:9" x14ac:dyDescent="0.35">
      <c r="C25">
        <v>1945</v>
      </c>
      <c r="D25" t="s">
        <v>221</v>
      </c>
      <c r="E25" t="s">
        <v>3352</v>
      </c>
      <c r="F25" s="9">
        <v>14666</v>
      </c>
      <c r="G25" t="s">
        <v>17</v>
      </c>
      <c r="H25" t="s">
        <v>3351</v>
      </c>
      <c r="I25" t="s">
        <v>3354</v>
      </c>
    </row>
    <row r="26" spans="3:9" x14ac:dyDescent="0.35">
      <c r="C26">
        <v>1945</v>
      </c>
      <c r="D26" t="s">
        <v>314</v>
      </c>
      <c r="E26" t="s">
        <v>3353</v>
      </c>
      <c r="F26" s="9">
        <v>14973</v>
      </c>
      <c r="G26" t="s">
        <v>17</v>
      </c>
      <c r="H26" t="s">
        <v>3351</v>
      </c>
      <c r="I26" t="s">
        <v>3354</v>
      </c>
    </row>
    <row r="27" spans="3:9" x14ac:dyDescent="0.35">
      <c r="C27">
        <v>1945</v>
      </c>
      <c r="D27" t="s">
        <v>314</v>
      </c>
      <c r="E27" t="s">
        <v>3353</v>
      </c>
      <c r="F27" s="9">
        <v>14979</v>
      </c>
      <c r="G27" t="s">
        <v>17</v>
      </c>
      <c r="H27" t="s">
        <v>3351</v>
      </c>
      <c r="I27" t="s">
        <v>3354</v>
      </c>
    </row>
    <row r="28" spans="3:9" x14ac:dyDescent="0.35">
      <c r="C28">
        <v>1945</v>
      </c>
      <c r="D28" t="s">
        <v>314</v>
      </c>
      <c r="E28" t="s">
        <v>3353</v>
      </c>
      <c r="F28" s="9">
        <v>14983</v>
      </c>
      <c r="G28" t="s">
        <v>17</v>
      </c>
      <c r="H28" t="s">
        <v>3351</v>
      </c>
      <c r="I28" t="s">
        <v>3354</v>
      </c>
    </row>
    <row r="29" spans="3:9" x14ac:dyDescent="0.35">
      <c r="C29">
        <v>1945</v>
      </c>
      <c r="D29" t="s">
        <v>59</v>
      </c>
      <c r="E29" t="s">
        <v>3352</v>
      </c>
      <c r="F29" s="9">
        <v>14994</v>
      </c>
      <c r="G29" t="s">
        <v>17</v>
      </c>
      <c r="H29" t="s">
        <v>3351</v>
      </c>
      <c r="I29" t="s">
        <v>3354</v>
      </c>
    </row>
    <row r="30" spans="3:9" x14ac:dyDescent="0.35">
      <c r="C30">
        <v>1945</v>
      </c>
      <c r="D30" t="s">
        <v>221</v>
      </c>
      <c r="E30" t="s">
        <v>3352</v>
      </c>
      <c r="F30" s="9">
        <v>14999</v>
      </c>
      <c r="G30" t="s">
        <v>17</v>
      </c>
      <c r="H30" t="s">
        <v>3351</v>
      </c>
      <c r="I30" t="s">
        <v>3354</v>
      </c>
    </row>
    <row r="31" spans="3:9" x14ac:dyDescent="0.35">
      <c r="C31">
        <v>1942</v>
      </c>
      <c r="D31" t="s">
        <v>186</v>
      </c>
      <c r="E31" t="s">
        <v>3352</v>
      </c>
      <c r="F31" s="9">
        <v>12169</v>
      </c>
      <c r="G31" t="s">
        <v>17</v>
      </c>
      <c r="H31" t="s">
        <v>3351</v>
      </c>
      <c r="I31" t="s">
        <v>380</v>
      </c>
    </row>
    <row r="32" spans="3:9" x14ac:dyDescent="0.35">
      <c r="C32">
        <v>1942</v>
      </c>
      <c r="D32" t="s">
        <v>186</v>
      </c>
      <c r="E32" t="s">
        <v>3352</v>
      </c>
      <c r="F32" s="9">
        <v>12323</v>
      </c>
      <c r="G32" t="s">
        <v>17</v>
      </c>
      <c r="H32" t="s">
        <v>3351</v>
      </c>
      <c r="I32" t="s">
        <v>380</v>
      </c>
    </row>
    <row r="33" spans="3:9" x14ac:dyDescent="0.35">
      <c r="C33">
        <v>1942</v>
      </c>
      <c r="D33" t="s">
        <v>327</v>
      </c>
      <c r="E33" t="s">
        <v>3353</v>
      </c>
      <c r="F33" s="9">
        <v>12378</v>
      </c>
      <c r="G33" t="s">
        <v>17</v>
      </c>
      <c r="H33" t="s">
        <v>3351</v>
      </c>
      <c r="I33" t="s">
        <v>380</v>
      </c>
    </row>
    <row r="34" spans="3:9" x14ac:dyDescent="0.35">
      <c r="C34">
        <v>1942</v>
      </c>
      <c r="D34" t="s">
        <v>186</v>
      </c>
      <c r="E34" t="s">
        <v>3353</v>
      </c>
      <c r="F34" s="9">
        <v>12408</v>
      </c>
      <c r="G34" t="s">
        <v>17</v>
      </c>
      <c r="H34" t="s">
        <v>3351</v>
      </c>
      <c r="I34" t="s">
        <v>380</v>
      </c>
    </row>
    <row r="35" spans="3:9" x14ac:dyDescent="0.35">
      <c r="C35">
        <v>1942</v>
      </c>
      <c r="D35" t="s">
        <v>327</v>
      </c>
      <c r="E35" t="s">
        <v>3353</v>
      </c>
      <c r="F35" s="9">
        <v>12425</v>
      </c>
      <c r="G35" t="s">
        <v>17</v>
      </c>
      <c r="H35" t="s">
        <v>3351</v>
      </c>
      <c r="I35" t="s">
        <v>380</v>
      </c>
    </row>
    <row r="36" spans="3:9" x14ac:dyDescent="0.35">
      <c r="C36">
        <v>1942</v>
      </c>
      <c r="D36" t="s">
        <v>327</v>
      </c>
      <c r="E36" t="s">
        <v>3353</v>
      </c>
      <c r="F36" s="9">
        <v>12429</v>
      </c>
      <c r="G36" t="s">
        <v>17</v>
      </c>
      <c r="H36" t="s">
        <v>3351</v>
      </c>
      <c r="I36" t="s">
        <v>380</v>
      </c>
    </row>
    <row r="37" spans="3:9" x14ac:dyDescent="0.35">
      <c r="C37">
        <v>1942</v>
      </c>
      <c r="D37" t="s">
        <v>186</v>
      </c>
      <c r="E37" t="s">
        <v>3352</v>
      </c>
      <c r="F37" s="9">
        <v>12565</v>
      </c>
      <c r="I37" t="s">
        <v>380</v>
      </c>
    </row>
    <row r="38" spans="3:9" x14ac:dyDescent="0.35">
      <c r="C38">
        <v>1943</v>
      </c>
      <c r="D38" t="s">
        <v>221</v>
      </c>
      <c r="E38" t="s">
        <v>3352</v>
      </c>
      <c r="F38" s="9">
        <v>12887</v>
      </c>
      <c r="G38" t="s">
        <v>17</v>
      </c>
      <c r="H38" t="s">
        <v>3351</v>
      </c>
      <c r="I38" t="s">
        <v>380</v>
      </c>
    </row>
    <row r="39" spans="3:9" x14ac:dyDescent="0.35">
      <c r="C39">
        <v>1943</v>
      </c>
      <c r="D39" t="s">
        <v>221</v>
      </c>
      <c r="E39" t="s">
        <v>3352</v>
      </c>
      <c r="F39" s="9">
        <v>12942</v>
      </c>
      <c r="G39" t="s">
        <v>17</v>
      </c>
      <c r="H39" t="s">
        <v>3351</v>
      </c>
      <c r="I39" t="s">
        <v>380</v>
      </c>
    </row>
    <row r="40" spans="3:9" x14ac:dyDescent="0.35">
      <c r="C40">
        <v>1943</v>
      </c>
      <c r="D40" t="s">
        <v>221</v>
      </c>
      <c r="E40" t="s">
        <v>3352</v>
      </c>
      <c r="F40" s="9">
        <v>12983</v>
      </c>
      <c r="G40" t="s">
        <v>17</v>
      </c>
      <c r="H40" t="s">
        <v>3351</v>
      </c>
      <c r="I40" t="s">
        <v>380</v>
      </c>
    </row>
    <row r="41" spans="3:9" x14ac:dyDescent="0.35">
      <c r="C41">
        <v>1943</v>
      </c>
      <c r="D41" t="s">
        <v>221</v>
      </c>
      <c r="E41" t="s">
        <v>3352</v>
      </c>
      <c r="F41" s="9">
        <v>13024</v>
      </c>
      <c r="G41" t="s">
        <v>17</v>
      </c>
      <c r="H41" t="s">
        <v>3351</v>
      </c>
      <c r="I41" t="s">
        <v>380</v>
      </c>
    </row>
    <row r="42" spans="3:9" x14ac:dyDescent="0.35">
      <c r="C42">
        <v>1943</v>
      </c>
      <c r="D42" t="s">
        <v>221</v>
      </c>
      <c r="E42" t="s">
        <v>3352</v>
      </c>
      <c r="F42" s="9">
        <v>13028</v>
      </c>
      <c r="I42" t="s">
        <v>380</v>
      </c>
    </row>
    <row r="43" spans="3:9" x14ac:dyDescent="0.35">
      <c r="C43">
        <v>1943</v>
      </c>
      <c r="D43" t="s">
        <v>221</v>
      </c>
      <c r="E43" t="s">
        <v>3352</v>
      </c>
      <c r="F43" s="9">
        <v>13031</v>
      </c>
      <c r="I43" t="s">
        <v>380</v>
      </c>
    </row>
    <row r="44" spans="3:9" x14ac:dyDescent="0.35">
      <c r="C44">
        <v>1943</v>
      </c>
      <c r="D44" t="s">
        <v>221</v>
      </c>
      <c r="E44" t="s">
        <v>3352</v>
      </c>
      <c r="F44" s="9">
        <v>13041</v>
      </c>
      <c r="G44" t="s">
        <v>17</v>
      </c>
      <c r="H44" t="s">
        <v>3351</v>
      </c>
      <c r="I44" t="s">
        <v>380</v>
      </c>
    </row>
    <row r="45" spans="3:9" x14ac:dyDescent="0.35">
      <c r="C45">
        <v>1943</v>
      </c>
      <c r="D45" t="s">
        <v>221</v>
      </c>
      <c r="E45" t="s">
        <v>3352</v>
      </c>
      <c r="F45" s="9">
        <v>13043</v>
      </c>
      <c r="G45" t="s">
        <v>17</v>
      </c>
      <c r="H45" t="s">
        <v>3351</v>
      </c>
      <c r="I45" t="s">
        <v>380</v>
      </c>
    </row>
    <row r="46" spans="3:9" x14ac:dyDescent="0.35">
      <c r="C46">
        <v>1943</v>
      </c>
      <c r="D46" t="s">
        <v>221</v>
      </c>
      <c r="E46" t="s">
        <v>3352</v>
      </c>
      <c r="F46" s="9">
        <v>13073</v>
      </c>
      <c r="H46" t="s">
        <v>3351</v>
      </c>
      <c r="I46" t="s">
        <v>380</v>
      </c>
    </row>
    <row r="47" spans="3:9" x14ac:dyDescent="0.35">
      <c r="C47">
        <v>1943</v>
      </c>
      <c r="D47" t="s">
        <v>221</v>
      </c>
      <c r="E47" t="s">
        <v>3352</v>
      </c>
      <c r="F47" s="9">
        <v>13111</v>
      </c>
      <c r="G47" t="s">
        <v>17</v>
      </c>
      <c r="H47" t="s">
        <v>3351</v>
      </c>
      <c r="I47" t="s">
        <v>380</v>
      </c>
    </row>
    <row r="48" spans="3:9" x14ac:dyDescent="0.35">
      <c r="C48">
        <v>1943</v>
      </c>
      <c r="D48" t="s">
        <v>221</v>
      </c>
      <c r="E48" t="s">
        <v>3352</v>
      </c>
      <c r="F48" s="9">
        <v>13220</v>
      </c>
      <c r="H48" t="s">
        <v>3351</v>
      </c>
      <c r="I48" t="s">
        <v>380</v>
      </c>
    </row>
    <row r="49" spans="3:9" x14ac:dyDescent="0.35">
      <c r="C49">
        <v>1943</v>
      </c>
      <c r="D49" t="s">
        <v>221</v>
      </c>
      <c r="E49" t="s">
        <v>3352</v>
      </c>
      <c r="F49" s="9">
        <v>13239</v>
      </c>
      <c r="G49" t="s">
        <v>17</v>
      </c>
      <c r="H49" t="s">
        <v>3351</v>
      </c>
      <c r="I49" t="s">
        <v>380</v>
      </c>
    </row>
    <row r="50" spans="3:9" x14ac:dyDescent="0.35">
      <c r="C50">
        <v>1943</v>
      </c>
      <c r="D50" t="s">
        <v>221</v>
      </c>
      <c r="E50" t="s">
        <v>3352</v>
      </c>
      <c r="F50" s="9">
        <v>13373</v>
      </c>
      <c r="G50" t="s">
        <v>17</v>
      </c>
      <c r="H50" t="s">
        <v>3351</v>
      </c>
      <c r="I50" t="s">
        <v>380</v>
      </c>
    </row>
    <row r="51" spans="3:9" x14ac:dyDescent="0.35">
      <c r="C51">
        <v>1943</v>
      </c>
      <c r="D51" t="s">
        <v>59</v>
      </c>
      <c r="E51" t="s">
        <v>3352</v>
      </c>
      <c r="F51" s="9">
        <v>13425</v>
      </c>
      <c r="G51" t="s">
        <v>17</v>
      </c>
      <c r="H51" t="s">
        <v>3351</v>
      </c>
      <c r="I51" t="s">
        <v>380</v>
      </c>
    </row>
    <row r="52" spans="3:9" ht="18.5" x14ac:dyDescent="0.45">
      <c r="C52" s="32">
        <v>1944</v>
      </c>
      <c r="D52" s="14" t="s">
        <v>221</v>
      </c>
      <c r="E52" s="14" t="s">
        <v>3352</v>
      </c>
      <c r="F52" s="9">
        <v>13560</v>
      </c>
      <c r="G52" t="s">
        <v>17</v>
      </c>
      <c r="H52" s="14" t="s">
        <v>3351</v>
      </c>
      <c r="I52" s="14" t="s">
        <v>380</v>
      </c>
    </row>
    <row r="53" spans="3:9" x14ac:dyDescent="0.35">
      <c r="C53">
        <v>1944</v>
      </c>
      <c r="D53" s="14" t="s">
        <v>221</v>
      </c>
      <c r="E53" s="14" t="s">
        <v>3352</v>
      </c>
      <c r="F53" s="9">
        <v>13563</v>
      </c>
      <c r="G53" t="s">
        <v>17</v>
      </c>
      <c r="H53" s="14" t="s">
        <v>3351</v>
      </c>
      <c r="I53" s="14" t="s">
        <v>380</v>
      </c>
    </row>
    <row r="54" spans="3:9" x14ac:dyDescent="0.35">
      <c r="C54">
        <v>1944</v>
      </c>
      <c r="D54" t="s">
        <v>221</v>
      </c>
      <c r="E54" t="s">
        <v>3352</v>
      </c>
      <c r="F54" s="9">
        <v>13600</v>
      </c>
      <c r="G54" t="s">
        <v>17</v>
      </c>
      <c r="H54" t="s">
        <v>3351</v>
      </c>
      <c r="I54" t="s">
        <v>380</v>
      </c>
    </row>
    <row r="55" spans="3:9" x14ac:dyDescent="0.35">
      <c r="C55">
        <v>1944</v>
      </c>
      <c r="D55" t="s">
        <v>59</v>
      </c>
      <c r="E55" t="s">
        <v>3352</v>
      </c>
      <c r="F55" s="9">
        <v>13615</v>
      </c>
      <c r="G55" t="s">
        <v>17</v>
      </c>
      <c r="H55" t="s">
        <v>3351</v>
      </c>
      <c r="I55" t="s">
        <v>380</v>
      </c>
    </row>
    <row r="56" spans="3:9" x14ac:dyDescent="0.35">
      <c r="C56">
        <v>1944</v>
      </c>
      <c r="D56" t="s">
        <v>221</v>
      </c>
      <c r="E56" t="s">
        <v>3352</v>
      </c>
      <c r="F56" s="9">
        <v>13711</v>
      </c>
      <c r="G56" t="s">
        <v>17</v>
      </c>
      <c r="H56" t="s">
        <v>3351</v>
      </c>
      <c r="I56" t="s">
        <v>380</v>
      </c>
    </row>
    <row r="57" spans="3:9" x14ac:dyDescent="0.35">
      <c r="C57">
        <v>1944</v>
      </c>
      <c r="D57" t="s">
        <v>221</v>
      </c>
      <c r="E57" t="s">
        <v>3352</v>
      </c>
      <c r="F57" s="9">
        <v>13846</v>
      </c>
      <c r="G57" t="s">
        <v>17</v>
      </c>
      <c r="H57" t="s">
        <v>3351</v>
      </c>
      <c r="I57" t="s">
        <v>380</v>
      </c>
    </row>
    <row r="58" spans="3:9" x14ac:dyDescent="0.35">
      <c r="C58">
        <v>1944</v>
      </c>
      <c r="D58" t="s">
        <v>221</v>
      </c>
      <c r="E58" t="s">
        <v>3352</v>
      </c>
      <c r="F58" s="9">
        <v>13875</v>
      </c>
      <c r="G58" t="s">
        <v>17</v>
      </c>
      <c r="H58" t="s">
        <v>3351</v>
      </c>
      <c r="I58" t="s">
        <v>380</v>
      </c>
    </row>
    <row r="59" spans="3:9" x14ac:dyDescent="0.35">
      <c r="C59">
        <v>1944</v>
      </c>
      <c r="D59" t="s">
        <v>314</v>
      </c>
      <c r="E59" t="s">
        <v>3353</v>
      </c>
      <c r="F59" s="9">
        <v>13941</v>
      </c>
      <c r="G59" t="s">
        <v>17</v>
      </c>
      <c r="H59" t="s">
        <v>3351</v>
      </c>
      <c r="I59" t="s">
        <v>380</v>
      </c>
    </row>
    <row r="60" spans="3:9" x14ac:dyDescent="0.35">
      <c r="C60">
        <v>1944</v>
      </c>
      <c r="D60" t="s">
        <v>314</v>
      </c>
      <c r="E60" t="s">
        <v>3353</v>
      </c>
      <c r="F60" s="9">
        <v>14007</v>
      </c>
      <c r="G60" t="s">
        <v>17</v>
      </c>
      <c r="H60" t="s">
        <v>3351</v>
      </c>
      <c r="I60" t="s">
        <v>380</v>
      </c>
    </row>
    <row r="61" spans="3:9" x14ac:dyDescent="0.35">
      <c r="C61">
        <v>1944</v>
      </c>
      <c r="D61" t="s">
        <v>314</v>
      </c>
      <c r="E61" t="s">
        <v>3353</v>
      </c>
      <c r="F61" s="9">
        <v>14024</v>
      </c>
      <c r="G61" t="s">
        <v>17</v>
      </c>
      <c r="H61" t="s">
        <v>3351</v>
      </c>
      <c r="I61" t="s">
        <v>380</v>
      </c>
    </row>
    <row r="62" spans="3:9" x14ac:dyDescent="0.35">
      <c r="C62">
        <v>1944</v>
      </c>
      <c r="D62" t="s">
        <v>314</v>
      </c>
      <c r="E62" t="s">
        <v>3353</v>
      </c>
      <c r="F62" s="9">
        <v>14097</v>
      </c>
      <c r="G62" t="s">
        <v>17</v>
      </c>
      <c r="H62" t="s">
        <v>3351</v>
      </c>
      <c r="I62" t="s">
        <v>380</v>
      </c>
    </row>
    <row r="63" spans="3:9" x14ac:dyDescent="0.35">
      <c r="C63">
        <v>1944</v>
      </c>
      <c r="D63" t="s">
        <v>314</v>
      </c>
      <c r="E63" t="s">
        <v>3353</v>
      </c>
      <c r="F63" s="9">
        <v>14098</v>
      </c>
      <c r="G63" t="s">
        <v>17</v>
      </c>
      <c r="H63" t="s">
        <v>3351</v>
      </c>
      <c r="I63" t="s">
        <v>380</v>
      </c>
    </row>
    <row r="64" spans="3:9" x14ac:dyDescent="0.35">
      <c r="C64">
        <v>1944</v>
      </c>
      <c r="D64" t="s">
        <v>221</v>
      </c>
      <c r="E64" t="s">
        <v>3352</v>
      </c>
      <c r="F64" s="9">
        <v>14205</v>
      </c>
      <c r="G64" t="s">
        <v>17</v>
      </c>
      <c r="H64" t="s">
        <v>3351</v>
      </c>
      <c r="I64" t="s">
        <v>380</v>
      </c>
    </row>
    <row r="65" spans="3:9" x14ac:dyDescent="0.35">
      <c r="C65">
        <v>1945</v>
      </c>
      <c r="D65" t="s">
        <v>221</v>
      </c>
      <c r="E65" t="s">
        <v>3352</v>
      </c>
      <c r="F65" s="9">
        <v>14384</v>
      </c>
      <c r="G65" t="s">
        <v>17</v>
      </c>
      <c r="H65" t="s">
        <v>3351</v>
      </c>
      <c r="I65" t="s">
        <v>380</v>
      </c>
    </row>
    <row r="66" spans="3:9" x14ac:dyDescent="0.35">
      <c r="C66">
        <v>1945</v>
      </c>
      <c r="D66" t="s">
        <v>221</v>
      </c>
      <c r="E66" t="s">
        <v>3352</v>
      </c>
      <c r="F66" s="9">
        <v>14389</v>
      </c>
      <c r="G66" t="s">
        <v>17</v>
      </c>
      <c r="H66" t="s">
        <v>3351</v>
      </c>
      <c r="I66" t="s">
        <v>380</v>
      </c>
    </row>
    <row r="67" spans="3:9" x14ac:dyDescent="0.35">
      <c r="C67">
        <v>1945</v>
      </c>
      <c r="D67" t="s">
        <v>221</v>
      </c>
      <c r="E67" t="s">
        <v>3352</v>
      </c>
      <c r="F67" s="9">
        <v>14522</v>
      </c>
      <c r="G67" t="s">
        <v>17</v>
      </c>
      <c r="H67" t="s">
        <v>3351</v>
      </c>
      <c r="I67" t="s">
        <v>380</v>
      </c>
    </row>
    <row r="68" spans="3:9" x14ac:dyDescent="0.35">
      <c r="C68">
        <v>1945</v>
      </c>
      <c r="D68" t="s">
        <v>221</v>
      </c>
      <c r="E68" t="s">
        <v>3352</v>
      </c>
      <c r="F68" s="9">
        <v>14605</v>
      </c>
      <c r="G68" t="s">
        <v>17</v>
      </c>
      <c r="H68" t="s">
        <v>3351</v>
      </c>
      <c r="I68" t="s">
        <v>380</v>
      </c>
    </row>
    <row r="69" spans="3:9" x14ac:dyDescent="0.35">
      <c r="C69">
        <v>1945</v>
      </c>
      <c r="D69" t="s">
        <v>221</v>
      </c>
      <c r="E69" t="s">
        <v>3352</v>
      </c>
      <c r="F69" s="9">
        <v>14715</v>
      </c>
      <c r="G69" t="s">
        <v>17</v>
      </c>
      <c r="H69" t="s">
        <v>3351</v>
      </c>
      <c r="I69" t="s">
        <v>380</v>
      </c>
    </row>
    <row r="70" spans="3:9" x14ac:dyDescent="0.35">
      <c r="C70">
        <v>1945</v>
      </c>
      <c r="D70" t="s">
        <v>221</v>
      </c>
      <c r="E70" t="s">
        <v>3352</v>
      </c>
      <c r="F70" s="9">
        <v>14719</v>
      </c>
      <c r="G70" t="s">
        <v>17</v>
      </c>
      <c r="H70" t="s">
        <v>3351</v>
      </c>
      <c r="I70" t="s">
        <v>380</v>
      </c>
    </row>
    <row r="71" spans="3:9" ht="18.5" x14ac:dyDescent="0.45">
      <c r="C71" s="32">
        <v>1942</v>
      </c>
      <c r="D71" t="s">
        <v>186</v>
      </c>
      <c r="E71" t="s">
        <v>3352</v>
      </c>
      <c r="F71" s="9">
        <v>12099</v>
      </c>
      <c r="G71" t="s">
        <v>17</v>
      </c>
      <c r="H71" t="s">
        <v>3351</v>
      </c>
      <c r="I71" t="s">
        <v>380</v>
      </c>
    </row>
    <row r="72" spans="3:9" x14ac:dyDescent="0.35">
      <c r="C72">
        <v>1944</v>
      </c>
      <c r="D72" t="s">
        <v>221</v>
      </c>
      <c r="E72" t="s">
        <v>3352</v>
      </c>
      <c r="F72" s="9">
        <v>13597</v>
      </c>
      <c r="G72" t="s">
        <v>17</v>
      </c>
      <c r="H72" t="s">
        <v>3351</v>
      </c>
      <c r="I72" t="s">
        <v>3179</v>
      </c>
    </row>
    <row r="73" spans="3:9" x14ac:dyDescent="0.35">
      <c r="C73">
        <v>1942</v>
      </c>
      <c r="D73" t="s">
        <v>186</v>
      </c>
      <c r="E73" t="s">
        <v>3352</v>
      </c>
      <c r="F73" s="9">
        <v>12213</v>
      </c>
      <c r="G73" t="s">
        <v>17</v>
      </c>
      <c r="H73" t="s">
        <v>3351</v>
      </c>
    </row>
    <row r="74" spans="3:9" x14ac:dyDescent="0.35">
      <c r="C74">
        <v>1942</v>
      </c>
      <c r="D74" t="s">
        <v>186</v>
      </c>
      <c r="E74" t="s">
        <v>3352</v>
      </c>
      <c r="F74" s="9">
        <v>12234</v>
      </c>
      <c r="H74" t="s">
        <v>36</v>
      </c>
    </row>
    <row r="75" spans="3:9" x14ac:dyDescent="0.35">
      <c r="C75">
        <v>1942</v>
      </c>
      <c r="D75" t="s">
        <v>186</v>
      </c>
      <c r="E75" t="s">
        <v>3352</v>
      </c>
      <c r="F75" s="9">
        <v>12295</v>
      </c>
    </row>
    <row r="76" spans="3:9" x14ac:dyDescent="0.35">
      <c r="C76">
        <v>1942</v>
      </c>
      <c r="D76" t="s">
        <v>186</v>
      </c>
      <c r="E76" t="s">
        <v>3352</v>
      </c>
      <c r="F76" s="9">
        <v>12736</v>
      </c>
    </row>
    <row r="77" spans="3:9" x14ac:dyDescent="0.35">
      <c r="C77">
        <v>1943</v>
      </c>
      <c r="D77" t="s">
        <v>221</v>
      </c>
      <c r="E77" t="s">
        <v>3352</v>
      </c>
      <c r="F77" s="9">
        <v>12993</v>
      </c>
      <c r="G77" t="s">
        <v>17</v>
      </c>
      <c r="H77" t="s">
        <v>3351</v>
      </c>
    </row>
    <row r="78" spans="3:9" x14ac:dyDescent="0.35">
      <c r="C78">
        <v>1943</v>
      </c>
      <c r="D78" s="14" t="s">
        <v>221</v>
      </c>
      <c r="E78" s="14" t="s">
        <v>3352</v>
      </c>
      <c r="F78" s="9">
        <v>13145</v>
      </c>
    </row>
    <row r="79" spans="3:9" x14ac:dyDescent="0.35">
      <c r="C79">
        <v>1944</v>
      </c>
      <c r="D79" t="s">
        <v>314</v>
      </c>
      <c r="E79" t="s">
        <v>3353</v>
      </c>
      <c r="F79" s="9">
        <v>14015</v>
      </c>
      <c r="G79" t="s">
        <v>17</v>
      </c>
      <c r="H79" t="s">
        <v>3351</v>
      </c>
    </row>
    <row r="80" spans="3:9" x14ac:dyDescent="0.35">
      <c r="C80">
        <v>1944</v>
      </c>
      <c r="D80" t="s">
        <v>314</v>
      </c>
      <c r="E80" t="s">
        <v>3353</v>
      </c>
      <c r="F80" s="9">
        <v>14041</v>
      </c>
    </row>
    <row r="81" spans="3:8" x14ac:dyDescent="0.35">
      <c r="C81">
        <v>1945</v>
      </c>
      <c r="D81" t="s">
        <v>314</v>
      </c>
      <c r="E81" t="s">
        <v>3353</v>
      </c>
      <c r="F81" s="9">
        <v>14548</v>
      </c>
      <c r="G81" t="s">
        <v>17</v>
      </c>
      <c r="H81" t="s">
        <v>3351</v>
      </c>
    </row>
  </sheetData>
  <sortState xmlns:xlrd2="http://schemas.microsoft.com/office/spreadsheetml/2017/richdata2" ref="C2:I82">
    <sortCondition ref="I2:I82"/>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8E283-C77A-4747-B03A-02137C976072}">
  <sheetPr codeName="Sheet14"/>
  <dimension ref="D1:U176"/>
  <sheetViews>
    <sheetView topLeftCell="C1" workbookViewId="0">
      <selection activeCell="S25" sqref="S25"/>
    </sheetView>
  </sheetViews>
  <sheetFormatPr defaultRowHeight="14.5" x14ac:dyDescent="0.35"/>
  <sheetData>
    <row r="1" spans="4:21" ht="18.5" x14ac:dyDescent="0.45">
      <c r="D1" s="32">
        <v>1946</v>
      </c>
      <c r="E1" s="15" t="s">
        <v>500</v>
      </c>
      <c r="F1" s="15" t="s">
        <v>3353</v>
      </c>
      <c r="G1" s="45">
        <v>15022</v>
      </c>
      <c r="H1" t="s">
        <v>17</v>
      </c>
      <c r="I1" t="s">
        <v>3351</v>
      </c>
      <c r="J1" t="s">
        <v>3354</v>
      </c>
    </row>
    <row r="2" spans="4:21" x14ac:dyDescent="0.35">
      <c r="D2">
        <v>1946</v>
      </c>
      <c r="E2" t="s">
        <v>560</v>
      </c>
      <c r="F2" t="s">
        <v>3352</v>
      </c>
      <c r="G2" s="9">
        <v>18665</v>
      </c>
      <c r="H2" t="s">
        <v>17</v>
      </c>
      <c r="I2" t="s">
        <v>3351</v>
      </c>
      <c r="J2" t="s">
        <v>3354</v>
      </c>
      <c r="N2" t="s">
        <v>3823</v>
      </c>
    </row>
    <row r="3" spans="4:21" x14ac:dyDescent="0.35">
      <c r="D3">
        <v>1946</v>
      </c>
      <c r="E3" t="s">
        <v>186</v>
      </c>
      <c r="F3" t="s">
        <v>3352</v>
      </c>
      <c r="G3" s="9">
        <v>17095</v>
      </c>
      <c r="H3" t="s">
        <v>17</v>
      </c>
      <c r="I3" t="s">
        <v>3351</v>
      </c>
      <c r="J3" t="s">
        <v>3354</v>
      </c>
    </row>
    <row r="4" spans="4:21" x14ac:dyDescent="0.35">
      <c r="D4">
        <v>1946</v>
      </c>
      <c r="E4" t="s">
        <v>186</v>
      </c>
      <c r="F4" t="s">
        <v>3352</v>
      </c>
      <c r="G4" s="9">
        <v>17133</v>
      </c>
      <c r="H4" t="s">
        <v>17</v>
      </c>
      <c r="I4" t="s">
        <v>3351</v>
      </c>
      <c r="J4" t="s">
        <v>3354</v>
      </c>
      <c r="N4">
        <f>4000/3*2</f>
        <v>2666.6666666666665</v>
      </c>
    </row>
    <row r="5" spans="4:21" x14ac:dyDescent="0.35">
      <c r="D5">
        <v>1946</v>
      </c>
      <c r="E5" t="s">
        <v>186</v>
      </c>
      <c r="F5" t="s">
        <v>3352</v>
      </c>
      <c r="G5" s="9">
        <v>17140</v>
      </c>
      <c r="H5" t="s">
        <v>17</v>
      </c>
      <c r="I5" t="s">
        <v>3351</v>
      </c>
      <c r="J5" t="s">
        <v>3354</v>
      </c>
    </row>
    <row r="6" spans="4:21" x14ac:dyDescent="0.35">
      <c r="D6">
        <v>1946</v>
      </c>
      <c r="E6" t="s">
        <v>186</v>
      </c>
      <c r="F6" t="s">
        <v>3352</v>
      </c>
      <c r="G6" s="9">
        <v>17197</v>
      </c>
      <c r="H6" t="s">
        <v>17</v>
      </c>
      <c r="I6" t="s">
        <v>3351</v>
      </c>
      <c r="J6" t="s">
        <v>3354</v>
      </c>
      <c r="N6">
        <f>173/2666</f>
        <v>6.4891222805701421E-2</v>
      </c>
      <c r="P6" t="s">
        <v>41</v>
      </c>
      <c r="Q6">
        <v>6</v>
      </c>
      <c r="S6">
        <f>+Q6/Q12</f>
        <v>3.4682080924855488E-2</v>
      </c>
      <c r="U6">
        <f>6/136</f>
        <v>4.4117647058823532E-2</v>
      </c>
    </row>
    <row r="7" spans="4:21" x14ac:dyDescent="0.35">
      <c r="D7">
        <v>1946</v>
      </c>
      <c r="E7" t="s">
        <v>186</v>
      </c>
      <c r="F7" t="s">
        <v>3352</v>
      </c>
      <c r="G7" s="9">
        <v>17247</v>
      </c>
      <c r="H7" t="s">
        <v>17</v>
      </c>
      <c r="I7" t="s">
        <v>3351</v>
      </c>
      <c r="J7" t="s">
        <v>3354</v>
      </c>
      <c r="P7" t="s">
        <v>34</v>
      </c>
      <c r="Q7">
        <v>4</v>
      </c>
      <c r="S7">
        <f>+Q7/Q12</f>
        <v>2.3121387283236993E-2</v>
      </c>
      <c r="U7">
        <f>4/136</f>
        <v>2.9411764705882353E-2</v>
      </c>
    </row>
    <row r="8" spans="4:21" x14ac:dyDescent="0.35">
      <c r="D8">
        <v>1946</v>
      </c>
      <c r="E8" t="s">
        <v>186</v>
      </c>
      <c r="F8" t="s">
        <v>3352</v>
      </c>
      <c r="G8" s="9">
        <v>17267</v>
      </c>
      <c r="H8" t="s">
        <v>17</v>
      </c>
      <c r="I8" t="s">
        <v>3351</v>
      </c>
      <c r="J8" t="s">
        <v>3354</v>
      </c>
      <c r="P8" t="s">
        <v>38</v>
      </c>
      <c r="Q8">
        <v>126</v>
      </c>
      <c r="S8">
        <f>+Q8/Q12</f>
        <v>0.72832369942196529</v>
      </c>
      <c r="U8">
        <f>126/136</f>
        <v>0.92647058823529416</v>
      </c>
    </row>
    <row r="9" spans="4:21" x14ac:dyDescent="0.35">
      <c r="D9">
        <v>1946</v>
      </c>
      <c r="E9" t="s">
        <v>186</v>
      </c>
      <c r="F9" t="s">
        <v>3352</v>
      </c>
      <c r="G9" s="9">
        <v>17294</v>
      </c>
      <c r="H9" t="s">
        <v>17</v>
      </c>
      <c r="I9" t="s">
        <v>3351</v>
      </c>
      <c r="J9" t="s">
        <v>3354</v>
      </c>
      <c r="P9" t="s">
        <v>1959</v>
      </c>
      <c r="Q9">
        <v>37</v>
      </c>
      <c r="S9">
        <f>+Q9/Q12</f>
        <v>0.2138728323699422</v>
      </c>
    </row>
    <row r="10" spans="4:21" x14ac:dyDescent="0.35">
      <c r="D10">
        <v>1946</v>
      </c>
      <c r="E10" t="s">
        <v>186</v>
      </c>
      <c r="F10" t="s">
        <v>3352</v>
      </c>
      <c r="G10" s="9">
        <v>17303</v>
      </c>
      <c r="H10" t="s">
        <v>17</v>
      </c>
      <c r="I10" t="s">
        <v>3351</v>
      </c>
      <c r="J10" t="s">
        <v>3354</v>
      </c>
    </row>
    <row r="11" spans="4:21" x14ac:dyDescent="0.35">
      <c r="D11">
        <v>1946</v>
      </c>
      <c r="E11" t="s">
        <v>186</v>
      </c>
      <c r="F11" t="s">
        <v>3352</v>
      </c>
      <c r="G11" s="9">
        <v>17532</v>
      </c>
      <c r="H11" t="s">
        <v>17</v>
      </c>
      <c r="I11" t="s">
        <v>3351</v>
      </c>
      <c r="J11" t="s">
        <v>3354</v>
      </c>
    </row>
    <row r="12" spans="4:21" x14ac:dyDescent="0.35">
      <c r="D12">
        <v>1946</v>
      </c>
      <c r="E12" t="s">
        <v>186</v>
      </c>
      <c r="F12" t="s">
        <v>3352</v>
      </c>
      <c r="G12" s="9">
        <v>17555</v>
      </c>
      <c r="H12" t="s">
        <v>17</v>
      </c>
      <c r="I12" t="s">
        <v>3351</v>
      </c>
      <c r="J12" t="s">
        <v>3354</v>
      </c>
      <c r="Q12">
        <f>SUM(Q6:Q11)</f>
        <v>173</v>
      </c>
      <c r="U12">
        <f>173-37</f>
        <v>136</v>
      </c>
    </row>
    <row r="13" spans="4:21" x14ac:dyDescent="0.35">
      <c r="D13">
        <v>1946</v>
      </c>
      <c r="E13" t="s">
        <v>186</v>
      </c>
      <c r="F13" t="s">
        <v>3352</v>
      </c>
      <c r="G13" s="9">
        <v>17568</v>
      </c>
      <c r="H13" t="s">
        <v>17</v>
      </c>
      <c r="I13" t="s">
        <v>3351</v>
      </c>
      <c r="J13" t="s">
        <v>3354</v>
      </c>
    </row>
    <row r="14" spans="4:21" x14ac:dyDescent="0.35">
      <c r="D14">
        <v>1946</v>
      </c>
      <c r="E14" t="s">
        <v>186</v>
      </c>
      <c r="F14" t="s">
        <v>3352</v>
      </c>
      <c r="G14" s="9">
        <v>17608</v>
      </c>
      <c r="H14" t="s">
        <v>17</v>
      </c>
      <c r="I14" t="s">
        <v>3351</v>
      </c>
      <c r="J14" t="s">
        <v>3354</v>
      </c>
    </row>
    <row r="15" spans="4:21" x14ac:dyDescent="0.35">
      <c r="D15">
        <v>1946</v>
      </c>
      <c r="E15" t="s">
        <v>186</v>
      </c>
      <c r="F15" t="s">
        <v>3352</v>
      </c>
      <c r="G15" s="9">
        <v>17643</v>
      </c>
      <c r="H15" t="s">
        <v>17</v>
      </c>
      <c r="I15" t="s">
        <v>3351</v>
      </c>
      <c r="J15" t="s">
        <v>3354</v>
      </c>
      <c r="N15" t="s">
        <v>3824</v>
      </c>
      <c r="O15">
        <v>24</v>
      </c>
      <c r="Q15">
        <f>+O15/O18</f>
        <v>0.13872832369942195</v>
      </c>
    </row>
    <row r="16" spans="4:21" x14ac:dyDescent="0.35">
      <c r="D16">
        <v>1946</v>
      </c>
      <c r="E16" t="s">
        <v>186</v>
      </c>
      <c r="F16" t="s">
        <v>3352</v>
      </c>
      <c r="G16" s="9">
        <v>17773</v>
      </c>
      <c r="H16" t="s">
        <v>17</v>
      </c>
      <c r="I16" t="s">
        <v>3351</v>
      </c>
      <c r="J16" t="s">
        <v>3354</v>
      </c>
      <c r="O16">
        <f>173-24</f>
        <v>149</v>
      </c>
      <c r="Q16">
        <f>+O16/O18</f>
        <v>0.86127167630057799</v>
      </c>
    </row>
    <row r="17" spans="4:19" x14ac:dyDescent="0.35">
      <c r="D17">
        <v>1946</v>
      </c>
      <c r="E17" t="s">
        <v>186</v>
      </c>
      <c r="F17" t="s">
        <v>3352</v>
      </c>
      <c r="G17" s="9">
        <v>17781</v>
      </c>
      <c r="H17" t="s">
        <v>17</v>
      </c>
      <c r="I17" t="s">
        <v>3351</v>
      </c>
      <c r="J17" t="s">
        <v>3354</v>
      </c>
    </row>
    <row r="18" spans="4:19" x14ac:dyDescent="0.35">
      <c r="D18">
        <v>1946</v>
      </c>
      <c r="E18" t="s">
        <v>186</v>
      </c>
      <c r="F18" t="s">
        <v>3352</v>
      </c>
      <c r="G18" s="9">
        <v>18587</v>
      </c>
      <c r="I18" t="s">
        <v>3351</v>
      </c>
      <c r="J18" t="s">
        <v>3354</v>
      </c>
      <c r="O18">
        <f>SUM(O15:O17)</f>
        <v>173</v>
      </c>
    </row>
    <row r="19" spans="4:19" x14ac:dyDescent="0.35">
      <c r="D19">
        <v>1946</v>
      </c>
      <c r="E19" t="s">
        <v>186</v>
      </c>
      <c r="F19" t="s">
        <v>3352</v>
      </c>
      <c r="G19" s="9">
        <v>18679</v>
      </c>
      <c r="H19" t="s">
        <v>17</v>
      </c>
      <c r="I19" t="s">
        <v>3351</v>
      </c>
      <c r="J19" t="s">
        <v>3354</v>
      </c>
    </row>
    <row r="20" spans="4:19" x14ac:dyDescent="0.35">
      <c r="D20">
        <v>1946</v>
      </c>
      <c r="E20" t="s">
        <v>186</v>
      </c>
      <c r="F20" t="s">
        <v>3352</v>
      </c>
      <c r="G20" s="9">
        <v>15049</v>
      </c>
    </row>
    <row r="21" spans="4:19" x14ac:dyDescent="0.35">
      <c r="D21">
        <v>1946</v>
      </c>
      <c r="E21" t="s">
        <v>186</v>
      </c>
      <c r="F21" t="s">
        <v>3352</v>
      </c>
      <c r="G21" s="9">
        <v>16955</v>
      </c>
    </row>
    <row r="22" spans="4:19" x14ac:dyDescent="0.35">
      <c r="D22">
        <v>1946</v>
      </c>
      <c r="E22" t="s">
        <v>186</v>
      </c>
      <c r="F22" t="s">
        <v>3352</v>
      </c>
      <c r="G22" s="9">
        <v>17269</v>
      </c>
    </row>
    <row r="23" spans="4:19" x14ac:dyDescent="0.35">
      <c r="D23">
        <v>1946</v>
      </c>
      <c r="E23" t="s">
        <v>186</v>
      </c>
      <c r="F23" t="s">
        <v>3352</v>
      </c>
      <c r="G23" s="9">
        <v>17318</v>
      </c>
      <c r="N23" t="s">
        <v>221</v>
      </c>
      <c r="O23">
        <v>128</v>
      </c>
      <c r="Q23">
        <f>+O23/O27</f>
        <v>0.73988439306358378</v>
      </c>
      <c r="S23">
        <v>74</v>
      </c>
    </row>
    <row r="24" spans="4:19" x14ac:dyDescent="0.35">
      <c r="D24">
        <v>1946</v>
      </c>
      <c r="E24" t="s">
        <v>186</v>
      </c>
      <c r="F24" t="s">
        <v>3352</v>
      </c>
      <c r="G24" s="9">
        <v>17330</v>
      </c>
      <c r="N24" t="s">
        <v>186</v>
      </c>
      <c r="O24">
        <v>29</v>
      </c>
      <c r="Q24">
        <f>+O24/O27</f>
        <v>0.16763005780346821</v>
      </c>
      <c r="S24">
        <v>17</v>
      </c>
    </row>
    <row r="25" spans="4:19" x14ac:dyDescent="0.35">
      <c r="D25">
        <v>1946</v>
      </c>
      <c r="E25" s="14" t="s">
        <v>186</v>
      </c>
      <c r="F25" s="14" t="s">
        <v>3352</v>
      </c>
      <c r="G25" s="9">
        <v>17558</v>
      </c>
      <c r="H25" s="14"/>
      <c r="I25" s="14"/>
      <c r="J25" s="14"/>
      <c r="N25" t="s">
        <v>3816</v>
      </c>
      <c r="O25">
        <v>16</v>
      </c>
      <c r="Q25">
        <f>+O25/O27</f>
        <v>9.2485549132947972E-2</v>
      </c>
      <c r="S25">
        <v>9</v>
      </c>
    </row>
    <row r="26" spans="4:19" x14ac:dyDescent="0.35">
      <c r="D26">
        <v>1946</v>
      </c>
      <c r="E26" t="s">
        <v>186</v>
      </c>
      <c r="F26" t="s">
        <v>3352</v>
      </c>
      <c r="G26" s="9">
        <v>17617</v>
      </c>
    </row>
    <row r="27" spans="4:19" x14ac:dyDescent="0.35">
      <c r="D27">
        <v>1946</v>
      </c>
      <c r="E27" t="s">
        <v>221</v>
      </c>
      <c r="F27" t="s">
        <v>3353</v>
      </c>
      <c r="G27" s="9">
        <v>17388</v>
      </c>
      <c r="H27" t="s">
        <v>17</v>
      </c>
      <c r="I27" t="s">
        <v>3351</v>
      </c>
      <c r="J27" t="s">
        <v>3356</v>
      </c>
      <c r="O27">
        <f>SUM(O23:O26)</f>
        <v>173</v>
      </c>
      <c r="S27">
        <f>SUM(S23:S26)</f>
        <v>100</v>
      </c>
    </row>
    <row r="28" spans="4:19" x14ac:dyDescent="0.35">
      <c r="D28">
        <v>1946</v>
      </c>
      <c r="E28" t="s">
        <v>221</v>
      </c>
      <c r="F28" t="s">
        <v>3353</v>
      </c>
      <c r="G28" s="9">
        <v>18501</v>
      </c>
      <c r="H28" t="s">
        <v>17</v>
      </c>
      <c r="I28" t="s">
        <v>3351</v>
      </c>
      <c r="J28" t="s">
        <v>3356</v>
      </c>
    </row>
    <row r="29" spans="4:19" x14ac:dyDescent="0.35">
      <c r="D29">
        <v>1946</v>
      </c>
      <c r="E29" t="s">
        <v>221</v>
      </c>
      <c r="F29" t="s">
        <v>3353</v>
      </c>
      <c r="G29" s="9">
        <v>16946</v>
      </c>
      <c r="H29" t="s">
        <v>17</v>
      </c>
      <c r="I29" t="s">
        <v>3351</v>
      </c>
      <c r="J29" t="s">
        <v>3354</v>
      </c>
    </row>
    <row r="30" spans="4:19" x14ac:dyDescent="0.35">
      <c r="D30">
        <v>1946</v>
      </c>
      <c r="E30" t="s">
        <v>221</v>
      </c>
      <c r="F30" t="s">
        <v>3353</v>
      </c>
      <c r="G30" s="9">
        <v>17366</v>
      </c>
      <c r="H30" t="s">
        <v>17</v>
      </c>
      <c r="I30" t="s">
        <v>3351</v>
      </c>
      <c r="J30" t="s">
        <v>3354</v>
      </c>
    </row>
    <row r="31" spans="4:19" x14ac:dyDescent="0.35">
      <c r="D31">
        <v>1946</v>
      </c>
      <c r="E31" t="s">
        <v>221</v>
      </c>
      <c r="F31" t="s">
        <v>3353</v>
      </c>
      <c r="G31" s="9">
        <v>17395</v>
      </c>
      <c r="H31" t="s">
        <v>17</v>
      </c>
      <c r="I31" t="s">
        <v>3351</v>
      </c>
      <c r="J31" t="s">
        <v>3354</v>
      </c>
    </row>
    <row r="32" spans="4:19" x14ac:dyDescent="0.35">
      <c r="D32">
        <v>1946</v>
      </c>
      <c r="E32" t="s">
        <v>221</v>
      </c>
      <c r="F32" t="s">
        <v>3353</v>
      </c>
      <c r="G32" s="9">
        <v>17397</v>
      </c>
      <c r="H32" t="s">
        <v>17</v>
      </c>
      <c r="I32" t="s">
        <v>3351</v>
      </c>
      <c r="J32" t="s">
        <v>3354</v>
      </c>
    </row>
    <row r="33" spans="4:10" x14ac:dyDescent="0.35">
      <c r="D33">
        <v>1946</v>
      </c>
      <c r="E33" s="14" t="s">
        <v>221</v>
      </c>
      <c r="F33" s="14" t="s">
        <v>3353</v>
      </c>
      <c r="G33" s="9">
        <v>17944</v>
      </c>
      <c r="H33" t="s">
        <v>17</v>
      </c>
      <c r="I33" s="14" t="s">
        <v>3351</v>
      </c>
      <c r="J33" s="14" t="s">
        <v>3354</v>
      </c>
    </row>
    <row r="34" spans="4:10" x14ac:dyDescent="0.35">
      <c r="D34">
        <v>1946</v>
      </c>
      <c r="E34" t="s">
        <v>221</v>
      </c>
      <c r="F34" t="s">
        <v>3353</v>
      </c>
      <c r="G34" s="9">
        <v>17965</v>
      </c>
      <c r="H34" t="s">
        <v>17</v>
      </c>
      <c r="I34" t="s">
        <v>3351</v>
      </c>
      <c r="J34" t="s">
        <v>3354</v>
      </c>
    </row>
    <row r="35" spans="4:10" x14ac:dyDescent="0.35">
      <c r="D35">
        <v>1946</v>
      </c>
      <c r="E35" s="14" t="s">
        <v>221</v>
      </c>
      <c r="F35" s="14" t="s">
        <v>3353</v>
      </c>
      <c r="G35" s="9">
        <v>18191</v>
      </c>
      <c r="H35" s="14"/>
      <c r="I35" t="s">
        <v>3351</v>
      </c>
      <c r="J35" s="14" t="s">
        <v>3354</v>
      </c>
    </row>
    <row r="36" spans="4:10" x14ac:dyDescent="0.35">
      <c r="D36">
        <v>1946</v>
      </c>
      <c r="E36" t="s">
        <v>221</v>
      </c>
      <c r="F36" t="s">
        <v>3353</v>
      </c>
      <c r="G36" s="9">
        <v>18201</v>
      </c>
      <c r="H36" t="s">
        <v>17</v>
      </c>
      <c r="I36" t="s">
        <v>3351</v>
      </c>
      <c r="J36" t="s">
        <v>3354</v>
      </c>
    </row>
    <row r="37" spans="4:10" x14ac:dyDescent="0.35">
      <c r="D37">
        <v>1946</v>
      </c>
      <c r="E37" t="s">
        <v>221</v>
      </c>
      <c r="F37" t="s">
        <v>3353</v>
      </c>
      <c r="G37" s="9">
        <v>18955</v>
      </c>
      <c r="H37" t="s">
        <v>17</v>
      </c>
      <c r="I37" t="s">
        <v>3351</v>
      </c>
      <c r="J37" t="s">
        <v>3354</v>
      </c>
    </row>
    <row r="38" spans="4:10" x14ac:dyDescent="0.35">
      <c r="D38">
        <v>1946</v>
      </c>
      <c r="E38" t="s">
        <v>221</v>
      </c>
      <c r="F38" t="s">
        <v>3353</v>
      </c>
      <c r="G38" s="9">
        <v>18993</v>
      </c>
      <c r="H38" t="s">
        <v>17</v>
      </c>
      <c r="I38" t="s">
        <v>3351</v>
      </c>
      <c r="J38" t="s">
        <v>3354</v>
      </c>
    </row>
    <row r="39" spans="4:10" x14ac:dyDescent="0.35">
      <c r="D39">
        <v>1946</v>
      </c>
      <c r="E39" t="s">
        <v>221</v>
      </c>
      <c r="F39" t="s">
        <v>3353</v>
      </c>
      <c r="G39" s="9">
        <v>16937</v>
      </c>
      <c r="H39" t="s">
        <v>17</v>
      </c>
      <c r="I39" t="s">
        <v>3351</v>
      </c>
      <c r="J39" t="s">
        <v>380</v>
      </c>
    </row>
    <row r="40" spans="4:10" x14ac:dyDescent="0.35">
      <c r="D40">
        <v>1946</v>
      </c>
      <c r="E40" t="s">
        <v>221</v>
      </c>
      <c r="F40" t="s">
        <v>3353</v>
      </c>
      <c r="G40" s="9">
        <v>16927</v>
      </c>
      <c r="H40" t="s">
        <v>17</v>
      </c>
      <c r="I40" t="s">
        <v>3351</v>
      </c>
    </row>
    <row r="41" spans="4:10" x14ac:dyDescent="0.35">
      <c r="D41">
        <v>1946</v>
      </c>
      <c r="E41" s="14" t="s">
        <v>221</v>
      </c>
      <c r="F41" s="14" t="s">
        <v>3353</v>
      </c>
      <c r="G41" s="9">
        <v>17786</v>
      </c>
    </row>
    <row r="42" spans="4:10" x14ac:dyDescent="0.35">
      <c r="D42">
        <v>1946</v>
      </c>
      <c r="E42" s="14" t="s">
        <v>221</v>
      </c>
      <c r="F42" s="14" t="s">
        <v>3353</v>
      </c>
      <c r="G42" s="9">
        <v>17904</v>
      </c>
    </row>
    <row r="43" spans="4:10" x14ac:dyDescent="0.35">
      <c r="D43">
        <v>1946</v>
      </c>
      <c r="E43" s="14" t="s">
        <v>221</v>
      </c>
      <c r="F43" s="14" t="s">
        <v>3353</v>
      </c>
      <c r="G43" s="9">
        <v>18203</v>
      </c>
      <c r="H43" s="14"/>
    </row>
    <row r="44" spans="4:10" x14ac:dyDescent="0.35">
      <c r="D44">
        <v>1946</v>
      </c>
      <c r="E44" t="s">
        <v>221</v>
      </c>
      <c r="F44" t="s">
        <v>3353</v>
      </c>
      <c r="G44" s="9">
        <v>18258</v>
      </c>
    </row>
    <row r="45" spans="4:10" x14ac:dyDescent="0.35">
      <c r="D45">
        <v>1946</v>
      </c>
      <c r="E45" t="s">
        <v>221</v>
      </c>
      <c r="F45" t="s">
        <v>3353</v>
      </c>
      <c r="G45" s="9">
        <v>18524</v>
      </c>
    </row>
    <row r="46" spans="4:10" x14ac:dyDescent="0.35">
      <c r="D46">
        <v>1946</v>
      </c>
      <c r="E46" t="s">
        <v>221</v>
      </c>
      <c r="F46" t="s">
        <v>3353</v>
      </c>
      <c r="G46" s="9">
        <v>18540</v>
      </c>
    </row>
    <row r="47" spans="4:10" x14ac:dyDescent="0.35">
      <c r="D47">
        <v>1946</v>
      </c>
      <c r="E47" s="14" t="s">
        <v>221</v>
      </c>
      <c r="F47" s="14" t="s">
        <v>3352</v>
      </c>
      <c r="G47" s="9">
        <v>18422</v>
      </c>
      <c r="H47" s="14"/>
      <c r="J47" t="s">
        <v>858</v>
      </c>
    </row>
    <row r="48" spans="4:10" x14ac:dyDescent="0.35">
      <c r="D48">
        <v>1946</v>
      </c>
      <c r="E48" t="s">
        <v>221</v>
      </c>
      <c r="F48" t="s">
        <v>3352</v>
      </c>
      <c r="G48" s="9">
        <v>16173</v>
      </c>
      <c r="H48" t="s">
        <v>17</v>
      </c>
      <c r="I48" t="s">
        <v>3351</v>
      </c>
      <c r="J48" t="s">
        <v>3355</v>
      </c>
    </row>
    <row r="49" spans="4:10" x14ac:dyDescent="0.35">
      <c r="D49">
        <v>1946</v>
      </c>
      <c r="E49" t="s">
        <v>221</v>
      </c>
      <c r="F49" t="s">
        <v>3352</v>
      </c>
      <c r="G49" s="9">
        <v>15293</v>
      </c>
      <c r="H49" t="s">
        <v>17</v>
      </c>
      <c r="I49" t="s">
        <v>3351</v>
      </c>
      <c r="J49" t="s">
        <v>3356</v>
      </c>
    </row>
    <row r="50" spans="4:10" x14ac:dyDescent="0.35">
      <c r="D50">
        <v>1946</v>
      </c>
      <c r="E50" t="s">
        <v>221</v>
      </c>
      <c r="F50" t="s">
        <v>3352</v>
      </c>
      <c r="G50" s="9">
        <v>16120</v>
      </c>
      <c r="H50" t="s">
        <v>17</v>
      </c>
      <c r="I50" t="s">
        <v>3351</v>
      </c>
      <c r="J50" t="s">
        <v>3356</v>
      </c>
    </row>
    <row r="51" spans="4:10" x14ac:dyDescent="0.35">
      <c r="D51">
        <v>1946</v>
      </c>
      <c r="E51" t="s">
        <v>221</v>
      </c>
      <c r="F51" t="s">
        <v>3352</v>
      </c>
      <c r="G51" s="9">
        <v>15051</v>
      </c>
      <c r="I51" t="s">
        <v>3351</v>
      </c>
      <c r="J51" t="s">
        <v>3354</v>
      </c>
    </row>
    <row r="52" spans="4:10" x14ac:dyDescent="0.35">
      <c r="D52">
        <v>1946</v>
      </c>
      <c r="E52" t="s">
        <v>221</v>
      </c>
      <c r="F52" t="s">
        <v>3352</v>
      </c>
      <c r="G52" s="9">
        <v>15057</v>
      </c>
      <c r="H52" t="s">
        <v>17</v>
      </c>
      <c r="I52" t="s">
        <v>3351</v>
      </c>
      <c r="J52" t="s">
        <v>3354</v>
      </c>
    </row>
    <row r="53" spans="4:10" x14ac:dyDescent="0.35">
      <c r="D53">
        <v>1946</v>
      </c>
      <c r="E53" t="s">
        <v>221</v>
      </c>
      <c r="F53" t="s">
        <v>3352</v>
      </c>
      <c r="G53" s="9">
        <v>15076</v>
      </c>
      <c r="H53" t="s">
        <v>17</v>
      </c>
      <c r="I53" t="s">
        <v>3351</v>
      </c>
      <c r="J53" t="s">
        <v>3354</v>
      </c>
    </row>
    <row r="54" spans="4:10" x14ac:dyDescent="0.35">
      <c r="D54">
        <v>1946</v>
      </c>
      <c r="E54" t="s">
        <v>221</v>
      </c>
      <c r="F54" t="s">
        <v>3352</v>
      </c>
      <c r="G54" s="9">
        <v>15347</v>
      </c>
      <c r="H54" t="s">
        <v>17</v>
      </c>
      <c r="I54" t="s">
        <v>3351</v>
      </c>
      <c r="J54" t="s">
        <v>3354</v>
      </c>
    </row>
    <row r="55" spans="4:10" x14ac:dyDescent="0.35">
      <c r="D55">
        <v>1946</v>
      </c>
      <c r="E55" t="s">
        <v>221</v>
      </c>
      <c r="F55" t="s">
        <v>3352</v>
      </c>
      <c r="G55" s="9">
        <v>15411</v>
      </c>
      <c r="H55" t="s">
        <v>17</v>
      </c>
      <c r="I55" t="s">
        <v>3351</v>
      </c>
      <c r="J55" t="s">
        <v>3354</v>
      </c>
    </row>
    <row r="56" spans="4:10" x14ac:dyDescent="0.35">
      <c r="D56">
        <v>1946</v>
      </c>
      <c r="E56" t="s">
        <v>221</v>
      </c>
      <c r="F56" t="s">
        <v>3352</v>
      </c>
      <c r="G56" s="9">
        <v>15414</v>
      </c>
      <c r="H56" t="s">
        <v>17</v>
      </c>
      <c r="I56" t="s">
        <v>3351</v>
      </c>
      <c r="J56" t="s">
        <v>3354</v>
      </c>
    </row>
    <row r="57" spans="4:10" x14ac:dyDescent="0.35">
      <c r="D57">
        <v>1946</v>
      </c>
      <c r="E57" t="s">
        <v>221</v>
      </c>
      <c r="F57" t="s">
        <v>3352</v>
      </c>
      <c r="G57" s="9">
        <v>15418</v>
      </c>
      <c r="H57" t="s">
        <v>17</v>
      </c>
      <c r="I57" t="s">
        <v>3351</v>
      </c>
      <c r="J57" t="s">
        <v>3354</v>
      </c>
    </row>
    <row r="58" spans="4:10" x14ac:dyDescent="0.35">
      <c r="D58">
        <v>1946</v>
      </c>
      <c r="E58" t="s">
        <v>221</v>
      </c>
      <c r="F58" t="s">
        <v>3352</v>
      </c>
      <c r="G58" s="9">
        <v>15429</v>
      </c>
      <c r="H58" t="s">
        <v>17</v>
      </c>
      <c r="I58" t="s">
        <v>3351</v>
      </c>
      <c r="J58" t="s">
        <v>3354</v>
      </c>
    </row>
    <row r="59" spans="4:10" x14ac:dyDescent="0.35">
      <c r="D59">
        <v>1946</v>
      </c>
      <c r="E59" t="s">
        <v>221</v>
      </c>
      <c r="F59" t="s">
        <v>3352</v>
      </c>
      <c r="G59" s="9">
        <v>15460</v>
      </c>
      <c r="H59" t="s">
        <v>17</v>
      </c>
      <c r="I59" t="s">
        <v>3351</v>
      </c>
      <c r="J59" t="s">
        <v>3354</v>
      </c>
    </row>
    <row r="60" spans="4:10" x14ac:dyDescent="0.35">
      <c r="D60">
        <v>1946</v>
      </c>
      <c r="E60" t="s">
        <v>221</v>
      </c>
      <c r="F60" t="s">
        <v>3352</v>
      </c>
      <c r="G60" s="9">
        <v>15477</v>
      </c>
      <c r="H60" t="s">
        <v>17</v>
      </c>
      <c r="I60" t="s">
        <v>3351</v>
      </c>
      <c r="J60" t="s">
        <v>3354</v>
      </c>
    </row>
    <row r="61" spans="4:10" x14ac:dyDescent="0.35">
      <c r="D61">
        <v>1946</v>
      </c>
      <c r="E61" t="s">
        <v>221</v>
      </c>
      <c r="F61" t="s">
        <v>3352</v>
      </c>
      <c r="G61" s="9">
        <v>15556</v>
      </c>
      <c r="H61" t="s">
        <v>17</v>
      </c>
      <c r="I61" t="s">
        <v>3351</v>
      </c>
      <c r="J61" t="s">
        <v>3354</v>
      </c>
    </row>
    <row r="62" spans="4:10" x14ac:dyDescent="0.35">
      <c r="D62">
        <v>1946</v>
      </c>
      <c r="E62" t="s">
        <v>221</v>
      </c>
      <c r="F62" t="s">
        <v>3352</v>
      </c>
      <c r="G62" s="9">
        <v>15560</v>
      </c>
      <c r="H62" t="s">
        <v>17</v>
      </c>
      <c r="J62" t="s">
        <v>3354</v>
      </c>
    </row>
    <row r="63" spans="4:10" x14ac:dyDescent="0.35">
      <c r="D63">
        <v>1946</v>
      </c>
      <c r="E63" t="s">
        <v>221</v>
      </c>
      <c r="F63" t="s">
        <v>3352</v>
      </c>
      <c r="G63" s="9">
        <v>15640</v>
      </c>
      <c r="H63" t="s">
        <v>17</v>
      </c>
      <c r="I63" t="s">
        <v>3351</v>
      </c>
      <c r="J63" t="s">
        <v>3354</v>
      </c>
    </row>
    <row r="64" spans="4:10" x14ac:dyDescent="0.35">
      <c r="D64">
        <v>1946</v>
      </c>
      <c r="E64" t="s">
        <v>221</v>
      </c>
      <c r="F64" t="s">
        <v>3352</v>
      </c>
      <c r="G64" s="9">
        <v>15708</v>
      </c>
      <c r="H64" t="s">
        <v>17</v>
      </c>
      <c r="I64" t="s">
        <v>3351</v>
      </c>
      <c r="J64" t="s">
        <v>3354</v>
      </c>
    </row>
    <row r="65" spans="4:10" x14ac:dyDescent="0.35">
      <c r="D65">
        <v>1946</v>
      </c>
      <c r="E65" t="s">
        <v>221</v>
      </c>
      <c r="F65" t="s">
        <v>3352</v>
      </c>
      <c r="G65" s="9">
        <v>15878</v>
      </c>
      <c r="H65" t="s">
        <v>17</v>
      </c>
      <c r="I65" t="s">
        <v>3351</v>
      </c>
      <c r="J65" t="s">
        <v>3354</v>
      </c>
    </row>
    <row r="66" spans="4:10" x14ac:dyDescent="0.35">
      <c r="D66">
        <v>1946</v>
      </c>
      <c r="E66" t="s">
        <v>221</v>
      </c>
      <c r="F66" t="s">
        <v>3352</v>
      </c>
      <c r="G66" s="9">
        <v>15904</v>
      </c>
      <c r="H66" t="s">
        <v>17</v>
      </c>
      <c r="I66" t="s">
        <v>3351</v>
      </c>
      <c r="J66" t="s">
        <v>3354</v>
      </c>
    </row>
    <row r="67" spans="4:10" x14ac:dyDescent="0.35">
      <c r="D67">
        <v>1946</v>
      </c>
      <c r="E67" t="s">
        <v>221</v>
      </c>
      <c r="F67" t="s">
        <v>3352</v>
      </c>
      <c r="G67" s="9">
        <v>15916</v>
      </c>
      <c r="H67" t="s">
        <v>17</v>
      </c>
      <c r="I67" t="s">
        <v>3351</v>
      </c>
      <c r="J67" t="s">
        <v>3354</v>
      </c>
    </row>
    <row r="68" spans="4:10" x14ac:dyDescent="0.35">
      <c r="D68">
        <v>1946</v>
      </c>
      <c r="E68" t="s">
        <v>221</v>
      </c>
      <c r="F68" t="s">
        <v>3352</v>
      </c>
      <c r="G68" s="9">
        <v>15929</v>
      </c>
      <c r="H68" t="s">
        <v>17</v>
      </c>
      <c r="I68" t="s">
        <v>3351</v>
      </c>
      <c r="J68" t="s">
        <v>3354</v>
      </c>
    </row>
    <row r="69" spans="4:10" x14ac:dyDescent="0.35">
      <c r="D69">
        <v>1946</v>
      </c>
      <c r="E69" t="s">
        <v>221</v>
      </c>
      <c r="F69" t="s">
        <v>3352</v>
      </c>
      <c r="G69" s="9">
        <v>15945</v>
      </c>
      <c r="I69" t="s">
        <v>3351</v>
      </c>
      <c r="J69" t="s">
        <v>3354</v>
      </c>
    </row>
    <row r="70" spans="4:10" x14ac:dyDescent="0.35">
      <c r="D70">
        <v>1946</v>
      </c>
      <c r="E70" t="s">
        <v>221</v>
      </c>
      <c r="F70" t="s">
        <v>3352</v>
      </c>
      <c r="G70" s="9">
        <v>15946</v>
      </c>
      <c r="H70" t="s">
        <v>17</v>
      </c>
      <c r="I70" t="s">
        <v>3351</v>
      </c>
      <c r="J70" t="s">
        <v>3354</v>
      </c>
    </row>
    <row r="71" spans="4:10" x14ac:dyDescent="0.35">
      <c r="D71">
        <v>1946</v>
      </c>
      <c r="E71" t="s">
        <v>221</v>
      </c>
      <c r="F71" t="s">
        <v>3352</v>
      </c>
      <c r="G71" s="9">
        <v>15960</v>
      </c>
      <c r="H71" t="s">
        <v>17</v>
      </c>
      <c r="I71" t="s">
        <v>3351</v>
      </c>
      <c r="J71" t="s">
        <v>3354</v>
      </c>
    </row>
    <row r="72" spans="4:10" x14ac:dyDescent="0.35">
      <c r="D72">
        <v>1946</v>
      </c>
      <c r="E72" t="s">
        <v>221</v>
      </c>
      <c r="F72" t="s">
        <v>3352</v>
      </c>
      <c r="G72" s="9">
        <v>15969</v>
      </c>
      <c r="H72" t="s">
        <v>17</v>
      </c>
      <c r="I72" t="s">
        <v>3351</v>
      </c>
      <c r="J72" t="s">
        <v>3354</v>
      </c>
    </row>
    <row r="73" spans="4:10" x14ac:dyDescent="0.35">
      <c r="D73">
        <v>1946</v>
      </c>
      <c r="E73" s="14" t="s">
        <v>221</v>
      </c>
      <c r="F73" s="14" t="s">
        <v>3352</v>
      </c>
      <c r="G73" s="9">
        <v>15978</v>
      </c>
      <c r="H73" t="s">
        <v>17</v>
      </c>
      <c r="I73" s="14" t="s">
        <v>3351</v>
      </c>
      <c r="J73" s="14" t="s">
        <v>3354</v>
      </c>
    </row>
    <row r="74" spans="4:10" x14ac:dyDescent="0.35">
      <c r="D74">
        <v>1946</v>
      </c>
      <c r="E74" t="s">
        <v>221</v>
      </c>
      <c r="F74" t="s">
        <v>3352</v>
      </c>
      <c r="G74" s="9">
        <v>15986</v>
      </c>
      <c r="H74" t="s">
        <v>17</v>
      </c>
      <c r="I74" t="s">
        <v>3351</v>
      </c>
      <c r="J74" t="s">
        <v>3354</v>
      </c>
    </row>
    <row r="75" spans="4:10" x14ac:dyDescent="0.35">
      <c r="D75">
        <v>1946</v>
      </c>
      <c r="E75" t="s">
        <v>221</v>
      </c>
      <c r="F75" t="s">
        <v>3352</v>
      </c>
      <c r="G75" s="9">
        <v>15996</v>
      </c>
      <c r="H75" t="s">
        <v>17</v>
      </c>
      <c r="I75" t="s">
        <v>3351</v>
      </c>
      <c r="J75" t="s">
        <v>3354</v>
      </c>
    </row>
    <row r="76" spans="4:10" x14ac:dyDescent="0.35">
      <c r="D76">
        <v>1946</v>
      </c>
      <c r="E76" t="s">
        <v>221</v>
      </c>
      <c r="F76" t="s">
        <v>3352</v>
      </c>
      <c r="G76" s="9">
        <v>16001</v>
      </c>
      <c r="H76" t="s">
        <v>17</v>
      </c>
      <c r="I76" t="s">
        <v>3351</v>
      </c>
      <c r="J76" t="s">
        <v>3354</v>
      </c>
    </row>
    <row r="77" spans="4:10" x14ac:dyDescent="0.35">
      <c r="D77">
        <v>1946</v>
      </c>
      <c r="E77" t="s">
        <v>221</v>
      </c>
      <c r="F77" t="s">
        <v>3352</v>
      </c>
      <c r="G77" s="9">
        <v>16072</v>
      </c>
      <c r="H77" t="s">
        <v>17</v>
      </c>
      <c r="I77" t="s">
        <v>3351</v>
      </c>
      <c r="J77" t="s">
        <v>3354</v>
      </c>
    </row>
    <row r="78" spans="4:10" x14ac:dyDescent="0.35">
      <c r="D78">
        <v>1946</v>
      </c>
      <c r="E78" t="s">
        <v>221</v>
      </c>
      <c r="F78" t="s">
        <v>3352</v>
      </c>
      <c r="G78" s="9">
        <v>16111</v>
      </c>
      <c r="H78" t="s">
        <v>17</v>
      </c>
      <c r="I78" t="s">
        <v>3351</v>
      </c>
      <c r="J78" t="s">
        <v>3354</v>
      </c>
    </row>
    <row r="79" spans="4:10" x14ac:dyDescent="0.35">
      <c r="D79">
        <v>1946</v>
      </c>
      <c r="E79" t="s">
        <v>221</v>
      </c>
      <c r="F79" t="s">
        <v>3352</v>
      </c>
      <c r="G79" s="9">
        <v>16134</v>
      </c>
      <c r="H79" t="s">
        <v>17</v>
      </c>
      <c r="I79" t="s">
        <v>3351</v>
      </c>
      <c r="J79" t="s">
        <v>3354</v>
      </c>
    </row>
    <row r="80" spans="4:10" x14ac:dyDescent="0.35">
      <c r="D80">
        <v>1946</v>
      </c>
      <c r="E80" t="s">
        <v>221</v>
      </c>
      <c r="F80" t="s">
        <v>3352</v>
      </c>
      <c r="G80" s="9">
        <v>16244</v>
      </c>
      <c r="H80" t="s">
        <v>17</v>
      </c>
      <c r="I80" t="s">
        <v>3351</v>
      </c>
      <c r="J80" t="s">
        <v>3354</v>
      </c>
    </row>
    <row r="81" spans="4:10" x14ac:dyDescent="0.35">
      <c r="D81">
        <v>1946</v>
      </c>
      <c r="E81" t="s">
        <v>221</v>
      </c>
      <c r="F81" t="s">
        <v>3352</v>
      </c>
      <c r="G81" s="9">
        <v>16319</v>
      </c>
      <c r="H81" t="s">
        <v>17</v>
      </c>
      <c r="I81" t="s">
        <v>3351</v>
      </c>
      <c r="J81" t="s">
        <v>3354</v>
      </c>
    </row>
    <row r="82" spans="4:10" x14ac:dyDescent="0.35">
      <c r="D82">
        <v>1946</v>
      </c>
      <c r="E82" t="s">
        <v>221</v>
      </c>
      <c r="F82" t="s">
        <v>3352</v>
      </c>
      <c r="G82" s="9">
        <v>16368</v>
      </c>
      <c r="H82" t="s">
        <v>17</v>
      </c>
      <c r="I82" t="s">
        <v>3351</v>
      </c>
      <c r="J82" t="s">
        <v>3354</v>
      </c>
    </row>
    <row r="83" spans="4:10" x14ac:dyDescent="0.35">
      <c r="D83">
        <v>1946</v>
      </c>
      <c r="E83" t="s">
        <v>221</v>
      </c>
      <c r="F83" t="s">
        <v>3352</v>
      </c>
      <c r="G83" s="9">
        <v>16377</v>
      </c>
      <c r="H83" t="s">
        <v>17</v>
      </c>
      <c r="I83" t="s">
        <v>3351</v>
      </c>
      <c r="J83" t="s">
        <v>3354</v>
      </c>
    </row>
    <row r="84" spans="4:10" x14ac:dyDescent="0.35">
      <c r="D84">
        <v>1946</v>
      </c>
      <c r="E84" t="s">
        <v>221</v>
      </c>
      <c r="F84" t="s">
        <v>3352</v>
      </c>
      <c r="G84" s="9">
        <v>16409</v>
      </c>
      <c r="H84" t="s">
        <v>17</v>
      </c>
      <c r="I84" t="s">
        <v>3351</v>
      </c>
      <c r="J84" t="s">
        <v>3354</v>
      </c>
    </row>
    <row r="85" spans="4:10" x14ac:dyDescent="0.35">
      <c r="D85">
        <v>1946</v>
      </c>
      <c r="E85" t="s">
        <v>221</v>
      </c>
      <c r="F85" t="s">
        <v>3352</v>
      </c>
      <c r="G85" s="9">
        <v>16415</v>
      </c>
      <c r="H85" t="s">
        <v>17</v>
      </c>
      <c r="I85" t="s">
        <v>3351</v>
      </c>
      <c r="J85" t="s">
        <v>3354</v>
      </c>
    </row>
    <row r="86" spans="4:10" x14ac:dyDescent="0.35">
      <c r="D86">
        <v>1946</v>
      </c>
      <c r="E86" t="s">
        <v>221</v>
      </c>
      <c r="F86" t="s">
        <v>3352</v>
      </c>
      <c r="G86" s="9">
        <v>16440</v>
      </c>
      <c r="H86" t="s">
        <v>17</v>
      </c>
      <c r="I86" t="s">
        <v>3351</v>
      </c>
      <c r="J86" t="s">
        <v>3354</v>
      </c>
    </row>
    <row r="87" spans="4:10" x14ac:dyDescent="0.35">
      <c r="D87">
        <v>1946</v>
      </c>
      <c r="E87" t="s">
        <v>221</v>
      </c>
      <c r="F87" t="s">
        <v>3352</v>
      </c>
      <c r="G87" s="9">
        <v>16493</v>
      </c>
      <c r="H87" t="s">
        <v>17</v>
      </c>
      <c r="I87" t="s">
        <v>3351</v>
      </c>
      <c r="J87" t="s">
        <v>3354</v>
      </c>
    </row>
    <row r="88" spans="4:10" x14ac:dyDescent="0.35">
      <c r="D88">
        <v>1946</v>
      </c>
      <c r="E88" t="s">
        <v>221</v>
      </c>
      <c r="F88" t="s">
        <v>3352</v>
      </c>
      <c r="G88" s="9">
        <v>16622</v>
      </c>
      <c r="H88" t="s">
        <v>17</v>
      </c>
      <c r="I88" t="s">
        <v>3351</v>
      </c>
      <c r="J88" t="s">
        <v>3354</v>
      </c>
    </row>
    <row r="89" spans="4:10" x14ac:dyDescent="0.35">
      <c r="D89">
        <v>1946</v>
      </c>
      <c r="E89" t="s">
        <v>221</v>
      </c>
      <c r="F89" t="s">
        <v>3352</v>
      </c>
      <c r="G89" s="9">
        <v>16639</v>
      </c>
      <c r="H89" t="s">
        <v>17</v>
      </c>
      <c r="I89" t="s">
        <v>3351</v>
      </c>
      <c r="J89" t="s">
        <v>3354</v>
      </c>
    </row>
    <row r="90" spans="4:10" x14ac:dyDescent="0.35">
      <c r="D90">
        <v>1946</v>
      </c>
      <c r="E90" t="s">
        <v>221</v>
      </c>
      <c r="F90" t="s">
        <v>3352</v>
      </c>
      <c r="G90" s="9">
        <v>16667</v>
      </c>
      <c r="H90" t="s">
        <v>17</v>
      </c>
      <c r="I90" t="s">
        <v>3351</v>
      </c>
      <c r="J90" t="s">
        <v>3354</v>
      </c>
    </row>
    <row r="91" spans="4:10" x14ac:dyDescent="0.35">
      <c r="D91">
        <v>1946</v>
      </c>
      <c r="E91" t="s">
        <v>221</v>
      </c>
      <c r="F91" t="s">
        <v>3352</v>
      </c>
      <c r="G91" s="9">
        <v>16672</v>
      </c>
      <c r="H91" t="s">
        <v>17</v>
      </c>
      <c r="I91" t="s">
        <v>3351</v>
      </c>
      <c r="J91" t="s">
        <v>3354</v>
      </c>
    </row>
    <row r="92" spans="4:10" x14ac:dyDescent="0.35">
      <c r="D92">
        <v>1946</v>
      </c>
      <c r="E92" t="s">
        <v>221</v>
      </c>
      <c r="F92" t="s">
        <v>3352</v>
      </c>
      <c r="G92" s="9">
        <v>16713</v>
      </c>
      <c r="H92" t="s">
        <v>17</v>
      </c>
      <c r="I92" t="s">
        <v>3351</v>
      </c>
      <c r="J92" t="s">
        <v>3354</v>
      </c>
    </row>
    <row r="93" spans="4:10" x14ac:dyDescent="0.35">
      <c r="D93">
        <v>1946</v>
      </c>
      <c r="E93" t="s">
        <v>221</v>
      </c>
      <c r="F93" t="s">
        <v>3352</v>
      </c>
      <c r="G93" s="9">
        <v>16733</v>
      </c>
      <c r="H93" t="s">
        <v>17</v>
      </c>
      <c r="I93" t="s">
        <v>3351</v>
      </c>
      <c r="J93" t="s">
        <v>3354</v>
      </c>
    </row>
    <row r="94" spans="4:10" x14ac:dyDescent="0.35">
      <c r="D94">
        <v>1946</v>
      </c>
      <c r="E94" t="s">
        <v>221</v>
      </c>
      <c r="F94" t="s">
        <v>3352</v>
      </c>
      <c r="G94" s="9">
        <v>16734</v>
      </c>
      <c r="H94" t="s">
        <v>17</v>
      </c>
      <c r="I94" t="s">
        <v>3351</v>
      </c>
      <c r="J94" t="s">
        <v>3354</v>
      </c>
    </row>
    <row r="95" spans="4:10" x14ac:dyDescent="0.35">
      <c r="D95">
        <v>1946</v>
      </c>
      <c r="E95" t="s">
        <v>221</v>
      </c>
      <c r="F95" t="s">
        <v>3352</v>
      </c>
      <c r="G95" s="9">
        <v>16759</v>
      </c>
      <c r="H95" t="s">
        <v>17</v>
      </c>
      <c r="I95" t="s">
        <v>3351</v>
      </c>
      <c r="J95" t="s">
        <v>3354</v>
      </c>
    </row>
    <row r="96" spans="4:10" x14ac:dyDescent="0.35">
      <c r="D96">
        <v>1946</v>
      </c>
      <c r="E96" t="s">
        <v>221</v>
      </c>
      <c r="F96" t="s">
        <v>3352</v>
      </c>
      <c r="G96" s="9">
        <v>16763</v>
      </c>
      <c r="H96" t="s">
        <v>17</v>
      </c>
      <c r="I96" t="s">
        <v>3351</v>
      </c>
      <c r="J96" t="s">
        <v>3354</v>
      </c>
    </row>
    <row r="97" spans="4:10" x14ac:dyDescent="0.35">
      <c r="D97">
        <v>1946</v>
      </c>
      <c r="E97" t="s">
        <v>221</v>
      </c>
      <c r="F97" t="s">
        <v>3352</v>
      </c>
      <c r="G97" s="9">
        <v>16764</v>
      </c>
      <c r="H97" t="s">
        <v>17</v>
      </c>
      <c r="I97" t="s">
        <v>3351</v>
      </c>
      <c r="J97" t="s">
        <v>3354</v>
      </c>
    </row>
    <row r="98" spans="4:10" x14ac:dyDescent="0.35">
      <c r="D98">
        <v>1946</v>
      </c>
      <c r="E98" t="s">
        <v>221</v>
      </c>
      <c r="F98" t="s">
        <v>3352</v>
      </c>
      <c r="G98" s="9">
        <v>16798</v>
      </c>
      <c r="H98" t="s">
        <v>17</v>
      </c>
      <c r="I98" t="s">
        <v>3351</v>
      </c>
      <c r="J98" t="s">
        <v>3354</v>
      </c>
    </row>
    <row r="99" spans="4:10" x14ac:dyDescent="0.35">
      <c r="D99">
        <v>1946</v>
      </c>
      <c r="E99" t="s">
        <v>221</v>
      </c>
      <c r="F99" t="s">
        <v>3352</v>
      </c>
      <c r="G99" s="9">
        <v>16826</v>
      </c>
      <c r="H99" t="s">
        <v>17</v>
      </c>
      <c r="I99" t="s">
        <v>3351</v>
      </c>
      <c r="J99" t="s">
        <v>3354</v>
      </c>
    </row>
    <row r="100" spans="4:10" x14ac:dyDescent="0.35">
      <c r="D100">
        <v>1946</v>
      </c>
      <c r="E100" t="s">
        <v>221</v>
      </c>
      <c r="F100" t="s">
        <v>3352</v>
      </c>
      <c r="G100" s="9">
        <v>16853</v>
      </c>
      <c r="H100" t="s">
        <v>17</v>
      </c>
      <c r="I100" t="s">
        <v>3351</v>
      </c>
      <c r="J100" t="s">
        <v>3354</v>
      </c>
    </row>
    <row r="101" spans="4:10" x14ac:dyDescent="0.35">
      <c r="D101">
        <v>1946</v>
      </c>
      <c r="E101" t="s">
        <v>221</v>
      </c>
      <c r="F101" t="s">
        <v>3352</v>
      </c>
      <c r="G101" s="9">
        <v>17016</v>
      </c>
      <c r="H101" t="s">
        <v>17</v>
      </c>
      <c r="I101" t="s">
        <v>3351</v>
      </c>
      <c r="J101" t="s">
        <v>3354</v>
      </c>
    </row>
    <row r="102" spans="4:10" x14ac:dyDescent="0.35">
      <c r="D102">
        <v>1946</v>
      </c>
      <c r="E102" t="s">
        <v>221</v>
      </c>
      <c r="F102" t="s">
        <v>3352</v>
      </c>
      <c r="G102" s="9">
        <v>17020</v>
      </c>
      <c r="H102" t="s">
        <v>17</v>
      </c>
      <c r="I102" t="s">
        <v>3351</v>
      </c>
      <c r="J102" t="s">
        <v>3354</v>
      </c>
    </row>
    <row r="103" spans="4:10" x14ac:dyDescent="0.35">
      <c r="D103">
        <v>1946</v>
      </c>
      <c r="E103" t="s">
        <v>221</v>
      </c>
      <c r="F103" t="s">
        <v>3352</v>
      </c>
      <c r="G103" s="9">
        <v>17038</v>
      </c>
      <c r="H103" t="s">
        <v>17</v>
      </c>
      <c r="I103" t="s">
        <v>3351</v>
      </c>
      <c r="J103" t="s">
        <v>3354</v>
      </c>
    </row>
    <row r="104" spans="4:10" x14ac:dyDescent="0.35">
      <c r="D104">
        <v>1946</v>
      </c>
      <c r="E104" s="14" t="s">
        <v>221</v>
      </c>
      <c r="F104" s="14" t="s">
        <v>3352</v>
      </c>
      <c r="G104" s="9">
        <v>17067</v>
      </c>
      <c r="J104" t="s">
        <v>3354</v>
      </c>
    </row>
    <row r="105" spans="4:10" x14ac:dyDescent="0.35">
      <c r="D105">
        <v>1946</v>
      </c>
      <c r="E105" t="s">
        <v>221</v>
      </c>
      <c r="F105" t="s">
        <v>3352</v>
      </c>
      <c r="G105" s="9">
        <v>17088</v>
      </c>
      <c r="H105" t="s">
        <v>17</v>
      </c>
      <c r="I105" t="s">
        <v>3351</v>
      </c>
      <c r="J105" t="s">
        <v>3354</v>
      </c>
    </row>
    <row r="106" spans="4:10" x14ac:dyDescent="0.35">
      <c r="D106">
        <v>1946</v>
      </c>
      <c r="E106" t="s">
        <v>221</v>
      </c>
      <c r="F106" t="s">
        <v>3352</v>
      </c>
      <c r="G106" s="9">
        <v>17344</v>
      </c>
      <c r="H106" t="s">
        <v>17</v>
      </c>
      <c r="I106" t="s">
        <v>3351</v>
      </c>
      <c r="J106" t="s">
        <v>3354</v>
      </c>
    </row>
    <row r="107" spans="4:10" x14ac:dyDescent="0.35">
      <c r="D107">
        <v>1946</v>
      </c>
      <c r="E107" t="s">
        <v>221</v>
      </c>
      <c r="F107" t="s">
        <v>3352</v>
      </c>
      <c r="G107" s="9">
        <v>17351</v>
      </c>
      <c r="H107" t="s">
        <v>17</v>
      </c>
      <c r="I107" t="s">
        <v>3351</v>
      </c>
      <c r="J107" t="s">
        <v>3354</v>
      </c>
    </row>
    <row r="108" spans="4:10" x14ac:dyDescent="0.35">
      <c r="D108">
        <v>1946</v>
      </c>
      <c r="E108" t="s">
        <v>221</v>
      </c>
      <c r="F108" t="s">
        <v>3352</v>
      </c>
      <c r="G108" s="9">
        <v>17353</v>
      </c>
      <c r="H108" t="s">
        <v>17</v>
      </c>
      <c r="I108" t="s">
        <v>3351</v>
      </c>
      <c r="J108" t="s">
        <v>3354</v>
      </c>
    </row>
    <row r="109" spans="4:10" x14ac:dyDescent="0.35">
      <c r="D109">
        <v>1946</v>
      </c>
      <c r="E109" t="s">
        <v>221</v>
      </c>
      <c r="F109" t="s">
        <v>3352</v>
      </c>
      <c r="G109" s="9">
        <v>18066</v>
      </c>
      <c r="H109" t="s">
        <v>17</v>
      </c>
      <c r="I109" t="s">
        <v>191</v>
      </c>
      <c r="J109" t="s">
        <v>3354</v>
      </c>
    </row>
    <row r="110" spans="4:10" x14ac:dyDescent="0.35">
      <c r="D110">
        <v>1946</v>
      </c>
      <c r="E110" t="s">
        <v>221</v>
      </c>
      <c r="F110" t="s">
        <v>3352</v>
      </c>
      <c r="G110" s="9">
        <v>18092</v>
      </c>
      <c r="H110" t="s">
        <v>17</v>
      </c>
      <c r="I110" t="s">
        <v>3351</v>
      </c>
      <c r="J110" t="s">
        <v>3354</v>
      </c>
    </row>
    <row r="111" spans="4:10" x14ac:dyDescent="0.35">
      <c r="D111">
        <v>1946</v>
      </c>
      <c r="E111" t="s">
        <v>221</v>
      </c>
      <c r="F111" t="s">
        <v>3352</v>
      </c>
      <c r="G111" s="9">
        <v>18124</v>
      </c>
      <c r="H111" t="s">
        <v>17</v>
      </c>
      <c r="I111" t="s">
        <v>3351</v>
      </c>
      <c r="J111" t="s">
        <v>3354</v>
      </c>
    </row>
    <row r="112" spans="4:10" x14ac:dyDescent="0.35">
      <c r="D112">
        <v>1946</v>
      </c>
      <c r="E112" t="s">
        <v>221</v>
      </c>
      <c r="F112" t="s">
        <v>3352</v>
      </c>
      <c r="G112" s="9">
        <v>18127</v>
      </c>
      <c r="H112" t="s">
        <v>17</v>
      </c>
      <c r="I112" t="s">
        <v>3351</v>
      </c>
      <c r="J112" t="s">
        <v>3354</v>
      </c>
    </row>
    <row r="113" spans="4:10" x14ac:dyDescent="0.35">
      <c r="D113">
        <v>1946</v>
      </c>
      <c r="E113" t="s">
        <v>221</v>
      </c>
      <c r="F113" t="s">
        <v>3352</v>
      </c>
      <c r="G113" s="9">
        <v>18168</v>
      </c>
      <c r="H113" t="s">
        <v>17</v>
      </c>
      <c r="I113" t="s">
        <v>3351</v>
      </c>
      <c r="J113" t="s">
        <v>3354</v>
      </c>
    </row>
    <row r="114" spans="4:10" x14ac:dyDescent="0.35">
      <c r="D114">
        <v>1946</v>
      </c>
      <c r="E114" t="s">
        <v>221</v>
      </c>
      <c r="F114" t="s">
        <v>3352</v>
      </c>
      <c r="G114" s="9">
        <v>18351</v>
      </c>
      <c r="H114" t="s">
        <v>17</v>
      </c>
      <c r="I114" t="s">
        <v>3351</v>
      </c>
      <c r="J114" t="s">
        <v>3354</v>
      </c>
    </row>
    <row r="115" spans="4:10" x14ac:dyDescent="0.35">
      <c r="D115">
        <v>1946</v>
      </c>
      <c r="E115" t="s">
        <v>221</v>
      </c>
      <c r="F115" t="s">
        <v>3352</v>
      </c>
      <c r="G115" s="9">
        <v>18373</v>
      </c>
      <c r="H115" t="s">
        <v>17</v>
      </c>
      <c r="I115" t="s">
        <v>3351</v>
      </c>
      <c r="J115" t="s">
        <v>3354</v>
      </c>
    </row>
    <row r="116" spans="4:10" x14ac:dyDescent="0.35">
      <c r="D116">
        <v>1946</v>
      </c>
      <c r="E116" s="14" t="s">
        <v>221</v>
      </c>
      <c r="F116" s="14" t="s">
        <v>3352</v>
      </c>
      <c r="G116" s="9">
        <v>18382</v>
      </c>
      <c r="H116" s="14" t="s">
        <v>17</v>
      </c>
      <c r="I116" s="14" t="s">
        <v>3351</v>
      </c>
      <c r="J116" s="14" t="s">
        <v>3354</v>
      </c>
    </row>
    <row r="117" spans="4:10" x14ac:dyDescent="0.35">
      <c r="D117">
        <v>1946</v>
      </c>
      <c r="E117" s="14" t="s">
        <v>221</v>
      </c>
      <c r="F117" s="14" t="s">
        <v>3352</v>
      </c>
      <c r="G117" s="9">
        <v>18385</v>
      </c>
      <c r="H117" s="14"/>
      <c r="I117" s="14" t="s">
        <v>3351</v>
      </c>
      <c r="J117" s="14" t="s">
        <v>3354</v>
      </c>
    </row>
    <row r="118" spans="4:10" x14ac:dyDescent="0.35">
      <c r="D118">
        <v>1946</v>
      </c>
      <c r="E118" s="14" t="s">
        <v>221</v>
      </c>
      <c r="F118" s="14" t="s">
        <v>3352</v>
      </c>
      <c r="G118" s="9">
        <v>18394</v>
      </c>
      <c r="H118" s="14" t="s">
        <v>17</v>
      </c>
      <c r="I118" s="14" t="s">
        <v>3351</v>
      </c>
      <c r="J118" s="14" t="s">
        <v>3354</v>
      </c>
    </row>
    <row r="119" spans="4:10" x14ac:dyDescent="0.35">
      <c r="D119">
        <v>1946</v>
      </c>
      <c r="E119" t="s">
        <v>221</v>
      </c>
      <c r="F119" t="s">
        <v>3352</v>
      </c>
      <c r="G119" s="9">
        <v>18451</v>
      </c>
      <c r="H119" s="16" t="s">
        <v>73</v>
      </c>
      <c r="I119" t="s">
        <v>3351</v>
      </c>
      <c r="J119" t="s">
        <v>3354</v>
      </c>
    </row>
    <row r="120" spans="4:10" x14ac:dyDescent="0.35">
      <c r="D120">
        <v>1946</v>
      </c>
      <c r="E120" t="s">
        <v>221</v>
      </c>
      <c r="F120" t="s">
        <v>3352</v>
      </c>
      <c r="G120" s="9">
        <v>18457</v>
      </c>
      <c r="H120" t="s">
        <v>17</v>
      </c>
      <c r="I120" t="s">
        <v>3351</v>
      </c>
      <c r="J120" t="s">
        <v>3354</v>
      </c>
    </row>
    <row r="121" spans="4:10" x14ac:dyDescent="0.35">
      <c r="D121">
        <v>1946</v>
      </c>
      <c r="E121" t="s">
        <v>221</v>
      </c>
      <c r="F121" t="s">
        <v>3352</v>
      </c>
      <c r="G121" s="9">
        <v>18511</v>
      </c>
      <c r="H121" t="s">
        <v>17</v>
      </c>
      <c r="I121" t="s">
        <v>3351</v>
      </c>
      <c r="J121" t="s">
        <v>3354</v>
      </c>
    </row>
    <row r="122" spans="4:10" x14ac:dyDescent="0.35">
      <c r="D122">
        <v>1946</v>
      </c>
      <c r="E122" t="s">
        <v>221</v>
      </c>
      <c r="F122" t="s">
        <v>3352</v>
      </c>
      <c r="G122" s="9">
        <v>18513</v>
      </c>
      <c r="H122" t="s">
        <v>17</v>
      </c>
      <c r="I122" t="s">
        <v>3351</v>
      </c>
      <c r="J122" t="s">
        <v>3354</v>
      </c>
    </row>
    <row r="123" spans="4:10" x14ac:dyDescent="0.35">
      <c r="D123">
        <v>1946</v>
      </c>
      <c r="E123" t="s">
        <v>221</v>
      </c>
      <c r="F123" t="s">
        <v>3352</v>
      </c>
      <c r="G123" s="9">
        <v>18719</v>
      </c>
      <c r="H123" t="s">
        <v>17</v>
      </c>
      <c r="I123" t="s">
        <v>3351</v>
      </c>
      <c r="J123" t="s">
        <v>3354</v>
      </c>
    </row>
    <row r="124" spans="4:10" x14ac:dyDescent="0.35">
      <c r="D124">
        <v>1946</v>
      </c>
      <c r="E124" t="s">
        <v>221</v>
      </c>
      <c r="F124" t="s">
        <v>3352</v>
      </c>
      <c r="G124" s="9">
        <v>18754</v>
      </c>
      <c r="H124" t="s">
        <v>17</v>
      </c>
      <c r="I124" t="s">
        <v>3351</v>
      </c>
      <c r="J124" t="s">
        <v>3354</v>
      </c>
    </row>
    <row r="125" spans="4:10" x14ac:dyDescent="0.35">
      <c r="D125">
        <v>1946</v>
      </c>
      <c r="E125" t="s">
        <v>221</v>
      </c>
      <c r="F125" t="s">
        <v>3352</v>
      </c>
      <c r="G125" s="9">
        <v>18792</v>
      </c>
      <c r="H125" t="s">
        <v>17</v>
      </c>
      <c r="I125" t="s">
        <v>3351</v>
      </c>
      <c r="J125" t="s">
        <v>3354</v>
      </c>
    </row>
    <row r="126" spans="4:10" x14ac:dyDescent="0.35">
      <c r="D126">
        <v>1946</v>
      </c>
      <c r="E126" t="s">
        <v>221</v>
      </c>
      <c r="F126" t="s">
        <v>3352</v>
      </c>
      <c r="G126" s="9">
        <v>18797</v>
      </c>
      <c r="H126" t="s">
        <v>17</v>
      </c>
      <c r="J126" t="s">
        <v>3354</v>
      </c>
    </row>
    <row r="127" spans="4:10" x14ac:dyDescent="0.35">
      <c r="D127">
        <v>1946</v>
      </c>
      <c r="E127" t="s">
        <v>221</v>
      </c>
      <c r="F127" t="s">
        <v>3352</v>
      </c>
      <c r="G127" s="9">
        <v>18836</v>
      </c>
      <c r="H127" t="s">
        <v>17</v>
      </c>
      <c r="I127" t="s">
        <v>3351</v>
      </c>
      <c r="J127" t="s">
        <v>3354</v>
      </c>
    </row>
    <row r="128" spans="4:10" x14ac:dyDescent="0.35">
      <c r="D128">
        <v>1946</v>
      </c>
      <c r="E128" t="s">
        <v>221</v>
      </c>
      <c r="F128" t="s">
        <v>3352</v>
      </c>
      <c r="G128" s="9">
        <v>18837</v>
      </c>
      <c r="H128" t="s">
        <v>17</v>
      </c>
      <c r="I128" t="s">
        <v>3351</v>
      </c>
      <c r="J128" t="s">
        <v>3354</v>
      </c>
    </row>
    <row r="129" spans="4:18" x14ac:dyDescent="0.35">
      <c r="D129">
        <v>1946</v>
      </c>
      <c r="E129" t="s">
        <v>221</v>
      </c>
      <c r="F129" t="s">
        <v>3352</v>
      </c>
      <c r="G129" s="9">
        <v>18977</v>
      </c>
      <c r="H129" t="s">
        <v>17</v>
      </c>
      <c r="I129" t="s">
        <v>3351</v>
      </c>
      <c r="J129" t="s">
        <v>3354</v>
      </c>
    </row>
    <row r="130" spans="4:18" x14ac:dyDescent="0.35">
      <c r="D130">
        <v>1946</v>
      </c>
      <c r="E130" t="s">
        <v>221</v>
      </c>
      <c r="F130" t="s">
        <v>3352</v>
      </c>
      <c r="G130" s="9">
        <v>17837</v>
      </c>
      <c r="H130" t="s">
        <v>17</v>
      </c>
      <c r="I130" t="s">
        <v>3351</v>
      </c>
      <c r="J130" t="s">
        <v>380</v>
      </c>
    </row>
    <row r="131" spans="4:18" x14ac:dyDescent="0.35">
      <c r="D131">
        <v>1946</v>
      </c>
      <c r="E131" t="s">
        <v>221</v>
      </c>
      <c r="F131" t="s">
        <v>3352</v>
      </c>
      <c r="G131" s="9">
        <v>17852</v>
      </c>
      <c r="H131" t="s">
        <v>17</v>
      </c>
      <c r="I131" t="s">
        <v>3351</v>
      </c>
      <c r="J131" t="s">
        <v>380</v>
      </c>
    </row>
    <row r="132" spans="4:18" x14ac:dyDescent="0.35">
      <c r="D132">
        <v>1946</v>
      </c>
      <c r="E132" t="s">
        <v>221</v>
      </c>
      <c r="F132" t="s">
        <v>3352</v>
      </c>
      <c r="G132" s="9">
        <v>15427</v>
      </c>
    </row>
    <row r="133" spans="4:18" x14ac:dyDescent="0.35">
      <c r="D133">
        <v>1946</v>
      </c>
      <c r="E133" t="s">
        <v>221</v>
      </c>
      <c r="F133" t="s">
        <v>3352</v>
      </c>
      <c r="G133" s="9">
        <v>15720</v>
      </c>
    </row>
    <row r="134" spans="4:18" x14ac:dyDescent="0.35">
      <c r="D134">
        <v>1946</v>
      </c>
      <c r="E134" t="s">
        <v>221</v>
      </c>
      <c r="F134" t="s">
        <v>3352</v>
      </c>
      <c r="G134" s="9">
        <v>15799</v>
      </c>
      <c r="H134" t="s">
        <v>17</v>
      </c>
      <c r="I134" t="s">
        <v>3351</v>
      </c>
    </row>
    <row r="135" spans="4:18" x14ac:dyDescent="0.35">
      <c r="D135">
        <v>1946</v>
      </c>
      <c r="E135" t="s">
        <v>221</v>
      </c>
      <c r="F135" t="s">
        <v>3352</v>
      </c>
      <c r="G135" s="9">
        <v>15952</v>
      </c>
    </row>
    <row r="136" spans="4:18" x14ac:dyDescent="0.35">
      <c r="D136">
        <v>1946</v>
      </c>
      <c r="E136" s="14" t="s">
        <v>221</v>
      </c>
      <c r="F136" s="14" t="s">
        <v>3352</v>
      </c>
      <c r="G136" s="9">
        <v>15977</v>
      </c>
      <c r="I136" s="14"/>
      <c r="J136" s="14"/>
    </row>
    <row r="137" spans="4:18" x14ac:dyDescent="0.35">
      <c r="D137">
        <v>1946</v>
      </c>
      <c r="E137" t="s">
        <v>221</v>
      </c>
      <c r="F137" t="s">
        <v>3352</v>
      </c>
      <c r="G137" s="9">
        <v>16171</v>
      </c>
    </row>
    <row r="138" spans="4:18" x14ac:dyDescent="0.35">
      <c r="D138">
        <v>1946</v>
      </c>
      <c r="E138" t="s">
        <v>221</v>
      </c>
      <c r="F138" t="s">
        <v>3352</v>
      </c>
      <c r="G138" s="9">
        <v>16172</v>
      </c>
    </row>
    <row r="139" spans="4:18" x14ac:dyDescent="0.35">
      <c r="D139">
        <v>1946</v>
      </c>
      <c r="E139" t="s">
        <v>221</v>
      </c>
      <c r="F139" t="s">
        <v>3352</v>
      </c>
      <c r="G139" s="9">
        <v>16269</v>
      </c>
      <c r="H139" t="s">
        <v>17</v>
      </c>
      <c r="I139" t="s">
        <v>3351</v>
      </c>
    </row>
    <row r="140" spans="4:18" x14ac:dyDescent="0.35">
      <c r="D140">
        <v>1946</v>
      </c>
      <c r="E140" t="s">
        <v>221</v>
      </c>
      <c r="F140" t="s">
        <v>3352</v>
      </c>
      <c r="G140" s="9">
        <v>16423</v>
      </c>
    </row>
    <row r="141" spans="4:18" x14ac:dyDescent="0.35">
      <c r="D141">
        <v>1946</v>
      </c>
      <c r="E141" t="s">
        <v>221</v>
      </c>
      <c r="F141" t="s">
        <v>3352</v>
      </c>
      <c r="G141" s="9">
        <v>16475</v>
      </c>
    </row>
    <row r="142" spans="4:18" x14ac:dyDescent="0.35">
      <c r="D142">
        <v>1946</v>
      </c>
      <c r="E142" t="s">
        <v>221</v>
      </c>
      <c r="F142" t="s">
        <v>3352</v>
      </c>
      <c r="G142" s="9">
        <v>16563</v>
      </c>
      <c r="H142" t="s">
        <v>17</v>
      </c>
      <c r="I142" t="s">
        <v>3351</v>
      </c>
      <c r="R142">
        <f>132-9</f>
        <v>123</v>
      </c>
    </row>
    <row r="143" spans="4:18" x14ac:dyDescent="0.35">
      <c r="D143">
        <v>1946</v>
      </c>
      <c r="E143" t="s">
        <v>221</v>
      </c>
      <c r="F143" t="s">
        <v>3352</v>
      </c>
      <c r="G143" s="9">
        <v>16850</v>
      </c>
    </row>
    <row r="144" spans="4:18" x14ac:dyDescent="0.35">
      <c r="D144">
        <v>1946</v>
      </c>
      <c r="E144" t="s">
        <v>221</v>
      </c>
      <c r="F144" t="s">
        <v>3352</v>
      </c>
      <c r="G144" s="9">
        <v>17036</v>
      </c>
      <c r="H144" t="s">
        <v>17</v>
      </c>
      <c r="I144" t="s">
        <v>3351</v>
      </c>
    </row>
    <row r="145" spans="4:10" x14ac:dyDescent="0.35">
      <c r="D145">
        <v>1946</v>
      </c>
      <c r="E145" t="s">
        <v>221</v>
      </c>
      <c r="F145" t="s">
        <v>3352</v>
      </c>
      <c r="G145" s="9">
        <v>17804</v>
      </c>
      <c r="H145" t="s">
        <v>17</v>
      </c>
      <c r="I145" t="s">
        <v>3351</v>
      </c>
    </row>
    <row r="146" spans="4:10" x14ac:dyDescent="0.35">
      <c r="D146">
        <v>1946</v>
      </c>
      <c r="E146" s="14" t="s">
        <v>221</v>
      </c>
      <c r="F146" s="14" t="s">
        <v>3352</v>
      </c>
      <c r="G146" s="9">
        <v>17864</v>
      </c>
    </row>
    <row r="147" spans="4:10" x14ac:dyDescent="0.35">
      <c r="D147">
        <v>1946</v>
      </c>
      <c r="E147" t="s">
        <v>221</v>
      </c>
      <c r="F147" t="s">
        <v>3352</v>
      </c>
      <c r="G147" s="9">
        <v>18326</v>
      </c>
    </row>
    <row r="148" spans="4:10" x14ac:dyDescent="0.35">
      <c r="D148">
        <v>1946</v>
      </c>
      <c r="E148" t="s">
        <v>221</v>
      </c>
      <c r="F148" t="s">
        <v>3352</v>
      </c>
      <c r="G148" s="9">
        <v>18470</v>
      </c>
    </row>
    <row r="149" spans="4:10" x14ac:dyDescent="0.35">
      <c r="D149">
        <v>1946</v>
      </c>
      <c r="E149" s="14" t="s">
        <v>221</v>
      </c>
      <c r="F149" s="14" t="s">
        <v>3352</v>
      </c>
      <c r="G149" s="9">
        <v>18486</v>
      </c>
      <c r="I149" s="14"/>
      <c r="J149" s="14"/>
    </row>
    <row r="150" spans="4:10" x14ac:dyDescent="0.35">
      <c r="D150">
        <v>1946</v>
      </c>
      <c r="E150" t="s">
        <v>221</v>
      </c>
      <c r="F150" t="s">
        <v>3352</v>
      </c>
      <c r="G150" s="9">
        <v>18806</v>
      </c>
    </row>
    <row r="151" spans="4:10" x14ac:dyDescent="0.35">
      <c r="D151">
        <v>1946</v>
      </c>
      <c r="E151" t="s">
        <v>221</v>
      </c>
      <c r="F151" t="s">
        <v>3352</v>
      </c>
      <c r="G151" s="9">
        <v>18814</v>
      </c>
      <c r="H151" t="s">
        <v>17</v>
      </c>
      <c r="I151" t="s">
        <v>3351</v>
      </c>
    </row>
    <row r="152" spans="4:10" x14ac:dyDescent="0.35">
      <c r="D152">
        <v>1946</v>
      </c>
      <c r="E152" t="s">
        <v>221</v>
      </c>
      <c r="F152" t="s">
        <v>3352</v>
      </c>
      <c r="G152" s="9">
        <v>18845</v>
      </c>
      <c r="H152" t="s">
        <v>17</v>
      </c>
      <c r="I152" t="s">
        <v>3351</v>
      </c>
    </row>
    <row r="153" spans="4:10" x14ac:dyDescent="0.35">
      <c r="D153">
        <v>1946</v>
      </c>
      <c r="E153" t="s">
        <v>221</v>
      </c>
      <c r="F153" t="s">
        <v>3352</v>
      </c>
      <c r="G153" s="9">
        <v>18851</v>
      </c>
      <c r="H153" t="s">
        <v>17</v>
      </c>
      <c r="I153" t="s">
        <v>3351</v>
      </c>
    </row>
    <row r="154" spans="4:10" x14ac:dyDescent="0.35">
      <c r="D154">
        <v>1946</v>
      </c>
      <c r="E154" t="s">
        <v>3244</v>
      </c>
      <c r="F154" t="s">
        <v>3352</v>
      </c>
      <c r="G154" s="9">
        <v>15327</v>
      </c>
      <c r="H154" t="s">
        <v>17</v>
      </c>
      <c r="I154" t="s">
        <v>3351</v>
      </c>
      <c r="J154" t="s">
        <v>3354</v>
      </c>
    </row>
    <row r="155" spans="4:10" x14ac:dyDescent="0.35">
      <c r="D155">
        <v>1946</v>
      </c>
      <c r="E155" t="s">
        <v>3244</v>
      </c>
      <c r="F155" t="s">
        <v>3352</v>
      </c>
      <c r="G155" s="9">
        <v>16588</v>
      </c>
      <c r="H155" t="s">
        <v>17</v>
      </c>
      <c r="I155" t="s">
        <v>3351</v>
      </c>
      <c r="J155" t="s">
        <v>3354</v>
      </c>
    </row>
    <row r="156" spans="4:10" x14ac:dyDescent="0.35">
      <c r="D156">
        <v>1946</v>
      </c>
      <c r="E156" t="s">
        <v>314</v>
      </c>
      <c r="F156" t="s">
        <v>3353</v>
      </c>
      <c r="G156" s="9">
        <v>16527</v>
      </c>
      <c r="H156" t="s">
        <v>17</v>
      </c>
      <c r="I156" t="s">
        <v>3351</v>
      </c>
      <c r="J156" t="s">
        <v>3354</v>
      </c>
    </row>
    <row r="157" spans="4:10" x14ac:dyDescent="0.35">
      <c r="D157">
        <v>1946</v>
      </c>
      <c r="E157" t="s">
        <v>314</v>
      </c>
      <c r="F157" t="s">
        <v>3353</v>
      </c>
      <c r="G157" s="9">
        <v>16966</v>
      </c>
      <c r="I157" t="s">
        <v>3351</v>
      </c>
      <c r="J157" t="s">
        <v>3354</v>
      </c>
    </row>
    <row r="158" spans="4:10" x14ac:dyDescent="0.35">
      <c r="D158">
        <v>1946</v>
      </c>
      <c r="E158" t="s">
        <v>314</v>
      </c>
      <c r="F158" t="s">
        <v>3352</v>
      </c>
      <c r="G158" s="9">
        <v>15375</v>
      </c>
      <c r="H158" t="s">
        <v>17</v>
      </c>
      <c r="I158" t="s">
        <v>3351</v>
      </c>
      <c r="J158" t="s">
        <v>3354</v>
      </c>
    </row>
    <row r="159" spans="4:10" x14ac:dyDescent="0.35">
      <c r="D159">
        <v>1946</v>
      </c>
      <c r="E159" t="s">
        <v>314</v>
      </c>
      <c r="F159" t="s">
        <v>3352</v>
      </c>
      <c r="G159" s="9">
        <v>17976</v>
      </c>
      <c r="H159" t="s">
        <v>17</v>
      </c>
      <c r="I159" t="s">
        <v>3351</v>
      </c>
      <c r="J159" t="s">
        <v>3354</v>
      </c>
    </row>
    <row r="160" spans="4:10" x14ac:dyDescent="0.35">
      <c r="D160">
        <v>1946</v>
      </c>
      <c r="E160" t="s">
        <v>314</v>
      </c>
      <c r="F160" t="s">
        <v>3352</v>
      </c>
      <c r="G160" s="9">
        <v>18043</v>
      </c>
      <c r="H160" t="s">
        <v>17</v>
      </c>
      <c r="I160" t="s">
        <v>3351</v>
      </c>
      <c r="J160" t="s">
        <v>3354</v>
      </c>
    </row>
    <row r="161" spans="4:17" x14ac:dyDescent="0.35">
      <c r="D161">
        <v>1946</v>
      </c>
      <c r="E161" t="s">
        <v>314</v>
      </c>
      <c r="F161" t="s">
        <v>3352</v>
      </c>
      <c r="G161" s="9">
        <v>18050</v>
      </c>
      <c r="H161" t="s">
        <v>17</v>
      </c>
      <c r="I161" t="s">
        <v>3351</v>
      </c>
      <c r="J161" t="s">
        <v>3354</v>
      </c>
    </row>
    <row r="162" spans="4:17" x14ac:dyDescent="0.35">
      <c r="D162">
        <v>1946</v>
      </c>
      <c r="E162" t="s">
        <v>314</v>
      </c>
      <c r="F162" t="s">
        <v>3352</v>
      </c>
      <c r="G162" s="9">
        <v>18268</v>
      </c>
      <c r="H162" t="s">
        <v>17</v>
      </c>
      <c r="I162" t="s">
        <v>3351</v>
      </c>
      <c r="J162" t="s">
        <v>3354</v>
      </c>
    </row>
    <row r="163" spans="4:17" x14ac:dyDescent="0.35">
      <c r="D163">
        <v>1946</v>
      </c>
      <c r="E163" t="s">
        <v>314</v>
      </c>
      <c r="F163" t="s">
        <v>3352</v>
      </c>
      <c r="G163" s="9">
        <v>18306</v>
      </c>
      <c r="H163" t="s">
        <v>17</v>
      </c>
      <c r="I163" t="s">
        <v>3351</v>
      </c>
      <c r="J163" t="s">
        <v>3354</v>
      </c>
    </row>
    <row r="164" spans="4:17" x14ac:dyDescent="0.35">
      <c r="D164">
        <v>1946</v>
      </c>
      <c r="E164" t="s">
        <v>314</v>
      </c>
      <c r="F164" t="s">
        <v>3352</v>
      </c>
      <c r="G164" s="9">
        <v>18341</v>
      </c>
      <c r="H164" t="s">
        <v>17</v>
      </c>
      <c r="I164" t="s">
        <v>3351</v>
      </c>
      <c r="J164" t="s">
        <v>3354</v>
      </c>
    </row>
    <row r="165" spans="4:17" x14ac:dyDescent="0.35">
      <c r="D165">
        <v>1946</v>
      </c>
      <c r="E165" t="s">
        <v>314</v>
      </c>
      <c r="F165" t="s">
        <v>3352</v>
      </c>
      <c r="G165" s="9">
        <v>18596</v>
      </c>
      <c r="H165" t="s">
        <v>17</v>
      </c>
      <c r="I165" t="s">
        <v>3351</v>
      </c>
      <c r="J165" t="s">
        <v>3354</v>
      </c>
    </row>
    <row r="166" spans="4:17" x14ac:dyDescent="0.35">
      <c r="D166">
        <v>1946</v>
      </c>
      <c r="E166" t="s">
        <v>314</v>
      </c>
      <c r="F166" t="s">
        <v>3352</v>
      </c>
      <c r="G166" s="9">
        <v>18647</v>
      </c>
      <c r="H166" t="s">
        <v>17</v>
      </c>
      <c r="I166" t="s">
        <v>3351</v>
      </c>
      <c r="J166" t="s">
        <v>3354</v>
      </c>
    </row>
    <row r="167" spans="4:17" x14ac:dyDescent="0.35">
      <c r="D167">
        <v>1946</v>
      </c>
      <c r="E167" t="s">
        <v>314</v>
      </c>
      <c r="F167" t="s">
        <v>3352</v>
      </c>
      <c r="G167" s="9">
        <v>18660</v>
      </c>
      <c r="H167" t="s">
        <v>17</v>
      </c>
      <c r="I167" t="s">
        <v>3351</v>
      </c>
      <c r="J167" t="s">
        <v>3354</v>
      </c>
    </row>
    <row r="168" spans="4:17" x14ac:dyDescent="0.35">
      <c r="D168">
        <v>1946</v>
      </c>
      <c r="E168" t="s">
        <v>314</v>
      </c>
      <c r="F168" t="s">
        <v>3352</v>
      </c>
      <c r="G168" s="9">
        <v>18664</v>
      </c>
      <c r="H168" t="s">
        <v>17</v>
      </c>
      <c r="I168" t="s">
        <v>3351</v>
      </c>
      <c r="J168" t="s">
        <v>3354</v>
      </c>
    </row>
    <row r="169" spans="4:17" x14ac:dyDescent="0.35">
      <c r="D169">
        <v>1946</v>
      </c>
      <c r="E169" t="s">
        <v>314</v>
      </c>
      <c r="F169" t="s">
        <v>3352</v>
      </c>
      <c r="G169" s="9">
        <v>18615</v>
      </c>
      <c r="H169" t="s">
        <v>17</v>
      </c>
      <c r="I169" t="s">
        <v>134</v>
      </c>
    </row>
    <row r="170" spans="4:17" x14ac:dyDescent="0.35">
      <c r="D170">
        <v>1946</v>
      </c>
      <c r="E170" t="s">
        <v>3141</v>
      </c>
      <c r="F170" t="s">
        <v>3353</v>
      </c>
      <c r="G170" s="9">
        <v>15662</v>
      </c>
      <c r="I170" t="s">
        <v>3351</v>
      </c>
      <c r="J170" t="s">
        <v>3354</v>
      </c>
    </row>
    <row r="171" spans="4:17" x14ac:dyDescent="0.35">
      <c r="D171">
        <v>1946</v>
      </c>
      <c r="E171" t="s">
        <v>59</v>
      </c>
      <c r="F171" t="s">
        <v>3352</v>
      </c>
      <c r="G171" s="9">
        <v>18431</v>
      </c>
      <c r="H171" t="s">
        <v>17</v>
      </c>
      <c r="I171" t="s">
        <v>3351</v>
      </c>
      <c r="J171" t="s">
        <v>3356</v>
      </c>
    </row>
    <row r="172" spans="4:17" x14ac:dyDescent="0.35">
      <c r="D172">
        <v>1946</v>
      </c>
      <c r="E172" t="s">
        <v>59</v>
      </c>
      <c r="F172" t="s">
        <v>3352</v>
      </c>
      <c r="G172" s="9">
        <v>16135</v>
      </c>
      <c r="H172" t="s">
        <v>17</v>
      </c>
      <c r="I172" t="s">
        <v>3351</v>
      </c>
      <c r="J172" t="s">
        <v>3354</v>
      </c>
    </row>
    <row r="173" spans="4:17" x14ac:dyDescent="0.35">
      <c r="D173">
        <v>1946</v>
      </c>
      <c r="E173" t="s">
        <v>59</v>
      </c>
      <c r="F173" t="s">
        <v>3352</v>
      </c>
      <c r="G173" s="9">
        <v>17194</v>
      </c>
      <c r="H173" t="s">
        <v>17</v>
      </c>
      <c r="I173" t="s">
        <v>3351</v>
      </c>
      <c r="J173" t="s">
        <v>380</v>
      </c>
    </row>
    <row r="176" spans="4:17" x14ac:dyDescent="0.35">
      <c r="Q176">
        <f>173-137</f>
        <v>36</v>
      </c>
    </row>
  </sheetData>
  <autoFilter ref="D1:J173" xr:uid="{7BB8E283-C77A-4747-B03A-02137C976072}">
    <sortState xmlns:xlrd2="http://schemas.microsoft.com/office/spreadsheetml/2017/richdata2" ref="D2:J173">
      <sortCondition ref="E2:E173"/>
    </sortState>
  </autoFilter>
  <sortState xmlns:xlrd2="http://schemas.microsoft.com/office/spreadsheetml/2017/richdata2" ref="D2:J173">
    <sortCondition ref="F2:F173"/>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11AE-D049-494E-AC87-7A148EA73AFC}">
  <dimension ref="B3:K19"/>
  <sheetViews>
    <sheetView workbookViewId="0">
      <selection activeCell="J24" sqref="J24"/>
    </sheetView>
  </sheetViews>
  <sheetFormatPr defaultRowHeight="14.5" x14ac:dyDescent="0.35"/>
  <sheetData>
    <row r="3" spans="2:11" x14ac:dyDescent="0.35">
      <c r="B3">
        <v>1936</v>
      </c>
      <c r="D3">
        <v>2700</v>
      </c>
      <c r="F3">
        <f t="shared" ref="F3:F4" si="0">+D4-D3</f>
        <v>1100</v>
      </c>
      <c r="I3">
        <v>2700</v>
      </c>
      <c r="K3">
        <f t="shared" ref="K3:K18" si="1">+I4-I3</f>
        <v>900</v>
      </c>
    </row>
    <row r="4" spans="2:11" x14ac:dyDescent="0.35">
      <c r="B4">
        <f t="shared" ref="B4" si="2">+B3+1</f>
        <v>1937</v>
      </c>
      <c r="D4">
        <v>3800</v>
      </c>
      <c r="F4">
        <f t="shared" si="0"/>
        <v>1200</v>
      </c>
      <c r="I4">
        <v>3600</v>
      </c>
      <c r="K4">
        <f t="shared" si="1"/>
        <v>1100</v>
      </c>
    </row>
    <row r="5" spans="2:11" x14ac:dyDescent="0.35">
      <c r="B5">
        <v>1938</v>
      </c>
      <c r="D5">
        <v>5000</v>
      </c>
      <c r="F5">
        <f t="shared" ref="F5:F19" si="3">+D6-D5</f>
        <v>1300</v>
      </c>
      <c r="I5">
        <v>4700</v>
      </c>
      <c r="K5">
        <f t="shared" si="1"/>
        <v>1100</v>
      </c>
    </row>
    <row r="6" spans="2:11" x14ac:dyDescent="0.35">
      <c r="B6">
        <f t="shared" ref="B6:B19" si="4">+B5+1</f>
        <v>1939</v>
      </c>
      <c r="D6">
        <v>6300</v>
      </c>
      <c r="F6">
        <f t="shared" si="3"/>
        <v>1600</v>
      </c>
      <c r="I6">
        <v>5800</v>
      </c>
      <c r="K6">
        <f t="shared" si="1"/>
        <v>1200</v>
      </c>
    </row>
    <row r="7" spans="2:11" x14ac:dyDescent="0.35">
      <c r="B7">
        <f t="shared" si="4"/>
        <v>1940</v>
      </c>
      <c r="D7">
        <v>7900</v>
      </c>
      <c r="F7">
        <f t="shared" si="3"/>
        <v>1900</v>
      </c>
      <c r="I7">
        <v>7000</v>
      </c>
      <c r="K7">
        <f t="shared" si="1"/>
        <v>1200</v>
      </c>
    </row>
    <row r="8" spans="2:11" x14ac:dyDescent="0.35">
      <c r="B8">
        <f t="shared" si="4"/>
        <v>1941</v>
      </c>
      <c r="D8">
        <v>9800</v>
      </c>
      <c r="F8">
        <f t="shared" si="3"/>
        <v>2200</v>
      </c>
      <c r="I8">
        <v>8200</v>
      </c>
      <c r="K8">
        <f t="shared" si="1"/>
        <v>1450</v>
      </c>
    </row>
    <row r="9" spans="2:11" x14ac:dyDescent="0.35">
      <c r="B9">
        <f t="shared" si="4"/>
        <v>1942</v>
      </c>
      <c r="D9">
        <v>12000</v>
      </c>
      <c r="F9">
        <f t="shared" si="3"/>
        <v>750</v>
      </c>
      <c r="I9">
        <v>9650</v>
      </c>
      <c r="K9">
        <f t="shared" si="1"/>
        <v>1350</v>
      </c>
    </row>
    <row r="10" spans="2:11" x14ac:dyDescent="0.35">
      <c r="B10">
        <f t="shared" si="4"/>
        <v>1943</v>
      </c>
      <c r="D10">
        <f>+D9+750</f>
        <v>12750</v>
      </c>
      <c r="F10">
        <f t="shared" si="3"/>
        <v>750</v>
      </c>
      <c r="I10">
        <v>11000</v>
      </c>
      <c r="K10">
        <f t="shared" si="1"/>
        <v>1400</v>
      </c>
    </row>
    <row r="11" spans="2:11" x14ac:dyDescent="0.35">
      <c r="B11">
        <f t="shared" si="4"/>
        <v>1944</v>
      </c>
      <c r="D11">
        <f t="shared" ref="D11:D12" si="5">+D10+750</f>
        <v>13500</v>
      </c>
      <c r="F11">
        <f t="shared" si="3"/>
        <v>750</v>
      </c>
      <c r="I11">
        <v>12400</v>
      </c>
      <c r="K11">
        <f t="shared" si="1"/>
        <v>1400</v>
      </c>
    </row>
    <row r="12" spans="2:11" x14ac:dyDescent="0.35">
      <c r="B12">
        <f t="shared" si="4"/>
        <v>1945</v>
      </c>
      <c r="D12">
        <f t="shared" si="5"/>
        <v>14250</v>
      </c>
      <c r="F12">
        <f t="shared" si="3"/>
        <v>750</v>
      </c>
      <c r="I12">
        <v>13800</v>
      </c>
      <c r="K12">
        <f t="shared" si="1"/>
        <v>1200</v>
      </c>
    </row>
    <row r="13" spans="2:11" x14ac:dyDescent="0.35">
      <c r="B13">
        <f t="shared" si="4"/>
        <v>1946</v>
      </c>
      <c r="D13">
        <v>15000</v>
      </c>
      <c r="F13">
        <f t="shared" si="3"/>
        <v>4000</v>
      </c>
      <c r="I13">
        <v>15000</v>
      </c>
      <c r="K13">
        <f t="shared" si="1"/>
        <v>2000</v>
      </c>
    </row>
    <row r="14" spans="2:11" x14ac:dyDescent="0.35">
      <c r="B14">
        <f t="shared" si="4"/>
        <v>1947</v>
      </c>
      <c r="D14">
        <v>19000</v>
      </c>
      <c r="F14">
        <f t="shared" si="3"/>
        <v>7000</v>
      </c>
      <c r="I14">
        <v>17000</v>
      </c>
      <c r="K14">
        <f t="shared" si="1"/>
        <v>4000</v>
      </c>
    </row>
    <row r="15" spans="2:11" x14ac:dyDescent="0.35">
      <c r="B15">
        <f t="shared" si="4"/>
        <v>1948</v>
      </c>
      <c r="D15">
        <v>26000</v>
      </c>
      <c r="F15">
        <f t="shared" si="3"/>
        <v>9000</v>
      </c>
      <c r="I15">
        <v>21000</v>
      </c>
      <c r="K15">
        <f t="shared" si="1"/>
        <v>9000</v>
      </c>
    </row>
    <row r="16" spans="2:11" x14ac:dyDescent="0.35">
      <c r="B16">
        <f t="shared" si="4"/>
        <v>1949</v>
      </c>
      <c r="D16">
        <v>35000</v>
      </c>
      <c r="F16">
        <f t="shared" si="3"/>
        <v>10000</v>
      </c>
      <c r="I16">
        <v>30000</v>
      </c>
      <c r="K16">
        <f t="shared" si="1"/>
        <v>12000</v>
      </c>
    </row>
    <row r="17" spans="2:11" x14ac:dyDescent="0.35">
      <c r="B17">
        <f t="shared" si="4"/>
        <v>1950</v>
      </c>
      <c r="D17">
        <v>45000</v>
      </c>
      <c r="F17">
        <f t="shared" si="3"/>
        <v>11000</v>
      </c>
      <c r="I17">
        <v>42000</v>
      </c>
      <c r="K17">
        <f t="shared" si="1"/>
        <v>14000</v>
      </c>
    </row>
    <row r="18" spans="2:11" x14ac:dyDescent="0.35">
      <c r="B18">
        <f t="shared" si="4"/>
        <v>1951</v>
      </c>
      <c r="D18">
        <v>56000</v>
      </c>
      <c r="F18">
        <f t="shared" si="3"/>
        <v>15000</v>
      </c>
      <c r="I18">
        <v>56000</v>
      </c>
      <c r="K18">
        <f t="shared" si="1"/>
        <v>15000</v>
      </c>
    </row>
    <row r="19" spans="2:11" x14ac:dyDescent="0.35">
      <c r="B19">
        <f t="shared" si="4"/>
        <v>1952</v>
      </c>
      <c r="D19">
        <v>71000</v>
      </c>
      <c r="F19">
        <f t="shared" si="3"/>
        <v>-71000</v>
      </c>
      <c r="I19">
        <v>71000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83034-1F9D-4AB2-81B1-17F679E75193}">
  <dimension ref="C1:L79"/>
  <sheetViews>
    <sheetView workbookViewId="0">
      <selection activeCell="H5" sqref="H5"/>
    </sheetView>
  </sheetViews>
  <sheetFormatPr defaultRowHeight="14.5" x14ac:dyDescent="0.35"/>
  <sheetData>
    <row r="1" spans="3:12" x14ac:dyDescent="0.35">
      <c r="F1" t="s">
        <v>5698</v>
      </c>
      <c r="H1" t="s">
        <v>3216</v>
      </c>
      <c r="J1" t="s">
        <v>5700</v>
      </c>
    </row>
    <row r="2" spans="3:12" x14ac:dyDescent="0.35">
      <c r="F2" t="s">
        <v>5699</v>
      </c>
      <c r="H2" t="s">
        <v>3880</v>
      </c>
      <c r="J2" t="s">
        <v>3271</v>
      </c>
    </row>
    <row r="3" spans="3:12" x14ac:dyDescent="0.35">
      <c r="C3" t="s">
        <v>3639</v>
      </c>
      <c r="D3" t="s">
        <v>6337</v>
      </c>
      <c r="E3" t="s">
        <v>6338</v>
      </c>
      <c r="F3" t="s">
        <v>3271</v>
      </c>
      <c r="H3" t="s">
        <v>3151</v>
      </c>
      <c r="J3" t="s">
        <v>5701</v>
      </c>
    </row>
    <row r="5" spans="3:12" x14ac:dyDescent="0.35">
      <c r="C5">
        <v>1929</v>
      </c>
      <c r="D5">
        <v>1</v>
      </c>
      <c r="E5">
        <f>+D6-1</f>
        <v>174</v>
      </c>
      <c r="F5">
        <v>174</v>
      </c>
      <c r="H5">
        <f>COUNTIF('Consolidated list'!$D$3:'Consolidated list'!$D$9086,C5)</f>
        <v>12</v>
      </c>
      <c r="J5" s="12">
        <f>+H5/F5</f>
        <v>6.8965517241379309E-2</v>
      </c>
      <c r="L5">
        <f>COUNTIF('Consolidated list'!$D$3:'Consolidated list'!$D$9086,"1929")</f>
        <v>12</v>
      </c>
    </row>
    <row r="6" spans="3:12" x14ac:dyDescent="0.35">
      <c r="C6">
        <f>+C5+1</f>
        <v>1930</v>
      </c>
      <c r="D6">
        <f>+D5+F5</f>
        <v>175</v>
      </c>
      <c r="E6">
        <f t="shared" ref="E6:E52" si="0">+D7-1</f>
        <v>284</v>
      </c>
      <c r="F6">
        <v>110</v>
      </c>
      <c r="H6">
        <f>COUNTIF('Consolidated list'!$D$3:'Consolidated list'!$D$9086,C6)</f>
        <v>13</v>
      </c>
      <c r="J6" s="12">
        <f t="shared" ref="J6:J22" si="1">+H6/F6</f>
        <v>0.11818181818181818</v>
      </c>
      <c r="L6">
        <f>COUNTIF('Consolidated list'!$D$3:'Consolidated list'!$D$9086,"1930")</f>
        <v>13</v>
      </c>
    </row>
    <row r="7" spans="3:12" x14ac:dyDescent="0.35">
      <c r="C7">
        <f t="shared" ref="C7:C22" si="2">+C6+1</f>
        <v>1931</v>
      </c>
      <c r="D7">
        <f t="shared" ref="D7:D28" si="3">+D6+F6</f>
        <v>285</v>
      </c>
      <c r="E7">
        <f t="shared" si="0"/>
        <v>395</v>
      </c>
      <c r="F7">
        <v>111</v>
      </c>
      <c r="H7">
        <f>COUNTIF('Consolidated list'!$D$3:'Consolidated list'!$D$9086,C7)</f>
        <v>12</v>
      </c>
      <c r="J7" s="12">
        <f t="shared" si="1"/>
        <v>0.10810810810810811</v>
      </c>
      <c r="L7">
        <f>COUNTIF('Consolidated list'!$D$3:'Consolidated list'!$D$9086,C7)</f>
        <v>12</v>
      </c>
    </row>
    <row r="8" spans="3:12" x14ac:dyDescent="0.35">
      <c r="C8">
        <f t="shared" si="2"/>
        <v>1932</v>
      </c>
      <c r="D8">
        <f t="shared" si="3"/>
        <v>396</v>
      </c>
      <c r="E8">
        <f t="shared" si="0"/>
        <v>749</v>
      </c>
      <c r="F8">
        <v>354</v>
      </c>
      <c r="H8">
        <f>COUNTIF('Consolidated list'!$D$3:'Consolidated list'!$D$9086,C8)</f>
        <v>23</v>
      </c>
      <c r="J8" s="12">
        <f t="shared" si="1"/>
        <v>6.4971751412429377E-2</v>
      </c>
      <c r="L8">
        <f>COUNTIF('Consolidated list'!$D$3:'Consolidated list'!$D$9086,C8)</f>
        <v>23</v>
      </c>
    </row>
    <row r="9" spans="3:12" x14ac:dyDescent="0.35">
      <c r="C9">
        <f t="shared" si="2"/>
        <v>1933</v>
      </c>
      <c r="D9">
        <f t="shared" si="3"/>
        <v>750</v>
      </c>
      <c r="E9">
        <f t="shared" si="0"/>
        <v>1227</v>
      </c>
      <c r="F9">
        <v>478</v>
      </c>
      <c r="H9">
        <f>COUNTIF('Consolidated list'!$D$3:'Consolidated list'!$D$9086,C9)</f>
        <v>52</v>
      </c>
      <c r="J9" s="12">
        <f t="shared" si="1"/>
        <v>0.10878661087866109</v>
      </c>
      <c r="L9">
        <f>COUNTIF('Consolidated list'!$D$3:'Consolidated list'!$D$9086,C9)</f>
        <v>52</v>
      </c>
    </row>
    <row r="10" spans="3:12" x14ac:dyDescent="0.35">
      <c r="C10">
        <f t="shared" si="2"/>
        <v>1934</v>
      </c>
      <c r="D10">
        <f t="shared" si="3"/>
        <v>1228</v>
      </c>
      <c r="E10">
        <f t="shared" si="0"/>
        <v>1755</v>
      </c>
      <c r="F10">
        <v>528</v>
      </c>
      <c r="H10">
        <f>COUNTIF('Consolidated list'!$D$3:'Consolidated list'!$D$9086,C10)</f>
        <v>45</v>
      </c>
      <c r="J10" s="12">
        <f t="shared" si="1"/>
        <v>8.5227272727272721E-2</v>
      </c>
      <c r="L10">
        <f>COUNTIF('Consolidated list'!$D$3:'Consolidated list'!$D$9086,C10)</f>
        <v>45</v>
      </c>
    </row>
    <row r="11" spans="3:12" x14ac:dyDescent="0.35">
      <c r="C11">
        <f t="shared" si="2"/>
        <v>1935</v>
      </c>
      <c r="D11">
        <f t="shared" si="3"/>
        <v>1756</v>
      </c>
      <c r="E11">
        <f t="shared" si="0"/>
        <v>2699</v>
      </c>
      <c r="F11">
        <v>944</v>
      </c>
      <c r="H11">
        <f>COUNTIF('Consolidated list'!$D$3:'Consolidated list'!$D$9086,C11)</f>
        <v>76</v>
      </c>
      <c r="J11" s="12">
        <f t="shared" si="1"/>
        <v>8.050847457627118E-2</v>
      </c>
      <c r="L11">
        <f>COUNTIF('Consolidated list'!$D$3:'Consolidated list'!$D$9086,C11)</f>
        <v>76</v>
      </c>
    </row>
    <row r="12" spans="3:12" x14ac:dyDescent="0.35">
      <c r="C12">
        <f t="shared" si="2"/>
        <v>1936</v>
      </c>
      <c r="D12">
        <f t="shared" si="3"/>
        <v>2700</v>
      </c>
      <c r="E12">
        <f t="shared" si="0"/>
        <v>3599</v>
      </c>
      <c r="F12">
        <v>900</v>
      </c>
      <c r="H12">
        <f>COUNTIF('Consolidated list'!$D$3:'Consolidated list'!$D$9086,C12)</f>
        <v>67</v>
      </c>
      <c r="J12" s="12">
        <f t="shared" si="1"/>
        <v>7.4444444444444438E-2</v>
      </c>
      <c r="L12">
        <f>COUNTIF('Consolidated list'!$D$3:'Consolidated list'!$D$9086,C12)</f>
        <v>67</v>
      </c>
    </row>
    <row r="13" spans="3:12" x14ac:dyDescent="0.35">
      <c r="C13">
        <f t="shared" si="2"/>
        <v>1937</v>
      </c>
      <c r="D13">
        <f t="shared" si="3"/>
        <v>3600</v>
      </c>
      <c r="E13">
        <f t="shared" si="0"/>
        <v>4699</v>
      </c>
      <c r="F13">
        <v>1100</v>
      </c>
      <c r="H13">
        <f>COUNTIF('Consolidated list'!$D$3:'Consolidated list'!$D$9086,C13)</f>
        <v>77</v>
      </c>
      <c r="J13" s="12">
        <f t="shared" si="1"/>
        <v>7.0000000000000007E-2</v>
      </c>
      <c r="L13">
        <f>COUNTIF('Consolidated list'!$D$3:'Consolidated list'!$D$9086,C13)</f>
        <v>77</v>
      </c>
    </row>
    <row r="14" spans="3:12" x14ac:dyDescent="0.35">
      <c r="C14" s="16">
        <f t="shared" si="2"/>
        <v>1938</v>
      </c>
      <c r="D14">
        <f t="shared" si="3"/>
        <v>4700</v>
      </c>
      <c r="E14">
        <f t="shared" si="0"/>
        <v>5799</v>
      </c>
      <c r="F14" s="16">
        <v>1100</v>
      </c>
      <c r="G14" s="16"/>
      <c r="H14" s="16">
        <f>COUNTIF('Consolidated list'!$D$3:'Consolidated list'!$D$9086,C14)</f>
        <v>79</v>
      </c>
      <c r="I14" s="16"/>
      <c r="J14" s="134">
        <f t="shared" si="1"/>
        <v>7.1818181818181823E-2</v>
      </c>
      <c r="L14">
        <f>COUNTIF('Consolidated list'!$D$3:'Consolidated list'!$D$9086,C14)</f>
        <v>79</v>
      </c>
    </row>
    <row r="15" spans="3:12" x14ac:dyDescent="0.35">
      <c r="C15">
        <f t="shared" si="2"/>
        <v>1939</v>
      </c>
      <c r="D15">
        <f t="shared" si="3"/>
        <v>5800</v>
      </c>
      <c r="E15">
        <f t="shared" si="0"/>
        <v>6999</v>
      </c>
      <c r="F15">
        <v>1200</v>
      </c>
      <c r="H15">
        <f>COUNTIF('Consolidated list'!$D$3:'Consolidated list'!$D$9086,C15)</f>
        <v>85</v>
      </c>
      <c r="J15" s="12">
        <f t="shared" si="1"/>
        <v>7.0833333333333331E-2</v>
      </c>
      <c r="L15">
        <f>COUNTIF('Consolidated list'!$D$3:'Consolidated list'!$D$9086,C15)</f>
        <v>85</v>
      </c>
    </row>
    <row r="16" spans="3:12" x14ac:dyDescent="0.35">
      <c r="C16">
        <f t="shared" si="2"/>
        <v>1940</v>
      </c>
      <c r="D16">
        <f t="shared" si="3"/>
        <v>7000</v>
      </c>
      <c r="E16">
        <f t="shared" si="0"/>
        <v>8199</v>
      </c>
      <c r="F16">
        <v>1200</v>
      </c>
      <c r="H16">
        <f>COUNTIF('Consolidated list'!$D$3:'Consolidated list'!$D$9086,C16)</f>
        <v>71</v>
      </c>
      <c r="J16" s="12">
        <f t="shared" si="1"/>
        <v>5.9166666666666666E-2</v>
      </c>
      <c r="L16">
        <f>COUNTIF('Consolidated list'!$D$3:'Consolidated list'!$D$9086,C16)</f>
        <v>71</v>
      </c>
    </row>
    <row r="17" spans="3:12" x14ac:dyDescent="0.35">
      <c r="C17">
        <f t="shared" si="2"/>
        <v>1941</v>
      </c>
      <c r="D17">
        <f t="shared" si="3"/>
        <v>8200</v>
      </c>
      <c r="E17">
        <f t="shared" si="0"/>
        <v>9649</v>
      </c>
      <c r="F17">
        <v>1450</v>
      </c>
      <c r="H17">
        <f>COUNTIF('Consolidated list'!$D$3:'Consolidated list'!$D$9086,C17)</f>
        <v>102</v>
      </c>
      <c r="J17" s="12">
        <f t="shared" si="1"/>
        <v>7.0344827586206901E-2</v>
      </c>
      <c r="L17">
        <f>COUNTIF('Consolidated list'!$D$3:'Consolidated list'!$D$9086,C17)</f>
        <v>102</v>
      </c>
    </row>
    <row r="18" spans="3:12" x14ac:dyDescent="0.35">
      <c r="C18">
        <f t="shared" si="2"/>
        <v>1942</v>
      </c>
      <c r="D18">
        <f t="shared" si="3"/>
        <v>9650</v>
      </c>
      <c r="E18">
        <f t="shared" si="0"/>
        <v>10999</v>
      </c>
      <c r="F18">
        <v>1350</v>
      </c>
      <c r="H18">
        <f>COUNTIF('Consolidated list'!$D$3:'Consolidated list'!$D$9086,C18)</f>
        <v>79</v>
      </c>
      <c r="J18" s="12">
        <f t="shared" si="1"/>
        <v>5.8518518518518518E-2</v>
      </c>
      <c r="L18">
        <f>COUNTIF('Consolidated list'!$D$3:'Consolidated list'!$D$9086,C18)</f>
        <v>79</v>
      </c>
    </row>
    <row r="19" spans="3:12" x14ac:dyDescent="0.35">
      <c r="C19">
        <f t="shared" si="2"/>
        <v>1943</v>
      </c>
      <c r="D19">
        <f t="shared" si="3"/>
        <v>11000</v>
      </c>
      <c r="E19">
        <f t="shared" si="0"/>
        <v>12399</v>
      </c>
      <c r="F19">
        <v>1400</v>
      </c>
      <c r="H19">
        <f>COUNTIF('Consolidated list'!$D$3:'Consolidated list'!$D$9086,C19)</f>
        <v>58</v>
      </c>
      <c r="J19" s="12">
        <f t="shared" si="1"/>
        <v>4.1428571428571426E-2</v>
      </c>
      <c r="L19">
        <f>COUNTIF('Consolidated list'!$D$3:'Consolidated list'!$D$9086,C19)</f>
        <v>58</v>
      </c>
    </row>
    <row r="20" spans="3:12" x14ac:dyDescent="0.35">
      <c r="C20">
        <f t="shared" si="2"/>
        <v>1944</v>
      </c>
      <c r="D20">
        <f t="shared" si="3"/>
        <v>12400</v>
      </c>
      <c r="E20">
        <f t="shared" si="0"/>
        <v>13799</v>
      </c>
      <c r="F20">
        <v>1400</v>
      </c>
      <c r="H20">
        <f>COUNTIF('Consolidated list'!$D$3:'Consolidated list'!$D$9086,C20)</f>
        <v>56</v>
      </c>
      <c r="J20" s="12">
        <f t="shared" si="1"/>
        <v>0.04</v>
      </c>
      <c r="L20">
        <f>COUNTIF('Consolidated list'!$D$3:'Consolidated list'!$D$9086,C20)</f>
        <v>56</v>
      </c>
    </row>
    <row r="21" spans="3:12" x14ac:dyDescent="0.35">
      <c r="C21">
        <f t="shared" si="2"/>
        <v>1945</v>
      </c>
      <c r="D21">
        <f t="shared" si="3"/>
        <v>13800</v>
      </c>
      <c r="E21">
        <f t="shared" si="0"/>
        <v>14999</v>
      </c>
      <c r="F21">
        <v>1200</v>
      </c>
      <c r="H21">
        <f>COUNTIF('Consolidated list'!$D$3:'Consolidated list'!$D$9086,C21)</f>
        <v>37</v>
      </c>
      <c r="J21" s="12">
        <f t="shared" si="1"/>
        <v>3.0833333333333334E-2</v>
      </c>
      <c r="L21">
        <f>COUNTIF('Consolidated list'!$D$3:'Consolidated list'!$D$9086,C21)</f>
        <v>37</v>
      </c>
    </row>
    <row r="22" spans="3:12" x14ac:dyDescent="0.35">
      <c r="C22">
        <f t="shared" si="2"/>
        <v>1946</v>
      </c>
      <c r="D22">
        <f t="shared" si="3"/>
        <v>15000</v>
      </c>
      <c r="E22">
        <f t="shared" si="0"/>
        <v>16999</v>
      </c>
      <c r="F22">
        <v>2000</v>
      </c>
      <c r="H22">
        <f>COUNTIF('Consolidated list'!$D$3:'Consolidated list'!$D$9086,C22)</f>
        <v>100</v>
      </c>
      <c r="J22" s="12">
        <f t="shared" si="1"/>
        <v>0.05</v>
      </c>
      <c r="L22">
        <f>COUNTIF('Consolidated list'!$D$3:'Consolidated list'!$D$9086,C22)</f>
        <v>100</v>
      </c>
    </row>
    <row r="23" spans="3:12" x14ac:dyDescent="0.35">
      <c r="C23">
        <f t="shared" ref="C23:C55" si="4">+C22+1</f>
        <v>1947</v>
      </c>
      <c r="D23">
        <f t="shared" si="3"/>
        <v>17000</v>
      </c>
      <c r="E23">
        <f t="shared" si="0"/>
        <v>20999</v>
      </c>
      <c r="F23">
        <v>4000</v>
      </c>
      <c r="H23">
        <f>COUNTIF('Consolidated list'!$D$3:'Consolidated list'!$D$9086,C23)</f>
        <v>211</v>
      </c>
      <c r="J23" s="12">
        <f t="shared" ref="J23:J55" si="5">+H23/F23</f>
        <v>5.2749999999999998E-2</v>
      </c>
      <c r="L23">
        <f>COUNTIF('Consolidated list'!$D$3:'Consolidated list'!$D$9086,C23)</f>
        <v>211</v>
      </c>
    </row>
    <row r="24" spans="3:12" x14ac:dyDescent="0.35">
      <c r="C24">
        <f t="shared" si="4"/>
        <v>1948</v>
      </c>
      <c r="D24">
        <f t="shared" si="3"/>
        <v>21000</v>
      </c>
      <c r="E24">
        <f t="shared" si="0"/>
        <v>29999</v>
      </c>
      <c r="F24">
        <v>9000</v>
      </c>
      <c r="H24">
        <f>COUNTIF('Consolidated list'!$D$3:'Consolidated list'!$D$9086,C24)</f>
        <v>326</v>
      </c>
      <c r="J24" s="12">
        <f t="shared" si="5"/>
        <v>3.6222222222222225E-2</v>
      </c>
      <c r="L24">
        <f>COUNTIF('Consolidated list'!$D$3:'Consolidated list'!$D$9086,C24)</f>
        <v>326</v>
      </c>
    </row>
    <row r="25" spans="3:12" x14ac:dyDescent="0.35">
      <c r="C25">
        <f t="shared" si="4"/>
        <v>1949</v>
      </c>
      <c r="D25">
        <f t="shared" si="3"/>
        <v>30000</v>
      </c>
      <c r="E25">
        <f t="shared" si="0"/>
        <v>41999</v>
      </c>
      <c r="F25">
        <v>12000</v>
      </c>
      <c r="H25">
        <f>COUNTIF('Consolidated list'!$D$3:'Consolidated list'!$D$9086,C25)</f>
        <v>287</v>
      </c>
      <c r="J25" s="12">
        <f t="shared" si="5"/>
        <v>2.3916666666666666E-2</v>
      </c>
      <c r="L25">
        <f>COUNTIF('Consolidated list'!$D$3:'Consolidated list'!$D$9086,C25)</f>
        <v>287</v>
      </c>
    </row>
    <row r="26" spans="3:12" x14ac:dyDescent="0.35">
      <c r="C26">
        <f t="shared" si="4"/>
        <v>1950</v>
      </c>
      <c r="D26">
        <f t="shared" si="3"/>
        <v>42000</v>
      </c>
      <c r="E26">
        <f t="shared" si="0"/>
        <v>55999</v>
      </c>
      <c r="F26">
        <v>14000</v>
      </c>
      <c r="H26">
        <f>COUNTIF('Consolidated list'!$D$3:'Consolidated list'!$D$9086,C26)</f>
        <v>287</v>
      </c>
      <c r="J26" s="12">
        <f t="shared" si="5"/>
        <v>2.0500000000000001E-2</v>
      </c>
      <c r="L26">
        <f>COUNTIF('Consolidated list'!$D$3:'Consolidated list'!$D$9086,C26)</f>
        <v>287</v>
      </c>
    </row>
    <row r="27" spans="3:12" x14ac:dyDescent="0.35">
      <c r="C27">
        <f t="shared" si="4"/>
        <v>1951</v>
      </c>
      <c r="D27">
        <f t="shared" si="3"/>
        <v>56000</v>
      </c>
      <c r="E27">
        <f t="shared" si="0"/>
        <v>70999</v>
      </c>
      <c r="F27">
        <v>15000</v>
      </c>
      <c r="H27">
        <f>COUNTIF('Consolidated list'!$D$3:'Consolidated list'!$D$9086,C27)</f>
        <v>299</v>
      </c>
      <c r="J27" s="12">
        <f t="shared" si="5"/>
        <v>1.9933333333333334E-2</v>
      </c>
      <c r="L27">
        <f>COUNTIF('Consolidated list'!$D$3:'Consolidated list'!$D$9086,C27)</f>
        <v>299</v>
      </c>
    </row>
    <row r="28" spans="3:12" x14ac:dyDescent="0.35">
      <c r="C28">
        <f t="shared" si="4"/>
        <v>1952</v>
      </c>
      <c r="D28">
        <f t="shared" si="3"/>
        <v>71000</v>
      </c>
      <c r="E28">
        <f t="shared" si="0"/>
        <v>88570</v>
      </c>
      <c r="F28">
        <v>17500</v>
      </c>
      <c r="H28">
        <f>COUNTIF('Consolidated list'!$D$3:'Consolidated list'!$D$9086,C28)</f>
        <v>309</v>
      </c>
      <c r="J28" s="12">
        <f t="shared" si="5"/>
        <v>1.7657142857142857E-2</v>
      </c>
      <c r="L28">
        <f>COUNTIF('Consolidated list'!$D$3:'Consolidated list'!$D$9086,C28)</f>
        <v>309</v>
      </c>
    </row>
    <row r="29" spans="3:12" x14ac:dyDescent="0.35">
      <c r="C29">
        <f t="shared" si="4"/>
        <v>1953</v>
      </c>
      <c r="D29">
        <v>88571</v>
      </c>
      <c r="E29">
        <f t="shared" si="0"/>
        <v>106817</v>
      </c>
      <c r="F29">
        <v>17571</v>
      </c>
      <c r="H29">
        <f>COUNTIF('Consolidated list'!$D$3:'Consolidated list'!$D$9086,C29)</f>
        <v>243</v>
      </c>
      <c r="J29" s="12">
        <f t="shared" si="5"/>
        <v>1.3829605600136588E-2</v>
      </c>
      <c r="L29">
        <f>COUNTIF('Consolidated list'!$D$3:'Consolidated list'!$D$9086,C29)</f>
        <v>243</v>
      </c>
    </row>
    <row r="30" spans="3:12" x14ac:dyDescent="0.35">
      <c r="C30">
        <f t="shared" si="4"/>
        <v>1954</v>
      </c>
      <c r="D30">
        <v>106818</v>
      </c>
      <c r="E30">
        <f>+D31-1</f>
        <v>134090</v>
      </c>
      <c r="F30">
        <v>18247</v>
      </c>
      <c r="H30">
        <f>COUNTIF('Consolidated list'!$D$3:'Consolidated list'!$D$9086,C30)</f>
        <v>294</v>
      </c>
      <c r="J30" s="12">
        <f t="shared" si="5"/>
        <v>1.6112237628103251E-2</v>
      </c>
      <c r="L30">
        <f>COUNTIF('Consolidated list'!$D$3:'Consolidated list'!$D$9086,C30)</f>
        <v>294</v>
      </c>
    </row>
    <row r="31" spans="3:12" x14ac:dyDescent="0.35">
      <c r="C31">
        <f t="shared" si="4"/>
        <v>1955</v>
      </c>
      <c r="D31">
        <v>134091</v>
      </c>
      <c r="E31">
        <f t="shared" ref="E31:E51" si="6">+D32-1</f>
        <v>166666</v>
      </c>
      <c r="F31">
        <v>27273</v>
      </c>
      <c r="H31">
        <f>COUNTIF('Consolidated list'!$D$3:'Consolidated list'!$D$9086,C31)</f>
        <v>343</v>
      </c>
      <c r="J31" s="12">
        <f t="shared" si="5"/>
        <v>1.2576540901257654E-2</v>
      </c>
      <c r="L31">
        <f>COUNTIF('Consolidated list'!$D$3:'Consolidated list'!$D$9086,C31)</f>
        <v>343</v>
      </c>
    </row>
    <row r="32" spans="3:12" x14ac:dyDescent="0.35">
      <c r="C32">
        <f t="shared" si="4"/>
        <v>1956</v>
      </c>
      <c r="D32">
        <v>166667</v>
      </c>
      <c r="E32">
        <f t="shared" si="6"/>
        <v>204999</v>
      </c>
      <c r="F32">
        <v>32576</v>
      </c>
      <c r="H32">
        <f>COUNTIF('Consolidated list'!$D$3:'Consolidated list'!$D$9086,C32)</f>
        <v>245</v>
      </c>
      <c r="J32" s="12">
        <f t="shared" si="5"/>
        <v>7.5208742632612968E-3</v>
      </c>
      <c r="L32">
        <f>COUNTIF('Consolidated list'!$D$3:'Consolidated list'!$D$9086,C32)</f>
        <v>245</v>
      </c>
    </row>
    <row r="33" spans="3:10" x14ac:dyDescent="0.35">
      <c r="C33">
        <f t="shared" si="4"/>
        <v>1957</v>
      </c>
      <c r="D33">
        <v>205000</v>
      </c>
      <c r="E33">
        <f t="shared" si="6"/>
        <v>234999</v>
      </c>
      <c r="F33">
        <v>38333</v>
      </c>
      <c r="H33">
        <f>COUNTIF('Consolidated list'!$D$3:'Consolidated list'!$D$9086,C33)</f>
        <v>222</v>
      </c>
      <c r="J33" s="12">
        <f t="shared" si="5"/>
        <v>5.791354707432239E-3</v>
      </c>
    </row>
    <row r="34" spans="3:10" x14ac:dyDescent="0.35">
      <c r="C34">
        <f t="shared" si="4"/>
        <v>1958</v>
      </c>
      <c r="D34">
        <v>235000</v>
      </c>
      <c r="E34">
        <f t="shared" si="6"/>
        <v>271428</v>
      </c>
      <c r="F34">
        <v>30000</v>
      </c>
      <c r="H34">
        <f>COUNTIF('Consolidated list'!$D$3:'Consolidated list'!$D$9086,C34)</f>
        <v>243</v>
      </c>
      <c r="J34" s="12">
        <f t="shared" si="5"/>
        <v>8.0999999999999996E-3</v>
      </c>
    </row>
    <row r="35" spans="3:10" x14ac:dyDescent="0.35">
      <c r="C35">
        <f t="shared" si="4"/>
        <v>1959</v>
      </c>
      <c r="D35">
        <v>271429</v>
      </c>
      <c r="E35">
        <f t="shared" si="6"/>
        <v>322221</v>
      </c>
      <c r="F35">
        <v>36429</v>
      </c>
      <c r="H35">
        <f>COUNTIF('Consolidated list'!$D$3:'Consolidated list'!$D$9086,C35)</f>
        <v>370</v>
      </c>
      <c r="J35" s="12">
        <f t="shared" si="5"/>
        <v>1.0156743254000932E-2</v>
      </c>
    </row>
    <row r="36" spans="3:10" x14ac:dyDescent="0.35">
      <c r="C36">
        <f t="shared" si="4"/>
        <v>1960</v>
      </c>
      <c r="D36">
        <v>322222</v>
      </c>
      <c r="E36">
        <f t="shared" si="6"/>
        <v>366666</v>
      </c>
      <c r="F36">
        <v>50794</v>
      </c>
      <c r="H36">
        <f>COUNTIF('Consolidated list'!$D$3:'Consolidated list'!$D$9086,C36)</f>
        <v>467</v>
      </c>
      <c r="J36" s="12">
        <f t="shared" si="5"/>
        <v>9.1939992912548722E-3</v>
      </c>
    </row>
    <row r="37" spans="3:10" x14ac:dyDescent="0.35">
      <c r="C37">
        <f t="shared" si="4"/>
        <v>1961</v>
      </c>
      <c r="D37">
        <v>366667</v>
      </c>
      <c r="E37">
        <f t="shared" si="6"/>
        <v>395237</v>
      </c>
      <c r="F37">
        <v>44444</v>
      </c>
      <c r="H37">
        <f>COUNTIF('Consolidated list'!$D$3:'Consolidated list'!$D$9086,C37)</f>
        <v>115</v>
      </c>
      <c r="J37" s="12">
        <f t="shared" si="5"/>
        <v>2.5875258752587524E-3</v>
      </c>
    </row>
    <row r="38" spans="3:10" x14ac:dyDescent="0.35">
      <c r="C38">
        <f t="shared" si="4"/>
        <v>1962</v>
      </c>
      <c r="D38">
        <v>395238</v>
      </c>
      <c r="E38">
        <f t="shared" si="6"/>
        <v>421738</v>
      </c>
      <c r="F38">
        <v>28571</v>
      </c>
      <c r="H38">
        <f>COUNTIF('Consolidated list'!$D$3:'Consolidated list'!$D$9086,C38)</f>
        <v>228</v>
      </c>
      <c r="J38" s="12">
        <f t="shared" si="5"/>
        <v>7.980119701795527E-3</v>
      </c>
    </row>
    <row r="39" spans="3:10" x14ac:dyDescent="0.35">
      <c r="C39">
        <f t="shared" si="4"/>
        <v>1963</v>
      </c>
      <c r="D39">
        <v>421739</v>
      </c>
      <c r="E39">
        <f t="shared" si="6"/>
        <v>447825</v>
      </c>
      <c r="F39">
        <v>26501</v>
      </c>
      <c r="H39">
        <f>COUNTIF('Consolidated list'!$D$3:'Consolidated list'!$D$9086,C39)</f>
        <v>162</v>
      </c>
      <c r="J39" s="12">
        <f t="shared" si="5"/>
        <v>6.1129768687974038E-3</v>
      </c>
    </row>
    <row r="40" spans="3:10" x14ac:dyDescent="0.35">
      <c r="C40">
        <f t="shared" si="4"/>
        <v>1964</v>
      </c>
      <c r="D40">
        <v>447826</v>
      </c>
      <c r="E40">
        <f t="shared" si="6"/>
        <v>495832</v>
      </c>
      <c r="F40">
        <v>26087</v>
      </c>
      <c r="H40">
        <f>COUNTIF('Consolidated list'!$D$3:'Consolidated list'!$D$9086,C40)</f>
        <v>257</v>
      </c>
      <c r="J40" s="12">
        <f t="shared" si="5"/>
        <v>9.8516502472495871E-3</v>
      </c>
    </row>
    <row r="41" spans="3:10" x14ac:dyDescent="0.35">
      <c r="C41">
        <f t="shared" si="4"/>
        <v>1965</v>
      </c>
      <c r="D41">
        <v>495833</v>
      </c>
      <c r="E41">
        <f t="shared" si="6"/>
        <v>532352</v>
      </c>
      <c r="F41">
        <v>48007</v>
      </c>
      <c r="H41">
        <f>COUNTIF('Consolidated list'!$D$3:'Consolidated list'!$D$9086,C41)</f>
        <v>222</v>
      </c>
      <c r="J41" s="12">
        <f t="shared" si="5"/>
        <v>4.6243256191805361E-3</v>
      </c>
    </row>
    <row r="42" spans="3:10" x14ac:dyDescent="0.35">
      <c r="C42">
        <f t="shared" si="4"/>
        <v>1966</v>
      </c>
      <c r="D42">
        <v>532353</v>
      </c>
      <c r="E42">
        <f t="shared" si="6"/>
        <v>577272</v>
      </c>
      <c r="F42">
        <v>36520</v>
      </c>
      <c r="H42">
        <f>COUNTIF('Consolidated list'!$D$3:'Consolidated list'!$D$9086,C42)</f>
        <v>222</v>
      </c>
      <c r="J42" s="12">
        <f t="shared" si="5"/>
        <v>6.0788608981380068E-3</v>
      </c>
    </row>
    <row r="43" spans="3:10" x14ac:dyDescent="0.35">
      <c r="C43">
        <f t="shared" si="4"/>
        <v>1967</v>
      </c>
      <c r="D43">
        <v>577273</v>
      </c>
      <c r="E43">
        <f t="shared" si="6"/>
        <v>629166</v>
      </c>
      <c r="F43">
        <v>44920</v>
      </c>
      <c r="H43">
        <f>COUNTIF('Consolidated list'!$D$3:'Consolidated list'!$D$9086,C43)</f>
        <v>336</v>
      </c>
      <c r="J43" s="12">
        <f t="shared" si="5"/>
        <v>7.4799643811219946E-3</v>
      </c>
    </row>
    <row r="44" spans="3:10" x14ac:dyDescent="0.35">
      <c r="C44">
        <f t="shared" si="4"/>
        <v>1968</v>
      </c>
      <c r="D44">
        <v>629167</v>
      </c>
      <c r="E44">
        <f t="shared" si="6"/>
        <v>679166</v>
      </c>
      <c r="F44">
        <v>51894</v>
      </c>
      <c r="H44">
        <f>COUNTIF('Consolidated list'!$D$3:'Consolidated list'!$D$9086,C44)</f>
        <v>284</v>
      </c>
      <c r="J44" s="12">
        <f t="shared" si="5"/>
        <v>5.4726943384591671E-3</v>
      </c>
    </row>
    <row r="45" spans="3:10" x14ac:dyDescent="0.35">
      <c r="C45">
        <f t="shared" si="4"/>
        <v>1969</v>
      </c>
      <c r="D45">
        <v>679167</v>
      </c>
      <c r="E45">
        <f t="shared" si="6"/>
        <v>714582</v>
      </c>
      <c r="F45">
        <v>50000</v>
      </c>
      <c r="H45">
        <f>COUNTIF('Consolidated list'!$D$3:'Consolidated list'!$D$9086,C45)</f>
        <v>263</v>
      </c>
      <c r="J45" s="12">
        <f t="shared" si="5"/>
        <v>5.2599999999999999E-3</v>
      </c>
    </row>
    <row r="46" spans="3:10" x14ac:dyDescent="0.35">
      <c r="C46">
        <f t="shared" si="4"/>
        <v>1970</v>
      </c>
      <c r="D46">
        <v>714583</v>
      </c>
      <c r="E46">
        <f t="shared" si="6"/>
        <v>729582</v>
      </c>
      <c r="F46">
        <v>35417</v>
      </c>
      <c r="H46">
        <f>COUNTIF('Consolidated list'!$D$3:'Consolidated list'!$D$9086,C46)</f>
        <v>147</v>
      </c>
      <c r="J46" s="12">
        <f t="shared" si="5"/>
        <v>4.150549171301917E-3</v>
      </c>
    </row>
    <row r="47" spans="3:10" x14ac:dyDescent="0.35">
      <c r="C47">
        <f t="shared" si="4"/>
        <v>1971</v>
      </c>
      <c r="D47">
        <v>729583</v>
      </c>
      <c r="E47">
        <f t="shared" si="6"/>
        <v>779166</v>
      </c>
      <c r="F47">
        <v>25000</v>
      </c>
      <c r="H47">
        <f>COUNTIF('Consolidated list'!$D$3:'Consolidated list'!$D$9086,C47)</f>
        <v>238</v>
      </c>
      <c r="J47" s="12">
        <f t="shared" si="5"/>
        <v>9.5200000000000007E-3</v>
      </c>
    </row>
    <row r="48" spans="3:10" x14ac:dyDescent="0.35">
      <c r="C48">
        <f t="shared" si="4"/>
        <v>1972</v>
      </c>
      <c r="D48">
        <v>779167</v>
      </c>
      <c r="E48">
        <f t="shared" si="6"/>
        <v>821874</v>
      </c>
      <c r="F48">
        <v>39583</v>
      </c>
      <c r="H48">
        <f>COUNTIF('Consolidated list'!$D$3:'Consolidated list'!$D$9086,C48)</f>
        <v>252</v>
      </c>
      <c r="J48" s="12">
        <f t="shared" si="5"/>
        <v>6.3663694010054825E-3</v>
      </c>
    </row>
    <row r="49" spans="3:10" x14ac:dyDescent="0.35">
      <c r="C49">
        <f t="shared" si="4"/>
        <v>1973</v>
      </c>
      <c r="D49">
        <v>821875</v>
      </c>
      <c r="E49">
        <f t="shared" si="6"/>
        <v>861529</v>
      </c>
      <c r="F49">
        <v>42708</v>
      </c>
      <c r="H49">
        <f>COUNTIF('Consolidated list'!$D$3:'Consolidated list'!$D$9086,C49)</f>
        <v>245</v>
      </c>
      <c r="J49" s="12">
        <f t="shared" si="5"/>
        <v>5.7366301395523085E-3</v>
      </c>
    </row>
    <row r="50" spans="3:10" x14ac:dyDescent="0.35">
      <c r="C50">
        <f t="shared" si="4"/>
        <v>1974</v>
      </c>
      <c r="D50">
        <v>861530</v>
      </c>
      <c r="E50">
        <f t="shared" si="6"/>
        <v>905881</v>
      </c>
      <c r="F50">
        <v>39663</v>
      </c>
      <c r="H50">
        <f>COUNTIF('Consolidated list'!$D$3:'Consolidated list'!$D$9086,C50)</f>
        <v>263</v>
      </c>
      <c r="J50" s="12">
        <f t="shared" si="5"/>
        <v>6.6308650379446835E-3</v>
      </c>
    </row>
    <row r="51" spans="3:10" x14ac:dyDescent="0.35">
      <c r="C51">
        <f t="shared" si="4"/>
        <v>1975</v>
      </c>
      <c r="D51">
        <v>905882</v>
      </c>
      <c r="E51">
        <f t="shared" si="6"/>
        <v>941175</v>
      </c>
      <c r="F51">
        <v>44344</v>
      </c>
      <c r="H51">
        <f>COUNTIF('Consolidated list'!$D$3:'Consolidated list'!$D$9086,C51)</f>
        <v>195</v>
      </c>
      <c r="J51" s="12">
        <f t="shared" si="5"/>
        <v>4.3974382103554033E-3</v>
      </c>
    </row>
    <row r="52" spans="3:10" x14ac:dyDescent="0.35">
      <c r="C52">
        <f t="shared" si="4"/>
        <v>1976</v>
      </c>
      <c r="D52">
        <v>941176</v>
      </c>
      <c r="E52">
        <f t="shared" si="0"/>
        <v>983332</v>
      </c>
      <c r="F52">
        <v>35294</v>
      </c>
      <c r="H52">
        <f>COUNTIF('Consolidated list'!$D$3:'Consolidated list'!$D$9086,C52)</f>
        <v>134</v>
      </c>
      <c r="J52" s="12">
        <f t="shared" si="5"/>
        <v>3.7966793222644077E-3</v>
      </c>
    </row>
    <row r="53" spans="3:10" x14ac:dyDescent="0.35">
      <c r="C53">
        <f t="shared" si="4"/>
        <v>1977</v>
      </c>
      <c r="D53">
        <v>983333</v>
      </c>
      <c r="E53" t="s">
        <v>6339</v>
      </c>
      <c r="F53">
        <v>42157</v>
      </c>
      <c r="H53">
        <f>COUNTIF('Consolidated list'!$D$3:'Consolidated list'!$D$9086,C53)</f>
        <v>136</v>
      </c>
      <c r="J53" s="12">
        <f t="shared" si="5"/>
        <v>3.2260360082548567E-3</v>
      </c>
    </row>
    <row r="54" spans="3:10" x14ac:dyDescent="0.35">
      <c r="C54">
        <f t="shared" si="4"/>
        <v>1978</v>
      </c>
      <c r="D54" t="s">
        <v>3340</v>
      </c>
      <c r="F54">
        <v>23408</v>
      </c>
      <c r="H54">
        <f>COUNTIF('Consolidated list'!$D$3:'Consolidated list'!$D$9086,C54)</f>
        <v>116</v>
      </c>
      <c r="J54" s="12">
        <f t="shared" si="5"/>
        <v>4.9555707450444292E-3</v>
      </c>
    </row>
    <row r="55" spans="3:10" x14ac:dyDescent="0.35">
      <c r="C55">
        <f t="shared" si="4"/>
        <v>1979</v>
      </c>
      <c r="F55">
        <v>23259</v>
      </c>
      <c r="H55">
        <f>COUNTIF('Consolidated list'!$D$3:'Consolidated list'!$D$9086,C55)</f>
        <v>79</v>
      </c>
      <c r="J55" s="12">
        <f t="shared" si="5"/>
        <v>3.3965346747495593E-3</v>
      </c>
    </row>
    <row r="58" spans="3:10" x14ac:dyDescent="0.35">
      <c r="H58">
        <f>SUM(H5:H57)</f>
        <v>9084</v>
      </c>
    </row>
    <row r="78" spans="11:11" x14ac:dyDescent="0.35">
      <c r="K78" s="13"/>
    </row>
    <row r="79" spans="11:11" x14ac:dyDescent="0.35">
      <c r="K79"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88A8D-5789-4F2C-918D-AA7FF8B349C9}">
  <dimension ref="A1"/>
  <sheetViews>
    <sheetView workbookViewId="0">
      <selection activeCell="O12" sqref="O12"/>
    </sheetView>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12B36-8CD0-4104-975B-CE708FE4E63A}">
  <sheetPr>
    <pageSetUpPr fitToPage="1"/>
  </sheetPr>
  <dimension ref="A1:V135"/>
  <sheetViews>
    <sheetView topLeftCell="B1" workbookViewId="0">
      <pane xSplit="1" ySplit="5" topLeftCell="C8" activePane="bottomRight" state="frozen"/>
      <selection activeCell="B1" sqref="B1"/>
      <selection pane="topRight" activeCell="D1" sqref="D1"/>
      <selection pane="bottomLeft" activeCell="B6" sqref="B6"/>
      <selection pane="bottomRight" activeCell="M11" sqref="M11"/>
    </sheetView>
  </sheetViews>
  <sheetFormatPr defaultRowHeight="14.5" x14ac:dyDescent="0.35"/>
  <cols>
    <col min="10" max="10" width="14.90625" customWidth="1"/>
    <col min="11" max="11" width="6" customWidth="1"/>
    <col min="12" max="12" width="8.7265625" style="9"/>
  </cols>
  <sheetData>
    <row r="1" spans="1:22" ht="13.5" customHeight="1" x14ac:dyDescent="0.35">
      <c r="A1" s="46"/>
      <c r="B1" s="46"/>
      <c r="C1" s="46" t="s">
        <v>3639</v>
      </c>
      <c r="D1" s="46" t="s">
        <v>3639</v>
      </c>
      <c r="E1" s="46"/>
      <c r="F1" s="46"/>
      <c r="G1" s="46"/>
      <c r="H1" s="46"/>
      <c r="I1" s="46"/>
      <c r="J1" s="46"/>
      <c r="K1" s="46"/>
      <c r="L1" s="86" t="s">
        <v>5220</v>
      </c>
      <c r="M1" s="46"/>
      <c r="N1" s="46"/>
      <c r="O1" s="46"/>
      <c r="P1" s="46"/>
      <c r="Q1" s="46"/>
      <c r="R1" s="46"/>
    </row>
    <row r="2" spans="1:22" ht="13.5" customHeight="1" x14ac:dyDescent="0.35">
      <c r="A2" s="46"/>
      <c r="B2" s="46"/>
      <c r="C2" s="46" t="s">
        <v>5208</v>
      </c>
      <c r="D2" s="46" t="s">
        <v>5208</v>
      </c>
      <c r="E2" s="46"/>
      <c r="F2" s="46"/>
      <c r="G2" s="46"/>
      <c r="H2" s="46"/>
      <c r="I2" s="46"/>
      <c r="J2" s="46"/>
      <c r="K2" s="46"/>
      <c r="L2" s="86" t="s">
        <v>5258</v>
      </c>
      <c r="M2" s="46"/>
      <c r="N2" s="46"/>
      <c r="O2" s="46"/>
      <c r="P2" s="46"/>
      <c r="Q2" s="46"/>
      <c r="R2" s="46"/>
    </row>
    <row r="3" spans="1:22" ht="13.5" customHeight="1" x14ac:dyDescent="0.35">
      <c r="A3" s="46"/>
      <c r="B3" s="46"/>
      <c r="C3" s="46" t="s">
        <v>5209</v>
      </c>
      <c r="D3" s="46" t="s">
        <v>5211</v>
      </c>
      <c r="E3" s="46"/>
      <c r="F3" s="46"/>
      <c r="G3" s="46"/>
      <c r="H3" s="46"/>
      <c r="I3" s="46"/>
      <c r="J3" s="46"/>
      <c r="K3" s="46"/>
      <c r="L3" s="86" t="s">
        <v>5259</v>
      </c>
      <c r="M3" s="46"/>
      <c r="N3" s="46"/>
      <c r="O3" s="46"/>
      <c r="P3" s="46"/>
      <c r="Q3" s="46"/>
      <c r="R3" s="46"/>
    </row>
    <row r="4" spans="1:22" ht="13.5" customHeight="1" x14ac:dyDescent="0.35">
      <c r="A4" s="46"/>
      <c r="B4" s="92" t="s">
        <v>5201</v>
      </c>
      <c r="C4" s="46" t="s">
        <v>5210</v>
      </c>
      <c r="D4" s="46" t="s">
        <v>5212</v>
      </c>
      <c r="E4" s="46" t="s">
        <v>0</v>
      </c>
      <c r="F4" s="46"/>
      <c r="G4" s="46" t="s">
        <v>3305</v>
      </c>
      <c r="H4" s="46"/>
      <c r="I4" s="46"/>
      <c r="J4" s="46"/>
      <c r="K4" s="46"/>
      <c r="L4" s="86" t="s">
        <v>3153</v>
      </c>
      <c r="M4" s="46" t="s">
        <v>5213</v>
      </c>
      <c r="N4" s="46"/>
      <c r="O4" s="46"/>
      <c r="P4" s="46"/>
      <c r="Q4" s="46"/>
      <c r="R4" s="46"/>
    </row>
    <row r="5" spans="1:22" ht="13.5" customHeight="1" thickBot="1" x14ac:dyDescent="0.4">
      <c r="B5" s="93"/>
      <c r="C5" s="94"/>
      <c r="D5" s="94"/>
      <c r="E5" s="94"/>
      <c r="F5" s="94"/>
      <c r="G5" s="94"/>
      <c r="H5" s="94"/>
      <c r="I5" s="94"/>
      <c r="J5" s="94"/>
      <c r="K5" s="94"/>
      <c r="L5" s="96" t="s">
        <v>5245</v>
      </c>
      <c r="M5" s="94"/>
      <c r="N5" s="94"/>
      <c r="O5" s="94"/>
      <c r="P5" s="94"/>
      <c r="Q5" s="94"/>
      <c r="R5" s="94"/>
      <c r="S5" s="94"/>
      <c r="T5" s="94"/>
      <c r="U5" s="94"/>
      <c r="V5" s="94"/>
    </row>
    <row r="6" spans="1:22" ht="42" customHeight="1" thickTop="1" x14ac:dyDescent="0.35">
      <c r="B6" s="14">
        <v>11183</v>
      </c>
      <c r="C6" s="14"/>
      <c r="D6" s="14"/>
      <c r="E6" s="14" t="s">
        <v>221</v>
      </c>
      <c r="J6" s="258" t="s">
        <v>5207</v>
      </c>
      <c r="K6" s="258"/>
      <c r="L6" s="95"/>
    </row>
    <row r="7" spans="1:22" ht="42" customHeight="1" x14ac:dyDescent="0.35">
      <c r="B7" s="14">
        <v>14035</v>
      </c>
      <c r="C7" s="14"/>
      <c r="D7" s="14"/>
      <c r="E7" s="14" t="s">
        <v>221</v>
      </c>
      <c r="G7" s="257" t="s">
        <v>5225</v>
      </c>
      <c r="H7" s="247"/>
      <c r="I7" s="247"/>
      <c r="J7" s="247" t="s">
        <v>5226</v>
      </c>
      <c r="K7" s="247"/>
      <c r="L7" s="40" t="s">
        <v>5072</v>
      </c>
      <c r="M7" s="247" t="s">
        <v>5227</v>
      </c>
      <c r="N7" s="247"/>
      <c r="O7" s="247"/>
      <c r="P7" s="247"/>
      <c r="Q7" s="247"/>
      <c r="R7" s="247"/>
    </row>
    <row r="8" spans="1:22" ht="42" customHeight="1" x14ac:dyDescent="0.35">
      <c r="B8" s="14">
        <v>14396</v>
      </c>
      <c r="C8" s="14"/>
      <c r="D8" s="14"/>
      <c r="E8" s="14" t="s">
        <v>221</v>
      </c>
      <c r="G8" s="247" t="s">
        <v>5207</v>
      </c>
      <c r="H8" s="247"/>
      <c r="I8" s="247"/>
      <c r="L8" s="9" t="s">
        <v>5072</v>
      </c>
      <c r="M8" s="259" t="s">
        <v>5228</v>
      </c>
      <c r="N8" s="259"/>
      <c r="O8" s="259"/>
      <c r="P8" s="259"/>
      <c r="Q8" s="259"/>
      <c r="R8" s="259"/>
    </row>
    <row r="9" spans="1:22" ht="42" customHeight="1" x14ac:dyDescent="0.35">
      <c r="B9" s="14">
        <v>14864</v>
      </c>
      <c r="C9" s="14"/>
      <c r="D9" s="14"/>
      <c r="E9" s="14" t="s">
        <v>5202</v>
      </c>
      <c r="G9" s="3"/>
      <c r="H9" s="3"/>
      <c r="I9" s="3"/>
      <c r="M9" s="39"/>
      <c r="N9" s="39"/>
      <c r="O9" s="39"/>
      <c r="P9" s="39"/>
      <c r="Q9" s="39"/>
      <c r="R9" s="39"/>
    </row>
    <row r="10" spans="1:22" ht="42" customHeight="1" x14ac:dyDescent="0.35">
      <c r="B10" s="14" t="s">
        <v>5217</v>
      </c>
      <c r="C10" s="14"/>
      <c r="D10" s="14"/>
      <c r="E10" s="14" t="s">
        <v>327</v>
      </c>
      <c r="G10" s="254" t="s">
        <v>5224</v>
      </c>
      <c r="H10" s="255"/>
      <c r="I10" s="255"/>
      <c r="L10" s="9" t="s">
        <v>5072</v>
      </c>
      <c r="M10" s="256" t="s">
        <v>5229</v>
      </c>
      <c r="N10" s="256"/>
      <c r="O10" s="256"/>
      <c r="P10" s="256"/>
      <c r="Q10" s="256"/>
      <c r="R10" s="256"/>
    </row>
    <row r="11" spans="1:22" ht="42" customHeight="1" x14ac:dyDescent="0.35">
      <c r="B11" s="14">
        <v>15256</v>
      </c>
      <c r="C11" s="14"/>
      <c r="D11" s="14"/>
      <c r="E11" s="14" t="s">
        <v>221</v>
      </c>
      <c r="G11" s="81"/>
      <c r="M11" s="41"/>
      <c r="N11" s="41"/>
      <c r="O11" s="41"/>
      <c r="P11" s="41"/>
      <c r="Q11" s="41"/>
      <c r="R11" s="41"/>
    </row>
    <row r="12" spans="1:22" ht="42" customHeight="1" x14ac:dyDescent="0.35">
      <c r="B12" s="14">
        <v>15473</v>
      </c>
      <c r="C12" s="14"/>
      <c r="D12" s="14"/>
      <c r="E12" s="14" t="s">
        <v>186</v>
      </c>
      <c r="G12" s="254" t="s">
        <v>5223</v>
      </c>
      <c r="H12" s="255"/>
      <c r="I12" s="255"/>
      <c r="L12" s="9" t="s">
        <v>5072</v>
      </c>
      <c r="M12" s="247" t="s">
        <v>5236</v>
      </c>
      <c r="N12" s="255"/>
      <c r="O12" s="255"/>
      <c r="P12" s="255"/>
      <c r="Q12" s="255"/>
      <c r="R12" s="255"/>
      <c r="S12" s="255"/>
      <c r="T12" s="255"/>
      <c r="U12" s="255"/>
    </row>
    <row r="13" spans="1:22" ht="52.5" customHeight="1" x14ac:dyDescent="0.35">
      <c r="B13" s="14">
        <v>15526</v>
      </c>
      <c r="C13" s="14">
        <v>1946</v>
      </c>
      <c r="D13" s="14"/>
      <c r="E13" s="14" t="s">
        <v>221</v>
      </c>
      <c r="L13" s="9" t="s">
        <v>5237</v>
      </c>
      <c r="M13" s="247" t="s">
        <v>5234</v>
      </c>
      <c r="N13" s="255"/>
      <c r="O13" s="255"/>
      <c r="P13" s="255"/>
      <c r="Q13" s="255"/>
      <c r="R13" s="255"/>
      <c r="S13" s="255"/>
      <c r="T13" s="255"/>
      <c r="U13" s="255"/>
    </row>
    <row r="14" spans="1:22" ht="42" customHeight="1" x14ac:dyDescent="0.35">
      <c r="B14" s="14">
        <v>15591</v>
      </c>
      <c r="C14" s="14">
        <v>1946</v>
      </c>
      <c r="D14" s="14">
        <v>1943</v>
      </c>
      <c r="E14" s="14" t="s">
        <v>5202</v>
      </c>
      <c r="L14" s="9" t="s">
        <v>5237</v>
      </c>
      <c r="M14" s="247" t="s">
        <v>5235</v>
      </c>
      <c r="N14" s="247"/>
      <c r="O14" s="247"/>
      <c r="P14" s="247"/>
      <c r="Q14" s="247"/>
      <c r="R14" s="247"/>
      <c r="S14" s="247"/>
      <c r="T14" s="247"/>
    </row>
    <row r="15" spans="1:22" ht="42" customHeight="1" x14ac:dyDescent="0.35">
      <c r="B15" s="14">
        <v>15595</v>
      </c>
      <c r="C15" s="14">
        <v>1946</v>
      </c>
      <c r="D15" s="14">
        <v>1943</v>
      </c>
      <c r="E15" s="14" t="s">
        <v>5202</v>
      </c>
      <c r="L15" s="9" t="s">
        <v>5237</v>
      </c>
      <c r="M15" s="248" t="s">
        <v>5333</v>
      </c>
      <c r="N15" s="248"/>
      <c r="O15" s="248"/>
      <c r="P15" s="248"/>
      <c r="Q15" s="248"/>
      <c r="R15" s="248"/>
      <c r="S15" s="248"/>
      <c r="T15" s="248"/>
    </row>
    <row r="16" spans="1:22" ht="42" customHeight="1" x14ac:dyDescent="0.35">
      <c r="B16" s="14">
        <v>15781</v>
      </c>
      <c r="C16" s="14">
        <v>1946</v>
      </c>
      <c r="D16" s="14">
        <v>1943</v>
      </c>
      <c r="E16" s="14" t="s">
        <v>186</v>
      </c>
      <c r="F16" t="s">
        <v>5203</v>
      </c>
      <c r="L16" s="9" t="s">
        <v>5237</v>
      </c>
      <c r="M16" s="247" t="s">
        <v>5233</v>
      </c>
      <c r="N16" s="247"/>
      <c r="O16" s="247"/>
      <c r="P16" s="247"/>
      <c r="Q16" s="247"/>
      <c r="R16" s="247"/>
      <c r="S16" s="247"/>
    </row>
    <row r="17" spans="2:19" ht="42" customHeight="1" x14ac:dyDescent="0.35">
      <c r="B17" s="14">
        <v>15791</v>
      </c>
      <c r="C17" s="14">
        <v>1946</v>
      </c>
      <c r="D17" s="14">
        <v>1943</v>
      </c>
      <c r="E17" s="14" t="s">
        <v>186</v>
      </c>
      <c r="F17" s="255" t="s">
        <v>5203</v>
      </c>
      <c r="G17" s="255"/>
      <c r="L17" s="9" t="s">
        <v>5237</v>
      </c>
      <c r="M17" s="247" t="s">
        <v>5233</v>
      </c>
      <c r="N17" s="247"/>
      <c r="O17" s="247"/>
      <c r="P17" s="247"/>
      <c r="Q17" s="247"/>
      <c r="R17" s="247"/>
      <c r="S17" s="247"/>
    </row>
    <row r="18" spans="2:19" ht="42" customHeight="1" x14ac:dyDescent="0.35">
      <c r="B18" s="14">
        <v>15808</v>
      </c>
      <c r="C18" s="14">
        <v>1946</v>
      </c>
      <c r="D18" s="14"/>
      <c r="E18" s="14"/>
      <c r="L18" s="9" t="s">
        <v>5237</v>
      </c>
      <c r="M18" s="247" t="s">
        <v>5231</v>
      </c>
      <c r="N18" s="247"/>
      <c r="O18" s="247"/>
      <c r="P18" s="247"/>
      <c r="Q18" s="247"/>
      <c r="R18" s="247"/>
      <c r="S18" s="247"/>
    </row>
    <row r="19" spans="2:19" ht="55.5" customHeight="1" x14ac:dyDescent="0.35">
      <c r="B19" s="14">
        <v>15953</v>
      </c>
      <c r="C19" s="14">
        <v>1946</v>
      </c>
      <c r="D19" s="14"/>
      <c r="E19" s="14" t="s">
        <v>186</v>
      </c>
      <c r="L19" s="9" t="s">
        <v>5072</v>
      </c>
      <c r="M19" s="247" t="s">
        <v>5232</v>
      </c>
      <c r="N19" s="247"/>
      <c r="O19" s="247"/>
      <c r="P19" s="247"/>
      <c r="Q19" s="247"/>
      <c r="R19" s="247"/>
      <c r="S19" s="247"/>
    </row>
    <row r="20" spans="2:19" ht="76.5" customHeight="1" x14ac:dyDescent="0.35">
      <c r="B20" s="14">
        <v>16188</v>
      </c>
      <c r="C20" s="14">
        <v>1946</v>
      </c>
      <c r="D20" s="14"/>
      <c r="E20" s="14" t="s">
        <v>186</v>
      </c>
      <c r="L20" s="14" t="s">
        <v>5237</v>
      </c>
      <c r="M20" s="247" t="s">
        <v>5230</v>
      </c>
      <c r="N20" s="247"/>
      <c r="O20" s="247"/>
      <c r="P20" s="247"/>
      <c r="Q20" s="247"/>
      <c r="R20" s="247"/>
      <c r="S20" s="247"/>
    </row>
    <row r="21" spans="2:19" ht="88.5" customHeight="1" x14ac:dyDescent="0.35">
      <c r="B21" s="14">
        <v>16198</v>
      </c>
      <c r="C21" s="14">
        <v>1946</v>
      </c>
      <c r="D21" s="14"/>
      <c r="E21" s="14" t="s">
        <v>186</v>
      </c>
      <c r="L21" s="14" t="s">
        <v>5237</v>
      </c>
      <c r="M21" s="247" t="s">
        <v>5230</v>
      </c>
      <c r="N21" s="247"/>
      <c r="O21" s="247"/>
      <c r="P21" s="247"/>
      <c r="Q21" s="247"/>
      <c r="R21" s="247"/>
    </row>
    <row r="22" spans="2:19" ht="68.5" customHeight="1" x14ac:dyDescent="0.35">
      <c r="B22" s="14">
        <v>16543</v>
      </c>
      <c r="C22" s="14">
        <v>1946</v>
      </c>
      <c r="D22" s="14"/>
      <c r="E22" s="14" t="s">
        <v>186</v>
      </c>
      <c r="L22" s="14" t="s">
        <v>3359</v>
      </c>
      <c r="M22" s="247" t="s">
        <v>5239</v>
      </c>
      <c r="N22" s="247"/>
      <c r="O22" s="247"/>
      <c r="P22" s="247"/>
      <c r="Q22" s="247"/>
      <c r="R22" s="3"/>
    </row>
    <row r="23" spans="2:19" ht="42" customHeight="1" x14ac:dyDescent="0.35">
      <c r="B23" s="14">
        <v>17845</v>
      </c>
      <c r="C23" s="14"/>
      <c r="D23" s="14">
        <v>1948</v>
      </c>
      <c r="E23" s="14" t="s">
        <v>221</v>
      </c>
      <c r="G23" s="247" t="s">
        <v>5204</v>
      </c>
      <c r="H23" s="247"/>
      <c r="I23" s="247"/>
      <c r="L23" s="14" t="s">
        <v>5072</v>
      </c>
      <c r="M23" s="247" t="s">
        <v>5221</v>
      </c>
      <c r="N23" s="247"/>
      <c r="O23" s="247"/>
      <c r="P23" s="247"/>
      <c r="Q23" s="247"/>
    </row>
    <row r="24" spans="2:19" ht="42" customHeight="1" x14ac:dyDescent="0.35">
      <c r="B24" s="14">
        <v>17851</v>
      </c>
      <c r="C24" s="14"/>
      <c r="D24" s="14"/>
      <c r="E24" s="14" t="s">
        <v>221</v>
      </c>
      <c r="G24" s="243" t="s">
        <v>5531</v>
      </c>
      <c r="H24" s="243"/>
      <c r="I24" s="243"/>
      <c r="L24" s="14" t="s">
        <v>5072</v>
      </c>
      <c r="M24" s="247" t="s">
        <v>5532</v>
      </c>
      <c r="N24" s="247"/>
      <c r="O24" s="247"/>
      <c r="P24" s="247"/>
      <c r="Q24" s="247"/>
    </row>
    <row r="25" spans="2:19" ht="42" customHeight="1" x14ac:dyDescent="0.35">
      <c r="B25" s="14">
        <v>18665</v>
      </c>
      <c r="C25" s="14">
        <v>1947</v>
      </c>
      <c r="D25" s="14"/>
      <c r="E25" s="14" t="s">
        <v>221</v>
      </c>
      <c r="L25" s="14" t="s">
        <v>5072</v>
      </c>
      <c r="M25" s="251" t="s">
        <v>5214</v>
      </c>
      <c r="N25" s="251"/>
      <c r="O25" s="251"/>
      <c r="P25" s="251"/>
      <c r="Q25" s="251"/>
    </row>
    <row r="26" spans="2:19" ht="42" customHeight="1" x14ac:dyDescent="0.35">
      <c r="B26" s="14">
        <v>19702</v>
      </c>
      <c r="C26" s="14"/>
      <c r="D26" s="14"/>
      <c r="E26" s="14" t="s">
        <v>221</v>
      </c>
      <c r="G26" s="62" t="s">
        <v>5346</v>
      </c>
      <c r="L26" s="14" t="s">
        <v>5072</v>
      </c>
      <c r="M26" s="262" t="s">
        <v>5345</v>
      </c>
      <c r="N26" s="262"/>
      <c r="O26" s="262"/>
      <c r="P26" s="262"/>
      <c r="Q26" s="262"/>
    </row>
    <row r="27" spans="2:19" ht="42" customHeight="1" x14ac:dyDescent="0.35">
      <c r="B27" s="14">
        <v>20051</v>
      </c>
      <c r="C27" s="14">
        <v>1947</v>
      </c>
      <c r="D27" s="14"/>
      <c r="E27" s="14" t="s">
        <v>221</v>
      </c>
      <c r="L27" s="14"/>
    </row>
    <row r="28" spans="2:19" ht="42" customHeight="1" x14ac:dyDescent="0.35">
      <c r="B28" s="14">
        <v>20491</v>
      </c>
      <c r="C28" s="14"/>
      <c r="D28" s="14"/>
      <c r="E28" s="14" t="s">
        <v>221</v>
      </c>
      <c r="G28" s="98" t="s">
        <v>6344</v>
      </c>
      <c r="L28" s="14"/>
    </row>
    <row r="29" spans="2:19" ht="42" customHeight="1" x14ac:dyDescent="0.35">
      <c r="B29" s="14">
        <v>20604</v>
      </c>
      <c r="C29" s="14">
        <v>1947</v>
      </c>
      <c r="D29" s="14"/>
      <c r="E29" s="14" t="s">
        <v>221</v>
      </c>
      <c r="L29" s="14"/>
    </row>
    <row r="30" spans="2:19" ht="42" customHeight="1" x14ac:dyDescent="0.35">
      <c r="B30" s="14">
        <v>20693</v>
      </c>
      <c r="C30" s="14">
        <v>1947</v>
      </c>
      <c r="D30" s="14"/>
      <c r="E30" s="14" t="s">
        <v>221</v>
      </c>
      <c r="L30" s="14"/>
    </row>
    <row r="31" spans="2:19" ht="42" customHeight="1" x14ac:dyDescent="0.35">
      <c r="B31" s="14">
        <v>20834</v>
      </c>
      <c r="C31" s="14">
        <v>1947</v>
      </c>
      <c r="D31" s="14"/>
      <c r="E31" s="14" t="s">
        <v>186</v>
      </c>
      <c r="G31" s="98" t="s">
        <v>5279</v>
      </c>
      <c r="L31" s="14"/>
    </row>
    <row r="32" spans="2:19" ht="42" customHeight="1" x14ac:dyDescent="0.35">
      <c r="B32" s="14">
        <v>20981</v>
      </c>
      <c r="C32" s="14">
        <v>1947</v>
      </c>
      <c r="D32" s="14"/>
      <c r="E32" s="14" t="s">
        <v>186</v>
      </c>
      <c r="L32" s="14" t="s">
        <v>3957</v>
      </c>
      <c r="M32" s="251" t="s">
        <v>5238</v>
      </c>
      <c r="N32" s="251"/>
      <c r="O32" s="251"/>
      <c r="P32" s="251"/>
      <c r="Q32" s="251"/>
      <c r="R32" s="251"/>
      <c r="S32" s="251"/>
    </row>
    <row r="33" spans="2:19" ht="42" customHeight="1" x14ac:dyDescent="0.35">
      <c r="B33" s="14">
        <v>21404</v>
      </c>
      <c r="C33" s="14">
        <v>1948</v>
      </c>
      <c r="D33" s="14"/>
      <c r="E33" s="14" t="s">
        <v>327</v>
      </c>
      <c r="L33" s="14"/>
    </row>
    <row r="34" spans="2:19" ht="42" customHeight="1" x14ac:dyDescent="0.35">
      <c r="B34" s="14">
        <v>21494</v>
      </c>
      <c r="C34" s="14">
        <v>1948</v>
      </c>
      <c r="D34" s="14"/>
      <c r="E34" s="14" t="s">
        <v>327</v>
      </c>
      <c r="L34" s="14"/>
    </row>
    <row r="35" spans="2:19" ht="42" customHeight="1" x14ac:dyDescent="0.35">
      <c r="B35" s="14">
        <v>21562</v>
      </c>
      <c r="C35" s="14">
        <v>1948</v>
      </c>
      <c r="D35" s="14"/>
      <c r="E35" s="14" t="s">
        <v>221</v>
      </c>
      <c r="L35" s="14"/>
    </row>
    <row r="36" spans="2:19" ht="42" customHeight="1" x14ac:dyDescent="0.35">
      <c r="B36" s="14">
        <v>21635</v>
      </c>
      <c r="C36" s="14">
        <v>1948</v>
      </c>
      <c r="D36" s="14"/>
      <c r="E36" s="14" t="s">
        <v>327</v>
      </c>
      <c r="L36" s="14"/>
    </row>
    <row r="37" spans="2:19" ht="42.5" customHeight="1" x14ac:dyDescent="0.35">
      <c r="B37" s="14">
        <v>22237</v>
      </c>
      <c r="C37" s="14">
        <v>1948</v>
      </c>
      <c r="D37" s="14"/>
      <c r="E37" s="14" t="s">
        <v>221</v>
      </c>
      <c r="L37" s="14"/>
    </row>
    <row r="38" spans="2:19" ht="180" customHeight="1" x14ac:dyDescent="0.35">
      <c r="B38" s="14">
        <v>22273</v>
      </c>
      <c r="C38" s="14"/>
      <c r="D38" s="14"/>
      <c r="E38" s="14" t="s">
        <v>15</v>
      </c>
      <c r="G38" s="75" t="s">
        <v>5286</v>
      </c>
      <c r="L38" s="14"/>
      <c r="M38" s="251" t="s">
        <v>5334</v>
      </c>
      <c r="N38" s="251"/>
      <c r="O38" s="251"/>
      <c r="P38" s="251"/>
      <c r="Q38" s="251"/>
      <c r="R38" s="251"/>
    </row>
    <row r="39" spans="2:19" ht="42" customHeight="1" x14ac:dyDescent="0.35">
      <c r="B39" s="14">
        <v>23656</v>
      </c>
      <c r="C39" s="14"/>
      <c r="D39" s="14"/>
      <c r="E39" s="14" t="s">
        <v>327</v>
      </c>
      <c r="F39" s="36" t="s">
        <v>5241</v>
      </c>
      <c r="L39" s="14"/>
    </row>
    <row r="40" spans="2:19" ht="127" customHeight="1" x14ac:dyDescent="0.35">
      <c r="B40" s="14">
        <v>23696</v>
      </c>
      <c r="C40" s="14">
        <v>1948</v>
      </c>
      <c r="D40" s="14"/>
      <c r="E40" s="14" t="s">
        <v>15</v>
      </c>
      <c r="F40" s="14"/>
      <c r="L40" s="14" t="s">
        <v>5072</v>
      </c>
      <c r="M40" s="251" t="s">
        <v>5240</v>
      </c>
      <c r="N40" s="251"/>
      <c r="O40" s="251"/>
      <c r="P40" s="251"/>
      <c r="Q40" s="251"/>
      <c r="R40" s="251"/>
    </row>
    <row r="41" spans="2:19" ht="42" customHeight="1" x14ac:dyDescent="0.35">
      <c r="B41" s="14">
        <v>25529</v>
      </c>
      <c r="C41" s="14">
        <v>1948</v>
      </c>
      <c r="D41" s="14"/>
      <c r="E41" s="14" t="s">
        <v>15</v>
      </c>
      <c r="L41" s="14"/>
    </row>
    <row r="42" spans="2:19" ht="42" customHeight="1" x14ac:dyDescent="0.35">
      <c r="B42" s="14">
        <v>26232</v>
      </c>
      <c r="C42" s="14">
        <v>1948</v>
      </c>
      <c r="D42" s="14"/>
      <c r="E42" s="14" t="s">
        <v>186</v>
      </c>
      <c r="L42" s="14"/>
    </row>
    <row r="43" spans="2:19" ht="127" customHeight="1" x14ac:dyDescent="0.35">
      <c r="B43" s="14">
        <v>26245</v>
      </c>
      <c r="C43" s="14">
        <v>1948</v>
      </c>
      <c r="D43" s="14"/>
      <c r="E43" s="14" t="s">
        <v>186</v>
      </c>
      <c r="L43" s="14" t="s">
        <v>5072</v>
      </c>
      <c r="M43" s="253" t="s">
        <v>5246</v>
      </c>
      <c r="N43" s="247"/>
      <c r="O43" s="247"/>
      <c r="P43" s="247"/>
      <c r="Q43" s="247"/>
      <c r="R43" s="247"/>
      <c r="S43" s="247"/>
    </row>
    <row r="44" spans="2:19" ht="42" customHeight="1" x14ac:dyDescent="0.35">
      <c r="B44" s="14">
        <v>26609</v>
      </c>
      <c r="C44" s="14">
        <v>1948</v>
      </c>
      <c r="D44" s="14"/>
      <c r="E44" s="14" t="s">
        <v>327</v>
      </c>
      <c r="L44" s="14"/>
    </row>
    <row r="45" spans="2:19" ht="42" customHeight="1" x14ac:dyDescent="0.35">
      <c r="B45" s="14">
        <v>26885</v>
      </c>
      <c r="C45" s="14">
        <v>1948</v>
      </c>
      <c r="D45" s="14"/>
      <c r="E45" s="14" t="s">
        <v>15</v>
      </c>
      <c r="L45" s="14"/>
    </row>
    <row r="46" spans="2:19" ht="129" customHeight="1" x14ac:dyDescent="0.35">
      <c r="B46" s="14">
        <v>26946</v>
      </c>
      <c r="C46" s="14">
        <v>1948</v>
      </c>
      <c r="D46" s="14">
        <v>1949</v>
      </c>
      <c r="E46" s="14" t="s">
        <v>500</v>
      </c>
      <c r="L46" s="14" t="s">
        <v>5072</v>
      </c>
      <c r="M46" s="253" t="s">
        <v>5247</v>
      </c>
      <c r="N46" s="247"/>
      <c r="O46" s="247"/>
      <c r="P46" s="247"/>
      <c r="Q46" s="247"/>
      <c r="R46" s="247"/>
      <c r="S46" s="247"/>
    </row>
    <row r="47" spans="2:19" ht="53" customHeight="1" x14ac:dyDescent="0.35">
      <c r="B47" s="14">
        <v>27224</v>
      </c>
      <c r="C47" s="14">
        <v>1948</v>
      </c>
      <c r="D47" s="14">
        <v>1949</v>
      </c>
      <c r="E47" s="14" t="s">
        <v>500</v>
      </c>
      <c r="L47" s="14" t="s">
        <v>5072</v>
      </c>
      <c r="M47" s="253" t="s">
        <v>5248</v>
      </c>
      <c r="N47" s="247"/>
      <c r="O47" s="247"/>
      <c r="P47" s="247"/>
      <c r="Q47" s="247"/>
      <c r="R47" s="247"/>
      <c r="S47" s="247"/>
    </row>
    <row r="48" spans="2:19" ht="53" customHeight="1" x14ac:dyDescent="0.35">
      <c r="B48" s="14">
        <v>27519</v>
      </c>
      <c r="C48" s="14"/>
      <c r="D48" s="14"/>
      <c r="E48" s="14" t="s">
        <v>15</v>
      </c>
      <c r="G48" s="75" t="s">
        <v>5283</v>
      </c>
      <c r="L48" s="14"/>
      <c r="M48" s="100"/>
      <c r="N48" s="3"/>
      <c r="O48" s="3"/>
      <c r="P48" s="3"/>
      <c r="Q48" s="3"/>
      <c r="R48" s="3"/>
      <c r="S48" s="3"/>
    </row>
    <row r="49" spans="2:18" ht="42" customHeight="1" x14ac:dyDescent="0.35">
      <c r="B49" s="14">
        <v>28158</v>
      </c>
      <c r="C49" s="14"/>
      <c r="D49" s="14"/>
      <c r="E49" s="14" t="s">
        <v>327</v>
      </c>
      <c r="H49" s="98" t="s">
        <v>5269</v>
      </c>
      <c r="L49" s="14"/>
    </row>
    <row r="50" spans="2:18" ht="42" customHeight="1" x14ac:dyDescent="0.35">
      <c r="B50" s="14">
        <v>28207</v>
      </c>
      <c r="C50" s="14">
        <v>1948</v>
      </c>
      <c r="D50" s="14"/>
      <c r="E50" s="14" t="s">
        <v>327</v>
      </c>
      <c r="L50" s="14"/>
    </row>
    <row r="51" spans="2:18" ht="42" customHeight="1" x14ac:dyDescent="0.35">
      <c r="B51" s="14">
        <v>28228</v>
      </c>
      <c r="C51" s="14">
        <v>1948</v>
      </c>
      <c r="D51" s="14"/>
      <c r="E51" s="14" t="s">
        <v>327</v>
      </c>
      <c r="L51" s="14"/>
    </row>
    <row r="52" spans="2:18" ht="42" customHeight="1" x14ac:dyDescent="0.35">
      <c r="B52" s="14">
        <v>28613</v>
      </c>
      <c r="C52" s="14"/>
      <c r="D52" s="14"/>
      <c r="E52" s="14" t="s">
        <v>560</v>
      </c>
      <c r="G52" s="14" t="s">
        <v>6132</v>
      </c>
      <c r="L52" s="14"/>
    </row>
    <row r="53" spans="2:18" ht="42" customHeight="1" x14ac:dyDescent="0.35">
      <c r="B53" s="14">
        <v>28906</v>
      </c>
      <c r="C53" s="14">
        <v>1948</v>
      </c>
      <c r="D53" s="14"/>
      <c r="E53" s="14" t="s">
        <v>15</v>
      </c>
      <c r="L53" s="14"/>
    </row>
    <row r="54" spans="2:18" ht="42" customHeight="1" x14ac:dyDescent="0.35">
      <c r="B54" s="14">
        <v>30912</v>
      </c>
      <c r="C54" s="14">
        <v>1949</v>
      </c>
      <c r="D54" s="14"/>
      <c r="E54" s="14" t="s">
        <v>15</v>
      </c>
      <c r="L54" s="14"/>
    </row>
    <row r="55" spans="2:18" ht="42" customHeight="1" x14ac:dyDescent="0.35">
      <c r="B55" s="14">
        <v>31010</v>
      </c>
      <c r="C55" s="14">
        <v>1949</v>
      </c>
      <c r="D55" s="14"/>
      <c r="E55" s="14" t="s">
        <v>59</v>
      </c>
      <c r="G55" s="247" t="s">
        <v>5242</v>
      </c>
      <c r="H55" s="247"/>
      <c r="I55" s="247"/>
      <c r="J55" s="247"/>
      <c r="L55" s="14"/>
    </row>
    <row r="56" spans="2:18" ht="42" customHeight="1" x14ac:dyDescent="0.35">
      <c r="B56" s="14">
        <v>31531</v>
      </c>
      <c r="C56" s="14">
        <v>1949</v>
      </c>
      <c r="D56" s="14"/>
      <c r="E56" s="14" t="s">
        <v>15</v>
      </c>
      <c r="G56" s="98" t="s">
        <v>5243</v>
      </c>
      <c r="L56" s="14"/>
    </row>
    <row r="57" spans="2:18" ht="42" customHeight="1" x14ac:dyDescent="0.35">
      <c r="B57" s="14">
        <v>31826</v>
      </c>
      <c r="C57" s="14"/>
      <c r="D57" s="14"/>
      <c r="E57" s="14" t="s">
        <v>15</v>
      </c>
      <c r="G57" s="98" t="s">
        <v>5244</v>
      </c>
      <c r="L57" s="14"/>
    </row>
    <row r="58" spans="2:18" ht="42" customHeight="1" x14ac:dyDescent="0.35">
      <c r="B58" s="14">
        <v>31931</v>
      </c>
      <c r="C58" s="14">
        <v>1949</v>
      </c>
      <c r="D58" s="14"/>
      <c r="E58" s="14" t="s">
        <v>15</v>
      </c>
      <c r="L58" s="14" t="s">
        <v>5072</v>
      </c>
      <c r="M58" s="251" t="s">
        <v>5249</v>
      </c>
      <c r="N58" s="251"/>
      <c r="O58" s="251"/>
      <c r="P58" s="251"/>
      <c r="Q58" s="251"/>
      <c r="R58" s="251"/>
    </row>
    <row r="59" spans="2:18" ht="42" customHeight="1" x14ac:dyDescent="0.35">
      <c r="B59" s="14">
        <v>32398</v>
      </c>
      <c r="C59" s="14"/>
      <c r="D59" s="14"/>
      <c r="E59" s="14" t="s">
        <v>15</v>
      </c>
      <c r="G59" s="14" t="s">
        <v>6291</v>
      </c>
      <c r="L59" s="14" t="s">
        <v>5072</v>
      </c>
      <c r="M59" s="249" t="s">
        <v>6292</v>
      </c>
      <c r="N59" s="249"/>
      <c r="O59" s="249"/>
      <c r="P59" s="249"/>
      <c r="Q59" s="249"/>
      <c r="R59" s="249"/>
    </row>
    <row r="60" spans="2:18" ht="42" customHeight="1" x14ac:dyDescent="0.35">
      <c r="B60" s="14">
        <v>33915</v>
      </c>
      <c r="C60" s="14"/>
      <c r="D60" s="14"/>
      <c r="E60" s="14" t="s">
        <v>327</v>
      </c>
      <c r="F60" s="14" t="s">
        <v>5203</v>
      </c>
      <c r="G60" s="75" t="s">
        <v>6332</v>
      </c>
      <c r="L60" s="14"/>
      <c r="M60" s="133"/>
      <c r="N60" s="133"/>
      <c r="O60" s="133"/>
      <c r="P60" s="133"/>
      <c r="Q60" s="133"/>
      <c r="R60" s="133"/>
    </row>
    <row r="61" spans="2:18" ht="42" customHeight="1" x14ac:dyDescent="0.35">
      <c r="B61" s="14">
        <v>33960</v>
      </c>
      <c r="C61" s="14"/>
      <c r="D61" s="14"/>
      <c r="E61" s="14" t="s">
        <v>327</v>
      </c>
      <c r="F61" s="8" t="s">
        <v>5203</v>
      </c>
      <c r="G61" s="62" t="s">
        <v>5302</v>
      </c>
      <c r="L61" s="14" t="s">
        <v>5072</v>
      </c>
      <c r="M61" s="261" t="s">
        <v>5303</v>
      </c>
      <c r="N61" s="261"/>
      <c r="O61" s="261"/>
      <c r="P61" s="261"/>
      <c r="Q61" s="261"/>
      <c r="R61" s="261"/>
    </row>
    <row r="62" spans="2:18" ht="42" customHeight="1" x14ac:dyDescent="0.35">
      <c r="B62" s="14">
        <v>34183</v>
      </c>
      <c r="C62" s="14">
        <v>1949</v>
      </c>
      <c r="D62" s="14"/>
      <c r="E62" s="14" t="s">
        <v>327</v>
      </c>
      <c r="L62" s="14"/>
    </row>
    <row r="63" spans="2:18" ht="42" customHeight="1" x14ac:dyDescent="0.35">
      <c r="B63" s="99" t="s">
        <v>5294</v>
      </c>
      <c r="C63" s="14"/>
      <c r="D63" s="14"/>
      <c r="E63" s="14" t="s">
        <v>560</v>
      </c>
      <c r="L63" s="14"/>
    </row>
    <row r="65" spans="2:18" ht="42" customHeight="1" x14ac:dyDescent="0.35">
      <c r="B65" s="14">
        <v>34532</v>
      </c>
      <c r="C65" s="14"/>
      <c r="D65" s="14"/>
      <c r="E65" s="14" t="s">
        <v>15</v>
      </c>
      <c r="G65" s="98" t="s">
        <v>5282</v>
      </c>
      <c r="L65" s="14"/>
    </row>
    <row r="66" spans="2:18" ht="84.5" customHeight="1" x14ac:dyDescent="0.35">
      <c r="B66" s="14">
        <v>34722</v>
      </c>
      <c r="C66" s="14">
        <v>1949</v>
      </c>
      <c r="D66" s="14">
        <v>1950</v>
      </c>
      <c r="E66" s="14" t="s">
        <v>560</v>
      </c>
      <c r="L66" s="14" t="s">
        <v>5237</v>
      </c>
      <c r="M66" s="252" t="s">
        <v>5265</v>
      </c>
      <c r="N66" s="252"/>
      <c r="O66" s="252"/>
      <c r="P66" s="252"/>
      <c r="Q66" s="252"/>
      <c r="R66" s="252"/>
    </row>
    <row r="67" spans="2:18" ht="58" customHeight="1" x14ac:dyDescent="0.35">
      <c r="B67" s="14">
        <v>35188</v>
      </c>
      <c r="C67" s="14"/>
      <c r="D67" s="14"/>
      <c r="E67" s="14" t="s">
        <v>15</v>
      </c>
      <c r="G67" s="75" t="s">
        <v>5288</v>
      </c>
      <c r="L67" s="97" t="s">
        <v>5072</v>
      </c>
      <c r="M67" s="243" t="s">
        <v>5554</v>
      </c>
      <c r="N67" s="243"/>
      <c r="O67" s="243"/>
      <c r="P67" s="243"/>
      <c r="Q67" s="243"/>
      <c r="R67" s="243"/>
    </row>
    <row r="68" spans="2:18" ht="84.5" customHeight="1" x14ac:dyDescent="0.35">
      <c r="B68" s="14">
        <v>35424</v>
      </c>
      <c r="C68" s="14"/>
      <c r="D68" s="14"/>
      <c r="E68" s="14" t="s">
        <v>15</v>
      </c>
      <c r="G68" s="75" t="s">
        <v>5281</v>
      </c>
      <c r="L68" s="14" t="s">
        <v>5237</v>
      </c>
      <c r="M68" s="263" t="s">
        <v>6142</v>
      </c>
      <c r="N68" s="263"/>
      <c r="O68" s="263"/>
      <c r="P68" s="263"/>
      <c r="Q68" s="263"/>
      <c r="R68" s="263"/>
    </row>
    <row r="69" spans="2:18" ht="73" customHeight="1" x14ac:dyDescent="0.35">
      <c r="B69" s="14">
        <v>35770</v>
      </c>
      <c r="C69" s="14">
        <v>1949</v>
      </c>
      <c r="D69" s="14"/>
      <c r="E69" s="14" t="s">
        <v>327</v>
      </c>
      <c r="L69" s="14" t="s">
        <v>5237</v>
      </c>
      <c r="M69" s="247" t="s">
        <v>5250</v>
      </c>
      <c r="N69" s="247"/>
      <c r="O69" s="247"/>
      <c r="P69" s="247"/>
      <c r="Q69" s="247"/>
      <c r="R69" s="247"/>
    </row>
    <row r="70" spans="2:18" ht="73" customHeight="1" x14ac:dyDescent="0.35">
      <c r="B70" s="14">
        <v>36506</v>
      </c>
      <c r="C70" s="14"/>
      <c r="D70" s="14"/>
      <c r="E70" s="14" t="s">
        <v>221</v>
      </c>
      <c r="G70" s="14" t="s">
        <v>5552</v>
      </c>
      <c r="L70" s="14" t="s">
        <v>5072</v>
      </c>
      <c r="M70" s="261" t="s">
        <v>5553</v>
      </c>
      <c r="N70" s="261"/>
      <c r="O70" s="261"/>
      <c r="P70" s="261"/>
      <c r="Q70" s="261"/>
      <c r="R70" s="261"/>
    </row>
    <row r="71" spans="2:18" ht="42" customHeight="1" x14ac:dyDescent="0.35">
      <c r="B71" s="14">
        <v>36541</v>
      </c>
      <c r="C71" s="14">
        <v>1949</v>
      </c>
      <c r="D71" s="14"/>
      <c r="E71" s="14" t="s">
        <v>221</v>
      </c>
      <c r="L71" s="14" t="s">
        <v>5237</v>
      </c>
      <c r="M71" s="247" t="s">
        <v>5251</v>
      </c>
      <c r="N71" s="247"/>
      <c r="O71" s="247"/>
      <c r="P71" s="247"/>
      <c r="Q71" s="247"/>
      <c r="R71" s="247"/>
    </row>
    <row r="72" spans="2:18" ht="42" customHeight="1" x14ac:dyDescent="0.35">
      <c r="B72" s="14">
        <v>37571</v>
      </c>
      <c r="C72" s="14">
        <v>1949</v>
      </c>
      <c r="D72" s="14"/>
      <c r="E72" s="14" t="s">
        <v>327</v>
      </c>
      <c r="L72" s="14" t="s">
        <v>5237</v>
      </c>
      <c r="M72" s="247" t="s">
        <v>5252</v>
      </c>
      <c r="N72" s="247"/>
      <c r="O72" s="247"/>
      <c r="P72" s="247"/>
      <c r="Q72" s="247"/>
      <c r="R72" s="247"/>
    </row>
    <row r="73" spans="2:18" ht="42" customHeight="1" x14ac:dyDescent="0.35">
      <c r="B73" s="14">
        <v>38113</v>
      </c>
      <c r="C73" s="14">
        <v>1949</v>
      </c>
      <c r="D73" s="14"/>
      <c r="E73" s="14" t="s">
        <v>221</v>
      </c>
      <c r="L73" s="14" t="s">
        <v>3510</v>
      </c>
      <c r="M73" s="260" t="s">
        <v>5253</v>
      </c>
      <c r="N73" s="260"/>
      <c r="O73" s="260"/>
      <c r="P73" s="260"/>
      <c r="Q73" s="260"/>
      <c r="R73" s="260"/>
    </row>
    <row r="74" spans="2:18" ht="42" customHeight="1" x14ac:dyDescent="0.35">
      <c r="B74" s="14">
        <v>38448</v>
      </c>
      <c r="C74" s="14"/>
      <c r="D74" s="14"/>
      <c r="E74" s="14" t="s">
        <v>327</v>
      </c>
      <c r="F74" s="62" t="s">
        <v>5215</v>
      </c>
      <c r="L74" s="14"/>
      <c r="M74" s="31"/>
      <c r="N74" s="31"/>
      <c r="O74" s="31"/>
      <c r="P74" s="31"/>
      <c r="Q74" s="31"/>
      <c r="R74" s="31"/>
    </row>
    <row r="75" spans="2:18" ht="42" customHeight="1" x14ac:dyDescent="0.35">
      <c r="B75" s="14">
        <v>38550</v>
      </c>
      <c r="C75" s="14">
        <v>1949</v>
      </c>
      <c r="D75" s="14">
        <v>1951</v>
      </c>
      <c r="E75" s="14" t="s">
        <v>327</v>
      </c>
      <c r="F75" s="62" t="s">
        <v>5215</v>
      </c>
      <c r="L75" s="14"/>
    </row>
    <row r="76" spans="2:18" ht="63" customHeight="1" x14ac:dyDescent="0.35">
      <c r="B76" s="14">
        <v>38877</v>
      </c>
      <c r="C76" s="14">
        <v>1949</v>
      </c>
      <c r="D76" s="14"/>
      <c r="E76" s="14" t="s">
        <v>500</v>
      </c>
      <c r="L76" s="14" t="s">
        <v>5072</v>
      </c>
      <c r="M76" s="251" t="s">
        <v>5254</v>
      </c>
      <c r="N76" s="251"/>
      <c r="O76" s="251"/>
      <c r="P76" s="251"/>
      <c r="Q76" s="251"/>
      <c r="R76" s="251"/>
    </row>
    <row r="77" spans="2:18" ht="42" customHeight="1" x14ac:dyDescent="0.35">
      <c r="B77" s="14">
        <v>39044</v>
      </c>
      <c r="C77" s="14">
        <v>1949</v>
      </c>
      <c r="D77" s="14"/>
      <c r="E77" s="14" t="s">
        <v>500</v>
      </c>
      <c r="L77" s="14"/>
    </row>
    <row r="78" spans="2:18" ht="42" customHeight="1" x14ac:dyDescent="0.35">
      <c r="B78" s="14">
        <v>39089</v>
      </c>
      <c r="C78" s="14">
        <v>1949</v>
      </c>
      <c r="D78" s="14"/>
      <c r="E78" s="14" t="s">
        <v>500</v>
      </c>
      <c r="G78" s="98" t="s">
        <v>5278</v>
      </c>
      <c r="L78" s="14"/>
    </row>
    <row r="79" spans="2:18" ht="42" customHeight="1" x14ac:dyDescent="0.35">
      <c r="B79" s="14">
        <v>39165</v>
      </c>
      <c r="C79" s="14">
        <v>1949</v>
      </c>
      <c r="D79" s="14">
        <v>1951</v>
      </c>
      <c r="E79" s="14" t="s">
        <v>2157</v>
      </c>
      <c r="L79" s="14"/>
    </row>
    <row r="80" spans="2:18" ht="42" customHeight="1" x14ac:dyDescent="0.35">
      <c r="B80" s="14">
        <v>39620</v>
      </c>
      <c r="C80" s="14">
        <v>1949</v>
      </c>
      <c r="D80" s="14"/>
      <c r="E80" s="14" t="s">
        <v>221</v>
      </c>
      <c r="L80" s="14"/>
    </row>
    <row r="81" spans="2:18" ht="42" customHeight="1" x14ac:dyDescent="0.35">
      <c r="B81" s="14">
        <v>40798</v>
      </c>
      <c r="C81" s="14"/>
      <c r="D81" s="14"/>
      <c r="E81" s="14" t="s">
        <v>5218</v>
      </c>
      <c r="G81" s="98" t="s">
        <v>5268</v>
      </c>
      <c r="L81" s="14"/>
    </row>
    <row r="82" spans="2:18" ht="42" customHeight="1" x14ac:dyDescent="0.35">
      <c r="B82" s="14">
        <v>41102</v>
      </c>
      <c r="C82" s="14">
        <v>1949</v>
      </c>
      <c r="D82" s="14"/>
      <c r="E82" s="14" t="s">
        <v>15</v>
      </c>
      <c r="L82" s="14"/>
    </row>
    <row r="83" spans="2:18" ht="42" customHeight="1" x14ac:dyDescent="0.35">
      <c r="B83" s="14">
        <v>41950</v>
      </c>
      <c r="C83" s="14">
        <v>1949</v>
      </c>
      <c r="D83" s="14"/>
      <c r="E83" s="14" t="s">
        <v>15</v>
      </c>
      <c r="L83" s="14"/>
    </row>
    <row r="84" spans="2:18" ht="42" customHeight="1" x14ac:dyDescent="0.35">
      <c r="B84" s="14" t="s">
        <v>5284</v>
      </c>
      <c r="C84" s="14"/>
      <c r="D84" s="14"/>
      <c r="E84" s="14" t="s">
        <v>15</v>
      </c>
      <c r="G84" s="75" t="s">
        <v>5285</v>
      </c>
      <c r="L84" s="14"/>
    </row>
    <row r="85" spans="2:18" ht="89.5" customHeight="1" x14ac:dyDescent="0.35">
      <c r="B85" s="14">
        <v>42218</v>
      </c>
      <c r="C85" s="14">
        <v>1950</v>
      </c>
      <c r="D85" s="14"/>
      <c r="E85" s="14" t="s">
        <v>221</v>
      </c>
      <c r="L85" s="14" t="s">
        <v>5072</v>
      </c>
      <c r="M85" s="251" t="s">
        <v>5255</v>
      </c>
      <c r="N85" s="251"/>
      <c r="O85" s="251"/>
      <c r="P85" s="251"/>
      <c r="Q85" s="251"/>
      <c r="R85" s="251"/>
    </row>
    <row r="86" spans="2:18" ht="89.5" customHeight="1" x14ac:dyDescent="0.35">
      <c r="B86" s="14">
        <v>42644</v>
      </c>
      <c r="C86" s="14"/>
      <c r="D86" s="14"/>
      <c r="E86" s="14" t="s">
        <v>15</v>
      </c>
      <c r="G86" s="75" t="s">
        <v>5280</v>
      </c>
      <c r="L86" s="14" t="s">
        <v>5237</v>
      </c>
      <c r="M86" s="246" t="s">
        <v>6293</v>
      </c>
      <c r="N86" s="246"/>
      <c r="O86" s="246"/>
      <c r="P86" s="246"/>
      <c r="Q86" s="246"/>
      <c r="R86" s="246"/>
    </row>
    <row r="87" spans="2:18" ht="62.5" customHeight="1" x14ac:dyDescent="0.35">
      <c r="B87" s="14">
        <v>42664</v>
      </c>
      <c r="C87" s="14">
        <v>1950</v>
      </c>
      <c r="D87" s="14"/>
      <c r="E87" s="14" t="s">
        <v>15</v>
      </c>
      <c r="L87" s="14" t="s">
        <v>5222</v>
      </c>
      <c r="M87" s="247" t="s">
        <v>6294</v>
      </c>
      <c r="N87" s="247"/>
      <c r="O87" s="247"/>
      <c r="P87" s="247"/>
      <c r="Q87" s="247"/>
      <c r="R87" s="247"/>
    </row>
    <row r="88" spans="2:18" ht="94.5" customHeight="1" x14ac:dyDescent="0.35">
      <c r="B88" s="14">
        <v>42852</v>
      </c>
      <c r="C88" s="14">
        <v>1950</v>
      </c>
      <c r="D88" s="14"/>
      <c r="E88" s="14" t="s">
        <v>221</v>
      </c>
      <c r="L88" s="14" t="s">
        <v>5257</v>
      </c>
      <c r="M88" s="247" t="s">
        <v>5256</v>
      </c>
      <c r="N88" s="247"/>
      <c r="O88" s="247"/>
      <c r="P88" s="247"/>
      <c r="Q88" s="247"/>
      <c r="R88" s="247"/>
    </row>
    <row r="89" spans="2:18" ht="104.5" customHeight="1" x14ac:dyDescent="0.35">
      <c r="B89" s="14">
        <v>43634</v>
      </c>
      <c r="C89" s="14">
        <v>1950</v>
      </c>
      <c r="D89" s="14"/>
      <c r="E89" s="14" t="s">
        <v>560</v>
      </c>
      <c r="L89" s="14" t="s">
        <v>5257</v>
      </c>
      <c r="M89" s="247" t="s">
        <v>5266</v>
      </c>
      <c r="N89" s="247"/>
      <c r="O89" s="247"/>
      <c r="P89" s="247"/>
      <c r="Q89" s="247"/>
      <c r="R89" s="247"/>
    </row>
    <row r="90" spans="2:18" ht="59" customHeight="1" x14ac:dyDescent="0.35">
      <c r="B90" s="14">
        <v>44395</v>
      </c>
      <c r="C90" s="14">
        <v>1950</v>
      </c>
      <c r="D90" s="14"/>
      <c r="E90" s="14" t="s">
        <v>15</v>
      </c>
      <c r="G90" s="250" t="s">
        <v>4027</v>
      </c>
      <c r="H90" s="250"/>
      <c r="I90" s="250"/>
      <c r="J90" s="250"/>
      <c r="L90" s="14"/>
      <c r="M90" s="3"/>
      <c r="N90" s="3"/>
      <c r="O90" s="3"/>
      <c r="P90" s="3"/>
      <c r="Q90" s="3"/>
      <c r="R90" s="3"/>
    </row>
    <row r="91" spans="2:18" ht="42" customHeight="1" x14ac:dyDescent="0.35">
      <c r="B91" s="14">
        <v>45967</v>
      </c>
      <c r="C91" s="14">
        <v>1950</v>
      </c>
      <c r="D91" s="14"/>
      <c r="E91" s="14" t="s">
        <v>500</v>
      </c>
      <c r="L91" s="14"/>
    </row>
    <row r="92" spans="2:18" ht="42" customHeight="1" x14ac:dyDescent="0.35">
      <c r="B92" s="14">
        <v>47746</v>
      </c>
      <c r="C92" s="14">
        <v>1950</v>
      </c>
      <c r="D92" s="14"/>
      <c r="E92" s="14" t="s">
        <v>15</v>
      </c>
      <c r="L92" s="14"/>
    </row>
    <row r="93" spans="2:18" ht="42" customHeight="1" x14ac:dyDescent="0.35">
      <c r="B93" s="14">
        <v>48173</v>
      </c>
      <c r="C93" s="14">
        <v>1951</v>
      </c>
      <c r="D93" s="14"/>
      <c r="E93" s="14" t="s">
        <v>221</v>
      </c>
      <c r="L93" s="14"/>
    </row>
    <row r="94" spans="2:18" ht="42" customHeight="1" x14ac:dyDescent="0.35">
      <c r="B94" s="14">
        <v>48186</v>
      </c>
      <c r="C94" s="14"/>
      <c r="D94" s="14"/>
      <c r="E94" s="14" t="s">
        <v>560</v>
      </c>
      <c r="G94" s="36" t="s">
        <v>5264</v>
      </c>
      <c r="L94" s="14"/>
    </row>
    <row r="95" spans="2:18" ht="42" customHeight="1" x14ac:dyDescent="0.35">
      <c r="B95" s="14">
        <v>50273</v>
      </c>
      <c r="C95" s="14">
        <v>1950</v>
      </c>
      <c r="D95" s="14"/>
      <c r="E95" s="14" t="s">
        <v>15</v>
      </c>
      <c r="L95" s="14"/>
    </row>
    <row r="96" spans="2:18" ht="42" customHeight="1" x14ac:dyDescent="0.35">
      <c r="B96" s="14">
        <v>50374</v>
      </c>
      <c r="C96" s="14">
        <v>1950</v>
      </c>
      <c r="D96" s="14"/>
      <c r="E96" s="14" t="s">
        <v>221</v>
      </c>
      <c r="L96" s="14" t="s">
        <v>5257</v>
      </c>
      <c r="M96" s="247" t="s">
        <v>5267</v>
      </c>
      <c r="N96" s="247"/>
      <c r="O96" s="247"/>
      <c r="P96" s="247"/>
      <c r="Q96" s="247"/>
      <c r="R96" s="247"/>
    </row>
    <row r="97" spans="2:19" ht="42" customHeight="1" x14ac:dyDescent="0.35">
      <c r="B97" s="14">
        <v>51530</v>
      </c>
      <c r="C97" s="14">
        <v>1950</v>
      </c>
      <c r="D97" s="14"/>
      <c r="E97" s="14" t="s">
        <v>15</v>
      </c>
      <c r="L97" s="14"/>
    </row>
    <row r="98" spans="2:19" ht="42" customHeight="1" x14ac:dyDescent="0.35">
      <c r="B98" s="14" t="s">
        <v>5205</v>
      </c>
      <c r="C98" s="14">
        <v>1950</v>
      </c>
      <c r="D98" s="14"/>
      <c r="E98" s="14" t="s">
        <v>327</v>
      </c>
      <c r="L98" s="14"/>
    </row>
    <row r="99" spans="2:19" ht="42" customHeight="1" x14ac:dyDescent="0.35">
      <c r="B99" s="14">
        <v>52439</v>
      </c>
      <c r="C99" s="14">
        <v>1950</v>
      </c>
      <c r="D99" s="14"/>
      <c r="E99" s="14" t="s">
        <v>15</v>
      </c>
      <c r="G99" s="14"/>
      <c r="L99" s="14"/>
    </row>
    <row r="100" spans="2:19" ht="42" customHeight="1" x14ac:dyDescent="0.35">
      <c r="B100" s="14">
        <v>53206</v>
      </c>
      <c r="C100" s="14"/>
      <c r="D100" s="14"/>
      <c r="E100" s="14" t="s">
        <v>15</v>
      </c>
      <c r="G100" s="75" t="s">
        <v>5262</v>
      </c>
      <c r="L100" s="14"/>
    </row>
    <row r="101" spans="2:19" ht="42" customHeight="1" x14ac:dyDescent="0.35">
      <c r="B101" s="14">
        <v>53360</v>
      </c>
      <c r="C101" s="14">
        <v>1950</v>
      </c>
      <c r="D101" s="14"/>
      <c r="E101" s="14" t="s">
        <v>15</v>
      </c>
      <c r="G101" s="14"/>
      <c r="L101" s="14"/>
    </row>
    <row r="102" spans="2:19" ht="42" customHeight="1" x14ac:dyDescent="0.35">
      <c r="B102" s="14">
        <v>53741</v>
      </c>
      <c r="C102" s="14">
        <v>1950</v>
      </c>
      <c r="D102" s="14"/>
      <c r="E102" s="14" t="s">
        <v>15</v>
      </c>
      <c r="G102" s="75" t="s">
        <v>5263</v>
      </c>
      <c r="L102" s="14"/>
    </row>
    <row r="103" spans="2:19" ht="42" customHeight="1" x14ac:dyDescent="0.35">
      <c r="B103" s="14">
        <v>54416</v>
      </c>
      <c r="C103" s="14">
        <v>1950</v>
      </c>
      <c r="D103" s="14"/>
      <c r="E103" s="14" t="s">
        <v>327</v>
      </c>
      <c r="G103" s="14"/>
      <c r="L103" s="14"/>
    </row>
    <row r="104" spans="2:19" ht="42" customHeight="1" x14ac:dyDescent="0.35">
      <c r="B104" s="14">
        <v>55412</v>
      </c>
      <c r="C104" s="14">
        <v>1950</v>
      </c>
      <c r="D104" s="14"/>
      <c r="E104" s="14" t="s">
        <v>500</v>
      </c>
      <c r="L104" s="14" t="s">
        <v>5222</v>
      </c>
      <c r="M104" s="247" t="s">
        <v>5273</v>
      </c>
      <c r="N104" s="247"/>
      <c r="O104" s="247"/>
      <c r="P104" s="247"/>
      <c r="Q104" s="247"/>
    </row>
    <row r="105" spans="2:19" ht="42" customHeight="1" x14ac:dyDescent="0.35">
      <c r="B105" s="99">
        <v>54566</v>
      </c>
      <c r="C105" s="62"/>
      <c r="D105" s="62"/>
      <c r="E105" s="62" t="s">
        <v>221</v>
      </c>
      <c r="F105" s="62"/>
      <c r="G105" s="98" t="s">
        <v>5270</v>
      </c>
      <c r="H105" s="62"/>
      <c r="I105" s="62"/>
      <c r="J105" s="62"/>
      <c r="K105" s="62"/>
      <c r="L105" s="14" t="s">
        <v>5222</v>
      </c>
      <c r="M105" s="248" t="s">
        <v>5271</v>
      </c>
      <c r="N105" s="248"/>
      <c r="O105" s="248"/>
      <c r="P105" s="248"/>
      <c r="Q105" s="248"/>
      <c r="R105" s="62"/>
    </row>
    <row r="106" spans="2:19" ht="42" customHeight="1" x14ac:dyDescent="0.35">
      <c r="B106" s="99" t="s">
        <v>5216</v>
      </c>
      <c r="C106" s="14"/>
      <c r="D106" s="14"/>
      <c r="E106" s="14" t="s">
        <v>327</v>
      </c>
      <c r="G106" s="98" t="s">
        <v>5261</v>
      </c>
      <c r="L106" s="14" t="s">
        <v>5257</v>
      </c>
      <c r="M106" s="247" t="s">
        <v>5272</v>
      </c>
      <c r="N106" s="247"/>
      <c r="O106" s="247"/>
      <c r="P106" s="247"/>
      <c r="Q106" s="247"/>
    </row>
    <row r="107" spans="2:19" ht="42" customHeight="1" x14ac:dyDescent="0.35">
      <c r="B107" s="14">
        <v>55773</v>
      </c>
      <c r="C107" s="14">
        <v>1950</v>
      </c>
      <c r="D107" s="14"/>
      <c r="E107" s="14" t="s">
        <v>15</v>
      </c>
      <c r="L107" s="8" t="s">
        <v>5222</v>
      </c>
      <c r="M107" s="247" t="s">
        <v>5277</v>
      </c>
      <c r="N107" s="247"/>
      <c r="O107" s="247"/>
      <c r="P107" s="247"/>
      <c r="Q107" s="247"/>
    </row>
    <row r="108" spans="2:19" ht="42" customHeight="1" x14ac:dyDescent="0.35">
      <c r="B108" s="14">
        <v>56333</v>
      </c>
      <c r="C108" s="14">
        <v>1951</v>
      </c>
      <c r="D108" s="14"/>
      <c r="E108" s="14" t="s">
        <v>15</v>
      </c>
      <c r="L108" s="8" t="s">
        <v>5222</v>
      </c>
      <c r="M108" s="247" t="s">
        <v>5276</v>
      </c>
      <c r="N108" s="247"/>
      <c r="O108" s="247"/>
      <c r="P108" s="247"/>
      <c r="Q108" s="247"/>
    </row>
    <row r="109" spans="2:19" ht="42" customHeight="1" x14ac:dyDescent="0.35">
      <c r="B109" s="14">
        <v>65610</v>
      </c>
      <c r="C109" s="14">
        <v>1951</v>
      </c>
      <c r="D109" s="14"/>
      <c r="E109" s="14" t="s">
        <v>327</v>
      </c>
      <c r="L109" s="8" t="s">
        <v>5257</v>
      </c>
      <c r="M109" s="248" t="s">
        <v>5275</v>
      </c>
      <c r="N109" s="248"/>
      <c r="O109" s="248"/>
      <c r="P109" s="248"/>
      <c r="Q109" s="248"/>
      <c r="R109" s="248"/>
    </row>
    <row r="110" spans="2:19" ht="32.5" customHeight="1" x14ac:dyDescent="0.35">
      <c r="B110" s="14">
        <v>66909</v>
      </c>
      <c r="C110" s="14">
        <v>1951</v>
      </c>
      <c r="D110" s="14"/>
      <c r="E110" s="14" t="s">
        <v>3901</v>
      </c>
      <c r="L110" s="8" t="s">
        <v>5222</v>
      </c>
      <c r="M110" s="243" t="s">
        <v>5260</v>
      </c>
      <c r="N110" s="243"/>
      <c r="O110" s="243"/>
      <c r="P110" s="243"/>
      <c r="Q110" s="243"/>
      <c r="R110" s="243"/>
    </row>
    <row r="111" spans="2:19" ht="42" customHeight="1" x14ac:dyDescent="0.35">
      <c r="B111" s="14">
        <v>74340</v>
      </c>
      <c r="C111" s="14">
        <v>1952</v>
      </c>
      <c r="D111" s="14"/>
      <c r="E111" s="14" t="s">
        <v>5206</v>
      </c>
      <c r="L111" s="8" t="s">
        <v>5257</v>
      </c>
      <c r="M111" s="247" t="s">
        <v>5274</v>
      </c>
      <c r="N111" s="247"/>
      <c r="O111" s="247"/>
      <c r="P111" s="247"/>
      <c r="Q111" s="247"/>
      <c r="R111" s="247"/>
    </row>
    <row r="112" spans="2:19" ht="42" customHeight="1" x14ac:dyDescent="0.35">
      <c r="B112" s="14">
        <v>83584</v>
      </c>
      <c r="C112" s="14">
        <v>1952</v>
      </c>
      <c r="D112" s="14"/>
      <c r="E112" s="14" t="s">
        <v>15</v>
      </c>
      <c r="L112" s="8" t="s">
        <v>5222</v>
      </c>
      <c r="M112" s="247" t="s">
        <v>5219</v>
      </c>
      <c r="N112" s="247"/>
      <c r="O112" s="247"/>
      <c r="P112" s="247"/>
      <c r="Q112" s="247"/>
      <c r="R112" s="247"/>
      <c r="S112" s="247"/>
    </row>
    <row r="113" spans="2:19" ht="43" customHeight="1" x14ac:dyDescent="0.35">
      <c r="B113" s="14">
        <v>102986</v>
      </c>
      <c r="C113" s="14"/>
      <c r="D113" s="14"/>
      <c r="E113" s="14" t="s">
        <v>15</v>
      </c>
      <c r="G113" s="75" t="s">
        <v>5287</v>
      </c>
      <c r="L113" s="8"/>
      <c r="M113" s="247"/>
      <c r="N113" s="247"/>
      <c r="O113" s="247"/>
      <c r="P113" s="247"/>
      <c r="Q113" s="247"/>
      <c r="R113" s="247"/>
      <c r="S113" s="247"/>
    </row>
    <row r="114" spans="2:19" x14ac:dyDescent="0.35">
      <c r="L114" s="8"/>
    </row>
    <row r="115" spans="2:19" x14ac:dyDescent="0.35">
      <c r="L115" s="8"/>
    </row>
    <row r="116" spans="2:19" x14ac:dyDescent="0.35">
      <c r="L116" s="8"/>
    </row>
    <row r="117" spans="2:19" x14ac:dyDescent="0.35">
      <c r="L117" s="8"/>
    </row>
    <row r="118" spans="2:19" x14ac:dyDescent="0.35">
      <c r="L118" s="8"/>
    </row>
    <row r="119" spans="2:19" x14ac:dyDescent="0.35">
      <c r="L119" s="8"/>
    </row>
    <row r="120" spans="2:19" x14ac:dyDescent="0.35">
      <c r="L120" s="8"/>
    </row>
    <row r="121" spans="2:19" x14ac:dyDescent="0.35">
      <c r="L121" s="8"/>
    </row>
    <row r="122" spans="2:19" x14ac:dyDescent="0.35">
      <c r="L122" s="8"/>
    </row>
    <row r="123" spans="2:19" x14ac:dyDescent="0.35">
      <c r="L123" s="8"/>
    </row>
    <row r="124" spans="2:19" x14ac:dyDescent="0.35">
      <c r="L124" s="8"/>
    </row>
    <row r="125" spans="2:19" x14ac:dyDescent="0.35">
      <c r="L125" s="8"/>
    </row>
    <row r="126" spans="2:19" x14ac:dyDescent="0.35">
      <c r="L126" s="8"/>
    </row>
    <row r="127" spans="2:19" x14ac:dyDescent="0.35">
      <c r="L127" s="8"/>
    </row>
    <row r="128" spans="2:19" x14ac:dyDescent="0.35">
      <c r="L128" s="8"/>
    </row>
    <row r="129" spans="12:12" x14ac:dyDescent="0.35">
      <c r="L129" s="8"/>
    </row>
    <row r="130" spans="12:12" x14ac:dyDescent="0.35">
      <c r="L130" s="8"/>
    </row>
    <row r="131" spans="12:12" x14ac:dyDescent="0.35">
      <c r="L131" s="8"/>
    </row>
    <row r="132" spans="12:12" x14ac:dyDescent="0.35">
      <c r="L132" s="8"/>
    </row>
    <row r="133" spans="12:12" x14ac:dyDescent="0.35">
      <c r="L133" s="8"/>
    </row>
    <row r="134" spans="12:12" x14ac:dyDescent="0.35">
      <c r="L134" s="8"/>
    </row>
    <row r="135" spans="12:12" x14ac:dyDescent="0.35">
      <c r="L135" s="8"/>
    </row>
  </sheetData>
  <mergeCells count="63">
    <mergeCell ref="M15:T15"/>
    <mergeCell ref="M38:R38"/>
    <mergeCell ref="M76:R76"/>
    <mergeCell ref="M58:R58"/>
    <mergeCell ref="M69:R69"/>
    <mergeCell ref="M71:R71"/>
    <mergeCell ref="M72:R72"/>
    <mergeCell ref="M73:R73"/>
    <mergeCell ref="M61:R61"/>
    <mergeCell ref="M26:Q26"/>
    <mergeCell ref="M70:R70"/>
    <mergeCell ref="M67:R67"/>
    <mergeCell ref="M68:R68"/>
    <mergeCell ref="G7:I7"/>
    <mergeCell ref="J7:K7"/>
    <mergeCell ref="J6:K6"/>
    <mergeCell ref="M7:R7"/>
    <mergeCell ref="M8:R8"/>
    <mergeCell ref="G8:I8"/>
    <mergeCell ref="G10:I10"/>
    <mergeCell ref="M10:R10"/>
    <mergeCell ref="M23:Q23"/>
    <mergeCell ref="M25:Q25"/>
    <mergeCell ref="M112:S112"/>
    <mergeCell ref="M111:R111"/>
    <mergeCell ref="M110:R110"/>
    <mergeCell ref="G12:I12"/>
    <mergeCell ref="M12:U12"/>
    <mergeCell ref="M14:T14"/>
    <mergeCell ref="F17:G17"/>
    <mergeCell ref="M21:R21"/>
    <mergeCell ref="M22:Q22"/>
    <mergeCell ref="M19:S19"/>
    <mergeCell ref="M20:S20"/>
    <mergeCell ref="M13:U13"/>
    <mergeCell ref="G23:I23"/>
    <mergeCell ref="M16:S16"/>
    <mergeCell ref="M17:S17"/>
    <mergeCell ref="M18:S18"/>
    <mergeCell ref="M96:R96"/>
    <mergeCell ref="M32:S32"/>
    <mergeCell ref="M40:R40"/>
    <mergeCell ref="G55:J55"/>
    <mergeCell ref="M66:R66"/>
    <mergeCell ref="M43:S43"/>
    <mergeCell ref="M46:S46"/>
    <mergeCell ref="M47:S47"/>
    <mergeCell ref="M85:R85"/>
    <mergeCell ref="M87:R87"/>
    <mergeCell ref="M88:R88"/>
    <mergeCell ref="M89:R89"/>
    <mergeCell ref="G24:I24"/>
    <mergeCell ref="M24:Q24"/>
    <mergeCell ref="M113:S113"/>
    <mergeCell ref="M105:Q105"/>
    <mergeCell ref="M106:Q106"/>
    <mergeCell ref="M104:Q104"/>
    <mergeCell ref="M109:R109"/>
    <mergeCell ref="M108:Q108"/>
    <mergeCell ref="M107:Q107"/>
    <mergeCell ref="M59:R59"/>
    <mergeCell ref="M86:R86"/>
    <mergeCell ref="G90:J90"/>
  </mergeCells>
  <phoneticPr fontId="35" type="noConversion"/>
  <hyperlinks>
    <hyperlink ref="G12" r:id="rId1" xr:uid="{4C376D51-BDA4-4A1F-A354-C106FA32CB96}"/>
    <hyperlink ref="G10" r:id="rId2" xr:uid="{669DF4AF-D11E-4032-B77C-A60143F33C32}"/>
    <hyperlink ref="G7" r:id="rId3" xr:uid="{942B1F15-7710-40FB-ADA8-A69CFE3461BB}"/>
    <hyperlink ref="F39" r:id="rId4" xr:uid="{FBCE5746-81E0-42EE-8267-31F116A5A23B}"/>
    <hyperlink ref="G56" r:id="rId5" xr:uid="{726C15DD-FB5E-4A2C-9DD5-56016AD3DF92}"/>
    <hyperlink ref="G57" r:id="rId6" xr:uid="{7F388820-92B9-46C9-9355-DFFF21B0B7BA}"/>
    <hyperlink ref="G106" r:id="rId7" xr:uid="{049477EA-0BF0-49D4-90C0-E10136AE9634}"/>
    <hyperlink ref="G100" r:id="rId8" xr:uid="{C3B719FF-A4B6-450C-B636-E5B5F41E8152}"/>
    <hyperlink ref="G102" r:id="rId9" xr:uid="{D05D0D7E-46B0-4E4D-8DFC-0246F48607FB}"/>
    <hyperlink ref="G94" r:id="rId10" xr:uid="{9C754B62-D3FF-4370-A702-E661A4877C41}"/>
    <hyperlink ref="G81" r:id="rId11" xr:uid="{0037B9A4-09F0-4886-8D54-961EE3528672}"/>
    <hyperlink ref="H49" r:id="rId12" xr:uid="{127FFCE5-FAC0-4198-A0BE-595492CD525B}"/>
    <hyperlink ref="G105" r:id="rId13" xr:uid="{62F2C05F-2621-4242-B4E8-ECC8E0FCF850}"/>
    <hyperlink ref="G78" r:id="rId14" xr:uid="{B38087D9-C035-4B60-8171-C19D304C49FF}"/>
    <hyperlink ref="G31" r:id="rId15" xr:uid="{4A78952D-EE4A-436F-833A-32CC3C2CE051}"/>
    <hyperlink ref="G86" r:id="rId16" xr:uid="{7E9C767D-EE07-4C2E-B48B-208240F1A981}"/>
    <hyperlink ref="G68" r:id="rId17" xr:uid="{FC7D493E-8108-4BFD-A711-207C12C98609}"/>
    <hyperlink ref="G65" r:id="rId18" xr:uid="{93966E3A-3865-4E5B-BDA4-ABA86002D324}"/>
    <hyperlink ref="G48" r:id="rId19" xr:uid="{9CC51DC2-2B0E-4342-A586-AE4DD5EF3029}"/>
    <hyperlink ref="G84" r:id="rId20" xr:uid="{7AC31DD5-DA4C-4754-86E5-C78557C1F74B}"/>
    <hyperlink ref="G38" r:id="rId21" xr:uid="{291E4061-E053-4FE0-B4D3-1ECF4A9A9EE5}"/>
    <hyperlink ref="G113" r:id="rId22" xr:uid="{779B0242-CEE8-4DC8-9D5A-0300E21D3FAB}"/>
    <hyperlink ref="G67" r:id="rId23" xr:uid="{C723AF09-10BC-4825-8AC9-40006894FADF}"/>
    <hyperlink ref="G60" r:id="rId24" xr:uid="{C0CCBCC2-2C32-4E94-A657-9F2D693F750F}"/>
    <hyperlink ref="G28" r:id="rId25" xr:uid="{531555F8-C3E8-4FFE-B184-212881E675BB}"/>
  </hyperlinks>
  <pageMargins left="0.7" right="0.7" top="0.75" bottom="0.75" header="0.3" footer="0.3"/>
  <pageSetup scale="68" fitToHeight="0" orientation="landscape" horizontalDpi="300" verticalDpi="300"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2AC8A-5AEC-4A5F-BAEB-9A31CDECFEE4}">
  <dimension ref="B3:R12"/>
  <sheetViews>
    <sheetView workbookViewId="0">
      <selection activeCell="L14" sqref="L14"/>
    </sheetView>
  </sheetViews>
  <sheetFormatPr defaultRowHeight="14.5" x14ac:dyDescent="0.35"/>
  <sheetData>
    <row r="3" spans="2:18" x14ac:dyDescent="0.35">
      <c r="B3" t="s">
        <v>0</v>
      </c>
      <c r="C3" t="s">
        <v>15</v>
      </c>
      <c r="E3" t="s">
        <v>15</v>
      </c>
      <c r="G3" t="s">
        <v>221</v>
      </c>
      <c r="I3" t="s">
        <v>6602</v>
      </c>
      <c r="K3" t="s">
        <v>327</v>
      </c>
      <c r="M3" t="s">
        <v>6136</v>
      </c>
      <c r="O3" t="s">
        <v>6137</v>
      </c>
      <c r="Q3" t="s">
        <v>6839</v>
      </c>
    </row>
    <row r="4" spans="2:18" x14ac:dyDescent="0.35">
      <c r="C4" t="s">
        <v>3153</v>
      </c>
      <c r="E4" t="s">
        <v>3824</v>
      </c>
      <c r="G4" t="s">
        <v>3153</v>
      </c>
    </row>
    <row r="6" spans="2:18" x14ac:dyDescent="0.35">
      <c r="B6" t="s">
        <v>5201</v>
      </c>
      <c r="C6">
        <v>70299</v>
      </c>
      <c r="D6" t="s">
        <v>5958</v>
      </c>
      <c r="E6">
        <v>73234</v>
      </c>
      <c r="F6" t="s">
        <v>5958</v>
      </c>
      <c r="G6" t="s">
        <v>5960</v>
      </c>
      <c r="H6" t="s">
        <v>5958</v>
      </c>
      <c r="I6" s="16">
        <v>71341</v>
      </c>
      <c r="J6" s="16" t="s">
        <v>5958</v>
      </c>
      <c r="K6">
        <v>72529</v>
      </c>
      <c r="L6" t="s">
        <v>5958</v>
      </c>
      <c r="M6">
        <v>72940</v>
      </c>
      <c r="N6" t="s">
        <v>5958</v>
      </c>
      <c r="O6">
        <v>72862</v>
      </c>
      <c r="P6" t="s">
        <v>5958</v>
      </c>
      <c r="Q6">
        <v>72691</v>
      </c>
      <c r="R6" t="s">
        <v>5958</v>
      </c>
    </row>
    <row r="7" spans="2:18" x14ac:dyDescent="0.35">
      <c r="G7">
        <v>71285</v>
      </c>
      <c r="H7" t="s">
        <v>5958</v>
      </c>
    </row>
    <row r="9" spans="2:18" x14ac:dyDescent="0.35">
      <c r="C9">
        <v>75278</v>
      </c>
      <c r="D9" t="s">
        <v>5959</v>
      </c>
      <c r="E9">
        <v>74826</v>
      </c>
      <c r="F9" t="s">
        <v>5959</v>
      </c>
      <c r="G9">
        <v>75891</v>
      </c>
      <c r="H9" t="s">
        <v>5959</v>
      </c>
      <c r="M9" s="16">
        <v>74340</v>
      </c>
      <c r="N9" s="16" t="s">
        <v>5959</v>
      </c>
      <c r="Q9">
        <v>74512</v>
      </c>
      <c r="R9" t="s">
        <v>5959</v>
      </c>
    </row>
    <row r="10" spans="2:18" x14ac:dyDescent="0.35">
      <c r="C10">
        <v>75355</v>
      </c>
      <c r="D10" t="s">
        <v>5959</v>
      </c>
      <c r="E10">
        <v>77932</v>
      </c>
      <c r="F10" t="s">
        <v>5959</v>
      </c>
      <c r="G10">
        <v>75906</v>
      </c>
      <c r="H10" t="s">
        <v>5959</v>
      </c>
      <c r="K10">
        <v>74193</v>
      </c>
      <c r="L10" t="s">
        <v>5961</v>
      </c>
    </row>
    <row r="11" spans="2:18" x14ac:dyDescent="0.35">
      <c r="C11">
        <v>75468</v>
      </c>
      <c r="D11" t="s">
        <v>5959</v>
      </c>
      <c r="G11">
        <v>77385</v>
      </c>
      <c r="H11" t="s">
        <v>5959</v>
      </c>
      <c r="K11" s="16">
        <v>75704</v>
      </c>
      <c r="L11" s="16" t="s">
        <v>5962</v>
      </c>
      <c r="M11">
        <v>75632</v>
      </c>
      <c r="N11" t="s">
        <v>5962</v>
      </c>
    </row>
    <row r="12" spans="2:18" x14ac:dyDescent="0.35">
      <c r="C12">
        <v>76883</v>
      </c>
      <c r="D12" t="s">
        <v>5959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40740-469D-4313-B880-662506B962C1}">
  <dimension ref="B1:N335"/>
  <sheetViews>
    <sheetView topLeftCell="F23" workbookViewId="0">
      <selection activeCell="O210" sqref="O210"/>
    </sheetView>
  </sheetViews>
  <sheetFormatPr defaultRowHeight="14.5" x14ac:dyDescent="0.35"/>
  <cols>
    <col min="9" max="9" width="15" customWidth="1"/>
    <col min="10" max="10" width="3.81640625" customWidth="1"/>
    <col min="13" max="13" width="8.90625" customWidth="1"/>
  </cols>
  <sheetData>
    <row r="1" spans="6:14" x14ac:dyDescent="0.35">
      <c r="M1" s="109" t="s">
        <v>5338</v>
      </c>
      <c r="N1" s="109"/>
    </row>
    <row r="2" spans="6:14" x14ac:dyDescent="0.35">
      <c r="F2" s="15">
        <v>1952</v>
      </c>
      <c r="G2" s="15" t="s">
        <v>5327</v>
      </c>
      <c r="H2" s="15"/>
      <c r="I2" s="15"/>
      <c r="J2" s="15"/>
      <c r="K2" s="15">
        <v>73000</v>
      </c>
    </row>
    <row r="3" spans="6:14" x14ac:dyDescent="0.35">
      <c r="G3" t="s">
        <v>5328</v>
      </c>
      <c r="H3" s="107">
        <v>7000</v>
      </c>
      <c r="I3" s="107" t="s">
        <v>3822</v>
      </c>
      <c r="J3" s="107"/>
      <c r="K3">
        <f>+K2+H5</f>
        <v>74750</v>
      </c>
    </row>
    <row r="4" spans="6:14" x14ac:dyDescent="0.35">
      <c r="G4" t="s">
        <v>5329</v>
      </c>
      <c r="H4" s="107">
        <v>4</v>
      </c>
      <c r="I4" s="107" t="s">
        <v>5325</v>
      </c>
      <c r="J4" s="107"/>
      <c r="K4">
        <f>+K3+H5</f>
        <v>76500</v>
      </c>
    </row>
    <row r="5" spans="6:14" x14ac:dyDescent="0.35">
      <c r="G5" t="s">
        <v>5330</v>
      </c>
      <c r="H5" s="107">
        <f>+H3/H4</f>
        <v>1750</v>
      </c>
      <c r="I5" s="107" t="s">
        <v>5326</v>
      </c>
      <c r="J5" s="107"/>
      <c r="K5">
        <f>+K4+H5</f>
        <v>78250</v>
      </c>
    </row>
    <row r="6" spans="6:14" x14ac:dyDescent="0.35">
      <c r="F6" s="15">
        <v>1952</v>
      </c>
      <c r="G6" s="15" t="s">
        <v>5331</v>
      </c>
      <c r="H6" s="87"/>
      <c r="I6" s="87"/>
      <c r="J6" s="87"/>
      <c r="K6" s="15">
        <v>80000</v>
      </c>
    </row>
    <row r="7" spans="6:14" x14ac:dyDescent="0.35">
      <c r="G7" t="s">
        <v>5323</v>
      </c>
      <c r="H7" s="5"/>
      <c r="I7" s="5"/>
      <c r="J7" s="5"/>
      <c r="K7" s="104">
        <f t="shared" ref="K7:K12" si="0">+K6+$H$10</f>
        <v>81428.571428571435</v>
      </c>
    </row>
    <row r="8" spans="6:14" x14ac:dyDescent="0.35">
      <c r="G8" t="s">
        <v>5324</v>
      </c>
      <c r="H8" s="107">
        <v>10000</v>
      </c>
      <c r="I8" s="107" t="s">
        <v>3822</v>
      </c>
      <c r="J8" s="107"/>
      <c r="K8" s="104">
        <f t="shared" si="0"/>
        <v>82857.14285714287</v>
      </c>
    </row>
    <row r="9" spans="6:14" x14ac:dyDescent="0.35">
      <c r="G9" t="s">
        <v>5318</v>
      </c>
      <c r="H9" s="107">
        <v>7</v>
      </c>
      <c r="I9" s="107" t="s">
        <v>5325</v>
      </c>
      <c r="J9" s="107"/>
      <c r="K9" s="104">
        <f t="shared" si="0"/>
        <v>84285.714285714304</v>
      </c>
    </row>
    <row r="10" spans="6:14" x14ac:dyDescent="0.35">
      <c r="G10" t="s">
        <v>5319</v>
      </c>
      <c r="H10" s="107">
        <f>+H8/7</f>
        <v>1428.5714285714287</v>
      </c>
      <c r="I10" s="107" t="s">
        <v>5326</v>
      </c>
      <c r="J10" s="107"/>
      <c r="K10" s="104">
        <f t="shared" si="0"/>
        <v>85714.285714285739</v>
      </c>
    </row>
    <row r="11" spans="6:14" x14ac:dyDescent="0.35">
      <c r="G11" t="s">
        <v>5320</v>
      </c>
      <c r="K11" s="104">
        <f t="shared" si="0"/>
        <v>87142.857142857174</v>
      </c>
    </row>
    <row r="12" spans="6:14" x14ac:dyDescent="0.35">
      <c r="F12" s="65">
        <v>1953</v>
      </c>
      <c r="G12" s="65" t="s">
        <v>5321</v>
      </c>
      <c r="H12" s="108"/>
      <c r="I12" s="108"/>
      <c r="J12" s="108"/>
      <c r="K12" s="106">
        <f t="shared" si="0"/>
        <v>88571.428571428609</v>
      </c>
      <c r="L12" s="104">
        <f>+K12-71000</f>
        <v>17571.428571428609</v>
      </c>
      <c r="M12" s="109">
        <v>88500</v>
      </c>
    </row>
    <row r="13" spans="6:14" x14ac:dyDescent="0.35">
      <c r="F13" s="15">
        <v>1953</v>
      </c>
      <c r="G13" s="15" t="s">
        <v>5322</v>
      </c>
      <c r="H13" s="87"/>
      <c r="I13" s="87"/>
      <c r="J13" s="87"/>
      <c r="K13" s="105">
        <v>90000</v>
      </c>
    </row>
    <row r="14" spans="6:14" x14ac:dyDescent="0.35">
      <c r="G14" t="s">
        <v>5327</v>
      </c>
      <c r="H14" s="5"/>
      <c r="I14" s="5"/>
      <c r="J14" s="5"/>
      <c r="K14" s="104">
        <f t="shared" ref="K14:K20" si="1">+K13+$H$18</f>
        <v>91250</v>
      </c>
    </row>
    <row r="15" spans="6:14" x14ac:dyDescent="0.35">
      <c r="G15" t="s">
        <v>5328</v>
      </c>
      <c r="H15" s="5"/>
      <c r="I15" s="5"/>
      <c r="J15" s="5"/>
      <c r="K15" s="104">
        <f t="shared" si="1"/>
        <v>92500</v>
      </c>
    </row>
    <row r="16" spans="6:14" x14ac:dyDescent="0.35">
      <c r="G16" t="s">
        <v>5329</v>
      </c>
      <c r="H16" s="107">
        <v>10000</v>
      </c>
      <c r="I16" s="107" t="s">
        <v>3822</v>
      </c>
      <c r="J16" s="107"/>
      <c r="K16" s="104">
        <f t="shared" si="1"/>
        <v>93750</v>
      </c>
    </row>
    <row r="17" spans="2:13" x14ac:dyDescent="0.35">
      <c r="G17" t="s">
        <v>5330</v>
      </c>
      <c r="H17" s="107">
        <v>8</v>
      </c>
      <c r="I17" s="107" t="s">
        <v>5325</v>
      </c>
      <c r="J17" s="107"/>
      <c r="K17" s="104">
        <f t="shared" si="1"/>
        <v>95000</v>
      </c>
    </row>
    <row r="18" spans="2:13" x14ac:dyDescent="0.35">
      <c r="G18" t="s">
        <v>5331</v>
      </c>
      <c r="H18" s="107">
        <f>+H16/H17</f>
        <v>1250</v>
      </c>
      <c r="I18" s="107" t="s">
        <v>5326</v>
      </c>
      <c r="J18" s="107"/>
      <c r="K18" s="104">
        <f t="shared" si="1"/>
        <v>96250</v>
      </c>
    </row>
    <row r="19" spans="2:13" x14ac:dyDescent="0.35">
      <c r="G19" t="s">
        <v>5323</v>
      </c>
      <c r="H19" s="5"/>
      <c r="I19" s="5"/>
      <c r="J19" s="5"/>
      <c r="K19" s="104">
        <f t="shared" si="1"/>
        <v>97500</v>
      </c>
    </row>
    <row r="20" spans="2:13" x14ac:dyDescent="0.35">
      <c r="B20" t="s">
        <v>5339</v>
      </c>
      <c r="G20" t="s">
        <v>5324</v>
      </c>
      <c r="H20" s="5"/>
      <c r="I20" s="5"/>
      <c r="J20" s="5"/>
      <c r="K20" s="104">
        <f t="shared" si="1"/>
        <v>98750</v>
      </c>
    </row>
    <row r="21" spans="2:13" x14ac:dyDescent="0.35">
      <c r="F21" s="15">
        <v>1953</v>
      </c>
      <c r="G21" s="15" t="s">
        <v>5318</v>
      </c>
      <c r="H21" s="87"/>
      <c r="I21" s="87"/>
      <c r="J21" s="87"/>
      <c r="K21" s="15">
        <v>100000</v>
      </c>
    </row>
    <row r="22" spans="2:13" x14ac:dyDescent="0.35">
      <c r="G22" t="s">
        <v>5319</v>
      </c>
      <c r="H22" s="5"/>
      <c r="I22" s="5"/>
      <c r="J22" s="5"/>
      <c r="K22" s="104">
        <f t="shared" ref="K22:K42" si="2">+K21+$H$31</f>
        <v>102272.72727272728</v>
      </c>
    </row>
    <row r="23" spans="2:13" x14ac:dyDescent="0.35">
      <c r="G23" t="s">
        <v>5320</v>
      </c>
      <c r="H23" s="5"/>
      <c r="I23" s="5"/>
      <c r="J23" s="5"/>
      <c r="K23" s="104">
        <f t="shared" si="2"/>
        <v>104545.45454545456</v>
      </c>
    </row>
    <row r="24" spans="2:13" x14ac:dyDescent="0.35">
      <c r="F24" s="65">
        <v>1954</v>
      </c>
      <c r="G24" s="65" t="s">
        <v>5321</v>
      </c>
      <c r="H24" s="108"/>
      <c r="I24" s="108"/>
      <c r="J24" s="108"/>
      <c r="K24" s="106">
        <f t="shared" si="2"/>
        <v>106818.18181818184</v>
      </c>
      <c r="L24" s="104">
        <f>+K24-K12</f>
        <v>18246.753246753229</v>
      </c>
      <c r="M24" s="109">
        <v>108000</v>
      </c>
    </row>
    <row r="25" spans="2:13" x14ac:dyDescent="0.35">
      <c r="G25" t="s">
        <v>5332</v>
      </c>
      <c r="K25" s="104">
        <f t="shared" si="2"/>
        <v>109090.90909090912</v>
      </c>
    </row>
    <row r="26" spans="2:13" x14ac:dyDescent="0.35">
      <c r="G26" t="s">
        <v>5327</v>
      </c>
      <c r="K26" s="104">
        <f t="shared" si="2"/>
        <v>111363.6363636364</v>
      </c>
    </row>
    <row r="27" spans="2:13" x14ac:dyDescent="0.35">
      <c r="G27" t="s">
        <v>5328</v>
      </c>
      <c r="K27" s="104">
        <f t="shared" si="2"/>
        <v>113636.36363636368</v>
      </c>
    </row>
    <row r="28" spans="2:13" x14ac:dyDescent="0.35">
      <c r="G28" t="s">
        <v>5329</v>
      </c>
      <c r="H28" s="5"/>
      <c r="I28" s="5"/>
      <c r="J28" s="5"/>
      <c r="K28" s="104">
        <f t="shared" si="2"/>
        <v>115909.09090909096</v>
      </c>
    </row>
    <row r="29" spans="2:13" x14ac:dyDescent="0.35">
      <c r="G29" t="s">
        <v>5330</v>
      </c>
      <c r="H29" s="107">
        <v>50000</v>
      </c>
      <c r="I29" s="107" t="s">
        <v>3822</v>
      </c>
      <c r="J29" s="107"/>
      <c r="K29" s="104">
        <f t="shared" si="2"/>
        <v>118181.81818181823</v>
      </c>
    </row>
    <row r="30" spans="2:13" x14ac:dyDescent="0.35">
      <c r="G30" t="s">
        <v>5331</v>
      </c>
      <c r="H30" s="107">
        <v>22</v>
      </c>
      <c r="I30" s="107" t="s">
        <v>5325</v>
      </c>
      <c r="J30" s="107"/>
      <c r="K30" s="104">
        <f t="shared" si="2"/>
        <v>120454.54545454551</v>
      </c>
    </row>
    <row r="31" spans="2:13" x14ac:dyDescent="0.35">
      <c r="G31" t="s">
        <v>5323</v>
      </c>
      <c r="H31" s="107">
        <f>+H29/H30</f>
        <v>2272.7272727272725</v>
      </c>
      <c r="I31" s="107" t="s">
        <v>5326</v>
      </c>
      <c r="J31" s="107"/>
      <c r="K31" s="104">
        <f t="shared" si="2"/>
        <v>122727.27272727279</v>
      </c>
    </row>
    <row r="32" spans="2:13" x14ac:dyDescent="0.35">
      <c r="G32" t="s">
        <v>5324</v>
      </c>
      <c r="H32" s="5"/>
      <c r="I32" s="5"/>
      <c r="J32" s="5"/>
      <c r="K32" s="104">
        <f t="shared" si="2"/>
        <v>125000.00000000007</v>
      </c>
    </row>
    <row r="33" spans="6:13" x14ac:dyDescent="0.35">
      <c r="G33" t="s">
        <v>5318</v>
      </c>
      <c r="H33" s="5"/>
      <c r="I33" s="5"/>
      <c r="J33" s="5"/>
      <c r="K33" s="104">
        <f t="shared" si="2"/>
        <v>127272.72727272735</v>
      </c>
    </row>
    <row r="34" spans="6:13" x14ac:dyDescent="0.35">
      <c r="G34" t="s">
        <v>5319</v>
      </c>
      <c r="H34" s="5"/>
      <c r="I34" s="5"/>
      <c r="J34" s="5"/>
      <c r="K34" s="104">
        <f t="shared" si="2"/>
        <v>129545.45454545463</v>
      </c>
    </row>
    <row r="35" spans="6:13" x14ac:dyDescent="0.35">
      <c r="G35" t="s">
        <v>5320</v>
      </c>
      <c r="H35" s="5"/>
      <c r="I35" s="5"/>
      <c r="J35" s="5"/>
      <c r="K35" s="104">
        <f t="shared" si="2"/>
        <v>131818.18181818191</v>
      </c>
    </row>
    <row r="36" spans="6:13" x14ac:dyDescent="0.35">
      <c r="F36" s="65">
        <v>1955</v>
      </c>
      <c r="G36" s="65" t="s">
        <v>5321</v>
      </c>
      <c r="H36" s="108"/>
      <c r="I36" s="108"/>
      <c r="J36" s="108"/>
      <c r="K36" s="106">
        <f t="shared" si="2"/>
        <v>134090.90909090918</v>
      </c>
      <c r="L36" s="104">
        <f>+K36-K24</f>
        <v>27272.727272727338</v>
      </c>
      <c r="M36" s="109">
        <v>129132</v>
      </c>
    </row>
    <row r="37" spans="6:13" x14ac:dyDescent="0.35">
      <c r="G37" t="s">
        <v>5332</v>
      </c>
      <c r="H37" s="5"/>
      <c r="I37" s="5"/>
      <c r="J37" s="5"/>
      <c r="K37" s="104">
        <f t="shared" si="2"/>
        <v>136363.63636363644</v>
      </c>
    </row>
    <row r="38" spans="6:13" x14ac:dyDescent="0.35">
      <c r="G38" t="s">
        <v>5327</v>
      </c>
      <c r="H38" s="5"/>
      <c r="I38" s="5"/>
      <c r="J38" s="5"/>
      <c r="K38" s="104">
        <f t="shared" si="2"/>
        <v>138636.36363636371</v>
      </c>
    </row>
    <row r="39" spans="6:13" x14ac:dyDescent="0.35">
      <c r="G39" t="s">
        <v>5328</v>
      </c>
      <c r="H39" s="5"/>
      <c r="I39" s="5"/>
      <c r="J39" s="5"/>
      <c r="K39" s="104">
        <f t="shared" si="2"/>
        <v>140909.09090909097</v>
      </c>
    </row>
    <row r="40" spans="6:13" x14ac:dyDescent="0.35">
      <c r="G40" t="s">
        <v>5329</v>
      </c>
      <c r="H40" s="5"/>
      <c r="I40" s="5"/>
      <c r="J40" s="5"/>
      <c r="K40" s="104">
        <f t="shared" si="2"/>
        <v>143181.81818181823</v>
      </c>
    </row>
    <row r="41" spans="6:13" x14ac:dyDescent="0.35">
      <c r="G41" t="s">
        <v>5330</v>
      </c>
      <c r="H41" s="5"/>
      <c r="I41" s="5"/>
      <c r="J41" s="5"/>
      <c r="K41" s="104">
        <f t="shared" si="2"/>
        <v>145454.5454545455</v>
      </c>
    </row>
    <row r="42" spans="6:13" x14ac:dyDescent="0.35">
      <c r="G42" t="s">
        <v>5331</v>
      </c>
      <c r="H42" s="5"/>
      <c r="I42" s="5"/>
      <c r="J42" s="5"/>
      <c r="K42" s="104">
        <f t="shared" si="2"/>
        <v>147727.27272727276</v>
      </c>
    </row>
    <row r="43" spans="6:13" x14ac:dyDescent="0.35">
      <c r="F43" s="15">
        <v>1955</v>
      </c>
      <c r="G43" s="15" t="s">
        <v>5323</v>
      </c>
      <c r="H43" s="87"/>
      <c r="I43" s="87"/>
      <c r="J43" s="87"/>
      <c r="K43" s="105">
        <v>150000</v>
      </c>
    </row>
    <row r="44" spans="6:13" x14ac:dyDescent="0.35">
      <c r="G44" t="s">
        <v>5324</v>
      </c>
      <c r="H44" s="5"/>
      <c r="I44" s="5"/>
      <c r="J44" s="5"/>
      <c r="K44" s="104">
        <f>+K43+$H$52</f>
        <v>153333.33333333334</v>
      </c>
    </row>
    <row r="45" spans="6:13" x14ac:dyDescent="0.35">
      <c r="G45" t="s">
        <v>5318</v>
      </c>
      <c r="H45" s="5"/>
      <c r="I45" s="5"/>
      <c r="J45" s="5"/>
      <c r="K45" s="104">
        <f t="shared" ref="K45:K57" si="3">+K44+$H$52</f>
        <v>156666.66666666669</v>
      </c>
    </row>
    <row r="46" spans="6:13" x14ac:dyDescent="0.35">
      <c r="G46" t="s">
        <v>5319</v>
      </c>
      <c r="H46" s="5"/>
      <c r="I46" s="5"/>
      <c r="J46" s="5"/>
      <c r="K46" s="104">
        <f t="shared" si="3"/>
        <v>160000.00000000003</v>
      </c>
    </row>
    <row r="47" spans="6:13" x14ac:dyDescent="0.35">
      <c r="G47" t="s">
        <v>5320</v>
      </c>
      <c r="H47" s="5"/>
      <c r="I47" s="5"/>
      <c r="J47" s="5"/>
      <c r="K47" s="104">
        <f t="shared" si="3"/>
        <v>163333.33333333337</v>
      </c>
    </row>
    <row r="48" spans="6:13" x14ac:dyDescent="0.35">
      <c r="F48" s="65">
        <v>1956</v>
      </c>
      <c r="G48" s="65" t="s">
        <v>5321</v>
      </c>
      <c r="H48" s="108"/>
      <c r="I48" s="108"/>
      <c r="J48" s="108"/>
      <c r="K48" s="106">
        <f t="shared" si="3"/>
        <v>166666.66666666672</v>
      </c>
      <c r="L48" s="104">
        <f>+K48-K36</f>
        <v>32575.75757575754</v>
      </c>
      <c r="M48" s="109">
        <v>161365</v>
      </c>
    </row>
    <row r="49" spans="6:13" x14ac:dyDescent="0.35">
      <c r="G49" t="s">
        <v>5332</v>
      </c>
      <c r="H49" s="5"/>
      <c r="I49" s="5"/>
      <c r="J49" s="5"/>
      <c r="K49" s="104">
        <f t="shared" si="3"/>
        <v>170000.00000000006</v>
      </c>
    </row>
    <row r="50" spans="6:13" x14ac:dyDescent="0.35">
      <c r="G50" t="s">
        <v>5327</v>
      </c>
      <c r="H50" s="107">
        <v>50000</v>
      </c>
      <c r="I50" s="107" t="s">
        <v>3822</v>
      </c>
      <c r="J50" s="107"/>
      <c r="K50" s="104">
        <f t="shared" si="3"/>
        <v>173333.3333333334</v>
      </c>
    </row>
    <row r="51" spans="6:13" x14ac:dyDescent="0.35">
      <c r="G51" t="s">
        <v>5328</v>
      </c>
      <c r="H51" s="107">
        <v>15</v>
      </c>
      <c r="I51" s="107" t="s">
        <v>5325</v>
      </c>
      <c r="J51" s="107"/>
      <c r="K51" s="104">
        <f t="shared" si="3"/>
        <v>176666.66666666674</v>
      </c>
    </row>
    <row r="52" spans="6:13" x14ac:dyDescent="0.35">
      <c r="G52" t="s">
        <v>5329</v>
      </c>
      <c r="H52" s="107">
        <f>+H50/H51</f>
        <v>3333.3333333333335</v>
      </c>
      <c r="I52" s="107" t="s">
        <v>5326</v>
      </c>
      <c r="J52" s="107"/>
      <c r="K52" s="104">
        <f t="shared" si="3"/>
        <v>180000.00000000009</v>
      </c>
    </row>
    <row r="53" spans="6:13" x14ac:dyDescent="0.35">
      <c r="G53" t="s">
        <v>5330</v>
      </c>
      <c r="H53" s="5"/>
      <c r="I53" s="5"/>
      <c r="J53" s="5"/>
      <c r="K53" s="104">
        <f t="shared" si="3"/>
        <v>183333.33333333343</v>
      </c>
    </row>
    <row r="54" spans="6:13" x14ac:dyDescent="0.35">
      <c r="G54" t="s">
        <v>5331</v>
      </c>
      <c r="H54" s="5"/>
      <c r="I54" s="5"/>
      <c r="J54" s="5"/>
      <c r="K54" s="104">
        <f t="shared" si="3"/>
        <v>186666.66666666677</v>
      </c>
    </row>
    <row r="55" spans="6:13" x14ac:dyDescent="0.35">
      <c r="G55" t="s">
        <v>5323</v>
      </c>
      <c r="H55" s="5"/>
      <c r="I55" s="5"/>
      <c r="J55" s="5"/>
      <c r="K55" s="104">
        <f t="shared" si="3"/>
        <v>190000.00000000012</v>
      </c>
    </row>
    <row r="56" spans="6:13" x14ac:dyDescent="0.35">
      <c r="G56" t="s">
        <v>5324</v>
      </c>
      <c r="H56" s="5"/>
      <c r="I56" s="5"/>
      <c r="J56" s="5"/>
      <c r="K56" s="104">
        <f t="shared" si="3"/>
        <v>193333.33333333346</v>
      </c>
    </row>
    <row r="57" spans="6:13" x14ac:dyDescent="0.35">
      <c r="G57" t="s">
        <v>5318</v>
      </c>
      <c r="H57" s="5"/>
      <c r="I57" s="5"/>
      <c r="J57" s="5"/>
      <c r="K57" s="104">
        <f t="shared" si="3"/>
        <v>196666.6666666668</v>
      </c>
    </row>
    <row r="58" spans="6:13" x14ac:dyDescent="0.35">
      <c r="F58" s="15">
        <v>1956</v>
      </c>
      <c r="G58" s="15" t="s">
        <v>5319</v>
      </c>
      <c r="H58" s="87"/>
      <c r="I58" s="87"/>
      <c r="J58" s="87"/>
      <c r="K58" s="105">
        <v>200000</v>
      </c>
    </row>
    <row r="59" spans="6:13" x14ac:dyDescent="0.35">
      <c r="G59" t="s">
        <v>5320</v>
      </c>
      <c r="H59" s="5"/>
      <c r="I59" s="5"/>
      <c r="J59" s="5"/>
      <c r="K59" s="104">
        <f>+K58+$H$69</f>
        <v>202500</v>
      </c>
    </row>
    <row r="60" spans="6:13" x14ac:dyDescent="0.35">
      <c r="F60" s="65">
        <f>+F48+1</f>
        <v>1957</v>
      </c>
      <c r="G60" s="65" t="s">
        <v>5321</v>
      </c>
      <c r="H60" s="108"/>
      <c r="I60" s="108"/>
      <c r="J60" s="108"/>
      <c r="K60" s="106">
        <f t="shared" ref="K60:K77" si="4">+K59+$H$69</f>
        <v>205000</v>
      </c>
      <c r="L60" s="104">
        <f>+K60-K48</f>
        <v>38333.333333333285</v>
      </c>
      <c r="M60" s="109">
        <v>206666</v>
      </c>
    </row>
    <row r="61" spans="6:13" x14ac:dyDescent="0.35">
      <c r="G61" t="s">
        <v>5332</v>
      </c>
      <c r="H61" s="5"/>
      <c r="I61" s="5"/>
      <c r="J61" s="5"/>
      <c r="K61" s="104">
        <f t="shared" si="4"/>
        <v>207500</v>
      </c>
    </row>
    <row r="62" spans="6:13" x14ac:dyDescent="0.35">
      <c r="G62" t="s">
        <v>5327</v>
      </c>
      <c r="H62" s="5"/>
      <c r="I62" s="5"/>
      <c r="J62" s="5"/>
      <c r="K62" s="104">
        <f t="shared" si="4"/>
        <v>210000</v>
      </c>
    </row>
    <row r="63" spans="6:13" x14ac:dyDescent="0.35">
      <c r="G63" t="s">
        <v>5328</v>
      </c>
      <c r="H63" s="5"/>
      <c r="I63" s="5"/>
      <c r="J63" s="5"/>
      <c r="K63" s="104">
        <f t="shared" si="4"/>
        <v>212500</v>
      </c>
    </row>
    <row r="64" spans="6:13" x14ac:dyDescent="0.35">
      <c r="G64" t="s">
        <v>5329</v>
      </c>
      <c r="H64" s="5"/>
      <c r="I64" s="5"/>
      <c r="J64" s="5"/>
      <c r="K64" s="104">
        <f t="shared" si="4"/>
        <v>215000</v>
      </c>
    </row>
    <row r="65" spans="6:13" x14ac:dyDescent="0.35">
      <c r="G65" t="s">
        <v>5330</v>
      </c>
      <c r="H65" s="5"/>
      <c r="I65" s="5"/>
      <c r="J65" s="5"/>
      <c r="K65" s="104">
        <f t="shared" si="4"/>
        <v>217500</v>
      </c>
    </row>
    <row r="66" spans="6:13" x14ac:dyDescent="0.35">
      <c r="G66" t="s">
        <v>5331</v>
      </c>
      <c r="H66" s="5"/>
      <c r="I66" s="5"/>
      <c r="J66" s="5"/>
      <c r="K66" s="104">
        <f t="shared" si="4"/>
        <v>220000</v>
      </c>
    </row>
    <row r="67" spans="6:13" x14ac:dyDescent="0.35">
      <c r="G67" t="s">
        <v>5323</v>
      </c>
      <c r="H67" s="107">
        <v>50000</v>
      </c>
      <c r="I67" s="107" t="s">
        <v>3822</v>
      </c>
      <c r="J67" s="107"/>
      <c r="K67" s="104">
        <f t="shared" si="4"/>
        <v>222500</v>
      </c>
    </row>
    <row r="68" spans="6:13" x14ac:dyDescent="0.35">
      <c r="G68" t="s">
        <v>5324</v>
      </c>
      <c r="H68" s="107">
        <v>20</v>
      </c>
      <c r="I68" s="107" t="s">
        <v>5325</v>
      </c>
      <c r="J68" s="107"/>
      <c r="K68" s="104">
        <f t="shared" si="4"/>
        <v>225000</v>
      </c>
    </row>
    <row r="69" spans="6:13" x14ac:dyDescent="0.35">
      <c r="G69" t="s">
        <v>5318</v>
      </c>
      <c r="H69" s="107">
        <f>+H67/H68</f>
        <v>2500</v>
      </c>
      <c r="I69" s="107" t="s">
        <v>5326</v>
      </c>
      <c r="J69" s="107"/>
      <c r="K69" s="104">
        <f t="shared" si="4"/>
        <v>227500</v>
      </c>
    </row>
    <row r="70" spans="6:13" x14ac:dyDescent="0.35">
      <c r="G70" t="s">
        <v>5319</v>
      </c>
      <c r="H70" s="5"/>
      <c r="I70" s="5"/>
      <c r="J70" s="5"/>
      <c r="K70" s="104">
        <f t="shared" si="4"/>
        <v>230000</v>
      </c>
    </row>
    <row r="71" spans="6:13" x14ac:dyDescent="0.35">
      <c r="G71" t="s">
        <v>5320</v>
      </c>
      <c r="H71" s="5"/>
      <c r="I71" s="5"/>
      <c r="J71" s="5"/>
      <c r="K71" s="104">
        <f t="shared" si="4"/>
        <v>232500</v>
      </c>
    </row>
    <row r="72" spans="6:13" x14ac:dyDescent="0.35">
      <c r="F72" s="65">
        <f>+F60+1</f>
        <v>1958</v>
      </c>
      <c r="G72" s="65" t="s">
        <v>5321</v>
      </c>
      <c r="H72" s="108"/>
      <c r="I72" s="108"/>
      <c r="J72" s="108"/>
      <c r="K72" s="106">
        <f t="shared" si="4"/>
        <v>235000</v>
      </c>
      <c r="L72" s="104">
        <f>+K72-K60</f>
        <v>30000</v>
      </c>
      <c r="M72" s="109">
        <v>241664</v>
      </c>
    </row>
    <row r="73" spans="6:13" x14ac:dyDescent="0.35">
      <c r="G73" t="s">
        <v>5332</v>
      </c>
      <c r="H73" s="5"/>
      <c r="I73" s="5"/>
      <c r="J73" s="5"/>
      <c r="K73" s="104">
        <f t="shared" si="4"/>
        <v>237500</v>
      </c>
    </row>
    <row r="74" spans="6:13" x14ac:dyDescent="0.35">
      <c r="G74" t="s">
        <v>5327</v>
      </c>
      <c r="H74" s="5"/>
      <c r="I74" s="5"/>
      <c r="J74" s="5"/>
      <c r="K74" s="104">
        <f t="shared" si="4"/>
        <v>240000</v>
      </c>
    </row>
    <row r="75" spans="6:13" x14ac:dyDescent="0.35">
      <c r="G75" t="s">
        <v>5328</v>
      </c>
      <c r="H75" s="5"/>
      <c r="I75" s="5"/>
      <c r="J75" s="5"/>
      <c r="K75" s="104">
        <f t="shared" si="4"/>
        <v>242500</v>
      </c>
    </row>
    <row r="76" spans="6:13" x14ac:dyDescent="0.35">
      <c r="G76" t="s">
        <v>5329</v>
      </c>
      <c r="H76" s="5"/>
      <c r="I76" s="5"/>
      <c r="J76" s="5"/>
      <c r="K76" s="104">
        <f t="shared" si="4"/>
        <v>245000</v>
      </c>
    </row>
    <row r="77" spans="6:13" x14ac:dyDescent="0.35">
      <c r="G77" t="s">
        <v>5330</v>
      </c>
      <c r="H77" s="5"/>
      <c r="I77" s="5"/>
      <c r="J77" s="5"/>
      <c r="K77" s="104">
        <f t="shared" si="4"/>
        <v>247500</v>
      </c>
    </row>
    <row r="78" spans="6:13" x14ac:dyDescent="0.35">
      <c r="F78" s="15">
        <v>1958</v>
      </c>
      <c r="G78" s="15" t="s">
        <v>5331</v>
      </c>
      <c r="H78" s="87"/>
      <c r="I78" s="87"/>
      <c r="J78" s="87"/>
      <c r="K78" s="105">
        <v>250000</v>
      </c>
    </row>
    <row r="79" spans="6:13" x14ac:dyDescent="0.35">
      <c r="G79" t="s">
        <v>5323</v>
      </c>
      <c r="H79" s="5"/>
      <c r="I79" s="5"/>
      <c r="J79" s="5"/>
      <c r="K79" s="104">
        <f>+K78+$H$87</f>
        <v>253571.42857142858</v>
      </c>
    </row>
    <row r="80" spans="6:13" x14ac:dyDescent="0.35">
      <c r="G80" t="s">
        <v>5324</v>
      </c>
      <c r="H80" s="5"/>
      <c r="I80" s="5"/>
      <c r="J80" s="5"/>
      <c r="K80" s="104">
        <f t="shared" ref="K80:K92" si="5">+K79+$H$87</f>
        <v>257142.85714285716</v>
      </c>
    </row>
    <row r="81" spans="6:13" x14ac:dyDescent="0.35">
      <c r="G81" t="s">
        <v>5318</v>
      </c>
      <c r="H81" s="5"/>
      <c r="I81" s="5"/>
      <c r="J81" s="5"/>
      <c r="K81" s="104">
        <f t="shared" si="5"/>
        <v>260714.28571428574</v>
      </c>
    </row>
    <row r="82" spans="6:13" x14ac:dyDescent="0.35">
      <c r="G82" t="s">
        <v>5319</v>
      </c>
      <c r="H82" s="5"/>
      <c r="I82" s="5"/>
      <c r="J82" s="5"/>
      <c r="K82" s="104">
        <f t="shared" si="5"/>
        <v>264285.71428571432</v>
      </c>
    </row>
    <row r="83" spans="6:13" x14ac:dyDescent="0.35">
      <c r="G83" t="s">
        <v>5320</v>
      </c>
      <c r="H83" s="5"/>
      <c r="I83" s="5"/>
      <c r="J83" s="5"/>
      <c r="K83" s="104">
        <f t="shared" si="5"/>
        <v>267857.1428571429</v>
      </c>
    </row>
    <row r="84" spans="6:13" x14ac:dyDescent="0.35">
      <c r="F84" s="65">
        <f>+F72+1</f>
        <v>1959</v>
      </c>
      <c r="G84" s="65" t="s">
        <v>5321</v>
      </c>
      <c r="H84" s="108"/>
      <c r="I84" s="108"/>
      <c r="J84" s="108"/>
      <c r="K84" s="106">
        <f t="shared" si="5"/>
        <v>271428.57142857148</v>
      </c>
      <c r="L84" s="104">
        <f>+K84-K72</f>
        <v>36428.571428571478</v>
      </c>
      <c r="M84" s="109">
        <v>278090</v>
      </c>
    </row>
    <row r="85" spans="6:13" x14ac:dyDescent="0.35">
      <c r="G85" t="s">
        <v>5332</v>
      </c>
      <c r="H85" s="107">
        <v>50000</v>
      </c>
      <c r="I85" s="107" t="s">
        <v>3822</v>
      </c>
      <c r="J85" s="107"/>
      <c r="K85" s="104">
        <f t="shared" si="5"/>
        <v>275000.00000000006</v>
      </c>
    </row>
    <row r="86" spans="6:13" x14ac:dyDescent="0.35">
      <c r="G86" t="s">
        <v>5327</v>
      </c>
      <c r="H86" s="107">
        <v>14</v>
      </c>
      <c r="I86" s="107" t="s">
        <v>5325</v>
      </c>
      <c r="J86" s="107"/>
      <c r="K86" s="104">
        <f t="shared" si="5"/>
        <v>278571.42857142864</v>
      </c>
    </row>
    <row r="87" spans="6:13" x14ac:dyDescent="0.35">
      <c r="G87" t="s">
        <v>5328</v>
      </c>
      <c r="H87" s="107">
        <f>+H85/H86</f>
        <v>3571.4285714285716</v>
      </c>
      <c r="I87" s="107" t="s">
        <v>5326</v>
      </c>
      <c r="J87" s="107"/>
      <c r="K87" s="104">
        <f t="shared" si="5"/>
        <v>282142.85714285722</v>
      </c>
    </row>
    <row r="88" spans="6:13" x14ac:dyDescent="0.35">
      <c r="G88" t="s">
        <v>5329</v>
      </c>
      <c r="H88" s="5"/>
      <c r="I88" s="5"/>
      <c r="J88" s="5"/>
      <c r="K88" s="104">
        <f t="shared" si="5"/>
        <v>285714.2857142858</v>
      </c>
    </row>
    <row r="89" spans="6:13" x14ac:dyDescent="0.35">
      <c r="G89" t="s">
        <v>5330</v>
      </c>
      <c r="H89" s="5"/>
      <c r="I89" s="5"/>
      <c r="J89" s="5"/>
      <c r="K89" s="104">
        <f t="shared" si="5"/>
        <v>289285.71428571438</v>
      </c>
    </row>
    <row r="90" spans="6:13" x14ac:dyDescent="0.35">
      <c r="G90" t="s">
        <v>5331</v>
      </c>
      <c r="H90" s="5"/>
      <c r="I90" s="5"/>
      <c r="J90" s="5"/>
      <c r="K90" s="104">
        <f t="shared" si="5"/>
        <v>292857.14285714296</v>
      </c>
    </row>
    <row r="91" spans="6:13" x14ac:dyDescent="0.35">
      <c r="G91" t="s">
        <v>5323</v>
      </c>
      <c r="H91" s="5"/>
      <c r="I91" s="5"/>
      <c r="J91" s="5"/>
      <c r="K91" s="104">
        <f t="shared" si="5"/>
        <v>296428.57142857154</v>
      </c>
    </row>
    <row r="92" spans="6:13" x14ac:dyDescent="0.35">
      <c r="F92" s="15">
        <v>1959</v>
      </c>
      <c r="G92" s="15" t="s">
        <v>5324</v>
      </c>
      <c r="H92" s="87"/>
      <c r="I92" s="87"/>
      <c r="J92" s="87"/>
      <c r="K92" s="105">
        <f t="shared" si="5"/>
        <v>300000.00000000012</v>
      </c>
    </row>
    <row r="93" spans="6:13" x14ac:dyDescent="0.35">
      <c r="G93" t="s">
        <v>5318</v>
      </c>
      <c r="H93" s="5"/>
      <c r="I93" s="5"/>
      <c r="J93" s="5"/>
      <c r="K93" s="104">
        <f>+K92+$H$99</f>
        <v>305555.55555555568</v>
      </c>
    </row>
    <row r="94" spans="6:13" x14ac:dyDescent="0.35">
      <c r="G94" t="s">
        <v>5319</v>
      </c>
      <c r="H94" s="5"/>
      <c r="I94" s="5"/>
      <c r="J94" s="5"/>
      <c r="K94" s="104">
        <f t="shared" ref="K94:K101" si="6">+K93+$H$99</f>
        <v>311111.11111111124</v>
      </c>
    </row>
    <row r="95" spans="6:13" x14ac:dyDescent="0.35">
      <c r="G95" t="s">
        <v>5320</v>
      </c>
      <c r="H95" s="5"/>
      <c r="I95" s="5"/>
      <c r="J95" s="5"/>
      <c r="K95" s="104">
        <f t="shared" si="6"/>
        <v>316666.6666666668</v>
      </c>
    </row>
    <row r="96" spans="6:13" x14ac:dyDescent="0.35">
      <c r="F96" s="65">
        <f>+F84+1</f>
        <v>1960</v>
      </c>
      <c r="G96" s="65" t="s">
        <v>5321</v>
      </c>
      <c r="H96" s="108"/>
      <c r="I96" s="108"/>
      <c r="J96" s="108"/>
      <c r="K96" s="106">
        <f t="shared" si="6"/>
        <v>322222.22222222236</v>
      </c>
      <c r="L96" s="104">
        <f>+K96-K84</f>
        <v>50793.650793650886</v>
      </c>
      <c r="M96" s="109">
        <v>315004</v>
      </c>
    </row>
    <row r="97" spans="6:13" x14ac:dyDescent="0.35">
      <c r="G97" t="s">
        <v>5332</v>
      </c>
      <c r="H97" s="107">
        <v>50000</v>
      </c>
      <c r="I97" s="107" t="s">
        <v>3822</v>
      </c>
      <c r="J97" s="107"/>
      <c r="K97" s="104">
        <f t="shared" si="6"/>
        <v>327777.77777777793</v>
      </c>
    </row>
    <row r="98" spans="6:13" x14ac:dyDescent="0.35">
      <c r="G98" t="s">
        <v>5327</v>
      </c>
      <c r="H98" s="107">
        <v>9</v>
      </c>
      <c r="I98" s="107" t="s">
        <v>5325</v>
      </c>
      <c r="J98" s="107"/>
      <c r="K98" s="104">
        <f t="shared" si="6"/>
        <v>333333.33333333349</v>
      </c>
    </row>
    <row r="99" spans="6:13" x14ac:dyDescent="0.35">
      <c r="G99" t="s">
        <v>5328</v>
      </c>
      <c r="H99" s="107">
        <f>+H97/H98</f>
        <v>5555.5555555555557</v>
      </c>
      <c r="I99" s="107" t="s">
        <v>5326</v>
      </c>
      <c r="J99" s="107"/>
      <c r="K99" s="104">
        <f t="shared" si="6"/>
        <v>338888.88888888905</v>
      </c>
    </row>
    <row r="100" spans="6:13" x14ac:dyDescent="0.35">
      <c r="G100" t="s">
        <v>5329</v>
      </c>
      <c r="H100" s="5"/>
      <c r="I100" s="5"/>
      <c r="J100" s="5"/>
      <c r="K100" s="104">
        <f t="shared" si="6"/>
        <v>344444.44444444461</v>
      </c>
    </row>
    <row r="101" spans="6:13" x14ac:dyDescent="0.35">
      <c r="F101" s="15">
        <v>1960</v>
      </c>
      <c r="G101" s="15" t="s">
        <v>5330</v>
      </c>
      <c r="H101" s="87"/>
      <c r="I101" s="87"/>
      <c r="J101" s="87"/>
      <c r="K101" s="105">
        <f t="shared" si="6"/>
        <v>350000.00000000017</v>
      </c>
    </row>
    <row r="102" spans="6:13" x14ac:dyDescent="0.35">
      <c r="G102" t="s">
        <v>5331</v>
      </c>
      <c r="H102" s="5"/>
      <c r="I102" s="5"/>
      <c r="J102" s="5"/>
      <c r="K102" s="104">
        <f>+K101+$H$113</f>
        <v>352380.95238095254</v>
      </c>
    </row>
    <row r="103" spans="6:13" x14ac:dyDescent="0.35">
      <c r="G103" t="s">
        <v>5323</v>
      </c>
      <c r="H103" s="5"/>
      <c r="I103" s="5"/>
      <c r="J103" s="5"/>
      <c r="K103" s="104">
        <f t="shared" ref="K103:K121" si="7">+K102+$H$113</f>
        <v>354761.90476190491</v>
      </c>
    </row>
    <row r="104" spans="6:13" x14ac:dyDescent="0.35">
      <c r="G104" t="s">
        <v>5324</v>
      </c>
      <c r="H104" s="5"/>
      <c r="I104" s="5"/>
      <c r="J104" s="5"/>
      <c r="K104" s="104">
        <f t="shared" si="7"/>
        <v>357142.85714285728</v>
      </c>
    </row>
    <row r="105" spans="6:13" x14ac:dyDescent="0.35">
      <c r="G105" t="s">
        <v>5318</v>
      </c>
      <c r="H105" s="5"/>
      <c r="I105" s="5"/>
      <c r="J105" s="5"/>
      <c r="K105" s="104">
        <f t="shared" si="7"/>
        <v>359523.80952380964</v>
      </c>
    </row>
    <row r="106" spans="6:13" x14ac:dyDescent="0.35">
      <c r="G106" t="s">
        <v>5319</v>
      </c>
      <c r="H106" s="5"/>
      <c r="I106" s="5"/>
      <c r="J106" s="5"/>
      <c r="K106" s="104">
        <f t="shared" si="7"/>
        <v>361904.76190476201</v>
      </c>
    </row>
    <row r="107" spans="6:13" x14ac:dyDescent="0.35">
      <c r="G107" t="s">
        <v>5320</v>
      </c>
      <c r="H107" s="5"/>
      <c r="I107" s="5"/>
      <c r="J107" s="5"/>
      <c r="K107" s="104">
        <f t="shared" si="7"/>
        <v>364285.71428571438</v>
      </c>
    </row>
    <row r="108" spans="6:13" x14ac:dyDescent="0.35">
      <c r="F108" s="65">
        <f>+F96+1</f>
        <v>1961</v>
      </c>
      <c r="G108" s="65" t="s">
        <v>5321</v>
      </c>
      <c r="H108" s="5"/>
      <c r="I108" s="5"/>
      <c r="J108" s="5"/>
      <c r="K108" s="106">
        <f t="shared" si="7"/>
        <v>366666.66666666674</v>
      </c>
      <c r="L108" s="104">
        <f>+K108-K96</f>
        <v>44444.44444444438</v>
      </c>
      <c r="M108" s="109">
        <v>362620</v>
      </c>
    </row>
    <row r="109" spans="6:13" x14ac:dyDescent="0.35">
      <c r="G109" t="s">
        <v>5332</v>
      </c>
      <c r="H109" s="5"/>
      <c r="I109" s="5"/>
      <c r="J109" s="5"/>
      <c r="K109" s="104">
        <f t="shared" si="7"/>
        <v>369047.61904761911</v>
      </c>
    </row>
    <row r="110" spans="6:13" x14ac:dyDescent="0.35">
      <c r="G110" t="s">
        <v>5327</v>
      </c>
      <c r="H110" s="5"/>
      <c r="I110" s="5"/>
      <c r="J110" s="5"/>
      <c r="K110" s="104">
        <f t="shared" si="7"/>
        <v>371428.57142857148</v>
      </c>
    </row>
    <row r="111" spans="6:13" x14ac:dyDescent="0.35">
      <c r="G111" t="s">
        <v>5328</v>
      </c>
      <c r="H111" s="107">
        <v>50000</v>
      </c>
      <c r="I111" s="107" t="s">
        <v>3822</v>
      </c>
      <c r="J111" s="107"/>
      <c r="K111" s="104">
        <f t="shared" si="7"/>
        <v>373809.52380952385</v>
      </c>
    </row>
    <row r="112" spans="6:13" x14ac:dyDescent="0.35">
      <c r="G112" t="s">
        <v>5329</v>
      </c>
      <c r="H112" s="107">
        <v>21</v>
      </c>
      <c r="I112" s="107" t="s">
        <v>5325</v>
      </c>
      <c r="J112" s="107"/>
      <c r="K112" s="104">
        <f t="shared" si="7"/>
        <v>376190.47619047621</v>
      </c>
    </row>
    <row r="113" spans="6:13" x14ac:dyDescent="0.35">
      <c r="G113" t="s">
        <v>5330</v>
      </c>
      <c r="H113" s="107">
        <f>+H111/H112</f>
        <v>2380.9523809523807</v>
      </c>
      <c r="I113" s="107" t="s">
        <v>5326</v>
      </c>
      <c r="J113" s="107"/>
      <c r="K113" s="104">
        <f t="shared" si="7"/>
        <v>378571.42857142858</v>
      </c>
    </row>
    <row r="114" spans="6:13" x14ac:dyDescent="0.35">
      <c r="G114" t="s">
        <v>5331</v>
      </c>
      <c r="H114" s="5"/>
      <c r="I114" s="5"/>
      <c r="J114" s="5"/>
      <c r="K114" s="104">
        <f t="shared" si="7"/>
        <v>380952.38095238095</v>
      </c>
    </row>
    <row r="115" spans="6:13" x14ac:dyDescent="0.35">
      <c r="G115" t="s">
        <v>5323</v>
      </c>
      <c r="H115" s="5"/>
      <c r="I115" s="5"/>
      <c r="J115" s="5"/>
      <c r="K115" s="104">
        <f t="shared" si="7"/>
        <v>383333.33333333331</v>
      </c>
    </row>
    <row r="116" spans="6:13" x14ac:dyDescent="0.35">
      <c r="G116" t="s">
        <v>5324</v>
      </c>
      <c r="H116" s="5"/>
      <c r="I116" s="5"/>
      <c r="J116" s="5"/>
      <c r="K116" s="104">
        <f t="shared" si="7"/>
        <v>385714.28571428568</v>
      </c>
    </row>
    <row r="117" spans="6:13" x14ac:dyDescent="0.35">
      <c r="G117" t="s">
        <v>5318</v>
      </c>
      <c r="H117" s="5"/>
      <c r="I117" s="5"/>
      <c r="J117" s="5"/>
      <c r="K117" s="104">
        <f t="shared" si="7"/>
        <v>388095.23809523805</v>
      </c>
    </row>
    <row r="118" spans="6:13" x14ac:dyDescent="0.35">
      <c r="G118" t="s">
        <v>5319</v>
      </c>
      <c r="H118" s="5"/>
      <c r="I118" s="5"/>
      <c r="J118" s="5"/>
      <c r="K118" s="104">
        <f t="shared" si="7"/>
        <v>390476.19047619042</v>
      </c>
    </row>
    <row r="119" spans="6:13" x14ac:dyDescent="0.35">
      <c r="G119" t="s">
        <v>5320</v>
      </c>
      <c r="H119" s="5"/>
      <c r="I119" s="5"/>
      <c r="J119" s="5"/>
      <c r="K119" s="104">
        <f t="shared" si="7"/>
        <v>392857.14285714278</v>
      </c>
    </row>
    <row r="120" spans="6:13" x14ac:dyDescent="0.35">
      <c r="F120" s="65">
        <f>+F108+1</f>
        <v>1962</v>
      </c>
      <c r="G120" s="65" t="s">
        <v>5321</v>
      </c>
      <c r="H120" s="5"/>
      <c r="I120" s="5"/>
      <c r="J120" s="5"/>
      <c r="K120" s="106">
        <f t="shared" si="7"/>
        <v>395238.09523809515</v>
      </c>
      <c r="L120" s="104">
        <f>+K120-K108</f>
        <v>28571.428571428405</v>
      </c>
      <c r="M120" s="109">
        <v>394180</v>
      </c>
    </row>
    <row r="121" spans="6:13" x14ac:dyDescent="0.35">
      <c r="G121" t="s">
        <v>5332</v>
      </c>
      <c r="H121" s="5"/>
      <c r="I121" s="5"/>
      <c r="J121" s="5"/>
      <c r="K121" s="104">
        <f t="shared" si="7"/>
        <v>397619.04761904752</v>
      </c>
    </row>
    <row r="122" spans="6:13" x14ac:dyDescent="0.35">
      <c r="F122" s="15">
        <v>1962</v>
      </c>
      <c r="G122" s="15" t="s">
        <v>5327</v>
      </c>
      <c r="H122" s="87"/>
      <c r="I122" s="87"/>
      <c r="J122" s="87"/>
      <c r="K122" s="105">
        <v>400000</v>
      </c>
    </row>
    <row r="123" spans="6:13" x14ac:dyDescent="0.35">
      <c r="G123" t="s">
        <v>5328</v>
      </c>
      <c r="H123" s="5"/>
      <c r="I123" s="5"/>
      <c r="J123" s="5"/>
      <c r="K123" s="104">
        <f>+K122+$H$136</f>
        <v>402173.91304347827</v>
      </c>
    </row>
    <row r="124" spans="6:13" x14ac:dyDescent="0.35">
      <c r="G124" t="s">
        <v>5329</v>
      </c>
      <c r="H124" s="5"/>
      <c r="I124" s="5"/>
      <c r="J124" s="5"/>
      <c r="K124" s="104">
        <f t="shared" ref="K124:K144" si="8">+K123+$H$136</f>
        <v>404347.82608695654</v>
      </c>
    </row>
    <row r="125" spans="6:13" x14ac:dyDescent="0.35">
      <c r="G125" t="s">
        <v>5330</v>
      </c>
      <c r="H125" s="5"/>
      <c r="I125" s="5"/>
      <c r="J125" s="5"/>
      <c r="K125" s="104">
        <f t="shared" si="8"/>
        <v>406521.73913043481</v>
      </c>
    </row>
    <row r="126" spans="6:13" x14ac:dyDescent="0.35">
      <c r="G126" t="s">
        <v>5331</v>
      </c>
      <c r="H126" s="5"/>
      <c r="I126" s="5"/>
      <c r="J126" s="5"/>
      <c r="K126" s="104">
        <f t="shared" si="8"/>
        <v>408695.65217391308</v>
      </c>
    </row>
    <row r="127" spans="6:13" x14ac:dyDescent="0.35">
      <c r="G127" t="s">
        <v>5323</v>
      </c>
      <c r="H127" s="5"/>
      <c r="I127" s="5"/>
      <c r="J127" s="5"/>
      <c r="K127" s="104">
        <f t="shared" si="8"/>
        <v>410869.56521739135</v>
      </c>
    </row>
    <row r="128" spans="6:13" x14ac:dyDescent="0.35">
      <c r="G128" t="s">
        <v>5324</v>
      </c>
      <c r="H128" s="5"/>
      <c r="I128" s="5"/>
      <c r="J128" s="5"/>
      <c r="K128" s="104">
        <f t="shared" si="8"/>
        <v>413043.47826086963</v>
      </c>
    </row>
    <row r="129" spans="6:13" x14ac:dyDescent="0.35">
      <c r="G129" t="s">
        <v>5318</v>
      </c>
      <c r="H129" s="5"/>
      <c r="I129" s="5"/>
      <c r="J129" s="5"/>
      <c r="K129" s="104">
        <f t="shared" si="8"/>
        <v>415217.3913043479</v>
      </c>
    </row>
    <row r="130" spans="6:13" x14ac:dyDescent="0.35">
      <c r="G130" t="s">
        <v>5319</v>
      </c>
      <c r="H130" s="5"/>
      <c r="I130" s="5"/>
      <c r="J130" s="5"/>
      <c r="K130" s="104">
        <f t="shared" si="8"/>
        <v>417391.30434782617</v>
      </c>
    </row>
    <row r="131" spans="6:13" x14ac:dyDescent="0.35">
      <c r="G131" t="s">
        <v>5320</v>
      </c>
      <c r="H131" s="5"/>
      <c r="I131" s="5"/>
      <c r="J131" s="5"/>
      <c r="K131" s="104">
        <f t="shared" si="8"/>
        <v>419565.21739130444</v>
      </c>
    </row>
    <row r="132" spans="6:13" x14ac:dyDescent="0.35">
      <c r="F132" s="65">
        <f>+F120+1</f>
        <v>1963</v>
      </c>
      <c r="G132" s="65" t="s">
        <v>5321</v>
      </c>
      <c r="H132" s="5"/>
      <c r="I132" s="5"/>
      <c r="J132" s="5"/>
      <c r="K132" s="106">
        <f t="shared" si="8"/>
        <v>421739.13043478271</v>
      </c>
      <c r="L132" s="104">
        <f>+K132-K120</f>
        <v>26501.035196687561</v>
      </c>
      <c r="M132" s="109">
        <v>423810</v>
      </c>
    </row>
    <row r="133" spans="6:13" x14ac:dyDescent="0.35">
      <c r="G133" t="s">
        <v>5332</v>
      </c>
      <c r="H133" s="5"/>
      <c r="I133" s="5"/>
      <c r="J133" s="5"/>
      <c r="K133" s="104">
        <f t="shared" si="8"/>
        <v>423913.04347826098</v>
      </c>
    </row>
    <row r="134" spans="6:13" x14ac:dyDescent="0.35">
      <c r="G134" t="s">
        <v>5327</v>
      </c>
      <c r="H134" s="107">
        <v>50000</v>
      </c>
      <c r="I134" s="107" t="s">
        <v>3822</v>
      </c>
      <c r="J134" s="107"/>
      <c r="K134" s="104">
        <f t="shared" si="8"/>
        <v>426086.95652173925</v>
      </c>
    </row>
    <row r="135" spans="6:13" x14ac:dyDescent="0.35">
      <c r="G135" t="s">
        <v>5328</v>
      </c>
      <c r="H135" s="107">
        <v>23</v>
      </c>
      <c r="I135" s="107" t="s">
        <v>5325</v>
      </c>
      <c r="J135" s="107"/>
      <c r="K135" s="104">
        <f t="shared" si="8"/>
        <v>428260.86956521752</v>
      </c>
    </row>
    <row r="136" spans="6:13" x14ac:dyDescent="0.35">
      <c r="G136" t="s">
        <v>5329</v>
      </c>
      <c r="H136" s="107">
        <f>+H134/H135</f>
        <v>2173.913043478261</v>
      </c>
      <c r="I136" s="107" t="s">
        <v>5326</v>
      </c>
      <c r="J136" s="107"/>
      <c r="K136" s="104">
        <f t="shared" si="8"/>
        <v>430434.78260869579</v>
      </c>
    </row>
    <row r="137" spans="6:13" x14ac:dyDescent="0.35">
      <c r="G137" t="s">
        <v>5330</v>
      </c>
      <c r="H137" s="5"/>
      <c r="I137" s="5"/>
      <c r="J137" s="5"/>
      <c r="K137" s="104">
        <f t="shared" si="8"/>
        <v>432608.69565217406</v>
      </c>
    </row>
    <row r="138" spans="6:13" x14ac:dyDescent="0.35">
      <c r="G138" t="s">
        <v>5331</v>
      </c>
      <c r="H138" s="5"/>
      <c r="I138" s="5"/>
      <c r="J138" s="5"/>
      <c r="K138" s="104">
        <f t="shared" si="8"/>
        <v>434782.60869565234</v>
      </c>
    </row>
    <row r="139" spans="6:13" x14ac:dyDescent="0.35">
      <c r="G139" t="s">
        <v>5323</v>
      </c>
      <c r="H139" s="5"/>
      <c r="I139" s="5"/>
      <c r="J139" s="5"/>
      <c r="K139" s="104">
        <f t="shared" si="8"/>
        <v>436956.52173913061</v>
      </c>
    </row>
    <row r="140" spans="6:13" x14ac:dyDescent="0.35">
      <c r="G140" t="s">
        <v>5324</v>
      </c>
      <c r="H140" s="5"/>
      <c r="I140" s="5"/>
      <c r="J140" s="5"/>
      <c r="K140" s="104">
        <f t="shared" si="8"/>
        <v>439130.43478260888</v>
      </c>
    </row>
    <row r="141" spans="6:13" x14ac:dyDescent="0.35">
      <c r="G141" t="s">
        <v>5318</v>
      </c>
      <c r="H141" s="5"/>
      <c r="I141" s="5"/>
      <c r="J141" s="5"/>
      <c r="K141" s="104">
        <f t="shared" si="8"/>
        <v>441304.34782608715</v>
      </c>
    </row>
    <row r="142" spans="6:13" x14ac:dyDescent="0.35">
      <c r="G142" t="s">
        <v>5319</v>
      </c>
      <c r="H142" s="5"/>
      <c r="I142" s="5"/>
      <c r="J142" s="5"/>
      <c r="K142" s="104">
        <f t="shared" si="8"/>
        <v>443478.26086956542</v>
      </c>
    </row>
    <row r="143" spans="6:13" x14ac:dyDescent="0.35">
      <c r="G143" t="s">
        <v>5320</v>
      </c>
      <c r="H143" s="5"/>
      <c r="I143" s="5"/>
      <c r="J143" s="5"/>
      <c r="K143" s="104">
        <f t="shared" si="8"/>
        <v>445652.17391304369</v>
      </c>
    </row>
    <row r="144" spans="6:13" x14ac:dyDescent="0.35">
      <c r="F144" s="65">
        <f>+F132+1</f>
        <v>1964</v>
      </c>
      <c r="G144" s="65" t="s">
        <v>5321</v>
      </c>
      <c r="H144" s="5"/>
      <c r="I144" s="5"/>
      <c r="J144" s="5"/>
      <c r="K144" s="106">
        <f t="shared" si="8"/>
        <v>447826.08695652196</v>
      </c>
      <c r="L144" s="104">
        <f>+K144-K132</f>
        <v>26086.956521739252</v>
      </c>
      <c r="M144" s="109">
        <v>447917</v>
      </c>
    </row>
    <row r="145" spans="6:13" x14ac:dyDescent="0.35">
      <c r="F145" s="15">
        <v>1964</v>
      </c>
      <c r="G145" s="15" t="s">
        <v>5332</v>
      </c>
      <c r="H145" s="87"/>
      <c r="I145" s="87"/>
      <c r="J145" s="87"/>
      <c r="K145" s="105">
        <v>450000</v>
      </c>
    </row>
    <row r="146" spans="6:13" x14ac:dyDescent="0.35">
      <c r="G146" t="s">
        <v>5327</v>
      </c>
      <c r="H146" s="5"/>
      <c r="I146" s="5"/>
      <c r="J146" s="5"/>
      <c r="K146" s="104">
        <f>+K145+$H$151</f>
        <v>454166.66666666669</v>
      </c>
    </row>
    <row r="147" spans="6:13" x14ac:dyDescent="0.35">
      <c r="G147" t="s">
        <v>5328</v>
      </c>
      <c r="H147" s="5"/>
      <c r="I147" s="5"/>
      <c r="J147" s="5"/>
      <c r="K147" s="104">
        <f t="shared" ref="K147:K156" si="9">+K146+$H$151</f>
        <v>458333.33333333337</v>
      </c>
    </row>
    <row r="148" spans="6:13" x14ac:dyDescent="0.35">
      <c r="G148" t="s">
        <v>5329</v>
      </c>
      <c r="H148" s="5"/>
      <c r="I148" s="5"/>
      <c r="J148" s="5"/>
      <c r="K148" s="104">
        <f t="shared" si="9"/>
        <v>462500.00000000006</v>
      </c>
    </row>
    <row r="149" spans="6:13" x14ac:dyDescent="0.35">
      <c r="G149" t="s">
        <v>5330</v>
      </c>
      <c r="H149" s="107">
        <v>50000</v>
      </c>
      <c r="I149" s="107" t="s">
        <v>3822</v>
      </c>
      <c r="J149" s="107"/>
      <c r="K149" s="104">
        <f t="shared" si="9"/>
        <v>466666.66666666674</v>
      </c>
    </row>
    <row r="150" spans="6:13" x14ac:dyDescent="0.35">
      <c r="G150" t="s">
        <v>5331</v>
      </c>
      <c r="H150" s="107">
        <v>12</v>
      </c>
      <c r="I150" s="107" t="s">
        <v>5325</v>
      </c>
      <c r="J150" s="107"/>
      <c r="K150" s="104">
        <f t="shared" si="9"/>
        <v>470833.33333333343</v>
      </c>
    </row>
    <row r="151" spans="6:13" x14ac:dyDescent="0.35">
      <c r="G151" t="s">
        <v>5323</v>
      </c>
      <c r="H151" s="107">
        <f>+H149/H150</f>
        <v>4166.666666666667</v>
      </c>
      <c r="I151" s="107" t="s">
        <v>5326</v>
      </c>
      <c r="J151" s="107"/>
      <c r="K151" s="104">
        <f t="shared" si="9"/>
        <v>475000.00000000012</v>
      </c>
    </row>
    <row r="152" spans="6:13" x14ac:dyDescent="0.35">
      <c r="G152" t="s">
        <v>5324</v>
      </c>
      <c r="H152" s="5"/>
      <c r="I152" s="5"/>
      <c r="J152" s="5"/>
      <c r="K152" s="104">
        <f t="shared" si="9"/>
        <v>479166.6666666668</v>
      </c>
    </row>
    <row r="153" spans="6:13" x14ac:dyDescent="0.35">
      <c r="G153" t="s">
        <v>5318</v>
      </c>
      <c r="H153" s="5"/>
      <c r="I153" s="5"/>
      <c r="J153" s="5"/>
      <c r="K153" s="104">
        <f t="shared" si="9"/>
        <v>483333.33333333349</v>
      </c>
    </row>
    <row r="154" spans="6:13" x14ac:dyDescent="0.35">
      <c r="G154" t="s">
        <v>5319</v>
      </c>
      <c r="H154" s="5"/>
      <c r="I154" s="5"/>
      <c r="J154" s="5"/>
      <c r="K154" s="104">
        <f t="shared" si="9"/>
        <v>487500.00000000017</v>
      </c>
    </row>
    <row r="155" spans="6:13" x14ac:dyDescent="0.35">
      <c r="G155" t="s">
        <v>5320</v>
      </c>
      <c r="H155" s="5"/>
      <c r="I155" s="5"/>
      <c r="J155" s="5"/>
      <c r="K155" s="104">
        <f t="shared" si="9"/>
        <v>491666.66666666686</v>
      </c>
    </row>
    <row r="156" spans="6:13" x14ac:dyDescent="0.35">
      <c r="F156" s="65">
        <f>+F144+1</f>
        <v>1965</v>
      </c>
      <c r="G156" s="65" t="s">
        <v>5321</v>
      </c>
      <c r="H156" s="5"/>
      <c r="I156" s="5"/>
      <c r="J156" s="5"/>
      <c r="K156" s="106">
        <f t="shared" si="9"/>
        <v>495833.33333333355</v>
      </c>
      <c r="L156" s="104">
        <f>+K156-K144</f>
        <v>48007.246376811585</v>
      </c>
      <c r="M156" s="65">
        <v>495833</v>
      </c>
    </row>
    <row r="157" spans="6:13" x14ac:dyDescent="0.35">
      <c r="F157" s="15">
        <v>1965</v>
      </c>
      <c r="G157" s="15" t="s">
        <v>5332</v>
      </c>
      <c r="H157" s="87"/>
      <c r="I157" s="87"/>
      <c r="J157" s="87"/>
      <c r="K157" s="105">
        <v>500000</v>
      </c>
    </row>
    <row r="158" spans="6:13" x14ac:dyDescent="0.35">
      <c r="G158" t="s">
        <v>5327</v>
      </c>
      <c r="H158" s="5"/>
      <c r="I158" s="5"/>
      <c r="J158" s="5"/>
      <c r="K158" s="104">
        <f>+K157+$H$164</f>
        <v>502941.17647058825</v>
      </c>
    </row>
    <row r="159" spans="6:13" x14ac:dyDescent="0.35">
      <c r="G159" t="s">
        <v>5328</v>
      </c>
      <c r="H159" s="5"/>
      <c r="I159" s="5"/>
      <c r="J159" s="5"/>
      <c r="K159" s="104">
        <f t="shared" ref="K159:K173" si="10">+K158+$H$164</f>
        <v>505882.3529411765</v>
      </c>
    </row>
    <row r="160" spans="6:13" x14ac:dyDescent="0.35">
      <c r="G160" t="s">
        <v>5329</v>
      </c>
      <c r="H160" s="5"/>
      <c r="I160" s="5"/>
      <c r="J160" s="5"/>
      <c r="K160" s="104">
        <f t="shared" si="10"/>
        <v>508823.52941176476</v>
      </c>
    </row>
    <row r="161" spans="6:13" x14ac:dyDescent="0.35">
      <c r="G161" t="s">
        <v>5330</v>
      </c>
      <c r="H161" s="5"/>
      <c r="I161" s="5"/>
      <c r="J161" s="5"/>
      <c r="K161" s="104">
        <f t="shared" si="10"/>
        <v>511764.70588235301</v>
      </c>
    </row>
    <row r="162" spans="6:13" x14ac:dyDescent="0.35">
      <c r="G162" t="s">
        <v>5331</v>
      </c>
      <c r="H162" s="107">
        <v>50000</v>
      </c>
      <c r="I162" s="107" t="s">
        <v>3822</v>
      </c>
      <c r="J162" s="107"/>
      <c r="K162" s="104">
        <f t="shared" si="10"/>
        <v>514705.88235294126</v>
      </c>
    </row>
    <row r="163" spans="6:13" x14ac:dyDescent="0.35">
      <c r="G163" t="s">
        <v>5323</v>
      </c>
      <c r="H163" s="107">
        <v>17</v>
      </c>
      <c r="I163" s="107" t="s">
        <v>5325</v>
      </c>
      <c r="J163" s="107"/>
      <c r="K163" s="104">
        <f t="shared" si="10"/>
        <v>517647.05882352951</v>
      </c>
    </row>
    <row r="164" spans="6:13" x14ac:dyDescent="0.35">
      <c r="G164" t="s">
        <v>5324</v>
      </c>
      <c r="H164" s="107">
        <f>+H162/H163</f>
        <v>2941.1764705882351</v>
      </c>
      <c r="I164" s="107" t="s">
        <v>5326</v>
      </c>
      <c r="J164" s="107"/>
      <c r="K164" s="104">
        <f t="shared" si="10"/>
        <v>520588.23529411777</v>
      </c>
    </row>
    <row r="165" spans="6:13" x14ac:dyDescent="0.35">
      <c r="G165" t="s">
        <v>5318</v>
      </c>
      <c r="H165" s="5"/>
      <c r="I165" s="5"/>
      <c r="J165" s="5"/>
      <c r="K165" s="104">
        <f t="shared" si="10"/>
        <v>523529.41176470602</v>
      </c>
    </row>
    <row r="166" spans="6:13" x14ac:dyDescent="0.35">
      <c r="G166" t="s">
        <v>5319</v>
      </c>
      <c r="H166" s="5"/>
      <c r="I166" s="5"/>
      <c r="J166" s="5"/>
      <c r="K166" s="104">
        <f t="shared" si="10"/>
        <v>526470.58823529421</v>
      </c>
    </row>
    <row r="167" spans="6:13" x14ac:dyDescent="0.35">
      <c r="G167" t="s">
        <v>5320</v>
      </c>
      <c r="H167" s="5"/>
      <c r="I167" s="5"/>
      <c r="J167" s="5"/>
      <c r="K167" s="104">
        <f t="shared" si="10"/>
        <v>529411.76470588241</v>
      </c>
    </row>
    <row r="168" spans="6:13" x14ac:dyDescent="0.35">
      <c r="F168" s="65">
        <f>+F156+1</f>
        <v>1966</v>
      </c>
      <c r="G168" s="65" t="s">
        <v>5321</v>
      </c>
      <c r="H168" s="5"/>
      <c r="I168" s="5"/>
      <c r="J168" s="5"/>
      <c r="K168" s="106">
        <f t="shared" si="10"/>
        <v>532352.9411764706</v>
      </c>
      <c r="L168" s="104">
        <f>+K168-K156</f>
        <v>36519.607843137055</v>
      </c>
      <c r="M168" s="109">
        <v>534375</v>
      </c>
    </row>
    <row r="169" spans="6:13" x14ac:dyDescent="0.35">
      <c r="G169" t="s">
        <v>5332</v>
      </c>
      <c r="H169" s="5"/>
      <c r="I169" s="5"/>
      <c r="J169" s="5"/>
      <c r="K169" s="104">
        <f t="shared" si="10"/>
        <v>535294.1176470588</v>
      </c>
    </row>
    <row r="170" spans="6:13" x14ac:dyDescent="0.35">
      <c r="G170" t="s">
        <v>5327</v>
      </c>
      <c r="H170" s="5"/>
      <c r="I170" s="5"/>
      <c r="J170" s="5"/>
      <c r="K170" s="104">
        <f t="shared" si="10"/>
        <v>538235.29411764699</v>
      </c>
    </row>
    <row r="171" spans="6:13" x14ac:dyDescent="0.35">
      <c r="G171" t="s">
        <v>5328</v>
      </c>
      <c r="H171" s="5"/>
      <c r="I171" s="5"/>
      <c r="J171" s="5"/>
      <c r="K171" s="104">
        <f t="shared" si="10"/>
        <v>541176.47058823518</v>
      </c>
    </row>
    <row r="172" spans="6:13" x14ac:dyDescent="0.35">
      <c r="G172" t="s">
        <v>5329</v>
      </c>
      <c r="H172" s="5"/>
      <c r="I172" s="5"/>
      <c r="J172" s="5"/>
      <c r="K172" s="104">
        <f t="shared" si="10"/>
        <v>544117.64705882338</v>
      </c>
    </row>
    <row r="173" spans="6:13" x14ac:dyDescent="0.35">
      <c r="G173" t="s">
        <v>5330</v>
      </c>
      <c r="H173" s="5"/>
      <c r="I173" s="5"/>
      <c r="J173" s="5"/>
      <c r="K173" s="104">
        <f t="shared" si="10"/>
        <v>547058.82352941157</v>
      </c>
    </row>
    <row r="174" spans="6:13" x14ac:dyDescent="0.35">
      <c r="F174" s="15">
        <v>1966</v>
      </c>
      <c r="G174" s="15" t="s">
        <v>5331</v>
      </c>
      <c r="H174" s="87"/>
      <c r="I174" s="87"/>
      <c r="J174" s="87"/>
      <c r="K174" s="105">
        <v>550000</v>
      </c>
    </row>
    <row r="175" spans="6:13" x14ac:dyDescent="0.35">
      <c r="G175" t="s">
        <v>5323</v>
      </c>
      <c r="H175" s="5"/>
      <c r="I175" s="5"/>
      <c r="J175" s="5"/>
      <c r="K175" s="104">
        <f>+K174+$H$178</f>
        <v>554545.45454545459</v>
      </c>
    </row>
    <row r="176" spans="6:13" x14ac:dyDescent="0.35">
      <c r="G176" t="s">
        <v>5324</v>
      </c>
      <c r="H176" s="107">
        <v>50000</v>
      </c>
      <c r="I176" s="107" t="s">
        <v>3822</v>
      </c>
      <c r="J176" s="107"/>
      <c r="K176" s="104">
        <f t="shared" ref="K176:K184" si="11">+K175+$H$178</f>
        <v>559090.90909090918</v>
      </c>
    </row>
    <row r="177" spans="6:13" x14ac:dyDescent="0.35">
      <c r="G177" t="s">
        <v>5318</v>
      </c>
      <c r="H177" s="107">
        <v>11</v>
      </c>
      <c r="I177" s="107" t="s">
        <v>5325</v>
      </c>
      <c r="J177" s="107"/>
      <c r="K177" s="104">
        <f t="shared" si="11"/>
        <v>563636.36363636376</v>
      </c>
    </row>
    <row r="178" spans="6:13" x14ac:dyDescent="0.35">
      <c r="G178" t="s">
        <v>5319</v>
      </c>
      <c r="H178" s="107">
        <f>+H176/H177</f>
        <v>4545.454545454545</v>
      </c>
      <c r="I178" s="107" t="s">
        <v>5326</v>
      </c>
      <c r="J178" s="107"/>
      <c r="K178" s="104">
        <f t="shared" si="11"/>
        <v>568181.81818181835</v>
      </c>
    </row>
    <row r="179" spans="6:13" x14ac:dyDescent="0.35">
      <c r="G179" t="s">
        <v>5320</v>
      </c>
      <c r="H179" s="5"/>
      <c r="I179" s="5"/>
      <c r="J179" s="5"/>
      <c r="K179" s="104">
        <f t="shared" si="11"/>
        <v>572727.27272727294</v>
      </c>
    </row>
    <row r="180" spans="6:13" x14ac:dyDescent="0.35">
      <c r="F180" s="65">
        <f>+F168+1</f>
        <v>1967</v>
      </c>
      <c r="G180" s="65" t="s">
        <v>5321</v>
      </c>
      <c r="H180" s="5"/>
      <c r="I180" s="5"/>
      <c r="J180" s="5"/>
      <c r="K180" s="106">
        <f t="shared" si="11"/>
        <v>577272.72727272753</v>
      </c>
      <c r="L180" s="104">
        <f>+K180-K168</f>
        <v>44919.786096256925</v>
      </c>
      <c r="M180" s="109">
        <v>579167</v>
      </c>
    </row>
    <row r="181" spans="6:13" x14ac:dyDescent="0.35">
      <c r="G181" t="s">
        <v>5332</v>
      </c>
      <c r="H181" s="5"/>
      <c r="I181" s="5"/>
      <c r="J181" s="5"/>
      <c r="K181" s="104">
        <f t="shared" si="11"/>
        <v>581818.18181818211</v>
      </c>
    </row>
    <row r="182" spans="6:13" x14ac:dyDescent="0.35">
      <c r="G182" t="s">
        <v>5327</v>
      </c>
      <c r="H182" s="5"/>
      <c r="I182" s="5"/>
      <c r="J182" s="5"/>
      <c r="K182" s="104">
        <f t="shared" si="11"/>
        <v>586363.6363636367</v>
      </c>
    </row>
    <row r="183" spans="6:13" x14ac:dyDescent="0.35">
      <c r="G183" t="s">
        <v>5328</v>
      </c>
      <c r="H183" s="5"/>
      <c r="I183" s="5"/>
      <c r="J183" s="5"/>
      <c r="K183" s="104">
        <f t="shared" si="11"/>
        <v>590909.09090909129</v>
      </c>
    </row>
    <row r="184" spans="6:13" x14ac:dyDescent="0.35">
      <c r="G184" t="s">
        <v>5329</v>
      </c>
      <c r="H184" s="5"/>
      <c r="I184" s="5"/>
      <c r="J184" s="5"/>
      <c r="K184" s="104">
        <f t="shared" si="11"/>
        <v>595454.54545454588</v>
      </c>
    </row>
    <row r="185" spans="6:13" x14ac:dyDescent="0.35">
      <c r="F185" s="15">
        <v>1967</v>
      </c>
      <c r="G185" s="15" t="s">
        <v>5330</v>
      </c>
      <c r="H185" s="87"/>
      <c r="I185" s="87"/>
      <c r="J185" s="87"/>
      <c r="K185" s="105">
        <v>600000</v>
      </c>
    </row>
    <row r="186" spans="6:13" x14ac:dyDescent="0.35">
      <c r="G186" t="s">
        <v>5331</v>
      </c>
      <c r="H186" s="5"/>
      <c r="I186" s="5"/>
      <c r="J186" s="5"/>
      <c r="K186" s="104">
        <f>+K185+$H$190</f>
        <v>604166.66666666663</v>
      </c>
    </row>
    <row r="187" spans="6:13" x14ac:dyDescent="0.35">
      <c r="G187" t="s">
        <v>5323</v>
      </c>
      <c r="K187" s="104">
        <f t="shared" ref="K187:K196" si="12">+K186+$H$190</f>
        <v>608333.33333333326</v>
      </c>
    </row>
    <row r="188" spans="6:13" x14ac:dyDescent="0.35">
      <c r="G188" t="s">
        <v>5324</v>
      </c>
      <c r="H188" s="107">
        <v>50000</v>
      </c>
      <c r="I188" s="107" t="s">
        <v>3822</v>
      </c>
      <c r="J188" s="107"/>
      <c r="K188" s="104">
        <f t="shared" si="12"/>
        <v>612499.99999999988</v>
      </c>
    </row>
    <row r="189" spans="6:13" x14ac:dyDescent="0.35">
      <c r="G189" t="s">
        <v>5318</v>
      </c>
      <c r="H189" s="107">
        <v>12</v>
      </c>
      <c r="I189" s="107" t="s">
        <v>5325</v>
      </c>
      <c r="J189" s="107"/>
      <c r="K189" s="104">
        <f t="shared" si="12"/>
        <v>616666.66666666651</v>
      </c>
    </row>
    <row r="190" spans="6:13" x14ac:dyDescent="0.35">
      <c r="G190" t="s">
        <v>5319</v>
      </c>
      <c r="H190" s="107">
        <f>+H188/H189</f>
        <v>4166.666666666667</v>
      </c>
      <c r="I190" s="107" t="s">
        <v>5326</v>
      </c>
      <c r="J190" s="107"/>
      <c r="K190" s="104">
        <f t="shared" si="12"/>
        <v>620833.33333333314</v>
      </c>
    </row>
    <row r="191" spans="6:13" x14ac:dyDescent="0.35">
      <c r="G191" t="s">
        <v>5320</v>
      </c>
      <c r="K191" s="104">
        <f t="shared" si="12"/>
        <v>624999.99999999977</v>
      </c>
    </row>
    <row r="192" spans="6:13" x14ac:dyDescent="0.35">
      <c r="F192" s="65">
        <f>+F180+1</f>
        <v>1968</v>
      </c>
      <c r="G192" s="65" t="s">
        <v>5321</v>
      </c>
      <c r="K192" s="106">
        <f t="shared" si="12"/>
        <v>629166.6666666664</v>
      </c>
      <c r="L192" s="104">
        <f>+K192-K180</f>
        <v>51893.939393938868</v>
      </c>
      <c r="M192" s="65">
        <v>629167</v>
      </c>
    </row>
    <row r="193" spans="6:13" x14ac:dyDescent="0.35">
      <c r="G193" t="s">
        <v>5332</v>
      </c>
      <c r="K193" s="104">
        <f t="shared" si="12"/>
        <v>633333.33333333302</v>
      </c>
    </row>
    <row r="194" spans="6:13" x14ac:dyDescent="0.35">
      <c r="G194" t="s">
        <v>5327</v>
      </c>
      <c r="K194" s="104">
        <f t="shared" si="12"/>
        <v>637499.99999999965</v>
      </c>
    </row>
    <row r="195" spans="6:13" x14ac:dyDescent="0.35">
      <c r="G195" t="s">
        <v>5328</v>
      </c>
      <c r="K195" s="104">
        <f t="shared" si="12"/>
        <v>641666.66666666628</v>
      </c>
    </row>
    <row r="196" spans="6:13" x14ac:dyDescent="0.35">
      <c r="G196" t="s">
        <v>5329</v>
      </c>
      <c r="K196" s="104">
        <f t="shared" si="12"/>
        <v>645833.33333333291</v>
      </c>
    </row>
    <row r="197" spans="6:13" x14ac:dyDescent="0.35">
      <c r="F197" s="15">
        <v>1968</v>
      </c>
      <c r="G197" s="15" t="s">
        <v>5330</v>
      </c>
      <c r="H197" s="15"/>
      <c r="I197" s="15"/>
      <c r="J197" s="15"/>
      <c r="K197" s="105">
        <v>650000</v>
      </c>
    </row>
    <row r="198" spans="6:13" x14ac:dyDescent="0.35">
      <c r="G198" t="s">
        <v>5331</v>
      </c>
      <c r="K198" s="104">
        <f>+K197+$H$202</f>
        <v>654166.66666666663</v>
      </c>
    </row>
    <row r="199" spans="6:13" x14ac:dyDescent="0.35">
      <c r="G199" t="s">
        <v>5323</v>
      </c>
      <c r="K199" s="104">
        <f t="shared" ref="K199:K208" si="13">+K198+$H$202</f>
        <v>658333.33333333326</v>
      </c>
    </row>
    <row r="200" spans="6:13" x14ac:dyDescent="0.35">
      <c r="G200" t="s">
        <v>5324</v>
      </c>
      <c r="H200" s="107">
        <v>50000</v>
      </c>
      <c r="I200" s="107" t="s">
        <v>3822</v>
      </c>
      <c r="J200" s="107"/>
      <c r="K200" s="104">
        <f t="shared" si="13"/>
        <v>662499.99999999988</v>
      </c>
    </row>
    <row r="201" spans="6:13" x14ac:dyDescent="0.35">
      <c r="G201" t="s">
        <v>5318</v>
      </c>
      <c r="H201" s="107">
        <v>12</v>
      </c>
      <c r="I201" s="107" t="s">
        <v>5325</v>
      </c>
      <c r="J201" s="107"/>
      <c r="K201" s="104">
        <f t="shared" si="13"/>
        <v>666666.66666666651</v>
      </c>
    </row>
    <row r="202" spans="6:13" x14ac:dyDescent="0.35">
      <c r="G202" t="s">
        <v>5319</v>
      </c>
      <c r="H202" s="107">
        <f>+H200/H201</f>
        <v>4166.666666666667</v>
      </c>
      <c r="I202" s="107" t="s">
        <v>5326</v>
      </c>
      <c r="J202" s="107"/>
      <c r="K202" s="104">
        <f t="shared" si="13"/>
        <v>670833.33333333314</v>
      </c>
    </row>
    <row r="203" spans="6:13" x14ac:dyDescent="0.35">
      <c r="G203" t="s">
        <v>5320</v>
      </c>
      <c r="K203" s="104">
        <f t="shared" si="13"/>
        <v>674999.99999999977</v>
      </c>
    </row>
    <row r="204" spans="6:13" x14ac:dyDescent="0.35">
      <c r="F204" s="65">
        <f>+F192+1</f>
        <v>1969</v>
      </c>
      <c r="G204" s="65" t="s">
        <v>5321</v>
      </c>
      <c r="K204" s="106">
        <f t="shared" si="13"/>
        <v>679166.6666666664</v>
      </c>
      <c r="L204" s="104">
        <f>+K204-K192</f>
        <v>50000</v>
      </c>
      <c r="M204" s="65">
        <v>679167</v>
      </c>
    </row>
    <row r="205" spans="6:13" x14ac:dyDescent="0.35">
      <c r="G205" t="s">
        <v>5332</v>
      </c>
      <c r="K205" s="104">
        <f t="shared" si="13"/>
        <v>683333.33333333302</v>
      </c>
    </row>
    <row r="206" spans="6:13" x14ac:dyDescent="0.35">
      <c r="G206" t="s">
        <v>5327</v>
      </c>
      <c r="K206" s="104">
        <f t="shared" si="13"/>
        <v>687499.99999999965</v>
      </c>
    </row>
    <row r="207" spans="6:13" x14ac:dyDescent="0.35">
      <c r="G207" t="s">
        <v>5328</v>
      </c>
      <c r="K207" s="104">
        <f t="shared" si="13"/>
        <v>691666.66666666628</v>
      </c>
    </row>
    <row r="208" spans="6:13" x14ac:dyDescent="0.35">
      <c r="G208" t="s">
        <v>5329</v>
      </c>
      <c r="K208" s="104">
        <f t="shared" si="13"/>
        <v>695833.33333333291</v>
      </c>
    </row>
    <row r="209" spans="6:13" x14ac:dyDescent="0.35">
      <c r="F209" s="15">
        <v>1969</v>
      </c>
      <c r="G209" s="15" t="s">
        <v>5330</v>
      </c>
      <c r="H209" s="15"/>
      <c r="I209" s="15"/>
      <c r="J209" s="15"/>
      <c r="K209" s="105">
        <v>700000</v>
      </c>
    </row>
    <row r="210" spans="6:13" x14ac:dyDescent="0.35">
      <c r="G210" t="s">
        <v>5331</v>
      </c>
      <c r="K210" s="104">
        <f>+K209+$H$221</f>
        <v>702083.33333333337</v>
      </c>
    </row>
    <row r="211" spans="6:13" x14ac:dyDescent="0.35">
      <c r="G211" t="s">
        <v>5323</v>
      </c>
      <c r="K211" s="104">
        <f t="shared" ref="K211:K232" si="14">+K210+$H$221</f>
        <v>704166.66666666674</v>
      </c>
    </row>
    <row r="212" spans="6:13" x14ac:dyDescent="0.35">
      <c r="G212" t="s">
        <v>5324</v>
      </c>
      <c r="K212" s="104">
        <f t="shared" si="14"/>
        <v>706250.00000000012</v>
      </c>
    </row>
    <row r="213" spans="6:13" x14ac:dyDescent="0.35">
      <c r="G213" t="s">
        <v>5318</v>
      </c>
      <c r="K213" s="104">
        <f t="shared" si="14"/>
        <v>708333.33333333349</v>
      </c>
    </row>
    <row r="214" spans="6:13" x14ac:dyDescent="0.35">
      <c r="G214" t="s">
        <v>5319</v>
      </c>
      <c r="K214" s="104">
        <f t="shared" si="14"/>
        <v>710416.66666666686</v>
      </c>
    </row>
    <row r="215" spans="6:13" x14ac:dyDescent="0.35">
      <c r="G215" t="s">
        <v>5320</v>
      </c>
      <c r="K215" s="104">
        <f t="shared" si="14"/>
        <v>712500.00000000023</v>
      </c>
    </row>
    <row r="216" spans="6:13" x14ac:dyDescent="0.35">
      <c r="F216" s="65">
        <f>+F204+1</f>
        <v>1970</v>
      </c>
      <c r="G216" s="65" t="s">
        <v>5321</v>
      </c>
      <c r="K216" s="106">
        <f t="shared" si="14"/>
        <v>714583.3333333336</v>
      </c>
      <c r="L216" s="104">
        <f>+K216-K204</f>
        <v>35416.66666666721</v>
      </c>
      <c r="M216" s="109">
        <v>729167</v>
      </c>
    </row>
    <row r="217" spans="6:13" x14ac:dyDescent="0.35">
      <c r="G217" t="s">
        <v>5332</v>
      </c>
      <c r="K217" s="104">
        <f t="shared" si="14"/>
        <v>716666.66666666698</v>
      </c>
    </row>
    <row r="218" spans="6:13" x14ac:dyDescent="0.35">
      <c r="G218" t="s">
        <v>5327</v>
      </c>
      <c r="K218" s="104">
        <f t="shared" si="14"/>
        <v>718750.00000000035</v>
      </c>
    </row>
    <row r="219" spans="6:13" x14ac:dyDescent="0.35">
      <c r="G219" t="s">
        <v>5328</v>
      </c>
      <c r="H219" s="107">
        <v>50000</v>
      </c>
      <c r="I219" s="107" t="s">
        <v>3822</v>
      </c>
      <c r="J219" s="107"/>
      <c r="K219" s="104">
        <f t="shared" si="14"/>
        <v>720833.33333333372</v>
      </c>
    </row>
    <row r="220" spans="6:13" x14ac:dyDescent="0.35">
      <c r="G220" t="s">
        <v>5329</v>
      </c>
      <c r="H220" s="107">
        <v>24</v>
      </c>
      <c r="I220" s="107" t="s">
        <v>5325</v>
      </c>
      <c r="J220" s="107"/>
      <c r="K220" s="104">
        <f t="shared" si="14"/>
        <v>722916.66666666709</v>
      </c>
    </row>
    <row r="221" spans="6:13" x14ac:dyDescent="0.35">
      <c r="G221" t="s">
        <v>5330</v>
      </c>
      <c r="H221" s="107">
        <f>+H219/H220</f>
        <v>2083.3333333333335</v>
      </c>
      <c r="I221" s="107" t="s">
        <v>5326</v>
      </c>
      <c r="J221" s="107"/>
      <c r="K221" s="104">
        <f t="shared" si="14"/>
        <v>725000.00000000047</v>
      </c>
    </row>
    <row r="222" spans="6:13" x14ac:dyDescent="0.35">
      <c r="G222" t="s">
        <v>5331</v>
      </c>
      <c r="K222" s="104">
        <f t="shared" si="14"/>
        <v>727083.33333333384</v>
      </c>
    </row>
    <row r="223" spans="6:13" x14ac:dyDescent="0.35">
      <c r="G223" t="s">
        <v>5323</v>
      </c>
      <c r="K223" s="104">
        <f t="shared" si="14"/>
        <v>729166.66666666721</v>
      </c>
    </row>
    <row r="224" spans="6:13" x14ac:dyDescent="0.35">
      <c r="G224" t="s">
        <v>5324</v>
      </c>
      <c r="K224" s="104">
        <f t="shared" si="14"/>
        <v>731250.00000000058</v>
      </c>
    </row>
    <row r="225" spans="6:13" x14ac:dyDescent="0.35">
      <c r="G225" t="s">
        <v>5318</v>
      </c>
      <c r="K225" s="104">
        <f t="shared" si="14"/>
        <v>733333.33333333395</v>
      </c>
    </row>
    <row r="226" spans="6:13" x14ac:dyDescent="0.35">
      <c r="G226" t="s">
        <v>5319</v>
      </c>
      <c r="K226" s="104">
        <f t="shared" si="14"/>
        <v>735416.66666666733</v>
      </c>
    </row>
    <row r="227" spans="6:13" x14ac:dyDescent="0.35">
      <c r="G227" t="s">
        <v>5320</v>
      </c>
      <c r="K227" s="104">
        <f t="shared" si="14"/>
        <v>737500.0000000007</v>
      </c>
    </row>
    <row r="228" spans="6:13" x14ac:dyDescent="0.35">
      <c r="F228" s="65">
        <f>+F216+1</f>
        <v>1971</v>
      </c>
      <c r="G228" s="65" t="s">
        <v>5321</v>
      </c>
      <c r="K228" s="106">
        <f t="shared" si="14"/>
        <v>739583.33333333407</v>
      </c>
      <c r="L228" s="104">
        <f>+K228-K216</f>
        <v>25000.000000000466</v>
      </c>
      <c r="M228" s="109">
        <v>739584</v>
      </c>
    </row>
    <row r="229" spans="6:13" x14ac:dyDescent="0.35">
      <c r="G229" t="s">
        <v>5332</v>
      </c>
      <c r="K229" s="104">
        <f t="shared" si="14"/>
        <v>741666.66666666744</v>
      </c>
    </row>
    <row r="230" spans="6:13" x14ac:dyDescent="0.35">
      <c r="G230" t="s">
        <v>5327</v>
      </c>
      <c r="K230" s="104">
        <f t="shared" si="14"/>
        <v>743750.00000000081</v>
      </c>
    </row>
    <row r="231" spans="6:13" x14ac:dyDescent="0.35">
      <c r="G231" t="s">
        <v>5328</v>
      </c>
      <c r="K231" s="104">
        <f t="shared" si="14"/>
        <v>745833.33333333419</v>
      </c>
    </row>
    <row r="232" spans="6:13" x14ac:dyDescent="0.35">
      <c r="G232" t="s">
        <v>5329</v>
      </c>
      <c r="K232" s="104">
        <f t="shared" si="14"/>
        <v>747916.66666666756</v>
      </c>
    </row>
    <row r="233" spans="6:13" x14ac:dyDescent="0.35">
      <c r="F233" s="15">
        <v>1971</v>
      </c>
      <c r="G233" s="15" t="s">
        <v>5330</v>
      </c>
      <c r="H233" s="15"/>
      <c r="I233" s="15"/>
      <c r="J233" s="15"/>
      <c r="K233" s="105">
        <v>750000</v>
      </c>
    </row>
    <row r="234" spans="6:13" x14ac:dyDescent="0.35">
      <c r="G234" t="s">
        <v>5331</v>
      </c>
      <c r="K234" s="104">
        <f>+K233+$H$238</f>
        <v>754166.66666666663</v>
      </c>
    </row>
    <row r="235" spans="6:13" x14ac:dyDescent="0.35">
      <c r="G235" t="s">
        <v>5323</v>
      </c>
      <c r="K235" s="104">
        <f t="shared" ref="K235:K244" si="15">+K234+$H$238</f>
        <v>758333.33333333326</v>
      </c>
    </row>
    <row r="236" spans="6:13" x14ac:dyDescent="0.35">
      <c r="G236" t="s">
        <v>5324</v>
      </c>
      <c r="H236" s="107">
        <v>50000</v>
      </c>
      <c r="I236" s="107" t="s">
        <v>3822</v>
      </c>
      <c r="J236" s="107"/>
      <c r="K236" s="104">
        <f t="shared" si="15"/>
        <v>762499.99999999988</v>
      </c>
    </row>
    <row r="237" spans="6:13" x14ac:dyDescent="0.35">
      <c r="G237" t="s">
        <v>5318</v>
      </c>
      <c r="H237" s="107">
        <v>12</v>
      </c>
      <c r="I237" s="107" t="s">
        <v>5325</v>
      </c>
      <c r="J237" s="107"/>
      <c r="K237" s="104">
        <f t="shared" si="15"/>
        <v>766666.66666666651</v>
      </c>
    </row>
    <row r="238" spans="6:13" x14ac:dyDescent="0.35">
      <c r="G238" t="s">
        <v>5319</v>
      </c>
      <c r="H238" s="107">
        <f>+H236/H237</f>
        <v>4166.666666666667</v>
      </c>
      <c r="I238" s="107" t="s">
        <v>5326</v>
      </c>
      <c r="J238" s="107"/>
      <c r="K238" s="104">
        <f t="shared" si="15"/>
        <v>770833.33333333314</v>
      </c>
    </row>
    <row r="239" spans="6:13" x14ac:dyDescent="0.35">
      <c r="G239" t="s">
        <v>5320</v>
      </c>
      <c r="K239" s="104">
        <f t="shared" si="15"/>
        <v>774999.99999999977</v>
      </c>
    </row>
    <row r="240" spans="6:13" x14ac:dyDescent="0.35">
      <c r="F240" s="65">
        <f>+F228+1</f>
        <v>1972</v>
      </c>
      <c r="G240" s="65" t="s">
        <v>5321</v>
      </c>
      <c r="K240" s="106">
        <f t="shared" si="15"/>
        <v>779166.6666666664</v>
      </c>
      <c r="L240" s="104">
        <f>+K240-K228</f>
        <v>39583.333333332324</v>
      </c>
      <c r="M240" s="65">
        <v>779167</v>
      </c>
    </row>
    <row r="241" spans="6:13" x14ac:dyDescent="0.35">
      <c r="G241" t="s">
        <v>5332</v>
      </c>
      <c r="K241" s="104">
        <f t="shared" si="15"/>
        <v>783333.33333333302</v>
      </c>
    </row>
    <row r="242" spans="6:13" x14ac:dyDescent="0.35">
      <c r="G242" t="s">
        <v>5327</v>
      </c>
      <c r="K242" s="104">
        <f t="shared" si="15"/>
        <v>787499.99999999965</v>
      </c>
    </row>
    <row r="243" spans="6:13" x14ac:dyDescent="0.35">
      <c r="G243" t="s">
        <v>5328</v>
      </c>
      <c r="K243" s="104">
        <f t="shared" si="15"/>
        <v>791666.66666666628</v>
      </c>
    </row>
    <row r="244" spans="6:13" x14ac:dyDescent="0.35">
      <c r="G244" t="s">
        <v>5329</v>
      </c>
      <c r="K244" s="104">
        <f t="shared" si="15"/>
        <v>795833.33333333291</v>
      </c>
    </row>
    <row r="245" spans="6:13" x14ac:dyDescent="0.35">
      <c r="F245" s="15">
        <v>1972</v>
      </c>
      <c r="G245" s="15" t="s">
        <v>5330</v>
      </c>
      <c r="H245" s="15"/>
      <c r="I245" s="15"/>
      <c r="J245" s="15"/>
      <c r="K245" s="105">
        <v>800000</v>
      </c>
    </row>
    <row r="246" spans="6:13" x14ac:dyDescent="0.35">
      <c r="G246" t="s">
        <v>5331</v>
      </c>
      <c r="K246" s="104">
        <f>+K245+$H$255</f>
        <v>803125</v>
      </c>
    </row>
    <row r="247" spans="6:13" x14ac:dyDescent="0.35">
      <c r="G247" t="s">
        <v>5323</v>
      </c>
      <c r="K247" s="104">
        <f t="shared" ref="K247:K260" si="16">+K246+$H$255</f>
        <v>806250</v>
      </c>
    </row>
    <row r="248" spans="6:13" x14ac:dyDescent="0.35">
      <c r="G248" t="s">
        <v>5324</v>
      </c>
      <c r="K248" s="104">
        <f t="shared" si="16"/>
        <v>809375</v>
      </c>
    </row>
    <row r="249" spans="6:13" x14ac:dyDescent="0.35">
      <c r="G249" t="s">
        <v>5318</v>
      </c>
      <c r="K249" s="104">
        <f t="shared" si="16"/>
        <v>812500</v>
      </c>
    </row>
    <row r="250" spans="6:13" x14ac:dyDescent="0.35">
      <c r="G250" t="s">
        <v>5319</v>
      </c>
      <c r="K250" s="104">
        <f t="shared" si="16"/>
        <v>815625</v>
      </c>
    </row>
    <row r="251" spans="6:13" x14ac:dyDescent="0.35">
      <c r="G251" t="s">
        <v>5320</v>
      </c>
      <c r="K251" s="104">
        <f t="shared" si="16"/>
        <v>818750</v>
      </c>
    </row>
    <row r="252" spans="6:13" x14ac:dyDescent="0.35">
      <c r="F252" s="65">
        <f>+F240+1</f>
        <v>1973</v>
      </c>
      <c r="G252" s="65" t="s">
        <v>5321</v>
      </c>
      <c r="K252" s="106">
        <f t="shared" si="16"/>
        <v>821875</v>
      </c>
      <c r="L252" s="104">
        <f>+K252-K240</f>
        <v>42708.333333333605</v>
      </c>
      <c r="M252" s="109">
        <v>829167</v>
      </c>
    </row>
    <row r="253" spans="6:13" x14ac:dyDescent="0.35">
      <c r="G253" t="s">
        <v>5332</v>
      </c>
      <c r="H253" s="107">
        <v>50000</v>
      </c>
      <c r="I253" s="107" t="s">
        <v>3822</v>
      </c>
      <c r="J253" s="107"/>
      <c r="K253" s="104">
        <f t="shared" si="16"/>
        <v>825000</v>
      </c>
    </row>
    <row r="254" spans="6:13" x14ac:dyDescent="0.35">
      <c r="G254" t="s">
        <v>5327</v>
      </c>
      <c r="H254" s="107">
        <v>16</v>
      </c>
      <c r="I254" s="107" t="s">
        <v>5325</v>
      </c>
      <c r="J254" s="107"/>
      <c r="K254" s="104">
        <f t="shared" si="16"/>
        <v>828125</v>
      </c>
    </row>
    <row r="255" spans="6:13" x14ac:dyDescent="0.35">
      <c r="G255" t="s">
        <v>5328</v>
      </c>
      <c r="H255" s="107">
        <f>+H253/H254</f>
        <v>3125</v>
      </c>
      <c r="I255" s="107" t="s">
        <v>5326</v>
      </c>
      <c r="J255" s="107"/>
      <c r="K255" s="104">
        <f t="shared" si="16"/>
        <v>831250</v>
      </c>
    </row>
    <row r="256" spans="6:13" x14ac:dyDescent="0.35">
      <c r="G256" t="s">
        <v>5329</v>
      </c>
      <c r="K256" s="104">
        <f t="shared" si="16"/>
        <v>834375</v>
      </c>
    </row>
    <row r="257" spans="6:13" x14ac:dyDescent="0.35">
      <c r="G257" t="s">
        <v>5330</v>
      </c>
      <c r="K257" s="104">
        <f t="shared" si="16"/>
        <v>837500</v>
      </c>
    </row>
    <row r="258" spans="6:13" x14ac:dyDescent="0.35">
      <c r="G258" t="s">
        <v>5331</v>
      </c>
      <c r="K258" s="104">
        <f t="shared" si="16"/>
        <v>840625</v>
      </c>
    </row>
    <row r="259" spans="6:13" x14ac:dyDescent="0.35">
      <c r="G259" t="s">
        <v>5323</v>
      </c>
      <c r="K259" s="104">
        <f t="shared" si="16"/>
        <v>843750</v>
      </c>
    </row>
    <row r="260" spans="6:13" x14ac:dyDescent="0.35">
      <c r="G260" t="s">
        <v>5324</v>
      </c>
      <c r="K260" s="104">
        <f t="shared" si="16"/>
        <v>846875</v>
      </c>
    </row>
    <row r="261" spans="6:13" x14ac:dyDescent="0.35">
      <c r="F261" s="15">
        <v>1973</v>
      </c>
      <c r="G261" s="15" t="s">
        <v>5318</v>
      </c>
      <c r="H261" s="15"/>
      <c r="I261" s="15"/>
      <c r="J261" s="15"/>
      <c r="K261" s="105">
        <v>850000</v>
      </c>
    </row>
    <row r="262" spans="6:13" x14ac:dyDescent="0.35">
      <c r="G262" t="s">
        <v>5319</v>
      </c>
      <c r="K262" s="104">
        <f>+K261+$H$269</f>
        <v>853846.15384615387</v>
      </c>
    </row>
    <row r="263" spans="6:13" x14ac:dyDescent="0.35">
      <c r="G263" t="s">
        <v>5320</v>
      </c>
      <c r="K263" s="104">
        <f t="shared" ref="K263:K273" si="17">+K262+$H$269</f>
        <v>857692.30769230775</v>
      </c>
    </row>
    <row r="264" spans="6:13" x14ac:dyDescent="0.35">
      <c r="F264" s="65">
        <f>+F252+1</f>
        <v>1974</v>
      </c>
      <c r="G264" s="65" t="s">
        <v>5321</v>
      </c>
      <c r="K264" s="106">
        <f t="shared" si="17"/>
        <v>861538.46153846162</v>
      </c>
      <c r="L264" s="104">
        <f>+K264-K252</f>
        <v>39663.461538461619</v>
      </c>
      <c r="M264" s="109">
        <v>859375</v>
      </c>
    </row>
    <row r="265" spans="6:13" x14ac:dyDescent="0.35">
      <c r="G265" t="s">
        <v>5332</v>
      </c>
      <c r="K265" s="104">
        <f t="shared" si="17"/>
        <v>865384.61538461549</v>
      </c>
    </row>
    <row r="266" spans="6:13" x14ac:dyDescent="0.35">
      <c r="G266" t="s">
        <v>5327</v>
      </c>
      <c r="K266" s="104">
        <f t="shared" si="17"/>
        <v>869230.76923076937</v>
      </c>
    </row>
    <row r="267" spans="6:13" x14ac:dyDescent="0.35">
      <c r="G267" t="s">
        <v>5328</v>
      </c>
      <c r="H267" s="107">
        <v>50000</v>
      </c>
      <c r="I267" s="107" t="s">
        <v>3822</v>
      </c>
      <c r="J267" s="107"/>
      <c r="K267" s="104">
        <f t="shared" si="17"/>
        <v>873076.92307692324</v>
      </c>
    </row>
    <row r="268" spans="6:13" x14ac:dyDescent="0.35">
      <c r="G268" t="s">
        <v>5329</v>
      </c>
      <c r="H268" s="107">
        <v>13</v>
      </c>
      <c r="I268" s="107" t="s">
        <v>5325</v>
      </c>
      <c r="J268" s="107"/>
      <c r="K268" s="104">
        <f t="shared" si="17"/>
        <v>876923.07692307711</v>
      </c>
    </row>
    <row r="269" spans="6:13" x14ac:dyDescent="0.35">
      <c r="G269" t="s">
        <v>5330</v>
      </c>
      <c r="H269" s="107">
        <f>+H267/H268</f>
        <v>3846.1538461538462</v>
      </c>
      <c r="I269" s="107" t="s">
        <v>5326</v>
      </c>
      <c r="J269" s="107"/>
      <c r="K269" s="104">
        <f t="shared" si="17"/>
        <v>880769.23076923098</v>
      </c>
    </row>
    <row r="270" spans="6:13" x14ac:dyDescent="0.35">
      <c r="G270" t="s">
        <v>5331</v>
      </c>
      <c r="K270" s="104">
        <f t="shared" si="17"/>
        <v>884615.38461538486</v>
      </c>
    </row>
    <row r="271" spans="6:13" x14ac:dyDescent="0.35">
      <c r="G271" t="s">
        <v>5323</v>
      </c>
      <c r="K271" s="104">
        <f t="shared" si="17"/>
        <v>888461.53846153873</v>
      </c>
    </row>
    <row r="272" spans="6:13" x14ac:dyDescent="0.35">
      <c r="G272" t="s">
        <v>5324</v>
      </c>
      <c r="K272" s="104">
        <f t="shared" si="17"/>
        <v>892307.6923076926</v>
      </c>
    </row>
    <row r="273" spans="6:13" x14ac:dyDescent="0.35">
      <c r="G273" t="s">
        <v>5318</v>
      </c>
      <c r="K273" s="104">
        <f t="shared" si="17"/>
        <v>896153.84615384648</v>
      </c>
    </row>
    <row r="274" spans="6:13" x14ac:dyDescent="0.35">
      <c r="F274" s="15">
        <v>1974</v>
      </c>
      <c r="G274" s="15" t="s">
        <v>5319</v>
      </c>
      <c r="H274" s="15"/>
      <c r="I274" s="15"/>
      <c r="J274" s="15"/>
      <c r="K274" s="105">
        <v>900000</v>
      </c>
    </row>
    <row r="275" spans="6:13" x14ac:dyDescent="0.35">
      <c r="G275" t="s">
        <v>5320</v>
      </c>
      <c r="K275" s="104">
        <f>+K274+$H$284</f>
        <v>902941.17647058819</v>
      </c>
    </row>
    <row r="276" spans="6:13" x14ac:dyDescent="0.35">
      <c r="F276" s="65">
        <f>+F264+1</f>
        <v>1975</v>
      </c>
      <c r="G276" s="65" t="s">
        <v>5321</v>
      </c>
      <c r="K276" s="106">
        <f t="shared" ref="K276:K290" si="18">+K275+$H$284</f>
        <v>905882.35294117639</v>
      </c>
      <c r="L276" s="104">
        <f>+K276-K264</f>
        <v>44343.891402714769</v>
      </c>
      <c r="M276" s="109">
        <v>907692</v>
      </c>
    </row>
    <row r="277" spans="6:13" x14ac:dyDescent="0.35">
      <c r="G277" t="s">
        <v>5332</v>
      </c>
      <c r="K277" s="104">
        <f t="shared" si="18"/>
        <v>908823.52941176458</v>
      </c>
    </row>
    <row r="278" spans="6:13" x14ac:dyDescent="0.35">
      <c r="G278" t="s">
        <v>5327</v>
      </c>
      <c r="K278" s="104">
        <f t="shared" si="18"/>
        <v>911764.70588235278</v>
      </c>
    </row>
    <row r="279" spans="6:13" x14ac:dyDescent="0.35">
      <c r="G279" t="s">
        <v>5328</v>
      </c>
      <c r="K279" s="104">
        <f t="shared" si="18"/>
        <v>914705.88235294097</v>
      </c>
    </row>
    <row r="280" spans="6:13" x14ac:dyDescent="0.35">
      <c r="G280" t="s">
        <v>5329</v>
      </c>
      <c r="K280" s="104">
        <f t="shared" si="18"/>
        <v>917647.05882352917</v>
      </c>
    </row>
    <row r="281" spans="6:13" x14ac:dyDescent="0.35">
      <c r="G281" t="s">
        <v>5330</v>
      </c>
      <c r="K281" s="104">
        <f t="shared" si="18"/>
        <v>920588.23529411736</v>
      </c>
    </row>
    <row r="282" spans="6:13" x14ac:dyDescent="0.35">
      <c r="G282" t="s">
        <v>5331</v>
      </c>
      <c r="H282" s="107">
        <v>50000</v>
      </c>
      <c r="I282" s="107" t="s">
        <v>3822</v>
      </c>
      <c r="J282" s="107"/>
      <c r="K282" s="104">
        <f t="shared" si="18"/>
        <v>923529.41176470555</v>
      </c>
    </row>
    <row r="283" spans="6:13" x14ac:dyDescent="0.35">
      <c r="G283" t="s">
        <v>5323</v>
      </c>
      <c r="H283" s="107">
        <v>17</v>
      </c>
      <c r="I283" s="107" t="s">
        <v>5325</v>
      </c>
      <c r="J283" s="107"/>
      <c r="K283" s="104">
        <f t="shared" si="18"/>
        <v>926470.58823529375</v>
      </c>
    </row>
    <row r="284" spans="6:13" x14ac:dyDescent="0.35">
      <c r="G284" t="s">
        <v>5324</v>
      </c>
      <c r="H284" s="107">
        <f>+H282/H283</f>
        <v>2941.1764705882351</v>
      </c>
      <c r="I284" s="107" t="s">
        <v>5326</v>
      </c>
      <c r="J284" s="107"/>
      <c r="K284" s="104">
        <f t="shared" si="18"/>
        <v>929411.76470588194</v>
      </c>
    </row>
    <row r="285" spans="6:13" x14ac:dyDescent="0.35">
      <c r="G285" t="s">
        <v>5318</v>
      </c>
      <c r="K285" s="104">
        <f t="shared" si="18"/>
        <v>932352.94117647014</v>
      </c>
    </row>
    <row r="286" spans="6:13" x14ac:dyDescent="0.35">
      <c r="G286" t="s">
        <v>5319</v>
      </c>
      <c r="K286" s="104">
        <f t="shared" si="18"/>
        <v>935294.11764705833</v>
      </c>
    </row>
    <row r="287" spans="6:13" x14ac:dyDescent="0.35">
      <c r="G287" t="s">
        <v>5320</v>
      </c>
      <c r="K287" s="104">
        <f t="shared" si="18"/>
        <v>938235.29411764652</v>
      </c>
    </row>
    <row r="288" spans="6:13" x14ac:dyDescent="0.35">
      <c r="F288" s="65">
        <f>+F276+1</f>
        <v>1976</v>
      </c>
      <c r="G288" s="65" t="s">
        <v>5321</v>
      </c>
      <c r="K288" s="106">
        <f t="shared" si="18"/>
        <v>941176.47058823472</v>
      </c>
      <c r="L288" s="104">
        <f>+K288-K276</f>
        <v>35294.11764705833</v>
      </c>
      <c r="M288" s="65">
        <v>941177</v>
      </c>
    </row>
    <row r="289" spans="6:13" x14ac:dyDescent="0.35">
      <c r="G289" t="s">
        <v>5332</v>
      </c>
      <c r="K289" s="104">
        <f t="shared" si="18"/>
        <v>944117.64705882291</v>
      </c>
    </row>
    <row r="290" spans="6:13" x14ac:dyDescent="0.35">
      <c r="G290" t="s">
        <v>5327</v>
      </c>
      <c r="K290" s="104">
        <f t="shared" si="18"/>
        <v>947058.82352941111</v>
      </c>
    </row>
    <row r="291" spans="6:13" x14ac:dyDescent="0.35">
      <c r="F291" s="15">
        <v>1976</v>
      </c>
      <c r="G291" s="15" t="s">
        <v>5328</v>
      </c>
      <c r="H291" s="15"/>
      <c r="I291" s="15"/>
      <c r="J291" s="15"/>
      <c r="K291" s="105">
        <v>950000</v>
      </c>
    </row>
    <row r="292" spans="6:13" x14ac:dyDescent="0.35">
      <c r="G292" t="s">
        <v>5329</v>
      </c>
      <c r="H292" s="107">
        <v>20000</v>
      </c>
      <c r="I292" s="107" t="s">
        <v>3822</v>
      </c>
      <c r="J292" s="107"/>
      <c r="K292" s="104">
        <f>+K291+$H$294</f>
        <v>954000</v>
      </c>
    </row>
    <row r="293" spans="6:13" x14ac:dyDescent="0.35">
      <c r="G293" t="s">
        <v>5330</v>
      </c>
      <c r="H293" s="107">
        <v>5</v>
      </c>
      <c r="I293" s="107" t="s">
        <v>5325</v>
      </c>
      <c r="J293" s="107"/>
      <c r="K293" s="104">
        <f t="shared" ref="K293:K295" si="19">+K292+$H$294</f>
        <v>958000</v>
      </c>
    </row>
    <row r="294" spans="6:13" x14ac:dyDescent="0.35">
      <c r="G294" t="s">
        <v>5331</v>
      </c>
      <c r="H294" s="107">
        <f>+H292/H293</f>
        <v>4000</v>
      </c>
      <c r="I294" s="107" t="s">
        <v>5326</v>
      </c>
      <c r="J294" s="107"/>
      <c r="K294" s="104">
        <f t="shared" si="19"/>
        <v>962000</v>
      </c>
    </row>
    <row r="295" spans="6:13" x14ac:dyDescent="0.35">
      <c r="G295" t="s">
        <v>5323</v>
      </c>
      <c r="K295" s="104">
        <f t="shared" si="19"/>
        <v>966000</v>
      </c>
    </row>
    <row r="296" spans="6:13" x14ac:dyDescent="0.35">
      <c r="F296" s="15">
        <v>1976</v>
      </c>
      <c r="G296" s="15" t="s">
        <v>5324</v>
      </c>
      <c r="H296" s="15"/>
      <c r="I296" s="15"/>
      <c r="J296" s="15"/>
      <c r="K296" s="105">
        <v>970000</v>
      </c>
    </row>
    <row r="297" spans="6:13" x14ac:dyDescent="0.35">
      <c r="G297" t="s">
        <v>5318</v>
      </c>
      <c r="H297" s="107">
        <v>20000</v>
      </c>
      <c r="I297" s="107" t="s">
        <v>3822</v>
      </c>
      <c r="J297" s="107"/>
      <c r="K297" s="104">
        <f>+K296+$H$299</f>
        <v>973333.33333333337</v>
      </c>
    </row>
    <row r="298" spans="6:13" x14ac:dyDescent="0.35">
      <c r="G298" t="s">
        <v>5319</v>
      </c>
      <c r="H298" s="107">
        <v>6</v>
      </c>
      <c r="I298" s="107" t="s">
        <v>5325</v>
      </c>
      <c r="J298" s="107"/>
      <c r="K298" s="104">
        <f t="shared" ref="K298:K301" si="20">+K297+$H$299</f>
        <v>976666.66666666674</v>
      </c>
    </row>
    <row r="299" spans="6:13" x14ac:dyDescent="0.35">
      <c r="G299" t="s">
        <v>5320</v>
      </c>
      <c r="H299" s="107">
        <f>+H297/H298</f>
        <v>3333.3333333333335</v>
      </c>
      <c r="I299" s="107" t="s">
        <v>5326</v>
      </c>
      <c r="J299" s="107"/>
      <c r="K299" s="104">
        <f t="shared" si="20"/>
        <v>980000.00000000012</v>
      </c>
    </row>
    <row r="300" spans="6:13" x14ac:dyDescent="0.35">
      <c r="F300" s="65">
        <f>+F288+1</f>
        <v>1977</v>
      </c>
      <c r="G300" s="65" t="s">
        <v>5321</v>
      </c>
      <c r="K300" s="106">
        <f t="shared" si="20"/>
        <v>983333.33333333349</v>
      </c>
      <c r="L300" s="104">
        <f>+K300-K288</f>
        <v>42156.86274509877</v>
      </c>
      <c r="M300" s="109">
        <v>986000</v>
      </c>
    </row>
    <row r="301" spans="6:13" x14ac:dyDescent="0.35">
      <c r="G301" t="s">
        <v>5332</v>
      </c>
      <c r="K301" s="104">
        <f t="shared" si="20"/>
        <v>986666.66666666686</v>
      </c>
    </row>
    <row r="302" spans="6:13" x14ac:dyDescent="0.35">
      <c r="F302" s="15">
        <v>1977</v>
      </c>
      <c r="G302" s="15" t="s">
        <v>5327</v>
      </c>
      <c r="H302" s="15"/>
      <c r="I302" s="15"/>
      <c r="J302" s="15"/>
      <c r="K302" s="105">
        <v>990000</v>
      </c>
    </row>
    <row r="303" spans="6:13" x14ac:dyDescent="0.35">
      <c r="G303" t="s">
        <v>5328</v>
      </c>
      <c r="K303" s="104">
        <f>+K302+$H$306</f>
        <v>991666.5</v>
      </c>
    </row>
    <row r="304" spans="6:13" x14ac:dyDescent="0.35">
      <c r="G304" t="s">
        <v>5329</v>
      </c>
      <c r="H304" s="107">
        <v>9999</v>
      </c>
      <c r="I304" s="107" t="s">
        <v>3822</v>
      </c>
      <c r="J304" s="107"/>
      <c r="K304" s="104">
        <f t="shared" ref="K304:K308" si="21">+K303+$H$306</f>
        <v>993333</v>
      </c>
    </row>
    <row r="305" spans="6:13" x14ac:dyDescent="0.35">
      <c r="G305" t="s">
        <v>5330</v>
      </c>
      <c r="H305" s="107">
        <v>6</v>
      </c>
      <c r="I305" s="107" t="s">
        <v>5325</v>
      </c>
      <c r="J305" s="107"/>
      <c r="K305" s="104">
        <f t="shared" si="21"/>
        <v>994999.5</v>
      </c>
    </row>
    <row r="306" spans="6:13" x14ac:dyDescent="0.35">
      <c r="G306" t="s">
        <v>5331</v>
      </c>
      <c r="H306" s="107">
        <f>+H304/H305</f>
        <v>1666.5</v>
      </c>
      <c r="I306" s="107" t="s">
        <v>5326</v>
      </c>
      <c r="J306" s="107"/>
      <c r="K306" s="104">
        <f t="shared" si="21"/>
        <v>996666</v>
      </c>
    </row>
    <row r="307" spans="6:13" x14ac:dyDescent="0.35">
      <c r="G307" t="s">
        <v>5323</v>
      </c>
      <c r="K307" s="104">
        <f t="shared" si="21"/>
        <v>998332.5</v>
      </c>
    </row>
    <row r="308" spans="6:13" x14ac:dyDescent="0.35">
      <c r="F308" s="15">
        <v>1977</v>
      </c>
      <c r="G308" s="15" t="s">
        <v>5324</v>
      </c>
      <c r="H308" s="15"/>
      <c r="I308" s="15"/>
      <c r="J308" s="15"/>
      <c r="K308" s="105">
        <f t="shared" si="21"/>
        <v>999999</v>
      </c>
    </row>
    <row r="309" spans="6:13" x14ac:dyDescent="0.35">
      <c r="G309" t="s">
        <v>5318</v>
      </c>
      <c r="H309" s="107">
        <v>5267</v>
      </c>
      <c r="I309" s="107" t="s">
        <v>3822</v>
      </c>
      <c r="J309" s="108" t="s">
        <v>5523</v>
      </c>
      <c r="K309" s="110">
        <f>+K308+$H$311-1000000</f>
        <v>1754.6666666666279</v>
      </c>
    </row>
    <row r="310" spans="6:13" x14ac:dyDescent="0.35">
      <c r="G310" t="s">
        <v>5319</v>
      </c>
      <c r="H310" s="107">
        <v>3</v>
      </c>
      <c r="I310" s="107" t="s">
        <v>5325</v>
      </c>
      <c r="J310" s="108" t="s">
        <v>5523</v>
      </c>
      <c r="K310" s="110">
        <f>+K309+$H$311</f>
        <v>3510.3333333332948</v>
      </c>
    </row>
    <row r="311" spans="6:13" x14ac:dyDescent="0.35">
      <c r="F311" s="15">
        <v>1977</v>
      </c>
      <c r="G311" s="15" t="s">
        <v>5320</v>
      </c>
      <c r="H311" s="107">
        <f>+H309/H310</f>
        <v>1755.6666666666667</v>
      </c>
      <c r="I311" s="107" t="s">
        <v>5326</v>
      </c>
      <c r="J311" s="108" t="s">
        <v>5523</v>
      </c>
      <c r="K311" s="110">
        <f t="shared" ref="K311" si="22">+K310+$H$311</f>
        <v>5265.9999999999618</v>
      </c>
    </row>
    <row r="312" spans="6:13" x14ac:dyDescent="0.35">
      <c r="F312" s="65">
        <f>+F300+1</f>
        <v>1978</v>
      </c>
      <c r="G312" s="65" t="s">
        <v>5321</v>
      </c>
      <c r="H312" s="111">
        <f>+K312-K311</f>
        <v>1475.0000000000382</v>
      </c>
      <c r="I312" s="107" t="s">
        <v>5522</v>
      </c>
      <c r="J312" s="112" t="s">
        <v>5523</v>
      </c>
      <c r="K312" s="67">
        <v>6741</v>
      </c>
      <c r="L312" s="104">
        <f>1006741-K300</f>
        <v>23407.666666666511</v>
      </c>
      <c r="M312" s="65" t="s">
        <v>3340</v>
      </c>
    </row>
    <row r="313" spans="6:13" x14ac:dyDescent="0.35">
      <c r="F313" s="15">
        <v>1978</v>
      </c>
      <c r="G313" s="15" t="s">
        <v>5332</v>
      </c>
      <c r="H313" s="113">
        <f>+K313-K312</f>
        <v>3325</v>
      </c>
      <c r="I313" s="107" t="s">
        <v>5522</v>
      </c>
      <c r="J313" s="114" t="s">
        <v>5524</v>
      </c>
      <c r="K313" s="66">
        <v>10066</v>
      </c>
    </row>
    <row r="314" spans="6:13" x14ac:dyDescent="0.35">
      <c r="F314" s="15">
        <v>1978</v>
      </c>
      <c r="G314" s="15" t="s">
        <v>5327</v>
      </c>
      <c r="H314" s="113">
        <f>+K314-K313</f>
        <v>2471</v>
      </c>
      <c r="I314" s="107" t="s">
        <v>5522</v>
      </c>
      <c r="J314" s="114" t="s">
        <v>5524</v>
      </c>
      <c r="K314" s="66">
        <v>12537</v>
      </c>
    </row>
    <row r="315" spans="6:13" x14ac:dyDescent="0.35">
      <c r="G315" t="s">
        <v>5328</v>
      </c>
    </row>
    <row r="316" spans="6:13" x14ac:dyDescent="0.35">
      <c r="G316" t="s">
        <v>5329</v>
      </c>
    </row>
    <row r="317" spans="6:13" x14ac:dyDescent="0.35">
      <c r="G317" t="s">
        <v>5330</v>
      </c>
    </row>
    <row r="318" spans="6:13" x14ac:dyDescent="0.35">
      <c r="G318" t="s">
        <v>5331</v>
      </c>
    </row>
    <row r="319" spans="6:13" x14ac:dyDescent="0.35">
      <c r="G319" t="s">
        <v>5323</v>
      </c>
    </row>
    <row r="320" spans="6:13" x14ac:dyDescent="0.35">
      <c r="G320" t="s">
        <v>5324</v>
      </c>
    </row>
    <row r="321" spans="6:12" x14ac:dyDescent="0.35">
      <c r="G321" t="s">
        <v>5318</v>
      </c>
    </row>
    <row r="322" spans="6:12" x14ac:dyDescent="0.35">
      <c r="G322" t="s">
        <v>5319</v>
      </c>
    </row>
    <row r="323" spans="6:12" x14ac:dyDescent="0.35">
      <c r="G323" t="s">
        <v>5320</v>
      </c>
    </row>
    <row r="324" spans="6:12" x14ac:dyDescent="0.35">
      <c r="F324">
        <f>+F312+1</f>
        <v>1979</v>
      </c>
      <c r="G324" t="s">
        <v>5321</v>
      </c>
      <c r="J324" t="s">
        <v>4038</v>
      </c>
      <c r="K324" s="43">
        <v>40550</v>
      </c>
      <c r="L324">
        <f>+K324-K312</f>
        <v>33809</v>
      </c>
    </row>
    <row r="325" spans="6:12" x14ac:dyDescent="0.35">
      <c r="G325" t="s">
        <v>5332</v>
      </c>
    </row>
    <row r="326" spans="6:12" x14ac:dyDescent="0.35">
      <c r="G326" t="s">
        <v>5327</v>
      </c>
    </row>
    <row r="327" spans="6:12" x14ac:dyDescent="0.35">
      <c r="G327" t="s">
        <v>5328</v>
      </c>
    </row>
    <row r="328" spans="6:12" x14ac:dyDescent="0.35">
      <c r="G328" t="s">
        <v>5329</v>
      </c>
    </row>
    <row r="329" spans="6:12" x14ac:dyDescent="0.35">
      <c r="G329" t="s">
        <v>5330</v>
      </c>
    </row>
    <row r="330" spans="6:12" x14ac:dyDescent="0.35">
      <c r="G330" t="s">
        <v>5331</v>
      </c>
    </row>
    <row r="331" spans="6:12" x14ac:dyDescent="0.35">
      <c r="G331" t="s">
        <v>5323</v>
      </c>
    </row>
    <row r="332" spans="6:12" x14ac:dyDescent="0.35">
      <c r="G332" t="s">
        <v>5324</v>
      </c>
    </row>
    <row r="333" spans="6:12" x14ac:dyDescent="0.35">
      <c r="G333" t="s">
        <v>5318</v>
      </c>
    </row>
    <row r="334" spans="6:12" x14ac:dyDescent="0.35">
      <c r="G334" t="s">
        <v>5319</v>
      </c>
      <c r="J334" t="s">
        <v>4038</v>
      </c>
      <c r="K334" s="43">
        <v>46511</v>
      </c>
      <c r="L334">
        <f>+K334-K324</f>
        <v>5961</v>
      </c>
    </row>
    <row r="335" spans="6:12" x14ac:dyDescent="0.35">
      <c r="G335" t="s">
        <v>5320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F372-B6C7-42C1-85E0-E56FFAA67432}">
  <dimension ref="C2:BX17"/>
  <sheetViews>
    <sheetView workbookViewId="0">
      <selection activeCell="L13" sqref="L13"/>
    </sheetView>
  </sheetViews>
  <sheetFormatPr defaultRowHeight="14.5" x14ac:dyDescent="0.35"/>
  <cols>
    <col min="7" max="7" width="2.81640625" customWidth="1"/>
    <col min="12" max="12" width="3.36328125" customWidth="1"/>
    <col min="17" max="17" width="3.54296875" customWidth="1"/>
    <col min="22" max="22" width="4.90625" customWidth="1"/>
    <col min="32" max="32" width="2" customWidth="1"/>
    <col min="37" max="37" width="3.54296875" customWidth="1"/>
    <col min="42" max="42" width="4.08984375" customWidth="1"/>
    <col min="47" max="47" width="3.08984375" customWidth="1"/>
    <col min="52" max="52" width="3.453125" customWidth="1"/>
    <col min="57" max="57" width="3.08984375" customWidth="1"/>
    <col min="62" max="62" width="3.36328125" customWidth="1"/>
    <col min="67" max="67" width="3.26953125" customWidth="1"/>
    <col min="72" max="72" width="3.26953125" customWidth="1"/>
  </cols>
  <sheetData>
    <row r="2" spans="3:76" x14ac:dyDescent="0.35">
      <c r="C2" t="s">
        <v>4883</v>
      </c>
      <c r="D2">
        <v>1</v>
      </c>
      <c r="F2">
        <v>1939</v>
      </c>
      <c r="H2" t="s">
        <v>4883</v>
      </c>
      <c r="I2">
        <v>2</v>
      </c>
      <c r="K2">
        <v>1940</v>
      </c>
      <c r="M2" t="s">
        <v>4883</v>
      </c>
      <c r="N2">
        <v>3</v>
      </c>
      <c r="P2">
        <v>1940</v>
      </c>
      <c r="R2" t="s">
        <v>4883</v>
      </c>
      <c r="S2">
        <v>4</v>
      </c>
      <c r="U2">
        <v>1941</v>
      </c>
      <c r="W2" t="s">
        <v>4883</v>
      </c>
      <c r="X2">
        <v>5</v>
      </c>
      <c r="Z2">
        <v>1941</v>
      </c>
      <c r="AB2" t="s">
        <v>4883</v>
      </c>
      <c r="AC2">
        <v>6</v>
      </c>
      <c r="AE2">
        <v>1941</v>
      </c>
      <c r="AG2" t="s">
        <v>4883</v>
      </c>
      <c r="AH2">
        <f>+AC2+1</f>
        <v>7</v>
      </c>
      <c r="AJ2">
        <v>1941</v>
      </c>
      <c r="AL2" t="s">
        <v>4883</v>
      </c>
      <c r="AM2">
        <f>+AH2+1</f>
        <v>8</v>
      </c>
      <c r="AO2">
        <v>1941</v>
      </c>
      <c r="AQ2" t="s">
        <v>4883</v>
      </c>
      <c r="AR2">
        <f>+AM2+1</f>
        <v>9</v>
      </c>
      <c r="AT2">
        <v>1942</v>
      </c>
      <c r="AV2" t="s">
        <v>4883</v>
      </c>
      <c r="AW2">
        <f>+AR2+1</f>
        <v>10</v>
      </c>
      <c r="AY2">
        <v>1942</v>
      </c>
      <c r="BA2" t="s">
        <v>4883</v>
      </c>
      <c r="BB2">
        <f>+AW2+1</f>
        <v>11</v>
      </c>
      <c r="BD2">
        <v>1943</v>
      </c>
      <c r="BF2" t="s">
        <v>4883</v>
      </c>
      <c r="BG2">
        <f>+BB2+1</f>
        <v>12</v>
      </c>
      <c r="BI2">
        <v>1947</v>
      </c>
      <c r="BK2" t="s">
        <v>4883</v>
      </c>
      <c r="BL2">
        <f>+BG2+1</f>
        <v>13</v>
      </c>
      <c r="BN2">
        <v>1947</v>
      </c>
      <c r="BP2" t="s">
        <v>4883</v>
      </c>
      <c r="BQ2">
        <f>+BL2+1</f>
        <v>14</v>
      </c>
      <c r="BS2">
        <v>1939</v>
      </c>
      <c r="BU2" t="s">
        <v>4883</v>
      </c>
      <c r="BV2">
        <f>+BQ2+1</f>
        <v>15</v>
      </c>
      <c r="BX2">
        <v>1939</v>
      </c>
    </row>
    <row r="4" spans="3:76" x14ac:dyDescent="0.35">
      <c r="C4" t="s">
        <v>4879</v>
      </c>
      <c r="F4">
        <v>6082</v>
      </c>
      <c r="H4" t="s">
        <v>4879</v>
      </c>
      <c r="K4">
        <v>7494</v>
      </c>
      <c r="M4" t="s">
        <v>4879</v>
      </c>
      <c r="P4">
        <v>7606</v>
      </c>
      <c r="R4" t="s">
        <v>4879</v>
      </c>
      <c r="U4">
        <v>8131</v>
      </c>
      <c r="W4" t="s">
        <v>4879</v>
      </c>
      <c r="Z4">
        <v>8323</v>
      </c>
      <c r="AB4" t="s">
        <v>4879</v>
      </c>
      <c r="AE4">
        <v>8627</v>
      </c>
      <c r="AG4" t="s">
        <v>4879</v>
      </c>
      <c r="AJ4">
        <v>8994</v>
      </c>
      <c r="AL4" t="s">
        <v>4879</v>
      </c>
      <c r="AO4">
        <v>9231</v>
      </c>
      <c r="AQ4" t="s">
        <v>4879</v>
      </c>
      <c r="AT4">
        <v>9820</v>
      </c>
      <c r="AV4" t="s">
        <v>4879</v>
      </c>
      <c r="AY4">
        <v>10563</v>
      </c>
      <c r="BA4" t="s">
        <v>4879</v>
      </c>
      <c r="BD4">
        <v>10430</v>
      </c>
      <c r="BF4" t="s">
        <v>4879</v>
      </c>
      <c r="BI4">
        <v>17965</v>
      </c>
      <c r="BK4" t="s">
        <v>4879</v>
      </c>
      <c r="BN4">
        <v>18258</v>
      </c>
      <c r="BP4" t="s">
        <v>4879</v>
      </c>
      <c r="BU4" t="s">
        <v>4879</v>
      </c>
    </row>
    <row r="6" spans="3:76" x14ac:dyDescent="0.35">
      <c r="C6" t="s">
        <v>4880</v>
      </c>
      <c r="F6">
        <v>6085</v>
      </c>
      <c r="H6" t="s">
        <v>4880</v>
      </c>
      <c r="K6">
        <v>7513</v>
      </c>
      <c r="M6" t="s">
        <v>4880</v>
      </c>
      <c r="P6">
        <v>7640</v>
      </c>
      <c r="R6" t="s">
        <v>4880</v>
      </c>
      <c r="U6">
        <v>8207</v>
      </c>
      <c r="W6" t="s">
        <v>4880</v>
      </c>
      <c r="Z6">
        <v>8385</v>
      </c>
      <c r="AB6" t="s">
        <v>4880</v>
      </c>
      <c r="AE6">
        <v>8634</v>
      </c>
      <c r="AG6" t="s">
        <v>4880</v>
      </c>
      <c r="AJ6">
        <v>9009</v>
      </c>
      <c r="AL6" t="s">
        <v>4880</v>
      </c>
      <c r="AO6">
        <v>9276</v>
      </c>
      <c r="AQ6" t="s">
        <v>4880</v>
      </c>
      <c r="AT6">
        <v>9834</v>
      </c>
      <c r="AV6" t="s">
        <v>4880</v>
      </c>
      <c r="AY6">
        <v>10565</v>
      </c>
      <c r="BA6" t="s">
        <v>4880</v>
      </c>
      <c r="BD6">
        <v>10438</v>
      </c>
      <c r="BF6" t="s">
        <v>4880</v>
      </c>
      <c r="BI6">
        <v>17976</v>
      </c>
      <c r="BK6" t="s">
        <v>4880</v>
      </c>
      <c r="BN6">
        <v>18268</v>
      </c>
      <c r="BP6" t="s">
        <v>4880</v>
      </c>
      <c r="BU6" t="s">
        <v>4880</v>
      </c>
    </row>
    <row r="8" spans="3:76" x14ac:dyDescent="0.35">
      <c r="C8" t="s">
        <v>4881</v>
      </c>
      <c r="F8">
        <v>6089</v>
      </c>
      <c r="H8" t="s">
        <v>4881</v>
      </c>
      <c r="K8">
        <v>7525</v>
      </c>
      <c r="M8" t="s">
        <v>4881</v>
      </c>
      <c r="P8">
        <v>7653</v>
      </c>
      <c r="R8" t="s">
        <v>4881</v>
      </c>
      <c r="U8">
        <v>8228</v>
      </c>
      <c r="W8" t="s">
        <v>4881</v>
      </c>
      <c r="Z8">
        <v>8385</v>
      </c>
      <c r="AB8" t="s">
        <v>4881</v>
      </c>
      <c r="AE8">
        <v>8646</v>
      </c>
      <c r="AG8" t="s">
        <v>4881</v>
      </c>
      <c r="AJ8">
        <v>9047</v>
      </c>
      <c r="AL8" t="s">
        <v>4881</v>
      </c>
      <c r="AO8">
        <v>9276</v>
      </c>
      <c r="AQ8" t="s">
        <v>4881</v>
      </c>
      <c r="AT8">
        <v>9970</v>
      </c>
      <c r="AV8" t="s">
        <v>4881</v>
      </c>
      <c r="AY8">
        <v>10605</v>
      </c>
      <c r="BA8" t="s">
        <v>4881</v>
      </c>
      <c r="BD8">
        <v>10539</v>
      </c>
      <c r="BF8" t="s">
        <v>4881</v>
      </c>
      <c r="BI8">
        <v>18050</v>
      </c>
      <c r="BK8" t="s">
        <v>4881</v>
      </c>
      <c r="BN8">
        <v>18341</v>
      </c>
      <c r="BP8" t="s">
        <v>4881</v>
      </c>
      <c r="BU8" t="s">
        <v>4881</v>
      </c>
    </row>
    <row r="10" spans="3:76" x14ac:dyDescent="0.35">
      <c r="C10" t="s">
        <v>4882</v>
      </c>
      <c r="F10">
        <v>6096</v>
      </c>
      <c r="H10" t="s">
        <v>4882</v>
      </c>
      <c r="K10">
        <v>7537</v>
      </c>
      <c r="M10" t="s">
        <v>4882</v>
      </c>
      <c r="P10">
        <v>7742</v>
      </c>
      <c r="R10" t="s">
        <v>4882</v>
      </c>
      <c r="U10">
        <v>8245</v>
      </c>
      <c r="W10" t="s">
        <v>4882</v>
      </c>
      <c r="Z10">
        <v>8386</v>
      </c>
      <c r="AB10" t="s">
        <v>4882</v>
      </c>
      <c r="AE10">
        <v>8669</v>
      </c>
      <c r="AG10" t="s">
        <v>4882</v>
      </c>
      <c r="AJ10">
        <v>9053</v>
      </c>
      <c r="AL10" t="s">
        <v>4882</v>
      </c>
      <c r="AO10">
        <v>9284</v>
      </c>
      <c r="AQ10" t="s">
        <v>4882</v>
      </c>
      <c r="AT10">
        <v>9990</v>
      </c>
      <c r="AV10" t="s">
        <v>4882</v>
      </c>
      <c r="AY10">
        <v>10607</v>
      </c>
      <c r="BA10" t="s">
        <v>4882</v>
      </c>
      <c r="BD10">
        <v>10544</v>
      </c>
      <c r="BF10" t="s">
        <v>4882</v>
      </c>
      <c r="BI10">
        <v>18066</v>
      </c>
      <c r="BK10" t="s">
        <v>4882</v>
      </c>
      <c r="BN10">
        <v>18351</v>
      </c>
      <c r="BP10" t="s">
        <v>4882</v>
      </c>
      <c r="BU10" t="s">
        <v>4882</v>
      </c>
    </row>
    <row r="13" spans="3:76" x14ac:dyDescent="0.35">
      <c r="C13" t="s">
        <v>4884</v>
      </c>
      <c r="F13">
        <f>+F8-F6</f>
        <v>4</v>
      </c>
      <c r="H13" t="s">
        <v>4884</v>
      </c>
      <c r="K13">
        <f>+K8-K6</f>
        <v>12</v>
      </c>
      <c r="M13" t="s">
        <v>4884</v>
      </c>
      <c r="P13">
        <f>+P8-P6</f>
        <v>13</v>
      </c>
      <c r="R13" t="s">
        <v>4884</v>
      </c>
      <c r="U13">
        <f>+U8-U6</f>
        <v>21</v>
      </c>
      <c r="W13" t="s">
        <v>4884</v>
      </c>
      <c r="Z13">
        <v>1</v>
      </c>
      <c r="AB13" t="s">
        <v>4884</v>
      </c>
      <c r="AE13">
        <f>+AE8-AE6</f>
        <v>12</v>
      </c>
      <c r="AG13" t="s">
        <v>4884</v>
      </c>
      <c r="AJ13">
        <f>+AJ8-AJ6</f>
        <v>38</v>
      </c>
      <c r="AL13" t="s">
        <v>4884</v>
      </c>
      <c r="AO13">
        <v>1</v>
      </c>
      <c r="AQ13" t="s">
        <v>4884</v>
      </c>
      <c r="AT13">
        <f>+AT8-AT6</f>
        <v>136</v>
      </c>
      <c r="AV13" t="s">
        <v>4884</v>
      </c>
      <c r="AY13">
        <f>+AY8-AY6</f>
        <v>40</v>
      </c>
      <c r="BA13" t="s">
        <v>4884</v>
      </c>
      <c r="BD13">
        <f>+BD8-BD6</f>
        <v>101</v>
      </c>
      <c r="BF13" t="s">
        <v>4884</v>
      </c>
      <c r="BI13">
        <f>+BI8-BI6</f>
        <v>74</v>
      </c>
      <c r="BK13" t="s">
        <v>4884</v>
      </c>
      <c r="BN13">
        <f>+BN8-BN6</f>
        <v>73</v>
      </c>
      <c r="BP13" t="s">
        <v>4884</v>
      </c>
      <c r="BS13">
        <f>+BS8-BS6</f>
        <v>0</v>
      </c>
      <c r="BU13" t="s">
        <v>4884</v>
      </c>
      <c r="BX13">
        <f>+BX8-BX6</f>
        <v>0</v>
      </c>
    </row>
    <row r="15" spans="3:76" x14ac:dyDescent="0.35">
      <c r="C15" t="s">
        <v>4885</v>
      </c>
      <c r="F15">
        <f>+F10-F4</f>
        <v>14</v>
      </c>
      <c r="H15" t="s">
        <v>4885</v>
      </c>
      <c r="K15">
        <f>+K10-K4</f>
        <v>43</v>
      </c>
      <c r="M15" t="s">
        <v>4885</v>
      </c>
      <c r="P15">
        <f>+P10-P4</f>
        <v>136</v>
      </c>
      <c r="R15" t="s">
        <v>4885</v>
      </c>
      <c r="U15">
        <f>+U10-U4</f>
        <v>114</v>
      </c>
      <c r="W15" t="s">
        <v>4885</v>
      </c>
      <c r="Z15">
        <f>+Z10-Z4</f>
        <v>63</v>
      </c>
      <c r="AB15" t="s">
        <v>4885</v>
      </c>
      <c r="AE15">
        <f>+AE10-AE4</f>
        <v>42</v>
      </c>
      <c r="AG15" t="s">
        <v>4885</v>
      </c>
      <c r="AJ15">
        <f>+AJ10-AJ4</f>
        <v>59</v>
      </c>
      <c r="AL15" t="s">
        <v>4885</v>
      </c>
      <c r="AO15">
        <f>+AO10-AO4</f>
        <v>53</v>
      </c>
      <c r="AQ15" t="s">
        <v>4885</v>
      </c>
      <c r="AT15">
        <f>+AT10-AT4</f>
        <v>170</v>
      </c>
      <c r="AV15" t="s">
        <v>4885</v>
      </c>
      <c r="AY15">
        <f>+AY10-AY4</f>
        <v>44</v>
      </c>
      <c r="BA15" t="s">
        <v>4885</v>
      </c>
      <c r="BD15">
        <f>+BD10-BD4</f>
        <v>114</v>
      </c>
      <c r="BF15" t="s">
        <v>4885</v>
      </c>
      <c r="BI15">
        <f>+BI10-BI4</f>
        <v>101</v>
      </c>
      <c r="BK15" t="s">
        <v>4885</v>
      </c>
      <c r="BN15">
        <f>+BN10-BN4</f>
        <v>93</v>
      </c>
      <c r="BP15" t="s">
        <v>4885</v>
      </c>
      <c r="BS15">
        <f>+BS10-BS4</f>
        <v>0</v>
      </c>
      <c r="BU15" t="s">
        <v>4885</v>
      </c>
      <c r="BX15">
        <f>+BX10-BX4</f>
        <v>0</v>
      </c>
    </row>
    <row r="17" spans="3:76" x14ac:dyDescent="0.35">
      <c r="C17" t="s">
        <v>4886</v>
      </c>
      <c r="F17">
        <v>3</v>
      </c>
      <c r="H17" t="s">
        <v>4886</v>
      </c>
      <c r="K17">
        <v>4</v>
      </c>
      <c r="M17" t="s">
        <v>4886</v>
      </c>
      <c r="P17">
        <v>2</v>
      </c>
      <c r="R17" t="s">
        <v>4886</v>
      </c>
      <c r="U17">
        <v>4</v>
      </c>
      <c r="W17" t="s">
        <v>4886</v>
      </c>
      <c r="Z17">
        <v>1</v>
      </c>
      <c r="AB17" t="s">
        <v>4886</v>
      </c>
      <c r="AE17">
        <v>5</v>
      </c>
      <c r="AG17" t="s">
        <v>4886</v>
      </c>
      <c r="AJ17">
        <v>6</v>
      </c>
      <c r="AL17" t="s">
        <v>4886</v>
      </c>
      <c r="AO17">
        <v>1</v>
      </c>
      <c r="AQ17" t="s">
        <v>4886</v>
      </c>
      <c r="AT17">
        <v>5</v>
      </c>
      <c r="AV17" t="s">
        <v>4886</v>
      </c>
      <c r="AY17">
        <v>7</v>
      </c>
      <c r="BA17" t="s">
        <v>4886</v>
      </c>
      <c r="BD17">
        <v>3</v>
      </c>
      <c r="BF17" t="s">
        <v>4886</v>
      </c>
      <c r="BI17">
        <v>5</v>
      </c>
      <c r="BK17" t="s">
        <v>4886</v>
      </c>
      <c r="BN17">
        <v>5</v>
      </c>
      <c r="BP17" t="s">
        <v>4886</v>
      </c>
      <c r="BS17">
        <v>5</v>
      </c>
      <c r="BU17" t="s">
        <v>4886</v>
      </c>
      <c r="BX17">
        <v>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7D044-C3BD-43E6-A027-67769B86E7F7}">
  <sheetPr codeName="Sheet3"/>
  <dimension ref="A1:W1063"/>
  <sheetViews>
    <sheetView workbookViewId="0">
      <selection activeCell="U4" sqref="U4"/>
    </sheetView>
  </sheetViews>
  <sheetFormatPr defaultRowHeight="14.5" x14ac:dyDescent="0.35"/>
  <sheetData>
    <row r="1" spans="2:23" x14ac:dyDescent="0.35">
      <c r="B1" s="14" t="s">
        <v>59</v>
      </c>
      <c r="C1" s="14" t="s">
        <v>25</v>
      </c>
      <c r="D1" s="14">
        <v>1778</v>
      </c>
      <c r="P1" s="1"/>
      <c r="Q1" s="14" t="s">
        <v>3064</v>
      </c>
    </row>
    <row r="2" spans="2:23" x14ac:dyDescent="0.35">
      <c r="B2" t="s">
        <v>59</v>
      </c>
      <c r="C2" t="s">
        <v>16</v>
      </c>
      <c r="D2">
        <v>3311</v>
      </c>
      <c r="E2" t="s">
        <v>17</v>
      </c>
      <c r="F2" t="s">
        <v>18</v>
      </c>
      <c r="G2" t="s">
        <v>19</v>
      </c>
      <c r="H2" t="s">
        <v>27</v>
      </c>
      <c r="I2" t="s">
        <v>46</v>
      </c>
      <c r="J2" t="s">
        <v>86</v>
      </c>
      <c r="L2" t="s">
        <v>139</v>
      </c>
      <c r="N2" t="s">
        <v>210</v>
      </c>
      <c r="O2" t="s">
        <v>24</v>
      </c>
      <c r="P2" s="1">
        <v>39842.38863425926</v>
      </c>
      <c r="Q2" s="14" t="s">
        <v>3064</v>
      </c>
      <c r="U2">
        <v>67</v>
      </c>
    </row>
    <row r="3" spans="2:23" x14ac:dyDescent="0.35">
      <c r="B3" s="14" t="s">
        <v>146</v>
      </c>
      <c r="C3" s="14" t="s">
        <v>25</v>
      </c>
      <c r="D3" s="14">
        <v>3416</v>
      </c>
      <c r="Q3" s="14" t="s">
        <v>3064</v>
      </c>
      <c r="U3">
        <v>111</v>
      </c>
    </row>
    <row r="4" spans="2:23" x14ac:dyDescent="0.35">
      <c r="B4" t="s">
        <v>95</v>
      </c>
      <c r="C4" t="s">
        <v>16</v>
      </c>
      <c r="D4">
        <v>4196</v>
      </c>
      <c r="E4" t="s">
        <v>17</v>
      </c>
      <c r="F4" t="s">
        <v>36</v>
      </c>
      <c r="G4" t="s">
        <v>38</v>
      </c>
      <c r="H4" t="s">
        <v>27</v>
      </c>
      <c r="I4" t="s">
        <v>172</v>
      </c>
      <c r="J4" t="s">
        <v>22</v>
      </c>
      <c r="N4" t="s">
        <v>246</v>
      </c>
      <c r="O4" t="s">
        <v>24</v>
      </c>
      <c r="P4" s="1">
        <v>39662.790925925925</v>
      </c>
      <c r="Q4" s="14" t="s">
        <v>3064</v>
      </c>
      <c r="U4">
        <v>868</v>
      </c>
    </row>
    <row r="5" spans="2:23" x14ac:dyDescent="0.35">
      <c r="B5" s="14" t="s">
        <v>221</v>
      </c>
      <c r="C5" s="14" t="s">
        <v>16</v>
      </c>
      <c r="D5" s="14">
        <v>6937</v>
      </c>
      <c r="Q5" s="14" t="s">
        <v>3064</v>
      </c>
    </row>
    <row r="6" spans="2:23" x14ac:dyDescent="0.35">
      <c r="B6" s="14" t="s">
        <v>186</v>
      </c>
      <c r="C6" s="14" t="s">
        <v>25</v>
      </c>
      <c r="D6" s="14">
        <v>17558</v>
      </c>
      <c r="E6" s="14"/>
      <c r="F6" s="14"/>
      <c r="G6" s="14"/>
      <c r="Q6" s="14" t="s">
        <v>3064</v>
      </c>
      <c r="U6">
        <f>SUM(U2:U5)</f>
        <v>1046</v>
      </c>
      <c r="W6">
        <f>178/868</f>
        <v>0.20506912442396313</v>
      </c>
    </row>
    <row r="7" spans="2:23" x14ac:dyDescent="0.35">
      <c r="B7" t="s">
        <v>59</v>
      </c>
      <c r="C7" t="s">
        <v>25</v>
      </c>
      <c r="D7">
        <v>2707</v>
      </c>
      <c r="E7" t="s">
        <v>73</v>
      </c>
      <c r="F7" t="s">
        <v>18</v>
      </c>
      <c r="G7" t="s">
        <v>19</v>
      </c>
      <c r="H7" t="s">
        <v>27</v>
      </c>
      <c r="I7" t="s">
        <v>21</v>
      </c>
      <c r="J7" t="s">
        <v>22</v>
      </c>
      <c r="L7" t="s">
        <v>188</v>
      </c>
      <c r="N7" t="s">
        <v>189</v>
      </c>
      <c r="O7" t="s">
        <v>24</v>
      </c>
      <c r="P7" s="1">
        <v>39915.116550925923</v>
      </c>
      <c r="Q7" s="14" t="s">
        <v>3076</v>
      </c>
    </row>
    <row r="8" spans="2:23" x14ac:dyDescent="0.35">
      <c r="B8" t="s">
        <v>146</v>
      </c>
      <c r="C8" t="s">
        <v>25</v>
      </c>
      <c r="D8">
        <v>3256</v>
      </c>
      <c r="E8" t="s">
        <v>17</v>
      </c>
      <c r="F8" t="s">
        <v>18</v>
      </c>
      <c r="G8" t="s">
        <v>19</v>
      </c>
      <c r="H8" t="s">
        <v>27</v>
      </c>
      <c r="I8" t="s">
        <v>21</v>
      </c>
      <c r="J8" t="s">
        <v>22</v>
      </c>
      <c r="L8" t="s">
        <v>139</v>
      </c>
      <c r="M8" t="s">
        <v>205</v>
      </c>
      <c r="N8" t="s">
        <v>206</v>
      </c>
      <c r="O8" t="s">
        <v>24</v>
      </c>
      <c r="P8" s="1">
        <v>39911.115231481483</v>
      </c>
      <c r="Q8" s="14" t="s">
        <v>3076</v>
      </c>
    </row>
    <row r="9" spans="2:23" x14ac:dyDescent="0.35">
      <c r="B9" t="s">
        <v>221</v>
      </c>
      <c r="C9" t="s">
        <v>25</v>
      </c>
      <c r="D9">
        <v>4519</v>
      </c>
      <c r="E9" t="s">
        <v>17</v>
      </c>
      <c r="F9" t="s">
        <v>18</v>
      </c>
      <c r="G9" t="s">
        <v>19</v>
      </c>
      <c r="H9" t="s">
        <v>27</v>
      </c>
      <c r="I9" t="s">
        <v>21</v>
      </c>
      <c r="J9" t="s">
        <v>144</v>
      </c>
      <c r="L9" t="s">
        <v>139</v>
      </c>
      <c r="M9" t="s">
        <v>205</v>
      </c>
      <c r="N9" t="s">
        <v>267</v>
      </c>
      <c r="O9" t="s">
        <v>34</v>
      </c>
      <c r="P9" s="1">
        <v>39915.018912037034</v>
      </c>
      <c r="Q9" s="14" t="s">
        <v>3076</v>
      </c>
    </row>
    <row r="10" spans="2:23" x14ac:dyDescent="0.35">
      <c r="B10" s="14" t="s">
        <v>221</v>
      </c>
      <c r="C10" s="14" t="s">
        <v>25</v>
      </c>
      <c r="D10" s="14">
        <v>5579</v>
      </c>
      <c r="F10" s="14">
        <v>1938</v>
      </c>
      <c r="Q10" s="14" t="s">
        <v>3076</v>
      </c>
    </row>
    <row r="11" spans="2:23" x14ac:dyDescent="0.35">
      <c r="B11" s="14" t="s">
        <v>221</v>
      </c>
      <c r="C11" s="14" t="s">
        <v>16</v>
      </c>
      <c r="D11" s="14">
        <v>6358</v>
      </c>
      <c r="F11" s="14"/>
      <c r="G11" s="14"/>
      <c r="H11" s="14"/>
      <c r="J11" s="14"/>
      <c r="Q11" s="14" t="s">
        <v>3076</v>
      </c>
    </row>
    <row r="12" spans="2:23" x14ac:dyDescent="0.35">
      <c r="B12" t="s">
        <v>59</v>
      </c>
      <c r="C12" t="s">
        <v>25</v>
      </c>
      <c r="D12">
        <v>6423</v>
      </c>
      <c r="E12" t="s">
        <v>17</v>
      </c>
      <c r="F12" t="s">
        <v>18</v>
      </c>
      <c r="G12" t="s">
        <v>19</v>
      </c>
      <c r="H12" t="s">
        <v>27</v>
      </c>
      <c r="I12" t="s">
        <v>21</v>
      </c>
      <c r="J12" t="s">
        <v>22</v>
      </c>
      <c r="L12" t="s">
        <v>81</v>
      </c>
      <c r="M12" t="s">
        <v>334</v>
      </c>
      <c r="O12" t="s">
        <v>24</v>
      </c>
      <c r="P12" s="1">
        <v>39915.028182870374</v>
      </c>
      <c r="Q12" s="14" t="s">
        <v>3076</v>
      </c>
    </row>
    <row r="13" spans="2:23" x14ac:dyDescent="0.35">
      <c r="B13" t="s">
        <v>221</v>
      </c>
      <c r="C13" t="s">
        <v>16</v>
      </c>
      <c r="D13">
        <v>6529</v>
      </c>
      <c r="E13" t="s">
        <v>17</v>
      </c>
      <c r="F13" t="s">
        <v>18</v>
      </c>
      <c r="G13" t="s">
        <v>19</v>
      </c>
      <c r="H13" t="s">
        <v>27</v>
      </c>
      <c r="I13" t="s">
        <v>21</v>
      </c>
      <c r="J13" t="s">
        <v>22</v>
      </c>
      <c r="M13" t="s">
        <v>205</v>
      </c>
      <c r="N13" t="s">
        <v>337</v>
      </c>
      <c r="O13" t="s">
        <v>34</v>
      </c>
      <c r="P13" s="1">
        <v>39915.044594907406</v>
      </c>
      <c r="Q13" s="14" t="s">
        <v>3076</v>
      </c>
    </row>
    <row r="14" spans="2:23" x14ac:dyDescent="0.35">
      <c r="B14" t="s">
        <v>327</v>
      </c>
      <c r="C14" t="s">
        <v>16</v>
      </c>
      <c r="D14">
        <v>7027</v>
      </c>
      <c r="E14" t="s">
        <v>17</v>
      </c>
      <c r="F14" t="s">
        <v>18</v>
      </c>
      <c r="G14" t="s">
        <v>19</v>
      </c>
      <c r="H14" t="s">
        <v>27</v>
      </c>
      <c r="I14" t="s">
        <v>21</v>
      </c>
      <c r="J14" t="s">
        <v>22</v>
      </c>
      <c r="O14" t="s">
        <v>24</v>
      </c>
      <c r="P14" s="1">
        <v>39915.045173611114</v>
      </c>
      <c r="Q14" s="14" t="s">
        <v>3076</v>
      </c>
      <c r="V14">
        <f>+U6-U4</f>
        <v>178</v>
      </c>
    </row>
    <row r="15" spans="2:23" x14ac:dyDescent="0.35">
      <c r="B15" t="s">
        <v>314</v>
      </c>
      <c r="C15" t="s">
        <v>16</v>
      </c>
      <c r="D15">
        <v>8616</v>
      </c>
      <c r="E15" t="s">
        <v>17</v>
      </c>
      <c r="F15" t="s">
        <v>18</v>
      </c>
      <c r="G15" t="s">
        <v>19</v>
      </c>
      <c r="H15" t="s">
        <v>27</v>
      </c>
      <c r="I15" t="s">
        <v>21</v>
      </c>
      <c r="J15" t="s">
        <v>22</v>
      </c>
      <c r="L15" t="s">
        <v>139</v>
      </c>
      <c r="N15" t="s">
        <v>386</v>
      </c>
      <c r="O15" t="s">
        <v>34</v>
      </c>
      <c r="P15" s="1">
        <v>40201.058356481481</v>
      </c>
      <c r="Q15" s="14" t="s">
        <v>3076</v>
      </c>
    </row>
    <row r="16" spans="2:23" x14ac:dyDescent="0.35">
      <c r="B16" s="14" t="s">
        <v>327</v>
      </c>
      <c r="C16" s="14" t="s">
        <v>25</v>
      </c>
      <c r="D16" s="14">
        <v>10672</v>
      </c>
      <c r="P16" s="1"/>
      <c r="Q16" s="14" t="s">
        <v>3076</v>
      </c>
    </row>
    <row r="17" spans="2:17" x14ac:dyDescent="0.35">
      <c r="B17" s="14" t="s">
        <v>186</v>
      </c>
      <c r="C17" s="14" t="s">
        <v>25</v>
      </c>
      <c r="D17" s="14">
        <v>12740</v>
      </c>
      <c r="F17" s="14"/>
      <c r="G17" s="14"/>
      <c r="H17" s="14"/>
      <c r="Q17" s="14" t="s">
        <v>3076</v>
      </c>
    </row>
    <row r="18" spans="2:17" x14ac:dyDescent="0.35">
      <c r="B18" s="14" t="s">
        <v>221</v>
      </c>
      <c r="C18" s="14" t="s">
        <v>25</v>
      </c>
      <c r="D18" s="14">
        <v>13145</v>
      </c>
      <c r="P18" s="1"/>
      <c r="Q18" s="14" t="s">
        <v>3076</v>
      </c>
    </row>
    <row r="19" spans="2:17" x14ac:dyDescent="0.35">
      <c r="B19" s="14" t="s">
        <v>327</v>
      </c>
      <c r="C19" s="14" t="s">
        <v>16</v>
      </c>
      <c r="D19" s="14">
        <v>23994</v>
      </c>
      <c r="Q19" s="14" t="s">
        <v>3076</v>
      </c>
    </row>
    <row r="20" spans="2:17" x14ac:dyDescent="0.35">
      <c r="B20" s="14" t="s">
        <v>327</v>
      </c>
      <c r="C20" s="14" t="s">
        <v>16</v>
      </c>
      <c r="D20" s="14">
        <v>10541</v>
      </c>
      <c r="Q20" s="14" t="s">
        <v>3109</v>
      </c>
    </row>
    <row r="21" spans="2:17" x14ac:dyDescent="0.35">
      <c r="B21" s="14" t="s">
        <v>221</v>
      </c>
      <c r="C21" s="14" t="s">
        <v>16</v>
      </c>
      <c r="D21" s="14">
        <v>18203</v>
      </c>
      <c r="E21" s="14"/>
      <c r="Q21" s="14" t="s">
        <v>3109</v>
      </c>
    </row>
    <row r="22" spans="2:17" x14ac:dyDescent="0.35">
      <c r="C22" s="14" t="s">
        <v>25</v>
      </c>
      <c r="D22" s="14">
        <v>226</v>
      </c>
      <c r="P22" s="1"/>
      <c r="Q22" t="s">
        <v>3137</v>
      </c>
    </row>
    <row r="23" spans="2:17" x14ac:dyDescent="0.35">
      <c r="C23" s="14" t="s">
        <v>25</v>
      </c>
      <c r="D23" s="14">
        <v>276</v>
      </c>
      <c r="P23" s="1"/>
      <c r="Q23" t="s">
        <v>3137</v>
      </c>
    </row>
    <row r="24" spans="2:17" x14ac:dyDescent="0.35">
      <c r="B24" t="s">
        <v>59</v>
      </c>
      <c r="C24" t="s">
        <v>25</v>
      </c>
      <c r="D24" s="14">
        <v>1027</v>
      </c>
      <c r="E24" t="s">
        <v>73</v>
      </c>
      <c r="F24" t="s">
        <v>36</v>
      </c>
      <c r="P24" s="1"/>
      <c r="Q24" t="s">
        <v>3137</v>
      </c>
    </row>
    <row r="25" spans="2:17" x14ac:dyDescent="0.35">
      <c r="B25" s="14" t="s">
        <v>92</v>
      </c>
      <c r="C25" s="14" t="s">
        <v>25</v>
      </c>
      <c r="D25" s="14">
        <v>1283</v>
      </c>
      <c r="P25" s="1"/>
      <c r="Q25" t="s">
        <v>3137</v>
      </c>
    </row>
    <row r="26" spans="2:17" x14ac:dyDescent="0.35">
      <c r="B26" s="14" t="s">
        <v>95</v>
      </c>
      <c r="C26" s="14" t="s">
        <v>25</v>
      </c>
      <c r="D26" s="14">
        <v>1853</v>
      </c>
      <c r="F26" s="14" t="s">
        <v>3080</v>
      </c>
      <c r="P26" s="1"/>
      <c r="Q26" t="s">
        <v>3137</v>
      </c>
    </row>
    <row r="27" spans="2:17" x14ac:dyDescent="0.35">
      <c r="B27" s="14" t="s">
        <v>146</v>
      </c>
      <c r="C27" s="14" t="s">
        <v>25</v>
      </c>
      <c r="D27" s="14">
        <v>2292</v>
      </c>
      <c r="Q27" t="s">
        <v>3137</v>
      </c>
    </row>
    <row r="28" spans="2:17" x14ac:dyDescent="0.35">
      <c r="B28" s="14" t="s">
        <v>95</v>
      </c>
      <c r="C28" s="14" t="s">
        <v>16</v>
      </c>
      <c r="D28" s="14">
        <v>2510</v>
      </c>
      <c r="P28" s="1"/>
      <c r="Q28" t="s">
        <v>3137</v>
      </c>
    </row>
    <row r="29" spans="2:17" x14ac:dyDescent="0.35">
      <c r="B29" s="14" t="s">
        <v>221</v>
      </c>
      <c r="C29" s="14" t="s">
        <v>25</v>
      </c>
      <c r="D29" s="14">
        <v>3699</v>
      </c>
      <c r="F29" s="14">
        <v>1937</v>
      </c>
      <c r="L29" s="14" t="s">
        <v>3089</v>
      </c>
      <c r="Q29" t="s">
        <v>3137</v>
      </c>
    </row>
    <row r="30" spans="2:17" x14ac:dyDescent="0.35">
      <c r="B30" s="14" t="s">
        <v>221</v>
      </c>
      <c r="C30" s="14" t="s">
        <v>25</v>
      </c>
      <c r="D30" s="14">
        <v>3938</v>
      </c>
      <c r="F30" s="14"/>
      <c r="G30" s="14"/>
      <c r="H30" s="14"/>
      <c r="Q30" t="s">
        <v>3137</v>
      </c>
    </row>
    <row r="31" spans="2:17" x14ac:dyDescent="0.35">
      <c r="B31" s="14" t="s">
        <v>95</v>
      </c>
      <c r="C31" s="14" t="s">
        <v>25</v>
      </c>
      <c r="D31" s="14">
        <v>4000</v>
      </c>
      <c r="E31" s="14" t="s">
        <v>82</v>
      </c>
      <c r="F31" s="14"/>
      <c r="G31" s="14"/>
      <c r="H31" s="14"/>
      <c r="Q31" t="s">
        <v>3137</v>
      </c>
    </row>
    <row r="32" spans="2:17" ht="16.5" x14ac:dyDescent="0.35">
      <c r="C32" s="14" t="s">
        <v>16</v>
      </c>
      <c r="D32" s="14">
        <v>4192</v>
      </c>
      <c r="L32" s="14" t="s">
        <v>3228</v>
      </c>
      <c r="Q32" t="s">
        <v>3137</v>
      </c>
    </row>
    <row r="33" spans="2:17" x14ac:dyDescent="0.35">
      <c r="B33" s="14" t="s">
        <v>59</v>
      </c>
      <c r="C33" s="14" t="s">
        <v>25</v>
      </c>
      <c r="D33" s="14">
        <v>4220</v>
      </c>
      <c r="F33" s="14"/>
      <c r="G33" s="14"/>
      <c r="H33" s="14"/>
      <c r="J33" s="14"/>
      <c r="Q33" t="s">
        <v>3137</v>
      </c>
    </row>
    <row r="34" spans="2:17" x14ac:dyDescent="0.35">
      <c r="B34" s="14" t="s">
        <v>146</v>
      </c>
      <c r="C34" s="14" t="s">
        <v>25</v>
      </c>
      <c r="D34" s="14">
        <v>6059</v>
      </c>
      <c r="Q34" t="s">
        <v>3137</v>
      </c>
    </row>
    <row r="35" spans="2:17" x14ac:dyDescent="0.35">
      <c r="B35" t="s">
        <v>314</v>
      </c>
      <c r="C35" t="s">
        <v>25</v>
      </c>
      <c r="D35" s="14">
        <v>6086</v>
      </c>
      <c r="L35" s="14" t="s">
        <v>3103</v>
      </c>
      <c r="P35" s="1"/>
      <c r="Q35" t="s">
        <v>3137</v>
      </c>
    </row>
    <row r="36" spans="2:17" x14ac:dyDescent="0.35">
      <c r="B36" s="14" t="s">
        <v>221</v>
      </c>
      <c r="C36" s="14" t="s">
        <v>16</v>
      </c>
      <c r="D36" s="14">
        <v>6946</v>
      </c>
      <c r="Q36" t="s">
        <v>3137</v>
      </c>
    </row>
    <row r="37" spans="2:17" x14ac:dyDescent="0.35">
      <c r="B37" s="14" t="s">
        <v>186</v>
      </c>
      <c r="C37" s="14" t="s">
        <v>25</v>
      </c>
      <c r="D37" s="14">
        <v>7937</v>
      </c>
      <c r="P37" s="1"/>
      <c r="Q37" t="s">
        <v>3137</v>
      </c>
    </row>
    <row r="38" spans="2:17" x14ac:dyDescent="0.35">
      <c r="B38" s="14" t="s">
        <v>314</v>
      </c>
      <c r="C38" s="14" t="s">
        <v>16</v>
      </c>
      <c r="D38" s="14">
        <v>8627</v>
      </c>
      <c r="F38" s="14"/>
      <c r="G38" s="14"/>
      <c r="H38" s="14"/>
      <c r="Q38" t="s">
        <v>3137</v>
      </c>
    </row>
    <row r="39" spans="2:17" x14ac:dyDescent="0.35">
      <c r="B39" s="14" t="s">
        <v>221</v>
      </c>
      <c r="C39" s="14" t="s">
        <v>16</v>
      </c>
      <c r="D39" s="14">
        <v>9159</v>
      </c>
      <c r="Q39" t="s">
        <v>3137</v>
      </c>
    </row>
    <row r="40" spans="2:17" x14ac:dyDescent="0.35">
      <c r="B40" s="14" t="s">
        <v>327</v>
      </c>
      <c r="C40" s="14" t="s">
        <v>25</v>
      </c>
      <c r="D40" s="14">
        <v>9206</v>
      </c>
      <c r="Q40" t="s">
        <v>3137</v>
      </c>
    </row>
    <row r="41" spans="2:17" x14ac:dyDescent="0.35">
      <c r="B41" s="14" t="s">
        <v>314</v>
      </c>
      <c r="C41" s="14" t="s">
        <v>25</v>
      </c>
      <c r="D41" s="14">
        <v>9276</v>
      </c>
      <c r="F41" s="14"/>
      <c r="G41" s="14"/>
      <c r="H41" s="14"/>
      <c r="Q41" t="s">
        <v>3137</v>
      </c>
    </row>
    <row r="42" spans="2:17" x14ac:dyDescent="0.35">
      <c r="B42" s="14" t="s">
        <v>327</v>
      </c>
      <c r="C42" s="14" t="s">
        <v>25</v>
      </c>
      <c r="D42" s="14">
        <v>9999</v>
      </c>
      <c r="Q42" t="s">
        <v>3137</v>
      </c>
    </row>
    <row r="43" spans="2:17" x14ac:dyDescent="0.35">
      <c r="B43" s="14" t="s">
        <v>327</v>
      </c>
      <c r="C43" s="14" t="s">
        <v>16</v>
      </c>
      <c r="D43" s="14">
        <v>10001</v>
      </c>
      <c r="F43" s="14"/>
      <c r="G43" s="14"/>
      <c r="H43" s="14"/>
      <c r="Q43" t="s">
        <v>3137</v>
      </c>
    </row>
    <row r="44" spans="2:17" x14ac:dyDescent="0.35">
      <c r="B44" s="14" t="s">
        <v>221</v>
      </c>
      <c r="C44" s="14" t="s">
        <v>25</v>
      </c>
      <c r="D44" s="14">
        <v>10112</v>
      </c>
      <c r="P44" s="1"/>
      <c r="Q44" t="s">
        <v>3137</v>
      </c>
    </row>
    <row r="45" spans="2:17" x14ac:dyDescent="0.35">
      <c r="B45" s="14" t="s">
        <v>186</v>
      </c>
      <c r="C45" s="14" t="s">
        <v>16</v>
      </c>
      <c r="D45" s="14">
        <v>10437</v>
      </c>
      <c r="Q45" t="s">
        <v>3137</v>
      </c>
    </row>
    <row r="46" spans="2:17" x14ac:dyDescent="0.35">
      <c r="B46" s="14" t="s">
        <v>221</v>
      </c>
      <c r="C46" s="14" t="s">
        <v>25</v>
      </c>
      <c r="D46" s="14">
        <v>11141</v>
      </c>
      <c r="Q46" t="s">
        <v>3137</v>
      </c>
    </row>
    <row r="47" spans="2:17" x14ac:dyDescent="0.35">
      <c r="B47" s="14" t="s">
        <v>221</v>
      </c>
      <c r="C47" s="14" t="s">
        <v>25</v>
      </c>
      <c r="D47" s="14">
        <v>15977</v>
      </c>
      <c r="F47" s="14"/>
      <c r="G47" s="14"/>
      <c r="H47" s="14"/>
      <c r="Q47" t="s">
        <v>3137</v>
      </c>
    </row>
    <row r="48" spans="2:17" x14ac:dyDescent="0.35">
      <c r="B48" s="14" t="s">
        <v>221</v>
      </c>
      <c r="C48" s="14" t="s">
        <v>25</v>
      </c>
      <c r="D48" s="14">
        <v>17067</v>
      </c>
      <c r="Q48" t="s">
        <v>3137</v>
      </c>
    </row>
    <row r="49" spans="2:20" x14ac:dyDescent="0.35">
      <c r="B49" s="14" t="s">
        <v>16</v>
      </c>
      <c r="C49" s="14" t="s">
        <v>221</v>
      </c>
      <c r="D49" s="14">
        <v>17786</v>
      </c>
      <c r="Q49" t="s">
        <v>3137</v>
      </c>
    </row>
    <row r="50" spans="2:20" x14ac:dyDescent="0.35">
      <c r="B50" s="14" t="s">
        <v>221</v>
      </c>
      <c r="C50" s="14" t="s">
        <v>25</v>
      </c>
      <c r="D50" s="14">
        <v>17864</v>
      </c>
      <c r="Q50" t="s">
        <v>3137</v>
      </c>
    </row>
    <row r="51" spans="2:20" x14ac:dyDescent="0.35">
      <c r="B51" s="14" t="s">
        <v>221</v>
      </c>
      <c r="C51" s="14" t="s">
        <v>16</v>
      </c>
      <c r="D51" s="14">
        <v>17904</v>
      </c>
      <c r="Q51" t="s">
        <v>3137</v>
      </c>
    </row>
    <row r="52" spans="2:20" x14ac:dyDescent="0.35">
      <c r="B52" s="14" t="s">
        <v>221</v>
      </c>
      <c r="C52" s="14" t="s">
        <v>25</v>
      </c>
      <c r="D52" s="14">
        <v>18422</v>
      </c>
      <c r="E52" s="14"/>
      <c r="Q52" t="s">
        <v>3137</v>
      </c>
    </row>
    <row r="53" spans="2:20" x14ac:dyDescent="0.35">
      <c r="B53" s="14" t="s">
        <v>221</v>
      </c>
      <c r="C53" s="14" t="s">
        <v>25</v>
      </c>
      <c r="D53" s="14">
        <v>18486</v>
      </c>
      <c r="F53" s="14"/>
      <c r="G53" s="14"/>
      <c r="H53" s="14"/>
      <c r="Q53" t="s">
        <v>3137</v>
      </c>
    </row>
    <row r="54" spans="2:20" x14ac:dyDescent="0.35">
      <c r="B54" s="14" t="s">
        <v>186</v>
      </c>
      <c r="C54" s="14" t="s">
        <v>25</v>
      </c>
      <c r="D54" s="14">
        <v>19443</v>
      </c>
      <c r="Q54" t="s">
        <v>3137</v>
      </c>
    </row>
    <row r="55" spans="2:20" x14ac:dyDescent="0.35">
      <c r="B55" s="14" t="s">
        <v>186</v>
      </c>
      <c r="C55" s="14" t="s">
        <v>25</v>
      </c>
      <c r="D55" s="14">
        <v>19648</v>
      </c>
      <c r="Q55" t="s">
        <v>3137</v>
      </c>
    </row>
    <row r="56" spans="2:20" x14ac:dyDescent="0.35">
      <c r="B56" s="14" t="s">
        <v>186</v>
      </c>
      <c r="C56" s="14" t="s">
        <v>25</v>
      </c>
      <c r="D56" s="14">
        <v>20233</v>
      </c>
      <c r="F56" s="14"/>
      <c r="G56" s="14"/>
      <c r="H56" s="14"/>
      <c r="Q56" t="s">
        <v>3137</v>
      </c>
    </row>
    <row r="57" spans="2:20" x14ac:dyDescent="0.35">
      <c r="B57" s="14" t="s">
        <v>221</v>
      </c>
      <c r="C57" s="14" t="s">
        <v>25</v>
      </c>
      <c r="D57" s="14">
        <v>20934</v>
      </c>
      <c r="F57" s="14"/>
      <c r="G57" s="14"/>
      <c r="H57" s="14"/>
      <c r="Q57" t="s">
        <v>3137</v>
      </c>
    </row>
    <row r="58" spans="2:20" x14ac:dyDescent="0.35">
      <c r="B58" s="14" t="s">
        <v>327</v>
      </c>
      <c r="C58" s="14" t="s">
        <v>25</v>
      </c>
      <c r="D58" s="14">
        <v>21306</v>
      </c>
      <c r="F58" s="14"/>
      <c r="Q58" t="s">
        <v>3137</v>
      </c>
    </row>
    <row r="59" spans="2:20" x14ac:dyDescent="0.35">
      <c r="B59" s="14" t="s">
        <v>15</v>
      </c>
      <c r="C59" s="14" t="s">
        <v>16</v>
      </c>
      <c r="D59" s="14">
        <v>22995</v>
      </c>
      <c r="N59" s="14" t="s">
        <v>3116</v>
      </c>
      <c r="Q59" t="s">
        <v>3137</v>
      </c>
    </row>
    <row r="60" spans="2:20" x14ac:dyDescent="0.35">
      <c r="B60" s="14" t="s">
        <v>327</v>
      </c>
      <c r="C60" s="14" t="s">
        <v>25</v>
      </c>
      <c r="D60" s="14">
        <v>23829</v>
      </c>
      <c r="Q60" t="s">
        <v>3137</v>
      </c>
    </row>
    <row r="61" spans="2:20" x14ac:dyDescent="0.35">
      <c r="B61" s="14" t="s">
        <v>314</v>
      </c>
      <c r="C61" s="14" t="s">
        <v>25</v>
      </c>
      <c r="D61" s="14">
        <v>24982</v>
      </c>
      <c r="P61" s="1"/>
      <c r="Q61" t="s">
        <v>3137</v>
      </c>
      <c r="T61">
        <v>67</v>
      </c>
    </row>
    <row r="62" spans="2:20" x14ac:dyDescent="0.35">
      <c r="C62" s="14" t="s">
        <v>25</v>
      </c>
      <c r="D62" s="14">
        <v>167</v>
      </c>
      <c r="E62" t="s">
        <v>17</v>
      </c>
      <c r="F62" t="s">
        <v>36</v>
      </c>
      <c r="G62" t="s">
        <v>19</v>
      </c>
      <c r="H62" t="s">
        <v>27</v>
      </c>
      <c r="J62" t="s">
        <v>3170</v>
      </c>
      <c r="L62" t="s">
        <v>3238</v>
      </c>
      <c r="N62" t="s">
        <v>3239</v>
      </c>
      <c r="P62" s="1"/>
      <c r="Q62" s="14" t="s">
        <v>3133</v>
      </c>
    </row>
    <row r="63" spans="2:20" x14ac:dyDescent="0.35">
      <c r="C63" t="s">
        <v>25</v>
      </c>
      <c r="D63">
        <v>424</v>
      </c>
      <c r="E63" t="s">
        <v>17</v>
      </c>
      <c r="F63" t="s">
        <v>36</v>
      </c>
      <c r="G63" t="s">
        <v>41</v>
      </c>
      <c r="H63" t="s">
        <v>27</v>
      </c>
      <c r="J63" t="s">
        <v>3240</v>
      </c>
      <c r="N63" t="s">
        <v>3241</v>
      </c>
      <c r="P63" s="1"/>
      <c r="Q63" t="s">
        <v>3133</v>
      </c>
    </row>
    <row r="64" spans="2:20" x14ac:dyDescent="0.35">
      <c r="B64" t="s">
        <v>95</v>
      </c>
      <c r="C64" t="s">
        <v>25</v>
      </c>
      <c r="D64">
        <v>825</v>
      </c>
      <c r="E64" t="s">
        <v>73</v>
      </c>
      <c r="F64" t="s">
        <v>26</v>
      </c>
      <c r="G64" t="s">
        <v>19</v>
      </c>
      <c r="H64" t="s">
        <v>27</v>
      </c>
      <c r="I64" t="s">
        <v>254</v>
      </c>
      <c r="J64" t="s">
        <v>22</v>
      </c>
      <c r="L64" t="s">
        <v>94</v>
      </c>
      <c r="P64" s="1"/>
      <c r="Q64" t="s">
        <v>3133</v>
      </c>
    </row>
    <row r="65" spans="1:17" x14ac:dyDescent="0.35">
      <c r="B65" t="s">
        <v>95</v>
      </c>
      <c r="C65" t="s">
        <v>25</v>
      </c>
      <c r="D65">
        <v>902</v>
      </c>
      <c r="E65" t="s">
        <v>73</v>
      </c>
      <c r="F65" t="s">
        <v>36</v>
      </c>
      <c r="G65" t="s">
        <v>19</v>
      </c>
      <c r="H65" t="s">
        <v>27</v>
      </c>
      <c r="J65" t="s">
        <v>22</v>
      </c>
      <c r="L65" t="s">
        <v>94</v>
      </c>
      <c r="N65" t="s">
        <v>82</v>
      </c>
      <c r="P65" t="s">
        <v>39</v>
      </c>
      <c r="Q65" t="s">
        <v>3133</v>
      </c>
    </row>
    <row r="66" spans="1:17" x14ac:dyDescent="0.35">
      <c r="B66" t="s">
        <v>95</v>
      </c>
      <c r="C66" t="s">
        <v>25</v>
      </c>
      <c r="D66">
        <v>961</v>
      </c>
      <c r="E66" t="s">
        <v>73</v>
      </c>
      <c r="F66" t="s">
        <v>36</v>
      </c>
      <c r="G66" t="s">
        <v>19</v>
      </c>
      <c r="H66" t="s">
        <v>27</v>
      </c>
      <c r="J66" t="s">
        <v>22</v>
      </c>
      <c r="L66" t="s">
        <v>3140</v>
      </c>
      <c r="P66" s="1"/>
      <c r="Q66" t="s">
        <v>3133</v>
      </c>
    </row>
    <row r="67" spans="1:17" x14ac:dyDescent="0.35">
      <c r="C67" t="s">
        <v>25</v>
      </c>
      <c r="D67">
        <v>979</v>
      </c>
      <c r="E67" t="s">
        <v>73</v>
      </c>
      <c r="F67" t="s">
        <v>26</v>
      </c>
      <c r="G67" t="s">
        <v>19</v>
      </c>
      <c r="H67" t="s">
        <v>27</v>
      </c>
      <c r="J67" t="s">
        <v>22</v>
      </c>
      <c r="L67" t="s">
        <v>94</v>
      </c>
      <c r="P67" s="1"/>
      <c r="Q67" t="s">
        <v>3133</v>
      </c>
    </row>
    <row r="68" spans="1:17" x14ac:dyDescent="0.35">
      <c r="A68" s="14"/>
      <c r="B68" t="s">
        <v>3216</v>
      </c>
      <c r="C68" t="s">
        <v>25</v>
      </c>
      <c r="D68" s="14">
        <v>1209</v>
      </c>
      <c r="E68" t="s">
        <v>17</v>
      </c>
      <c r="F68" t="s">
        <v>36</v>
      </c>
      <c r="G68" t="s">
        <v>41</v>
      </c>
      <c r="H68" t="s">
        <v>27</v>
      </c>
      <c r="J68" t="s">
        <v>3201</v>
      </c>
      <c r="L68" t="s">
        <v>3140</v>
      </c>
      <c r="N68" t="s">
        <v>3254</v>
      </c>
      <c r="P68" s="1"/>
      <c r="Q68" t="s">
        <v>3133</v>
      </c>
    </row>
    <row r="69" spans="1:17" x14ac:dyDescent="0.35">
      <c r="B69" t="s">
        <v>92</v>
      </c>
      <c r="C69" t="s">
        <v>25</v>
      </c>
      <c r="D69">
        <v>1320</v>
      </c>
      <c r="E69" t="s">
        <v>17</v>
      </c>
      <c r="F69" t="s">
        <v>3182</v>
      </c>
      <c r="G69" t="s">
        <v>19</v>
      </c>
      <c r="H69" t="s">
        <v>27</v>
      </c>
      <c r="J69" t="s">
        <v>86</v>
      </c>
      <c r="L69" t="s">
        <v>81</v>
      </c>
      <c r="N69" t="s">
        <v>3183</v>
      </c>
      <c r="P69" s="1"/>
      <c r="Q69" t="s">
        <v>3133</v>
      </c>
    </row>
    <row r="70" spans="1:17" x14ac:dyDescent="0.35">
      <c r="B70" t="s">
        <v>146</v>
      </c>
      <c r="C70" t="s">
        <v>25</v>
      </c>
      <c r="D70">
        <v>2367</v>
      </c>
      <c r="F70" t="s">
        <v>18</v>
      </c>
      <c r="K70">
        <v>460</v>
      </c>
      <c r="L70" t="s">
        <v>168</v>
      </c>
      <c r="Q70" t="s">
        <v>3133</v>
      </c>
    </row>
    <row r="71" spans="1:17" x14ac:dyDescent="0.35">
      <c r="B71" t="s">
        <v>146</v>
      </c>
      <c r="C71" t="s">
        <v>25</v>
      </c>
      <c r="D71">
        <v>2620</v>
      </c>
      <c r="F71" t="s">
        <v>18</v>
      </c>
      <c r="K71">
        <v>460</v>
      </c>
      <c r="L71" t="s">
        <v>3138</v>
      </c>
      <c r="Q71" t="s">
        <v>3133</v>
      </c>
    </row>
    <row r="72" spans="1:17" x14ac:dyDescent="0.35">
      <c r="B72" t="s">
        <v>95</v>
      </c>
      <c r="C72" t="s">
        <v>25</v>
      </c>
      <c r="D72">
        <v>2996</v>
      </c>
      <c r="E72" t="s">
        <v>73</v>
      </c>
      <c r="F72" t="s">
        <v>36</v>
      </c>
      <c r="G72" t="s">
        <v>19</v>
      </c>
      <c r="H72" t="s">
        <v>27</v>
      </c>
      <c r="J72" t="s">
        <v>3209</v>
      </c>
      <c r="L72" t="s">
        <v>94</v>
      </c>
      <c r="O72" t="s">
        <v>24</v>
      </c>
      <c r="P72" s="1"/>
      <c r="Q72" t="s">
        <v>3133</v>
      </c>
    </row>
    <row r="73" spans="1:17" x14ac:dyDescent="0.35">
      <c r="B73" t="s">
        <v>59</v>
      </c>
      <c r="C73" t="s">
        <v>16</v>
      </c>
      <c r="D73">
        <v>3107</v>
      </c>
      <c r="E73" t="s">
        <v>17</v>
      </c>
      <c r="F73" t="s">
        <v>18</v>
      </c>
      <c r="G73" t="s">
        <v>19</v>
      </c>
      <c r="H73" t="s">
        <v>27</v>
      </c>
      <c r="J73" t="s">
        <v>22</v>
      </c>
      <c r="L73" t="s">
        <v>3167</v>
      </c>
      <c r="P73" s="1"/>
      <c r="Q73" t="s">
        <v>3133</v>
      </c>
    </row>
    <row r="74" spans="1:17" x14ac:dyDescent="0.35">
      <c r="B74" t="s">
        <v>146</v>
      </c>
      <c r="C74" t="s">
        <v>25</v>
      </c>
      <c r="D74">
        <v>3206</v>
      </c>
      <c r="F74" t="s">
        <v>18</v>
      </c>
      <c r="G74" t="s">
        <v>19</v>
      </c>
      <c r="K74">
        <v>460</v>
      </c>
      <c r="L74" t="s">
        <v>3139</v>
      </c>
      <c r="P74" s="1"/>
      <c r="Q74" t="s">
        <v>3133</v>
      </c>
    </row>
    <row r="75" spans="1:17" x14ac:dyDescent="0.35">
      <c r="B75" t="s">
        <v>146</v>
      </c>
      <c r="C75" t="s">
        <v>25</v>
      </c>
      <c r="D75">
        <v>3364</v>
      </c>
      <c r="E75" t="s">
        <v>17</v>
      </c>
      <c r="F75" t="s">
        <v>18</v>
      </c>
      <c r="G75" t="s">
        <v>38</v>
      </c>
      <c r="H75" t="s">
        <v>27</v>
      </c>
      <c r="I75" t="s">
        <v>37</v>
      </c>
      <c r="J75" t="s">
        <v>22</v>
      </c>
      <c r="L75" t="s">
        <v>168</v>
      </c>
      <c r="O75" t="s">
        <v>24</v>
      </c>
      <c r="P75" s="1"/>
      <c r="Q75" t="s">
        <v>3133</v>
      </c>
    </row>
    <row r="76" spans="1:17" x14ac:dyDescent="0.35">
      <c r="B76" t="s">
        <v>221</v>
      </c>
      <c r="C76" t="s">
        <v>25</v>
      </c>
      <c r="D76">
        <v>3725</v>
      </c>
      <c r="E76" t="s">
        <v>17</v>
      </c>
      <c r="F76" t="s">
        <v>18</v>
      </c>
      <c r="G76" t="s">
        <v>38</v>
      </c>
      <c r="H76" t="s">
        <v>27</v>
      </c>
      <c r="J76" t="s">
        <v>22</v>
      </c>
      <c r="L76" t="s">
        <v>222</v>
      </c>
      <c r="N76" t="s">
        <v>223</v>
      </c>
      <c r="O76" t="s">
        <v>34</v>
      </c>
      <c r="P76" s="1"/>
      <c r="Q76" t="s">
        <v>3133</v>
      </c>
    </row>
    <row r="77" spans="1:17" x14ac:dyDescent="0.35">
      <c r="B77" s="14" t="s">
        <v>221</v>
      </c>
      <c r="C77" s="14" t="s">
        <v>25</v>
      </c>
      <c r="D77" s="14">
        <v>3924</v>
      </c>
      <c r="E77" t="s">
        <v>17</v>
      </c>
      <c r="F77" s="14" t="s">
        <v>18</v>
      </c>
      <c r="G77" s="14" t="s">
        <v>19</v>
      </c>
      <c r="H77" s="14"/>
      <c r="J77" s="14" t="s">
        <v>22</v>
      </c>
      <c r="L77" t="s">
        <v>3217</v>
      </c>
      <c r="N77" t="s">
        <v>3218</v>
      </c>
      <c r="Q77" t="s">
        <v>3133</v>
      </c>
    </row>
    <row r="78" spans="1:17" x14ac:dyDescent="0.35">
      <c r="B78" t="s">
        <v>221</v>
      </c>
      <c r="C78" t="s">
        <v>25</v>
      </c>
      <c r="D78">
        <v>4549</v>
      </c>
      <c r="E78" t="s">
        <v>17</v>
      </c>
      <c r="F78" t="s">
        <v>18</v>
      </c>
      <c r="G78" t="s">
        <v>19</v>
      </c>
      <c r="H78" t="s">
        <v>27</v>
      </c>
      <c r="J78" t="s">
        <v>22</v>
      </c>
      <c r="L78" t="s">
        <v>3167</v>
      </c>
      <c r="M78" t="s">
        <v>3173</v>
      </c>
      <c r="N78" t="s">
        <v>280</v>
      </c>
      <c r="O78" t="s">
        <v>34</v>
      </c>
      <c r="Q78" t="s">
        <v>3133</v>
      </c>
    </row>
    <row r="79" spans="1:17" x14ac:dyDescent="0.35">
      <c r="B79" t="s">
        <v>221</v>
      </c>
      <c r="C79" t="s">
        <v>25</v>
      </c>
      <c r="D79">
        <v>4788</v>
      </c>
      <c r="E79" t="s">
        <v>17</v>
      </c>
      <c r="F79" t="s">
        <v>26</v>
      </c>
      <c r="G79" t="s">
        <v>3166</v>
      </c>
      <c r="H79" t="s">
        <v>27</v>
      </c>
      <c r="J79" t="s">
        <v>43</v>
      </c>
      <c r="L79" t="s">
        <v>222</v>
      </c>
      <c r="N79" t="s">
        <v>3174</v>
      </c>
      <c r="O79" t="s">
        <v>3175</v>
      </c>
      <c r="P79" s="1"/>
      <c r="Q79" t="s">
        <v>3133</v>
      </c>
    </row>
    <row r="80" spans="1:17" x14ac:dyDescent="0.35">
      <c r="B80" t="s">
        <v>221</v>
      </c>
      <c r="C80" t="s">
        <v>25</v>
      </c>
      <c r="D80">
        <v>4866</v>
      </c>
      <c r="E80" t="s">
        <v>17</v>
      </c>
      <c r="F80" t="s">
        <v>18</v>
      </c>
      <c r="G80" t="s">
        <v>3166</v>
      </c>
      <c r="H80" t="s">
        <v>27</v>
      </c>
      <c r="J80" t="s">
        <v>43</v>
      </c>
      <c r="L80" t="s">
        <v>222</v>
      </c>
      <c r="O80" t="s">
        <v>3175</v>
      </c>
      <c r="P80" s="1"/>
      <c r="Q80" t="s">
        <v>3133</v>
      </c>
    </row>
    <row r="81" spans="2:17" x14ac:dyDescent="0.35">
      <c r="B81" t="s">
        <v>221</v>
      </c>
      <c r="C81" t="s">
        <v>25</v>
      </c>
      <c r="D81">
        <v>5468</v>
      </c>
      <c r="E81" t="s">
        <v>17</v>
      </c>
      <c r="F81" t="s">
        <v>18</v>
      </c>
      <c r="G81" t="s">
        <v>19</v>
      </c>
      <c r="H81" t="s">
        <v>27</v>
      </c>
      <c r="J81" t="s">
        <v>86</v>
      </c>
      <c r="L81" t="s">
        <v>222</v>
      </c>
      <c r="O81" t="s">
        <v>34</v>
      </c>
      <c r="P81" s="1"/>
      <c r="Q81" t="s">
        <v>3133</v>
      </c>
    </row>
    <row r="82" spans="2:17" x14ac:dyDescent="0.35">
      <c r="B82" t="s">
        <v>59</v>
      </c>
      <c r="C82" t="s">
        <v>25</v>
      </c>
      <c r="D82">
        <v>5507</v>
      </c>
      <c r="E82" t="s">
        <v>17</v>
      </c>
      <c r="F82" t="s">
        <v>18</v>
      </c>
      <c r="G82" t="s">
        <v>34</v>
      </c>
      <c r="H82" t="s">
        <v>27</v>
      </c>
      <c r="J82" t="s">
        <v>3170</v>
      </c>
      <c r="L82" t="s">
        <v>3236</v>
      </c>
      <c r="N82" t="s">
        <v>3237</v>
      </c>
      <c r="P82" s="1"/>
      <c r="Q82" t="s">
        <v>3133</v>
      </c>
    </row>
    <row r="83" spans="2:17" x14ac:dyDescent="0.35">
      <c r="B83" t="s">
        <v>221</v>
      </c>
      <c r="C83" t="s">
        <v>25</v>
      </c>
      <c r="D83">
        <v>5764</v>
      </c>
      <c r="E83" t="s">
        <v>17</v>
      </c>
      <c r="F83" t="s">
        <v>134</v>
      </c>
      <c r="G83" t="s">
        <v>19</v>
      </c>
      <c r="H83" t="s">
        <v>27</v>
      </c>
      <c r="J83" t="s">
        <v>43</v>
      </c>
      <c r="L83" t="s">
        <v>222</v>
      </c>
      <c r="M83" t="s">
        <v>3176</v>
      </c>
      <c r="N83" t="s">
        <v>285</v>
      </c>
      <c r="O83" t="s">
        <v>34</v>
      </c>
      <c r="P83" s="1"/>
      <c r="Q83" t="s">
        <v>3133</v>
      </c>
    </row>
    <row r="84" spans="2:17" x14ac:dyDescent="0.35">
      <c r="B84" t="s">
        <v>221</v>
      </c>
      <c r="C84" t="s">
        <v>25</v>
      </c>
      <c r="D84">
        <v>5774</v>
      </c>
      <c r="E84" t="s">
        <v>17</v>
      </c>
      <c r="F84" t="s">
        <v>18</v>
      </c>
      <c r="G84" t="s">
        <v>19</v>
      </c>
      <c r="H84" t="s">
        <v>27</v>
      </c>
      <c r="I84" t="s">
        <v>35</v>
      </c>
      <c r="J84" t="s">
        <v>22</v>
      </c>
      <c r="L84" t="s">
        <v>222</v>
      </c>
      <c r="M84" t="s">
        <v>3219</v>
      </c>
      <c r="P84" s="1"/>
      <c r="Q84" t="s">
        <v>3133</v>
      </c>
    </row>
    <row r="85" spans="2:17" x14ac:dyDescent="0.35">
      <c r="B85" t="s">
        <v>221</v>
      </c>
      <c r="C85" t="s">
        <v>25</v>
      </c>
      <c r="D85">
        <v>5846</v>
      </c>
      <c r="E85" t="s">
        <v>17</v>
      </c>
      <c r="F85" t="s">
        <v>134</v>
      </c>
      <c r="G85" t="s">
        <v>3166</v>
      </c>
      <c r="H85" t="s">
        <v>27</v>
      </c>
      <c r="J85" t="s">
        <v>3170</v>
      </c>
      <c r="L85" t="s">
        <v>222</v>
      </c>
      <c r="M85" t="s">
        <v>3176</v>
      </c>
      <c r="N85" t="s">
        <v>285</v>
      </c>
      <c r="O85" t="s">
        <v>34</v>
      </c>
      <c r="P85" s="1"/>
      <c r="Q85" t="s">
        <v>3133</v>
      </c>
    </row>
    <row r="86" spans="2:17" x14ac:dyDescent="0.35">
      <c r="B86" t="s">
        <v>3216</v>
      </c>
      <c r="C86" t="s">
        <v>25</v>
      </c>
      <c r="D86">
        <v>6041</v>
      </c>
      <c r="E86" t="s">
        <v>17</v>
      </c>
      <c r="F86" t="s">
        <v>18</v>
      </c>
      <c r="G86" t="s">
        <v>38</v>
      </c>
      <c r="H86" t="s">
        <v>27</v>
      </c>
      <c r="J86" t="s">
        <v>22</v>
      </c>
      <c r="L86" t="s">
        <v>3140</v>
      </c>
      <c r="O86" t="s">
        <v>24</v>
      </c>
      <c r="P86" s="1"/>
      <c r="Q86" t="s">
        <v>3133</v>
      </c>
    </row>
    <row r="87" spans="2:17" x14ac:dyDescent="0.35">
      <c r="B87" t="s">
        <v>221</v>
      </c>
      <c r="C87" t="s">
        <v>25</v>
      </c>
      <c r="D87">
        <v>6880</v>
      </c>
      <c r="E87" t="s">
        <v>17</v>
      </c>
      <c r="F87" t="s">
        <v>18</v>
      </c>
      <c r="G87" t="s">
        <v>19</v>
      </c>
      <c r="H87" t="s">
        <v>27</v>
      </c>
      <c r="I87" t="s">
        <v>28</v>
      </c>
      <c r="J87" t="s">
        <v>3170</v>
      </c>
      <c r="L87" t="s">
        <v>81</v>
      </c>
      <c r="O87" t="s">
        <v>34</v>
      </c>
      <c r="P87" t="s">
        <v>858</v>
      </c>
      <c r="Q87" t="s">
        <v>3133</v>
      </c>
    </row>
    <row r="88" spans="2:17" x14ac:dyDescent="0.35">
      <c r="B88" t="s">
        <v>327</v>
      </c>
      <c r="C88" t="s">
        <v>25</v>
      </c>
      <c r="D88">
        <v>7135</v>
      </c>
      <c r="E88" t="s">
        <v>17</v>
      </c>
      <c r="F88" t="s">
        <v>18</v>
      </c>
      <c r="G88" t="s">
        <v>19</v>
      </c>
      <c r="H88" t="s">
        <v>27</v>
      </c>
      <c r="J88" t="s">
        <v>22</v>
      </c>
      <c r="L88" t="s">
        <v>31</v>
      </c>
      <c r="P88" s="1"/>
      <c r="Q88" t="s">
        <v>3133</v>
      </c>
    </row>
    <row r="89" spans="2:17" x14ac:dyDescent="0.35">
      <c r="B89" t="s">
        <v>314</v>
      </c>
      <c r="C89" t="s">
        <v>25</v>
      </c>
      <c r="D89" s="14">
        <v>7513</v>
      </c>
      <c r="E89" t="s">
        <v>17</v>
      </c>
      <c r="F89" t="s">
        <v>18</v>
      </c>
      <c r="G89" t="s">
        <v>19</v>
      </c>
      <c r="H89" t="s">
        <v>27</v>
      </c>
      <c r="J89" t="s">
        <v>22</v>
      </c>
      <c r="K89" t="s">
        <v>3211</v>
      </c>
      <c r="L89" t="s">
        <v>3212</v>
      </c>
      <c r="M89" t="s">
        <v>3213</v>
      </c>
      <c r="N89" t="s">
        <v>3214</v>
      </c>
      <c r="O89" t="s">
        <v>34</v>
      </c>
      <c r="P89" s="1"/>
      <c r="Q89" t="s">
        <v>3133</v>
      </c>
    </row>
    <row r="90" spans="2:17" x14ac:dyDescent="0.35">
      <c r="B90" t="s">
        <v>314</v>
      </c>
      <c r="C90" t="s">
        <v>25</v>
      </c>
      <c r="D90" s="14">
        <v>7515</v>
      </c>
      <c r="E90" t="s">
        <v>17</v>
      </c>
      <c r="F90" t="s">
        <v>18</v>
      </c>
      <c r="G90" t="s">
        <v>19</v>
      </c>
      <c r="H90" t="s">
        <v>27</v>
      </c>
      <c r="J90" t="s">
        <v>22</v>
      </c>
      <c r="K90" t="s">
        <v>3211</v>
      </c>
      <c r="L90" t="s">
        <v>3212</v>
      </c>
      <c r="M90" t="s">
        <v>3213</v>
      </c>
      <c r="N90" t="s">
        <v>3214</v>
      </c>
      <c r="O90" t="s">
        <v>34</v>
      </c>
      <c r="P90" s="1"/>
      <c r="Q90" t="s">
        <v>3133</v>
      </c>
    </row>
    <row r="91" spans="2:17" x14ac:dyDescent="0.35">
      <c r="B91" t="s">
        <v>186</v>
      </c>
      <c r="C91" t="s">
        <v>25</v>
      </c>
      <c r="D91">
        <v>7575</v>
      </c>
      <c r="E91" t="s">
        <v>17</v>
      </c>
      <c r="F91" t="s">
        <v>18</v>
      </c>
      <c r="G91" t="s">
        <v>19</v>
      </c>
      <c r="H91" t="s">
        <v>27</v>
      </c>
      <c r="J91" t="s">
        <v>3172</v>
      </c>
      <c r="L91" t="s">
        <v>3171</v>
      </c>
      <c r="N91" t="s">
        <v>201</v>
      </c>
      <c r="O91" t="s">
        <v>24</v>
      </c>
      <c r="P91" s="1"/>
      <c r="Q91" t="s">
        <v>3133</v>
      </c>
    </row>
    <row r="92" spans="2:17" x14ac:dyDescent="0.35">
      <c r="B92" s="14" t="s">
        <v>314</v>
      </c>
      <c r="C92" s="14" t="s">
        <v>25</v>
      </c>
      <c r="D92" s="14">
        <v>7653</v>
      </c>
      <c r="E92" t="s">
        <v>17</v>
      </c>
      <c r="F92" s="14" t="s">
        <v>18</v>
      </c>
      <c r="G92" s="14" t="s">
        <v>19</v>
      </c>
      <c r="H92" s="14" t="s">
        <v>27</v>
      </c>
      <c r="J92" t="s">
        <v>22</v>
      </c>
      <c r="L92" t="s">
        <v>3215</v>
      </c>
      <c r="N92" t="s">
        <v>361</v>
      </c>
      <c r="O92" t="s">
        <v>34</v>
      </c>
      <c r="P92" s="1"/>
      <c r="Q92" t="s">
        <v>3133</v>
      </c>
    </row>
    <row r="93" spans="2:17" x14ac:dyDescent="0.35">
      <c r="B93" t="s">
        <v>221</v>
      </c>
      <c r="C93" t="s">
        <v>25</v>
      </c>
      <c r="D93">
        <v>7742</v>
      </c>
      <c r="E93" t="s">
        <v>17</v>
      </c>
      <c r="F93" t="s">
        <v>18</v>
      </c>
      <c r="G93" t="s">
        <v>19</v>
      </c>
      <c r="H93" t="s">
        <v>27</v>
      </c>
      <c r="J93" t="s">
        <v>3170</v>
      </c>
      <c r="M93" t="s">
        <v>3193</v>
      </c>
      <c r="O93" t="s">
        <v>34</v>
      </c>
      <c r="P93" s="1"/>
      <c r="Q93" t="s">
        <v>3133</v>
      </c>
    </row>
    <row r="94" spans="2:17" x14ac:dyDescent="0.35">
      <c r="B94" t="s">
        <v>3141</v>
      </c>
      <c r="C94" t="s">
        <v>25</v>
      </c>
      <c r="D94">
        <v>8207</v>
      </c>
      <c r="F94" t="s">
        <v>18</v>
      </c>
      <c r="G94" t="s">
        <v>19</v>
      </c>
      <c r="H94" t="s">
        <v>27</v>
      </c>
      <c r="J94" t="s">
        <v>22</v>
      </c>
      <c r="L94" t="s">
        <v>81</v>
      </c>
      <c r="O94" t="s">
        <v>3142</v>
      </c>
      <c r="P94" s="1"/>
      <c r="Q94" t="s">
        <v>3133</v>
      </c>
    </row>
    <row r="95" spans="2:17" x14ac:dyDescent="0.35">
      <c r="B95" t="s">
        <v>327</v>
      </c>
      <c r="C95" t="s">
        <v>25</v>
      </c>
      <c r="D95">
        <v>8431</v>
      </c>
      <c r="F95" t="s">
        <v>18</v>
      </c>
      <c r="G95" t="s">
        <v>19</v>
      </c>
      <c r="J95" t="s">
        <v>22</v>
      </c>
      <c r="L95" t="s">
        <v>3140</v>
      </c>
      <c r="P95" s="1"/>
      <c r="Q95" t="s">
        <v>3133</v>
      </c>
    </row>
    <row r="96" spans="2:17" x14ac:dyDescent="0.35">
      <c r="B96" t="s">
        <v>3244</v>
      </c>
      <c r="C96" t="s">
        <v>25</v>
      </c>
      <c r="D96">
        <v>8507</v>
      </c>
      <c r="E96" t="s">
        <v>17</v>
      </c>
      <c r="F96" t="s">
        <v>18</v>
      </c>
      <c r="G96" t="s">
        <v>19</v>
      </c>
      <c r="H96" t="s">
        <v>27</v>
      </c>
      <c r="J96" t="s">
        <v>22</v>
      </c>
      <c r="L96" t="s">
        <v>315</v>
      </c>
      <c r="O96" t="s">
        <v>34</v>
      </c>
      <c r="P96" s="1"/>
      <c r="Q96" t="s">
        <v>3133</v>
      </c>
    </row>
    <row r="97" spans="2:17" x14ac:dyDescent="0.35">
      <c r="B97" t="s">
        <v>186</v>
      </c>
      <c r="C97" t="s">
        <v>16</v>
      </c>
      <c r="D97">
        <v>8595</v>
      </c>
      <c r="E97" t="s">
        <v>17</v>
      </c>
      <c r="F97" t="s">
        <v>18</v>
      </c>
      <c r="G97" t="s">
        <v>19</v>
      </c>
      <c r="H97" t="s">
        <v>27</v>
      </c>
      <c r="J97" t="s">
        <v>3209</v>
      </c>
      <c r="L97" t="s">
        <v>3167</v>
      </c>
      <c r="O97" t="s">
        <v>24</v>
      </c>
      <c r="P97" s="1"/>
      <c r="Q97" t="s">
        <v>3133</v>
      </c>
    </row>
    <row r="98" spans="2:17" x14ac:dyDescent="0.35">
      <c r="B98" t="s">
        <v>314</v>
      </c>
      <c r="C98" t="s">
        <v>16</v>
      </c>
      <c r="D98">
        <v>8622</v>
      </c>
      <c r="E98" t="s">
        <v>17</v>
      </c>
      <c r="F98" t="s">
        <v>18</v>
      </c>
      <c r="G98" t="s">
        <v>3165</v>
      </c>
      <c r="H98" t="s">
        <v>27</v>
      </c>
      <c r="J98" t="s">
        <v>22</v>
      </c>
      <c r="L98" t="s">
        <v>139</v>
      </c>
      <c r="N98" t="s">
        <v>386</v>
      </c>
      <c r="O98" t="s">
        <v>34</v>
      </c>
      <c r="P98" s="1"/>
      <c r="Q98" s="14" t="s">
        <v>3133</v>
      </c>
    </row>
    <row r="99" spans="2:17" x14ac:dyDescent="0.35">
      <c r="B99" s="14" t="s">
        <v>314</v>
      </c>
      <c r="C99" s="14" t="s">
        <v>25</v>
      </c>
      <c r="D99" s="14">
        <v>8646</v>
      </c>
      <c r="E99" t="s">
        <v>17</v>
      </c>
      <c r="F99" s="14" t="s">
        <v>18</v>
      </c>
      <c r="G99" s="14" t="s">
        <v>19</v>
      </c>
      <c r="H99" s="14" t="s">
        <v>27</v>
      </c>
      <c r="J99" t="s">
        <v>22</v>
      </c>
      <c r="L99" t="s">
        <v>3215</v>
      </c>
      <c r="N99" t="s">
        <v>361</v>
      </c>
      <c r="O99" t="s">
        <v>34</v>
      </c>
      <c r="P99" s="1"/>
      <c r="Q99" t="s">
        <v>3133</v>
      </c>
    </row>
    <row r="100" spans="2:17" x14ac:dyDescent="0.35">
      <c r="B100" s="14" t="s">
        <v>327</v>
      </c>
      <c r="C100" s="14" t="s">
        <v>25</v>
      </c>
      <c r="D100" s="14">
        <v>8669</v>
      </c>
      <c r="E100" t="s">
        <v>17</v>
      </c>
      <c r="F100" s="14" t="s">
        <v>18</v>
      </c>
      <c r="G100" s="14" t="s">
        <v>19</v>
      </c>
      <c r="H100" s="14" t="s">
        <v>27</v>
      </c>
      <c r="J100" s="14" t="s">
        <v>22</v>
      </c>
      <c r="L100" t="s">
        <v>3140</v>
      </c>
      <c r="O100" t="s">
        <v>24</v>
      </c>
      <c r="P100" s="1"/>
      <c r="Q100" t="s">
        <v>3133</v>
      </c>
    </row>
    <row r="101" spans="2:17" x14ac:dyDescent="0.35">
      <c r="B101" t="s">
        <v>221</v>
      </c>
      <c r="C101" t="s">
        <v>25</v>
      </c>
      <c r="D101">
        <v>9058</v>
      </c>
      <c r="E101" t="s">
        <v>17</v>
      </c>
      <c r="F101" t="s">
        <v>18</v>
      </c>
      <c r="G101" t="s">
        <v>19</v>
      </c>
      <c r="H101" t="s">
        <v>27</v>
      </c>
      <c r="J101" t="s">
        <v>3170</v>
      </c>
      <c r="L101" t="s">
        <v>348</v>
      </c>
      <c r="O101" t="s">
        <v>34</v>
      </c>
      <c r="P101" s="1"/>
      <c r="Q101" t="s">
        <v>3133</v>
      </c>
    </row>
    <row r="102" spans="2:17" x14ac:dyDescent="0.35">
      <c r="B102" t="s">
        <v>221</v>
      </c>
      <c r="C102" t="s">
        <v>25</v>
      </c>
      <c r="D102">
        <v>10175</v>
      </c>
      <c r="E102" t="s">
        <v>17</v>
      </c>
      <c r="F102" t="s">
        <v>18</v>
      </c>
      <c r="H102" t="s">
        <v>27</v>
      </c>
      <c r="J102" t="s">
        <v>3170</v>
      </c>
      <c r="L102" t="s">
        <v>3177</v>
      </c>
      <c r="O102" t="s">
        <v>34</v>
      </c>
      <c r="P102" s="1"/>
      <c r="Q102" t="s">
        <v>3133</v>
      </c>
    </row>
    <row r="103" spans="2:17" x14ac:dyDescent="0.35">
      <c r="B103" t="s">
        <v>314</v>
      </c>
      <c r="C103" t="s">
        <v>16</v>
      </c>
      <c r="D103">
        <v>10272</v>
      </c>
      <c r="E103" t="s">
        <v>17</v>
      </c>
      <c r="F103" t="s">
        <v>18</v>
      </c>
      <c r="G103" t="s">
        <v>19</v>
      </c>
      <c r="H103" t="s">
        <v>27</v>
      </c>
      <c r="J103" t="s">
        <v>217</v>
      </c>
      <c r="L103" t="s">
        <v>3207</v>
      </c>
      <c r="N103" t="s">
        <v>3208</v>
      </c>
      <c r="O103" t="s">
        <v>34</v>
      </c>
      <c r="P103" s="1"/>
      <c r="Q103" t="s">
        <v>3133</v>
      </c>
    </row>
    <row r="104" spans="2:17" x14ac:dyDescent="0.35">
      <c r="B104" t="s">
        <v>221</v>
      </c>
      <c r="C104" t="s">
        <v>16</v>
      </c>
      <c r="D104">
        <v>10443</v>
      </c>
      <c r="E104" t="s">
        <v>17</v>
      </c>
      <c r="F104" t="s">
        <v>18</v>
      </c>
      <c r="G104" t="s">
        <v>19</v>
      </c>
      <c r="H104" t="s">
        <v>27</v>
      </c>
      <c r="J104" t="s">
        <v>3170</v>
      </c>
      <c r="L104" t="s">
        <v>3181</v>
      </c>
      <c r="O104" t="s">
        <v>34</v>
      </c>
      <c r="P104" s="1"/>
      <c r="Q104" t="s">
        <v>3133</v>
      </c>
    </row>
    <row r="105" spans="2:17" x14ac:dyDescent="0.35">
      <c r="B105" s="14" t="s">
        <v>327</v>
      </c>
      <c r="C105" s="14" t="s">
        <v>16</v>
      </c>
      <c r="D105" s="14">
        <v>10563</v>
      </c>
      <c r="E105" t="s">
        <v>17</v>
      </c>
      <c r="F105" s="14" t="s">
        <v>18</v>
      </c>
      <c r="G105" s="14" t="s">
        <v>19</v>
      </c>
      <c r="H105" s="14" t="s">
        <v>27</v>
      </c>
      <c r="J105" s="14" t="s">
        <v>3170</v>
      </c>
      <c r="L105" t="s">
        <v>3207</v>
      </c>
      <c r="O105" t="s">
        <v>24</v>
      </c>
      <c r="Q105" s="14" t="s">
        <v>3133</v>
      </c>
    </row>
    <row r="106" spans="2:17" x14ac:dyDescent="0.35">
      <c r="B106" s="14" t="s">
        <v>314</v>
      </c>
      <c r="C106" s="14" t="s">
        <v>25</v>
      </c>
      <c r="D106" s="14">
        <v>10565</v>
      </c>
      <c r="E106" t="s">
        <v>17</v>
      </c>
      <c r="F106" s="14" t="s">
        <v>18</v>
      </c>
      <c r="G106" s="14" t="s">
        <v>19</v>
      </c>
      <c r="H106" s="14" t="s">
        <v>27</v>
      </c>
      <c r="J106" s="14" t="s">
        <v>3170</v>
      </c>
      <c r="L106" s="14" t="s">
        <v>3232</v>
      </c>
      <c r="N106" t="s">
        <v>3233</v>
      </c>
      <c r="O106" t="s">
        <v>34</v>
      </c>
      <c r="Q106" s="14" t="s">
        <v>3133</v>
      </c>
    </row>
    <row r="107" spans="2:17" x14ac:dyDescent="0.35">
      <c r="B107" t="s">
        <v>314</v>
      </c>
      <c r="C107" t="s">
        <v>25</v>
      </c>
      <c r="D107">
        <v>10580</v>
      </c>
      <c r="E107" t="s">
        <v>17</v>
      </c>
      <c r="F107" t="s">
        <v>18</v>
      </c>
      <c r="G107" t="s">
        <v>19</v>
      </c>
      <c r="H107" t="s">
        <v>27</v>
      </c>
      <c r="J107" t="s">
        <v>3209</v>
      </c>
      <c r="L107" t="s">
        <v>3234</v>
      </c>
      <c r="N107" t="s">
        <v>3233</v>
      </c>
      <c r="O107" t="s">
        <v>34</v>
      </c>
      <c r="P107" s="1"/>
      <c r="Q107" t="s">
        <v>3133</v>
      </c>
    </row>
    <row r="108" spans="2:17" x14ac:dyDescent="0.35">
      <c r="B108" t="s">
        <v>314</v>
      </c>
      <c r="C108" t="s">
        <v>25</v>
      </c>
      <c r="D108">
        <v>10582</v>
      </c>
      <c r="E108" t="s">
        <v>17</v>
      </c>
      <c r="F108" t="s">
        <v>18</v>
      </c>
      <c r="H108" t="s">
        <v>27</v>
      </c>
      <c r="J108" t="s">
        <v>3209</v>
      </c>
      <c r="L108" t="s">
        <v>3234</v>
      </c>
      <c r="N108" t="s">
        <v>3233</v>
      </c>
      <c r="P108" s="1"/>
      <c r="Q108" t="s">
        <v>3133</v>
      </c>
    </row>
    <row r="109" spans="2:17" x14ac:dyDescent="0.35">
      <c r="B109" t="s">
        <v>221</v>
      </c>
      <c r="C109" t="s">
        <v>25</v>
      </c>
      <c r="D109">
        <v>11026</v>
      </c>
      <c r="E109" t="s">
        <v>17</v>
      </c>
      <c r="F109" t="s">
        <v>18</v>
      </c>
      <c r="G109" t="s">
        <v>19</v>
      </c>
      <c r="H109" t="s">
        <v>27</v>
      </c>
      <c r="J109" t="s">
        <v>22</v>
      </c>
      <c r="L109" t="s">
        <v>3220</v>
      </c>
      <c r="M109" t="s">
        <v>3178</v>
      </c>
      <c r="O109" t="s">
        <v>34</v>
      </c>
      <c r="P109" s="1"/>
      <c r="Q109" t="s">
        <v>3133</v>
      </c>
    </row>
    <row r="110" spans="2:17" x14ac:dyDescent="0.35">
      <c r="B110" t="s">
        <v>3244</v>
      </c>
      <c r="C110" t="s">
        <v>25</v>
      </c>
      <c r="D110">
        <v>11126</v>
      </c>
      <c r="E110" t="s">
        <v>17</v>
      </c>
      <c r="F110" t="s">
        <v>18</v>
      </c>
      <c r="G110" t="s">
        <v>19</v>
      </c>
      <c r="H110" t="s">
        <v>27</v>
      </c>
      <c r="J110" t="s">
        <v>217</v>
      </c>
      <c r="N110" t="s">
        <v>3259</v>
      </c>
      <c r="O110" t="s">
        <v>34</v>
      </c>
      <c r="P110" s="1"/>
      <c r="Q110" t="s">
        <v>3133</v>
      </c>
    </row>
    <row r="111" spans="2:17" x14ac:dyDescent="0.35">
      <c r="B111" t="s">
        <v>221</v>
      </c>
      <c r="C111" t="s">
        <v>16</v>
      </c>
      <c r="D111">
        <v>11170</v>
      </c>
      <c r="E111" t="s">
        <v>17</v>
      </c>
      <c r="F111" t="s">
        <v>18</v>
      </c>
      <c r="G111" t="s">
        <v>38</v>
      </c>
      <c r="H111" t="s">
        <v>27</v>
      </c>
      <c r="J111" t="s">
        <v>217</v>
      </c>
      <c r="K111">
        <v>468</v>
      </c>
      <c r="L111" t="s">
        <v>3181</v>
      </c>
      <c r="O111" t="s">
        <v>34</v>
      </c>
      <c r="P111" s="1"/>
      <c r="Q111" t="s">
        <v>3133</v>
      </c>
    </row>
    <row r="112" spans="2:17" x14ac:dyDescent="0.35">
      <c r="B112" t="s">
        <v>221</v>
      </c>
      <c r="C112" t="s">
        <v>25</v>
      </c>
      <c r="D112">
        <v>11306</v>
      </c>
      <c r="E112" t="s">
        <v>17</v>
      </c>
      <c r="G112" t="s">
        <v>19</v>
      </c>
      <c r="L112" t="s">
        <v>230</v>
      </c>
      <c r="O112" t="s">
        <v>34</v>
      </c>
      <c r="P112" s="1"/>
      <c r="Q112" t="s">
        <v>3133</v>
      </c>
    </row>
    <row r="113" spans="2:17" x14ac:dyDescent="0.35">
      <c r="B113" t="s">
        <v>221</v>
      </c>
      <c r="C113" t="s">
        <v>25</v>
      </c>
      <c r="D113">
        <v>11349</v>
      </c>
      <c r="E113" t="s">
        <v>17</v>
      </c>
      <c r="F113" t="s">
        <v>18</v>
      </c>
      <c r="G113" t="s">
        <v>19</v>
      </c>
      <c r="H113" t="s">
        <v>27</v>
      </c>
      <c r="J113" t="s">
        <v>22</v>
      </c>
      <c r="L113" t="s">
        <v>3225</v>
      </c>
      <c r="P113" s="1"/>
      <c r="Q113" t="s">
        <v>3133</v>
      </c>
    </row>
    <row r="114" spans="2:17" x14ac:dyDescent="0.35">
      <c r="B114" t="s">
        <v>221</v>
      </c>
      <c r="C114" t="s">
        <v>25</v>
      </c>
      <c r="D114">
        <v>11421</v>
      </c>
      <c r="E114" t="s">
        <v>17</v>
      </c>
      <c r="F114" t="s">
        <v>18</v>
      </c>
      <c r="G114" t="s">
        <v>19</v>
      </c>
      <c r="H114" t="s">
        <v>27</v>
      </c>
      <c r="L114" t="s">
        <v>3225</v>
      </c>
      <c r="O114" t="s">
        <v>3142</v>
      </c>
      <c r="P114" s="1"/>
      <c r="Q114" t="s">
        <v>3133</v>
      </c>
    </row>
    <row r="115" spans="2:17" x14ac:dyDescent="0.35">
      <c r="B115" t="s">
        <v>221</v>
      </c>
      <c r="C115" t="s">
        <v>25</v>
      </c>
      <c r="D115">
        <v>11430</v>
      </c>
      <c r="E115" t="s">
        <v>17</v>
      </c>
      <c r="F115" t="s">
        <v>18</v>
      </c>
      <c r="G115" t="s">
        <v>19</v>
      </c>
      <c r="H115" t="s">
        <v>27</v>
      </c>
      <c r="J115" t="s">
        <v>3209</v>
      </c>
      <c r="L115" t="s">
        <v>3225</v>
      </c>
      <c r="O115" t="s">
        <v>3142</v>
      </c>
      <c r="P115" s="1"/>
      <c r="Q115" t="s">
        <v>3133</v>
      </c>
    </row>
    <row r="116" spans="2:17" x14ac:dyDescent="0.35">
      <c r="B116" t="s">
        <v>3141</v>
      </c>
      <c r="C116" t="s">
        <v>25</v>
      </c>
      <c r="D116">
        <v>11525</v>
      </c>
      <c r="E116" t="s">
        <v>17</v>
      </c>
      <c r="F116" t="s">
        <v>18</v>
      </c>
      <c r="G116" t="s">
        <v>19</v>
      </c>
      <c r="H116" t="s">
        <v>27</v>
      </c>
      <c r="J116" t="s">
        <v>3209</v>
      </c>
      <c r="L116" t="s">
        <v>3234</v>
      </c>
      <c r="N116" t="s">
        <v>3233</v>
      </c>
      <c r="O116" t="s">
        <v>34</v>
      </c>
      <c r="P116" s="1"/>
      <c r="Q116" t="s">
        <v>3133</v>
      </c>
    </row>
    <row r="117" spans="2:17" x14ac:dyDescent="0.35">
      <c r="B117" t="s">
        <v>221</v>
      </c>
      <c r="C117" t="s">
        <v>25</v>
      </c>
      <c r="D117">
        <v>11544</v>
      </c>
      <c r="E117" t="s">
        <v>17</v>
      </c>
      <c r="F117" t="s">
        <v>18</v>
      </c>
      <c r="G117" t="s">
        <v>19</v>
      </c>
      <c r="H117" t="s">
        <v>27</v>
      </c>
      <c r="J117" t="s">
        <v>22</v>
      </c>
      <c r="L117" t="s">
        <v>3225</v>
      </c>
      <c r="O117" t="s">
        <v>3142</v>
      </c>
      <c r="P117" s="1"/>
      <c r="Q117" t="s">
        <v>3133</v>
      </c>
    </row>
    <row r="118" spans="2:17" x14ac:dyDescent="0.35">
      <c r="B118" t="s">
        <v>221</v>
      </c>
      <c r="C118" t="s">
        <v>25</v>
      </c>
      <c r="D118">
        <v>11892</v>
      </c>
      <c r="E118" t="s">
        <v>17</v>
      </c>
      <c r="F118" t="s">
        <v>18</v>
      </c>
      <c r="G118" t="s">
        <v>19</v>
      </c>
      <c r="H118" t="s">
        <v>27</v>
      </c>
      <c r="J118" t="s">
        <v>43</v>
      </c>
      <c r="L118" t="s">
        <v>315</v>
      </c>
      <c r="M118" t="s">
        <v>3178</v>
      </c>
      <c r="O118" t="s">
        <v>34</v>
      </c>
      <c r="P118" s="1"/>
      <c r="Q118" t="s">
        <v>3133</v>
      </c>
    </row>
    <row r="119" spans="2:17" x14ac:dyDescent="0.35">
      <c r="B119" t="s">
        <v>221</v>
      </c>
      <c r="C119" t="s">
        <v>25</v>
      </c>
      <c r="D119">
        <v>11907</v>
      </c>
      <c r="E119" t="s">
        <v>17</v>
      </c>
      <c r="F119" t="s">
        <v>18</v>
      </c>
      <c r="G119" t="s">
        <v>19</v>
      </c>
      <c r="H119" t="s">
        <v>27</v>
      </c>
      <c r="J119" t="s">
        <v>43</v>
      </c>
      <c r="L119" t="s">
        <v>315</v>
      </c>
      <c r="M119" t="s">
        <v>3178</v>
      </c>
      <c r="O119" t="s">
        <v>34</v>
      </c>
      <c r="P119" s="1"/>
      <c r="Q119" t="s">
        <v>3133</v>
      </c>
    </row>
    <row r="120" spans="2:17" x14ac:dyDescent="0.35">
      <c r="B120" t="s">
        <v>327</v>
      </c>
      <c r="C120" t="s">
        <v>16</v>
      </c>
      <c r="D120">
        <v>12429</v>
      </c>
      <c r="E120" t="s">
        <v>17</v>
      </c>
      <c r="F120" t="s">
        <v>18</v>
      </c>
      <c r="G120" t="s">
        <v>34</v>
      </c>
      <c r="H120" t="s">
        <v>27</v>
      </c>
      <c r="J120" t="s">
        <v>22</v>
      </c>
      <c r="L120" t="s">
        <v>90</v>
      </c>
      <c r="N120" t="s">
        <v>467</v>
      </c>
      <c r="O120" t="s">
        <v>24</v>
      </c>
      <c r="P120" s="1"/>
      <c r="Q120" t="s">
        <v>3133</v>
      </c>
    </row>
    <row r="121" spans="2:17" x14ac:dyDescent="0.35">
      <c r="B121" t="s">
        <v>221</v>
      </c>
      <c r="C121" t="s">
        <v>25</v>
      </c>
      <c r="D121">
        <v>12942</v>
      </c>
      <c r="E121" t="s">
        <v>17</v>
      </c>
      <c r="F121" t="s">
        <v>18</v>
      </c>
      <c r="G121" t="s">
        <v>34</v>
      </c>
      <c r="H121" t="s">
        <v>27</v>
      </c>
      <c r="J121" t="s">
        <v>86</v>
      </c>
      <c r="L121" t="s">
        <v>3242</v>
      </c>
      <c r="N121" t="s">
        <v>3243</v>
      </c>
      <c r="O121" t="s">
        <v>34</v>
      </c>
      <c r="P121" s="1"/>
      <c r="Q121" t="s">
        <v>3133</v>
      </c>
    </row>
    <row r="122" spans="2:17" x14ac:dyDescent="0.35">
      <c r="B122" t="s">
        <v>221</v>
      </c>
      <c r="C122" t="s">
        <v>25</v>
      </c>
      <c r="D122">
        <v>13043</v>
      </c>
      <c r="E122" t="s">
        <v>17</v>
      </c>
      <c r="F122" t="s">
        <v>18</v>
      </c>
      <c r="G122" t="s">
        <v>34</v>
      </c>
      <c r="H122" t="s">
        <v>27</v>
      </c>
      <c r="J122" t="s">
        <v>22</v>
      </c>
      <c r="L122" t="s">
        <v>81</v>
      </c>
      <c r="N122" t="s">
        <v>3187</v>
      </c>
      <c r="O122" t="s">
        <v>34</v>
      </c>
      <c r="P122" s="1"/>
      <c r="Q122" t="s">
        <v>3133</v>
      </c>
    </row>
    <row r="123" spans="2:17" x14ac:dyDescent="0.35">
      <c r="B123" t="s">
        <v>221</v>
      </c>
      <c r="C123" t="s">
        <v>25</v>
      </c>
      <c r="D123">
        <v>13073</v>
      </c>
      <c r="F123" t="s">
        <v>18</v>
      </c>
      <c r="G123" t="s">
        <v>34</v>
      </c>
      <c r="H123" t="s">
        <v>27</v>
      </c>
      <c r="J123" t="s">
        <v>22</v>
      </c>
      <c r="L123" t="s">
        <v>81</v>
      </c>
      <c r="N123" t="s">
        <v>3260</v>
      </c>
      <c r="O123" t="s">
        <v>34</v>
      </c>
      <c r="P123" s="1"/>
      <c r="Q123" t="s">
        <v>3133</v>
      </c>
    </row>
    <row r="124" spans="2:17" x14ac:dyDescent="0.35">
      <c r="B124" t="s">
        <v>221</v>
      </c>
      <c r="C124" t="s">
        <v>25</v>
      </c>
      <c r="D124">
        <v>13120</v>
      </c>
      <c r="E124" t="s">
        <v>17</v>
      </c>
      <c r="F124" t="s">
        <v>18</v>
      </c>
      <c r="G124" t="s">
        <v>19</v>
      </c>
      <c r="H124" t="s">
        <v>27</v>
      </c>
      <c r="J124" t="s">
        <v>22</v>
      </c>
      <c r="L124" t="s">
        <v>3188</v>
      </c>
      <c r="M124" t="s">
        <v>3189</v>
      </c>
      <c r="N124" t="s">
        <v>3187</v>
      </c>
      <c r="O124" t="s">
        <v>34</v>
      </c>
      <c r="P124" s="1"/>
      <c r="Q124" t="s">
        <v>3133</v>
      </c>
    </row>
    <row r="125" spans="2:17" x14ac:dyDescent="0.35">
      <c r="B125" s="14" t="s">
        <v>221</v>
      </c>
      <c r="C125" s="14" t="s">
        <v>25</v>
      </c>
      <c r="D125" s="14">
        <v>13560</v>
      </c>
      <c r="E125" t="s">
        <v>17</v>
      </c>
      <c r="F125" s="14" t="s">
        <v>18</v>
      </c>
      <c r="G125" s="14" t="s">
        <v>34</v>
      </c>
      <c r="H125" s="14" t="s">
        <v>27</v>
      </c>
      <c r="J125" s="14" t="s">
        <v>22</v>
      </c>
      <c r="L125" s="14" t="s">
        <v>3221</v>
      </c>
      <c r="N125" t="s">
        <v>3186</v>
      </c>
      <c r="O125" t="s">
        <v>3190</v>
      </c>
      <c r="Q125" t="s">
        <v>3133</v>
      </c>
    </row>
    <row r="126" spans="2:17" x14ac:dyDescent="0.35">
      <c r="B126" s="14" t="s">
        <v>221</v>
      </c>
      <c r="C126" s="14" t="s">
        <v>25</v>
      </c>
      <c r="D126" s="14">
        <v>13563</v>
      </c>
      <c r="E126" t="s">
        <v>17</v>
      </c>
      <c r="F126" s="14" t="s">
        <v>18</v>
      </c>
      <c r="G126" s="14" t="s">
        <v>34</v>
      </c>
      <c r="H126" s="14" t="s">
        <v>27</v>
      </c>
      <c r="J126" s="14" t="s">
        <v>22</v>
      </c>
      <c r="M126" t="s">
        <v>3197</v>
      </c>
      <c r="N126" t="s">
        <v>3186</v>
      </c>
      <c r="O126" t="s">
        <v>3190</v>
      </c>
      <c r="Q126" t="s">
        <v>3133</v>
      </c>
    </row>
    <row r="127" spans="2:17" x14ac:dyDescent="0.35">
      <c r="B127" t="s">
        <v>221</v>
      </c>
      <c r="C127" t="s">
        <v>25</v>
      </c>
      <c r="D127">
        <v>13597</v>
      </c>
      <c r="E127" t="s">
        <v>17</v>
      </c>
      <c r="F127" t="s">
        <v>18</v>
      </c>
      <c r="G127" t="s">
        <v>3179</v>
      </c>
      <c r="H127" t="s">
        <v>27</v>
      </c>
      <c r="J127" t="s">
        <v>86</v>
      </c>
      <c r="L127" t="s">
        <v>486</v>
      </c>
      <c r="O127" t="s">
        <v>3180</v>
      </c>
      <c r="P127" s="1"/>
      <c r="Q127" t="s">
        <v>3133</v>
      </c>
    </row>
    <row r="128" spans="2:17" x14ac:dyDescent="0.35">
      <c r="B128" t="s">
        <v>221</v>
      </c>
      <c r="C128" t="s">
        <v>25</v>
      </c>
      <c r="D128">
        <v>13600</v>
      </c>
      <c r="E128" t="s">
        <v>17</v>
      </c>
      <c r="F128" t="s">
        <v>18</v>
      </c>
      <c r="G128" t="s">
        <v>3142</v>
      </c>
      <c r="H128" t="s">
        <v>27</v>
      </c>
      <c r="J128" t="s">
        <v>3170</v>
      </c>
      <c r="N128" t="s">
        <v>3261</v>
      </c>
      <c r="O128" t="s">
        <v>3180</v>
      </c>
      <c r="P128" s="1"/>
      <c r="Q128" t="s">
        <v>3133</v>
      </c>
    </row>
    <row r="129" spans="2:17" x14ac:dyDescent="0.35">
      <c r="B129" t="s">
        <v>221</v>
      </c>
      <c r="C129" t="s">
        <v>25</v>
      </c>
      <c r="D129">
        <v>13875</v>
      </c>
      <c r="E129" t="s">
        <v>17</v>
      </c>
      <c r="F129" t="s">
        <v>18</v>
      </c>
      <c r="G129" t="s">
        <v>34</v>
      </c>
      <c r="H129" t="s">
        <v>27</v>
      </c>
      <c r="J129" t="s">
        <v>22</v>
      </c>
      <c r="L129" t="s">
        <v>139</v>
      </c>
      <c r="N129" t="s">
        <v>488</v>
      </c>
      <c r="O129" t="s">
        <v>34</v>
      </c>
      <c r="P129" s="1"/>
      <c r="Q129" t="s">
        <v>3133</v>
      </c>
    </row>
    <row r="130" spans="2:17" x14ac:dyDescent="0.35">
      <c r="B130" t="s">
        <v>221</v>
      </c>
      <c r="C130" t="s">
        <v>25</v>
      </c>
      <c r="D130">
        <v>14605</v>
      </c>
      <c r="E130" t="s">
        <v>17</v>
      </c>
      <c r="F130" t="s">
        <v>18</v>
      </c>
      <c r="G130" t="s">
        <v>34</v>
      </c>
      <c r="H130" t="s">
        <v>27</v>
      </c>
      <c r="J130" t="s">
        <v>3170</v>
      </c>
      <c r="L130" t="s">
        <v>81</v>
      </c>
      <c r="N130" t="s">
        <v>498</v>
      </c>
      <c r="O130" t="s">
        <v>24</v>
      </c>
      <c r="P130" s="1"/>
      <c r="Q130" t="s">
        <v>3133</v>
      </c>
    </row>
    <row r="131" spans="2:17" x14ac:dyDescent="0.35">
      <c r="B131" t="s">
        <v>314</v>
      </c>
      <c r="C131" t="s">
        <v>16</v>
      </c>
      <c r="D131">
        <v>14983</v>
      </c>
      <c r="E131" t="s">
        <v>17</v>
      </c>
      <c r="F131" t="s">
        <v>18</v>
      </c>
      <c r="G131" t="s">
        <v>19</v>
      </c>
      <c r="H131" t="s">
        <v>27</v>
      </c>
      <c r="J131" t="s">
        <v>3209</v>
      </c>
      <c r="L131" t="s">
        <v>3207</v>
      </c>
      <c r="M131" t="s">
        <v>3210</v>
      </c>
      <c r="O131" t="s">
        <v>167</v>
      </c>
      <c r="P131" s="1"/>
      <c r="Q131" t="s">
        <v>3133</v>
      </c>
    </row>
    <row r="132" spans="2:17" x14ac:dyDescent="0.35">
      <c r="B132" t="s">
        <v>221</v>
      </c>
      <c r="C132" t="s">
        <v>25</v>
      </c>
      <c r="D132">
        <v>15076</v>
      </c>
      <c r="E132" t="s">
        <v>17</v>
      </c>
      <c r="F132" t="s">
        <v>18</v>
      </c>
      <c r="G132" t="s">
        <v>19</v>
      </c>
      <c r="H132" t="s">
        <v>27</v>
      </c>
      <c r="J132" t="s">
        <v>3201</v>
      </c>
      <c r="L132" t="s">
        <v>3226</v>
      </c>
      <c r="O132" t="s">
        <v>167</v>
      </c>
      <c r="P132" s="1"/>
      <c r="Q132" t="s">
        <v>3133</v>
      </c>
    </row>
    <row r="133" spans="2:17" x14ac:dyDescent="0.35">
      <c r="B133" t="s">
        <v>3244</v>
      </c>
      <c r="C133" t="s">
        <v>25</v>
      </c>
      <c r="D133">
        <v>15327</v>
      </c>
      <c r="E133" t="s">
        <v>17</v>
      </c>
      <c r="F133" t="s">
        <v>18</v>
      </c>
      <c r="G133" t="s">
        <v>19</v>
      </c>
      <c r="H133" t="s">
        <v>27</v>
      </c>
      <c r="J133" t="s">
        <v>3170</v>
      </c>
      <c r="L133" t="s">
        <v>3245</v>
      </c>
      <c r="O133" t="s">
        <v>167</v>
      </c>
      <c r="P133" s="1"/>
      <c r="Q133" t="s">
        <v>3133</v>
      </c>
    </row>
    <row r="134" spans="2:17" x14ac:dyDescent="0.35">
      <c r="B134" t="s">
        <v>221</v>
      </c>
      <c r="C134" t="s">
        <v>25</v>
      </c>
      <c r="D134">
        <v>15556</v>
      </c>
      <c r="E134" t="s">
        <v>17</v>
      </c>
      <c r="F134" t="s">
        <v>18</v>
      </c>
      <c r="G134" t="s">
        <v>19</v>
      </c>
      <c r="H134" t="s">
        <v>27</v>
      </c>
      <c r="J134" t="s">
        <v>3222</v>
      </c>
      <c r="L134" t="s">
        <v>3223</v>
      </c>
      <c r="O134" t="s">
        <v>167</v>
      </c>
      <c r="P134" s="1"/>
      <c r="Q134" t="s">
        <v>3133</v>
      </c>
    </row>
    <row r="135" spans="2:17" x14ac:dyDescent="0.35">
      <c r="B135" t="s">
        <v>221</v>
      </c>
      <c r="C135" t="s">
        <v>25</v>
      </c>
      <c r="D135">
        <v>15560</v>
      </c>
      <c r="E135" t="s">
        <v>17</v>
      </c>
      <c r="G135" t="s">
        <v>19</v>
      </c>
      <c r="L135" t="s">
        <v>3223</v>
      </c>
      <c r="O135" t="s">
        <v>167</v>
      </c>
      <c r="P135" s="1"/>
      <c r="Q135" t="s">
        <v>3133</v>
      </c>
    </row>
    <row r="136" spans="2:17" x14ac:dyDescent="0.35">
      <c r="B136" t="s">
        <v>3141</v>
      </c>
      <c r="C136" t="s">
        <v>16</v>
      </c>
      <c r="D136">
        <v>15662</v>
      </c>
      <c r="F136" t="s">
        <v>18</v>
      </c>
      <c r="G136" t="s">
        <v>3166</v>
      </c>
      <c r="H136" t="s">
        <v>27</v>
      </c>
      <c r="J136" t="s">
        <v>304</v>
      </c>
      <c r="K136" t="s">
        <v>3167</v>
      </c>
      <c r="L136" t="s">
        <v>3168</v>
      </c>
      <c r="O136" t="s">
        <v>167</v>
      </c>
      <c r="P136" s="1"/>
      <c r="Q136" t="s">
        <v>3133</v>
      </c>
    </row>
    <row r="137" spans="2:17" x14ac:dyDescent="0.35">
      <c r="B137" t="s">
        <v>221</v>
      </c>
      <c r="C137" t="s">
        <v>25</v>
      </c>
      <c r="D137">
        <v>15878</v>
      </c>
      <c r="E137" t="s">
        <v>17</v>
      </c>
      <c r="F137" t="s">
        <v>18</v>
      </c>
      <c r="G137" t="s">
        <v>19</v>
      </c>
      <c r="H137" t="s">
        <v>27</v>
      </c>
      <c r="J137" t="s">
        <v>3201</v>
      </c>
      <c r="L137" t="s">
        <v>3225</v>
      </c>
      <c r="O137" t="s">
        <v>167</v>
      </c>
      <c r="P137" s="1"/>
      <c r="Q137" t="s">
        <v>3133</v>
      </c>
    </row>
    <row r="138" spans="2:17" x14ac:dyDescent="0.35">
      <c r="B138" t="s">
        <v>221</v>
      </c>
      <c r="C138" t="s">
        <v>25</v>
      </c>
      <c r="D138">
        <v>15916</v>
      </c>
      <c r="E138" t="s">
        <v>17</v>
      </c>
      <c r="F138" t="s">
        <v>18</v>
      </c>
      <c r="G138" t="s">
        <v>19</v>
      </c>
      <c r="H138" t="s">
        <v>27</v>
      </c>
      <c r="J138" t="s">
        <v>3209</v>
      </c>
      <c r="L138" t="s">
        <v>3246</v>
      </c>
      <c r="N138" t="s">
        <v>509</v>
      </c>
      <c r="O138" t="s">
        <v>167</v>
      </c>
      <c r="Q138" t="s">
        <v>3133</v>
      </c>
    </row>
    <row r="139" spans="2:17" x14ac:dyDescent="0.35">
      <c r="B139" t="s">
        <v>221</v>
      </c>
      <c r="C139" t="s">
        <v>25</v>
      </c>
      <c r="D139">
        <v>15969</v>
      </c>
      <c r="E139" t="s">
        <v>17</v>
      </c>
      <c r="F139" t="s">
        <v>18</v>
      </c>
      <c r="G139" t="s">
        <v>19</v>
      </c>
      <c r="H139" t="s">
        <v>27</v>
      </c>
      <c r="J139" t="s">
        <v>3170</v>
      </c>
      <c r="L139" t="s">
        <v>222</v>
      </c>
      <c r="O139" t="s">
        <v>167</v>
      </c>
      <c r="P139" s="1"/>
      <c r="Q139" t="s">
        <v>3133</v>
      </c>
    </row>
    <row r="140" spans="2:17" x14ac:dyDescent="0.35">
      <c r="B140" t="s">
        <v>221</v>
      </c>
      <c r="C140" t="s">
        <v>25</v>
      </c>
      <c r="D140">
        <v>16111</v>
      </c>
      <c r="E140" t="s">
        <v>17</v>
      </c>
      <c r="F140" t="s">
        <v>18</v>
      </c>
      <c r="G140" t="s">
        <v>19</v>
      </c>
      <c r="H140" t="s">
        <v>27</v>
      </c>
      <c r="J140" t="s">
        <v>22</v>
      </c>
      <c r="L140" t="s">
        <v>3226</v>
      </c>
      <c r="O140" t="s">
        <v>167</v>
      </c>
      <c r="P140" s="1"/>
      <c r="Q140" t="s">
        <v>3133</v>
      </c>
    </row>
    <row r="141" spans="2:17" x14ac:dyDescent="0.35">
      <c r="B141" t="s">
        <v>221</v>
      </c>
      <c r="C141" t="s">
        <v>25</v>
      </c>
      <c r="D141">
        <v>16493</v>
      </c>
      <c r="E141" t="s">
        <v>17</v>
      </c>
      <c r="F141" t="s">
        <v>18</v>
      </c>
      <c r="G141" t="s">
        <v>19</v>
      </c>
      <c r="H141" t="s">
        <v>27</v>
      </c>
      <c r="J141" t="s">
        <v>3224</v>
      </c>
      <c r="L141" t="s">
        <v>3225</v>
      </c>
      <c r="O141" t="s">
        <v>167</v>
      </c>
      <c r="Q141" t="s">
        <v>3133</v>
      </c>
    </row>
    <row r="142" spans="2:17" x14ac:dyDescent="0.35">
      <c r="B142" t="s">
        <v>221</v>
      </c>
      <c r="C142" t="s">
        <v>25</v>
      </c>
      <c r="D142">
        <v>16622</v>
      </c>
      <c r="E142" t="s">
        <v>17</v>
      </c>
      <c r="F142" t="s">
        <v>18</v>
      </c>
      <c r="G142" t="s">
        <v>19</v>
      </c>
      <c r="H142" t="s">
        <v>27</v>
      </c>
      <c r="J142" t="s">
        <v>22</v>
      </c>
      <c r="L142" t="s">
        <v>3226</v>
      </c>
      <c r="M142" s="2"/>
      <c r="P142" s="1"/>
      <c r="Q142" t="s">
        <v>3133</v>
      </c>
    </row>
    <row r="143" spans="2:17" x14ac:dyDescent="0.35">
      <c r="B143" t="s">
        <v>221</v>
      </c>
      <c r="C143" t="s">
        <v>25</v>
      </c>
      <c r="D143">
        <v>16667</v>
      </c>
      <c r="E143" t="s">
        <v>17</v>
      </c>
      <c r="F143" t="s">
        <v>18</v>
      </c>
      <c r="G143" t="s">
        <v>19</v>
      </c>
      <c r="H143" t="s">
        <v>27</v>
      </c>
      <c r="J143" t="s">
        <v>22</v>
      </c>
      <c r="L143" t="s">
        <v>3226</v>
      </c>
      <c r="O143" t="s">
        <v>167</v>
      </c>
      <c r="P143" s="1"/>
      <c r="Q143" t="s">
        <v>3133</v>
      </c>
    </row>
    <row r="144" spans="2:17" x14ac:dyDescent="0.35">
      <c r="B144" t="s">
        <v>221</v>
      </c>
      <c r="C144" t="s">
        <v>25</v>
      </c>
      <c r="D144">
        <v>16759</v>
      </c>
      <c r="E144" t="s">
        <v>17</v>
      </c>
      <c r="F144" t="s">
        <v>18</v>
      </c>
      <c r="G144" t="s">
        <v>19</v>
      </c>
      <c r="H144" t="s">
        <v>27</v>
      </c>
      <c r="J144" t="s">
        <v>3170</v>
      </c>
      <c r="L144" t="s">
        <v>230</v>
      </c>
      <c r="O144" t="s">
        <v>167</v>
      </c>
      <c r="P144" s="1"/>
      <c r="Q144" t="s">
        <v>3133</v>
      </c>
    </row>
    <row r="145" spans="2:17" x14ac:dyDescent="0.35">
      <c r="B145" t="s">
        <v>314</v>
      </c>
      <c r="C145" t="s">
        <v>16</v>
      </c>
      <c r="D145">
        <v>16966</v>
      </c>
      <c r="F145" t="s">
        <v>18</v>
      </c>
      <c r="G145" t="s">
        <v>19</v>
      </c>
      <c r="H145" t="s">
        <v>27</v>
      </c>
      <c r="J145" t="s">
        <v>3170</v>
      </c>
      <c r="L145" t="s">
        <v>3169</v>
      </c>
      <c r="N145" t="s">
        <v>534</v>
      </c>
      <c r="O145" t="s">
        <v>34</v>
      </c>
      <c r="Q145" t="s">
        <v>3133</v>
      </c>
    </row>
    <row r="146" spans="2:17" x14ac:dyDescent="0.35">
      <c r="B146" t="s">
        <v>221</v>
      </c>
      <c r="C146" t="s">
        <v>25</v>
      </c>
      <c r="D146">
        <v>17837</v>
      </c>
      <c r="E146" t="s">
        <v>17</v>
      </c>
      <c r="F146" t="s">
        <v>18</v>
      </c>
      <c r="G146" t="s">
        <v>34</v>
      </c>
      <c r="H146" t="s">
        <v>27</v>
      </c>
      <c r="J146" t="s">
        <v>3170</v>
      </c>
      <c r="L146" t="s">
        <v>3247</v>
      </c>
      <c r="O146" t="s">
        <v>34</v>
      </c>
      <c r="P146" s="1"/>
      <c r="Q146" t="s">
        <v>3133</v>
      </c>
    </row>
    <row r="147" spans="2:17" x14ac:dyDescent="0.35">
      <c r="B147" s="14" t="s">
        <v>221</v>
      </c>
      <c r="C147" s="14" t="s">
        <v>16</v>
      </c>
      <c r="D147" s="14">
        <v>17944</v>
      </c>
      <c r="E147" t="s">
        <v>17</v>
      </c>
      <c r="F147" s="14" t="s">
        <v>18</v>
      </c>
      <c r="G147" s="14" t="s">
        <v>19</v>
      </c>
      <c r="H147" s="14" t="s">
        <v>27</v>
      </c>
      <c r="J147" s="14" t="s">
        <v>22</v>
      </c>
      <c r="L147" s="14" t="s">
        <v>3231</v>
      </c>
      <c r="O147" t="s">
        <v>167</v>
      </c>
      <c r="Q147" t="s">
        <v>3133</v>
      </c>
    </row>
    <row r="148" spans="2:17" x14ac:dyDescent="0.35">
      <c r="B148" t="s">
        <v>221</v>
      </c>
      <c r="C148" t="s">
        <v>25</v>
      </c>
      <c r="D148">
        <v>18124</v>
      </c>
      <c r="E148" t="s">
        <v>17</v>
      </c>
      <c r="F148" t="s">
        <v>18</v>
      </c>
      <c r="G148" t="s">
        <v>19</v>
      </c>
      <c r="J148" t="s">
        <v>22</v>
      </c>
      <c r="L148" t="s">
        <v>3227</v>
      </c>
      <c r="O148" t="s">
        <v>167</v>
      </c>
      <c r="P148" s="1"/>
      <c r="Q148" t="s">
        <v>3133</v>
      </c>
    </row>
    <row r="149" spans="2:17" x14ac:dyDescent="0.35">
      <c r="B149" t="s">
        <v>221</v>
      </c>
      <c r="C149" t="s">
        <v>25</v>
      </c>
      <c r="D149">
        <v>18373</v>
      </c>
      <c r="E149" t="s">
        <v>17</v>
      </c>
      <c r="F149" t="s">
        <v>18</v>
      </c>
      <c r="G149" t="s">
        <v>19</v>
      </c>
      <c r="H149" t="s">
        <v>27</v>
      </c>
      <c r="I149" t="s">
        <v>37</v>
      </c>
      <c r="J149" t="s">
        <v>3209</v>
      </c>
      <c r="L149" t="s">
        <v>3248</v>
      </c>
      <c r="O149" t="s">
        <v>167</v>
      </c>
      <c r="P149" s="1"/>
      <c r="Q149" t="s">
        <v>3133</v>
      </c>
    </row>
    <row r="150" spans="2:17" x14ac:dyDescent="0.35">
      <c r="B150" s="14" t="s">
        <v>221</v>
      </c>
      <c r="C150" s="14" t="s">
        <v>25</v>
      </c>
      <c r="D150" s="14">
        <v>18382</v>
      </c>
      <c r="E150" s="14" t="s">
        <v>17</v>
      </c>
      <c r="F150" s="14" t="s">
        <v>18</v>
      </c>
      <c r="G150" s="14" t="s">
        <v>19</v>
      </c>
      <c r="H150" s="14" t="s">
        <v>27</v>
      </c>
      <c r="J150" s="14" t="s">
        <v>22</v>
      </c>
      <c r="L150" s="14" t="s">
        <v>3198</v>
      </c>
      <c r="N150" t="s">
        <v>3199</v>
      </c>
      <c r="O150" t="s">
        <v>167</v>
      </c>
      <c r="Q150" t="s">
        <v>3133</v>
      </c>
    </row>
    <row r="151" spans="2:17" x14ac:dyDescent="0.35">
      <c r="B151" t="s">
        <v>314</v>
      </c>
      <c r="C151" t="s">
        <v>25</v>
      </c>
      <c r="D151">
        <v>18596</v>
      </c>
      <c r="E151" t="s">
        <v>17</v>
      </c>
      <c r="F151" t="s">
        <v>18</v>
      </c>
      <c r="G151" t="s">
        <v>19</v>
      </c>
      <c r="H151" t="s">
        <v>27</v>
      </c>
      <c r="J151" t="s">
        <v>22</v>
      </c>
      <c r="L151" t="s">
        <v>3162</v>
      </c>
      <c r="O151" t="s">
        <v>34</v>
      </c>
      <c r="Q151" t="s">
        <v>3133</v>
      </c>
    </row>
    <row r="152" spans="2:17" x14ac:dyDescent="0.35">
      <c r="B152" t="s">
        <v>314</v>
      </c>
      <c r="C152" t="s">
        <v>25</v>
      </c>
      <c r="D152">
        <v>18647</v>
      </c>
      <c r="E152" t="s">
        <v>17</v>
      </c>
      <c r="F152" t="s">
        <v>18</v>
      </c>
      <c r="G152" t="s">
        <v>19</v>
      </c>
      <c r="J152" t="s">
        <v>304</v>
      </c>
      <c r="L152" t="s">
        <v>81</v>
      </c>
      <c r="M152" t="s">
        <v>3162</v>
      </c>
      <c r="O152" t="s">
        <v>167</v>
      </c>
      <c r="P152" s="1"/>
      <c r="Q152" t="s">
        <v>3133</v>
      </c>
    </row>
    <row r="153" spans="2:17" x14ac:dyDescent="0.35">
      <c r="B153" t="s">
        <v>221</v>
      </c>
      <c r="C153" t="s">
        <v>25</v>
      </c>
      <c r="D153">
        <v>18719</v>
      </c>
      <c r="E153" t="s">
        <v>17</v>
      </c>
      <c r="F153" t="s">
        <v>18</v>
      </c>
      <c r="G153" t="s">
        <v>19</v>
      </c>
      <c r="H153" t="s">
        <v>27</v>
      </c>
      <c r="J153" t="s">
        <v>3209</v>
      </c>
      <c r="L153" t="s">
        <v>3249</v>
      </c>
      <c r="O153" t="s">
        <v>167</v>
      </c>
      <c r="P153" s="1"/>
      <c r="Q153" t="s">
        <v>3133</v>
      </c>
    </row>
    <row r="154" spans="2:17" x14ac:dyDescent="0.35">
      <c r="B154" t="s">
        <v>314</v>
      </c>
      <c r="C154" t="s">
        <v>25</v>
      </c>
      <c r="D154">
        <v>19024</v>
      </c>
      <c r="E154" t="s">
        <v>17</v>
      </c>
      <c r="F154" t="s">
        <v>18</v>
      </c>
      <c r="G154" t="s">
        <v>19</v>
      </c>
      <c r="H154" t="s">
        <v>27</v>
      </c>
      <c r="J154" t="s">
        <v>304</v>
      </c>
      <c r="L154" t="s">
        <v>132</v>
      </c>
      <c r="M154" t="s">
        <v>3162</v>
      </c>
      <c r="N154" t="s">
        <v>569</v>
      </c>
      <c r="O154" t="s">
        <v>167</v>
      </c>
      <c r="P154" s="1"/>
      <c r="Q154" t="s">
        <v>3133</v>
      </c>
    </row>
    <row r="155" spans="2:17" x14ac:dyDescent="0.35">
      <c r="B155" t="s">
        <v>314</v>
      </c>
      <c r="C155" t="s">
        <v>25</v>
      </c>
      <c r="D155">
        <v>19035</v>
      </c>
      <c r="E155" t="s">
        <v>17</v>
      </c>
      <c r="F155" t="s">
        <v>18</v>
      </c>
      <c r="G155" t="s">
        <v>19</v>
      </c>
      <c r="H155" t="s">
        <v>27</v>
      </c>
      <c r="I155" t="s">
        <v>254</v>
      </c>
      <c r="J155" t="s">
        <v>304</v>
      </c>
      <c r="L155" t="s">
        <v>132</v>
      </c>
      <c r="N155" t="s">
        <v>569</v>
      </c>
      <c r="O155" t="s">
        <v>167</v>
      </c>
      <c r="P155" s="1"/>
      <c r="Q155" t="s">
        <v>3133</v>
      </c>
    </row>
    <row r="156" spans="2:17" x14ac:dyDescent="0.35">
      <c r="B156" t="s">
        <v>314</v>
      </c>
      <c r="C156" t="s">
        <v>25</v>
      </c>
      <c r="D156">
        <v>19066</v>
      </c>
      <c r="E156" t="s">
        <v>17</v>
      </c>
      <c r="F156" t="s">
        <v>18</v>
      </c>
      <c r="G156" t="s">
        <v>19</v>
      </c>
      <c r="H156" t="s">
        <v>27</v>
      </c>
      <c r="J156" t="s">
        <v>304</v>
      </c>
      <c r="L156" t="s">
        <v>132</v>
      </c>
      <c r="M156" t="s">
        <v>3162</v>
      </c>
      <c r="N156" t="s">
        <v>3256</v>
      </c>
      <c r="O156" t="s">
        <v>167</v>
      </c>
      <c r="P156" s="1"/>
      <c r="Q156" t="s">
        <v>3133</v>
      </c>
    </row>
    <row r="157" spans="2:17" x14ac:dyDescent="0.35">
      <c r="B157" t="s">
        <v>314</v>
      </c>
      <c r="C157" t="s">
        <v>25</v>
      </c>
      <c r="D157">
        <v>19090</v>
      </c>
      <c r="E157" t="s">
        <v>17</v>
      </c>
      <c r="F157" t="s">
        <v>18</v>
      </c>
      <c r="G157" t="s">
        <v>19</v>
      </c>
      <c r="H157" t="s">
        <v>27</v>
      </c>
      <c r="J157" t="s">
        <v>22</v>
      </c>
      <c r="L157" t="s">
        <v>132</v>
      </c>
      <c r="N157" t="s">
        <v>3256</v>
      </c>
      <c r="O157" t="s">
        <v>167</v>
      </c>
      <c r="P157" s="1"/>
      <c r="Q157" t="s">
        <v>3133</v>
      </c>
    </row>
    <row r="158" spans="2:17" x14ac:dyDescent="0.35">
      <c r="B158" t="s">
        <v>221</v>
      </c>
      <c r="C158" t="s">
        <v>25</v>
      </c>
      <c r="D158">
        <v>19116</v>
      </c>
      <c r="E158" t="s">
        <v>17</v>
      </c>
      <c r="F158" t="s">
        <v>18</v>
      </c>
      <c r="G158" t="s">
        <v>19</v>
      </c>
      <c r="H158" t="s">
        <v>27</v>
      </c>
      <c r="J158" t="s">
        <v>22</v>
      </c>
      <c r="L158" t="s">
        <v>3229</v>
      </c>
      <c r="O158" t="s">
        <v>167</v>
      </c>
      <c r="Q158" t="s">
        <v>3133</v>
      </c>
    </row>
    <row r="159" spans="2:17" x14ac:dyDescent="0.35">
      <c r="B159" t="s">
        <v>314</v>
      </c>
      <c r="C159" t="s">
        <v>25</v>
      </c>
      <c r="D159">
        <v>19351</v>
      </c>
      <c r="E159" t="s">
        <v>17</v>
      </c>
      <c r="F159" t="s">
        <v>18</v>
      </c>
      <c r="G159" t="s">
        <v>19</v>
      </c>
      <c r="H159" t="s">
        <v>27</v>
      </c>
      <c r="I159" t="s">
        <v>37</v>
      </c>
      <c r="J159" t="s">
        <v>22</v>
      </c>
      <c r="L159" t="s">
        <v>3163</v>
      </c>
      <c r="N159" t="s">
        <v>3164</v>
      </c>
      <c r="O159" t="s">
        <v>34</v>
      </c>
      <c r="P159" s="1"/>
      <c r="Q159" t="s">
        <v>3133</v>
      </c>
    </row>
    <row r="160" spans="2:17" x14ac:dyDescent="0.35">
      <c r="B160" t="s">
        <v>314</v>
      </c>
      <c r="C160" t="s">
        <v>25</v>
      </c>
      <c r="D160">
        <v>19417</v>
      </c>
      <c r="E160" t="s">
        <v>17</v>
      </c>
      <c r="F160" t="s">
        <v>18</v>
      </c>
      <c r="G160" t="s">
        <v>38</v>
      </c>
      <c r="H160" t="s">
        <v>27</v>
      </c>
      <c r="J160" t="s">
        <v>3209</v>
      </c>
      <c r="L160" t="s">
        <v>3252</v>
      </c>
      <c r="O160" t="s">
        <v>34</v>
      </c>
      <c r="P160" s="1"/>
      <c r="Q160" t="s">
        <v>3133</v>
      </c>
    </row>
    <row r="161" spans="1:20" x14ac:dyDescent="0.35">
      <c r="B161" t="s">
        <v>314</v>
      </c>
      <c r="C161" t="s">
        <v>25</v>
      </c>
      <c r="D161">
        <v>19431</v>
      </c>
      <c r="E161" t="s">
        <v>17</v>
      </c>
      <c r="F161" t="s">
        <v>18</v>
      </c>
      <c r="G161" t="s">
        <v>38</v>
      </c>
      <c r="H161" t="s">
        <v>27</v>
      </c>
      <c r="J161" t="s">
        <v>304</v>
      </c>
      <c r="L161" t="s">
        <v>3251</v>
      </c>
      <c r="N161" t="s">
        <v>3162</v>
      </c>
      <c r="O161" t="s">
        <v>34</v>
      </c>
      <c r="P161" s="1"/>
      <c r="Q161" t="s">
        <v>3133</v>
      </c>
    </row>
    <row r="162" spans="1:20" x14ac:dyDescent="0.35">
      <c r="B162" t="s">
        <v>314</v>
      </c>
      <c r="C162" t="s">
        <v>25</v>
      </c>
      <c r="D162">
        <v>19674</v>
      </c>
      <c r="E162" t="s">
        <v>17</v>
      </c>
      <c r="F162" t="s">
        <v>18</v>
      </c>
      <c r="G162" t="s">
        <v>19</v>
      </c>
      <c r="H162" t="s">
        <v>27</v>
      </c>
      <c r="I162" t="s">
        <v>37</v>
      </c>
      <c r="J162" t="s">
        <v>22</v>
      </c>
      <c r="L162" t="s">
        <v>3162</v>
      </c>
      <c r="N162" t="s">
        <v>3164</v>
      </c>
      <c r="O162" t="s">
        <v>34</v>
      </c>
      <c r="P162" s="1"/>
      <c r="Q162" t="s">
        <v>3133</v>
      </c>
    </row>
    <row r="163" spans="1:20" x14ac:dyDescent="0.35">
      <c r="B163" t="s">
        <v>314</v>
      </c>
      <c r="C163" t="s">
        <v>25</v>
      </c>
      <c r="D163">
        <v>19689</v>
      </c>
      <c r="E163" t="s">
        <v>17</v>
      </c>
      <c r="F163" t="s">
        <v>18</v>
      </c>
      <c r="G163" t="s">
        <v>19</v>
      </c>
      <c r="H163" t="s">
        <v>27</v>
      </c>
      <c r="I163" t="s">
        <v>37</v>
      </c>
      <c r="J163" t="s">
        <v>22</v>
      </c>
      <c r="L163" t="s">
        <v>3162</v>
      </c>
      <c r="N163" t="s">
        <v>3164</v>
      </c>
      <c r="O163" t="s">
        <v>34</v>
      </c>
      <c r="P163" s="1"/>
      <c r="Q163" t="s">
        <v>3133</v>
      </c>
    </row>
    <row r="164" spans="1:20" x14ac:dyDescent="0.35">
      <c r="B164" t="s">
        <v>221</v>
      </c>
      <c r="C164" t="s">
        <v>25</v>
      </c>
      <c r="D164">
        <v>19950</v>
      </c>
      <c r="E164" t="s">
        <v>17</v>
      </c>
      <c r="F164" t="s">
        <v>18</v>
      </c>
      <c r="G164" t="s">
        <v>3200</v>
      </c>
      <c r="H164" t="s">
        <v>27</v>
      </c>
      <c r="J164" t="s">
        <v>3201</v>
      </c>
      <c r="L164" t="s">
        <v>3202</v>
      </c>
      <c r="N164" t="s">
        <v>3203</v>
      </c>
      <c r="O164" t="s">
        <v>34</v>
      </c>
      <c r="P164" s="1"/>
      <c r="Q164" t="s">
        <v>3133</v>
      </c>
    </row>
    <row r="165" spans="1:20" x14ac:dyDescent="0.35">
      <c r="B165" s="14" t="s">
        <v>221</v>
      </c>
      <c r="C165" s="14" t="s">
        <v>25</v>
      </c>
      <c r="D165" s="14">
        <v>20435</v>
      </c>
      <c r="E165" t="s">
        <v>17</v>
      </c>
      <c r="F165" s="14" t="s">
        <v>18</v>
      </c>
      <c r="G165" s="14" t="s">
        <v>19</v>
      </c>
      <c r="H165" s="14" t="s">
        <v>27</v>
      </c>
      <c r="J165" s="14" t="s">
        <v>22</v>
      </c>
      <c r="N165" t="s">
        <v>512</v>
      </c>
      <c r="Q165" t="s">
        <v>3133</v>
      </c>
    </row>
    <row r="166" spans="1:20" x14ac:dyDescent="0.35">
      <c r="B166" s="14" t="s">
        <v>221</v>
      </c>
      <c r="C166" s="14" t="s">
        <v>25</v>
      </c>
      <c r="D166" s="14">
        <v>20669</v>
      </c>
      <c r="E166" t="s">
        <v>17</v>
      </c>
      <c r="F166" s="14" t="s">
        <v>18</v>
      </c>
      <c r="G166" s="14" t="s">
        <v>19</v>
      </c>
      <c r="H166" s="14" t="s">
        <v>27</v>
      </c>
      <c r="J166" s="14" t="s">
        <v>22</v>
      </c>
      <c r="O166" t="s">
        <v>167</v>
      </c>
      <c r="Q166" t="s">
        <v>3133</v>
      </c>
    </row>
    <row r="167" spans="1:20" x14ac:dyDescent="0.35">
      <c r="B167" s="14" t="s">
        <v>221</v>
      </c>
      <c r="C167" s="14" t="s">
        <v>25</v>
      </c>
      <c r="D167" s="14">
        <v>20981</v>
      </c>
      <c r="E167" t="s">
        <v>17</v>
      </c>
      <c r="F167" s="14" t="s">
        <v>18</v>
      </c>
      <c r="G167" s="14" t="s">
        <v>19</v>
      </c>
      <c r="H167" s="14" t="s">
        <v>27</v>
      </c>
      <c r="J167" s="14" t="s">
        <v>22</v>
      </c>
      <c r="L167" s="14" t="s">
        <v>3230</v>
      </c>
      <c r="O167" t="s">
        <v>167</v>
      </c>
      <c r="Q167" t="s">
        <v>3133</v>
      </c>
    </row>
    <row r="168" spans="1:20" x14ac:dyDescent="0.35">
      <c r="B168" t="s">
        <v>221</v>
      </c>
      <c r="C168" t="s">
        <v>25</v>
      </c>
      <c r="D168">
        <v>22119</v>
      </c>
      <c r="E168" t="s">
        <v>17</v>
      </c>
      <c r="F168" t="s">
        <v>18</v>
      </c>
      <c r="H168" t="s">
        <v>27</v>
      </c>
      <c r="J168" t="s">
        <v>22</v>
      </c>
      <c r="O168" t="s">
        <v>167</v>
      </c>
      <c r="P168" s="1"/>
      <c r="Q168" t="s">
        <v>3133</v>
      </c>
    </row>
    <row r="169" spans="1:20" x14ac:dyDescent="0.35">
      <c r="B169" t="s">
        <v>327</v>
      </c>
      <c r="C169" t="s">
        <v>25</v>
      </c>
      <c r="D169">
        <v>22727</v>
      </c>
      <c r="E169" t="s">
        <v>17</v>
      </c>
      <c r="F169" t="s">
        <v>18</v>
      </c>
      <c r="G169" t="s">
        <v>19</v>
      </c>
      <c r="H169" t="s">
        <v>27</v>
      </c>
      <c r="J169" t="s">
        <v>22</v>
      </c>
      <c r="M169" t="s">
        <v>3184</v>
      </c>
      <c r="O169" t="s">
        <v>24</v>
      </c>
      <c r="P169" s="1"/>
      <c r="Q169" t="s">
        <v>3133</v>
      </c>
    </row>
    <row r="170" spans="1:20" x14ac:dyDescent="0.35">
      <c r="B170" t="s">
        <v>221</v>
      </c>
      <c r="C170" t="s">
        <v>25</v>
      </c>
      <c r="D170">
        <v>22934</v>
      </c>
      <c r="E170" t="s">
        <v>17</v>
      </c>
      <c r="F170" t="s">
        <v>18</v>
      </c>
      <c r="G170" t="s">
        <v>19</v>
      </c>
      <c r="H170" t="s">
        <v>27</v>
      </c>
      <c r="J170" t="s">
        <v>22</v>
      </c>
      <c r="L170" t="s">
        <v>3230</v>
      </c>
      <c r="O170" t="s">
        <v>167</v>
      </c>
      <c r="Q170" t="s">
        <v>3133</v>
      </c>
    </row>
    <row r="171" spans="1:20" x14ac:dyDescent="0.35">
      <c r="B171" s="14" t="s">
        <v>327</v>
      </c>
      <c r="C171" s="14" t="s">
        <v>25</v>
      </c>
      <c r="D171" s="14">
        <v>23008</v>
      </c>
      <c r="E171" t="s">
        <v>17</v>
      </c>
      <c r="F171" s="14" t="s">
        <v>18</v>
      </c>
      <c r="G171" s="14" t="s">
        <v>19</v>
      </c>
      <c r="H171" s="14" t="s">
        <v>27</v>
      </c>
      <c r="J171" s="14" t="s">
        <v>3205</v>
      </c>
      <c r="M171" t="s">
        <v>3206</v>
      </c>
      <c r="N171" s="14"/>
      <c r="O171" t="s">
        <v>24</v>
      </c>
      <c r="Q171" t="s">
        <v>3133</v>
      </c>
    </row>
    <row r="172" spans="1:20" x14ac:dyDescent="0.35">
      <c r="B172" t="s">
        <v>314</v>
      </c>
      <c r="C172" t="s">
        <v>25</v>
      </c>
      <c r="D172">
        <v>24952</v>
      </c>
      <c r="E172" t="s">
        <v>17</v>
      </c>
      <c r="F172" t="s">
        <v>18</v>
      </c>
      <c r="G172" t="s">
        <v>19</v>
      </c>
      <c r="I172" t="s">
        <v>37</v>
      </c>
      <c r="J172" t="s">
        <v>426</v>
      </c>
      <c r="O172" t="s">
        <v>34</v>
      </c>
      <c r="Q172" t="s">
        <v>3133</v>
      </c>
    </row>
    <row r="173" spans="1:20" x14ac:dyDescent="0.35">
      <c r="B173" t="s">
        <v>314</v>
      </c>
      <c r="C173" t="s">
        <v>25</v>
      </c>
      <c r="D173">
        <v>24977</v>
      </c>
      <c r="E173" t="s">
        <v>17</v>
      </c>
      <c r="F173" t="s">
        <v>18</v>
      </c>
      <c r="G173" t="s">
        <v>19</v>
      </c>
      <c r="H173" t="s">
        <v>27</v>
      </c>
      <c r="J173" t="s">
        <v>22</v>
      </c>
      <c r="L173" t="s">
        <v>132</v>
      </c>
      <c r="O173" t="s">
        <v>34</v>
      </c>
      <c r="P173" s="1"/>
      <c r="Q173" t="s">
        <v>3133</v>
      </c>
      <c r="T173">
        <f>173-62</f>
        <v>111</v>
      </c>
    </row>
    <row r="174" spans="1:20" x14ac:dyDescent="0.35">
      <c r="B174" t="s">
        <v>3134</v>
      </c>
      <c r="C174" t="s">
        <v>25</v>
      </c>
      <c r="D174" s="14">
        <v>581</v>
      </c>
      <c r="E174" t="s">
        <v>82</v>
      </c>
      <c r="P174" s="1"/>
      <c r="Q174" t="s">
        <v>3135</v>
      </c>
    </row>
    <row r="175" spans="1:20" x14ac:dyDescent="0.35">
      <c r="A175">
        <v>1929</v>
      </c>
      <c r="C175" t="s">
        <v>25</v>
      </c>
      <c r="D175">
        <v>2</v>
      </c>
      <c r="E175" t="s">
        <v>17</v>
      </c>
      <c r="F175" t="s">
        <v>26</v>
      </c>
      <c r="G175" t="s">
        <v>19</v>
      </c>
      <c r="H175" t="s">
        <v>27</v>
      </c>
      <c r="I175" t="s">
        <v>28</v>
      </c>
      <c r="J175" t="s">
        <v>22</v>
      </c>
      <c r="M175" t="s">
        <v>29</v>
      </c>
      <c r="N175" t="s">
        <v>30</v>
      </c>
      <c r="O175" t="s">
        <v>24</v>
      </c>
      <c r="P175" s="1">
        <v>40058.430636574078</v>
      </c>
      <c r="Q175" t="s">
        <v>3060</v>
      </c>
    </row>
    <row r="176" spans="1:20" x14ac:dyDescent="0.35">
      <c r="C176" t="s">
        <v>25</v>
      </c>
      <c r="D176">
        <v>7</v>
      </c>
      <c r="E176" t="s">
        <v>17</v>
      </c>
      <c r="F176" t="s">
        <v>18</v>
      </c>
      <c r="G176" t="s">
        <v>19</v>
      </c>
      <c r="H176" t="s">
        <v>27</v>
      </c>
      <c r="J176" t="s">
        <v>22</v>
      </c>
      <c r="L176" t="s">
        <v>31</v>
      </c>
      <c r="M176" s="2">
        <v>47272</v>
      </c>
      <c r="N176" t="s">
        <v>32</v>
      </c>
      <c r="O176" t="s">
        <v>24</v>
      </c>
      <c r="P176" s="1">
        <v>40058.649189814816</v>
      </c>
      <c r="Q176" t="s">
        <v>3060</v>
      </c>
    </row>
    <row r="177" spans="2:17" x14ac:dyDescent="0.35">
      <c r="C177" t="s">
        <v>25</v>
      </c>
      <c r="D177">
        <v>118</v>
      </c>
      <c r="E177" t="s">
        <v>17</v>
      </c>
      <c r="F177" t="s">
        <v>18</v>
      </c>
      <c r="G177" t="s">
        <v>19</v>
      </c>
      <c r="H177" t="s">
        <v>27</v>
      </c>
      <c r="I177" t="s">
        <v>33</v>
      </c>
      <c r="J177" t="s">
        <v>22</v>
      </c>
      <c r="O177" t="s">
        <v>24</v>
      </c>
      <c r="P177" s="1">
        <v>41099.433391203704</v>
      </c>
      <c r="Q177" t="s">
        <v>3060</v>
      </c>
    </row>
    <row r="178" spans="2:17" x14ac:dyDescent="0.35">
      <c r="C178" t="s">
        <v>25</v>
      </c>
      <c r="D178">
        <v>128</v>
      </c>
      <c r="E178" t="s">
        <v>17</v>
      </c>
      <c r="F178" t="s">
        <v>18</v>
      </c>
      <c r="G178" t="s">
        <v>34</v>
      </c>
      <c r="J178" t="s">
        <v>22</v>
      </c>
      <c r="O178" t="s">
        <v>24</v>
      </c>
      <c r="P178" s="1">
        <v>40894.593773148146</v>
      </c>
      <c r="Q178" t="s">
        <v>3060</v>
      </c>
    </row>
    <row r="179" spans="2:17" x14ac:dyDescent="0.35">
      <c r="C179" t="s">
        <v>25</v>
      </c>
      <c r="D179">
        <v>129</v>
      </c>
      <c r="E179" t="s">
        <v>17</v>
      </c>
      <c r="F179" t="s">
        <v>18</v>
      </c>
      <c r="G179" t="s">
        <v>34</v>
      </c>
      <c r="H179" t="s">
        <v>27</v>
      </c>
      <c r="I179" t="s">
        <v>35</v>
      </c>
      <c r="J179" t="s">
        <v>22</v>
      </c>
      <c r="O179" t="s">
        <v>24</v>
      </c>
      <c r="P179" s="1">
        <v>39901.443796296298</v>
      </c>
      <c r="Q179" t="s">
        <v>3060</v>
      </c>
    </row>
    <row r="180" spans="2:17" x14ac:dyDescent="0.35">
      <c r="C180" t="s">
        <v>25</v>
      </c>
      <c r="D180">
        <v>144</v>
      </c>
      <c r="F180" t="s">
        <v>36</v>
      </c>
      <c r="I180" t="s">
        <v>37</v>
      </c>
      <c r="N180" t="s">
        <v>38</v>
      </c>
      <c r="P180" t="s">
        <v>39</v>
      </c>
      <c r="Q180" t="s">
        <v>3060</v>
      </c>
    </row>
    <row r="181" spans="2:17" x14ac:dyDescent="0.35">
      <c r="C181" t="s">
        <v>25</v>
      </c>
      <c r="D181">
        <v>145</v>
      </c>
      <c r="F181" t="s">
        <v>36</v>
      </c>
      <c r="I181" t="s">
        <v>37</v>
      </c>
      <c r="N181" t="s">
        <v>40</v>
      </c>
      <c r="P181" t="s">
        <v>39</v>
      </c>
      <c r="Q181" t="s">
        <v>3060</v>
      </c>
    </row>
    <row r="182" spans="2:17" x14ac:dyDescent="0.35">
      <c r="C182" t="s">
        <v>25</v>
      </c>
      <c r="D182">
        <v>150</v>
      </c>
      <c r="E182" t="s">
        <v>17</v>
      </c>
      <c r="F182" t="s">
        <v>36</v>
      </c>
      <c r="G182" t="s">
        <v>41</v>
      </c>
      <c r="H182" t="s">
        <v>27</v>
      </c>
      <c r="I182" t="s">
        <v>42</v>
      </c>
      <c r="J182" t="s">
        <v>43</v>
      </c>
      <c r="N182" t="s">
        <v>44</v>
      </c>
      <c r="O182" t="s">
        <v>24</v>
      </c>
      <c r="P182" s="1">
        <v>39660.366203703707</v>
      </c>
      <c r="Q182" t="s">
        <v>3060</v>
      </c>
    </row>
    <row r="183" spans="2:17" x14ac:dyDescent="0.35">
      <c r="C183" t="s">
        <v>25</v>
      </c>
      <c r="D183">
        <v>203</v>
      </c>
      <c r="E183" t="s">
        <v>17</v>
      </c>
      <c r="F183" t="s">
        <v>18</v>
      </c>
      <c r="G183" t="s">
        <v>19</v>
      </c>
      <c r="H183" t="s">
        <v>27</v>
      </c>
      <c r="I183" t="s">
        <v>45</v>
      </c>
      <c r="J183" t="s">
        <v>22</v>
      </c>
      <c r="O183" t="s">
        <v>24</v>
      </c>
      <c r="P183" s="1">
        <v>40302.306655092594</v>
      </c>
      <c r="Q183" t="s">
        <v>3060</v>
      </c>
    </row>
    <row r="184" spans="2:17" x14ac:dyDescent="0.35">
      <c r="C184" t="s">
        <v>25</v>
      </c>
      <c r="D184">
        <v>219</v>
      </c>
      <c r="E184" t="s">
        <v>17</v>
      </c>
      <c r="F184" t="s">
        <v>36</v>
      </c>
      <c r="G184" t="s">
        <v>34</v>
      </c>
      <c r="H184" t="s">
        <v>27</v>
      </c>
      <c r="I184" t="s">
        <v>46</v>
      </c>
      <c r="J184" t="s">
        <v>22</v>
      </c>
      <c r="O184" t="s">
        <v>24</v>
      </c>
      <c r="P184" s="1">
        <v>39933.379884259259</v>
      </c>
      <c r="Q184" t="s">
        <v>3060</v>
      </c>
    </row>
    <row r="185" spans="2:17" x14ac:dyDescent="0.35">
      <c r="C185" t="s">
        <v>25</v>
      </c>
      <c r="D185">
        <v>222</v>
      </c>
      <c r="E185" t="s">
        <v>17</v>
      </c>
      <c r="F185" t="s">
        <v>26</v>
      </c>
      <c r="G185" t="s">
        <v>34</v>
      </c>
      <c r="H185" t="s">
        <v>27</v>
      </c>
      <c r="I185" t="s">
        <v>47</v>
      </c>
      <c r="J185" t="s">
        <v>22</v>
      </c>
      <c r="N185" t="s">
        <v>48</v>
      </c>
      <c r="O185" t="s">
        <v>24</v>
      </c>
      <c r="P185" s="1">
        <v>40313.714733796296</v>
      </c>
      <c r="Q185" t="s">
        <v>3060</v>
      </c>
    </row>
    <row r="186" spans="2:17" x14ac:dyDescent="0.35">
      <c r="C186" t="s">
        <v>25</v>
      </c>
      <c r="D186">
        <v>227</v>
      </c>
      <c r="E186" t="s">
        <v>17</v>
      </c>
      <c r="F186" t="s">
        <v>26</v>
      </c>
      <c r="G186" t="s">
        <v>19</v>
      </c>
      <c r="H186" t="s">
        <v>27</v>
      </c>
      <c r="I186" t="s">
        <v>28</v>
      </c>
      <c r="J186" t="s">
        <v>22</v>
      </c>
      <c r="N186" t="s">
        <v>49</v>
      </c>
      <c r="O186" t="s">
        <v>24</v>
      </c>
      <c r="P186" s="1">
        <v>40036.587291666663</v>
      </c>
      <c r="Q186" t="s">
        <v>3060</v>
      </c>
    </row>
    <row r="187" spans="2:17" x14ac:dyDescent="0.35">
      <c r="C187" t="s">
        <v>25</v>
      </c>
      <c r="D187">
        <v>234</v>
      </c>
      <c r="F187" t="s">
        <v>36</v>
      </c>
      <c r="I187" t="s">
        <v>50</v>
      </c>
      <c r="N187" t="s">
        <v>51</v>
      </c>
      <c r="P187" t="s">
        <v>39</v>
      </c>
      <c r="Q187" t="s">
        <v>3060</v>
      </c>
    </row>
    <row r="188" spans="2:17" x14ac:dyDescent="0.35">
      <c r="C188" t="s">
        <v>25</v>
      </c>
      <c r="D188">
        <v>243</v>
      </c>
      <c r="E188" t="s">
        <v>17</v>
      </c>
      <c r="F188" t="s">
        <v>18</v>
      </c>
      <c r="G188" t="s">
        <v>34</v>
      </c>
      <c r="H188" t="s">
        <v>27</v>
      </c>
      <c r="I188" t="s">
        <v>52</v>
      </c>
      <c r="J188" t="s">
        <v>22</v>
      </c>
      <c r="N188" t="s">
        <v>53</v>
      </c>
      <c r="O188" t="s">
        <v>24</v>
      </c>
      <c r="P188" s="1">
        <v>39801.452314814815</v>
      </c>
      <c r="Q188" t="s">
        <v>3060</v>
      </c>
    </row>
    <row r="189" spans="2:17" x14ac:dyDescent="0.35">
      <c r="C189" t="s">
        <v>25</v>
      </c>
      <c r="D189">
        <v>244</v>
      </c>
      <c r="E189" t="s">
        <v>17</v>
      </c>
      <c r="F189" t="s">
        <v>36</v>
      </c>
      <c r="G189" t="s">
        <v>34</v>
      </c>
      <c r="H189" t="s">
        <v>27</v>
      </c>
      <c r="I189" t="s">
        <v>54</v>
      </c>
      <c r="J189" t="s">
        <v>22</v>
      </c>
      <c r="N189" t="s">
        <v>55</v>
      </c>
      <c r="O189" t="s">
        <v>24</v>
      </c>
      <c r="P189" s="1">
        <v>39937.409212962964</v>
      </c>
      <c r="Q189" t="s">
        <v>3060</v>
      </c>
    </row>
    <row r="190" spans="2:17" x14ac:dyDescent="0.35">
      <c r="C190" t="s">
        <v>25</v>
      </c>
      <c r="D190">
        <v>270</v>
      </c>
      <c r="E190" t="s">
        <v>17</v>
      </c>
      <c r="F190" t="s">
        <v>18</v>
      </c>
      <c r="G190" t="s">
        <v>19</v>
      </c>
      <c r="H190" t="s">
        <v>27</v>
      </c>
      <c r="I190" t="s">
        <v>56</v>
      </c>
      <c r="J190" t="s">
        <v>22</v>
      </c>
      <c r="N190" t="s">
        <v>57</v>
      </c>
      <c r="O190" t="s">
        <v>24</v>
      </c>
      <c r="P190" s="1">
        <v>40976.501284722224</v>
      </c>
      <c r="Q190" t="s">
        <v>3060</v>
      </c>
    </row>
    <row r="191" spans="2:17" x14ac:dyDescent="0.35">
      <c r="C191" t="s">
        <v>25</v>
      </c>
      <c r="D191">
        <v>275</v>
      </c>
      <c r="E191" t="s">
        <v>17</v>
      </c>
      <c r="F191" t="s">
        <v>26</v>
      </c>
      <c r="G191" t="s">
        <v>19</v>
      </c>
      <c r="H191" t="s">
        <v>27</v>
      </c>
      <c r="I191" t="s">
        <v>28</v>
      </c>
      <c r="J191" t="s">
        <v>22</v>
      </c>
      <c r="N191" t="s">
        <v>58</v>
      </c>
      <c r="O191" t="s">
        <v>24</v>
      </c>
      <c r="P191" s="1">
        <v>40036.574340277781</v>
      </c>
      <c r="Q191" t="s">
        <v>3060</v>
      </c>
    </row>
    <row r="192" spans="2:17" x14ac:dyDescent="0.35">
      <c r="B192" t="s">
        <v>59</v>
      </c>
      <c r="C192" t="s">
        <v>25</v>
      </c>
      <c r="D192">
        <v>287</v>
      </c>
      <c r="E192" t="s">
        <v>17</v>
      </c>
      <c r="F192" t="s">
        <v>36</v>
      </c>
      <c r="G192" t="s">
        <v>34</v>
      </c>
      <c r="H192" t="s">
        <v>27</v>
      </c>
      <c r="I192" t="s">
        <v>60</v>
      </c>
      <c r="J192" t="s">
        <v>22</v>
      </c>
      <c r="N192" t="s">
        <v>61</v>
      </c>
      <c r="O192" t="s">
        <v>24</v>
      </c>
      <c r="P192" s="1">
        <v>40925.512928240743</v>
      </c>
      <c r="Q192" t="s">
        <v>3060</v>
      </c>
    </row>
    <row r="193" spans="2:17" x14ac:dyDescent="0.35">
      <c r="C193" t="s">
        <v>25</v>
      </c>
      <c r="D193">
        <v>304</v>
      </c>
      <c r="E193" t="s">
        <v>17</v>
      </c>
      <c r="F193" t="s">
        <v>18</v>
      </c>
      <c r="G193" t="s">
        <v>19</v>
      </c>
      <c r="H193" t="s">
        <v>27</v>
      </c>
      <c r="I193" t="s">
        <v>62</v>
      </c>
      <c r="J193" t="s">
        <v>63</v>
      </c>
      <c r="K193">
        <v>470</v>
      </c>
      <c r="L193" t="s">
        <v>31</v>
      </c>
      <c r="N193" t="s">
        <v>64</v>
      </c>
      <c r="O193" t="s">
        <v>24</v>
      </c>
      <c r="P193" s="1">
        <v>39790.334305555552</v>
      </c>
      <c r="Q193" t="s">
        <v>3060</v>
      </c>
    </row>
    <row r="194" spans="2:17" x14ac:dyDescent="0.35">
      <c r="C194" t="s">
        <v>25</v>
      </c>
      <c r="D194">
        <v>321</v>
      </c>
      <c r="E194" t="s">
        <v>17</v>
      </c>
      <c r="F194" t="s">
        <v>18</v>
      </c>
      <c r="G194" t="s">
        <v>19</v>
      </c>
      <c r="H194" t="s">
        <v>27</v>
      </c>
      <c r="I194" t="s">
        <v>65</v>
      </c>
      <c r="J194" t="s">
        <v>22</v>
      </c>
      <c r="O194" t="s">
        <v>24</v>
      </c>
      <c r="P194" s="1">
        <v>40198.582812499997</v>
      </c>
      <c r="Q194" t="s">
        <v>3060</v>
      </c>
    </row>
    <row r="195" spans="2:17" x14ac:dyDescent="0.35">
      <c r="C195" t="s">
        <v>25</v>
      </c>
      <c r="D195">
        <v>322</v>
      </c>
      <c r="E195" t="s">
        <v>17</v>
      </c>
      <c r="F195" t="s">
        <v>26</v>
      </c>
      <c r="G195" t="s">
        <v>34</v>
      </c>
      <c r="H195" t="s">
        <v>27</v>
      </c>
      <c r="I195" t="s">
        <v>56</v>
      </c>
      <c r="J195" t="s">
        <v>22</v>
      </c>
      <c r="L195" t="s">
        <v>31</v>
      </c>
      <c r="N195" t="s">
        <v>66</v>
      </c>
      <c r="O195" t="s">
        <v>24</v>
      </c>
      <c r="P195" s="1">
        <v>40421.820069444446</v>
      </c>
      <c r="Q195" t="s">
        <v>3060</v>
      </c>
    </row>
    <row r="196" spans="2:17" x14ac:dyDescent="0.35">
      <c r="C196" t="s">
        <v>25</v>
      </c>
      <c r="D196">
        <v>324</v>
      </c>
      <c r="E196" t="s">
        <v>17</v>
      </c>
      <c r="F196" t="s">
        <v>18</v>
      </c>
      <c r="G196" t="s">
        <v>34</v>
      </c>
      <c r="H196" t="s">
        <v>27</v>
      </c>
      <c r="I196" t="s">
        <v>21</v>
      </c>
      <c r="J196" t="s">
        <v>22</v>
      </c>
      <c r="L196" s="14" t="s">
        <v>3068</v>
      </c>
      <c r="O196" t="s">
        <v>24</v>
      </c>
      <c r="P196" s="1">
        <v>39911.391817129632</v>
      </c>
      <c r="Q196" t="s">
        <v>3060</v>
      </c>
    </row>
    <row r="197" spans="2:17" x14ac:dyDescent="0.35">
      <c r="C197" t="s">
        <v>25</v>
      </c>
      <c r="D197">
        <v>331</v>
      </c>
      <c r="E197" t="s">
        <v>17</v>
      </c>
      <c r="F197" t="s">
        <v>26</v>
      </c>
      <c r="G197" t="s">
        <v>19</v>
      </c>
      <c r="H197" t="s">
        <v>27</v>
      </c>
      <c r="I197" t="s">
        <v>28</v>
      </c>
      <c r="J197" t="s">
        <v>22</v>
      </c>
      <c r="L197" t="s">
        <v>31</v>
      </c>
      <c r="N197" t="s">
        <v>67</v>
      </c>
      <c r="O197" t="s">
        <v>24</v>
      </c>
      <c r="P197" s="1">
        <v>40493.135682870372</v>
      </c>
      <c r="Q197" t="s">
        <v>3060</v>
      </c>
    </row>
    <row r="198" spans="2:17" x14ac:dyDescent="0.35">
      <c r="C198" t="s">
        <v>25</v>
      </c>
      <c r="D198">
        <v>344</v>
      </c>
      <c r="E198" t="s">
        <v>17</v>
      </c>
      <c r="F198" t="s">
        <v>36</v>
      </c>
      <c r="G198" t="s">
        <v>19</v>
      </c>
      <c r="H198" t="s">
        <v>27</v>
      </c>
      <c r="I198" t="s">
        <v>68</v>
      </c>
      <c r="J198" t="s">
        <v>22</v>
      </c>
      <c r="L198" t="s">
        <v>31</v>
      </c>
      <c r="O198" t="s">
        <v>24</v>
      </c>
      <c r="P198" s="1">
        <v>39810.003229166665</v>
      </c>
      <c r="Q198" t="s">
        <v>3060</v>
      </c>
    </row>
    <row r="199" spans="2:17" x14ac:dyDescent="0.35">
      <c r="C199" t="s">
        <v>25</v>
      </c>
      <c r="D199">
        <v>359</v>
      </c>
      <c r="E199" t="s">
        <v>17</v>
      </c>
      <c r="F199" t="s">
        <v>18</v>
      </c>
      <c r="G199" t="s">
        <v>19</v>
      </c>
      <c r="H199" t="s">
        <v>27</v>
      </c>
      <c r="I199" t="s">
        <v>69</v>
      </c>
      <c r="J199" t="s">
        <v>22</v>
      </c>
      <c r="N199" t="s">
        <v>70</v>
      </c>
      <c r="O199" t="s">
        <v>24</v>
      </c>
      <c r="P199" s="1">
        <v>39997.334502314814</v>
      </c>
      <c r="Q199" t="s">
        <v>3060</v>
      </c>
    </row>
    <row r="200" spans="2:17" x14ac:dyDescent="0.35">
      <c r="C200" t="s">
        <v>25</v>
      </c>
      <c r="D200">
        <v>368</v>
      </c>
      <c r="E200" t="s">
        <v>17</v>
      </c>
      <c r="F200" t="s">
        <v>36</v>
      </c>
      <c r="G200" t="s">
        <v>19</v>
      </c>
      <c r="H200" t="s">
        <v>27</v>
      </c>
      <c r="I200" t="s">
        <v>71</v>
      </c>
      <c r="J200" t="s">
        <v>22</v>
      </c>
      <c r="O200" t="s">
        <v>24</v>
      </c>
      <c r="P200" s="1">
        <v>39873.804062499999</v>
      </c>
      <c r="Q200" t="s">
        <v>3060</v>
      </c>
    </row>
    <row r="201" spans="2:17" x14ac:dyDescent="0.35">
      <c r="B201" s="14" t="s">
        <v>59</v>
      </c>
      <c r="C201" t="s">
        <v>25</v>
      </c>
      <c r="D201">
        <v>383</v>
      </c>
      <c r="E201" t="s">
        <v>17</v>
      </c>
      <c r="F201" t="s">
        <v>36</v>
      </c>
      <c r="G201" t="s">
        <v>19</v>
      </c>
      <c r="H201" t="s">
        <v>27</v>
      </c>
      <c r="I201" t="s">
        <v>72</v>
      </c>
      <c r="J201" t="s">
        <v>22</v>
      </c>
      <c r="O201" t="s">
        <v>24</v>
      </c>
      <c r="P201" s="1">
        <v>39817.581967592596</v>
      </c>
      <c r="Q201" t="s">
        <v>3060</v>
      </c>
    </row>
    <row r="202" spans="2:17" x14ac:dyDescent="0.35">
      <c r="C202" t="s">
        <v>25</v>
      </c>
      <c r="D202">
        <v>396</v>
      </c>
      <c r="E202" t="s">
        <v>17</v>
      </c>
      <c r="F202" t="s">
        <v>26</v>
      </c>
      <c r="G202" t="s">
        <v>34</v>
      </c>
      <c r="H202" t="s">
        <v>27</v>
      </c>
      <c r="I202" t="s">
        <v>35</v>
      </c>
      <c r="J202" t="s">
        <v>43</v>
      </c>
      <c r="K202">
        <v>453</v>
      </c>
      <c r="L202" t="s">
        <v>31</v>
      </c>
      <c r="O202" t="s">
        <v>24</v>
      </c>
      <c r="P202" s="1">
        <v>39679.35423611111</v>
      </c>
      <c r="Q202" t="s">
        <v>3060</v>
      </c>
    </row>
    <row r="203" spans="2:17" x14ac:dyDescent="0.35">
      <c r="C203" t="s">
        <v>25</v>
      </c>
      <c r="D203">
        <v>414</v>
      </c>
      <c r="E203" t="s">
        <v>73</v>
      </c>
      <c r="F203" t="s">
        <v>36</v>
      </c>
      <c r="G203" t="s">
        <v>19</v>
      </c>
      <c r="H203" t="s">
        <v>27</v>
      </c>
      <c r="I203" t="s">
        <v>74</v>
      </c>
      <c r="J203" t="s">
        <v>22</v>
      </c>
      <c r="L203" t="s">
        <v>31</v>
      </c>
      <c r="N203" t="s">
        <v>75</v>
      </c>
      <c r="O203" t="s">
        <v>24</v>
      </c>
      <c r="P203" s="1">
        <v>40036.585532407407</v>
      </c>
      <c r="Q203" t="s">
        <v>3060</v>
      </c>
    </row>
    <row r="204" spans="2:17" x14ac:dyDescent="0.35">
      <c r="C204" t="s">
        <v>25</v>
      </c>
      <c r="D204">
        <v>418</v>
      </c>
      <c r="E204" t="s">
        <v>73</v>
      </c>
      <c r="F204" t="s">
        <v>36</v>
      </c>
      <c r="G204" t="s">
        <v>19</v>
      </c>
      <c r="H204" t="s">
        <v>27</v>
      </c>
      <c r="I204" t="s">
        <v>28</v>
      </c>
      <c r="J204" t="s">
        <v>22</v>
      </c>
      <c r="N204" t="s">
        <v>76</v>
      </c>
      <c r="O204" t="s">
        <v>24</v>
      </c>
      <c r="P204" s="1">
        <v>40055.425266203703</v>
      </c>
      <c r="Q204" t="s">
        <v>3060</v>
      </c>
    </row>
    <row r="205" spans="2:17" x14ac:dyDescent="0.35">
      <c r="C205" t="s">
        <v>25</v>
      </c>
      <c r="D205">
        <v>427</v>
      </c>
      <c r="E205" t="s">
        <v>17</v>
      </c>
      <c r="F205" t="s">
        <v>18</v>
      </c>
      <c r="G205" t="s">
        <v>19</v>
      </c>
      <c r="H205" t="s">
        <v>27</v>
      </c>
      <c r="I205" t="s">
        <v>77</v>
      </c>
      <c r="J205" t="s">
        <v>22</v>
      </c>
      <c r="L205" t="s">
        <v>31</v>
      </c>
      <c r="O205" t="s">
        <v>24</v>
      </c>
      <c r="P205" s="1">
        <v>40345.300243055557</v>
      </c>
      <c r="Q205" t="s">
        <v>3060</v>
      </c>
    </row>
    <row r="206" spans="2:17" x14ac:dyDescent="0.35">
      <c r="C206" t="s">
        <v>25</v>
      </c>
      <c r="D206">
        <v>430</v>
      </c>
      <c r="I206" t="s">
        <v>28</v>
      </c>
      <c r="P206" t="s">
        <v>39</v>
      </c>
      <c r="Q206" t="s">
        <v>3060</v>
      </c>
    </row>
    <row r="207" spans="2:17" x14ac:dyDescent="0.35">
      <c r="C207" t="s">
        <v>25</v>
      </c>
      <c r="D207">
        <v>474</v>
      </c>
      <c r="E207" t="s">
        <v>73</v>
      </c>
      <c r="F207" t="s">
        <v>26</v>
      </c>
      <c r="G207" t="s">
        <v>19</v>
      </c>
      <c r="H207" t="s">
        <v>27</v>
      </c>
      <c r="I207" t="s">
        <v>78</v>
      </c>
      <c r="J207" t="s">
        <v>22</v>
      </c>
      <c r="L207" t="s">
        <v>31</v>
      </c>
      <c r="N207" t="s">
        <v>79</v>
      </c>
      <c r="O207" t="s">
        <v>24</v>
      </c>
      <c r="P207" s="1">
        <v>40102.380196759259</v>
      </c>
      <c r="Q207" t="s">
        <v>3060</v>
      </c>
    </row>
    <row r="208" spans="2:17" x14ac:dyDescent="0.35">
      <c r="C208" t="s">
        <v>25</v>
      </c>
      <c r="D208">
        <v>535</v>
      </c>
      <c r="E208" t="s">
        <v>17</v>
      </c>
      <c r="F208" t="s">
        <v>18</v>
      </c>
      <c r="G208" t="s">
        <v>19</v>
      </c>
      <c r="H208" t="s">
        <v>27</v>
      </c>
      <c r="I208" t="s">
        <v>80</v>
      </c>
      <c r="J208" t="s">
        <v>22</v>
      </c>
      <c r="O208" t="s">
        <v>24</v>
      </c>
      <c r="P208" s="1">
        <v>39918.851493055554</v>
      </c>
      <c r="Q208" t="s">
        <v>3060</v>
      </c>
    </row>
    <row r="209" spans="2:17" x14ac:dyDescent="0.35">
      <c r="C209" t="s">
        <v>25</v>
      </c>
      <c r="D209">
        <v>542</v>
      </c>
      <c r="E209" t="s">
        <v>17</v>
      </c>
      <c r="F209" t="s">
        <v>26</v>
      </c>
      <c r="G209" t="s">
        <v>19</v>
      </c>
      <c r="H209" t="s">
        <v>27</v>
      </c>
      <c r="I209" t="s">
        <v>80</v>
      </c>
      <c r="J209" t="s">
        <v>22</v>
      </c>
      <c r="O209" t="s">
        <v>24</v>
      </c>
      <c r="P209" s="1">
        <v>39918.851875</v>
      </c>
      <c r="Q209" t="s">
        <v>3060</v>
      </c>
    </row>
    <row r="210" spans="2:17" x14ac:dyDescent="0.35">
      <c r="C210" t="s">
        <v>25</v>
      </c>
      <c r="D210">
        <v>575</v>
      </c>
      <c r="E210" t="s">
        <v>73</v>
      </c>
      <c r="F210" t="s">
        <v>26</v>
      </c>
      <c r="G210" t="s">
        <v>19</v>
      </c>
      <c r="H210" t="s">
        <v>27</v>
      </c>
      <c r="I210" t="s">
        <v>37</v>
      </c>
      <c r="J210" t="s">
        <v>22</v>
      </c>
      <c r="L210" t="s">
        <v>81</v>
      </c>
      <c r="N210" t="s">
        <v>82</v>
      </c>
      <c r="O210" t="s">
        <v>24</v>
      </c>
      <c r="P210" s="1">
        <v>39784.501585648148</v>
      </c>
      <c r="Q210" t="s">
        <v>3060</v>
      </c>
    </row>
    <row r="211" spans="2:17" x14ac:dyDescent="0.35">
      <c r="C211" t="s">
        <v>25</v>
      </c>
      <c r="D211">
        <v>619</v>
      </c>
      <c r="E211" t="s">
        <v>17</v>
      </c>
      <c r="F211" t="s">
        <v>36</v>
      </c>
      <c r="G211" t="s">
        <v>19</v>
      </c>
      <c r="H211" t="s">
        <v>27</v>
      </c>
      <c r="I211" t="s">
        <v>28</v>
      </c>
      <c r="J211" t="s">
        <v>22</v>
      </c>
      <c r="L211" t="s">
        <v>81</v>
      </c>
      <c r="N211" t="s">
        <v>83</v>
      </c>
      <c r="O211" t="s">
        <v>24</v>
      </c>
      <c r="P211" s="1">
        <v>40036.575312499997</v>
      </c>
      <c r="Q211" t="s">
        <v>3060</v>
      </c>
    </row>
    <row r="212" spans="2:17" x14ac:dyDescent="0.35">
      <c r="C212" t="s">
        <v>25</v>
      </c>
      <c r="D212">
        <v>665</v>
      </c>
      <c r="E212" t="s">
        <v>17</v>
      </c>
      <c r="F212" t="s">
        <v>36</v>
      </c>
      <c r="G212" t="s">
        <v>19</v>
      </c>
      <c r="H212" t="s">
        <v>27</v>
      </c>
      <c r="I212" t="s">
        <v>28</v>
      </c>
      <c r="J212" t="s">
        <v>43</v>
      </c>
      <c r="L212" t="s">
        <v>84</v>
      </c>
      <c r="O212" t="s">
        <v>24</v>
      </c>
      <c r="P212" s="1">
        <v>39914.446759259263</v>
      </c>
      <c r="Q212" t="s">
        <v>3060</v>
      </c>
    </row>
    <row r="213" spans="2:17" x14ac:dyDescent="0.35">
      <c r="C213" t="s">
        <v>25</v>
      </c>
      <c r="D213">
        <v>699</v>
      </c>
      <c r="E213" t="s">
        <v>17</v>
      </c>
      <c r="F213" t="s">
        <v>26</v>
      </c>
      <c r="G213" t="s">
        <v>19</v>
      </c>
      <c r="H213" t="s">
        <v>27</v>
      </c>
      <c r="I213" t="s">
        <v>85</v>
      </c>
      <c r="J213" t="s">
        <v>86</v>
      </c>
      <c r="O213" t="s">
        <v>24</v>
      </c>
      <c r="P213" s="1">
        <v>39720.388090277775</v>
      </c>
      <c r="Q213" t="s">
        <v>3060</v>
      </c>
    </row>
    <row r="214" spans="2:17" x14ac:dyDescent="0.35">
      <c r="C214" t="s">
        <v>25</v>
      </c>
      <c r="D214">
        <v>720</v>
      </c>
      <c r="E214" t="s">
        <v>17</v>
      </c>
      <c r="F214" t="s">
        <v>36</v>
      </c>
      <c r="G214" t="s">
        <v>19</v>
      </c>
      <c r="H214" t="s">
        <v>27</v>
      </c>
      <c r="I214" t="s">
        <v>80</v>
      </c>
      <c r="J214" t="s">
        <v>22</v>
      </c>
      <c r="O214" t="s">
        <v>24</v>
      </c>
      <c r="P214" s="1">
        <v>39918.852060185185</v>
      </c>
      <c r="Q214" t="s">
        <v>3060</v>
      </c>
    </row>
    <row r="215" spans="2:17" x14ac:dyDescent="0.35">
      <c r="C215" t="s">
        <v>25</v>
      </c>
      <c r="D215">
        <v>724</v>
      </c>
      <c r="E215" t="s">
        <v>73</v>
      </c>
      <c r="F215" t="s">
        <v>36</v>
      </c>
      <c r="G215" t="s">
        <v>19</v>
      </c>
      <c r="H215" t="s">
        <v>27</v>
      </c>
      <c r="I215" t="s">
        <v>80</v>
      </c>
      <c r="J215" t="s">
        <v>43</v>
      </c>
      <c r="N215" t="s">
        <v>87</v>
      </c>
      <c r="O215" t="s">
        <v>24</v>
      </c>
      <c r="P215" s="1">
        <v>40184.907337962963</v>
      </c>
      <c r="Q215" t="s">
        <v>3060</v>
      </c>
    </row>
    <row r="216" spans="2:17" x14ac:dyDescent="0.35">
      <c r="C216" t="s">
        <v>25</v>
      </c>
      <c r="D216">
        <v>728</v>
      </c>
      <c r="E216" t="s">
        <v>73</v>
      </c>
      <c r="F216" t="s">
        <v>36</v>
      </c>
      <c r="G216" t="s">
        <v>19</v>
      </c>
      <c r="H216" t="s">
        <v>27</v>
      </c>
      <c r="I216" t="s">
        <v>54</v>
      </c>
      <c r="J216" t="s">
        <v>22</v>
      </c>
      <c r="L216" t="s">
        <v>31</v>
      </c>
      <c r="N216" t="s">
        <v>87</v>
      </c>
      <c r="O216" t="s">
        <v>24</v>
      </c>
      <c r="P216" s="1">
        <v>40172.951041666667</v>
      </c>
      <c r="Q216" t="s">
        <v>3060</v>
      </c>
    </row>
    <row r="217" spans="2:17" x14ac:dyDescent="0.35">
      <c r="C217" t="s">
        <v>16</v>
      </c>
      <c r="D217">
        <v>746</v>
      </c>
      <c r="E217" t="s">
        <v>17</v>
      </c>
      <c r="F217" t="s">
        <v>18</v>
      </c>
      <c r="G217" t="s">
        <v>38</v>
      </c>
      <c r="H217" t="s">
        <v>27</v>
      </c>
      <c r="I217" t="s">
        <v>35</v>
      </c>
      <c r="J217" t="s">
        <v>43</v>
      </c>
      <c r="K217">
        <v>468</v>
      </c>
      <c r="O217" t="s">
        <v>24</v>
      </c>
      <c r="P217" s="1">
        <v>39679.381620370368</v>
      </c>
      <c r="Q217" t="s">
        <v>3060</v>
      </c>
    </row>
    <row r="218" spans="2:17" x14ac:dyDescent="0.35">
      <c r="C218" t="s">
        <v>25</v>
      </c>
      <c r="D218">
        <v>762</v>
      </c>
      <c r="E218" t="s">
        <v>73</v>
      </c>
      <c r="F218" t="s">
        <v>18</v>
      </c>
      <c r="G218" t="s">
        <v>19</v>
      </c>
      <c r="H218" t="s">
        <v>27</v>
      </c>
      <c r="I218" t="s">
        <v>88</v>
      </c>
      <c r="J218" t="s">
        <v>22</v>
      </c>
      <c r="N218" t="s">
        <v>76</v>
      </c>
      <c r="O218" t="s">
        <v>24</v>
      </c>
      <c r="P218" s="1">
        <v>40543.373645833337</v>
      </c>
      <c r="Q218" t="s">
        <v>3060</v>
      </c>
    </row>
    <row r="219" spans="2:17" x14ac:dyDescent="0.35">
      <c r="C219" t="s">
        <v>25</v>
      </c>
      <c r="D219">
        <v>763</v>
      </c>
      <c r="E219" t="s">
        <v>73</v>
      </c>
      <c r="F219" t="s">
        <v>18</v>
      </c>
      <c r="G219" t="s">
        <v>19</v>
      </c>
      <c r="I219" t="s">
        <v>89</v>
      </c>
      <c r="J219" t="s">
        <v>43</v>
      </c>
      <c r="L219" t="s">
        <v>90</v>
      </c>
      <c r="N219" t="s">
        <v>91</v>
      </c>
      <c r="O219" t="s">
        <v>24</v>
      </c>
      <c r="P219" s="1">
        <v>40937.605694444443</v>
      </c>
      <c r="Q219" t="s">
        <v>3060</v>
      </c>
    </row>
    <row r="220" spans="2:17" x14ac:dyDescent="0.35">
      <c r="C220" t="s">
        <v>25</v>
      </c>
      <c r="D220">
        <v>771</v>
      </c>
      <c r="E220" t="s">
        <v>17</v>
      </c>
      <c r="F220" t="s">
        <v>18</v>
      </c>
      <c r="J220" t="s">
        <v>22</v>
      </c>
      <c r="O220" t="s">
        <v>24</v>
      </c>
      <c r="P220" s="1">
        <v>40963.572766203702</v>
      </c>
      <c r="Q220" t="s">
        <v>3060</v>
      </c>
    </row>
    <row r="221" spans="2:17" x14ac:dyDescent="0.35">
      <c r="B221" t="s">
        <v>92</v>
      </c>
      <c r="C221" t="s">
        <v>25</v>
      </c>
      <c r="D221">
        <v>790</v>
      </c>
      <c r="E221" t="s">
        <v>17</v>
      </c>
      <c r="F221" t="s">
        <v>93</v>
      </c>
      <c r="G221" t="s">
        <v>19</v>
      </c>
      <c r="H221" t="s">
        <v>27</v>
      </c>
      <c r="I221" t="s">
        <v>50</v>
      </c>
      <c r="J221" t="s">
        <v>22</v>
      </c>
      <c r="L221" t="s">
        <v>94</v>
      </c>
      <c r="O221" t="s">
        <v>24</v>
      </c>
      <c r="P221" s="1">
        <v>39724.906018518515</v>
      </c>
      <c r="Q221" t="s">
        <v>3060</v>
      </c>
    </row>
    <row r="222" spans="2:17" x14ac:dyDescent="0.35">
      <c r="C222" t="s">
        <v>25</v>
      </c>
      <c r="D222">
        <v>800</v>
      </c>
      <c r="E222" t="s">
        <v>73</v>
      </c>
      <c r="F222" t="s">
        <v>18</v>
      </c>
      <c r="G222" t="s">
        <v>19</v>
      </c>
      <c r="H222" t="s">
        <v>27</v>
      </c>
      <c r="J222" t="s">
        <v>22</v>
      </c>
      <c r="O222" t="s">
        <v>24</v>
      </c>
      <c r="P222" s="1">
        <v>39915.117303240739</v>
      </c>
      <c r="Q222" t="s">
        <v>3060</v>
      </c>
    </row>
    <row r="223" spans="2:17" x14ac:dyDescent="0.35">
      <c r="B223" t="s">
        <v>95</v>
      </c>
      <c r="C223" t="s">
        <v>25</v>
      </c>
      <c r="D223">
        <v>808</v>
      </c>
      <c r="E223" t="s">
        <v>17</v>
      </c>
      <c r="F223" t="s">
        <v>26</v>
      </c>
      <c r="G223" t="s">
        <v>96</v>
      </c>
      <c r="J223" t="s">
        <v>22</v>
      </c>
      <c r="O223" t="s">
        <v>24</v>
      </c>
      <c r="P223" s="1">
        <v>40469.924328703702</v>
      </c>
      <c r="Q223" t="s">
        <v>3060</v>
      </c>
    </row>
    <row r="224" spans="2:17" x14ac:dyDescent="0.35">
      <c r="B224" t="s">
        <v>59</v>
      </c>
      <c r="C224" t="s">
        <v>16</v>
      </c>
      <c r="D224">
        <v>830</v>
      </c>
      <c r="E224" t="s">
        <v>73</v>
      </c>
      <c r="F224" t="s">
        <v>18</v>
      </c>
      <c r="G224" t="s">
        <v>19</v>
      </c>
      <c r="H224" t="s">
        <v>27</v>
      </c>
      <c r="I224" t="s">
        <v>21</v>
      </c>
      <c r="J224" t="s">
        <v>22</v>
      </c>
      <c r="N224" t="s">
        <v>76</v>
      </c>
      <c r="O224" t="s">
        <v>24</v>
      </c>
      <c r="P224" s="1">
        <v>39915.118368055555</v>
      </c>
      <c r="Q224" t="s">
        <v>3060</v>
      </c>
    </row>
    <row r="225" spans="2:17" x14ac:dyDescent="0.35">
      <c r="B225" t="s">
        <v>97</v>
      </c>
      <c r="C225" t="s">
        <v>16</v>
      </c>
      <c r="D225">
        <v>837</v>
      </c>
      <c r="E225" t="s">
        <v>17</v>
      </c>
      <c r="F225" t="s">
        <v>36</v>
      </c>
      <c r="G225" t="s">
        <v>34</v>
      </c>
      <c r="H225" t="s">
        <v>27</v>
      </c>
      <c r="I225" t="s">
        <v>98</v>
      </c>
      <c r="J225" t="s">
        <v>22</v>
      </c>
      <c r="O225" t="s">
        <v>24</v>
      </c>
      <c r="P225" s="1">
        <v>40790.457511574074</v>
      </c>
      <c r="Q225" t="s">
        <v>3060</v>
      </c>
    </row>
    <row r="226" spans="2:17" x14ac:dyDescent="0.35">
      <c r="C226" t="s">
        <v>25</v>
      </c>
      <c r="D226">
        <v>858</v>
      </c>
      <c r="E226" t="s">
        <v>73</v>
      </c>
      <c r="I226" t="s">
        <v>37</v>
      </c>
      <c r="N226" t="s">
        <v>82</v>
      </c>
      <c r="P226" t="s">
        <v>39</v>
      </c>
      <c r="Q226" t="s">
        <v>3060</v>
      </c>
    </row>
    <row r="227" spans="2:17" x14ac:dyDescent="0.35">
      <c r="B227" t="s">
        <v>95</v>
      </c>
      <c r="C227" t="s">
        <v>25</v>
      </c>
      <c r="D227">
        <v>859</v>
      </c>
      <c r="E227" t="s">
        <v>73</v>
      </c>
      <c r="F227" t="s">
        <v>36</v>
      </c>
      <c r="G227" t="s">
        <v>19</v>
      </c>
      <c r="H227" t="s">
        <v>27</v>
      </c>
      <c r="I227" t="s">
        <v>62</v>
      </c>
      <c r="J227" t="s">
        <v>22</v>
      </c>
      <c r="L227" t="s">
        <v>94</v>
      </c>
      <c r="N227" t="s">
        <v>99</v>
      </c>
      <c r="O227" t="s">
        <v>24</v>
      </c>
      <c r="P227" s="1">
        <v>39971.718414351853</v>
      </c>
      <c r="Q227" t="s">
        <v>3060</v>
      </c>
    </row>
    <row r="228" spans="2:17" x14ac:dyDescent="0.35">
      <c r="C228" t="s">
        <v>16</v>
      </c>
      <c r="D228">
        <v>881</v>
      </c>
      <c r="E228" t="s">
        <v>73</v>
      </c>
      <c r="F228" t="s">
        <v>36</v>
      </c>
      <c r="G228" t="s">
        <v>19</v>
      </c>
      <c r="H228" t="s">
        <v>27</v>
      </c>
      <c r="I228" t="s">
        <v>56</v>
      </c>
      <c r="J228" t="s">
        <v>43</v>
      </c>
      <c r="L228" t="s">
        <v>81</v>
      </c>
      <c r="N228" t="s">
        <v>100</v>
      </c>
      <c r="O228" t="s">
        <v>101</v>
      </c>
      <c r="P228" t="s">
        <v>24</v>
      </c>
      <c r="Q228" t="s">
        <v>3060</v>
      </c>
    </row>
    <row r="229" spans="2:17" x14ac:dyDescent="0.35">
      <c r="B229" t="s">
        <v>97</v>
      </c>
      <c r="C229" t="s">
        <v>16</v>
      </c>
      <c r="D229">
        <v>884</v>
      </c>
      <c r="E229" t="s">
        <v>17</v>
      </c>
      <c r="F229" t="s">
        <v>36</v>
      </c>
      <c r="G229" t="s">
        <v>96</v>
      </c>
      <c r="I229" t="s">
        <v>102</v>
      </c>
      <c r="J229" t="s">
        <v>22</v>
      </c>
      <c r="N229" t="s">
        <v>103</v>
      </c>
      <c r="O229" t="s">
        <v>24</v>
      </c>
      <c r="P229" s="1">
        <v>40346.432071759256</v>
      </c>
      <c r="Q229" t="s">
        <v>3060</v>
      </c>
    </row>
    <row r="230" spans="2:17" x14ac:dyDescent="0.35">
      <c r="C230" t="s">
        <v>25</v>
      </c>
      <c r="D230">
        <v>924</v>
      </c>
      <c r="E230" t="s">
        <v>17</v>
      </c>
      <c r="F230" t="s">
        <v>26</v>
      </c>
      <c r="G230" t="s">
        <v>96</v>
      </c>
      <c r="H230" t="s">
        <v>27</v>
      </c>
      <c r="I230" t="s">
        <v>21</v>
      </c>
      <c r="J230" t="s">
        <v>22</v>
      </c>
      <c r="L230" t="s">
        <v>94</v>
      </c>
      <c r="N230" t="s">
        <v>96</v>
      </c>
      <c r="O230" t="s">
        <v>24</v>
      </c>
      <c r="P230" s="1">
        <v>39913.56523148148</v>
      </c>
      <c r="Q230" t="s">
        <v>3060</v>
      </c>
    </row>
    <row r="231" spans="2:17" x14ac:dyDescent="0.35">
      <c r="C231" t="s">
        <v>25</v>
      </c>
      <c r="D231">
        <v>981</v>
      </c>
      <c r="E231" t="s">
        <v>17</v>
      </c>
      <c r="F231" t="s">
        <v>26</v>
      </c>
      <c r="G231" t="s">
        <v>19</v>
      </c>
      <c r="H231" t="s">
        <v>27</v>
      </c>
      <c r="I231" t="s">
        <v>104</v>
      </c>
      <c r="J231" t="s">
        <v>22</v>
      </c>
      <c r="L231" t="s">
        <v>31</v>
      </c>
      <c r="O231" t="s">
        <v>24</v>
      </c>
      <c r="P231" s="1">
        <v>40427.502268518518</v>
      </c>
      <c r="Q231" t="s">
        <v>3060</v>
      </c>
    </row>
    <row r="232" spans="2:17" x14ac:dyDescent="0.35">
      <c r="B232" t="s">
        <v>95</v>
      </c>
      <c r="C232" t="s">
        <v>25</v>
      </c>
      <c r="D232">
        <v>985</v>
      </c>
      <c r="E232" t="s">
        <v>73</v>
      </c>
      <c r="F232" t="s">
        <v>36</v>
      </c>
      <c r="G232" t="s">
        <v>19</v>
      </c>
      <c r="H232" t="s">
        <v>27</v>
      </c>
      <c r="I232" t="s">
        <v>21</v>
      </c>
      <c r="J232" t="s">
        <v>22</v>
      </c>
      <c r="O232" t="s">
        <v>24</v>
      </c>
      <c r="P232" s="1">
        <v>39911.394513888888</v>
      </c>
      <c r="Q232" t="s">
        <v>3060</v>
      </c>
    </row>
    <row r="233" spans="2:17" x14ac:dyDescent="0.35">
      <c r="B233" t="s">
        <v>59</v>
      </c>
      <c r="C233" t="s">
        <v>25</v>
      </c>
      <c r="D233">
        <v>1013</v>
      </c>
      <c r="E233" t="s">
        <v>73</v>
      </c>
      <c r="F233" t="s">
        <v>26</v>
      </c>
      <c r="G233" t="s">
        <v>38</v>
      </c>
      <c r="H233" t="s">
        <v>27</v>
      </c>
      <c r="I233" t="s">
        <v>35</v>
      </c>
      <c r="J233" t="s">
        <v>86</v>
      </c>
      <c r="K233">
        <v>453</v>
      </c>
      <c r="L233" t="s">
        <v>31</v>
      </c>
      <c r="O233" t="s">
        <v>24</v>
      </c>
      <c r="P233" s="1">
        <v>39678.494733796295</v>
      </c>
      <c r="Q233" t="s">
        <v>3060</v>
      </c>
    </row>
    <row r="234" spans="2:17" x14ac:dyDescent="0.35">
      <c r="B234" t="s">
        <v>59</v>
      </c>
      <c r="C234" t="s">
        <v>25</v>
      </c>
      <c r="D234">
        <v>1021</v>
      </c>
      <c r="E234" t="s">
        <v>73</v>
      </c>
      <c r="F234" t="s">
        <v>36</v>
      </c>
      <c r="G234" t="s">
        <v>19</v>
      </c>
      <c r="H234" t="s">
        <v>27</v>
      </c>
      <c r="I234" t="s">
        <v>105</v>
      </c>
      <c r="J234" t="s">
        <v>43</v>
      </c>
      <c r="L234" t="s">
        <v>94</v>
      </c>
      <c r="N234" t="s">
        <v>76</v>
      </c>
      <c r="O234" t="s">
        <v>24</v>
      </c>
      <c r="P234" s="1">
        <v>39811.348032407404</v>
      </c>
      <c r="Q234" t="s">
        <v>3060</v>
      </c>
    </row>
    <row r="235" spans="2:17" x14ac:dyDescent="0.35">
      <c r="B235" t="s">
        <v>59</v>
      </c>
      <c r="C235" t="s">
        <v>25</v>
      </c>
      <c r="D235">
        <v>1032</v>
      </c>
      <c r="F235" t="s">
        <v>36</v>
      </c>
      <c r="I235" t="s">
        <v>50</v>
      </c>
      <c r="N235" t="s">
        <v>106</v>
      </c>
      <c r="P235" t="s">
        <v>39</v>
      </c>
      <c r="Q235" t="s">
        <v>3060</v>
      </c>
    </row>
    <row r="236" spans="2:17" x14ac:dyDescent="0.35">
      <c r="B236" t="s">
        <v>59</v>
      </c>
      <c r="C236" t="s">
        <v>25</v>
      </c>
      <c r="D236">
        <v>1034</v>
      </c>
      <c r="I236" t="s">
        <v>37</v>
      </c>
      <c r="N236" t="s">
        <v>107</v>
      </c>
      <c r="P236" t="s">
        <v>39</v>
      </c>
      <c r="Q236" t="s">
        <v>3060</v>
      </c>
    </row>
    <row r="237" spans="2:17" x14ac:dyDescent="0.35">
      <c r="B237" t="s">
        <v>59</v>
      </c>
      <c r="C237" t="s">
        <v>25</v>
      </c>
      <c r="D237">
        <v>1037</v>
      </c>
      <c r="E237" t="s">
        <v>17</v>
      </c>
      <c r="F237" t="s">
        <v>36</v>
      </c>
      <c r="G237" t="s">
        <v>19</v>
      </c>
      <c r="H237" t="s">
        <v>27</v>
      </c>
      <c r="J237" t="s">
        <v>22</v>
      </c>
      <c r="O237" t="s">
        <v>24</v>
      </c>
      <c r="P237" s="1">
        <v>39797.678090277775</v>
      </c>
      <c r="Q237" t="s">
        <v>3060</v>
      </c>
    </row>
    <row r="238" spans="2:17" x14ac:dyDescent="0.35">
      <c r="B238" t="s">
        <v>95</v>
      </c>
      <c r="C238" t="s">
        <v>25</v>
      </c>
      <c r="D238">
        <v>1059</v>
      </c>
      <c r="E238" t="s">
        <v>73</v>
      </c>
      <c r="F238" t="s">
        <v>18</v>
      </c>
      <c r="G238" t="s">
        <v>19</v>
      </c>
      <c r="H238" t="s">
        <v>27</v>
      </c>
      <c r="I238" t="s">
        <v>50</v>
      </c>
      <c r="J238" t="s">
        <v>108</v>
      </c>
      <c r="L238" t="s">
        <v>31</v>
      </c>
      <c r="O238" t="s">
        <v>24</v>
      </c>
      <c r="P238" s="1">
        <v>40782.631527777776</v>
      </c>
      <c r="Q238" t="s">
        <v>3060</v>
      </c>
    </row>
    <row r="239" spans="2:17" x14ac:dyDescent="0.35">
      <c r="B239" t="s">
        <v>59</v>
      </c>
      <c r="C239" t="s">
        <v>25</v>
      </c>
      <c r="D239">
        <v>1101</v>
      </c>
      <c r="I239" t="s">
        <v>88</v>
      </c>
      <c r="N239" t="s">
        <v>109</v>
      </c>
      <c r="P239" t="s">
        <v>39</v>
      </c>
      <c r="Q239" t="s">
        <v>3060</v>
      </c>
    </row>
    <row r="240" spans="2:17" x14ac:dyDescent="0.35">
      <c r="B240" t="s">
        <v>59</v>
      </c>
      <c r="C240" t="s">
        <v>25</v>
      </c>
      <c r="D240">
        <v>1110</v>
      </c>
      <c r="E240" t="s">
        <v>17</v>
      </c>
      <c r="F240" t="s">
        <v>18</v>
      </c>
      <c r="G240" t="s">
        <v>19</v>
      </c>
      <c r="H240" t="s">
        <v>27</v>
      </c>
      <c r="I240" t="s">
        <v>56</v>
      </c>
      <c r="J240" t="s">
        <v>110</v>
      </c>
      <c r="L240" t="s">
        <v>94</v>
      </c>
      <c r="O240" t="s">
        <v>24</v>
      </c>
      <c r="P240" s="1">
        <v>40063.816018518519</v>
      </c>
      <c r="Q240" t="s">
        <v>3060</v>
      </c>
    </row>
    <row r="241" spans="2:17" x14ac:dyDescent="0.35">
      <c r="B241" t="s">
        <v>59</v>
      </c>
      <c r="C241" t="s">
        <v>25</v>
      </c>
      <c r="D241">
        <v>1119</v>
      </c>
      <c r="E241" t="s">
        <v>73</v>
      </c>
      <c r="F241" t="s">
        <v>18</v>
      </c>
      <c r="G241" t="s">
        <v>19</v>
      </c>
      <c r="I241" t="s">
        <v>28</v>
      </c>
      <c r="J241" t="s">
        <v>43</v>
      </c>
      <c r="L241" t="s">
        <v>94</v>
      </c>
      <c r="N241" t="s">
        <v>111</v>
      </c>
      <c r="O241" t="s">
        <v>24</v>
      </c>
      <c r="P241" s="1">
        <v>39991.759768518517</v>
      </c>
      <c r="Q241" t="s">
        <v>3060</v>
      </c>
    </row>
    <row r="242" spans="2:17" x14ac:dyDescent="0.35">
      <c r="B242" t="s">
        <v>59</v>
      </c>
      <c r="C242" t="s">
        <v>25</v>
      </c>
      <c r="D242">
        <v>1138</v>
      </c>
      <c r="E242" t="s">
        <v>17</v>
      </c>
      <c r="F242" t="s">
        <v>18</v>
      </c>
      <c r="G242" t="s">
        <v>19</v>
      </c>
      <c r="H242" t="s">
        <v>27</v>
      </c>
      <c r="I242" t="s">
        <v>65</v>
      </c>
      <c r="J242" t="s">
        <v>22</v>
      </c>
      <c r="L242" t="s">
        <v>94</v>
      </c>
      <c r="O242" t="s">
        <v>24</v>
      </c>
      <c r="P242" s="1">
        <v>39714.378622685188</v>
      </c>
      <c r="Q242" t="s">
        <v>3060</v>
      </c>
    </row>
    <row r="243" spans="2:17" x14ac:dyDescent="0.35">
      <c r="B243" t="s">
        <v>59</v>
      </c>
      <c r="C243" t="s">
        <v>25</v>
      </c>
      <c r="D243">
        <v>1148</v>
      </c>
      <c r="E243" t="s">
        <v>73</v>
      </c>
      <c r="F243" t="s">
        <v>18</v>
      </c>
      <c r="G243" t="s">
        <v>19</v>
      </c>
      <c r="H243" t="s">
        <v>27</v>
      </c>
      <c r="I243" t="s">
        <v>112</v>
      </c>
      <c r="J243" t="s">
        <v>22</v>
      </c>
      <c r="L243" t="s">
        <v>94</v>
      </c>
      <c r="N243" t="s">
        <v>76</v>
      </c>
      <c r="O243" t="s">
        <v>24</v>
      </c>
      <c r="P243" s="1">
        <v>40045.398206018515</v>
      </c>
      <c r="Q243" t="s">
        <v>3060</v>
      </c>
    </row>
    <row r="244" spans="2:17" x14ac:dyDescent="0.35">
      <c r="B244" t="s">
        <v>59</v>
      </c>
      <c r="C244" t="s">
        <v>25</v>
      </c>
      <c r="D244">
        <v>1176</v>
      </c>
      <c r="E244" t="s">
        <v>17</v>
      </c>
      <c r="F244" t="s">
        <v>18</v>
      </c>
      <c r="G244" t="s">
        <v>34</v>
      </c>
      <c r="H244" t="s">
        <v>27</v>
      </c>
      <c r="I244" t="s">
        <v>113</v>
      </c>
      <c r="J244" t="s">
        <v>43</v>
      </c>
      <c r="K244">
        <v>451</v>
      </c>
      <c r="L244" t="s">
        <v>94</v>
      </c>
      <c r="O244" t="s">
        <v>24</v>
      </c>
      <c r="P244" s="1">
        <v>39756.336284722223</v>
      </c>
      <c r="Q244" t="s">
        <v>3060</v>
      </c>
    </row>
    <row r="245" spans="2:17" x14ac:dyDescent="0.35">
      <c r="C245" t="s">
        <v>25</v>
      </c>
      <c r="D245">
        <v>1185</v>
      </c>
      <c r="E245" t="s">
        <v>17</v>
      </c>
      <c r="F245" t="s">
        <v>18</v>
      </c>
      <c r="G245" t="s">
        <v>19</v>
      </c>
      <c r="I245" t="s">
        <v>28</v>
      </c>
      <c r="J245" t="s">
        <v>114</v>
      </c>
      <c r="L245" t="s">
        <v>81</v>
      </c>
      <c r="N245" t="s">
        <v>115</v>
      </c>
      <c r="O245" t="s">
        <v>24</v>
      </c>
      <c r="P245" s="1">
        <v>40620.473275462966</v>
      </c>
      <c r="Q245" t="s">
        <v>3060</v>
      </c>
    </row>
    <row r="246" spans="2:17" x14ac:dyDescent="0.35">
      <c r="C246" t="s">
        <v>25</v>
      </c>
      <c r="D246">
        <v>1193</v>
      </c>
      <c r="E246" t="s">
        <v>17</v>
      </c>
      <c r="F246" t="s">
        <v>18</v>
      </c>
      <c r="G246" t="s">
        <v>34</v>
      </c>
      <c r="H246" t="s">
        <v>27</v>
      </c>
      <c r="I246" t="s">
        <v>54</v>
      </c>
      <c r="J246" t="s">
        <v>22</v>
      </c>
      <c r="K246" t="s">
        <v>36</v>
      </c>
      <c r="N246" t="s">
        <v>116</v>
      </c>
      <c r="O246" t="s">
        <v>24</v>
      </c>
      <c r="P246" s="1">
        <v>41018.494525462964</v>
      </c>
      <c r="Q246" t="s">
        <v>3060</v>
      </c>
    </row>
    <row r="247" spans="2:17" x14ac:dyDescent="0.35">
      <c r="C247" t="s">
        <v>25</v>
      </c>
      <c r="D247">
        <v>1218</v>
      </c>
      <c r="E247" t="s">
        <v>73</v>
      </c>
      <c r="F247" t="s">
        <v>18</v>
      </c>
      <c r="G247" t="s">
        <v>19</v>
      </c>
      <c r="I247" t="s">
        <v>117</v>
      </c>
      <c r="J247" t="s">
        <v>118</v>
      </c>
      <c r="L247" t="s">
        <v>119</v>
      </c>
      <c r="N247" t="s">
        <v>120</v>
      </c>
      <c r="O247" t="s">
        <v>24</v>
      </c>
      <c r="P247" s="1">
        <v>40474.474479166667</v>
      </c>
      <c r="Q247" t="s">
        <v>3060</v>
      </c>
    </row>
    <row r="248" spans="2:17" x14ac:dyDescent="0.35">
      <c r="B248" t="s">
        <v>59</v>
      </c>
      <c r="C248" t="s">
        <v>25</v>
      </c>
      <c r="D248">
        <v>1228</v>
      </c>
      <c r="F248" t="s">
        <v>121</v>
      </c>
      <c r="I248" t="s">
        <v>28</v>
      </c>
      <c r="J248" t="s">
        <v>22</v>
      </c>
      <c r="L248" t="s">
        <v>94</v>
      </c>
      <c r="P248" t="s">
        <v>39</v>
      </c>
      <c r="Q248" t="s">
        <v>3060</v>
      </c>
    </row>
    <row r="249" spans="2:17" x14ac:dyDescent="0.35">
      <c r="B249" t="s">
        <v>95</v>
      </c>
      <c r="C249" t="s">
        <v>25</v>
      </c>
      <c r="D249">
        <v>1239</v>
      </c>
      <c r="E249" t="s">
        <v>73</v>
      </c>
      <c r="F249" t="s">
        <v>36</v>
      </c>
      <c r="G249" t="s">
        <v>19</v>
      </c>
      <c r="H249" t="s">
        <v>27</v>
      </c>
      <c r="I249" t="s">
        <v>56</v>
      </c>
      <c r="J249" t="s">
        <v>22</v>
      </c>
      <c r="L249" t="s">
        <v>94</v>
      </c>
      <c r="N249" t="s">
        <v>122</v>
      </c>
      <c r="O249" t="s">
        <v>24</v>
      </c>
      <c r="P249" s="1">
        <v>41009.375208333331</v>
      </c>
      <c r="Q249" t="s">
        <v>3060</v>
      </c>
    </row>
    <row r="250" spans="2:17" x14ac:dyDescent="0.35">
      <c r="B250" t="s">
        <v>95</v>
      </c>
      <c r="C250" t="s">
        <v>25</v>
      </c>
      <c r="D250">
        <v>1256</v>
      </c>
      <c r="E250" t="s">
        <v>17</v>
      </c>
      <c r="F250" t="s">
        <v>36</v>
      </c>
      <c r="G250" t="s">
        <v>19</v>
      </c>
      <c r="H250" t="s">
        <v>27</v>
      </c>
      <c r="I250" t="s">
        <v>71</v>
      </c>
      <c r="J250" t="s">
        <v>22</v>
      </c>
      <c r="L250" t="s">
        <v>94</v>
      </c>
      <c r="O250" t="s">
        <v>24</v>
      </c>
      <c r="P250" s="1">
        <v>40277.408622685187</v>
      </c>
      <c r="Q250" t="s">
        <v>3060</v>
      </c>
    </row>
    <row r="251" spans="2:17" x14ac:dyDescent="0.35">
      <c r="B251" t="s">
        <v>92</v>
      </c>
      <c r="C251" t="s">
        <v>25</v>
      </c>
      <c r="D251">
        <v>1281</v>
      </c>
      <c r="E251" t="s">
        <v>17</v>
      </c>
      <c r="F251" t="s">
        <v>18</v>
      </c>
      <c r="G251" t="s">
        <v>19</v>
      </c>
      <c r="H251" t="s">
        <v>27</v>
      </c>
      <c r="I251" t="s">
        <v>65</v>
      </c>
      <c r="J251" t="s">
        <v>22</v>
      </c>
      <c r="O251" t="s">
        <v>24</v>
      </c>
      <c r="P251" s="1">
        <v>40198.581018518518</v>
      </c>
      <c r="Q251" t="s">
        <v>3060</v>
      </c>
    </row>
    <row r="252" spans="2:17" x14ac:dyDescent="0.35">
      <c r="B252" t="s">
        <v>59</v>
      </c>
      <c r="C252" t="s">
        <v>25</v>
      </c>
      <c r="D252">
        <v>1296</v>
      </c>
      <c r="E252" t="s">
        <v>17</v>
      </c>
      <c r="F252" t="s">
        <v>125</v>
      </c>
      <c r="G252" t="s">
        <v>19</v>
      </c>
      <c r="H252" t="s">
        <v>27</v>
      </c>
      <c r="I252" t="s">
        <v>35</v>
      </c>
      <c r="J252" t="s">
        <v>22</v>
      </c>
      <c r="N252" t="s">
        <v>126</v>
      </c>
      <c r="O252" t="s">
        <v>24</v>
      </c>
      <c r="P252" s="1">
        <v>39722.397349537037</v>
      </c>
      <c r="Q252" t="s">
        <v>3060</v>
      </c>
    </row>
    <row r="253" spans="2:17" x14ac:dyDescent="0.35">
      <c r="B253" t="s">
        <v>59</v>
      </c>
      <c r="C253" t="s">
        <v>16</v>
      </c>
      <c r="D253">
        <v>1338</v>
      </c>
      <c r="I253" t="s">
        <v>28</v>
      </c>
      <c r="N253" t="s">
        <v>109</v>
      </c>
      <c r="P253" t="s">
        <v>39</v>
      </c>
      <c r="Q253" t="s">
        <v>3060</v>
      </c>
    </row>
    <row r="254" spans="2:17" x14ac:dyDescent="0.35">
      <c r="B254" t="s">
        <v>92</v>
      </c>
      <c r="C254" t="s">
        <v>25</v>
      </c>
      <c r="D254">
        <v>1367</v>
      </c>
      <c r="E254" t="s">
        <v>17</v>
      </c>
      <c r="F254" t="s">
        <v>93</v>
      </c>
      <c r="G254" t="s">
        <v>19</v>
      </c>
      <c r="H254" t="s">
        <v>27</v>
      </c>
      <c r="I254" t="s">
        <v>35</v>
      </c>
      <c r="J254" t="s">
        <v>86</v>
      </c>
      <c r="L254" t="s">
        <v>81</v>
      </c>
      <c r="N254" t="s">
        <v>127</v>
      </c>
      <c r="O254" t="s">
        <v>24</v>
      </c>
      <c r="P254" s="1">
        <v>40934.774837962963</v>
      </c>
      <c r="Q254" t="s">
        <v>3060</v>
      </c>
    </row>
    <row r="255" spans="2:17" x14ac:dyDescent="0.35">
      <c r="B255" t="s">
        <v>92</v>
      </c>
      <c r="C255" t="s">
        <v>25</v>
      </c>
      <c r="D255">
        <v>1373</v>
      </c>
      <c r="E255" t="s">
        <v>17</v>
      </c>
      <c r="F255" t="s">
        <v>26</v>
      </c>
      <c r="G255" t="s">
        <v>19</v>
      </c>
      <c r="H255" t="s">
        <v>27</v>
      </c>
      <c r="I255" t="s">
        <v>80</v>
      </c>
      <c r="J255" t="s">
        <v>43</v>
      </c>
      <c r="K255">
        <v>461</v>
      </c>
      <c r="O255" t="s">
        <v>24</v>
      </c>
      <c r="P255" s="1">
        <v>39993.467418981483</v>
      </c>
      <c r="Q255" t="s">
        <v>3060</v>
      </c>
    </row>
    <row r="256" spans="2:17" x14ac:dyDescent="0.35">
      <c r="B256" t="s">
        <v>59</v>
      </c>
      <c r="C256" t="s">
        <v>25</v>
      </c>
      <c r="D256">
        <v>1388</v>
      </c>
      <c r="E256" t="s">
        <v>17</v>
      </c>
      <c r="F256" t="s">
        <v>18</v>
      </c>
      <c r="G256" t="s">
        <v>19</v>
      </c>
      <c r="I256" t="s">
        <v>128</v>
      </c>
      <c r="J256" t="s">
        <v>22</v>
      </c>
      <c r="K256">
        <v>456</v>
      </c>
      <c r="L256" t="s">
        <v>31</v>
      </c>
      <c r="N256" t="s">
        <v>129</v>
      </c>
      <c r="O256" t="s">
        <v>24</v>
      </c>
      <c r="P256" s="1">
        <v>40506.875694444447</v>
      </c>
      <c r="Q256" t="s">
        <v>3060</v>
      </c>
    </row>
    <row r="257" spans="2:17" x14ac:dyDescent="0.35">
      <c r="B257" t="s">
        <v>59</v>
      </c>
      <c r="C257" t="s">
        <v>25</v>
      </c>
      <c r="D257">
        <v>1398</v>
      </c>
      <c r="E257" t="s">
        <v>17</v>
      </c>
      <c r="F257" t="s">
        <v>26</v>
      </c>
      <c r="G257" t="s">
        <v>19</v>
      </c>
      <c r="H257" t="s">
        <v>27</v>
      </c>
      <c r="I257" t="s">
        <v>80</v>
      </c>
      <c r="J257" t="s">
        <v>43</v>
      </c>
      <c r="K257">
        <v>460</v>
      </c>
      <c r="L257" t="s">
        <v>81</v>
      </c>
      <c r="O257" t="s">
        <v>24</v>
      </c>
      <c r="P257" s="1">
        <v>39967.658472222225</v>
      </c>
      <c r="Q257" t="s">
        <v>3060</v>
      </c>
    </row>
    <row r="258" spans="2:17" x14ac:dyDescent="0.35">
      <c r="B258" t="s">
        <v>95</v>
      </c>
      <c r="C258" t="s">
        <v>25</v>
      </c>
      <c r="D258">
        <v>1417</v>
      </c>
      <c r="E258" t="s">
        <v>73</v>
      </c>
      <c r="F258" t="s">
        <v>26</v>
      </c>
      <c r="G258" t="s">
        <v>38</v>
      </c>
      <c r="H258" t="s">
        <v>27</v>
      </c>
      <c r="I258" t="s">
        <v>130</v>
      </c>
      <c r="J258" t="s">
        <v>22</v>
      </c>
      <c r="L258" t="s">
        <v>81</v>
      </c>
      <c r="O258" t="s">
        <v>24</v>
      </c>
      <c r="P258" s="1">
        <v>39663.131724537037</v>
      </c>
      <c r="Q258" t="s">
        <v>3060</v>
      </c>
    </row>
    <row r="259" spans="2:17" x14ac:dyDescent="0.35">
      <c r="B259" t="s">
        <v>95</v>
      </c>
      <c r="C259" t="s">
        <v>25</v>
      </c>
      <c r="D259">
        <v>1429</v>
      </c>
      <c r="E259" t="s">
        <v>73</v>
      </c>
      <c r="F259" t="s">
        <v>18</v>
      </c>
      <c r="G259" t="s">
        <v>19</v>
      </c>
      <c r="H259" t="s">
        <v>27</v>
      </c>
      <c r="I259" t="s">
        <v>65</v>
      </c>
      <c r="J259" t="s">
        <v>22</v>
      </c>
      <c r="L259" t="s">
        <v>3140</v>
      </c>
      <c r="O259" t="s">
        <v>24</v>
      </c>
      <c r="P259" s="1">
        <v>40198.58085648148</v>
      </c>
      <c r="Q259" t="s">
        <v>3060</v>
      </c>
    </row>
    <row r="260" spans="2:17" x14ac:dyDescent="0.35">
      <c r="B260" t="s">
        <v>95</v>
      </c>
      <c r="C260" t="s">
        <v>25</v>
      </c>
      <c r="D260">
        <v>1431</v>
      </c>
      <c r="E260" t="s">
        <v>73</v>
      </c>
      <c r="F260" t="s">
        <v>18</v>
      </c>
      <c r="G260" t="s">
        <v>34</v>
      </c>
      <c r="H260" t="s">
        <v>27</v>
      </c>
      <c r="I260" t="s">
        <v>131</v>
      </c>
      <c r="J260" t="s">
        <v>22</v>
      </c>
      <c r="L260" t="s">
        <v>132</v>
      </c>
      <c r="N260" t="s">
        <v>133</v>
      </c>
      <c r="O260" t="s">
        <v>24</v>
      </c>
      <c r="P260" s="1">
        <v>40307.930138888885</v>
      </c>
      <c r="Q260" t="s">
        <v>3060</v>
      </c>
    </row>
    <row r="261" spans="2:17" x14ac:dyDescent="0.35">
      <c r="B261" t="s">
        <v>92</v>
      </c>
      <c r="C261" t="s">
        <v>25</v>
      </c>
      <c r="D261">
        <v>1483</v>
      </c>
      <c r="E261" t="s">
        <v>17</v>
      </c>
      <c r="F261" t="s">
        <v>134</v>
      </c>
      <c r="G261" t="s">
        <v>19</v>
      </c>
      <c r="H261" t="s">
        <v>27</v>
      </c>
      <c r="I261" t="s">
        <v>135</v>
      </c>
      <c r="J261" t="s">
        <v>136</v>
      </c>
      <c r="L261" t="s">
        <v>137</v>
      </c>
      <c r="O261" t="s">
        <v>24</v>
      </c>
      <c r="P261" s="1">
        <v>40652.896539351852</v>
      </c>
      <c r="Q261" t="s">
        <v>3060</v>
      </c>
    </row>
    <row r="262" spans="2:17" x14ac:dyDescent="0.35">
      <c r="B262" t="s">
        <v>59</v>
      </c>
      <c r="C262" t="s">
        <v>25</v>
      </c>
      <c r="D262">
        <v>1498</v>
      </c>
      <c r="E262" t="s">
        <v>17</v>
      </c>
      <c r="F262" t="s">
        <v>125</v>
      </c>
      <c r="G262" t="s">
        <v>19</v>
      </c>
      <c r="H262" t="s">
        <v>27</v>
      </c>
      <c r="J262" t="s">
        <v>22</v>
      </c>
      <c r="O262" t="s">
        <v>24</v>
      </c>
      <c r="P262" s="1">
        <v>39797.678530092591</v>
      </c>
      <c r="Q262" t="s">
        <v>3060</v>
      </c>
    </row>
    <row r="263" spans="2:17" x14ac:dyDescent="0.35">
      <c r="B263" t="s">
        <v>95</v>
      </c>
      <c r="C263" t="s">
        <v>16</v>
      </c>
      <c r="D263">
        <v>1506</v>
      </c>
      <c r="E263" t="s">
        <v>17</v>
      </c>
      <c r="F263" t="s">
        <v>18</v>
      </c>
      <c r="G263" t="s">
        <v>19</v>
      </c>
      <c r="J263" t="s">
        <v>22</v>
      </c>
      <c r="O263" t="s">
        <v>24</v>
      </c>
      <c r="P263" s="1">
        <v>40935.920856481483</v>
      </c>
      <c r="Q263" t="s">
        <v>3060</v>
      </c>
    </row>
    <row r="264" spans="2:17" x14ac:dyDescent="0.35">
      <c r="B264" t="s">
        <v>59</v>
      </c>
      <c r="C264" t="s">
        <v>16</v>
      </c>
      <c r="D264">
        <v>1528</v>
      </c>
      <c r="E264" t="s">
        <v>73</v>
      </c>
      <c r="F264" t="s">
        <v>36</v>
      </c>
      <c r="G264" t="s">
        <v>19</v>
      </c>
      <c r="I264" t="s">
        <v>138</v>
      </c>
      <c r="J264" t="s">
        <v>43</v>
      </c>
      <c r="L264" t="s">
        <v>139</v>
      </c>
      <c r="O264" t="s">
        <v>24</v>
      </c>
      <c r="P264" s="1">
        <v>40009.37300925926</v>
      </c>
      <c r="Q264" t="s">
        <v>3060</v>
      </c>
    </row>
    <row r="265" spans="2:17" x14ac:dyDescent="0.35">
      <c r="B265" t="s">
        <v>59</v>
      </c>
      <c r="C265" t="s">
        <v>25</v>
      </c>
      <c r="D265">
        <v>1580</v>
      </c>
      <c r="E265" t="s">
        <v>17</v>
      </c>
      <c r="F265" t="s">
        <v>36</v>
      </c>
      <c r="I265" t="s">
        <v>80</v>
      </c>
      <c r="J265" t="s">
        <v>86</v>
      </c>
      <c r="K265">
        <v>509</v>
      </c>
      <c r="N265" t="s">
        <v>140</v>
      </c>
      <c r="O265" t="s">
        <v>24</v>
      </c>
      <c r="P265" s="1">
        <v>39918.662534722222</v>
      </c>
      <c r="Q265" t="s">
        <v>3060</v>
      </c>
    </row>
    <row r="266" spans="2:17" x14ac:dyDescent="0.35">
      <c r="B266" t="s">
        <v>92</v>
      </c>
      <c r="C266" t="s">
        <v>25</v>
      </c>
      <c r="D266">
        <v>1609</v>
      </c>
      <c r="E266" t="s">
        <v>73</v>
      </c>
      <c r="F266" t="s">
        <v>93</v>
      </c>
      <c r="G266" t="s">
        <v>19</v>
      </c>
      <c r="H266" t="s">
        <v>27</v>
      </c>
      <c r="I266" t="s">
        <v>141</v>
      </c>
      <c r="J266" t="s">
        <v>22</v>
      </c>
      <c r="O266" t="s">
        <v>24</v>
      </c>
      <c r="P266" s="1">
        <v>40368.556435185186</v>
      </c>
      <c r="Q266" t="s">
        <v>3060</v>
      </c>
    </row>
    <row r="267" spans="2:17" x14ac:dyDescent="0.35">
      <c r="B267" t="s">
        <v>95</v>
      </c>
      <c r="C267" t="s">
        <v>25</v>
      </c>
      <c r="D267">
        <v>1621</v>
      </c>
      <c r="F267" t="s">
        <v>36</v>
      </c>
      <c r="I267" t="s">
        <v>50</v>
      </c>
      <c r="P267" t="s">
        <v>39</v>
      </c>
      <c r="Q267" t="s">
        <v>3060</v>
      </c>
    </row>
    <row r="268" spans="2:17" x14ac:dyDescent="0.35">
      <c r="B268" t="s">
        <v>142</v>
      </c>
      <c r="C268" t="s">
        <v>16</v>
      </c>
      <c r="D268">
        <v>1622</v>
      </c>
      <c r="E268" t="s">
        <v>73</v>
      </c>
      <c r="F268" t="s">
        <v>18</v>
      </c>
      <c r="G268" t="s">
        <v>34</v>
      </c>
      <c r="H268" t="s">
        <v>27</v>
      </c>
      <c r="J268" t="s">
        <v>22</v>
      </c>
      <c r="L268" t="s">
        <v>81</v>
      </c>
      <c r="N268" t="s">
        <v>79</v>
      </c>
      <c r="O268" t="s">
        <v>24</v>
      </c>
      <c r="P268" s="1">
        <v>40842.406747685185</v>
      </c>
      <c r="Q268" t="s">
        <v>3060</v>
      </c>
    </row>
    <row r="269" spans="2:17" x14ac:dyDescent="0.35">
      <c r="B269" t="s">
        <v>95</v>
      </c>
      <c r="C269" t="s">
        <v>25</v>
      </c>
      <c r="D269">
        <v>1623</v>
      </c>
      <c r="E269" t="s">
        <v>73</v>
      </c>
      <c r="F269" t="s">
        <v>18</v>
      </c>
      <c r="G269" t="s">
        <v>19</v>
      </c>
      <c r="H269" t="s">
        <v>27</v>
      </c>
      <c r="I269" t="s">
        <v>143</v>
      </c>
      <c r="J269" t="s">
        <v>144</v>
      </c>
      <c r="L269" t="s">
        <v>94</v>
      </c>
      <c r="N269" t="s">
        <v>145</v>
      </c>
      <c r="O269" t="s">
        <v>24</v>
      </c>
      <c r="P269" s="1">
        <v>40072.615254629629</v>
      </c>
      <c r="Q269" t="s">
        <v>3060</v>
      </c>
    </row>
    <row r="270" spans="2:17" x14ac:dyDescent="0.35">
      <c r="B270" t="s">
        <v>92</v>
      </c>
      <c r="C270" t="s">
        <v>25</v>
      </c>
      <c r="D270">
        <v>1637</v>
      </c>
      <c r="E270" t="s">
        <v>17</v>
      </c>
      <c r="F270" t="s">
        <v>93</v>
      </c>
      <c r="G270" t="s">
        <v>19</v>
      </c>
      <c r="H270" t="s">
        <v>27</v>
      </c>
      <c r="I270" t="s">
        <v>37</v>
      </c>
      <c r="J270" t="s">
        <v>22</v>
      </c>
      <c r="L270" t="s">
        <v>94</v>
      </c>
      <c r="O270" t="s">
        <v>24</v>
      </c>
      <c r="P270" s="1">
        <v>40065.387881944444</v>
      </c>
      <c r="Q270" t="s">
        <v>3060</v>
      </c>
    </row>
    <row r="271" spans="2:17" x14ac:dyDescent="0.35">
      <c r="B271" t="s">
        <v>146</v>
      </c>
      <c r="C271" t="s">
        <v>25</v>
      </c>
      <c r="D271">
        <v>1642</v>
      </c>
      <c r="E271" t="s">
        <v>17</v>
      </c>
      <c r="F271" t="s">
        <v>18</v>
      </c>
      <c r="G271" t="s">
        <v>19</v>
      </c>
      <c r="I271" t="s">
        <v>28</v>
      </c>
      <c r="J271" t="s">
        <v>22</v>
      </c>
      <c r="O271" t="s">
        <v>24</v>
      </c>
      <c r="P271" s="1">
        <v>40463.632615740738</v>
      </c>
      <c r="Q271" t="s">
        <v>3060</v>
      </c>
    </row>
    <row r="272" spans="2:17" x14ac:dyDescent="0.35">
      <c r="B272" t="s">
        <v>92</v>
      </c>
      <c r="C272" t="s">
        <v>25</v>
      </c>
      <c r="D272">
        <v>1648</v>
      </c>
      <c r="E272" t="s">
        <v>17</v>
      </c>
      <c r="F272" t="s">
        <v>134</v>
      </c>
      <c r="G272" t="s">
        <v>19</v>
      </c>
      <c r="H272" t="s">
        <v>27</v>
      </c>
      <c r="I272" t="s">
        <v>135</v>
      </c>
      <c r="J272" t="s">
        <v>22</v>
      </c>
      <c r="L272" t="s">
        <v>94</v>
      </c>
      <c r="N272" t="s">
        <v>149</v>
      </c>
      <c r="O272" t="s">
        <v>24</v>
      </c>
      <c r="P272" s="1">
        <v>40549.992569444446</v>
      </c>
      <c r="Q272" t="s">
        <v>3060</v>
      </c>
    </row>
    <row r="273" spans="2:17" x14ac:dyDescent="0.35">
      <c r="B273" t="s">
        <v>59</v>
      </c>
      <c r="C273" t="s">
        <v>25</v>
      </c>
      <c r="D273">
        <v>1654</v>
      </c>
      <c r="E273" t="s">
        <v>17</v>
      </c>
      <c r="F273" t="s">
        <v>18</v>
      </c>
      <c r="G273" t="s">
        <v>19</v>
      </c>
      <c r="H273" t="s">
        <v>27</v>
      </c>
      <c r="I273" t="s">
        <v>80</v>
      </c>
      <c r="J273" t="s">
        <v>86</v>
      </c>
      <c r="K273">
        <v>500</v>
      </c>
      <c r="O273" t="s">
        <v>24</v>
      </c>
      <c r="P273" s="1">
        <v>39918.665879629632</v>
      </c>
      <c r="Q273" t="s">
        <v>3060</v>
      </c>
    </row>
    <row r="274" spans="2:17" x14ac:dyDescent="0.35">
      <c r="B274" t="s">
        <v>59</v>
      </c>
      <c r="C274" t="s">
        <v>25</v>
      </c>
      <c r="D274">
        <v>1664</v>
      </c>
      <c r="I274" t="s">
        <v>28</v>
      </c>
      <c r="P274" t="s">
        <v>39</v>
      </c>
      <c r="Q274" t="s">
        <v>3060</v>
      </c>
    </row>
    <row r="275" spans="2:17" x14ac:dyDescent="0.35">
      <c r="B275" t="s">
        <v>95</v>
      </c>
      <c r="C275" t="s">
        <v>25</v>
      </c>
      <c r="D275">
        <v>1693</v>
      </c>
      <c r="E275" t="s">
        <v>73</v>
      </c>
      <c r="F275" t="s">
        <v>18</v>
      </c>
      <c r="G275" t="s">
        <v>19</v>
      </c>
      <c r="H275" t="s">
        <v>27</v>
      </c>
      <c r="I275" t="s">
        <v>150</v>
      </c>
      <c r="J275" t="s">
        <v>22</v>
      </c>
      <c r="O275" t="s">
        <v>24</v>
      </c>
      <c r="P275" s="1">
        <v>40054.587777777779</v>
      </c>
      <c r="Q275" t="s">
        <v>3060</v>
      </c>
    </row>
    <row r="276" spans="2:17" x14ac:dyDescent="0.35">
      <c r="B276" t="s">
        <v>95</v>
      </c>
      <c r="C276" t="s">
        <v>25</v>
      </c>
      <c r="D276">
        <v>1720</v>
      </c>
      <c r="E276" t="s">
        <v>73</v>
      </c>
      <c r="F276" t="s">
        <v>36</v>
      </c>
      <c r="G276" t="s">
        <v>96</v>
      </c>
      <c r="H276" t="s">
        <v>27</v>
      </c>
      <c r="J276" t="s">
        <v>22</v>
      </c>
      <c r="L276" t="s">
        <v>31</v>
      </c>
      <c r="M276">
        <v>1930</v>
      </c>
      <c r="O276" t="s">
        <v>24</v>
      </c>
      <c r="P276" s="1">
        <v>40413.842418981483</v>
      </c>
      <c r="Q276" t="s">
        <v>3060</v>
      </c>
    </row>
    <row r="277" spans="2:17" x14ac:dyDescent="0.35">
      <c r="B277" t="s">
        <v>95</v>
      </c>
      <c r="C277" t="s">
        <v>16</v>
      </c>
      <c r="D277">
        <v>1721</v>
      </c>
      <c r="E277" t="s">
        <v>17</v>
      </c>
      <c r="F277" t="s">
        <v>18</v>
      </c>
      <c r="G277" t="s">
        <v>19</v>
      </c>
      <c r="H277" t="s">
        <v>27</v>
      </c>
      <c r="I277" t="s">
        <v>65</v>
      </c>
      <c r="J277" t="s">
        <v>22</v>
      </c>
      <c r="N277" t="s">
        <v>152</v>
      </c>
      <c r="O277" t="s">
        <v>24</v>
      </c>
      <c r="P277" s="1">
        <v>40198.338020833333</v>
      </c>
      <c r="Q277" t="s">
        <v>3060</v>
      </c>
    </row>
    <row r="278" spans="2:17" x14ac:dyDescent="0.35">
      <c r="B278" t="s">
        <v>146</v>
      </c>
      <c r="C278" t="s">
        <v>25</v>
      </c>
      <c r="D278">
        <v>1751</v>
      </c>
      <c r="E278" t="s">
        <v>17</v>
      </c>
      <c r="F278" t="s">
        <v>18</v>
      </c>
      <c r="G278" t="s">
        <v>34</v>
      </c>
      <c r="H278" t="s">
        <v>27</v>
      </c>
      <c r="I278" t="s">
        <v>153</v>
      </c>
      <c r="J278" t="s">
        <v>22</v>
      </c>
      <c r="N278" t="s">
        <v>55</v>
      </c>
      <c r="O278" t="s">
        <v>24</v>
      </c>
      <c r="P278" s="1">
        <v>40043.469328703701</v>
      </c>
      <c r="Q278" t="s">
        <v>3060</v>
      </c>
    </row>
    <row r="279" spans="2:17" x14ac:dyDescent="0.35">
      <c r="B279" t="s">
        <v>59</v>
      </c>
      <c r="C279" t="s">
        <v>25</v>
      </c>
      <c r="D279">
        <v>1780</v>
      </c>
      <c r="E279" t="s">
        <v>17</v>
      </c>
      <c r="F279" t="s">
        <v>93</v>
      </c>
      <c r="J279" t="s">
        <v>43</v>
      </c>
      <c r="L279" t="s">
        <v>31</v>
      </c>
      <c r="O279" t="s">
        <v>24</v>
      </c>
      <c r="P279" s="1">
        <v>39776.530833333331</v>
      </c>
      <c r="Q279" t="s">
        <v>3060</v>
      </c>
    </row>
    <row r="280" spans="2:17" x14ac:dyDescent="0.35">
      <c r="B280" t="s">
        <v>95</v>
      </c>
      <c r="C280" t="s">
        <v>25</v>
      </c>
      <c r="D280">
        <v>1782</v>
      </c>
      <c r="E280" t="s">
        <v>17</v>
      </c>
      <c r="F280" t="s">
        <v>18</v>
      </c>
      <c r="J280" t="s">
        <v>22</v>
      </c>
      <c r="O280" t="s">
        <v>24</v>
      </c>
      <c r="P280" s="1">
        <v>40314.258703703701</v>
      </c>
      <c r="Q280" t="s">
        <v>3060</v>
      </c>
    </row>
    <row r="281" spans="2:17" x14ac:dyDescent="0.35">
      <c r="B281" t="s">
        <v>59</v>
      </c>
      <c r="C281" t="s">
        <v>25</v>
      </c>
      <c r="D281">
        <v>1790</v>
      </c>
      <c r="F281" t="s">
        <v>125</v>
      </c>
      <c r="I281" t="s">
        <v>37</v>
      </c>
      <c r="P281" t="s">
        <v>39</v>
      </c>
      <c r="Q281" t="s">
        <v>3060</v>
      </c>
    </row>
    <row r="282" spans="2:17" x14ac:dyDescent="0.35">
      <c r="B282" t="s">
        <v>59</v>
      </c>
      <c r="C282" t="s">
        <v>25</v>
      </c>
      <c r="D282">
        <v>1791</v>
      </c>
      <c r="E282" t="s">
        <v>73</v>
      </c>
      <c r="G282" t="s">
        <v>19</v>
      </c>
      <c r="H282" t="s">
        <v>27</v>
      </c>
      <c r="J282" t="s">
        <v>3209</v>
      </c>
      <c r="L282" t="s">
        <v>94</v>
      </c>
      <c r="N282" t="s">
        <v>82</v>
      </c>
      <c r="O282" t="s">
        <v>24</v>
      </c>
      <c r="P282" t="s">
        <v>39</v>
      </c>
      <c r="Q282" t="s">
        <v>3060</v>
      </c>
    </row>
    <row r="283" spans="2:17" x14ac:dyDescent="0.35">
      <c r="B283" t="s">
        <v>95</v>
      </c>
      <c r="C283" t="s">
        <v>16</v>
      </c>
      <c r="D283">
        <v>1853</v>
      </c>
      <c r="E283" t="s">
        <v>17</v>
      </c>
      <c r="F283" t="s">
        <v>36</v>
      </c>
      <c r="G283" t="s">
        <v>38</v>
      </c>
      <c r="H283" t="s">
        <v>27</v>
      </c>
      <c r="I283" t="s">
        <v>35</v>
      </c>
      <c r="J283" t="s">
        <v>86</v>
      </c>
      <c r="K283">
        <v>453</v>
      </c>
      <c r="O283" t="s">
        <v>24</v>
      </c>
      <c r="P283" s="1">
        <v>39678.501782407409</v>
      </c>
      <c r="Q283" t="s">
        <v>3060</v>
      </c>
    </row>
    <row r="284" spans="2:17" x14ac:dyDescent="0.35">
      <c r="B284" t="s">
        <v>59</v>
      </c>
      <c r="C284" t="s">
        <v>25</v>
      </c>
      <c r="D284">
        <v>1857</v>
      </c>
      <c r="E284" t="s">
        <v>17</v>
      </c>
      <c r="F284" t="s">
        <v>18</v>
      </c>
      <c r="G284" t="s">
        <v>34</v>
      </c>
      <c r="H284" t="s">
        <v>27</v>
      </c>
      <c r="J284" t="s">
        <v>22</v>
      </c>
      <c r="O284" t="s">
        <v>24</v>
      </c>
      <c r="P284" s="1">
        <v>40909.580520833333</v>
      </c>
      <c r="Q284" t="s">
        <v>3060</v>
      </c>
    </row>
    <row r="285" spans="2:17" x14ac:dyDescent="0.35">
      <c r="B285" t="s">
        <v>59</v>
      </c>
      <c r="C285" t="s">
        <v>25</v>
      </c>
      <c r="D285">
        <v>1862</v>
      </c>
      <c r="E285" t="s">
        <v>73</v>
      </c>
      <c r="F285" t="s">
        <v>36</v>
      </c>
      <c r="G285" t="s">
        <v>19</v>
      </c>
      <c r="H285" t="s">
        <v>27</v>
      </c>
      <c r="J285" t="s">
        <v>22</v>
      </c>
      <c r="L285" t="s">
        <v>154</v>
      </c>
      <c r="N285" t="s">
        <v>79</v>
      </c>
      <c r="O285" t="s">
        <v>24</v>
      </c>
      <c r="P285" s="1">
        <v>40066.434155092589</v>
      </c>
      <c r="Q285" t="s">
        <v>3060</v>
      </c>
    </row>
    <row r="286" spans="2:17" x14ac:dyDescent="0.35">
      <c r="B286" t="s">
        <v>59</v>
      </c>
      <c r="C286" t="s">
        <v>25</v>
      </c>
      <c r="D286">
        <v>1980</v>
      </c>
      <c r="E286" t="s">
        <v>17</v>
      </c>
      <c r="F286" t="s">
        <v>36</v>
      </c>
      <c r="G286" t="s">
        <v>19</v>
      </c>
      <c r="H286" t="s">
        <v>27</v>
      </c>
      <c r="I286" t="s">
        <v>156</v>
      </c>
      <c r="J286" t="s">
        <v>22</v>
      </c>
      <c r="L286" t="s">
        <v>94</v>
      </c>
      <c r="O286" t="s">
        <v>24</v>
      </c>
      <c r="P286" s="1">
        <v>40406.370613425926</v>
      </c>
      <c r="Q286" t="s">
        <v>3060</v>
      </c>
    </row>
    <row r="287" spans="2:17" x14ac:dyDescent="0.35">
      <c r="B287" t="s">
        <v>59</v>
      </c>
      <c r="C287" t="s">
        <v>25</v>
      </c>
      <c r="D287">
        <v>2000</v>
      </c>
      <c r="E287" t="s">
        <v>17</v>
      </c>
      <c r="F287" t="s">
        <v>36</v>
      </c>
      <c r="G287" t="s">
        <v>19</v>
      </c>
      <c r="H287" t="s">
        <v>27</v>
      </c>
      <c r="I287" t="s">
        <v>52</v>
      </c>
      <c r="J287" t="s">
        <v>43</v>
      </c>
      <c r="L287" t="s">
        <v>81</v>
      </c>
      <c r="N287" t="s">
        <v>157</v>
      </c>
      <c r="O287" t="s">
        <v>24</v>
      </c>
      <c r="P287" s="1">
        <v>40798.149050925924</v>
      </c>
      <c r="Q287" t="s">
        <v>3060</v>
      </c>
    </row>
    <row r="288" spans="2:17" x14ac:dyDescent="0.35">
      <c r="B288" t="s">
        <v>59</v>
      </c>
      <c r="C288" t="s">
        <v>25</v>
      </c>
      <c r="D288">
        <v>2014</v>
      </c>
      <c r="E288" t="s">
        <v>17</v>
      </c>
      <c r="F288" t="s">
        <v>36</v>
      </c>
      <c r="G288" t="s">
        <v>19</v>
      </c>
      <c r="H288" t="s">
        <v>27</v>
      </c>
      <c r="I288" t="s">
        <v>37</v>
      </c>
      <c r="J288" t="s">
        <v>22</v>
      </c>
      <c r="L288" t="s">
        <v>94</v>
      </c>
      <c r="O288" t="s">
        <v>24</v>
      </c>
      <c r="P288" s="1">
        <v>40122.349664351852</v>
      </c>
      <c r="Q288" t="s">
        <v>3060</v>
      </c>
    </row>
    <row r="289" spans="2:17" x14ac:dyDescent="0.35">
      <c r="B289" t="s">
        <v>59</v>
      </c>
      <c r="C289" t="s">
        <v>25</v>
      </c>
      <c r="D289">
        <v>2019</v>
      </c>
      <c r="F289" t="s">
        <v>36</v>
      </c>
      <c r="I289" t="s">
        <v>158</v>
      </c>
      <c r="N289" t="s">
        <v>40</v>
      </c>
      <c r="P289" t="s">
        <v>39</v>
      </c>
      <c r="Q289" t="s">
        <v>3060</v>
      </c>
    </row>
    <row r="290" spans="2:17" x14ac:dyDescent="0.35">
      <c r="B290" t="s">
        <v>59</v>
      </c>
      <c r="C290" t="s">
        <v>25</v>
      </c>
      <c r="D290">
        <v>2023</v>
      </c>
      <c r="E290" t="s">
        <v>17</v>
      </c>
      <c r="F290" t="s">
        <v>26</v>
      </c>
      <c r="G290" t="s">
        <v>38</v>
      </c>
      <c r="H290" t="s">
        <v>27</v>
      </c>
      <c r="I290" t="s">
        <v>42</v>
      </c>
      <c r="J290" t="s">
        <v>86</v>
      </c>
      <c r="L290" t="s">
        <v>94</v>
      </c>
      <c r="O290" t="s">
        <v>24</v>
      </c>
      <c r="P290" s="1">
        <v>39659.801979166667</v>
      </c>
      <c r="Q290" t="s">
        <v>3060</v>
      </c>
    </row>
    <row r="291" spans="2:17" x14ac:dyDescent="0.35">
      <c r="B291" t="s">
        <v>59</v>
      </c>
      <c r="C291" t="s">
        <v>16</v>
      </c>
      <c r="D291">
        <v>2033</v>
      </c>
      <c r="E291" t="s">
        <v>17</v>
      </c>
      <c r="F291" t="s">
        <v>18</v>
      </c>
      <c r="G291" t="s">
        <v>19</v>
      </c>
      <c r="H291" t="s">
        <v>27</v>
      </c>
      <c r="I291" t="s">
        <v>159</v>
      </c>
      <c r="J291" t="s">
        <v>22</v>
      </c>
      <c r="L291" t="s">
        <v>132</v>
      </c>
      <c r="N291" t="s">
        <v>160</v>
      </c>
      <c r="O291" t="s">
        <v>24</v>
      </c>
      <c r="P291" s="1">
        <v>40519.414236111108</v>
      </c>
      <c r="Q291" t="s">
        <v>3060</v>
      </c>
    </row>
    <row r="292" spans="2:17" x14ac:dyDescent="0.35">
      <c r="B292" t="s">
        <v>95</v>
      </c>
      <c r="C292" t="s">
        <v>25</v>
      </c>
      <c r="D292">
        <v>2036</v>
      </c>
      <c r="E292" t="s">
        <v>73</v>
      </c>
      <c r="F292" t="s">
        <v>26</v>
      </c>
      <c r="G292" t="s">
        <v>34</v>
      </c>
      <c r="H292" t="s">
        <v>27</v>
      </c>
      <c r="I292" t="s">
        <v>161</v>
      </c>
      <c r="J292" t="s">
        <v>22</v>
      </c>
      <c r="L292" t="s">
        <v>31</v>
      </c>
      <c r="O292" t="s">
        <v>24</v>
      </c>
      <c r="P292" s="1">
        <v>40103.565486111111</v>
      </c>
      <c r="Q292" t="s">
        <v>3060</v>
      </c>
    </row>
    <row r="293" spans="2:17" x14ac:dyDescent="0.35">
      <c r="B293" t="s">
        <v>95</v>
      </c>
      <c r="C293" t="s">
        <v>16</v>
      </c>
      <c r="D293">
        <v>2057</v>
      </c>
      <c r="E293" t="s">
        <v>17</v>
      </c>
      <c r="F293" t="s">
        <v>36</v>
      </c>
      <c r="G293" t="s">
        <v>19</v>
      </c>
      <c r="H293" t="s">
        <v>27</v>
      </c>
      <c r="I293" t="s">
        <v>37</v>
      </c>
      <c r="J293" t="s">
        <v>22</v>
      </c>
      <c r="O293" t="s">
        <v>24</v>
      </c>
      <c r="P293" s="1">
        <v>40052.523865740739</v>
      </c>
      <c r="Q293" t="s">
        <v>3060</v>
      </c>
    </row>
    <row r="294" spans="2:17" x14ac:dyDescent="0.35">
      <c r="B294" t="s">
        <v>59</v>
      </c>
      <c r="C294" t="s">
        <v>25</v>
      </c>
      <c r="D294">
        <v>2088</v>
      </c>
      <c r="E294" t="s">
        <v>17</v>
      </c>
      <c r="F294" t="s">
        <v>26</v>
      </c>
      <c r="G294" t="s">
        <v>38</v>
      </c>
      <c r="H294" t="s">
        <v>27</v>
      </c>
      <c r="I294" t="s">
        <v>162</v>
      </c>
      <c r="J294" t="s">
        <v>22</v>
      </c>
      <c r="L294" t="s">
        <v>137</v>
      </c>
      <c r="O294" t="s">
        <v>24</v>
      </c>
      <c r="P294" s="1">
        <v>39673.394594907404</v>
      </c>
      <c r="Q294" t="s">
        <v>3060</v>
      </c>
    </row>
    <row r="295" spans="2:17" x14ac:dyDescent="0.35">
      <c r="B295" t="s">
        <v>59</v>
      </c>
      <c r="C295" t="s">
        <v>25</v>
      </c>
      <c r="D295">
        <v>2092</v>
      </c>
      <c r="E295" t="s">
        <v>17</v>
      </c>
      <c r="F295" t="s">
        <v>26</v>
      </c>
      <c r="G295" t="s">
        <v>19</v>
      </c>
      <c r="H295" t="s">
        <v>27</v>
      </c>
      <c r="J295" t="s">
        <v>108</v>
      </c>
      <c r="L295" t="s">
        <v>81</v>
      </c>
      <c r="O295" t="s">
        <v>24</v>
      </c>
      <c r="P295" s="1">
        <v>41074.897916666669</v>
      </c>
      <c r="Q295" t="s">
        <v>3060</v>
      </c>
    </row>
    <row r="296" spans="2:17" x14ac:dyDescent="0.35">
      <c r="B296" t="s">
        <v>59</v>
      </c>
      <c r="C296" t="s">
        <v>25</v>
      </c>
      <c r="D296">
        <v>2097</v>
      </c>
      <c r="E296" t="s">
        <v>17</v>
      </c>
      <c r="F296" t="s">
        <v>26</v>
      </c>
      <c r="G296" t="s">
        <v>19</v>
      </c>
      <c r="H296" t="s">
        <v>27</v>
      </c>
      <c r="I296" t="s">
        <v>28</v>
      </c>
      <c r="J296" t="s">
        <v>22</v>
      </c>
      <c r="L296" t="s">
        <v>94</v>
      </c>
      <c r="O296" t="s">
        <v>24</v>
      </c>
      <c r="P296" s="1">
        <v>40521.386562500003</v>
      </c>
      <c r="Q296" t="s">
        <v>3060</v>
      </c>
    </row>
    <row r="297" spans="2:17" x14ac:dyDescent="0.35">
      <c r="B297" t="s">
        <v>59</v>
      </c>
      <c r="C297" t="s">
        <v>25</v>
      </c>
      <c r="D297">
        <v>2116</v>
      </c>
      <c r="E297" t="s">
        <v>17</v>
      </c>
      <c r="F297" t="s">
        <v>18</v>
      </c>
      <c r="G297" t="s">
        <v>34</v>
      </c>
      <c r="H297" t="s">
        <v>27</v>
      </c>
      <c r="I297" t="s">
        <v>163</v>
      </c>
      <c r="J297" t="s">
        <v>22</v>
      </c>
      <c r="L297" t="s">
        <v>132</v>
      </c>
      <c r="O297" t="s">
        <v>34</v>
      </c>
      <c r="P297" s="1">
        <v>40682.090856481482</v>
      </c>
      <c r="Q297" t="s">
        <v>3060</v>
      </c>
    </row>
    <row r="298" spans="2:17" x14ac:dyDescent="0.35">
      <c r="B298" t="s">
        <v>59</v>
      </c>
      <c r="C298" t="s">
        <v>25</v>
      </c>
      <c r="D298">
        <v>2117</v>
      </c>
      <c r="E298" t="s">
        <v>17</v>
      </c>
      <c r="F298" t="s">
        <v>36</v>
      </c>
      <c r="G298" t="s">
        <v>34</v>
      </c>
      <c r="H298" t="s">
        <v>27</v>
      </c>
      <c r="I298" t="s">
        <v>28</v>
      </c>
      <c r="J298" t="s">
        <v>43</v>
      </c>
      <c r="L298" t="s">
        <v>94</v>
      </c>
      <c r="N298" t="s">
        <v>164</v>
      </c>
      <c r="O298" t="s">
        <v>24</v>
      </c>
      <c r="P298" s="1">
        <v>39991.76290509259</v>
      </c>
      <c r="Q298" t="s">
        <v>3060</v>
      </c>
    </row>
    <row r="299" spans="2:17" x14ac:dyDescent="0.35">
      <c r="B299" t="s">
        <v>95</v>
      </c>
      <c r="C299" t="s">
        <v>16</v>
      </c>
      <c r="D299">
        <v>2136</v>
      </c>
      <c r="E299" t="s">
        <v>17</v>
      </c>
      <c r="F299" t="s">
        <v>18</v>
      </c>
      <c r="G299" t="s">
        <v>19</v>
      </c>
      <c r="H299" t="s">
        <v>27</v>
      </c>
      <c r="I299" t="s">
        <v>80</v>
      </c>
      <c r="J299" t="s">
        <v>86</v>
      </c>
      <c r="K299">
        <v>469</v>
      </c>
      <c r="O299" t="s">
        <v>24</v>
      </c>
      <c r="P299" s="1">
        <v>39983.698807870373</v>
      </c>
      <c r="Q299" t="s">
        <v>3060</v>
      </c>
    </row>
    <row r="300" spans="2:17" x14ac:dyDescent="0.35">
      <c r="B300" t="s">
        <v>59</v>
      </c>
      <c r="C300" t="s">
        <v>16</v>
      </c>
      <c r="D300">
        <v>2143</v>
      </c>
      <c r="E300" t="s">
        <v>73</v>
      </c>
      <c r="F300" t="s">
        <v>36</v>
      </c>
      <c r="G300" t="s">
        <v>38</v>
      </c>
      <c r="H300" t="s">
        <v>27</v>
      </c>
      <c r="I300" t="s">
        <v>74</v>
      </c>
      <c r="J300" t="s">
        <v>22</v>
      </c>
      <c r="L300" t="s">
        <v>139</v>
      </c>
      <c r="N300" t="s">
        <v>76</v>
      </c>
      <c r="O300" t="s">
        <v>24</v>
      </c>
      <c r="P300" s="1">
        <v>39674.55572916667</v>
      </c>
      <c r="Q300" t="s">
        <v>3060</v>
      </c>
    </row>
    <row r="301" spans="2:17" x14ac:dyDescent="0.35">
      <c r="B301" t="s">
        <v>59</v>
      </c>
      <c r="C301" t="s">
        <v>16</v>
      </c>
      <c r="D301">
        <v>2184</v>
      </c>
      <c r="E301" t="s">
        <v>17</v>
      </c>
      <c r="F301" t="s">
        <v>18</v>
      </c>
      <c r="G301" t="s">
        <v>19</v>
      </c>
      <c r="H301" t="s">
        <v>27</v>
      </c>
      <c r="I301" t="s">
        <v>80</v>
      </c>
      <c r="J301" t="s">
        <v>43</v>
      </c>
      <c r="K301">
        <v>458</v>
      </c>
      <c r="L301" t="s">
        <v>139</v>
      </c>
      <c r="O301" t="s">
        <v>24</v>
      </c>
      <c r="P301" s="1">
        <v>39944.676307870373</v>
      </c>
      <c r="Q301" t="s">
        <v>3060</v>
      </c>
    </row>
    <row r="302" spans="2:17" x14ac:dyDescent="0.35">
      <c r="B302" t="s">
        <v>95</v>
      </c>
      <c r="C302" t="s">
        <v>25</v>
      </c>
      <c r="D302">
        <v>2207</v>
      </c>
      <c r="E302" t="s">
        <v>17</v>
      </c>
      <c r="F302" t="s">
        <v>18</v>
      </c>
      <c r="G302" t="s">
        <v>19</v>
      </c>
      <c r="I302" t="s">
        <v>165</v>
      </c>
      <c r="J302" t="s">
        <v>63</v>
      </c>
      <c r="K302">
        <v>123</v>
      </c>
      <c r="N302" t="s">
        <v>166</v>
      </c>
      <c r="O302" t="s">
        <v>167</v>
      </c>
      <c r="P302" s="1">
        <v>40589.697418981479</v>
      </c>
      <c r="Q302" t="s">
        <v>3060</v>
      </c>
    </row>
    <row r="303" spans="2:17" x14ac:dyDescent="0.35">
      <c r="B303" t="s">
        <v>146</v>
      </c>
      <c r="C303" t="s">
        <v>25</v>
      </c>
      <c r="D303">
        <v>2210</v>
      </c>
      <c r="E303" t="s">
        <v>17</v>
      </c>
      <c r="F303" t="s">
        <v>18</v>
      </c>
      <c r="G303" t="s">
        <v>19</v>
      </c>
      <c r="H303" t="s">
        <v>27</v>
      </c>
      <c r="I303" t="s">
        <v>37</v>
      </c>
      <c r="J303" t="s">
        <v>22</v>
      </c>
      <c r="L303" t="s">
        <v>168</v>
      </c>
      <c r="O303" t="s">
        <v>24</v>
      </c>
      <c r="P303" s="1">
        <v>39731.401365740741</v>
      </c>
      <c r="Q303" t="s">
        <v>3060</v>
      </c>
    </row>
    <row r="304" spans="2:17" x14ac:dyDescent="0.35">
      <c r="B304" t="s">
        <v>146</v>
      </c>
      <c r="C304" t="s">
        <v>25</v>
      </c>
      <c r="D304">
        <v>2211</v>
      </c>
      <c r="E304" t="s">
        <v>17</v>
      </c>
      <c r="F304" t="s">
        <v>18</v>
      </c>
      <c r="G304" t="s">
        <v>19</v>
      </c>
      <c r="J304" t="s">
        <v>22</v>
      </c>
      <c r="L304" t="s">
        <v>81</v>
      </c>
      <c r="O304" t="s">
        <v>24</v>
      </c>
      <c r="P304" s="1">
        <v>40393.981030092589</v>
      </c>
      <c r="Q304" t="s">
        <v>3060</v>
      </c>
    </row>
    <row r="305" spans="2:17" x14ac:dyDescent="0.35">
      <c r="B305" t="s">
        <v>59</v>
      </c>
      <c r="C305" t="s">
        <v>16</v>
      </c>
      <c r="D305">
        <v>2283</v>
      </c>
      <c r="E305" t="s">
        <v>17</v>
      </c>
      <c r="F305" t="s">
        <v>36</v>
      </c>
      <c r="G305" t="s">
        <v>34</v>
      </c>
      <c r="H305" t="s">
        <v>27</v>
      </c>
      <c r="I305" t="s">
        <v>74</v>
      </c>
      <c r="J305" t="s">
        <v>22</v>
      </c>
      <c r="L305" t="s">
        <v>139</v>
      </c>
      <c r="N305" t="s">
        <v>169</v>
      </c>
      <c r="O305" t="s">
        <v>24</v>
      </c>
      <c r="P305" s="1">
        <v>39658.79650462963</v>
      </c>
      <c r="Q305" t="s">
        <v>3060</v>
      </c>
    </row>
    <row r="306" spans="2:17" x14ac:dyDescent="0.35">
      <c r="B306" t="s">
        <v>146</v>
      </c>
      <c r="C306" t="s">
        <v>25</v>
      </c>
      <c r="D306">
        <v>2295</v>
      </c>
      <c r="E306" t="s">
        <v>17</v>
      </c>
      <c r="F306" t="s">
        <v>18</v>
      </c>
      <c r="G306" t="s">
        <v>19</v>
      </c>
      <c r="H306" t="s">
        <v>27</v>
      </c>
      <c r="I306" t="s">
        <v>170</v>
      </c>
      <c r="J306" t="s">
        <v>171</v>
      </c>
      <c r="L306" t="s">
        <v>168</v>
      </c>
      <c r="O306" t="s">
        <v>24</v>
      </c>
      <c r="P306" s="1">
        <v>40065.664907407408</v>
      </c>
      <c r="Q306" t="s">
        <v>3060</v>
      </c>
    </row>
    <row r="307" spans="2:17" x14ac:dyDescent="0.35">
      <c r="B307" t="s">
        <v>146</v>
      </c>
      <c r="C307" t="s">
        <v>25</v>
      </c>
      <c r="D307">
        <v>2297</v>
      </c>
      <c r="I307" t="s">
        <v>50</v>
      </c>
      <c r="P307" t="s">
        <v>39</v>
      </c>
      <c r="Q307" t="s">
        <v>3060</v>
      </c>
    </row>
    <row r="308" spans="2:17" x14ac:dyDescent="0.35">
      <c r="B308" t="s">
        <v>59</v>
      </c>
      <c r="C308" t="s">
        <v>16</v>
      </c>
      <c r="D308">
        <v>2314</v>
      </c>
      <c r="E308" t="s">
        <v>17</v>
      </c>
      <c r="F308" t="s">
        <v>36</v>
      </c>
      <c r="G308" t="s">
        <v>38</v>
      </c>
      <c r="H308" t="s">
        <v>27</v>
      </c>
      <c r="I308" t="s">
        <v>172</v>
      </c>
      <c r="J308" t="s">
        <v>22</v>
      </c>
      <c r="M308">
        <v>1930</v>
      </c>
      <c r="N308" t="s">
        <v>173</v>
      </c>
      <c r="O308" t="s">
        <v>24</v>
      </c>
      <c r="P308" s="1">
        <v>39662.622870370367</v>
      </c>
      <c r="Q308" t="s">
        <v>3060</v>
      </c>
    </row>
    <row r="309" spans="2:17" x14ac:dyDescent="0.35">
      <c r="B309" t="s">
        <v>59</v>
      </c>
      <c r="C309" t="s">
        <v>16</v>
      </c>
      <c r="D309">
        <v>2331</v>
      </c>
      <c r="E309" t="s">
        <v>17</v>
      </c>
      <c r="F309" t="s">
        <v>18</v>
      </c>
      <c r="G309" t="s">
        <v>19</v>
      </c>
      <c r="H309" t="s">
        <v>27</v>
      </c>
      <c r="I309" t="s">
        <v>174</v>
      </c>
      <c r="J309" t="s">
        <v>22</v>
      </c>
      <c r="O309" t="s">
        <v>24</v>
      </c>
      <c r="P309" s="1">
        <v>39805.977766203701</v>
      </c>
      <c r="Q309" t="s">
        <v>3060</v>
      </c>
    </row>
    <row r="310" spans="2:17" x14ac:dyDescent="0.35">
      <c r="B310" t="s">
        <v>59</v>
      </c>
      <c r="C310" t="s">
        <v>16</v>
      </c>
      <c r="D310">
        <v>2342</v>
      </c>
      <c r="I310" t="s">
        <v>28</v>
      </c>
      <c r="P310" t="s">
        <v>39</v>
      </c>
      <c r="Q310" t="s">
        <v>3060</v>
      </c>
    </row>
    <row r="311" spans="2:17" x14ac:dyDescent="0.35">
      <c r="B311" t="s">
        <v>59</v>
      </c>
      <c r="C311" t="s">
        <v>25</v>
      </c>
      <c r="D311">
        <v>2386</v>
      </c>
      <c r="E311" t="s">
        <v>17</v>
      </c>
      <c r="F311" t="s">
        <v>36</v>
      </c>
      <c r="G311" t="s">
        <v>19</v>
      </c>
      <c r="H311" t="s">
        <v>27</v>
      </c>
      <c r="I311" t="s">
        <v>28</v>
      </c>
      <c r="J311" t="s">
        <v>22</v>
      </c>
      <c r="L311" t="s">
        <v>31</v>
      </c>
      <c r="O311" t="s">
        <v>24</v>
      </c>
      <c r="P311" s="1">
        <v>40259.365914351853</v>
      </c>
      <c r="Q311" t="s">
        <v>3060</v>
      </c>
    </row>
    <row r="312" spans="2:17" x14ac:dyDescent="0.35">
      <c r="B312" t="s">
        <v>146</v>
      </c>
      <c r="C312" t="s">
        <v>25</v>
      </c>
      <c r="D312">
        <v>2457</v>
      </c>
      <c r="E312" t="s">
        <v>17</v>
      </c>
      <c r="F312" t="s">
        <v>18</v>
      </c>
      <c r="G312" t="s">
        <v>19</v>
      </c>
      <c r="H312" t="s">
        <v>27</v>
      </c>
      <c r="I312" t="s">
        <v>175</v>
      </c>
      <c r="J312" t="s">
        <v>22</v>
      </c>
      <c r="L312" t="s">
        <v>132</v>
      </c>
      <c r="N312" t="s">
        <v>176</v>
      </c>
      <c r="O312" t="s">
        <v>24</v>
      </c>
      <c r="P312" s="1">
        <v>40602.7578125</v>
      </c>
      <c r="Q312" t="s">
        <v>3060</v>
      </c>
    </row>
    <row r="313" spans="2:17" x14ac:dyDescent="0.35">
      <c r="B313" t="s">
        <v>146</v>
      </c>
      <c r="C313" t="s">
        <v>25</v>
      </c>
      <c r="D313">
        <v>2474</v>
      </c>
      <c r="E313" t="s">
        <v>17</v>
      </c>
      <c r="F313" t="s">
        <v>18</v>
      </c>
      <c r="G313" t="s">
        <v>34</v>
      </c>
      <c r="H313" t="s">
        <v>27</v>
      </c>
      <c r="I313" t="s">
        <v>50</v>
      </c>
      <c r="J313" t="s">
        <v>22</v>
      </c>
      <c r="L313" t="s">
        <v>168</v>
      </c>
      <c r="N313" t="s">
        <v>177</v>
      </c>
      <c r="O313" t="s">
        <v>24</v>
      </c>
      <c r="P313" s="1">
        <v>39924.382638888892</v>
      </c>
      <c r="Q313" t="s">
        <v>3060</v>
      </c>
    </row>
    <row r="314" spans="2:17" x14ac:dyDescent="0.35">
      <c r="B314" t="s">
        <v>95</v>
      </c>
      <c r="C314" t="s">
        <v>16</v>
      </c>
      <c r="D314">
        <v>2511</v>
      </c>
      <c r="E314" t="s">
        <v>17</v>
      </c>
      <c r="F314" t="s">
        <v>18</v>
      </c>
      <c r="J314" t="s">
        <v>22</v>
      </c>
      <c r="O314" t="s">
        <v>24</v>
      </c>
      <c r="P314" s="1">
        <v>40704.283252314817</v>
      </c>
      <c r="Q314" t="s">
        <v>3060</v>
      </c>
    </row>
    <row r="315" spans="2:17" x14ac:dyDescent="0.35">
      <c r="B315" t="s">
        <v>59</v>
      </c>
      <c r="C315" t="s">
        <v>16</v>
      </c>
      <c r="D315">
        <v>2516</v>
      </c>
      <c r="E315" t="s">
        <v>17</v>
      </c>
      <c r="F315" t="s">
        <v>125</v>
      </c>
      <c r="G315" t="s">
        <v>19</v>
      </c>
      <c r="H315" t="s">
        <v>27</v>
      </c>
      <c r="I315" t="s">
        <v>35</v>
      </c>
      <c r="J315" t="s">
        <v>22</v>
      </c>
      <c r="K315">
        <v>457</v>
      </c>
      <c r="N315" t="s">
        <v>178</v>
      </c>
      <c r="O315" t="s">
        <v>24</v>
      </c>
      <c r="P315" s="1">
        <v>39791.349942129629</v>
      </c>
      <c r="Q315" t="s">
        <v>3060</v>
      </c>
    </row>
    <row r="316" spans="2:17" x14ac:dyDescent="0.35">
      <c r="B316" t="s">
        <v>146</v>
      </c>
      <c r="C316" t="s">
        <v>25</v>
      </c>
      <c r="D316">
        <v>2531</v>
      </c>
      <c r="I316" t="s">
        <v>28</v>
      </c>
      <c r="P316" t="s">
        <v>39</v>
      </c>
      <c r="Q316" t="s">
        <v>3060</v>
      </c>
    </row>
    <row r="317" spans="2:17" x14ac:dyDescent="0.35">
      <c r="B317" t="s">
        <v>146</v>
      </c>
      <c r="C317" t="s">
        <v>25</v>
      </c>
      <c r="D317">
        <v>2541</v>
      </c>
      <c r="E317" t="s">
        <v>17</v>
      </c>
      <c r="F317" t="s">
        <v>18</v>
      </c>
      <c r="G317" t="s">
        <v>19</v>
      </c>
      <c r="H317" t="s">
        <v>27</v>
      </c>
      <c r="I317" t="s">
        <v>179</v>
      </c>
      <c r="J317" t="s">
        <v>180</v>
      </c>
      <c r="O317" t="s">
        <v>24</v>
      </c>
      <c r="P317" s="1">
        <v>40795.788912037038</v>
      </c>
      <c r="Q317" t="s">
        <v>3060</v>
      </c>
    </row>
    <row r="318" spans="2:17" x14ac:dyDescent="0.35">
      <c r="C318" t="s">
        <v>25</v>
      </c>
      <c r="D318">
        <v>2566</v>
      </c>
      <c r="E318" t="s">
        <v>17</v>
      </c>
      <c r="F318" t="s">
        <v>18</v>
      </c>
      <c r="G318" t="s">
        <v>96</v>
      </c>
      <c r="H318" t="s">
        <v>27</v>
      </c>
      <c r="I318" t="s">
        <v>62</v>
      </c>
      <c r="J318" t="s">
        <v>22</v>
      </c>
      <c r="L318" t="s">
        <v>31</v>
      </c>
      <c r="M318">
        <v>1935</v>
      </c>
      <c r="N318" t="s">
        <v>181</v>
      </c>
      <c r="O318" t="s">
        <v>24</v>
      </c>
      <c r="P318" s="1">
        <v>40892.661226851851</v>
      </c>
      <c r="Q318" t="s">
        <v>3060</v>
      </c>
    </row>
    <row r="319" spans="2:17" x14ac:dyDescent="0.35">
      <c r="B319" t="s">
        <v>59</v>
      </c>
      <c r="C319" t="s">
        <v>25</v>
      </c>
      <c r="D319">
        <v>2593</v>
      </c>
      <c r="E319" t="s">
        <v>73</v>
      </c>
      <c r="F319" t="s">
        <v>18</v>
      </c>
      <c r="G319" t="s">
        <v>19</v>
      </c>
      <c r="H319" t="s">
        <v>27</v>
      </c>
      <c r="I319" t="s">
        <v>143</v>
      </c>
      <c r="J319" t="s">
        <v>22</v>
      </c>
      <c r="N319" t="s">
        <v>76</v>
      </c>
      <c r="O319" t="s">
        <v>24</v>
      </c>
      <c r="P319" s="1">
        <v>40427.502743055556</v>
      </c>
      <c r="Q319" t="s">
        <v>3060</v>
      </c>
    </row>
    <row r="320" spans="2:17" x14ac:dyDescent="0.35">
      <c r="B320" t="s">
        <v>59</v>
      </c>
      <c r="C320" t="s">
        <v>25</v>
      </c>
      <c r="D320">
        <v>2594</v>
      </c>
      <c r="E320" t="s">
        <v>17</v>
      </c>
      <c r="F320" t="s">
        <v>26</v>
      </c>
      <c r="G320" t="s">
        <v>19</v>
      </c>
      <c r="H320" t="s">
        <v>27</v>
      </c>
      <c r="I320" t="s">
        <v>182</v>
      </c>
      <c r="J320" t="s">
        <v>22</v>
      </c>
      <c r="L320" t="s">
        <v>94</v>
      </c>
      <c r="N320" t="s">
        <v>183</v>
      </c>
      <c r="O320" t="s">
        <v>24</v>
      </c>
      <c r="P320" s="1">
        <v>40173.8203587963</v>
      </c>
      <c r="Q320" t="s">
        <v>3060</v>
      </c>
    </row>
    <row r="321" spans="2:17" x14ac:dyDescent="0.35">
      <c r="B321" t="s">
        <v>146</v>
      </c>
      <c r="C321" t="s">
        <v>25</v>
      </c>
      <c r="D321">
        <v>2606</v>
      </c>
      <c r="E321" t="s">
        <v>17</v>
      </c>
      <c r="F321" t="s">
        <v>18</v>
      </c>
      <c r="H321" t="s">
        <v>27</v>
      </c>
      <c r="I321" t="s">
        <v>135</v>
      </c>
      <c r="J321" t="s">
        <v>22</v>
      </c>
      <c r="O321" t="s">
        <v>24</v>
      </c>
      <c r="P321" s="1">
        <v>40779.717789351853</v>
      </c>
      <c r="Q321" t="s">
        <v>3060</v>
      </c>
    </row>
    <row r="322" spans="2:17" x14ac:dyDescent="0.35">
      <c r="B322" t="s">
        <v>59</v>
      </c>
      <c r="C322" t="s">
        <v>25</v>
      </c>
      <c r="D322">
        <v>2607</v>
      </c>
      <c r="E322" t="s">
        <v>17</v>
      </c>
      <c r="F322" t="s">
        <v>18</v>
      </c>
      <c r="G322" t="s">
        <v>34</v>
      </c>
      <c r="H322" t="s">
        <v>27</v>
      </c>
      <c r="I322" t="s">
        <v>184</v>
      </c>
      <c r="J322" t="s">
        <v>22</v>
      </c>
      <c r="K322">
        <v>459</v>
      </c>
      <c r="L322" t="s">
        <v>94</v>
      </c>
      <c r="N322" t="s">
        <v>185</v>
      </c>
      <c r="O322" t="s">
        <v>24</v>
      </c>
      <c r="P322" s="1">
        <v>41092.507361111115</v>
      </c>
      <c r="Q322" t="s">
        <v>3060</v>
      </c>
    </row>
    <row r="323" spans="2:17" x14ac:dyDescent="0.35">
      <c r="B323" t="s">
        <v>92</v>
      </c>
      <c r="C323" t="s">
        <v>25</v>
      </c>
      <c r="D323">
        <v>2619</v>
      </c>
      <c r="F323" t="s">
        <v>134</v>
      </c>
      <c r="I323" t="s">
        <v>50</v>
      </c>
      <c r="N323" t="s">
        <v>82</v>
      </c>
      <c r="P323" t="s">
        <v>39</v>
      </c>
      <c r="Q323" t="s">
        <v>3060</v>
      </c>
    </row>
    <row r="324" spans="2:17" x14ac:dyDescent="0.35">
      <c r="B324" t="s">
        <v>59</v>
      </c>
      <c r="C324" t="s">
        <v>16</v>
      </c>
      <c r="D324">
        <v>2626</v>
      </c>
      <c r="I324" t="s">
        <v>28</v>
      </c>
      <c r="P324" t="s">
        <v>39</v>
      </c>
      <c r="Q324" t="s">
        <v>3060</v>
      </c>
    </row>
    <row r="325" spans="2:17" x14ac:dyDescent="0.35">
      <c r="B325" t="s">
        <v>186</v>
      </c>
      <c r="C325" t="s">
        <v>16</v>
      </c>
      <c r="D325">
        <v>2665</v>
      </c>
      <c r="E325" t="s">
        <v>17</v>
      </c>
      <c r="F325" t="s">
        <v>18</v>
      </c>
      <c r="G325" t="s">
        <v>34</v>
      </c>
      <c r="H325" t="s">
        <v>27</v>
      </c>
      <c r="I325" t="s">
        <v>187</v>
      </c>
      <c r="J325" t="s">
        <v>22</v>
      </c>
      <c r="K325">
        <v>454</v>
      </c>
      <c r="L325" t="s">
        <v>139</v>
      </c>
      <c r="O325" t="s">
        <v>24</v>
      </c>
      <c r="P325" s="1">
        <v>41047.648587962962</v>
      </c>
      <c r="Q325" t="s">
        <v>3060</v>
      </c>
    </row>
    <row r="326" spans="2:17" x14ac:dyDescent="0.35">
      <c r="B326" t="s">
        <v>95</v>
      </c>
      <c r="C326" t="s">
        <v>25</v>
      </c>
      <c r="D326">
        <v>2670</v>
      </c>
      <c r="E326" t="s">
        <v>17</v>
      </c>
      <c r="F326" t="s">
        <v>26</v>
      </c>
      <c r="G326" t="s">
        <v>19</v>
      </c>
      <c r="H326" t="s">
        <v>27</v>
      </c>
      <c r="I326" t="s">
        <v>35</v>
      </c>
      <c r="J326" t="s">
        <v>86</v>
      </c>
      <c r="K326">
        <v>453</v>
      </c>
      <c r="L326" t="s">
        <v>94</v>
      </c>
      <c r="O326" t="s">
        <v>24</v>
      </c>
      <c r="P326" s="1">
        <v>40388.442928240744</v>
      </c>
      <c r="Q326" t="s">
        <v>3060</v>
      </c>
    </row>
    <row r="327" spans="2:17" x14ac:dyDescent="0.35">
      <c r="B327" t="s">
        <v>95</v>
      </c>
      <c r="C327" t="s">
        <v>25</v>
      </c>
      <c r="D327">
        <v>2694</v>
      </c>
      <c r="E327" t="s">
        <v>73</v>
      </c>
      <c r="F327" t="s">
        <v>18</v>
      </c>
      <c r="G327" t="s">
        <v>19</v>
      </c>
      <c r="H327" t="s">
        <v>27</v>
      </c>
      <c r="I327" t="s">
        <v>45</v>
      </c>
      <c r="J327" t="s">
        <v>22</v>
      </c>
      <c r="L327" t="s">
        <v>81</v>
      </c>
      <c r="M327">
        <v>1930</v>
      </c>
      <c r="O327" t="s">
        <v>24</v>
      </c>
      <c r="P327" s="1">
        <v>40301.879652777781</v>
      </c>
      <c r="Q327" t="s">
        <v>3060</v>
      </c>
    </row>
    <row r="328" spans="2:17" x14ac:dyDescent="0.35">
      <c r="B328" t="s">
        <v>59</v>
      </c>
      <c r="C328" t="s">
        <v>25</v>
      </c>
      <c r="D328">
        <v>2713</v>
      </c>
      <c r="E328" t="s">
        <v>17</v>
      </c>
      <c r="F328" t="s">
        <v>18</v>
      </c>
      <c r="G328" t="s">
        <v>19</v>
      </c>
      <c r="I328" t="s">
        <v>190</v>
      </c>
      <c r="J328" t="s">
        <v>22</v>
      </c>
      <c r="O328" t="s">
        <v>167</v>
      </c>
      <c r="P328" s="1">
        <v>40524.392083333332</v>
      </c>
      <c r="Q328" t="s">
        <v>3060</v>
      </c>
    </row>
    <row r="329" spans="2:17" x14ac:dyDescent="0.35">
      <c r="B329" t="s">
        <v>95</v>
      </c>
      <c r="C329" t="s">
        <v>25</v>
      </c>
      <c r="D329">
        <v>2744</v>
      </c>
      <c r="E329" t="s">
        <v>73</v>
      </c>
      <c r="F329" t="s">
        <v>36</v>
      </c>
      <c r="G329" t="s">
        <v>19</v>
      </c>
      <c r="I329" t="s">
        <v>153</v>
      </c>
      <c r="J329" t="s">
        <v>22</v>
      </c>
      <c r="O329" t="s">
        <v>24</v>
      </c>
      <c r="P329" s="1">
        <v>40830.635601851849</v>
      </c>
      <c r="Q329" t="s">
        <v>3060</v>
      </c>
    </row>
    <row r="330" spans="2:17" x14ac:dyDescent="0.35">
      <c r="B330" t="s">
        <v>59</v>
      </c>
      <c r="C330" t="s">
        <v>16</v>
      </c>
      <c r="D330">
        <v>2830</v>
      </c>
      <c r="E330" t="s">
        <v>17</v>
      </c>
      <c r="F330" t="s">
        <v>191</v>
      </c>
      <c r="G330" t="s">
        <v>19</v>
      </c>
      <c r="H330" t="s">
        <v>27</v>
      </c>
      <c r="I330" t="s">
        <v>35</v>
      </c>
      <c r="J330" t="s">
        <v>144</v>
      </c>
      <c r="L330" t="s">
        <v>139</v>
      </c>
      <c r="N330" t="s">
        <v>192</v>
      </c>
      <c r="O330" t="s">
        <v>24</v>
      </c>
      <c r="P330" s="1">
        <v>40850.474398148152</v>
      </c>
      <c r="Q330" t="s">
        <v>3060</v>
      </c>
    </row>
    <row r="331" spans="2:17" x14ac:dyDescent="0.35">
      <c r="C331" t="s">
        <v>25</v>
      </c>
      <c r="D331">
        <v>2863</v>
      </c>
      <c r="E331" t="s">
        <v>17</v>
      </c>
      <c r="F331" t="s">
        <v>18</v>
      </c>
      <c r="G331" t="s">
        <v>19</v>
      </c>
      <c r="I331" t="s">
        <v>193</v>
      </c>
      <c r="J331" t="s">
        <v>22</v>
      </c>
      <c r="K331">
        <v>4.7</v>
      </c>
      <c r="N331" t="s">
        <v>194</v>
      </c>
      <c r="O331" t="s">
        <v>24</v>
      </c>
      <c r="P331" s="1">
        <v>41009.528622685182</v>
      </c>
      <c r="Q331" t="s">
        <v>3060</v>
      </c>
    </row>
    <row r="332" spans="2:17" x14ac:dyDescent="0.35">
      <c r="B332" t="s">
        <v>146</v>
      </c>
      <c r="C332" t="s">
        <v>25</v>
      </c>
      <c r="D332">
        <v>2885</v>
      </c>
      <c r="E332" t="s">
        <v>17</v>
      </c>
      <c r="F332" t="s">
        <v>18</v>
      </c>
      <c r="G332" t="s">
        <v>19</v>
      </c>
      <c r="J332" t="s">
        <v>22</v>
      </c>
      <c r="O332" t="s">
        <v>24</v>
      </c>
      <c r="P332" s="1">
        <v>40593.549733796295</v>
      </c>
      <c r="Q332" t="s">
        <v>3060</v>
      </c>
    </row>
    <row r="333" spans="2:17" x14ac:dyDescent="0.35">
      <c r="B333" t="s">
        <v>146</v>
      </c>
      <c r="C333" t="s">
        <v>25</v>
      </c>
      <c r="D333">
        <v>2895</v>
      </c>
      <c r="E333" t="s">
        <v>17</v>
      </c>
      <c r="F333" t="s">
        <v>18</v>
      </c>
      <c r="G333" t="s">
        <v>19</v>
      </c>
      <c r="H333" t="s">
        <v>27</v>
      </c>
      <c r="I333" t="s">
        <v>74</v>
      </c>
      <c r="J333" t="s">
        <v>22</v>
      </c>
      <c r="L333" t="s">
        <v>195</v>
      </c>
      <c r="O333" t="s">
        <v>24</v>
      </c>
      <c r="P333" s="1">
        <v>40600.331354166665</v>
      </c>
      <c r="Q333" t="s">
        <v>3060</v>
      </c>
    </row>
    <row r="334" spans="2:17" x14ac:dyDescent="0.35">
      <c r="B334" t="s">
        <v>146</v>
      </c>
      <c r="C334" t="s">
        <v>25</v>
      </c>
      <c r="D334">
        <v>2921</v>
      </c>
      <c r="E334" t="s">
        <v>17</v>
      </c>
      <c r="F334" t="s">
        <v>18</v>
      </c>
      <c r="G334" t="s">
        <v>38</v>
      </c>
      <c r="H334" t="s">
        <v>27</v>
      </c>
      <c r="I334" t="s">
        <v>162</v>
      </c>
      <c r="J334" t="s">
        <v>86</v>
      </c>
      <c r="L334" t="s">
        <v>168</v>
      </c>
      <c r="O334" t="s">
        <v>24</v>
      </c>
      <c r="P334" s="1">
        <v>39651.577719907407</v>
      </c>
      <c r="Q334" t="s">
        <v>3060</v>
      </c>
    </row>
    <row r="335" spans="2:17" x14ac:dyDescent="0.35">
      <c r="B335" t="s">
        <v>59</v>
      </c>
      <c r="C335" t="s">
        <v>25</v>
      </c>
      <c r="D335">
        <v>2931</v>
      </c>
      <c r="E335" t="s">
        <v>17</v>
      </c>
      <c r="F335" t="s">
        <v>18</v>
      </c>
      <c r="G335" t="s">
        <v>19</v>
      </c>
      <c r="H335" t="s">
        <v>27</v>
      </c>
      <c r="I335" t="s">
        <v>80</v>
      </c>
      <c r="J335" t="s">
        <v>86</v>
      </c>
      <c r="K335">
        <v>490</v>
      </c>
      <c r="M335" s="14" t="s">
        <v>3088</v>
      </c>
      <c r="O335" t="s">
        <v>24</v>
      </c>
      <c r="P335" s="1">
        <v>39918.664259259262</v>
      </c>
      <c r="Q335" t="s">
        <v>3060</v>
      </c>
    </row>
    <row r="336" spans="2:17" x14ac:dyDescent="0.35">
      <c r="B336" t="s">
        <v>59</v>
      </c>
      <c r="C336" t="s">
        <v>16</v>
      </c>
      <c r="D336">
        <v>2978</v>
      </c>
      <c r="E336" t="s">
        <v>17</v>
      </c>
      <c r="F336" t="s">
        <v>36</v>
      </c>
      <c r="G336" t="s">
        <v>38</v>
      </c>
      <c r="H336" t="s">
        <v>27</v>
      </c>
      <c r="I336" t="s">
        <v>42</v>
      </c>
      <c r="J336" t="s">
        <v>86</v>
      </c>
      <c r="L336" t="s">
        <v>139</v>
      </c>
      <c r="O336" t="s">
        <v>24</v>
      </c>
      <c r="P336" s="1">
        <v>39659.790127314816</v>
      </c>
      <c r="Q336" t="s">
        <v>3060</v>
      </c>
    </row>
    <row r="337" spans="2:17" x14ac:dyDescent="0.35">
      <c r="B337" t="s">
        <v>59</v>
      </c>
      <c r="C337" t="s">
        <v>16</v>
      </c>
      <c r="D337">
        <v>2983</v>
      </c>
      <c r="E337" t="s">
        <v>17</v>
      </c>
      <c r="F337" t="s">
        <v>18</v>
      </c>
      <c r="G337" t="s">
        <v>19</v>
      </c>
      <c r="H337" t="s">
        <v>27</v>
      </c>
      <c r="I337" t="s">
        <v>98</v>
      </c>
      <c r="J337" t="s">
        <v>22</v>
      </c>
      <c r="L337" t="s">
        <v>139</v>
      </c>
      <c r="O337" t="s">
        <v>24</v>
      </c>
      <c r="P337" s="1">
        <v>40224.398275462961</v>
      </c>
      <c r="Q337" t="s">
        <v>3060</v>
      </c>
    </row>
    <row r="338" spans="2:17" x14ac:dyDescent="0.35">
      <c r="B338" t="s">
        <v>95</v>
      </c>
      <c r="C338" t="s">
        <v>25</v>
      </c>
      <c r="D338">
        <v>3040</v>
      </c>
      <c r="E338" t="s">
        <v>73</v>
      </c>
      <c r="F338" t="s">
        <v>36</v>
      </c>
      <c r="G338" t="s">
        <v>19</v>
      </c>
      <c r="H338" t="s">
        <v>27</v>
      </c>
      <c r="I338" t="s">
        <v>143</v>
      </c>
      <c r="J338" t="s">
        <v>22</v>
      </c>
      <c r="L338" t="s">
        <v>94</v>
      </c>
      <c r="O338" t="s">
        <v>24</v>
      </c>
      <c r="P338" s="1">
        <v>40010.623807870368</v>
      </c>
      <c r="Q338" t="s">
        <v>3060</v>
      </c>
    </row>
    <row r="339" spans="2:17" x14ac:dyDescent="0.35">
      <c r="B339" t="s">
        <v>146</v>
      </c>
      <c r="C339" t="s">
        <v>25</v>
      </c>
      <c r="D339">
        <v>3068</v>
      </c>
      <c r="E339" t="s">
        <v>17</v>
      </c>
      <c r="F339" t="s">
        <v>18</v>
      </c>
      <c r="G339" t="s">
        <v>96</v>
      </c>
      <c r="H339" t="s">
        <v>27</v>
      </c>
      <c r="I339" t="s">
        <v>196</v>
      </c>
      <c r="J339" t="s">
        <v>22</v>
      </c>
      <c r="L339" t="s">
        <v>197</v>
      </c>
      <c r="O339" t="s">
        <v>24</v>
      </c>
      <c r="P339" s="1">
        <v>40408.301087962966</v>
      </c>
      <c r="Q339" t="s">
        <v>3060</v>
      </c>
    </row>
    <row r="340" spans="2:17" x14ac:dyDescent="0.35">
      <c r="B340" t="s">
        <v>146</v>
      </c>
      <c r="C340" t="s">
        <v>25</v>
      </c>
      <c r="D340">
        <v>3073</v>
      </c>
      <c r="E340" t="s">
        <v>17</v>
      </c>
      <c r="F340" t="s">
        <v>18</v>
      </c>
      <c r="G340" t="s">
        <v>41</v>
      </c>
      <c r="H340" t="s">
        <v>27</v>
      </c>
      <c r="I340" t="s">
        <v>198</v>
      </c>
      <c r="J340" t="s">
        <v>22</v>
      </c>
      <c r="L340" t="s">
        <v>168</v>
      </c>
      <c r="O340" t="s">
        <v>24</v>
      </c>
      <c r="P340" s="1">
        <v>39681.668622685182</v>
      </c>
      <c r="Q340" t="s">
        <v>3060</v>
      </c>
    </row>
    <row r="341" spans="2:17" x14ac:dyDescent="0.35">
      <c r="B341" t="s">
        <v>146</v>
      </c>
      <c r="C341" t="s">
        <v>25</v>
      </c>
      <c r="D341">
        <v>3084</v>
      </c>
      <c r="E341" t="s">
        <v>17</v>
      </c>
      <c r="F341" t="s">
        <v>18</v>
      </c>
      <c r="G341" t="s">
        <v>19</v>
      </c>
      <c r="H341" t="s">
        <v>27</v>
      </c>
      <c r="I341" t="s">
        <v>37</v>
      </c>
      <c r="J341" t="s">
        <v>22</v>
      </c>
      <c r="L341" t="s">
        <v>3255</v>
      </c>
      <c r="O341" t="s">
        <v>24</v>
      </c>
      <c r="P341" s="1">
        <v>40052.545601851853</v>
      </c>
      <c r="Q341" t="s">
        <v>3060</v>
      </c>
    </row>
    <row r="342" spans="2:17" x14ac:dyDescent="0.35">
      <c r="B342" t="s">
        <v>95</v>
      </c>
      <c r="C342" t="s">
        <v>16</v>
      </c>
      <c r="D342">
        <v>3114</v>
      </c>
      <c r="E342" t="s">
        <v>17</v>
      </c>
      <c r="F342" t="s">
        <v>36</v>
      </c>
      <c r="G342" t="s">
        <v>19</v>
      </c>
      <c r="H342" t="s">
        <v>27</v>
      </c>
      <c r="I342" t="s">
        <v>80</v>
      </c>
      <c r="J342" t="s">
        <v>86</v>
      </c>
      <c r="K342">
        <v>458</v>
      </c>
      <c r="O342" t="s">
        <v>24</v>
      </c>
      <c r="P342" s="1">
        <v>39987.70584490741</v>
      </c>
      <c r="Q342" t="s">
        <v>3060</v>
      </c>
    </row>
    <row r="343" spans="2:17" x14ac:dyDescent="0.35">
      <c r="B343" t="s">
        <v>95</v>
      </c>
      <c r="C343" t="s">
        <v>25</v>
      </c>
      <c r="D343">
        <v>3122</v>
      </c>
      <c r="E343" t="s">
        <v>73</v>
      </c>
      <c r="F343" t="s">
        <v>18</v>
      </c>
      <c r="G343" t="s">
        <v>19</v>
      </c>
      <c r="J343" t="s">
        <v>22</v>
      </c>
      <c r="O343" t="s">
        <v>24</v>
      </c>
      <c r="P343" s="1">
        <v>39797.680532407408</v>
      </c>
      <c r="Q343" t="s">
        <v>3060</v>
      </c>
    </row>
    <row r="344" spans="2:17" x14ac:dyDescent="0.35">
      <c r="B344" t="s">
        <v>95</v>
      </c>
      <c r="C344" t="s">
        <v>25</v>
      </c>
      <c r="D344">
        <v>3125</v>
      </c>
      <c r="E344" t="s">
        <v>73</v>
      </c>
      <c r="F344" t="s">
        <v>26</v>
      </c>
      <c r="G344" t="s">
        <v>19</v>
      </c>
      <c r="H344" t="s">
        <v>27</v>
      </c>
      <c r="I344" t="s">
        <v>138</v>
      </c>
      <c r="J344" t="s">
        <v>86</v>
      </c>
      <c r="K344">
        <v>453</v>
      </c>
      <c r="L344" t="s">
        <v>139</v>
      </c>
      <c r="N344" t="s">
        <v>199</v>
      </c>
      <c r="O344" t="s">
        <v>24</v>
      </c>
      <c r="P344" s="1">
        <v>39722.827106481483</v>
      </c>
      <c r="Q344" t="s">
        <v>3060</v>
      </c>
    </row>
    <row r="345" spans="2:17" x14ac:dyDescent="0.35">
      <c r="B345" t="s">
        <v>59</v>
      </c>
      <c r="C345" t="s">
        <v>16</v>
      </c>
      <c r="D345">
        <v>3183</v>
      </c>
      <c r="E345" t="s">
        <v>17</v>
      </c>
      <c r="F345" t="s">
        <v>18</v>
      </c>
      <c r="G345" t="s">
        <v>19</v>
      </c>
      <c r="H345" t="s">
        <v>27</v>
      </c>
      <c r="I345" t="s">
        <v>80</v>
      </c>
      <c r="J345" t="s">
        <v>86</v>
      </c>
      <c r="K345">
        <v>497</v>
      </c>
      <c r="O345" t="s">
        <v>24</v>
      </c>
      <c r="P345" s="1">
        <v>39919.442673611113</v>
      </c>
      <c r="Q345" t="s">
        <v>3060</v>
      </c>
    </row>
    <row r="346" spans="2:17" x14ac:dyDescent="0.35">
      <c r="C346" t="s">
        <v>25</v>
      </c>
      <c r="D346">
        <v>3207</v>
      </c>
      <c r="E346" t="s">
        <v>17</v>
      </c>
      <c r="F346" t="s">
        <v>18</v>
      </c>
      <c r="J346" t="s">
        <v>22</v>
      </c>
      <c r="N346" t="s">
        <v>200</v>
      </c>
      <c r="O346" t="s">
        <v>24</v>
      </c>
      <c r="P346" s="1">
        <v>40893.03497685185</v>
      </c>
      <c r="Q346" t="s">
        <v>3060</v>
      </c>
    </row>
    <row r="347" spans="2:17" x14ac:dyDescent="0.35">
      <c r="B347" t="s">
        <v>146</v>
      </c>
      <c r="C347" t="s">
        <v>25</v>
      </c>
      <c r="D347">
        <v>3217</v>
      </c>
      <c r="E347" t="s">
        <v>17</v>
      </c>
      <c r="F347" t="s">
        <v>18</v>
      </c>
      <c r="G347" t="s">
        <v>19</v>
      </c>
      <c r="H347" t="s">
        <v>27</v>
      </c>
      <c r="I347" t="s">
        <v>35</v>
      </c>
      <c r="J347" t="s">
        <v>22</v>
      </c>
      <c r="L347" t="s">
        <v>168</v>
      </c>
      <c r="N347" t="s">
        <v>201</v>
      </c>
      <c r="O347" t="s">
        <v>24</v>
      </c>
      <c r="P347" s="1">
        <v>39905.558518518519</v>
      </c>
      <c r="Q347" t="s">
        <v>3060</v>
      </c>
    </row>
    <row r="348" spans="2:17" x14ac:dyDescent="0.35">
      <c r="B348" t="s">
        <v>146</v>
      </c>
      <c r="C348" t="s">
        <v>25</v>
      </c>
      <c r="D348">
        <v>3236</v>
      </c>
      <c r="E348" t="s">
        <v>17</v>
      </c>
      <c r="F348" t="s">
        <v>18</v>
      </c>
      <c r="J348" t="s">
        <v>22</v>
      </c>
      <c r="N348" t="s">
        <v>202</v>
      </c>
      <c r="O348" t="s">
        <v>24</v>
      </c>
      <c r="P348" s="1">
        <v>40506.889930555553</v>
      </c>
      <c r="Q348" t="s">
        <v>3060</v>
      </c>
    </row>
    <row r="349" spans="2:17" x14ac:dyDescent="0.35">
      <c r="B349" t="s">
        <v>146</v>
      </c>
      <c r="C349" t="s">
        <v>25</v>
      </c>
      <c r="D349">
        <v>3243</v>
      </c>
      <c r="E349" t="s">
        <v>17</v>
      </c>
      <c r="F349" t="s">
        <v>18</v>
      </c>
      <c r="G349" t="s">
        <v>19</v>
      </c>
      <c r="I349" t="s">
        <v>203</v>
      </c>
      <c r="J349" t="s">
        <v>22</v>
      </c>
      <c r="K349">
        <v>460</v>
      </c>
      <c r="L349" t="s">
        <v>139</v>
      </c>
      <c r="O349" t="s">
        <v>24</v>
      </c>
      <c r="P349" s="1">
        <v>40227.271886574075</v>
      </c>
      <c r="Q349" t="s">
        <v>3060</v>
      </c>
    </row>
    <row r="350" spans="2:17" x14ac:dyDescent="0.35">
      <c r="B350" t="s">
        <v>146</v>
      </c>
      <c r="C350" t="s">
        <v>25</v>
      </c>
      <c r="D350">
        <v>3252</v>
      </c>
      <c r="E350" t="s">
        <v>17</v>
      </c>
      <c r="F350" t="s">
        <v>18</v>
      </c>
      <c r="H350" t="s">
        <v>27</v>
      </c>
      <c r="I350" t="s">
        <v>28</v>
      </c>
      <c r="J350" t="s">
        <v>22</v>
      </c>
      <c r="L350" t="s">
        <v>81</v>
      </c>
      <c r="M350" t="s">
        <v>204</v>
      </c>
      <c r="O350" t="s">
        <v>24</v>
      </c>
      <c r="P350" s="1">
        <v>40498.649143518516</v>
      </c>
      <c r="Q350" t="s">
        <v>3060</v>
      </c>
    </row>
    <row r="351" spans="2:17" x14ac:dyDescent="0.35">
      <c r="B351" t="s">
        <v>59</v>
      </c>
      <c r="C351" t="s">
        <v>25</v>
      </c>
      <c r="D351">
        <v>3293</v>
      </c>
      <c r="E351" t="s">
        <v>17</v>
      </c>
      <c r="F351" t="s">
        <v>18</v>
      </c>
      <c r="G351" t="s">
        <v>19</v>
      </c>
      <c r="H351" t="s">
        <v>27</v>
      </c>
      <c r="I351" t="s">
        <v>80</v>
      </c>
      <c r="J351" t="s">
        <v>86</v>
      </c>
      <c r="K351">
        <v>493</v>
      </c>
      <c r="O351" t="s">
        <v>24</v>
      </c>
      <c r="P351" s="1">
        <v>39923.647997685184</v>
      </c>
      <c r="Q351" t="s">
        <v>3060</v>
      </c>
    </row>
    <row r="352" spans="2:17" x14ac:dyDescent="0.35">
      <c r="B352" t="s">
        <v>95</v>
      </c>
      <c r="C352" t="s">
        <v>25</v>
      </c>
      <c r="D352">
        <v>3309</v>
      </c>
      <c r="E352" t="s">
        <v>73</v>
      </c>
      <c r="F352" t="s">
        <v>18</v>
      </c>
      <c r="G352" t="s">
        <v>19</v>
      </c>
      <c r="H352" t="s">
        <v>27</v>
      </c>
      <c r="I352" t="s">
        <v>207</v>
      </c>
      <c r="J352" t="s">
        <v>180</v>
      </c>
      <c r="L352" t="s">
        <v>139</v>
      </c>
      <c r="M352" t="s">
        <v>208</v>
      </c>
      <c r="N352" t="s">
        <v>209</v>
      </c>
      <c r="O352" t="s">
        <v>167</v>
      </c>
      <c r="P352" s="1">
        <v>40722.881469907406</v>
      </c>
      <c r="Q352" t="s">
        <v>3060</v>
      </c>
    </row>
    <row r="353" spans="2:17" x14ac:dyDescent="0.35">
      <c r="B353" t="s">
        <v>59</v>
      </c>
      <c r="C353" t="s">
        <v>16</v>
      </c>
      <c r="D353">
        <v>3312</v>
      </c>
      <c r="I353" t="s">
        <v>37</v>
      </c>
      <c r="P353" t="s">
        <v>39</v>
      </c>
      <c r="Q353" t="s">
        <v>3060</v>
      </c>
    </row>
    <row r="354" spans="2:17" x14ac:dyDescent="0.35">
      <c r="B354" t="s">
        <v>59</v>
      </c>
      <c r="C354" t="s">
        <v>16</v>
      </c>
      <c r="D354">
        <v>3317</v>
      </c>
      <c r="I354" t="s">
        <v>37</v>
      </c>
      <c r="P354" t="s">
        <v>39</v>
      </c>
      <c r="Q354" t="s">
        <v>3060</v>
      </c>
    </row>
    <row r="355" spans="2:17" x14ac:dyDescent="0.35">
      <c r="B355" t="s">
        <v>59</v>
      </c>
      <c r="C355" t="s">
        <v>16</v>
      </c>
      <c r="D355">
        <v>3323</v>
      </c>
      <c r="E355" t="s">
        <v>17</v>
      </c>
      <c r="F355" t="s">
        <v>36</v>
      </c>
      <c r="G355" t="s">
        <v>19</v>
      </c>
      <c r="H355" t="s">
        <v>27</v>
      </c>
      <c r="I355" t="s">
        <v>211</v>
      </c>
      <c r="J355" t="s">
        <v>22</v>
      </c>
      <c r="O355" t="s">
        <v>24</v>
      </c>
      <c r="P355" s="1">
        <v>40955.265613425923</v>
      </c>
      <c r="Q355" t="s">
        <v>3060</v>
      </c>
    </row>
    <row r="356" spans="2:17" x14ac:dyDescent="0.35">
      <c r="B356" t="s">
        <v>59</v>
      </c>
      <c r="C356" t="s">
        <v>25</v>
      </c>
      <c r="D356">
        <v>3356</v>
      </c>
      <c r="E356" t="s">
        <v>17</v>
      </c>
      <c r="F356" t="s">
        <v>36</v>
      </c>
      <c r="G356" t="s">
        <v>19</v>
      </c>
      <c r="H356" t="s">
        <v>27</v>
      </c>
      <c r="I356" t="s">
        <v>212</v>
      </c>
      <c r="J356" t="s">
        <v>86</v>
      </c>
      <c r="L356" t="s">
        <v>94</v>
      </c>
      <c r="O356" t="s">
        <v>24</v>
      </c>
      <c r="P356" s="1">
        <v>40581.721134259256</v>
      </c>
      <c r="Q356" t="s">
        <v>3060</v>
      </c>
    </row>
    <row r="357" spans="2:17" x14ac:dyDescent="0.35">
      <c r="B357" t="s">
        <v>146</v>
      </c>
      <c r="C357" t="s">
        <v>25</v>
      </c>
      <c r="D357">
        <v>3368</v>
      </c>
      <c r="E357" t="s">
        <v>17</v>
      </c>
      <c r="F357" t="s">
        <v>18</v>
      </c>
      <c r="G357" t="s">
        <v>38</v>
      </c>
      <c r="H357" t="s">
        <v>27</v>
      </c>
      <c r="I357" t="s">
        <v>37</v>
      </c>
      <c r="J357" t="s">
        <v>22</v>
      </c>
      <c r="L357" t="s">
        <v>168</v>
      </c>
      <c r="O357" t="s">
        <v>24</v>
      </c>
      <c r="P357" s="1">
        <v>39650.435555555552</v>
      </c>
      <c r="Q357" t="s">
        <v>3060</v>
      </c>
    </row>
    <row r="358" spans="2:17" x14ac:dyDescent="0.35">
      <c r="B358" t="s">
        <v>146</v>
      </c>
      <c r="C358" t="s">
        <v>25</v>
      </c>
      <c r="D358">
        <v>3375</v>
      </c>
      <c r="E358" t="s">
        <v>17</v>
      </c>
      <c r="F358" t="s">
        <v>18</v>
      </c>
      <c r="G358" t="s">
        <v>34</v>
      </c>
      <c r="H358" t="s">
        <v>27</v>
      </c>
      <c r="I358" t="s">
        <v>213</v>
      </c>
      <c r="J358" t="s">
        <v>22</v>
      </c>
      <c r="L358" t="s">
        <v>195</v>
      </c>
      <c r="N358" t="s">
        <v>214</v>
      </c>
      <c r="O358" t="s">
        <v>24</v>
      </c>
      <c r="P358" s="1">
        <v>40590.743414351855</v>
      </c>
      <c r="Q358" t="s">
        <v>3060</v>
      </c>
    </row>
    <row r="359" spans="2:17" x14ac:dyDescent="0.35">
      <c r="B359" t="s">
        <v>146</v>
      </c>
      <c r="C359" t="s">
        <v>25</v>
      </c>
      <c r="D359">
        <v>3377</v>
      </c>
      <c r="E359" t="s">
        <v>17</v>
      </c>
      <c r="F359" t="s">
        <v>18</v>
      </c>
      <c r="G359" t="s">
        <v>19</v>
      </c>
      <c r="H359" t="s">
        <v>27</v>
      </c>
      <c r="I359" t="s">
        <v>80</v>
      </c>
      <c r="J359" t="s">
        <v>86</v>
      </c>
      <c r="K359">
        <v>511</v>
      </c>
      <c r="O359" t="s">
        <v>24</v>
      </c>
      <c r="P359" s="1">
        <v>39918.667175925926</v>
      </c>
      <c r="Q359" t="s">
        <v>3060</v>
      </c>
    </row>
    <row r="360" spans="2:17" x14ac:dyDescent="0.35">
      <c r="B360" t="s">
        <v>95</v>
      </c>
      <c r="C360" t="s">
        <v>25</v>
      </c>
      <c r="D360">
        <v>3391</v>
      </c>
      <c r="E360" t="s">
        <v>17</v>
      </c>
      <c r="F360" t="s">
        <v>18</v>
      </c>
      <c r="G360" t="s">
        <v>19</v>
      </c>
      <c r="H360" t="s">
        <v>27</v>
      </c>
      <c r="I360" t="s">
        <v>65</v>
      </c>
      <c r="J360" t="s">
        <v>22</v>
      </c>
      <c r="O360" t="s">
        <v>24</v>
      </c>
      <c r="P360" s="1">
        <v>40198.581250000003</v>
      </c>
      <c r="Q360" t="s">
        <v>3060</v>
      </c>
    </row>
    <row r="361" spans="2:17" x14ac:dyDescent="0.35">
      <c r="B361" t="s">
        <v>59</v>
      </c>
      <c r="C361" t="s">
        <v>16</v>
      </c>
      <c r="D361">
        <v>3400</v>
      </c>
      <c r="E361" t="s">
        <v>17</v>
      </c>
      <c r="F361" t="s">
        <v>36</v>
      </c>
      <c r="G361" t="s">
        <v>19</v>
      </c>
      <c r="H361" t="s">
        <v>27</v>
      </c>
      <c r="I361" t="s">
        <v>138</v>
      </c>
      <c r="J361" t="s">
        <v>86</v>
      </c>
      <c r="K361">
        <v>453</v>
      </c>
      <c r="L361" t="s">
        <v>139</v>
      </c>
      <c r="N361" t="s">
        <v>215</v>
      </c>
      <c r="O361" t="s">
        <v>216</v>
      </c>
      <c r="P361" t="s">
        <v>24</v>
      </c>
      <c r="Q361" t="s">
        <v>3060</v>
      </c>
    </row>
    <row r="362" spans="2:17" x14ac:dyDescent="0.35">
      <c r="B362" t="s">
        <v>146</v>
      </c>
      <c r="C362" t="s">
        <v>25</v>
      </c>
      <c r="D362">
        <v>3417</v>
      </c>
      <c r="I362" t="s">
        <v>37</v>
      </c>
      <c r="P362" t="s">
        <v>39</v>
      </c>
      <c r="Q362" t="s">
        <v>3060</v>
      </c>
    </row>
    <row r="363" spans="2:17" x14ac:dyDescent="0.35">
      <c r="B363" t="s">
        <v>146</v>
      </c>
      <c r="C363" t="s">
        <v>25</v>
      </c>
      <c r="D363">
        <v>3432</v>
      </c>
      <c r="E363" t="s">
        <v>17</v>
      </c>
      <c r="F363" t="s">
        <v>18</v>
      </c>
      <c r="G363" t="s">
        <v>19</v>
      </c>
      <c r="J363" t="s">
        <v>22</v>
      </c>
      <c r="L363" t="s">
        <v>168</v>
      </c>
      <c r="O363" t="s">
        <v>24</v>
      </c>
      <c r="P363" s="1">
        <v>39797.682858796295</v>
      </c>
      <c r="Q363" t="s">
        <v>3060</v>
      </c>
    </row>
    <row r="364" spans="2:17" x14ac:dyDescent="0.35">
      <c r="B364" t="s">
        <v>59</v>
      </c>
      <c r="C364" t="s">
        <v>16</v>
      </c>
      <c r="D364">
        <v>3444</v>
      </c>
      <c r="E364" t="s">
        <v>17</v>
      </c>
      <c r="F364" t="s">
        <v>18</v>
      </c>
      <c r="G364" t="s">
        <v>19</v>
      </c>
      <c r="I364" t="s">
        <v>28</v>
      </c>
      <c r="J364" t="s">
        <v>22</v>
      </c>
      <c r="L364" t="s">
        <v>139</v>
      </c>
      <c r="O364" t="s">
        <v>24</v>
      </c>
      <c r="P364" s="1">
        <v>39862.798206018517</v>
      </c>
      <c r="Q364" t="s">
        <v>3060</v>
      </c>
    </row>
    <row r="365" spans="2:17" x14ac:dyDescent="0.35">
      <c r="B365" t="s">
        <v>59</v>
      </c>
      <c r="C365" t="s">
        <v>16</v>
      </c>
      <c r="D365">
        <v>3535</v>
      </c>
      <c r="E365" t="s">
        <v>17</v>
      </c>
      <c r="F365" t="s">
        <v>36</v>
      </c>
      <c r="G365" t="s">
        <v>19</v>
      </c>
      <c r="H365" t="s">
        <v>27</v>
      </c>
      <c r="I365" t="s">
        <v>88</v>
      </c>
      <c r="J365" t="s">
        <v>217</v>
      </c>
      <c r="L365" t="s">
        <v>139</v>
      </c>
      <c r="O365" t="s">
        <v>24</v>
      </c>
      <c r="P365" s="1">
        <v>39710.836944444447</v>
      </c>
      <c r="Q365" t="s">
        <v>3060</v>
      </c>
    </row>
    <row r="366" spans="2:17" x14ac:dyDescent="0.35">
      <c r="B366" t="s">
        <v>95</v>
      </c>
      <c r="C366" t="s">
        <v>25</v>
      </c>
      <c r="D366">
        <v>3577</v>
      </c>
      <c r="E366" t="s">
        <v>17</v>
      </c>
      <c r="F366" t="s">
        <v>18</v>
      </c>
      <c r="G366" t="s">
        <v>19</v>
      </c>
      <c r="H366" t="s">
        <v>27</v>
      </c>
      <c r="I366" t="s">
        <v>218</v>
      </c>
      <c r="J366" t="s">
        <v>22</v>
      </c>
      <c r="O366" t="s">
        <v>24</v>
      </c>
      <c r="P366" s="1">
        <v>41056.540868055556</v>
      </c>
      <c r="Q366" t="s">
        <v>3060</v>
      </c>
    </row>
    <row r="367" spans="2:17" x14ac:dyDescent="0.35">
      <c r="B367" t="s">
        <v>59</v>
      </c>
      <c r="C367" t="s">
        <v>16</v>
      </c>
      <c r="D367">
        <v>3599</v>
      </c>
      <c r="E367" t="s">
        <v>17</v>
      </c>
      <c r="F367" t="s">
        <v>18</v>
      </c>
      <c r="G367" t="s">
        <v>19</v>
      </c>
      <c r="I367" t="s">
        <v>219</v>
      </c>
      <c r="J367" t="s">
        <v>22</v>
      </c>
      <c r="N367" t="s">
        <v>220</v>
      </c>
      <c r="O367" t="s">
        <v>24</v>
      </c>
      <c r="P367" s="1">
        <v>40487.808576388888</v>
      </c>
      <c r="Q367" t="s">
        <v>3060</v>
      </c>
    </row>
    <row r="368" spans="2:17" x14ac:dyDescent="0.35">
      <c r="B368" t="s">
        <v>59</v>
      </c>
      <c r="C368" t="s">
        <v>16</v>
      </c>
      <c r="D368">
        <v>3609</v>
      </c>
      <c r="F368" t="s">
        <v>26</v>
      </c>
      <c r="I368" t="s">
        <v>37</v>
      </c>
      <c r="P368" t="s">
        <v>39</v>
      </c>
      <c r="Q368" t="s">
        <v>3060</v>
      </c>
    </row>
    <row r="369" spans="2:17" x14ac:dyDescent="0.35">
      <c r="B369" t="s">
        <v>221</v>
      </c>
      <c r="C369" t="s">
        <v>25</v>
      </c>
      <c r="D369">
        <v>3724</v>
      </c>
      <c r="E369" t="s">
        <v>17</v>
      </c>
      <c r="F369" t="s">
        <v>18</v>
      </c>
      <c r="G369" t="s">
        <v>38</v>
      </c>
      <c r="H369" t="s">
        <v>27</v>
      </c>
      <c r="I369" t="s">
        <v>50</v>
      </c>
      <c r="J369" t="s">
        <v>86</v>
      </c>
      <c r="L369" t="s">
        <v>222</v>
      </c>
      <c r="N369" t="s">
        <v>223</v>
      </c>
      <c r="O369" t="s">
        <v>34</v>
      </c>
      <c r="P369" s="1">
        <v>39644.645254629628</v>
      </c>
      <c r="Q369" t="s">
        <v>3060</v>
      </c>
    </row>
    <row r="370" spans="2:17" x14ac:dyDescent="0.35">
      <c r="B370" t="s">
        <v>146</v>
      </c>
      <c r="C370" t="s">
        <v>25</v>
      </c>
      <c r="D370">
        <v>3736</v>
      </c>
      <c r="E370" t="s">
        <v>17</v>
      </c>
      <c r="F370" t="s">
        <v>18</v>
      </c>
      <c r="G370" t="s">
        <v>19</v>
      </c>
      <c r="H370" t="s">
        <v>27</v>
      </c>
      <c r="I370" t="s">
        <v>224</v>
      </c>
      <c r="J370" t="s">
        <v>22</v>
      </c>
      <c r="L370" t="s">
        <v>168</v>
      </c>
      <c r="O370" t="s">
        <v>24</v>
      </c>
      <c r="P370" s="1">
        <v>40026.454143518517</v>
      </c>
      <c r="Q370" t="s">
        <v>3060</v>
      </c>
    </row>
    <row r="371" spans="2:17" x14ac:dyDescent="0.35">
      <c r="B371" t="s">
        <v>59</v>
      </c>
      <c r="C371" t="s">
        <v>25</v>
      </c>
      <c r="D371">
        <v>3798</v>
      </c>
      <c r="E371" t="s">
        <v>17</v>
      </c>
      <c r="F371" t="s">
        <v>18</v>
      </c>
      <c r="J371" t="s">
        <v>22</v>
      </c>
      <c r="O371" t="s">
        <v>24</v>
      </c>
      <c r="P371" s="1">
        <v>40304.609143518515</v>
      </c>
      <c r="Q371" t="s">
        <v>3060</v>
      </c>
    </row>
    <row r="372" spans="2:17" x14ac:dyDescent="0.35">
      <c r="B372" t="s">
        <v>59</v>
      </c>
      <c r="C372" t="s">
        <v>16</v>
      </c>
      <c r="D372">
        <v>3812</v>
      </c>
      <c r="I372" t="s">
        <v>37</v>
      </c>
      <c r="P372" t="s">
        <v>39</v>
      </c>
      <c r="Q372" t="s">
        <v>3060</v>
      </c>
    </row>
    <row r="373" spans="2:17" x14ac:dyDescent="0.35">
      <c r="B373" t="s">
        <v>146</v>
      </c>
      <c r="C373" t="s">
        <v>25</v>
      </c>
      <c r="D373">
        <v>3835</v>
      </c>
      <c r="E373" t="s">
        <v>17</v>
      </c>
      <c r="F373" t="s">
        <v>18</v>
      </c>
      <c r="G373" t="s">
        <v>38</v>
      </c>
      <c r="H373" t="s">
        <v>27</v>
      </c>
      <c r="I373" t="s">
        <v>42</v>
      </c>
      <c r="J373" t="s">
        <v>86</v>
      </c>
      <c r="L373" t="s">
        <v>168</v>
      </c>
      <c r="O373" t="s">
        <v>24</v>
      </c>
      <c r="P373" s="1">
        <v>39659.799212962964</v>
      </c>
      <c r="Q373" t="s">
        <v>3060</v>
      </c>
    </row>
    <row r="374" spans="2:17" x14ac:dyDescent="0.35">
      <c r="B374" t="s">
        <v>146</v>
      </c>
      <c r="C374" t="s">
        <v>25</v>
      </c>
      <c r="D374">
        <v>3844</v>
      </c>
      <c r="E374" t="s">
        <v>17</v>
      </c>
      <c r="F374" t="s">
        <v>18</v>
      </c>
      <c r="G374" t="s">
        <v>19</v>
      </c>
      <c r="I374" t="s">
        <v>225</v>
      </c>
      <c r="J374" t="s">
        <v>22</v>
      </c>
      <c r="N374" t="s">
        <v>226</v>
      </c>
      <c r="O374" t="s">
        <v>24</v>
      </c>
      <c r="P374" s="1">
        <v>41020.38144675926</v>
      </c>
      <c r="Q374" t="s">
        <v>3060</v>
      </c>
    </row>
    <row r="375" spans="2:17" x14ac:dyDescent="0.35">
      <c r="B375" t="s">
        <v>146</v>
      </c>
      <c r="C375" t="s">
        <v>25</v>
      </c>
      <c r="D375">
        <v>3867</v>
      </c>
      <c r="E375" t="s">
        <v>17</v>
      </c>
      <c r="F375" t="s">
        <v>18</v>
      </c>
      <c r="G375" t="s">
        <v>19</v>
      </c>
      <c r="H375" t="s">
        <v>27</v>
      </c>
      <c r="I375" t="s">
        <v>21</v>
      </c>
      <c r="J375" t="s">
        <v>22</v>
      </c>
      <c r="L375" t="s">
        <v>168</v>
      </c>
      <c r="O375" t="s">
        <v>24</v>
      </c>
      <c r="P375" s="1">
        <v>39804.335324074076</v>
      </c>
      <c r="Q375" t="s">
        <v>3060</v>
      </c>
    </row>
    <row r="376" spans="2:17" x14ac:dyDescent="0.35">
      <c r="B376" t="s">
        <v>146</v>
      </c>
      <c r="C376" t="s">
        <v>25</v>
      </c>
      <c r="D376">
        <v>3875</v>
      </c>
      <c r="E376" t="s">
        <v>17</v>
      </c>
      <c r="F376" t="s">
        <v>18</v>
      </c>
      <c r="H376" t="s">
        <v>27</v>
      </c>
      <c r="I376" t="s">
        <v>80</v>
      </c>
      <c r="J376" t="s">
        <v>86</v>
      </c>
      <c r="K376">
        <v>462</v>
      </c>
      <c r="O376" t="s">
        <v>24</v>
      </c>
      <c r="P376" s="1">
        <v>39993.472048611111</v>
      </c>
      <c r="Q376" t="s">
        <v>3060</v>
      </c>
    </row>
    <row r="377" spans="2:17" x14ac:dyDescent="0.35">
      <c r="B377" t="s">
        <v>59</v>
      </c>
      <c r="C377" t="s">
        <v>25</v>
      </c>
      <c r="D377">
        <v>3915</v>
      </c>
      <c r="E377" t="s">
        <v>17</v>
      </c>
      <c r="F377" t="s">
        <v>18</v>
      </c>
      <c r="G377" t="s">
        <v>19</v>
      </c>
      <c r="H377" t="s">
        <v>27</v>
      </c>
      <c r="I377" t="s">
        <v>227</v>
      </c>
      <c r="J377" t="s">
        <v>22</v>
      </c>
      <c r="N377" t="s">
        <v>228</v>
      </c>
      <c r="O377" t="s">
        <v>24</v>
      </c>
      <c r="P377" s="1">
        <v>40880.50608796296</v>
      </c>
      <c r="Q377" t="s">
        <v>3060</v>
      </c>
    </row>
    <row r="378" spans="2:17" x14ac:dyDescent="0.35">
      <c r="B378" t="s">
        <v>146</v>
      </c>
      <c r="C378" t="s">
        <v>25</v>
      </c>
      <c r="D378">
        <v>3927</v>
      </c>
      <c r="E378" t="s">
        <v>73</v>
      </c>
      <c r="F378" t="s">
        <v>18</v>
      </c>
      <c r="G378" t="s">
        <v>38</v>
      </c>
      <c r="H378" t="s">
        <v>27</v>
      </c>
      <c r="I378" t="s">
        <v>35</v>
      </c>
      <c r="J378" t="s">
        <v>86</v>
      </c>
      <c r="K378">
        <v>460</v>
      </c>
      <c r="L378" t="s">
        <v>168</v>
      </c>
      <c r="N378" t="s">
        <v>229</v>
      </c>
      <c r="O378" t="s">
        <v>24</v>
      </c>
      <c r="P378" s="1">
        <v>39679.382997685185</v>
      </c>
      <c r="Q378" t="s">
        <v>3060</v>
      </c>
    </row>
    <row r="379" spans="2:17" x14ac:dyDescent="0.35">
      <c r="B379" t="s">
        <v>221</v>
      </c>
      <c r="C379" t="s">
        <v>25</v>
      </c>
      <c r="D379">
        <v>3947</v>
      </c>
      <c r="E379" t="s">
        <v>17</v>
      </c>
      <c r="F379" t="s">
        <v>18</v>
      </c>
      <c r="G379" t="s">
        <v>19</v>
      </c>
      <c r="H379" t="s">
        <v>27</v>
      </c>
      <c r="I379" t="s">
        <v>56</v>
      </c>
      <c r="J379" t="s">
        <v>22</v>
      </c>
      <c r="L379" t="s">
        <v>230</v>
      </c>
      <c r="N379" t="s">
        <v>231</v>
      </c>
      <c r="O379" t="s">
        <v>34</v>
      </c>
      <c r="P379" s="1">
        <v>40027.947418981479</v>
      </c>
      <c r="Q379" t="s">
        <v>3060</v>
      </c>
    </row>
    <row r="380" spans="2:17" x14ac:dyDescent="0.35">
      <c r="B380" t="s">
        <v>221</v>
      </c>
      <c r="C380" t="s">
        <v>25</v>
      </c>
      <c r="D380">
        <v>3954</v>
      </c>
      <c r="E380" t="s">
        <v>17</v>
      </c>
      <c r="F380" t="s">
        <v>18</v>
      </c>
      <c r="G380" t="s">
        <v>19</v>
      </c>
      <c r="H380" t="s">
        <v>27</v>
      </c>
      <c r="J380" t="s">
        <v>22</v>
      </c>
      <c r="L380" t="s">
        <v>3192</v>
      </c>
      <c r="N380" t="s">
        <v>233</v>
      </c>
      <c r="O380" t="s">
        <v>34</v>
      </c>
      <c r="P380" s="1">
        <v>40391.574687499997</v>
      </c>
      <c r="Q380" t="s">
        <v>3060</v>
      </c>
    </row>
    <row r="381" spans="2:17" x14ac:dyDescent="0.35">
      <c r="B381" t="s">
        <v>221</v>
      </c>
      <c r="C381" t="s">
        <v>25</v>
      </c>
      <c r="D381">
        <v>3958</v>
      </c>
      <c r="E381" t="s">
        <v>17</v>
      </c>
      <c r="F381" t="s">
        <v>18</v>
      </c>
      <c r="G381" t="s">
        <v>96</v>
      </c>
      <c r="H381" t="s">
        <v>27</v>
      </c>
      <c r="I381" t="s">
        <v>234</v>
      </c>
      <c r="J381" t="s">
        <v>144</v>
      </c>
      <c r="K381" t="s">
        <v>235</v>
      </c>
      <c r="N381" t="s">
        <v>236</v>
      </c>
      <c r="O381" t="s">
        <v>34</v>
      </c>
      <c r="P381" s="1">
        <v>40922.904976851853</v>
      </c>
      <c r="Q381" t="s">
        <v>3060</v>
      </c>
    </row>
    <row r="382" spans="2:17" x14ac:dyDescent="0.35">
      <c r="B382" t="s">
        <v>221</v>
      </c>
      <c r="C382" t="s">
        <v>25</v>
      </c>
      <c r="D382">
        <v>3961</v>
      </c>
      <c r="E382" t="s">
        <v>17</v>
      </c>
      <c r="F382" t="s">
        <v>18</v>
      </c>
      <c r="G382" t="s">
        <v>19</v>
      </c>
      <c r="H382" t="s">
        <v>27</v>
      </c>
      <c r="I382" t="s">
        <v>28</v>
      </c>
      <c r="J382" t="s">
        <v>22</v>
      </c>
      <c r="N382" t="s">
        <v>237</v>
      </c>
      <c r="P382" t="s">
        <v>39</v>
      </c>
      <c r="Q382" t="s">
        <v>3060</v>
      </c>
    </row>
    <row r="383" spans="2:17" x14ac:dyDescent="0.35">
      <c r="B383" t="s">
        <v>95</v>
      </c>
      <c r="C383" t="s">
        <v>25</v>
      </c>
      <c r="D383">
        <v>3999</v>
      </c>
      <c r="E383" t="s">
        <v>73</v>
      </c>
      <c r="F383" t="s">
        <v>36</v>
      </c>
      <c r="G383" t="s">
        <v>96</v>
      </c>
      <c r="H383" t="s">
        <v>27</v>
      </c>
      <c r="I383" t="s">
        <v>135</v>
      </c>
      <c r="J383" t="s">
        <v>22</v>
      </c>
      <c r="L383" t="s">
        <v>31</v>
      </c>
      <c r="N383" t="s">
        <v>238</v>
      </c>
      <c r="O383" t="s">
        <v>24</v>
      </c>
      <c r="P383" s="1">
        <v>40359.417037037034</v>
      </c>
      <c r="Q383" t="s">
        <v>3060</v>
      </c>
    </row>
    <row r="384" spans="2:17" x14ac:dyDescent="0.35">
      <c r="B384" t="s">
        <v>59</v>
      </c>
      <c r="C384" t="s">
        <v>25</v>
      </c>
      <c r="D384">
        <v>4007</v>
      </c>
      <c r="E384" t="s">
        <v>17</v>
      </c>
      <c r="F384" t="s">
        <v>36</v>
      </c>
      <c r="G384" t="s">
        <v>34</v>
      </c>
      <c r="H384" t="s">
        <v>27</v>
      </c>
      <c r="J384" t="s">
        <v>22</v>
      </c>
      <c r="O384" t="s">
        <v>24</v>
      </c>
      <c r="P384" s="1">
        <v>40058.414155092592</v>
      </c>
      <c r="Q384" t="s">
        <v>3060</v>
      </c>
    </row>
    <row r="385" spans="2:17" x14ac:dyDescent="0.35">
      <c r="B385" t="s">
        <v>59</v>
      </c>
      <c r="C385" t="s">
        <v>25</v>
      </c>
      <c r="D385">
        <v>4052</v>
      </c>
      <c r="E385" t="s">
        <v>17</v>
      </c>
      <c r="F385" t="s">
        <v>18</v>
      </c>
      <c r="G385" t="s">
        <v>19</v>
      </c>
      <c r="H385" t="s">
        <v>27</v>
      </c>
      <c r="I385" t="s">
        <v>239</v>
      </c>
      <c r="J385" t="s">
        <v>22</v>
      </c>
      <c r="L385" t="s">
        <v>31</v>
      </c>
      <c r="O385" t="s">
        <v>24</v>
      </c>
      <c r="P385" s="1">
        <v>40410.319479166668</v>
      </c>
      <c r="Q385" t="s">
        <v>3060</v>
      </c>
    </row>
    <row r="386" spans="2:17" x14ac:dyDescent="0.35">
      <c r="B386" t="s">
        <v>221</v>
      </c>
      <c r="C386" t="s">
        <v>16</v>
      </c>
      <c r="D386">
        <v>4095</v>
      </c>
      <c r="E386" t="s">
        <v>17</v>
      </c>
      <c r="F386" t="s">
        <v>18</v>
      </c>
      <c r="G386" t="s">
        <v>19</v>
      </c>
      <c r="H386" t="s">
        <v>27</v>
      </c>
      <c r="I386" t="s">
        <v>240</v>
      </c>
      <c r="J386" t="s">
        <v>22</v>
      </c>
      <c r="K386">
        <v>462</v>
      </c>
      <c r="L386" t="s">
        <v>132</v>
      </c>
      <c r="N386" t="s">
        <v>241</v>
      </c>
      <c r="O386" t="s">
        <v>34</v>
      </c>
      <c r="P386" s="1">
        <v>40288.443842592591</v>
      </c>
      <c r="Q386" t="s">
        <v>3060</v>
      </c>
    </row>
    <row r="387" spans="2:17" x14ac:dyDescent="0.35">
      <c r="B387" t="s">
        <v>146</v>
      </c>
      <c r="C387" t="s">
        <v>25</v>
      </c>
      <c r="D387">
        <v>4137</v>
      </c>
      <c r="I387" t="s">
        <v>37</v>
      </c>
      <c r="P387" t="s">
        <v>39</v>
      </c>
      <c r="Q387" t="s">
        <v>3060</v>
      </c>
    </row>
    <row r="388" spans="2:17" x14ac:dyDescent="0.35">
      <c r="B388" t="s">
        <v>146</v>
      </c>
      <c r="C388" t="s">
        <v>25</v>
      </c>
      <c r="D388">
        <v>4157</v>
      </c>
      <c r="E388" t="s">
        <v>17</v>
      </c>
      <c r="F388" t="s">
        <v>18</v>
      </c>
      <c r="G388" t="s">
        <v>19</v>
      </c>
      <c r="H388" t="s">
        <v>27</v>
      </c>
      <c r="I388" t="s">
        <v>88</v>
      </c>
      <c r="J388" t="s">
        <v>22</v>
      </c>
      <c r="L388" t="s">
        <v>168</v>
      </c>
      <c r="N388" t="s">
        <v>242</v>
      </c>
      <c r="O388" t="s">
        <v>24</v>
      </c>
      <c r="P388" s="1">
        <v>39857.347500000003</v>
      </c>
      <c r="Q388" t="s">
        <v>3060</v>
      </c>
    </row>
    <row r="389" spans="2:17" x14ac:dyDescent="0.35">
      <c r="B389" t="s">
        <v>146</v>
      </c>
      <c r="C389" t="s">
        <v>25</v>
      </c>
      <c r="D389">
        <v>4162</v>
      </c>
      <c r="E389" t="s">
        <v>17</v>
      </c>
      <c r="F389" t="s">
        <v>18</v>
      </c>
      <c r="G389" t="s">
        <v>19</v>
      </c>
      <c r="H389" t="s">
        <v>27</v>
      </c>
      <c r="I389" t="s">
        <v>243</v>
      </c>
      <c r="J389" t="s">
        <v>22</v>
      </c>
      <c r="L389" t="s">
        <v>81</v>
      </c>
      <c r="M389">
        <v>1937</v>
      </c>
      <c r="O389" t="s">
        <v>24</v>
      </c>
      <c r="P389" s="1">
        <v>40625.657569444447</v>
      </c>
      <c r="Q389" t="s">
        <v>3060</v>
      </c>
    </row>
    <row r="390" spans="2:17" x14ac:dyDescent="0.35">
      <c r="B390" t="s">
        <v>59</v>
      </c>
      <c r="C390" t="s">
        <v>25</v>
      </c>
      <c r="D390">
        <v>4171</v>
      </c>
      <c r="E390" t="s">
        <v>73</v>
      </c>
      <c r="F390" t="s">
        <v>18</v>
      </c>
      <c r="G390" t="s">
        <v>19</v>
      </c>
      <c r="H390" t="s">
        <v>27</v>
      </c>
      <c r="I390" t="s">
        <v>244</v>
      </c>
      <c r="J390" t="s">
        <v>22</v>
      </c>
      <c r="N390" t="s">
        <v>76</v>
      </c>
      <c r="O390" t="s">
        <v>24</v>
      </c>
      <c r="P390" s="1">
        <v>40441.643958333334</v>
      </c>
      <c r="Q390" t="s">
        <v>3060</v>
      </c>
    </row>
    <row r="391" spans="2:17" x14ac:dyDescent="0.35">
      <c r="B391" t="s">
        <v>95</v>
      </c>
      <c r="C391" t="s">
        <v>25</v>
      </c>
      <c r="D391">
        <v>4183</v>
      </c>
      <c r="E391" t="s">
        <v>73</v>
      </c>
      <c r="F391" t="s">
        <v>18</v>
      </c>
      <c r="G391" t="s">
        <v>19</v>
      </c>
      <c r="H391" t="s">
        <v>27</v>
      </c>
      <c r="I391" t="s">
        <v>245</v>
      </c>
      <c r="J391" t="s">
        <v>22</v>
      </c>
      <c r="L391" t="s">
        <v>81</v>
      </c>
      <c r="M391">
        <v>1930</v>
      </c>
      <c r="O391" t="s">
        <v>24</v>
      </c>
      <c r="P391" s="1">
        <v>40219.65525462963</v>
      </c>
      <c r="Q391" t="s">
        <v>3060</v>
      </c>
    </row>
    <row r="392" spans="2:17" x14ac:dyDescent="0.35">
      <c r="B392" t="s">
        <v>59</v>
      </c>
      <c r="C392" t="s">
        <v>16</v>
      </c>
      <c r="D392">
        <v>4212</v>
      </c>
      <c r="E392" t="s">
        <v>17</v>
      </c>
      <c r="F392" t="s">
        <v>36</v>
      </c>
      <c r="G392" t="s">
        <v>19</v>
      </c>
      <c r="H392" t="s">
        <v>27</v>
      </c>
      <c r="I392" t="s">
        <v>138</v>
      </c>
      <c r="J392" t="s">
        <v>144</v>
      </c>
      <c r="K392">
        <v>453</v>
      </c>
      <c r="L392" t="s">
        <v>139</v>
      </c>
      <c r="N392" t="s">
        <v>247</v>
      </c>
      <c r="O392" t="s">
        <v>248</v>
      </c>
      <c r="P392" t="s">
        <v>249</v>
      </c>
      <c r="Q392" t="s">
        <v>3060</v>
      </c>
    </row>
    <row r="393" spans="2:17" x14ac:dyDescent="0.35">
      <c r="B393" t="s">
        <v>59</v>
      </c>
      <c r="C393" t="s">
        <v>16</v>
      </c>
      <c r="D393">
        <v>4225</v>
      </c>
      <c r="E393" t="s">
        <v>17</v>
      </c>
      <c r="F393" t="s">
        <v>18</v>
      </c>
      <c r="G393" t="s">
        <v>19</v>
      </c>
      <c r="H393" t="s">
        <v>27</v>
      </c>
      <c r="I393" t="s">
        <v>52</v>
      </c>
      <c r="J393" t="s">
        <v>22</v>
      </c>
      <c r="L393" t="s">
        <v>250</v>
      </c>
      <c r="N393" t="s">
        <v>251</v>
      </c>
      <c r="O393" t="s">
        <v>24</v>
      </c>
      <c r="P393" s="1">
        <v>40941.754953703705</v>
      </c>
      <c r="Q393" t="s">
        <v>3060</v>
      </c>
    </row>
    <row r="394" spans="2:17" x14ac:dyDescent="0.35">
      <c r="B394" t="s">
        <v>59</v>
      </c>
      <c r="C394" t="s">
        <v>25</v>
      </c>
      <c r="D394">
        <v>4270</v>
      </c>
      <c r="I394" t="s">
        <v>37</v>
      </c>
      <c r="P394" t="s">
        <v>39</v>
      </c>
      <c r="Q394" t="s">
        <v>3060</v>
      </c>
    </row>
    <row r="395" spans="2:17" x14ac:dyDescent="0.35">
      <c r="B395" t="s">
        <v>59</v>
      </c>
      <c r="C395" t="s">
        <v>25</v>
      </c>
      <c r="D395">
        <v>4280</v>
      </c>
      <c r="E395" t="s">
        <v>17</v>
      </c>
      <c r="F395" t="s">
        <v>36</v>
      </c>
      <c r="G395" t="s">
        <v>34</v>
      </c>
      <c r="H395" t="s">
        <v>27</v>
      </c>
      <c r="I395" t="s">
        <v>71</v>
      </c>
      <c r="J395" t="s">
        <v>22</v>
      </c>
      <c r="L395" t="s">
        <v>81</v>
      </c>
      <c r="N395" t="s">
        <v>252</v>
      </c>
      <c r="O395" t="s">
        <v>24</v>
      </c>
      <c r="P395" s="1">
        <v>40622.782326388886</v>
      </c>
      <c r="Q395" t="s">
        <v>3060</v>
      </c>
    </row>
    <row r="396" spans="2:17" x14ac:dyDescent="0.35">
      <c r="B396" t="s">
        <v>221</v>
      </c>
      <c r="C396" t="s">
        <v>16</v>
      </c>
      <c r="D396">
        <v>4286</v>
      </c>
      <c r="E396" t="s">
        <v>17</v>
      </c>
      <c r="F396" t="s">
        <v>18</v>
      </c>
      <c r="G396" t="s">
        <v>19</v>
      </c>
      <c r="I396" t="s">
        <v>234</v>
      </c>
      <c r="J396" t="s">
        <v>86</v>
      </c>
      <c r="L396" t="s">
        <v>84</v>
      </c>
      <c r="N396" t="s">
        <v>253</v>
      </c>
      <c r="O396" t="s">
        <v>34</v>
      </c>
      <c r="P396" s="1">
        <v>40771.564965277779</v>
      </c>
      <c r="Q396" t="s">
        <v>3060</v>
      </c>
    </row>
    <row r="397" spans="2:17" x14ac:dyDescent="0.35">
      <c r="B397" t="s">
        <v>221</v>
      </c>
      <c r="C397" t="s">
        <v>16</v>
      </c>
      <c r="D397">
        <v>4312</v>
      </c>
      <c r="E397" t="s">
        <v>17</v>
      </c>
      <c r="F397" t="s">
        <v>18</v>
      </c>
      <c r="H397" t="s">
        <v>27</v>
      </c>
      <c r="I397" t="s">
        <v>254</v>
      </c>
      <c r="J397" t="s">
        <v>22</v>
      </c>
      <c r="L397" t="s">
        <v>84</v>
      </c>
      <c r="N397" t="s">
        <v>255</v>
      </c>
      <c r="O397" t="s">
        <v>34</v>
      </c>
      <c r="P397" s="1">
        <v>40578.48877314815</v>
      </c>
      <c r="Q397" t="s">
        <v>3060</v>
      </c>
    </row>
    <row r="398" spans="2:17" x14ac:dyDescent="0.35">
      <c r="B398" t="s">
        <v>221</v>
      </c>
      <c r="C398" t="s">
        <v>25</v>
      </c>
      <c r="D398">
        <v>4319</v>
      </c>
      <c r="E398" t="s">
        <v>17</v>
      </c>
      <c r="F398" t="s">
        <v>18</v>
      </c>
      <c r="G398" t="s">
        <v>19</v>
      </c>
      <c r="H398" t="s">
        <v>27</v>
      </c>
      <c r="I398" t="s">
        <v>256</v>
      </c>
      <c r="J398" t="s">
        <v>22</v>
      </c>
      <c r="N398" t="s">
        <v>255</v>
      </c>
      <c r="O398" t="s">
        <v>3142</v>
      </c>
      <c r="P398" t="s">
        <v>39</v>
      </c>
      <c r="Q398" t="s">
        <v>3060</v>
      </c>
    </row>
    <row r="399" spans="2:17" x14ac:dyDescent="0.35">
      <c r="B399" t="s">
        <v>59</v>
      </c>
      <c r="C399" t="s">
        <v>25</v>
      </c>
      <c r="D399">
        <v>4374</v>
      </c>
      <c r="E399" t="s">
        <v>17</v>
      </c>
      <c r="F399" t="s">
        <v>18</v>
      </c>
      <c r="G399" t="s">
        <v>19</v>
      </c>
      <c r="H399" t="s">
        <v>27</v>
      </c>
      <c r="I399" t="s">
        <v>28</v>
      </c>
      <c r="J399" t="s">
        <v>22</v>
      </c>
      <c r="O399" t="s">
        <v>24</v>
      </c>
      <c r="P399" s="1">
        <v>40498.463750000003</v>
      </c>
      <c r="Q399" t="s">
        <v>3060</v>
      </c>
    </row>
    <row r="400" spans="2:17" x14ac:dyDescent="0.35">
      <c r="B400" t="s">
        <v>59</v>
      </c>
      <c r="C400" t="s">
        <v>16</v>
      </c>
      <c r="D400">
        <v>4391</v>
      </c>
      <c r="E400" t="s">
        <v>17</v>
      </c>
      <c r="F400" t="s">
        <v>18</v>
      </c>
      <c r="G400" t="s">
        <v>19</v>
      </c>
      <c r="H400" t="s">
        <v>27</v>
      </c>
      <c r="I400" t="s">
        <v>258</v>
      </c>
      <c r="J400" t="s">
        <v>259</v>
      </c>
      <c r="L400" t="s">
        <v>132</v>
      </c>
      <c r="N400" t="s">
        <v>260</v>
      </c>
      <c r="O400" t="s">
        <v>24</v>
      </c>
      <c r="P400" s="1">
        <v>40627.523923611108</v>
      </c>
      <c r="Q400" t="s">
        <v>3060</v>
      </c>
    </row>
    <row r="401" spans="2:17" x14ac:dyDescent="0.35">
      <c r="B401" t="s">
        <v>59</v>
      </c>
      <c r="C401" t="s">
        <v>16</v>
      </c>
      <c r="D401">
        <v>4397</v>
      </c>
      <c r="E401" t="s">
        <v>17</v>
      </c>
      <c r="F401" t="s">
        <v>18</v>
      </c>
      <c r="G401" t="s">
        <v>19</v>
      </c>
      <c r="H401" t="s">
        <v>27</v>
      </c>
      <c r="I401" t="s">
        <v>261</v>
      </c>
      <c r="J401" t="s">
        <v>114</v>
      </c>
      <c r="O401" t="s">
        <v>24</v>
      </c>
      <c r="P401" s="1">
        <v>40189.584907407407</v>
      </c>
      <c r="Q401" t="s">
        <v>3060</v>
      </c>
    </row>
    <row r="402" spans="2:17" x14ac:dyDescent="0.35">
      <c r="B402" t="s">
        <v>95</v>
      </c>
      <c r="C402" t="s">
        <v>16</v>
      </c>
      <c r="D402">
        <v>4403</v>
      </c>
      <c r="E402" t="s">
        <v>17</v>
      </c>
      <c r="F402" t="s">
        <v>18</v>
      </c>
      <c r="G402" t="s">
        <v>34</v>
      </c>
      <c r="H402" t="s">
        <v>27</v>
      </c>
      <c r="I402" t="s">
        <v>71</v>
      </c>
      <c r="J402" t="s">
        <v>22</v>
      </c>
      <c r="N402" t="s">
        <v>262</v>
      </c>
      <c r="O402" t="s">
        <v>24</v>
      </c>
      <c r="P402" s="1">
        <v>40517.384652777779</v>
      </c>
      <c r="Q402" t="s">
        <v>3060</v>
      </c>
    </row>
    <row r="403" spans="2:17" x14ac:dyDescent="0.35">
      <c r="B403" t="s">
        <v>221</v>
      </c>
      <c r="C403" t="s">
        <v>16</v>
      </c>
      <c r="D403">
        <v>4443</v>
      </c>
      <c r="E403" t="s">
        <v>17</v>
      </c>
      <c r="F403" t="s">
        <v>18</v>
      </c>
      <c r="G403" t="s">
        <v>19</v>
      </c>
      <c r="H403" t="s">
        <v>27</v>
      </c>
      <c r="I403" t="s">
        <v>263</v>
      </c>
      <c r="J403" t="s">
        <v>114</v>
      </c>
      <c r="L403" t="s">
        <v>31</v>
      </c>
      <c r="O403" t="s">
        <v>24</v>
      </c>
      <c r="P403" s="1">
        <v>40863.495196759257</v>
      </c>
      <c r="Q403" t="s">
        <v>3060</v>
      </c>
    </row>
    <row r="404" spans="2:17" x14ac:dyDescent="0.35">
      <c r="B404" t="s">
        <v>221</v>
      </c>
      <c r="C404" t="s">
        <v>25</v>
      </c>
      <c r="D404">
        <v>4510</v>
      </c>
      <c r="E404" t="s">
        <v>17</v>
      </c>
      <c r="F404" t="s">
        <v>18</v>
      </c>
      <c r="G404" t="s">
        <v>19</v>
      </c>
      <c r="H404" t="s">
        <v>27</v>
      </c>
      <c r="I404" t="s">
        <v>234</v>
      </c>
      <c r="J404" t="s">
        <v>264</v>
      </c>
      <c r="L404" t="s">
        <v>139</v>
      </c>
      <c r="O404" t="s">
        <v>34</v>
      </c>
      <c r="P404" s="1">
        <v>40664.955185185187</v>
      </c>
      <c r="Q404" t="s">
        <v>3060</v>
      </c>
    </row>
    <row r="405" spans="2:17" x14ac:dyDescent="0.35">
      <c r="B405" t="s">
        <v>221</v>
      </c>
      <c r="C405" t="s">
        <v>25</v>
      </c>
      <c r="D405">
        <v>4514</v>
      </c>
      <c r="E405" t="s">
        <v>17</v>
      </c>
      <c r="F405" t="s">
        <v>18</v>
      </c>
      <c r="G405" t="s">
        <v>19</v>
      </c>
      <c r="H405" t="s">
        <v>27</v>
      </c>
      <c r="I405" t="s">
        <v>265</v>
      </c>
      <c r="J405" t="s">
        <v>144</v>
      </c>
      <c r="L405" t="s">
        <v>132</v>
      </c>
      <c r="N405" t="s">
        <v>266</v>
      </c>
      <c r="O405" t="s">
        <v>34</v>
      </c>
      <c r="P405" s="1">
        <v>40753.447569444441</v>
      </c>
      <c r="Q405" t="s">
        <v>3060</v>
      </c>
    </row>
    <row r="406" spans="2:17" x14ac:dyDescent="0.35">
      <c r="B406" t="s">
        <v>221</v>
      </c>
      <c r="C406" t="s">
        <v>16</v>
      </c>
      <c r="D406">
        <v>4516</v>
      </c>
      <c r="I406" t="s">
        <v>37</v>
      </c>
      <c r="P406" t="s">
        <v>39</v>
      </c>
      <c r="Q406" t="s">
        <v>3060</v>
      </c>
    </row>
    <row r="407" spans="2:17" x14ac:dyDescent="0.35">
      <c r="B407" t="s">
        <v>59</v>
      </c>
      <c r="C407" t="s">
        <v>16</v>
      </c>
      <c r="D407">
        <v>4520</v>
      </c>
      <c r="I407" t="s">
        <v>37</v>
      </c>
      <c r="P407" t="s">
        <v>39</v>
      </c>
      <c r="Q407" t="s">
        <v>3060</v>
      </c>
    </row>
    <row r="408" spans="2:17" x14ac:dyDescent="0.35">
      <c r="B408" t="s">
        <v>221</v>
      </c>
      <c r="C408" t="s">
        <v>25</v>
      </c>
      <c r="D408">
        <v>4543</v>
      </c>
      <c r="I408" t="s">
        <v>37</v>
      </c>
      <c r="P408" t="s">
        <v>39</v>
      </c>
      <c r="Q408" t="s">
        <v>3060</v>
      </c>
    </row>
    <row r="409" spans="2:17" x14ac:dyDescent="0.35">
      <c r="B409" t="s">
        <v>221</v>
      </c>
      <c r="C409" t="s">
        <v>25</v>
      </c>
      <c r="D409">
        <v>4550</v>
      </c>
      <c r="E409" t="s">
        <v>17</v>
      </c>
      <c r="F409" t="s">
        <v>18</v>
      </c>
      <c r="G409" t="s">
        <v>19</v>
      </c>
      <c r="H409" t="s">
        <v>27</v>
      </c>
      <c r="I409" t="s">
        <v>268</v>
      </c>
      <c r="J409" t="s">
        <v>22</v>
      </c>
      <c r="O409" t="s">
        <v>34</v>
      </c>
      <c r="P409" s="1">
        <v>40644.518796296295</v>
      </c>
      <c r="Q409" t="s">
        <v>3060</v>
      </c>
    </row>
    <row r="410" spans="2:17" x14ac:dyDescent="0.35">
      <c r="B410" t="s">
        <v>142</v>
      </c>
      <c r="C410" t="s">
        <v>25</v>
      </c>
      <c r="D410">
        <v>4574</v>
      </c>
      <c r="E410" t="s">
        <v>17</v>
      </c>
      <c r="F410" t="s">
        <v>18</v>
      </c>
      <c r="G410" t="s">
        <v>19</v>
      </c>
      <c r="I410" t="s">
        <v>269</v>
      </c>
      <c r="J410" t="s">
        <v>180</v>
      </c>
      <c r="N410" t="s">
        <v>270</v>
      </c>
      <c r="O410" t="s">
        <v>24</v>
      </c>
      <c r="P410" s="1">
        <v>40894.496932870374</v>
      </c>
      <c r="Q410" t="s">
        <v>3060</v>
      </c>
    </row>
    <row r="411" spans="2:17" x14ac:dyDescent="0.35">
      <c r="B411" t="s">
        <v>59</v>
      </c>
      <c r="C411" t="s">
        <v>16</v>
      </c>
      <c r="D411">
        <v>4622</v>
      </c>
      <c r="I411" t="s">
        <v>256</v>
      </c>
      <c r="P411" t="s">
        <v>39</v>
      </c>
      <c r="Q411" t="s">
        <v>3060</v>
      </c>
    </row>
    <row r="412" spans="2:17" x14ac:dyDescent="0.35">
      <c r="B412" t="s">
        <v>221</v>
      </c>
      <c r="C412" t="s">
        <v>16</v>
      </c>
      <c r="D412">
        <v>4646</v>
      </c>
      <c r="I412" t="s">
        <v>28</v>
      </c>
      <c r="P412" t="s">
        <v>39</v>
      </c>
      <c r="Q412" t="s">
        <v>3060</v>
      </c>
    </row>
    <row r="413" spans="2:17" x14ac:dyDescent="0.35">
      <c r="B413" t="s">
        <v>221</v>
      </c>
      <c r="C413" t="s">
        <v>25</v>
      </c>
      <c r="D413">
        <v>4697</v>
      </c>
      <c r="E413" t="s">
        <v>17</v>
      </c>
      <c r="F413" t="s">
        <v>18</v>
      </c>
      <c r="G413" t="s">
        <v>19</v>
      </c>
      <c r="H413" t="s">
        <v>27</v>
      </c>
      <c r="I413" t="s">
        <v>65</v>
      </c>
      <c r="J413" t="s">
        <v>22</v>
      </c>
      <c r="O413" t="s">
        <v>34</v>
      </c>
      <c r="P413" s="1">
        <v>40198.581446759257</v>
      </c>
      <c r="Q413" t="s">
        <v>3060</v>
      </c>
    </row>
    <row r="414" spans="2:17" x14ac:dyDescent="0.35">
      <c r="B414" t="s">
        <v>221</v>
      </c>
      <c r="C414" t="s">
        <v>25</v>
      </c>
      <c r="D414">
        <v>4710</v>
      </c>
      <c r="E414" t="s">
        <v>17</v>
      </c>
      <c r="F414" t="s">
        <v>18</v>
      </c>
      <c r="G414" t="s">
        <v>19</v>
      </c>
      <c r="H414" t="s">
        <v>27</v>
      </c>
      <c r="I414" t="s">
        <v>271</v>
      </c>
      <c r="J414" t="s">
        <v>22</v>
      </c>
      <c r="L414" t="s">
        <v>139</v>
      </c>
      <c r="N414" t="s">
        <v>3185</v>
      </c>
      <c r="O414" t="s">
        <v>34</v>
      </c>
      <c r="P414" s="1">
        <v>40343.849594907406</v>
      </c>
      <c r="Q414" t="s">
        <v>3060</v>
      </c>
    </row>
    <row r="415" spans="2:17" x14ac:dyDescent="0.35">
      <c r="B415" t="s">
        <v>221</v>
      </c>
      <c r="C415" t="s">
        <v>25</v>
      </c>
      <c r="D415">
        <v>4722</v>
      </c>
      <c r="E415" t="s">
        <v>17</v>
      </c>
      <c r="F415" t="s">
        <v>18</v>
      </c>
      <c r="G415" t="s">
        <v>34</v>
      </c>
      <c r="H415" t="s">
        <v>27</v>
      </c>
      <c r="I415" t="s">
        <v>224</v>
      </c>
      <c r="J415" t="s">
        <v>22</v>
      </c>
      <c r="N415" t="s">
        <v>272</v>
      </c>
      <c r="O415" t="s">
        <v>34</v>
      </c>
      <c r="P415" s="1">
        <v>40179.883043981485</v>
      </c>
      <c r="Q415" t="s">
        <v>3060</v>
      </c>
    </row>
    <row r="416" spans="2:17" x14ac:dyDescent="0.35">
      <c r="B416" t="s">
        <v>221</v>
      </c>
      <c r="C416" t="s">
        <v>25</v>
      </c>
      <c r="D416">
        <v>4734</v>
      </c>
      <c r="E416" t="s">
        <v>17</v>
      </c>
      <c r="F416" t="s">
        <v>18</v>
      </c>
      <c r="G416" t="s">
        <v>19</v>
      </c>
      <c r="H416" t="s">
        <v>27</v>
      </c>
      <c r="J416" t="s">
        <v>22</v>
      </c>
      <c r="L416" t="s">
        <v>139</v>
      </c>
      <c r="N416" t="s">
        <v>3185</v>
      </c>
      <c r="O416" t="s">
        <v>34</v>
      </c>
      <c r="Q416" t="s">
        <v>3060</v>
      </c>
    </row>
    <row r="417" spans="2:17" x14ac:dyDescent="0.35">
      <c r="B417" t="s">
        <v>221</v>
      </c>
      <c r="C417" t="s">
        <v>25</v>
      </c>
      <c r="D417">
        <v>4767</v>
      </c>
      <c r="E417" t="s">
        <v>17</v>
      </c>
      <c r="F417" t="s">
        <v>18</v>
      </c>
      <c r="G417" t="s">
        <v>38</v>
      </c>
      <c r="H417" t="s">
        <v>27</v>
      </c>
      <c r="I417" t="s">
        <v>74</v>
      </c>
      <c r="J417" t="s">
        <v>22</v>
      </c>
      <c r="L417" t="s">
        <v>139</v>
      </c>
      <c r="N417" t="s">
        <v>274</v>
      </c>
      <c r="O417" t="s">
        <v>34</v>
      </c>
      <c r="P417" s="1">
        <v>39658.799062500002</v>
      </c>
      <c r="Q417" t="s">
        <v>3060</v>
      </c>
    </row>
    <row r="418" spans="2:17" x14ac:dyDescent="0.35">
      <c r="B418" t="s">
        <v>221</v>
      </c>
      <c r="C418" t="s">
        <v>25</v>
      </c>
      <c r="D418">
        <v>4776</v>
      </c>
      <c r="I418" t="s">
        <v>28</v>
      </c>
      <c r="N418" t="s">
        <v>275</v>
      </c>
      <c r="P418" t="s">
        <v>39</v>
      </c>
      <c r="Q418" t="s">
        <v>3060</v>
      </c>
    </row>
    <row r="419" spans="2:17" x14ac:dyDescent="0.35">
      <c r="B419" t="s">
        <v>221</v>
      </c>
      <c r="C419" t="s">
        <v>25</v>
      </c>
      <c r="D419">
        <v>4807</v>
      </c>
      <c r="E419" t="s">
        <v>17</v>
      </c>
      <c r="F419" t="s">
        <v>18</v>
      </c>
      <c r="G419" t="s">
        <v>19</v>
      </c>
      <c r="I419" t="s">
        <v>28</v>
      </c>
      <c r="J419" t="s">
        <v>43</v>
      </c>
      <c r="L419" t="s">
        <v>139</v>
      </c>
      <c r="N419" t="s">
        <v>276</v>
      </c>
      <c r="O419" t="s">
        <v>3175</v>
      </c>
      <c r="P419" s="1">
        <v>39991.768807870372</v>
      </c>
      <c r="Q419" t="s">
        <v>3060</v>
      </c>
    </row>
    <row r="420" spans="2:17" x14ac:dyDescent="0.35">
      <c r="B420" t="s">
        <v>221</v>
      </c>
      <c r="C420" t="s">
        <v>25</v>
      </c>
      <c r="D420">
        <v>4810</v>
      </c>
      <c r="E420" t="s">
        <v>17</v>
      </c>
      <c r="F420" t="s">
        <v>18</v>
      </c>
      <c r="G420" t="s">
        <v>19</v>
      </c>
      <c r="I420" t="s">
        <v>35</v>
      </c>
      <c r="J420" t="s">
        <v>43</v>
      </c>
      <c r="L420" t="s">
        <v>222</v>
      </c>
      <c r="O420" t="s">
        <v>34</v>
      </c>
      <c r="P420" s="1">
        <v>39756.670590277776</v>
      </c>
      <c r="Q420" t="s">
        <v>3060</v>
      </c>
    </row>
    <row r="421" spans="2:17" x14ac:dyDescent="0.35">
      <c r="B421" t="s">
        <v>221</v>
      </c>
      <c r="C421" t="s">
        <v>25</v>
      </c>
      <c r="D421">
        <v>4854</v>
      </c>
      <c r="E421" t="s">
        <v>17</v>
      </c>
      <c r="F421" t="s">
        <v>18</v>
      </c>
      <c r="G421" t="s">
        <v>19</v>
      </c>
      <c r="I421" t="s">
        <v>277</v>
      </c>
      <c r="J421" t="s">
        <v>22</v>
      </c>
      <c r="O421" t="s">
        <v>24</v>
      </c>
      <c r="P421" s="1">
        <v>40237.608136574076</v>
      </c>
      <c r="Q421" t="s">
        <v>3060</v>
      </c>
    </row>
    <row r="422" spans="2:17" x14ac:dyDescent="0.35">
      <c r="B422" t="s">
        <v>221</v>
      </c>
      <c r="C422" t="s">
        <v>25</v>
      </c>
      <c r="D422">
        <v>4879</v>
      </c>
      <c r="E422" t="s">
        <v>17</v>
      </c>
      <c r="F422" t="s">
        <v>26</v>
      </c>
      <c r="G422" t="s">
        <v>34</v>
      </c>
      <c r="H422" t="s">
        <v>27</v>
      </c>
      <c r="I422" t="s">
        <v>46</v>
      </c>
      <c r="J422" t="s">
        <v>43</v>
      </c>
      <c r="L422" t="s">
        <v>222</v>
      </c>
      <c r="N422" t="s">
        <v>278</v>
      </c>
      <c r="O422" t="s">
        <v>34</v>
      </c>
      <c r="P422" s="1">
        <v>39821.586875000001</v>
      </c>
      <c r="Q422" t="s">
        <v>3060</v>
      </c>
    </row>
    <row r="423" spans="2:17" x14ac:dyDescent="0.35">
      <c r="B423" t="s">
        <v>221</v>
      </c>
      <c r="C423" t="s">
        <v>16</v>
      </c>
      <c r="D423">
        <v>4890</v>
      </c>
      <c r="E423" t="s">
        <v>17</v>
      </c>
      <c r="F423" t="s">
        <v>18</v>
      </c>
      <c r="G423" t="s">
        <v>19</v>
      </c>
      <c r="H423" t="s">
        <v>20</v>
      </c>
      <c r="J423" t="s">
        <v>22</v>
      </c>
      <c r="L423" t="s">
        <v>31</v>
      </c>
      <c r="O423" t="s">
        <v>24</v>
      </c>
      <c r="P423" s="1">
        <v>40188.630694444444</v>
      </c>
      <c r="Q423" t="s">
        <v>3060</v>
      </c>
    </row>
    <row r="424" spans="2:17" x14ac:dyDescent="0.35">
      <c r="B424" t="s">
        <v>95</v>
      </c>
      <c r="C424" t="s">
        <v>16</v>
      </c>
      <c r="D424">
        <v>4900</v>
      </c>
      <c r="I424" t="s">
        <v>37</v>
      </c>
      <c r="P424" t="s">
        <v>39</v>
      </c>
      <c r="Q424" t="s">
        <v>3060</v>
      </c>
    </row>
    <row r="425" spans="2:17" x14ac:dyDescent="0.35">
      <c r="B425" t="s">
        <v>95</v>
      </c>
      <c r="C425" t="s">
        <v>25</v>
      </c>
      <c r="D425">
        <v>4905</v>
      </c>
      <c r="F425" t="s">
        <v>26</v>
      </c>
      <c r="I425" t="s">
        <v>256</v>
      </c>
      <c r="N425" t="s">
        <v>82</v>
      </c>
      <c r="P425" t="s">
        <v>39</v>
      </c>
      <c r="Q425" t="s">
        <v>3060</v>
      </c>
    </row>
    <row r="426" spans="2:17" x14ac:dyDescent="0.35">
      <c r="B426" t="s">
        <v>59</v>
      </c>
      <c r="C426" t="s">
        <v>16</v>
      </c>
      <c r="D426">
        <v>4912</v>
      </c>
      <c r="E426" t="s">
        <v>17</v>
      </c>
      <c r="F426" t="s">
        <v>18</v>
      </c>
      <c r="G426" t="s">
        <v>38</v>
      </c>
      <c r="H426" t="s">
        <v>27</v>
      </c>
      <c r="I426" t="s">
        <v>279</v>
      </c>
      <c r="J426" t="s">
        <v>22</v>
      </c>
      <c r="L426" t="s">
        <v>31</v>
      </c>
      <c r="O426" t="s">
        <v>24</v>
      </c>
      <c r="P426" s="1">
        <v>39666.652962962966</v>
      </c>
      <c r="Q426" t="s">
        <v>3060</v>
      </c>
    </row>
    <row r="427" spans="2:17" x14ac:dyDescent="0.35">
      <c r="B427" t="s">
        <v>59</v>
      </c>
      <c r="C427" t="s">
        <v>16</v>
      </c>
      <c r="D427">
        <v>4935</v>
      </c>
      <c r="E427" t="s">
        <v>17</v>
      </c>
      <c r="F427" t="s">
        <v>36</v>
      </c>
      <c r="G427" t="s">
        <v>19</v>
      </c>
      <c r="H427" t="s">
        <v>27</v>
      </c>
      <c r="I427" t="s">
        <v>162</v>
      </c>
      <c r="J427" t="s">
        <v>22</v>
      </c>
      <c r="L427" t="s">
        <v>139</v>
      </c>
      <c r="O427" t="s">
        <v>24</v>
      </c>
      <c r="P427" s="1">
        <v>39986.465902777774</v>
      </c>
      <c r="Q427" t="s">
        <v>3060</v>
      </c>
    </row>
    <row r="428" spans="2:17" x14ac:dyDescent="0.35">
      <c r="B428" t="s">
        <v>221</v>
      </c>
      <c r="C428" t="s">
        <v>25</v>
      </c>
      <c r="D428">
        <v>4961</v>
      </c>
      <c r="E428" t="s">
        <v>17</v>
      </c>
      <c r="F428" t="s">
        <v>18</v>
      </c>
      <c r="G428" t="s">
        <v>19</v>
      </c>
      <c r="H428" t="s">
        <v>27</v>
      </c>
      <c r="I428" t="s">
        <v>254</v>
      </c>
      <c r="J428" t="s">
        <v>22</v>
      </c>
      <c r="N428" t="s">
        <v>280</v>
      </c>
      <c r="O428" t="s">
        <v>34</v>
      </c>
      <c r="P428" s="1">
        <v>40332.536782407406</v>
      </c>
      <c r="Q428" t="s">
        <v>3060</v>
      </c>
    </row>
    <row r="429" spans="2:17" x14ac:dyDescent="0.35">
      <c r="B429" t="s">
        <v>59</v>
      </c>
      <c r="C429" t="s">
        <v>25</v>
      </c>
      <c r="D429">
        <v>5035</v>
      </c>
      <c r="E429" t="s">
        <v>17</v>
      </c>
      <c r="F429" t="s">
        <v>18</v>
      </c>
      <c r="G429" t="s">
        <v>19</v>
      </c>
      <c r="I429" t="s">
        <v>281</v>
      </c>
      <c r="J429" t="s">
        <v>22</v>
      </c>
      <c r="L429" t="s">
        <v>282</v>
      </c>
      <c r="O429" t="s">
        <v>24</v>
      </c>
      <c r="P429" s="1">
        <v>40024.441168981481</v>
      </c>
      <c r="Q429" t="s">
        <v>3060</v>
      </c>
    </row>
    <row r="430" spans="2:17" x14ac:dyDescent="0.35">
      <c r="B430" t="s">
        <v>146</v>
      </c>
      <c r="C430" t="s">
        <v>25</v>
      </c>
      <c r="D430">
        <v>5067</v>
      </c>
      <c r="E430" t="s">
        <v>17</v>
      </c>
      <c r="F430" t="s">
        <v>18</v>
      </c>
      <c r="G430" t="s">
        <v>19</v>
      </c>
      <c r="H430" t="s">
        <v>27</v>
      </c>
      <c r="I430" t="s">
        <v>56</v>
      </c>
      <c r="J430" t="s">
        <v>86</v>
      </c>
      <c r="L430" t="s">
        <v>168</v>
      </c>
      <c r="O430" t="s">
        <v>24</v>
      </c>
      <c r="P430" s="1">
        <v>40062.41138888889</v>
      </c>
      <c r="Q430" t="s">
        <v>3060</v>
      </c>
    </row>
    <row r="431" spans="2:17" x14ac:dyDescent="0.35">
      <c r="B431" t="s">
        <v>221</v>
      </c>
      <c r="C431" t="s">
        <v>16</v>
      </c>
      <c r="D431">
        <v>5085</v>
      </c>
      <c r="E431" t="s">
        <v>17</v>
      </c>
      <c r="F431" t="s">
        <v>18</v>
      </c>
      <c r="G431" t="s">
        <v>19</v>
      </c>
      <c r="H431" t="s">
        <v>27</v>
      </c>
      <c r="I431" t="s">
        <v>258</v>
      </c>
      <c r="J431" t="s">
        <v>22</v>
      </c>
      <c r="L431" t="s">
        <v>31</v>
      </c>
      <c r="N431" t="s">
        <v>283</v>
      </c>
      <c r="O431" t="s">
        <v>34</v>
      </c>
      <c r="P431" s="1">
        <v>40217.360393518517</v>
      </c>
      <c r="Q431" t="s">
        <v>3060</v>
      </c>
    </row>
    <row r="432" spans="2:17" x14ac:dyDescent="0.35">
      <c r="B432" t="s">
        <v>221</v>
      </c>
      <c r="C432" t="s">
        <v>16</v>
      </c>
      <c r="D432">
        <v>5086</v>
      </c>
      <c r="E432" t="s">
        <v>17</v>
      </c>
      <c r="F432" t="s">
        <v>18</v>
      </c>
      <c r="G432" t="s">
        <v>19</v>
      </c>
      <c r="H432" t="s">
        <v>27</v>
      </c>
      <c r="I432" t="s">
        <v>138</v>
      </c>
      <c r="J432" t="s">
        <v>63</v>
      </c>
      <c r="K432">
        <v>469</v>
      </c>
      <c r="L432" t="s">
        <v>84</v>
      </c>
      <c r="N432" t="s">
        <v>284</v>
      </c>
      <c r="O432" t="s">
        <v>34</v>
      </c>
      <c r="P432" s="1">
        <v>40054.737037037034</v>
      </c>
      <c r="Q432" t="s">
        <v>3060</v>
      </c>
    </row>
    <row r="433" spans="2:17" x14ac:dyDescent="0.35">
      <c r="B433" t="s">
        <v>221</v>
      </c>
      <c r="C433" t="s">
        <v>25</v>
      </c>
      <c r="D433">
        <v>5094</v>
      </c>
      <c r="E433" t="s">
        <v>17</v>
      </c>
      <c r="F433" t="s">
        <v>134</v>
      </c>
      <c r="G433" t="s">
        <v>19</v>
      </c>
      <c r="H433" t="s">
        <v>27</v>
      </c>
      <c r="I433" t="s">
        <v>28</v>
      </c>
      <c r="J433" t="s">
        <v>22</v>
      </c>
      <c r="L433" t="s">
        <v>139</v>
      </c>
      <c r="N433" t="s">
        <v>285</v>
      </c>
      <c r="O433" t="s">
        <v>34</v>
      </c>
      <c r="P433" s="1">
        <v>40151.510324074072</v>
      </c>
      <c r="Q433" t="s">
        <v>3060</v>
      </c>
    </row>
    <row r="434" spans="2:17" x14ac:dyDescent="0.35">
      <c r="B434" t="s">
        <v>221</v>
      </c>
      <c r="C434" t="s">
        <v>16</v>
      </c>
      <c r="D434">
        <v>5097</v>
      </c>
      <c r="E434" t="s">
        <v>17</v>
      </c>
      <c r="F434" t="s">
        <v>18</v>
      </c>
      <c r="G434" t="s">
        <v>19</v>
      </c>
      <c r="H434" t="s">
        <v>27</v>
      </c>
      <c r="I434" t="s">
        <v>286</v>
      </c>
      <c r="J434" t="s">
        <v>114</v>
      </c>
      <c r="L434" t="s">
        <v>31</v>
      </c>
      <c r="O434" t="s">
        <v>34</v>
      </c>
      <c r="P434" s="1">
        <v>40565.712013888886</v>
      </c>
      <c r="Q434" t="s">
        <v>3060</v>
      </c>
    </row>
    <row r="435" spans="2:17" x14ac:dyDescent="0.35">
      <c r="B435" t="s">
        <v>59</v>
      </c>
      <c r="C435" t="s">
        <v>16</v>
      </c>
      <c r="D435">
        <v>5140</v>
      </c>
      <c r="E435" t="s">
        <v>17</v>
      </c>
      <c r="F435" t="s">
        <v>18</v>
      </c>
      <c r="G435" t="s">
        <v>19</v>
      </c>
      <c r="H435" t="s">
        <v>27</v>
      </c>
      <c r="I435" t="s">
        <v>135</v>
      </c>
      <c r="J435" t="s">
        <v>22</v>
      </c>
      <c r="L435" t="s">
        <v>139</v>
      </c>
      <c r="O435" t="s">
        <v>24</v>
      </c>
      <c r="P435" s="1">
        <v>39850.345868055556</v>
      </c>
      <c r="Q435" t="s">
        <v>3060</v>
      </c>
    </row>
    <row r="436" spans="2:17" x14ac:dyDescent="0.35">
      <c r="B436" t="s">
        <v>59</v>
      </c>
      <c r="C436" t="s">
        <v>16</v>
      </c>
      <c r="D436">
        <v>5147</v>
      </c>
      <c r="E436" t="s">
        <v>17</v>
      </c>
      <c r="F436" t="s">
        <v>36</v>
      </c>
      <c r="G436" t="s">
        <v>19</v>
      </c>
      <c r="H436" t="s">
        <v>27</v>
      </c>
      <c r="I436" t="s">
        <v>28</v>
      </c>
      <c r="J436" t="s">
        <v>22</v>
      </c>
      <c r="O436" t="s">
        <v>24</v>
      </c>
      <c r="P436" s="1">
        <v>40573.343368055554</v>
      </c>
      <c r="Q436" t="s">
        <v>3060</v>
      </c>
    </row>
    <row r="437" spans="2:17" x14ac:dyDescent="0.35">
      <c r="B437" t="s">
        <v>221</v>
      </c>
      <c r="C437" t="s">
        <v>16</v>
      </c>
      <c r="D437">
        <v>5157</v>
      </c>
      <c r="I437" t="s">
        <v>28</v>
      </c>
      <c r="P437" t="s">
        <v>39</v>
      </c>
      <c r="Q437" t="s">
        <v>3060</v>
      </c>
    </row>
    <row r="438" spans="2:17" x14ac:dyDescent="0.35">
      <c r="B438" t="s">
        <v>221</v>
      </c>
      <c r="C438" t="s">
        <v>25</v>
      </c>
      <c r="D438">
        <v>5174</v>
      </c>
      <c r="E438" t="s">
        <v>17</v>
      </c>
      <c r="F438" t="s">
        <v>36</v>
      </c>
      <c r="G438" t="s">
        <v>19</v>
      </c>
      <c r="I438" t="s">
        <v>239</v>
      </c>
      <c r="J438" t="s">
        <v>43</v>
      </c>
      <c r="L438" t="s">
        <v>222</v>
      </c>
      <c r="O438" t="s">
        <v>34</v>
      </c>
      <c r="P438" s="1">
        <v>40937.784699074073</v>
      </c>
      <c r="Q438" t="s">
        <v>3060</v>
      </c>
    </row>
    <row r="439" spans="2:17" x14ac:dyDescent="0.35">
      <c r="B439" t="s">
        <v>221</v>
      </c>
      <c r="C439" t="s">
        <v>25</v>
      </c>
      <c r="D439">
        <v>5185</v>
      </c>
      <c r="E439" t="s">
        <v>17</v>
      </c>
      <c r="F439" t="s">
        <v>18</v>
      </c>
      <c r="G439" t="s">
        <v>19</v>
      </c>
      <c r="H439" t="s">
        <v>27</v>
      </c>
      <c r="I439" t="s">
        <v>239</v>
      </c>
      <c r="J439" t="s">
        <v>22</v>
      </c>
      <c r="L439" t="s">
        <v>139</v>
      </c>
      <c r="O439" t="s">
        <v>34</v>
      </c>
      <c r="P439" s="1">
        <v>40340.302986111114</v>
      </c>
      <c r="Q439" t="s">
        <v>3060</v>
      </c>
    </row>
    <row r="440" spans="2:17" x14ac:dyDescent="0.35">
      <c r="B440" t="s">
        <v>146</v>
      </c>
      <c r="C440" t="s">
        <v>25</v>
      </c>
      <c r="D440">
        <v>5217</v>
      </c>
      <c r="E440" t="s">
        <v>17</v>
      </c>
      <c r="F440" t="s">
        <v>18</v>
      </c>
      <c r="G440" t="s">
        <v>19</v>
      </c>
      <c r="H440" t="s">
        <v>27</v>
      </c>
      <c r="I440" t="s">
        <v>35</v>
      </c>
      <c r="J440" t="s">
        <v>22</v>
      </c>
      <c r="N440" t="s">
        <v>201</v>
      </c>
      <c r="O440" t="s">
        <v>24</v>
      </c>
      <c r="P440" s="1">
        <v>39722.390115740738</v>
      </c>
      <c r="Q440" t="s">
        <v>3060</v>
      </c>
    </row>
    <row r="441" spans="2:17" x14ac:dyDescent="0.35">
      <c r="B441" t="s">
        <v>146</v>
      </c>
      <c r="C441" t="s">
        <v>25</v>
      </c>
      <c r="D441">
        <v>5223</v>
      </c>
      <c r="E441" t="s">
        <v>17</v>
      </c>
      <c r="F441" t="s">
        <v>18</v>
      </c>
      <c r="G441" t="s">
        <v>19</v>
      </c>
      <c r="H441" t="s">
        <v>27</v>
      </c>
      <c r="I441" t="s">
        <v>28</v>
      </c>
      <c r="J441" t="s">
        <v>22</v>
      </c>
      <c r="L441" t="s">
        <v>287</v>
      </c>
      <c r="O441" t="s">
        <v>24</v>
      </c>
      <c r="P441" s="1">
        <v>40022.727430555555</v>
      </c>
      <c r="Q441" t="s">
        <v>3060</v>
      </c>
    </row>
    <row r="442" spans="2:17" x14ac:dyDescent="0.35">
      <c r="B442" t="s">
        <v>59</v>
      </c>
      <c r="C442" t="s">
        <v>16</v>
      </c>
      <c r="D442">
        <v>5290</v>
      </c>
      <c r="E442" t="s">
        <v>17</v>
      </c>
      <c r="F442" t="s">
        <v>36</v>
      </c>
      <c r="G442" t="s">
        <v>19</v>
      </c>
      <c r="H442" t="s">
        <v>27</v>
      </c>
      <c r="I442" t="s">
        <v>50</v>
      </c>
      <c r="J442" t="s">
        <v>86</v>
      </c>
      <c r="L442" t="s">
        <v>139</v>
      </c>
      <c r="N442" t="s">
        <v>288</v>
      </c>
      <c r="O442" t="s">
        <v>24</v>
      </c>
      <c r="P442" s="1">
        <v>39724.911597222221</v>
      </c>
      <c r="Q442" t="s">
        <v>3060</v>
      </c>
    </row>
    <row r="443" spans="2:17" x14ac:dyDescent="0.35">
      <c r="B443" t="s">
        <v>59</v>
      </c>
      <c r="C443" t="s">
        <v>25</v>
      </c>
      <c r="D443">
        <v>5373</v>
      </c>
      <c r="E443" t="s">
        <v>17</v>
      </c>
      <c r="F443" t="s">
        <v>36</v>
      </c>
      <c r="G443" t="s">
        <v>19</v>
      </c>
      <c r="H443" t="s">
        <v>27</v>
      </c>
      <c r="I443" t="s">
        <v>172</v>
      </c>
      <c r="J443" t="s">
        <v>86</v>
      </c>
      <c r="K443">
        <v>450</v>
      </c>
      <c r="L443" t="s">
        <v>94</v>
      </c>
      <c r="N443" t="s">
        <v>289</v>
      </c>
      <c r="O443" t="s">
        <v>24</v>
      </c>
      <c r="P443" s="1">
        <v>40883.722233796296</v>
      </c>
      <c r="Q443" t="s">
        <v>3060</v>
      </c>
    </row>
    <row r="444" spans="2:17" x14ac:dyDescent="0.35">
      <c r="B444" t="s">
        <v>59</v>
      </c>
      <c r="C444" t="s">
        <v>25</v>
      </c>
      <c r="D444">
        <v>5385</v>
      </c>
      <c r="E444" t="s">
        <v>17</v>
      </c>
      <c r="F444" t="s">
        <v>18</v>
      </c>
      <c r="G444" t="s">
        <v>34</v>
      </c>
      <c r="I444" t="s">
        <v>290</v>
      </c>
      <c r="J444" t="s">
        <v>22</v>
      </c>
      <c r="O444" t="s">
        <v>24</v>
      </c>
      <c r="P444" s="1">
        <v>40398.613483796296</v>
      </c>
      <c r="Q444" t="s">
        <v>3060</v>
      </c>
    </row>
    <row r="445" spans="2:17" x14ac:dyDescent="0.35">
      <c r="B445" t="s">
        <v>59</v>
      </c>
      <c r="C445" t="s">
        <v>25</v>
      </c>
      <c r="D445">
        <v>5390</v>
      </c>
      <c r="I445" t="s">
        <v>37</v>
      </c>
      <c r="P445" t="s">
        <v>39</v>
      </c>
      <c r="Q445" t="s">
        <v>3060</v>
      </c>
    </row>
    <row r="446" spans="2:17" x14ac:dyDescent="0.35">
      <c r="B446" t="s">
        <v>221</v>
      </c>
      <c r="C446" t="s">
        <v>25</v>
      </c>
      <c r="D446">
        <v>5416</v>
      </c>
      <c r="E446" t="s">
        <v>17</v>
      </c>
      <c r="F446" t="s">
        <v>18</v>
      </c>
      <c r="G446" t="s">
        <v>19</v>
      </c>
      <c r="H446" t="s">
        <v>27</v>
      </c>
      <c r="I446" t="s">
        <v>239</v>
      </c>
      <c r="J446" t="s">
        <v>22</v>
      </c>
      <c r="L446" t="s">
        <v>84</v>
      </c>
      <c r="N446" t="s">
        <v>291</v>
      </c>
      <c r="O446" t="s">
        <v>34</v>
      </c>
      <c r="P446" s="1">
        <v>40931.447754629633</v>
      </c>
      <c r="Q446" t="s">
        <v>3060</v>
      </c>
    </row>
    <row r="447" spans="2:17" x14ac:dyDescent="0.35">
      <c r="B447" t="s">
        <v>221</v>
      </c>
      <c r="C447" t="s">
        <v>25</v>
      </c>
      <c r="D447">
        <v>5420</v>
      </c>
      <c r="I447" t="s">
        <v>37</v>
      </c>
      <c r="P447" t="s">
        <v>39</v>
      </c>
      <c r="Q447" t="s">
        <v>3060</v>
      </c>
    </row>
    <row r="448" spans="2:17" x14ac:dyDescent="0.35">
      <c r="B448" t="s">
        <v>59</v>
      </c>
      <c r="C448" t="s">
        <v>16</v>
      </c>
      <c r="D448">
        <v>5437</v>
      </c>
      <c r="E448" t="s">
        <v>17</v>
      </c>
      <c r="F448" t="s">
        <v>18</v>
      </c>
      <c r="G448" t="s">
        <v>19</v>
      </c>
      <c r="H448" t="s">
        <v>27</v>
      </c>
      <c r="I448" t="s">
        <v>292</v>
      </c>
      <c r="J448" t="s">
        <v>22</v>
      </c>
      <c r="L448" t="s">
        <v>139</v>
      </c>
      <c r="N448" t="s">
        <v>293</v>
      </c>
      <c r="O448" t="s">
        <v>24</v>
      </c>
      <c r="P448" s="1">
        <v>39716.666238425925</v>
      </c>
      <c r="Q448" t="s">
        <v>3060</v>
      </c>
    </row>
    <row r="449" spans="2:17" x14ac:dyDescent="0.35">
      <c r="B449" t="s">
        <v>221</v>
      </c>
      <c r="C449" t="s">
        <v>25</v>
      </c>
      <c r="D449">
        <v>5438</v>
      </c>
      <c r="E449" t="s">
        <v>17</v>
      </c>
      <c r="F449" t="s">
        <v>18</v>
      </c>
      <c r="G449" t="s">
        <v>19</v>
      </c>
      <c r="H449" t="s">
        <v>27</v>
      </c>
      <c r="I449" t="s">
        <v>143</v>
      </c>
      <c r="J449" t="s">
        <v>114</v>
      </c>
      <c r="L449" t="s">
        <v>139</v>
      </c>
      <c r="M449">
        <v>1954</v>
      </c>
      <c r="N449" t="s">
        <v>294</v>
      </c>
      <c r="O449" t="s">
        <v>34</v>
      </c>
      <c r="P449" s="1">
        <v>40312.730671296296</v>
      </c>
      <c r="Q449" t="s">
        <v>3060</v>
      </c>
    </row>
    <row r="450" spans="2:17" x14ac:dyDescent="0.35">
      <c r="B450" t="s">
        <v>221</v>
      </c>
      <c r="C450" t="s">
        <v>16</v>
      </c>
      <c r="D450">
        <v>5452</v>
      </c>
      <c r="E450" t="s">
        <v>17</v>
      </c>
      <c r="F450" t="s">
        <v>18</v>
      </c>
      <c r="G450" t="s">
        <v>38</v>
      </c>
      <c r="H450" t="s">
        <v>27</v>
      </c>
      <c r="I450" t="s">
        <v>37</v>
      </c>
      <c r="J450" t="s">
        <v>144</v>
      </c>
      <c r="L450" t="s">
        <v>84</v>
      </c>
      <c r="N450" t="s">
        <v>257</v>
      </c>
      <c r="O450" t="s">
        <v>34</v>
      </c>
      <c r="P450" s="1">
        <v>39657.358680555553</v>
      </c>
      <c r="Q450" t="s">
        <v>3060</v>
      </c>
    </row>
    <row r="451" spans="2:17" x14ac:dyDescent="0.35">
      <c r="B451" t="s">
        <v>221</v>
      </c>
      <c r="C451" t="s">
        <v>25</v>
      </c>
      <c r="D451">
        <v>5490</v>
      </c>
      <c r="E451" t="s">
        <v>17</v>
      </c>
      <c r="F451" t="s">
        <v>36</v>
      </c>
      <c r="G451" t="s">
        <v>19</v>
      </c>
      <c r="H451" t="s">
        <v>27</v>
      </c>
      <c r="I451" t="s">
        <v>295</v>
      </c>
      <c r="J451" t="s">
        <v>86</v>
      </c>
      <c r="L451" t="s">
        <v>222</v>
      </c>
      <c r="N451" t="s">
        <v>296</v>
      </c>
      <c r="O451" t="s">
        <v>34</v>
      </c>
      <c r="P451" s="1">
        <v>39908.416689814818</v>
      </c>
      <c r="Q451" t="s">
        <v>3060</v>
      </c>
    </row>
    <row r="452" spans="2:17" x14ac:dyDescent="0.35">
      <c r="B452" t="s">
        <v>221</v>
      </c>
      <c r="C452" t="s">
        <v>25</v>
      </c>
      <c r="D452">
        <v>5499</v>
      </c>
      <c r="E452" t="s">
        <v>17</v>
      </c>
      <c r="F452" t="s">
        <v>18</v>
      </c>
      <c r="G452" t="s">
        <v>19</v>
      </c>
      <c r="H452" t="s">
        <v>27</v>
      </c>
      <c r="I452" t="s">
        <v>224</v>
      </c>
      <c r="J452" t="s">
        <v>22</v>
      </c>
      <c r="N452" t="s">
        <v>297</v>
      </c>
      <c r="O452" t="s">
        <v>24</v>
      </c>
      <c r="P452" s="1">
        <v>41065.806250000001</v>
      </c>
      <c r="Q452" t="s">
        <v>3060</v>
      </c>
    </row>
    <row r="453" spans="2:17" x14ac:dyDescent="0.35">
      <c r="B453" t="s">
        <v>186</v>
      </c>
      <c r="C453" t="s">
        <v>25</v>
      </c>
      <c r="D453">
        <v>5511</v>
      </c>
      <c r="E453" t="s">
        <v>17</v>
      </c>
      <c r="F453" t="s">
        <v>36</v>
      </c>
      <c r="H453" t="s">
        <v>27</v>
      </c>
      <c r="I453" t="s">
        <v>298</v>
      </c>
      <c r="J453" t="s">
        <v>22</v>
      </c>
      <c r="O453" t="s">
        <v>34</v>
      </c>
      <c r="P453" s="1">
        <v>40801.659733796296</v>
      </c>
      <c r="Q453" t="s">
        <v>3060</v>
      </c>
    </row>
    <row r="454" spans="2:17" x14ac:dyDescent="0.35">
      <c r="B454" t="s">
        <v>221</v>
      </c>
      <c r="C454" t="s">
        <v>25</v>
      </c>
      <c r="D454">
        <v>5540</v>
      </c>
      <c r="E454" t="s">
        <v>17</v>
      </c>
      <c r="F454" t="s">
        <v>18</v>
      </c>
      <c r="G454" t="s">
        <v>19</v>
      </c>
      <c r="H454" t="s">
        <v>27</v>
      </c>
      <c r="I454" t="s">
        <v>143</v>
      </c>
      <c r="J454" t="s">
        <v>22</v>
      </c>
      <c r="L454" t="s">
        <v>139</v>
      </c>
      <c r="O454" t="s">
        <v>24</v>
      </c>
      <c r="P454" s="1">
        <v>40956.015729166669</v>
      </c>
      <c r="Q454" t="s">
        <v>3060</v>
      </c>
    </row>
    <row r="455" spans="2:17" x14ac:dyDescent="0.35">
      <c r="B455" t="s">
        <v>221</v>
      </c>
      <c r="C455" t="s">
        <v>25</v>
      </c>
      <c r="D455">
        <v>5587</v>
      </c>
      <c r="E455" t="s">
        <v>17</v>
      </c>
      <c r="F455" t="s">
        <v>18</v>
      </c>
      <c r="G455" t="s">
        <v>19</v>
      </c>
      <c r="H455" t="s">
        <v>27</v>
      </c>
      <c r="I455" t="s">
        <v>299</v>
      </c>
      <c r="J455" t="s">
        <v>114</v>
      </c>
      <c r="L455" t="s">
        <v>195</v>
      </c>
      <c r="M455">
        <v>1943</v>
      </c>
      <c r="N455">
        <v>35887</v>
      </c>
      <c r="O455" t="s">
        <v>167</v>
      </c>
      <c r="P455" s="1">
        <v>40119.825636574074</v>
      </c>
      <c r="Q455" t="s">
        <v>3060</v>
      </c>
    </row>
    <row r="456" spans="2:17" x14ac:dyDescent="0.35">
      <c r="B456" t="s">
        <v>300</v>
      </c>
      <c r="C456" t="s">
        <v>16</v>
      </c>
      <c r="D456">
        <v>5625</v>
      </c>
      <c r="E456" t="s">
        <v>17</v>
      </c>
      <c r="F456" t="s">
        <v>18</v>
      </c>
      <c r="G456" t="s">
        <v>19</v>
      </c>
      <c r="H456" t="s">
        <v>27</v>
      </c>
      <c r="I456" t="s">
        <v>301</v>
      </c>
      <c r="J456" t="s">
        <v>22</v>
      </c>
      <c r="L456" t="s">
        <v>94</v>
      </c>
      <c r="O456" t="s">
        <v>24</v>
      </c>
      <c r="P456" s="1">
        <v>40028.441087962965</v>
      </c>
      <c r="Q456" t="s">
        <v>3060</v>
      </c>
    </row>
    <row r="457" spans="2:17" x14ac:dyDescent="0.35">
      <c r="B457" t="s">
        <v>95</v>
      </c>
      <c r="C457" t="s">
        <v>16</v>
      </c>
      <c r="D457">
        <v>5657</v>
      </c>
      <c r="I457" t="s">
        <v>37</v>
      </c>
      <c r="P457" t="s">
        <v>39</v>
      </c>
      <c r="Q457" t="s">
        <v>3060</v>
      </c>
    </row>
    <row r="458" spans="2:17" x14ac:dyDescent="0.35">
      <c r="B458" t="s">
        <v>146</v>
      </c>
      <c r="C458" t="s">
        <v>25</v>
      </c>
      <c r="D458">
        <v>5672</v>
      </c>
      <c r="E458" t="s">
        <v>17</v>
      </c>
      <c r="F458" t="s">
        <v>18</v>
      </c>
      <c r="G458" t="s">
        <v>19</v>
      </c>
      <c r="H458" t="s">
        <v>27</v>
      </c>
      <c r="I458" t="s">
        <v>302</v>
      </c>
      <c r="J458" t="s">
        <v>22</v>
      </c>
      <c r="L458" t="s">
        <v>81</v>
      </c>
      <c r="N458" t="s">
        <v>303</v>
      </c>
      <c r="O458" t="s">
        <v>24</v>
      </c>
      <c r="P458" s="1">
        <v>40263.679814814815</v>
      </c>
      <c r="Q458" t="s">
        <v>3060</v>
      </c>
    </row>
    <row r="459" spans="2:17" x14ac:dyDescent="0.35">
      <c r="B459" t="s">
        <v>221</v>
      </c>
      <c r="C459" t="s">
        <v>16</v>
      </c>
      <c r="D459">
        <v>5745</v>
      </c>
      <c r="E459" t="s">
        <v>17</v>
      </c>
      <c r="F459" t="s">
        <v>36</v>
      </c>
      <c r="G459" t="s">
        <v>19</v>
      </c>
      <c r="I459" t="s">
        <v>50</v>
      </c>
      <c r="J459" t="s">
        <v>22</v>
      </c>
      <c r="L459" t="s">
        <v>3191</v>
      </c>
      <c r="N459" t="s">
        <v>273</v>
      </c>
      <c r="P459" t="s">
        <v>39</v>
      </c>
      <c r="Q459" t="s">
        <v>3060</v>
      </c>
    </row>
    <row r="460" spans="2:17" x14ac:dyDescent="0.35">
      <c r="B460" t="s">
        <v>221</v>
      </c>
      <c r="C460" t="s">
        <v>25</v>
      </c>
      <c r="D460">
        <v>5749</v>
      </c>
      <c r="E460" t="s">
        <v>17</v>
      </c>
      <c r="F460" t="s">
        <v>36</v>
      </c>
      <c r="G460" t="s">
        <v>19</v>
      </c>
      <c r="H460" t="s">
        <v>27</v>
      </c>
      <c r="J460" t="s">
        <v>304</v>
      </c>
      <c r="L460" t="s">
        <v>222</v>
      </c>
      <c r="N460" t="s">
        <v>305</v>
      </c>
      <c r="O460" t="s">
        <v>34</v>
      </c>
      <c r="P460" s="1">
        <v>40398.389398148145</v>
      </c>
      <c r="Q460" t="s">
        <v>3060</v>
      </c>
    </row>
    <row r="461" spans="2:17" x14ac:dyDescent="0.35">
      <c r="B461" t="s">
        <v>221</v>
      </c>
      <c r="C461" t="s">
        <v>25</v>
      </c>
      <c r="D461">
        <v>5773</v>
      </c>
      <c r="E461" t="s">
        <v>17</v>
      </c>
      <c r="F461" t="s">
        <v>18</v>
      </c>
      <c r="G461" t="s">
        <v>19</v>
      </c>
      <c r="H461" t="s">
        <v>27</v>
      </c>
      <c r="I461" t="s">
        <v>35</v>
      </c>
      <c r="J461" t="s">
        <v>22</v>
      </c>
      <c r="K461">
        <v>460</v>
      </c>
      <c r="L461" t="s">
        <v>139</v>
      </c>
      <c r="O461" t="s">
        <v>24</v>
      </c>
      <c r="P461" s="1">
        <v>40883.23101851852</v>
      </c>
      <c r="Q461" t="s">
        <v>3060</v>
      </c>
    </row>
    <row r="462" spans="2:17" x14ac:dyDescent="0.35">
      <c r="B462" t="s">
        <v>221</v>
      </c>
      <c r="C462" t="s">
        <v>25</v>
      </c>
      <c r="D462">
        <v>5797</v>
      </c>
      <c r="F462" t="s">
        <v>134</v>
      </c>
      <c r="I462" t="s">
        <v>50</v>
      </c>
      <c r="N462" t="s">
        <v>306</v>
      </c>
      <c r="P462" t="s">
        <v>39</v>
      </c>
      <c r="Q462" t="s">
        <v>3060</v>
      </c>
    </row>
    <row r="463" spans="2:17" x14ac:dyDescent="0.35">
      <c r="B463" t="s">
        <v>221</v>
      </c>
      <c r="C463" t="s">
        <v>25</v>
      </c>
      <c r="D463">
        <v>5829</v>
      </c>
      <c r="F463" t="s">
        <v>134</v>
      </c>
      <c r="G463" t="s">
        <v>19</v>
      </c>
      <c r="H463" t="s">
        <v>27</v>
      </c>
      <c r="I463" t="s">
        <v>28</v>
      </c>
      <c r="J463" t="s">
        <v>22</v>
      </c>
      <c r="M463" t="s">
        <v>3176</v>
      </c>
      <c r="N463" t="s">
        <v>306</v>
      </c>
      <c r="P463" t="s">
        <v>39</v>
      </c>
      <c r="Q463" t="s">
        <v>3060</v>
      </c>
    </row>
    <row r="464" spans="2:17" x14ac:dyDescent="0.35">
      <c r="B464" t="s">
        <v>221</v>
      </c>
      <c r="C464" t="s">
        <v>25</v>
      </c>
      <c r="D464">
        <v>5831</v>
      </c>
      <c r="E464" t="s">
        <v>17</v>
      </c>
      <c r="F464" t="s">
        <v>36</v>
      </c>
      <c r="G464" t="s">
        <v>19</v>
      </c>
      <c r="H464" t="s">
        <v>27</v>
      </c>
      <c r="I464" t="s">
        <v>35</v>
      </c>
      <c r="J464" t="s">
        <v>43</v>
      </c>
      <c r="L464" t="s">
        <v>222</v>
      </c>
      <c r="N464" t="s">
        <v>307</v>
      </c>
      <c r="O464" t="s">
        <v>34</v>
      </c>
      <c r="P464" s="1">
        <v>39756.665729166663</v>
      </c>
      <c r="Q464" t="s">
        <v>3060</v>
      </c>
    </row>
    <row r="465" spans="2:17" x14ac:dyDescent="0.35">
      <c r="B465" t="s">
        <v>221</v>
      </c>
      <c r="C465" t="s">
        <v>16</v>
      </c>
      <c r="D465">
        <v>5863</v>
      </c>
      <c r="E465" t="s">
        <v>17</v>
      </c>
      <c r="F465" t="s">
        <v>18</v>
      </c>
      <c r="G465" t="s">
        <v>19</v>
      </c>
      <c r="H465" t="s">
        <v>27</v>
      </c>
      <c r="I465" t="s">
        <v>308</v>
      </c>
      <c r="J465" t="s">
        <v>86</v>
      </c>
      <c r="K465">
        <v>459</v>
      </c>
      <c r="L465" t="s">
        <v>84</v>
      </c>
      <c r="N465" t="s">
        <v>309</v>
      </c>
      <c r="O465" t="s">
        <v>34</v>
      </c>
      <c r="P465" s="1">
        <v>41019.74695601852</v>
      </c>
      <c r="Q465" t="s">
        <v>3060</v>
      </c>
    </row>
    <row r="466" spans="2:17" x14ac:dyDescent="0.35">
      <c r="B466" t="s">
        <v>221</v>
      </c>
      <c r="C466" t="s">
        <v>25</v>
      </c>
      <c r="D466">
        <v>5891</v>
      </c>
      <c r="E466" t="s">
        <v>17</v>
      </c>
      <c r="F466" t="s">
        <v>134</v>
      </c>
      <c r="G466" t="s">
        <v>19</v>
      </c>
      <c r="H466" t="s">
        <v>27</v>
      </c>
      <c r="I466" t="s">
        <v>256</v>
      </c>
      <c r="J466" t="s">
        <v>43</v>
      </c>
      <c r="L466" t="s">
        <v>222</v>
      </c>
      <c r="N466" t="s">
        <v>310</v>
      </c>
      <c r="O466" t="s">
        <v>34</v>
      </c>
      <c r="P466" s="1">
        <v>39809.861712962964</v>
      </c>
      <c r="Q466" t="s">
        <v>3060</v>
      </c>
    </row>
    <row r="467" spans="2:17" x14ac:dyDescent="0.35">
      <c r="B467" t="s">
        <v>95</v>
      </c>
      <c r="C467" t="s">
        <v>25</v>
      </c>
      <c r="D467">
        <v>5936</v>
      </c>
      <c r="E467" t="s">
        <v>73</v>
      </c>
      <c r="F467" t="s">
        <v>18</v>
      </c>
      <c r="G467" t="s">
        <v>19</v>
      </c>
      <c r="H467" t="s">
        <v>27</v>
      </c>
      <c r="I467" t="s">
        <v>35</v>
      </c>
      <c r="J467" t="s">
        <v>22</v>
      </c>
      <c r="L467" t="s">
        <v>311</v>
      </c>
      <c r="O467" t="s">
        <v>167</v>
      </c>
      <c r="P467" s="1">
        <v>40689.780370370368</v>
      </c>
      <c r="Q467" t="s">
        <v>3060</v>
      </c>
    </row>
    <row r="468" spans="2:17" x14ac:dyDescent="0.35">
      <c r="B468" t="s">
        <v>59</v>
      </c>
      <c r="C468" t="s">
        <v>16</v>
      </c>
      <c r="D468">
        <v>5943</v>
      </c>
      <c r="E468" t="s">
        <v>73</v>
      </c>
      <c r="F468" t="s">
        <v>36</v>
      </c>
      <c r="G468" t="s">
        <v>19</v>
      </c>
      <c r="I468" t="s">
        <v>138</v>
      </c>
      <c r="J468" t="s">
        <v>86</v>
      </c>
      <c r="L468" t="s">
        <v>139</v>
      </c>
      <c r="O468" t="s">
        <v>24</v>
      </c>
      <c r="P468" s="1">
        <v>40009.373171296298</v>
      </c>
      <c r="Q468" t="s">
        <v>3060</v>
      </c>
    </row>
    <row r="469" spans="2:17" x14ac:dyDescent="0.35">
      <c r="B469" t="s">
        <v>59</v>
      </c>
      <c r="C469" t="s">
        <v>16</v>
      </c>
      <c r="D469">
        <v>5957</v>
      </c>
      <c r="E469" t="s">
        <v>73</v>
      </c>
      <c r="F469" t="s">
        <v>18</v>
      </c>
      <c r="G469" t="s">
        <v>19</v>
      </c>
      <c r="I469" t="s">
        <v>80</v>
      </c>
      <c r="J469" t="s">
        <v>86</v>
      </c>
      <c r="K469">
        <v>494</v>
      </c>
      <c r="L469" t="s">
        <v>250</v>
      </c>
      <c r="O469" t="s">
        <v>24</v>
      </c>
      <c r="P469" s="1">
        <v>39919.444016203706</v>
      </c>
      <c r="Q469" t="s">
        <v>3060</v>
      </c>
    </row>
    <row r="470" spans="2:17" x14ac:dyDescent="0.35">
      <c r="B470" t="s">
        <v>97</v>
      </c>
      <c r="C470" t="s">
        <v>16</v>
      </c>
      <c r="D470">
        <v>5963</v>
      </c>
      <c r="E470" t="s">
        <v>17</v>
      </c>
      <c r="F470" t="s">
        <v>18</v>
      </c>
      <c r="G470" t="s">
        <v>19</v>
      </c>
      <c r="H470" t="s">
        <v>27</v>
      </c>
      <c r="I470" t="s">
        <v>54</v>
      </c>
      <c r="J470" t="s">
        <v>22</v>
      </c>
      <c r="L470" t="s">
        <v>132</v>
      </c>
      <c r="N470" t="s">
        <v>312</v>
      </c>
      <c r="O470" t="s">
        <v>24</v>
      </c>
      <c r="P470" s="1">
        <v>41113.703229166669</v>
      </c>
      <c r="Q470" t="s">
        <v>3060</v>
      </c>
    </row>
    <row r="471" spans="2:17" x14ac:dyDescent="0.35">
      <c r="B471" t="s">
        <v>221</v>
      </c>
      <c r="C471" t="s">
        <v>25</v>
      </c>
      <c r="D471">
        <v>6005</v>
      </c>
      <c r="E471" t="s">
        <v>17</v>
      </c>
      <c r="F471" t="s">
        <v>18</v>
      </c>
      <c r="G471" t="s">
        <v>19</v>
      </c>
      <c r="H471" t="s">
        <v>27</v>
      </c>
      <c r="I471" t="s">
        <v>156</v>
      </c>
      <c r="J471" t="s">
        <v>22</v>
      </c>
      <c r="L471" t="s">
        <v>132</v>
      </c>
      <c r="N471" t="s">
        <v>313</v>
      </c>
      <c r="O471" t="s">
        <v>34</v>
      </c>
      <c r="P471" s="1">
        <v>40029.427418981482</v>
      </c>
      <c r="Q471" t="s">
        <v>3060</v>
      </c>
    </row>
    <row r="472" spans="2:17" x14ac:dyDescent="0.35">
      <c r="B472" t="s">
        <v>221</v>
      </c>
      <c r="C472" t="s">
        <v>16</v>
      </c>
      <c r="D472">
        <v>6018</v>
      </c>
      <c r="E472" t="s">
        <v>17</v>
      </c>
      <c r="F472" t="s">
        <v>36</v>
      </c>
      <c r="G472" t="s">
        <v>38</v>
      </c>
      <c r="H472" t="s">
        <v>27</v>
      </c>
      <c r="I472" t="s">
        <v>42</v>
      </c>
      <c r="J472" t="s">
        <v>86</v>
      </c>
      <c r="L472" t="s">
        <v>139</v>
      </c>
      <c r="O472" t="s">
        <v>34</v>
      </c>
      <c r="P472" s="1">
        <v>39659.792500000003</v>
      </c>
      <c r="Q472" t="s">
        <v>3060</v>
      </c>
    </row>
    <row r="473" spans="2:17" x14ac:dyDescent="0.35">
      <c r="B473" t="s">
        <v>146</v>
      </c>
      <c r="C473" t="s">
        <v>25</v>
      </c>
      <c r="D473">
        <v>6058</v>
      </c>
      <c r="E473" t="s">
        <v>17</v>
      </c>
      <c r="F473" t="s">
        <v>18</v>
      </c>
      <c r="G473" t="s">
        <v>19</v>
      </c>
      <c r="J473" t="s">
        <v>22</v>
      </c>
      <c r="O473" t="s">
        <v>24</v>
      </c>
      <c r="P473" s="1">
        <v>40449.572615740741</v>
      </c>
      <c r="Q473" t="s">
        <v>3060</v>
      </c>
    </row>
    <row r="474" spans="2:17" x14ac:dyDescent="0.35">
      <c r="B474" t="s">
        <v>59</v>
      </c>
      <c r="C474" t="s">
        <v>25</v>
      </c>
      <c r="D474">
        <v>6079</v>
      </c>
      <c r="E474" t="s">
        <v>17</v>
      </c>
      <c r="F474" t="s">
        <v>36</v>
      </c>
      <c r="G474" t="s">
        <v>19</v>
      </c>
      <c r="H474" t="s">
        <v>27</v>
      </c>
      <c r="J474" t="s">
        <v>22</v>
      </c>
      <c r="M474">
        <v>1939</v>
      </c>
      <c r="O474" t="s">
        <v>24</v>
      </c>
      <c r="P474" s="1">
        <v>41079.765532407408</v>
      </c>
      <c r="Q474" t="s">
        <v>3060</v>
      </c>
    </row>
    <row r="475" spans="2:17" x14ac:dyDescent="0.35">
      <c r="B475" t="s">
        <v>221</v>
      </c>
      <c r="C475" t="s">
        <v>25</v>
      </c>
      <c r="D475">
        <v>6082</v>
      </c>
      <c r="E475" t="s">
        <v>17</v>
      </c>
      <c r="F475" t="s">
        <v>18</v>
      </c>
      <c r="H475" t="s">
        <v>27</v>
      </c>
      <c r="I475" t="s">
        <v>88</v>
      </c>
      <c r="J475" t="s">
        <v>22</v>
      </c>
      <c r="O475" t="s">
        <v>34</v>
      </c>
      <c r="P475" s="1">
        <v>40271.607152777775</v>
      </c>
      <c r="Q475" t="s">
        <v>3060</v>
      </c>
    </row>
    <row r="476" spans="2:17" x14ac:dyDescent="0.35">
      <c r="B476" t="s">
        <v>314</v>
      </c>
      <c r="C476" t="s">
        <v>25</v>
      </c>
      <c r="D476">
        <v>6085</v>
      </c>
      <c r="E476" t="s">
        <v>17</v>
      </c>
      <c r="F476" t="s">
        <v>18</v>
      </c>
      <c r="G476" t="s">
        <v>19</v>
      </c>
      <c r="H476" t="s">
        <v>27</v>
      </c>
      <c r="I476" t="s">
        <v>37</v>
      </c>
      <c r="J476" t="s">
        <v>22</v>
      </c>
      <c r="L476" s="14" t="s">
        <v>3102</v>
      </c>
      <c r="O476" t="s">
        <v>34</v>
      </c>
      <c r="P476" s="1">
        <v>39927.382465277777</v>
      </c>
      <c r="Q476" t="s">
        <v>3060</v>
      </c>
    </row>
    <row r="477" spans="2:17" x14ac:dyDescent="0.35">
      <c r="B477" t="s">
        <v>314</v>
      </c>
      <c r="C477" t="s">
        <v>25</v>
      </c>
      <c r="D477">
        <v>6089</v>
      </c>
      <c r="E477" t="s">
        <v>17</v>
      </c>
      <c r="F477" t="s">
        <v>18</v>
      </c>
      <c r="G477" t="s">
        <v>19</v>
      </c>
      <c r="H477" t="s">
        <v>27</v>
      </c>
      <c r="I477" t="s">
        <v>28</v>
      </c>
      <c r="J477" t="s">
        <v>22</v>
      </c>
      <c r="L477" t="s">
        <v>315</v>
      </c>
      <c r="O477" t="s">
        <v>34</v>
      </c>
      <c r="P477" s="1">
        <v>40021.428356481483</v>
      </c>
      <c r="Q477" t="s">
        <v>3060</v>
      </c>
    </row>
    <row r="478" spans="2:17" x14ac:dyDescent="0.35">
      <c r="B478" t="s">
        <v>59</v>
      </c>
      <c r="C478" t="s">
        <v>25</v>
      </c>
      <c r="D478">
        <v>6096</v>
      </c>
      <c r="E478" t="s">
        <v>17</v>
      </c>
      <c r="F478" t="s">
        <v>18</v>
      </c>
      <c r="G478" t="s">
        <v>19</v>
      </c>
      <c r="I478" t="s">
        <v>316</v>
      </c>
      <c r="J478" t="s">
        <v>22</v>
      </c>
      <c r="N478" t="s">
        <v>317</v>
      </c>
      <c r="O478" t="s">
        <v>24</v>
      </c>
      <c r="P478" s="1">
        <v>40588.74150462963</v>
      </c>
      <c r="Q478" t="s">
        <v>3060</v>
      </c>
    </row>
    <row r="479" spans="2:17" x14ac:dyDescent="0.35">
      <c r="B479" t="s">
        <v>221</v>
      </c>
      <c r="C479" t="s">
        <v>25</v>
      </c>
      <c r="D479">
        <v>6113</v>
      </c>
      <c r="E479" t="s">
        <v>17</v>
      </c>
      <c r="F479" t="s">
        <v>18</v>
      </c>
      <c r="G479" t="s">
        <v>19</v>
      </c>
      <c r="H479" t="s">
        <v>27</v>
      </c>
      <c r="I479" t="s">
        <v>318</v>
      </c>
      <c r="J479" t="s">
        <v>22</v>
      </c>
      <c r="L479" t="s">
        <v>90</v>
      </c>
      <c r="N479" t="s">
        <v>319</v>
      </c>
      <c r="O479" t="s">
        <v>24</v>
      </c>
      <c r="P479" s="1">
        <v>40142.663055555553</v>
      </c>
      <c r="Q479" t="s">
        <v>3060</v>
      </c>
    </row>
    <row r="480" spans="2:17" x14ac:dyDescent="0.35">
      <c r="B480" t="s">
        <v>221</v>
      </c>
      <c r="C480" t="s">
        <v>25</v>
      </c>
      <c r="D480">
        <v>6121</v>
      </c>
      <c r="E480" t="s">
        <v>17</v>
      </c>
      <c r="F480" t="s">
        <v>36</v>
      </c>
      <c r="H480" t="s">
        <v>27</v>
      </c>
      <c r="I480" t="s">
        <v>320</v>
      </c>
      <c r="J480" t="s">
        <v>114</v>
      </c>
      <c r="L480" t="s">
        <v>139</v>
      </c>
      <c r="N480" t="s">
        <v>321</v>
      </c>
      <c r="O480" t="s">
        <v>34</v>
      </c>
      <c r="P480" s="1">
        <v>40371.343206018515</v>
      </c>
      <c r="Q480" t="s">
        <v>3060</v>
      </c>
    </row>
    <row r="481" spans="2:17" x14ac:dyDescent="0.35">
      <c r="B481" t="s">
        <v>221</v>
      </c>
      <c r="C481" t="s">
        <v>25</v>
      </c>
      <c r="D481">
        <v>6125</v>
      </c>
      <c r="E481" t="s">
        <v>17</v>
      </c>
      <c r="F481" t="s">
        <v>18</v>
      </c>
      <c r="G481" t="s">
        <v>19</v>
      </c>
      <c r="H481" t="s">
        <v>27</v>
      </c>
      <c r="I481" t="s">
        <v>71</v>
      </c>
      <c r="J481" t="s">
        <v>22</v>
      </c>
      <c r="K481">
        <v>460</v>
      </c>
      <c r="L481" t="s">
        <v>139</v>
      </c>
      <c r="N481" t="s">
        <v>322</v>
      </c>
      <c r="O481" t="s">
        <v>34</v>
      </c>
      <c r="P481" s="1">
        <v>40624.965752314813</v>
      </c>
      <c r="Q481" t="s">
        <v>3060</v>
      </c>
    </row>
    <row r="482" spans="2:17" x14ac:dyDescent="0.35">
      <c r="B482" t="s">
        <v>221</v>
      </c>
      <c r="C482" t="s">
        <v>16</v>
      </c>
      <c r="D482">
        <v>6141</v>
      </c>
      <c r="E482" t="s">
        <v>17</v>
      </c>
      <c r="F482" t="s">
        <v>36</v>
      </c>
      <c r="G482" t="s">
        <v>19</v>
      </c>
      <c r="H482" t="s">
        <v>27</v>
      </c>
      <c r="I482" t="s">
        <v>323</v>
      </c>
      <c r="J482" t="s">
        <v>22</v>
      </c>
      <c r="L482" t="s">
        <v>139</v>
      </c>
      <c r="N482" t="s">
        <v>324</v>
      </c>
      <c r="O482" t="s">
        <v>34</v>
      </c>
      <c r="P482" s="1">
        <v>40016.380474537036</v>
      </c>
      <c r="Q482" t="s">
        <v>3060</v>
      </c>
    </row>
    <row r="483" spans="2:17" x14ac:dyDescent="0.35">
      <c r="B483" t="s">
        <v>59</v>
      </c>
      <c r="C483" t="s">
        <v>25</v>
      </c>
      <c r="D483">
        <v>6164</v>
      </c>
      <c r="F483" t="s">
        <v>36</v>
      </c>
      <c r="I483" t="s">
        <v>28</v>
      </c>
      <c r="N483" t="s">
        <v>325</v>
      </c>
      <c r="P483" t="s">
        <v>39</v>
      </c>
      <c r="Q483" t="s">
        <v>3060</v>
      </c>
    </row>
    <row r="484" spans="2:17" x14ac:dyDescent="0.35">
      <c r="B484" t="s">
        <v>59</v>
      </c>
      <c r="C484" t="s">
        <v>16</v>
      </c>
      <c r="D484">
        <v>6270</v>
      </c>
      <c r="E484" t="s">
        <v>17</v>
      </c>
      <c r="F484" t="s">
        <v>26</v>
      </c>
      <c r="G484" t="s">
        <v>19</v>
      </c>
      <c r="H484" t="s">
        <v>27</v>
      </c>
      <c r="I484" t="s">
        <v>35</v>
      </c>
      <c r="J484" t="s">
        <v>22</v>
      </c>
      <c r="O484" t="s">
        <v>24</v>
      </c>
      <c r="P484" s="1">
        <v>39905.575277777774</v>
      </c>
      <c r="Q484" t="s">
        <v>3060</v>
      </c>
    </row>
    <row r="485" spans="2:17" x14ac:dyDescent="0.35">
      <c r="B485" t="s">
        <v>59</v>
      </c>
      <c r="C485" t="s">
        <v>16</v>
      </c>
      <c r="D485">
        <v>6275</v>
      </c>
      <c r="E485" t="s">
        <v>17</v>
      </c>
      <c r="F485" t="s">
        <v>26</v>
      </c>
      <c r="G485" t="s">
        <v>19</v>
      </c>
      <c r="H485" t="s">
        <v>27</v>
      </c>
      <c r="I485" t="s">
        <v>234</v>
      </c>
      <c r="J485" t="s">
        <v>86</v>
      </c>
      <c r="L485" t="s">
        <v>139</v>
      </c>
      <c r="N485" t="s">
        <v>326</v>
      </c>
      <c r="O485" t="s">
        <v>24</v>
      </c>
      <c r="P485" s="1">
        <v>40756.558206018519</v>
      </c>
      <c r="Q485" t="s">
        <v>3060</v>
      </c>
    </row>
    <row r="486" spans="2:17" x14ac:dyDescent="0.35">
      <c r="B486" t="s">
        <v>59</v>
      </c>
      <c r="C486" t="s">
        <v>16</v>
      </c>
      <c r="D486">
        <v>6278</v>
      </c>
      <c r="E486" t="s">
        <v>17</v>
      </c>
      <c r="F486" t="s">
        <v>26</v>
      </c>
      <c r="G486" t="s">
        <v>19</v>
      </c>
      <c r="H486" t="s">
        <v>27</v>
      </c>
      <c r="I486" t="s">
        <v>35</v>
      </c>
      <c r="J486" t="s">
        <v>22</v>
      </c>
      <c r="L486" t="s">
        <v>139</v>
      </c>
      <c r="O486" t="s">
        <v>24</v>
      </c>
      <c r="P486" s="1">
        <v>40091.634201388886</v>
      </c>
      <c r="Q486" t="s">
        <v>3060</v>
      </c>
    </row>
    <row r="487" spans="2:17" x14ac:dyDescent="0.35">
      <c r="B487" t="s">
        <v>327</v>
      </c>
      <c r="C487" t="s">
        <v>25</v>
      </c>
      <c r="D487">
        <v>6300</v>
      </c>
      <c r="I487" t="s">
        <v>28</v>
      </c>
      <c r="N487" t="s">
        <v>328</v>
      </c>
      <c r="P487" t="s">
        <v>39</v>
      </c>
      <c r="Q487" t="s">
        <v>3060</v>
      </c>
    </row>
    <row r="488" spans="2:17" x14ac:dyDescent="0.35">
      <c r="B488" t="s">
        <v>327</v>
      </c>
      <c r="C488" t="s">
        <v>25</v>
      </c>
      <c r="D488">
        <v>6318</v>
      </c>
      <c r="E488" t="s">
        <v>17</v>
      </c>
      <c r="F488" t="s">
        <v>18</v>
      </c>
      <c r="G488" t="s">
        <v>19</v>
      </c>
      <c r="H488" t="s">
        <v>27</v>
      </c>
      <c r="I488" t="s">
        <v>329</v>
      </c>
      <c r="J488" t="s">
        <v>22</v>
      </c>
      <c r="L488" t="s">
        <v>81</v>
      </c>
      <c r="N488" t="s">
        <v>330</v>
      </c>
      <c r="O488" t="s">
        <v>24</v>
      </c>
      <c r="P488" s="1">
        <v>40871.214895833335</v>
      </c>
      <c r="Q488" t="s">
        <v>3060</v>
      </c>
    </row>
    <row r="489" spans="2:17" x14ac:dyDescent="0.35">
      <c r="B489" t="s">
        <v>59</v>
      </c>
      <c r="C489" t="s">
        <v>25</v>
      </c>
      <c r="D489">
        <v>6357</v>
      </c>
      <c r="E489" t="s">
        <v>17</v>
      </c>
      <c r="F489" t="s">
        <v>134</v>
      </c>
      <c r="G489" t="s">
        <v>19</v>
      </c>
      <c r="H489" t="s">
        <v>27</v>
      </c>
      <c r="J489" t="s">
        <v>86</v>
      </c>
      <c r="L489" t="s">
        <v>168</v>
      </c>
      <c r="O489" t="s">
        <v>24</v>
      </c>
      <c r="P489" s="1">
        <v>40666.038298611114</v>
      </c>
      <c r="Q489" t="s">
        <v>3060</v>
      </c>
    </row>
    <row r="490" spans="2:17" x14ac:dyDescent="0.35">
      <c r="B490" t="s">
        <v>59</v>
      </c>
      <c r="C490" t="s">
        <v>25</v>
      </c>
      <c r="D490">
        <v>6414</v>
      </c>
      <c r="E490" t="s">
        <v>17</v>
      </c>
      <c r="F490" t="s">
        <v>18</v>
      </c>
      <c r="G490" t="s">
        <v>19</v>
      </c>
      <c r="H490" t="s">
        <v>27</v>
      </c>
      <c r="I490" t="s">
        <v>331</v>
      </c>
      <c r="J490" t="s">
        <v>22</v>
      </c>
      <c r="L490" t="s">
        <v>94</v>
      </c>
      <c r="N490" t="s">
        <v>332</v>
      </c>
      <c r="O490" t="s">
        <v>24</v>
      </c>
      <c r="P490" s="1">
        <v>40028.388703703706</v>
      </c>
      <c r="Q490" t="s">
        <v>3060</v>
      </c>
    </row>
    <row r="491" spans="2:17" x14ac:dyDescent="0.35">
      <c r="B491" t="s">
        <v>59</v>
      </c>
      <c r="C491" t="s">
        <v>25</v>
      </c>
      <c r="D491">
        <v>6418</v>
      </c>
      <c r="F491" t="s">
        <v>36</v>
      </c>
      <c r="I491" t="s">
        <v>28</v>
      </c>
      <c r="N491" t="s">
        <v>333</v>
      </c>
      <c r="P491" t="s">
        <v>39</v>
      </c>
      <c r="Q491" t="s">
        <v>3060</v>
      </c>
    </row>
    <row r="492" spans="2:17" x14ac:dyDescent="0.35">
      <c r="B492" t="s">
        <v>95</v>
      </c>
      <c r="C492" t="s">
        <v>25</v>
      </c>
      <c r="D492">
        <v>6431</v>
      </c>
      <c r="E492" t="s">
        <v>17</v>
      </c>
      <c r="F492" t="s">
        <v>18</v>
      </c>
      <c r="G492" t="s">
        <v>38</v>
      </c>
      <c r="H492" t="s">
        <v>27</v>
      </c>
      <c r="I492" t="s">
        <v>42</v>
      </c>
      <c r="J492" t="s">
        <v>144</v>
      </c>
      <c r="L492" t="s">
        <v>94</v>
      </c>
      <c r="N492" t="s">
        <v>335</v>
      </c>
      <c r="O492" t="s">
        <v>24</v>
      </c>
      <c r="P492" s="1">
        <v>39664.395405092589</v>
      </c>
      <c r="Q492" t="s">
        <v>3060</v>
      </c>
    </row>
    <row r="493" spans="2:17" x14ac:dyDescent="0.35">
      <c r="B493" t="s">
        <v>59</v>
      </c>
      <c r="C493" t="s">
        <v>16</v>
      </c>
      <c r="D493">
        <v>6437</v>
      </c>
      <c r="I493" t="s">
        <v>37</v>
      </c>
      <c r="P493" t="s">
        <v>39</v>
      </c>
      <c r="Q493" t="s">
        <v>3060</v>
      </c>
    </row>
    <row r="494" spans="2:17" x14ac:dyDescent="0.35">
      <c r="B494" t="s">
        <v>59</v>
      </c>
      <c r="C494" t="s">
        <v>16</v>
      </c>
      <c r="D494">
        <v>6444</v>
      </c>
      <c r="E494" t="s">
        <v>17</v>
      </c>
      <c r="F494" t="s">
        <v>18</v>
      </c>
      <c r="G494" t="s">
        <v>19</v>
      </c>
      <c r="I494" t="s">
        <v>74</v>
      </c>
      <c r="J494" t="s">
        <v>22</v>
      </c>
      <c r="L494" t="s">
        <v>139</v>
      </c>
      <c r="O494" t="s">
        <v>24</v>
      </c>
      <c r="P494" s="1">
        <v>39902.576574074075</v>
      </c>
      <c r="Q494" t="s">
        <v>3060</v>
      </c>
    </row>
    <row r="495" spans="2:17" x14ac:dyDescent="0.35">
      <c r="B495" t="s">
        <v>221</v>
      </c>
      <c r="C495" t="s">
        <v>25</v>
      </c>
      <c r="D495">
        <v>6474</v>
      </c>
      <c r="E495" t="s">
        <v>17</v>
      </c>
      <c r="F495" t="s">
        <v>18</v>
      </c>
      <c r="G495" t="s">
        <v>19</v>
      </c>
      <c r="H495" t="s">
        <v>27</v>
      </c>
      <c r="J495" t="s">
        <v>22</v>
      </c>
      <c r="O495" t="s">
        <v>167</v>
      </c>
      <c r="P495" s="1">
        <v>40829.696782407409</v>
      </c>
      <c r="Q495" t="s">
        <v>3060</v>
      </c>
    </row>
    <row r="496" spans="2:17" x14ac:dyDescent="0.35">
      <c r="B496" t="s">
        <v>142</v>
      </c>
      <c r="C496" t="s">
        <v>16</v>
      </c>
      <c r="D496">
        <v>6480</v>
      </c>
      <c r="E496" t="s">
        <v>17</v>
      </c>
      <c r="F496" t="s">
        <v>36</v>
      </c>
      <c r="G496" t="s">
        <v>19</v>
      </c>
      <c r="H496" t="s">
        <v>27</v>
      </c>
      <c r="I496" t="s">
        <v>135</v>
      </c>
      <c r="J496" t="s">
        <v>22</v>
      </c>
      <c r="K496">
        <v>123</v>
      </c>
      <c r="N496" t="s">
        <v>336</v>
      </c>
      <c r="O496" t="s">
        <v>167</v>
      </c>
      <c r="P496" s="1">
        <v>40629.844861111109</v>
      </c>
      <c r="Q496" t="s">
        <v>3060</v>
      </c>
    </row>
    <row r="497" spans="2:17" x14ac:dyDescent="0.35">
      <c r="B497" t="s">
        <v>221</v>
      </c>
      <c r="C497" t="s">
        <v>16</v>
      </c>
      <c r="D497">
        <v>6500</v>
      </c>
      <c r="E497" t="s">
        <v>17</v>
      </c>
      <c r="F497" t="s">
        <v>18</v>
      </c>
      <c r="G497" t="s">
        <v>19</v>
      </c>
      <c r="I497" t="s">
        <v>35</v>
      </c>
      <c r="J497" t="s">
        <v>22</v>
      </c>
      <c r="O497" t="s">
        <v>34</v>
      </c>
      <c r="P497" s="1">
        <v>41047.804756944446</v>
      </c>
      <c r="Q497" t="s">
        <v>3060</v>
      </c>
    </row>
    <row r="498" spans="2:17" x14ac:dyDescent="0.35">
      <c r="B498" t="s">
        <v>300</v>
      </c>
      <c r="C498" t="s">
        <v>16</v>
      </c>
      <c r="D498">
        <v>6566</v>
      </c>
      <c r="I498" t="s">
        <v>50</v>
      </c>
      <c r="P498" t="s">
        <v>39</v>
      </c>
      <c r="Q498" t="s">
        <v>3060</v>
      </c>
    </row>
    <row r="499" spans="2:17" x14ac:dyDescent="0.35">
      <c r="B499" t="s">
        <v>300</v>
      </c>
      <c r="C499" t="s">
        <v>16</v>
      </c>
      <c r="D499">
        <v>6567</v>
      </c>
      <c r="E499" t="s">
        <v>17</v>
      </c>
      <c r="F499" t="s">
        <v>36</v>
      </c>
      <c r="G499" t="s">
        <v>19</v>
      </c>
      <c r="H499" t="s">
        <v>27</v>
      </c>
      <c r="I499" t="s">
        <v>80</v>
      </c>
      <c r="J499" t="s">
        <v>86</v>
      </c>
      <c r="K499">
        <v>463</v>
      </c>
      <c r="O499" t="s">
        <v>24</v>
      </c>
      <c r="P499" s="1">
        <v>39987.704675925925</v>
      </c>
      <c r="Q499" t="s">
        <v>3060</v>
      </c>
    </row>
    <row r="500" spans="2:17" x14ac:dyDescent="0.35">
      <c r="B500" t="s">
        <v>300</v>
      </c>
      <c r="C500" t="s">
        <v>16</v>
      </c>
      <c r="D500">
        <v>6570</v>
      </c>
      <c r="E500" t="s">
        <v>17</v>
      </c>
      <c r="F500" t="s">
        <v>36</v>
      </c>
      <c r="H500" t="s">
        <v>27</v>
      </c>
      <c r="I500" t="s">
        <v>71</v>
      </c>
      <c r="J500" t="s">
        <v>22</v>
      </c>
      <c r="O500" t="s">
        <v>24</v>
      </c>
      <c r="P500" s="1">
        <v>40733.959675925929</v>
      </c>
      <c r="Q500" t="s">
        <v>3060</v>
      </c>
    </row>
    <row r="501" spans="2:17" x14ac:dyDescent="0.35">
      <c r="B501" t="s">
        <v>327</v>
      </c>
      <c r="C501" t="s">
        <v>16</v>
      </c>
      <c r="D501">
        <v>6598</v>
      </c>
      <c r="E501" t="s">
        <v>17</v>
      </c>
      <c r="F501" t="s">
        <v>18</v>
      </c>
      <c r="G501" t="s">
        <v>19</v>
      </c>
      <c r="H501" t="s">
        <v>27</v>
      </c>
      <c r="I501" t="s">
        <v>338</v>
      </c>
      <c r="J501" t="s">
        <v>114</v>
      </c>
      <c r="O501" t="s">
        <v>24</v>
      </c>
      <c r="P501" s="1">
        <v>40322.864108796297</v>
      </c>
      <c r="Q501" t="s">
        <v>3060</v>
      </c>
    </row>
    <row r="502" spans="2:17" x14ac:dyDescent="0.35">
      <c r="B502" t="s">
        <v>221</v>
      </c>
      <c r="C502" t="s">
        <v>16</v>
      </c>
      <c r="D502">
        <v>6670</v>
      </c>
      <c r="E502" t="s">
        <v>17</v>
      </c>
      <c r="F502" t="s">
        <v>36</v>
      </c>
      <c r="G502" t="s">
        <v>38</v>
      </c>
      <c r="H502" t="s">
        <v>27</v>
      </c>
      <c r="I502" t="s">
        <v>35</v>
      </c>
      <c r="J502" t="s">
        <v>86</v>
      </c>
      <c r="L502" t="s">
        <v>84</v>
      </c>
      <c r="N502" t="s">
        <v>339</v>
      </c>
      <c r="O502" t="s">
        <v>34</v>
      </c>
      <c r="P502" s="1">
        <v>39666.400439814817</v>
      </c>
      <c r="Q502" t="s">
        <v>3060</v>
      </c>
    </row>
    <row r="503" spans="2:17" x14ac:dyDescent="0.35">
      <c r="B503" t="s">
        <v>221</v>
      </c>
      <c r="C503" t="s">
        <v>25</v>
      </c>
      <c r="D503">
        <v>6689</v>
      </c>
      <c r="E503" t="s">
        <v>17</v>
      </c>
      <c r="F503" t="s">
        <v>18</v>
      </c>
      <c r="G503" t="s">
        <v>19</v>
      </c>
      <c r="H503" t="s">
        <v>27</v>
      </c>
      <c r="I503" t="s">
        <v>340</v>
      </c>
      <c r="J503" t="s">
        <v>22</v>
      </c>
      <c r="L503" t="s">
        <v>81</v>
      </c>
      <c r="O503" t="s">
        <v>34</v>
      </c>
      <c r="P503" s="1">
        <v>40477.900625000002</v>
      </c>
      <c r="Q503" t="s">
        <v>3060</v>
      </c>
    </row>
    <row r="504" spans="2:17" x14ac:dyDescent="0.35">
      <c r="B504" t="s">
        <v>221</v>
      </c>
      <c r="C504" t="s">
        <v>25</v>
      </c>
      <c r="D504">
        <v>6691</v>
      </c>
      <c r="E504" t="s">
        <v>17</v>
      </c>
      <c r="F504" t="s">
        <v>18</v>
      </c>
      <c r="G504" t="s">
        <v>19</v>
      </c>
      <c r="H504" t="s">
        <v>27</v>
      </c>
      <c r="I504" t="s">
        <v>254</v>
      </c>
      <c r="J504" t="s">
        <v>86</v>
      </c>
      <c r="L504" t="s">
        <v>341</v>
      </c>
      <c r="N504" t="s">
        <v>342</v>
      </c>
      <c r="O504" t="s">
        <v>34</v>
      </c>
      <c r="P504" s="1">
        <v>40314.432129629633</v>
      </c>
      <c r="Q504" t="s">
        <v>3060</v>
      </c>
    </row>
    <row r="505" spans="2:17" x14ac:dyDescent="0.35">
      <c r="B505" t="s">
        <v>221</v>
      </c>
      <c r="C505" t="s">
        <v>25</v>
      </c>
      <c r="D505">
        <v>6694</v>
      </c>
      <c r="E505" t="s">
        <v>17</v>
      </c>
      <c r="F505" t="s">
        <v>18</v>
      </c>
      <c r="G505" t="s">
        <v>19</v>
      </c>
      <c r="H505" t="s">
        <v>27</v>
      </c>
      <c r="I505" t="s">
        <v>28</v>
      </c>
      <c r="J505" t="s">
        <v>22</v>
      </c>
      <c r="L505" t="s">
        <v>222</v>
      </c>
      <c r="O505" t="s">
        <v>34</v>
      </c>
      <c r="P505" s="1">
        <v>40273.693344907406</v>
      </c>
      <c r="Q505" t="s">
        <v>3060</v>
      </c>
    </row>
    <row r="506" spans="2:17" x14ac:dyDescent="0.35">
      <c r="B506" t="s">
        <v>221</v>
      </c>
      <c r="C506" t="s">
        <v>25</v>
      </c>
      <c r="D506">
        <v>6696</v>
      </c>
      <c r="E506" t="s">
        <v>17</v>
      </c>
      <c r="F506" t="s">
        <v>18</v>
      </c>
      <c r="G506" t="s">
        <v>38</v>
      </c>
      <c r="H506" t="s">
        <v>27</v>
      </c>
      <c r="I506" t="s">
        <v>35</v>
      </c>
      <c r="J506" t="s">
        <v>86</v>
      </c>
      <c r="K506">
        <v>460</v>
      </c>
      <c r="L506" t="s">
        <v>81</v>
      </c>
      <c r="N506" t="s">
        <v>343</v>
      </c>
      <c r="O506" t="s">
        <v>34</v>
      </c>
      <c r="P506" s="1">
        <v>39680.369895833333</v>
      </c>
      <c r="Q506" t="s">
        <v>3060</v>
      </c>
    </row>
    <row r="507" spans="2:17" x14ac:dyDescent="0.35">
      <c r="B507" t="s">
        <v>221</v>
      </c>
      <c r="C507" t="s">
        <v>25</v>
      </c>
      <c r="D507">
        <v>6697</v>
      </c>
      <c r="E507" t="s">
        <v>17</v>
      </c>
      <c r="F507" t="s">
        <v>18</v>
      </c>
      <c r="G507" t="s">
        <v>19</v>
      </c>
      <c r="H507" t="s">
        <v>27</v>
      </c>
      <c r="I507" t="s">
        <v>254</v>
      </c>
      <c r="J507" t="s">
        <v>22</v>
      </c>
      <c r="N507" t="s">
        <v>344</v>
      </c>
      <c r="O507" t="s">
        <v>24</v>
      </c>
      <c r="P507" s="1">
        <v>40564.614618055559</v>
      </c>
      <c r="Q507" t="s">
        <v>3060</v>
      </c>
    </row>
    <row r="508" spans="2:17" x14ac:dyDescent="0.35">
      <c r="B508" t="s">
        <v>327</v>
      </c>
      <c r="C508" t="s">
        <v>16</v>
      </c>
      <c r="D508">
        <v>6709</v>
      </c>
      <c r="I508" t="s">
        <v>28</v>
      </c>
      <c r="P508" t="s">
        <v>39</v>
      </c>
      <c r="Q508" t="s">
        <v>3060</v>
      </c>
    </row>
    <row r="509" spans="2:17" x14ac:dyDescent="0.35">
      <c r="B509" t="s">
        <v>327</v>
      </c>
      <c r="C509" t="s">
        <v>25</v>
      </c>
      <c r="D509">
        <v>6738</v>
      </c>
      <c r="E509" t="s">
        <v>17</v>
      </c>
      <c r="F509" t="s">
        <v>18</v>
      </c>
      <c r="G509" t="s">
        <v>19</v>
      </c>
      <c r="I509" t="s">
        <v>345</v>
      </c>
      <c r="J509" t="s">
        <v>264</v>
      </c>
      <c r="N509" t="s">
        <v>346</v>
      </c>
      <c r="O509" t="s">
        <v>24</v>
      </c>
      <c r="P509" s="1">
        <v>40152.492986111109</v>
      </c>
      <c r="Q509" t="s">
        <v>3060</v>
      </c>
    </row>
    <row r="510" spans="2:17" x14ac:dyDescent="0.35">
      <c r="B510" t="s">
        <v>221</v>
      </c>
      <c r="C510" t="s">
        <v>25</v>
      </c>
      <c r="D510">
        <v>6745</v>
      </c>
      <c r="E510" t="s">
        <v>17</v>
      </c>
      <c r="F510" t="s">
        <v>18</v>
      </c>
      <c r="G510" t="s">
        <v>19</v>
      </c>
      <c r="H510" t="s">
        <v>27</v>
      </c>
      <c r="I510" t="s">
        <v>347</v>
      </c>
      <c r="J510" t="s">
        <v>304</v>
      </c>
      <c r="L510" t="s">
        <v>348</v>
      </c>
      <c r="O510" t="s">
        <v>34</v>
      </c>
      <c r="P510" s="1">
        <v>40224.394155092596</v>
      </c>
      <c r="Q510" t="s">
        <v>3060</v>
      </c>
    </row>
    <row r="511" spans="2:17" x14ac:dyDescent="0.35">
      <c r="B511" t="s">
        <v>221</v>
      </c>
      <c r="C511" t="s">
        <v>25</v>
      </c>
      <c r="D511">
        <v>6865</v>
      </c>
      <c r="E511" t="s">
        <v>17</v>
      </c>
      <c r="F511" t="s">
        <v>18</v>
      </c>
      <c r="G511" t="s">
        <v>19</v>
      </c>
      <c r="H511" t="s">
        <v>27</v>
      </c>
      <c r="I511" t="s">
        <v>349</v>
      </c>
      <c r="J511" t="s">
        <v>22</v>
      </c>
      <c r="L511" t="s">
        <v>81</v>
      </c>
      <c r="N511" t="s">
        <v>350</v>
      </c>
      <c r="O511" t="s">
        <v>34</v>
      </c>
      <c r="P511" s="1">
        <v>40646.252025462964</v>
      </c>
      <c r="Q511" t="s">
        <v>3060</v>
      </c>
    </row>
    <row r="512" spans="2:17" x14ac:dyDescent="0.35">
      <c r="B512" t="s">
        <v>327</v>
      </c>
      <c r="C512" t="s">
        <v>25</v>
      </c>
      <c r="D512">
        <v>6912</v>
      </c>
      <c r="E512" t="s">
        <v>17</v>
      </c>
      <c r="F512" t="s">
        <v>18</v>
      </c>
      <c r="G512" t="s">
        <v>19</v>
      </c>
      <c r="H512" t="s">
        <v>27</v>
      </c>
      <c r="I512" t="s">
        <v>54</v>
      </c>
      <c r="J512" t="s">
        <v>144</v>
      </c>
      <c r="M512">
        <v>1932</v>
      </c>
      <c r="O512" t="s">
        <v>24</v>
      </c>
      <c r="P512" s="1">
        <v>40560.96371527778</v>
      </c>
      <c r="Q512" t="s">
        <v>3060</v>
      </c>
    </row>
    <row r="513" spans="2:17" x14ac:dyDescent="0.35">
      <c r="B513" t="s">
        <v>327</v>
      </c>
      <c r="C513" t="s">
        <v>25</v>
      </c>
      <c r="D513">
        <v>6919</v>
      </c>
      <c r="E513" t="s">
        <v>17</v>
      </c>
      <c r="F513" t="s">
        <v>18</v>
      </c>
      <c r="G513" t="s">
        <v>19</v>
      </c>
      <c r="H513" t="s">
        <v>27</v>
      </c>
      <c r="J513" t="s">
        <v>22</v>
      </c>
      <c r="O513" t="s">
        <v>24</v>
      </c>
      <c r="P513" s="1">
        <v>39761.459548611114</v>
      </c>
      <c r="Q513" t="s">
        <v>3060</v>
      </c>
    </row>
    <row r="514" spans="2:17" x14ac:dyDescent="0.35">
      <c r="B514" t="s">
        <v>221</v>
      </c>
      <c r="C514" t="s">
        <v>16</v>
      </c>
      <c r="D514">
        <v>6979</v>
      </c>
      <c r="E514" t="s">
        <v>17</v>
      </c>
      <c r="F514" t="s">
        <v>18</v>
      </c>
      <c r="G514" t="s">
        <v>19</v>
      </c>
      <c r="H514" t="s">
        <v>27</v>
      </c>
      <c r="I514" t="s">
        <v>351</v>
      </c>
      <c r="J514" t="s">
        <v>22</v>
      </c>
      <c r="O514" t="s">
        <v>34</v>
      </c>
      <c r="P514" s="1">
        <v>40589.410115740742</v>
      </c>
      <c r="Q514" t="s">
        <v>3060</v>
      </c>
    </row>
    <row r="515" spans="2:17" x14ac:dyDescent="0.35">
      <c r="B515" t="s">
        <v>327</v>
      </c>
      <c r="C515" t="s">
        <v>16</v>
      </c>
      <c r="D515">
        <v>6990</v>
      </c>
      <c r="E515" t="s">
        <v>17</v>
      </c>
      <c r="F515" t="s">
        <v>18</v>
      </c>
      <c r="G515" t="s">
        <v>19</v>
      </c>
      <c r="H515" t="s">
        <v>27</v>
      </c>
      <c r="I515" t="s">
        <v>352</v>
      </c>
      <c r="J515" t="s">
        <v>22</v>
      </c>
      <c r="L515" t="s">
        <v>84</v>
      </c>
      <c r="O515" t="s">
        <v>24</v>
      </c>
      <c r="P515" s="1">
        <v>40492.953611111108</v>
      </c>
      <c r="Q515" t="s">
        <v>3060</v>
      </c>
    </row>
    <row r="516" spans="2:17" x14ac:dyDescent="0.35">
      <c r="B516" t="s">
        <v>327</v>
      </c>
      <c r="C516" t="s">
        <v>16</v>
      </c>
      <c r="D516">
        <v>7025</v>
      </c>
      <c r="E516" t="s">
        <v>17</v>
      </c>
      <c r="F516" t="s">
        <v>18</v>
      </c>
      <c r="G516" t="s">
        <v>19</v>
      </c>
      <c r="H516" t="s">
        <v>27</v>
      </c>
      <c r="I516" t="s">
        <v>135</v>
      </c>
      <c r="J516" t="s">
        <v>86</v>
      </c>
      <c r="N516" t="s">
        <v>353</v>
      </c>
      <c r="O516" t="s">
        <v>24</v>
      </c>
      <c r="P516" s="1">
        <v>40309.846898148149</v>
      </c>
      <c r="Q516" t="s">
        <v>3060</v>
      </c>
    </row>
    <row r="517" spans="2:17" x14ac:dyDescent="0.35">
      <c r="B517" t="s">
        <v>327</v>
      </c>
      <c r="C517" t="s">
        <v>16</v>
      </c>
      <c r="D517">
        <v>7044</v>
      </c>
      <c r="E517" t="s">
        <v>17</v>
      </c>
      <c r="F517" t="s">
        <v>18</v>
      </c>
      <c r="G517" t="s">
        <v>19</v>
      </c>
      <c r="I517" t="s">
        <v>354</v>
      </c>
      <c r="J517" t="s">
        <v>22</v>
      </c>
      <c r="O517" t="s">
        <v>24</v>
      </c>
      <c r="P517" s="1">
        <v>40291.809803240743</v>
      </c>
      <c r="Q517" t="s">
        <v>3060</v>
      </c>
    </row>
    <row r="518" spans="2:17" x14ac:dyDescent="0.35">
      <c r="B518" t="s">
        <v>327</v>
      </c>
      <c r="C518" t="s">
        <v>16</v>
      </c>
      <c r="D518">
        <v>7068</v>
      </c>
      <c r="E518" t="s">
        <v>17</v>
      </c>
      <c r="F518" t="s">
        <v>18</v>
      </c>
      <c r="G518" t="s">
        <v>19</v>
      </c>
      <c r="H518" t="s">
        <v>27</v>
      </c>
      <c r="I518" t="s">
        <v>62</v>
      </c>
      <c r="J518" t="s">
        <v>86</v>
      </c>
      <c r="L518" t="s">
        <v>84</v>
      </c>
      <c r="O518" t="s">
        <v>24</v>
      </c>
      <c r="P518" s="1">
        <v>40013.075335648151</v>
      </c>
      <c r="Q518" t="s">
        <v>3060</v>
      </c>
    </row>
    <row r="519" spans="2:17" x14ac:dyDescent="0.35">
      <c r="B519" t="s">
        <v>327</v>
      </c>
      <c r="C519" t="s">
        <v>25</v>
      </c>
      <c r="D519">
        <v>7125</v>
      </c>
      <c r="E519" t="s">
        <v>17</v>
      </c>
      <c r="F519" t="s">
        <v>18</v>
      </c>
      <c r="G519" t="s">
        <v>19</v>
      </c>
      <c r="H519" t="s">
        <v>27</v>
      </c>
      <c r="I519" t="s">
        <v>355</v>
      </c>
      <c r="J519" t="s">
        <v>22</v>
      </c>
      <c r="O519" t="s">
        <v>24</v>
      </c>
      <c r="P519" s="1">
        <v>39987.396550925929</v>
      </c>
      <c r="Q519" t="s">
        <v>3060</v>
      </c>
    </row>
    <row r="520" spans="2:17" x14ac:dyDescent="0.35">
      <c r="B520" t="s">
        <v>186</v>
      </c>
      <c r="C520" t="s">
        <v>25</v>
      </c>
      <c r="D520">
        <v>7157</v>
      </c>
      <c r="E520" t="s">
        <v>17</v>
      </c>
      <c r="F520" t="s">
        <v>18</v>
      </c>
      <c r="G520" t="s">
        <v>19</v>
      </c>
      <c r="H520" t="s">
        <v>27</v>
      </c>
      <c r="I520" t="s">
        <v>356</v>
      </c>
      <c r="J520" t="s">
        <v>22</v>
      </c>
      <c r="L520" t="s">
        <v>168</v>
      </c>
      <c r="O520" t="s">
        <v>24</v>
      </c>
      <c r="P520" s="1">
        <v>39781.388969907406</v>
      </c>
      <c r="Q520" t="s">
        <v>3060</v>
      </c>
    </row>
    <row r="521" spans="2:17" x14ac:dyDescent="0.35">
      <c r="B521" t="s">
        <v>327</v>
      </c>
      <c r="C521" t="s">
        <v>16</v>
      </c>
      <c r="D521">
        <v>7275</v>
      </c>
      <c r="E521" t="s">
        <v>17</v>
      </c>
      <c r="F521" t="s">
        <v>18</v>
      </c>
      <c r="G521" t="s">
        <v>19</v>
      </c>
      <c r="H521" t="s">
        <v>27</v>
      </c>
      <c r="I521" t="s">
        <v>65</v>
      </c>
      <c r="J521" t="s">
        <v>22</v>
      </c>
      <c r="L521" t="s">
        <v>31</v>
      </c>
      <c r="O521" t="s">
        <v>24</v>
      </c>
      <c r="P521" s="1">
        <v>40191.635115740741</v>
      </c>
      <c r="Q521" t="s">
        <v>3060</v>
      </c>
    </row>
    <row r="522" spans="2:17" x14ac:dyDescent="0.35">
      <c r="B522" t="s">
        <v>186</v>
      </c>
      <c r="C522" t="s">
        <v>16</v>
      </c>
      <c r="D522">
        <v>7288</v>
      </c>
      <c r="E522" t="s">
        <v>17</v>
      </c>
      <c r="F522" t="s">
        <v>18</v>
      </c>
      <c r="H522" t="s">
        <v>27</v>
      </c>
      <c r="I522" t="s">
        <v>138</v>
      </c>
      <c r="J522" t="s">
        <v>22</v>
      </c>
      <c r="N522" t="s">
        <v>357</v>
      </c>
      <c r="O522" t="s">
        <v>24</v>
      </c>
      <c r="P522" s="1">
        <v>40070.681620370371</v>
      </c>
      <c r="Q522" t="s">
        <v>3060</v>
      </c>
    </row>
    <row r="523" spans="2:17" x14ac:dyDescent="0.35">
      <c r="B523" t="s">
        <v>221</v>
      </c>
      <c r="C523" t="s">
        <v>16</v>
      </c>
      <c r="D523">
        <v>7315</v>
      </c>
      <c r="I523" t="s">
        <v>37</v>
      </c>
      <c r="P523" t="s">
        <v>39</v>
      </c>
      <c r="Q523" t="s">
        <v>3060</v>
      </c>
    </row>
    <row r="524" spans="2:17" x14ac:dyDescent="0.35">
      <c r="B524" t="s">
        <v>221</v>
      </c>
      <c r="C524" t="s">
        <v>16</v>
      </c>
      <c r="D524">
        <v>7337</v>
      </c>
      <c r="E524" t="s">
        <v>17</v>
      </c>
      <c r="F524" t="s">
        <v>18</v>
      </c>
      <c r="G524" t="s">
        <v>19</v>
      </c>
      <c r="H524" t="s">
        <v>27</v>
      </c>
      <c r="I524" t="s">
        <v>56</v>
      </c>
      <c r="J524" t="s">
        <v>22</v>
      </c>
      <c r="L524" t="s">
        <v>84</v>
      </c>
      <c r="O524" t="s">
        <v>34</v>
      </c>
      <c r="P524" s="1">
        <v>40416.363275462965</v>
      </c>
      <c r="Q524" t="s">
        <v>3060</v>
      </c>
    </row>
    <row r="525" spans="2:17" x14ac:dyDescent="0.35">
      <c r="B525" t="s">
        <v>221</v>
      </c>
      <c r="C525" t="s">
        <v>16</v>
      </c>
      <c r="D525">
        <v>7355</v>
      </c>
      <c r="E525" t="s">
        <v>17</v>
      </c>
      <c r="F525" t="s">
        <v>18</v>
      </c>
      <c r="G525" t="s">
        <v>38</v>
      </c>
      <c r="H525" t="s">
        <v>27</v>
      </c>
      <c r="I525" t="s">
        <v>46</v>
      </c>
      <c r="J525" t="s">
        <v>22</v>
      </c>
      <c r="O525" t="s">
        <v>34</v>
      </c>
      <c r="P525" s="1">
        <v>39664.396331018521</v>
      </c>
      <c r="Q525" t="s">
        <v>3060</v>
      </c>
    </row>
    <row r="526" spans="2:17" x14ac:dyDescent="0.35">
      <c r="B526" t="s">
        <v>327</v>
      </c>
      <c r="C526" t="s">
        <v>16</v>
      </c>
      <c r="D526">
        <v>7377</v>
      </c>
      <c r="E526" t="s">
        <v>17</v>
      </c>
      <c r="F526" t="s">
        <v>18</v>
      </c>
      <c r="G526" t="s">
        <v>19</v>
      </c>
      <c r="H526" t="s">
        <v>27</v>
      </c>
      <c r="I526" t="s">
        <v>358</v>
      </c>
      <c r="J526" t="s">
        <v>22</v>
      </c>
      <c r="L526" t="s">
        <v>139</v>
      </c>
      <c r="O526" t="s">
        <v>24</v>
      </c>
      <c r="P526" s="1">
        <v>40976.945011574076</v>
      </c>
      <c r="Q526" t="s">
        <v>3060</v>
      </c>
    </row>
    <row r="527" spans="2:17" x14ac:dyDescent="0.35">
      <c r="B527" t="s">
        <v>327</v>
      </c>
      <c r="C527" t="s">
        <v>16</v>
      </c>
      <c r="D527">
        <v>7388</v>
      </c>
      <c r="E527" t="s">
        <v>17</v>
      </c>
      <c r="F527" t="s">
        <v>18</v>
      </c>
      <c r="G527" t="s">
        <v>19</v>
      </c>
      <c r="H527" t="s">
        <v>27</v>
      </c>
      <c r="I527" t="s">
        <v>89</v>
      </c>
      <c r="J527" t="s">
        <v>22</v>
      </c>
      <c r="L527" t="s">
        <v>31</v>
      </c>
      <c r="M527">
        <v>1941</v>
      </c>
      <c r="N527" t="s">
        <v>359</v>
      </c>
      <c r="O527" t="s">
        <v>24</v>
      </c>
      <c r="P527" s="1">
        <v>40995.956157407411</v>
      </c>
      <c r="Q527" t="s">
        <v>3060</v>
      </c>
    </row>
    <row r="528" spans="2:17" x14ac:dyDescent="0.35">
      <c r="B528" t="s">
        <v>327</v>
      </c>
      <c r="C528" t="s">
        <v>25</v>
      </c>
      <c r="D528">
        <v>7390</v>
      </c>
      <c r="E528" t="s">
        <v>17</v>
      </c>
      <c r="F528" t="s">
        <v>18</v>
      </c>
      <c r="J528" t="s">
        <v>22</v>
      </c>
      <c r="O528" t="s">
        <v>24</v>
      </c>
      <c r="P528" s="1">
        <v>40465.508819444447</v>
      </c>
      <c r="Q528" t="s">
        <v>3060</v>
      </c>
    </row>
    <row r="529" spans="2:17" x14ac:dyDescent="0.35">
      <c r="B529" t="s">
        <v>327</v>
      </c>
      <c r="C529" t="s">
        <v>16</v>
      </c>
      <c r="D529">
        <v>7407</v>
      </c>
      <c r="E529" t="s">
        <v>17</v>
      </c>
      <c r="F529" t="s">
        <v>18</v>
      </c>
      <c r="G529" t="s">
        <v>19</v>
      </c>
      <c r="H529" t="s">
        <v>27</v>
      </c>
      <c r="I529" t="s">
        <v>80</v>
      </c>
      <c r="J529" t="s">
        <v>86</v>
      </c>
      <c r="K529">
        <v>468</v>
      </c>
      <c r="O529" t="s">
        <v>24</v>
      </c>
      <c r="P529" s="1">
        <v>39969.630335648151</v>
      </c>
      <c r="Q529" t="s">
        <v>3060</v>
      </c>
    </row>
    <row r="530" spans="2:17" x14ac:dyDescent="0.35">
      <c r="B530" t="s">
        <v>327</v>
      </c>
      <c r="C530" t="s">
        <v>16</v>
      </c>
      <c r="D530">
        <v>7442</v>
      </c>
      <c r="E530" t="s">
        <v>17</v>
      </c>
      <c r="F530" t="s">
        <v>18</v>
      </c>
      <c r="G530" t="s">
        <v>19</v>
      </c>
      <c r="H530" t="s">
        <v>27</v>
      </c>
      <c r="I530" t="s">
        <v>80</v>
      </c>
      <c r="J530" t="s">
        <v>86</v>
      </c>
      <c r="K530">
        <v>507</v>
      </c>
      <c r="O530" t="s">
        <v>24</v>
      </c>
      <c r="P530" s="1">
        <v>39919.450416666667</v>
      </c>
      <c r="Q530" t="s">
        <v>3060</v>
      </c>
    </row>
    <row r="531" spans="2:17" x14ac:dyDescent="0.35">
      <c r="B531" t="s">
        <v>221</v>
      </c>
      <c r="C531" t="s">
        <v>25</v>
      </c>
      <c r="D531">
        <v>7463</v>
      </c>
      <c r="E531" t="s">
        <v>17</v>
      </c>
      <c r="F531" t="s">
        <v>18</v>
      </c>
      <c r="G531" t="s">
        <v>19</v>
      </c>
      <c r="J531" t="s">
        <v>22</v>
      </c>
      <c r="O531" t="s">
        <v>34</v>
      </c>
      <c r="P531" s="1">
        <v>41063.779305555552</v>
      </c>
      <c r="Q531" t="s">
        <v>3060</v>
      </c>
    </row>
    <row r="532" spans="2:17" x14ac:dyDescent="0.35">
      <c r="B532" t="s">
        <v>221</v>
      </c>
      <c r="C532" t="s">
        <v>25</v>
      </c>
      <c r="D532">
        <v>7494</v>
      </c>
      <c r="E532" t="s">
        <v>17</v>
      </c>
      <c r="F532" t="s">
        <v>18</v>
      </c>
      <c r="H532" t="s">
        <v>27</v>
      </c>
      <c r="I532" t="s">
        <v>28</v>
      </c>
      <c r="J532" t="s">
        <v>144</v>
      </c>
      <c r="O532" t="s">
        <v>34</v>
      </c>
      <c r="P532" s="1">
        <v>40778.031655092593</v>
      </c>
      <c r="Q532" t="s">
        <v>3060</v>
      </c>
    </row>
    <row r="533" spans="2:17" x14ac:dyDescent="0.35">
      <c r="B533" t="s">
        <v>314</v>
      </c>
      <c r="C533" t="s">
        <v>25</v>
      </c>
      <c r="D533">
        <v>7514</v>
      </c>
      <c r="I533" t="s">
        <v>37</v>
      </c>
      <c r="P533" t="s">
        <v>39</v>
      </c>
      <c r="Q533" t="s">
        <v>3060</v>
      </c>
    </row>
    <row r="534" spans="2:17" x14ac:dyDescent="0.35">
      <c r="B534" t="s">
        <v>221</v>
      </c>
      <c r="C534" t="s">
        <v>25</v>
      </c>
      <c r="D534">
        <v>7537</v>
      </c>
      <c r="E534" t="s">
        <v>17</v>
      </c>
      <c r="F534" t="s">
        <v>18</v>
      </c>
      <c r="G534" t="s">
        <v>19</v>
      </c>
      <c r="H534" t="s">
        <v>27</v>
      </c>
      <c r="I534" t="s">
        <v>360</v>
      </c>
      <c r="J534" t="s">
        <v>22</v>
      </c>
      <c r="L534" t="s">
        <v>31</v>
      </c>
      <c r="O534" t="s">
        <v>24</v>
      </c>
      <c r="P534" s="1">
        <v>40370.708043981482</v>
      </c>
      <c r="Q534" t="s">
        <v>3060</v>
      </c>
    </row>
    <row r="535" spans="2:17" x14ac:dyDescent="0.35">
      <c r="B535" t="s">
        <v>221</v>
      </c>
      <c r="C535" t="s">
        <v>25</v>
      </c>
      <c r="D535">
        <v>7543</v>
      </c>
      <c r="I535" t="s">
        <v>37</v>
      </c>
      <c r="P535" t="s">
        <v>39</v>
      </c>
      <c r="Q535" t="s">
        <v>3060</v>
      </c>
    </row>
    <row r="536" spans="2:17" x14ac:dyDescent="0.35">
      <c r="B536" t="s">
        <v>221</v>
      </c>
      <c r="C536" t="s">
        <v>25</v>
      </c>
      <c r="D536">
        <v>7545</v>
      </c>
      <c r="E536" t="s">
        <v>17</v>
      </c>
      <c r="F536" t="s">
        <v>18</v>
      </c>
      <c r="G536" t="s">
        <v>19</v>
      </c>
      <c r="H536" t="s">
        <v>27</v>
      </c>
      <c r="I536" t="s">
        <v>80</v>
      </c>
      <c r="J536" t="s">
        <v>86</v>
      </c>
      <c r="K536">
        <v>490</v>
      </c>
      <c r="O536" t="s">
        <v>24</v>
      </c>
      <c r="P536" s="1">
        <v>39918.668738425928</v>
      </c>
      <c r="Q536" t="s">
        <v>3060</v>
      </c>
    </row>
    <row r="537" spans="2:17" x14ac:dyDescent="0.35">
      <c r="B537" t="s">
        <v>221</v>
      </c>
      <c r="C537" t="s">
        <v>25</v>
      </c>
      <c r="D537">
        <v>7549</v>
      </c>
      <c r="E537" t="s">
        <v>17</v>
      </c>
      <c r="F537" t="s">
        <v>18</v>
      </c>
      <c r="G537" t="s">
        <v>19</v>
      </c>
      <c r="H537" t="s">
        <v>27</v>
      </c>
      <c r="J537" t="s">
        <v>22</v>
      </c>
      <c r="O537" t="s">
        <v>34</v>
      </c>
      <c r="P537" s="1">
        <v>40568.269618055558</v>
      </c>
      <c r="Q537" t="s">
        <v>3060</v>
      </c>
    </row>
    <row r="538" spans="2:17" x14ac:dyDescent="0.35">
      <c r="B538" t="s">
        <v>221</v>
      </c>
      <c r="C538" t="s">
        <v>25</v>
      </c>
      <c r="D538">
        <v>7569</v>
      </c>
      <c r="E538" t="s">
        <v>17</v>
      </c>
      <c r="F538" t="s">
        <v>18</v>
      </c>
      <c r="J538" t="s">
        <v>22</v>
      </c>
      <c r="L538" t="s">
        <v>168</v>
      </c>
      <c r="O538" t="s">
        <v>24</v>
      </c>
      <c r="P538" s="1">
        <v>40324.635023148148</v>
      </c>
      <c r="Q538" t="s">
        <v>3060</v>
      </c>
    </row>
    <row r="539" spans="2:17" x14ac:dyDescent="0.35">
      <c r="B539" t="s">
        <v>59</v>
      </c>
      <c r="C539" t="s">
        <v>25</v>
      </c>
      <c r="D539">
        <v>7584</v>
      </c>
      <c r="E539" t="s">
        <v>17</v>
      </c>
      <c r="F539" t="s">
        <v>18</v>
      </c>
      <c r="G539" t="s">
        <v>19</v>
      </c>
      <c r="H539" t="s">
        <v>27</v>
      </c>
      <c r="I539" t="s">
        <v>35</v>
      </c>
      <c r="J539" t="s">
        <v>22</v>
      </c>
      <c r="N539" t="s">
        <v>201</v>
      </c>
      <c r="O539" t="s">
        <v>24</v>
      </c>
      <c r="P539" s="1">
        <v>39905.559027777781</v>
      </c>
      <c r="Q539" t="s">
        <v>3060</v>
      </c>
    </row>
    <row r="540" spans="2:17" x14ac:dyDescent="0.35">
      <c r="B540" t="s">
        <v>327</v>
      </c>
      <c r="C540" t="s">
        <v>25</v>
      </c>
      <c r="D540">
        <v>7606</v>
      </c>
      <c r="E540" t="s">
        <v>17</v>
      </c>
      <c r="F540" t="s">
        <v>18</v>
      </c>
      <c r="G540" t="s">
        <v>19</v>
      </c>
      <c r="H540" t="s">
        <v>27</v>
      </c>
      <c r="I540" t="s">
        <v>65</v>
      </c>
      <c r="J540" t="s">
        <v>22</v>
      </c>
      <c r="L540" t="s">
        <v>94</v>
      </c>
      <c r="O540" t="s">
        <v>24</v>
      </c>
      <c r="P540" s="1">
        <v>40198.336111111108</v>
      </c>
      <c r="Q540" t="s">
        <v>3060</v>
      </c>
    </row>
    <row r="541" spans="2:17" x14ac:dyDescent="0.35">
      <c r="B541" t="s">
        <v>314</v>
      </c>
      <c r="C541" t="s">
        <v>25</v>
      </c>
      <c r="D541">
        <v>7650</v>
      </c>
      <c r="I541" t="s">
        <v>28</v>
      </c>
      <c r="N541" t="s">
        <v>361</v>
      </c>
      <c r="P541" t="s">
        <v>39</v>
      </c>
      <c r="Q541" t="s">
        <v>3060</v>
      </c>
    </row>
    <row r="542" spans="2:17" x14ac:dyDescent="0.35">
      <c r="B542" t="s">
        <v>221</v>
      </c>
      <c r="C542" t="s">
        <v>25</v>
      </c>
      <c r="D542">
        <v>7746</v>
      </c>
      <c r="E542" t="s">
        <v>17</v>
      </c>
      <c r="F542" t="s">
        <v>18</v>
      </c>
      <c r="G542" t="s">
        <v>19</v>
      </c>
      <c r="H542" t="s">
        <v>27</v>
      </c>
      <c r="I542" t="s">
        <v>153</v>
      </c>
      <c r="J542" t="s">
        <v>22</v>
      </c>
      <c r="K542">
        <v>460</v>
      </c>
      <c r="N542" t="s">
        <v>362</v>
      </c>
      <c r="O542" t="s">
        <v>24</v>
      </c>
      <c r="P542" s="1">
        <v>40874.667916666665</v>
      </c>
      <c r="Q542" t="s">
        <v>3060</v>
      </c>
    </row>
    <row r="543" spans="2:17" x14ac:dyDescent="0.35">
      <c r="B543" t="s">
        <v>186</v>
      </c>
      <c r="C543" t="s">
        <v>25</v>
      </c>
      <c r="D543">
        <v>7785</v>
      </c>
      <c r="E543" t="s">
        <v>17</v>
      </c>
      <c r="F543" t="s">
        <v>18</v>
      </c>
      <c r="G543" t="s">
        <v>19</v>
      </c>
      <c r="I543" t="s">
        <v>363</v>
      </c>
      <c r="J543" t="s">
        <v>22</v>
      </c>
      <c r="K543">
        <v>463</v>
      </c>
      <c r="N543" t="s">
        <v>364</v>
      </c>
      <c r="O543" t="s">
        <v>24</v>
      </c>
      <c r="P543" s="1">
        <v>40676.536493055559</v>
      </c>
      <c r="Q543" t="s">
        <v>3060</v>
      </c>
    </row>
    <row r="544" spans="2:17" x14ac:dyDescent="0.35">
      <c r="B544" t="s">
        <v>186</v>
      </c>
      <c r="C544" t="s">
        <v>25</v>
      </c>
      <c r="D544">
        <v>7790</v>
      </c>
      <c r="E544" t="s">
        <v>17</v>
      </c>
      <c r="F544" t="s">
        <v>18</v>
      </c>
      <c r="G544" t="s">
        <v>19</v>
      </c>
      <c r="H544" t="s">
        <v>27</v>
      </c>
      <c r="I544" t="s">
        <v>56</v>
      </c>
      <c r="J544" t="s">
        <v>114</v>
      </c>
      <c r="L544" t="s">
        <v>139</v>
      </c>
      <c r="N544" t="s">
        <v>365</v>
      </c>
      <c r="O544" t="s">
        <v>24</v>
      </c>
      <c r="P544" s="1">
        <v>40858.906828703701</v>
      </c>
      <c r="Q544" t="s">
        <v>3060</v>
      </c>
    </row>
    <row r="545" spans="2:17" x14ac:dyDescent="0.35">
      <c r="B545" t="s">
        <v>221</v>
      </c>
      <c r="C545" t="s">
        <v>25</v>
      </c>
      <c r="D545">
        <v>7804</v>
      </c>
      <c r="E545" t="s">
        <v>17</v>
      </c>
      <c r="F545" t="s">
        <v>18</v>
      </c>
      <c r="J545" t="s">
        <v>22</v>
      </c>
      <c r="O545" t="s">
        <v>24</v>
      </c>
      <c r="P545" s="1">
        <v>40669.495069444441</v>
      </c>
      <c r="Q545" t="s">
        <v>3060</v>
      </c>
    </row>
    <row r="546" spans="2:17" x14ac:dyDescent="0.35">
      <c r="B546" t="s">
        <v>186</v>
      </c>
      <c r="C546" t="s">
        <v>16</v>
      </c>
      <c r="D546">
        <v>7911</v>
      </c>
      <c r="E546" t="s">
        <v>17</v>
      </c>
      <c r="F546" t="s">
        <v>18</v>
      </c>
      <c r="G546" t="s">
        <v>19</v>
      </c>
      <c r="H546" t="s">
        <v>27</v>
      </c>
      <c r="I546" t="s">
        <v>366</v>
      </c>
      <c r="J546" t="s">
        <v>22</v>
      </c>
      <c r="N546" t="s">
        <v>201</v>
      </c>
      <c r="O546" t="s">
        <v>24</v>
      </c>
      <c r="P546" s="1">
        <v>40011.374479166669</v>
      </c>
      <c r="Q546" t="s">
        <v>3060</v>
      </c>
    </row>
    <row r="547" spans="2:17" x14ac:dyDescent="0.35">
      <c r="B547" t="s">
        <v>186</v>
      </c>
      <c r="C547" t="s">
        <v>16</v>
      </c>
      <c r="D547">
        <v>7950</v>
      </c>
      <c r="E547" t="s">
        <v>17</v>
      </c>
      <c r="F547" t="s">
        <v>18</v>
      </c>
      <c r="G547" t="s">
        <v>19</v>
      </c>
      <c r="H547" t="s">
        <v>27</v>
      </c>
      <c r="I547" t="s">
        <v>54</v>
      </c>
      <c r="J547" t="s">
        <v>22</v>
      </c>
      <c r="N547" t="s">
        <v>367</v>
      </c>
      <c r="O547" t="s">
        <v>24</v>
      </c>
      <c r="P547" s="1">
        <v>39871.374224537038</v>
      </c>
      <c r="Q547" t="s">
        <v>3060</v>
      </c>
    </row>
    <row r="548" spans="2:17" x14ac:dyDescent="0.35">
      <c r="B548" t="s">
        <v>186</v>
      </c>
      <c r="C548" t="s">
        <v>25</v>
      </c>
      <c r="D548">
        <v>7952</v>
      </c>
      <c r="E548" t="s">
        <v>17</v>
      </c>
      <c r="F548" t="s">
        <v>18</v>
      </c>
      <c r="G548" t="s">
        <v>19</v>
      </c>
      <c r="H548" t="s">
        <v>27</v>
      </c>
      <c r="I548" t="s">
        <v>368</v>
      </c>
      <c r="J548" t="s">
        <v>22</v>
      </c>
      <c r="L548" t="s">
        <v>168</v>
      </c>
      <c r="N548" t="s">
        <v>365</v>
      </c>
      <c r="O548" t="s">
        <v>24</v>
      </c>
      <c r="P548" s="1">
        <v>39986.471076388887</v>
      </c>
      <c r="Q548" t="s">
        <v>3060</v>
      </c>
    </row>
    <row r="549" spans="2:17" x14ac:dyDescent="0.35">
      <c r="B549" t="s">
        <v>314</v>
      </c>
      <c r="C549" t="s">
        <v>16</v>
      </c>
      <c r="D549">
        <v>7954</v>
      </c>
      <c r="E549" t="s">
        <v>17</v>
      </c>
      <c r="F549" t="s">
        <v>18</v>
      </c>
      <c r="H549" t="s">
        <v>27</v>
      </c>
      <c r="I549" t="s">
        <v>256</v>
      </c>
      <c r="J549" t="s">
        <v>43</v>
      </c>
      <c r="L549" t="s">
        <v>168</v>
      </c>
      <c r="O549" t="s">
        <v>34</v>
      </c>
      <c r="P549" s="1">
        <v>39691.403541666667</v>
      </c>
      <c r="Q549" t="s">
        <v>3060</v>
      </c>
    </row>
    <row r="550" spans="2:17" x14ac:dyDescent="0.35">
      <c r="B550" t="s">
        <v>314</v>
      </c>
      <c r="C550" t="s">
        <v>16</v>
      </c>
      <c r="D550">
        <v>7955</v>
      </c>
      <c r="E550" t="s">
        <v>17</v>
      </c>
      <c r="F550" t="s">
        <v>18</v>
      </c>
      <c r="G550" t="s">
        <v>19</v>
      </c>
      <c r="H550" t="s">
        <v>27</v>
      </c>
      <c r="I550" t="s">
        <v>28</v>
      </c>
      <c r="J550" t="s">
        <v>22</v>
      </c>
      <c r="L550" t="s">
        <v>84</v>
      </c>
      <c r="O550" t="s">
        <v>34</v>
      </c>
      <c r="P550" s="1">
        <v>40128.621319444443</v>
      </c>
      <c r="Q550" t="s">
        <v>3060</v>
      </c>
    </row>
    <row r="551" spans="2:17" x14ac:dyDescent="0.35">
      <c r="B551" t="s">
        <v>186</v>
      </c>
      <c r="C551" t="s">
        <v>25</v>
      </c>
      <c r="D551">
        <v>7962</v>
      </c>
      <c r="E551" t="s">
        <v>17</v>
      </c>
      <c r="F551" t="s">
        <v>18</v>
      </c>
      <c r="G551" t="s">
        <v>19</v>
      </c>
      <c r="I551" t="s">
        <v>369</v>
      </c>
      <c r="J551" t="s">
        <v>370</v>
      </c>
      <c r="L551" t="s">
        <v>371</v>
      </c>
      <c r="N551" t="s">
        <v>372</v>
      </c>
      <c r="O551" t="s">
        <v>24</v>
      </c>
      <c r="P551" s="1">
        <v>39994.518113425926</v>
      </c>
      <c r="Q551" t="s">
        <v>3060</v>
      </c>
    </row>
    <row r="552" spans="2:17" x14ac:dyDescent="0.35">
      <c r="B552" t="s">
        <v>186</v>
      </c>
      <c r="C552" t="s">
        <v>25</v>
      </c>
      <c r="D552">
        <v>7968</v>
      </c>
      <c r="E552" t="s">
        <v>17</v>
      </c>
      <c r="F552" t="s">
        <v>18</v>
      </c>
      <c r="G552" t="s">
        <v>19</v>
      </c>
      <c r="H552" t="s">
        <v>27</v>
      </c>
      <c r="I552" t="s">
        <v>373</v>
      </c>
      <c r="J552" t="s">
        <v>22</v>
      </c>
      <c r="L552" t="s">
        <v>374</v>
      </c>
      <c r="O552" t="s">
        <v>24</v>
      </c>
      <c r="P552" s="1">
        <v>39756.566134259258</v>
      </c>
      <c r="Q552" t="s">
        <v>3060</v>
      </c>
    </row>
    <row r="553" spans="2:17" x14ac:dyDescent="0.35">
      <c r="B553" t="s">
        <v>221</v>
      </c>
      <c r="C553" t="s">
        <v>16</v>
      </c>
      <c r="D553">
        <v>8014</v>
      </c>
      <c r="E553" t="s">
        <v>17</v>
      </c>
      <c r="F553" t="s">
        <v>18</v>
      </c>
      <c r="G553" t="s">
        <v>34</v>
      </c>
      <c r="H553" t="s">
        <v>27</v>
      </c>
      <c r="I553" t="s">
        <v>224</v>
      </c>
      <c r="J553" t="s">
        <v>22</v>
      </c>
      <c r="L553" t="s">
        <v>84</v>
      </c>
      <c r="O553" t="s">
        <v>34</v>
      </c>
      <c r="P553" s="1">
        <v>40906.918541666666</v>
      </c>
      <c r="Q553" t="s">
        <v>3060</v>
      </c>
    </row>
    <row r="554" spans="2:17" x14ac:dyDescent="0.35">
      <c r="B554" t="s">
        <v>221</v>
      </c>
      <c r="C554" t="s">
        <v>16</v>
      </c>
      <c r="D554">
        <v>8032</v>
      </c>
      <c r="E554" t="s">
        <v>17</v>
      </c>
      <c r="F554" t="s">
        <v>18</v>
      </c>
      <c r="G554" t="s">
        <v>19</v>
      </c>
      <c r="H554" t="s">
        <v>27</v>
      </c>
      <c r="I554" t="s">
        <v>28</v>
      </c>
      <c r="J554" t="s">
        <v>22</v>
      </c>
      <c r="L554" t="s">
        <v>31</v>
      </c>
      <c r="O554" t="s">
        <v>34</v>
      </c>
      <c r="P554" s="1">
        <v>40435.332071759258</v>
      </c>
      <c r="Q554" t="s">
        <v>3060</v>
      </c>
    </row>
    <row r="555" spans="2:17" x14ac:dyDescent="0.35">
      <c r="B555" t="s">
        <v>221</v>
      </c>
      <c r="C555" t="s">
        <v>16</v>
      </c>
      <c r="D555">
        <v>8047</v>
      </c>
      <c r="E555" t="s">
        <v>17</v>
      </c>
      <c r="F555" t="s">
        <v>18</v>
      </c>
      <c r="G555" t="s">
        <v>19</v>
      </c>
      <c r="I555" t="s">
        <v>375</v>
      </c>
      <c r="J555" t="s">
        <v>22</v>
      </c>
      <c r="L555" t="s">
        <v>84</v>
      </c>
      <c r="O555" t="s">
        <v>34</v>
      </c>
      <c r="P555" s="1">
        <v>39838.359467592592</v>
      </c>
      <c r="Q555" t="s">
        <v>3060</v>
      </c>
    </row>
    <row r="556" spans="2:17" x14ac:dyDescent="0.35">
      <c r="B556" t="s">
        <v>221</v>
      </c>
      <c r="C556" t="s">
        <v>25</v>
      </c>
      <c r="D556">
        <v>8115</v>
      </c>
      <c r="E556" t="s">
        <v>17</v>
      </c>
      <c r="F556" t="s">
        <v>18</v>
      </c>
      <c r="G556" t="s">
        <v>34</v>
      </c>
      <c r="H556" t="s">
        <v>27</v>
      </c>
      <c r="I556" t="s">
        <v>153</v>
      </c>
      <c r="J556" t="s">
        <v>22</v>
      </c>
      <c r="O556" t="s">
        <v>24</v>
      </c>
      <c r="P556" s="1">
        <v>40273.856030092589</v>
      </c>
      <c r="Q556" t="s">
        <v>3060</v>
      </c>
    </row>
    <row r="557" spans="2:17" x14ac:dyDescent="0.35">
      <c r="B557" t="s">
        <v>221</v>
      </c>
      <c r="C557" t="s">
        <v>25</v>
      </c>
      <c r="D557">
        <v>8116</v>
      </c>
      <c r="F557" t="s">
        <v>18</v>
      </c>
      <c r="G557" t="s">
        <v>19</v>
      </c>
      <c r="H557" t="s">
        <v>27</v>
      </c>
      <c r="J557" t="s">
        <v>22</v>
      </c>
      <c r="O557" t="s">
        <v>34</v>
      </c>
      <c r="P557" t="s">
        <v>39</v>
      </c>
      <c r="Q557" t="s">
        <v>3060</v>
      </c>
    </row>
    <row r="558" spans="2:17" x14ac:dyDescent="0.35">
      <c r="B558" t="s">
        <v>221</v>
      </c>
      <c r="C558" t="s">
        <v>25</v>
      </c>
      <c r="D558">
        <v>8131</v>
      </c>
      <c r="E558" t="s">
        <v>17</v>
      </c>
      <c r="F558" t="s">
        <v>18</v>
      </c>
      <c r="G558" t="s">
        <v>19</v>
      </c>
      <c r="H558" t="s">
        <v>27</v>
      </c>
      <c r="I558" t="s">
        <v>349</v>
      </c>
      <c r="J558" t="s">
        <v>22</v>
      </c>
      <c r="L558" t="s">
        <v>168</v>
      </c>
      <c r="O558" t="s">
        <v>24</v>
      </c>
      <c r="P558" s="1">
        <v>39994.4221412037</v>
      </c>
      <c r="Q558" t="s">
        <v>3060</v>
      </c>
    </row>
    <row r="559" spans="2:17" x14ac:dyDescent="0.35">
      <c r="B559" t="s">
        <v>221</v>
      </c>
      <c r="C559" t="s">
        <v>25</v>
      </c>
      <c r="D559">
        <v>8245</v>
      </c>
      <c r="E559" t="s">
        <v>17</v>
      </c>
      <c r="F559" t="s">
        <v>18</v>
      </c>
      <c r="G559" t="s">
        <v>19</v>
      </c>
      <c r="H559" t="s">
        <v>27</v>
      </c>
      <c r="I559" t="s">
        <v>62</v>
      </c>
      <c r="J559" t="s">
        <v>22</v>
      </c>
      <c r="L559" t="s">
        <v>222</v>
      </c>
      <c r="O559" t="s">
        <v>24</v>
      </c>
      <c r="P559" s="1">
        <v>39959.398634259262</v>
      </c>
      <c r="Q559" t="s">
        <v>3060</v>
      </c>
    </row>
    <row r="560" spans="2:17" x14ac:dyDescent="0.35">
      <c r="B560" t="s">
        <v>221</v>
      </c>
      <c r="C560" t="s">
        <v>25</v>
      </c>
      <c r="D560">
        <v>8275</v>
      </c>
      <c r="E560" t="s">
        <v>17</v>
      </c>
      <c r="F560" t="s">
        <v>18</v>
      </c>
      <c r="G560" t="s">
        <v>34</v>
      </c>
      <c r="H560" t="s">
        <v>27</v>
      </c>
      <c r="I560" t="s">
        <v>46</v>
      </c>
      <c r="J560" t="s">
        <v>304</v>
      </c>
      <c r="L560" t="s">
        <v>376</v>
      </c>
      <c r="O560" t="s">
        <v>34</v>
      </c>
      <c r="P560" s="1">
        <v>39664.396944444445</v>
      </c>
      <c r="Q560" t="s">
        <v>3060</v>
      </c>
    </row>
    <row r="561" spans="2:17" x14ac:dyDescent="0.35">
      <c r="B561" t="s">
        <v>221</v>
      </c>
      <c r="C561" t="s">
        <v>25</v>
      </c>
      <c r="D561">
        <v>8277</v>
      </c>
      <c r="E561" t="s">
        <v>17</v>
      </c>
      <c r="F561" t="s">
        <v>18</v>
      </c>
      <c r="G561" t="s">
        <v>34</v>
      </c>
      <c r="J561" t="s">
        <v>22</v>
      </c>
      <c r="L561" t="s">
        <v>81</v>
      </c>
      <c r="O561" t="s">
        <v>24</v>
      </c>
      <c r="P561" s="1">
        <v>39899.439756944441</v>
      </c>
      <c r="Q561" t="s">
        <v>3060</v>
      </c>
    </row>
    <row r="562" spans="2:17" x14ac:dyDescent="0.35">
      <c r="B562" t="s">
        <v>221</v>
      </c>
      <c r="C562" t="s">
        <v>25</v>
      </c>
      <c r="D562">
        <v>8279</v>
      </c>
      <c r="E562" t="s">
        <v>17</v>
      </c>
      <c r="F562" t="s">
        <v>18</v>
      </c>
      <c r="G562" t="s">
        <v>19</v>
      </c>
      <c r="H562" t="s">
        <v>27</v>
      </c>
      <c r="I562" t="s">
        <v>37</v>
      </c>
      <c r="J562" t="s">
        <v>22</v>
      </c>
      <c r="L562" t="s">
        <v>81</v>
      </c>
      <c r="O562" t="s">
        <v>3142</v>
      </c>
      <c r="P562" t="s">
        <v>39</v>
      </c>
      <c r="Q562" t="s">
        <v>3060</v>
      </c>
    </row>
    <row r="563" spans="2:17" x14ac:dyDescent="0.35">
      <c r="B563" t="s">
        <v>314</v>
      </c>
      <c r="C563" t="s">
        <v>16</v>
      </c>
      <c r="D563">
        <v>8293</v>
      </c>
      <c r="E563" t="s">
        <v>17</v>
      </c>
      <c r="F563" t="s">
        <v>18</v>
      </c>
      <c r="G563" t="s">
        <v>19</v>
      </c>
      <c r="H563" t="s">
        <v>27</v>
      </c>
      <c r="I563" t="s">
        <v>377</v>
      </c>
      <c r="J563" t="s">
        <v>22</v>
      </c>
      <c r="L563" t="s">
        <v>3253</v>
      </c>
      <c r="O563" t="s">
        <v>34</v>
      </c>
      <c r="P563" s="1">
        <v>40101.011284722219</v>
      </c>
      <c r="Q563" t="s">
        <v>3060</v>
      </c>
    </row>
    <row r="564" spans="2:17" x14ac:dyDescent="0.35">
      <c r="B564" t="s">
        <v>314</v>
      </c>
      <c r="C564" t="s">
        <v>16</v>
      </c>
      <c r="D564">
        <v>8298</v>
      </c>
      <c r="E564" t="s">
        <v>17</v>
      </c>
      <c r="F564" t="s">
        <v>18</v>
      </c>
      <c r="G564" t="s">
        <v>19</v>
      </c>
      <c r="H564" t="s">
        <v>27</v>
      </c>
      <c r="I564" t="s">
        <v>138</v>
      </c>
      <c r="J564" t="s">
        <v>217</v>
      </c>
      <c r="K564">
        <v>468</v>
      </c>
      <c r="L564" t="s">
        <v>84</v>
      </c>
      <c r="N564" t="s">
        <v>378</v>
      </c>
      <c r="O564" t="s">
        <v>34</v>
      </c>
      <c r="P564" s="1">
        <v>39722.82104166667</v>
      </c>
      <c r="Q564" t="s">
        <v>3060</v>
      </c>
    </row>
    <row r="565" spans="2:17" x14ac:dyDescent="0.35">
      <c r="B565" t="s">
        <v>221</v>
      </c>
      <c r="C565" t="s">
        <v>16</v>
      </c>
      <c r="D565">
        <v>8317</v>
      </c>
      <c r="E565" t="s">
        <v>17</v>
      </c>
      <c r="F565" t="s">
        <v>18</v>
      </c>
      <c r="I565" t="s">
        <v>135</v>
      </c>
      <c r="J565" t="s">
        <v>22</v>
      </c>
      <c r="O565" t="s">
        <v>24</v>
      </c>
      <c r="P565" s="1">
        <v>40513.358912037038</v>
      </c>
      <c r="Q565" t="s">
        <v>3060</v>
      </c>
    </row>
    <row r="566" spans="2:17" x14ac:dyDescent="0.35">
      <c r="B566" t="s">
        <v>221</v>
      </c>
      <c r="C566" t="s">
        <v>16</v>
      </c>
      <c r="D566">
        <v>8319</v>
      </c>
      <c r="E566" t="s">
        <v>17</v>
      </c>
      <c r="F566" t="s">
        <v>18</v>
      </c>
      <c r="G566" t="s">
        <v>19</v>
      </c>
      <c r="I566" t="s">
        <v>98</v>
      </c>
      <c r="J566" t="s">
        <v>22</v>
      </c>
      <c r="L566" t="s">
        <v>139</v>
      </c>
      <c r="O566" t="s">
        <v>34</v>
      </c>
      <c r="P566" s="1">
        <v>40817.644907407404</v>
      </c>
      <c r="Q566" t="s">
        <v>3060</v>
      </c>
    </row>
    <row r="567" spans="2:17" x14ac:dyDescent="0.35">
      <c r="B567" t="s">
        <v>221</v>
      </c>
      <c r="C567" t="s">
        <v>16</v>
      </c>
      <c r="D567">
        <v>8323</v>
      </c>
      <c r="E567" t="s">
        <v>17</v>
      </c>
      <c r="F567" t="s">
        <v>18</v>
      </c>
      <c r="G567" t="s">
        <v>19</v>
      </c>
      <c r="H567" t="s">
        <v>27</v>
      </c>
      <c r="I567" t="s">
        <v>379</v>
      </c>
      <c r="J567" t="s">
        <v>22</v>
      </c>
      <c r="L567" t="s">
        <v>139</v>
      </c>
      <c r="O567" t="s">
        <v>34</v>
      </c>
      <c r="P567" s="1">
        <v>40554.511157407411</v>
      </c>
      <c r="Q567" t="s">
        <v>3060</v>
      </c>
    </row>
    <row r="568" spans="2:17" x14ac:dyDescent="0.35">
      <c r="B568" t="s">
        <v>314</v>
      </c>
      <c r="C568" t="s">
        <v>25</v>
      </c>
      <c r="D568">
        <v>8385</v>
      </c>
      <c r="E568" t="s">
        <v>17</v>
      </c>
      <c r="F568" t="s">
        <v>18</v>
      </c>
      <c r="G568" t="s">
        <v>19</v>
      </c>
      <c r="H568" t="s">
        <v>27</v>
      </c>
      <c r="I568" t="s">
        <v>35</v>
      </c>
      <c r="J568" t="s">
        <v>22</v>
      </c>
      <c r="L568" t="s">
        <v>81</v>
      </c>
      <c r="O568" t="s">
        <v>34</v>
      </c>
      <c r="P568" s="1">
        <v>39722.390439814815</v>
      </c>
      <c r="Q568" t="s">
        <v>3060</v>
      </c>
    </row>
    <row r="569" spans="2:17" x14ac:dyDescent="0.35">
      <c r="B569" t="s">
        <v>327</v>
      </c>
      <c r="C569" t="s">
        <v>16</v>
      </c>
      <c r="D569">
        <v>8386</v>
      </c>
      <c r="E569" t="s">
        <v>17</v>
      </c>
      <c r="F569" t="s">
        <v>380</v>
      </c>
      <c r="G569" t="s">
        <v>19</v>
      </c>
      <c r="J569" t="s">
        <v>22</v>
      </c>
      <c r="L569" t="s">
        <v>31</v>
      </c>
      <c r="O569" t="s">
        <v>24</v>
      </c>
      <c r="P569" s="1">
        <v>39984.689733796295</v>
      </c>
      <c r="Q569" t="s">
        <v>3060</v>
      </c>
    </row>
    <row r="570" spans="2:17" x14ac:dyDescent="0.35">
      <c r="B570" t="s">
        <v>221</v>
      </c>
      <c r="C570" t="s">
        <v>16</v>
      </c>
      <c r="D570">
        <v>8456</v>
      </c>
      <c r="E570" t="s">
        <v>17</v>
      </c>
      <c r="F570" t="s">
        <v>18</v>
      </c>
      <c r="G570" t="s">
        <v>19</v>
      </c>
      <c r="H570" t="s">
        <v>27</v>
      </c>
      <c r="I570" t="s">
        <v>256</v>
      </c>
      <c r="J570" t="s">
        <v>22</v>
      </c>
      <c r="L570" t="s">
        <v>139</v>
      </c>
      <c r="N570" t="s">
        <v>381</v>
      </c>
      <c r="O570" t="s">
        <v>34</v>
      </c>
      <c r="P570" s="1">
        <v>40569.569282407407</v>
      </c>
      <c r="Q570" t="s">
        <v>3060</v>
      </c>
    </row>
    <row r="571" spans="2:17" x14ac:dyDescent="0.35">
      <c r="B571" t="s">
        <v>186</v>
      </c>
      <c r="C571" t="s">
        <v>25</v>
      </c>
      <c r="D571">
        <v>8463</v>
      </c>
      <c r="E571" t="s">
        <v>17</v>
      </c>
      <c r="F571" t="s">
        <v>18</v>
      </c>
      <c r="G571" t="s">
        <v>19</v>
      </c>
      <c r="I571" t="s">
        <v>382</v>
      </c>
      <c r="J571" t="s">
        <v>22</v>
      </c>
      <c r="O571" t="s">
        <v>24</v>
      </c>
      <c r="P571" s="1">
        <v>39803.557673611111</v>
      </c>
      <c r="Q571" t="s">
        <v>3060</v>
      </c>
    </row>
    <row r="572" spans="2:17" x14ac:dyDescent="0.35">
      <c r="B572" t="s">
        <v>221</v>
      </c>
      <c r="C572" t="s">
        <v>25</v>
      </c>
      <c r="D572">
        <v>8494</v>
      </c>
      <c r="E572" t="s">
        <v>17</v>
      </c>
      <c r="F572" t="s">
        <v>18</v>
      </c>
      <c r="G572" t="s">
        <v>19</v>
      </c>
      <c r="H572" t="s">
        <v>27</v>
      </c>
      <c r="I572" t="s">
        <v>265</v>
      </c>
      <c r="J572" t="s">
        <v>43</v>
      </c>
      <c r="L572" t="s">
        <v>315</v>
      </c>
      <c r="O572" t="s">
        <v>34</v>
      </c>
      <c r="P572" s="1">
        <v>39915.119768518518</v>
      </c>
      <c r="Q572" t="s">
        <v>3060</v>
      </c>
    </row>
    <row r="573" spans="2:17" x14ac:dyDescent="0.35">
      <c r="B573" t="s">
        <v>221</v>
      </c>
      <c r="C573" t="s">
        <v>25</v>
      </c>
      <c r="D573">
        <v>8516</v>
      </c>
      <c r="E573" t="s">
        <v>17</v>
      </c>
      <c r="F573" t="s">
        <v>18</v>
      </c>
      <c r="G573" t="s">
        <v>19</v>
      </c>
      <c r="H573" t="s">
        <v>27</v>
      </c>
      <c r="I573" t="s">
        <v>383</v>
      </c>
      <c r="J573" t="s">
        <v>22</v>
      </c>
      <c r="L573" t="s">
        <v>132</v>
      </c>
      <c r="O573" t="s">
        <v>34</v>
      </c>
      <c r="P573" s="1">
        <v>40170.641203703701</v>
      </c>
      <c r="Q573" t="s">
        <v>3060</v>
      </c>
    </row>
    <row r="574" spans="2:17" x14ac:dyDescent="0.35">
      <c r="B574" t="s">
        <v>186</v>
      </c>
      <c r="C574" t="s">
        <v>25</v>
      </c>
      <c r="D574">
        <v>8538</v>
      </c>
      <c r="I574" t="s">
        <v>28</v>
      </c>
      <c r="N574" t="s">
        <v>384</v>
      </c>
      <c r="P574" t="s">
        <v>39</v>
      </c>
      <c r="Q574" t="s">
        <v>3060</v>
      </c>
    </row>
    <row r="575" spans="2:17" x14ac:dyDescent="0.35">
      <c r="B575" t="s">
        <v>327</v>
      </c>
      <c r="C575" t="s">
        <v>25</v>
      </c>
      <c r="D575">
        <v>8562</v>
      </c>
      <c r="E575" t="s">
        <v>17</v>
      </c>
      <c r="F575" t="s">
        <v>18</v>
      </c>
      <c r="G575" t="s">
        <v>19</v>
      </c>
      <c r="H575" t="s">
        <v>27</v>
      </c>
      <c r="I575" t="s">
        <v>385</v>
      </c>
      <c r="J575" t="s">
        <v>22</v>
      </c>
      <c r="L575" t="s">
        <v>31</v>
      </c>
      <c r="O575" t="s">
        <v>24</v>
      </c>
      <c r="P575" s="1">
        <v>40092.39329861111</v>
      </c>
      <c r="Q575" t="s">
        <v>3060</v>
      </c>
    </row>
    <row r="576" spans="2:17" x14ac:dyDescent="0.35">
      <c r="B576" t="s">
        <v>327</v>
      </c>
      <c r="C576" t="s">
        <v>25</v>
      </c>
      <c r="D576">
        <v>8600</v>
      </c>
      <c r="I576" t="s">
        <v>28</v>
      </c>
      <c r="N576" t="s">
        <v>328</v>
      </c>
      <c r="P576" t="s">
        <v>39</v>
      </c>
      <c r="Q576" t="s">
        <v>3060</v>
      </c>
    </row>
    <row r="577" spans="2:17" x14ac:dyDescent="0.35">
      <c r="B577" t="s">
        <v>186</v>
      </c>
      <c r="C577" t="s">
        <v>25</v>
      </c>
      <c r="D577">
        <v>8611</v>
      </c>
      <c r="E577" t="s">
        <v>17</v>
      </c>
      <c r="F577" t="s">
        <v>18</v>
      </c>
      <c r="G577" t="s">
        <v>19</v>
      </c>
      <c r="H577" t="s">
        <v>27</v>
      </c>
      <c r="I577" t="s">
        <v>65</v>
      </c>
      <c r="J577" t="s">
        <v>22</v>
      </c>
      <c r="O577" t="s">
        <v>24</v>
      </c>
      <c r="P577" s="1">
        <v>40198.579918981479</v>
      </c>
      <c r="Q577" t="s">
        <v>3060</v>
      </c>
    </row>
    <row r="578" spans="2:17" x14ac:dyDescent="0.35">
      <c r="B578" t="s">
        <v>314</v>
      </c>
      <c r="C578" t="s">
        <v>25</v>
      </c>
      <c r="D578">
        <v>8634</v>
      </c>
      <c r="E578" t="s">
        <v>17</v>
      </c>
      <c r="F578" t="s">
        <v>18</v>
      </c>
      <c r="G578" t="s">
        <v>19</v>
      </c>
      <c r="H578" t="s">
        <v>27</v>
      </c>
      <c r="I578" t="s">
        <v>71</v>
      </c>
      <c r="J578" t="s">
        <v>22</v>
      </c>
      <c r="L578" t="s">
        <v>132</v>
      </c>
      <c r="N578" t="s">
        <v>387</v>
      </c>
      <c r="O578" t="s">
        <v>34</v>
      </c>
      <c r="P578" s="1">
        <v>40273.694386574076</v>
      </c>
      <c r="Q578" t="s">
        <v>3060</v>
      </c>
    </row>
    <row r="579" spans="2:17" x14ac:dyDescent="0.35">
      <c r="B579" t="s">
        <v>314</v>
      </c>
      <c r="C579" t="s">
        <v>25</v>
      </c>
      <c r="D579">
        <v>8636</v>
      </c>
      <c r="E579" t="s">
        <v>17</v>
      </c>
      <c r="F579" t="s">
        <v>18</v>
      </c>
      <c r="G579" t="s">
        <v>19</v>
      </c>
      <c r="H579" t="s">
        <v>27</v>
      </c>
      <c r="I579" t="s">
        <v>80</v>
      </c>
      <c r="J579" t="s">
        <v>217</v>
      </c>
      <c r="K579">
        <v>464</v>
      </c>
      <c r="O579" t="s">
        <v>34</v>
      </c>
      <c r="P579" s="1">
        <v>39944.601122685184</v>
      </c>
      <c r="Q579" t="s">
        <v>3060</v>
      </c>
    </row>
    <row r="580" spans="2:17" x14ac:dyDescent="0.35">
      <c r="B580" t="s">
        <v>59</v>
      </c>
      <c r="C580" t="s">
        <v>25</v>
      </c>
      <c r="D580">
        <v>8637</v>
      </c>
      <c r="E580" t="s">
        <v>17</v>
      </c>
      <c r="F580" t="s">
        <v>18</v>
      </c>
      <c r="I580" t="s">
        <v>37</v>
      </c>
      <c r="J580" t="s">
        <v>22</v>
      </c>
      <c r="O580" t="s">
        <v>24</v>
      </c>
      <c r="P580" s="1">
        <v>39889.966087962966</v>
      </c>
      <c r="Q580" t="s">
        <v>3060</v>
      </c>
    </row>
    <row r="581" spans="2:17" x14ac:dyDescent="0.35">
      <c r="B581" t="s">
        <v>314</v>
      </c>
      <c r="C581" t="s">
        <v>25</v>
      </c>
      <c r="D581">
        <v>8638</v>
      </c>
      <c r="E581" t="s">
        <v>17</v>
      </c>
      <c r="F581" t="s">
        <v>18</v>
      </c>
      <c r="J581" t="s">
        <v>22</v>
      </c>
      <c r="O581" t="s">
        <v>24</v>
      </c>
      <c r="P581" s="1">
        <v>40638.931608796294</v>
      </c>
      <c r="Q581" t="s">
        <v>3060</v>
      </c>
    </row>
    <row r="582" spans="2:17" x14ac:dyDescent="0.35">
      <c r="B582" t="s">
        <v>327</v>
      </c>
      <c r="C582" t="s">
        <v>25</v>
      </c>
      <c r="D582">
        <v>8678</v>
      </c>
      <c r="E582" t="s">
        <v>17</v>
      </c>
      <c r="F582" t="s">
        <v>18</v>
      </c>
      <c r="G582" t="s">
        <v>19</v>
      </c>
      <c r="H582" t="s">
        <v>27</v>
      </c>
      <c r="I582" t="s">
        <v>388</v>
      </c>
      <c r="J582" t="s">
        <v>22</v>
      </c>
      <c r="L582" t="s">
        <v>31</v>
      </c>
      <c r="O582" t="s">
        <v>24</v>
      </c>
      <c r="P582" s="1">
        <v>39791.626342592594</v>
      </c>
      <c r="Q582" t="s">
        <v>3060</v>
      </c>
    </row>
    <row r="583" spans="2:17" x14ac:dyDescent="0.35">
      <c r="B583" t="s">
        <v>327</v>
      </c>
      <c r="C583" t="s">
        <v>16</v>
      </c>
      <c r="D583">
        <v>8709</v>
      </c>
      <c r="E583" t="s">
        <v>17</v>
      </c>
      <c r="F583" t="s">
        <v>18</v>
      </c>
      <c r="G583" t="s">
        <v>19</v>
      </c>
      <c r="H583" t="s">
        <v>27</v>
      </c>
      <c r="I583" t="s">
        <v>35</v>
      </c>
      <c r="J583" t="s">
        <v>22</v>
      </c>
      <c r="O583" t="s">
        <v>24</v>
      </c>
      <c r="P583" s="1">
        <v>39905.564421296294</v>
      </c>
      <c r="Q583" t="s">
        <v>3060</v>
      </c>
    </row>
    <row r="584" spans="2:17" x14ac:dyDescent="0.35">
      <c r="B584" t="s">
        <v>327</v>
      </c>
      <c r="C584" t="s">
        <v>25</v>
      </c>
      <c r="D584">
        <v>8792</v>
      </c>
      <c r="E584" t="s">
        <v>17</v>
      </c>
      <c r="F584" t="s">
        <v>18</v>
      </c>
      <c r="G584" t="s">
        <v>19</v>
      </c>
      <c r="I584" t="s">
        <v>389</v>
      </c>
      <c r="J584" t="s">
        <v>22</v>
      </c>
      <c r="N584" t="s">
        <v>390</v>
      </c>
      <c r="O584" t="s">
        <v>24</v>
      </c>
      <c r="P584" s="1">
        <v>40816.868437500001</v>
      </c>
      <c r="Q584" t="s">
        <v>3060</v>
      </c>
    </row>
    <row r="585" spans="2:17" x14ac:dyDescent="0.35">
      <c r="B585" t="s">
        <v>327</v>
      </c>
      <c r="C585" t="s">
        <v>25</v>
      </c>
      <c r="D585">
        <v>8808</v>
      </c>
      <c r="E585" t="s">
        <v>17</v>
      </c>
      <c r="F585" t="s">
        <v>18</v>
      </c>
      <c r="G585" t="s">
        <v>19</v>
      </c>
      <c r="H585" t="s">
        <v>27</v>
      </c>
      <c r="I585" t="s">
        <v>224</v>
      </c>
      <c r="J585" t="s">
        <v>22</v>
      </c>
      <c r="N585" t="s">
        <v>391</v>
      </c>
      <c r="O585" t="s">
        <v>24</v>
      </c>
      <c r="P585" s="1">
        <v>41100.745162037034</v>
      </c>
      <c r="Q585" t="s">
        <v>3060</v>
      </c>
    </row>
    <row r="586" spans="2:17" x14ac:dyDescent="0.35">
      <c r="B586" t="s">
        <v>186</v>
      </c>
      <c r="C586" t="s">
        <v>25</v>
      </c>
      <c r="D586">
        <v>8856</v>
      </c>
      <c r="E586" t="s">
        <v>17</v>
      </c>
      <c r="F586" t="s">
        <v>18</v>
      </c>
      <c r="G586" t="s">
        <v>19</v>
      </c>
      <c r="H586" t="s">
        <v>27</v>
      </c>
      <c r="I586" t="s">
        <v>392</v>
      </c>
      <c r="J586" t="s">
        <v>22</v>
      </c>
      <c r="L586" t="s">
        <v>168</v>
      </c>
      <c r="N586" t="s">
        <v>393</v>
      </c>
      <c r="O586" t="s">
        <v>24</v>
      </c>
      <c r="P586" s="1">
        <v>40259.622476851851</v>
      </c>
      <c r="Q586" t="s">
        <v>3060</v>
      </c>
    </row>
    <row r="587" spans="2:17" x14ac:dyDescent="0.35">
      <c r="B587" t="s">
        <v>221</v>
      </c>
      <c r="C587" t="s">
        <v>16</v>
      </c>
      <c r="D587">
        <v>8871</v>
      </c>
      <c r="E587" t="s">
        <v>17</v>
      </c>
      <c r="F587" t="s">
        <v>18</v>
      </c>
      <c r="G587" t="s">
        <v>19</v>
      </c>
      <c r="H587" t="s">
        <v>27</v>
      </c>
      <c r="I587" t="s">
        <v>28</v>
      </c>
      <c r="J587" t="s">
        <v>114</v>
      </c>
      <c r="L587" t="s">
        <v>31</v>
      </c>
      <c r="O587" t="s">
        <v>34</v>
      </c>
      <c r="P587" s="1">
        <v>41074.781238425923</v>
      </c>
      <c r="Q587" t="s">
        <v>3060</v>
      </c>
    </row>
    <row r="588" spans="2:17" x14ac:dyDescent="0.35">
      <c r="B588" t="s">
        <v>221</v>
      </c>
      <c r="C588" t="s">
        <v>16</v>
      </c>
      <c r="D588">
        <v>8874</v>
      </c>
      <c r="E588" t="s">
        <v>17</v>
      </c>
      <c r="F588" t="s">
        <v>18</v>
      </c>
      <c r="G588" t="s">
        <v>19</v>
      </c>
      <c r="I588" t="s">
        <v>143</v>
      </c>
      <c r="J588" t="s">
        <v>22</v>
      </c>
      <c r="O588" t="s">
        <v>24</v>
      </c>
      <c r="P588" s="1">
        <v>40186.734502314815</v>
      </c>
      <c r="Q588" t="s">
        <v>3060</v>
      </c>
    </row>
    <row r="589" spans="2:17" x14ac:dyDescent="0.35">
      <c r="B589" t="s">
        <v>221</v>
      </c>
      <c r="C589" t="s">
        <v>16</v>
      </c>
      <c r="D589">
        <v>8880</v>
      </c>
      <c r="I589" t="s">
        <v>28</v>
      </c>
      <c r="P589" t="s">
        <v>39</v>
      </c>
      <c r="Q589" t="s">
        <v>3060</v>
      </c>
    </row>
    <row r="590" spans="2:17" x14ac:dyDescent="0.35">
      <c r="B590" t="s">
        <v>221</v>
      </c>
      <c r="C590" t="s">
        <v>16</v>
      </c>
      <c r="D590">
        <v>8891</v>
      </c>
      <c r="E590" t="s">
        <v>17</v>
      </c>
      <c r="F590" t="s">
        <v>18</v>
      </c>
      <c r="G590" t="s">
        <v>19</v>
      </c>
      <c r="H590" t="s">
        <v>27</v>
      </c>
      <c r="I590" t="s">
        <v>394</v>
      </c>
      <c r="J590" t="s">
        <v>22</v>
      </c>
      <c r="L590" t="s">
        <v>139</v>
      </c>
      <c r="O590" t="s">
        <v>34</v>
      </c>
      <c r="P590" s="1">
        <v>40509.219444444447</v>
      </c>
      <c r="Q590" t="s">
        <v>3060</v>
      </c>
    </row>
    <row r="591" spans="2:17" x14ac:dyDescent="0.35">
      <c r="B591" t="s">
        <v>327</v>
      </c>
      <c r="C591" t="s">
        <v>16</v>
      </c>
      <c r="D591">
        <v>8916</v>
      </c>
      <c r="E591" t="s">
        <v>17</v>
      </c>
      <c r="F591" t="s">
        <v>18</v>
      </c>
      <c r="G591" t="s">
        <v>38</v>
      </c>
      <c r="H591" t="s">
        <v>27</v>
      </c>
      <c r="I591" t="s">
        <v>316</v>
      </c>
      <c r="J591" t="s">
        <v>22</v>
      </c>
      <c r="L591" t="s">
        <v>139</v>
      </c>
      <c r="O591" t="s">
        <v>24</v>
      </c>
      <c r="P591" s="1">
        <v>39685.61891203704</v>
      </c>
      <c r="Q591" t="s">
        <v>3060</v>
      </c>
    </row>
    <row r="592" spans="2:17" x14ac:dyDescent="0.35">
      <c r="B592" t="s">
        <v>186</v>
      </c>
      <c r="C592" t="s">
        <v>16</v>
      </c>
      <c r="D592">
        <v>8994</v>
      </c>
      <c r="E592" t="s">
        <v>17</v>
      </c>
      <c r="F592" t="s">
        <v>18</v>
      </c>
      <c r="G592" t="s">
        <v>19</v>
      </c>
      <c r="H592" t="s">
        <v>27</v>
      </c>
      <c r="I592" t="s">
        <v>35</v>
      </c>
      <c r="J592" t="s">
        <v>86</v>
      </c>
      <c r="L592" t="s">
        <v>139</v>
      </c>
      <c r="N592" t="s">
        <v>395</v>
      </c>
      <c r="O592" t="s">
        <v>24</v>
      </c>
      <c r="P592" s="1">
        <v>41100.717395833337</v>
      </c>
      <c r="Q592" t="s">
        <v>3060</v>
      </c>
    </row>
    <row r="593" spans="2:17" x14ac:dyDescent="0.35">
      <c r="B593" t="s">
        <v>314</v>
      </c>
      <c r="C593" t="s">
        <v>25</v>
      </c>
      <c r="D593">
        <v>9009</v>
      </c>
      <c r="E593" t="s">
        <v>17</v>
      </c>
      <c r="F593" t="s">
        <v>18</v>
      </c>
      <c r="G593" t="s">
        <v>19</v>
      </c>
      <c r="H593" t="s">
        <v>27</v>
      </c>
      <c r="I593" t="s">
        <v>35</v>
      </c>
      <c r="J593" t="s">
        <v>217</v>
      </c>
      <c r="K593">
        <v>461</v>
      </c>
      <c r="L593" t="s">
        <v>315</v>
      </c>
      <c r="O593" t="s">
        <v>34</v>
      </c>
      <c r="P593" s="1">
        <v>41062.891724537039</v>
      </c>
      <c r="Q593" t="s">
        <v>3060</v>
      </c>
    </row>
    <row r="594" spans="2:17" x14ac:dyDescent="0.35">
      <c r="B594" t="s">
        <v>314</v>
      </c>
      <c r="C594" t="s">
        <v>25</v>
      </c>
      <c r="D594">
        <v>9019</v>
      </c>
      <c r="E594" t="s">
        <v>17</v>
      </c>
      <c r="F594" t="s">
        <v>18</v>
      </c>
      <c r="G594" t="s">
        <v>19</v>
      </c>
      <c r="H594" t="s">
        <v>27</v>
      </c>
      <c r="I594" t="s">
        <v>369</v>
      </c>
      <c r="J594" t="s">
        <v>22</v>
      </c>
      <c r="O594" t="s">
        <v>34</v>
      </c>
      <c r="P594" s="1">
        <v>39784.336608796293</v>
      </c>
      <c r="Q594" t="s">
        <v>3060</v>
      </c>
    </row>
    <row r="595" spans="2:17" x14ac:dyDescent="0.35">
      <c r="B595" t="s">
        <v>314</v>
      </c>
      <c r="C595" t="s">
        <v>25</v>
      </c>
      <c r="D595">
        <v>9020</v>
      </c>
      <c r="E595" t="s">
        <v>17</v>
      </c>
      <c r="F595" t="s">
        <v>18</v>
      </c>
      <c r="G595" t="s">
        <v>19</v>
      </c>
      <c r="H595" t="s">
        <v>27</v>
      </c>
      <c r="I595" t="s">
        <v>45</v>
      </c>
      <c r="J595" t="s">
        <v>22</v>
      </c>
      <c r="L595" t="s">
        <v>81</v>
      </c>
      <c r="M595">
        <v>1935</v>
      </c>
      <c r="O595" t="s">
        <v>34</v>
      </c>
      <c r="P595" s="1">
        <v>40301.881284722222</v>
      </c>
      <c r="Q595" t="s">
        <v>3060</v>
      </c>
    </row>
    <row r="596" spans="2:17" x14ac:dyDescent="0.35">
      <c r="B596" t="s">
        <v>314</v>
      </c>
      <c r="C596" t="s">
        <v>25</v>
      </c>
      <c r="D596">
        <v>9027</v>
      </c>
      <c r="E596" t="s">
        <v>17</v>
      </c>
      <c r="F596" t="s">
        <v>18</v>
      </c>
      <c r="G596" t="s">
        <v>19</v>
      </c>
      <c r="H596" t="s">
        <v>27</v>
      </c>
      <c r="I596" t="s">
        <v>28</v>
      </c>
      <c r="J596" t="s">
        <v>22</v>
      </c>
      <c r="L596" t="s">
        <v>81</v>
      </c>
      <c r="O596" t="s">
        <v>24</v>
      </c>
      <c r="P596" s="1">
        <v>39801.993900462963</v>
      </c>
      <c r="Q596" t="s">
        <v>3060</v>
      </c>
    </row>
    <row r="597" spans="2:17" x14ac:dyDescent="0.35">
      <c r="B597" t="s">
        <v>314</v>
      </c>
      <c r="C597" t="s">
        <v>25</v>
      </c>
      <c r="D597">
        <v>9037</v>
      </c>
      <c r="E597" t="s">
        <v>17</v>
      </c>
      <c r="F597" t="s">
        <v>18</v>
      </c>
      <c r="G597" t="s">
        <v>19</v>
      </c>
      <c r="H597" t="s">
        <v>27</v>
      </c>
      <c r="I597" t="s">
        <v>65</v>
      </c>
      <c r="J597" t="s">
        <v>22</v>
      </c>
      <c r="O597" t="s">
        <v>34</v>
      </c>
      <c r="P597" s="1">
        <v>40198.581701388888</v>
      </c>
      <c r="Q597" t="s">
        <v>3060</v>
      </c>
    </row>
    <row r="598" spans="2:17" x14ac:dyDescent="0.35">
      <c r="B598" t="s">
        <v>314</v>
      </c>
      <c r="C598" t="s">
        <v>16</v>
      </c>
      <c r="D598">
        <v>9047</v>
      </c>
      <c r="E598" t="s">
        <v>17</v>
      </c>
      <c r="F598" t="s">
        <v>18</v>
      </c>
      <c r="G598" t="s">
        <v>19</v>
      </c>
      <c r="H598" t="s">
        <v>27</v>
      </c>
      <c r="I598" t="s">
        <v>396</v>
      </c>
      <c r="J598" t="s">
        <v>22</v>
      </c>
      <c r="L598" t="s">
        <v>397</v>
      </c>
      <c r="O598" t="s">
        <v>34</v>
      </c>
      <c r="P598" s="1">
        <v>40281.391134259262</v>
      </c>
      <c r="Q598" t="s">
        <v>3060</v>
      </c>
    </row>
    <row r="599" spans="2:17" x14ac:dyDescent="0.35">
      <c r="B599" t="s">
        <v>221</v>
      </c>
      <c r="C599" t="s">
        <v>25</v>
      </c>
      <c r="D599">
        <v>9053</v>
      </c>
      <c r="E599" t="s">
        <v>17</v>
      </c>
      <c r="F599" t="s">
        <v>18</v>
      </c>
      <c r="G599" t="s">
        <v>19</v>
      </c>
      <c r="H599" t="s">
        <v>27</v>
      </c>
      <c r="I599" t="s">
        <v>35</v>
      </c>
      <c r="J599" t="s">
        <v>22</v>
      </c>
      <c r="L599" t="s">
        <v>348</v>
      </c>
      <c r="O599" t="s">
        <v>24</v>
      </c>
      <c r="P599" s="1">
        <v>40091.634606481479</v>
      </c>
      <c r="Q599" t="s">
        <v>3060</v>
      </c>
    </row>
    <row r="600" spans="2:17" x14ac:dyDescent="0.35">
      <c r="B600" t="s">
        <v>221</v>
      </c>
      <c r="C600" t="s">
        <v>25</v>
      </c>
      <c r="D600">
        <v>9086</v>
      </c>
      <c r="E600" t="s">
        <v>17</v>
      </c>
      <c r="F600" t="s">
        <v>18</v>
      </c>
      <c r="G600" t="s">
        <v>19</v>
      </c>
      <c r="H600" t="s">
        <v>27</v>
      </c>
      <c r="I600" t="s">
        <v>398</v>
      </c>
      <c r="J600" t="s">
        <v>22</v>
      </c>
      <c r="K600">
        <v>460</v>
      </c>
      <c r="L600" t="s">
        <v>132</v>
      </c>
      <c r="O600" t="s">
        <v>34</v>
      </c>
      <c r="P600" s="1">
        <v>40160.263356481482</v>
      </c>
      <c r="Q600" t="s">
        <v>3060</v>
      </c>
    </row>
    <row r="601" spans="2:17" x14ac:dyDescent="0.35">
      <c r="B601" t="s">
        <v>327</v>
      </c>
      <c r="C601" t="s">
        <v>16</v>
      </c>
      <c r="D601">
        <v>9121</v>
      </c>
      <c r="E601" t="s">
        <v>17</v>
      </c>
      <c r="F601" t="s">
        <v>18</v>
      </c>
      <c r="G601" t="s">
        <v>19</v>
      </c>
      <c r="H601" t="s">
        <v>27</v>
      </c>
      <c r="I601" t="s">
        <v>80</v>
      </c>
      <c r="J601" t="s">
        <v>217</v>
      </c>
      <c r="K601">
        <v>516</v>
      </c>
      <c r="O601" t="s">
        <v>24</v>
      </c>
      <c r="P601" s="1">
        <v>39919.451319444444</v>
      </c>
      <c r="Q601" t="s">
        <v>3060</v>
      </c>
    </row>
    <row r="602" spans="2:17" x14ac:dyDescent="0.35">
      <c r="B602" t="s">
        <v>221</v>
      </c>
      <c r="C602" t="s">
        <v>16</v>
      </c>
      <c r="D602">
        <v>9163</v>
      </c>
      <c r="E602" t="s">
        <v>17</v>
      </c>
      <c r="F602" t="s">
        <v>18</v>
      </c>
      <c r="G602" t="s">
        <v>19</v>
      </c>
      <c r="H602" t="s">
        <v>27</v>
      </c>
      <c r="I602" t="s">
        <v>399</v>
      </c>
      <c r="J602" t="s">
        <v>22</v>
      </c>
      <c r="L602" t="s">
        <v>139</v>
      </c>
      <c r="O602" t="s">
        <v>34</v>
      </c>
      <c r="P602" s="1">
        <v>40343.850405092591</v>
      </c>
      <c r="Q602" t="s">
        <v>3060</v>
      </c>
    </row>
    <row r="603" spans="2:17" x14ac:dyDescent="0.35">
      <c r="B603" t="s">
        <v>221</v>
      </c>
      <c r="C603" t="s">
        <v>16</v>
      </c>
      <c r="D603">
        <v>9168</v>
      </c>
      <c r="E603" t="s">
        <v>17</v>
      </c>
      <c r="F603" t="s">
        <v>18</v>
      </c>
      <c r="G603" t="s">
        <v>19</v>
      </c>
      <c r="H603" t="s">
        <v>27</v>
      </c>
      <c r="I603" t="s">
        <v>28</v>
      </c>
      <c r="J603" t="s">
        <v>304</v>
      </c>
      <c r="L603" t="s">
        <v>139</v>
      </c>
      <c r="O603" t="s">
        <v>34</v>
      </c>
      <c r="P603" s="1">
        <v>39989.385034722225</v>
      </c>
      <c r="Q603" t="s">
        <v>3060</v>
      </c>
    </row>
    <row r="604" spans="2:17" x14ac:dyDescent="0.35">
      <c r="B604" t="s">
        <v>221</v>
      </c>
      <c r="C604" t="s">
        <v>16</v>
      </c>
      <c r="D604">
        <v>9195</v>
      </c>
      <c r="E604" t="s">
        <v>17</v>
      </c>
      <c r="F604" t="s">
        <v>18</v>
      </c>
      <c r="G604" t="s">
        <v>19</v>
      </c>
      <c r="H604" t="s">
        <v>27</v>
      </c>
      <c r="I604" t="s">
        <v>400</v>
      </c>
      <c r="J604" t="s">
        <v>22</v>
      </c>
      <c r="L604" t="s">
        <v>139</v>
      </c>
      <c r="O604" t="s">
        <v>34</v>
      </c>
      <c r="P604" s="1">
        <v>40830.342083333337</v>
      </c>
      <c r="Q604" t="s">
        <v>3060</v>
      </c>
    </row>
    <row r="605" spans="2:17" x14ac:dyDescent="0.35">
      <c r="B605" t="s">
        <v>327</v>
      </c>
      <c r="C605" t="s">
        <v>25</v>
      </c>
      <c r="D605">
        <v>9207</v>
      </c>
      <c r="E605" t="s">
        <v>17</v>
      </c>
      <c r="F605" t="s">
        <v>18</v>
      </c>
      <c r="G605" t="s">
        <v>38</v>
      </c>
      <c r="H605" t="s">
        <v>27</v>
      </c>
      <c r="I605" t="s">
        <v>98</v>
      </c>
      <c r="J605" t="s">
        <v>22</v>
      </c>
      <c r="L605" t="s">
        <v>94</v>
      </c>
      <c r="N605" t="s">
        <v>401</v>
      </c>
      <c r="O605" t="s">
        <v>24</v>
      </c>
      <c r="P605" s="1">
        <v>39674.358518518522</v>
      </c>
      <c r="Q605" t="s">
        <v>3060</v>
      </c>
    </row>
    <row r="606" spans="2:17" x14ac:dyDescent="0.35">
      <c r="B606" t="s">
        <v>327</v>
      </c>
      <c r="C606" t="s">
        <v>25</v>
      </c>
      <c r="D606">
        <v>9217</v>
      </c>
      <c r="E606" t="s">
        <v>17</v>
      </c>
      <c r="F606" t="s">
        <v>18</v>
      </c>
      <c r="G606" t="s">
        <v>19</v>
      </c>
      <c r="H606" t="s">
        <v>27</v>
      </c>
      <c r="I606" t="s">
        <v>402</v>
      </c>
      <c r="J606" t="s">
        <v>22</v>
      </c>
      <c r="O606" t="s">
        <v>24</v>
      </c>
      <c r="P606" s="1">
        <v>39708.356365740743</v>
      </c>
      <c r="Q606" t="s">
        <v>3060</v>
      </c>
    </row>
    <row r="607" spans="2:17" x14ac:dyDescent="0.35">
      <c r="B607" t="s">
        <v>327</v>
      </c>
      <c r="C607" t="s">
        <v>25</v>
      </c>
      <c r="D607">
        <v>9231</v>
      </c>
      <c r="E607" t="s">
        <v>17</v>
      </c>
      <c r="F607" t="s">
        <v>18</v>
      </c>
      <c r="G607" t="s">
        <v>19</v>
      </c>
      <c r="H607" t="s">
        <v>27</v>
      </c>
      <c r="I607" t="s">
        <v>28</v>
      </c>
      <c r="J607" t="s">
        <v>22</v>
      </c>
      <c r="M607" s="2">
        <v>22256</v>
      </c>
      <c r="O607" t="s">
        <v>167</v>
      </c>
      <c r="P607" s="1">
        <v>39831.902870370373</v>
      </c>
      <c r="Q607" t="s">
        <v>3060</v>
      </c>
    </row>
    <row r="608" spans="2:17" x14ac:dyDescent="0.35">
      <c r="B608" t="s">
        <v>314</v>
      </c>
      <c r="C608" t="s">
        <v>25</v>
      </c>
      <c r="D608">
        <v>9276</v>
      </c>
      <c r="I608" t="s">
        <v>28</v>
      </c>
      <c r="N608" t="s">
        <v>403</v>
      </c>
      <c r="P608" t="s">
        <v>39</v>
      </c>
      <c r="Q608" t="s">
        <v>3060</v>
      </c>
    </row>
    <row r="609" spans="2:17" x14ac:dyDescent="0.35">
      <c r="B609" t="s">
        <v>221</v>
      </c>
      <c r="C609" t="s">
        <v>25</v>
      </c>
      <c r="D609">
        <v>9284</v>
      </c>
      <c r="E609" t="s">
        <v>17</v>
      </c>
      <c r="F609" t="s">
        <v>18</v>
      </c>
      <c r="G609" t="s">
        <v>96</v>
      </c>
      <c r="H609" t="s">
        <v>27</v>
      </c>
      <c r="I609" t="s">
        <v>404</v>
      </c>
      <c r="J609" t="s">
        <v>22</v>
      </c>
      <c r="L609" t="s">
        <v>31</v>
      </c>
      <c r="M609" t="s">
        <v>405</v>
      </c>
      <c r="N609" t="s">
        <v>406</v>
      </c>
      <c r="O609" t="s">
        <v>34</v>
      </c>
      <c r="P609" s="1">
        <v>40830.766886574071</v>
      </c>
      <c r="Q609" t="s">
        <v>3060</v>
      </c>
    </row>
    <row r="610" spans="2:17" x14ac:dyDescent="0.35">
      <c r="B610" t="s">
        <v>221</v>
      </c>
      <c r="C610" t="s">
        <v>25</v>
      </c>
      <c r="D610">
        <v>9303</v>
      </c>
      <c r="I610" t="s">
        <v>50</v>
      </c>
      <c r="P610" t="s">
        <v>39</v>
      </c>
      <c r="Q610" t="s">
        <v>3060</v>
      </c>
    </row>
    <row r="611" spans="2:17" x14ac:dyDescent="0.35">
      <c r="B611" t="s">
        <v>221</v>
      </c>
      <c r="C611" t="s">
        <v>25</v>
      </c>
      <c r="D611">
        <v>9320</v>
      </c>
      <c r="E611" t="s">
        <v>17</v>
      </c>
      <c r="F611" t="s">
        <v>18</v>
      </c>
      <c r="G611" t="s">
        <v>19</v>
      </c>
      <c r="H611" t="s">
        <v>27</v>
      </c>
      <c r="J611" t="s">
        <v>22</v>
      </c>
      <c r="L611" t="s">
        <v>31</v>
      </c>
      <c r="O611" t="s">
        <v>34</v>
      </c>
      <c r="P611" s="1">
        <v>40452.98541666667</v>
      </c>
      <c r="Q611" t="s">
        <v>3060</v>
      </c>
    </row>
    <row r="612" spans="2:17" x14ac:dyDescent="0.35">
      <c r="B612" t="s">
        <v>221</v>
      </c>
      <c r="C612" t="s">
        <v>16</v>
      </c>
      <c r="D612">
        <v>9327</v>
      </c>
      <c r="E612" t="s">
        <v>17</v>
      </c>
      <c r="F612" t="s">
        <v>18</v>
      </c>
      <c r="G612" t="s">
        <v>19</v>
      </c>
      <c r="H612" t="s">
        <v>27</v>
      </c>
      <c r="I612" t="s">
        <v>37</v>
      </c>
      <c r="J612" t="s">
        <v>22</v>
      </c>
      <c r="O612" t="s">
        <v>34</v>
      </c>
      <c r="P612" s="1">
        <v>40052.545972222222</v>
      </c>
      <c r="Q612" t="s">
        <v>3060</v>
      </c>
    </row>
    <row r="613" spans="2:17" x14ac:dyDescent="0.35">
      <c r="B613" t="s">
        <v>221</v>
      </c>
      <c r="C613" t="s">
        <v>16</v>
      </c>
      <c r="D613">
        <v>9341</v>
      </c>
      <c r="E613" t="s">
        <v>17</v>
      </c>
      <c r="F613" t="s">
        <v>18</v>
      </c>
      <c r="G613" t="s">
        <v>19</v>
      </c>
      <c r="H613" t="s">
        <v>27</v>
      </c>
      <c r="I613" t="s">
        <v>112</v>
      </c>
      <c r="J613" t="s">
        <v>86</v>
      </c>
      <c r="O613" t="s">
        <v>24</v>
      </c>
      <c r="P613" s="1">
        <v>39776.589143518519</v>
      </c>
      <c r="Q613" t="s">
        <v>3060</v>
      </c>
    </row>
    <row r="614" spans="2:17" x14ac:dyDescent="0.35">
      <c r="B614" t="s">
        <v>59</v>
      </c>
      <c r="C614" t="s">
        <v>25</v>
      </c>
      <c r="D614">
        <v>9518</v>
      </c>
      <c r="E614" t="s">
        <v>17</v>
      </c>
      <c r="F614" t="s">
        <v>18</v>
      </c>
      <c r="G614" t="s">
        <v>96</v>
      </c>
      <c r="H614" t="s">
        <v>27</v>
      </c>
      <c r="I614" t="s">
        <v>407</v>
      </c>
      <c r="J614" t="s">
        <v>22</v>
      </c>
      <c r="L614" t="s">
        <v>168</v>
      </c>
      <c r="N614" t="s">
        <v>365</v>
      </c>
      <c r="O614" t="s">
        <v>24</v>
      </c>
      <c r="P614" s="1">
        <v>40883.724814814814</v>
      </c>
      <c r="Q614" t="s">
        <v>3060</v>
      </c>
    </row>
    <row r="615" spans="2:17" x14ac:dyDescent="0.35">
      <c r="B615" t="s">
        <v>186</v>
      </c>
      <c r="C615" t="s">
        <v>16</v>
      </c>
      <c r="D615">
        <v>9582</v>
      </c>
      <c r="E615" t="s">
        <v>17</v>
      </c>
      <c r="F615" t="s">
        <v>18</v>
      </c>
      <c r="H615" t="s">
        <v>27</v>
      </c>
      <c r="I615" t="s">
        <v>408</v>
      </c>
      <c r="J615" t="s">
        <v>264</v>
      </c>
      <c r="M615">
        <v>1941</v>
      </c>
      <c r="N615" t="s">
        <v>409</v>
      </c>
      <c r="O615" t="s">
        <v>24</v>
      </c>
      <c r="P615" s="1">
        <v>40692.887013888889</v>
      </c>
      <c r="Q615" t="s">
        <v>3060</v>
      </c>
    </row>
    <row r="616" spans="2:17" x14ac:dyDescent="0.35">
      <c r="B616" t="s">
        <v>186</v>
      </c>
      <c r="C616" t="s">
        <v>16</v>
      </c>
      <c r="D616">
        <v>9585</v>
      </c>
      <c r="I616" t="s">
        <v>37</v>
      </c>
      <c r="P616" t="s">
        <v>39</v>
      </c>
      <c r="Q616" t="s">
        <v>3060</v>
      </c>
    </row>
    <row r="617" spans="2:17" x14ac:dyDescent="0.35">
      <c r="B617" t="s">
        <v>314</v>
      </c>
      <c r="C617" t="s">
        <v>16</v>
      </c>
      <c r="D617">
        <v>9603</v>
      </c>
      <c r="I617" t="s">
        <v>37</v>
      </c>
      <c r="N617" t="s">
        <v>410</v>
      </c>
      <c r="P617" t="s">
        <v>39</v>
      </c>
      <c r="Q617" t="s">
        <v>3060</v>
      </c>
    </row>
    <row r="618" spans="2:17" x14ac:dyDescent="0.35">
      <c r="B618" t="s">
        <v>314</v>
      </c>
      <c r="C618" t="s">
        <v>16</v>
      </c>
      <c r="D618">
        <v>9616</v>
      </c>
      <c r="E618" t="s">
        <v>17</v>
      </c>
      <c r="F618" t="s">
        <v>18</v>
      </c>
      <c r="G618" t="s">
        <v>38</v>
      </c>
      <c r="H618" t="s">
        <v>27</v>
      </c>
      <c r="I618" t="s">
        <v>35</v>
      </c>
      <c r="J618" t="s">
        <v>217</v>
      </c>
      <c r="L618" t="s">
        <v>139</v>
      </c>
      <c r="N618" t="s">
        <v>343</v>
      </c>
      <c r="O618" t="s">
        <v>34</v>
      </c>
      <c r="P618" s="1">
        <v>39678.492442129631</v>
      </c>
      <c r="Q618" t="s">
        <v>3060</v>
      </c>
    </row>
    <row r="619" spans="2:17" x14ac:dyDescent="0.35">
      <c r="B619" t="s">
        <v>186</v>
      </c>
      <c r="C619" t="s">
        <v>25</v>
      </c>
      <c r="D619">
        <v>9626</v>
      </c>
      <c r="I619" t="s">
        <v>37</v>
      </c>
      <c r="P619" t="s">
        <v>39</v>
      </c>
      <c r="Q619" t="s">
        <v>3060</v>
      </c>
    </row>
    <row r="620" spans="2:17" x14ac:dyDescent="0.35">
      <c r="B620" t="s">
        <v>186</v>
      </c>
      <c r="C620" t="s">
        <v>25</v>
      </c>
      <c r="D620">
        <v>9639</v>
      </c>
      <c r="E620" t="s">
        <v>17</v>
      </c>
      <c r="F620" t="s">
        <v>18</v>
      </c>
      <c r="G620" t="s">
        <v>19</v>
      </c>
      <c r="H620" t="s">
        <v>27</v>
      </c>
      <c r="I620" t="s">
        <v>175</v>
      </c>
      <c r="J620" t="s">
        <v>114</v>
      </c>
      <c r="O620" t="s">
        <v>24</v>
      </c>
      <c r="P620" s="1">
        <v>40133.625300925924</v>
      </c>
      <c r="Q620" t="s">
        <v>3060</v>
      </c>
    </row>
    <row r="621" spans="2:17" x14ac:dyDescent="0.35">
      <c r="B621" t="s">
        <v>186</v>
      </c>
      <c r="C621" t="s">
        <v>25</v>
      </c>
      <c r="D621">
        <v>9649</v>
      </c>
      <c r="E621" t="s">
        <v>17</v>
      </c>
      <c r="F621" t="s">
        <v>18</v>
      </c>
      <c r="G621" t="s">
        <v>19</v>
      </c>
      <c r="H621" t="s">
        <v>27</v>
      </c>
      <c r="I621" t="s">
        <v>411</v>
      </c>
      <c r="J621" t="s">
        <v>22</v>
      </c>
      <c r="L621" t="s">
        <v>168</v>
      </c>
      <c r="N621" t="s">
        <v>365</v>
      </c>
      <c r="O621" t="s">
        <v>24</v>
      </c>
      <c r="P621" s="1">
        <v>40955.912314814814</v>
      </c>
      <c r="Q621" t="s">
        <v>3060</v>
      </c>
    </row>
    <row r="622" spans="2:17" x14ac:dyDescent="0.35">
      <c r="B622" t="s">
        <v>221</v>
      </c>
      <c r="C622" t="s">
        <v>25</v>
      </c>
      <c r="D622">
        <v>9655</v>
      </c>
      <c r="E622" t="s">
        <v>17</v>
      </c>
      <c r="F622" t="s">
        <v>18</v>
      </c>
      <c r="G622" t="s">
        <v>34</v>
      </c>
      <c r="I622" t="s">
        <v>412</v>
      </c>
      <c r="J622" t="s">
        <v>86</v>
      </c>
      <c r="L622" t="s">
        <v>132</v>
      </c>
      <c r="N622" t="s">
        <v>413</v>
      </c>
      <c r="O622" t="s">
        <v>24</v>
      </c>
      <c r="P622" s="1">
        <v>40959.142905092594</v>
      </c>
      <c r="Q622" t="s">
        <v>3060</v>
      </c>
    </row>
    <row r="623" spans="2:17" x14ac:dyDescent="0.35">
      <c r="B623" t="s">
        <v>59</v>
      </c>
      <c r="C623" t="s">
        <v>25</v>
      </c>
      <c r="D623">
        <v>9692</v>
      </c>
      <c r="E623" t="s">
        <v>17</v>
      </c>
      <c r="F623" t="s">
        <v>18</v>
      </c>
      <c r="G623" t="s">
        <v>38</v>
      </c>
      <c r="H623" t="s">
        <v>27</v>
      </c>
      <c r="I623" t="s">
        <v>35</v>
      </c>
      <c r="J623" t="s">
        <v>86</v>
      </c>
      <c r="K623">
        <v>460</v>
      </c>
      <c r="N623" t="s">
        <v>414</v>
      </c>
      <c r="O623" t="s">
        <v>24</v>
      </c>
      <c r="P623" s="1">
        <v>39679.358842592592</v>
      </c>
      <c r="Q623" t="s">
        <v>3060</v>
      </c>
    </row>
    <row r="624" spans="2:17" x14ac:dyDescent="0.35">
      <c r="B624" t="s">
        <v>221</v>
      </c>
      <c r="C624" t="s">
        <v>25</v>
      </c>
      <c r="D624">
        <v>9707</v>
      </c>
      <c r="E624" t="s">
        <v>17</v>
      </c>
      <c r="F624" t="s">
        <v>18</v>
      </c>
      <c r="G624" t="s">
        <v>19</v>
      </c>
      <c r="H624" t="s">
        <v>27</v>
      </c>
      <c r="I624" t="s">
        <v>415</v>
      </c>
      <c r="J624" t="s">
        <v>22</v>
      </c>
      <c r="L624" t="s">
        <v>31</v>
      </c>
      <c r="M624">
        <v>1960</v>
      </c>
      <c r="N624" t="s">
        <v>416</v>
      </c>
      <c r="O624" t="s">
        <v>34</v>
      </c>
      <c r="P624" s="1">
        <v>40858.692037037035</v>
      </c>
      <c r="Q624" t="s">
        <v>3060</v>
      </c>
    </row>
    <row r="625" spans="2:17" x14ac:dyDescent="0.35">
      <c r="B625" t="s">
        <v>221</v>
      </c>
      <c r="C625" t="s">
        <v>25</v>
      </c>
      <c r="D625">
        <v>9740</v>
      </c>
      <c r="E625" t="s">
        <v>17</v>
      </c>
      <c r="F625" t="s">
        <v>18</v>
      </c>
      <c r="G625" t="s">
        <v>19</v>
      </c>
      <c r="H625" t="s">
        <v>27</v>
      </c>
      <c r="I625" t="s">
        <v>254</v>
      </c>
      <c r="J625" t="s">
        <v>22</v>
      </c>
      <c r="L625" t="s">
        <v>197</v>
      </c>
      <c r="M625" t="s">
        <v>417</v>
      </c>
      <c r="N625" t="s">
        <v>418</v>
      </c>
      <c r="O625" t="s">
        <v>34</v>
      </c>
      <c r="P625" s="1">
        <v>41106.581041666665</v>
      </c>
      <c r="Q625" t="s">
        <v>3060</v>
      </c>
    </row>
    <row r="626" spans="2:17" x14ac:dyDescent="0.35">
      <c r="B626" t="s">
        <v>221</v>
      </c>
      <c r="C626" t="s">
        <v>25</v>
      </c>
      <c r="D626">
        <v>9768</v>
      </c>
      <c r="E626" t="s">
        <v>17</v>
      </c>
      <c r="F626" t="s">
        <v>18</v>
      </c>
      <c r="G626" t="s">
        <v>19</v>
      </c>
      <c r="H626" t="s">
        <v>27</v>
      </c>
      <c r="I626" t="s">
        <v>135</v>
      </c>
      <c r="J626" t="s">
        <v>22</v>
      </c>
      <c r="M626" t="s">
        <v>419</v>
      </c>
      <c r="N626" t="s">
        <v>420</v>
      </c>
      <c r="O626" t="s">
        <v>34</v>
      </c>
      <c r="P626" s="1">
        <v>40784.396041666667</v>
      </c>
      <c r="Q626" t="s">
        <v>3060</v>
      </c>
    </row>
    <row r="627" spans="2:17" x14ac:dyDescent="0.35">
      <c r="B627" t="s">
        <v>327</v>
      </c>
      <c r="C627" t="s">
        <v>16</v>
      </c>
      <c r="D627">
        <v>9792</v>
      </c>
      <c r="E627" t="s">
        <v>17</v>
      </c>
      <c r="F627" t="s">
        <v>18</v>
      </c>
      <c r="G627" t="s">
        <v>19</v>
      </c>
      <c r="H627" t="s">
        <v>27</v>
      </c>
      <c r="I627" t="s">
        <v>80</v>
      </c>
      <c r="J627" t="s">
        <v>421</v>
      </c>
      <c r="K627">
        <v>507</v>
      </c>
      <c r="L627" t="s">
        <v>250</v>
      </c>
      <c r="O627" t="s">
        <v>24</v>
      </c>
      <c r="P627" s="1">
        <v>39919.452175925922</v>
      </c>
      <c r="Q627" t="s">
        <v>3060</v>
      </c>
    </row>
    <row r="628" spans="2:17" x14ac:dyDescent="0.35">
      <c r="B628" t="s">
        <v>327</v>
      </c>
      <c r="C628" t="s">
        <v>16</v>
      </c>
      <c r="D628">
        <v>9807</v>
      </c>
      <c r="E628" t="s">
        <v>17</v>
      </c>
      <c r="F628" t="s">
        <v>18</v>
      </c>
      <c r="G628" t="s">
        <v>96</v>
      </c>
      <c r="H628" t="s">
        <v>27</v>
      </c>
      <c r="J628" t="s">
        <v>22</v>
      </c>
      <c r="L628" t="s">
        <v>422</v>
      </c>
      <c r="O628" t="s">
        <v>24</v>
      </c>
      <c r="P628" s="1">
        <v>40936.019594907404</v>
      </c>
      <c r="Q628" t="s">
        <v>3060</v>
      </c>
    </row>
    <row r="629" spans="2:17" x14ac:dyDescent="0.35">
      <c r="B629" t="s">
        <v>327</v>
      </c>
      <c r="C629" t="s">
        <v>16</v>
      </c>
      <c r="D629">
        <v>9820</v>
      </c>
      <c r="I629" t="s">
        <v>50</v>
      </c>
      <c r="P629" t="s">
        <v>39</v>
      </c>
      <c r="Q629" t="s">
        <v>3060</v>
      </c>
    </row>
    <row r="630" spans="2:17" x14ac:dyDescent="0.35">
      <c r="B630" t="s">
        <v>314</v>
      </c>
      <c r="C630" t="s">
        <v>25</v>
      </c>
      <c r="D630">
        <v>9834</v>
      </c>
      <c r="E630" t="s">
        <v>17</v>
      </c>
      <c r="F630" t="s">
        <v>18</v>
      </c>
      <c r="G630" t="s">
        <v>19</v>
      </c>
      <c r="H630" t="s">
        <v>27</v>
      </c>
      <c r="I630" t="s">
        <v>37</v>
      </c>
      <c r="J630" t="s">
        <v>22</v>
      </c>
      <c r="O630" t="s">
        <v>34</v>
      </c>
      <c r="P630" s="1">
        <v>40052.549270833333</v>
      </c>
      <c r="Q630" t="s">
        <v>3060</v>
      </c>
    </row>
    <row r="631" spans="2:17" x14ac:dyDescent="0.35">
      <c r="B631" t="s">
        <v>314</v>
      </c>
      <c r="C631" t="s">
        <v>25</v>
      </c>
      <c r="D631">
        <v>9839</v>
      </c>
      <c r="E631" t="s">
        <v>17</v>
      </c>
      <c r="F631" t="s">
        <v>18</v>
      </c>
      <c r="G631" t="s">
        <v>19</v>
      </c>
      <c r="H631" t="s">
        <v>27</v>
      </c>
      <c r="I631" t="s">
        <v>37</v>
      </c>
      <c r="J631" t="s">
        <v>22</v>
      </c>
      <c r="L631" t="s">
        <v>81</v>
      </c>
      <c r="O631" t="s">
        <v>34</v>
      </c>
      <c r="P631" s="1">
        <v>40052.549976851849</v>
      </c>
      <c r="Q631" t="s">
        <v>3060</v>
      </c>
    </row>
    <row r="632" spans="2:17" x14ac:dyDescent="0.35">
      <c r="B632" t="s">
        <v>314</v>
      </c>
      <c r="C632" t="s">
        <v>25</v>
      </c>
      <c r="D632">
        <v>9848</v>
      </c>
      <c r="E632" t="s">
        <v>17</v>
      </c>
      <c r="F632" t="s">
        <v>18</v>
      </c>
      <c r="G632" t="s">
        <v>19</v>
      </c>
      <c r="H632" t="s">
        <v>27</v>
      </c>
      <c r="I632" t="s">
        <v>423</v>
      </c>
      <c r="J632" t="s">
        <v>22</v>
      </c>
      <c r="O632" t="s">
        <v>34</v>
      </c>
      <c r="P632" s="1">
        <v>40816.397175925929</v>
      </c>
      <c r="Q632" t="s">
        <v>3060</v>
      </c>
    </row>
    <row r="633" spans="2:17" x14ac:dyDescent="0.35">
      <c r="B633" t="s">
        <v>327</v>
      </c>
      <c r="C633" t="s">
        <v>25</v>
      </c>
      <c r="D633">
        <v>9990</v>
      </c>
      <c r="E633" t="s">
        <v>17</v>
      </c>
      <c r="F633" t="s">
        <v>18</v>
      </c>
      <c r="G633" t="s">
        <v>19</v>
      </c>
      <c r="H633" t="s">
        <v>27</v>
      </c>
      <c r="I633" t="s">
        <v>254</v>
      </c>
      <c r="J633" t="s">
        <v>3209</v>
      </c>
      <c r="O633" t="s">
        <v>24</v>
      </c>
      <c r="P633" s="1">
        <v>40159.755891203706</v>
      </c>
      <c r="Q633" t="s">
        <v>3060</v>
      </c>
    </row>
    <row r="634" spans="2:17" x14ac:dyDescent="0.35">
      <c r="B634" t="s">
        <v>327</v>
      </c>
      <c r="C634" t="s">
        <v>25</v>
      </c>
      <c r="D634">
        <v>9993</v>
      </c>
      <c r="E634" t="s">
        <v>17</v>
      </c>
      <c r="F634" t="s">
        <v>18</v>
      </c>
      <c r="G634" t="s">
        <v>19</v>
      </c>
      <c r="H634" t="s">
        <v>27</v>
      </c>
      <c r="I634" t="s">
        <v>224</v>
      </c>
      <c r="J634" t="s">
        <v>264</v>
      </c>
      <c r="L634" t="s">
        <v>31</v>
      </c>
      <c r="N634" t="s">
        <v>424</v>
      </c>
      <c r="O634" t="s">
        <v>24</v>
      </c>
      <c r="P634" s="1">
        <v>40914.866678240738</v>
      </c>
      <c r="Q634" t="s">
        <v>3060</v>
      </c>
    </row>
    <row r="635" spans="2:17" x14ac:dyDescent="0.35">
      <c r="B635" t="s">
        <v>327</v>
      </c>
      <c r="C635" t="s">
        <v>25</v>
      </c>
      <c r="D635">
        <v>10011</v>
      </c>
      <c r="I635" t="s">
        <v>28</v>
      </c>
      <c r="N635" t="s">
        <v>328</v>
      </c>
      <c r="P635" t="s">
        <v>39</v>
      </c>
      <c r="Q635" t="s">
        <v>3060</v>
      </c>
    </row>
    <row r="636" spans="2:17" x14ac:dyDescent="0.35">
      <c r="B636" t="s">
        <v>186</v>
      </c>
      <c r="C636" t="s">
        <v>25</v>
      </c>
      <c r="D636">
        <v>10042</v>
      </c>
      <c r="E636" t="s">
        <v>17</v>
      </c>
      <c r="F636" t="s">
        <v>18</v>
      </c>
      <c r="G636" t="s">
        <v>19</v>
      </c>
      <c r="H636" t="s">
        <v>27</v>
      </c>
      <c r="I636" t="s">
        <v>224</v>
      </c>
      <c r="J636" t="s">
        <v>425</v>
      </c>
      <c r="L636" t="s">
        <v>139</v>
      </c>
      <c r="O636" t="s">
        <v>24</v>
      </c>
      <c r="P636" s="1">
        <v>40921.654803240737</v>
      </c>
      <c r="Q636" t="s">
        <v>3060</v>
      </c>
    </row>
    <row r="637" spans="2:17" x14ac:dyDescent="0.35">
      <c r="B637" t="s">
        <v>186</v>
      </c>
      <c r="C637" t="s">
        <v>25</v>
      </c>
      <c r="D637">
        <v>10058</v>
      </c>
      <c r="E637" t="s">
        <v>17</v>
      </c>
      <c r="F637" t="s">
        <v>18</v>
      </c>
      <c r="G637" t="s">
        <v>96</v>
      </c>
      <c r="H637" t="s">
        <v>27</v>
      </c>
      <c r="J637" t="s">
        <v>426</v>
      </c>
      <c r="L637" t="s">
        <v>132</v>
      </c>
      <c r="O637" t="s">
        <v>24</v>
      </c>
      <c r="P637" s="1">
        <v>40798.676921296297</v>
      </c>
      <c r="Q637" t="s">
        <v>3060</v>
      </c>
    </row>
    <row r="638" spans="2:17" x14ac:dyDescent="0.35">
      <c r="B638" t="s">
        <v>186</v>
      </c>
      <c r="C638" t="s">
        <v>25</v>
      </c>
      <c r="D638">
        <v>10088</v>
      </c>
      <c r="E638" t="s">
        <v>17</v>
      </c>
      <c r="F638" t="s">
        <v>18</v>
      </c>
      <c r="G638" t="s">
        <v>19</v>
      </c>
      <c r="H638" t="s">
        <v>27</v>
      </c>
      <c r="I638" t="s">
        <v>80</v>
      </c>
      <c r="J638" t="s">
        <v>22</v>
      </c>
      <c r="O638" t="s">
        <v>24</v>
      </c>
      <c r="P638" s="1">
        <v>39947.36346064815</v>
      </c>
      <c r="Q638" t="s">
        <v>3060</v>
      </c>
    </row>
    <row r="639" spans="2:17" x14ac:dyDescent="0.35">
      <c r="B639" t="s">
        <v>221</v>
      </c>
      <c r="C639" t="s">
        <v>25</v>
      </c>
      <c r="D639">
        <v>10128</v>
      </c>
      <c r="E639" t="s">
        <v>17</v>
      </c>
      <c r="F639" t="s">
        <v>18</v>
      </c>
      <c r="G639" t="s">
        <v>19</v>
      </c>
      <c r="H639" t="s">
        <v>27</v>
      </c>
      <c r="I639" t="s">
        <v>254</v>
      </c>
      <c r="J639" t="s">
        <v>86</v>
      </c>
      <c r="L639" t="s">
        <v>341</v>
      </c>
      <c r="N639" t="s">
        <v>427</v>
      </c>
      <c r="O639" t="s">
        <v>24</v>
      </c>
      <c r="P639" s="1">
        <v>40314.442013888889</v>
      </c>
      <c r="Q639" t="s">
        <v>3060</v>
      </c>
    </row>
    <row r="640" spans="2:17" x14ac:dyDescent="0.35">
      <c r="B640" t="s">
        <v>221</v>
      </c>
      <c r="C640" t="s">
        <v>25</v>
      </c>
      <c r="D640">
        <v>10140</v>
      </c>
      <c r="E640" t="s">
        <v>17</v>
      </c>
      <c r="F640" t="s">
        <v>18</v>
      </c>
      <c r="H640" t="s">
        <v>27</v>
      </c>
      <c r="I640" t="s">
        <v>74</v>
      </c>
      <c r="J640" t="s">
        <v>22</v>
      </c>
      <c r="L640" t="s">
        <v>81</v>
      </c>
      <c r="O640" t="s">
        <v>24</v>
      </c>
      <c r="P640" s="1">
        <v>40064.594363425924</v>
      </c>
      <c r="Q640" t="s">
        <v>3060</v>
      </c>
    </row>
    <row r="641" spans="2:17" x14ac:dyDescent="0.35">
      <c r="B641" t="s">
        <v>314</v>
      </c>
      <c r="C641" t="s">
        <v>16</v>
      </c>
      <c r="D641">
        <v>10201</v>
      </c>
      <c r="E641" t="s">
        <v>17</v>
      </c>
      <c r="F641" t="s">
        <v>18</v>
      </c>
      <c r="J641" t="s">
        <v>22</v>
      </c>
      <c r="O641" t="s">
        <v>24</v>
      </c>
      <c r="P641" s="1">
        <v>40198.262916666667</v>
      </c>
      <c r="Q641" t="s">
        <v>3060</v>
      </c>
    </row>
    <row r="642" spans="2:17" x14ac:dyDescent="0.35">
      <c r="B642" t="s">
        <v>327</v>
      </c>
      <c r="C642" t="s">
        <v>25</v>
      </c>
      <c r="D642">
        <v>10209</v>
      </c>
      <c r="E642" t="s">
        <v>17</v>
      </c>
      <c r="F642" t="s">
        <v>18</v>
      </c>
      <c r="G642" t="s">
        <v>34</v>
      </c>
      <c r="H642" t="s">
        <v>27</v>
      </c>
      <c r="I642" t="s">
        <v>429</v>
      </c>
      <c r="J642" t="s">
        <v>86</v>
      </c>
      <c r="L642" t="s">
        <v>397</v>
      </c>
      <c r="N642" t="s">
        <v>34</v>
      </c>
      <c r="O642" t="s">
        <v>24</v>
      </c>
      <c r="P642" s="1">
        <v>39796.380648148152</v>
      </c>
      <c r="Q642" t="s">
        <v>3060</v>
      </c>
    </row>
    <row r="643" spans="2:17" x14ac:dyDescent="0.35">
      <c r="B643" t="s">
        <v>327</v>
      </c>
      <c r="C643" t="s">
        <v>25</v>
      </c>
      <c r="D643">
        <v>10214</v>
      </c>
      <c r="E643" t="s">
        <v>17</v>
      </c>
      <c r="F643" t="s">
        <v>18</v>
      </c>
      <c r="G643" t="s">
        <v>19</v>
      </c>
      <c r="H643" t="s">
        <v>27</v>
      </c>
      <c r="I643" t="s">
        <v>174</v>
      </c>
      <c r="J643" t="s">
        <v>63</v>
      </c>
      <c r="L643" t="s">
        <v>188</v>
      </c>
      <c r="N643" t="s">
        <v>430</v>
      </c>
      <c r="O643" t="s">
        <v>24</v>
      </c>
      <c r="P643" s="1">
        <v>41034.339004629626</v>
      </c>
      <c r="Q643" t="s">
        <v>3060</v>
      </c>
    </row>
    <row r="644" spans="2:17" x14ac:dyDescent="0.35">
      <c r="B644" t="s">
        <v>327</v>
      </c>
      <c r="C644" t="s">
        <v>25</v>
      </c>
      <c r="D644">
        <v>10224</v>
      </c>
      <c r="E644" t="s">
        <v>17</v>
      </c>
      <c r="F644" t="s">
        <v>18</v>
      </c>
      <c r="G644" t="s">
        <v>19</v>
      </c>
      <c r="J644" t="s">
        <v>22</v>
      </c>
      <c r="O644" t="s">
        <v>24</v>
      </c>
      <c r="P644" s="1">
        <v>40521.518807870372</v>
      </c>
      <c r="Q644" t="s">
        <v>3060</v>
      </c>
    </row>
    <row r="645" spans="2:17" x14ac:dyDescent="0.35">
      <c r="B645" t="s">
        <v>327</v>
      </c>
      <c r="C645" t="s">
        <v>25</v>
      </c>
      <c r="D645">
        <v>10231</v>
      </c>
      <c r="E645" t="s">
        <v>17</v>
      </c>
      <c r="F645" t="s">
        <v>18</v>
      </c>
      <c r="G645" t="s">
        <v>19</v>
      </c>
      <c r="H645" t="s">
        <v>27</v>
      </c>
      <c r="I645" t="s">
        <v>28</v>
      </c>
      <c r="J645" t="s">
        <v>431</v>
      </c>
      <c r="K645">
        <v>460</v>
      </c>
      <c r="L645" t="s">
        <v>94</v>
      </c>
      <c r="O645" t="s">
        <v>24</v>
      </c>
      <c r="P645" s="1">
        <v>40107.868379629632</v>
      </c>
      <c r="Q645" t="s">
        <v>3060</v>
      </c>
    </row>
    <row r="646" spans="2:17" x14ac:dyDescent="0.35">
      <c r="B646" t="s">
        <v>327</v>
      </c>
      <c r="C646" t="s">
        <v>25</v>
      </c>
      <c r="D646">
        <v>10239</v>
      </c>
      <c r="E646" t="s">
        <v>17</v>
      </c>
      <c r="F646" t="s">
        <v>18</v>
      </c>
      <c r="G646" t="s">
        <v>19</v>
      </c>
      <c r="J646" t="s">
        <v>22</v>
      </c>
      <c r="O646" t="s">
        <v>24</v>
      </c>
      <c r="P646" s="1">
        <v>40323.814016203702</v>
      </c>
      <c r="Q646" t="s">
        <v>3060</v>
      </c>
    </row>
    <row r="647" spans="2:17" x14ac:dyDescent="0.35">
      <c r="B647" t="s">
        <v>314</v>
      </c>
      <c r="C647" t="s">
        <v>16</v>
      </c>
      <c r="D647">
        <v>10266</v>
      </c>
      <c r="E647" t="s">
        <v>17</v>
      </c>
      <c r="F647" t="s">
        <v>18</v>
      </c>
      <c r="G647" t="s">
        <v>19</v>
      </c>
      <c r="H647" t="s">
        <v>27</v>
      </c>
      <c r="I647" t="s">
        <v>135</v>
      </c>
      <c r="J647" t="s">
        <v>22</v>
      </c>
      <c r="O647" t="s">
        <v>34</v>
      </c>
      <c r="P647" s="1">
        <v>40755.81763888889</v>
      </c>
      <c r="Q647" t="s">
        <v>3060</v>
      </c>
    </row>
    <row r="648" spans="2:17" x14ac:dyDescent="0.35">
      <c r="B648" t="s">
        <v>314</v>
      </c>
      <c r="C648" t="s">
        <v>16</v>
      </c>
      <c r="D648">
        <v>10302</v>
      </c>
      <c r="E648" t="s">
        <v>17</v>
      </c>
      <c r="F648" t="s">
        <v>18</v>
      </c>
      <c r="G648" t="s">
        <v>19</v>
      </c>
      <c r="H648" t="s">
        <v>27</v>
      </c>
      <c r="I648" t="s">
        <v>432</v>
      </c>
      <c r="J648" t="s">
        <v>22</v>
      </c>
      <c r="O648" t="s">
        <v>34</v>
      </c>
      <c r="P648" s="1">
        <v>40396.057187500002</v>
      </c>
      <c r="Q648" t="s">
        <v>3060</v>
      </c>
    </row>
    <row r="649" spans="2:17" x14ac:dyDescent="0.35">
      <c r="B649" t="s">
        <v>221</v>
      </c>
      <c r="C649" t="s">
        <v>16</v>
      </c>
      <c r="D649">
        <v>10355</v>
      </c>
      <c r="E649" t="s">
        <v>17</v>
      </c>
      <c r="F649" t="s">
        <v>18</v>
      </c>
      <c r="G649" t="s">
        <v>19</v>
      </c>
      <c r="I649" t="s">
        <v>433</v>
      </c>
      <c r="J649" t="s">
        <v>217</v>
      </c>
      <c r="L649" t="s">
        <v>397</v>
      </c>
      <c r="O649" t="s">
        <v>34</v>
      </c>
      <c r="P649" s="1">
        <v>40227.333715277775</v>
      </c>
      <c r="Q649" t="s">
        <v>3060</v>
      </c>
    </row>
    <row r="650" spans="2:17" x14ac:dyDescent="0.35">
      <c r="B650" t="s">
        <v>221</v>
      </c>
      <c r="C650" t="s">
        <v>16</v>
      </c>
      <c r="D650">
        <v>10370</v>
      </c>
      <c r="I650" t="s">
        <v>37</v>
      </c>
      <c r="P650" t="s">
        <v>39</v>
      </c>
      <c r="Q650" t="s">
        <v>3060</v>
      </c>
    </row>
    <row r="651" spans="2:17" x14ac:dyDescent="0.35">
      <c r="B651" t="s">
        <v>221</v>
      </c>
      <c r="C651" t="s">
        <v>16</v>
      </c>
      <c r="D651">
        <v>10417</v>
      </c>
      <c r="E651" t="s">
        <v>17</v>
      </c>
      <c r="F651" t="s">
        <v>18</v>
      </c>
      <c r="G651" t="s">
        <v>19</v>
      </c>
      <c r="H651" t="s">
        <v>27</v>
      </c>
      <c r="I651" t="s">
        <v>88</v>
      </c>
      <c r="J651" t="s">
        <v>217</v>
      </c>
      <c r="L651" t="s">
        <v>84</v>
      </c>
      <c r="O651" t="s">
        <v>34</v>
      </c>
      <c r="P651" s="1">
        <v>39710.840104166666</v>
      </c>
      <c r="Q651" t="s">
        <v>3060</v>
      </c>
    </row>
    <row r="652" spans="2:17" x14ac:dyDescent="0.35">
      <c r="B652" t="s">
        <v>221</v>
      </c>
      <c r="C652" t="s">
        <v>16</v>
      </c>
      <c r="D652">
        <v>10455</v>
      </c>
      <c r="I652" t="s">
        <v>37</v>
      </c>
      <c r="P652" t="s">
        <v>39</v>
      </c>
      <c r="Q652" t="s">
        <v>3060</v>
      </c>
    </row>
    <row r="653" spans="2:17" x14ac:dyDescent="0.35">
      <c r="B653" t="s">
        <v>327</v>
      </c>
      <c r="C653" t="s">
        <v>16</v>
      </c>
      <c r="D653">
        <v>10522</v>
      </c>
      <c r="E653" t="s">
        <v>17</v>
      </c>
      <c r="F653" t="s">
        <v>18</v>
      </c>
      <c r="G653" t="s">
        <v>19</v>
      </c>
      <c r="H653" t="s">
        <v>27</v>
      </c>
      <c r="I653" t="s">
        <v>258</v>
      </c>
      <c r="J653" t="s">
        <v>114</v>
      </c>
      <c r="L653" t="s">
        <v>139</v>
      </c>
      <c r="O653" t="s">
        <v>24</v>
      </c>
      <c r="P653" s="1">
        <v>40621.276226851849</v>
      </c>
      <c r="Q653" t="s">
        <v>3060</v>
      </c>
    </row>
    <row r="654" spans="2:17" x14ac:dyDescent="0.35">
      <c r="B654" t="s">
        <v>314</v>
      </c>
      <c r="C654" t="s">
        <v>25</v>
      </c>
      <c r="D654">
        <v>10577</v>
      </c>
      <c r="E654" t="s">
        <v>17</v>
      </c>
      <c r="F654" t="s">
        <v>18</v>
      </c>
      <c r="G654" t="s">
        <v>19</v>
      </c>
      <c r="H654" t="s">
        <v>27</v>
      </c>
      <c r="I654" t="s">
        <v>65</v>
      </c>
      <c r="J654" t="s">
        <v>22</v>
      </c>
      <c r="L654" t="s">
        <v>132</v>
      </c>
      <c r="O654" t="s">
        <v>34</v>
      </c>
      <c r="P654" s="1">
        <v>40955.841666666667</v>
      </c>
      <c r="Q654" t="s">
        <v>3060</v>
      </c>
    </row>
    <row r="655" spans="2:17" x14ac:dyDescent="0.35">
      <c r="B655" t="s">
        <v>314</v>
      </c>
      <c r="C655" t="s">
        <v>25</v>
      </c>
      <c r="D655">
        <v>10591</v>
      </c>
      <c r="I655" t="s">
        <v>37</v>
      </c>
      <c r="P655" t="s">
        <v>39</v>
      </c>
      <c r="Q655" t="s">
        <v>3060</v>
      </c>
    </row>
    <row r="656" spans="2:17" x14ac:dyDescent="0.35">
      <c r="B656" t="s">
        <v>314</v>
      </c>
      <c r="C656" t="s">
        <v>25</v>
      </c>
      <c r="D656">
        <v>10600</v>
      </c>
      <c r="E656" t="s">
        <v>17</v>
      </c>
      <c r="F656" t="s">
        <v>18</v>
      </c>
      <c r="G656" t="s">
        <v>19</v>
      </c>
      <c r="H656" t="s">
        <v>27</v>
      </c>
      <c r="I656" t="s">
        <v>62</v>
      </c>
      <c r="J656" t="s">
        <v>144</v>
      </c>
      <c r="L656" t="s">
        <v>315</v>
      </c>
      <c r="N656" t="s">
        <v>435</v>
      </c>
      <c r="O656" t="s">
        <v>34</v>
      </c>
      <c r="P656" s="1">
        <v>40153.60533564815</v>
      </c>
      <c r="Q656" t="s">
        <v>3060</v>
      </c>
    </row>
    <row r="657" spans="2:17" x14ac:dyDescent="0.35">
      <c r="B657" t="s">
        <v>314</v>
      </c>
      <c r="C657" t="s">
        <v>25</v>
      </c>
      <c r="D657">
        <v>10605</v>
      </c>
      <c r="E657" t="s">
        <v>17</v>
      </c>
      <c r="F657" t="s">
        <v>18</v>
      </c>
      <c r="G657" t="s">
        <v>19</v>
      </c>
      <c r="H657" t="s">
        <v>27</v>
      </c>
      <c r="I657" t="s">
        <v>71</v>
      </c>
      <c r="J657" t="s">
        <v>22</v>
      </c>
      <c r="N657" t="s">
        <v>436</v>
      </c>
      <c r="O657" t="s">
        <v>34</v>
      </c>
      <c r="P657" s="1">
        <v>40519.348506944443</v>
      </c>
      <c r="Q657" t="s">
        <v>3060</v>
      </c>
    </row>
    <row r="658" spans="2:17" x14ac:dyDescent="0.35">
      <c r="B658" t="s">
        <v>186</v>
      </c>
      <c r="C658" t="s">
        <v>25</v>
      </c>
      <c r="D658">
        <v>10607</v>
      </c>
      <c r="E658" t="s">
        <v>17</v>
      </c>
      <c r="F658" t="s">
        <v>18</v>
      </c>
      <c r="G658" t="s">
        <v>19</v>
      </c>
      <c r="H658" t="s">
        <v>27</v>
      </c>
      <c r="I658" t="s">
        <v>437</v>
      </c>
      <c r="J658" t="s">
        <v>22</v>
      </c>
      <c r="L658" t="s">
        <v>348</v>
      </c>
      <c r="O658" t="s">
        <v>24</v>
      </c>
      <c r="P658" s="1">
        <v>39944.365069444444</v>
      </c>
      <c r="Q658" t="s">
        <v>3060</v>
      </c>
    </row>
    <row r="659" spans="2:17" x14ac:dyDescent="0.35">
      <c r="B659" t="s">
        <v>327</v>
      </c>
      <c r="C659" t="s">
        <v>25</v>
      </c>
      <c r="D659">
        <v>10616</v>
      </c>
      <c r="E659" t="s">
        <v>17</v>
      </c>
      <c r="F659" t="s">
        <v>18</v>
      </c>
      <c r="G659" t="s">
        <v>96</v>
      </c>
      <c r="J659" t="s">
        <v>22</v>
      </c>
      <c r="O659" t="s">
        <v>24</v>
      </c>
      <c r="P659" s="1">
        <v>40337.633240740739</v>
      </c>
      <c r="Q659" t="s">
        <v>3060</v>
      </c>
    </row>
    <row r="660" spans="2:17" x14ac:dyDescent="0.35">
      <c r="B660" t="s">
        <v>327</v>
      </c>
      <c r="C660" t="s">
        <v>25</v>
      </c>
      <c r="D660">
        <v>10629</v>
      </c>
      <c r="E660" t="s">
        <v>17</v>
      </c>
      <c r="F660" t="s">
        <v>18</v>
      </c>
      <c r="G660" t="s">
        <v>34</v>
      </c>
      <c r="H660" t="s">
        <v>27</v>
      </c>
      <c r="I660" t="s">
        <v>37</v>
      </c>
      <c r="J660" t="s">
        <v>22</v>
      </c>
      <c r="L660" t="s">
        <v>81</v>
      </c>
      <c r="O660" t="s">
        <v>24</v>
      </c>
      <c r="P660" s="1">
        <v>39724.906550925924</v>
      </c>
      <c r="Q660" t="s">
        <v>3060</v>
      </c>
    </row>
    <row r="661" spans="2:17" x14ac:dyDescent="0.35">
      <c r="B661" t="s">
        <v>327</v>
      </c>
      <c r="C661" t="s">
        <v>16</v>
      </c>
      <c r="D661">
        <v>10663</v>
      </c>
      <c r="E661" t="s">
        <v>17</v>
      </c>
      <c r="F661" t="s">
        <v>18</v>
      </c>
      <c r="G661" t="s">
        <v>38</v>
      </c>
      <c r="H661" t="s">
        <v>27</v>
      </c>
      <c r="I661" t="s">
        <v>329</v>
      </c>
      <c r="J661" t="s">
        <v>144</v>
      </c>
      <c r="L661" t="s">
        <v>84</v>
      </c>
      <c r="O661" t="s">
        <v>24</v>
      </c>
      <c r="P661" s="1">
        <v>39685.620023148149</v>
      </c>
      <c r="Q661" t="s">
        <v>3060</v>
      </c>
    </row>
    <row r="662" spans="2:17" x14ac:dyDescent="0.35">
      <c r="B662" t="s">
        <v>221</v>
      </c>
      <c r="C662" t="s">
        <v>25</v>
      </c>
      <c r="D662">
        <v>10686</v>
      </c>
      <c r="I662" t="s">
        <v>37</v>
      </c>
      <c r="P662" t="s">
        <v>39</v>
      </c>
      <c r="Q662" t="s">
        <v>3060</v>
      </c>
    </row>
    <row r="663" spans="2:17" x14ac:dyDescent="0.35">
      <c r="B663" t="s">
        <v>221</v>
      </c>
      <c r="C663" t="s">
        <v>25</v>
      </c>
      <c r="D663">
        <v>10726</v>
      </c>
      <c r="E663" t="s">
        <v>17</v>
      </c>
      <c r="F663" t="s">
        <v>18</v>
      </c>
      <c r="G663" t="s">
        <v>19</v>
      </c>
      <c r="H663" t="s">
        <v>27</v>
      </c>
      <c r="I663" t="s">
        <v>162</v>
      </c>
      <c r="J663" t="s">
        <v>171</v>
      </c>
      <c r="L663" t="s">
        <v>230</v>
      </c>
      <c r="O663" t="s">
        <v>34</v>
      </c>
      <c r="P663" s="1">
        <v>40541.456354166665</v>
      </c>
      <c r="Q663" t="s">
        <v>3060</v>
      </c>
    </row>
    <row r="664" spans="2:17" x14ac:dyDescent="0.35">
      <c r="B664" t="s">
        <v>59</v>
      </c>
      <c r="C664" t="s">
        <v>25</v>
      </c>
      <c r="D664">
        <v>10730</v>
      </c>
      <c r="E664" t="s">
        <v>17</v>
      </c>
      <c r="F664" t="s">
        <v>18</v>
      </c>
      <c r="G664" t="s">
        <v>19</v>
      </c>
      <c r="J664" t="s">
        <v>22</v>
      </c>
      <c r="O664" t="s">
        <v>34</v>
      </c>
      <c r="P664" s="1">
        <v>40745.45380787037</v>
      </c>
      <c r="Q664" t="s">
        <v>3060</v>
      </c>
    </row>
    <row r="665" spans="2:17" x14ac:dyDescent="0.35">
      <c r="B665" t="s">
        <v>327</v>
      </c>
      <c r="C665" t="s">
        <v>25</v>
      </c>
      <c r="D665">
        <v>10857</v>
      </c>
      <c r="E665" t="s">
        <v>17</v>
      </c>
      <c r="F665" t="s">
        <v>18</v>
      </c>
      <c r="G665" t="s">
        <v>19</v>
      </c>
      <c r="H665" t="s">
        <v>27</v>
      </c>
      <c r="I665" t="s">
        <v>438</v>
      </c>
      <c r="J665" t="s">
        <v>22</v>
      </c>
      <c r="L665" t="s">
        <v>31</v>
      </c>
      <c r="O665" t="s">
        <v>24</v>
      </c>
      <c r="P665" s="1">
        <v>39817.612997685188</v>
      </c>
      <c r="Q665" t="s">
        <v>3060</v>
      </c>
    </row>
    <row r="666" spans="2:17" x14ac:dyDescent="0.35">
      <c r="B666" t="s">
        <v>327</v>
      </c>
      <c r="C666" t="s">
        <v>25</v>
      </c>
      <c r="D666">
        <v>10872</v>
      </c>
      <c r="E666" t="s">
        <v>17</v>
      </c>
      <c r="F666" t="s">
        <v>18</v>
      </c>
      <c r="G666" t="s">
        <v>19</v>
      </c>
      <c r="H666" t="s">
        <v>27</v>
      </c>
      <c r="J666" t="s">
        <v>22</v>
      </c>
      <c r="M666" t="s">
        <v>439</v>
      </c>
      <c r="O666" t="s">
        <v>24</v>
      </c>
      <c r="P666" s="1">
        <v>39915.029108796298</v>
      </c>
      <c r="Q666" t="s">
        <v>3060</v>
      </c>
    </row>
    <row r="667" spans="2:17" x14ac:dyDescent="0.35">
      <c r="B667" t="s">
        <v>221</v>
      </c>
      <c r="C667" t="s">
        <v>25</v>
      </c>
      <c r="D667">
        <v>10965</v>
      </c>
      <c r="E667" t="s">
        <v>17</v>
      </c>
      <c r="F667" t="s">
        <v>18</v>
      </c>
      <c r="G667" t="s">
        <v>19</v>
      </c>
      <c r="H667" t="s">
        <v>27</v>
      </c>
      <c r="I667" t="s">
        <v>35</v>
      </c>
      <c r="J667" t="s">
        <v>22</v>
      </c>
      <c r="L667" t="s">
        <v>230</v>
      </c>
      <c r="O667" t="s">
        <v>34</v>
      </c>
      <c r="P667" s="1">
        <v>40091.639421296299</v>
      </c>
      <c r="Q667" t="s">
        <v>3060</v>
      </c>
    </row>
    <row r="668" spans="2:17" x14ac:dyDescent="0.35">
      <c r="B668" t="s">
        <v>221</v>
      </c>
      <c r="C668" t="s">
        <v>25</v>
      </c>
      <c r="D668">
        <v>10986</v>
      </c>
      <c r="E668" t="s">
        <v>17</v>
      </c>
      <c r="F668" t="s">
        <v>18</v>
      </c>
      <c r="G668" t="s">
        <v>19</v>
      </c>
      <c r="H668" t="s">
        <v>27</v>
      </c>
      <c r="J668" t="s">
        <v>22</v>
      </c>
      <c r="L668" t="s">
        <v>440</v>
      </c>
      <c r="O668" t="s">
        <v>34</v>
      </c>
      <c r="P668" s="1">
        <v>40672.76189814815</v>
      </c>
      <c r="Q668" t="s">
        <v>3060</v>
      </c>
    </row>
    <row r="669" spans="2:17" x14ac:dyDescent="0.35">
      <c r="B669" t="s">
        <v>221</v>
      </c>
      <c r="C669" t="s">
        <v>25</v>
      </c>
      <c r="D669">
        <v>11059</v>
      </c>
      <c r="E669" t="s">
        <v>17</v>
      </c>
      <c r="F669" t="s">
        <v>18</v>
      </c>
      <c r="G669" t="s">
        <v>19</v>
      </c>
      <c r="H669" t="s">
        <v>27</v>
      </c>
      <c r="I669" t="s">
        <v>74</v>
      </c>
      <c r="J669" t="s">
        <v>43</v>
      </c>
      <c r="L669" t="s">
        <v>230</v>
      </c>
      <c r="O669" t="s">
        <v>34</v>
      </c>
      <c r="P669" s="1">
        <v>39777.401967592596</v>
      </c>
      <c r="Q669" t="s">
        <v>3060</v>
      </c>
    </row>
    <row r="670" spans="2:17" x14ac:dyDescent="0.35">
      <c r="B670" t="s">
        <v>221</v>
      </c>
      <c r="C670" t="s">
        <v>25</v>
      </c>
      <c r="D670">
        <v>11061</v>
      </c>
      <c r="I670" t="s">
        <v>28</v>
      </c>
      <c r="P670" t="s">
        <v>39</v>
      </c>
      <c r="Q670" t="s">
        <v>3060</v>
      </c>
    </row>
    <row r="671" spans="2:17" x14ac:dyDescent="0.35">
      <c r="B671" t="s">
        <v>221</v>
      </c>
      <c r="C671" t="s">
        <v>25</v>
      </c>
      <c r="D671">
        <v>11080</v>
      </c>
      <c r="E671" t="s">
        <v>17</v>
      </c>
      <c r="F671" t="s">
        <v>18</v>
      </c>
      <c r="G671" t="s">
        <v>19</v>
      </c>
      <c r="H671" t="s">
        <v>27</v>
      </c>
      <c r="I671" t="s">
        <v>88</v>
      </c>
      <c r="J671" t="s">
        <v>217</v>
      </c>
      <c r="L671" t="s">
        <v>230</v>
      </c>
      <c r="O671" t="s">
        <v>34</v>
      </c>
      <c r="P671" s="1">
        <v>39710.842731481483</v>
      </c>
      <c r="Q671" t="s">
        <v>3060</v>
      </c>
    </row>
    <row r="672" spans="2:17" x14ac:dyDescent="0.35">
      <c r="B672" t="s">
        <v>221</v>
      </c>
      <c r="C672" t="s">
        <v>25</v>
      </c>
      <c r="D672">
        <v>11135</v>
      </c>
      <c r="E672" t="s">
        <v>17</v>
      </c>
      <c r="F672" t="s">
        <v>18</v>
      </c>
      <c r="G672" t="s">
        <v>19</v>
      </c>
      <c r="H672" t="s">
        <v>27</v>
      </c>
      <c r="I672" t="s">
        <v>28</v>
      </c>
      <c r="J672" t="s">
        <v>86</v>
      </c>
      <c r="L672" t="s">
        <v>230</v>
      </c>
      <c r="M672">
        <v>1938</v>
      </c>
      <c r="O672" t="s">
        <v>34</v>
      </c>
      <c r="P672" s="1">
        <v>40219.666666666664</v>
      </c>
      <c r="Q672" t="s">
        <v>3060</v>
      </c>
    </row>
    <row r="673" spans="2:17" x14ac:dyDescent="0.35">
      <c r="B673" t="s">
        <v>221</v>
      </c>
      <c r="C673" t="s">
        <v>16</v>
      </c>
      <c r="D673">
        <v>11181</v>
      </c>
      <c r="E673" t="s">
        <v>17</v>
      </c>
      <c r="F673" t="s">
        <v>18</v>
      </c>
      <c r="G673" t="s">
        <v>38</v>
      </c>
      <c r="H673" t="s">
        <v>27</v>
      </c>
      <c r="I673" t="s">
        <v>35</v>
      </c>
      <c r="J673" t="s">
        <v>217</v>
      </c>
      <c r="K673">
        <v>468</v>
      </c>
      <c r="L673" t="s">
        <v>139</v>
      </c>
      <c r="O673" t="s">
        <v>34</v>
      </c>
      <c r="P673" s="1">
        <v>39678.508923611109</v>
      </c>
      <c r="Q673" t="s">
        <v>3060</v>
      </c>
    </row>
    <row r="674" spans="2:17" x14ac:dyDescent="0.35">
      <c r="B674" t="s">
        <v>221</v>
      </c>
      <c r="C674" t="s">
        <v>25</v>
      </c>
      <c r="D674">
        <v>11219</v>
      </c>
      <c r="E674" t="s">
        <v>17</v>
      </c>
      <c r="F674" t="s">
        <v>18</v>
      </c>
      <c r="G674" t="s">
        <v>19</v>
      </c>
      <c r="H674" t="s">
        <v>27</v>
      </c>
      <c r="I674" t="s">
        <v>143</v>
      </c>
      <c r="J674" t="s">
        <v>86</v>
      </c>
      <c r="L674" t="s">
        <v>230</v>
      </c>
      <c r="N674" t="s">
        <v>441</v>
      </c>
      <c r="O674" t="s">
        <v>34</v>
      </c>
      <c r="P674" s="1">
        <v>40859.964479166665</v>
      </c>
      <c r="Q674" t="s">
        <v>3060</v>
      </c>
    </row>
    <row r="675" spans="2:17" x14ac:dyDescent="0.35">
      <c r="B675" t="s">
        <v>221</v>
      </c>
      <c r="C675" t="s">
        <v>25</v>
      </c>
      <c r="D675">
        <v>11356</v>
      </c>
      <c r="I675" t="s">
        <v>37</v>
      </c>
      <c r="P675" t="s">
        <v>39</v>
      </c>
      <c r="Q675" t="s">
        <v>3060</v>
      </c>
    </row>
    <row r="676" spans="2:17" x14ac:dyDescent="0.35">
      <c r="B676" t="s">
        <v>186</v>
      </c>
      <c r="C676" t="s">
        <v>25</v>
      </c>
      <c r="D676">
        <v>11359</v>
      </c>
      <c r="E676" t="s">
        <v>17</v>
      </c>
      <c r="F676" t="s">
        <v>18</v>
      </c>
      <c r="G676" t="s">
        <v>19</v>
      </c>
      <c r="H676" t="s">
        <v>27</v>
      </c>
      <c r="I676" t="s">
        <v>65</v>
      </c>
      <c r="J676" t="s">
        <v>22</v>
      </c>
      <c r="O676" t="s">
        <v>24</v>
      </c>
      <c r="P676" s="1">
        <v>40198.579745370371</v>
      </c>
      <c r="Q676" t="s">
        <v>3060</v>
      </c>
    </row>
    <row r="677" spans="2:17" x14ac:dyDescent="0.35">
      <c r="B677" t="s">
        <v>314</v>
      </c>
      <c r="C677" t="s">
        <v>25</v>
      </c>
      <c r="D677">
        <v>11498</v>
      </c>
      <c r="E677" t="s">
        <v>17</v>
      </c>
      <c r="F677" t="s">
        <v>18</v>
      </c>
      <c r="H677" t="s">
        <v>27</v>
      </c>
      <c r="I677" t="s">
        <v>442</v>
      </c>
      <c r="J677" t="s">
        <v>22</v>
      </c>
      <c r="O677" t="s">
        <v>34</v>
      </c>
      <c r="P677" s="1">
        <v>40311.69872685185</v>
      </c>
      <c r="Q677" t="s">
        <v>3060</v>
      </c>
    </row>
    <row r="678" spans="2:17" x14ac:dyDescent="0.35">
      <c r="B678" t="s">
        <v>314</v>
      </c>
      <c r="C678" t="s">
        <v>25</v>
      </c>
      <c r="D678">
        <v>11539</v>
      </c>
      <c r="E678" t="s">
        <v>17</v>
      </c>
      <c r="F678" t="s">
        <v>18</v>
      </c>
      <c r="G678" t="s">
        <v>19</v>
      </c>
      <c r="H678" t="s">
        <v>27</v>
      </c>
      <c r="I678" t="s">
        <v>35</v>
      </c>
      <c r="J678" t="s">
        <v>22</v>
      </c>
      <c r="L678" t="s">
        <v>81</v>
      </c>
      <c r="O678" t="s">
        <v>24</v>
      </c>
      <c r="P678" s="1">
        <v>39984.731793981482</v>
      </c>
      <c r="Q678" t="s">
        <v>3060</v>
      </c>
    </row>
    <row r="679" spans="2:17" x14ac:dyDescent="0.35">
      <c r="B679" t="s">
        <v>327</v>
      </c>
      <c r="C679" t="s">
        <v>25</v>
      </c>
      <c r="D679">
        <v>11554</v>
      </c>
      <c r="E679" t="s">
        <v>17</v>
      </c>
      <c r="F679" t="s">
        <v>18</v>
      </c>
      <c r="G679" t="s">
        <v>19</v>
      </c>
      <c r="H679" t="s">
        <v>27</v>
      </c>
      <c r="I679" t="s">
        <v>443</v>
      </c>
      <c r="J679" t="s">
        <v>22</v>
      </c>
      <c r="M679" t="s">
        <v>444</v>
      </c>
      <c r="N679" t="s">
        <v>445</v>
      </c>
      <c r="O679" t="s">
        <v>24</v>
      </c>
      <c r="P679" s="1">
        <v>40299.992858796293</v>
      </c>
      <c r="Q679" t="s">
        <v>3060</v>
      </c>
    </row>
    <row r="680" spans="2:17" x14ac:dyDescent="0.35">
      <c r="B680" t="s">
        <v>221</v>
      </c>
      <c r="C680" t="s">
        <v>25</v>
      </c>
      <c r="D680">
        <v>11555</v>
      </c>
      <c r="E680" t="s">
        <v>17</v>
      </c>
      <c r="F680" t="s">
        <v>18</v>
      </c>
      <c r="G680" t="s">
        <v>19</v>
      </c>
      <c r="H680" t="s">
        <v>27</v>
      </c>
      <c r="I680" t="s">
        <v>65</v>
      </c>
      <c r="J680" t="s">
        <v>264</v>
      </c>
      <c r="O680" t="s">
        <v>34</v>
      </c>
      <c r="P680" s="1">
        <v>40662.933055555557</v>
      </c>
      <c r="Q680" t="s">
        <v>3060</v>
      </c>
    </row>
    <row r="681" spans="2:17" x14ac:dyDescent="0.35">
      <c r="B681" t="s">
        <v>327</v>
      </c>
      <c r="C681" t="s">
        <v>25</v>
      </c>
      <c r="D681">
        <v>11656</v>
      </c>
      <c r="E681" t="s">
        <v>17</v>
      </c>
      <c r="F681" t="s">
        <v>18</v>
      </c>
      <c r="G681" t="s">
        <v>19</v>
      </c>
      <c r="I681" t="s">
        <v>446</v>
      </c>
      <c r="J681" t="s">
        <v>22</v>
      </c>
      <c r="O681" t="s">
        <v>24</v>
      </c>
      <c r="P681" s="1">
        <v>40009.783125000002</v>
      </c>
      <c r="Q681" t="s">
        <v>3060</v>
      </c>
    </row>
    <row r="682" spans="2:17" x14ac:dyDescent="0.35">
      <c r="B682" t="s">
        <v>186</v>
      </c>
      <c r="C682" t="s">
        <v>25</v>
      </c>
      <c r="D682">
        <v>11718</v>
      </c>
      <c r="E682" t="s">
        <v>17</v>
      </c>
      <c r="F682" t="s">
        <v>18</v>
      </c>
      <c r="G682" t="s">
        <v>19</v>
      </c>
      <c r="H682" t="s">
        <v>27</v>
      </c>
      <c r="I682" t="s">
        <v>254</v>
      </c>
      <c r="J682" t="s">
        <v>22</v>
      </c>
      <c r="L682" t="s">
        <v>139</v>
      </c>
      <c r="O682" t="s">
        <v>24</v>
      </c>
      <c r="P682" s="1">
        <v>40159.866840277777</v>
      </c>
      <c r="Q682" t="s">
        <v>3060</v>
      </c>
    </row>
    <row r="683" spans="2:17" x14ac:dyDescent="0.35">
      <c r="B683" t="s">
        <v>327</v>
      </c>
      <c r="C683" t="s">
        <v>25</v>
      </c>
      <c r="D683">
        <v>11719</v>
      </c>
      <c r="E683" t="s">
        <v>17</v>
      </c>
      <c r="F683" t="s">
        <v>18</v>
      </c>
      <c r="H683" t="s">
        <v>27</v>
      </c>
      <c r="I683" t="s">
        <v>447</v>
      </c>
      <c r="J683" t="s">
        <v>22</v>
      </c>
      <c r="N683" t="s">
        <v>448</v>
      </c>
      <c r="O683" t="s">
        <v>24</v>
      </c>
      <c r="P683" s="1">
        <v>40910.481180555558</v>
      </c>
      <c r="Q683" t="s">
        <v>3060</v>
      </c>
    </row>
    <row r="684" spans="2:17" x14ac:dyDescent="0.35">
      <c r="B684" t="s">
        <v>59</v>
      </c>
      <c r="C684" t="s">
        <v>25</v>
      </c>
      <c r="D684">
        <v>11722</v>
      </c>
      <c r="E684" t="s">
        <v>17</v>
      </c>
      <c r="F684" t="s">
        <v>18</v>
      </c>
      <c r="G684" t="s">
        <v>19</v>
      </c>
      <c r="H684" t="s">
        <v>27</v>
      </c>
      <c r="I684" t="s">
        <v>35</v>
      </c>
      <c r="J684" t="s">
        <v>22</v>
      </c>
      <c r="N684" t="s">
        <v>201</v>
      </c>
      <c r="O684" t="s">
        <v>24</v>
      </c>
      <c r="P684" s="1">
        <v>39905.55704861111</v>
      </c>
      <c r="Q684" t="s">
        <v>3060</v>
      </c>
    </row>
    <row r="685" spans="2:17" x14ac:dyDescent="0.35">
      <c r="B685" t="s">
        <v>327</v>
      </c>
      <c r="C685" t="s">
        <v>25</v>
      </c>
      <c r="D685">
        <v>11808</v>
      </c>
      <c r="E685" t="s">
        <v>17</v>
      </c>
      <c r="F685" t="s">
        <v>18</v>
      </c>
      <c r="G685" t="s">
        <v>19</v>
      </c>
      <c r="H685" t="s">
        <v>27</v>
      </c>
      <c r="I685" t="s">
        <v>232</v>
      </c>
      <c r="J685" t="s">
        <v>449</v>
      </c>
      <c r="L685" t="s">
        <v>81</v>
      </c>
      <c r="N685" t="s">
        <v>450</v>
      </c>
      <c r="O685" t="s">
        <v>24</v>
      </c>
      <c r="P685" s="1">
        <v>40894.778333333335</v>
      </c>
      <c r="Q685" t="s">
        <v>3060</v>
      </c>
    </row>
    <row r="686" spans="2:17" x14ac:dyDescent="0.35">
      <c r="B686" t="s">
        <v>221</v>
      </c>
      <c r="C686" t="s">
        <v>25</v>
      </c>
      <c r="D686">
        <v>11874</v>
      </c>
      <c r="E686" t="s">
        <v>17</v>
      </c>
      <c r="F686" t="s">
        <v>18</v>
      </c>
      <c r="G686" t="s">
        <v>19</v>
      </c>
      <c r="H686" t="s">
        <v>27</v>
      </c>
      <c r="I686" t="s">
        <v>451</v>
      </c>
      <c r="J686" t="s">
        <v>449</v>
      </c>
      <c r="K686">
        <v>460</v>
      </c>
      <c r="L686" t="s">
        <v>139</v>
      </c>
      <c r="M686" t="s">
        <v>3178</v>
      </c>
      <c r="N686" t="s">
        <v>452</v>
      </c>
      <c r="O686" t="s">
        <v>34</v>
      </c>
      <c r="P686" s="1">
        <v>40888.149814814817</v>
      </c>
      <c r="Q686" t="s">
        <v>3060</v>
      </c>
    </row>
    <row r="687" spans="2:17" x14ac:dyDescent="0.35">
      <c r="B687" t="s">
        <v>221</v>
      </c>
      <c r="C687" t="s">
        <v>25</v>
      </c>
      <c r="D687">
        <v>11877</v>
      </c>
      <c r="E687" t="s">
        <v>17</v>
      </c>
      <c r="F687" t="s">
        <v>18</v>
      </c>
      <c r="G687" t="s">
        <v>19</v>
      </c>
      <c r="H687" t="s">
        <v>27</v>
      </c>
      <c r="I687" t="s">
        <v>62</v>
      </c>
      <c r="J687" t="s">
        <v>144</v>
      </c>
      <c r="L687" t="s">
        <v>222</v>
      </c>
      <c r="O687" t="s">
        <v>34</v>
      </c>
      <c r="P687" s="1">
        <v>40409.279814814814</v>
      </c>
      <c r="Q687" t="s">
        <v>3060</v>
      </c>
    </row>
    <row r="688" spans="2:17" x14ac:dyDescent="0.35">
      <c r="B688" t="s">
        <v>221</v>
      </c>
      <c r="C688" t="s">
        <v>25</v>
      </c>
      <c r="D688">
        <v>11900</v>
      </c>
      <c r="E688" t="s">
        <v>17</v>
      </c>
      <c r="F688" t="s">
        <v>18</v>
      </c>
      <c r="G688" t="s">
        <v>38</v>
      </c>
      <c r="H688" t="s">
        <v>27</v>
      </c>
      <c r="I688" t="s">
        <v>88</v>
      </c>
      <c r="J688" t="s">
        <v>22</v>
      </c>
      <c r="N688" t="s">
        <v>453</v>
      </c>
      <c r="O688" t="s">
        <v>24</v>
      </c>
      <c r="P688" s="1">
        <v>39662.759826388887</v>
      </c>
      <c r="Q688" t="s">
        <v>3060</v>
      </c>
    </row>
    <row r="689" spans="2:17" x14ac:dyDescent="0.35">
      <c r="B689" t="s">
        <v>221</v>
      </c>
      <c r="C689" t="s">
        <v>25</v>
      </c>
      <c r="D689">
        <v>11913</v>
      </c>
      <c r="E689" t="s">
        <v>17</v>
      </c>
      <c r="F689" t="s">
        <v>18</v>
      </c>
      <c r="G689" t="s">
        <v>19</v>
      </c>
      <c r="H689" t="s">
        <v>27</v>
      </c>
      <c r="I689" t="s">
        <v>261</v>
      </c>
      <c r="J689" t="s">
        <v>22</v>
      </c>
      <c r="L689" t="s">
        <v>31</v>
      </c>
      <c r="O689" t="s">
        <v>34</v>
      </c>
      <c r="P689" s="1">
        <v>40007.67386574074</v>
      </c>
      <c r="Q689" t="s">
        <v>3060</v>
      </c>
    </row>
    <row r="690" spans="2:17" x14ac:dyDescent="0.35">
      <c r="B690" t="s">
        <v>221</v>
      </c>
      <c r="C690" t="s">
        <v>25</v>
      </c>
      <c r="D690">
        <v>11957</v>
      </c>
      <c r="E690" t="s">
        <v>17</v>
      </c>
      <c r="F690" t="s">
        <v>18</v>
      </c>
      <c r="G690" t="s">
        <v>96</v>
      </c>
      <c r="H690" t="s">
        <v>27</v>
      </c>
      <c r="J690" t="s">
        <v>22</v>
      </c>
      <c r="L690" t="s">
        <v>230</v>
      </c>
      <c r="O690" t="s">
        <v>34</v>
      </c>
      <c r="P690" s="1">
        <v>40818.874606481484</v>
      </c>
      <c r="Q690" t="s">
        <v>3060</v>
      </c>
    </row>
    <row r="691" spans="2:17" x14ac:dyDescent="0.35">
      <c r="B691" t="s">
        <v>186</v>
      </c>
      <c r="C691" t="s">
        <v>25</v>
      </c>
      <c r="D691">
        <v>12099</v>
      </c>
      <c r="E691" t="s">
        <v>17</v>
      </c>
      <c r="F691" t="s">
        <v>18</v>
      </c>
      <c r="G691" t="s">
        <v>34</v>
      </c>
      <c r="H691" t="s">
        <v>27</v>
      </c>
      <c r="I691" t="s">
        <v>98</v>
      </c>
      <c r="J691" t="s">
        <v>22</v>
      </c>
      <c r="L691" t="s">
        <v>31</v>
      </c>
      <c r="N691" t="s">
        <v>455</v>
      </c>
      <c r="O691" t="s">
        <v>24</v>
      </c>
      <c r="P691" s="1">
        <v>40070.448796296296</v>
      </c>
      <c r="Q691" t="s">
        <v>3060</v>
      </c>
    </row>
    <row r="692" spans="2:17" x14ac:dyDescent="0.35">
      <c r="B692" t="s">
        <v>186</v>
      </c>
      <c r="C692" t="s">
        <v>25</v>
      </c>
      <c r="D692">
        <v>12169</v>
      </c>
      <c r="E692" t="s">
        <v>17</v>
      </c>
      <c r="F692" t="s">
        <v>18</v>
      </c>
      <c r="G692" t="s">
        <v>34</v>
      </c>
      <c r="H692" t="s">
        <v>27</v>
      </c>
      <c r="J692" t="s">
        <v>22</v>
      </c>
      <c r="O692" t="s">
        <v>24</v>
      </c>
      <c r="P692" s="1">
        <v>40890.369872685187</v>
      </c>
      <c r="Q692" t="s">
        <v>3060</v>
      </c>
    </row>
    <row r="693" spans="2:17" x14ac:dyDescent="0.35">
      <c r="B693" t="s">
        <v>186</v>
      </c>
      <c r="C693" t="s">
        <v>25</v>
      </c>
      <c r="D693">
        <v>12197</v>
      </c>
      <c r="E693" t="s">
        <v>17</v>
      </c>
      <c r="F693" t="s">
        <v>18</v>
      </c>
      <c r="G693" t="s">
        <v>19</v>
      </c>
      <c r="H693" t="s">
        <v>27</v>
      </c>
      <c r="I693" t="s">
        <v>162</v>
      </c>
      <c r="J693" t="s">
        <v>144</v>
      </c>
      <c r="N693" t="s">
        <v>456</v>
      </c>
      <c r="O693" t="s">
        <v>24</v>
      </c>
      <c r="P693" s="1">
        <v>40159.270532407405</v>
      </c>
      <c r="Q693" t="s">
        <v>3060</v>
      </c>
    </row>
    <row r="694" spans="2:17" x14ac:dyDescent="0.35">
      <c r="B694" t="s">
        <v>186</v>
      </c>
      <c r="C694" t="s">
        <v>25</v>
      </c>
      <c r="D694">
        <v>12213</v>
      </c>
      <c r="E694" t="s">
        <v>17</v>
      </c>
      <c r="F694" t="s">
        <v>18</v>
      </c>
      <c r="H694" t="s">
        <v>27</v>
      </c>
      <c r="I694" t="s">
        <v>80</v>
      </c>
      <c r="J694" t="s">
        <v>217</v>
      </c>
      <c r="K694">
        <v>466</v>
      </c>
      <c r="O694" t="s">
        <v>24</v>
      </c>
      <c r="P694" s="1">
        <v>39993.468460648146</v>
      </c>
      <c r="Q694" t="s">
        <v>3060</v>
      </c>
    </row>
    <row r="695" spans="2:17" x14ac:dyDescent="0.35">
      <c r="B695" t="s">
        <v>186</v>
      </c>
      <c r="C695" t="s">
        <v>25</v>
      </c>
      <c r="D695">
        <v>12216</v>
      </c>
      <c r="E695" t="s">
        <v>17</v>
      </c>
      <c r="F695" t="s">
        <v>18</v>
      </c>
      <c r="G695" t="s">
        <v>19</v>
      </c>
      <c r="H695" t="s">
        <v>27</v>
      </c>
      <c r="I695" t="s">
        <v>45</v>
      </c>
      <c r="J695" t="s">
        <v>22</v>
      </c>
      <c r="M695">
        <v>1939</v>
      </c>
      <c r="O695" t="s">
        <v>24</v>
      </c>
      <c r="P695" s="1">
        <v>40301.878750000003</v>
      </c>
      <c r="Q695" t="s">
        <v>3060</v>
      </c>
    </row>
    <row r="696" spans="2:17" x14ac:dyDescent="0.35">
      <c r="B696" t="s">
        <v>186</v>
      </c>
      <c r="C696" t="s">
        <v>25</v>
      </c>
      <c r="D696">
        <v>12234</v>
      </c>
      <c r="F696" t="s">
        <v>36</v>
      </c>
      <c r="I696" t="s">
        <v>50</v>
      </c>
      <c r="P696" t="s">
        <v>39</v>
      </c>
      <c r="Q696" t="s">
        <v>3060</v>
      </c>
    </row>
    <row r="697" spans="2:17" x14ac:dyDescent="0.35">
      <c r="B697" t="s">
        <v>327</v>
      </c>
      <c r="C697" t="s">
        <v>25</v>
      </c>
      <c r="D697">
        <v>12285</v>
      </c>
      <c r="E697" t="s">
        <v>17</v>
      </c>
      <c r="F697" t="s">
        <v>18</v>
      </c>
      <c r="G697" t="s">
        <v>19</v>
      </c>
      <c r="H697" t="s">
        <v>27</v>
      </c>
      <c r="I697" t="s">
        <v>457</v>
      </c>
      <c r="J697" t="s">
        <v>458</v>
      </c>
      <c r="L697" t="s">
        <v>459</v>
      </c>
      <c r="O697" t="s">
        <v>34</v>
      </c>
      <c r="P697" s="1">
        <v>40368.997928240744</v>
      </c>
      <c r="Q697" t="s">
        <v>3060</v>
      </c>
    </row>
    <row r="698" spans="2:17" x14ac:dyDescent="0.35">
      <c r="B698" t="s">
        <v>186</v>
      </c>
      <c r="C698" t="s">
        <v>25</v>
      </c>
      <c r="D698">
        <v>12295</v>
      </c>
      <c r="I698" t="s">
        <v>28</v>
      </c>
      <c r="N698" t="s">
        <v>460</v>
      </c>
      <c r="P698" t="s">
        <v>39</v>
      </c>
      <c r="Q698" t="s">
        <v>3060</v>
      </c>
    </row>
    <row r="699" spans="2:17" x14ac:dyDescent="0.35">
      <c r="B699" t="s">
        <v>186</v>
      </c>
      <c r="C699" t="s">
        <v>25</v>
      </c>
      <c r="D699">
        <v>12323</v>
      </c>
      <c r="E699" t="s">
        <v>17</v>
      </c>
      <c r="F699" t="s">
        <v>18</v>
      </c>
      <c r="G699" t="s">
        <v>34</v>
      </c>
      <c r="H699" t="s">
        <v>27</v>
      </c>
      <c r="I699" t="s">
        <v>461</v>
      </c>
      <c r="J699" t="s">
        <v>114</v>
      </c>
      <c r="L699" t="s">
        <v>462</v>
      </c>
      <c r="N699" t="s">
        <v>463</v>
      </c>
      <c r="O699" t="s">
        <v>24</v>
      </c>
      <c r="P699" s="1">
        <v>40331.882337962961</v>
      </c>
      <c r="Q699" t="s">
        <v>3060</v>
      </c>
    </row>
    <row r="700" spans="2:17" x14ac:dyDescent="0.35">
      <c r="B700" t="s">
        <v>327</v>
      </c>
      <c r="C700" t="s">
        <v>16</v>
      </c>
      <c r="D700">
        <v>12378</v>
      </c>
      <c r="E700" t="s">
        <v>17</v>
      </c>
      <c r="F700" t="s">
        <v>18</v>
      </c>
      <c r="G700" t="s">
        <v>34</v>
      </c>
      <c r="H700" t="s">
        <v>27</v>
      </c>
      <c r="I700" t="s">
        <v>464</v>
      </c>
      <c r="J700" t="s">
        <v>86</v>
      </c>
      <c r="K700">
        <v>464</v>
      </c>
      <c r="L700" t="s">
        <v>31</v>
      </c>
      <c r="N700" t="s">
        <v>465</v>
      </c>
      <c r="O700" t="s">
        <v>24</v>
      </c>
      <c r="P700" s="1">
        <v>40539.54855324074</v>
      </c>
      <c r="Q700" t="s">
        <v>3060</v>
      </c>
    </row>
    <row r="701" spans="2:17" x14ac:dyDescent="0.35">
      <c r="B701" t="s">
        <v>186</v>
      </c>
      <c r="C701" t="s">
        <v>16</v>
      </c>
      <c r="D701">
        <v>12408</v>
      </c>
      <c r="E701" t="s">
        <v>17</v>
      </c>
      <c r="F701" t="s">
        <v>18</v>
      </c>
      <c r="G701" t="s">
        <v>34</v>
      </c>
      <c r="H701" t="s">
        <v>27</v>
      </c>
      <c r="I701" t="s">
        <v>35</v>
      </c>
      <c r="J701" t="s">
        <v>22</v>
      </c>
      <c r="N701" t="s">
        <v>466</v>
      </c>
      <c r="O701" t="s">
        <v>24</v>
      </c>
      <c r="P701" s="1">
        <v>39905.567685185182</v>
      </c>
      <c r="Q701" t="s">
        <v>3060</v>
      </c>
    </row>
    <row r="702" spans="2:17" x14ac:dyDescent="0.35">
      <c r="B702" t="s">
        <v>327</v>
      </c>
      <c r="C702" t="s">
        <v>16</v>
      </c>
      <c r="D702">
        <v>12425</v>
      </c>
      <c r="E702" t="s">
        <v>17</v>
      </c>
      <c r="F702" t="s">
        <v>18</v>
      </c>
      <c r="G702" t="s">
        <v>34</v>
      </c>
      <c r="H702" t="s">
        <v>27</v>
      </c>
      <c r="J702" t="s">
        <v>86</v>
      </c>
      <c r="K702">
        <v>468</v>
      </c>
      <c r="L702" t="s">
        <v>90</v>
      </c>
      <c r="N702" t="s">
        <v>467</v>
      </c>
      <c r="O702" t="s">
        <v>24</v>
      </c>
      <c r="P702" s="1">
        <v>40747.48636574074</v>
      </c>
      <c r="Q702" t="s">
        <v>3060</v>
      </c>
    </row>
    <row r="703" spans="2:17" x14ac:dyDescent="0.35">
      <c r="B703" t="s">
        <v>186</v>
      </c>
      <c r="C703" t="s">
        <v>25</v>
      </c>
      <c r="D703">
        <v>12561</v>
      </c>
      <c r="E703" t="s">
        <v>17</v>
      </c>
      <c r="F703" t="s">
        <v>18</v>
      </c>
      <c r="G703" t="s">
        <v>19</v>
      </c>
      <c r="H703" t="s">
        <v>27</v>
      </c>
      <c r="I703" t="s">
        <v>37</v>
      </c>
      <c r="J703" t="s">
        <v>22</v>
      </c>
      <c r="L703" t="s">
        <v>81</v>
      </c>
      <c r="O703" t="s">
        <v>24</v>
      </c>
      <c r="P703" s="1">
        <v>39769.345034722224</v>
      </c>
      <c r="Q703" t="s">
        <v>3060</v>
      </c>
    </row>
    <row r="704" spans="2:17" x14ac:dyDescent="0.35">
      <c r="B704" t="s">
        <v>186</v>
      </c>
      <c r="C704" t="s">
        <v>25</v>
      </c>
      <c r="D704">
        <v>12565</v>
      </c>
      <c r="G704" t="s">
        <v>34</v>
      </c>
      <c r="I704" t="s">
        <v>28</v>
      </c>
      <c r="N704" t="s">
        <v>460</v>
      </c>
      <c r="P704" t="s">
        <v>39</v>
      </c>
      <c r="Q704" t="s">
        <v>3060</v>
      </c>
    </row>
    <row r="705" spans="2:17" x14ac:dyDescent="0.35">
      <c r="B705" t="s">
        <v>186</v>
      </c>
      <c r="C705" t="s">
        <v>25</v>
      </c>
      <c r="D705">
        <v>12581</v>
      </c>
      <c r="E705" t="s">
        <v>17</v>
      </c>
      <c r="F705" t="s">
        <v>18</v>
      </c>
      <c r="G705" t="s">
        <v>19</v>
      </c>
      <c r="H705" t="s">
        <v>27</v>
      </c>
      <c r="I705" t="s">
        <v>469</v>
      </c>
      <c r="J705" t="s">
        <v>22</v>
      </c>
      <c r="O705" t="s">
        <v>24</v>
      </c>
      <c r="P705" s="1">
        <v>40767.550150462965</v>
      </c>
      <c r="Q705" t="s">
        <v>3060</v>
      </c>
    </row>
    <row r="706" spans="2:17" x14ac:dyDescent="0.35">
      <c r="B706" t="s">
        <v>186</v>
      </c>
      <c r="C706" t="s">
        <v>25</v>
      </c>
      <c r="D706">
        <v>12656</v>
      </c>
      <c r="E706" t="s">
        <v>17</v>
      </c>
      <c r="F706" t="s">
        <v>18</v>
      </c>
      <c r="G706" t="s">
        <v>19</v>
      </c>
      <c r="H706" t="s">
        <v>27</v>
      </c>
      <c r="I706" t="s">
        <v>187</v>
      </c>
      <c r="J706" t="s">
        <v>217</v>
      </c>
      <c r="L706" t="s">
        <v>397</v>
      </c>
      <c r="O706" t="s">
        <v>24</v>
      </c>
      <c r="P706" s="1">
        <v>39700.784780092596</v>
      </c>
      <c r="Q706" t="s">
        <v>3060</v>
      </c>
    </row>
    <row r="707" spans="2:17" x14ac:dyDescent="0.35">
      <c r="B707" t="s">
        <v>59</v>
      </c>
      <c r="C707" t="s">
        <v>25</v>
      </c>
      <c r="D707">
        <v>12665</v>
      </c>
      <c r="E707" t="s">
        <v>17</v>
      </c>
      <c r="F707" t="s">
        <v>18</v>
      </c>
      <c r="G707" t="s">
        <v>19</v>
      </c>
      <c r="H707" t="s">
        <v>27</v>
      </c>
      <c r="I707" t="s">
        <v>102</v>
      </c>
      <c r="J707" t="s">
        <v>180</v>
      </c>
      <c r="L707" t="s">
        <v>31</v>
      </c>
      <c r="O707" t="s">
        <v>34</v>
      </c>
      <c r="P707" s="1">
        <v>40225.37164351852</v>
      </c>
      <c r="Q707" t="s">
        <v>3060</v>
      </c>
    </row>
    <row r="708" spans="2:17" x14ac:dyDescent="0.35">
      <c r="B708" t="s">
        <v>186</v>
      </c>
      <c r="C708" t="s">
        <v>25</v>
      </c>
      <c r="D708">
        <v>12685</v>
      </c>
      <c r="E708" t="s">
        <v>17</v>
      </c>
      <c r="F708" t="s">
        <v>18</v>
      </c>
      <c r="G708" t="s">
        <v>19</v>
      </c>
      <c r="H708" t="s">
        <v>27</v>
      </c>
      <c r="I708" t="s">
        <v>56</v>
      </c>
      <c r="J708" t="s">
        <v>22</v>
      </c>
      <c r="L708" t="s">
        <v>168</v>
      </c>
      <c r="O708" t="s">
        <v>24</v>
      </c>
      <c r="P708" s="1">
        <v>40015.370254629626</v>
      </c>
      <c r="Q708" t="s">
        <v>3060</v>
      </c>
    </row>
    <row r="709" spans="2:17" x14ac:dyDescent="0.35">
      <c r="B709" t="s">
        <v>186</v>
      </c>
      <c r="C709" t="s">
        <v>25</v>
      </c>
      <c r="D709">
        <v>12736</v>
      </c>
      <c r="I709" t="s">
        <v>37</v>
      </c>
      <c r="P709" t="s">
        <v>39</v>
      </c>
      <c r="Q709" t="s">
        <v>3060</v>
      </c>
    </row>
    <row r="710" spans="2:17" x14ac:dyDescent="0.35">
      <c r="B710" t="s">
        <v>186</v>
      </c>
      <c r="C710" t="s">
        <v>25</v>
      </c>
      <c r="D710">
        <v>12848</v>
      </c>
      <c r="I710" t="s">
        <v>37</v>
      </c>
      <c r="P710" t="s">
        <v>39</v>
      </c>
      <c r="Q710" t="s">
        <v>3060</v>
      </c>
    </row>
    <row r="711" spans="2:17" x14ac:dyDescent="0.35">
      <c r="B711" t="s">
        <v>221</v>
      </c>
      <c r="C711" t="s">
        <v>25</v>
      </c>
      <c r="D711">
        <v>12887</v>
      </c>
      <c r="E711" t="s">
        <v>17</v>
      </c>
      <c r="F711" t="s">
        <v>18</v>
      </c>
      <c r="G711" t="s">
        <v>34</v>
      </c>
      <c r="H711" t="s">
        <v>27</v>
      </c>
      <c r="J711" t="s">
        <v>86</v>
      </c>
      <c r="L711" t="s">
        <v>470</v>
      </c>
      <c r="O711" t="s">
        <v>34</v>
      </c>
      <c r="P711" s="1">
        <v>40958.836562500001</v>
      </c>
      <c r="Q711" t="s">
        <v>3060</v>
      </c>
    </row>
    <row r="712" spans="2:17" x14ac:dyDescent="0.35">
      <c r="B712" t="s">
        <v>221</v>
      </c>
      <c r="C712" t="s">
        <v>25</v>
      </c>
      <c r="D712">
        <v>12983</v>
      </c>
      <c r="E712" t="s">
        <v>17</v>
      </c>
      <c r="F712" t="s">
        <v>18</v>
      </c>
      <c r="G712" t="s">
        <v>34</v>
      </c>
      <c r="H712" t="s">
        <v>27</v>
      </c>
      <c r="I712" t="s">
        <v>471</v>
      </c>
      <c r="J712" t="s">
        <v>22</v>
      </c>
      <c r="O712" t="s">
        <v>34</v>
      </c>
      <c r="P712" s="1">
        <v>40381.999513888892</v>
      </c>
      <c r="Q712" t="s">
        <v>3060</v>
      </c>
    </row>
    <row r="713" spans="2:17" x14ac:dyDescent="0.35">
      <c r="B713" t="s">
        <v>221</v>
      </c>
      <c r="C713" t="s">
        <v>25</v>
      </c>
      <c r="D713">
        <v>12993</v>
      </c>
      <c r="E713" t="s">
        <v>17</v>
      </c>
      <c r="F713" t="s">
        <v>18</v>
      </c>
      <c r="J713" t="s">
        <v>22</v>
      </c>
      <c r="O713" t="s">
        <v>24</v>
      </c>
      <c r="P713" s="1">
        <v>40449.45521990741</v>
      </c>
      <c r="Q713" t="s">
        <v>3060</v>
      </c>
    </row>
    <row r="714" spans="2:17" x14ac:dyDescent="0.35">
      <c r="B714" t="s">
        <v>221</v>
      </c>
      <c r="C714" t="s">
        <v>25</v>
      </c>
      <c r="D714">
        <v>13024</v>
      </c>
      <c r="E714" t="s">
        <v>17</v>
      </c>
      <c r="F714" t="s">
        <v>18</v>
      </c>
      <c r="G714" t="s">
        <v>34</v>
      </c>
      <c r="H714" t="s">
        <v>27</v>
      </c>
      <c r="I714" t="s">
        <v>77</v>
      </c>
      <c r="J714" t="s">
        <v>472</v>
      </c>
      <c r="L714" t="s">
        <v>3196</v>
      </c>
      <c r="N714" t="s">
        <v>473</v>
      </c>
      <c r="O714" t="s">
        <v>34</v>
      </c>
      <c r="P714" s="1">
        <v>40690.877939814818</v>
      </c>
      <c r="Q714" t="s">
        <v>3060</v>
      </c>
    </row>
    <row r="715" spans="2:17" x14ac:dyDescent="0.35">
      <c r="B715" t="s">
        <v>221</v>
      </c>
      <c r="C715" t="s">
        <v>25</v>
      </c>
      <c r="D715">
        <v>13028</v>
      </c>
      <c r="G715" t="s">
        <v>34</v>
      </c>
      <c r="I715" t="s">
        <v>28</v>
      </c>
      <c r="N715" t="s">
        <v>474</v>
      </c>
      <c r="P715" t="s">
        <v>39</v>
      </c>
      <c r="Q715" t="s">
        <v>3060</v>
      </c>
    </row>
    <row r="716" spans="2:17" x14ac:dyDescent="0.35">
      <c r="B716" t="s">
        <v>221</v>
      </c>
      <c r="C716" t="s">
        <v>25</v>
      </c>
      <c r="D716">
        <v>13031</v>
      </c>
      <c r="G716" t="s">
        <v>34</v>
      </c>
      <c r="I716" t="s">
        <v>37</v>
      </c>
      <c r="L716" t="s">
        <v>3196</v>
      </c>
      <c r="M716" t="s">
        <v>3195</v>
      </c>
      <c r="N716" t="s">
        <v>40</v>
      </c>
      <c r="O716" t="s">
        <v>3194</v>
      </c>
      <c r="P716" t="s">
        <v>39</v>
      </c>
      <c r="Q716" t="s">
        <v>3060</v>
      </c>
    </row>
    <row r="717" spans="2:17" x14ac:dyDescent="0.35">
      <c r="B717" t="s">
        <v>221</v>
      </c>
      <c r="C717" t="s">
        <v>25</v>
      </c>
      <c r="D717">
        <v>13041</v>
      </c>
      <c r="E717" t="s">
        <v>17</v>
      </c>
      <c r="F717" t="s">
        <v>18</v>
      </c>
      <c r="G717" t="s">
        <v>34</v>
      </c>
      <c r="I717" t="s">
        <v>475</v>
      </c>
      <c r="J717" t="s">
        <v>22</v>
      </c>
      <c r="L717" t="s">
        <v>81</v>
      </c>
      <c r="N717" t="s">
        <v>476</v>
      </c>
      <c r="O717" t="s">
        <v>34</v>
      </c>
      <c r="P717" s="1">
        <v>40867.621712962966</v>
      </c>
      <c r="Q717" t="s">
        <v>3060</v>
      </c>
    </row>
    <row r="718" spans="2:17" x14ac:dyDescent="0.35">
      <c r="B718" t="s">
        <v>221</v>
      </c>
      <c r="C718" t="s">
        <v>25</v>
      </c>
      <c r="D718">
        <v>13111</v>
      </c>
      <c r="E718" t="s">
        <v>17</v>
      </c>
      <c r="F718" t="s">
        <v>18</v>
      </c>
      <c r="G718" t="s">
        <v>34</v>
      </c>
      <c r="H718" t="s">
        <v>27</v>
      </c>
      <c r="I718" t="s">
        <v>88</v>
      </c>
      <c r="J718" t="s">
        <v>22</v>
      </c>
      <c r="L718" t="s">
        <v>230</v>
      </c>
      <c r="O718" t="s">
        <v>24</v>
      </c>
      <c r="P718" s="1">
        <v>40066.975185185183</v>
      </c>
      <c r="Q718" t="s">
        <v>3060</v>
      </c>
    </row>
    <row r="719" spans="2:17" x14ac:dyDescent="0.35">
      <c r="B719" t="s">
        <v>221</v>
      </c>
      <c r="C719" t="s">
        <v>25</v>
      </c>
      <c r="D719">
        <v>13146</v>
      </c>
      <c r="E719" t="s">
        <v>17</v>
      </c>
      <c r="F719" t="s">
        <v>18</v>
      </c>
      <c r="G719" t="s">
        <v>19</v>
      </c>
      <c r="H719" t="s">
        <v>27</v>
      </c>
      <c r="I719" t="s">
        <v>162</v>
      </c>
      <c r="J719" t="s">
        <v>22</v>
      </c>
      <c r="L719" t="s">
        <v>477</v>
      </c>
      <c r="O719" t="s">
        <v>34</v>
      </c>
      <c r="P719" s="1">
        <v>40717.323645833334</v>
      </c>
      <c r="Q719" t="s">
        <v>3060</v>
      </c>
    </row>
    <row r="720" spans="2:17" x14ac:dyDescent="0.35">
      <c r="B720" t="s">
        <v>221</v>
      </c>
      <c r="C720" t="s">
        <v>25</v>
      </c>
      <c r="D720">
        <v>13175</v>
      </c>
      <c r="E720" t="s">
        <v>17</v>
      </c>
      <c r="F720" t="s">
        <v>18</v>
      </c>
      <c r="G720" t="s">
        <v>19</v>
      </c>
      <c r="H720" t="s">
        <v>27</v>
      </c>
      <c r="I720" t="s">
        <v>224</v>
      </c>
      <c r="J720" t="s">
        <v>86</v>
      </c>
      <c r="L720" t="s">
        <v>478</v>
      </c>
      <c r="O720" t="s">
        <v>34</v>
      </c>
      <c r="P720" s="1">
        <v>40047.28733796296</v>
      </c>
      <c r="Q720" t="s">
        <v>3060</v>
      </c>
    </row>
    <row r="721" spans="2:17" x14ac:dyDescent="0.35">
      <c r="B721" t="s">
        <v>327</v>
      </c>
      <c r="C721" t="s">
        <v>25</v>
      </c>
      <c r="D721">
        <v>13215</v>
      </c>
      <c r="E721" t="s">
        <v>17</v>
      </c>
      <c r="F721" t="s">
        <v>18</v>
      </c>
      <c r="G721" t="s">
        <v>19</v>
      </c>
      <c r="H721" t="s">
        <v>27</v>
      </c>
      <c r="I721" t="s">
        <v>475</v>
      </c>
      <c r="J721" t="s">
        <v>22</v>
      </c>
      <c r="L721" t="s">
        <v>139</v>
      </c>
      <c r="O721" t="s">
        <v>24</v>
      </c>
      <c r="P721" s="1">
        <v>39850.557268518518</v>
      </c>
      <c r="Q721" t="s">
        <v>3060</v>
      </c>
    </row>
    <row r="722" spans="2:17" x14ac:dyDescent="0.35">
      <c r="B722" t="s">
        <v>221</v>
      </c>
      <c r="C722" t="s">
        <v>25</v>
      </c>
      <c r="D722">
        <v>13239</v>
      </c>
      <c r="E722" t="s">
        <v>17</v>
      </c>
      <c r="F722" t="s">
        <v>18</v>
      </c>
      <c r="G722" t="s">
        <v>34</v>
      </c>
      <c r="H722" t="s">
        <v>27</v>
      </c>
      <c r="I722" t="s">
        <v>21</v>
      </c>
      <c r="J722" t="s">
        <v>22</v>
      </c>
      <c r="M722" t="s">
        <v>479</v>
      </c>
      <c r="N722" t="s">
        <v>480</v>
      </c>
      <c r="O722" t="s">
        <v>34</v>
      </c>
      <c r="P722" s="1">
        <v>39915.031944444447</v>
      </c>
      <c r="Q722" t="s">
        <v>3060</v>
      </c>
    </row>
    <row r="723" spans="2:17" x14ac:dyDescent="0.35">
      <c r="B723" t="s">
        <v>221</v>
      </c>
      <c r="C723" t="s">
        <v>25</v>
      </c>
      <c r="D723">
        <v>13277</v>
      </c>
      <c r="E723" t="s">
        <v>17</v>
      </c>
      <c r="F723" t="s">
        <v>18</v>
      </c>
      <c r="G723" t="s">
        <v>19</v>
      </c>
      <c r="J723" t="s">
        <v>22</v>
      </c>
      <c r="O723" t="s">
        <v>167</v>
      </c>
      <c r="P723" s="1">
        <v>40803.540034722224</v>
      </c>
      <c r="Q723" t="s">
        <v>3060</v>
      </c>
    </row>
    <row r="724" spans="2:17" x14ac:dyDescent="0.35">
      <c r="B724" t="s">
        <v>221</v>
      </c>
      <c r="C724" t="s">
        <v>25</v>
      </c>
      <c r="D724">
        <v>13356</v>
      </c>
      <c r="E724" t="s">
        <v>17</v>
      </c>
      <c r="F724" t="s">
        <v>18</v>
      </c>
      <c r="G724" t="s">
        <v>19</v>
      </c>
      <c r="H724" t="s">
        <v>27</v>
      </c>
      <c r="I724" t="s">
        <v>481</v>
      </c>
      <c r="J724" t="s">
        <v>22</v>
      </c>
      <c r="L724" t="s">
        <v>119</v>
      </c>
      <c r="N724" t="s">
        <v>482</v>
      </c>
      <c r="O724" t="s">
        <v>167</v>
      </c>
      <c r="P724" s="1">
        <v>41055.507523148146</v>
      </c>
      <c r="Q724" t="s">
        <v>3060</v>
      </c>
    </row>
    <row r="725" spans="2:17" x14ac:dyDescent="0.35">
      <c r="B725" t="s">
        <v>221</v>
      </c>
      <c r="C725" t="s">
        <v>25</v>
      </c>
      <c r="D725">
        <v>13373</v>
      </c>
      <c r="E725" t="s">
        <v>17</v>
      </c>
      <c r="F725" t="s">
        <v>18</v>
      </c>
      <c r="G725" t="s">
        <v>34</v>
      </c>
      <c r="H725" t="s">
        <v>27</v>
      </c>
      <c r="I725" t="s">
        <v>475</v>
      </c>
      <c r="J725" t="s">
        <v>22</v>
      </c>
      <c r="L725" t="s">
        <v>81</v>
      </c>
      <c r="N725" t="s">
        <v>483</v>
      </c>
      <c r="O725" t="s">
        <v>34</v>
      </c>
      <c r="P725" s="1">
        <v>40867.624016203707</v>
      </c>
      <c r="Q725" t="s">
        <v>3060</v>
      </c>
    </row>
    <row r="726" spans="2:17" x14ac:dyDescent="0.35">
      <c r="B726" t="s">
        <v>59</v>
      </c>
      <c r="C726" t="s">
        <v>25</v>
      </c>
      <c r="D726">
        <v>13425</v>
      </c>
      <c r="E726" t="s">
        <v>17</v>
      </c>
      <c r="F726" t="s">
        <v>18</v>
      </c>
      <c r="G726" t="s">
        <v>34</v>
      </c>
      <c r="H726" t="s">
        <v>27</v>
      </c>
      <c r="I726" t="s">
        <v>28</v>
      </c>
      <c r="J726" t="s">
        <v>22</v>
      </c>
      <c r="N726" t="s">
        <v>484</v>
      </c>
      <c r="O726" t="s">
        <v>24</v>
      </c>
      <c r="P726" s="1">
        <v>40699.79928240741</v>
      </c>
      <c r="Q726" t="s">
        <v>3060</v>
      </c>
    </row>
    <row r="727" spans="2:17" x14ac:dyDescent="0.35">
      <c r="B727" t="s">
        <v>221</v>
      </c>
      <c r="C727" t="s">
        <v>25</v>
      </c>
      <c r="D727">
        <v>13489</v>
      </c>
      <c r="E727" t="s">
        <v>17</v>
      </c>
      <c r="F727" t="s">
        <v>18</v>
      </c>
      <c r="G727" t="s">
        <v>19</v>
      </c>
      <c r="H727" t="s">
        <v>27</v>
      </c>
      <c r="I727" t="s">
        <v>402</v>
      </c>
      <c r="J727" t="s">
        <v>22</v>
      </c>
      <c r="O727" t="s">
        <v>24</v>
      </c>
      <c r="P727" s="1">
        <v>40996.768229166664</v>
      </c>
      <c r="Q727" t="s">
        <v>3060</v>
      </c>
    </row>
    <row r="728" spans="2:17" x14ac:dyDescent="0.35">
      <c r="B728" t="s">
        <v>221</v>
      </c>
      <c r="C728" t="s">
        <v>25</v>
      </c>
      <c r="D728">
        <v>13579</v>
      </c>
      <c r="E728" t="s">
        <v>17</v>
      </c>
      <c r="F728" t="s">
        <v>18</v>
      </c>
      <c r="G728" t="s">
        <v>19</v>
      </c>
      <c r="H728" t="s">
        <v>27</v>
      </c>
      <c r="I728" t="s">
        <v>485</v>
      </c>
      <c r="J728" t="s">
        <v>22</v>
      </c>
      <c r="L728" t="s">
        <v>486</v>
      </c>
      <c r="O728" t="s">
        <v>34</v>
      </c>
      <c r="P728" s="1">
        <v>40565.44021990741</v>
      </c>
      <c r="Q728" t="s">
        <v>3060</v>
      </c>
    </row>
    <row r="729" spans="2:17" x14ac:dyDescent="0.35">
      <c r="B729" t="s">
        <v>59</v>
      </c>
      <c r="C729" t="s">
        <v>25</v>
      </c>
      <c r="D729">
        <v>13615</v>
      </c>
      <c r="E729" t="s">
        <v>17</v>
      </c>
      <c r="F729" t="s">
        <v>18</v>
      </c>
      <c r="G729" t="s">
        <v>34</v>
      </c>
      <c r="H729" t="s">
        <v>27</v>
      </c>
      <c r="J729" t="s">
        <v>22</v>
      </c>
      <c r="O729" t="s">
        <v>24</v>
      </c>
      <c r="P729" s="1">
        <v>39869.793842592589</v>
      </c>
      <c r="Q729" t="s">
        <v>3060</v>
      </c>
    </row>
    <row r="730" spans="2:17" x14ac:dyDescent="0.35">
      <c r="B730" t="s">
        <v>221</v>
      </c>
      <c r="C730" t="s">
        <v>25</v>
      </c>
      <c r="D730">
        <v>13711</v>
      </c>
      <c r="E730" t="s">
        <v>17</v>
      </c>
      <c r="F730" t="s">
        <v>18</v>
      </c>
      <c r="G730" t="s">
        <v>34</v>
      </c>
      <c r="H730" t="s">
        <v>27</v>
      </c>
      <c r="I730" t="s">
        <v>28</v>
      </c>
      <c r="J730" t="s">
        <v>304</v>
      </c>
      <c r="L730" t="s">
        <v>222</v>
      </c>
      <c r="N730" t="s">
        <v>487</v>
      </c>
      <c r="O730" t="s">
        <v>167</v>
      </c>
      <c r="P730" s="1">
        <v>39991.773078703707</v>
      </c>
      <c r="Q730" t="s">
        <v>3060</v>
      </c>
    </row>
    <row r="731" spans="2:17" x14ac:dyDescent="0.35">
      <c r="B731" t="s">
        <v>221</v>
      </c>
      <c r="C731" t="s">
        <v>25</v>
      </c>
      <c r="D731">
        <v>13825</v>
      </c>
      <c r="E731" t="s">
        <v>17</v>
      </c>
      <c r="F731" t="s">
        <v>18</v>
      </c>
      <c r="G731" t="s">
        <v>19</v>
      </c>
      <c r="H731" t="s">
        <v>27</v>
      </c>
      <c r="I731" t="s">
        <v>349</v>
      </c>
      <c r="J731" t="s">
        <v>22</v>
      </c>
      <c r="L731" t="s">
        <v>230</v>
      </c>
      <c r="O731" t="s">
        <v>167</v>
      </c>
      <c r="P731" s="1">
        <v>39767.662048611113</v>
      </c>
      <c r="Q731" t="s">
        <v>3060</v>
      </c>
    </row>
    <row r="732" spans="2:17" x14ac:dyDescent="0.35">
      <c r="B732" t="s">
        <v>221</v>
      </c>
      <c r="C732" t="s">
        <v>25</v>
      </c>
      <c r="D732">
        <v>13846</v>
      </c>
      <c r="E732" t="s">
        <v>17</v>
      </c>
      <c r="F732" t="s">
        <v>18</v>
      </c>
      <c r="G732" t="s">
        <v>34</v>
      </c>
      <c r="H732" t="s">
        <v>27</v>
      </c>
      <c r="J732" t="s">
        <v>22</v>
      </c>
      <c r="L732" t="s">
        <v>139</v>
      </c>
      <c r="N732" t="s">
        <v>488</v>
      </c>
      <c r="O732" t="s">
        <v>34</v>
      </c>
      <c r="P732" s="1">
        <v>40676.478148148148</v>
      </c>
      <c r="Q732" t="s">
        <v>3060</v>
      </c>
    </row>
    <row r="733" spans="2:17" x14ac:dyDescent="0.35">
      <c r="B733" t="s">
        <v>314</v>
      </c>
      <c r="C733" t="s">
        <v>16</v>
      </c>
      <c r="D733">
        <v>13941</v>
      </c>
      <c r="E733" t="s">
        <v>17</v>
      </c>
      <c r="F733" t="s">
        <v>18</v>
      </c>
      <c r="G733" t="s">
        <v>34</v>
      </c>
      <c r="H733" t="s">
        <v>27</v>
      </c>
      <c r="I733" t="s">
        <v>21</v>
      </c>
      <c r="J733" t="s">
        <v>22</v>
      </c>
      <c r="L733" t="s">
        <v>139</v>
      </c>
      <c r="N733" t="s">
        <v>489</v>
      </c>
      <c r="O733" t="s">
        <v>34</v>
      </c>
      <c r="P733" s="1">
        <v>39915.046631944446</v>
      </c>
      <c r="Q733" t="s">
        <v>3060</v>
      </c>
    </row>
    <row r="734" spans="2:17" x14ac:dyDescent="0.35">
      <c r="B734" t="s">
        <v>314</v>
      </c>
      <c r="C734" t="s">
        <v>16</v>
      </c>
      <c r="D734">
        <v>13990</v>
      </c>
      <c r="E734" t="s">
        <v>17</v>
      </c>
      <c r="F734" t="s">
        <v>18</v>
      </c>
      <c r="G734" t="s">
        <v>19</v>
      </c>
      <c r="H734" t="s">
        <v>27</v>
      </c>
      <c r="J734" t="s">
        <v>108</v>
      </c>
      <c r="L734" t="s">
        <v>139</v>
      </c>
      <c r="O734" t="s">
        <v>34</v>
      </c>
      <c r="P734" s="1">
        <v>40564.436365740738</v>
      </c>
      <c r="Q734" t="s">
        <v>3060</v>
      </c>
    </row>
    <row r="735" spans="2:17" x14ac:dyDescent="0.35">
      <c r="B735" t="s">
        <v>314</v>
      </c>
      <c r="C735" t="s">
        <v>16</v>
      </c>
      <c r="D735">
        <v>14007</v>
      </c>
      <c r="E735" t="s">
        <v>17</v>
      </c>
      <c r="F735" t="s">
        <v>18</v>
      </c>
      <c r="G735" t="s">
        <v>34</v>
      </c>
      <c r="H735" t="s">
        <v>27</v>
      </c>
      <c r="J735" t="s">
        <v>22</v>
      </c>
      <c r="N735" t="s">
        <v>490</v>
      </c>
      <c r="O735" t="s">
        <v>34</v>
      </c>
      <c r="P735" s="1">
        <v>39686.435277777775</v>
      </c>
      <c r="Q735" t="s">
        <v>3060</v>
      </c>
    </row>
    <row r="736" spans="2:17" x14ac:dyDescent="0.35">
      <c r="B736" t="s">
        <v>314</v>
      </c>
      <c r="C736" t="s">
        <v>16</v>
      </c>
      <c r="D736">
        <v>14015</v>
      </c>
      <c r="E736" t="s">
        <v>17</v>
      </c>
      <c r="F736" t="s">
        <v>18</v>
      </c>
      <c r="H736" t="s">
        <v>27</v>
      </c>
      <c r="I736" t="s">
        <v>491</v>
      </c>
      <c r="J736" t="s">
        <v>22</v>
      </c>
      <c r="L736" t="s">
        <v>139</v>
      </c>
      <c r="N736" t="s">
        <v>492</v>
      </c>
      <c r="O736" t="s">
        <v>24</v>
      </c>
      <c r="P736" s="1">
        <v>40199.480462962965</v>
      </c>
      <c r="Q736" t="s">
        <v>3060</v>
      </c>
    </row>
    <row r="737" spans="2:17" x14ac:dyDescent="0.35">
      <c r="B737" t="s">
        <v>314</v>
      </c>
      <c r="C737" t="s">
        <v>16</v>
      </c>
      <c r="D737">
        <v>14024</v>
      </c>
      <c r="E737" t="s">
        <v>17</v>
      </c>
      <c r="F737" t="s">
        <v>18</v>
      </c>
      <c r="G737" t="s">
        <v>34</v>
      </c>
      <c r="H737" t="s">
        <v>27</v>
      </c>
      <c r="I737" t="s">
        <v>392</v>
      </c>
      <c r="J737" t="s">
        <v>22</v>
      </c>
      <c r="L737" t="s">
        <v>493</v>
      </c>
      <c r="O737" t="s">
        <v>34</v>
      </c>
      <c r="P737" s="1">
        <v>41024.819212962961</v>
      </c>
      <c r="Q737" t="s">
        <v>3060</v>
      </c>
    </row>
    <row r="738" spans="2:17" x14ac:dyDescent="0.35">
      <c r="B738" t="s">
        <v>314</v>
      </c>
      <c r="C738" t="s">
        <v>16</v>
      </c>
      <c r="D738">
        <v>14041</v>
      </c>
      <c r="I738" t="s">
        <v>37</v>
      </c>
      <c r="P738" t="s">
        <v>39</v>
      </c>
      <c r="Q738" t="s">
        <v>3060</v>
      </c>
    </row>
    <row r="739" spans="2:17" x14ac:dyDescent="0.35">
      <c r="B739" t="s">
        <v>314</v>
      </c>
      <c r="C739" t="s">
        <v>16</v>
      </c>
      <c r="D739">
        <v>14097</v>
      </c>
      <c r="E739" t="s">
        <v>17</v>
      </c>
      <c r="F739" t="s">
        <v>18</v>
      </c>
      <c r="G739" t="s">
        <v>34</v>
      </c>
      <c r="H739" t="s">
        <v>27</v>
      </c>
      <c r="I739" t="s">
        <v>35</v>
      </c>
      <c r="J739" t="s">
        <v>86</v>
      </c>
      <c r="K739">
        <v>468</v>
      </c>
      <c r="N739" t="s">
        <v>494</v>
      </c>
      <c r="O739" t="s">
        <v>167</v>
      </c>
      <c r="P739" s="1">
        <v>39678.505729166667</v>
      </c>
      <c r="Q739" t="s">
        <v>3060</v>
      </c>
    </row>
    <row r="740" spans="2:17" x14ac:dyDescent="0.35">
      <c r="B740" t="s">
        <v>314</v>
      </c>
      <c r="C740" t="s">
        <v>16</v>
      </c>
      <c r="D740">
        <v>14098</v>
      </c>
      <c r="E740" t="s">
        <v>17</v>
      </c>
      <c r="F740" t="s">
        <v>18</v>
      </c>
      <c r="G740" t="s">
        <v>34</v>
      </c>
      <c r="H740" t="s">
        <v>27</v>
      </c>
      <c r="I740" t="s">
        <v>28</v>
      </c>
      <c r="J740" t="s">
        <v>22</v>
      </c>
      <c r="L740" t="s">
        <v>31</v>
      </c>
      <c r="N740" t="s">
        <v>495</v>
      </c>
      <c r="O740" t="s">
        <v>24</v>
      </c>
      <c r="P740" s="1">
        <v>40280.50990740741</v>
      </c>
      <c r="Q740" t="s">
        <v>3060</v>
      </c>
    </row>
    <row r="741" spans="2:17" x14ac:dyDescent="0.35">
      <c r="B741" t="s">
        <v>221</v>
      </c>
      <c r="C741" t="s">
        <v>25</v>
      </c>
      <c r="D741">
        <v>14205</v>
      </c>
      <c r="E741" t="s">
        <v>17</v>
      </c>
      <c r="F741" t="s">
        <v>18</v>
      </c>
      <c r="G741" t="s">
        <v>34</v>
      </c>
      <c r="H741" t="s">
        <v>27</v>
      </c>
      <c r="J741" t="s">
        <v>22</v>
      </c>
      <c r="O741" t="s">
        <v>34</v>
      </c>
      <c r="P741" s="1">
        <v>40573.758055555554</v>
      </c>
      <c r="Q741" t="s">
        <v>3060</v>
      </c>
    </row>
    <row r="742" spans="2:17" x14ac:dyDescent="0.35">
      <c r="B742" t="s">
        <v>221</v>
      </c>
      <c r="C742" t="s">
        <v>25</v>
      </c>
      <c r="D742">
        <v>14244</v>
      </c>
      <c r="E742" t="s">
        <v>17</v>
      </c>
      <c r="F742" t="s">
        <v>18</v>
      </c>
      <c r="G742" t="s">
        <v>19</v>
      </c>
      <c r="H742" t="s">
        <v>27</v>
      </c>
      <c r="I742" t="s">
        <v>28</v>
      </c>
      <c r="J742" t="s">
        <v>114</v>
      </c>
      <c r="N742" t="s">
        <v>496</v>
      </c>
      <c r="O742" t="s">
        <v>167</v>
      </c>
      <c r="P742" s="1">
        <v>41034.595532407409</v>
      </c>
      <c r="Q742" t="s">
        <v>3060</v>
      </c>
    </row>
    <row r="743" spans="2:17" x14ac:dyDescent="0.35">
      <c r="B743" t="s">
        <v>221</v>
      </c>
      <c r="C743" t="s">
        <v>25</v>
      </c>
      <c r="D743">
        <v>14384</v>
      </c>
      <c r="E743" t="s">
        <v>17</v>
      </c>
      <c r="F743" t="s">
        <v>18</v>
      </c>
      <c r="G743" t="s">
        <v>34</v>
      </c>
      <c r="H743" t="s">
        <v>27</v>
      </c>
      <c r="I743" t="s">
        <v>28</v>
      </c>
      <c r="J743" t="s">
        <v>426</v>
      </c>
      <c r="L743" t="s">
        <v>168</v>
      </c>
      <c r="N743" t="s">
        <v>497</v>
      </c>
      <c r="O743" t="s">
        <v>34</v>
      </c>
      <c r="P743" s="1">
        <v>41049.755196759259</v>
      </c>
      <c r="Q743" t="s">
        <v>3060</v>
      </c>
    </row>
    <row r="744" spans="2:17" x14ac:dyDescent="0.35">
      <c r="B744" t="s">
        <v>221</v>
      </c>
      <c r="C744" t="s">
        <v>25</v>
      </c>
      <c r="D744">
        <v>14389</v>
      </c>
      <c r="E744" t="s">
        <v>17</v>
      </c>
      <c r="F744" t="s">
        <v>18</v>
      </c>
      <c r="G744" t="s">
        <v>34</v>
      </c>
      <c r="H744" t="s">
        <v>27</v>
      </c>
      <c r="I744" t="s">
        <v>254</v>
      </c>
      <c r="J744" t="s">
        <v>22</v>
      </c>
      <c r="L744" t="s">
        <v>222</v>
      </c>
      <c r="N744" t="s">
        <v>3263</v>
      </c>
      <c r="O744" t="s">
        <v>34</v>
      </c>
      <c r="P744" s="1">
        <v>39785.327928240738</v>
      </c>
      <c r="Q744" t="s">
        <v>3060</v>
      </c>
    </row>
    <row r="745" spans="2:17" x14ac:dyDescent="0.35">
      <c r="B745" t="s">
        <v>221</v>
      </c>
      <c r="C745" t="s">
        <v>25</v>
      </c>
      <c r="D745">
        <v>14522</v>
      </c>
      <c r="E745" t="s">
        <v>17</v>
      </c>
      <c r="F745" t="s">
        <v>18</v>
      </c>
      <c r="G745" t="s">
        <v>34</v>
      </c>
      <c r="H745" t="s">
        <v>27</v>
      </c>
      <c r="J745" t="s">
        <v>22</v>
      </c>
      <c r="N745" t="s">
        <v>34</v>
      </c>
      <c r="O745" t="s">
        <v>34</v>
      </c>
      <c r="P745" s="1">
        <v>39911.897476851853</v>
      </c>
      <c r="Q745" t="s">
        <v>3060</v>
      </c>
    </row>
    <row r="746" spans="2:17" x14ac:dyDescent="0.35">
      <c r="B746" t="s">
        <v>314</v>
      </c>
      <c r="C746" t="s">
        <v>16</v>
      </c>
      <c r="D746">
        <v>14548</v>
      </c>
      <c r="E746" t="s">
        <v>17</v>
      </c>
      <c r="F746" t="s">
        <v>18</v>
      </c>
      <c r="H746" t="s">
        <v>27</v>
      </c>
      <c r="I746" t="s">
        <v>28</v>
      </c>
      <c r="J746" t="s">
        <v>22</v>
      </c>
      <c r="O746" t="s">
        <v>167</v>
      </c>
      <c r="P746" s="1">
        <v>40152.79519675926</v>
      </c>
      <c r="Q746" t="s">
        <v>3060</v>
      </c>
    </row>
    <row r="747" spans="2:17" x14ac:dyDescent="0.35">
      <c r="B747" t="s">
        <v>221</v>
      </c>
      <c r="C747" t="s">
        <v>25</v>
      </c>
      <c r="D747">
        <v>14666</v>
      </c>
      <c r="E747" t="s">
        <v>17</v>
      </c>
      <c r="F747" t="s">
        <v>18</v>
      </c>
      <c r="G747" t="s">
        <v>19</v>
      </c>
      <c r="I747" t="s">
        <v>130</v>
      </c>
      <c r="J747" t="s">
        <v>22</v>
      </c>
      <c r="O747" t="s">
        <v>24</v>
      </c>
      <c r="P747" s="1">
        <v>40530.250925925924</v>
      </c>
      <c r="Q747" t="s">
        <v>3060</v>
      </c>
    </row>
    <row r="748" spans="2:17" x14ac:dyDescent="0.35">
      <c r="B748" t="s">
        <v>221</v>
      </c>
      <c r="C748" t="s">
        <v>25</v>
      </c>
      <c r="D748">
        <v>14715</v>
      </c>
      <c r="E748" t="s">
        <v>17</v>
      </c>
      <c r="F748" t="s">
        <v>18</v>
      </c>
      <c r="G748" t="s">
        <v>34</v>
      </c>
      <c r="H748" t="s">
        <v>27</v>
      </c>
      <c r="J748" t="s">
        <v>22</v>
      </c>
      <c r="L748" t="s">
        <v>81</v>
      </c>
      <c r="N748" t="s">
        <v>498</v>
      </c>
      <c r="O748" t="s">
        <v>24</v>
      </c>
      <c r="P748" s="1">
        <v>39889.365752314814</v>
      </c>
      <c r="Q748" t="s">
        <v>3060</v>
      </c>
    </row>
    <row r="749" spans="2:17" x14ac:dyDescent="0.35">
      <c r="B749" t="s">
        <v>221</v>
      </c>
      <c r="C749" t="s">
        <v>25</v>
      </c>
      <c r="D749">
        <v>14719</v>
      </c>
      <c r="E749" t="s">
        <v>17</v>
      </c>
      <c r="F749" t="s">
        <v>18</v>
      </c>
      <c r="G749" t="s">
        <v>34</v>
      </c>
      <c r="H749" t="s">
        <v>27</v>
      </c>
      <c r="I749" t="s">
        <v>37</v>
      </c>
      <c r="J749" t="s">
        <v>22</v>
      </c>
      <c r="L749" t="s">
        <v>3264</v>
      </c>
      <c r="N749" t="s">
        <v>40</v>
      </c>
      <c r="O749" t="s">
        <v>24</v>
      </c>
      <c r="P749" t="s">
        <v>39</v>
      </c>
      <c r="Q749" t="s">
        <v>3060</v>
      </c>
    </row>
    <row r="750" spans="2:17" x14ac:dyDescent="0.35">
      <c r="B750" t="s">
        <v>314</v>
      </c>
      <c r="C750" t="s">
        <v>16</v>
      </c>
      <c r="D750">
        <v>14973</v>
      </c>
      <c r="E750" t="s">
        <v>17</v>
      </c>
      <c r="F750" t="s">
        <v>18</v>
      </c>
      <c r="G750" t="s">
        <v>19</v>
      </c>
      <c r="J750" t="s">
        <v>22</v>
      </c>
      <c r="L750" t="s">
        <v>139</v>
      </c>
      <c r="O750" t="s">
        <v>167</v>
      </c>
      <c r="P750" s="1">
        <v>40830.956111111111</v>
      </c>
      <c r="Q750" t="s">
        <v>3060</v>
      </c>
    </row>
    <row r="751" spans="2:17" x14ac:dyDescent="0.35">
      <c r="B751" t="s">
        <v>314</v>
      </c>
      <c r="C751" t="s">
        <v>16</v>
      </c>
      <c r="D751">
        <v>14979</v>
      </c>
      <c r="E751" t="s">
        <v>17</v>
      </c>
      <c r="F751" t="s">
        <v>18</v>
      </c>
      <c r="G751" t="s">
        <v>19</v>
      </c>
      <c r="H751" t="s">
        <v>27</v>
      </c>
      <c r="I751" t="s">
        <v>21</v>
      </c>
      <c r="J751" t="s">
        <v>22</v>
      </c>
      <c r="L751" t="s">
        <v>139</v>
      </c>
      <c r="N751" t="s">
        <v>499</v>
      </c>
      <c r="O751" t="s">
        <v>167</v>
      </c>
      <c r="P751" s="1">
        <v>39915.048587962963</v>
      </c>
      <c r="Q751" t="s">
        <v>3060</v>
      </c>
    </row>
    <row r="752" spans="2:17" x14ac:dyDescent="0.35">
      <c r="B752" t="s">
        <v>59</v>
      </c>
      <c r="C752" t="s">
        <v>25</v>
      </c>
      <c r="D752">
        <v>14994</v>
      </c>
      <c r="E752" t="s">
        <v>17</v>
      </c>
      <c r="F752" t="s">
        <v>18</v>
      </c>
      <c r="G752" t="s">
        <v>19</v>
      </c>
      <c r="H752" t="s">
        <v>27</v>
      </c>
      <c r="I752" t="s">
        <v>128</v>
      </c>
      <c r="J752" t="s">
        <v>22</v>
      </c>
      <c r="L752" t="s">
        <v>139</v>
      </c>
      <c r="M752">
        <v>1940</v>
      </c>
      <c r="O752" t="s">
        <v>167</v>
      </c>
      <c r="P752" s="1">
        <v>40754.048171296294</v>
      </c>
      <c r="Q752" t="s">
        <v>3060</v>
      </c>
    </row>
    <row r="753" spans="2:17" x14ac:dyDescent="0.35">
      <c r="B753" t="s">
        <v>221</v>
      </c>
      <c r="C753" t="s">
        <v>25</v>
      </c>
      <c r="D753">
        <v>14999</v>
      </c>
      <c r="E753" t="s">
        <v>17</v>
      </c>
      <c r="F753" t="s">
        <v>18</v>
      </c>
      <c r="G753" t="s">
        <v>19</v>
      </c>
      <c r="H753" t="s">
        <v>27</v>
      </c>
      <c r="I753" t="s">
        <v>323</v>
      </c>
      <c r="J753" t="s">
        <v>426</v>
      </c>
      <c r="L753" t="s">
        <v>230</v>
      </c>
      <c r="M753">
        <v>1946</v>
      </c>
      <c r="O753" t="s">
        <v>24</v>
      </c>
      <c r="P753" s="1">
        <v>41064.478020833332</v>
      </c>
      <c r="Q753" t="s">
        <v>3060</v>
      </c>
    </row>
    <row r="754" spans="2:17" x14ac:dyDescent="0.35">
      <c r="B754" t="s">
        <v>500</v>
      </c>
      <c r="C754" t="s">
        <v>16</v>
      </c>
      <c r="D754">
        <v>15022</v>
      </c>
      <c r="E754" t="s">
        <v>17</v>
      </c>
      <c r="F754" t="s">
        <v>18</v>
      </c>
      <c r="G754" t="s">
        <v>19</v>
      </c>
      <c r="H754" t="s">
        <v>27</v>
      </c>
      <c r="I754" t="s">
        <v>56</v>
      </c>
      <c r="J754" t="s">
        <v>22</v>
      </c>
      <c r="O754" t="s">
        <v>24</v>
      </c>
      <c r="P754" s="1">
        <v>40263.327453703707</v>
      </c>
      <c r="Q754" t="s">
        <v>3060</v>
      </c>
    </row>
    <row r="755" spans="2:17" x14ac:dyDescent="0.35">
      <c r="B755" t="s">
        <v>186</v>
      </c>
      <c r="C755" t="s">
        <v>25</v>
      </c>
      <c r="D755">
        <v>15049</v>
      </c>
      <c r="I755" t="s">
        <v>37</v>
      </c>
      <c r="P755" t="s">
        <v>39</v>
      </c>
      <c r="Q755" t="s">
        <v>3060</v>
      </c>
    </row>
    <row r="756" spans="2:17" x14ac:dyDescent="0.35">
      <c r="B756" t="s">
        <v>221</v>
      </c>
      <c r="C756" t="s">
        <v>25</v>
      </c>
      <c r="D756">
        <v>15057</v>
      </c>
      <c r="E756" t="s">
        <v>17</v>
      </c>
      <c r="F756" t="s">
        <v>18</v>
      </c>
      <c r="G756" t="s">
        <v>19</v>
      </c>
      <c r="H756" t="s">
        <v>27</v>
      </c>
      <c r="I756" t="s">
        <v>35</v>
      </c>
      <c r="J756" t="s">
        <v>304</v>
      </c>
      <c r="K756">
        <v>460</v>
      </c>
      <c r="L756" t="s">
        <v>230</v>
      </c>
      <c r="O756" t="s">
        <v>167</v>
      </c>
      <c r="P756" s="1">
        <v>40591.576539351852</v>
      </c>
      <c r="Q756" t="s">
        <v>3060</v>
      </c>
    </row>
    <row r="757" spans="2:17" x14ac:dyDescent="0.35">
      <c r="B757" t="s">
        <v>221</v>
      </c>
      <c r="C757" t="s">
        <v>25</v>
      </c>
      <c r="D757">
        <v>15293</v>
      </c>
      <c r="E757" t="s">
        <v>17</v>
      </c>
      <c r="F757" t="s">
        <v>18</v>
      </c>
      <c r="G757" t="s">
        <v>96</v>
      </c>
      <c r="I757" t="s">
        <v>469</v>
      </c>
      <c r="J757" t="s">
        <v>114</v>
      </c>
      <c r="O757" t="s">
        <v>24</v>
      </c>
      <c r="P757" s="1">
        <v>40401.809432870374</v>
      </c>
      <c r="Q757" t="s">
        <v>3060</v>
      </c>
    </row>
    <row r="758" spans="2:17" x14ac:dyDescent="0.35">
      <c r="B758" t="s">
        <v>221</v>
      </c>
      <c r="C758" t="s">
        <v>25</v>
      </c>
      <c r="D758">
        <v>15347</v>
      </c>
      <c r="E758" t="s">
        <v>17</v>
      </c>
      <c r="F758" t="s">
        <v>18</v>
      </c>
      <c r="G758" t="s">
        <v>19</v>
      </c>
      <c r="H758" t="s">
        <v>27</v>
      </c>
      <c r="I758" t="s">
        <v>35</v>
      </c>
      <c r="J758" t="s">
        <v>370</v>
      </c>
      <c r="L758" t="s">
        <v>222</v>
      </c>
      <c r="O758" t="s">
        <v>34</v>
      </c>
      <c r="P758" s="1">
        <v>40218.482187499998</v>
      </c>
      <c r="Q758" t="s">
        <v>3060</v>
      </c>
    </row>
    <row r="759" spans="2:17" x14ac:dyDescent="0.35">
      <c r="B759" t="s">
        <v>314</v>
      </c>
      <c r="C759" t="s">
        <v>25</v>
      </c>
      <c r="D759">
        <v>15375</v>
      </c>
      <c r="E759" t="s">
        <v>17</v>
      </c>
      <c r="F759" t="s">
        <v>18</v>
      </c>
      <c r="G759" t="s">
        <v>19</v>
      </c>
      <c r="H759" t="s">
        <v>27</v>
      </c>
      <c r="I759" t="s">
        <v>501</v>
      </c>
      <c r="J759" t="s">
        <v>22</v>
      </c>
      <c r="O759" t="s">
        <v>24</v>
      </c>
      <c r="P759" s="1">
        <v>40940.62127314815</v>
      </c>
      <c r="Q759" t="s">
        <v>3060</v>
      </c>
    </row>
    <row r="760" spans="2:17" x14ac:dyDescent="0.35">
      <c r="B760" t="s">
        <v>221</v>
      </c>
      <c r="C760" t="s">
        <v>25</v>
      </c>
      <c r="D760">
        <v>15411</v>
      </c>
      <c r="E760" t="s">
        <v>17</v>
      </c>
      <c r="F760" t="s">
        <v>18</v>
      </c>
      <c r="G760" t="s">
        <v>19</v>
      </c>
      <c r="H760" t="s">
        <v>27</v>
      </c>
      <c r="I760" t="s">
        <v>88</v>
      </c>
      <c r="J760" t="s">
        <v>144</v>
      </c>
      <c r="L760" t="s">
        <v>230</v>
      </c>
      <c r="M760">
        <v>1946</v>
      </c>
      <c r="N760" t="s">
        <v>502</v>
      </c>
      <c r="O760" t="s">
        <v>167</v>
      </c>
      <c r="P760" s="1">
        <v>39987.946712962963</v>
      </c>
      <c r="Q760" t="s">
        <v>3060</v>
      </c>
    </row>
    <row r="761" spans="2:17" x14ac:dyDescent="0.35">
      <c r="B761" t="s">
        <v>221</v>
      </c>
      <c r="C761" t="s">
        <v>25</v>
      </c>
      <c r="D761">
        <v>15414</v>
      </c>
      <c r="E761" t="s">
        <v>17</v>
      </c>
      <c r="F761" t="s">
        <v>18</v>
      </c>
      <c r="G761" t="s">
        <v>19</v>
      </c>
      <c r="H761" t="s">
        <v>27</v>
      </c>
      <c r="I761" t="s">
        <v>503</v>
      </c>
      <c r="J761" t="s">
        <v>22</v>
      </c>
      <c r="L761" t="s">
        <v>222</v>
      </c>
      <c r="O761" t="s">
        <v>167</v>
      </c>
      <c r="P761" s="1">
        <v>40361.407766203702</v>
      </c>
      <c r="Q761" t="s">
        <v>3060</v>
      </c>
    </row>
    <row r="762" spans="2:17" x14ac:dyDescent="0.35">
      <c r="B762" t="s">
        <v>221</v>
      </c>
      <c r="C762" t="s">
        <v>25</v>
      </c>
      <c r="D762">
        <v>15418</v>
      </c>
      <c r="E762" t="s">
        <v>17</v>
      </c>
      <c r="F762" t="s">
        <v>18</v>
      </c>
      <c r="G762" t="s">
        <v>38</v>
      </c>
      <c r="H762" t="s">
        <v>27</v>
      </c>
      <c r="I762" t="s">
        <v>46</v>
      </c>
      <c r="J762" t="s">
        <v>304</v>
      </c>
      <c r="L762" t="s">
        <v>230</v>
      </c>
      <c r="N762" t="s">
        <v>504</v>
      </c>
      <c r="O762" t="s">
        <v>167</v>
      </c>
      <c r="P762" s="1">
        <v>39662.75037037037</v>
      </c>
      <c r="Q762" t="s">
        <v>3060</v>
      </c>
    </row>
    <row r="763" spans="2:17" x14ac:dyDescent="0.35">
      <c r="B763" t="s">
        <v>221</v>
      </c>
      <c r="C763" t="s">
        <v>25</v>
      </c>
      <c r="D763">
        <v>15427</v>
      </c>
      <c r="I763" t="s">
        <v>37</v>
      </c>
      <c r="P763" t="s">
        <v>39</v>
      </c>
      <c r="Q763" t="s">
        <v>3060</v>
      </c>
    </row>
    <row r="764" spans="2:17" x14ac:dyDescent="0.35">
      <c r="B764" t="s">
        <v>221</v>
      </c>
      <c r="C764" t="s">
        <v>25</v>
      </c>
      <c r="D764">
        <v>15429</v>
      </c>
      <c r="E764" t="s">
        <v>17</v>
      </c>
      <c r="F764" t="s">
        <v>18</v>
      </c>
      <c r="G764" t="s">
        <v>19</v>
      </c>
      <c r="H764" t="s">
        <v>27</v>
      </c>
      <c r="I764" t="s">
        <v>80</v>
      </c>
      <c r="J764" t="s">
        <v>217</v>
      </c>
      <c r="K764">
        <v>494</v>
      </c>
      <c r="O764" t="s">
        <v>24</v>
      </c>
      <c r="P764" s="1">
        <v>39918.670381944445</v>
      </c>
      <c r="Q764" t="s">
        <v>3060</v>
      </c>
    </row>
    <row r="765" spans="2:17" x14ac:dyDescent="0.35">
      <c r="B765" t="s">
        <v>221</v>
      </c>
      <c r="C765" t="s">
        <v>25</v>
      </c>
      <c r="D765">
        <v>15460</v>
      </c>
      <c r="E765" t="s">
        <v>17</v>
      </c>
      <c r="F765" t="s">
        <v>18</v>
      </c>
      <c r="G765" t="s">
        <v>19</v>
      </c>
      <c r="H765" t="s">
        <v>27</v>
      </c>
      <c r="I765" t="s">
        <v>47</v>
      </c>
      <c r="J765" t="s">
        <v>217</v>
      </c>
      <c r="L765" t="s">
        <v>230</v>
      </c>
      <c r="O765" t="s">
        <v>167</v>
      </c>
      <c r="P765" s="1">
        <v>39922.004884259259</v>
      </c>
      <c r="Q765" t="s">
        <v>3060</v>
      </c>
    </row>
    <row r="766" spans="2:17" x14ac:dyDescent="0.35">
      <c r="B766" t="s">
        <v>221</v>
      </c>
      <c r="C766" t="s">
        <v>25</v>
      </c>
      <c r="D766">
        <v>15477</v>
      </c>
      <c r="E766" t="s">
        <v>17</v>
      </c>
      <c r="F766" t="s">
        <v>18</v>
      </c>
      <c r="G766" t="s">
        <v>19</v>
      </c>
      <c r="J766" t="s">
        <v>22</v>
      </c>
      <c r="O766" t="s">
        <v>24</v>
      </c>
      <c r="P766" s="1">
        <v>40518.011122685188</v>
      </c>
      <c r="Q766" t="s">
        <v>3060</v>
      </c>
    </row>
    <row r="767" spans="2:17" x14ac:dyDescent="0.35">
      <c r="B767" t="s">
        <v>221</v>
      </c>
      <c r="C767" t="s">
        <v>25</v>
      </c>
      <c r="D767">
        <v>15640</v>
      </c>
      <c r="E767" t="s">
        <v>17</v>
      </c>
      <c r="F767" t="s">
        <v>18</v>
      </c>
      <c r="G767" t="s">
        <v>19</v>
      </c>
      <c r="H767" t="s">
        <v>27</v>
      </c>
      <c r="I767" t="s">
        <v>88</v>
      </c>
      <c r="J767" t="s">
        <v>304</v>
      </c>
      <c r="L767" t="s">
        <v>230</v>
      </c>
      <c r="O767" t="s">
        <v>167</v>
      </c>
      <c r="P767" s="1">
        <v>39739.738125000003</v>
      </c>
      <c r="Q767" t="s">
        <v>3060</v>
      </c>
    </row>
    <row r="768" spans="2:17" x14ac:dyDescent="0.35">
      <c r="B768" t="s">
        <v>221</v>
      </c>
      <c r="C768" t="s">
        <v>25</v>
      </c>
      <c r="D768">
        <v>15708</v>
      </c>
      <c r="E768" t="s">
        <v>17</v>
      </c>
      <c r="F768" t="s">
        <v>18</v>
      </c>
      <c r="G768" t="s">
        <v>19</v>
      </c>
      <c r="H768" t="s">
        <v>27</v>
      </c>
      <c r="I768" t="s">
        <v>254</v>
      </c>
      <c r="J768" t="s">
        <v>86</v>
      </c>
      <c r="L768" t="s">
        <v>2802</v>
      </c>
      <c r="N768" t="s">
        <v>505</v>
      </c>
      <c r="O768" t="s">
        <v>167</v>
      </c>
      <c r="P768" s="1">
        <v>40314.445451388892</v>
      </c>
      <c r="Q768" t="s">
        <v>3060</v>
      </c>
    </row>
    <row r="769" spans="2:17" x14ac:dyDescent="0.35">
      <c r="B769" t="s">
        <v>221</v>
      </c>
      <c r="C769" t="s">
        <v>25</v>
      </c>
      <c r="D769">
        <v>15720</v>
      </c>
      <c r="I769" t="s">
        <v>28</v>
      </c>
      <c r="N769" t="s">
        <v>506</v>
      </c>
      <c r="P769" t="s">
        <v>39</v>
      </c>
      <c r="Q769" t="s">
        <v>3060</v>
      </c>
    </row>
    <row r="770" spans="2:17" x14ac:dyDescent="0.35">
      <c r="B770" t="s">
        <v>221</v>
      </c>
      <c r="C770" t="s">
        <v>25</v>
      </c>
      <c r="D770">
        <v>15799</v>
      </c>
      <c r="E770" t="s">
        <v>17</v>
      </c>
      <c r="F770" t="s">
        <v>18</v>
      </c>
      <c r="H770" t="s">
        <v>27</v>
      </c>
      <c r="I770" t="s">
        <v>113</v>
      </c>
      <c r="J770" t="s">
        <v>136</v>
      </c>
      <c r="K770">
        <v>49</v>
      </c>
      <c r="L770" t="s">
        <v>230</v>
      </c>
      <c r="M770" t="s">
        <v>507</v>
      </c>
      <c r="N770" t="s">
        <v>508</v>
      </c>
      <c r="O770" t="s">
        <v>167</v>
      </c>
      <c r="P770" s="1">
        <v>40867.765173611115</v>
      </c>
      <c r="Q770" t="s">
        <v>3060</v>
      </c>
    </row>
    <row r="771" spans="2:17" x14ac:dyDescent="0.35">
      <c r="B771" t="s">
        <v>221</v>
      </c>
      <c r="C771" t="s">
        <v>25</v>
      </c>
      <c r="D771">
        <v>15904</v>
      </c>
      <c r="E771" t="s">
        <v>17</v>
      </c>
      <c r="F771" t="s">
        <v>18</v>
      </c>
      <c r="G771" t="s">
        <v>19</v>
      </c>
      <c r="H771" t="s">
        <v>27</v>
      </c>
      <c r="J771" t="s">
        <v>22</v>
      </c>
      <c r="O771" t="s">
        <v>167</v>
      </c>
      <c r="P771" s="1">
        <v>39705.029340277775</v>
      </c>
      <c r="Q771" t="s">
        <v>3060</v>
      </c>
    </row>
    <row r="772" spans="2:17" x14ac:dyDescent="0.35">
      <c r="B772" t="s">
        <v>221</v>
      </c>
      <c r="C772" t="s">
        <v>25</v>
      </c>
      <c r="D772">
        <v>15929</v>
      </c>
      <c r="E772" t="s">
        <v>17</v>
      </c>
      <c r="F772" t="s">
        <v>18</v>
      </c>
      <c r="G772" t="s">
        <v>19</v>
      </c>
      <c r="H772" t="s">
        <v>27</v>
      </c>
      <c r="I772" t="s">
        <v>510</v>
      </c>
      <c r="J772" t="s">
        <v>22</v>
      </c>
      <c r="L772" t="s">
        <v>222</v>
      </c>
      <c r="N772" t="s">
        <v>511</v>
      </c>
      <c r="O772" t="s">
        <v>167</v>
      </c>
      <c r="P772" s="1">
        <v>39987.399641203701</v>
      </c>
      <c r="Q772" t="s">
        <v>3060</v>
      </c>
    </row>
    <row r="773" spans="2:17" x14ac:dyDescent="0.35">
      <c r="B773" t="s">
        <v>221</v>
      </c>
      <c r="C773" t="s">
        <v>25</v>
      </c>
      <c r="D773">
        <v>15946</v>
      </c>
      <c r="E773" t="s">
        <v>17</v>
      </c>
      <c r="F773" t="s">
        <v>18</v>
      </c>
      <c r="G773" t="s">
        <v>19</v>
      </c>
      <c r="H773" t="s">
        <v>27</v>
      </c>
      <c r="I773" t="s">
        <v>74</v>
      </c>
      <c r="J773" t="s">
        <v>449</v>
      </c>
      <c r="L773" t="s">
        <v>81</v>
      </c>
      <c r="O773" t="s">
        <v>167</v>
      </c>
      <c r="P773" s="1">
        <v>40144.590821759259</v>
      </c>
      <c r="Q773" t="s">
        <v>3060</v>
      </c>
    </row>
    <row r="774" spans="2:17" x14ac:dyDescent="0.35">
      <c r="B774" t="s">
        <v>221</v>
      </c>
      <c r="C774" t="s">
        <v>25</v>
      </c>
      <c r="D774">
        <v>15952</v>
      </c>
      <c r="I774" t="s">
        <v>37</v>
      </c>
      <c r="N774" t="s">
        <v>512</v>
      </c>
      <c r="P774" t="s">
        <v>39</v>
      </c>
      <c r="Q774" t="s">
        <v>3060</v>
      </c>
    </row>
    <row r="775" spans="2:17" x14ac:dyDescent="0.35">
      <c r="B775" t="s">
        <v>221</v>
      </c>
      <c r="C775" t="s">
        <v>25</v>
      </c>
      <c r="D775">
        <v>15960</v>
      </c>
      <c r="E775" t="s">
        <v>17</v>
      </c>
      <c r="F775" t="s">
        <v>18</v>
      </c>
      <c r="G775" t="s">
        <v>19</v>
      </c>
      <c r="H775" t="s">
        <v>27</v>
      </c>
      <c r="I775" t="s">
        <v>56</v>
      </c>
      <c r="J775" t="s">
        <v>22</v>
      </c>
      <c r="L775" t="s">
        <v>222</v>
      </c>
      <c r="O775" t="s">
        <v>167</v>
      </c>
      <c r="P775" s="1">
        <v>39792.322662037041</v>
      </c>
      <c r="Q775" t="s">
        <v>3060</v>
      </c>
    </row>
    <row r="776" spans="2:17" x14ac:dyDescent="0.35">
      <c r="B776" t="s">
        <v>221</v>
      </c>
      <c r="C776" t="s">
        <v>25</v>
      </c>
      <c r="D776">
        <v>15986</v>
      </c>
      <c r="E776" t="s">
        <v>17</v>
      </c>
      <c r="F776" t="s">
        <v>18</v>
      </c>
      <c r="G776" t="s">
        <v>19</v>
      </c>
      <c r="H776" t="s">
        <v>20</v>
      </c>
      <c r="I776" t="s">
        <v>433</v>
      </c>
      <c r="J776" t="s">
        <v>114</v>
      </c>
      <c r="L776" t="s">
        <v>139</v>
      </c>
      <c r="M776">
        <v>1946</v>
      </c>
      <c r="N776" t="s">
        <v>513</v>
      </c>
      <c r="O776" t="s">
        <v>167</v>
      </c>
      <c r="P776" s="1">
        <v>40624.244270833333</v>
      </c>
      <c r="Q776" t="s">
        <v>3060</v>
      </c>
    </row>
    <row r="777" spans="2:17" x14ac:dyDescent="0.35">
      <c r="B777" t="s">
        <v>221</v>
      </c>
      <c r="C777" t="s">
        <v>25</v>
      </c>
      <c r="D777">
        <v>15996</v>
      </c>
      <c r="E777" t="s">
        <v>17</v>
      </c>
      <c r="F777" t="s">
        <v>18</v>
      </c>
      <c r="G777" t="s">
        <v>19</v>
      </c>
      <c r="H777" t="s">
        <v>27</v>
      </c>
      <c r="I777" t="s">
        <v>203</v>
      </c>
      <c r="J777" t="s">
        <v>22</v>
      </c>
      <c r="M777" s="4">
        <v>16984</v>
      </c>
      <c r="N777" t="s">
        <v>514</v>
      </c>
      <c r="O777" t="s">
        <v>167</v>
      </c>
      <c r="P777" s="1">
        <v>40005.311736111114</v>
      </c>
      <c r="Q777" t="s">
        <v>3060</v>
      </c>
    </row>
    <row r="778" spans="2:17" x14ac:dyDescent="0.35">
      <c r="B778" t="s">
        <v>221</v>
      </c>
      <c r="C778" t="s">
        <v>25</v>
      </c>
      <c r="D778">
        <v>16001</v>
      </c>
      <c r="E778" t="s">
        <v>17</v>
      </c>
      <c r="F778" t="s">
        <v>18</v>
      </c>
      <c r="G778" t="s">
        <v>19</v>
      </c>
      <c r="H778" t="s">
        <v>27</v>
      </c>
      <c r="I778" t="s">
        <v>254</v>
      </c>
      <c r="J778" t="s">
        <v>86</v>
      </c>
      <c r="L778" t="s">
        <v>341</v>
      </c>
      <c r="N778" t="s">
        <v>515</v>
      </c>
      <c r="O778" t="s">
        <v>167</v>
      </c>
      <c r="P778" s="1">
        <v>40314.452060185184</v>
      </c>
      <c r="Q778" t="s">
        <v>3060</v>
      </c>
    </row>
    <row r="779" spans="2:17" x14ac:dyDescent="0.35">
      <c r="B779" t="s">
        <v>221</v>
      </c>
      <c r="C779" t="s">
        <v>25</v>
      </c>
      <c r="D779">
        <v>16072</v>
      </c>
      <c r="E779" t="s">
        <v>17</v>
      </c>
      <c r="F779" t="s">
        <v>18</v>
      </c>
      <c r="G779" t="s">
        <v>19</v>
      </c>
      <c r="H779" t="s">
        <v>27</v>
      </c>
      <c r="I779" t="s">
        <v>516</v>
      </c>
      <c r="J779" t="s">
        <v>22</v>
      </c>
      <c r="N779" t="s">
        <v>517</v>
      </c>
      <c r="O779" t="s">
        <v>34</v>
      </c>
      <c r="P779" s="1">
        <v>39796.381608796299</v>
      </c>
      <c r="Q779" t="s">
        <v>3060</v>
      </c>
    </row>
    <row r="780" spans="2:17" x14ac:dyDescent="0.35">
      <c r="B780" t="s">
        <v>221</v>
      </c>
      <c r="C780" t="s">
        <v>25</v>
      </c>
      <c r="D780">
        <v>16120</v>
      </c>
      <c r="E780" t="s">
        <v>17</v>
      </c>
      <c r="F780" t="s">
        <v>18</v>
      </c>
      <c r="G780" t="s">
        <v>96</v>
      </c>
      <c r="I780" t="s">
        <v>518</v>
      </c>
      <c r="J780" t="s">
        <v>22</v>
      </c>
      <c r="L780" t="s">
        <v>81</v>
      </c>
      <c r="O780" t="s">
        <v>167</v>
      </c>
      <c r="P780" s="1">
        <v>40339.882557870369</v>
      </c>
      <c r="Q780" t="s">
        <v>3060</v>
      </c>
    </row>
    <row r="781" spans="2:17" x14ac:dyDescent="0.35">
      <c r="B781" t="s">
        <v>221</v>
      </c>
      <c r="C781" t="s">
        <v>25</v>
      </c>
      <c r="D781">
        <v>16134</v>
      </c>
      <c r="I781" t="s">
        <v>37</v>
      </c>
      <c r="N781" t="s">
        <v>512</v>
      </c>
      <c r="P781" t="s">
        <v>39</v>
      </c>
      <c r="Q781" t="s">
        <v>3060</v>
      </c>
    </row>
    <row r="782" spans="2:17" x14ac:dyDescent="0.35">
      <c r="B782" t="s">
        <v>59</v>
      </c>
      <c r="C782" t="s">
        <v>25</v>
      </c>
      <c r="D782">
        <v>16135</v>
      </c>
      <c r="E782" t="s">
        <v>17</v>
      </c>
      <c r="F782" t="s">
        <v>18</v>
      </c>
      <c r="G782" t="s">
        <v>19</v>
      </c>
      <c r="J782" t="s">
        <v>22</v>
      </c>
      <c r="O782" t="s">
        <v>24</v>
      </c>
      <c r="P782" s="1">
        <v>40747.721562500003</v>
      </c>
      <c r="Q782" t="s">
        <v>3060</v>
      </c>
    </row>
    <row r="783" spans="2:17" x14ac:dyDescent="0.35">
      <c r="B783" t="s">
        <v>221</v>
      </c>
      <c r="C783" t="s">
        <v>25</v>
      </c>
      <c r="D783">
        <v>16171</v>
      </c>
      <c r="I783" t="s">
        <v>28</v>
      </c>
      <c r="N783" t="s">
        <v>519</v>
      </c>
      <c r="P783" t="s">
        <v>39</v>
      </c>
      <c r="Q783" t="s">
        <v>3060</v>
      </c>
    </row>
    <row r="784" spans="2:17" x14ac:dyDescent="0.35">
      <c r="B784" t="s">
        <v>221</v>
      </c>
      <c r="C784" t="s">
        <v>25</v>
      </c>
      <c r="D784">
        <v>16172</v>
      </c>
      <c r="I784" t="s">
        <v>37</v>
      </c>
      <c r="P784" t="s">
        <v>39</v>
      </c>
      <c r="Q784" t="s">
        <v>3060</v>
      </c>
    </row>
    <row r="785" spans="2:17" x14ac:dyDescent="0.35">
      <c r="B785" t="s">
        <v>221</v>
      </c>
      <c r="C785" t="s">
        <v>25</v>
      </c>
      <c r="D785">
        <v>16173</v>
      </c>
      <c r="E785" t="s">
        <v>17</v>
      </c>
      <c r="F785" t="s">
        <v>18</v>
      </c>
      <c r="G785" t="s">
        <v>41</v>
      </c>
      <c r="H785" t="s">
        <v>27</v>
      </c>
      <c r="I785" t="s">
        <v>491</v>
      </c>
      <c r="J785" t="s">
        <v>86</v>
      </c>
      <c r="L785" t="s">
        <v>222</v>
      </c>
      <c r="N785" t="s">
        <v>520</v>
      </c>
      <c r="O785" t="s">
        <v>24</v>
      </c>
      <c r="P785" s="1">
        <v>39790.33971064815</v>
      </c>
      <c r="Q785" t="s">
        <v>3060</v>
      </c>
    </row>
    <row r="786" spans="2:17" x14ac:dyDescent="0.35">
      <c r="B786" t="s">
        <v>221</v>
      </c>
      <c r="C786" t="s">
        <v>25</v>
      </c>
      <c r="D786">
        <v>16244</v>
      </c>
      <c r="E786" t="s">
        <v>17</v>
      </c>
      <c r="F786" t="s">
        <v>18</v>
      </c>
      <c r="G786" t="s">
        <v>19</v>
      </c>
      <c r="H786" t="s">
        <v>27</v>
      </c>
      <c r="I786" t="s">
        <v>224</v>
      </c>
      <c r="J786" t="s">
        <v>22</v>
      </c>
      <c r="L786" t="s">
        <v>222</v>
      </c>
      <c r="O786" t="s">
        <v>167</v>
      </c>
      <c r="P786" s="1">
        <v>39979.39271990741</v>
      </c>
      <c r="Q786" t="s">
        <v>3060</v>
      </c>
    </row>
    <row r="787" spans="2:17" x14ac:dyDescent="0.35">
      <c r="B787" t="s">
        <v>221</v>
      </c>
      <c r="C787" t="s">
        <v>25</v>
      </c>
      <c r="D787">
        <v>16269</v>
      </c>
      <c r="E787" t="s">
        <v>17</v>
      </c>
      <c r="F787" t="s">
        <v>18</v>
      </c>
      <c r="J787" t="s">
        <v>22</v>
      </c>
      <c r="O787" t="s">
        <v>24</v>
      </c>
      <c r="P787" s="1">
        <v>40749.622476851851</v>
      </c>
      <c r="Q787" t="s">
        <v>3060</v>
      </c>
    </row>
    <row r="788" spans="2:17" x14ac:dyDescent="0.35">
      <c r="B788" t="s">
        <v>221</v>
      </c>
      <c r="C788" t="s">
        <v>25</v>
      </c>
      <c r="D788">
        <v>16319</v>
      </c>
      <c r="I788" t="s">
        <v>37</v>
      </c>
      <c r="N788" t="s">
        <v>512</v>
      </c>
      <c r="P788" t="s">
        <v>39</v>
      </c>
      <c r="Q788" t="s">
        <v>3060</v>
      </c>
    </row>
    <row r="789" spans="2:17" x14ac:dyDescent="0.35">
      <c r="B789" t="s">
        <v>221</v>
      </c>
      <c r="C789" t="s">
        <v>25</v>
      </c>
      <c r="D789">
        <v>16368</v>
      </c>
      <c r="E789" t="s">
        <v>17</v>
      </c>
      <c r="F789" t="s">
        <v>18</v>
      </c>
      <c r="G789" t="s">
        <v>19</v>
      </c>
      <c r="H789" t="s">
        <v>27</v>
      </c>
      <c r="I789" t="s">
        <v>21</v>
      </c>
      <c r="J789" t="s">
        <v>22</v>
      </c>
      <c r="M789" t="s">
        <v>521</v>
      </c>
      <c r="N789" t="s">
        <v>522</v>
      </c>
      <c r="O789" t="s">
        <v>167</v>
      </c>
      <c r="P789" s="1">
        <v>39915.033043981479</v>
      </c>
      <c r="Q789" t="s">
        <v>3060</v>
      </c>
    </row>
    <row r="790" spans="2:17" x14ac:dyDescent="0.35">
      <c r="B790" t="s">
        <v>221</v>
      </c>
      <c r="C790" t="s">
        <v>25</v>
      </c>
      <c r="D790">
        <v>16377</v>
      </c>
      <c r="E790" t="s">
        <v>17</v>
      </c>
      <c r="F790" t="s">
        <v>18</v>
      </c>
      <c r="G790" t="s">
        <v>19</v>
      </c>
      <c r="H790" t="s">
        <v>20</v>
      </c>
      <c r="I790" t="s">
        <v>523</v>
      </c>
      <c r="J790" t="s">
        <v>22</v>
      </c>
      <c r="L790" t="s">
        <v>81</v>
      </c>
      <c r="O790" t="s">
        <v>167</v>
      </c>
      <c r="P790" s="1">
        <v>39916.53297453704</v>
      </c>
      <c r="Q790" t="s">
        <v>3060</v>
      </c>
    </row>
    <row r="791" spans="2:17" x14ac:dyDescent="0.35">
      <c r="B791" t="s">
        <v>221</v>
      </c>
      <c r="C791" t="s">
        <v>25</v>
      </c>
      <c r="D791">
        <v>16409</v>
      </c>
      <c r="E791" t="s">
        <v>17</v>
      </c>
      <c r="F791" t="s">
        <v>18</v>
      </c>
      <c r="G791" t="s">
        <v>19</v>
      </c>
      <c r="H791" t="s">
        <v>27</v>
      </c>
      <c r="I791" t="s">
        <v>254</v>
      </c>
      <c r="J791" t="s">
        <v>180</v>
      </c>
      <c r="L791" t="s">
        <v>341</v>
      </c>
      <c r="N791" t="s">
        <v>524</v>
      </c>
      <c r="O791" t="s">
        <v>167</v>
      </c>
      <c r="P791" s="1">
        <v>40314.459872685184</v>
      </c>
      <c r="Q791" t="s">
        <v>3060</v>
      </c>
    </row>
    <row r="792" spans="2:17" x14ac:dyDescent="0.35">
      <c r="B792" t="s">
        <v>221</v>
      </c>
      <c r="C792" t="s">
        <v>25</v>
      </c>
      <c r="D792">
        <v>16415</v>
      </c>
      <c r="I792" t="s">
        <v>37</v>
      </c>
      <c r="P792" t="s">
        <v>39</v>
      </c>
      <c r="Q792" t="s">
        <v>3060</v>
      </c>
    </row>
    <row r="793" spans="2:17" x14ac:dyDescent="0.35">
      <c r="B793" t="s">
        <v>221</v>
      </c>
      <c r="C793" t="s">
        <v>25</v>
      </c>
      <c r="D793">
        <v>16423</v>
      </c>
      <c r="I793" t="s">
        <v>37</v>
      </c>
      <c r="N793" t="s">
        <v>512</v>
      </c>
      <c r="P793" t="s">
        <v>39</v>
      </c>
      <c r="Q793" t="s">
        <v>3060</v>
      </c>
    </row>
    <row r="794" spans="2:17" x14ac:dyDescent="0.35">
      <c r="B794" t="s">
        <v>221</v>
      </c>
      <c r="C794" t="s">
        <v>25</v>
      </c>
      <c r="D794">
        <v>16440</v>
      </c>
      <c r="E794" t="s">
        <v>17</v>
      </c>
      <c r="F794" t="s">
        <v>18</v>
      </c>
      <c r="G794" t="s">
        <v>19</v>
      </c>
      <c r="H794" t="s">
        <v>27</v>
      </c>
      <c r="I794" t="s">
        <v>329</v>
      </c>
      <c r="J794" t="s">
        <v>22</v>
      </c>
      <c r="K794">
        <v>460</v>
      </c>
      <c r="L794" t="s">
        <v>230</v>
      </c>
      <c r="N794" t="s">
        <v>525</v>
      </c>
      <c r="O794" t="s">
        <v>167</v>
      </c>
      <c r="P794" s="1">
        <v>40916.643912037034</v>
      </c>
      <c r="Q794" t="s">
        <v>3060</v>
      </c>
    </row>
    <row r="795" spans="2:17" x14ac:dyDescent="0.35">
      <c r="B795" t="s">
        <v>221</v>
      </c>
      <c r="C795" t="s">
        <v>25</v>
      </c>
      <c r="D795">
        <v>16475</v>
      </c>
      <c r="I795" t="s">
        <v>28</v>
      </c>
      <c r="P795" t="s">
        <v>39</v>
      </c>
      <c r="Q795" t="s">
        <v>3060</v>
      </c>
    </row>
    <row r="796" spans="2:17" x14ac:dyDescent="0.35">
      <c r="B796" t="s">
        <v>314</v>
      </c>
      <c r="C796" t="s">
        <v>16</v>
      </c>
      <c r="D796">
        <v>16527</v>
      </c>
      <c r="E796" t="s">
        <v>17</v>
      </c>
      <c r="F796" t="s">
        <v>18</v>
      </c>
      <c r="G796" t="s">
        <v>19</v>
      </c>
      <c r="H796" t="s">
        <v>27</v>
      </c>
      <c r="I796" t="s">
        <v>138</v>
      </c>
      <c r="J796" t="s">
        <v>22</v>
      </c>
      <c r="L796" t="s">
        <v>81</v>
      </c>
      <c r="N796" t="s">
        <v>526</v>
      </c>
      <c r="O796" t="s">
        <v>34</v>
      </c>
      <c r="P796" s="1">
        <v>40171.450833333336</v>
      </c>
      <c r="Q796" t="s">
        <v>3060</v>
      </c>
    </row>
    <row r="797" spans="2:17" x14ac:dyDescent="0.35">
      <c r="B797" t="s">
        <v>221</v>
      </c>
      <c r="C797" t="s">
        <v>25</v>
      </c>
      <c r="D797">
        <v>16563</v>
      </c>
      <c r="E797" t="s">
        <v>17</v>
      </c>
      <c r="F797" t="s">
        <v>18</v>
      </c>
      <c r="H797" t="s">
        <v>27</v>
      </c>
      <c r="I797" t="s">
        <v>258</v>
      </c>
      <c r="J797" t="s">
        <v>22</v>
      </c>
      <c r="L797" t="s">
        <v>230</v>
      </c>
      <c r="M797" s="2"/>
      <c r="N797" s="15" t="s">
        <v>527</v>
      </c>
      <c r="O797" t="s">
        <v>167</v>
      </c>
      <c r="P797" s="1">
        <v>40134.353379629632</v>
      </c>
      <c r="Q797" t="s">
        <v>3060</v>
      </c>
    </row>
    <row r="798" spans="2:17" x14ac:dyDescent="0.35">
      <c r="B798" t="s">
        <v>221</v>
      </c>
      <c r="C798" t="s">
        <v>25</v>
      </c>
      <c r="D798">
        <v>16639</v>
      </c>
      <c r="E798" t="s">
        <v>17</v>
      </c>
      <c r="F798" t="s">
        <v>18</v>
      </c>
      <c r="G798" t="s">
        <v>19</v>
      </c>
      <c r="H798" t="s">
        <v>27</v>
      </c>
      <c r="I798" t="s">
        <v>65</v>
      </c>
      <c r="J798" t="s">
        <v>144</v>
      </c>
      <c r="L798" t="s">
        <v>90</v>
      </c>
      <c r="O798" t="s">
        <v>34</v>
      </c>
      <c r="P798" s="1">
        <v>40757.714456018519</v>
      </c>
      <c r="Q798" t="s">
        <v>3060</v>
      </c>
    </row>
    <row r="799" spans="2:17" x14ac:dyDescent="0.35">
      <c r="B799" t="s">
        <v>221</v>
      </c>
      <c r="C799" t="s">
        <v>25</v>
      </c>
      <c r="D799">
        <v>16672</v>
      </c>
      <c r="E799" t="s">
        <v>17</v>
      </c>
      <c r="F799" t="s">
        <v>18</v>
      </c>
      <c r="G799" t="s">
        <v>19</v>
      </c>
      <c r="H799" t="s">
        <v>27</v>
      </c>
      <c r="I799" t="s">
        <v>28</v>
      </c>
      <c r="J799" t="s">
        <v>22</v>
      </c>
      <c r="K799">
        <v>459</v>
      </c>
      <c r="L799" t="s">
        <v>81</v>
      </c>
      <c r="N799" t="s">
        <v>528</v>
      </c>
      <c r="O799" t="s">
        <v>167</v>
      </c>
      <c r="P799" s="1">
        <v>41078.807650462964</v>
      </c>
      <c r="Q799" t="s">
        <v>3060</v>
      </c>
    </row>
    <row r="800" spans="2:17" x14ac:dyDescent="0.35">
      <c r="B800" t="s">
        <v>221</v>
      </c>
      <c r="C800" t="s">
        <v>25</v>
      </c>
      <c r="D800">
        <v>16713</v>
      </c>
      <c r="E800" t="s">
        <v>17</v>
      </c>
      <c r="F800" t="s">
        <v>18</v>
      </c>
      <c r="G800" t="s">
        <v>19</v>
      </c>
      <c r="I800" t="s">
        <v>256</v>
      </c>
      <c r="J800" t="s">
        <v>43</v>
      </c>
      <c r="L800" t="s">
        <v>315</v>
      </c>
      <c r="N800" t="s">
        <v>529</v>
      </c>
      <c r="O800" t="s">
        <v>167</v>
      </c>
      <c r="P800" s="1">
        <v>39809.574745370373</v>
      </c>
      <c r="Q800" t="s">
        <v>3060</v>
      </c>
    </row>
    <row r="801" spans="2:17" x14ac:dyDescent="0.35">
      <c r="B801" t="s">
        <v>221</v>
      </c>
      <c r="C801" t="s">
        <v>25</v>
      </c>
      <c r="D801">
        <v>16733</v>
      </c>
      <c r="E801" t="s">
        <v>17</v>
      </c>
      <c r="F801" t="s">
        <v>18</v>
      </c>
      <c r="G801" t="s">
        <v>19</v>
      </c>
      <c r="H801" t="s">
        <v>27</v>
      </c>
      <c r="J801" t="s">
        <v>22</v>
      </c>
      <c r="L801" t="s">
        <v>230</v>
      </c>
      <c r="N801" t="s">
        <v>511</v>
      </c>
      <c r="O801" t="s">
        <v>167</v>
      </c>
      <c r="P801" s="1">
        <v>40035.380312499998</v>
      </c>
      <c r="Q801" t="s">
        <v>3060</v>
      </c>
    </row>
    <row r="802" spans="2:17" x14ac:dyDescent="0.35">
      <c r="B802" t="s">
        <v>221</v>
      </c>
      <c r="C802" t="s">
        <v>25</v>
      </c>
      <c r="D802">
        <v>16734</v>
      </c>
      <c r="E802" t="s">
        <v>17</v>
      </c>
      <c r="F802" t="s">
        <v>18</v>
      </c>
      <c r="G802" t="s">
        <v>19</v>
      </c>
      <c r="H802" t="s">
        <v>27</v>
      </c>
      <c r="I802" t="s">
        <v>156</v>
      </c>
      <c r="J802" t="s">
        <v>22</v>
      </c>
      <c r="L802" t="s">
        <v>81</v>
      </c>
      <c r="O802" t="s">
        <v>167</v>
      </c>
      <c r="P802" s="1">
        <v>41052.830520833333</v>
      </c>
      <c r="Q802" t="s">
        <v>3060</v>
      </c>
    </row>
    <row r="803" spans="2:17" x14ac:dyDescent="0.35">
      <c r="B803" t="s">
        <v>221</v>
      </c>
      <c r="C803" t="s">
        <v>25</v>
      </c>
      <c r="D803">
        <v>16764</v>
      </c>
      <c r="E803" t="s">
        <v>17</v>
      </c>
      <c r="F803" t="s">
        <v>18</v>
      </c>
      <c r="G803" t="s">
        <v>19</v>
      </c>
      <c r="J803" t="s">
        <v>22</v>
      </c>
      <c r="L803" t="s">
        <v>195</v>
      </c>
      <c r="O803" t="s">
        <v>167</v>
      </c>
      <c r="P803" s="1">
        <v>40644.37667824074</v>
      </c>
      <c r="Q803" t="s">
        <v>3060</v>
      </c>
    </row>
    <row r="804" spans="2:17" x14ac:dyDescent="0.35">
      <c r="B804" t="s">
        <v>221</v>
      </c>
      <c r="C804" t="s">
        <v>25</v>
      </c>
      <c r="D804">
        <v>16826</v>
      </c>
      <c r="E804" t="s">
        <v>17</v>
      </c>
      <c r="F804" t="s">
        <v>18</v>
      </c>
      <c r="G804" t="s">
        <v>19</v>
      </c>
      <c r="H804" t="s">
        <v>27</v>
      </c>
      <c r="I804" t="s">
        <v>35</v>
      </c>
      <c r="J804" t="s">
        <v>22</v>
      </c>
      <c r="L804" t="s">
        <v>397</v>
      </c>
      <c r="O804" t="s">
        <v>167</v>
      </c>
      <c r="P804" s="1">
        <v>40091.635000000002</v>
      </c>
      <c r="Q804" t="s">
        <v>3060</v>
      </c>
    </row>
    <row r="805" spans="2:17" x14ac:dyDescent="0.35">
      <c r="B805" t="s">
        <v>221</v>
      </c>
      <c r="C805" t="s">
        <v>25</v>
      </c>
      <c r="D805">
        <v>16850</v>
      </c>
      <c r="I805" t="s">
        <v>37</v>
      </c>
      <c r="N805" t="s">
        <v>512</v>
      </c>
      <c r="P805" t="s">
        <v>39</v>
      </c>
      <c r="Q805" t="s">
        <v>3060</v>
      </c>
    </row>
    <row r="806" spans="2:17" x14ac:dyDescent="0.35">
      <c r="B806" t="s">
        <v>221</v>
      </c>
      <c r="C806" t="s">
        <v>25</v>
      </c>
      <c r="D806">
        <v>16853</v>
      </c>
      <c r="E806" t="s">
        <v>17</v>
      </c>
      <c r="F806" t="s">
        <v>18</v>
      </c>
      <c r="G806" t="s">
        <v>19</v>
      </c>
      <c r="I806" t="s">
        <v>258</v>
      </c>
      <c r="J806" t="s">
        <v>22</v>
      </c>
      <c r="L806" t="s">
        <v>168</v>
      </c>
      <c r="O806" t="s">
        <v>167</v>
      </c>
      <c r="P806" s="1">
        <v>40112.441701388889</v>
      </c>
      <c r="Q806" t="s">
        <v>3060</v>
      </c>
    </row>
    <row r="807" spans="2:17" x14ac:dyDescent="0.35">
      <c r="B807" t="s">
        <v>221</v>
      </c>
      <c r="C807" t="s">
        <v>16</v>
      </c>
      <c r="D807">
        <v>16927</v>
      </c>
      <c r="E807" t="s">
        <v>17</v>
      </c>
      <c r="F807" t="s">
        <v>18</v>
      </c>
      <c r="H807" t="s">
        <v>27</v>
      </c>
      <c r="I807" t="s">
        <v>258</v>
      </c>
      <c r="J807" t="s">
        <v>22</v>
      </c>
      <c r="L807" t="s">
        <v>84</v>
      </c>
      <c r="N807" t="s">
        <v>530</v>
      </c>
      <c r="O807" t="s">
        <v>34</v>
      </c>
      <c r="P807" s="1">
        <v>40851.787511574075</v>
      </c>
      <c r="Q807" t="s">
        <v>3060</v>
      </c>
    </row>
    <row r="808" spans="2:17" x14ac:dyDescent="0.35">
      <c r="B808" t="s">
        <v>221</v>
      </c>
      <c r="C808" t="s">
        <v>16</v>
      </c>
      <c r="D808">
        <v>16937</v>
      </c>
      <c r="E808" t="s">
        <v>17</v>
      </c>
      <c r="F808" t="s">
        <v>18</v>
      </c>
      <c r="G808" t="s">
        <v>34</v>
      </c>
      <c r="I808" t="s">
        <v>234</v>
      </c>
      <c r="J808" t="s">
        <v>472</v>
      </c>
      <c r="L808" t="s">
        <v>84</v>
      </c>
      <c r="O808" t="s">
        <v>34</v>
      </c>
      <c r="P808" s="1">
        <v>40111.60633101852</v>
      </c>
      <c r="Q808" t="s">
        <v>3060</v>
      </c>
    </row>
    <row r="809" spans="2:17" x14ac:dyDescent="0.35">
      <c r="B809" t="s">
        <v>221</v>
      </c>
      <c r="C809" t="s">
        <v>16</v>
      </c>
      <c r="D809">
        <v>16946</v>
      </c>
      <c r="E809" t="s">
        <v>17</v>
      </c>
      <c r="F809" t="s">
        <v>18</v>
      </c>
      <c r="G809" t="s">
        <v>19</v>
      </c>
      <c r="H809" t="s">
        <v>27</v>
      </c>
      <c r="I809" t="s">
        <v>531</v>
      </c>
      <c r="J809" t="s">
        <v>114</v>
      </c>
      <c r="L809" t="s">
        <v>31</v>
      </c>
      <c r="O809" t="s">
        <v>34</v>
      </c>
      <c r="P809" s="1">
        <v>40657.958923611113</v>
      </c>
      <c r="Q809" t="s">
        <v>3060</v>
      </c>
    </row>
    <row r="810" spans="2:17" x14ac:dyDescent="0.35">
      <c r="B810" t="s">
        <v>186</v>
      </c>
      <c r="C810" t="s">
        <v>25</v>
      </c>
      <c r="D810">
        <v>16955</v>
      </c>
      <c r="I810" t="s">
        <v>532</v>
      </c>
      <c r="N810" t="s">
        <v>533</v>
      </c>
      <c r="P810" t="s">
        <v>39</v>
      </c>
      <c r="Q810" t="s">
        <v>3060</v>
      </c>
    </row>
    <row r="811" spans="2:17" x14ac:dyDescent="0.35">
      <c r="B811" t="s">
        <v>221</v>
      </c>
      <c r="C811" t="s">
        <v>25</v>
      </c>
      <c r="D811">
        <v>17016</v>
      </c>
      <c r="E811" t="s">
        <v>17</v>
      </c>
      <c r="F811" t="s">
        <v>18</v>
      </c>
      <c r="G811" t="s">
        <v>19</v>
      </c>
      <c r="H811" t="s">
        <v>27</v>
      </c>
      <c r="I811" t="s">
        <v>358</v>
      </c>
      <c r="J811" t="s">
        <v>22</v>
      </c>
      <c r="L811" t="s">
        <v>139</v>
      </c>
      <c r="O811" t="s">
        <v>167</v>
      </c>
      <c r="P811" s="1">
        <v>40846.400625000002</v>
      </c>
      <c r="Q811" t="s">
        <v>3060</v>
      </c>
    </row>
    <row r="812" spans="2:17" x14ac:dyDescent="0.35">
      <c r="B812" t="s">
        <v>221</v>
      </c>
      <c r="C812" t="s">
        <v>25</v>
      </c>
      <c r="D812">
        <v>17020</v>
      </c>
      <c r="E812" t="s">
        <v>17</v>
      </c>
      <c r="F812" t="s">
        <v>18</v>
      </c>
      <c r="G812" t="s">
        <v>19</v>
      </c>
      <c r="H812" t="s">
        <v>27</v>
      </c>
      <c r="I812" t="s">
        <v>437</v>
      </c>
      <c r="J812" t="s">
        <v>535</v>
      </c>
      <c r="O812" t="s">
        <v>167</v>
      </c>
      <c r="P812" s="1">
        <v>39946.365300925929</v>
      </c>
      <c r="Q812" t="s">
        <v>3060</v>
      </c>
    </row>
    <row r="813" spans="2:17" x14ac:dyDescent="0.35">
      <c r="B813" t="s">
        <v>221</v>
      </c>
      <c r="C813" t="s">
        <v>25</v>
      </c>
      <c r="D813">
        <v>17036</v>
      </c>
      <c r="E813" t="s">
        <v>17</v>
      </c>
      <c r="F813" t="s">
        <v>18</v>
      </c>
      <c r="J813" t="s">
        <v>22</v>
      </c>
      <c r="O813" t="s">
        <v>24</v>
      </c>
      <c r="P813" s="1">
        <v>40439.834247685183</v>
      </c>
      <c r="Q813" t="s">
        <v>3060</v>
      </c>
    </row>
    <row r="814" spans="2:17" x14ac:dyDescent="0.35">
      <c r="B814" t="s">
        <v>221</v>
      </c>
      <c r="C814" t="s">
        <v>25</v>
      </c>
      <c r="D814">
        <v>17038</v>
      </c>
      <c r="E814" t="s">
        <v>17</v>
      </c>
      <c r="F814" t="s">
        <v>18</v>
      </c>
      <c r="G814" t="s">
        <v>38</v>
      </c>
      <c r="H814" t="s">
        <v>27</v>
      </c>
      <c r="I814" t="s">
        <v>37</v>
      </c>
      <c r="J814" t="s">
        <v>22</v>
      </c>
      <c r="L814" t="s">
        <v>230</v>
      </c>
      <c r="O814" t="s">
        <v>167</v>
      </c>
      <c r="P814" s="1">
        <v>39678.367199074077</v>
      </c>
      <c r="Q814" t="s">
        <v>3060</v>
      </c>
    </row>
    <row r="815" spans="2:17" x14ac:dyDescent="0.35">
      <c r="B815" t="s">
        <v>221</v>
      </c>
      <c r="C815" t="s">
        <v>25</v>
      </c>
      <c r="D815">
        <v>17088</v>
      </c>
      <c r="I815" t="s">
        <v>37</v>
      </c>
      <c r="P815" t="s">
        <v>39</v>
      </c>
      <c r="Q815" t="s">
        <v>3060</v>
      </c>
    </row>
    <row r="816" spans="2:17" x14ac:dyDescent="0.35">
      <c r="B816" t="s">
        <v>186</v>
      </c>
      <c r="C816" t="s">
        <v>25</v>
      </c>
      <c r="D816">
        <v>17095</v>
      </c>
      <c r="E816" t="s">
        <v>17</v>
      </c>
      <c r="F816" t="s">
        <v>18</v>
      </c>
      <c r="G816" t="s">
        <v>19</v>
      </c>
      <c r="H816" t="s">
        <v>27</v>
      </c>
      <c r="J816" t="s">
        <v>22</v>
      </c>
      <c r="L816" t="s">
        <v>139</v>
      </c>
      <c r="O816" t="s">
        <v>24</v>
      </c>
      <c r="P816" s="1">
        <v>40107.483587962961</v>
      </c>
      <c r="Q816" t="s">
        <v>3060</v>
      </c>
    </row>
    <row r="817" spans="2:17" x14ac:dyDescent="0.35">
      <c r="B817" t="s">
        <v>186</v>
      </c>
      <c r="C817" t="s">
        <v>25</v>
      </c>
      <c r="D817">
        <v>17133</v>
      </c>
      <c r="E817" t="s">
        <v>17</v>
      </c>
      <c r="F817" t="s">
        <v>18</v>
      </c>
      <c r="G817" t="s">
        <v>19</v>
      </c>
      <c r="I817" t="s">
        <v>254</v>
      </c>
      <c r="J817" t="s">
        <v>22</v>
      </c>
      <c r="L817" t="s">
        <v>81</v>
      </c>
      <c r="O817" t="s">
        <v>24</v>
      </c>
      <c r="P817" s="1">
        <v>40315.36146990741</v>
      </c>
      <c r="Q817" t="s">
        <v>3060</v>
      </c>
    </row>
    <row r="818" spans="2:17" x14ac:dyDescent="0.35">
      <c r="B818" t="s">
        <v>186</v>
      </c>
      <c r="C818" t="s">
        <v>25</v>
      </c>
      <c r="D818">
        <v>17140</v>
      </c>
      <c r="E818" t="s">
        <v>17</v>
      </c>
      <c r="F818" t="s">
        <v>18</v>
      </c>
      <c r="G818" t="s">
        <v>19</v>
      </c>
      <c r="H818" t="s">
        <v>27</v>
      </c>
      <c r="I818" t="s">
        <v>536</v>
      </c>
      <c r="J818" t="s">
        <v>22</v>
      </c>
      <c r="M818">
        <v>1946</v>
      </c>
      <c r="O818" t="s">
        <v>24</v>
      </c>
      <c r="P818" s="1">
        <v>40280.636122685188</v>
      </c>
      <c r="Q818" t="s">
        <v>3060</v>
      </c>
    </row>
    <row r="819" spans="2:17" x14ac:dyDescent="0.35">
      <c r="B819" t="s">
        <v>59</v>
      </c>
      <c r="C819" t="s">
        <v>25</v>
      </c>
      <c r="D819">
        <v>17194</v>
      </c>
      <c r="E819" t="s">
        <v>17</v>
      </c>
      <c r="F819" t="s">
        <v>18</v>
      </c>
      <c r="G819" t="s">
        <v>34</v>
      </c>
      <c r="H819" t="s">
        <v>27</v>
      </c>
      <c r="I819" t="s">
        <v>74</v>
      </c>
      <c r="J819" t="s">
        <v>22</v>
      </c>
      <c r="L819" t="s">
        <v>81</v>
      </c>
      <c r="O819" t="s">
        <v>24</v>
      </c>
      <c r="P819" s="1">
        <v>41073.359861111108</v>
      </c>
      <c r="Q819" t="s">
        <v>3060</v>
      </c>
    </row>
    <row r="820" spans="2:17" x14ac:dyDescent="0.35">
      <c r="B820" t="s">
        <v>186</v>
      </c>
      <c r="C820" t="s">
        <v>25</v>
      </c>
      <c r="D820">
        <v>17197</v>
      </c>
      <c r="E820" t="s">
        <v>17</v>
      </c>
      <c r="F820" t="s">
        <v>18</v>
      </c>
      <c r="G820" t="s">
        <v>19</v>
      </c>
      <c r="H820" t="s">
        <v>27</v>
      </c>
      <c r="I820" t="s">
        <v>244</v>
      </c>
      <c r="J820" t="s">
        <v>22</v>
      </c>
      <c r="O820" t="s">
        <v>24</v>
      </c>
      <c r="P820" s="1">
        <v>40208.245462962965</v>
      </c>
      <c r="Q820" t="s">
        <v>3060</v>
      </c>
    </row>
    <row r="821" spans="2:17" x14ac:dyDescent="0.35">
      <c r="B821" t="s">
        <v>186</v>
      </c>
      <c r="C821" t="s">
        <v>25</v>
      </c>
      <c r="D821">
        <v>17247</v>
      </c>
      <c r="E821" t="s">
        <v>17</v>
      </c>
      <c r="F821" t="s">
        <v>18</v>
      </c>
      <c r="G821" t="s">
        <v>19</v>
      </c>
      <c r="H821" t="s">
        <v>27</v>
      </c>
      <c r="I821" t="s">
        <v>537</v>
      </c>
      <c r="J821" t="s">
        <v>22</v>
      </c>
      <c r="L821" t="s">
        <v>81</v>
      </c>
      <c r="O821" t="s">
        <v>24</v>
      </c>
      <c r="P821" s="1">
        <v>40430.912534722222</v>
      </c>
      <c r="Q821" t="s">
        <v>3060</v>
      </c>
    </row>
    <row r="822" spans="2:17" x14ac:dyDescent="0.35">
      <c r="B822" t="s">
        <v>186</v>
      </c>
      <c r="C822" t="s">
        <v>25</v>
      </c>
      <c r="D822">
        <v>17267</v>
      </c>
      <c r="E822" t="s">
        <v>17</v>
      </c>
      <c r="F822" t="s">
        <v>18</v>
      </c>
      <c r="G822" t="s">
        <v>19</v>
      </c>
      <c r="H822" t="s">
        <v>27</v>
      </c>
      <c r="I822" t="s">
        <v>538</v>
      </c>
      <c r="J822" t="s">
        <v>22</v>
      </c>
      <c r="N822" t="s">
        <v>539</v>
      </c>
      <c r="O822" t="s">
        <v>24</v>
      </c>
      <c r="P822" s="1">
        <v>40877.20008101852</v>
      </c>
      <c r="Q822" t="s">
        <v>3060</v>
      </c>
    </row>
    <row r="823" spans="2:17" x14ac:dyDescent="0.35">
      <c r="B823" t="s">
        <v>186</v>
      </c>
      <c r="C823" t="s">
        <v>25</v>
      </c>
      <c r="D823">
        <v>17269</v>
      </c>
      <c r="I823" t="s">
        <v>37</v>
      </c>
      <c r="P823" t="s">
        <v>39</v>
      </c>
      <c r="Q823" t="s">
        <v>3060</v>
      </c>
    </row>
    <row r="824" spans="2:17" x14ac:dyDescent="0.35">
      <c r="B824" t="s">
        <v>186</v>
      </c>
      <c r="C824" t="s">
        <v>25</v>
      </c>
      <c r="D824">
        <v>17294</v>
      </c>
      <c r="E824" t="s">
        <v>17</v>
      </c>
      <c r="F824" t="s">
        <v>18</v>
      </c>
      <c r="G824" t="s">
        <v>19</v>
      </c>
      <c r="H824" t="s">
        <v>27</v>
      </c>
      <c r="I824" t="s">
        <v>377</v>
      </c>
      <c r="J824" t="s">
        <v>108</v>
      </c>
      <c r="L824" t="s">
        <v>81</v>
      </c>
      <c r="M824" s="2">
        <v>17905</v>
      </c>
      <c r="N824" t="s">
        <v>540</v>
      </c>
      <c r="O824" t="s">
        <v>24</v>
      </c>
      <c r="P824" s="1">
        <v>41013.868680555555</v>
      </c>
      <c r="Q824" t="s">
        <v>3060</v>
      </c>
    </row>
    <row r="825" spans="2:17" x14ac:dyDescent="0.35">
      <c r="B825" t="s">
        <v>186</v>
      </c>
      <c r="C825" t="s">
        <v>25</v>
      </c>
      <c r="D825">
        <v>17303</v>
      </c>
      <c r="E825" t="s">
        <v>17</v>
      </c>
      <c r="F825" t="s">
        <v>18</v>
      </c>
      <c r="G825" t="s">
        <v>19</v>
      </c>
      <c r="H825" t="s">
        <v>27</v>
      </c>
      <c r="I825" t="s">
        <v>28</v>
      </c>
      <c r="J825" t="s">
        <v>22</v>
      </c>
      <c r="O825" t="s">
        <v>24</v>
      </c>
      <c r="P825" s="1">
        <v>39872.835231481484</v>
      </c>
      <c r="Q825" t="s">
        <v>3060</v>
      </c>
    </row>
    <row r="826" spans="2:17" x14ac:dyDescent="0.35">
      <c r="B826" t="s">
        <v>186</v>
      </c>
      <c r="C826" t="s">
        <v>25</v>
      </c>
      <c r="D826">
        <v>17318</v>
      </c>
      <c r="I826" t="s">
        <v>37</v>
      </c>
      <c r="P826" t="s">
        <v>39</v>
      </c>
      <c r="Q826" t="s">
        <v>3060</v>
      </c>
    </row>
    <row r="827" spans="2:17" x14ac:dyDescent="0.35">
      <c r="B827" t="s">
        <v>186</v>
      </c>
      <c r="C827" t="s">
        <v>25</v>
      </c>
      <c r="D827">
        <v>17330</v>
      </c>
      <c r="I827" t="s">
        <v>256</v>
      </c>
      <c r="P827" t="s">
        <v>39</v>
      </c>
      <c r="Q827" t="s">
        <v>3060</v>
      </c>
    </row>
    <row r="828" spans="2:17" x14ac:dyDescent="0.35">
      <c r="B828" t="s">
        <v>221</v>
      </c>
      <c r="C828" t="s">
        <v>25</v>
      </c>
      <c r="D828">
        <v>17344</v>
      </c>
      <c r="E828" t="s">
        <v>17</v>
      </c>
      <c r="F828" t="s">
        <v>18</v>
      </c>
      <c r="G828" t="s">
        <v>38</v>
      </c>
      <c r="I828" t="s">
        <v>27</v>
      </c>
      <c r="J828" t="s">
        <v>22</v>
      </c>
      <c r="O828" t="s">
        <v>167</v>
      </c>
      <c r="P828" s="1">
        <v>39644.518587962964</v>
      </c>
      <c r="Q828" t="s">
        <v>3060</v>
      </c>
    </row>
    <row r="829" spans="2:17" x14ac:dyDescent="0.35">
      <c r="B829" t="s">
        <v>221</v>
      </c>
      <c r="C829" t="s">
        <v>25</v>
      </c>
      <c r="D829">
        <v>17353</v>
      </c>
      <c r="E829" t="s">
        <v>17</v>
      </c>
      <c r="F829" t="s">
        <v>18</v>
      </c>
      <c r="G829" t="s">
        <v>19</v>
      </c>
      <c r="H829" t="s">
        <v>27</v>
      </c>
      <c r="I829" t="s">
        <v>224</v>
      </c>
      <c r="J829" t="s">
        <v>108</v>
      </c>
      <c r="L829" t="s">
        <v>81</v>
      </c>
      <c r="O829" t="s">
        <v>167</v>
      </c>
      <c r="P829" s="1">
        <v>40564.813831018517</v>
      </c>
      <c r="Q829" t="s">
        <v>3060</v>
      </c>
    </row>
    <row r="830" spans="2:17" x14ac:dyDescent="0.35">
      <c r="B830" t="s">
        <v>221</v>
      </c>
      <c r="C830" t="s">
        <v>16</v>
      </c>
      <c r="D830">
        <v>17366</v>
      </c>
      <c r="E830" t="s">
        <v>17</v>
      </c>
      <c r="F830" t="s">
        <v>18</v>
      </c>
      <c r="G830" t="s">
        <v>19</v>
      </c>
      <c r="H830" t="s">
        <v>27</v>
      </c>
      <c r="I830" t="s">
        <v>143</v>
      </c>
      <c r="J830" t="s">
        <v>22</v>
      </c>
      <c r="N830" t="s">
        <v>541</v>
      </c>
      <c r="O830" t="s">
        <v>24</v>
      </c>
      <c r="P830" s="1">
        <v>40589.421215277776</v>
      </c>
      <c r="Q830" t="s">
        <v>3060</v>
      </c>
    </row>
    <row r="831" spans="2:17" x14ac:dyDescent="0.35">
      <c r="B831" t="s">
        <v>221</v>
      </c>
      <c r="C831" t="s">
        <v>16</v>
      </c>
      <c r="D831">
        <v>17388</v>
      </c>
      <c r="E831" t="s">
        <v>17</v>
      </c>
      <c r="F831" t="s">
        <v>18</v>
      </c>
      <c r="G831" t="s">
        <v>96</v>
      </c>
      <c r="H831" t="s">
        <v>27</v>
      </c>
      <c r="J831" t="s">
        <v>22</v>
      </c>
      <c r="O831" t="s">
        <v>24</v>
      </c>
      <c r="P831" s="1">
        <v>40697.084780092591</v>
      </c>
      <c r="Q831" t="s">
        <v>3060</v>
      </c>
    </row>
    <row r="832" spans="2:17" x14ac:dyDescent="0.35">
      <c r="B832" t="s">
        <v>221</v>
      </c>
      <c r="C832" t="s">
        <v>16</v>
      </c>
      <c r="D832">
        <v>17395</v>
      </c>
      <c r="E832" t="s">
        <v>17</v>
      </c>
      <c r="F832" t="s">
        <v>18</v>
      </c>
      <c r="G832" t="s">
        <v>19</v>
      </c>
      <c r="I832" t="s">
        <v>212</v>
      </c>
      <c r="J832" t="s">
        <v>304</v>
      </c>
      <c r="L832" t="s">
        <v>84</v>
      </c>
      <c r="O832" t="s">
        <v>24</v>
      </c>
      <c r="P832" s="1">
        <v>40235.46875</v>
      </c>
      <c r="Q832" t="s">
        <v>3060</v>
      </c>
    </row>
    <row r="833" spans="2:17" x14ac:dyDescent="0.35">
      <c r="B833" t="s">
        <v>221</v>
      </c>
      <c r="C833" t="s">
        <v>16</v>
      </c>
      <c r="D833">
        <v>17397</v>
      </c>
      <c r="E833" t="s">
        <v>17</v>
      </c>
      <c r="F833" t="s">
        <v>18</v>
      </c>
      <c r="G833" t="s">
        <v>19</v>
      </c>
      <c r="H833" t="s">
        <v>27</v>
      </c>
      <c r="I833" t="s">
        <v>153</v>
      </c>
      <c r="J833" t="s">
        <v>22</v>
      </c>
      <c r="L833" t="s">
        <v>31</v>
      </c>
      <c r="M833">
        <v>1956</v>
      </c>
      <c r="N833" t="s">
        <v>542</v>
      </c>
      <c r="O833" t="s">
        <v>543</v>
      </c>
      <c r="P833" t="s">
        <v>34</v>
      </c>
      <c r="Q833" t="s">
        <v>3060</v>
      </c>
    </row>
    <row r="834" spans="2:17" x14ac:dyDescent="0.35">
      <c r="B834" t="s">
        <v>186</v>
      </c>
      <c r="C834" t="s">
        <v>25</v>
      </c>
      <c r="D834">
        <v>17532</v>
      </c>
      <c r="E834" t="s">
        <v>17</v>
      </c>
      <c r="F834" t="s">
        <v>18</v>
      </c>
      <c r="G834" t="s">
        <v>19</v>
      </c>
      <c r="J834" t="s">
        <v>22</v>
      </c>
      <c r="O834" t="s">
        <v>24</v>
      </c>
      <c r="P834" s="1">
        <v>41001.835150462961</v>
      </c>
      <c r="Q834" t="s">
        <v>3060</v>
      </c>
    </row>
    <row r="835" spans="2:17" x14ac:dyDescent="0.35">
      <c r="B835" t="s">
        <v>186</v>
      </c>
      <c r="C835" t="s">
        <v>25</v>
      </c>
      <c r="D835">
        <v>17555</v>
      </c>
      <c r="E835" t="s">
        <v>17</v>
      </c>
      <c r="F835" t="s">
        <v>18</v>
      </c>
      <c r="G835" t="s">
        <v>19</v>
      </c>
      <c r="H835" t="s">
        <v>27</v>
      </c>
      <c r="I835" t="s">
        <v>46</v>
      </c>
      <c r="J835" t="s">
        <v>144</v>
      </c>
      <c r="L835" t="s">
        <v>139</v>
      </c>
      <c r="O835" t="s">
        <v>24</v>
      </c>
      <c r="P835" s="1">
        <v>39777.476284722223</v>
      </c>
      <c r="Q835" t="s">
        <v>3060</v>
      </c>
    </row>
    <row r="836" spans="2:17" x14ac:dyDescent="0.35">
      <c r="B836" t="s">
        <v>186</v>
      </c>
      <c r="C836" t="s">
        <v>25</v>
      </c>
      <c r="D836">
        <v>17568</v>
      </c>
      <c r="E836" t="s">
        <v>17</v>
      </c>
      <c r="F836" t="s">
        <v>18</v>
      </c>
      <c r="G836" t="s">
        <v>38</v>
      </c>
      <c r="H836" t="s">
        <v>27</v>
      </c>
      <c r="J836" t="s">
        <v>22</v>
      </c>
      <c r="O836" t="s">
        <v>24</v>
      </c>
      <c r="P836" s="1">
        <v>39683.689525462964</v>
      </c>
      <c r="Q836" t="s">
        <v>3060</v>
      </c>
    </row>
    <row r="837" spans="2:17" x14ac:dyDescent="0.35">
      <c r="B837" t="s">
        <v>186</v>
      </c>
      <c r="C837" t="s">
        <v>25</v>
      </c>
      <c r="D837">
        <v>17608</v>
      </c>
      <c r="E837" t="s">
        <v>17</v>
      </c>
      <c r="F837" t="s">
        <v>18</v>
      </c>
      <c r="G837" t="s">
        <v>19</v>
      </c>
      <c r="H837" t="s">
        <v>27</v>
      </c>
      <c r="I837" t="s">
        <v>56</v>
      </c>
      <c r="J837" t="s">
        <v>22</v>
      </c>
      <c r="L837" t="s">
        <v>168</v>
      </c>
      <c r="O837" t="s">
        <v>24</v>
      </c>
      <c r="P837" s="1">
        <v>41040.690115740741</v>
      </c>
      <c r="Q837" t="s">
        <v>3060</v>
      </c>
    </row>
    <row r="838" spans="2:17" x14ac:dyDescent="0.35">
      <c r="B838" t="s">
        <v>186</v>
      </c>
      <c r="C838" t="s">
        <v>25</v>
      </c>
      <c r="D838">
        <v>17617</v>
      </c>
      <c r="I838" t="s">
        <v>37</v>
      </c>
      <c r="P838" t="s">
        <v>39</v>
      </c>
      <c r="Q838" t="s">
        <v>3060</v>
      </c>
    </row>
    <row r="839" spans="2:17" x14ac:dyDescent="0.35">
      <c r="B839" t="s">
        <v>186</v>
      </c>
      <c r="C839" t="s">
        <v>25</v>
      </c>
      <c r="D839">
        <v>17643</v>
      </c>
      <c r="E839" t="s">
        <v>17</v>
      </c>
      <c r="F839" t="s">
        <v>18</v>
      </c>
      <c r="G839" t="s">
        <v>19</v>
      </c>
      <c r="H839" t="s">
        <v>27</v>
      </c>
      <c r="I839" t="s">
        <v>35</v>
      </c>
      <c r="J839" t="s">
        <v>22</v>
      </c>
      <c r="L839" t="s">
        <v>168</v>
      </c>
      <c r="O839" t="s">
        <v>24</v>
      </c>
      <c r="P839" s="1">
        <v>39929.876111111109</v>
      </c>
      <c r="Q839" t="s">
        <v>3060</v>
      </c>
    </row>
    <row r="840" spans="2:17" x14ac:dyDescent="0.35">
      <c r="B840" t="s">
        <v>186</v>
      </c>
      <c r="C840" t="s">
        <v>25</v>
      </c>
      <c r="D840">
        <v>17773</v>
      </c>
      <c r="E840" t="s">
        <v>17</v>
      </c>
      <c r="F840" t="s">
        <v>18</v>
      </c>
      <c r="G840" t="s">
        <v>19</v>
      </c>
      <c r="H840" t="s">
        <v>27</v>
      </c>
      <c r="I840" t="s">
        <v>369</v>
      </c>
      <c r="J840" t="s">
        <v>535</v>
      </c>
      <c r="L840" t="s">
        <v>139</v>
      </c>
      <c r="M840">
        <v>1946</v>
      </c>
      <c r="O840" t="s">
        <v>24</v>
      </c>
      <c r="P840" s="1">
        <v>39829.444467592592</v>
      </c>
      <c r="Q840" t="s">
        <v>3060</v>
      </c>
    </row>
    <row r="841" spans="2:17" x14ac:dyDescent="0.35">
      <c r="B841" t="s">
        <v>186</v>
      </c>
      <c r="C841" t="s">
        <v>25</v>
      </c>
      <c r="D841">
        <v>17781</v>
      </c>
      <c r="E841" t="s">
        <v>17</v>
      </c>
      <c r="F841" t="s">
        <v>18</v>
      </c>
      <c r="G841" t="s">
        <v>19</v>
      </c>
      <c r="H841" t="s">
        <v>27</v>
      </c>
      <c r="J841" t="s">
        <v>22</v>
      </c>
      <c r="O841" t="s">
        <v>24</v>
      </c>
      <c r="P841" s="1">
        <v>39876.868634259263</v>
      </c>
      <c r="Q841" t="s">
        <v>3060</v>
      </c>
    </row>
    <row r="842" spans="2:17" x14ac:dyDescent="0.35">
      <c r="B842" t="s">
        <v>221</v>
      </c>
      <c r="C842" t="s">
        <v>25</v>
      </c>
      <c r="D842">
        <v>17804</v>
      </c>
      <c r="E842" t="s">
        <v>17</v>
      </c>
      <c r="F842" t="s">
        <v>18</v>
      </c>
      <c r="H842" t="s">
        <v>27</v>
      </c>
      <c r="I842" t="s">
        <v>156</v>
      </c>
      <c r="J842" t="s">
        <v>22</v>
      </c>
      <c r="L842" t="s">
        <v>168</v>
      </c>
      <c r="O842" t="s">
        <v>24</v>
      </c>
      <c r="P842" s="1">
        <v>40224.399328703701</v>
      </c>
      <c r="Q842" t="s">
        <v>3060</v>
      </c>
    </row>
    <row r="843" spans="2:17" x14ac:dyDescent="0.35">
      <c r="B843" t="s">
        <v>221</v>
      </c>
      <c r="C843" t="s">
        <v>25</v>
      </c>
      <c r="D843">
        <v>17852</v>
      </c>
      <c r="E843" t="s">
        <v>17</v>
      </c>
      <c r="F843" t="s">
        <v>18</v>
      </c>
      <c r="G843" t="s">
        <v>34</v>
      </c>
      <c r="H843" t="s">
        <v>27</v>
      </c>
      <c r="I843" t="s">
        <v>37</v>
      </c>
      <c r="J843" t="s">
        <v>22</v>
      </c>
      <c r="L843" t="s">
        <v>230</v>
      </c>
      <c r="N843" t="s">
        <v>544</v>
      </c>
      <c r="O843" t="s">
        <v>34</v>
      </c>
      <c r="P843" s="1">
        <v>40037.387164351851</v>
      </c>
      <c r="Q843" t="s">
        <v>3060</v>
      </c>
    </row>
    <row r="844" spans="2:17" x14ac:dyDescent="0.35">
      <c r="B844" t="s">
        <v>221</v>
      </c>
      <c r="C844" t="s">
        <v>16</v>
      </c>
      <c r="D844">
        <v>17965</v>
      </c>
      <c r="E844" t="s">
        <v>17</v>
      </c>
      <c r="F844" t="s">
        <v>18</v>
      </c>
      <c r="G844" t="s">
        <v>19</v>
      </c>
      <c r="J844" t="s">
        <v>22</v>
      </c>
      <c r="O844" t="s">
        <v>167</v>
      </c>
      <c r="P844" s="1">
        <v>40347.706053240741</v>
      </c>
      <c r="Q844" t="s">
        <v>3060</v>
      </c>
    </row>
    <row r="845" spans="2:17" x14ac:dyDescent="0.35">
      <c r="B845" t="s">
        <v>314</v>
      </c>
      <c r="C845" t="s">
        <v>25</v>
      </c>
      <c r="D845">
        <v>17976</v>
      </c>
      <c r="E845" t="s">
        <v>17</v>
      </c>
      <c r="F845" t="s">
        <v>18</v>
      </c>
      <c r="G845" t="s">
        <v>19</v>
      </c>
      <c r="H845" t="s">
        <v>27</v>
      </c>
      <c r="I845" t="s">
        <v>254</v>
      </c>
      <c r="J845" t="s">
        <v>86</v>
      </c>
      <c r="L845" t="s">
        <v>132</v>
      </c>
      <c r="N845" t="s">
        <v>545</v>
      </c>
      <c r="O845" t="s">
        <v>167</v>
      </c>
      <c r="P845" s="1">
        <v>40314.462546296294</v>
      </c>
      <c r="Q845" t="s">
        <v>3060</v>
      </c>
    </row>
    <row r="846" spans="2:17" x14ac:dyDescent="0.35">
      <c r="B846" t="s">
        <v>314</v>
      </c>
      <c r="C846" t="s">
        <v>25</v>
      </c>
      <c r="D846">
        <v>18043</v>
      </c>
      <c r="E846" t="s">
        <v>17</v>
      </c>
      <c r="F846" t="s">
        <v>18</v>
      </c>
      <c r="G846" t="s">
        <v>19</v>
      </c>
      <c r="H846" t="s">
        <v>27</v>
      </c>
      <c r="I846" t="s">
        <v>546</v>
      </c>
      <c r="J846" t="s">
        <v>3170</v>
      </c>
      <c r="L846" t="s">
        <v>3250</v>
      </c>
      <c r="M846">
        <v>1946</v>
      </c>
      <c r="N846" t="s">
        <v>547</v>
      </c>
      <c r="O846" t="s">
        <v>167</v>
      </c>
      <c r="P846" s="1">
        <v>40796.945891203701</v>
      </c>
      <c r="Q846" t="s">
        <v>3060</v>
      </c>
    </row>
    <row r="847" spans="2:17" x14ac:dyDescent="0.35">
      <c r="B847" t="s">
        <v>314</v>
      </c>
      <c r="C847" t="s">
        <v>25</v>
      </c>
      <c r="D847">
        <v>18050</v>
      </c>
      <c r="E847" t="s">
        <v>17</v>
      </c>
      <c r="F847" t="s">
        <v>18</v>
      </c>
      <c r="G847" t="s">
        <v>19</v>
      </c>
      <c r="H847" t="s">
        <v>27</v>
      </c>
      <c r="I847" t="s">
        <v>254</v>
      </c>
      <c r="J847" t="s">
        <v>304</v>
      </c>
      <c r="L847" t="s">
        <v>315</v>
      </c>
      <c r="N847" t="s">
        <v>547</v>
      </c>
      <c r="O847" t="s">
        <v>167</v>
      </c>
      <c r="P847" s="1">
        <v>40934.857361111113</v>
      </c>
      <c r="Q847" t="s">
        <v>3060</v>
      </c>
    </row>
    <row r="848" spans="2:17" x14ac:dyDescent="0.35">
      <c r="B848" t="s">
        <v>221</v>
      </c>
      <c r="C848" t="s">
        <v>25</v>
      </c>
      <c r="D848">
        <v>18066</v>
      </c>
      <c r="E848" t="s">
        <v>17</v>
      </c>
      <c r="F848" t="s">
        <v>191</v>
      </c>
      <c r="G848" t="s">
        <v>19</v>
      </c>
      <c r="J848" t="s">
        <v>22</v>
      </c>
      <c r="O848" t="s">
        <v>24</v>
      </c>
      <c r="P848" s="1">
        <v>40817.830312500002</v>
      </c>
      <c r="Q848" t="s">
        <v>3060</v>
      </c>
    </row>
    <row r="849" spans="2:17" x14ac:dyDescent="0.35">
      <c r="B849" t="s">
        <v>221</v>
      </c>
      <c r="C849" t="s">
        <v>25</v>
      </c>
      <c r="D849">
        <v>18092</v>
      </c>
      <c r="E849" t="s">
        <v>17</v>
      </c>
      <c r="F849" t="s">
        <v>18</v>
      </c>
      <c r="G849" t="s">
        <v>19</v>
      </c>
      <c r="J849" t="s">
        <v>22</v>
      </c>
      <c r="O849" t="s">
        <v>24</v>
      </c>
      <c r="P849" s="1">
        <v>40554.734143518515</v>
      </c>
      <c r="Q849" t="s">
        <v>3060</v>
      </c>
    </row>
    <row r="850" spans="2:17" x14ac:dyDescent="0.35">
      <c r="B850" t="s">
        <v>221</v>
      </c>
      <c r="C850" t="s">
        <v>25</v>
      </c>
      <c r="D850">
        <v>18127</v>
      </c>
      <c r="E850" t="s">
        <v>17</v>
      </c>
      <c r="F850" t="s">
        <v>18</v>
      </c>
      <c r="G850" t="s">
        <v>19</v>
      </c>
      <c r="H850" t="s">
        <v>27</v>
      </c>
      <c r="I850" t="s">
        <v>35</v>
      </c>
      <c r="J850" t="s">
        <v>22</v>
      </c>
      <c r="L850" t="s">
        <v>168</v>
      </c>
      <c r="N850" t="s">
        <v>511</v>
      </c>
      <c r="O850" t="s">
        <v>167</v>
      </c>
      <c r="P850" s="1">
        <v>40064.681817129633</v>
      </c>
      <c r="Q850" t="s">
        <v>3060</v>
      </c>
    </row>
    <row r="851" spans="2:17" x14ac:dyDescent="0.35">
      <c r="B851" t="s">
        <v>221</v>
      </c>
      <c r="C851" t="s">
        <v>25</v>
      </c>
      <c r="D851">
        <v>18168</v>
      </c>
      <c r="E851" t="s">
        <v>17</v>
      </c>
      <c r="F851" t="s">
        <v>18</v>
      </c>
      <c r="G851" t="s">
        <v>19</v>
      </c>
      <c r="H851" t="s">
        <v>27</v>
      </c>
      <c r="I851" t="s">
        <v>254</v>
      </c>
      <c r="J851" t="s">
        <v>304</v>
      </c>
      <c r="L851" t="s">
        <v>168</v>
      </c>
      <c r="N851" t="s">
        <v>548</v>
      </c>
      <c r="O851" t="s">
        <v>167</v>
      </c>
      <c r="P851" s="1">
        <v>40294.440833333334</v>
      </c>
      <c r="Q851" t="s">
        <v>3060</v>
      </c>
    </row>
    <row r="852" spans="2:17" x14ac:dyDescent="0.35">
      <c r="B852" t="s">
        <v>221</v>
      </c>
      <c r="C852" t="s">
        <v>16</v>
      </c>
      <c r="D852">
        <v>18201</v>
      </c>
      <c r="E852" t="s">
        <v>17</v>
      </c>
      <c r="F852" t="s">
        <v>18</v>
      </c>
      <c r="G852" t="s">
        <v>19</v>
      </c>
      <c r="H852" t="s">
        <v>27</v>
      </c>
      <c r="J852" t="s">
        <v>22</v>
      </c>
      <c r="L852" t="s">
        <v>139</v>
      </c>
      <c r="O852" t="s">
        <v>167</v>
      </c>
      <c r="P852" s="1">
        <v>40210.879050925927</v>
      </c>
      <c r="Q852" t="s">
        <v>3060</v>
      </c>
    </row>
    <row r="853" spans="2:17" x14ac:dyDescent="0.35">
      <c r="B853" t="s">
        <v>221</v>
      </c>
      <c r="C853" t="s">
        <v>16</v>
      </c>
      <c r="D853">
        <v>18258</v>
      </c>
      <c r="I853" t="s">
        <v>28</v>
      </c>
      <c r="N853" t="s">
        <v>549</v>
      </c>
      <c r="P853" t="s">
        <v>39</v>
      </c>
      <c r="Q853" t="s">
        <v>3060</v>
      </c>
    </row>
    <row r="854" spans="2:17" x14ac:dyDescent="0.35">
      <c r="B854" t="s">
        <v>314</v>
      </c>
      <c r="C854" t="s">
        <v>25</v>
      </c>
      <c r="D854">
        <v>18268</v>
      </c>
      <c r="E854" t="s">
        <v>17</v>
      </c>
      <c r="F854" t="s">
        <v>18</v>
      </c>
      <c r="G854" t="s">
        <v>19</v>
      </c>
      <c r="H854" t="s">
        <v>27</v>
      </c>
      <c r="I854" t="s">
        <v>37</v>
      </c>
      <c r="J854" t="s">
        <v>22</v>
      </c>
      <c r="L854" t="s">
        <v>3258</v>
      </c>
      <c r="N854" t="s">
        <v>550</v>
      </c>
      <c r="O854" t="s">
        <v>167</v>
      </c>
      <c r="P854" t="s">
        <v>39</v>
      </c>
      <c r="Q854" t="s">
        <v>3060</v>
      </c>
    </row>
    <row r="855" spans="2:17" x14ac:dyDescent="0.35">
      <c r="B855" t="s">
        <v>314</v>
      </c>
      <c r="C855" t="s">
        <v>25</v>
      </c>
      <c r="D855">
        <v>18306</v>
      </c>
      <c r="E855" t="s">
        <v>17</v>
      </c>
      <c r="F855" t="s">
        <v>18</v>
      </c>
      <c r="G855" t="s">
        <v>19</v>
      </c>
      <c r="H855" t="s">
        <v>27</v>
      </c>
      <c r="I855" t="s">
        <v>292</v>
      </c>
      <c r="J855" t="s">
        <v>22</v>
      </c>
      <c r="L855" t="s">
        <v>81</v>
      </c>
      <c r="O855" t="s">
        <v>167</v>
      </c>
      <c r="P855" s="1">
        <v>40414.979004629633</v>
      </c>
      <c r="Q855" t="s">
        <v>3060</v>
      </c>
    </row>
    <row r="856" spans="2:17" x14ac:dyDescent="0.35">
      <c r="B856" t="s">
        <v>221</v>
      </c>
      <c r="C856" t="s">
        <v>25</v>
      </c>
      <c r="D856">
        <v>18326</v>
      </c>
      <c r="I856" t="s">
        <v>37</v>
      </c>
      <c r="N856" t="s">
        <v>512</v>
      </c>
      <c r="P856" t="s">
        <v>39</v>
      </c>
      <c r="Q856" t="s">
        <v>3060</v>
      </c>
    </row>
    <row r="857" spans="2:17" x14ac:dyDescent="0.35">
      <c r="B857" t="s">
        <v>314</v>
      </c>
      <c r="C857" t="s">
        <v>25</v>
      </c>
      <c r="D857">
        <v>18341</v>
      </c>
      <c r="E857" t="s">
        <v>17</v>
      </c>
      <c r="F857" t="s">
        <v>18</v>
      </c>
      <c r="G857" t="s">
        <v>19</v>
      </c>
      <c r="H857" t="s">
        <v>27</v>
      </c>
      <c r="I857" t="s">
        <v>375</v>
      </c>
      <c r="J857" t="s">
        <v>304</v>
      </c>
      <c r="L857" t="s">
        <v>315</v>
      </c>
      <c r="N857" t="s">
        <v>547</v>
      </c>
      <c r="O857" t="s">
        <v>167</v>
      </c>
      <c r="P857" s="1">
        <v>40229.421956018516</v>
      </c>
      <c r="Q857" t="s">
        <v>3060</v>
      </c>
    </row>
    <row r="858" spans="2:17" x14ac:dyDescent="0.35">
      <c r="B858" t="s">
        <v>221</v>
      </c>
      <c r="C858" t="s">
        <v>25</v>
      </c>
      <c r="D858">
        <v>18351</v>
      </c>
      <c r="E858" t="s">
        <v>17</v>
      </c>
      <c r="F858" t="s">
        <v>18</v>
      </c>
      <c r="G858" t="s">
        <v>19</v>
      </c>
      <c r="H858" t="s">
        <v>27</v>
      </c>
      <c r="I858" t="s">
        <v>37</v>
      </c>
      <c r="J858" t="s">
        <v>22</v>
      </c>
      <c r="L858" t="s">
        <v>222</v>
      </c>
      <c r="N858" t="s">
        <v>551</v>
      </c>
      <c r="O858" t="s">
        <v>167</v>
      </c>
      <c r="P858" s="1">
        <v>39793.565462962964</v>
      </c>
      <c r="Q858" t="s">
        <v>3060</v>
      </c>
    </row>
    <row r="859" spans="2:17" x14ac:dyDescent="0.35">
      <c r="B859" t="s">
        <v>59</v>
      </c>
      <c r="C859" t="s">
        <v>25</v>
      </c>
      <c r="D859">
        <v>18431</v>
      </c>
      <c r="E859" t="s">
        <v>17</v>
      </c>
      <c r="F859" t="s">
        <v>18</v>
      </c>
      <c r="G859" t="s">
        <v>96</v>
      </c>
      <c r="H859" t="s">
        <v>27</v>
      </c>
      <c r="J859" t="s">
        <v>22</v>
      </c>
      <c r="O859" t="s">
        <v>24</v>
      </c>
      <c r="P859" s="1">
        <v>41011.011574074073</v>
      </c>
      <c r="Q859" t="s">
        <v>3060</v>
      </c>
    </row>
    <row r="860" spans="2:17" x14ac:dyDescent="0.35">
      <c r="B860" t="s">
        <v>221</v>
      </c>
      <c r="C860" t="s">
        <v>25</v>
      </c>
      <c r="D860">
        <v>18451</v>
      </c>
      <c r="E860" t="s">
        <v>73</v>
      </c>
      <c r="F860" t="s">
        <v>18</v>
      </c>
      <c r="G860" t="s">
        <v>19</v>
      </c>
      <c r="H860" t="s">
        <v>27</v>
      </c>
      <c r="I860" t="s">
        <v>224</v>
      </c>
      <c r="J860" t="s">
        <v>114</v>
      </c>
      <c r="L860" t="s">
        <v>552</v>
      </c>
      <c r="M860">
        <v>1943</v>
      </c>
      <c r="N860" t="s">
        <v>553</v>
      </c>
      <c r="O860" t="s">
        <v>34</v>
      </c>
      <c r="P860" s="1">
        <v>40835.601805555554</v>
      </c>
      <c r="Q860" t="s">
        <v>3060</v>
      </c>
    </row>
    <row r="861" spans="2:17" x14ac:dyDescent="0.35">
      <c r="B861" t="s">
        <v>221</v>
      </c>
      <c r="C861" t="s">
        <v>25</v>
      </c>
      <c r="D861">
        <v>18457</v>
      </c>
      <c r="E861" t="s">
        <v>17</v>
      </c>
      <c r="F861" t="s">
        <v>18</v>
      </c>
      <c r="G861" t="s">
        <v>19</v>
      </c>
      <c r="H861" t="s">
        <v>27</v>
      </c>
      <c r="I861" t="s">
        <v>554</v>
      </c>
      <c r="J861" t="s">
        <v>22</v>
      </c>
      <c r="M861">
        <v>1947</v>
      </c>
      <c r="O861" t="s">
        <v>24</v>
      </c>
      <c r="P861" s="1">
        <v>40412.685300925928</v>
      </c>
      <c r="Q861" t="s">
        <v>3060</v>
      </c>
    </row>
    <row r="862" spans="2:17" x14ac:dyDescent="0.35">
      <c r="B862" t="s">
        <v>221</v>
      </c>
      <c r="C862" t="s">
        <v>25</v>
      </c>
      <c r="D862">
        <v>18470</v>
      </c>
      <c r="I862" t="s">
        <v>28</v>
      </c>
      <c r="P862" t="s">
        <v>39</v>
      </c>
      <c r="Q862" t="s">
        <v>3060</v>
      </c>
    </row>
    <row r="863" spans="2:17" x14ac:dyDescent="0.35">
      <c r="B863" t="s">
        <v>221</v>
      </c>
      <c r="C863" t="s">
        <v>16</v>
      </c>
      <c r="D863">
        <v>18501</v>
      </c>
      <c r="E863" t="s">
        <v>17</v>
      </c>
      <c r="F863" t="s">
        <v>18</v>
      </c>
      <c r="G863" t="s">
        <v>96</v>
      </c>
      <c r="H863" t="s">
        <v>27</v>
      </c>
      <c r="I863" t="s">
        <v>555</v>
      </c>
      <c r="J863" t="s">
        <v>22</v>
      </c>
      <c r="L863" t="s">
        <v>139</v>
      </c>
      <c r="N863" t="s">
        <v>556</v>
      </c>
      <c r="O863" t="s">
        <v>24</v>
      </c>
      <c r="P863" s="1">
        <v>40914.984456018516</v>
      </c>
      <c r="Q863" t="s">
        <v>3060</v>
      </c>
    </row>
    <row r="864" spans="2:17" x14ac:dyDescent="0.35">
      <c r="B864" t="s">
        <v>221</v>
      </c>
      <c r="C864" t="s">
        <v>25</v>
      </c>
      <c r="D864">
        <v>18511</v>
      </c>
      <c r="E864" t="s">
        <v>17</v>
      </c>
      <c r="F864" t="s">
        <v>18</v>
      </c>
      <c r="G864" t="s">
        <v>19</v>
      </c>
      <c r="I864" t="s">
        <v>292</v>
      </c>
      <c r="J864" t="s">
        <v>22</v>
      </c>
      <c r="O864" t="s">
        <v>34</v>
      </c>
      <c r="P864" s="1">
        <v>40426.33797453704</v>
      </c>
      <c r="Q864" t="s">
        <v>3060</v>
      </c>
    </row>
    <row r="865" spans="2:17" x14ac:dyDescent="0.35">
      <c r="B865" t="s">
        <v>221</v>
      </c>
      <c r="C865" t="s">
        <v>25</v>
      </c>
      <c r="D865">
        <v>18513</v>
      </c>
      <c r="E865" t="s">
        <v>17</v>
      </c>
      <c r="F865" t="s">
        <v>18</v>
      </c>
      <c r="G865" t="s">
        <v>38</v>
      </c>
      <c r="H865" t="s">
        <v>27</v>
      </c>
      <c r="I865" t="s">
        <v>46</v>
      </c>
      <c r="J865" t="s">
        <v>304</v>
      </c>
      <c r="L865" t="s">
        <v>348</v>
      </c>
      <c r="O865" t="s">
        <v>34</v>
      </c>
      <c r="P865" s="1">
        <v>39664.397453703707</v>
      </c>
      <c r="Q865" t="s">
        <v>3060</v>
      </c>
    </row>
    <row r="866" spans="2:17" x14ac:dyDescent="0.35">
      <c r="B866" t="s">
        <v>221</v>
      </c>
      <c r="C866" t="s">
        <v>16</v>
      </c>
      <c r="D866">
        <v>18524</v>
      </c>
      <c r="I866" t="s">
        <v>37</v>
      </c>
      <c r="N866" t="s">
        <v>557</v>
      </c>
      <c r="P866" t="s">
        <v>39</v>
      </c>
      <c r="Q866" t="s">
        <v>3060</v>
      </c>
    </row>
    <row r="867" spans="2:17" x14ac:dyDescent="0.35">
      <c r="B867" t="s">
        <v>221</v>
      </c>
      <c r="C867" t="s">
        <v>16</v>
      </c>
      <c r="D867">
        <v>18540</v>
      </c>
      <c r="I867" t="s">
        <v>37</v>
      </c>
      <c r="N867" t="s">
        <v>512</v>
      </c>
      <c r="P867" t="s">
        <v>39</v>
      </c>
      <c r="Q867" t="s">
        <v>3060</v>
      </c>
    </row>
    <row r="868" spans="2:17" x14ac:dyDescent="0.35">
      <c r="B868" t="s">
        <v>314</v>
      </c>
      <c r="C868" t="s">
        <v>25</v>
      </c>
      <c r="D868">
        <v>18615</v>
      </c>
      <c r="E868" t="s">
        <v>17</v>
      </c>
      <c r="F868" t="s">
        <v>134</v>
      </c>
      <c r="J868" t="s">
        <v>22</v>
      </c>
      <c r="O868" t="s">
        <v>24</v>
      </c>
      <c r="P868" s="1">
        <v>40825.019062500003</v>
      </c>
      <c r="Q868" t="s">
        <v>3060</v>
      </c>
    </row>
    <row r="869" spans="2:17" x14ac:dyDescent="0.35">
      <c r="B869" t="s">
        <v>314</v>
      </c>
      <c r="C869" t="s">
        <v>25</v>
      </c>
      <c r="D869">
        <v>18660</v>
      </c>
      <c r="E869" t="s">
        <v>17</v>
      </c>
      <c r="F869" t="s">
        <v>18</v>
      </c>
      <c r="G869" t="s">
        <v>19</v>
      </c>
      <c r="I869" t="s">
        <v>558</v>
      </c>
      <c r="J869" t="s">
        <v>180</v>
      </c>
      <c r="L869" t="s">
        <v>81</v>
      </c>
      <c r="O869" t="s">
        <v>167</v>
      </c>
      <c r="P869" s="1">
        <v>40741.376261574071</v>
      </c>
      <c r="Q869" t="s">
        <v>3060</v>
      </c>
    </row>
    <row r="870" spans="2:17" x14ac:dyDescent="0.35">
      <c r="B870" t="s">
        <v>314</v>
      </c>
      <c r="C870" t="s">
        <v>25</v>
      </c>
      <c r="D870">
        <v>18664</v>
      </c>
      <c r="E870" t="s">
        <v>17</v>
      </c>
      <c r="F870" t="s">
        <v>18</v>
      </c>
      <c r="G870" t="s">
        <v>19</v>
      </c>
      <c r="H870" t="s">
        <v>27</v>
      </c>
      <c r="I870" t="s">
        <v>329</v>
      </c>
      <c r="J870" t="s">
        <v>22</v>
      </c>
      <c r="K870">
        <v>460</v>
      </c>
      <c r="N870" t="s">
        <v>559</v>
      </c>
      <c r="O870" t="s">
        <v>167</v>
      </c>
      <c r="P870" s="1">
        <v>40376.862291666665</v>
      </c>
      <c r="Q870" t="s">
        <v>3060</v>
      </c>
    </row>
    <row r="871" spans="2:17" x14ac:dyDescent="0.35">
      <c r="B871" t="s">
        <v>560</v>
      </c>
      <c r="C871" t="s">
        <v>25</v>
      </c>
      <c r="D871">
        <v>18665</v>
      </c>
      <c r="E871" t="s">
        <v>17</v>
      </c>
      <c r="F871" t="s">
        <v>18</v>
      </c>
      <c r="G871" t="s">
        <v>19</v>
      </c>
      <c r="I871" t="s">
        <v>277</v>
      </c>
      <c r="J871" t="s">
        <v>449</v>
      </c>
      <c r="N871" t="s">
        <v>561</v>
      </c>
      <c r="O871" t="s">
        <v>24</v>
      </c>
      <c r="P871" s="1">
        <v>40995.487650462965</v>
      </c>
      <c r="Q871" t="s">
        <v>3060</v>
      </c>
    </row>
    <row r="872" spans="2:17" x14ac:dyDescent="0.35">
      <c r="B872" t="s">
        <v>186</v>
      </c>
      <c r="C872" t="s">
        <v>25</v>
      </c>
      <c r="D872">
        <v>18679</v>
      </c>
      <c r="E872" t="s">
        <v>17</v>
      </c>
      <c r="F872" t="s">
        <v>18</v>
      </c>
      <c r="G872" t="s">
        <v>19</v>
      </c>
      <c r="H872" t="s">
        <v>27</v>
      </c>
      <c r="I872" t="s">
        <v>35</v>
      </c>
      <c r="J872" t="s">
        <v>22</v>
      </c>
      <c r="L872" t="s">
        <v>139</v>
      </c>
      <c r="O872" t="s">
        <v>24</v>
      </c>
      <c r="P872" s="1">
        <v>39987.400740740741</v>
      </c>
      <c r="Q872" t="s">
        <v>3060</v>
      </c>
    </row>
    <row r="873" spans="2:17" x14ac:dyDescent="0.35">
      <c r="B873" t="s">
        <v>221</v>
      </c>
      <c r="C873" t="s">
        <v>25</v>
      </c>
      <c r="D873">
        <v>18754</v>
      </c>
      <c r="E873" t="s">
        <v>17</v>
      </c>
      <c r="F873" t="s">
        <v>18</v>
      </c>
      <c r="G873" t="s">
        <v>19</v>
      </c>
      <c r="H873" t="s">
        <v>27</v>
      </c>
      <c r="I873" t="s">
        <v>562</v>
      </c>
      <c r="J873" t="s">
        <v>43</v>
      </c>
      <c r="L873" t="s">
        <v>139</v>
      </c>
      <c r="O873" t="s">
        <v>167</v>
      </c>
      <c r="P873" s="1">
        <v>40247.553680555553</v>
      </c>
      <c r="Q873" t="s">
        <v>3060</v>
      </c>
    </row>
    <row r="874" spans="2:17" x14ac:dyDescent="0.35">
      <c r="B874" t="s">
        <v>221</v>
      </c>
      <c r="C874" t="s">
        <v>25</v>
      </c>
      <c r="D874">
        <v>18792</v>
      </c>
      <c r="E874" t="s">
        <v>17</v>
      </c>
      <c r="F874" t="s">
        <v>18</v>
      </c>
      <c r="G874" t="s">
        <v>19</v>
      </c>
      <c r="H874" t="s">
        <v>27</v>
      </c>
      <c r="I874" t="s">
        <v>369</v>
      </c>
      <c r="J874" t="s">
        <v>535</v>
      </c>
      <c r="L874" t="s">
        <v>139</v>
      </c>
      <c r="M874">
        <v>1946</v>
      </c>
      <c r="O874" t="s">
        <v>24</v>
      </c>
      <c r="P874" s="1">
        <v>39829.442835648151</v>
      </c>
      <c r="Q874" t="s">
        <v>3060</v>
      </c>
    </row>
    <row r="875" spans="2:17" x14ac:dyDescent="0.35">
      <c r="B875" t="s">
        <v>221</v>
      </c>
      <c r="C875" t="s">
        <v>25</v>
      </c>
      <c r="D875">
        <v>18806</v>
      </c>
      <c r="I875" t="s">
        <v>37</v>
      </c>
      <c r="P875" t="s">
        <v>39</v>
      </c>
      <c r="Q875" t="s">
        <v>3060</v>
      </c>
    </row>
    <row r="876" spans="2:17" x14ac:dyDescent="0.35">
      <c r="B876" t="s">
        <v>221</v>
      </c>
      <c r="C876" t="s">
        <v>25</v>
      </c>
      <c r="D876">
        <v>18814</v>
      </c>
      <c r="E876" t="s">
        <v>17</v>
      </c>
      <c r="F876" t="s">
        <v>18</v>
      </c>
      <c r="H876" t="s">
        <v>27</v>
      </c>
      <c r="I876" t="s">
        <v>74</v>
      </c>
      <c r="J876" t="s">
        <v>22</v>
      </c>
      <c r="L876" t="s">
        <v>139</v>
      </c>
      <c r="N876" t="s">
        <v>563</v>
      </c>
      <c r="O876" t="s">
        <v>167</v>
      </c>
      <c r="P876" s="1">
        <v>40985.433611111112</v>
      </c>
      <c r="Q876" t="s">
        <v>3060</v>
      </c>
    </row>
    <row r="877" spans="2:17" x14ac:dyDescent="0.35">
      <c r="B877" t="s">
        <v>221</v>
      </c>
      <c r="C877" t="s">
        <v>25</v>
      </c>
      <c r="D877">
        <v>18836</v>
      </c>
      <c r="E877" t="s">
        <v>17</v>
      </c>
      <c r="F877" t="s">
        <v>18</v>
      </c>
      <c r="G877" t="s">
        <v>19</v>
      </c>
      <c r="H877" t="s">
        <v>27</v>
      </c>
      <c r="I877" t="s">
        <v>564</v>
      </c>
      <c r="J877" t="s">
        <v>22</v>
      </c>
      <c r="O877" t="s">
        <v>24</v>
      </c>
      <c r="P877" s="1">
        <v>40159.867268518516</v>
      </c>
      <c r="Q877" t="s">
        <v>3060</v>
      </c>
    </row>
    <row r="878" spans="2:17" x14ac:dyDescent="0.35">
      <c r="B878" t="s">
        <v>221</v>
      </c>
      <c r="C878" t="s">
        <v>25</v>
      </c>
      <c r="D878">
        <v>18837</v>
      </c>
      <c r="E878" t="s">
        <v>17</v>
      </c>
      <c r="F878" t="s">
        <v>18</v>
      </c>
      <c r="G878" t="s">
        <v>19</v>
      </c>
      <c r="H878" t="s">
        <v>27</v>
      </c>
      <c r="J878" t="s">
        <v>22</v>
      </c>
      <c r="K878">
        <v>459</v>
      </c>
      <c r="O878" t="s">
        <v>167</v>
      </c>
      <c r="P878" s="1">
        <v>39699.613437499997</v>
      </c>
      <c r="Q878" t="s">
        <v>3060</v>
      </c>
    </row>
    <row r="879" spans="2:17" x14ac:dyDescent="0.35">
      <c r="B879" t="s">
        <v>221</v>
      </c>
      <c r="C879" t="s">
        <v>25</v>
      </c>
      <c r="D879">
        <v>18845</v>
      </c>
      <c r="E879" t="s">
        <v>17</v>
      </c>
      <c r="F879" t="s">
        <v>18</v>
      </c>
      <c r="I879" t="s">
        <v>565</v>
      </c>
      <c r="J879" t="s">
        <v>22</v>
      </c>
      <c r="O879" t="s">
        <v>24</v>
      </c>
      <c r="P879" s="1">
        <v>41101.440960648149</v>
      </c>
      <c r="Q879" t="s">
        <v>3060</v>
      </c>
    </row>
    <row r="880" spans="2:17" x14ac:dyDescent="0.35">
      <c r="B880" t="s">
        <v>221</v>
      </c>
      <c r="C880" t="s">
        <v>25</v>
      </c>
      <c r="D880">
        <v>18851</v>
      </c>
      <c r="E880" t="s">
        <v>17</v>
      </c>
      <c r="F880" t="s">
        <v>18</v>
      </c>
      <c r="J880" t="s">
        <v>22</v>
      </c>
      <c r="O880" t="s">
        <v>24</v>
      </c>
      <c r="P880" s="1">
        <v>39868.628831018519</v>
      </c>
      <c r="Q880" t="s">
        <v>3060</v>
      </c>
    </row>
    <row r="881" spans="2:17" x14ac:dyDescent="0.35">
      <c r="B881" t="s">
        <v>221</v>
      </c>
      <c r="C881" t="s">
        <v>16</v>
      </c>
      <c r="D881">
        <v>18955</v>
      </c>
      <c r="E881" t="s">
        <v>17</v>
      </c>
      <c r="F881" t="s">
        <v>18</v>
      </c>
      <c r="G881" t="s">
        <v>19</v>
      </c>
      <c r="H881" t="s">
        <v>27</v>
      </c>
      <c r="I881" t="s">
        <v>566</v>
      </c>
      <c r="J881" t="s">
        <v>22</v>
      </c>
      <c r="L881" t="s">
        <v>139</v>
      </c>
      <c r="N881" t="s">
        <v>567</v>
      </c>
      <c r="O881" t="s">
        <v>24</v>
      </c>
      <c r="P881" s="1">
        <v>40936.502650462964</v>
      </c>
      <c r="Q881" t="s">
        <v>3060</v>
      </c>
    </row>
    <row r="882" spans="2:17" x14ac:dyDescent="0.35">
      <c r="B882" t="s">
        <v>221</v>
      </c>
      <c r="C882" t="s">
        <v>25</v>
      </c>
      <c r="D882">
        <v>18977</v>
      </c>
      <c r="E882" t="s">
        <v>17</v>
      </c>
      <c r="F882" t="s">
        <v>18</v>
      </c>
      <c r="G882" t="s">
        <v>19</v>
      </c>
      <c r="H882" t="s">
        <v>27</v>
      </c>
      <c r="J882" t="s">
        <v>114</v>
      </c>
      <c r="O882" t="s">
        <v>167</v>
      </c>
      <c r="P882" s="1">
        <v>40286.56144675926</v>
      </c>
      <c r="Q882" t="s">
        <v>3060</v>
      </c>
    </row>
    <row r="883" spans="2:17" x14ac:dyDescent="0.35">
      <c r="B883" t="s">
        <v>221</v>
      </c>
      <c r="C883" t="s">
        <v>16</v>
      </c>
      <c r="D883">
        <v>18993</v>
      </c>
      <c r="E883" t="s">
        <v>17</v>
      </c>
      <c r="F883" t="s">
        <v>18</v>
      </c>
      <c r="G883" t="s">
        <v>19</v>
      </c>
      <c r="H883" t="s">
        <v>27</v>
      </c>
      <c r="I883" t="s">
        <v>568</v>
      </c>
      <c r="J883" t="s">
        <v>22</v>
      </c>
      <c r="L883" t="s">
        <v>139</v>
      </c>
      <c r="N883" t="s">
        <v>511</v>
      </c>
      <c r="O883" t="s">
        <v>24</v>
      </c>
      <c r="P883" s="1">
        <v>40159.332430555558</v>
      </c>
      <c r="Q883" t="s">
        <v>3060</v>
      </c>
    </row>
    <row r="884" spans="2:17" x14ac:dyDescent="0.35">
      <c r="B884" t="s">
        <v>314</v>
      </c>
      <c r="C884" t="s">
        <v>25</v>
      </c>
      <c r="D884">
        <v>19062</v>
      </c>
      <c r="E884" t="s">
        <v>17</v>
      </c>
      <c r="F884" t="s">
        <v>18</v>
      </c>
      <c r="G884" t="s">
        <v>19</v>
      </c>
      <c r="H884" t="s">
        <v>27</v>
      </c>
      <c r="I884" t="s">
        <v>37</v>
      </c>
      <c r="J884" t="s">
        <v>3170</v>
      </c>
      <c r="L884" t="s">
        <v>3235</v>
      </c>
      <c r="N884" t="s">
        <v>3257</v>
      </c>
      <c r="O884" t="s">
        <v>167</v>
      </c>
      <c r="P884" t="s">
        <v>39</v>
      </c>
      <c r="Q884" t="s">
        <v>3060</v>
      </c>
    </row>
    <row r="885" spans="2:17" x14ac:dyDescent="0.35">
      <c r="B885" t="s">
        <v>314</v>
      </c>
      <c r="C885" t="s">
        <v>25</v>
      </c>
      <c r="D885">
        <v>19108</v>
      </c>
      <c r="I885" t="s">
        <v>37</v>
      </c>
      <c r="P885" t="s">
        <v>39</v>
      </c>
      <c r="Q885" t="s">
        <v>3060</v>
      </c>
    </row>
    <row r="886" spans="2:17" x14ac:dyDescent="0.35">
      <c r="B886" t="s">
        <v>221</v>
      </c>
      <c r="C886" t="s">
        <v>25</v>
      </c>
      <c r="D886">
        <v>19136</v>
      </c>
      <c r="E886" t="s">
        <v>17</v>
      </c>
      <c r="F886" t="s">
        <v>18</v>
      </c>
      <c r="G886" t="s">
        <v>19</v>
      </c>
      <c r="H886" t="s">
        <v>27</v>
      </c>
      <c r="I886" t="s">
        <v>570</v>
      </c>
      <c r="J886" t="s">
        <v>144</v>
      </c>
      <c r="L886" t="s">
        <v>139</v>
      </c>
      <c r="N886" t="s">
        <v>571</v>
      </c>
      <c r="O886" t="s">
        <v>34</v>
      </c>
      <c r="P886" s="1">
        <v>40452.944108796299</v>
      </c>
      <c r="Q886" t="s">
        <v>3060</v>
      </c>
    </row>
    <row r="887" spans="2:17" x14ac:dyDescent="0.35">
      <c r="B887" t="s">
        <v>221</v>
      </c>
      <c r="C887" t="s">
        <v>25</v>
      </c>
      <c r="D887">
        <v>19180</v>
      </c>
      <c r="E887" t="s">
        <v>17</v>
      </c>
      <c r="F887" t="s">
        <v>18</v>
      </c>
      <c r="G887" t="s">
        <v>19</v>
      </c>
      <c r="H887" t="s">
        <v>27</v>
      </c>
      <c r="I887" t="s">
        <v>572</v>
      </c>
      <c r="J887" t="s">
        <v>180</v>
      </c>
      <c r="O887" t="s">
        <v>24</v>
      </c>
      <c r="P887" s="1">
        <v>40629.665543981479</v>
      </c>
      <c r="Q887" t="s">
        <v>3060</v>
      </c>
    </row>
    <row r="888" spans="2:17" x14ac:dyDescent="0.35">
      <c r="B888" t="s">
        <v>221</v>
      </c>
      <c r="C888" t="s">
        <v>25</v>
      </c>
      <c r="D888">
        <v>19198</v>
      </c>
      <c r="E888" t="s">
        <v>17</v>
      </c>
      <c r="F888" t="s">
        <v>18</v>
      </c>
      <c r="G888" t="s">
        <v>19</v>
      </c>
      <c r="H888" t="s">
        <v>27</v>
      </c>
      <c r="I888" t="s">
        <v>128</v>
      </c>
      <c r="J888" t="s">
        <v>22</v>
      </c>
      <c r="L888" t="s">
        <v>84</v>
      </c>
      <c r="O888" t="s">
        <v>34</v>
      </c>
      <c r="P888" s="1">
        <v>39822.458472222221</v>
      </c>
      <c r="Q888" t="s">
        <v>3060</v>
      </c>
    </row>
    <row r="889" spans="2:17" x14ac:dyDescent="0.35">
      <c r="B889" t="s">
        <v>221</v>
      </c>
      <c r="C889" t="s">
        <v>25</v>
      </c>
      <c r="D889">
        <v>19206</v>
      </c>
      <c r="E889" t="s">
        <v>17</v>
      </c>
      <c r="F889" t="s">
        <v>18</v>
      </c>
      <c r="G889" t="s">
        <v>19</v>
      </c>
      <c r="H889" t="s">
        <v>27</v>
      </c>
      <c r="I889" t="s">
        <v>239</v>
      </c>
      <c r="J889" t="s">
        <v>22</v>
      </c>
      <c r="L889" t="s">
        <v>139</v>
      </c>
      <c r="N889" t="s">
        <v>573</v>
      </c>
      <c r="O889" t="s">
        <v>34</v>
      </c>
      <c r="P889" s="1">
        <v>39906.447662037041</v>
      </c>
      <c r="Q889" t="s">
        <v>3060</v>
      </c>
    </row>
    <row r="890" spans="2:17" x14ac:dyDescent="0.35">
      <c r="B890" t="s">
        <v>221</v>
      </c>
      <c r="C890" t="s">
        <v>25</v>
      </c>
      <c r="D890">
        <v>19226</v>
      </c>
      <c r="I890" t="s">
        <v>256</v>
      </c>
      <c r="N890" t="s">
        <v>506</v>
      </c>
      <c r="P890" t="s">
        <v>39</v>
      </c>
      <c r="Q890" t="s">
        <v>3060</v>
      </c>
    </row>
    <row r="891" spans="2:17" x14ac:dyDescent="0.35">
      <c r="B891" t="s">
        <v>221</v>
      </c>
      <c r="C891" t="s">
        <v>25</v>
      </c>
      <c r="D891">
        <v>19227</v>
      </c>
      <c r="E891" t="s">
        <v>17</v>
      </c>
      <c r="F891" t="s">
        <v>18</v>
      </c>
      <c r="G891" t="s">
        <v>19</v>
      </c>
      <c r="H891" t="s">
        <v>27</v>
      </c>
      <c r="I891" t="s">
        <v>37</v>
      </c>
      <c r="J891" t="s">
        <v>22</v>
      </c>
      <c r="O891" t="s">
        <v>167</v>
      </c>
      <c r="P891" s="1">
        <v>39874.30945601852</v>
      </c>
      <c r="Q891" t="s">
        <v>3060</v>
      </c>
    </row>
    <row r="892" spans="2:17" x14ac:dyDescent="0.35">
      <c r="B892" t="s">
        <v>186</v>
      </c>
      <c r="C892" t="s">
        <v>25</v>
      </c>
      <c r="D892">
        <v>19289</v>
      </c>
      <c r="E892" t="s">
        <v>17</v>
      </c>
      <c r="F892" t="s">
        <v>18</v>
      </c>
      <c r="H892" t="s">
        <v>27</v>
      </c>
      <c r="I892" t="s">
        <v>47</v>
      </c>
      <c r="J892" t="s">
        <v>114</v>
      </c>
      <c r="L892" t="s">
        <v>282</v>
      </c>
      <c r="N892" t="s">
        <v>574</v>
      </c>
      <c r="O892" t="s">
        <v>24</v>
      </c>
      <c r="P892" s="1">
        <v>40422.564722222225</v>
      </c>
      <c r="Q892" t="s">
        <v>3060</v>
      </c>
    </row>
    <row r="893" spans="2:17" x14ac:dyDescent="0.35">
      <c r="B893" t="s">
        <v>314</v>
      </c>
      <c r="C893" t="s">
        <v>25</v>
      </c>
      <c r="D893">
        <v>19386</v>
      </c>
      <c r="E893" t="s">
        <v>17</v>
      </c>
      <c r="F893" t="s">
        <v>18</v>
      </c>
      <c r="G893" t="s">
        <v>19</v>
      </c>
      <c r="H893" t="s">
        <v>27</v>
      </c>
      <c r="I893" t="s">
        <v>37</v>
      </c>
      <c r="J893" t="s">
        <v>22</v>
      </c>
      <c r="L893" t="s">
        <v>3163</v>
      </c>
      <c r="O893" t="s">
        <v>34</v>
      </c>
      <c r="P893" s="1">
        <v>40052.549872685187</v>
      </c>
      <c r="Q893" t="s">
        <v>3060</v>
      </c>
    </row>
    <row r="894" spans="2:17" x14ac:dyDescent="0.35">
      <c r="B894" t="s">
        <v>314</v>
      </c>
      <c r="C894" t="s">
        <v>25</v>
      </c>
      <c r="D894">
        <v>19393</v>
      </c>
      <c r="E894" t="s">
        <v>17</v>
      </c>
      <c r="F894" t="s">
        <v>18</v>
      </c>
      <c r="G894" t="s">
        <v>19</v>
      </c>
      <c r="I894" t="s">
        <v>88</v>
      </c>
      <c r="J894" t="s">
        <v>22</v>
      </c>
      <c r="O894" t="s">
        <v>34</v>
      </c>
      <c r="P894" s="1">
        <v>39710.378958333335</v>
      </c>
      <c r="Q894" t="s">
        <v>3060</v>
      </c>
    </row>
    <row r="895" spans="2:17" x14ac:dyDescent="0.35">
      <c r="B895" t="s">
        <v>314</v>
      </c>
      <c r="C895" t="s">
        <v>25</v>
      </c>
      <c r="D895">
        <v>19406</v>
      </c>
      <c r="E895" t="s">
        <v>17</v>
      </c>
      <c r="F895" t="s">
        <v>18</v>
      </c>
      <c r="G895" t="s">
        <v>38</v>
      </c>
      <c r="H895" t="s">
        <v>27</v>
      </c>
      <c r="I895" t="s">
        <v>35</v>
      </c>
      <c r="J895" t="s">
        <v>304</v>
      </c>
      <c r="L895" t="s">
        <v>132</v>
      </c>
      <c r="O895" t="s">
        <v>34</v>
      </c>
      <c r="P895" s="1">
        <v>39678.491076388891</v>
      </c>
      <c r="Q895" t="s">
        <v>3060</v>
      </c>
    </row>
    <row r="896" spans="2:17" x14ac:dyDescent="0.35">
      <c r="B896" t="s">
        <v>314</v>
      </c>
      <c r="C896" t="s">
        <v>25</v>
      </c>
      <c r="D896">
        <v>19407</v>
      </c>
      <c r="E896" t="s">
        <v>17</v>
      </c>
      <c r="F896" t="s">
        <v>18</v>
      </c>
      <c r="G896" t="s">
        <v>19</v>
      </c>
      <c r="I896" t="s">
        <v>156</v>
      </c>
      <c r="J896" t="s">
        <v>425</v>
      </c>
      <c r="L896" t="s">
        <v>195</v>
      </c>
      <c r="O896" t="s">
        <v>34</v>
      </c>
      <c r="P896" s="1">
        <v>40646.677025462966</v>
      </c>
      <c r="Q896" t="s">
        <v>3060</v>
      </c>
    </row>
    <row r="897" spans="2:17" x14ac:dyDescent="0.35">
      <c r="B897" t="s">
        <v>221</v>
      </c>
      <c r="C897" t="s">
        <v>16</v>
      </c>
      <c r="D897">
        <v>19460</v>
      </c>
      <c r="E897" t="s">
        <v>17</v>
      </c>
      <c r="F897" t="s">
        <v>18</v>
      </c>
      <c r="G897" t="s">
        <v>19</v>
      </c>
      <c r="J897" t="s">
        <v>22</v>
      </c>
      <c r="M897">
        <v>1947</v>
      </c>
      <c r="O897" t="s">
        <v>24</v>
      </c>
      <c r="P897" s="1">
        <v>40480.635185185187</v>
      </c>
      <c r="Q897" t="s">
        <v>3060</v>
      </c>
    </row>
    <row r="898" spans="2:17" x14ac:dyDescent="0.35">
      <c r="B898" t="s">
        <v>221</v>
      </c>
      <c r="C898" t="s">
        <v>25</v>
      </c>
      <c r="D898">
        <v>19542</v>
      </c>
      <c r="E898" t="s">
        <v>17</v>
      </c>
      <c r="F898" t="s">
        <v>18</v>
      </c>
      <c r="G898" t="s">
        <v>19</v>
      </c>
      <c r="H898" t="s">
        <v>27</v>
      </c>
      <c r="I898" t="s">
        <v>258</v>
      </c>
      <c r="J898" t="s">
        <v>22</v>
      </c>
      <c r="L898" t="s">
        <v>81</v>
      </c>
      <c r="O898" t="s">
        <v>24</v>
      </c>
      <c r="P898" s="1">
        <v>40595.526875000003</v>
      </c>
      <c r="Q898" t="s">
        <v>3060</v>
      </c>
    </row>
    <row r="899" spans="2:17" x14ac:dyDescent="0.35">
      <c r="B899" t="s">
        <v>221</v>
      </c>
      <c r="C899" t="s">
        <v>25</v>
      </c>
      <c r="D899">
        <v>19604</v>
      </c>
      <c r="E899" t="s">
        <v>17</v>
      </c>
      <c r="F899" t="s">
        <v>18</v>
      </c>
      <c r="G899" t="s">
        <v>19</v>
      </c>
      <c r="J899" t="s">
        <v>22</v>
      </c>
      <c r="O899" t="s">
        <v>34</v>
      </c>
      <c r="P899" s="1">
        <v>40183.66302083333</v>
      </c>
      <c r="Q899" t="s">
        <v>3060</v>
      </c>
    </row>
    <row r="900" spans="2:17" x14ac:dyDescent="0.35">
      <c r="B900" t="s">
        <v>314</v>
      </c>
      <c r="C900" t="s">
        <v>25</v>
      </c>
      <c r="D900">
        <v>19652</v>
      </c>
      <c r="I900" t="s">
        <v>37</v>
      </c>
      <c r="N900" t="s">
        <v>575</v>
      </c>
      <c r="P900" t="s">
        <v>39</v>
      </c>
      <c r="Q900" t="s">
        <v>3060</v>
      </c>
    </row>
    <row r="901" spans="2:17" x14ac:dyDescent="0.35">
      <c r="B901" t="s">
        <v>314</v>
      </c>
      <c r="C901" t="s">
        <v>25</v>
      </c>
      <c r="D901">
        <v>19682</v>
      </c>
      <c r="E901" t="s">
        <v>17</v>
      </c>
      <c r="F901" t="s">
        <v>18</v>
      </c>
      <c r="G901" t="s">
        <v>19</v>
      </c>
      <c r="H901" t="s">
        <v>27</v>
      </c>
      <c r="I901" t="s">
        <v>576</v>
      </c>
      <c r="J901" t="s">
        <v>22</v>
      </c>
      <c r="L901" t="s">
        <v>577</v>
      </c>
      <c r="O901" t="s">
        <v>34</v>
      </c>
      <c r="P901" s="1">
        <v>40961.792430555557</v>
      </c>
      <c r="Q901" t="s">
        <v>3060</v>
      </c>
    </row>
    <row r="902" spans="2:17" x14ac:dyDescent="0.35">
      <c r="B902" t="s">
        <v>221</v>
      </c>
      <c r="C902" t="s">
        <v>25</v>
      </c>
      <c r="D902">
        <v>19696</v>
      </c>
      <c r="E902" t="s">
        <v>17</v>
      </c>
      <c r="F902" t="s">
        <v>18</v>
      </c>
      <c r="G902" t="s">
        <v>19</v>
      </c>
      <c r="H902" t="s">
        <v>27</v>
      </c>
      <c r="I902" t="s">
        <v>156</v>
      </c>
      <c r="J902" t="s">
        <v>22</v>
      </c>
      <c r="O902" t="s">
        <v>34</v>
      </c>
      <c r="P902" s="1">
        <v>39720.386018518519</v>
      </c>
      <c r="Q902" t="s">
        <v>3060</v>
      </c>
    </row>
    <row r="903" spans="2:17" x14ac:dyDescent="0.35">
      <c r="B903" t="s">
        <v>314</v>
      </c>
      <c r="C903" t="s">
        <v>25</v>
      </c>
      <c r="D903">
        <v>19707</v>
      </c>
      <c r="E903" t="s">
        <v>17</v>
      </c>
      <c r="F903" t="s">
        <v>18</v>
      </c>
      <c r="G903" t="s">
        <v>38</v>
      </c>
      <c r="H903" t="s">
        <v>27</v>
      </c>
      <c r="I903" t="s">
        <v>28</v>
      </c>
      <c r="J903" t="s">
        <v>22</v>
      </c>
      <c r="L903" t="s">
        <v>3162</v>
      </c>
      <c r="N903" t="s">
        <v>578</v>
      </c>
      <c r="O903" t="s">
        <v>34</v>
      </c>
      <c r="P903" s="1">
        <v>39673.545555555553</v>
      </c>
      <c r="Q903" t="s">
        <v>3060</v>
      </c>
    </row>
    <row r="904" spans="2:17" x14ac:dyDescent="0.35">
      <c r="B904" t="s">
        <v>314</v>
      </c>
      <c r="C904" t="s">
        <v>25</v>
      </c>
      <c r="D904">
        <v>19714</v>
      </c>
      <c r="I904" t="s">
        <v>28</v>
      </c>
      <c r="N904" t="s">
        <v>579</v>
      </c>
      <c r="P904" t="s">
        <v>39</v>
      </c>
      <c r="Q904" t="s">
        <v>3060</v>
      </c>
    </row>
    <row r="905" spans="2:17" x14ac:dyDescent="0.35">
      <c r="B905" t="s">
        <v>314</v>
      </c>
      <c r="C905" t="s">
        <v>25</v>
      </c>
      <c r="D905">
        <v>19718</v>
      </c>
      <c r="E905" t="s">
        <v>17</v>
      </c>
      <c r="F905" t="s">
        <v>18</v>
      </c>
      <c r="G905" t="s">
        <v>19</v>
      </c>
      <c r="H905" t="s">
        <v>27</v>
      </c>
      <c r="I905" t="s">
        <v>28</v>
      </c>
      <c r="J905" t="s">
        <v>22</v>
      </c>
      <c r="K905" t="s">
        <v>580</v>
      </c>
      <c r="L905" t="s">
        <v>3162</v>
      </c>
      <c r="N905" t="s">
        <v>581</v>
      </c>
      <c r="O905" t="s">
        <v>34</v>
      </c>
      <c r="P905" s="1">
        <v>40278.28328703704</v>
      </c>
      <c r="Q905" t="s">
        <v>3060</v>
      </c>
    </row>
    <row r="906" spans="2:17" x14ac:dyDescent="0.35">
      <c r="B906" t="s">
        <v>186</v>
      </c>
      <c r="C906" t="s">
        <v>25</v>
      </c>
      <c r="D906">
        <v>19848</v>
      </c>
      <c r="E906" t="s">
        <v>17</v>
      </c>
      <c r="F906" t="s">
        <v>18</v>
      </c>
      <c r="G906" t="s">
        <v>19</v>
      </c>
      <c r="H906" t="s">
        <v>27</v>
      </c>
      <c r="I906" t="s">
        <v>56</v>
      </c>
      <c r="J906" t="s">
        <v>22</v>
      </c>
      <c r="O906" t="s">
        <v>24</v>
      </c>
      <c r="P906" s="1">
        <v>39775.874849537038</v>
      </c>
      <c r="Q906" t="s">
        <v>3060</v>
      </c>
    </row>
    <row r="907" spans="2:17" x14ac:dyDescent="0.35">
      <c r="B907" t="s">
        <v>221</v>
      </c>
      <c r="C907" t="s">
        <v>16</v>
      </c>
      <c r="D907">
        <v>19904</v>
      </c>
      <c r="I907" t="s">
        <v>37</v>
      </c>
      <c r="N907" t="s">
        <v>582</v>
      </c>
      <c r="P907" t="s">
        <v>39</v>
      </c>
      <c r="Q907" t="s">
        <v>3060</v>
      </c>
    </row>
    <row r="908" spans="2:17" x14ac:dyDescent="0.35">
      <c r="B908" t="s">
        <v>221</v>
      </c>
      <c r="C908" t="s">
        <v>25</v>
      </c>
      <c r="D908">
        <v>19921</v>
      </c>
      <c r="E908" t="s">
        <v>17</v>
      </c>
      <c r="F908" t="s">
        <v>18</v>
      </c>
      <c r="G908" t="s">
        <v>19</v>
      </c>
      <c r="H908" t="s">
        <v>27</v>
      </c>
      <c r="I908" t="s">
        <v>135</v>
      </c>
      <c r="J908" t="s">
        <v>22</v>
      </c>
      <c r="K908">
        <v>460</v>
      </c>
      <c r="M908">
        <v>1956</v>
      </c>
      <c r="N908" t="s">
        <v>583</v>
      </c>
      <c r="O908" t="s">
        <v>34</v>
      </c>
      <c r="P908" s="1">
        <v>39793.503391203703</v>
      </c>
      <c r="Q908" t="s">
        <v>3060</v>
      </c>
    </row>
    <row r="909" spans="2:17" x14ac:dyDescent="0.35">
      <c r="B909" t="s">
        <v>221</v>
      </c>
      <c r="C909" t="s">
        <v>25</v>
      </c>
      <c r="D909">
        <v>19976</v>
      </c>
      <c r="I909" t="s">
        <v>37</v>
      </c>
      <c r="N909" t="s">
        <v>512</v>
      </c>
      <c r="P909" t="s">
        <v>39</v>
      </c>
      <c r="Q909" t="s">
        <v>3060</v>
      </c>
    </row>
    <row r="910" spans="2:17" x14ac:dyDescent="0.35">
      <c r="B910" t="s">
        <v>221</v>
      </c>
      <c r="C910" t="s">
        <v>25</v>
      </c>
      <c r="D910">
        <v>20106</v>
      </c>
      <c r="I910" t="s">
        <v>37</v>
      </c>
      <c r="N910" t="s">
        <v>512</v>
      </c>
      <c r="P910" t="s">
        <v>39</v>
      </c>
      <c r="Q910" t="s">
        <v>3060</v>
      </c>
    </row>
    <row r="911" spans="2:17" x14ac:dyDescent="0.35">
      <c r="B911" t="s">
        <v>221</v>
      </c>
      <c r="C911" t="s">
        <v>25</v>
      </c>
      <c r="D911">
        <v>20151</v>
      </c>
      <c r="I911" t="s">
        <v>37</v>
      </c>
      <c r="N911" t="s">
        <v>512</v>
      </c>
      <c r="P911" t="s">
        <v>39</v>
      </c>
      <c r="Q911" t="s">
        <v>3060</v>
      </c>
    </row>
    <row r="912" spans="2:17" x14ac:dyDescent="0.35">
      <c r="B912" t="s">
        <v>186</v>
      </c>
      <c r="C912" t="s">
        <v>25</v>
      </c>
      <c r="D912">
        <v>20165</v>
      </c>
      <c r="E912" t="s">
        <v>17</v>
      </c>
      <c r="F912" t="s">
        <v>18</v>
      </c>
      <c r="G912" t="s">
        <v>19</v>
      </c>
      <c r="H912" t="s">
        <v>27</v>
      </c>
      <c r="I912" t="s">
        <v>437</v>
      </c>
      <c r="J912" t="s">
        <v>22</v>
      </c>
      <c r="N912" t="s">
        <v>584</v>
      </c>
      <c r="O912" t="s">
        <v>24</v>
      </c>
      <c r="P912" s="1">
        <v>40901.523923611108</v>
      </c>
      <c r="Q912" t="s">
        <v>3060</v>
      </c>
    </row>
    <row r="913" spans="2:17" x14ac:dyDescent="0.35">
      <c r="B913" t="s">
        <v>186</v>
      </c>
      <c r="C913" t="s">
        <v>25</v>
      </c>
      <c r="D913">
        <v>20176</v>
      </c>
      <c r="E913" t="s">
        <v>17</v>
      </c>
      <c r="F913" t="s">
        <v>18</v>
      </c>
      <c r="G913" t="s">
        <v>19</v>
      </c>
      <c r="J913" t="s">
        <v>22</v>
      </c>
      <c r="O913" t="s">
        <v>24</v>
      </c>
      <c r="P913" s="1">
        <v>40547.390081018515</v>
      </c>
      <c r="Q913" t="s">
        <v>3060</v>
      </c>
    </row>
    <row r="914" spans="2:17" x14ac:dyDescent="0.35">
      <c r="B914" t="s">
        <v>59</v>
      </c>
      <c r="C914" t="s">
        <v>25</v>
      </c>
      <c r="D914">
        <v>20237</v>
      </c>
      <c r="E914" t="s">
        <v>17</v>
      </c>
      <c r="F914" t="s">
        <v>18</v>
      </c>
      <c r="G914" t="s">
        <v>19</v>
      </c>
      <c r="H914" t="s">
        <v>27</v>
      </c>
      <c r="I914" t="s">
        <v>80</v>
      </c>
      <c r="J914" t="s">
        <v>304</v>
      </c>
      <c r="K914">
        <v>474</v>
      </c>
      <c r="N914" t="s">
        <v>585</v>
      </c>
      <c r="O914" t="s">
        <v>24</v>
      </c>
      <c r="P914" s="1">
        <v>39948.697800925926</v>
      </c>
      <c r="Q914" t="s">
        <v>3060</v>
      </c>
    </row>
    <row r="915" spans="2:17" x14ac:dyDescent="0.35">
      <c r="B915" t="s">
        <v>186</v>
      </c>
      <c r="C915" t="s">
        <v>25</v>
      </c>
      <c r="D915">
        <v>20249</v>
      </c>
      <c r="E915" t="s">
        <v>17</v>
      </c>
      <c r="F915" t="s">
        <v>18</v>
      </c>
      <c r="G915" t="s">
        <v>19</v>
      </c>
      <c r="H915" t="s">
        <v>27</v>
      </c>
      <c r="I915" t="s">
        <v>135</v>
      </c>
      <c r="J915" t="s">
        <v>22</v>
      </c>
      <c r="O915" t="s">
        <v>24</v>
      </c>
      <c r="P915" s="1">
        <v>40030.408761574072</v>
      </c>
      <c r="Q915" t="s">
        <v>3060</v>
      </c>
    </row>
    <row r="916" spans="2:17" x14ac:dyDescent="0.35">
      <c r="B916" t="s">
        <v>186</v>
      </c>
      <c r="C916" t="s">
        <v>25</v>
      </c>
      <c r="D916">
        <v>20298</v>
      </c>
      <c r="E916" t="s">
        <v>17</v>
      </c>
      <c r="F916" t="s">
        <v>18</v>
      </c>
      <c r="G916" t="s">
        <v>19</v>
      </c>
      <c r="H916" t="s">
        <v>27</v>
      </c>
      <c r="I916" t="s">
        <v>576</v>
      </c>
      <c r="J916" t="s">
        <v>144</v>
      </c>
      <c r="L916" t="s">
        <v>195</v>
      </c>
      <c r="O916" t="s">
        <v>24</v>
      </c>
      <c r="P916" s="1">
        <v>40960.784826388888</v>
      </c>
      <c r="Q916" t="s">
        <v>3060</v>
      </c>
    </row>
    <row r="917" spans="2:17" x14ac:dyDescent="0.35">
      <c r="B917" t="s">
        <v>186</v>
      </c>
      <c r="C917" t="s">
        <v>25</v>
      </c>
      <c r="D917">
        <v>20320</v>
      </c>
      <c r="E917" t="s">
        <v>17</v>
      </c>
      <c r="F917" t="s">
        <v>18</v>
      </c>
      <c r="G917" t="s">
        <v>38</v>
      </c>
      <c r="H917" t="s">
        <v>27</v>
      </c>
      <c r="I917" t="s">
        <v>88</v>
      </c>
      <c r="J917" t="s">
        <v>421</v>
      </c>
      <c r="N917" t="s">
        <v>586</v>
      </c>
      <c r="O917" t="s">
        <v>24</v>
      </c>
      <c r="P917" s="1">
        <v>39681.380833333336</v>
      </c>
      <c r="Q917" t="s">
        <v>3060</v>
      </c>
    </row>
    <row r="918" spans="2:17" x14ac:dyDescent="0.35">
      <c r="B918" t="s">
        <v>186</v>
      </c>
      <c r="C918" t="s">
        <v>25</v>
      </c>
      <c r="D918">
        <v>20335</v>
      </c>
      <c r="E918" t="s">
        <v>17</v>
      </c>
      <c r="F918" t="s">
        <v>18</v>
      </c>
      <c r="G918" t="s">
        <v>19</v>
      </c>
      <c r="H918" t="s">
        <v>27</v>
      </c>
      <c r="I918" t="s">
        <v>587</v>
      </c>
      <c r="J918" t="s">
        <v>22</v>
      </c>
      <c r="O918" t="s">
        <v>24</v>
      </c>
      <c r="P918" s="1">
        <v>40030.865347222221</v>
      </c>
      <c r="Q918" t="s">
        <v>3060</v>
      </c>
    </row>
    <row r="919" spans="2:17" x14ac:dyDescent="0.35">
      <c r="B919" t="s">
        <v>221</v>
      </c>
      <c r="C919" t="s">
        <v>16</v>
      </c>
      <c r="D919">
        <v>20388</v>
      </c>
      <c r="I919" t="s">
        <v>37</v>
      </c>
      <c r="N919" t="s">
        <v>512</v>
      </c>
      <c r="P919" t="s">
        <v>39</v>
      </c>
      <c r="Q919" t="s">
        <v>3060</v>
      </c>
    </row>
    <row r="920" spans="2:17" x14ac:dyDescent="0.35">
      <c r="B920" t="s">
        <v>221</v>
      </c>
      <c r="C920" t="s">
        <v>25</v>
      </c>
      <c r="D920">
        <v>20442</v>
      </c>
      <c r="I920" t="s">
        <v>37</v>
      </c>
      <c r="N920" t="s">
        <v>512</v>
      </c>
      <c r="P920" t="s">
        <v>39</v>
      </c>
      <c r="Q920" t="s">
        <v>3060</v>
      </c>
    </row>
    <row r="921" spans="2:17" x14ac:dyDescent="0.35">
      <c r="B921" t="s">
        <v>186</v>
      </c>
      <c r="C921" t="s">
        <v>25</v>
      </c>
      <c r="D921">
        <v>20578</v>
      </c>
      <c r="E921" t="s">
        <v>17</v>
      </c>
      <c r="F921" t="s">
        <v>18</v>
      </c>
      <c r="G921" t="s">
        <v>19</v>
      </c>
      <c r="H921" t="s">
        <v>27</v>
      </c>
      <c r="I921" t="s">
        <v>588</v>
      </c>
      <c r="J921" t="s">
        <v>22</v>
      </c>
      <c r="O921" t="s">
        <v>24</v>
      </c>
      <c r="P921" s="1">
        <v>39976.44253472222</v>
      </c>
      <c r="Q921" t="s">
        <v>3060</v>
      </c>
    </row>
    <row r="922" spans="2:17" x14ac:dyDescent="0.35">
      <c r="B922" t="s">
        <v>221</v>
      </c>
      <c r="C922" t="s">
        <v>16</v>
      </c>
      <c r="D922">
        <v>20588</v>
      </c>
      <c r="I922" t="s">
        <v>37</v>
      </c>
      <c r="P922" t="s">
        <v>39</v>
      </c>
      <c r="Q922" t="s">
        <v>3060</v>
      </c>
    </row>
    <row r="923" spans="2:17" x14ac:dyDescent="0.35">
      <c r="B923" t="s">
        <v>186</v>
      </c>
      <c r="C923" t="s">
        <v>25</v>
      </c>
      <c r="D923">
        <v>20606</v>
      </c>
      <c r="I923" t="s">
        <v>113</v>
      </c>
      <c r="P923" t="s">
        <v>39</v>
      </c>
      <c r="Q923" t="s">
        <v>3060</v>
      </c>
    </row>
    <row r="924" spans="2:17" x14ac:dyDescent="0.35">
      <c r="B924" t="s">
        <v>221</v>
      </c>
      <c r="C924" t="s">
        <v>25</v>
      </c>
      <c r="D924">
        <v>20663</v>
      </c>
      <c r="E924" t="s">
        <v>17</v>
      </c>
      <c r="F924" t="s">
        <v>18</v>
      </c>
      <c r="G924" t="s">
        <v>19</v>
      </c>
      <c r="H924" t="s">
        <v>27</v>
      </c>
      <c r="I924" t="s">
        <v>538</v>
      </c>
      <c r="J924" t="s">
        <v>22</v>
      </c>
      <c r="O924" t="s">
        <v>167</v>
      </c>
      <c r="P924" s="1">
        <v>40922.553449074076</v>
      </c>
      <c r="Q924" t="s">
        <v>3060</v>
      </c>
    </row>
    <row r="925" spans="2:17" x14ac:dyDescent="0.35">
      <c r="B925" t="s">
        <v>221</v>
      </c>
      <c r="C925" t="s">
        <v>25</v>
      </c>
      <c r="D925">
        <v>20666</v>
      </c>
      <c r="E925" t="s">
        <v>17</v>
      </c>
      <c r="F925" t="s">
        <v>18</v>
      </c>
      <c r="G925" t="s">
        <v>19</v>
      </c>
      <c r="H925" t="s">
        <v>27</v>
      </c>
      <c r="I925" t="s">
        <v>589</v>
      </c>
      <c r="J925" t="s">
        <v>22</v>
      </c>
      <c r="M925">
        <v>1947</v>
      </c>
      <c r="N925" t="s">
        <v>590</v>
      </c>
      <c r="O925" t="s">
        <v>24</v>
      </c>
      <c r="P925" s="1">
        <v>41031.537048611113</v>
      </c>
      <c r="Q925" t="s">
        <v>3060</v>
      </c>
    </row>
    <row r="926" spans="2:17" x14ac:dyDescent="0.35">
      <c r="B926" t="s">
        <v>221</v>
      </c>
      <c r="C926" t="s">
        <v>25</v>
      </c>
      <c r="D926">
        <v>20715</v>
      </c>
      <c r="E926" t="s">
        <v>17</v>
      </c>
      <c r="F926" t="s">
        <v>18</v>
      </c>
      <c r="G926" t="s">
        <v>19</v>
      </c>
      <c r="H926" t="s">
        <v>27</v>
      </c>
      <c r="I926" t="s">
        <v>28</v>
      </c>
      <c r="J926" t="s">
        <v>22</v>
      </c>
      <c r="N926" t="s">
        <v>511</v>
      </c>
      <c r="O926" t="s">
        <v>167</v>
      </c>
      <c r="P926" s="1">
        <v>40021.427708333336</v>
      </c>
      <c r="Q926" t="s">
        <v>3060</v>
      </c>
    </row>
    <row r="927" spans="2:17" x14ac:dyDescent="0.35">
      <c r="B927" t="s">
        <v>221</v>
      </c>
      <c r="C927" t="s">
        <v>25</v>
      </c>
      <c r="D927">
        <v>20737</v>
      </c>
      <c r="E927" t="s">
        <v>17</v>
      </c>
      <c r="F927" t="s">
        <v>18</v>
      </c>
      <c r="G927" t="s">
        <v>19</v>
      </c>
      <c r="H927" t="s">
        <v>27</v>
      </c>
      <c r="I927" t="s">
        <v>130</v>
      </c>
      <c r="J927" t="s">
        <v>22</v>
      </c>
      <c r="O927" t="s">
        <v>167</v>
      </c>
      <c r="P927" s="1">
        <v>39886.36923611111</v>
      </c>
      <c r="Q927" t="s">
        <v>3060</v>
      </c>
    </row>
    <row r="928" spans="2:17" x14ac:dyDescent="0.35">
      <c r="B928" t="s">
        <v>15</v>
      </c>
      <c r="C928" t="s">
        <v>16</v>
      </c>
      <c r="D928">
        <v>20758</v>
      </c>
      <c r="E928" t="s">
        <v>17</v>
      </c>
      <c r="F928" t="s">
        <v>18</v>
      </c>
      <c r="G928" t="s">
        <v>19</v>
      </c>
      <c r="I928" t="s">
        <v>591</v>
      </c>
      <c r="J928" t="s">
        <v>180</v>
      </c>
      <c r="O928" t="s">
        <v>24</v>
      </c>
      <c r="P928" s="1">
        <v>40863.377175925925</v>
      </c>
      <c r="Q928" t="s">
        <v>3060</v>
      </c>
    </row>
    <row r="929" spans="2:17" x14ac:dyDescent="0.35">
      <c r="B929" t="s">
        <v>186</v>
      </c>
      <c r="C929" t="s">
        <v>25</v>
      </c>
      <c r="D929">
        <v>20791</v>
      </c>
      <c r="I929" t="s">
        <v>28</v>
      </c>
      <c r="P929" t="s">
        <v>39</v>
      </c>
      <c r="Q929" t="s">
        <v>3060</v>
      </c>
    </row>
    <row r="930" spans="2:17" x14ac:dyDescent="0.35">
      <c r="B930" t="s">
        <v>221</v>
      </c>
      <c r="C930" t="s">
        <v>16</v>
      </c>
      <c r="D930">
        <v>20837</v>
      </c>
      <c r="I930" t="s">
        <v>50</v>
      </c>
      <c r="N930" t="s">
        <v>512</v>
      </c>
      <c r="P930" t="s">
        <v>39</v>
      </c>
      <c r="Q930" t="s">
        <v>3060</v>
      </c>
    </row>
    <row r="931" spans="2:17" x14ac:dyDescent="0.35">
      <c r="B931" t="s">
        <v>221</v>
      </c>
      <c r="C931" t="s">
        <v>16</v>
      </c>
      <c r="D931">
        <v>20863</v>
      </c>
      <c r="E931" t="s">
        <v>17</v>
      </c>
      <c r="F931" t="s">
        <v>18</v>
      </c>
      <c r="G931" t="s">
        <v>19</v>
      </c>
      <c r="H931" t="s">
        <v>27</v>
      </c>
      <c r="I931" t="s">
        <v>113</v>
      </c>
      <c r="J931" t="s">
        <v>421</v>
      </c>
      <c r="K931">
        <v>40</v>
      </c>
      <c r="L931" t="s">
        <v>552</v>
      </c>
      <c r="M931">
        <v>1947</v>
      </c>
      <c r="O931" t="s">
        <v>167</v>
      </c>
      <c r="P931" s="1">
        <v>40214.182986111111</v>
      </c>
      <c r="Q931" t="s">
        <v>3060</v>
      </c>
    </row>
    <row r="932" spans="2:17" x14ac:dyDescent="0.35">
      <c r="B932" t="s">
        <v>186</v>
      </c>
      <c r="C932" t="s">
        <v>25</v>
      </c>
      <c r="D932">
        <v>20875</v>
      </c>
      <c r="E932" t="s">
        <v>17</v>
      </c>
      <c r="F932" t="s">
        <v>18</v>
      </c>
      <c r="G932" t="s">
        <v>19</v>
      </c>
      <c r="H932" t="s">
        <v>27</v>
      </c>
      <c r="I932" t="s">
        <v>592</v>
      </c>
      <c r="J932" t="s">
        <v>421</v>
      </c>
      <c r="K932">
        <v>460</v>
      </c>
      <c r="O932" t="s">
        <v>24</v>
      </c>
      <c r="P932" s="1">
        <v>39773.611666666664</v>
      </c>
      <c r="Q932" t="s">
        <v>3060</v>
      </c>
    </row>
    <row r="933" spans="2:17" x14ac:dyDescent="0.35">
      <c r="B933" t="s">
        <v>186</v>
      </c>
      <c r="C933" t="s">
        <v>25</v>
      </c>
      <c r="D933">
        <v>20894</v>
      </c>
      <c r="E933" t="s">
        <v>17</v>
      </c>
      <c r="F933" t="s">
        <v>18</v>
      </c>
      <c r="G933" t="s">
        <v>19</v>
      </c>
      <c r="H933" t="s">
        <v>27</v>
      </c>
      <c r="I933" t="s">
        <v>593</v>
      </c>
      <c r="J933" t="s">
        <v>22</v>
      </c>
      <c r="N933" t="s">
        <v>594</v>
      </c>
      <c r="O933" t="s">
        <v>24</v>
      </c>
      <c r="P933" s="1">
        <v>39935.761006944442</v>
      </c>
      <c r="Q933" t="s">
        <v>3060</v>
      </c>
    </row>
    <row r="934" spans="2:17" x14ac:dyDescent="0.35">
      <c r="B934" t="s">
        <v>221</v>
      </c>
      <c r="C934" t="s">
        <v>25</v>
      </c>
      <c r="D934">
        <v>21017</v>
      </c>
      <c r="E934" t="s">
        <v>17</v>
      </c>
      <c r="F934" t="s">
        <v>18</v>
      </c>
      <c r="G934" t="s">
        <v>19</v>
      </c>
      <c r="H934" t="s">
        <v>27</v>
      </c>
      <c r="I934" t="s">
        <v>377</v>
      </c>
      <c r="J934" t="s">
        <v>22</v>
      </c>
      <c r="O934" t="s">
        <v>24</v>
      </c>
      <c r="P934" s="1">
        <v>40641.756226851852</v>
      </c>
      <c r="Q934" t="s">
        <v>3060</v>
      </c>
    </row>
    <row r="935" spans="2:17" x14ac:dyDescent="0.35">
      <c r="B935" t="s">
        <v>221</v>
      </c>
      <c r="C935" t="s">
        <v>25</v>
      </c>
      <c r="D935">
        <v>21024</v>
      </c>
      <c r="I935" t="s">
        <v>28</v>
      </c>
      <c r="N935" t="s">
        <v>595</v>
      </c>
      <c r="P935" t="s">
        <v>39</v>
      </c>
      <c r="Q935" t="s">
        <v>3060</v>
      </c>
    </row>
    <row r="936" spans="2:17" x14ac:dyDescent="0.35">
      <c r="B936" t="s">
        <v>221</v>
      </c>
      <c r="C936" t="s">
        <v>25</v>
      </c>
      <c r="D936">
        <v>21063</v>
      </c>
      <c r="E936" t="s">
        <v>17</v>
      </c>
      <c r="F936" t="s">
        <v>18</v>
      </c>
      <c r="G936" t="s">
        <v>96</v>
      </c>
      <c r="I936" t="s">
        <v>596</v>
      </c>
      <c r="J936" t="s">
        <v>22</v>
      </c>
      <c r="O936" t="s">
        <v>24</v>
      </c>
      <c r="P936" s="1">
        <v>39988.58394675926</v>
      </c>
      <c r="Q936" t="s">
        <v>3060</v>
      </c>
    </row>
    <row r="937" spans="2:17" x14ac:dyDescent="0.35">
      <c r="B937" t="s">
        <v>221</v>
      </c>
      <c r="C937" t="s">
        <v>25</v>
      </c>
      <c r="D937">
        <v>21064</v>
      </c>
      <c r="E937" t="s">
        <v>17</v>
      </c>
      <c r="F937" t="s">
        <v>18</v>
      </c>
      <c r="G937" t="s">
        <v>19</v>
      </c>
      <c r="H937" t="s">
        <v>27</v>
      </c>
      <c r="I937" t="s">
        <v>597</v>
      </c>
      <c r="J937" t="s">
        <v>426</v>
      </c>
      <c r="O937" t="s">
        <v>167</v>
      </c>
      <c r="P937" s="1">
        <v>40501.93954861111</v>
      </c>
      <c r="Q937" t="s">
        <v>3060</v>
      </c>
    </row>
    <row r="938" spans="2:17" x14ac:dyDescent="0.35">
      <c r="B938" t="s">
        <v>221</v>
      </c>
      <c r="C938" t="s">
        <v>25</v>
      </c>
      <c r="D938">
        <v>21074</v>
      </c>
      <c r="E938" t="s">
        <v>17</v>
      </c>
      <c r="F938" t="s">
        <v>18</v>
      </c>
      <c r="G938" t="s">
        <v>19</v>
      </c>
      <c r="H938" t="s">
        <v>27</v>
      </c>
      <c r="I938" t="s">
        <v>35</v>
      </c>
      <c r="J938" t="s">
        <v>22</v>
      </c>
      <c r="O938" t="s">
        <v>24</v>
      </c>
      <c r="P938" s="1">
        <v>39929.867696759262</v>
      </c>
      <c r="Q938" t="s">
        <v>3060</v>
      </c>
    </row>
    <row r="939" spans="2:17" x14ac:dyDescent="0.35">
      <c r="B939" t="s">
        <v>221</v>
      </c>
      <c r="C939" t="s">
        <v>25</v>
      </c>
      <c r="D939">
        <v>21084</v>
      </c>
      <c r="E939" t="s">
        <v>17</v>
      </c>
      <c r="F939" t="s">
        <v>18</v>
      </c>
      <c r="G939" t="s">
        <v>19</v>
      </c>
      <c r="H939" t="s">
        <v>27</v>
      </c>
      <c r="I939" t="s">
        <v>598</v>
      </c>
      <c r="J939" t="s">
        <v>22</v>
      </c>
      <c r="N939" t="s">
        <v>512</v>
      </c>
      <c r="O939" t="s">
        <v>167</v>
      </c>
      <c r="P939" s="1">
        <v>39817.611504629633</v>
      </c>
      <c r="Q939" t="s">
        <v>3060</v>
      </c>
    </row>
    <row r="940" spans="2:17" x14ac:dyDescent="0.35">
      <c r="B940" t="s">
        <v>221</v>
      </c>
      <c r="C940" t="s">
        <v>25</v>
      </c>
      <c r="D940">
        <v>21109</v>
      </c>
      <c r="E940" t="s">
        <v>17</v>
      </c>
      <c r="F940" t="s">
        <v>18</v>
      </c>
      <c r="G940" t="s">
        <v>19</v>
      </c>
      <c r="J940" t="s">
        <v>114</v>
      </c>
      <c r="O940" t="s">
        <v>24</v>
      </c>
      <c r="P940" s="1">
        <v>40481.389930555553</v>
      </c>
      <c r="Q940" t="s">
        <v>3060</v>
      </c>
    </row>
    <row r="941" spans="2:17" x14ac:dyDescent="0.35">
      <c r="B941" t="s">
        <v>221</v>
      </c>
      <c r="C941" t="s">
        <v>16</v>
      </c>
      <c r="D941">
        <v>21145</v>
      </c>
      <c r="E941" t="s">
        <v>17</v>
      </c>
      <c r="F941" t="s">
        <v>18</v>
      </c>
      <c r="G941" t="s">
        <v>19</v>
      </c>
      <c r="H941" t="s">
        <v>27</v>
      </c>
      <c r="I941" t="s">
        <v>592</v>
      </c>
      <c r="J941" t="s">
        <v>22</v>
      </c>
      <c r="L941" t="s">
        <v>139</v>
      </c>
      <c r="N941" t="s">
        <v>599</v>
      </c>
      <c r="O941" t="s">
        <v>167</v>
      </c>
      <c r="P941" s="1">
        <v>41034.619398148148</v>
      </c>
      <c r="Q941" t="s">
        <v>3060</v>
      </c>
    </row>
    <row r="942" spans="2:17" x14ac:dyDescent="0.35">
      <c r="B942" t="s">
        <v>221</v>
      </c>
      <c r="C942" t="s">
        <v>16</v>
      </c>
      <c r="D942">
        <v>21151</v>
      </c>
      <c r="E942" t="s">
        <v>17</v>
      </c>
      <c r="F942" t="s">
        <v>18</v>
      </c>
      <c r="G942" t="s">
        <v>19</v>
      </c>
      <c r="H942" t="s">
        <v>27</v>
      </c>
      <c r="I942" t="s">
        <v>211</v>
      </c>
      <c r="J942" t="s">
        <v>22</v>
      </c>
      <c r="L942" t="s">
        <v>132</v>
      </c>
      <c r="O942" t="s">
        <v>167</v>
      </c>
      <c r="P942" s="1">
        <v>39891.701018518521</v>
      </c>
      <c r="Q942" t="s">
        <v>3060</v>
      </c>
    </row>
    <row r="943" spans="2:17" x14ac:dyDescent="0.35">
      <c r="B943" t="s">
        <v>221</v>
      </c>
      <c r="C943" t="s">
        <v>16</v>
      </c>
      <c r="D943">
        <v>21164</v>
      </c>
      <c r="E943" t="s">
        <v>17</v>
      </c>
      <c r="F943" t="s">
        <v>18</v>
      </c>
      <c r="H943" t="s">
        <v>27</v>
      </c>
      <c r="I943" t="s">
        <v>600</v>
      </c>
      <c r="J943" t="s">
        <v>421</v>
      </c>
      <c r="L943" t="s">
        <v>139</v>
      </c>
      <c r="O943" t="s">
        <v>167</v>
      </c>
      <c r="P943" s="1">
        <v>40715.786956018521</v>
      </c>
      <c r="Q943" t="s">
        <v>3060</v>
      </c>
    </row>
    <row r="944" spans="2:17" x14ac:dyDescent="0.35">
      <c r="B944" t="s">
        <v>327</v>
      </c>
      <c r="C944" t="s">
        <v>25</v>
      </c>
      <c r="D944">
        <v>21180</v>
      </c>
      <c r="E944" t="s">
        <v>17</v>
      </c>
      <c r="F944" t="s">
        <v>18</v>
      </c>
      <c r="G944" t="s">
        <v>96</v>
      </c>
      <c r="J944" t="s">
        <v>22</v>
      </c>
      <c r="O944" t="s">
        <v>24</v>
      </c>
      <c r="P944" s="1">
        <v>41059.012442129628</v>
      </c>
      <c r="Q944" t="s">
        <v>3060</v>
      </c>
    </row>
    <row r="945" spans="2:17" x14ac:dyDescent="0.35">
      <c r="B945" t="s">
        <v>327</v>
      </c>
      <c r="C945" t="s">
        <v>25</v>
      </c>
      <c r="D945">
        <v>21228</v>
      </c>
      <c r="I945" t="s">
        <v>37</v>
      </c>
      <c r="P945" t="s">
        <v>39</v>
      </c>
      <c r="Q945" t="s">
        <v>3060</v>
      </c>
    </row>
    <row r="946" spans="2:17" x14ac:dyDescent="0.35">
      <c r="B946" t="s">
        <v>327</v>
      </c>
      <c r="C946" t="s">
        <v>25</v>
      </c>
      <c r="D946">
        <v>21277</v>
      </c>
      <c r="E946" t="s">
        <v>17</v>
      </c>
      <c r="F946" t="s">
        <v>18</v>
      </c>
      <c r="G946" t="s">
        <v>19</v>
      </c>
      <c r="H946" t="s">
        <v>27</v>
      </c>
      <c r="I946" t="s">
        <v>128</v>
      </c>
      <c r="J946" t="s">
        <v>22</v>
      </c>
      <c r="M946">
        <v>1947</v>
      </c>
      <c r="O946" t="s">
        <v>24</v>
      </c>
      <c r="P946" s="1">
        <v>39935.769930555558</v>
      </c>
      <c r="Q946" t="s">
        <v>3060</v>
      </c>
    </row>
    <row r="947" spans="2:17" x14ac:dyDescent="0.35">
      <c r="B947" t="s">
        <v>327</v>
      </c>
      <c r="C947" t="s">
        <v>25</v>
      </c>
      <c r="D947">
        <v>21344</v>
      </c>
      <c r="E947" t="s">
        <v>17</v>
      </c>
      <c r="F947" t="s">
        <v>18</v>
      </c>
      <c r="G947" t="s">
        <v>19</v>
      </c>
      <c r="H947" t="s">
        <v>27</v>
      </c>
      <c r="I947" t="s">
        <v>277</v>
      </c>
      <c r="J947" t="s">
        <v>22</v>
      </c>
      <c r="L947" t="s">
        <v>81</v>
      </c>
      <c r="O947" t="s">
        <v>24</v>
      </c>
      <c r="P947" s="1">
        <v>40057.870972222219</v>
      </c>
      <c r="Q947" t="s">
        <v>3060</v>
      </c>
    </row>
    <row r="948" spans="2:17" x14ac:dyDescent="0.35">
      <c r="B948" t="s">
        <v>327</v>
      </c>
      <c r="C948" t="s">
        <v>25</v>
      </c>
      <c r="D948">
        <v>21353</v>
      </c>
      <c r="E948" t="s">
        <v>17</v>
      </c>
      <c r="F948" t="s">
        <v>18</v>
      </c>
      <c r="J948" t="s">
        <v>22</v>
      </c>
      <c r="O948" t="s">
        <v>24</v>
      </c>
      <c r="P948" s="1">
        <v>40104.680127314816</v>
      </c>
      <c r="Q948" t="s">
        <v>3060</v>
      </c>
    </row>
    <row r="949" spans="2:17" x14ac:dyDescent="0.35">
      <c r="B949" t="s">
        <v>327</v>
      </c>
      <c r="C949" t="s">
        <v>16</v>
      </c>
      <c r="D949">
        <v>21377</v>
      </c>
      <c r="E949" t="s">
        <v>17</v>
      </c>
      <c r="F949" t="s">
        <v>18</v>
      </c>
      <c r="G949" t="s">
        <v>19</v>
      </c>
      <c r="H949" t="s">
        <v>27</v>
      </c>
      <c r="I949" t="s">
        <v>135</v>
      </c>
      <c r="J949" t="s">
        <v>22</v>
      </c>
      <c r="O949" t="s">
        <v>24</v>
      </c>
      <c r="P949" s="1">
        <v>40129.336608796293</v>
      </c>
      <c r="Q949" t="s">
        <v>3060</v>
      </c>
    </row>
    <row r="950" spans="2:17" x14ac:dyDescent="0.35">
      <c r="B950" t="s">
        <v>327</v>
      </c>
      <c r="C950" t="s">
        <v>25</v>
      </c>
      <c r="D950">
        <v>21423</v>
      </c>
      <c r="I950" t="s">
        <v>37</v>
      </c>
      <c r="P950" t="s">
        <v>39</v>
      </c>
      <c r="Q950" t="s">
        <v>3060</v>
      </c>
    </row>
    <row r="951" spans="2:17" x14ac:dyDescent="0.35">
      <c r="B951" t="s">
        <v>327</v>
      </c>
      <c r="C951" t="s">
        <v>16</v>
      </c>
      <c r="D951">
        <v>21466</v>
      </c>
      <c r="E951" t="s">
        <v>17</v>
      </c>
      <c r="F951" t="s">
        <v>18</v>
      </c>
      <c r="G951" t="s">
        <v>19</v>
      </c>
      <c r="H951" t="s">
        <v>27</v>
      </c>
      <c r="I951" t="s">
        <v>254</v>
      </c>
      <c r="J951" t="s">
        <v>22</v>
      </c>
      <c r="N951" t="s">
        <v>601</v>
      </c>
      <c r="O951" t="s">
        <v>24</v>
      </c>
      <c r="P951" s="1">
        <v>39868.354409722226</v>
      </c>
      <c r="Q951" t="s">
        <v>3060</v>
      </c>
    </row>
    <row r="952" spans="2:17" x14ac:dyDescent="0.35">
      <c r="B952" t="s">
        <v>327</v>
      </c>
      <c r="C952" t="s">
        <v>25</v>
      </c>
      <c r="D952">
        <v>21592</v>
      </c>
      <c r="I952" t="s">
        <v>50</v>
      </c>
      <c r="P952" t="s">
        <v>39</v>
      </c>
      <c r="Q952" t="s">
        <v>3060</v>
      </c>
    </row>
    <row r="953" spans="2:17" x14ac:dyDescent="0.35">
      <c r="B953" t="s">
        <v>221</v>
      </c>
      <c r="C953" t="s">
        <v>25</v>
      </c>
      <c r="D953">
        <v>21750</v>
      </c>
      <c r="E953" t="s">
        <v>17</v>
      </c>
      <c r="F953" t="s">
        <v>18</v>
      </c>
      <c r="G953" t="s">
        <v>19</v>
      </c>
      <c r="H953" t="s">
        <v>27</v>
      </c>
      <c r="I953" t="s">
        <v>65</v>
      </c>
      <c r="J953" t="s">
        <v>22</v>
      </c>
      <c r="L953" t="s">
        <v>31</v>
      </c>
      <c r="O953" t="s">
        <v>24</v>
      </c>
      <c r="P953" s="1">
        <v>40198.582303240742</v>
      </c>
      <c r="Q953" t="s">
        <v>3060</v>
      </c>
    </row>
    <row r="954" spans="2:17" x14ac:dyDescent="0.35">
      <c r="B954" t="s">
        <v>327</v>
      </c>
      <c r="C954" t="s">
        <v>16</v>
      </c>
      <c r="D954">
        <v>21881</v>
      </c>
      <c r="E954" t="s">
        <v>17</v>
      </c>
      <c r="F954" t="s">
        <v>18</v>
      </c>
      <c r="G954" t="s">
        <v>19</v>
      </c>
      <c r="H954" t="s">
        <v>27</v>
      </c>
      <c r="I954" t="s">
        <v>442</v>
      </c>
      <c r="J954" t="s">
        <v>22</v>
      </c>
      <c r="K954">
        <v>460</v>
      </c>
      <c r="O954" t="s">
        <v>24</v>
      </c>
      <c r="P954" s="1">
        <v>40962.249837962961</v>
      </c>
      <c r="Q954" t="s">
        <v>3060</v>
      </c>
    </row>
    <row r="955" spans="2:17" x14ac:dyDescent="0.35">
      <c r="B955" t="s">
        <v>327</v>
      </c>
      <c r="C955" t="s">
        <v>25</v>
      </c>
      <c r="D955">
        <v>22015</v>
      </c>
      <c r="E955" t="s">
        <v>17</v>
      </c>
      <c r="F955" t="s">
        <v>18</v>
      </c>
      <c r="G955" t="s">
        <v>19</v>
      </c>
      <c r="H955" t="s">
        <v>27</v>
      </c>
      <c r="I955" t="s">
        <v>56</v>
      </c>
      <c r="J955" t="s">
        <v>22</v>
      </c>
      <c r="M955">
        <v>1947</v>
      </c>
      <c r="O955" t="s">
        <v>24</v>
      </c>
      <c r="P955" s="1">
        <v>40035.427129629628</v>
      </c>
      <c r="Q955" t="s">
        <v>3060</v>
      </c>
    </row>
    <row r="956" spans="2:17" x14ac:dyDescent="0.35">
      <c r="B956" t="s">
        <v>327</v>
      </c>
      <c r="C956" t="s">
        <v>25</v>
      </c>
      <c r="D956">
        <v>22034</v>
      </c>
      <c r="E956" t="s">
        <v>17</v>
      </c>
      <c r="F956" t="s">
        <v>18</v>
      </c>
      <c r="G956" t="s">
        <v>19</v>
      </c>
      <c r="I956" t="s">
        <v>128</v>
      </c>
      <c r="J956" t="s">
        <v>22</v>
      </c>
      <c r="O956" t="s">
        <v>24</v>
      </c>
      <c r="P956" s="1">
        <v>40052.63082175926</v>
      </c>
      <c r="Q956" t="s">
        <v>3060</v>
      </c>
    </row>
    <row r="957" spans="2:17" x14ac:dyDescent="0.35">
      <c r="B957" t="s">
        <v>327</v>
      </c>
      <c r="C957" t="s">
        <v>25</v>
      </c>
      <c r="D957">
        <v>22070</v>
      </c>
      <c r="E957" t="s">
        <v>17</v>
      </c>
      <c r="F957" t="s">
        <v>18</v>
      </c>
      <c r="G957" t="s">
        <v>19</v>
      </c>
      <c r="H957" t="s">
        <v>27</v>
      </c>
      <c r="I957" t="s">
        <v>37</v>
      </c>
      <c r="J957" t="s">
        <v>22</v>
      </c>
      <c r="O957" t="s">
        <v>24</v>
      </c>
      <c r="P957" s="1">
        <v>39777.323530092595</v>
      </c>
      <c r="Q957" t="s">
        <v>3060</v>
      </c>
    </row>
    <row r="958" spans="2:17" x14ac:dyDescent="0.35">
      <c r="B958" t="s">
        <v>327</v>
      </c>
      <c r="C958" t="s">
        <v>25</v>
      </c>
      <c r="D958">
        <v>22074</v>
      </c>
      <c r="E958" t="s">
        <v>17</v>
      </c>
      <c r="F958" t="s">
        <v>18</v>
      </c>
      <c r="G958" t="s">
        <v>19</v>
      </c>
      <c r="H958" t="s">
        <v>27</v>
      </c>
      <c r="I958" t="s">
        <v>602</v>
      </c>
      <c r="J958" t="s">
        <v>421</v>
      </c>
      <c r="O958" t="s">
        <v>24</v>
      </c>
      <c r="P958" s="1">
        <v>40662.79383101852</v>
      </c>
      <c r="Q958" t="s">
        <v>3060</v>
      </c>
    </row>
    <row r="959" spans="2:17" x14ac:dyDescent="0.35">
      <c r="B959" t="s">
        <v>327</v>
      </c>
      <c r="C959" t="s">
        <v>25</v>
      </c>
      <c r="D959">
        <v>22096</v>
      </c>
      <c r="E959" t="s">
        <v>17</v>
      </c>
      <c r="F959" t="s">
        <v>18</v>
      </c>
      <c r="G959" t="s">
        <v>19</v>
      </c>
      <c r="H959" t="s">
        <v>27</v>
      </c>
      <c r="I959" t="s">
        <v>603</v>
      </c>
      <c r="J959" t="s">
        <v>22</v>
      </c>
      <c r="K959">
        <v>460</v>
      </c>
      <c r="N959" t="s">
        <v>604</v>
      </c>
      <c r="O959" t="s">
        <v>24</v>
      </c>
      <c r="P959" s="1">
        <v>40633.400694444441</v>
      </c>
      <c r="Q959" t="s">
        <v>3060</v>
      </c>
    </row>
    <row r="960" spans="2:17" x14ac:dyDescent="0.35">
      <c r="B960" t="s">
        <v>221</v>
      </c>
      <c r="C960" t="s">
        <v>25</v>
      </c>
      <c r="D960">
        <v>22197</v>
      </c>
      <c r="E960" t="s">
        <v>17</v>
      </c>
      <c r="F960" t="s">
        <v>18</v>
      </c>
      <c r="H960" t="s">
        <v>27</v>
      </c>
      <c r="I960" t="s">
        <v>605</v>
      </c>
      <c r="J960" t="s">
        <v>22</v>
      </c>
      <c r="O960" t="s">
        <v>167</v>
      </c>
      <c r="P960" s="1">
        <v>41107.715069444443</v>
      </c>
      <c r="Q960" t="s">
        <v>3060</v>
      </c>
    </row>
    <row r="961" spans="2:17" x14ac:dyDescent="0.35">
      <c r="B961" t="s">
        <v>221</v>
      </c>
      <c r="C961" t="s">
        <v>25</v>
      </c>
      <c r="D961">
        <v>22257</v>
      </c>
      <c r="E961" t="s">
        <v>17</v>
      </c>
      <c r="F961" t="s">
        <v>18</v>
      </c>
      <c r="G961" t="s">
        <v>19</v>
      </c>
      <c r="I961" t="s">
        <v>74</v>
      </c>
      <c r="J961" t="s">
        <v>22</v>
      </c>
      <c r="L961" t="s">
        <v>139</v>
      </c>
      <c r="N961" t="s">
        <v>606</v>
      </c>
      <c r="O961" t="s">
        <v>167</v>
      </c>
      <c r="P961" s="1">
        <v>41105.94872685185</v>
      </c>
      <c r="Q961" t="s">
        <v>3060</v>
      </c>
    </row>
    <row r="962" spans="2:17" x14ac:dyDescent="0.35">
      <c r="B962" t="s">
        <v>221</v>
      </c>
      <c r="C962" t="s">
        <v>25</v>
      </c>
      <c r="D962">
        <v>22405</v>
      </c>
      <c r="E962" t="s">
        <v>17</v>
      </c>
      <c r="F962" t="s">
        <v>18</v>
      </c>
      <c r="G962" t="s">
        <v>19</v>
      </c>
      <c r="I962" t="s">
        <v>37</v>
      </c>
      <c r="J962" t="s">
        <v>22</v>
      </c>
      <c r="O962" t="s">
        <v>167</v>
      </c>
      <c r="P962" s="1">
        <v>40495.680034722223</v>
      </c>
      <c r="Q962" t="s">
        <v>3060</v>
      </c>
    </row>
    <row r="963" spans="2:17" x14ac:dyDescent="0.35">
      <c r="B963" t="s">
        <v>221</v>
      </c>
      <c r="C963" t="s">
        <v>16</v>
      </c>
      <c r="D963">
        <v>22414</v>
      </c>
      <c r="E963" t="s">
        <v>17</v>
      </c>
      <c r="F963" t="s">
        <v>18</v>
      </c>
      <c r="G963" t="s">
        <v>19</v>
      </c>
      <c r="H963" t="s">
        <v>27</v>
      </c>
      <c r="I963" t="s">
        <v>35</v>
      </c>
      <c r="J963" t="s">
        <v>144</v>
      </c>
      <c r="L963" t="s">
        <v>139</v>
      </c>
      <c r="N963" t="s">
        <v>607</v>
      </c>
      <c r="O963" t="s">
        <v>34</v>
      </c>
      <c r="P963" s="1">
        <v>40823.63753472222</v>
      </c>
      <c r="Q963" t="s">
        <v>3060</v>
      </c>
    </row>
    <row r="964" spans="2:17" x14ac:dyDescent="0.35">
      <c r="B964" t="s">
        <v>314</v>
      </c>
      <c r="C964" t="s">
        <v>25</v>
      </c>
      <c r="D964">
        <v>22427</v>
      </c>
      <c r="E964" t="s">
        <v>17</v>
      </c>
      <c r="F964" t="s">
        <v>18</v>
      </c>
      <c r="G964" t="s">
        <v>19</v>
      </c>
      <c r="H964" t="s">
        <v>27</v>
      </c>
      <c r="I964" t="s">
        <v>516</v>
      </c>
      <c r="J964" t="s">
        <v>449</v>
      </c>
      <c r="M964">
        <v>1947</v>
      </c>
      <c r="N964" t="s">
        <v>608</v>
      </c>
      <c r="O964" t="s">
        <v>34</v>
      </c>
      <c r="P964" s="1">
        <v>40220.815567129626</v>
      </c>
      <c r="Q964" t="s">
        <v>3060</v>
      </c>
    </row>
    <row r="965" spans="2:17" x14ac:dyDescent="0.35">
      <c r="B965" t="s">
        <v>314</v>
      </c>
      <c r="C965" t="s">
        <v>25</v>
      </c>
      <c r="D965">
        <v>22428</v>
      </c>
      <c r="E965" t="s">
        <v>17</v>
      </c>
      <c r="F965" t="s">
        <v>18</v>
      </c>
      <c r="G965" t="s">
        <v>19</v>
      </c>
      <c r="H965" t="s">
        <v>27</v>
      </c>
      <c r="I965" t="s">
        <v>130</v>
      </c>
      <c r="J965" t="s">
        <v>22</v>
      </c>
      <c r="O965" t="s">
        <v>34</v>
      </c>
      <c r="P965" s="1">
        <v>39886.371967592589</v>
      </c>
      <c r="Q965" t="s">
        <v>3060</v>
      </c>
    </row>
    <row r="966" spans="2:17" x14ac:dyDescent="0.35">
      <c r="B966" t="s">
        <v>314</v>
      </c>
      <c r="C966" t="s">
        <v>25</v>
      </c>
      <c r="D966">
        <v>22433</v>
      </c>
      <c r="E966" t="s">
        <v>17</v>
      </c>
      <c r="F966" t="s">
        <v>18</v>
      </c>
      <c r="G966" t="s">
        <v>19</v>
      </c>
      <c r="H966" t="s">
        <v>27</v>
      </c>
      <c r="I966" t="s">
        <v>609</v>
      </c>
      <c r="J966" t="s">
        <v>22</v>
      </c>
      <c r="N966" t="s">
        <v>610</v>
      </c>
      <c r="O966" t="s">
        <v>167</v>
      </c>
      <c r="P966" s="1">
        <v>41006.466400462959</v>
      </c>
      <c r="Q966" t="s">
        <v>3060</v>
      </c>
    </row>
    <row r="967" spans="2:17" x14ac:dyDescent="0.35">
      <c r="B967" t="s">
        <v>314</v>
      </c>
      <c r="C967" t="s">
        <v>25</v>
      </c>
      <c r="D967">
        <v>22461</v>
      </c>
      <c r="E967" t="s">
        <v>17</v>
      </c>
      <c r="F967" t="s">
        <v>18</v>
      </c>
      <c r="G967" t="s">
        <v>19</v>
      </c>
      <c r="H967" t="s">
        <v>27</v>
      </c>
      <c r="I967" t="s">
        <v>37</v>
      </c>
      <c r="J967" t="s">
        <v>22</v>
      </c>
      <c r="O967" t="s">
        <v>34</v>
      </c>
      <c r="P967" s="1">
        <v>40052.549756944441</v>
      </c>
      <c r="Q967" t="s">
        <v>3060</v>
      </c>
    </row>
    <row r="968" spans="2:17" x14ac:dyDescent="0.35">
      <c r="B968" t="s">
        <v>314</v>
      </c>
      <c r="C968" t="s">
        <v>25</v>
      </c>
      <c r="D968">
        <v>22486</v>
      </c>
      <c r="E968" t="s">
        <v>17</v>
      </c>
      <c r="F968" t="s">
        <v>18</v>
      </c>
      <c r="H968" t="s">
        <v>27</v>
      </c>
      <c r="I968" t="s">
        <v>611</v>
      </c>
      <c r="J968" t="s">
        <v>22</v>
      </c>
      <c r="L968" t="s">
        <v>132</v>
      </c>
      <c r="O968" t="s">
        <v>34</v>
      </c>
      <c r="P968" s="1">
        <v>40215.194837962961</v>
      </c>
      <c r="Q968" t="s">
        <v>3060</v>
      </c>
    </row>
    <row r="969" spans="2:17" x14ac:dyDescent="0.35">
      <c r="B969" t="s">
        <v>314</v>
      </c>
      <c r="C969" t="s">
        <v>25</v>
      </c>
      <c r="D969">
        <v>22509</v>
      </c>
      <c r="E969" t="s">
        <v>17</v>
      </c>
      <c r="F969" t="s">
        <v>18</v>
      </c>
      <c r="G969" t="s">
        <v>19</v>
      </c>
      <c r="H969" t="s">
        <v>27</v>
      </c>
      <c r="I969" t="s">
        <v>388</v>
      </c>
      <c r="J969" t="s">
        <v>22</v>
      </c>
      <c r="O969" t="s">
        <v>34</v>
      </c>
      <c r="P969" s="1">
        <v>40182.519641203704</v>
      </c>
      <c r="Q969" t="s">
        <v>3060</v>
      </c>
    </row>
    <row r="970" spans="2:17" x14ac:dyDescent="0.35">
      <c r="B970" t="s">
        <v>314</v>
      </c>
      <c r="C970" t="s">
        <v>25</v>
      </c>
      <c r="D970">
        <v>22512</v>
      </c>
      <c r="E970" t="s">
        <v>17</v>
      </c>
      <c r="F970" t="s">
        <v>18</v>
      </c>
      <c r="G970" t="s">
        <v>19</v>
      </c>
      <c r="H970" t="s">
        <v>27</v>
      </c>
      <c r="I970" t="s">
        <v>65</v>
      </c>
      <c r="J970" t="s">
        <v>22</v>
      </c>
      <c r="O970" t="s">
        <v>34</v>
      </c>
      <c r="P970" s="1">
        <v>39927.442511574074</v>
      </c>
      <c r="Q970" t="s">
        <v>3060</v>
      </c>
    </row>
    <row r="971" spans="2:17" x14ac:dyDescent="0.35">
      <c r="B971" t="s">
        <v>221</v>
      </c>
      <c r="C971" t="s">
        <v>25</v>
      </c>
      <c r="D971">
        <v>22526</v>
      </c>
      <c r="E971" t="s">
        <v>17</v>
      </c>
      <c r="F971" t="s">
        <v>18</v>
      </c>
      <c r="G971" t="s">
        <v>41</v>
      </c>
      <c r="H971" t="s">
        <v>27</v>
      </c>
      <c r="I971" t="s">
        <v>234</v>
      </c>
      <c r="J971" t="s">
        <v>22</v>
      </c>
      <c r="O971" t="s">
        <v>24</v>
      </c>
      <c r="P971" s="1">
        <v>39798.004976851851</v>
      </c>
      <c r="Q971" t="s">
        <v>3060</v>
      </c>
    </row>
    <row r="972" spans="2:17" x14ac:dyDescent="0.35">
      <c r="B972" t="s">
        <v>221</v>
      </c>
      <c r="C972" t="s">
        <v>25</v>
      </c>
      <c r="D972">
        <v>22544</v>
      </c>
      <c r="E972" t="s">
        <v>17</v>
      </c>
      <c r="F972" t="s">
        <v>18</v>
      </c>
      <c r="G972" t="s">
        <v>19</v>
      </c>
      <c r="H972" t="s">
        <v>27</v>
      </c>
      <c r="I972" t="s">
        <v>27</v>
      </c>
      <c r="J972" t="s">
        <v>144</v>
      </c>
      <c r="N972" t="s">
        <v>612</v>
      </c>
      <c r="O972" t="s">
        <v>34</v>
      </c>
      <c r="P972" s="1">
        <v>39727.603020833332</v>
      </c>
      <c r="Q972" t="s">
        <v>3060</v>
      </c>
    </row>
    <row r="973" spans="2:17" x14ac:dyDescent="0.35">
      <c r="B973" t="s">
        <v>221</v>
      </c>
      <c r="C973" t="s">
        <v>25</v>
      </c>
      <c r="D973">
        <v>23545</v>
      </c>
      <c r="E973" t="s">
        <v>17</v>
      </c>
      <c r="F973" t="s">
        <v>18</v>
      </c>
      <c r="G973" t="s">
        <v>19</v>
      </c>
      <c r="H973" t="s">
        <v>27</v>
      </c>
      <c r="J973" t="s">
        <v>3204</v>
      </c>
      <c r="N973" t="s">
        <v>612</v>
      </c>
      <c r="O973" t="s">
        <v>34</v>
      </c>
      <c r="P973" s="1">
        <v>39727.603020833332</v>
      </c>
      <c r="Q973" t="s">
        <v>3060</v>
      </c>
    </row>
    <row r="974" spans="2:17" x14ac:dyDescent="0.35">
      <c r="B974" t="s">
        <v>221</v>
      </c>
      <c r="C974" t="s">
        <v>25</v>
      </c>
      <c r="D974">
        <v>22546</v>
      </c>
      <c r="E974" t="s">
        <v>17</v>
      </c>
      <c r="F974" t="s">
        <v>18</v>
      </c>
      <c r="G974" t="s">
        <v>19</v>
      </c>
      <c r="H974" t="s">
        <v>27</v>
      </c>
      <c r="I974" t="s">
        <v>254</v>
      </c>
      <c r="J974" t="s">
        <v>22</v>
      </c>
      <c r="O974" t="s">
        <v>34</v>
      </c>
      <c r="P974" s="1">
        <v>40207.678749999999</v>
      </c>
      <c r="Q974" t="s">
        <v>3060</v>
      </c>
    </row>
    <row r="975" spans="2:17" x14ac:dyDescent="0.35">
      <c r="B975" t="s">
        <v>221</v>
      </c>
      <c r="C975" t="s">
        <v>25</v>
      </c>
      <c r="D975">
        <v>22583</v>
      </c>
      <c r="E975" t="s">
        <v>17</v>
      </c>
      <c r="F975" t="s">
        <v>18</v>
      </c>
      <c r="G975" t="s">
        <v>19</v>
      </c>
      <c r="H975" t="s">
        <v>27</v>
      </c>
      <c r="I975" t="s">
        <v>613</v>
      </c>
      <c r="J975" t="s">
        <v>22</v>
      </c>
      <c r="N975" t="s">
        <v>614</v>
      </c>
      <c r="O975" t="s">
        <v>34</v>
      </c>
      <c r="P975" s="1">
        <v>40273.69090277778</v>
      </c>
      <c r="Q975" t="s">
        <v>3060</v>
      </c>
    </row>
    <row r="976" spans="2:17" x14ac:dyDescent="0.35">
      <c r="B976" t="s">
        <v>221</v>
      </c>
      <c r="C976" t="s">
        <v>25</v>
      </c>
      <c r="D976">
        <v>22633</v>
      </c>
      <c r="E976" t="s">
        <v>17</v>
      </c>
      <c r="F976" t="s">
        <v>18</v>
      </c>
      <c r="G976" t="s">
        <v>19</v>
      </c>
      <c r="H976" t="s">
        <v>27</v>
      </c>
      <c r="I976" t="s">
        <v>615</v>
      </c>
      <c r="J976" t="s">
        <v>144</v>
      </c>
      <c r="O976" t="s">
        <v>34</v>
      </c>
      <c r="P976" s="1">
        <v>40304.459409722222</v>
      </c>
      <c r="Q976" t="s">
        <v>3060</v>
      </c>
    </row>
    <row r="977" spans="2:17" x14ac:dyDescent="0.35">
      <c r="B977" t="s">
        <v>327</v>
      </c>
      <c r="C977" t="s">
        <v>25</v>
      </c>
      <c r="D977">
        <v>22656</v>
      </c>
      <c r="E977" t="s">
        <v>17</v>
      </c>
      <c r="F977" t="s">
        <v>18</v>
      </c>
      <c r="G977" t="s">
        <v>19</v>
      </c>
      <c r="I977" t="s">
        <v>616</v>
      </c>
      <c r="J977" t="s">
        <v>22</v>
      </c>
      <c r="O977" t="s">
        <v>24</v>
      </c>
      <c r="P977" s="1">
        <v>40189.92695601852</v>
      </c>
      <c r="Q977" t="s">
        <v>3060</v>
      </c>
    </row>
    <row r="978" spans="2:17" x14ac:dyDescent="0.35">
      <c r="B978" t="s">
        <v>327</v>
      </c>
      <c r="C978" t="s">
        <v>25</v>
      </c>
      <c r="D978">
        <v>22688</v>
      </c>
      <c r="E978" t="s">
        <v>17</v>
      </c>
      <c r="F978" t="s">
        <v>18</v>
      </c>
      <c r="G978" t="s">
        <v>19</v>
      </c>
      <c r="H978" t="s">
        <v>27</v>
      </c>
      <c r="I978" t="s">
        <v>516</v>
      </c>
      <c r="J978" t="s">
        <v>264</v>
      </c>
      <c r="K978">
        <v>459</v>
      </c>
      <c r="M978">
        <v>1947</v>
      </c>
      <c r="N978" t="s">
        <v>617</v>
      </c>
      <c r="O978" t="s">
        <v>24</v>
      </c>
      <c r="P978" s="1">
        <v>40220.819374999999</v>
      </c>
      <c r="Q978" t="s">
        <v>3060</v>
      </c>
    </row>
    <row r="979" spans="2:17" x14ac:dyDescent="0.35">
      <c r="B979" t="s">
        <v>221</v>
      </c>
      <c r="C979" t="s">
        <v>25</v>
      </c>
      <c r="D979">
        <v>22777</v>
      </c>
      <c r="E979" t="s">
        <v>17</v>
      </c>
      <c r="F979" t="s">
        <v>18</v>
      </c>
      <c r="G979" t="s">
        <v>96</v>
      </c>
      <c r="H979" t="s">
        <v>27</v>
      </c>
      <c r="J979" t="s">
        <v>22</v>
      </c>
      <c r="O979" t="s">
        <v>34</v>
      </c>
      <c r="P979" s="1">
        <v>40492.795335648145</v>
      </c>
      <c r="Q979" t="s">
        <v>3060</v>
      </c>
    </row>
    <row r="980" spans="2:17" x14ac:dyDescent="0.35">
      <c r="B980" t="s">
        <v>221</v>
      </c>
      <c r="C980" t="s">
        <v>16</v>
      </c>
      <c r="D980">
        <v>22792</v>
      </c>
      <c r="E980" t="s">
        <v>17</v>
      </c>
      <c r="F980" t="s">
        <v>18</v>
      </c>
      <c r="G980" t="s">
        <v>19</v>
      </c>
      <c r="H980" t="s">
        <v>27</v>
      </c>
      <c r="J980" t="s">
        <v>22</v>
      </c>
      <c r="O980" t="s">
        <v>24</v>
      </c>
      <c r="P980" s="1">
        <v>40628.612256944441</v>
      </c>
      <c r="Q980" t="s">
        <v>3060</v>
      </c>
    </row>
    <row r="981" spans="2:17" x14ac:dyDescent="0.35">
      <c r="B981" t="s">
        <v>327</v>
      </c>
      <c r="C981" t="s">
        <v>16</v>
      </c>
      <c r="D981">
        <v>22834</v>
      </c>
      <c r="I981" t="s">
        <v>37</v>
      </c>
      <c r="P981" t="s">
        <v>39</v>
      </c>
      <c r="Q981" t="s">
        <v>3060</v>
      </c>
    </row>
    <row r="982" spans="2:17" x14ac:dyDescent="0.35">
      <c r="B982" t="s">
        <v>327</v>
      </c>
      <c r="C982" t="s">
        <v>25</v>
      </c>
      <c r="D982">
        <v>22971</v>
      </c>
      <c r="E982" t="s">
        <v>17</v>
      </c>
      <c r="F982" t="s">
        <v>18</v>
      </c>
      <c r="G982" t="s">
        <v>19</v>
      </c>
      <c r="J982" t="s">
        <v>22</v>
      </c>
      <c r="O982" t="s">
        <v>24</v>
      </c>
      <c r="P982" s="1">
        <v>40900.677546296298</v>
      </c>
      <c r="Q982" t="s">
        <v>3060</v>
      </c>
    </row>
    <row r="983" spans="2:17" x14ac:dyDescent="0.35">
      <c r="B983" t="s">
        <v>327</v>
      </c>
      <c r="C983" t="s">
        <v>25</v>
      </c>
      <c r="D983">
        <v>23052</v>
      </c>
      <c r="I983" t="s">
        <v>28</v>
      </c>
      <c r="N983" t="s">
        <v>328</v>
      </c>
      <c r="P983" t="s">
        <v>39</v>
      </c>
      <c r="Q983" t="s">
        <v>3060</v>
      </c>
    </row>
    <row r="984" spans="2:17" x14ac:dyDescent="0.35">
      <c r="B984" t="s">
        <v>221</v>
      </c>
      <c r="C984" t="s">
        <v>25</v>
      </c>
      <c r="D984">
        <v>23109</v>
      </c>
      <c r="I984" t="s">
        <v>37</v>
      </c>
      <c r="N984" t="s">
        <v>557</v>
      </c>
      <c r="P984" t="s">
        <v>39</v>
      </c>
      <c r="Q984" t="s">
        <v>3060</v>
      </c>
    </row>
    <row r="985" spans="2:17" x14ac:dyDescent="0.35">
      <c r="B985" t="s">
        <v>221</v>
      </c>
      <c r="C985" t="s">
        <v>25</v>
      </c>
      <c r="D985">
        <v>23193</v>
      </c>
      <c r="E985" t="s">
        <v>17</v>
      </c>
      <c r="F985" t="s">
        <v>18</v>
      </c>
      <c r="G985" t="s">
        <v>19</v>
      </c>
      <c r="H985" t="s">
        <v>27</v>
      </c>
      <c r="I985" t="s">
        <v>618</v>
      </c>
      <c r="J985" t="s">
        <v>264</v>
      </c>
      <c r="O985" t="s">
        <v>34</v>
      </c>
      <c r="P985" s="1">
        <v>40175.131423611114</v>
      </c>
      <c r="Q985" t="s">
        <v>3060</v>
      </c>
    </row>
    <row r="986" spans="2:17" x14ac:dyDescent="0.35">
      <c r="B986" t="s">
        <v>221</v>
      </c>
      <c r="C986" t="s">
        <v>25</v>
      </c>
      <c r="D986">
        <v>23200</v>
      </c>
      <c r="E986" t="s">
        <v>17</v>
      </c>
      <c r="F986" t="s">
        <v>18</v>
      </c>
      <c r="G986" t="s">
        <v>19</v>
      </c>
      <c r="H986" t="s">
        <v>27</v>
      </c>
      <c r="I986" t="s">
        <v>80</v>
      </c>
      <c r="J986" t="s">
        <v>421</v>
      </c>
      <c r="K986">
        <v>501</v>
      </c>
      <c r="O986" t="s">
        <v>24</v>
      </c>
      <c r="P986" s="1">
        <v>39918.683738425927</v>
      </c>
      <c r="Q986" t="s">
        <v>3060</v>
      </c>
    </row>
    <row r="987" spans="2:17" x14ac:dyDescent="0.35">
      <c r="B987" t="s">
        <v>221</v>
      </c>
      <c r="C987" t="s">
        <v>25</v>
      </c>
      <c r="D987">
        <v>23210</v>
      </c>
      <c r="E987" t="s">
        <v>17</v>
      </c>
      <c r="F987" t="s">
        <v>18</v>
      </c>
      <c r="G987" t="s">
        <v>19</v>
      </c>
      <c r="H987" t="s">
        <v>27</v>
      </c>
      <c r="I987" t="s">
        <v>619</v>
      </c>
      <c r="J987" t="s">
        <v>22</v>
      </c>
      <c r="N987" t="s">
        <v>620</v>
      </c>
      <c r="O987" t="s">
        <v>34</v>
      </c>
      <c r="P987" s="1">
        <v>41061.67765046296</v>
      </c>
      <c r="Q987" t="s">
        <v>3060</v>
      </c>
    </row>
    <row r="988" spans="2:17" x14ac:dyDescent="0.35">
      <c r="B988" t="s">
        <v>327</v>
      </c>
      <c r="C988" t="s">
        <v>16</v>
      </c>
      <c r="D988">
        <v>23256</v>
      </c>
      <c r="I988" t="s">
        <v>37</v>
      </c>
      <c r="P988" t="s">
        <v>39</v>
      </c>
      <c r="Q988" t="s">
        <v>3060</v>
      </c>
    </row>
    <row r="989" spans="2:17" x14ac:dyDescent="0.35">
      <c r="B989" t="s">
        <v>327</v>
      </c>
      <c r="C989" t="s">
        <v>16</v>
      </c>
      <c r="D989">
        <v>23288</v>
      </c>
      <c r="E989" t="s">
        <v>17</v>
      </c>
      <c r="F989" t="s">
        <v>18</v>
      </c>
      <c r="G989" t="s">
        <v>19</v>
      </c>
      <c r="I989" t="s">
        <v>621</v>
      </c>
      <c r="J989" t="s">
        <v>22</v>
      </c>
      <c r="O989" t="s">
        <v>24</v>
      </c>
      <c r="P989" s="1">
        <v>40537.73940972222</v>
      </c>
      <c r="Q989" t="s">
        <v>3060</v>
      </c>
    </row>
    <row r="990" spans="2:17" x14ac:dyDescent="0.35">
      <c r="B990" t="s">
        <v>327</v>
      </c>
      <c r="C990" t="s">
        <v>16</v>
      </c>
      <c r="D990">
        <v>23305</v>
      </c>
      <c r="E990" t="s">
        <v>17</v>
      </c>
      <c r="F990" t="s">
        <v>18</v>
      </c>
      <c r="G990" t="s">
        <v>19</v>
      </c>
      <c r="H990" t="s">
        <v>27</v>
      </c>
      <c r="I990" t="s">
        <v>65</v>
      </c>
      <c r="J990" t="s">
        <v>22</v>
      </c>
      <c r="N990" t="s">
        <v>622</v>
      </c>
      <c r="O990" t="s">
        <v>24</v>
      </c>
      <c r="P990" s="1">
        <v>40794.810937499999</v>
      </c>
      <c r="Q990" t="s">
        <v>3060</v>
      </c>
    </row>
    <row r="991" spans="2:17" x14ac:dyDescent="0.35">
      <c r="B991" t="s">
        <v>314</v>
      </c>
      <c r="C991" t="s">
        <v>16</v>
      </c>
      <c r="D991">
        <v>23357</v>
      </c>
      <c r="E991" t="s">
        <v>17</v>
      </c>
      <c r="F991" t="s">
        <v>18</v>
      </c>
      <c r="G991" t="s">
        <v>19</v>
      </c>
      <c r="H991" t="s">
        <v>27</v>
      </c>
      <c r="I991" t="s">
        <v>88</v>
      </c>
      <c r="J991" t="s">
        <v>22</v>
      </c>
      <c r="O991" t="s">
        <v>34</v>
      </c>
      <c r="P991" s="1">
        <v>39844.717511574076</v>
      </c>
      <c r="Q991" t="s">
        <v>3060</v>
      </c>
    </row>
    <row r="992" spans="2:17" x14ac:dyDescent="0.35">
      <c r="B992" t="s">
        <v>314</v>
      </c>
      <c r="C992" t="s">
        <v>16</v>
      </c>
      <c r="D992">
        <v>23369</v>
      </c>
      <c r="E992" t="s">
        <v>17</v>
      </c>
      <c r="F992" t="s">
        <v>18</v>
      </c>
      <c r="G992" t="s">
        <v>19</v>
      </c>
      <c r="H992" t="s">
        <v>27</v>
      </c>
      <c r="I992" t="s">
        <v>471</v>
      </c>
      <c r="J992" t="s">
        <v>22</v>
      </c>
      <c r="L992" t="s">
        <v>139</v>
      </c>
      <c r="N992" t="s">
        <v>623</v>
      </c>
      <c r="O992" t="s">
        <v>24</v>
      </c>
      <c r="P992" s="1">
        <v>40978.341585648152</v>
      </c>
      <c r="Q992" t="s">
        <v>3060</v>
      </c>
    </row>
    <row r="993" spans="2:17" x14ac:dyDescent="0.35">
      <c r="B993" t="s">
        <v>314</v>
      </c>
      <c r="C993" t="s">
        <v>16</v>
      </c>
      <c r="D993">
        <v>23382</v>
      </c>
      <c r="E993" t="s">
        <v>17</v>
      </c>
      <c r="F993" t="s">
        <v>18</v>
      </c>
      <c r="G993" t="s">
        <v>19</v>
      </c>
      <c r="H993" t="s">
        <v>27</v>
      </c>
      <c r="I993" t="s">
        <v>624</v>
      </c>
      <c r="J993" t="s">
        <v>144</v>
      </c>
      <c r="L993" t="s">
        <v>139</v>
      </c>
      <c r="N993" t="s">
        <v>625</v>
      </c>
      <c r="O993" t="s">
        <v>34</v>
      </c>
      <c r="P993" s="1">
        <v>41041.760671296295</v>
      </c>
      <c r="Q993" t="s">
        <v>3060</v>
      </c>
    </row>
    <row r="994" spans="2:17" x14ac:dyDescent="0.35">
      <c r="B994" t="s">
        <v>314</v>
      </c>
      <c r="C994" t="s">
        <v>16</v>
      </c>
      <c r="D994">
        <v>23408</v>
      </c>
      <c r="E994" t="s">
        <v>17</v>
      </c>
      <c r="F994" t="s">
        <v>18</v>
      </c>
      <c r="G994" t="s">
        <v>19</v>
      </c>
      <c r="H994" t="s">
        <v>27</v>
      </c>
      <c r="I994" t="s">
        <v>37</v>
      </c>
      <c r="J994" t="s">
        <v>22</v>
      </c>
      <c r="O994" t="s">
        <v>34</v>
      </c>
      <c r="P994" s="1">
        <v>40052.550057870372</v>
      </c>
      <c r="Q994" t="s">
        <v>3060</v>
      </c>
    </row>
    <row r="995" spans="2:17" x14ac:dyDescent="0.35">
      <c r="B995" t="s">
        <v>314</v>
      </c>
      <c r="C995" t="s">
        <v>16</v>
      </c>
      <c r="D995">
        <v>23424</v>
      </c>
      <c r="I995" t="s">
        <v>28</v>
      </c>
      <c r="P995" t="s">
        <v>39</v>
      </c>
      <c r="Q995" t="s">
        <v>3060</v>
      </c>
    </row>
    <row r="996" spans="2:17" x14ac:dyDescent="0.35">
      <c r="B996" t="s">
        <v>314</v>
      </c>
      <c r="C996" t="s">
        <v>16</v>
      </c>
      <c r="D996">
        <v>23436</v>
      </c>
      <c r="E996" t="s">
        <v>17</v>
      </c>
      <c r="F996" t="s">
        <v>18</v>
      </c>
      <c r="G996" t="s">
        <v>19</v>
      </c>
      <c r="H996" t="s">
        <v>27</v>
      </c>
      <c r="I996" t="s">
        <v>153</v>
      </c>
      <c r="J996" t="s">
        <v>472</v>
      </c>
      <c r="O996" t="s">
        <v>34</v>
      </c>
      <c r="P996" s="1">
        <v>40948.029016203705</v>
      </c>
      <c r="Q996" t="s">
        <v>3060</v>
      </c>
    </row>
    <row r="997" spans="2:17" x14ac:dyDescent="0.35">
      <c r="B997" t="s">
        <v>221</v>
      </c>
      <c r="C997" t="s">
        <v>16</v>
      </c>
      <c r="D997">
        <v>23464</v>
      </c>
      <c r="E997" t="s">
        <v>17</v>
      </c>
      <c r="F997" t="s">
        <v>18</v>
      </c>
      <c r="H997" t="s">
        <v>27</v>
      </c>
      <c r="I997" t="s">
        <v>592</v>
      </c>
      <c r="J997" t="s">
        <v>22</v>
      </c>
      <c r="L997" t="s">
        <v>139</v>
      </c>
      <c r="O997" t="s">
        <v>34</v>
      </c>
      <c r="P997" s="1">
        <v>40052.571701388886</v>
      </c>
      <c r="Q997" t="s">
        <v>3060</v>
      </c>
    </row>
    <row r="998" spans="2:17" x14ac:dyDescent="0.35">
      <c r="B998" t="s">
        <v>221</v>
      </c>
      <c r="C998" t="s">
        <v>25</v>
      </c>
      <c r="D998">
        <v>23480</v>
      </c>
      <c r="E998" t="s">
        <v>17</v>
      </c>
      <c r="F998" t="s">
        <v>18</v>
      </c>
      <c r="G998" t="s">
        <v>19</v>
      </c>
      <c r="H998" t="s">
        <v>27</v>
      </c>
      <c r="I998" t="s">
        <v>56</v>
      </c>
      <c r="J998" t="s">
        <v>22</v>
      </c>
      <c r="O998" t="s">
        <v>24</v>
      </c>
      <c r="P998" s="1">
        <v>40790.500798611109</v>
      </c>
      <c r="Q998" t="s">
        <v>3060</v>
      </c>
    </row>
    <row r="999" spans="2:17" x14ac:dyDescent="0.35">
      <c r="B999" t="s">
        <v>221</v>
      </c>
      <c r="C999" t="s">
        <v>16</v>
      </c>
      <c r="D999">
        <v>23496</v>
      </c>
      <c r="E999" t="s">
        <v>17</v>
      </c>
      <c r="F999" t="s">
        <v>18</v>
      </c>
      <c r="G999" t="s">
        <v>19</v>
      </c>
      <c r="H999" t="s">
        <v>27</v>
      </c>
      <c r="I999" t="s">
        <v>71</v>
      </c>
      <c r="J999" t="s">
        <v>22</v>
      </c>
      <c r="L999" t="s">
        <v>139</v>
      </c>
      <c r="N999" t="s">
        <v>517</v>
      </c>
      <c r="O999" t="s">
        <v>34</v>
      </c>
      <c r="P999" s="1">
        <v>39875.316412037035</v>
      </c>
      <c r="Q999" t="s">
        <v>3060</v>
      </c>
    </row>
    <row r="1000" spans="2:17" x14ac:dyDescent="0.35">
      <c r="B1000" t="s">
        <v>221</v>
      </c>
      <c r="C1000" t="s">
        <v>16</v>
      </c>
      <c r="D1000">
        <v>23501</v>
      </c>
      <c r="E1000" t="s">
        <v>17</v>
      </c>
      <c r="F1000" t="s">
        <v>18</v>
      </c>
      <c r="G1000" t="s">
        <v>19</v>
      </c>
      <c r="H1000" t="s">
        <v>27</v>
      </c>
      <c r="I1000" t="s">
        <v>143</v>
      </c>
      <c r="J1000" t="s">
        <v>144</v>
      </c>
      <c r="L1000" t="s">
        <v>139</v>
      </c>
      <c r="N1000" t="s">
        <v>626</v>
      </c>
      <c r="O1000" t="s">
        <v>34</v>
      </c>
      <c r="P1000" s="1">
        <v>39725.83084490741</v>
      </c>
      <c r="Q1000" t="s">
        <v>3060</v>
      </c>
    </row>
    <row r="1001" spans="2:17" x14ac:dyDescent="0.35">
      <c r="B1001" t="s">
        <v>221</v>
      </c>
      <c r="C1001" t="s">
        <v>16</v>
      </c>
      <c r="D1001">
        <v>23530</v>
      </c>
      <c r="I1001" t="s">
        <v>37</v>
      </c>
      <c r="P1001" t="s">
        <v>39</v>
      </c>
      <c r="Q1001" t="s">
        <v>3060</v>
      </c>
    </row>
    <row r="1002" spans="2:17" x14ac:dyDescent="0.35">
      <c r="B1002" t="s">
        <v>327</v>
      </c>
      <c r="C1002" t="s">
        <v>25</v>
      </c>
      <c r="D1002">
        <v>23571</v>
      </c>
      <c r="E1002" t="s">
        <v>17</v>
      </c>
      <c r="F1002" t="s">
        <v>18</v>
      </c>
      <c r="G1002" t="s">
        <v>19</v>
      </c>
      <c r="H1002" t="s">
        <v>27</v>
      </c>
      <c r="I1002" t="s">
        <v>277</v>
      </c>
      <c r="J1002" t="s">
        <v>22</v>
      </c>
      <c r="N1002" t="s">
        <v>627</v>
      </c>
      <c r="O1002" t="s">
        <v>24</v>
      </c>
      <c r="P1002" s="1">
        <v>40418.569189814814</v>
      </c>
      <c r="Q1002" t="s">
        <v>3060</v>
      </c>
    </row>
    <row r="1003" spans="2:17" x14ac:dyDescent="0.35">
      <c r="B1003" t="s">
        <v>327</v>
      </c>
      <c r="C1003" t="s">
        <v>25</v>
      </c>
      <c r="D1003">
        <v>23615</v>
      </c>
      <c r="E1003" t="s">
        <v>17</v>
      </c>
      <c r="F1003" t="s">
        <v>18</v>
      </c>
      <c r="G1003" t="s">
        <v>19</v>
      </c>
      <c r="H1003" t="s">
        <v>27</v>
      </c>
      <c r="I1003" t="s">
        <v>28</v>
      </c>
      <c r="O1003" t="s">
        <v>24</v>
      </c>
      <c r="P1003" s="1">
        <v>41050.728356481479</v>
      </c>
      <c r="Q1003" t="s">
        <v>3060</v>
      </c>
    </row>
    <row r="1004" spans="2:17" x14ac:dyDescent="0.35">
      <c r="B1004" t="s">
        <v>327</v>
      </c>
      <c r="C1004" t="s">
        <v>25</v>
      </c>
      <c r="D1004">
        <v>23616</v>
      </c>
      <c r="E1004" t="s">
        <v>17</v>
      </c>
      <c r="F1004" t="s">
        <v>18</v>
      </c>
      <c r="G1004" t="s">
        <v>19</v>
      </c>
      <c r="J1004" t="s">
        <v>22</v>
      </c>
      <c r="O1004" t="s">
        <v>24</v>
      </c>
      <c r="P1004" s="1">
        <v>40831.98982638889</v>
      </c>
      <c r="Q1004" t="s">
        <v>3060</v>
      </c>
    </row>
    <row r="1005" spans="2:17" x14ac:dyDescent="0.35">
      <c r="B1005" t="s">
        <v>327</v>
      </c>
      <c r="C1005" t="s">
        <v>25</v>
      </c>
      <c r="D1005">
        <v>23623</v>
      </c>
      <c r="E1005" t="s">
        <v>17</v>
      </c>
      <c r="F1005" t="s">
        <v>18</v>
      </c>
      <c r="G1005" t="s">
        <v>19</v>
      </c>
      <c r="H1005" t="s">
        <v>27</v>
      </c>
      <c r="I1005" t="s">
        <v>47</v>
      </c>
      <c r="J1005" t="s">
        <v>421</v>
      </c>
      <c r="L1005" t="s">
        <v>31</v>
      </c>
      <c r="N1005" t="s">
        <v>628</v>
      </c>
      <c r="O1005" t="s">
        <v>24</v>
      </c>
      <c r="P1005" s="1">
        <v>39922.011284722219</v>
      </c>
      <c r="Q1005" t="s">
        <v>3060</v>
      </c>
    </row>
    <row r="1006" spans="2:17" x14ac:dyDescent="0.35">
      <c r="B1006" t="s">
        <v>59</v>
      </c>
      <c r="C1006" t="s">
        <v>25</v>
      </c>
      <c r="D1006">
        <v>23660</v>
      </c>
      <c r="E1006" t="s">
        <v>17</v>
      </c>
      <c r="F1006" t="s">
        <v>18</v>
      </c>
      <c r="H1006" t="s">
        <v>27</v>
      </c>
      <c r="I1006" t="s">
        <v>349</v>
      </c>
      <c r="J1006" t="s">
        <v>22</v>
      </c>
      <c r="O1006" t="s">
        <v>24</v>
      </c>
      <c r="P1006" s="1">
        <v>41009.329733796294</v>
      </c>
      <c r="Q1006" t="s">
        <v>3060</v>
      </c>
    </row>
    <row r="1007" spans="2:17" x14ac:dyDescent="0.35">
      <c r="B1007" t="s">
        <v>327</v>
      </c>
      <c r="C1007" t="s">
        <v>25</v>
      </c>
      <c r="D1007">
        <v>23674</v>
      </c>
      <c r="E1007" t="s">
        <v>17</v>
      </c>
      <c r="F1007" t="s">
        <v>18</v>
      </c>
      <c r="G1007" t="s">
        <v>19</v>
      </c>
      <c r="H1007" t="s">
        <v>27</v>
      </c>
      <c r="I1007" t="s">
        <v>174</v>
      </c>
      <c r="J1007" t="s">
        <v>22</v>
      </c>
      <c r="O1007" t="s">
        <v>24</v>
      </c>
      <c r="P1007" s="1">
        <v>39701.375243055554</v>
      </c>
      <c r="Q1007" t="s">
        <v>3060</v>
      </c>
    </row>
    <row r="1008" spans="2:17" x14ac:dyDescent="0.35">
      <c r="B1008" t="s">
        <v>327</v>
      </c>
      <c r="C1008" t="s">
        <v>25</v>
      </c>
      <c r="D1008">
        <v>23676</v>
      </c>
      <c r="E1008" t="s">
        <v>17</v>
      </c>
      <c r="F1008" t="s">
        <v>18</v>
      </c>
      <c r="G1008" t="s">
        <v>19</v>
      </c>
      <c r="H1008" t="s">
        <v>27</v>
      </c>
      <c r="I1008" t="s">
        <v>629</v>
      </c>
      <c r="J1008" t="s">
        <v>22</v>
      </c>
      <c r="L1008" t="s">
        <v>31</v>
      </c>
      <c r="M1008">
        <v>1950</v>
      </c>
      <c r="O1008" t="s">
        <v>24</v>
      </c>
      <c r="P1008" s="1">
        <v>40532.008321759262</v>
      </c>
      <c r="Q1008" t="s">
        <v>3060</v>
      </c>
    </row>
    <row r="1009" spans="2:17" x14ac:dyDescent="0.35">
      <c r="B1009" t="s">
        <v>327</v>
      </c>
      <c r="C1009" t="s">
        <v>25</v>
      </c>
      <c r="D1009">
        <v>23705</v>
      </c>
      <c r="E1009" t="s">
        <v>17</v>
      </c>
      <c r="F1009" t="s">
        <v>18</v>
      </c>
      <c r="G1009" t="s">
        <v>19</v>
      </c>
      <c r="H1009" t="s">
        <v>27</v>
      </c>
      <c r="I1009" t="s">
        <v>630</v>
      </c>
      <c r="J1009" t="s">
        <v>22</v>
      </c>
      <c r="L1009" t="s">
        <v>195</v>
      </c>
      <c r="O1009" t="s">
        <v>24</v>
      </c>
      <c r="P1009" s="1">
        <v>39950.954641203702</v>
      </c>
      <c r="Q1009" t="s">
        <v>3060</v>
      </c>
    </row>
    <row r="1010" spans="2:17" x14ac:dyDescent="0.35">
      <c r="B1010" t="s">
        <v>327</v>
      </c>
      <c r="C1010" t="s">
        <v>25</v>
      </c>
      <c r="D1010">
        <v>23735</v>
      </c>
      <c r="E1010" t="s">
        <v>17</v>
      </c>
      <c r="F1010" t="s">
        <v>18</v>
      </c>
      <c r="G1010" t="s">
        <v>19</v>
      </c>
      <c r="I1010" t="s">
        <v>631</v>
      </c>
      <c r="J1010" t="s">
        <v>22</v>
      </c>
      <c r="N1010" t="s">
        <v>632</v>
      </c>
      <c r="O1010" t="s">
        <v>24</v>
      </c>
      <c r="P1010" s="1">
        <v>40502.79892361111</v>
      </c>
      <c r="Q1010" t="s">
        <v>3060</v>
      </c>
    </row>
    <row r="1011" spans="2:17" x14ac:dyDescent="0.35">
      <c r="B1011" t="s">
        <v>327</v>
      </c>
      <c r="C1011" t="s">
        <v>25</v>
      </c>
      <c r="D1011">
        <v>23770</v>
      </c>
      <c r="E1011" t="s">
        <v>17</v>
      </c>
      <c r="F1011" t="s">
        <v>18</v>
      </c>
      <c r="G1011" t="s">
        <v>19</v>
      </c>
      <c r="I1011" t="s">
        <v>633</v>
      </c>
      <c r="J1011" t="s">
        <v>22</v>
      </c>
      <c r="O1011" t="s">
        <v>24</v>
      </c>
      <c r="P1011" s="1">
        <v>40478.519293981481</v>
      </c>
      <c r="Q1011" t="s">
        <v>3060</v>
      </c>
    </row>
    <row r="1012" spans="2:17" x14ac:dyDescent="0.35">
      <c r="B1012" t="s">
        <v>327</v>
      </c>
      <c r="C1012" t="s">
        <v>25</v>
      </c>
      <c r="D1012">
        <v>23783</v>
      </c>
      <c r="I1012" t="s">
        <v>28</v>
      </c>
      <c r="N1012" t="s">
        <v>328</v>
      </c>
      <c r="P1012" t="s">
        <v>39</v>
      </c>
      <c r="Q1012" t="s">
        <v>3060</v>
      </c>
    </row>
    <row r="1013" spans="2:17" x14ac:dyDescent="0.35">
      <c r="B1013" t="s">
        <v>314</v>
      </c>
      <c r="C1013" t="s">
        <v>25</v>
      </c>
      <c r="D1013">
        <v>23848</v>
      </c>
      <c r="E1013" t="s">
        <v>17</v>
      </c>
      <c r="F1013" t="s">
        <v>18</v>
      </c>
      <c r="H1013" t="s">
        <v>27</v>
      </c>
      <c r="I1013" t="s">
        <v>554</v>
      </c>
      <c r="J1013" t="s">
        <v>22</v>
      </c>
      <c r="L1013" t="s">
        <v>132</v>
      </c>
      <c r="O1013" t="s">
        <v>34</v>
      </c>
      <c r="P1013" s="1">
        <v>40266.384131944447</v>
      </c>
      <c r="Q1013" t="s">
        <v>3060</v>
      </c>
    </row>
    <row r="1014" spans="2:17" x14ac:dyDescent="0.35">
      <c r="B1014" t="s">
        <v>314</v>
      </c>
      <c r="C1014" t="s">
        <v>25</v>
      </c>
      <c r="D1014">
        <v>23882</v>
      </c>
      <c r="I1014" t="s">
        <v>50</v>
      </c>
      <c r="P1014" t="s">
        <v>39</v>
      </c>
      <c r="Q1014" t="s">
        <v>3060</v>
      </c>
    </row>
    <row r="1015" spans="2:17" x14ac:dyDescent="0.35">
      <c r="B1015" t="s">
        <v>327</v>
      </c>
      <c r="C1015" t="s">
        <v>16</v>
      </c>
      <c r="D1015">
        <v>23985</v>
      </c>
      <c r="E1015" t="s">
        <v>17</v>
      </c>
      <c r="F1015" t="s">
        <v>18</v>
      </c>
      <c r="G1015" t="s">
        <v>19</v>
      </c>
      <c r="I1015" t="s">
        <v>156</v>
      </c>
      <c r="J1015" t="s">
        <v>22</v>
      </c>
      <c r="L1015" t="s">
        <v>195</v>
      </c>
      <c r="O1015" t="s">
        <v>24</v>
      </c>
      <c r="P1015" s="1">
        <v>40439.489548611113</v>
      </c>
      <c r="Q1015" t="s">
        <v>3060</v>
      </c>
    </row>
    <row r="1016" spans="2:17" x14ac:dyDescent="0.35">
      <c r="B1016" t="s">
        <v>327</v>
      </c>
      <c r="C1016" t="s">
        <v>16</v>
      </c>
      <c r="D1016">
        <v>24024</v>
      </c>
      <c r="E1016" t="s">
        <v>17</v>
      </c>
      <c r="F1016" t="s">
        <v>18</v>
      </c>
      <c r="G1016" t="s">
        <v>19</v>
      </c>
      <c r="J1016" t="s">
        <v>114</v>
      </c>
      <c r="O1016" t="s">
        <v>24</v>
      </c>
      <c r="P1016" s="1">
        <v>40028.727523148147</v>
      </c>
      <c r="Q1016" t="s">
        <v>3060</v>
      </c>
    </row>
    <row r="1017" spans="2:17" x14ac:dyDescent="0.35">
      <c r="B1017" t="s">
        <v>186</v>
      </c>
      <c r="C1017" t="s">
        <v>25</v>
      </c>
      <c r="D1017">
        <v>24038</v>
      </c>
      <c r="E1017" t="s">
        <v>17</v>
      </c>
      <c r="F1017" t="s">
        <v>18</v>
      </c>
      <c r="G1017" t="s">
        <v>19</v>
      </c>
      <c r="H1017" t="s">
        <v>27</v>
      </c>
      <c r="I1017" t="s">
        <v>227</v>
      </c>
      <c r="J1017" t="s">
        <v>22</v>
      </c>
      <c r="K1017">
        <v>488</v>
      </c>
      <c r="O1017" t="s">
        <v>24</v>
      </c>
      <c r="P1017" s="1">
        <v>41022.932662037034</v>
      </c>
      <c r="Q1017" t="s">
        <v>3060</v>
      </c>
    </row>
    <row r="1018" spans="2:17" x14ac:dyDescent="0.35">
      <c r="B1018" t="s">
        <v>221</v>
      </c>
      <c r="C1018" t="s">
        <v>16</v>
      </c>
      <c r="D1018">
        <v>24138</v>
      </c>
      <c r="E1018" t="s">
        <v>17</v>
      </c>
      <c r="F1018" t="s">
        <v>18</v>
      </c>
      <c r="G1018" t="s">
        <v>19</v>
      </c>
      <c r="H1018" t="s">
        <v>27</v>
      </c>
      <c r="I1018" t="s">
        <v>21</v>
      </c>
      <c r="J1018" t="s">
        <v>22</v>
      </c>
      <c r="L1018" t="s">
        <v>139</v>
      </c>
      <c r="N1018" t="s">
        <v>634</v>
      </c>
      <c r="O1018" t="s">
        <v>34</v>
      </c>
      <c r="P1018" s="1">
        <v>39915.04996527778</v>
      </c>
      <c r="Q1018" t="s">
        <v>3060</v>
      </c>
    </row>
    <row r="1019" spans="2:17" x14ac:dyDescent="0.35">
      <c r="B1019" t="s">
        <v>221</v>
      </c>
      <c r="C1019" t="s">
        <v>25</v>
      </c>
      <c r="D1019">
        <v>24195</v>
      </c>
      <c r="E1019" t="s">
        <v>17</v>
      </c>
      <c r="F1019" t="s">
        <v>18</v>
      </c>
      <c r="G1019" t="s">
        <v>19</v>
      </c>
      <c r="H1019" t="s">
        <v>27</v>
      </c>
      <c r="I1019" t="s">
        <v>46</v>
      </c>
      <c r="J1019" t="s">
        <v>421</v>
      </c>
      <c r="K1019">
        <v>459</v>
      </c>
      <c r="O1019" t="s">
        <v>34</v>
      </c>
      <c r="P1019" s="1">
        <v>40374.467905092592</v>
      </c>
      <c r="Q1019" t="s">
        <v>3060</v>
      </c>
    </row>
    <row r="1020" spans="2:17" x14ac:dyDescent="0.35">
      <c r="B1020" t="s">
        <v>15</v>
      </c>
      <c r="C1020" t="s">
        <v>25</v>
      </c>
      <c r="D1020">
        <v>24225</v>
      </c>
      <c r="E1020" t="s">
        <v>17</v>
      </c>
      <c r="F1020" t="s">
        <v>18</v>
      </c>
      <c r="J1020" t="s">
        <v>22</v>
      </c>
      <c r="O1020" t="s">
        <v>24</v>
      </c>
      <c r="P1020" s="1">
        <v>40825.349907407406</v>
      </c>
      <c r="Q1020" t="s">
        <v>3060</v>
      </c>
    </row>
    <row r="1021" spans="2:17" x14ac:dyDescent="0.35">
      <c r="B1021" t="s">
        <v>327</v>
      </c>
      <c r="C1021" t="s">
        <v>25</v>
      </c>
      <c r="D1021">
        <v>24302</v>
      </c>
      <c r="E1021" t="s">
        <v>17</v>
      </c>
      <c r="F1021" t="s">
        <v>18</v>
      </c>
      <c r="G1021" t="s">
        <v>19</v>
      </c>
      <c r="H1021" t="s">
        <v>27</v>
      </c>
      <c r="I1021" t="s">
        <v>74</v>
      </c>
      <c r="J1021" t="s">
        <v>22</v>
      </c>
      <c r="O1021" t="s">
        <v>24</v>
      </c>
      <c r="P1021" s="1">
        <v>40985.431377314817</v>
      </c>
      <c r="Q1021" t="s">
        <v>3060</v>
      </c>
    </row>
    <row r="1022" spans="2:17" x14ac:dyDescent="0.35">
      <c r="B1022" t="s">
        <v>327</v>
      </c>
      <c r="C1022" t="s">
        <v>25</v>
      </c>
      <c r="D1022">
        <v>24360</v>
      </c>
      <c r="I1022" t="s">
        <v>37</v>
      </c>
      <c r="P1022" t="s">
        <v>39</v>
      </c>
      <c r="Q1022" t="s">
        <v>3060</v>
      </c>
    </row>
    <row r="1023" spans="2:17" x14ac:dyDescent="0.35">
      <c r="B1023" t="s">
        <v>327</v>
      </c>
      <c r="C1023" t="s">
        <v>25</v>
      </c>
      <c r="D1023">
        <v>24409</v>
      </c>
      <c r="E1023" t="s">
        <v>17</v>
      </c>
      <c r="F1023" t="s">
        <v>18</v>
      </c>
      <c r="G1023" t="s">
        <v>19</v>
      </c>
      <c r="H1023" t="s">
        <v>27</v>
      </c>
      <c r="J1023" t="s">
        <v>22</v>
      </c>
      <c r="O1023" t="s">
        <v>24</v>
      </c>
      <c r="P1023" s="1">
        <v>39946.596307870372</v>
      </c>
      <c r="Q1023" t="s">
        <v>3060</v>
      </c>
    </row>
    <row r="1024" spans="2:17" x14ac:dyDescent="0.35">
      <c r="B1024" t="s">
        <v>327</v>
      </c>
      <c r="C1024" t="s">
        <v>25</v>
      </c>
      <c r="D1024">
        <v>24439</v>
      </c>
      <c r="E1024" t="s">
        <v>17</v>
      </c>
      <c r="F1024" t="s">
        <v>18</v>
      </c>
      <c r="G1024" t="s">
        <v>19</v>
      </c>
      <c r="H1024" t="s">
        <v>27</v>
      </c>
      <c r="I1024" t="s">
        <v>635</v>
      </c>
      <c r="J1024" t="s">
        <v>22</v>
      </c>
      <c r="M1024" t="s">
        <v>636</v>
      </c>
      <c r="N1024" t="s">
        <v>637</v>
      </c>
      <c r="O1024" t="s">
        <v>24</v>
      </c>
      <c r="P1024" s="1">
        <v>40523.510231481479</v>
      </c>
      <c r="Q1024" t="s">
        <v>3060</v>
      </c>
    </row>
    <row r="1025" spans="2:17" x14ac:dyDescent="0.35">
      <c r="B1025" t="s">
        <v>327</v>
      </c>
      <c r="C1025" t="s">
        <v>16</v>
      </c>
      <c r="D1025">
        <v>24507</v>
      </c>
      <c r="E1025" t="s">
        <v>17</v>
      </c>
      <c r="F1025" t="s">
        <v>18</v>
      </c>
      <c r="G1025" t="s">
        <v>19</v>
      </c>
      <c r="H1025" t="s">
        <v>27</v>
      </c>
      <c r="I1025" t="s">
        <v>638</v>
      </c>
      <c r="J1025" t="s">
        <v>22</v>
      </c>
      <c r="M1025">
        <v>1947</v>
      </c>
      <c r="N1025" t="s">
        <v>639</v>
      </c>
      <c r="O1025" t="s">
        <v>24</v>
      </c>
      <c r="P1025" s="1">
        <v>40923.476527777777</v>
      </c>
      <c r="Q1025" t="s">
        <v>3060</v>
      </c>
    </row>
    <row r="1026" spans="2:17" x14ac:dyDescent="0.35">
      <c r="B1026" t="s">
        <v>327</v>
      </c>
      <c r="C1026" t="s">
        <v>16</v>
      </c>
      <c r="D1026">
        <v>24518</v>
      </c>
      <c r="E1026" t="s">
        <v>17</v>
      </c>
      <c r="F1026" t="s">
        <v>18</v>
      </c>
      <c r="G1026" t="s">
        <v>19</v>
      </c>
      <c r="H1026" t="s">
        <v>27</v>
      </c>
      <c r="I1026" t="s">
        <v>224</v>
      </c>
      <c r="J1026" t="s">
        <v>22</v>
      </c>
      <c r="O1026" t="s">
        <v>24</v>
      </c>
      <c r="P1026" s="1">
        <v>40041.966944444444</v>
      </c>
      <c r="Q1026" t="s">
        <v>3060</v>
      </c>
    </row>
    <row r="1027" spans="2:17" x14ac:dyDescent="0.35">
      <c r="B1027" t="s">
        <v>221</v>
      </c>
      <c r="C1027" t="s">
        <v>16</v>
      </c>
      <c r="D1027">
        <v>24631</v>
      </c>
      <c r="E1027" t="s">
        <v>17</v>
      </c>
      <c r="F1027" t="s">
        <v>18</v>
      </c>
      <c r="G1027" t="s">
        <v>38</v>
      </c>
      <c r="H1027" t="s">
        <v>27</v>
      </c>
      <c r="I1027" t="s">
        <v>602</v>
      </c>
      <c r="J1027" t="s">
        <v>426</v>
      </c>
      <c r="L1027" t="s">
        <v>139</v>
      </c>
      <c r="O1027" t="s">
        <v>34</v>
      </c>
      <c r="P1027" s="1">
        <v>39666.618032407408</v>
      </c>
      <c r="Q1027" t="s">
        <v>3060</v>
      </c>
    </row>
    <row r="1028" spans="2:17" x14ac:dyDescent="0.35">
      <c r="B1028" t="s">
        <v>221</v>
      </c>
      <c r="C1028" t="s">
        <v>25</v>
      </c>
      <c r="D1028">
        <v>24650</v>
      </c>
      <c r="E1028" t="s">
        <v>17</v>
      </c>
      <c r="F1028" t="s">
        <v>18</v>
      </c>
      <c r="G1028" t="s">
        <v>19</v>
      </c>
      <c r="H1028" t="s">
        <v>27</v>
      </c>
      <c r="I1028" t="s">
        <v>28</v>
      </c>
      <c r="J1028" t="s">
        <v>22</v>
      </c>
      <c r="O1028" t="s">
        <v>34</v>
      </c>
      <c r="P1028" s="1">
        <v>40134.348449074074</v>
      </c>
      <c r="Q1028" t="s">
        <v>3060</v>
      </c>
    </row>
    <row r="1029" spans="2:17" x14ac:dyDescent="0.35">
      <c r="B1029" t="s">
        <v>221</v>
      </c>
      <c r="C1029" t="s">
        <v>25</v>
      </c>
      <c r="D1029">
        <v>24664</v>
      </c>
      <c r="I1029" t="s">
        <v>37</v>
      </c>
      <c r="N1029" t="s">
        <v>557</v>
      </c>
      <c r="P1029" t="s">
        <v>39</v>
      </c>
      <c r="Q1029" t="s">
        <v>3060</v>
      </c>
    </row>
    <row r="1030" spans="2:17" x14ac:dyDescent="0.35">
      <c r="B1030" t="s">
        <v>221</v>
      </c>
      <c r="C1030" t="s">
        <v>25</v>
      </c>
      <c r="D1030">
        <v>24689</v>
      </c>
      <c r="E1030" t="s">
        <v>17</v>
      </c>
      <c r="F1030" t="s">
        <v>18</v>
      </c>
      <c r="G1030" t="s">
        <v>19</v>
      </c>
      <c r="H1030" t="s">
        <v>27</v>
      </c>
      <c r="I1030" t="s">
        <v>35</v>
      </c>
      <c r="J1030" t="s">
        <v>426</v>
      </c>
      <c r="K1030">
        <v>462</v>
      </c>
      <c r="O1030" t="s">
        <v>34</v>
      </c>
      <c r="P1030" s="1">
        <v>40388.446736111109</v>
      </c>
      <c r="Q1030" t="s">
        <v>3060</v>
      </c>
    </row>
    <row r="1031" spans="2:17" x14ac:dyDescent="0.35">
      <c r="B1031" t="s">
        <v>221</v>
      </c>
      <c r="C1031" t="s">
        <v>25</v>
      </c>
      <c r="D1031">
        <v>24729</v>
      </c>
      <c r="E1031" t="s">
        <v>17</v>
      </c>
      <c r="F1031" t="s">
        <v>18</v>
      </c>
      <c r="G1031" t="s">
        <v>19</v>
      </c>
      <c r="H1031" t="s">
        <v>27</v>
      </c>
      <c r="I1031" t="s">
        <v>576</v>
      </c>
      <c r="J1031" t="s">
        <v>22</v>
      </c>
      <c r="N1031" t="s">
        <v>517</v>
      </c>
      <c r="O1031" t="s">
        <v>34</v>
      </c>
      <c r="P1031" s="1">
        <v>39827.857222222221</v>
      </c>
      <c r="Q1031" t="s">
        <v>3060</v>
      </c>
    </row>
    <row r="1032" spans="2:17" x14ac:dyDescent="0.35">
      <c r="B1032" t="s">
        <v>186</v>
      </c>
      <c r="C1032" t="s">
        <v>25</v>
      </c>
      <c r="D1032">
        <v>24734</v>
      </c>
      <c r="E1032" t="s">
        <v>17</v>
      </c>
      <c r="F1032" t="s">
        <v>18</v>
      </c>
      <c r="G1032" t="s">
        <v>19</v>
      </c>
      <c r="H1032" t="s">
        <v>27</v>
      </c>
      <c r="I1032" t="s">
        <v>88</v>
      </c>
      <c r="J1032" t="s">
        <v>421</v>
      </c>
      <c r="O1032" t="s">
        <v>24</v>
      </c>
      <c r="P1032" s="1">
        <v>39738.95003472222</v>
      </c>
      <c r="Q1032" t="s">
        <v>3060</v>
      </c>
    </row>
    <row r="1033" spans="2:17" x14ac:dyDescent="0.35">
      <c r="B1033" t="s">
        <v>314</v>
      </c>
      <c r="C1033" t="s">
        <v>25</v>
      </c>
      <c r="D1033">
        <v>24802</v>
      </c>
      <c r="E1033" t="s">
        <v>17</v>
      </c>
      <c r="F1033" t="s">
        <v>18</v>
      </c>
      <c r="G1033" t="s">
        <v>19</v>
      </c>
      <c r="H1033" t="s">
        <v>27</v>
      </c>
      <c r="I1033" t="s">
        <v>88</v>
      </c>
      <c r="J1033" t="s">
        <v>421</v>
      </c>
      <c r="L1033" t="s">
        <v>31</v>
      </c>
      <c r="N1033" t="s">
        <v>640</v>
      </c>
      <c r="O1033" t="s">
        <v>34</v>
      </c>
      <c r="P1033" s="1">
        <v>39714.422777777778</v>
      </c>
      <c r="Q1033" t="s">
        <v>3060</v>
      </c>
    </row>
    <row r="1034" spans="2:17" x14ac:dyDescent="0.35">
      <c r="B1034" t="s">
        <v>314</v>
      </c>
      <c r="C1034" t="s">
        <v>25</v>
      </c>
      <c r="D1034">
        <v>24804</v>
      </c>
      <c r="E1034" t="s">
        <v>17</v>
      </c>
      <c r="F1034" t="s">
        <v>18</v>
      </c>
      <c r="G1034" t="s">
        <v>19</v>
      </c>
      <c r="H1034" t="s">
        <v>27</v>
      </c>
      <c r="I1034" t="s">
        <v>37</v>
      </c>
      <c r="J1034" t="s">
        <v>22</v>
      </c>
      <c r="N1034" t="s">
        <v>641</v>
      </c>
      <c r="P1034" t="s">
        <v>39</v>
      </c>
      <c r="Q1034" t="s">
        <v>3060</v>
      </c>
    </row>
    <row r="1035" spans="2:17" x14ac:dyDescent="0.35">
      <c r="B1035" t="s">
        <v>314</v>
      </c>
      <c r="C1035" t="s">
        <v>25</v>
      </c>
      <c r="D1035">
        <v>24824</v>
      </c>
      <c r="E1035" t="s">
        <v>17</v>
      </c>
      <c r="F1035" t="s">
        <v>18</v>
      </c>
      <c r="G1035" t="s">
        <v>38</v>
      </c>
      <c r="H1035" t="s">
        <v>27</v>
      </c>
      <c r="I1035" t="s">
        <v>37</v>
      </c>
      <c r="J1035" t="s">
        <v>22</v>
      </c>
      <c r="O1035" t="s">
        <v>34</v>
      </c>
      <c r="P1035" s="1">
        <v>39686.558796296296</v>
      </c>
      <c r="Q1035" t="s">
        <v>3060</v>
      </c>
    </row>
    <row r="1036" spans="2:17" x14ac:dyDescent="0.35">
      <c r="B1036" t="s">
        <v>314</v>
      </c>
      <c r="C1036" t="s">
        <v>25</v>
      </c>
      <c r="D1036">
        <v>24831</v>
      </c>
      <c r="E1036" t="s">
        <v>17</v>
      </c>
      <c r="F1036" t="s">
        <v>18</v>
      </c>
      <c r="G1036" t="s">
        <v>19</v>
      </c>
      <c r="H1036" t="s">
        <v>27</v>
      </c>
      <c r="I1036" t="s">
        <v>642</v>
      </c>
      <c r="J1036" t="s">
        <v>22</v>
      </c>
      <c r="O1036" t="s">
        <v>34</v>
      </c>
      <c r="P1036" s="1">
        <v>40192.09542824074</v>
      </c>
      <c r="Q1036" t="s">
        <v>3060</v>
      </c>
    </row>
    <row r="1037" spans="2:17" x14ac:dyDescent="0.35">
      <c r="B1037" t="s">
        <v>15</v>
      </c>
      <c r="C1037" t="s">
        <v>16</v>
      </c>
      <c r="D1037">
        <v>24856</v>
      </c>
      <c r="E1037" t="s">
        <v>17</v>
      </c>
      <c r="F1037" t="s">
        <v>18</v>
      </c>
      <c r="G1037" t="s">
        <v>19</v>
      </c>
      <c r="J1037" t="s">
        <v>22</v>
      </c>
      <c r="O1037" t="s">
        <v>24</v>
      </c>
      <c r="P1037" s="1">
        <v>40687.562696759262</v>
      </c>
      <c r="Q1037" t="s">
        <v>3060</v>
      </c>
    </row>
    <row r="1038" spans="2:17" x14ac:dyDescent="0.35">
      <c r="B1038" t="s">
        <v>314</v>
      </c>
      <c r="C1038" t="s">
        <v>16</v>
      </c>
      <c r="D1038">
        <v>24885</v>
      </c>
      <c r="E1038" t="s">
        <v>17</v>
      </c>
      <c r="F1038" t="s">
        <v>18</v>
      </c>
      <c r="G1038" t="s">
        <v>19</v>
      </c>
      <c r="H1038" t="s">
        <v>27</v>
      </c>
      <c r="I1038" t="s">
        <v>89</v>
      </c>
      <c r="J1038" t="s">
        <v>144</v>
      </c>
      <c r="L1038" t="s">
        <v>139</v>
      </c>
      <c r="N1038" t="s">
        <v>643</v>
      </c>
      <c r="O1038" t="s">
        <v>34</v>
      </c>
      <c r="P1038" s="1">
        <v>40937.612129629626</v>
      </c>
      <c r="Q1038" t="s">
        <v>3060</v>
      </c>
    </row>
    <row r="1039" spans="2:17" x14ac:dyDescent="0.35">
      <c r="B1039" t="s">
        <v>221</v>
      </c>
      <c r="C1039" t="s">
        <v>25</v>
      </c>
      <c r="D1039">
        <v>24896</v>
      </c>
      <c r="E1039" t="s">
        <v>17</v>
      </c>
      <c r="F1039" t="s">
        <v>18</v>
      </c>
      <c r="G1039" t="s">
        <v>19</v>
      </c>
      <c r="I1039" t="s">
        <v>88</v>
      </c>
      <c r="J1039" t="s">
        <v>426</v>
      </c>
      <c r="O1039" t="s">
        <v>34</v>
      </c>
      <c r="P1039" s="1">
        <v>40019.647627314815</v>
      </c>
      <c r="Q1039" t="s">
        <v>3060</v>
      </c>
    </row>
    <row r="1040" spans="2:17" x14ac:dyDescent="0.35">
      <c r="B1040" t="s">
        <v>314</v>
      </c>
      <c r="C1040" t="s">
        <v>25</v>
      </c>
      <c r="D1040">
        <v>24944</v>
      </c>
      <c r="E1040" t="s">
        <v>17</v>
      </c>
      <c r="F1040" t="s">
        <v>18</v>
      </c>
      <c r="G1040" t="s">
        <v>19</v>
      </c>
      <c r="I1040" t="s">
        <v>37</v>
      </c>
      <c r="J1040" t="s">
        <v>426</v>
      </c>
      <c r="O1040" t="s">
        <v>34</v>
      </c>
      <c r="P1040" t="s">
        <v>39</v>
      </c>
      <c r="Q1040" t="s">
        <v>3060</v>
      </c>
    </row>
    <row r="1041" spans="1:19" x14ac:dyDescent="0.35">
      <c r="B1041" t="s">
        <v>314</v>
      </c>
      <c r="C1041" t="s">
        <v>25</v>
      </c>
      <c r="D1041">
        <v>24957</v>
      </c>
      <c r="E1041" t="s">
        <v>17</v>
      </c>
      <c r="F1041" t="s">
        <v>18</v>
      </c>
      <c r="G1041" t="s">
        <v>19</v>
      </c>
      <c r="I1041" t="s">
        <v>37</v>
      </c>
      <c r="J1041" t="s">
        <v>22</v>
      </c>
      <c r="L1041" t="s">
        <v>132</v>
      </c>
      <c r="O1041" t="s">
        <v>34</v>
      </c>
      <c r="P1041" s="1">
        <v>39713.380486111113</v>
      </c>
      <c r="Q1041" t="s">
        <v>3060</v>
      </c>
    </row>
    <row r="1042" spans="1:19" x14ac:dyDescent="0.35">
      <c r="B1042" t="s">
        <v>314</v>
      </c>
      <c r="C1042" t="s">
        <v>25</v>
      </c>
      <c r="D1042">
        <v>24961</v>
      </c>
      <c r="E1042" t="s">
        <v>17</v>
      </c>
      <c r="F1042" t="s">
        <v>18</v>
      </c>
      <c r="G1042" t="s">
        <v>19</v>
      </c>
      <c r="H1042" t="s">
        <v>27</v>
      </c>
      <c r="I1042" t="s">
        <v>644</v>
      </c>
      <c r="J1042" t="s">
        <v>22</v>
      </c>
      <c r="K1042">
        <v>459</v>
      </c>
      <c r="M1042">
        <v>1948</v>
      </c>
      <c r="N1042" t="s">
        <v>645</v>
      </c>
      <c r="O1042" t="s">
        <v>34</v>
      </c>
      <c r="P1042" s="1">
        <v>40823.776134259257</v>
      </c>
      <c r="Q1042" t="s">
        <v>3060</v>
      </c>
    </row>
    <row r="1043" spans="1:19" x14ac:dyDescent="0.35">
      <c r="B1043" t="s">
        <v>314</v>
      </c>
      <c r="C1043" t="s">
        <v>25</v>
      </c>
      <c r="D1043">
        <v>24962</v>
      </c>
      <c r="E1043" t="s">
        <v>17</v>
      </c>
      <c r="F1043" t="s">
        <v>18</v>
      </c>
      <c r="G1043" t="s">
        <v>19</v>
      </c>
      <c r="H1043" t="s">
        <v>27</v>
      </c>
      <c r="I1043" t="s">
        <v>112</v>
      </c>
      <c r="J1043" t="s">
        <v>22</v>
      </c>
      <c r="L1043" t="s">
        <v>132</v>
      </c>
      <c r="O1043" t="s">
        <v>34</v>
      </c>
      <c r="P1043" s="1">
        <v>40370.417071759257</v>
      </c>
      <c r="Q1043" t="s">
        <v>3060</v>
      </c>
      <c r="S1043">
        <f>1043-175</f>
        <v>868</v>
      </c>
    </row>
    <row r="1044" spans="1:19" x14ac:dyDescent="0.35">
      <c r="B1044" s="14" t="s">
        <v>3071</v>
      </c>
      <c r="C1044" s="14" t="s">
        <v>25</v>
      </c>
      <c r="D1044" s="14">
        <v>600</v>
      </c>
      <c r="E1044" s="14" t="s">
        <v>82</v>
      </c>
      <c r="P1044" s="1"/>
      <c r="Q1044" s="14" t="s">
        <v>3132</v>
      </c>
    </row>
    <row r="1045" spans="1:19" x14ac:dyDescent="0.35">
      <c r="B1045" t="s">
        <v>95</v>
      </c>
      <c r="C1045" t="s">
        <v>25</v>
      </c>
      <c r="D1045">
        <v>1251</v>
      </c>
      <c r="E1045" t="s">
        <v>73</v>
      </c>
      <c r="F1045" t="s">
        <v>18</v>
      </c>
      <c r="G1045" t="s">
        <v>19</v>
      </c>
      <c r="H1045" t="s">
        <v>27</v>
      </c>
      <c r="I1045" t="s">
        <v>21</v>
      </c>
      <c r="J1045" t="s">
        <v>22</v>
      </c>
      <c r="N1045" t="s">
        <v>124</v>
      </c>
      <c r="O1045" t="s">
        <v>24</v>
      </c>
      <c r="P1045" s="1">
        <v>39911.10665509259</v>
      </c>
      <c r="Q1045" s="14" t="s">
        <v>3132</v>
      </c>
    </row>
    <row r="1046" spans="1:19" x14ac:dyDescent="0.35">
      <c r="B1046" t="s">
        <v>146</v>
      </c>
      <c r="C1046" t="s">
        <v>25</v>
      </c>
      <c r="D1046">
        <v>1633</v>
      </c>
      <c r="E1046" t="s">
        <v>17</v>
      </c>
      <c r="F1046" t="s">
        <v>93</v>
      </c>
      <c r="G1046" t="s">
        <v>19</v>
      </c>
      <c r="H1046" t="s">
        <v>27</v>
      </c>
      <c r="I1046" t="s">
        <v>21</v>
      </c>
      <c r="J1046" t="s">
        <v>22</v>
      </c>
      <c r="L1046" t="s">
        <v>31</v>
      </c>
      <c r="M1046" t="s">
        <v>147</v>
      </c>
      <c r="N1046" t="s">
        <v>148</v>
      </c>
      <c r="O1046" t="s">
        <v>24</v>
      </c>
      <c r="P1046" s="1">
        <v>39911.110381944447</v>
      </c>
      <c r="Q1046" s="14" t="s">
        <v>3132</v>
      </c>
    </row>
    <row r="1047" spans="1:19" x14ac:dyDescent="0.35">
      <c r="B1047" s="14" t="s">
        <v>59</v>
      </c>
      <c r="C1047" s="14" t="s">
        <v>25</v>
      </c>
      <c r="D1047" s="14">
        <v>1639</v>
      </c>
      <c r="F1047" s="14" t="s">
        <v>3136</v>
      </c>
      <c r="P1047" s="1"/>
      <c r="Q1047" s="14" t="s">
        <v>3132</v>
      </c>
    </row>
    <row r="1048" spans="1:19" x14ac:dyDescent="0.35">
      <c r="B1048" t="s">
        <v>59</v>
      </c>
      <c r="C1048" t="s">
        <v>25</v>
      </c>
      <c r="D1048">
        <v>1697</v>
      </c>
      <c r="E1048" t="s">
        <v>17</v>
      </c>
      <c r="F1048" t="s">
        <v>18</v>
      </c>
      <c r="G1048" t="s">
        <v>19</v>
      </c>
      <c r="H1048" t="s">
        <v>27</v>
      </c>
      <c r="I1048" t="s">
        <v>21</v>
      </c>
      <c r="J1048" t="s">
        <v>22</v>
      </c>
      <c r="M1048" t="s">
        <v>147</v>
      </c>
      <c r="N1048" t="s">
        <v>151</v>
      </c>
      <c r="O1048" t="s">
        <v>24</v>
      </c>
      <c r="P1048" s="1">
        <v>39911.112175925926</v>
      </c>
      <c r="Q1048" s="14" t="s">
        <v>3132</v>
      </c>
    </row>
    <row r="1049" spans="1:19" x14ac:dyDescent="0.35">
      <c r="B1049" t="s">
        <v>92</v>
      </c>
      <c r="C1049" t="s">
        <v>25</v>
      </c>
      <c r="D1049">
        <v>1880</v>
      </c>
      <c r="E1049" t="s">
        <v>17</v>
      </c>
      <c r="F1049" t="s">
        <v>134</v>
      </c>
      <c r="G1049" t="s">
        <v>19</v>
      </c>
      <c r="H1049" t="s">
        <v>27</v>
      </c>
      <c r="I1049" t="s">
        <v>21</v>
      </c>
      <c r="J1049" t="s">
        <v>22</v>
      </c>
      <c r="N1049" t="s">
        <v>155</v>
      </c>
      <c r="O1049" t="s">
        <v>24</v>
      </c>
      <c r="P1049" s="1">
        <v>40035.939872685187</v>
      </c>
      <c r="Q1049" s="14" t="s">
        <v>3132</v>
      </c>
    </row>
    <row r="1050" spans="1:19" x14ac:dyDescent="0.35">
      <c r="C1050" s="14" t="s">
        <v>25</v>
      </c>
      <c r="D1050" s="14">
        <v>1880</v>
      </c>
      <c r="F1050" s="14" t="s">
        <v>3084</v>
      </c>
      <c r="P1050" s="1"/>
      <c r="Q1050" s="14" t="s">
        <v>3132</v>
      </c>
    </row>
    <row r="1051" spans="1:19" x14ac:dyDescent="0.35">
      <c r="A1051" s="14">
        <v>1934</v>
      </c>
      <c r="D1051" s="14">
        <v>1200</v>
      </c>
    </row>
    <row r="1052" spans="1:19" x14ac:dyDescent="0.35">
      <c r="A1052" s="14">
        <v>1935</v>
      </c>
      <c r="D1052" s="14">
        <v>2000</v>
      </c>
      <c r="P1052" s="1"/>
    </row>
    <row r="1053" spans="1:19" x14ac:dyDescent="0.35">
      <c r="A1053" s="14">
        <v>1936</v>
      </c>
      <c r="D1053" s="14">
        <v>2700</v>
      </c>
      <c r="E1053" s="14" t="s">
        <v>3087</v>
      </c>
    </row>
    <row r="1054" spans="1:19" x14ac:dyDescent="0.35">
      <c r="A1054" s="14">
        <v>1937</v>
      </c>
      <c r="E1054" s="14">
        <v>3600</v>
      </c>
      <c r="P1054" s="1"/>
    </row>
    <row r="1055" spans="1:19" x14ac:dyDescent="0.35">
      <c r="A1055" s="14">
        <v>1938</v>
      </c>
      <c r="D1055" s="14">
        <v>4700</v>
      </c>
    </row>
    <row r="1056" spans="1:19" x14ac:dyDescent="0.35">
      <c r="A1056">
        <v>1939</v>
      </c>
      <c r="D1056">
        <v>6000</v>
      </c>
    </row>
    <row r="1057" spans="1:16" x14ac:dyDescent="0.35">
      <c r="A1057">
        <v>1940</v>
      </c>
      <c r="D1057" s="14">
        <v>7500</v>
      </c>
      <c r="P1057" s="1"/>
    </row>
    <row r="1058" spans="1:16" x14ac:dyDescent="0.35">
      <c r="A1058" s="14">
        <v>1941</v>
      </c>
      <c r="D1058" s="14" t="s">
        <v>3108</v>
      </c>
      <c r="F1058" s="14"/>
      <c r="G1058" s="14"/>
      <c r="H1058" s="14"/>
    </row>
    <row r="1059" spans="1:16" x14ac:dyDescent="0.35">
      <c r="B1059" t="s">
        <v>221</v>
      </c>
      <c r="C1059" t="s">
        <v>25</v>
      </c>
      <c r="D1059">
        <v>9735</v>
      </c>
      <c r="E1059" t="s">
        <v>17</v>
      </c>
      <c r="G1059" t="s">
        <v>19</v>
      </c>
      <c r="H1059" t="s">
        <v>27</v>
      </c>
      <c r="L1059" t="s">
        <v>81</v>
      </c>
      <c r="O1059" t="s">
        <v>34</v>
      </c>
      <c r="P1059" s="1"/>
    </row>
    <row r="1060" spans="1:16" x14ac:dyDescent="0.35">
      <c r="B1060" t="s">
        <v>221</v>
      </c>
      <c r="C1060" t="s">
        <v>25</v>
      </c>
      <c r="D1060">
        <v>14537</v>
      </c>
      <c r="F1060" t="s">
        <v>18</v>
      </c>
      <c r="G1060" t="s">
        <v>19</v>
      </c>
      <c r="H1060" t="s">
        <v>27</v>
      </c>
      <c r="O1060" t="s">
        <v>3262</v>
      </c>
      <c r="P1060" s="1"/>
    </row>
    <row r="1061" spans="1:16" x14ac:dyDescent="0.35">
      <c r="D1061" s="14">
        <v>17250</v>
      </c>
      <c r="E1061" s="14"/>
      <c r="F1061" s="14" t="s">
        <v>3114</v>
      </c>
      <c r="J1061" s="14"/>
    </row>
    <row r="1062" spans="1:16" x14ac:dyDescent="0.35">
      <c r="C1062" s="14"/>
      <c r="E1062" s="14"/>
      <c r="F1062" s="14" t="s">
        <v>3115</v>
      </c>
      <c r="G1062" s="14"/>
    </row>
    <row r="1063" spans="1:16" x14ac:dyDescent="0.35">
      <c r="B1063" t="s">
        <v>314</v>
      </c>
      <c r="C1063" t="s">
        <v>25</v>
      </c>
      <c r="D1063">
        <v>23887</v>
      </c>
      <c r="E1063" t="s">
        <v>17</v>
      </c>
      <c r="F1063" t="s">
        <v>18</v>
      </c>
      <c r="H1063" t="s">
        <v>27</v>
      </c>
      <c r="J1063" t="s">
        <v>22</v>
      </c>
      <c r="O1063" t="s">
        <v>34</v>
      </c>
    </row>
  </sheetData>
  <sortState xmlns:xlrd2="http://schemas.microsoft.com/office/spreadsheetml/2017/richdata2" ref="A1:Q1063">
    <sortCondition ref="Q1:Q106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vt:i4>
      </vt:variant>
    </vt:vector>
  </HeadingPairs>
  <TitlesOfParts>
    <vt:vector size="26" baseType="lpstr">
      <vt:lpstr>theoldsregister </vt:lpstr>
      <vt:lpstr>Consolidated list</vt:lpstr>
      <vt:lpstr>% by year</vt:lpstr>
      <vt:lpstr>Chart</vt:lpstr>
      <vt:lpstr>trombones</vt:lpstr>
      <vt:lpstr>bottom caps</vt:lpstr>
      <vt:lpstr>Allied chart conversion</vt:lpstr>
      <vt:lpstr>SR and SR Cornet calculations</vt:lpstr>
      <vt:lpstr>Sheet2</vt:lpstr>
      <vt:lpstr>Brass History list</vt:lpstr>
      <vt:lpstr>Stats</vt:lpstr>
      <vt:lpstr>Catalog changes</vt:lpstr>
      <vt:lpstr>Serial number by year</vt:lpstr>
      <vt:lpstr>charts</vt:lpstr>
      <vt:lpstr>WWII %</vt:lpstr>
      <vt:lpstr>1938-41</vt:lpstr>
      <vt:lpstr>1950</vt:lpstr>
      <vt:lpstr>1951</vt:lpstr>
      <vt:lpstr>1952</vt:lpstr>
      <vt:lpstr>1942-45</vt:lpstr>
      <vt:lpstr>Sheet8</vt:lpstr>
      <vt:lpstr>Sheet3</vt:lpstr>
      <vt:lpstr>'Consolidated list'!Print_Area</vt:lpstr>
      <vt:lpstr>trombones!Print_Area</vt:lpstr>
      <vt:lpstr>'Consolidated list'!Print_Titles</vt:lpstr>
      <vt:lpstr>trombones!Print_Titles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Collins</dc:creator>
  <cp:lastModifiedBy>Thomas Collins</cp:lastModifiedBy>
  <cp:lastPrinted>2026-08-27T16:06:38Z</cp:lastPrinted>
  <dcterms:created xsi:type="dcterms:W3CDTF">2023-03-02T12:00:41Z</dcterms:created>
  <dcterms:modified xsi:type="dcterms:W3CDTF">2026-09-05T14:14:42Z</dcterms:modified>
</cp:coreProperties>
</file>